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bookViews>
    <workbookView xWindow="0" yWindow="0" windowWidth="0" windowHeight="0"/>
  </bookViews>
  <sheets>
    <sheet name="Rekapitulácia stavby" sheetId="1" r:id="rId1"/>
    <sheet name="as-1.etapa - architektoni..." sheetId="2" r:id="rId2"/>
    <sheet name="st-1.etapa - Statika" sheetId="3" r:id="rId3"/>
    <sheet name="eo-1.etapa - Elektroinšta..." sheetId="4" r:id="rId4"/>
    <sheet name="bl -  Bleskozvod a uzemnenie" sheetId="5" r:id="rId5"/>
    <sheet name="úk-1.etapa - Ústredné vyk..." sheetId="6" r:id="rId6"/>
    <sheet name="vzt-1.etapa - Vzduchotech..." sheetId="7" r:id="rId7"/>
    <sheet name="zt-1.etapa - Zdravotechni..." sheetId="8" r:id="rId8"/>
    <sheet name="eps-1.etapa - EPS-I.etapa" sheetId="9" r:id="rId9"/>
    <sheet name="hsp-1.etapa - HSP -I.etapa" sheetId="10" r:id="rId10"/>
    <sheet name="stk-1.etapa - ŠTK-I.etapa" sheetId="11" r:id="rId11"/>
    <sheet name="as-2.etapa - architektoni..." sheetId="12" r:id="rId12"/>
    <sheet name="st-2.etapa - Statika" sheetId="13" r:id="rId13"/>
    <sheet name="eo-2.etapa - Elektroinšta..." sheetId="14" r:id="rId14"/>
    <sheet name="úk-2.etapa - Ústredné vyk..." sheetId="15" r:id="rId15"/>
    <sheet name="vzt-2.etapa - Vzduchotech..." sheetId="16" r:id="rId16"/>
    <sheet name="zt-2.etapa - Zdravotechni..." sheetId="17" r:id="rId17"/>
    <sheet name="eps-2.etapa - EPS-II.etapa" sheetId="18" r:id="rId18"/>
    <sheet name="hsp-2.etapa - HSP-II.etapa" sheetId="19" r:id="rId19"/>
    <sheet name="stk-2.etapa - ŠTK-II.etapa" sheetId="20" r:id="rId20"/>
    <sheet name="eo 1-2 - Elektroinštaláci..." sheetId="21" r:id="rId21"/>
    <sheet name="úk - Ústredné vykurovanie..." sheetId="22" r:id="rId22"/>
    <sheet name="eps - EPS-I+II.etapa" sheetId="23" r:id="rId23"/>
    <sheet name="hsp - HSP-I+II.etapa" sheetId="24" r:id="rId24"/>
    <sheet name="stk - ŠTK-I+II.etapa" sheetId="25" r:id="rId25"/>
    <sheet name="dp - Dátová prípojka" sheetId="26" r:id="rId26"/>
    <sheet name="as - architektonicko-stav..." sheetId="27" r:id="rId27"/>
    <sheet name="st - Statika" sheetId="28" r:id="rId28"/>
    <sheet name="eo - Elerktroinštalácia" sheetId="29" r:id="rId29"/>
    <sheet name="bl -  Bleskozvod a uzemnenie_01" sheetId="30" r:id="rId30"/>
    <sheet name="úk - Ústredné vykurovanie" sheetId="31" r:id="rId31"/>
    <sheet name="vzt - Vzduchotechnika" sheetId="32" r:id="rId32"/>
    <sheet name="zt - Zdravotechnická inšt..." sheetId="33" r:id="rId33"/>
    <sheet name="eps - EPS" sheetId="34" r:id="rId34"/>
    <sheet name="hsp - HSP" sheetId="35" r:id="rId35"/>
    <sheet name="stk - ŠTK" sheetId="36" r:id="rId36"/>
    <sheet name="SO -03 - Úprava plochy ju..." sheetId="37" r:id="rId37"/>
    <sheet name="PS 01-1 - Osobný výťah-1...." sheetId="38" r:id="rId38"/>
    <sheet name="PS 01-2 - Osobný výťah-2...." sheetId="39" r:id="rId39"/>
    <sheet name="PS 01-3 - Nákladný výťah" sheetId="40" r:id="rId40"/>
    <sheet name="PS 02-1 - Plošina schodis..." sheetId="41" r:id="rId41"/>
    <sheet name="PS 02-2 - Plošina schodis..." sheetId="42" r:id="rId42"/>
    <sheet name="PS 03 - Výdaj jedál" sheetId="43" r:id="rId43"/>
  </sheets>
  <definedNames>
    <definedName name="_xlnm.Print_Area" localSheetId="0">'Rekapitulácia stavby'!$D$4:$AO$76,'Rekapitulácia stavby'!$C$82:$AQ$144</definedName>
    <definedName name="_xlnm.Print_Titles" localSheetId="0">'Rekapitulácia stavby'!$92:$92</definedName>
    <definedName name="_xlnm._FilterDatabase" localSheetId="1" hidden="1">'as-1.etapa - architektoni...'!$C$157:$K$1288</definedName>
    <definedName name="_xlnm.Print_Area" localSheetId="1">'as-1.etapa - architektoni...'!$C$4:$J$76,'as-1.etapa - architektoni...'!$C$82:$J$135,'as-1.etapa - architektoni...'!$C$141:$J$1288</definedName>
    <definedName name="_xlnm.Print_Titles" localSheetId="1">'as-1.etapa - architektoni...'!$157:$157</definedName>
    <definedName name="_xlnm._FilterDatabase" localSheetId="2" hidden="1">'st-1.etapa - Statika'!$C$149:$K$331</definedName>
    <definedName name="_xlnm.Print_Area" localSheetId="2">'st-1.etapa - Statika'!$C$4:$J$76,'st-1.etapa - Statika'!$C$82:$J$127,'st-1.etapa - Statika'!$C$133:$J$331</definedName>
    <definedName name="_xlnm.Print_Titles" localSheetId="2">'st-1.etapa - Statika'!$149:$149</definedName>
    <definedName name="_xlnm._FilterDatabase" localSheetId="3" hidden="1">'eo-1.etapa - Elektroinšta...'!$C$144:$K$282</definedName>
    <definedName name="_xlnm.Print_Area" localSheetId="3">'eo-1.etapa - Elektroinšta...'!$C$4:$J$76,'eo-1.etapa - Elektroinšta...'!$C$82:$J$122,'eo-1.etapa - Elektroinšta...'!$C$128:$J$282</definedName>
    <definedName name="_xlnm.Print_Titles" localSheetId="3">'eo-1.etapa - Elektroinšta...'!$144:$144</definedName>
    <definedName name="_xlnm._FilterDatabase" localSheetId="4" hidden="1">'bl -  Bleskozvod a uzemnenie'!$C$137:$K$176</definedName>
    <definedName name="_xlnm.Print_Area" localSheetId="4">'bl -  Bleskozvod a uzemnenie'!$C$4:$J$76,'bl -  Bleskozvod a uzemnenie'!$C$82:$J$115,'bl -  Bleskozvod a uzemnenie'!$C$121:$J$176</definedName>
    <definedName name="_xlnm.Print_Titles" localSheetId="4">'bl -  Bleskozvod a uzemnenie'!$137:$137</definedName>
    <definedName name="_xlnm._FilterDatabase" localSheetId="5" hidden="1">'úk-1.etapa - Ústredné vyk...'!$C$144:$K$213</definedName>
    <definedName name="_xlnm.Print_Area" localSheetId="5">'úk-1.etapa - Ústredné vyk...'!$C$4:$J$76,'úk-1.etapa - Ústredné vyk...'!$C$82:$J$122,'úk-1.etapa - Ústredné vyk...'!$C$128:$J$213</definedName>
    <definedName name="_xlnm.Print_Titles" localSheetId="5">'úk-1.etapa - Ústredné vyk...'!$144:$144</definedName>
    <definedName name="_xlnm._FilterDatabase" localSheetId="6" hidden="1">'vzt-1.etapa - Vzduchotech...'!$C$138:$K$208</definedName>
    <definedName name="_xlnm.Print_Area" localSheetId="6">'vzt-1.etapa - Vzduchotech...'!$C$4:$J$76,'vzt-1.etapa - Vzduchotech...'!$C$82:$J$116,'vzt-1.etapa - Vzduchotech...'!$C$122:$J$208</definedName>
    <definedName name="_xlnm.Print_Titles" localSheetId="6">'vzt-1.etapa - Vzduchotech...'!$138:$138</definedName>
    <definedName name="_xlnm._FilterDatabase" localSheetId="7" hidden="1">'zt-1.etapa - Zdravotechni...'!$C$141:$K$319</definedName>
    <definedName name="_xlnm.Print_Area" localSheetId="7">'zt-1.etapa - Zdravotechni...'!$C$4:$J$76,'zt-1.etapa - Zdravotechni...'!$C$82:$J$119,'zt-1.etapa - Zdravotechni...'!$C$125:$J$319</definedName>
    <definedName name="_xlnm.Print_Titles" localSheetId="7">'zt-1.etapa - Zdravotechni...'!$141:$141</definedName>
    <definedName name="_xlnm._FilterDatabase" localSheetId="8" hidden="1">'eps-1.etapa - EPS-I.etapa'!$C$136:$K$186</definedName>
    <definedName name="_xlnm.Print_Area" localSheetId="8">'eps-1.etapa - EPS-I.etapa'!$C$4:$J$76,'eps-1.etapa - EPS-I.etapa'!$C$82:$J$114,'eps-1.etapa - EPS-I.etapa'!$C$120:$J$186</definedName>
    <definedName name="_xlnm.Print_Titles" localSheetId="8">'eps-1.etapa - EPS-I.etapa'!$136:$136</definedName>
    <definedName name="_xlnm._FilterDatabase" localSheetId="9" hidden="1">'hsp-1.etapa - HSP -I.etapa'!$C$136:$K$173</definedName>
    <definedName name="_xlnm.Print_Area" localSheetId="9">'hsp-1.etapa - HSP -I.etapa'!$C$4:$J$76,'hsp-1.etapa - HSP -I.etapa'!$C$82:$J$114,'hsp-1.etapa - HSP -I.etapa'!$C$120:$J$173</definedName>
    <definedName name="_xlnm.Print_Titles" localSheetId="9">'hsp-1.etapa - HSP -I.etapa'!$136:$136</definedName>
    <definedName name="_xlnm._FilterDatabase" localSheetId="10" hidden="1">'stk-1.etapa - ŠTK-I.etapa'!$C$136:$K$186</definedName>
    <definedName name="_xlnm.Print_Area" localSheetId="10">'stk-1.etapa - ŠTK-I.etapa'!$C$4:$J$76,'stk-1.etapa - ŠTK-I.etapa'!$C$82:$J$114,'stk-1.etapa - ŠTK-I.etapa'!$C$120:$J$186</definedName>
    <definedName name="_xlnm.Print_Titles" localSheetId="10">'stk-1.etapa - ŠTK-I.etapa'!$136:$136</definedName>
    <definedName name="_xlnm._FilterDatabase" localSheetId="11" hidden="1">'as-2.etapa - architektoni...'!$C$156:$K$1333</definedName>
    <definedName name="_xlnm.Print_Area" localSheetId="11">'as-2.etapa - architektoni...'!$C$4:$J$76,'as-2.etapa - architektoni...'!$C$82:$J$134,'as-2.etapa - architektoni...'!$C$140:$J$1333</definedName>
    <definedName name="_xlnm.Print_Titles" localSheetId="11">'as-2.etapa - architektoni...'!$156:$156</definedName>
    <definedName name="_xlnm._FilterDatabase" localSheetId="12" hidden="1">'st-2.etapa - Statika'!$C$145:$K$256</definedName>
    <definedName name="_xlnm.Print_Area" localSheetId="12">'st-2.etapa - Statika'!$C$4:$J$76,'st-2.etapa - Statika'!$C$82:$J$123,'st-2.etapa - Statika'!$C$129:$J$256</definedName>
    <definedName name="_xlnm.Print_Titles" localSheetId="12">'st-2.etapa - Statika'!$145:$145</definedName>
    <definedName name="_xlnm._FilterDatabase" localSheetId="13" hidden="1">'eo-2.etapa - Elektroinšta...'!$C$145:$K$254</definedName>
    <definedName name="_xlnm.Print_Area" localSheetId="13">'eo-2.etapa - Elektroinšta...'!$C$4:$J$76,'eo-2.etapa - Elektroinšta...'!$C$82:$J$123,'eo-2.etapa - Elektroinšta...'!$C$129:$J$254</definedName>
    <definedName name="_xlnm.Print_Titles" localSheetId="13">'eo-2.etapa - Elektroinšta...'!$145:$145</definedName>
    <definedName name="_xlnm._FilterDatabase" localSheetId="14" hidden="1">'úk-2.etapa - Ústredné vyk...'!$C$143:$K$223</definedName>
    <definedName name="_xlnm.Print_Area" localSheetId="14">'úk-2.etapa - Ústredné vyk...'!$C$4:$J$76,'úk-2.etapa - Ústredné vyk...'!$C$82:$J$121,'úk-2.etapa - Ústredné vyk...'!$C$127:$J$223</definedName>
    <definedName name="_xlnm.Print_Titles" localSheetId="14">'úk-2.etapa - Ústredné vyk...'!$143:$143</definedName>
    <definedName name="_xlnm._FilterDatabase" localSheetId="15" hidden="1">'vzt-2.etapa - Vzduchotech...'!$C$138:$K$220</definedName>
    <definedName name="_xlnm.Print_Area" localSheetId="15">'vzt-2.etapa - Vzduchotech...'!$C$4:$J$76,'vzt-2.etapa - Vzduchotech...'!$C$82:$J$116,'vzt-2.etapa - Vzduchotech...'!$C$122:$J$220</definedName>
    <definedName name="_xlnm.Print_Titles" localSheetId="15">'vzt-2.etapa - Vzduchotech...'!$138:$138</definedName>
    <definedName name="_xlnm._FilterDatabase" localSheetId="16" hidden="1">'zt-2.etapa - Zdravotechni...'!$C$141:$K$338</definedName>
    <definedName name="_xlnm.Print_Area" localSheetId="16">'zt-2.etapa - Zdravotechni...'!$C$4:$J$76,'zt-2.etapa - Zdravotechni...'!$C$82:$J$119,'zt-2.etapa - Zdravotechni...'!$C$125:$J$338</definedName>
    <definedName name="_xlnm.Print_Titles" localSheetId="16">'zt-2.etapa - Zdravotechni...'!$141:$141</definedName>
    <definedName name="_xlnm._FilterDatabase" localSheetId="17" hidden="1">'eps-2.etapa - EPS-II.etapa'!$C$136:$K$182</definedName>
    <definedName name="_xlnm.Print_Area" localSheetId="17">'eps-2.etapa - EPS-II.etapa'!$C$4:$J$76,'eps-2.etapa - EPS-II.etapa'!$C$82:$J$114,'eps-2.etapa - EPS-II.etapa'!$C$120:$J$182</definedName>
    <definedName name="_xlnm.Print_Titles" localSheetId="17">'eps-2.etapa - EPS-II.etapa'!$136:$136</definedName>
    <definedName name="_xlnm._FilterDatabase" localSheetId="18" hidden="1">'hsp-2.etapa - HSP-II.etapa'!$C$136:$K$172</definedName>
    <definedName name="_xlnm.Print_Area" localSheetId="18">'hsp-2.etapa - HSP-II.etapa'!$C$4:$J$76,'hsp-2.etapa - HSP-II.etapa'!$C$82:$J$114,'hsp-2.etapa - HSP-II.etapa'!$C$120:$J$172</definedName>
    <definedName name="_xlnm.Print_Titles" localSheetId="18">'hsp-2.etapa - HSP-II.etapa'!$136:$136</definedName>
    <definedName name="_xlnm._FilterDatabase" localSheetId="19" hidden="1">'stk-2.etapa - ŠTK-II.etapa'!$C$136:$K$186</definedName>
    <definedName name="_xlnm.Print_Area" localSheetId="19">'stk-2.etapa - ŠTK-II.etapa'!$C$4:$J$76,'stk-2.etapa - ŠTK-II.etapa'!$C$82:$J$114,'stk-2.etapa - ŠTK-II.etapa'!$C$120:$J$186</definedName>
    <definedName name="_xlnm.Print_Titles" localSheetId="19">'stk-2.etapa - ŠTK-II.etapa'!$136:$136</definedName>
    <definedName name="_xlnm._FilterDatabase" localSheetId="20" hidden="1">'eo 1-2 - Elektroinštaláci...'!$C$147:$K$200</definedName>
    <definedName name="_xlnm.Print_Area" localSheetId="20">'eo 1-2 - Elektroinštaláci...'!$C$4:$J$76,'eo 1-2 - Elektroinštaláci...'!$C$82:$J$125,'eo 1-2 - Elektroinštaláci...'!$C$131:$J$200</definedName>
    <definedName name="_xlnm.Print_Titles" localSheetId="20">'eo 1-2 - Elektroinštaláci...'!$147:$147</definedName>
    <definedName name="_xlnm._FilterDatabase" localSheetId="21" hidden="1">'úk - Ústredné vykurovanie...'!$C$142:$K$251</definedName>
    <definedName name="_xlnm.Print_Area" localSheetId="21">'úk - Ústredné vykurovanie...'!$C$4:$J$76,'úk - Ústredné vykurovanie...'!$C$82:$J$120,'úk - Ústredné vykurovanie...'!$C$126:$J$251</definedName>
    <definedName name="_xlnm.Print_Titles" localSheetId="21">'úk - Ústredné vykurovanie...'!$142:$142</definedName>
    <definedName name="_xlnm._FilterDatabase" localSheetId="22" hidden="1">'eps - EPS-I+II.etapa'!$C$137:$K$192</definedName>
    <definedName name="_xlnm.Print_Area" localSheetId="22">'eps - EPS-I+II.etapa'!$C$4:$J$76,'eps - EPS-I+II.etapa'!$C$82:$J$115,'eps - EPS-I+II.etapa'!$C$121:$J$192</definedName>
    <definedName name="_xlnm.Print_Titles" localSheetId="22">'eps - EPS-I+II.etapa'!$137:$137</definedName>
    <definedName name="_xlnm._FilterDatabase" localSheetId="23" hidden="1">'hsp - HSP-I+II.etapa'!$C$136:$K$183</definedName>
    <definedName name="_xlnm.Print_Area" localSheetId="23">'hsp - HSP-I+II.etapa'!$C$4:$J$76,'hsp - HSP-I+II.etapa'!$C$82:$J$114,'hsp - HSP-I+II.etapa'!$C$120:$J$183</definedName>
    <definedName name="_xlnm.Print_Titles" localSheetId="23">'hsp - HSP-I+II.etapa'!$136:$136</definedName>
    <definedName name="_xlnm._FilterDatabase" localSheetId="24" hidden="1">'stk - ŠTK-I+II.etapa'!$C$137:$K$206</definedName>
    <definedName name="_xlnm.Print_Area" localSheetId="24">'stk - ŠTK-I+II.etapa'!$C$4:$J$76,'stk - ŠTK-I+II.etapa'!$C$82:$J$115,'stk - ŠTK-I+II.etapa'!$C$121:$J$206</definedName>
    <definedName name="_xlnm.Print_Titles" localSheetId="24">'stk - ŠTK-I+II.etapa'!$137:$137</definedName>
    <definedName name="_xlnm._FilterDatabase" localSheetId="25" hidden="1">'dp - Dátová prípojka'!$C$137:$K$172</definedName>
    <definedName name="_xlnm.Print_Area" localSheetId="25">'dp - Dátová prípojka'!$C$4:$J$76,'dp - Dátová prípojka'!$C$82:$J$115,'dp - Dátová prípojka'!$C$121:$J$172</definedName>
    <definedName name="_xlnm.Print_Titles" localSheetId="25">'dp - Dátová prípojka'!$137:$137</definedName>
    <definedName name="_xlnm._FilterDatabase" localSheetId="26" hidden="1">'as - architektonicko-stav...'!$C$159:$K$1000</definedName>
    <definedName name="_xlnm.Print_Area" localSheetId="26">'as - architektonicko-stav...'!$C$4:$J$76,'as - architektonicko-stav...'!$C$82:$J$139,'as - architektonicko-stav...'!$C$145:$J$1000</definedName>
    <definedName name="_xlnm.Print_Titles" localSheetId="26">'as - architektonicko-stav...'!$159:$159</definedName>
    <definedName name="_xlnm._FilterDatabase" localSheetId="27" hidden="1">'st - Statika'!$C$138:$K$204</definedName>
    <definedName name="_xlnm.Print_Area" localSheetId="27">'st - Statika'!$C$4:$J$76,'st - Statika'!$C$82:$J$118,'st - Statika'!$C$124:$J$204</definedName>
    <definedName name="_xlnm.Print_Titles" localSheetId="27">'st - Statika'!$138:$138</definedName>
    <definedName name="_xlnm._FilterDatabase" localSheetId="28" hidden="1">'eo - Elerktroinštalácia'!$C$141:$K$275</definedName>
    <definedName name="_xlnm.Print_Area" localSheetId="28">'eo - Elerktroinštalácia'!$C$4:$J$76,'eo - Elerktroinštalácia'!$C$82:$J$121,'eo - Elerktroinštalácia'!$C$127:$J$275</definedName>
    <definedName name="_xlnm.Print_Titles" localSheetId="28">'eo - Elerktroinštalácia'!$141:$141</definedName>
    <definedName name="_xlnm._FilterDatabase" localSheetId="29" hidden="1">'bl -  Bleskozvod a uzemnenie_01'!$C$133:$K$171</definedName>
    <definedName name="_xlnm.Print_Area" localSheetId="29">'bl -  Bleskozvod a uzemnenie_01'!$C$4:$J$76,'bl -  Bleskozvod a uzemnenie_01'!$C$82:$J$113,'bl -  Bleskozvod a uzemnenie_01'!$C$119:$J$171</definedName>
    <definedName name="_xlnm.Print_Titles" localSheetId="29">'bl -  Bleskozvod a uzemnenie_01'!$133:$133</definedName>
    <definedName name="_xlnm._FilterDatabase" localSheetId="30" hidden="1">'úk - Ústredné vykurovanie'!$C$138:$K$233</definedName>
    <definedName name="_xlnm.Print_Area" localSheetId="30">'úk - Ústredné vykurovanie'!$C$4:$J$76,'úk - Ústredné vykurovanie'!$C$82:$J$118,'úk - Ústredné vykurovanie'!$C$124:$J$233</definedName>
    <definedName name="_xlnm.Print_Titles" localSheetId="30">'úk - Ústredné vykurovanie'!$138:$138</definedName>
    <definedName name="_xlnm._FilterDatabase" localSheetId="31" hidden="1">'vzt - Vzduchotechnika'!$C$134:$K$259</definedName>
    <definedName name="_xlnm.Print_Area" localSheetId="31">'vzt - Vzduchotechnika'!$C$4:$J$76,'vzt - Vzduchotechnika'!$C$82:$J$114,'vzt - Vzduchotechnika'!$C$120:$J$259</definedName>
    <definedName name="_xlnm.Print_Titles" localSheetId="31">'vzt - Vzduchotechnika'!$134:$134</definedName>
    <definedName name="_xlnm._FilterDatabase" localSheetId="32" hidden="1">'zt - Zdravotechnická inšt...'!$C$138:$K$356</definedName>
    <definedName name="_xlnm.Print_Area" localSheetId="32">'zt - Zdravotechnická inšt...'!$C$4:$J$76,'zt - Zdravotechnická inšt...'!$C$82:$J$118,'zt - Zdravotechnická inšt...'!$C$124:$J$356</definedName>
    <definedName name="_xlnm.Print_Titles" localSheetId="32">'zt - Zdravotechnická inšt...'!$138:$138</definedName>
    <definedName name="_xlnm._FilterDatabase" localSheetId="33" hidden="1">'eps - EPS'!$C$132:$K$200</definedName>
    <definedName name="_xlnm.Print_Area" localSheetId="33">'eps - EPS'!$C$4:$J$76,'eps - EPS'!$C$82:$J$112,'eps - EPS'!$C$118:$J$200</definedName>
    <definedName name="_xlnm.Print_Titles" localSheetId="33">'eps - EPS'!$132:$132</definedName>
    <definedName name="_xlnm._FilterDatabase" localSheetId="34" hidden="1">'hsp - HSP'!$C$132:$K$204</definedName>
    <definedName name="_xlnm.Print_Area" localSheetId="34">'hsp - HSP'!$C$4:$J$76,'hsp - HSP'!$C$82:$J$112,'hsp - HSP'!$C$118:$J$204</definedName>
    <definedName name="_xlnm.Print_Titles" localSheetId="34">'hsp - HSP'!$132:$132</definedName>
    <definedName name="_xlnm._FilterDatabase" localSheetId="35" hidden="1">'stk - ŠTK'!$C$133:$K$228</definedName>
    <definedName name="_xlnm.Print_Area" localSheetId="35">'stk - ŠTK'!$C$4:$J$76,'stk - ŠTK'!$C$82:$J$113,'stk - ŠTK'!$C$119:$J$228</definedName>
    <definedName name="_xlnm.Print_Titles" localSheetId="35">'stk - ŠTK'!$133:$133</definedName>
    <definedName name="_xlnm._FilterDatabase" localSheetId="36" hidden="1">'SO -03 - Úprava plochy ju...'!$C$131:$K$168</definedName>
    <definedName name="_xlnm.Print_Area" localSheetId="36">'SO -03 - Úprava plochy ju...'!$C$4:$J$76,'SO -03 - Úprava plochy ju...'!$C$82:$J$113,'SO -03 - Úprava plochy ju...'!$C$119:$J$168</definedName>
    <definedName name="_xlnm.Print_Titles" localSheetId="36">'SO -03 - Úprava plochy ju...'!$131:$131</definedName>
    <definedName name="_xlnm._FilterDatabase" localSheetId="37" hidden="1">'PS 01-1 - Osobný výťah-1....'!$C$131:$K$137</definedName>
    <definedName name="_xlnm.Print_Area" localSheetId="37">'PS 01-1 - Osobný výťah-1....'!$C$4:$J$76,'PS 01-1 - Osobný výťah-1....'!$C$82:$J$111,'PS 01-1 - Osobný výťah-1....'!$C$117:$J$137</definedName>
    <definedName name="_xlnm.Print_Titles" localSheetId="37">'PS 01-1 - Osobný výťah-1....'!$131:$131</definedName>
    <definedName name="_xlnm._FilterDatabase" localSheetId="38" hidden="1">'PS 01-2 - Osobný výťah-2....'!$C$131:$K$137</definedName>
    <definedName name="_xlnm.Print_Area" localSheetId="38">'PS 01-2 - Osobný výťah-2....'!$C$4:$J$76,'PS 01-2 - Osobný výťah-2....'!$C$82:$J$111,'PS 01-2 - Osobný výťah-2....'!$C$117:$J$137</definedName>
    <definedName name="_xlnm.Print_Titles" localSheetId="38">'PS 01-2 - Osobný výťah-2....'!$131:$131</definedName>
    <definedName name="_xlnm._FilterDatabase" localSheetId="39" hidden="1">'PS 01-3 - Nákladný výťah'!$C$131:$K$137</definedName>
    <definedName name="_xlnm.Print_Area" localSheetId="39">'PS 01-3 - Nákladný výťah'!$C$4:$J$76,'PS 01-3 - Nákladný výťah'!$C$82:$J$111,'PS 01-3 - Nákladný výťah'!$C$117:$J$137</definedName>
    <definedName name="_xlnm.Print_Titles" localSheetId="39">'PS 01-3 - Nákladný výťah'!$131:$131</definedName>
    <definedName name="_xlnm._FilterDatabase" localSheetId="40" hidden="1">'PS 02-1 - Plošina schodis...'!$C$131:$K$137</definedName>
    <definedName name="_xlnm.Print_Area" localSheetId="40">'PS 02-1 - Plošina schodis...'!$C$4:$J$76,'PS 02-1 - Plošina schodis...'!$C$82:$J$111,'PS 02-1 - Plošina schodis...'!$C$117:$J$137</definedName>
    <definedName name="_xlnm.Print_Titles" localSheetId="40">'PS 02-1 - Plošina schodis...'!$131:$131</definedName>
    <definedName name="_xlnm._FilterDatabase" localSheetId="41" hidden="1">'PS 02-2 - Plošina schodis...'!$C$131:$K$137</definedName>
    <definedName name="_xlnm.Print_Area" localSheetId="41">'PS 02-2 - Plošina schodis...'!$C$4:$J$76,'PS 02-2 - Plošina schodis...'!$C$82:$J$111,'PS 02-2 - Plošina schodis...'!$C$117:$J$137</definedName>
    <definedName name="_xlnm.Print_Titles" localSheetId="41">'PS 02-2 - Plošina schodis...'!$131:$131</definedName>
    <definedName name="_xlnm._FilterDatabase" localSheetId="42" hidden="1">'PS 03 - Výdaj jedál'!$C$130:$K$154</definedName>
    <definedName name="_xlnm.Print_Area" localSheetId="42">'PS 03 - Výdaj jedál'!$C$4:$J$76,'PS 03 - Výdaj jedál'!$C$82:$J$112,'PS 03 - Výdaj jedál'!$C$118:$J$154</definedName>
    <definedName name="_xlnm.Print_Titles" localSheetId="42">'PS 03 - Výdaj jedál'!$130:$130</definedName>
  </definedNames>
  <calcPr/>
</workbook>
</file>

<file path=xl/calcChain.xml><?xml version="1.0" encoding="utf-8"?>
<calcChain xmlns="http://schemas.openxmlformats.org/spreadsheetml/2006/main">
  <c i="43" l="1" r="J149"/>
  <c r="J139"/>
  <c r="J134"/>
  <c r="J39"/>
  <c r="J38"/>
  <c i="1" r="AY143"/>
  <c i="43" r="J37"/>
  <c i="1" r="AX143"/>
  <c i="43" r="BI154"/>
  <c r="BH154"/>
  <c r="BG154"/>
  <c r="BE154"/>
  <c r="T154"/>
  <c r="R154"/>
  <c r="P154"/>
  <c r="BI153"/>
  <c r="BH153"/>
  <c r="BG153"/>
  <c r="BE153"/>
  <c r="T153"/>
  <c r="R153"/>
  <c r="P153"/>
  <c r="BI152"/>
  <c r="BH152"/>
  <c r="BG152"/>
  <c r="BE152"/>
  <c r="T152"/>
  <c r="R152"/>
  <c r="P152"/>
  <c r="BI151"/>
  <c r="BH151"/>
  <c r="BG151"/>
  <c r="BE151"/>
  <c r="T151"/>
  <c r="R151"/>
  <c r="P151"/>
  <c r="BI150"/>
  <c r="BH150"/>
  <c r="BG150"/>
  <c r="BE150"/>
  <c r="T150"/>
  <c r="R150"/>
  <c r="P150"/>
  <c r="J101"/>
  <c r="BI148"/>
  <c r="BH148"/>
  <c r="BG148"/>
  <c r="BE148"/>
  <c r="T148"/>
  <c r="R148"/>
  <c r="P148"/>
  <c r="BI147"/>
  <c r="BH147"/>
  <c r="BG147"/>
  <c r="BE147"/>
  <c r="T147"/>
  <c r="R147"/>
  <c r="P147"/>
  <c r="BI146"/>
  <c r="BH146"/>
  <c r="BG146"/>
  <c r="BE146"/>
  <c r="T146"/>
  <c r="R146"/>
  <c r="P146"/>
  <c r="BI145"/>
  <c r="BH145"/>
  <c r="BG145"/>
  <c r="BE145"/>
  <c r="T145"/>
  <c r="R145"/>
  <c r="P145"/>
  <c r="BI144"/>
  <c r="BH144"/>
  <c r="BG144"/>
  <c r="BE144"/>
  <c r="T144"/>
  <c r="R144"/>
  <c r="P144"/>
  <c r="BI143"/>
  <c r="BH143"/>
  <c r="BG143"/>
  <c r="BE143"/>
  <c r="T143"/>
  <c r="R143"/>
  <c r="P143"/>
  <c r="BI142"/>
  <c r="BH142"/>
  <c r="BG142"/>
  <c r="BE142"/>
  <c r="T142"/>
  <c r="R142"/>
  <c r="P142"/>
  <c r="BI141"/>
  <c r="BH141"/>
  <c r="BG141"/>
  <c r="BE141"/>
  <c r="T141"/>
  <c r="R141"/>
  <c r="P141"/>
  <c r="BI140"/>
  <c r="BH140"/>
  <c r="BG140"/>
  <c r="BE140"/>
  <c r="T140"/>
  <c r="R140"/>
  <c r="P140"/>
  <c r="J100"/>
  <c r="BI138"/>
  <c r="BH138"/>
  <c r="BG138"/>
  <c r="BE138"/>
  <c r="T138"/>
  <c r="R138"/>
  <c r="P138"/>
  <c r="BI137"/>
  <c r="BH137"/>
  <c r="BG137"/>
  <c r="BE137"/>
  <c r="T137"/>
  <c r="R137"/>
  <c r="P137"/>
  <c r="BI136"/>
  <c r="BH136"/>
  <c r="BG136"/>
  <c r="BE136"/>
  <c r="T136"/>
  <c r="R136"/>
  <c r="P136"/>
  <c r="BI135"/>
  <c r="BH135"/>
  <c r="BG135"/>
  <c r="BE135"/>
  <c r="T135"/>
  <c r="R135"/>
  <c r="P135"/>
  <c r="J99"/>
  <c r="J127"/>
  <c r="F127"/>
  <c r="F125"/>
  <c r="E123"/>
  <c r="BI110"/>
  <c r="BH110"/>
  <c r="BG110"/>
  <c r="BE110"/>
  <c r="BI109"/>
  <c r="BH109"/>
  <c r="BG109"/>
  <c r="BF109"/>
  <c r="BE109"/>
  <c r="BI108"/>
  <c r="BH108"/>
  <c r="BG108"/>
  <c r="BF108"/>
  <c r="BE108"/>
  <c r="BI107"/>
  <c r="BH107"/>
  <c r="BG107"/>
  <c r="BF107"/>
  <c r="BE107"/>
  <c r="BI106"/>
  <c r="BH106"/>
  <c r="BG106"/>
  <c r="BF106"/>
  <c r="BE106"/>
  <c r="BI105"/>
  <c r="BH105"/>
  <c r="BG105"/>
  <c r="BF105"/>
  <c r="BE105"/>
  <c r="J91"/>
  <c r="F91"/>
  <c r="F89"/>
  <c r="E87"/>
  <c r="J24"/>
  <c r="E24"/>
  <c r="J92"/>
  <c r="J23"/>
  <c r="J18"/>
  <c r="E18"/>
  <c r="F92"/>
  <c r="J17"/>
  <c r="J12"/>
  <c r="J89"/>
  <c r="E7"/>
  <c r="E85"/>
  <c i="42" r="J41"/>
  <c r="J40"/>
  <c i="1" r="AY142"/>
  <c i="42" r="J39"/>
  <c i="1" r="AX142"/>
  <c i="42" r="BI137"/>
  <c r="BH137"/>
  <c r="BG137"/>
  <c r="BE137"/>
  <c r="T137"/>
  <c r="R137"/>
  <c r="P137"/>
  <c r="BI136"/>
  <c r="BH136"/>
  <c r="BG136"/>
  <c r="BE136"/>
  <c r="T136"/>
  <c r="R136"/>
  <c r="P136"/>
  <c r="BI135"/>
  <c r="BH135"/>
  <c r="BG135"/>
  <c r="BE135"/>
  <c r="T135"/>
  <c r="R135"/>
  <c r="P135"/>
  <c r="J128"/>
  <c r="F128"/>
  <c r="F126"/>
  <c r="E124"/>
  <c r="BI109"/>
  <c r="BH109"/>
  <c r="BG109"/>
  <c r="BE109"/>
  <c r="BI108"/>
  <c r="BH108"/>
  <c r="BG108"/>
  <c r="BF108"/>
  <c r="BE108"/>
  <c r="BI107"/>
  <c r="BH107"/>
  <c r="BG107"/>
  <c r="BF107"/>
  <c r="BE107"/>
  <c r="BI106"/>
  <c r="BH106"/>
  <c r="BG106"/>
  <c r="BF106"/>
  <c r="BE106"/>
  <c r="BI105"/>
  <c r="BH105"/>
  <c r="BG105"/>
  <c r="BF105"/>
  <c r="BE105"/>
  <c r="BI104"/>
  <c r="BH104"/>
  <c r="BG104"/>
  <c r="BF104"/>
  <c r="BE104"/>
  <c r="J93"/>
  <c r="F93"/>
  <c r="F91"/>
  <c r="E89"/>
  <c r="J26"/>
  <c r="E26"/>
  <c r="J129"/>
  <c r="J25"/>
  <c r="J20"/>
  <c r="E20"/>
  <c r="F129"/>
  <c r="J19"/>
  <c r="J14"/>
  <c r="J91"/>
  <c r="E7"/>
  <c r="E120"/>
  <c i="41" r="J41"/>
  <c r="J40"/>
  <c i="1" r="AY141"/>
  <c i="41" r="J39"/>
  <c i="1" r="AX141"/>
  <c i="41" r="BI137"/>
  <c r="BH137"/>
  <c r="BG137"/>
  <c r="BE137"/>
  <c r="T137"/>
  <c r="R137"/>
  <c r="P137"/>
  <c r="BI136"/>
  <c r="BH136"/>
  <c r="BG136"/>
  <c r="BE136"/>
  <c r="T136"/>
  <c r="R136"/>
  <c r="P136"/>
  <c r="BI135"/>
  <c r="BH135"/>
  <c r="BG135"/>
  <c r="BE135"/>
  <c r="T135"/>
  <c r="R135"/>
  <c r="P135"/>
  <c r="J128"/>
  <c r="F128"/>
  <c r="F126"/>
  <c r="E124"/>
  <c r="BI109"/>
  <c r="BH109"/>
  <c r="BG109"/>
  <c r="BE109"/>
  <c r="BI108"/>
  <c r="BH108"/>
  <c r="BG108"/>
  <c r="BF108"/>
  <c r="BE108"/>
  <c r="BI107"/>
  <c r="BH107"/>
  <c r="BG107"/>
  <c r="BF107"/>
  <c r="BE107"/>
  <c r="BI106"/>
  <c r="BH106"/>
  <c r="BG106"/>
  <c r="BF106"/>
  <c r="BE106"/>
  <c r="BI105"/>
  <c r="BH105"/>
  <c r="BG105"/>
  <c r="BF105"/>
  <c r="BE105"/>
  <c r="BI104"/>
  <c r="BH104"/>
  <c r="BG104"/>
  <c r="BF104"/>
  <c r="BE104"/>
  <c r="J93"/>
  <c r="F93"/>
  <c r="F91"/>
  <c r="E89"/>
  <c r="J26"/>
  <c r="E26"/>
  <c r="J129"/>
  <c r="J25"/>
  <c r="J20"/>
  <c r="E20"/>
  <c r="F129"/>
  <c r="J19"/>
  <c r="J14"/>
  <c r="J91"/>
  <c r="E7"/>
  <c r="E85"/>
  <c i="40" r="J41"/>
  <c r="J40"/>
  <c i="1" r="AY139"/>
  <c i="40" r="J39"/>
  <c i="1" r="AX139"/>
  <c i="40" r="BI137"/>
  <c r="BH137"/>
  <c r="BG137"/>
  <c r="BE137"/>
  <c r="T137"/>
  <c r="R137"/>
  <c r="P137"/>
  <c r="BI136"/>
  <c r="BH136"/>
  <c r="BG136"/>
  <c r="BE136"/>
  <c r="T136"/>
  <c r="R136"/>
  <c r="P136"/>
  <c r="BI135"/>
  <c r="BH135"/>
  <c r="BG135"/>
  <c r="BE135"/>
  <c r="T135"/>
  <c r="R135"/>
  <c r="P135"/>
  <c r="J128"/>
  <c r="F128"/>
  <c r="F126"/>
  <c r="E124"/>
  <c r="BI109"/>
  <c r="BH109"/>
  <c r="BG109"/>
  <c r="BE109"/>
  <c r="BI108"/>
  <c r="BH108"/>
  <c r="BG108"/>
  <c r="BF108"/>
  <c r="BE108"/>
  <c r="BI107"/>
  <c r="BH107"/>
  <c r="BG107"/>
  <c r="BF107"/>
  <c r="BE107"/>
  <c r="BI106"/>
  <c r="BH106"/>
  <c r="BG106"/>
  <c r="BF106"/>
  <c r="BE106"/>
  <c r="BI105"/>
  <c r="BH105"/>
  <c r="BG105"/>
  <c r="BF105"/>
  <c r="BE105"/>
  <c r="BI104"/>
  <c r="BH104"/>
  <c r="BG104"/>
  <c r="BF104"/>
  <c r="BE104"/>
  <c r="J93"/>
  <c r="F93"/>
  <c r="F91"/>
  <c r="E89"/>
  <c r="J26"/>
  <c r="E26"/>
  <c r="J129"/>
  <c r="J25"/>
  <c r="J20"/>
  <c r="E20"/>
  <c r="F129"/>
  <c r="J19"/>
  <c r="J14"/>
  <c r="J91"/>
  <c r="E7"/>
  <c r="E120"/>
  <c i="39" r="J41"/>
  <c r="J40"/>
  <c i="1" r="AY138"/>
  <c i="39" r="J39"/>
  <c i="1" r="AX138"/>
  <c i="39" r="BI137"/>
  <c r="BH137"/>
  <c r="BG137"/>
  <c r="BE137"/>
  <c r="T137"/>
  <c r="R137"/>
  <c r="P137"/>
  <c r="BI136"/>
  <c r="BH136"/>
  <c r="BG136"/>
  <c r="BE136"/>
  <c r="T136"/>
  <c r="R136"/>
  <c r="P136"/>
  <c r="BI135"/>
  <c r="BH135"/>
  <c r="BG135"/>
  <c r="BE135"/>
  <c r="T135"/>
  <c r="R135"/>
  <c r="P135"/>
  <c r="J128"/>
  <c r="F128"/>
  <c r="F126"/>
  <c r="E124"/>
  <c r="BI109"/>
  <c r="BH109"/>
  <c r="BG109"/>
  <c r="BE109"/>
  <c r="BI108"/>
  <c r="BH108"/>
  <c r="BG108"/>
  <c r="BF108"/>
  <c r="BE108"/>
  <c r="BI107"/>
  <c r="BH107"/>
  <c r="BG107"/>
  <c r="BF107"/>
  <c r="BE107"/>
  <c r="BI106"/>
  <c r="BH106"/>
  <c r="BG106"/>
  <c r="BF106"/>
  <c r="BE106"/>
  <c r="BI105"/>
  <c r="BH105"/>
  <c r="BG105"/>
  <c r="BF105"/>
  <c r="BE105"/>
  <c r="BI104"/>
  <c r="BH104"/>
  <c r="BG104"/>
  <c r="BF104"/>
  <c r="BE104"/>
  <c r="J93"/>
  <c r="F93"/>
  <c r="F91"/>
  <c r="E89"/>
  <c r="J26"/>
  <c r="E26"/>
  <c r="J94"/>
  <c r="J25"/>
  <c r="J20"/>
  <c r="E20"/>
  <c r="F129"/>
  <c r="J19"/>
  <c r="J14"/>
  <c r="J126"/>
  <c r="E7"/>
  <c r="E120"/>
  <c i="38" r="J41"/>
  <c r="J40"/>
  <c i="1" r="AY137"/>
  <c i="38" r="J39"/>
  <c i="1" r="AX137"/>
  <c i="38" r="BI137"/>
  <c r="BH137"/>
  <c r="BG137"/>
  <c r="BE137"/>
  <c r="T137"/>
  <c r="R137"/>
  <c r="P137"/>
  <c r="BI136"/>
  <c r="BH136"/>
  <c r="BG136"/>
  <c r="BE136"/>
  <c r="T136"/>
  <c r="R136"/>
  <c r="P136"/>
  <c r="BI135"/>
  <c r="BH135"/>
  <c r="BG135"/>
  <c r="BE135"/>
  <c r="T135"/>
  <c r="R135"/>
  <c r="P135"/>
  <c r="J128"/>
  <c r="F128"/>
  <c r="F126"/>
  <c r="E124"/>
  <c r="BI109"/>
  <c r="BH109"/>
  <c r="BG109"/>
  <c r="BE109"/>
  <c r="BI108"/>
  <c r="BH108"/>
  <c r="BG108"/>
  <c r="BF108"/>
  <c r="BE108"/>
  <c r="BI107"/>
  <c r="BH107"/>
  <c r="BG107"/>
  <c r="BF107"/>
  <c r="BE107"/>
  <c r="BI106"/>
  <c r="BH106"/>
  <c r="BG106"/>
  <c r="BF106"/>
  <c r="BE106"/>
  <c r="BI105"/>
  <c r="BH105"/>
  <c r="BG105"/>
  <c r="BF105"/>
  <c r="BE105"/>
  <c r="BI104"/>
  <c r="BH104"/>
  <c r="BG104"/>
  <c r="BF104"/>
  <c r="BE104"/>
  <c r="J93"/>
  <c r="F93"/>
  <c r="F91"/>
  <c r="E89"/>
  <c r="J26"/>
  <c r="E26"/>
  <c r="J129"/>
  <c r="J25"/>
  <c r="J20"/>
  <c r="E20"/>
  <c r="F129"/>
  <c r="J19"/>
  <c r="J14"/>
  <c r="J91"/>
  <c r="E7"/>
  <c r="E120"/>
  <c i="37" r="J39"/>
  <c r="J38"/>
  <c i="1" r="AY135"/>
  <c i="37" r="J37"/>
  <c i="1" r="AX135"/>
  <c i="37" r="BI168"/>
  <c r="BH168"/>
  <c r="BG168"/>
  <c r="BE168"/>
  <c r="T168"/>
  <c r="T167"/>
  <c r="R168"/>
  <c r="R167"/>
  <c r="P168"/>
  <c r="P167"/>
  <c r="BI166"/>
  <c r="BH166"/>
  <c r="BG166"/>
  <c r="BE166"/>
  <c r="T166"/>
  <c r="R166"/>
  <c r="P166"/>
  <c r="BI165"/>
  <c r="BH165"/>
  <c r="BG165"/>
  <c r="BE165"/>
  <c r="T165"/>
  <c r="R165"/>
  <c r="P165"/>
  <c r="BI163"/>
  <c r="BH163"/>
  <c r="BG163"/>
  <c r="BE163"/>
  <c r="T163"/>
  <c r="R163"/>
  <c r="P163"/>
  <c r="BI162"/>
  <c r="BH162"/>
  <c r="BG162"/>
  <c r="BE162"/>
  <c r="T162"/>
  <c r="R162"/>
  <c r="P162"/>
  <c r="BI161"/>
  <c r="BH161"/>
  <c r="BG161"/>
  <c r="BE161"/>
  <c r="T161"/>
  <c r="R161"/>
  <c r="P161"/>
  <c r="BI160"/>
  <c r="BH160"/>
  <c r="BG160"/>
  <c r="BE160"/>
  <c r="T160"/>
  <c r="R160"/>
  <c r="P160"/>
  <c r="BI159"/>
  <c r="BH159"/>
  <c r="BG159"/>
  <c r="BE159"/>
  <c r="T159"/>
  <c r="R159"/>
  <c r="P159"/>
  <c r="BI158"/>
  <c r="BH158"/>
  <c r="BG158"/>
  <c r="BE158"/>
  <c r="T158"/>
  <c r="R158"/>
  <c r="P158"/>
  <c r="BI157"/>
  <c r="BH157"/>
  <c r="BG157"/>
  <c r="BE157"/>
  <c r="T157"/>
  <c r="R157"/>
  <c r="P157"/>
  <c r="BI156"/>
  <c r="BH156"/>
  <c r="BG156"/>
  <c r="BE156"/>
  <c r="T156"/>
  <c r="R156"/>
  <c r="P156"/>
  <c r="BI154"/>
  <c r="BH154"/>
  <c r="BG154"/>
  <c r="BE154"/>
  <c r="T154"/>
  <c r="R154"/>
  <c r="P154"/>
  <c r="BI152"/>
  <c r="BH152"/>
  <c r="BG152"/>
  <c r="BE152"/>
  <c r="T152"/>
  <c r="R152"/>
  <c r="P152"/>
  <c r="BI149"/>
  <c r="BH149"/>
  <c r="BG149"/>
  <c r="BE149"/>
  <c r="T149"/>
  <c r="R149"/>
  <c r="P149"/>
  <c r="BI147"/>
  <c r="BH147"/>
  <c r="BG147"/>
  <c r="BE147"/>
  <c r="T147"/>
  <c r="R147"/>
  <c r="P147"/>
  <c r="BI145"/>
  <c r="BH145"/>
  <c r="BG145"/>
  <c r="BE145"/>
  <c r="T145"/>
  <c r="R145"/>
  <c r="P145"/>
  <c r="BI142"/>
  <c r="BH142"/>
  <c r="BG142"/>
  <c r="BE142"/>
  <c r="T142"/>
  <c r="R142"/>
  <c r="P142"/>
  <c r="BI140"/>
  <c r="BH140"/>
  <c r="BG140"/>
  <c r="BE140"/>
  <c r="T140"/>
  <c r="R140"/>
  <c r="P140"/>
  <c r="BI137"/>
  <c r="BH137"/>
  <c r="BG137"/>
  <c r="BE137"/>
  <c r="T137"/>
  <c r="R137"/>
  <c r="P137"/>
  <c r="BI135"/>
  <c r="BH135"/>
  <c r="BG135"/>
  <c r="BE135"/>
  <c r="T135"/>
  <c r="R135"/>
  <c r="P135"/>
  <c r="J128"/>
  <c r="F128"/>
  <c r="F126"/>
  <c r="E124"/>
  <c r="BI111"/>
  <c r="BH111"/>
  <c r="BG111"/>
  <c r="BE111"/>
  <c r="BI110"/>
  <c r="BH110"/>
  <c r="BG110"/>
  <c r="BF110"/>
  <c r="BE110"/>
  <c r="BI109"/>
  <c r="BH109"/>
  <c r="BG109"/>
  <c r="BF109"/>
  <c r="BE109"/>
  <c r="BI108"/>
  <c r="BH108"/>
  <c r="BG108"/>
  <c r="BF108"/>
  <c r="BE108"/>
  <c r="BI107"/>
  <c r="BH107"/>
  <c r="BG107"/>
  <c r="BF107"/>
  <c r="BE107"/>
  <c r="BI106"/>
  <c r="BH106"/>
  <c r="BG106"/>
  <c r="BF106"/>
  <c r="BE106"/>
  <c r="J91"/>
  <c r="F91"/>
  <c r="F89"/>
  <c r="E87"/>
  <c r="J24"/>
  <c r="E24"/>
  <c r="J92"/>
  <c r="J23"/>
  <c r="J18"/>
  <c r="E18"/>
  <c r="F92"/>
  <c r="J17"/>
  <c r="J12"/>
  <c r="J89"/>
  <c r="E7"/>
  <c r="E122"/>
  <c i="36" r="J41"/>
  <c r="J40"/>
  <c i="1" r="AY134"/>
  <c i="36" r="J39"/>
  <c i="1" r="AX134"/>
  <c i="36" r="BI228"/>
  <c r="BH228"/>
  <c r="BG228"/>
  <c r="BE228"/>
  <c r="T228"/>
  <c r="R228"/>
  <c r="P228"/>
  <c r="BI227"/>
  <c r="BH227"/>
  <c r="BG227"/>
  <c r="BE227"/>
  <c r="T227"/>
  <c r="R227"/>
  <c r="P227"/>
  <c r="BI226"/>
  <c r="BH226"/>
  <c r="BG226"/>
  <c r="BE226"/>
  <c r="T226"/>
  <c r="R226"/>
  <c r="P226"/>
  <c r="BI225"/>
  <c r="BH225"/>
  <c r="BG225"/>
  <c r="BE225"/>
  <c r="T225"/>
  <c r="R225"/>
  <c r="P225"/>
  <c r="BI223"/>
  <c r="BH223"/>
  <c r="BG223"/>
  <c r="BE223"/>
  <c r="T223"/>
  <c r="R223"/>
  <c r="P223"/>
  <c r="BI222"/>
  <c r="BH222"/>
  <c r="BG222"/>
  <c r="BE222"/>
  <c r="T222"/>
  <c r="R222"/>
  <c r="P222"/>
  <c r="BI221"/>
  <c r="BH221"/>
  <c r="BG221"/>
  <c r="BE221"/>
  <c r="T221"/>
  <c r="R221"/>
  <c r="P221"/>
  <c r="BI220"/>
  <c r="BH220"/>
  <c r="BG220"/>
  <c r="BE220"/>
  <c r="T220"/>
  <c r="R220"/>
  <c r="P220"/>
  <c r="BI219"/>
  <c r="BH219"/>
  <c r="BG219"/>
  <c r="BE219"/>
  <c r="T219"/>
  <c r="R219"/>
  <c r="P219"/>
  <c r="BI218"/>
  <c r="BH218"/>
  <c r="BG218"/>
  <c r="BE218"/>
  <c r="T218"/>
  <c r="R218"/>
  <c r="P218"/>
  <c r="BI217"/>
  <c r="BH217"/>
  <c r="BG217"/>
  <c r="BE217"/>
  <c r="T217"/>
  <c r="R217"/>
  <c r="P217"/>
  <c r="BI216"/>
  <c r="BH216"/>
  <c r="BG216"/>
  <c r="BE216"/>
  <c r="T216"/>
  <c r="R216"/>
  <c r="P216"/>
  <c r="BI215"/>
  <c r="BH215"/>
  <c r="BG215"/>
  <c r="BE215"/>
  <c r="T215"/>
  <c r="R215"/>
  <c r="P215"/>
  <c r="BI214"/>
  <c r="BH214"/>
  <c r="BG214"/>
  <c r="BE214"/>
  <c r="T214"/>
  <c r="R214"/>
  <c r="P214"/>
  <c r="BI213"/>
  <c r="BH213"/>
  <c r="BG213"/>
  <c r="BE213"/>
  <c r="T213"/>
  <c r="R213"/>
  <c r="P213"/>
  <c r="BI212"/>
  <c r="BH212"/>
  <c r="BG212"/>
  <c r="BE212"/>
  <c r="T212"/>
  <c r="R212"/>
  <c r="P212"/>
  <c r="BI211"/>
  <c r="BH211"/>
  <c r="BG211"/>
  <c r="BE211"/>
  <c r="T211"/>
  <c r="R211"/>
  <c r="P211"/>
  <c r="BI210"/>
  <c r="BH210"/>
  <c r="BG210"/>
  <c r="BE210"/>
  <c r="T210"/>
  <c r="R210"/>
  <c r="P210"/>
  <c r="BI209"/>
  <c r="BH209"/>
  <c r="BG209"/>
  <c r="BE209"/>
  <c r="T209"/>
  <c r="R209"/>
  <c r="P209"/>
  <c r="BI208"/>
  <c r="BH208"/>
  <c r="BG208"/>
  <c r="BE208"/>
  <c r="T208"/>
  <c r="R208"/>
  <c r="P208"/>
  <c r="BI207"/>
  <c r="BH207"/>
  <c r="BG207"/>
  <c r="BE207"/>
  <c r="T207"/>
  <c r="R207"/>
  <c r="P207"/>
  <c r="BI206"/>
  <c r="BH206"/>
  <c r="BG206"/>
  <c r="BE206"/>
  <c r="T206"/>
  <c r="R206"/>
  <c r="P206"/>
  <c r="BI205"/>
  <c r="BH205"/>
  <c r="BG205"/>
  <c r="BE205"/>
  <c r="T205"/>
  <c r="R205"/>
  <c r="P205"/>
  <c r="BI204"/>
  <c r="BH204"/>
  <c r="BG204"/>
  <c r="BE204"/>
  <c r="T204"/>
  <c r="R204"/>
  <c r="P204"/>
  <c r="BI203"/>
  <c r="BH203"/>
  <c r="BG203"/>
  <c r="BE203"/>
  <c r="T203"/>
  <c r="R203"/>
  <c r="P203"/>
  <c r="BI202"/>
  <c r="BH202"/>
  <c r="BG202"/>
  <c r="BE202"/>
  <c r="T202"/>
  <c r="R202"/>
  <c r="P202"/>
  <c r="BI201"/>
  <c r="BH201"/>
  <c r="BG201"/>
  <c r="BE201"/>
  <c r="T201"/>
  <c r="R201"/>
  <c r="P201"/>
  <c r="BI200"/>
  <c r="BH200"/>
  <c r="BG200"/>
  <c r="BE200"/>
  <c r="T200"/>
  <c r="R200"/>
  <c r="P200"/>
  <c r="BI199"/>
  <c r="BH199"/>
  <c r="BG199"/>
  <c r="BE199"/>
  <c r="T199"/>
  <c r="R199"/>
  <c r="P199"/>
  <c r="BI198"/>
  <c r="BH198"/>
  <c r="BG198"/>
  <c r="BE198"/>
  <c r="T198"/>
  <c r="R198"/>
  <c r="P198"/>
  <c r="BI197"/>
  <c r="BH197"/>
  <c r="BG197"/>
  <c r="BE197"/>
  <c r="T197"/>
  <c r="R197"/>
  <c r="P197"/>
  <c r="BI196"/>
  <c r="BH196"/>
  <c r="BG196"/>
  <c r="BE196"/>
  <c r="T196"/>
  <c r="R196"/>
  <c r="P196"/>
  <c r="BI195"/>
  <c r="BH195"/>
  <c r="BG195"/>
  <c r="BE195"/>
  <c r="T195"/>
  <c r="R195"/>
  <c r="P195"/>
  <c r="BI194"/>
  <c r="BH194"/>
  <c r="BG194"/>
  <c r="BE194"/>
  <c r="T194"/>
  <c r="R194"/>
  <c r="P194"/>
  <c r="BI193"/>
  <c r="BH193"/>
  <c r="BG193"/>
  <c r="BE193"/>
  <c r="T193"/>
  <c r="R193"/>
  <c r="P193"/>
  <c r="BI192"/>
  <c r="BH192"/>
  <c r="BG192"/>
  <c r="BE192"/>
  <c r="T192"/>
  <c r="R192"/>
  <c r="P192"/>
  <c r="BI191"/>
  <c r="BH191"/>
  <c r="BG191"/>
  <c r="BE191"/>
  <c r="T191"/>
  <c r="R191"/>
  <c r="P191"/>
  <c r="BI190"/>
  <c r="BH190"/>
  <c r="BG190"/>
  <c r="BE190"/>
  <c r="T190"/>
  <c r="R190"/>
  <c r="P190"/>
  <c r="BI189"/>
  <c r="BH189"/>
  <c r="BG189"/>
  <c r="BE189"/>
  <c r="T189"/>
  <c r="R189"/>
  <c r="P189"/>
  <c r="BI188"/>
  <c r="BH188"/>
  <c r="BG188"/>
  <c r="BE188"/>
  <c r="T188"/>
  <c r="R188"/>
  <c r="P188"/>
  <c r="BI187"/>
  <c r="BH187"/>
  <c r="BG187"/>
  <c r="BE187"/>
  <c r="T187"/>
  <c r="R187"/>
  <c r="P187"/>
  <c r="BI186"/>
  <c r="BH186"/>
  <c r="BG186"/>
  <c r="BE186"/>
  <c r="T186"/>
  <c r="R186"/>
  <c r="P186"/>
  <c r="BI184"/>
  <c r="BH184"/>
  <c r="BG184"/>
  <c r="BE184"/>
  <c r="T184"/>
  <c r="R184"/>
  <c r="P184"/>
  <c r="BI183"/>
  <c r="BH183"/>
  <c r="BG183"/>
  <c r="BE183"/>
  <c r="T183"/>
  <c r="R183"/>
  <c r="P183"/>
  <c r="BI182"/>
  <c r="BH182"/>
  <c r="BG182"/>
  <c r="BE182"/>
  <c r="T182"/>
  <c r="R182"/>
  <c r="P182"/>
  <c r="BI181"/>
  <c r="BH181"/>
  <c r="BG181"/>
  <c r="BE181"/>
  <c r="T181"/>
  <c r="R181"/>
  <c r="P181"/>
  <c r="BI180"/>
  <c r="BH180"/>
  <c r="BG180"/>
  <c r="BE180"/>
  <c r="T180"/>
  <c r="R180"/>
  <c r="P180"/>
  <c r="BI179"/>
  <c r="BH179"/>
  <c r="BG179"/>
  <c r="BE179"/>
  <c r="T179"/>
  <c r="R179"/>
  <c r="P179"/>
  <c r="BI178"/>
  <c r="BH178"/>
  <c r="BG178"/>
  <c r="BE178"/>
  <c r="T178"/>
  <c r="R178"/>
  <c r="P178"/>
  <c r="BI177"/>
  <c r="BH177"/>
  <c r="BG177"/>
  <c r="BE177"/>
  <c r="T177"/>
  <c r="R177"/>
  <c r="P177"/>
  <c r="BI176"/>
  <c r="BH176"/>
  <c r="BG176"/>
  <c r="BE176"/>
  <c r="T176"/>
  <c r="R176"/>
  <c r="P176"/>
  <c r="BI175"/>
  <c r="BH175"/>
  <c r="BG175"/>
  <c r="BE175"/>
  <c r="T175"/>
  <c r="R175"/>
  <c r="P175"/>
  <c r="BI174"/>
  <c r="BH174"/>
  <c r="BG174"/>
  <c r="BE174"/>
  <c r="T174"/>
  <c r="R174"/>
  <c r="P174"/>
  <c r="BI173"/>
  <c r="BH173"/>
  <c r="BG173"/>
  <c r="BE173"/>
  <c r="T173"/>
  <c r="R173"/>
  <c r="P173"/>
  <c r="BI171"/>
  <c r="BH171"/>
  <c r="BG171"/>
  <c r="BE171"/>
  <c r="T171"/>
  <c r="R171"/>
  <c r="P171"/>
  <c r="BI170"/>
  <c r="BH170"/>
  <c r="BG170"/>
  <c r="BE170"/>
  <c r="T170"/>
  <c r="R170"/>
  <c r="P170"/>
  <c r="BI169"/>
  <c r="BH169"/>
  <c r="BG169"/>
  <c r="BE169"/>
  <c r="T169"/>
  <c r="R169"/>
  <c r="P169"/>
  <c r="BI168"/>
  <c r="BH168"/>
  <c r="BG168"/>
  <c r="BE168"/>
  <c r="T168"/>
  <c r="R168"/>
  <c r="P168"/>
  <c r="BI167"/>
  <c r="BH167"/>
  <c r="BG167"/>
  <c r="BE167"/>
  <c r="T167"/>
  <c r="R167"/>
  <c r="P167"/>
  <c r="BI166"/>
  <c r="BH166"/>
  <c r="BG166"/>
  <c r="BE166"/>
  <c r="T166"/>
  <c r="R166"/>
  <c r="P166"/>
  <c r="BI165"/>
  <c r="BH165"/>
  <c r="BG165"/>
  <c r="BE165"/>
  <c r="T165"/>
  <c r="R165"/>
  <c r="P165"/>
  <c r="BI164"/>
  <c r="BH164"/>
  <c r="BG164"/>
  <c r="BE164"/>
  <c r="T164"/>
  <c r="R164"/>
  <c r="P164"/>
  <c r="BI163"/>
  <c r="BH163"/>
  <c r="BG163"/>
  <c r="BE163"/>
  <c r="T163"/>
  <c r="R163"/>
  <c r="P163"/>
  <c r="BI162"/>
  <c r="BH162"/>
  <c r="BG162"/>
  <c r="BE162"/>
  <c r="T162"/>
  <c r="R162"/>
  <c r="P162"/>
  <c r="BI161"/>
  <c r="BH161"/>
  <c r="BG161"/>
  <c r="BE161"/>
  <c r="T161"/>
  <c r="R161"/>
  <c r="P161"/>
  <c r="BI160"/>
  <c r="BH160"/>
  <c r="BG160"/>
  <c r="BE160"/>
  <c r="T160"/>
  <c r="R160"/>
  <c r="P160"/>
  <c r="BI159"/>
  <c r="BH159"/>
  <c r="BG159"/>
  <c r="BE159"/>
  <c r="T159"/>
  <c r="R159"/>
  <c r="P159"/>
  <c r="BI158"/>
  <c r="BH158"/>
  <c r="BG158"/>
  <c r="BE158"/>
  <c r="T158"/>
  <c r="R158"/>
  <c r="P158"/>
  <c r="BI157"/>
  <c r="BH157"/>
  <c r="BG157"/>
  <c r="BE157"/>
  <c r="T157"/>
  <c r="R157"/>
  <c r="P157"/>
  <c r="BI156"/>
  <c r="BH156"/>
  <c r="BG156"/>
  <c r="BE156"/>
  <c r="T156"/>
  <c r="R156"/>
  <c r="P156"/>
  <c r="BI155"/>
  <c r="BH155"/>
  <c r="BG155"/>
  <c r="BE155"/>
  <c r="T155"/>
  <c r="R155"/>
  <c r="P155"/>
  <c r="BI154"/>
  <c r="BH154"/>
  <c r="BG154"/>
  <c r="BE154"/>
  <c r="T154"/>
  <c r="R154"/>
  <c r="P154"/>
  <c r="BI153"/>
  <c r="BH153"/>
  <c r="BG153"/>
  <c r="BE153"/>
  <c r="T153"/>
  <c r="R153"/>
  <c r="P153"/>
  <c r="BI152"/>
  <c r="BH152"/>
  <c r="BG152"/>
  <c r="BE152"/>
  <c r="T152"/>
  <c r="R152"/>
  <c r="P152"/>
  <c r="BI151"/>
  <c r="BH151"/>
  <c r="BG151"/>
  <c r="BE151"/>
  <c r="T151"/>
  <c r="R151"/>
  <c r="P151"/>
  <c r="BI150"/>
  <c r="BH150"/>
  <c r="BG150"/>
  <c r="BE150"/>
  <c r="T150"/>
  <c r="R150"/>
  <c r="P150"/>
  <c r="BI149"/>
  <c r="BH149"/>
  <c r="BG149"/>
  <c r="BE149"/>
  <c r="T149"/>
  <c r="R149"/>
  <c r="P149"/>
  <c r="BI148"/>
  <c r="BH148"/>
  <c r="BG148"/>
  <c r="BE148"/>
  <c r="T148"/>
  <c r="R148"/>
  <c r="P148"/>
  <c r="BI147"/>
  <c r="BH147"/>
  <c r="BG147"/>
  <c r="BE147"/>
  <c r="T147"/>
  <c r="R147"/>
  <c r="P147"/>
  <c r="BI146"/>
  <c r="BH146"/>
  <c r="BG146"/>
  <c r="BE146"/>
  <c r="T146"/>
  <c r="R146"/>
  <c r="P146"/>
  <c r="BI145"/>
  <c r="BH145"/>
  <c r="BG145"/>
  <c r="BE145"/>
  <c r="T145"/>
  <c r="R145"/>
  <c r="P145"/>
  <c r="BI144"/>
  <c r="BH144"/>
  <c r="BG144"/>
  <c r="BE144"/>
  <c r="T144"/>
  <c r="R144"/>
  <c r="P144"/>
  <c r="BI143"/>
  <c r="BH143"/>
  <c r="BG143"/>
  <c r="BE143"/>
  <c r="T143"/>
  <c r="R143"/>
  <c r="P143"/>
  <c r="BI142"/>
  <c r="BH142"/>
  <c r="BG142"/>
  <c r="BE142"/>
  <c r="T142"/>
  <c r="R142"/>
  <c r="P142"/>
  <c r="BI141"/>
  <c r="BH141"/>
  <c r="BG141"/>
  <c r="BE141"/>
  <c r="T141"/>
  <c r="R141"/>
  <c r="P141"/>
  <c r="BI140"/>
  <c r="BH140"/>
  <c r="BG140"/>
  <c r="BE140"/>
  <c r="T140"/>
  <c r="R140"/>
  <c r="P140"/>
  <c r="BI139"/>
  <c r="BH139"/>
  <c r="BG139"/>
  <c r="BE139"/>
  <c r="T139"/>
  <c r="R139"/>
  <c r="P139"/>
  <c r="BI138"/>
  <c r="BH138"/>
  <c r="BG138"/>
  <c r="BE138"/>
  <c r="T138"/>
  <c r="R138"/>
  <c r="P138"/>
  <c r="BI137"/>
  <c r="BH137"/>
  <c r="BG137"/>
  <c r="BE137"/>
  <c r="T137"/>
  <c r="R137"/>
  <c r="P137"/>
  <c r="BI136"/>
  <c r="BH136"/>
  <c r="BG136"/>
  <c r="BE136"/>
  <c r="T136"/>
  <c r="R136"/>
  <c r="P136"/>
  <c r="F128"/>
  <c r="E126"/>
  <c r="BI111"/>
  <c r="BH111"/>
  <c r="BG111"/>
  <c r="BE111"/>
  <c r="BI110"/>
  <c r="BH110"/>
  <c r="BG110"/>
  <c r="BF110"/>
  <c r="BE110"/>
  <c r="BI109"/>
  <c r="BH109"/>
  <c r="BG109"/>
  <c r="BF109"/>
  <c r="BE109"/>
  <c r="BI108"/>
  <c r="BH108"/>
  <c r="BG108"/>
  <c r="BF108"/>
  <c r="BE108"/>
  <c r="BI107"/>
  <c r="BH107"/>
  <c r="BG107"/>
  <c r="BF107"/>
  <c r="BE107"/>
  <c r="BI106"/>
  <c r="BH106"/>
  <c r="BG106"/>
  <c r="BF106"/>
  <c r="BE106"/>
  <c r="F91"/>
  <c r="E89"/>
  <c r="J26"/>
  <c r="E26"/>
  <c r="J131"/>
  <c r="J25"/>
  <c r="J23"/>
  <c r="E23"/>
  <c r="J130"/>
  <c r="J22"/>
  <c r="J20"/>
  <c r="E20"/>
  <c r="F131"/>
  <c r="J19"/>
  <c r="J17"/>
  <c r="E17"/>
  <c r="F130"/>
  <c r="J16"/>
  <c r="J14"/>
  <c r="J128"/>
  <c r="E7"/>
  <c r="E122"/>
  <c i="35" r="J41"/>
  <c r="J40"/>
  <c i="1" r="AY133"/>
  <c i="35" r="J39"/>
  <c i="1" r="AX133"/>
  <c i="35" r="BI204"/>
  <c r="BH204"/>
  <c r="BG204"/>
  <c r="BE204"/>
  <c r="T204"/>
  <c r="R204"/>
  <c r="P204"/>
  <c r="BI203"/>
  <c r="BH203"/>
  <c r="BG203"/>
  <c r="BE203"/>
  <c r="T203"/>
  <c r="R203"/>
  <c r="P203"/>
  <c r="BI202"/>
  <c r="BH202"/>
  <c r="BG202"/>
  <c r="BE202"/>
  <c r="T202"/>
  <c r="R202"/>
  <c r="P202"/>
  <c r="BI201"/>
  <c r="BH201"/>
  <c r="BG201"/>
  <c r="BE201"/>
  <c r="T201"/>
  <c r="R201"/>
  <c r="P201"/>
  <c r="BI200"/>
  <c r="BH200"/>
  <c r="BG200"/>
  <c r="BE200"/>
  <c r="T200"/>
  <c r="R200"/>
  <c r="P200"/>
  <c r="BI199"/>
  <c r="BH199"/>
  <c r="BG199"/>
  <c r="BE199"/>
  <c r="T199"/>
  <c r="R199"/>
  <c r="P199"/>
  <c r="BI198"/>
  <c r="BH198"/>
  <c r="BG198"/>
  <c r="BE198"/>
  <c r="T198"/>
  <c r="R198"/>
  <c r="P198"/>
  <c r="BI196"/>
  <c r="BH196"/>
  <c r="BG196"/>
  <c r="BE196"/>
  <c r="T196"/>
  <c r="R196"/>
  <c r="P196"/>
  <c r="BI195"/>
  <c r="BH195"/>
  <c r="BG195"/>
  <c r="BE195"/>
  <c r="T195"/>
  <c r="R195"/>
  <c r="P195"/>
  <c r="BI194"/>
  <c r="BH194"/>
  <c r="BG194"/>
  <c r="BE194"/>
  <c r="T194"/>
  <c r="R194"/>
  <c r="P194"/>
  <c r="BI193"/>
  <c r="BH193"/>
  <c r="BG193"/>
  <c r="BE193"/>
  <c r="T193"/>
  <c r="R193"/>
  <c r="P193"/>
  <c r="BI192"/>
  <c r="BH192"/>
  <c r="BG192"/>
  <c r="BE192"/>
  <c r="T192"/>
  <c r="R192"/>
  <c r="P192"/>
  <c r="BI191"/>
  <c r="BH191"/>
  <c r="BG191"/>
  <c r="BE191"/>
  <c r="T191"/>
  <c r="R191"/>
  <c r="P191"/>
  <c r="BI190"/>
  <c r="BH190"/>
  <c r="BG190"/>
  <c r="BE190"/>
  <c r="T190"/>
  <c r="R190"/>
  <c r="P190"/>
  <c r="BI189"/>
  <c r="BH189"/>
  <c r="BG189"/>
  <c r="BE189"/>
  <c r="T189"/>
  <c r="R189"/>
  <c r="P189"/>
  <c r="BI188"/>
  <c r="BH188"/>
  <c r="BG188"/>
  <c r="BE188"/>
  <c r="T188"/>
  <c r="R188"/>
  <c r="P188"/>
  <c r="BI187"/>
  <c r="BH187"/>
  <c r="BG187"/>
  <c r="BE187"/>
  <c r="T187"/>
  <c r="R187"/>
  <c r="P187"/>
  <c r="BI186"/>
  <c r="BH186"/>
  <c r="BG186"/>
  <c r="BE186"/>
  <c r="T186"/>
  <c r="R186"/>
  <c r="P186"/>
  <c r="BI185"/>
  <c r="BH185"/>
  <c r="BG185"/>
  <c r="BE185"/>
  <c r="T185"/>
  <c r="R185"/>
  <c r="P185"/>
  <c r="BI184"/>
  <c r="BH184"/>
  <c r="BG184"/>
  <c r="BE184"/>
  <c r="T184"/>
  <c r="R184"/>
  <c r="P184"/>
  <c r="BI183"/>
  <c r="BH183"/>
  <c r="BG183"/>
  <c r="BE183"/>
  <c r="T183"/>
  <c r="R183"/>
  <c r="P183"/>
  <c r="BI182"/>
  <c r="BH182"/>
  <c r="BG182"/>
  <c r="BE182"/>
  <c r="T182"/>
  <c r="R182"/>
  <c r="P182"/>
  <c r="BI181"/>
  <c r="BH181"/>
  <c r="BG181"/>
  <c r="BE181"/>
  <c r="T181"/>
  <c r="R181"/>
  <c r="P181"/>
  <c r="BI180"/>
  <c r="BH180"/>
  <c r="BG180"/>
  <c r="BE180"/>
  <c r="T180"/>
  <c r="R180"/>
  <c r="P180"/>
  <c r="BI179"/>
  <c r="BH179"/>
  <c r="BG179"/>
  <c r="BE179"/>
  <c r="T179"/>
  <c r="R179"/>
  <c r="P179"/>
  <c r="BI178"/>
  <c r="BH178"/>
  <c r="BG178"/>
  <c r="BE178"/>
  <c r="T178"/>
  <c r="R178"/>
  <c r="P178"/>
  <c r="BI177"/>
  <c r="BH177"/>
  <c r="BG177"/>
  <c r="BE177"/>
  <c r="T177"/>
  <c r="R177"/>
  <c r="P177"/>
  <c r="BI176"/>
  <c r="BH176"/>
  <c r="BG176"/>
  <c r="BE176"/>
  <c r="T176"/>
  <c r="R176"/>
  <c r="P176"/>
  <c r="BI175"/>
  <c r="BH175"/>
  <c r="BG175"/>
  <c r="BE175"/>
  <c r="T175"/>
  <c r="R175"/>
  <c r="P175"/>
  <c r="BI174"/>
  <c r="BH174"/>
  <c r="BG174"/>
  <c r="BE174"/>
  <c r="T174"/>
  <c r="R174"/>
  <c r="P174"/>
  <c r="BI173"/>
  <c r="BH173"/>
  <c r="BG173"/>
  <c r="BE173"/>
  <c r="T173"/>
  <c r="R173"/>
  <c r="P173"/>
  <c r="BI172"/>
  <c r="BH172"/>
  <c r="BG172"/>
  <c r="BE172"/>
  <c r="T172"/>
  <c r="R172"/>
  <c r="P172"/>
  <c r="BI171"/>
  <c r="BH171"/>
  <c r="BG171"/>
  <c r="BE171"/>
  <c r="T171"/>
  <c r="R171"/>
  <c r="P171"/>
  <c r="BI170"/>
  <c r="BH170"/>
  <c r="BG170"/>
  <c r="BE170"/>
  <c r="T170"/>
  <c r="R170"/>
  <c r="P170"/>
  <c r="BI169"/>
  <c r="BH169"/>
  <c r="BG169"/>
  <c r="BE169"/>
  <c r="T169"/>
  <c r="R169"/>
  <c r="P169"/>
  <c r="BI168"/>
  <c r="BH168"/>
  <c r="BG168"/>
  <c r="BE168"/>
  <c r="T168"/>
  <c r="R168"/>
  <c r="P168"/>
  <c r="BI167"/>
  <c r="BH167"/>
  <c r="BG167"/>
  <c r="BE167"/>
  <c r="T167"/>
  <c r="R167"/>
  <c r="P167"/>
  <c r="BI166"/>
  <c r="BH166"/>
  <c r="BG166"/>
  <c r="BE166"/>
  <c r="T166"/>
  <c r="R166"/>
  <c r="P166"/>
  <c r="BI165"/>
  <c r="BH165"/>
  <c r="BG165"/>
  <c r="BE165"/>
  <c r="T165"/>
  <c r="R165"/>
  <c r="P165"/>
  <c r="BI164"/>
  <c r="BH164"/>
  <c r="BG164"/>
  <c r="BE164"/>
  <c r="T164"/>
  <c r="R164"/>
  <c r="P164"/>
  <c r="BI163"/>
  <c r="BH163"/>
  <c r="BG163"/>
  <c r="BE163"/>
  <c r="T163"/>
  <c r="R163"/>
  <c r="P163"/>
  <c r="BI162"/>
  <c r="BH162"/>
  <c r="BG162"/>
  <c r="BE162"/>
  <c r="T162"/>
  <c r="R162"/>
  <c r="P162"/>
  <c r="BI161"/>
  <c r="BH161"/>
  <c r="BG161"/>
  <c r="BE161"/>
  <c r="T161"/>
  <c r="R161"/>
  <c r="P161"/>
  <c r="BI160"/>
  <c r="BH160"/>
  <c r="BG160"/>
  <c r="BE160"/>
  <c r="T160"/>
  <c r="R160"/>
  <c r="P160"/>
  <c r="BI159"/>
  <c r="BH159"/>
  <c r="BG159"/>
  <c r="BE159"/>
  <c r="T159"/>
  <c r="R159"/>
  <c r="P159"/>
  <c r="BI158"/>
  <c r="BH158"/>
  <c r="BG158"/>
  <c r="BE158"/>
  <c r="T158"/>
  <c r="R158"/>
  <c r="P158"/>
  <c r="BI157"/>
  <c r="BH157"/>
  <c r="BG157"/>
  <c r="BE157"/>
  <c r="T157"/>
  <c r="R157"/>
  <c r="P157"/>
  <c r="BI156"/>
  <c r="BH156"/>
  <c r="BG156"/>
  <c r="BE156"/>
  <c r="T156"/>
  <c r="R156"/>
  <c r="P156"/>
  <c r="BI154"/>
  <c r="BH154"/>
  <c r="BG154"/>
  <c r="BE154"/>
  <c r="T154"/>
  <c r="R154"/>
  <c r="P154"/>
  <c r="BI153"/>
  <c r="BH153"/>
  <c r="BG153"/>
  <c r="BE153"/>
  <c r="T153"/>
  <c r="R153"/>
  <c r="P153"/>
  <c r="BI152"/>
  <c r="BH152"/>
  <c r="BG152"/>
  <c r="BE152"/>
  <c r="T152"/>
  <c r="R152"/>
  <c r="P152"/>
  <c r="BI151"/>
  <c r="BH151"/>
  <c r="BG151"/>
  <c r="BE151"/>
  <c r="T151"/>
  <c r="R151"/>
  <c r="P151"/>
  <c r="BI150"/>
  <c r="BH150"/>
  <c r="BG150"/>
  <c r="BE150"/>
  <c r="T150"/>
  <c r="R150"/>
  <c r="P150"/>
  <c r="BI149"/>
  <c r="BH149"/>
  <c r="BG149"/>
  <c r="BE149"/>
  <c r="T149"/>
  <c r="R149"/>
  <c r="P149"/>
  <c r="BI148"/>
  <c r="BH148"/>
  <c r="BG148"/>
  <c r="BE148"/>
  <c r="T148"/>
  <c r="R148"/>
  <c r="P148"/>
  <c r="BI147"/>
  <c r="BH147"/>
  <c r="BG147"/>
  <c r="BE147"/>
  <c r="T147"/>
  <c r="R147"/>
  <c r="P147"/>
  <c r="BI146"/>
  <c r="BH146"/>
  <c r="BG146"/>
  <c r="BE146"/>
  <c r="T146"/>
  <c r="R146"/>
  <c r="P146"/>
  <c r="BI145"/>
  <c r="BH145"/>
  <c r="BG145"/>
  <c r="BE145"/>
  <c r="T145"/>
  <c r="R145"/>
  <c r="P145"/>
  <c r="BI144"/>
  <c r="BH144"/>
  <c r="BG144"/>
  <c r="BE144"/>
  <c r="T144"/>
  <c r="R144"/>
  <c r="P144"/>
  <c r="BI143"/>
  <c r="BH143"/>
  <c r="BG143"/>
  <c r="BE143"/>
  <c r="T143"/>
  <c r="R143"/>
  <c r="P143"/>
  <c r="BI142"/>
  <c r="BH142"/>
  <c r="BG142"/>
  <c r="BE142"/>
  <c r="T142"/>
  <c r="R142"/>
  <c r="P142"/>
  <c r="BI141"/>
  <c r="BH141"/>
  <c r="BG141"/>
  <c r="BE141"/>
  <c r="T141"/>
  <c r="R141"/>
  <c r="P141"/>
  <c r="BI140"/>
  <c r="BH140"/>
  <c r="BG140"/>
  <c r="BE140"/>
  <c r="T140"/>
  <c r="R140"/>
  <c r="P140"/>
  <c r="BI139"/>
  <c r="BH139"/>
  <c r="BG139"/>
  <c r="BE139"/>
  <c r="T139"/>
  <c r="R139"/>
  <c r="P139"/>
  <c r="BI138"/>
  <c r="BH138"/>
  <c r="BG138"/>
  <c r="BE138"/>
  <c r="T138"/>
  <c r="R138"/>
  <c r="P138"/>
  <c r="BI137"/>
  <c r="BH137"/>
  <c r="BG137"/>
  <c r="BE137"/>
  <c r="T137"/>
  <c r="R137"/>
  <c r="P137"/>
  <c r="BI136"/>
  <c r="BH136"/>
  <c r="BG136"/>
  <c r="BE136"/>
  <c r="T136"/>
  <c r="R136"/>
  <c r="P136"/>
  <c r="BI135"/>
  <c r="BH135"/>
  <c r="BG135"/>
  <c r="BE135"/>
  <c r="T135"/>
  <c r="R135"/>
  <c r="P135"/>
  <c r="F127"/>
  <c r="E125"/>
  <c r="BI110"/>
  <c r="BH110"/>
  <c r="BG110"/>
  <c r="BE110"/>
  <c r="BI109"/>
  <c r="BH109"/>
  <c r="BG109"/>
  <c r="BF109"/>
  <c r="BE109"/>
  <c r="BI108"/>
  <c r="BH108"/>
  <c r="BG108"/>
  <c r="BF108"/>
  <c r="BE108"/>
  <c r="BI107"/>
  <c r="BH107"/>
  <c r="BG107"/>
  <c r="BF107"/>
  <c r="BE107"/>
  <c r="BI106"/>
  <c r="BH106"/>
  <c r="BG106"/>
  <c r="BF106"/>
  <c r="BE106"/>
  <c r="BI105"/>
  <c r="BH105"/>
  <c r="BG105"/>
  <c r="BF105"/>
  <c r="BE105"/>
  <c r="F91"/>
  <c r="E89"/>
  <c r="J26"/>
  <c r="E26"/>
  <c r="J130"/>
  <c r="J25"/>
  <c r="J23"/>
  <c r="E23"/>
  <c r="J93"/>
  <c r="J22"/>
  <c r="J20"/>
  <c r="E20"/>
  <c r="F94"/>
  <c r="J19"/>
  <c r="J17"/>
  <c r="E17"/>
  <c r="F129"/>
  <c r="J16"/>
  <c r="J14"/>
  <c r="J127"/>
  <c r="E7"/>
  <c r="E85"/>
  <c i="34" r="J41"/>
  <c r="J40"/>
  <c i="1" r="AY132"/>
  <c i="34" r="J39"/>
  <c i="1" r="AX132"/>
  <c i="34" r="BI200"/>
  <c r="BH200"/>
  <c r="BG200"/>
  <c r="BE200"/>
  <c r="T200"/>
  <c r="R200"/>
  <c r="P200"/>
  <c r="BI199"/>
  <c r="BH199"/>
  <c r="BG199"/>
  <c r="BE199"/>
  <c r="T199"/>
  <c r="R199"/>
  <c r="P199"/>
  <c r="BI198"/>
  <c r="BH198"/>
  <c r="BG198"/>
  <c r="BE198"/>
  <c r="T198"/>
  <c r="R198"/>
  <c r="P198"/>
  <c r="BI197"/>
  <c r="BH197"/>
  <c r="BG197"/>
  <c r="BE197"/>
  <c r="T197"/>
  <c r="R197"/>
  <c r="P197"/>
  <c r="BI196"/>
  <c r="BH196"/>
  <c r="BG196"/>
  <c r="BE196"/>
  <c r="T196"/>
  <c r="R196"/>
  <c r="P196"/>
  <c r="BI195"/>
  <c r="BH195"/>
  <c r="BG195"/>
  <c r="BE195"/>
  <c r="T195"/>
  <c r="R195"/>
  <c r="P195"/>
  <c r="BI194"/>
  <c r="BH194"/>
  <c r="BG194"/>
  <c r="BE194"/>
  <c r="T194"/>
  <c r="R194"/>
  <c r="P194"/>
  <c r="BI192"/>
  <c r="BH192"/>
  <c r="BG192"/>
  <c r="BE192"/>
  <c r="T192"/>
  <c r="R192"/>
  <c r="P192"/>
  <c r="BI191"/>
  <c r="BH191"/>
  <c r="BG191"/>
  <c r="BE191"/>
  <c r="T191"/>
  <c r="R191"/>
  <c r="P191"/>
  <c r="BI190"/>
  <c r="BH190"/>
  <c r="BG190"/>
  <c r="BE190"/>
  <c r="T190"/>
  <c r="R190"/>
  <c r="P190"/>
  <c r="BI189"/>
  <c r="BH189"/>
  <c r="BG189"/>
  <c r="BE189"/>
  <c r="T189"/>
  <c r="R189"/>
  <c r="P189"/>
  <c r="BI188"/>
  <c r="BH188"/>
  <c r="BG188"/>
  <c r="BE188"/>
  <c r="T188"/>
  <c r="R188"/>
  <c r="P188"/>
  <c r="BI187"/>
  <c r="BH187"/>
  <c r="BG187"/>
  <c r="BE187"/>
  <c r="T187"/>
  <c r="R187"/>
  <c r="P187"/>
  <c r="BI186"/>
  <c r="BH186"/>
  <c r="BG186"/>
  <c r="BE186"/>
  <c r="T186"/>
  <c r="R186"/>
  <c r="P186"/>
  <c r="BI185"/>
  <c r="BH185"/>
  <c r="BG185"/>
  <c r="BE185"/>
  <c r="T185"/>
  <c r="R185"/>
  <c r="P185"/>
  <c r="BI184"/>
  <c r="BH184"/>
  <c r="BG184"/>
  <c r="BE184"/>
  <c r="T184"/>
  <c r="R184"/>
  <c r="P184"/>
  <c r="BI183"/>
  <c r="BH183"/>
  <c r="BG183"/>
  <c r="BE183"/>
  <c r="T183"/>
  <c r="R183"/>
  <c r="P183"/>
  <c r="BI182"/>
  <c r="BH182"/>
  <c r="BG182"/>
  <c r="BE182"/>
  <c r="T182"/>
  <c r="R182"/>
  <c r="P182"/>
  <c r="BI181"/>
  <c r="BH181"/>
  <c r="BG181"/>
  <c r="BE181"/>
  <c r="T181"/>
  <c r="R181"/>
  <c r="P181"/>
  <c r="BI180"/>
  <c r="BH180"/>
  <c r="BG180"/>
  <c r="BE180"/>
  <c r="T180"/>
  <c r="R180"/>
  <c r="P180"/>
  <c r="BI179"/>
  <c r="BH179"/>
  <c r="BG179"/>
  <c r="BE179"/>
  <c r="T179"/>
  <c r="R179"/>
  <c r="P179"/>
  <c r="BI178"/>
  <c r="BH178"/>
  <c r="BG178"/>
  <c r="BE178"/>
  <c r="T178"/>
  <c r="R178"/>
  <c r="P178"/>
  <c r="BI177"/>
  <c r="BH177"/>
  <c r="BG177"/>
  <c r="BE177"/>
  <c r="T177"/>
  <c r="R177"/>
  <c r="P177"/>
  <c r="BI176"/>
  <c r="BH176"/>
  <c r="BG176"/>
  <c r="BE176"/>
  <c r="T176"/>
  <c r="R176"/>
  <c r="P176"/>
  <c r="BI175"/>
  <c r="BH175"/>
  <c r="BG175"/>
  <c r="BE175"/>
  <c r="T175"/>
  <c r="R175"/>
  <c r="P175"/>
  <c r="BI174"/>
  <c r="BH174"/>
  <c r="BG174"/>
  <c r="BE174"/>
  <c r="T174"/>
  <c r="R174"/>
  <c r="P174"/>
  <c r="BI173"/>
  <c r="BH173"/>
  <c r="BG173"/>
  <c r="BE173"/>
  <c r="T173"/>
  <c r="R173"/>
  <c r="P173"/>
  <c r="BI172"/>
  <c r="BH172"/>
  <c r="BG172"/>
  <c r="BE172"/>
  <c r="T172"/>
  <c r="R172"/>
  <c r="P172"/>
  <c r="BI171"/>
  <c r="BH171"/>
  <c r="BG171"/>
  <c r="BE171"/>
  <c r="T171"/>
  <c r="R171"/>
  <c r="P171"/>
  <c r="BI170"/>
  <c r="BH170"/>
  <c r="BG170"/>
  <c r="BE170"/>
  <c r="T170"/>
  <c r="R170"/>
  <c r="P170"/>
  <c r="BI169"/>
  <c r="BH169"/>
  <c r="BG169"/>
  <c r="BE169"/>
  <c r="T169"/>
  <c r="R169"/>
  <c r="P169"/>
  <c r="BI168"/>
  <c r="BH168"/>
  <c r="BG168"/>
  <c r="BE168"/>
  <c r="T168"/>
  <c r="R168"/>
  <c r="P168"/>
  <c r="BI167"/>
  <c r="BH167"/>
  <c r="BG167"/>
  <c r="BE167"/>
  <c r="T167"/>
  <c r="R167"/>
  <c r="P167"/>
  <c r="BI166"/>
  <c r="BH166"/>
  <c r="BG166"/>
  <c r="BE166"/>
  <c r="T166"/>
  <c r="R166"/>
  <c r="P166"/>
  <c r="BI164"/>
  <c r="BH164"/>
  <c r="BG164"/>
  <c r="BE164"/>
  <c r="T164"/>
  <c r="R164"/>
  <c r="P164"/>
  <c r="BI163"/>
  <c r="BH163"/>
  <c r="BG163"/>
  <c r="BE163"/>
  <c r="T163"/>
  <c r="R163"/>
  <c r="P163"/>
  <c r="BI162"/>
  <c r="BH162"/>
  <c r="BG162"/>
  <c r="BE162"/>
  <c r="T162"/>
  <c r="R162"/>
  <c r="P162"/>
  <c r="BI161"/>
  <c r="BH161"/>
  <c r="BG161"/>
  <c r="BE161"/>
  <c r="T161"/>
  <c r="R161"/>
  <c r="P161"/>
  <c r="BI160"/>
  <c r="BH160"/>
  <c r="BG160"/>
  <c r="BE160"/>
  <c r="T160"/>
  <c r="R160"/>
  <c r="P160"/>
  <c r="BI159"/>
  <c r="BH159"/>
  <c r="BG159"/>
  <c r="BE159"/>
  <c r="T159"/>
  <c r="R159"/>
  <c r="P159"/>
  <c r="BI158"/>
  <c r="BH158"/>
  <c r="BG158"/>
  <c r="BE158"/>
  <c r="T158"/>
  <c r="R158"/>
  <c r="P158"/>
  <c r="BI157"/>
  <c r="BH157"/>
  <c r="BG157"/>
  <c r="BE157"/>
  <c r="T157"/>
  <c r="R157"/>
  <c r="P157"/>
  <c r="BI156"/>
  <c r="BH156"/>
  <c r="BG156"/>
  <c r="BE156"/>
  <c r="T156"/>
  <c r="R156"/>
  <c r="P156"/>
  <c r="BI155"/>
  <c r="BH155"/>
  <c r="BG155"/>
  <c r="BE155"/>
  <c r="T155"/>
  <c r="R155"/>
  <c r="P155"/>
  <c r="BI154"/>
  <c r="BH154"/>
  <c r="BG154"/>
  <c r="BE154"/>
  <c r="T154"/>
  <c r="R154"/>
  <c r="P154"/>
  <c r="BI153"/>
  <c r="BH153"/>
  <c r="BG153"/>
  <c r="BE153"/>
  <c r="T153"/>
  <c r="R153"/>
  <c r="P153"/>
  <c r="BI152"/>
  <c r="BH152"/>
  <c r="BG152"/>
  <c r="BE152"/>
  <c r="T152"/>
  <c r="R152"/>
  <c r="P152"/>
  <c r="BI151"/>
  <c r="BH151"/>
  <c r="BG151"/>
  <c r="BE151"/>
  <c r="T151"/>
  <c r="R151"/>
  <c r="P151"/>
  <c r="BI150"/>
  <c r="BH150"/>
  <c r="BG150"/>
  <c r="BE150"/>
  <c r="T150"/>
  <c r="R150"/>
  <c r="P150"/>
  <c r="BI149"/>
  <c r="BH149"/>
  <c r="BG149"/>
  <c r="BE149"/>
  <c r="T149"/>
  <c r="R149"/>
  <c r="P149"/>
  <c r="BI148"/>
  <c r="BH148"/>
  <c r="BG148"/>
  <c r="BE148"/>
  <c r="T148"/>
  <c r="R148"/>
  <c r="P148"/>
  <c r="BI147"/>
  <c r="BH147"/>
  <c r="BG147"/>
  <c r="BE147"/>
  <c r="T147"/>
  <c r="R147"/>
  <c r="P147"/>
  <c r="BI146"/>
  <c r="BH146"/>
  <c r="BG146"/>
  <c r="BE146"/>
  <c r="T146"/>
  <c r="R146"/>
  <c r="P146"/>
  <c r="BI145"/>
  <c r="BH145"/>
  <c r="BG145"/>
  <c r="BE145"/>
  <c r="T145"/>
  <c r="R145"/>
  <c r="P145"/>
  <c r="BI144"/>
  <c r="BH144"/>
  <c r="BG144"/>
  <c r="BE144"/>
  <c r="T144"/>
  <c r="R144"/>
  <c r="P144"/>
  <c r="BI143"/>
  <c r="BH143"/>
  <c r="BG143"/>
  <c r="BE143"/>
  <c r="T143"/>
  <c r="R143"/>
  <c r="P143"/>
  <c r="BI142"/>
  <c r="BH142"/>
  <c r="BG142"/>
  <c r="BE142"/>
  <c r="T142"/>
  <c r="R142"/>
  <c r="P142"/>
  <c r="BI141"/>
  <c r="BH141"/>
  <c r="BG141"/>
  <c r="BE141"/>
  <c r="T141"/>
  <c r="R141"/>
  <c r="P141"/>
  <c r="BI140"/>
  <c r="BH140"/>
  <c r="BG140"/>
  <c r="BE140"/>
  <c r="T140"/>
  <c r="R140"/>
  <c r="P140"/>
  <c r="BI139"/>
  <c r="BH139"/>
  <c r="BG139"/>
  <c r="BE139"/>
  <c r="T139"/>
  <c r="R139"/>
  <c r="P139"/>
  <c r="BI138"/>
  <c r="BH138"/>
  <c r="BG138"/>
  <c r="BE138"/>
  <c r="T138"/>
  <c r="R138"/>
  <c r="P138"/>
  <c r="BI137"/>
  <c r="BH137"/>
  <c r="BG137"/>
  <c r="BE137"/>
  <c r="T137"/>
  <c r="R137"/>
  <c r="P137"/>
  <c r="BI136"/>
  <c r="BH136"/>
  <c r="BG136"/>
  <c r="BE136"/>
  <c r="T136"/>
  <c r="R136"/>
  <c r="P136"/>
  <c r="BI135"/>
  <c r="BH135"/>
  <c r="BG135"/>
  <c r="BE135"/>
  <c r="T135"/>
  <c r="R135"/>
  <c r="P135"/>
  <c r="F127"/>
  <c r="E125"/>
  <c r="BI110"/>
  <c r="BH110"/>
  <c r="BG110"/>
  <c r="BE110"/>
  <c r="BI109"/>
  <c r="BH109"/>
  <c r="BG109"/>
  <c r="BF109"/>
  <c r="BE109"/>
  <c r="BI108"/>
  <c r="BH108"/>
  <c r="BG108"/>
  <c r="BF108"/>
  <c r="BE108"/>
  <c r="BI107"/>
  <c r="BH107"/>
  <c r="BG107"/>
  <c r="BF107"/>
  <c r="BE107"/>
  <c r="BI106"/>
  <c r="BH106"/>
  <c r="BG106"/>
  <c r="BF106"/>
  <c r="BE106"/>
  <c r="BI105"/>
  <c r="BH105"/>
  <c r="BG105"/>
  <c r="BF105"/>
  <c r="BE105"/>
  <c r="F91"/>
  <c r="E89"/>
  <c r="J26"/>
  <c r="E26"/>
  <c r="J130"/>
  <c r="J25"/>
  <c r="J23"/>
  <c r="E23"/>
  <c r="J93"/>
  <c r="J22"/>
  <c r="J20"/>
  <c r="E20"/>
  <c r="F130"/>
  <c r="J19"/>
  <c r="J17"/>
  <c r="E17"/>
  <c r="F93"/>
  <c r="J16"/>
  <c r="J14"/>
  <c r="J127"/>
  <c r="E7"/>
  <c r="E85"/>
  <c i="33" r="J41"/>
  <c r="J40"/>
  <c i="1" r="AY131"/>
  <c i="33" r="J39"/>
  <c i="1" r="AX131"/>
  <c i="33" r="BI356"/>
  <c r="BH356"/>
  <c r="BG356"/>
  <c r="BE356"/>
  <c r="T356"/>
  <c r="R356"/>
  <c r="P356"/>
  <c r="BI355"/>
  <c r="BH355"/>
  <c r="BG355"/>
  <c r="BE355"/>
  <c r="T355"/>
  <c r="R355"/>
  <c r="P355"/>
  <c r="BI354"/>
  <c r="BH354"/>
  <c r="BG354"/>
  <c r="BE354"/>
  <c r="T354"/>
  <c r="R354"/>
  <c r="P354"/>
  <c r="BI353"/>
  <c r="BH353"/>
  <c r="BG353"/>
  <c r="BE353"/>
  <c r="T353"/>
  <c r="R353"/>
  <c r="P353"/>
  <c r="BI352"/>
  <c r="BH352"/>
  <c r="BG352"/>
  <c r="BE352"/>
  <c r="T352"/>
  <c r="R352"/>
  <c r="P352"/>
  <c r="BI351"/>
  <c r="BH351"/>
  <c r="BG351"/>
  <c r="BE351"/>
  <c r="T351"/>
  <c r="R351"/>
  <c r="P351"/>
  <c r="BI350"/>
  <c r="BH350"/>
  <c r="BG350"/>
  <c r="BE350"/>
  <c r="T350"/>
  <c r="R350"/>
  <c r="P350"/>
  <c r="BI349"/>
  <c r="BH349"/>
  <c r="BG349"/>
  <c r="BE349"/>
  <c r="T349"/>
  <c r="R349"/>
  <c r="P349"/>
  <c r="BI348"/>
  <c r="BH348"/>
  <c r="BG348"/>
  <c r="BE348"/>
  <c r="T348"/>
  <c r="R348"/>
  <c r="P348"/>
  <c r="BI347"/>
  <c r="BH347"/>
  <c r="BG347"/>
  <c r="BE347"/>
  <c r="T347"/>
  <c r="R347"/>
  <c r="P347"/>
  <c r="BI346"/>
  <c r="BH346"/>
  <c r="BG346"/>
  <c r="BE346"/>
  <c r="T346"/>
  <c r="R346"/>
  <c r="P346"/>
  <c r="BI345"/>
  <c r="BH345"/>
  <c r="BG345"/>
  <c r="BE345"/>
  <c r="T345"/>
  <c r="R345"/>
  <c r="P345"/>
  <c r="BI344"/>
  <c r="BH344"/>
  <c r="BG344"/>
  <c r="BE344"/>
  <c r="T344"/>
  <c r="R344"/>
  <c r="P344"/>
  <c r="BI343"/>
  <c r="BH343"/>
  <c r="BG343"/>
  <c r="BE343"/>
  <c r="T343"/>
  <c r="R343"/>
  <c r="P343"/>
  <c r="BI342"/>
  <c r="BH342"/>
  <c r="BG342"/>
  <c r="BE342"/>
  <c r="T342"/>
  <c r="R342"/>
  <c r="P342"/>
  <c r="BI341"/>
  <c r="BH341"/>
  <c r="BG341"/>
  <c r="BE341"/>
  <c r="T341"/>
  <c r="R341"/>
  <c r="P341"/>
  <c r="BI340"/>
  <c r="BH340"/>
  <c r="BG340"/>
  <c r="BE340"/>
  <c r="T340"/>
  <c r="R340"/>
  <c r="P340"/>
  <c r="BI339"/>
  <c r="BH339"/>
  <c r="BG339"/>
  <c r="BE339"/>
  <c r="T339"/>
  <c r="R339"/>
  <c r="P339"/>
  <c r="BI338"/>
  <c r="BH338"/>
  <c r="BG338"/>
  <c r="BE338"/>
  <c r="T338"/>
  <c r="R338"/>
  <c r="P338"/>
  <c r="BI337"/>
  <c r="BH337"/>
  <c r="BG337"/>
  <c r="BE337"/>
  <c r="T337"/>
  <c r="R337"/>
  <c r="P337"/>
  <c r="BI336"/>
  <c r="BH336"/>
  <c r="BG336"/>
  <c r="BE336"/>
  <c r="T336"/>
  <c r="R336"/>
  <c r="P336"/>
  <c r="BI335"/>
  <c r="BH335"/>
  <c r="BG335"/>
  <c r="BE335"/>
  <c r="T335"/>
  <c r="R335"/>
  <c r="P335"/>
  <c r="BI334"/>
  <c r="BH334"/>
  <c r="BG334"/>
  <c r="BE334"/>
  <c r="T334"/>
  <c r="R334"/>
  <c r="P334"/>
  <c r="BI333"/>
  <c r="BH333"/>
  <c r="BG333"/>
  <c r="BE333"/>
  <c r="T333"/>
  <c r="R333"/>
  <c r="P333"/>
  <c r="BI332"/>
  <c r="BH332"/>
  <c r="BG332"/>
  <c r="BE332"/>
  <c r="T332"/>
  <c r="R332"/>
  <c r="P332"/>
  <c r="BI331"/>
  <c r="BH331"/>
  <c r="BG331"/>
  <c r="BE331"/>
  <c r="T331"/>
  <c r="R331"/>
  <c r="P331"/>
  <c r="BI330"/>
  <c r="BH330"/>
  <c r="BG330"/>
  <c r="BE330"/>
  <c r="T330"/>
  <c r="R330"/>
  <c r="P330"/>
  <c r="BI329"/>
  <c r="BH329"/>
  <c r="BG329"/>
  <c r="BE329"/>
  <c r="T329"/>
  <c r="R329"/>
  <c r="P329"/>
  <c r="BI328"/>
  <c r="BH328"/>
  <c r="BG328"/>
  <c r="BE328"/>
  <c r="T328"/>
  <c r="R328"/>
  <c r="P328"/>
  <c r="BI327"/>
  <c r="BH327"/>
  <c r="BG327"/>
  <c r="BE327"/>
  <c r="T327"/>
  <c r="R327"/>
  <c r="P327"/>
  <c r="BI326"/>
  <c r="BH326"/>
  <c r="BG326"/>
  <c r="BE326"/>
  <c r="T326"/>
  <c r="R326"/>
  <c r="P326"/>
  <c r="BI325"/>
  <c r="BH325"/>
  <c r="BG325"/>
  <c r="BE325"/>
  <c r="T325"/>
  <c r="R325"/>
  <c r="P325"/>
  <c r="BI324"/>
  <c r="BH324"/>
  <c r="BG324"/>
  <c r="BE324"/>
  <c r="T324"/>
  <c r="R324"/>
  <c r="P324"/>
  <c r="BI323"/>
  <c r="BH323"/>
  <c r="BG323"/>
  <c r="BE323"/>
  <c r="T323"/>
  <c r="R323"/>
  <c r="P323"/>
  <c r="BI322"/>
  <c r="BH322"/>
  <c r="BG322"/>
  <c r="BE322"/>
  <c r="T322"/>
  <c r="R322"/>
  <c r="P322"/>
  <c r="BI321"/>
  <c r="BH321"/>
  <c r="BG321"/>
  <c r="BE321"/>
  <c r="T321"/>
  <c r="R321"/>
  <c r="P321"/>
  <c r="BI320"/>
  <c r="BH320"/>
  <c r="BG320"/>
  <c r="BE320"/>
  <c r="T320"/>
  <c r="R320"/>
  <c r="P320"/>
  <c r="BI319"/>
  <c r="BH319"/>
  <c r="BG319"/>
  <c r="BE319"/>
  <c r="T319"/>
  <c r="R319"/>
  <c r="P319"/>
  <c r="BI318"/>
  <c r="BH318"/>
  <c r="BG318"/>
  <c r="BE318"/>
  <c r="T318"/>
  <c r="R318"/>
  <c r="P318"/>
  <c r="BI317"/>
  <c r="BH317"/>
  <c r="BG317"/>
  <c r="BE317"/>
  <c r="T317"/>
  <c r="R317"/>
  <c r="P317"/>
  <c r="BI316"/>
  <c r="BH316"/>
  <c r="BG316"/>
  <c r="BE316"/>
  <c r="T316"/>
  <c r="R316"/>
  <c r="P316"/>
  <c r="BI315"/>
  <c r="BH315"/>
  <c r="BG315"/>
  <c r="BE315"/>
  <c r="T315"/>
  <c r="R315"/>
  <c r="P315"/>
  <c r="BI314"/>
  <c r="BH314"/>
  <c r="BG314"/>
  <c r="BE314"/>
  <c r="T314"/>
  <c r="R314"/>
  <c r="P314"/>
  <c r="BI313"/>
  <c r="BH313"/>
  <c r="BG313"/>
  <c r="BE313"/>
  <c r="T313"/>
  <c r="R313"/>
  <c r="P313"/>
  <c r="BI312"/>
  <c r="BH312"/>
  <c r="BG312"/>
  <c r="BE312"/>
  <c r="T312"/>
  <c r="R312"/>
  <c r="P312"/>
  <c r="BI311"/>
  <c r="BH311"/>
  <c r="BG311"/>
  <c r="BE311"/>
  <c r="T311"/>
  <c r="R311"/>
  <c r="P311"/>
  <c r="BI310"/>
  <c r="BH310"/>
  <c r="BG310"/>
  <c r="BE310"/>
  <c r="T310"/>
  <c r="R310"/>
  <c r="P310"/>
  <c r="BI309"/>
  <c r="BH309"/>
  <c r="BG309"/>
  <c r="BE309"/>
  <c r="T309"/>
  <c r="R309"/>
  <c r="P309"/>
  <c r="BI308"/>
  <c r="BH308"/>
  <c r="BG308"/>
  <c r="BE308"/>
  <c r="T308"/>
  <c r="R308"/>
  <c r="P308"/>
  <c r="BI307"/>
  <c r="BH307"/>
  <c r="BG307"/>
  <c r="BE307"/>
  <c r="T307"/>
  <c r="R307"/>
  <c r="P307"/>
  <c r="BI306"/>
  <c r="BH306"/>
  <c r="BG306"/>
  <c r="BE306"/>
  <c r="T306"/>
  <c r="R306"/>
  <c r="P306"/>
  <c r="BI305"/>
  <c r="BH305"/>
  <c r="BG305"/>
  <c r="BE305"/>
  <c r="T305"/>
  <c r="R305"/>
  <c r="P305"/>
  <c r="BI304"/>
  <c r="BH304"/>
  <c r="BG304"/>
  <c r="BE304"/>
  <c r="T304"/>
  <c r="R304"/>
  <c r="P304"/>
  <c r="BI303"/>
  <c r="BH303"/>
  <c r="BG303"/>
  <c r="BE303"/>
  <c r="T303"/>
  <c r="R303"/>
  <c r="P303"/>
  <c r="BI302"/>
  <c r="BH302"/>
  <c r="BG302"/>
  <c r="BE302"/>
  <c r="T302"/>
  <c r="R302"/>
  <c r="P302"/>
  <c r="BI301"/>
  <c r="BH301"/>
  <c r="BG301"/>
  <c r="BE301"/>
  <c r="T301"/>
  <c r="R301"/>
  <c r="P301"/>
  <c r="BI300"/>
  <c r="BH300"/>
  <c r="BG300"/>
  <c r="BE300"/>
  <c r="T300"/>
  <c r="R300"/>
  <c r="P300"/>
  <c r="BI299"/>
  <c r="BH299"/>
  <c r="BG299"/>
  <c r="BE299"/>
  <c r="T299"/>
  <c r="R299"/>
  <c r="P299"/>
  <c r="BI298"/>
  <c r="BH298"/>
  <c r="BG298"/>
  <c r="BE298"/>
  <c r="T298"/>
  <c r="R298"/>
  <c r="P298"/>
  <c r="BI297"/>
  <c r="BH297"/>
  <c r="BG297"/>
  <c r="BE297"/>
  <c r="T297"/>
  <c r="R297"/>
  <c r="P297"/>
  <c r="BI296"/>
  <c r="BH296"/>
  <c r="BG296"/>
  <c r="BE296"/>
  <c r="T296"/>
  <c r="R296"/>
  <c r="P296"/>
  <c r="BI295"/>
  <c r="BH295"/>
  <c r="BG295"/>
  <c r="BE295"/>
  <c r="T295"/>
  <c r="R295"/>
  <c r="P295"/>
  <c r="BI294"/>
  <c r="BH294"/>
  <c r="BG294"/>
  <c r="BE294"/>
  <c r="T294"/>
  <c r="R294"/>
  <c r="P294"/>
  <c r="BI293"/>
  <c r="BH293"/>
  <c r="BG293"/>
  <c r="BE293"/>
  <c r="T293"/>
  <c r="R293"/>
  <c r="P293"/>
  <c r="BI292"/>
  <c r="BH292"/>
  <c r="BG292"/>
  <c r="BE292"/>
  <c r="T292"/>
  <c r="R292"/>
  <c r="P292"/>
  <c r="BI291"/>
  <c r="BH291"/>
  <c r="BG291"/>
  <c r="BE291"/>
  <c r="T291"/>
  <c r="R291"/>
  <c r="P291"/>
  <c r="BI290"/>
  <c r="BH290"/>
  <c r="BG290"/>
  <c r="BE290"/>
  <c r="T290"/>
  <c r="R290"/>
  <c r="P290"/>
  <c r="BI289"/>
  <c r="BH289"/>
  <c r="BG289"/>
  <c r="BE289"/>
  <c r="T289"/>
  <c r="R289"/>
  <c r="P289"/>
  <c r="BI288"/>
  <c r="BH288"/>
  <c r="BG288"/>
  <c r="BE288"/>
  <c r="T288"/>
  <c r="R288"/>
  <c r="P288"/>
  <c r="BI287"/>
  <c r="BH287"/>
  <c r="BG287"/>
  <c r="BE287"/>
  <c r="T287"/>
  <c r="R287"/>
  <c r="P287"/>
  <c r="BI286"/>
  <c r="BH286"/>
  <c r="BG286"/>
  <c r="BE286"/>
  <c r="T286"/>
  <c r="R286"/>
  <c r="P286"/>
  <c r="BI285"/>
  <c r="BH285"/>
  <c r="BG285"/>
  <c r="BE285"/>
  <c r="T285"/>
  <c r="R285"/>
  <c r="P285"/>
  <c r="BI284"/>
  <c r="BH284"/>
  <c r="BG284"/>
  <c r="BE284"/>
  <c r="T284"/>
  <c r="R284"/>
  <c r="P284"/>
  <c r="BI282"/>
  <c r="BH282"/>
  <c r="BG282"/>
  <c r="BE282"/>
  <c r="T282"/>
  <c r="R282"/>
  <c r="P282"/>
  <c r="BI281"/>
  <c r="BH281"/>
  <c r="BG281"/>
  <c r="BE281"/>
  <c r="T281"/>
  <c r="R281"/>
  <c r="P281"/>
  <c r="BI280"/>
  <c r="BH280"/>
  <c r="BG280"/>
  <c r="BE280"/>
  <c r="T280"/>
  <c r="R280"/>
  <c r="P280"/>
  <c r="BI279"/>
  <c r="BH279"/>
  <c r="BG279"/>
  <c r="BE279"/>
  <c r="T279"/>
  <c r="R279"/>
  <c r="P279"/>
  <c r="BI277"/>
  <c r="BH277"/>
  <c r="BG277"/>
  <c r="BE277"/>
  <c r="T277"/>
  <c r="R277"/>
  <c r="P277"/>
  <c r="BI276"/>
  <c r="BH276"/>
  <c r="BG276"/>
  <c r="BE276"/>
  <c r="T276"/>
  <c r="R276"/>
  <c r="P276"/>
  <c r="BI275"/>
  <c r="BH275"/>
  <c r="BG275"/>
  <c r="BE275"/>
  <c r="T275"/>
  <c r="R275"/>
  <c r="P275"/>
  <c r="BI274"/>
  <c r="BH274"/>
  <c r="BG274"/>
  <c r="BE274"/>
  <c r="T274"/>
  <c r="R274"/>
  <c r="P274"/>
  <c r="BI273"/>
  <c r="BH273"/>
  <c r="BG273"/>
  <c r="BE273"/>
  <c r="T273"/>
  <c r="R273"/>
  <c r="P273"/>
  <c r="BI272"/>
  <c r="BH272"/>
  <c r="BG272"/>
  <c r="BE272"/>
  <c r="T272"/>
  <c r="R272"/>
  <c r="P272"/>
  <c r="BI271"/>
  <c r="BH271"/>
  <c r="BG271"/>
  <c r="BE271"/>
  <c r="T271"/>
  <c r="R271"/>
  <c r="P271"/>
  <c r="BI270"/>
  <c r="BH270"/>
  <c r="BG270"/>
  <c r="BE270"/>
  <c r="T270"/>
  <c r="R270"/>
  <c r="P270"/>
  <c r="BI269"/>
  <c r="BH269"/>
  <c r="BG269"/>
  <c r="BE269"/>
  <c r="T269"/>
  <c r="R269"/>
  <c r="P269"/>
  <c r="BI268"/>
  <c r="BH268"/>
  <c r="BG268"/>
  <c r="BE268"/>
  <c r="T268"/>
  <c r="R268"/>
  <c r="P268"/>
  <c r="BI267"/>
  <c r="BH267"/>
  <c r="BG267"/>
  <c r="BE267"/>
  <c r="T267"/>
  <c r="R267"/>
  <c r="P267"/>
  <c r="BI266"/>
  <c r="BH266"/>
  <c r="BG266"/>
  <c r="BE266"/>
  <c r="T266"/>
  <c r="R266"/>
  <c r="P266"/>
  <c r="BI265"/>
  <c r="BH265"/>
  <c r="BG265"/>
  <c r="BE265"/>
  <c r="T265"/>
  <c r="R265"/>
  <c r="P265"/>
  <c r="BI264"/>
  <c r="BH264"/>
  <c r="BG264"/>
  <c r="BE264"/>
  <c r="T264"/>
  <c r="R264"/>
  <c r="P264"/>
  <c r="BI263"/>
  <c r="BH263"/>
  <c r="BG263"/>
  <c r="BE263"/>
  <c r="T263"/>
  <c r="R263"/>
  <c r="P263"/>
  <c r="BI262"/>
  <c r="BH262"/>
  <c r="BG262"/>
  <c r="BE262"/>
  <c r="T262"/>
  <c r="R262"/>
  <c r="P262"/>
  <c r="BI261"/>
  <c r="BH261"/>
  <c r="BG261"/>
  <c r="BE261"/>
  <c r="T261"/>
  <c r="R261"/>
  <c r="P261"/>
  <c r="BI260"/>
  <c r="BH260"/>
  <c r="BG260"/>
  <c r="BE260"/>
  <c r="T260"/>
  <c r="R260"/>
  <c r="P260"/>
  <c r="BI259"/>
  <c r="BH259"/>
  <c r="BG259"/>
  <c r="BE259"/>
  <c r="T259"/>
  <c r="R259"/>
  <c r="P259"/>
  <c r="BI258"/>
  <c r="BH258"/>
  <c r="BG258"/>
  <c r="BE258"/>
  <c r="T258"/>
  <c r="R258"/>
  <c r="P258"/>
  <c r="BI257"/>
  <c r="BH257"/>
  <c r="BG257"/>
  <c r="BE257"/>
  <c r="T257"/>
  <c r="R257"/>
  <c r="P257"/>
  <c r="BI256"/>
  <c r="BH256"/>
  <c r="BG256"/>
  <c r="BE256"/>
  <c r="T256"/>
  <c r="R256"/>
  <c r="P256"/>
  <c r="BI255"/>
  <c r="BH255"/>
  <c r="BG255"/>
  <c r="BE255"/>
  <c r="T255"/>
  <c r="R255"/>
  <c r="P255"/>
  <c r="BI254"/>
  <c r="BH254"/>
  <c r="BG254"/>
  <c r="BE254"/>
  <c r="T254"/>
  <c r="R254"/>
  <c r="P254"/>
  <c r="BI253"/>
  <c r="BH253"/>
  <c r="BG253"/>
  <c r="BE253"/>
  <c r="T253"/>
  <c r="R253"/>
  <c r="P253"/>
  <c r="BI252"/>
  <c r="BH252"/>
  <c r="BG252"/>
  <c r="BE252"/>
  <c r="T252"/>
  <c r="R252"/>
  <c r="P252"/>
  <c r="BI251"/>
  <c r="BH251"/>
  <c r="BG251"/>
  <c r="BE251"/>
  <c r="T251"/>
  <c r="R251"/>
  <c r="P251"/>
  <c r="BI250"/>
  <c r="BH250"/>
  <c r="BG250"/>
  <c r="BE250"/>
  <c r="T250"/>
  <c r="R250"/>
  <c r="P250"/>
  <c r="BI249"/>
  <c r="BH249"/>
  <c r="BG249"/>
  <c r="BE249"/>
  <c r="T249"/>
  <c r="R249"/>
  <c r="P249"/>
  <c r="BI248"/>
  <c r="BH248"/>
  <c r="BG248"/>
  <c r="BE248"/>
  <c r="T248"/>
  <c r="R248"/>
  <c r="P248"/>
  <c r="BI247"/>
  <c r="BH247"/>
  <c r="BG247"/>
  <c r="BE247"/>
  <c r="T247"/>
  <c r="R247"/>
  <c r="P247"/>
  <c r="BI246"/>
  <c r="BH246"/>
  <c r="BG246"/>
  <c r="BE246"/>
  <c r="T246"/>
  <c r="R246"/>
  <c r="P246"/>
  <c r="BI245"/>
  <c r="BH245"/>
  <c r="BG245"/>
  <c r="BE245"/>
  <c r="T245"/>
  <c r="R245"/>
  <c r="P245"/>
  <c r="BI244"/>
  <c r="BH244"/>
  <c r="BG244"/>
  <c r="BE244"/>
  <c r="T244"/>
  <c r="R244"/>
  <c r="P244"/>
  <c r="BI243"/>
  <c r="BH243"/>
  <c r="BG243"/>
  <c r="BE243"/>
  <c r="T243"/>
  <c r="R243"/>
  <c r="P243"/>
  <c r="BI242"/>
  <c r="BH242"/>
  <c r="BG242"/>
  <c r="BE242"/>
  <c r="T242"/>
  <c r="R242"/>
  <c r="P242"/>
  <c r="BI241"/>
  <c r="BH241"/>
  <c r="BG241"/>
  <c r="BE241"/>
  <c r="T241"/>
  <c r="R241"/>
  <c r="P241"/>
  <c r="BI240"/>
  <c r="BH240"/>
  <c r="BG240"/>
  <c r="BE240"/>
  <c r="T240"/>
  <c r="R240"/>
  <c r="P240"/>
  <c r="BI239"/>
  <c r="BH239"/>
  <c r="BG239"/>
  <c r="BE239"/>
  <c r="T239"/>
  <c r="R239"/>
  <c r="P239"/>
  <c r="BI238"/>
  <c r="BH238"/>
  <c r="BG238"/>
  <c r="BE238"/>
  <c r="T238"/>
  <c r="R238"/>
  <c r="P238"/>
  <c r="BI237"/>
  <c r="BH237"/>
  <c r="BG237"/>
  <c r="BE237"/>
  <c r="T237"/>
  <c r="R237"/>
  <c r="P237"/>
  <c r="BI236"/>
  <c r="BH236"/>
  <c r="BG236"/>
  <c r="BE236"/>
  <c r="T236"/>
  <c r="R236"/>
  <c r="P236"/>
  <c r="BI235"/>
  <c r="BH235"/>
  <c r="BG235"/>
  <c r="BE235"/>
  <c r="T235"/>
  <c r="R235"/>
  <c r="P235"/>
  <c r="BI234"/>
  <c r="BH234"/>
  <c r="BG234"/>
  <c r="BE234"/>
  <c r="T234"/>
  <c r="R234"/>
  <c r="P234"/>
  <c r="BI233"/>
  <c r="BH233"/>
  <c r="BG233"/>
  <c r="BE233"/>
  <c r="T233"/>
  <c r="R233"/>
  <c r="P233"/>
  <c r="BI232"/>
  <c r="BH232"/>
  <c r="BG232"/>
  <c r="BE232"/>
  <c r="T232"/>
  <c r="R232"/>
  <c r="P232"/>
  <c r="BI231"/>
  <c r="BH231"/>
  <c r="BG231"/>
  <c r="BE231"/>
  <c r="T231"/>
  <c r="R231"/>
  <c r="P231"/>
  <c r="BI230"/>
  <c r="BH230"/>
  <c r="BG230"/>
  <c r="BE230"/>
  <c r="T230"/>
  <c r="R230"/>
  <c r="P230"/>
  <c r="BI229"/>
  <c r="BH229"/>
  <c r="BG229"/>
  <c r="BE229"/>
  <c r="T229"/>
  <c r="R229"/>
  <c r="P229"/>
  <c r="BI228"/>
  <c r="BH228"/>
  <c r="BG228"/>
  <c r="BE228"/>
  <c r="T228"/>
  <c r="R228"/>
  <c r="P228"/>
  <c r="BI227"/>
  <c r="BH227"/>
  <c r="BG227"/>
  <c r="BE227"/>
  <c r="T227"/>
  <c r="R227"/>
  <c r="P227"/>
  <c r="BI226"/>
  <c r="BH226"/>
  <c r="BG226"/>
  <c r="BE226"/>
  <c r="T226"/>
  <c r="R226"/>
  <c r="P226"/>
  <c r="BI225"/>
  <c r="BH225"/>
  <c r="BG225"/>
  <c r="BE225"/>
  <c r="T225"/>
  <c r="R225"/>
  <c r="P225"/>
  <c r="BI223"/>
  <c r="BH223"/>
  <c r="BG223"/>
  <c r="BE223"/>
  <c r="T223"/>
  <c r="R223"/>
  <c r="P223"/>
  <c r="BI222"/>
  <c r="BH222"/>
  <c r="BG222"/>
  <c r="BE222"/>
  <c r="T222"/>
  <c r="R222"/>
  <c r="P222"/>
  <c r="BI221"/>
  <c r="BH221"/>
  <c r="BG221"/>
  <c r="BE221"/>
  <c r="T221"/>
  <c r="R221"/>
  <c r="P221"/>
  <c r="BI220"/>
  <c r="BH220"/>
  <c r="BG220"/>
  <c r="BE220"/>
  <c r="T220"/>
  <c r="R220"/>
  <c r="P220"/>
  <c r="BI219"/>
  <c r="BH219"/>
  <c r="BG219"/>
  <c r="BE219"/>
  <c r="T219"/>
  <c r="R219"/>
  <c r="P219"/>
  <c r="BI218"/>
  <c r="BH218"/>
  <c r="BG218"/>
  <c r="BE218"/>
  <c r="T218"/>
  <c r="R218"/>
  <c r="P218"/>
  <c r="BI217"/>
  <c r="BH217"/>
  <c r="BG217"/>
  <c r="BE217"/>
  <c r="T217"/>
  <c r="R217"/>
  <c r="P217"/>
  <c r="BI216"/>
  <c r="BH216"/>
  <c r="BG216"/>
  <c r="BE216"/>
  <c r="T216"/>
  <c r="R216"/>
  <c r="P216"/>
  <c r="BI215"/>
  <c r="BH215"/>
  <c r="BG215"/>
  <c r="BE215"/>
  <c r="T215"/>
  <c r="R215"/>
  <c r="P215"/>
  <c r="BI214"/>
  <c r="BH214"/>
  <c r="BG214"/>
  <c r="BE214"/>
  <c r="T214"/>
  <c r="R214"/>
  <c r="P214"/>
  <c r="BI213"/>
  <c r="BH213"/>
  <c r="BG213"/>
  <c r="BE213"/>
  <c r="T213"/>
  <c r="R213"/>
  <c r="P213"/>
  <c r="BI212"/>
  <c r="BH212"/>
  <c r="BG212"/>
  <c r="BE212"/>
  <c r="T212"/>
  <c r="R212"/>
  <c r="P212"/>
  <c r="BI211"/>
  <c r="BH211"/>
  <c r="BG211"/>
  <c r="BE211"/>
  <c r="T211"/>
  <c r="R211"/>
  <c r="P211"/>
  <c r="BI210"/>
  <c r="BH210"/>
  <c r="BG210"/>
  <c r="BE210"/>
  <c r="T210"/>
  <c r="R210"/>
  <c r="P210"/>
  <c r="BI209"/>
  <c r="BH209"/>
  <c r="BG209"/>
  <c r="BE209"/>
  <c r="T209"/>
  <c r="R209"/>
  <c r="P209"/>
  <c r="BI208"/>
  <c r="BH208"/>
  <c r="BG208"/>
  <c r="BE208"/>
  <c r="T208"/>
  <c r="R208"/>
  <c r="P208"/>
  <c r="BI207"/>
  <c r="BH207"/>
  <c r="BG207"/>
  <c r="BE207"/>
  <c r="T207"/>
  <c r="R207"/>
  <c r="P207"/>
  <c r="BI206"/>
  <c r="BH206"/>
  <c r="BG206"/>
  <c r="BE206"/>
  <c r="T206"/>
  <c r="R206"/>
  <c r="P206"/>
  <c r="BI205"/>
  <c r="BH205"/>
  <c r="BG205"/>
  <c r="BE205"/>
  <c r="T205"/>
  <c r="R205"/>
  <c r="P205"/>
  <c r="BI204"/>
  <c r="BH204"/>
  <c r="BG204"/>
  <c r="BE204"/>
  <c r="T204"/>
  <c r="R204"/>
  <c r="P204"/>
  <c r="BI203"/>
  <c r="BH203"/>
  <c r="BG203"/>
  <c r="BE203"/>
  <c r="T203"/>
  <c r="R203"/>
  <c r="P203"/>
  <c r="BI202"/>
  <c r="BH202"/>
  <c r="BG202"/>
  <c r="BE202"/>
  <c r="T202"/>
  <c r="R202"/>
  <c r="P202"/>
  <c r="BI201"/>
  <c r="BH201"/>
  <c r="BG201"/>
  <c r="BE201"/>
  <c r="T201"/>
  <c r="R201"/>
  <c r="P201"/>
  <c r="BI200"/>
  <c r="BH200"/>
  <c r="BG200"/>
  <c r="BE200"/>
  <c r="T200"/>
  <c r="R200"/>
  <c r="P200"/>
  <c r="BI199"/>
  <c r="BH199"/>
  <c r="BG199"/>
  <c r="BE199"/>
  <c r="T199"/>
  <c r="R199"/>
  <c r="P199"/>
  <c r="BI198"/>
  <c r="BH198"/>
  <c r="BG198"/>
  <c r="BE198"/>
  <c r="T198"/>
  <c r="R198"/>
  <c r="P198"/>
  <c r="BI197"/>
  <c r="BH197"/>
  <c r="BG197"/>
  <c r="BE197"/>
  <c r="T197"/>
  <c r="R197"/>
  <c r="P197"/>
  <c r="BI196"/>
  <c r="BH196"/>
  <c r="BG196"/>
  <c r="BE196"/>
  <c r="T196"/>
  <c r="R196"/>
  <c r="P196"/>
  <c r="BI195"/>
  <c r="BH195"/>
  <c r="BG195"/>
  <c r="BE195"/>
  <c r="T195"/>
  <c r="R195"/>
  <c r="P195"/>
  <c r="BI194"/>
  <c r="BH194"/>
  <c r="BG194"/>
  <c r="BE194"/>
  <c r="T194"/>
  <c r="R194"/>
  <c r="P194"/>
  <c r="BI193"/>
  <c r="BH193"/>
  <c r="BG193"/>
  <c r="BE193"/>
  <c r="T193"/>
  <c r="R193"/>
  <c r="P193"/>
  <c r="BI192"/>
  <c r="BH192"/>
  <c r="BG192"/>
  <c r="BE192"/>
  <c r="T192"/>
  <c r="R192"/>
  <c r="P192"/>
  <c r="BI191"/>
  <c r="BH191"/>
  <c r="BG191"/>
  <c r="BE191"/>
  <c r="T191"/>
  <c r="R191"/>
  <c r="P191"/>
  <c r="BI190"/>
  <c r="BH190"/>
  <c r="BG190"/>
  <c r="BE190"/>
  <c r="T190"/>
  <c r="R190"/>
  <c r="P190"/>
  <c r="BI189"/>
  <c r="BH189"/>
  <c r="BG189"/>
  <c r="BE189"/>
  <c r="T189"/>
  <c r="R189"/>
  <c r="P189"/>
  <c r="BI188"/>
  <c r="BH188"/>
  <c r="BG188"/>
  <c r="BE188"/>
  <c r="T188"/>
  <c r="R188"/>
  <c r="P188"/>
  <c r="BI187"/>
  <c r="BH187"/>
  <c r="BG187"/>
  <c r="BE187"/>
  <c r="T187"/>
  <c r="R187"/>
  <c r="P187"/>
  <c r="BI186"/>
  <c r="BH186"/>
  <c r="BG186"/>
  <c r="BE186"/>
  <c r="T186"/>
  <c r="R186"/>
  <c r="P186"/>
  <c r="BI185"/>
  <c r="BH185"/>
  <c r="BG185"/>
  <c r="BE185"/>
  <c r="T185"/>
  <c r="R185"/>
  <c r="P185"/>
  <c r="BI184"/>
  <c r="BH184"/>
  <c r="BG184"/>
  <c r="BE184"/>
  <c r="T184"/>
  <c r="R184"/>
  <c r="P184"/>
  <c r="BI183"/>
  <c r="BH183"/>
  <c r="BG183"/>
  <c r="BE183"/>
  <c r="T183"/>
  <c r="R183"/>
  <c r="P183"/>
  <c r="BI181"/>
  <c r="BH181"/>
  <c r="BG181"/>
  <c r="BE181"/>
  <c r="T181"/>
  <c r="R181"/>
  <c r="P181"/>
  <c r="BI180"/>
  <c r="BH180"/>
  <c r="BG180"/>
  <c r="BE180"/>
  <c r="T180"/>
  <c r="R180"/>
  <c r="P180"/>
  <c r="BI179"/>
  <c r="BH179"/>
  <c r="BG179"/>
  <c r="BE179"/>
  <c r="T179"/>
  <c r="R179"/>
  <c r="P179"/>
  <c r="BI178"/>
  <c r="BH178"/>
  <c r="BG178"/>
  <c r="BE178"/>
  <c r="T178"/>
  <c r="R178"/>
  <c r="P178"/>
  <c r="BI177"/>
  <c r="BH177"/>
  <c r="BG177"/>
  <c r="BE177"/>
  <c r="T177"/>
  <c r="R177"/>
  <c r="P177"/>
  <c r="BI176"/>
  <c r="BH176"/>
  <c r="BG176"/>
  <c r="BE176"/>
  <c r="T176"/>
  <c r="R176"/>
  <c r="P176"/>
  <c r="BI175"/>
  <c r="BH175"/>
  <c r="BG175"/>
  <c r="BE175"/>
  <c r="T175"/>
  <c r="R175"/>
  <c r="P175"/>
  <c r="BI174"/>
  <c r="BH174"/>
  <c r="BG174"/>
  <c r="BE174"/>
  <c r="T174"/>
  <c r="R174"/>
  <c r="P174"/>
  <c r="BI173"/>
  <c r="BH173"/>
  <c r="BG173"/>
  <c r="BE173"/>
  <c r="T173"/>
  <c r="R173"/>
  <c r="P173"/>
  <c r="BI172"/>
  <c r="BH172"/>
  <c r="BG172"/>
  <c r="BE172"/>
  <c r="T172"/>
  <c r="R172"/>
  <c r="P172"/>
  <c r="BI171"/>
  <c r="BH171"/>
  <c r="BG171"/>
  <c r="BE171"/>
  <c r="T171"/>
  <c r="R171"/>
  <c r="P171"/>
  <c r="BI170"/>
  <c r="BH170"/>
  <c r="BG170"/>
  <c r="BE170"/>
  <c r="T170"/>
  <c r="R170"/>
  <c r="P170"/>
  <c r="BI169"/>
  <c r="BH169"/>
  <c r="BG169"/>
  <c r="BE169"/>
  <c r="T169"/>
  <c r="R169"/>
  <c r="P169"/>
  <c r="BI168"/>
  <c r="BH168"/>
  <c r="BG168"/>
  <c r="BE168"/>
  <c r="T168"/>
  <c r="R168"/>
  <c r="P168"/>
  <c r="BI167"/>
  <c r="BH167"/>
  <c r="BG167"/>
  <c r="BE167"/>
  <c r="T167"/>
  <c r="R167"/>
  <c r="P167"/>
  <c r="BI166"/>
  <c r="BH166"/>
  <c r="BG166"/>
  <c r="BE166"/>
  <c r="T166"/>
  <c r="R166"/>
  <c r="P166"/>
  <c r="BI165"/>
  <c r="BH165"/>
  <c r="BG165"/>
  <c r="BE165"/>
  <c r="T165"/>
  <c r="R165"/>
  <c r="P165"/>
  <c r="BI164"/>
  <c r="BH164"/>
  <c r="BG164"/>
  <c r="BE164"/>
  <c r="T164"/>
  <c r="R164"/>
  <c r="P164"/>
  <c r="BI163"/>
  <c r="BH163"/>
  <c r="BG163"/>
  <c r="BE163"/>
  <c r="T163"/>
  <c r="R163"/>
  <c r="P163"/>
  <c r="BI162"/>
  <c r="BH162"/>
  <c r="BG162"/>
  <c r="BE162"/>
  <c r="T162"/>
  <c r="R162"/>
  <c r="P162"/>
  <c r="BI161"/>
  <c r="BH161"/>
  <c r="BG161"/>
  <c r="BE161"/>
  <c r="T161"/>
  <c r="R161"/>
  <c r="P161"/>
  <c r="BI160"/>
  <c r="BH160"/>
  <c r="BG160"/>
  <c r="BE160"/>
  <c r="T160"/>
  <c r="R160"/>
  <c r="P160"/>
  <c r="BI159"/>
  <c r="BH159"/>
  <c r="BG159"/>
  <c r="BE159"/>
  <c r="T159"/>
  <c r="R159"/>
  <c r="P159"/>
  <c r="BI158"/>
  <c r="BH158"/>
  <c r="BG158"/>
  <c r="BE158"/>
  <c r="T158"/>
  <c r="R158"/>
  <c r="P158"/>
  <c r="BI157"/>
  <c r="BH157"/>
  <c r="BG157"/>
  <c r="BE157"/>
  <c r="T157"/>
  <c r="R157"/>
  <c r="P157"/>
  <c r="BI156"/>
  <c r="BH156"/>
  <c r="BG156"/>
  <c r="BE156"/>
  <c r="T156"/>
  <c r="R156"/>
  <c r="P156"/>
  <c r="BI153"/>
  <c r="BH153"/>
  <c r="BG153"/>
  <c r="BE153"/>
  <c r="T153"/>
  <c r="R153"/>
  <c r="P153"/>
  <c r="BI152"/>
  <c r="BH152"/>
  <c r="BG152"/>
  <c r="BE152"/>
  <c r="T152"/>
  <c r="R152"/>
  <c r="P152"/>
  <c r="BI151"/>
  <c r="BH151"/>
  <c r="BG151"/>
  <c r="BE151"/>
  <c r="T151"/>
  <c r="R151"/>
  <c r="P151"/>
  <c r="BI150"/>
  <c r="BH150"/>
  <c r="BG150"/>
  <c r="BE150"/>
  <c r="T150"/>
  <c r="R150"/>
  <c r="P150"/>
  <c r="BI149"/>
  <c r="BH149"/>
  <c r="BG149"/>
  <c r="BE149"/>
  <c r="T149"/>
  <c r="R149"/>
  <c r="P149"/>
  <c r="BI148"/>
  <c r="BH148"/>
  <c r="BG148"/>
  <c r="BE148"/>
  <c r="T148"/>
  <c r="R148"/>
  <c r="P148"/>
  <c r="BI147"/>
  <c r="BH147"/>
  <c r="BG147"/>
  <c r="BE147"/>
  <c r="T147"/>
  <c r="R147"/>
  <c r="P147"/>
  <c r="BI145"/>
  <c r="BH145"/>
  <c r="BG145"/>
  <c r="BE145"/>
  <c r="T145"/>
  <c r="R145"/>
  <c r="P145"/>
  <c r="BI144"/>
  <c r="BH144"/>
  <c r="BG144"/>
  <c r="BE144"/>
  <c r="T144"/>
  <c r="R144"/>
  <c r="P144"/>
  <c r="BI143"/>
  <c r="BH143"/>
  <c r="BG143"/>
  <c r="BE143"/>
  <c r="T143"/>
  <c r="R143"/>
  <c r="P143"/>
  <c r="BI142"/>
  <c r="BH142"/>
  <c r="BG142"/>
  <c r="BE142"/>
  <c r="T142"/>
  <c r="R142"/>
  <c r="P142"/>
  <c r="F133"/>
  <c r="E131"/>
  <c r="BI116"/>
  <c r="BH116"/>
  <c r="BG116"/>
  <c r="BE116"/>
  <c r="BI115"/>
  <c r="BH115"/>
  <c r="BG115"/>
  <c r="BF115"/>
  <c r="BE115"/>
  <c r="BI114"/>
  <c r="BH114"/>
  <c r="BG114"/>
  <c r="BF114"/>
  <c r="BE114"/>
  <c r="BI113"/>
  <c r="BH113"/>
  <c r="BG113"/>
  <c r="BF113"/>
  <c r="BE113"/>
  <c r="BI112"/>
  <c r="BH112"/>
  <c r="BG112"/>
  <c r="BF112"/>
  <c r="BE112"/>
  <c r="BI111"/>
  <c r="BH111"/>
  <c r="BG111"/>
  <c r="BF111"/>
  <c r="BE111"/>
  <c r="F91"/>
  <c r="E89"/>
  <c r="J26"/>
  <c r="E26"/>
  <c r="J94"/>
  <c r="J25"/>
  <c r="J23"/>
  <c r="E23"/>
  <c r="J135"/>
  <c r="J22"/>
  <c r="J20"/>
  <c r="E20"/>
  <c r="F136"/>
  <c r="J19"/>
  <c r="J17"/>
  <c r="E17"/>
  <c r="F93"/>
  <c r="J16"/>
  <c r="J14"/>
  <c r="J133"/>
  <c r="E7"/>
  <c r="E127"/>
  <c i="32" r="J41"/>
  <c r="J40"/>
  <c i="1" r="AY130"/>
  <c i="32" r="J39"/>
  <c i="1" r="AX130"/>
  <c i="32" r="BI259"/>
  <c r="BH259"/>
  <c r="BG259"/>
  <c r="BE259"/>
  <c r="T259"/>
  <c r="T258"/>
  <c r="R259"/>
  <c r="R258"/>
  <c r="P259"/>
  <c r="P258"/>
  <c r="BI257"/>
  <c r="BH257"/>
  <c r="BG257"/>
  <c r="BE257"/>
  <c r="T257"/>
  <c r="R257"/>
  <c r="P257"/>
  <c r="BI256"/>
  <c r="BH256"/>
  <c r="BG256"/>
  <c r="BE256"/>
  <c r="T256"/>
  <c r="R256"/>
  <c r="P256"/>
  <c r="BI255"/>
  <c r="BH255"/>
  <c r="BG255"/>
  <c r="BE255"/>
  <c r="T255"/>
  <c r="R255"/>
  <c r="P255"/>
  <c r="BI254"/>
  <c r="BH254"/>
  <c r="BG254"/>
  <c r="BE254"/>
  <c r="T254"/>
  <c r="R254"/>
  <c r="P254"/>
  <c r="BI253"/>
  <c r="BH253"/>
  <c r="BG253"/>
  <c r="BE253"/>
  <c r="T253"/>
  <c r="R253"/>
  <c r="P253"/>
  <c r="BI252"/>
  <c r="BH252"/>
  <c r="BG252"/>
  <c r="BE252"/>
  <c r="T252"/>
  <c r="R252"/>
  <c r="P252"/>
  <c r="BI251"/>
  <c r="BH251"/>
  <c r="BG251"/>
  <c r="BE251"/>
  <c r="T251"/>
  <c r="R251"/>
  <c r="P251"/>
  <c r="BI250"/>
  <c r="BH250"/>
  <c r="BG250"/>
  <c r="BE250"/>
  <c r="T250"/>
  <c r="R250"/>
  <c r="P250"/>
  <c r="BI249"/>
  <c r="BH249"/>
  <c r="BG249"/>
  <c r="BE249"/>
  <c r="T249"/>
  <c r="R249"/>
  <c r="P249"/>
  <c r="BI248"/>
  <c r="BH248"/>
  <c r="BG248"/>
  <c r="BE248"/>
  <c r="T248"/>
  <c r="R248"/>
  <c r="P248"/>
  <c r="BI247"/>
  <c r="BH247"/>
  <c r="BG247"/>
  <c r="BE247"/>
  <c r="T247"/>
  <c r="R247"/>
  <c r="P247"/>
  <c r="BI246"/>
  <c r="BH246"/>
  <c r="BG246"/>
  <c r="BE246"/>
  <c r="T246"/>
  <c r="R246"/>
  <c r="P246"/>
  <c r="BI245"/>
  <c r="BH245"/>
  <c r="BG245"/>
  <c r="BE245"/>
  <c r="T245"/>
  <c r="R245"/>
  <c r="P245"/>
  <c r="BI244"/>
  <c r="BH244"/>
  <c r="BG244"/>
  <c r="BE244"/>
  <c r="T244"/>
  <c r="R244"/>
  <c r="P244"/>
  <c r="BI243"/>
  <c r="BH243"/>
  <c r="BG243"/>
  <c r="BE243"/>
  <c r="T243"/>
  <c r="R243"/>
  <c r="P243"/>
  <c r="BI242"/>
  <c r="BH242"/>
  <c r="BG242"/>
  <c r="BE242"/>
  <c r="T242"/>
  <c r="R242"/>
  <c r="P242"/>
  <c r="BI241"/>
  <c r="BH241"/>
  <c r="BG241"/>
  <c r="BE241"/>
  <c r="T241"/>
  <c r="R241"/>
  <c r="P241"/>
  <c r="BI240"/>
  <c r="BH240"/>
  <c r="BG240"/>
  <c r="BE240"/>
  <c r="T240"/>
  <c r="R240"/>
  <c r="P240"/>
  <c r="BI239"/>
  <c r="BH239"/>
  <c r="BG239"/>
  <c r="BE239"/>
  <c r="T239"/>
  <c r="R239"/>
  <c r="P239"/>
  <c r="BI238"/>
  <c r="BH238"/>
  <c r="BG238"/>
  <c r="BE238"/>
  <c r="T238"/>
  <c r="R238"/>
  <c r="P238"/>
  <c r="BI237"/>
  <c r="BH237"/>
  <c r="BG237"/>
  <c r="BE237"/>
  <c r="T237"/>
  <c r="R237"/>
  <c r="P237"/>
  <c r="BI236"/>
  <c r="BH236"/>
  <c r="BG236"/>
  <c r="BE236"/>
  <c r="T236"/>
  <c r="R236"/>
  <c r="P236"/>
  <c r="BI235"/>
  <c r="BH235"/>
  <c r="BG235"/>
  <c r="BE235"/>
  <c r="T235"/>
  <c r="R235"/>
  <c r="P235"/>
  <c r="BI234"/>
  <c r="BH234"/>
  <c r="BG234"/>
  <c r="BE234"/>
  <c r="T234"/>
  <c r="R234"/>
  <c r="P234"/>
  <c r="BI233"/>
  <c r="BH233"/>
  <c r="BG233"/>
  <c r="BE233"/>
  <c r="T233"/>
  <c r="R233"/>
  <c r="P233"/>
  <c r="BI232"/>
  <c r="BH232"/>
  <c r="BG232"/>
  <c r="BE232"/>
  <c r="T232"/>
  <c r="R232"/>
  <c r="P232"/>
  <c r="BI231"/>
  <c r="BH231"/>
  <c r="BG231"/>
  <c r="BE231"/>
  <c r="T231"/>
  <c r="R231"/>
  <c r="P231"/>
  <c r="BI230"/>
  <c r="BH230"/>
  <c r="BG230"/>
  <c r="BE230"/>
  <c r="T230"/>
  <c r="R230"/>
  <c r="P230"/>
  <c r="BI229"/>
  <c r="BH229"/>
  <c r="BG229"/>
  <c r="BE229"/>
  <c r="T229"/>
  <c r="R229"/>
  <c r="P229"/>
  <c r="BI228"/>
  <c r="BH228"/>
  <c r="BG228"/>
  <c r="BE228"/>
  <c r="T228"/>
  <c r="R228"/>
  <c r="P228"/>
  <c r="BI227"/>
  <c r="BH227"/>
  <c r="BG227"/>
  <c r="BE227"/>
  <c r="T227"/>
  <c r="R227"/>
  <c r="P227"/>
  <c r="BI226"/>
  <c r="BH226"/>
  <c r="BG226"/>
  <c r="BE226"/>
  <c r="T226"/>
  <c r="R226"/>
  <c r="P226"/>
  <c r="BI225"/>
  <c r="BH225"/>
  <c r="BG225"/>
  <c r="BE225"/>
  <c r="T225"/>
  <c r="R225"/>
  <c r="P225"/>
  <c r="BI224"/>
  <c r="BH224"/>
  <c r="BG224"/>
  <c r="BE224"/>
  <c r="T224"/>
  <c r="R224"/>
  <c r="P224"/>
  <c r="BI223"/>
  <c r="BH223"/>
  <c r="BG223"/>
  <c r="BE223"/>
  <c r="T223"/>
  <c r="R223"/>
  <c r="P223"/>
  <c r="BI222"/>
  <c r="BH222"/>
  <c r="BG222"/>
  <c r="BE222"/>
  <c r="T222"/>
  <c r="R222"/>
  <c r="P222"/>
  <c r="BI221"/>
  <c r="BH221"/>
  <c r="BG221"/>
  <c r="BE221"/>
  <c r="T221"/>
  <c r="R221"/>
  <c r="P221"/>
  <c r="BI220"/>
  <c r="BH220"/>
  <c r="BG220"/>
  <c r="BE220"/>
  <c r="T220"/>
  <c r="R220"/>
  <c r="P220"/>
  <c r="BI219"/>
  <c r="BH219"/>
  <c r="BG219"/>
  <c r="BE219"/>
  <c r="T219"/>
  <c r="R219"/>
  <c r="P219"/>
  <c r="BI218"/>
  <c r="BH218"/>
  <c r="BG218"/>
  <c r="BE218"/>
  <c r="T218"/>
  <c r="R218"/>
  <c r="P218"/>
  <c r="BI217"/>
  <c r="BH217"/>
  <c r="BG217"/>
  <c r="BE217"/>
  <c r="T217"/>
  <c r="R217"/>
  <c r="P217"/>
  <c r="BI216"/>
  <c r="BH216"/>
  <c r="BG216"/>
  <c r="BE216"/>
  <c r="T216"/>
  <c r="R216"/>
  <c r="P216"/>
  <c r="BI215"/>
  <c r="BH215"/>
  <c r="BG215"/>
  <c r="BE215"/>
  <c r="T215"/>
  <c r="R215"/>
  <c r="P215"/>
  <c r="BI214"/>
  <c r="BH214"/>
  <c r="BG214"/>
  <c r="BE214"/>
  <c r="T214"/>
  <c r="R214"/>
  <c r="P214"/>
  <c r="BI213"/>
  <c r="BH213"/>
  <c r="BG213"/>
  <c r="BE213"/>
  <c r="T213"/>
  <c r="R213"/>
  <c r="P213"/>
  <c r="BI212"/>
  <c r="BH212"/>
  <c r="BG212"/>
  <c r="BE212"/>
  <c r="T212"/>
  <c r="R212"/>
  <c r="P212"/>
  <c r="BI211"/>
  <c r="BH211"/>
  <c r="BG211"/>
  <c r="BE211"/>
  <c r="T211"/>
  <c r="R211"/>
  <c r="P211"/>
  <c r="BI210"/>
  <c r="BH210"/>
  <c r="BG210"/>
  <c r="BE210"/>
  <c r="T210"/>
  <c r="R210"/>
  <c r="P210"/>
  <c r="BI209"/>
  <c r="BH209"/>
  <c r="BG209"/>
  <c r="BE209"/>
  <c r="T209"/>
  <c r="R209"/>
  <c r="P209"/>
  <c r="BI208"/>
  <c r="BH208"/>
  <c r="BG208"/>
  <c r="BE208"/>
  <c r="T208"/>
  <c r="R208"/>
  <c r="P208"/>
  <c r="BI207"/>
  <c r="BH207"/>
  <c r="BG207"/>
  <c r="BE207"/>
  <c r="T207"/>
  <c r="R207"/>
  <c r="P207"/>
  <c r="BI206"/>
  <c r="BH206"/>
  <c r="BG206"/>
  <c r="BE206"/>
  <c r="T206"/>
  <c r="R206"/>
  <c r="P206"/>
  <c r="BI205"/>
  <c r="BH205"/>
  <c r="BG205"/>
  <c r="BE205"/>
  <c r="T205"/>
  <c r="R205"/>
  <c r="P205"/>
  <c r="BI204"/>
  <c r="BH204"/>
  <c r="BG204"/>
  <c r="BE204"/>
  <c r="T204"/>
  <c r="R204"/>
  <c r="P204"/>
  <c r="BI203"/>
  <c r="BH203"/>
  <c r="BG203"/>
  <c r="BE203"/>
  <c r="T203"/>
  <c r="R203"/>
  <c r="P203"/>
  <c r="BI202"/>
  <c r="BH202"/>
  <c r="BG202"/>
  <c r="BE202"/>
  <c r="T202"/>
  <c r="R202"/>
  <c r="P202"/>
  <c r="BI201"/>
  <c r="BH201"/>
  <c r="BG201"/>
  <c r="BE201"/>
  <c r="T201"/>
  <c r="R201"/>
  <c r="P201"/>
  <c r="BI200"/>
  <c r="BH200"/>
  <c r="BG200"/>
  <c r="BE200"/>
  <c r="T200"/>
  <c r="R200"/>
  <c r="P200"/>
  <c r="BI199"/>
  <c r="BH199"/>
  <c r="BG199"/>
  <c r="BE199"/>
  <c r="T199"/>
  <c r="R199"/>
  <c r="P199"/>
  <c r="BI198"/>
  <c r="BH198"/>
  <c r="BG198"/>
  <c r="BE198"/>
  <c r="T198"/>
  <c r="R198"/>
  <c r="P198"/>
  <c r="BI197"/>
  <c r="BH197"/>
  <c r="BG197"/>
  <c r="BE197"/>
  <c r="T197"/>
  <c r="R197"/>
  <c r="P197"/>
  <c r="BI196"/>
  <c r="BH196"/>
  <c r="BG196"/>
  <c r="BE196"/>
  <c r="T196"/>
  <c r="R196"/>
  <c r="P196"/>
  <c r="BI195"/>
  <c r="BH195"/>
  <c r="BG195"/>
  <c r="BE195"/>
  <c r="T195"/>
  <c r="R195"/>
  <c r="P195"/>
  <c r="BI194"/>
  <c r="BH194"/>
  <c r="BG194"/>
  <c r="BE194"/>
  <c r="T194"/>
  <c r="R194"/>
  <c r="P194"/>
  <c r="BI193"/>
  <c r="BH193"/>
  <c r="BG193"/>
  <c r="BE193"/>
  <c r="T193"/>
  <c r="R193"/>
  <c r="P193"/>
  <c r="BI192"/>
  <c r="BH192"/>
  <c r="BG192"/>
  <c r="BE192"/>
  <c r="T192"/>
  <c r="R192"/>
  <c r="P192"/>
  <c r="BI191"/>
  <c r="BH191"/>
  <c r="BG191"/>
  <c r="BE191"/>
  <c r="T191"/>
  <c r="R191"/>
  <c r="P191"/>
  <c r="BI190"/>
  <c r="BH190"/>
  <c r="BG190"/>
  <c r="BE190"/>
  <c r="T190"/>
  <c r="R190"/>
  <c r="P190"/>
  <c r="BI189"/>
  <c r="BH189"/>
  <c r="BG189"/>
  <c r="BE189"/>
  <c r="T189"/>
  <c r="R189"/>
  <c r="P189"/>
  <c r="BI188"/>
  <c r="BH188"/>
  <c r="BG188"/>
  <c r="BE188"/>
  <c r="T188"/>
  <c r="R188"/>
  <c r="P188"/>
  <c r="BI187"/>
  <c r="BH187"/>
  <c r="BG187"/>
  <c r="BE187"/>
  <c r="T187"/>
  <c r="R187"/>
  <c r="P187"/>
  <c r="BI186"/>
  <c r="BH186"/>
  <c r="BG186"/>
  <c r="BE186"/>
  <c r="T186"/>
  <c r="R186"/>
  <c r="P186"/>
  <c r="BI185"/>
  <c r="BH185"/>
  <c r="BG185"/>
  <c r="BE185"/>
  <c r="T185"/>
  <c r="R185"/>
  <c r="P185"/>
  <c r="BI184"/>
  <c r="BH184"/>
  <c r="BG184"/>
  <c r="BE184"/>
  <c r="T184"/>
  <c r="R184"/>
  <c r="P184"/>
  <c r="BI183"/>
  <c r="BH183"/>
  <c r="BG183"/>
  <c r="BE183"/>
  <c r="T183"/>
  <c r="R183"/>
  <c r="P183"/>
  <c r="BI182"/>
  <c r="BH182"/>
  <c r="BG182"/>
  <c r="BE182"/>
  <c r="T182"/>
  <c r="R182"/>
  <c r="P182"/>
  <c r="BI181"/>
  <c r="BH181"/>
  <c r="BG181"/>
  <c r="BE181"/>
  <c r="T181"/>
  <c r="R181"/>
  <c r="P181"/>
  <c r="BI180"/>
  <c r="BH180"/>
  <c r="BG180"/>
  <c r="BE180"/>
  <c r="T180"/>
  <c r="R180"/>
  <c r="P180"/>
  <c r="BI179"/>
  <c r="BH179"/>
  <c r="BG179"/>
  <c r="BE179"/>
  <c r="T179"/>
  <c r="R179"/>
  <c r="P179"/>
  <c r="BI178"/>
  <c r="BH178"/>
  <c r="BG178"/>
  <c r="BE178"/>
  <c r="T178"/>
  <c r="R178"/>
  <c r="P178"/>
  <c r="BI177"/>
  <c r="BH177"/>
  <c r="BG177"/>
  <c r="BE177"/>
  <c r="T177"/>
  <c r="R177"/>
  <c r="P177"/>
  <c r="BI176"/>
  <c r="BH176"/>
  <c r="BG176"/>
  <c r="BE176"/>
  <c r="T176"/>
  <c r="R176"/>
  <c r="P176"/>
  <c r="BI175"/>
  <c r="BH175"/>
  <c r="BG175"/>
  <c r="BE175"/>
  <c r="T175"/>
  <c r="R175"/>
  <c r="P175"/>
  <c r="BI174"/>
  <c r="BH174"/>
  <c r="BG174"/>
  <c r="BE174"/>
  <c r="T174"/>
  <c r="R174"/>
  <c r="P174"/>
  <c r="BI173"/>
  <c r="BH173"/>
  <c r="BG173"/>
  <c r="BE173"/>
  <c r="T173"/>
  <c r="R173"/>
  <c r="P173"/>
  <c r="BI172"/>
  <c r="BH172"/>
  <c r="BG172"/>
  <c r="BE172"/>
  <c r="T172"/>
  <c r="R172"/>
  <c r="P172"/>
  <c r="BI171"/>
  <c r="BH171"/>
  <c r="BG171"/>
  <c r="BE171"/>
  <c r="T171"/>
  <c r="R171"/>
  <c r="P171"/>
  <c r="BI170"/>
  <c r="BH170"/>
  <c r="BG170"/>
  <c r="BE170"/>
  <c r="T170"/>
  <c r="R170"/>
  <c r="P170"/>
  <c r="BI169"/>
  <c r="BH169"/>
  <c r="BG169"/>
  <c r="BE169"/>
  <c r="T169"/>
  <c r="R169"/>
  <c r="P169"/>
  <c r="BI168"/>
  <c r="BH168"/>
  <c r="BG168"/>
  <c r="BE168"/>
  <c r="T168"/>
  <c r="R168"/>
  <c r="P168"/>
  <c r="BI167"/>
  <c r="BH167"/>
  <c r="BG167"/>
  <c r="BE167"/>
  <c r="T167"/>
  <c r="R167"/>
  <c r="P167"/>
  <c r="BI166"/>
  <c r="BH166"/>
  <c r="BG166"/>
  <c r="BE166"/>
  <c r="T166"/>
  <c r="R166"/>
  <c r="P166"/>
  <c r="BI165"/>
  <c r="BH165"/>
  <c r="BG165"/>
  <c r="BE165"/>
  <c r="T165"/>
  <c r="R165"/>
  <c r="P165"/>
  <c r="BI164"/>
  <c r="BH164"/>
  <c r="BG164"/>
  <c r="BE164"/>
  <c r="T164"/>
  <c r="R164"/>
  <c r="P164"/>
  <c r="BI163"/>
  <c r="BH163"/>
  <c r="BG163"/>
  <c r="BE163"/>
  <c r="T163"/>
  <c r="R163"/>
  <c r="P163"/>
  <c r="BI162"/>
  <c r="BH162"/>
  <c r="BG162"/>
  <c r="BE162"/>
  <c r="T162"/>
  <c r="R162"/>
  <c r="P162"/>
  <c r="BI161"/>
  <c r="BH161"/>
  <c r="BG161"/>
  <c r="BE161"/>
  <c r="T161"/>
  <c r="R161"/>
  <c r="P161"/>
  <c r="BI160"/>
  <c r="BH160"/>
  <c r="BG160"/>
  <c r="BE160"/>
  <c r="T160"/>
  <c r="R160"/>
  <c r="P160"/>
  <c r="BI159"/>
  <c r="BH159"/>
  <c r="BG159"/>
  <c r="BE159"/>
  <c r="T159"/>
  <c r="R159"/>
  <c r="P159"/>
  <c r="BI158"/>
  <c r="BH158"/>
  <c r="BG158"/>
  <c r="BE158"/>
  <c r="T158"/>
  <c r="R158"/>
  <c r="P158"/>
  <c r="BI157"/>
  <c r="BH157"/>
  <c r="BG157"/>
  <c r="BE157"/>
  <c r="T157"/>
  <c r="R157"/>
  <c r="P157"/>
  <c r="BI156"/>
  <c r="BH156"/>
  <c r="BG156"/>
  <c r="BE156"/>
  <c r="T156"/>
  <c r="R156"/>
  <c r="P156"/>
  <c r="BI155"/>
  <c r="BH155"/>
  <c r="BG155"/>
  <c r="BE155"/>
  <c r="T155"/>
  <c r="R155"/>
  <c r="P155"/>
  <c r="BI154"/>
  <c r="BH154"/>
  <c r="BG154"/>
  <c r="BE154"/>
  <c r="T154"/>
  <c r="R154"/>
  <c r="P154"/>
  <c r="BI153"/>
  <c r="BH153"/>
  <c r="BG153"/>
  <c r="BE153"/>
  <c r="T153"/>
  <c r="R153"/>
  <c r="P153"/>
  <c r="BI152"/>
  <c r="BH152"/>
  <c r="BG152"/>
  <c r="BE152"/>
  <c r="T152"/>
  <c r="R152"/>
  <c r="P152"/>
  <c r="BI151"/>
  <c r="BH151"/>
  <c r="BG151"/>
  <c r="BE151"/>
  <c r="T151"/>
  <c r="R151"/>
  <c r="P151"/>
  <c r="BI150"/>
  <c r="BH150"/>
  <c r="BG150"/>
  <c r="BE150"/>
  <c r="T150"/>
  <c r="R150"/>
  <c r="P150"/>
  <c r="BI149"/>
  <c r="BH149"/>
  <c r="BG149"/>
  <c r="BE149"/>
  <c r="T149"/>
  <c r="R149"/>
  <c r="P149"/>
  <c r="BI146"/>
  <c r="BH146"/>
  <c r="BG146"/>
  <c r="BE146"/>
  <c r="T146"/>
  <c r="R146"/>
  <c r="P146"/>
  <c r="BI145"/>
  <c r="BH145"/>
  <c r="BG145"/>
  <c r="BE145"/>
  <c r="T145"/>
  <c r="R145"/>
  <c r="P145"/>
  <c r="BI144"/>
  <c r="BH144"/>
  <c r="BG144"/>
  <c r="BE144"/>
  <c r="T144"/>
  <c r="R144"/>
  <c r="P144"/>
  <c r="BI143"/>
  <c r="BH143"/>
  <c r="BG143"/>
  <c r="BE143"/>
  <c r="T143"/>
  <c r="R143"/>
  <c r="P143"/>
  <c r="BI142"/>
  <c r="BH142"/>
  <c r="BG142"/>
  <c r="BE142"/>
  <c r="T142"/>
  <c r="R142"/>
  <c r="P142"/>
  <c r="BI141"/>
  <c r="BH141"/>
  <c r="BG141"/>
  <c r="BE141"/>
  <c r="T141"/>
  <c r="R141"/>
  <c r="P141"/>
  <c r="BI140"/>
  <c r="BH140"/>
  <c r="BG140"/>
  <c r="BE140"/>
  <c r="T140"/>
  <c r="R140"/>
  <c r="P140"/>
  <c r="BI139"/>
  <c r="BH139"/>
  <c r="BG139"/>
  <c r="BE139"/>
  <c r="T139"/>
  <c r="R139"/>
  <c r="P139"/>
  <c r="BI138"/>
  <c r="BH138"/>
  <c r="BG138"/>
  <c r="BE138"/>
  <c r="T138"/>
  <c r="R138"/>
  <c r="P138"/>
  <c r="F129"/>
  <c r="E127"/>
  <c r="BI112"/>
  <c r="BH112"/>
  <c r="BG112"/>
  <c r="BE112"/>
  <c r="BI111"/>
  <c r="BH111"/>
  <c r="BG111"/>
  <c r="BF111"/>
  <c r="BE111"/>
  <c r="BI110"/>
  <c r="BH110"/>
  <c r="BG110"/>
  <c r="BF110"/>
  <c r="BE110"/>
  <c r="BI109"/>
  <c r="BH109"/>
  <c r="BG109"/>
  <c r="BF109"/>
  <c r="BE109"/>
  <c r="BI108"/>
  <c r="BH108"/>
  <c r="BG108"/>
  <c r="BF108"/>
  <c r="BE108"/>
  <c r="BI107"/>
  <c r="BH107"/>
  <c r="BG107"/>
  <c r="BF107"/>
  <c r="BE107"/>
  <c r="F91"/>
  <c r="E89"/>
  <c r="J26"/>
  <c r="E26"/>
  <c r="J132"/>
  <c r="J25"/>
  <c r="J23"/>
  <c r="E23"/>
  <c r="J93"/>
  <c r="J22"/>
  <c r="J20"/>
  <c r="E20"/>
  <c r="F132"/>
  <c r="J19"/>
  <c r="J17"/>
  <c r="E17"/>
  <c r="F131"/>
  <c r="J16"/>
  <c r="J14"/>
  <c r="J129"/>
  <c r="E7"/>
  <c r="E85"/>
  <c i="31" r="J41"/>
  <c r="J40"/>
  <c i="1" r="AY129"/>
  <c i="31" r="J39"/>
  <c i="1" r="AX129"/>
  <c i="31" r="BI233"/>
  <c r="BH233"/>
  <c r="BG233"/>
  <c r="BE233"/>
  <c r="T233"/>
  <c r="R233"/>
  <c r="P233"/>
  <c r="BI232"/>
  <c r="BH232"/>
  <c r="BG232"/>
  <c r="BE232"/>
  <c r="T232"/>
  <c r="R232"/>
  <c r="P232"/>
  <c r="BI230"/>
  <c r="BH230"/>
  <c r="BG230"/>
  <c r="BE230"/>
  <c r="T230"/>
  <c r="R230"/>
  <c r="P230"/>
  <c r="BI229"/>
  <c r="BH229"/>
  <c r="BG229"/>
  <c r="BE229"/>
  <c r="T229"/>
  <c r="R229"/>
  <c r="P229"/>
  <c r="BI227"/>
  <c r="BH227"/>
  <c r="BG227"/>
  <c r="BE227"/>
  <c r="T227"/>
  <c r="R227"/>
  <c r="P227"/>
  <c r="BI226"/>
  <c r="BH226"/>
  <c r="BG226"/>
  <c r="BE226"/>
  <c r="T226"/>
  <c r="R226"/>
  <c r="P226"/>
  <c r="BI225"/>
  <c r="BH225"/>
  <c r="BG225"/>
  <c r="BE225"/>
  <c r="T225"/>
  <c r="R225"/>
  <c r="P225"/>
  <c r="BI224"/>
  <c r="BH224"/>
  <c r="BG224"/>
  <c r="BE224"/>
  <c r="T224"/>
  <c r="R224"/>
  <c r="P224"/>
  <c r="BI223"/>
  <c r="BH223"/>
  <c r="BG223"/>
  <c r="BE223"/>
  <c r="T223"/>
  <c r="R223"/>
  <c r="P223"/>
  <c r="BI222"/>
  <c r="BH222"/>
  <c r="BG222"/>
  <c r="BE222"/>
  <c r="T222"/>
  <c r="R222"/>
  <c r="P222"/>
  <c r="BI221"/>
  <c r="BH221"/>
  <c r="BG221"/>
  <c r="BE221"/>
  <c r="T221"/>
  <c r="R221"/>
  <c r="P221"/>
  <c r="BI220"/>
  <c r="BH220"/>
  <c r="BG220"/>
  <c r="BE220"/>
  <c r="T220"/>
  <c r="R220"/>
  <c r="P220"/>
  <c r="BI219"/>
  <c r="BH219"/>
  <c r="BG219"/>
  <c r="BE219"/>
  <c r="T219"/>
  <c r="R219"/>
  <c r="P219"/>
  <c r="BI218"/>
  <c r="BH218"/>
  <c r="BG218"/>
  <c r="BE218"/>
  <c r="T218"/>
  <c r="R218"/>
  <c r="P218"/>
  <c r="BI217"/>
  <c r="BH217"/>
  <c r="BG217"/>
  <c r="BE217"/>
  <c r="T217"/>
  <c r="R217"/>
  <c r="P217"/>
  <c r="BI216"/>
  <c r="BH216"/>
  <c r="BG216"/>
  <c r="BE216"/>
  <c r="T216"/>
  <c r="R216"/>
  <c r="P216"/>
  <c r="BI215"/>
  <c r="BH215"/>
  <c r="BG215"/>
  <c r="BE215"/>
  <c r="T215"/>
  <c r="R215"/>
  <c r="P215"/>
  <c r="BI214"/>
  <c r="BH214"/>
  <c r="BG214"/>
  <c r="BE214"/>
  <c r="T214"/>
  <c r="R214"/>
  <c r="P214"/>
  <c r="BI213"/>
  <c r="BH213"/>
  <c r="BG213"/>
  <c r="BE213"/>
  <c r="T213"/>
  <c r="R213"/>
  <c r="P213"/>
  <c r="BI212"/>
  <c r="BH212"/>
  <c r="BG212"/>
  <c r="BE212"/>
  <c r="T212"/>
  <c r="R212"/>
  <c r="P212"/>
  <c r="BI211"/>
  <c r="BH211"/>
  <c r="BG211"/>
  <c r="BE211"/>
  <c r="T211"/>
  <c r="R211"/>
  <c r="P211"/>
  <c r="BI210"/>
  <c r="BH210"/>
  <c r="BG210"/>
  <c r="BE210"/>
  <c r="T210"/>
  <c r="R210"/>
  <c r="P210"/>
  <c r="BI209"/>
  <c r="BH209"/>
  <c r="BG209"/>
  <c r="BE209"/>
  <c r="T209"/>
  <c r="R209"/>
  <c r="P209"/>
  <c r="BI208"/>
  <c r="BH208"/>
  <c r="BG208"/>
  <c r="BE208"/>
  <c r="T208"/>
  <c r="R208"/>
  <c r="P208"/>
  <c r="BI207"/>
  <c r="BH207"/>
  <c r="BG207"/>
  <c r="BE207"/>
  <c r="T207"/>
  <c r="R207"/>
  <c r="P207"/>
  <c r="BI206"/>
  <c r="BH206"/>
  <c r="BG206"/>
  <c r="BE206"/>
  <c r="T206"/>
  <c r="R206"/>
  <c r="P206"/>
  <c r="BI205"/>
  <c r="BH205"/>
  <c r="BG205"/>
  <c r="BE205"/>
  <c r="T205"/>
  <c r="R205"/>
  <c r="P205"/>
  <c r="BI204"/>
  <c r="BH204"/>
  <c r="BG204"/>
  <c r="BE204"/>
  <c r="T204"/>
  <c r="R204"/>
  <c r="P204"/>
  <c r="BI203"/>
  <c r="BH203"/>
  <c r="BG203"/>
  <c r="BE203"/>
  <c r="T203"/>
  <c r="R203"/>
  <c r="P203"/>
  <c r="BI202"/>
  <c r="BH202"/>
  <c r="BG202"/>
  <c r="BE202"/>
  <c r="T202"/>
  <c r="R202"/>
  <c r="P202"/>
  <c r="BI201"/>
  <c r="BH201"/>
  <c r="BG201"/>
  <c r="BE201"/>
  <c r="T201"/>
  <c r="R201"/>
  <c r="P201"/>
  <c r="BI200"/>
  <c r="BH200"/>
  <c r="BG200"/>
  <c r="BE200"/>
  <c r="T200"/>
  <c r="R200"/>
  <c r="P200"/>
  <c r="BI199"/>
  <c r="BH199"/>
  <c r="BG199"/>
  <c r="BE199"/>
  <c r="T199"/>
  <c r="R199"/>
  <c r="P199"/>
  <c r="BI198"/>
  <c r="BH198"/>
  <c r="BG198"/>
  <c r="BE198"/>
  <c r="T198"/>
  <c r="R198"/>
  <c r="P198"/>
  <c r="BI196"/>
  <c r="BH196"/>
  <c r="BG196"/>
  <c r="BE196"/>
  <c r="T196"/>
  <c r="R196"/>
  <c r="P196"/>
  <c r="BI195"/>
  <c r="BH195"/>
  <c r="BG195"/>
  <c r="BE195"/>
  <c r="T195"/>
  <c r="R195"/>
  <c r="P195"/>
  <c r="BI194"/>
  <c r="BH194"/>
  <c r="BG194"/>
  <c r="BE194"/>
  <c r="T194"/>
  <c r="R194"/>
  <c r="P194"/>
  <c r="BI193"/>
  <c r="BH193"/>
  <c r="BG193"/>
  <c r="BE193"/>
  <c r="T193"/>
  <c r="R193"/>
  <c r="P193"/>
  <c r="BI192"/>
  <c r="BH192"/>
  <c r="BG192"/>
  <c r="BE192"/>
  <c r="T192"/>
  <c r="R192"/>
  <c r="P192"/>
  <c r="BI191"/>
  <c r="BH191"/>
  <c r="BG191"/>
  <c r="BE191"/>
  <c r="T191"/>
  <c r="R191"/>
  <c r="P191"/>
  <c r="BI190"/>
  <c r="BH190"/>
  <c r="BG190"/>
  <c r="BE190"/>
  <c r="T190"/>
  <c r="R190"/>
  <c r="P190"/>
  <c r="BI189"/>
  <c r="BH189"/>
  <c r="BG189"/>
  <c r="BE189"/>
  <c r="T189"/>
  <c r="R189"/>
  <c r="P189"/>
  <c r="BI188"/>
  <c r="BH188"/>
  <c r="BG188"/>
  <c r="BE188"/>
  <c r="T188"/>
  <c r="R188"/>
  <c r="P188"/>
  <c r="BI187"/>
  <c r="BH187"/>
  <c r="BG187"/>
  <c r="BE187"/>
  <c r="T187"/>
  <c r="R187"/>
  <c r="P187"/>
  <c r="BI186"/>
  <c r="BH186"/>
  <c r="BG186"/>
  <c r="BE186"/>
  <c r="T186"/>
  <c r="R186"/>
  <c r="P186"/>
  <c r="BI185"/>
  <c r="BH185"/>
  <c r="BG185"/>
  <c r="BE185"/>
  <c r="T185"/>
  <c r="R185"/>
  <c r="P185"/>
  <c r="BI184"/>
  <c r="BH184"/>
  <c r="BG184"/>
  <c r="BE184"/>
  <c r="T184"/>
  <c r="R184"/>
  <c r="P184"/>
  <c r="BI183"/>
  <c r="BH183"/>
  <c r="BG183"/>
  <c r="BE183"/>
  <c r="T183"/>
  <c r="R183"/>
  <c r="P183"/>
  <c r="BI182"/>
  <c r="BH182"/>
  <c r="BG182"/>
  <c r="BE182"/>
  <c r="T182"/>
  <c r="R182"/>
  <c r="P182"/>
  <c r="BI181"/>
  <c r="BH181"/>
  <c r="BG181"/>
  <c r="BE181"/>
  <c r="T181"/>
  <c r="R181"/>
  <c r="P181"/>
  <c r="BI180"/>
  <c r="BH180"/>
  <c r="BG180"/>
  <c r="BE180"/>
  <c r="T180"/>
  <c r="R180"/>
  <c r="P180"/>
  <c r="BI179"/>
  <c r="BH179"/>
  <c r="BG179"/>
  <c r="BE179"/>
  <c r="T179"/>
  <c r="R179"/>
  <c r="P179"/>
  <c r="BI178"/>
  <c r="BH178"/>
  <c r="BG178"/>
  <c r="BE178"/>
  <c r="T178"/>
  <c r="R178"/>
  <c r="P178"/>
  <c r="BI177"/>
  <c r="BH177"/>
  <c r="BG177"/>
  <c r="BE177"/>
  <c r="T177"/>
  <c r="R177"/>
  <c r="P177"/>
  <c r="BI176"/>
  <c r="BH176"/>
  <c r="BG176"/>
  <c r="BE176"/>
  <c r="T176"/>
  <c r="R176"/>
  <c r="P176"/>
  <c r="BI175"/>
  <c r="BH175"/>
  <c r="BG175"/>
  <c r="BE175"/>
  <c r="T175"/>
  <c r="R175"/>
  <c r="P175"/>
  <c r="BI173"/>
  <c r="BH173"/>
  <c r="BG173"/>
  <c r="BE173"/>
  <c r="T173"/>
  <c r="R173"/>
  <c r="P173"/>
  <c r="BI172"/>
  <c r="BH172"/>
  <c r="BG172"/>
  <c r="BE172"/>
  <c r="T172"/>
  <c r="R172"/>
  <c r="P172"/>
  <c r="BI171"/>
  <c r="BH171"/>
  <c r="BG171"/>
  <c r="BE171"/>
  <c r="T171"/>
  <c r="R171"/>
  <c r="P171"/>
  <c r="BI170"/>
  <c r="BH170"/>
  <c r="BG170"/>
  <c r="BE170"/>
  <c r="T170"/>
  <c r="R170"/>
  <c r="P170"/>
  <c r="BI169"/>
  <c r="BH169"/>
  <c r="BG169"/>
  <c r="BE169"/>
  <c r="T169"/>
  <c r="R169"/>
  <c r="P169"/>
  <c r="BI168"/>
  <c r="BH168"/>
  <c r="BG168"/>
  <c r="BE168"/>
  <c r="T168"/>
  <c r="R168"/>
  <c r="P168"/>
  <c r="BI167"/>
  <c r="BH167"/>
  <c r="BG167"/>
  <c r="BE167"/>
  <c r="T167"/>
  <c r="R167"/>
  <c r="P167"/>
  <c r="BI166"/>
  <c r="BH166"/>
  <c r="BG166"/>
  <c r="BE166"/>
  <c r="T166"/>
  <c r="R166"/>
  <c r="P166"/>
  <c r="BI165"/>
  <c r="BH165"/>
  <c r="BG165"/>
  <c r="BE165"/>
  <c r="T165"/>
  <c r="R165"/>
  <c r="P165"/>
  <c r="BI164"/>
  <c r="BH164"/>
  <c r="BG164"/>
  <c r="BE164"/>
  <c r="T164"/>
  <c r="R164"/>
  <c r="P164"/>
  <c r="BI163"/>
  <c r="BH163"/>
  <c r="BG163"/>
  <c r="BE163"/>
  <c r="T163"/>
  <c r="R163"/>
  <c r="P163"/>
  <c r="BI162"/>
  <c r="BH162"/>
  <c r="BG162"/>
  <c r="BE162"/>
  <c r="T162"/>
  <c r="R162"/>
  <c r="P162"/>
  <c r="BI161"/>
  <c r="BH161"/>
  <c r="BG161"/>
  <c r="BE161"/>
  <c r="T161"/>
  <c r="R161"/>
  <c r="P161"/>
  <c r="BI159"/>
  <c r="BH159"/>
  <c r="BG159"/>
  <c r="BE159"/>
  <c r="T159"/>
  <c r="R159"/>
  <c r="P159"/>
  <c r="BI158"/>
  <c r="BH158"/>
  <c r="BG158"/>
  <c r="BE158"/>
  <c r="T158"/>
  <c r="R158"/>
  <c r="P158"/>
  <c r="BI157"/>
  <c r="BH157"/>
  <c r="BG157"/>
  <c r="BE157"/>
  <c r="T157"/>
  <c r="R157"/>
  <c r="P157"/>
  <c r="BI156"/>
  <c r="BH156"/>
  <c r="BG156"/>
  <c r="BE156"/>
  <c r="T156"/>
  <c r="R156"/>
  <c r="P156"/>
  <c r="BI155"/>
  <c r="BH155"/>
  <c r="BG155"/>
  <c r="BE155"/>
  <c r="T155"/>
  <c r="R155"/>
  <c r="P155"/>
  <c r="BI154"/>
  <c r="BH154"/>
  <c r="BG154"/>
  <c r="BE154"/>
  <c r="T154"/>
  <c r="R154"/>
  <c r="P154"/>
  <c r="BI153"/>
  <c r="BH153"/>
  <c r="BG153"/>
  <c r="BE153"/>
  <c r="T153"/>
  <c r="R153"/>
  <c r="P153"/>
  <c r="BI152"/>
  <c r="BH152"/>
  <c r="BG152"/>
  <c r="BE152"/>
  <c r="T152"/>
  <c r="R152"/>
  <c r="P152"/>
  <c r="BI151"/>
  <c r="BH151"/>
  <c r="BG151"/>
  <c r="BE151"/>
  <c r="T151"/>
  <c r="R151"/>
  <c r="P151"/>
  <c r="BI150"/>
  <c r="BH150"/>
  <c r="BG150"/>
  <c r="BE150"/>
  <c r="T150"/>
  <c r="R150"/>
  <c r="P150"/>
  <c r="BI147"/>
  <c r="BH147"/>
  <c r="BG147"/>
  <c r="BE147"/>
  <c r="T147"/>
  <c r="R147"/>
  <c r="P147"/>
  <c r="BI146"/>
  <c r="BH146"/>
  <c r="BG146"/>
  <c r="BE146"/>
  <c r="T146"/>
  <c r="R146"/>
  <c r="P146"/>
  <c r="BI145"/>
  <c r="BH145"/>
  <c r="BG145"/>
  <c r="BE145"/>
  <c r="T145"/>
  <c r="R145"/>
  <c r="P145"/>
  <c r="BI144"/>
  <c r="BH144"/>
  <c r="BG144"/>
  <c r="BE144"/>
  <c r="T144"/>
  <c r="R144"/>
  <c r="P144"/>
  <c r="BI143"/>
  <c r="BH143"/>
  <c r="BG143"/>
  <c r="BE143"/>
  <c r="T143"/>
  <c r="R143"/>
  <c r="P143"/>
  <c r="BI142"/>
  <c r="BH142"/>
  <c r="BG142"/>
  <c r="BE142"/>
  <c r="T142"/>
  <c r="R142"/>
  <c r="P142"/>
  <c r="F133"/>
  <c r="E131"/>
  <c r="BI116"/>
  <c r="BH116"/>
  <c r="BG116"/>
  <c r="BE116"/>
  <c r="BI115"/>
  <c r="BH115"/>
  <c r="BG115"/>
  <c r="BF115"/>
  <c r="BE115"/>
  <c r="BI114"/>
  <c r="BH114"/>
  <c r="BG114"/>
  <c r="BF114"/>
  <c r="BE114"/>
  <c r="BI113"/>
  <c r="BH113"/>
  <c r="BG113"/>
  <c r="BF113"/>
  <c r="BE113"/>
  <c r="BI112"/>
  <c r="BH112"/>
  <c r="BG112"/>
  <c r="BF112"/>
  <c r="BE112"/>
  <c r="BI111"/>
  <c r="BH111"/>
  <c r="BG111"/>
  <c r="BF111"/>
  <c r="BE111"/>
  <c r="F91"/>
  <c r="E89"/>
  <c r="J26"/>
  <c r="E26"/>
  <c r="J136"/>
  <c r="J25"/>
  <c r="J23"/>
  <c r="E23"/>
  <c r="J135"/>
  <c r="J22"/>
  <c r="J20"/>
  <c r="E20"/>
  <c r="F94"/>
  <c r="J19"/>
  <c r="J17"/>
  <c r="E17"/>
  <c r="F135"/>
  <c r="J16"/>
  <c r="J14"/>
  <c r="J133"/>
  <c r="E7"/>
  <c r="E85"/>
  <c i="30" r="J135"/>
  <c r="J41"/>
  <c r="J40"/>
  <c i="1" r="AY128"/>
  <c i="30" r="J39"/>
  <c i="1" r="AX128"/>
  <c i="30" r="BI171"/>
  <c r="BH171"/>
  <c r="BG171"/>
  <c r="BE171"/>
  <c r="T171"/>
  <c r="R171"/>
  <c r="P171"/>
  <c r="BI170"/>
  <c r="BH170"/>
  <c r="BG170"/>
  <c r="BE170"/>
  <c r="T170"/>
  <c r="R170"/>
  <c r="P170"/>
  <c r="BI168"/>
  <c r="BH168"/>
  <c r="BG168"/>
  <c r="BE168"/>
  <c r="T168"/>
  <c r="R168"/>
  <c r="P168"/>
  <c r="BI167"/>
  <c r="BH167"/>
  <c r="BG167"/>
  <c r="BE167"/>
  <c r="T167"/>
  <c r="R167"/>
  <c r="P167"/>
  <c r="BI166"/>
  <c r="BH166"/>
  <c r="BG166"/>
  <c r="BE166"/>
  <c r="T166"/>
  <c r="R166"/>
  <c r="P166"/>
  <c r="BI165"/>
  <c r="BH165"/>
  <c r="BG165"/>
  <c r="BE165"/>
  <c r="T165"/>
  <c r="R165"/>
  <c r="P165"/>
  <c r="BI164"/>
  <c r="BH164"/>
  <c r="BG164"/>
  <c r="BE164"/>
  <c r="T164"/>
  <c r="R164"/>
  <c r="P164"/>
  <c r="BI163"/>
  <c r="BH163"/>
  <c r="BG163"/>
  <c r="BE163"/>
  <c r="T163"/>
  <c r="R163"/>
  <c r="P163"/>
  <c r="BI162"/>
  <c r="BH162"/>
  <c r="BG162"/>
  <c r="BE162"/>
  <c r="T162"/>
  <c r="R162"/>
  <c r="P162"/>
  <c r="BI161"/>
  <c r="BH161"/>
  <c r="BG161"/>
  <c r="BE161"/>
  <c r="T161"/>
  <c r="R161"/>
  <c r="P161"/>
  <c r="BI160"/>
  <c r="BH160"/>
  <c r="BG160"/>
  <c r="BE160"/>
  <c r="T160"/>
  <c r="R160"/>
  <c r="P160"/>
  <c r="BI159"/>
  <c r="BH159"/>
  <c r="BG159"/>
  <c r="BE159"/>
  <c r="T159"/>
  <c r="R159"/>
  <c r="P159"/>
  <c r="BI158"/>
  <c r="BH158"/>
  <c r="BG158"/>
  <c r="BE158"/>
  <c r="T158"/>
  <c r="R158"/>
  <c r="P158"/>
  <c r="BI157"/>
  <c r="BH157"/>
  <c r="BG157"/>
  <c r="BE157"/>
  <c r="T157"/>
  <c r="R157"/>
  <c r="P157"/>
  <c r="BI156"/>
  <c r="BH156"/>
  <c r="BG156"/>
  <c r="BE156"/>
  <c r="T156"/>
  <c r="R156"/>
  <c r="P156"/>
  <c r="BI155"/>
  <c r="BH155"/>
  <c r="BG155"/>
  <c r="BE155"/>
  <c r="T155"/>
  <c r="R155"/>
  <c r="P155"/>
  <c r="BI154"/>
  <c r="BH154"/>
  <c r="BG154"/>
  <c r="BE154"/>
  <c r="T154"/>
  <c r="R154"/>
  <c r="P154"/>
  <c r="BI153"/>
  <c r="BH153"/>
  <c r="BG153"/>
  <c r="BE153"/>
  <c r="T153"/>
  <c r="R153"/>
  <c r="P153"/>
  <c r="BI152"/>
  <c r="BH152"/>
  <c r="BG152"/>
  <c r="BE152"/>
  <c r="T152"/>
  <c r="R152"/>
  <c r="P152"/>
  <c r="BI151"/>
  <c r="BH151"/>
  <c r="BG151"/>
  <c r="BE151"/>
  <c r="T151"/>
  <c r="R151"/>
  <c r="P151"/>
  <c r="BI150"/>
  <c r="BH150"/>
  <c r="BG150"/>
  <c r="BE150"/>
  <c r="T150"/>
  <c r="R150"/>
  <c r="P150"/>
  <c r="BI149"/>
  <c r="BH149"/>
  <c r="BG149"/>
  <c r="BE149"/>
  <c r="T149"/>
  <c r="R149"/>
  <c r="P149"/>
  <c r="BI148"/>
  <c r="BH148"/>
  <c r="BG148"/>
  <c r="BE148"/>
  <c r="T148"/>
  <c r="R148"/>
  <c r="P148"/>
  <c r="BI147"/>
  <c r="BH147"/>
  <c r="BG147"/>
  <c r="BE147"/>
  <c r="T147"/>
  <c r="R147"/>
  <c r="P147"/>
  <c r="BI146"/>
  <c r="BH146"/>
  <c r="BG146"/>
  <c r="BE146"/>
  <c r="T146"/>
  <c r="R146"/>
  <c r="P146"/>
  <c r="BI145"/>
  <c r="BH145"/>
  <c r="BG145"/>
  <c r="BE145"/>
  <c r="T145"/>
  <c r="R145"/>
  <c r="P145"/>
  <c r="BI144"/>
  <c r="BH144"/>
  <c r="BG144"/>
  <c r="BE144"/>
  <c r="T144"/>
  <c r="R144"/>
  <c r="P144"/>
  <c r="BI143"/>
  <c r="BH143"/>
  <c r="BG143"/>
  <c r="BE143"/>
  <c r="T143"/>
  <c r="R143"/>
  <c r="P143"/>
  <c r="BI142"/>
  <c r="BH142"/>
  <c r="BG142"/>
  <c r="BE142"/>
  <c r="T142"/>
  <c r="R142"/>
  <c r="P142"/>
  <c r="BI141"/>
  <c r="BH141"/>
  <c r="BG141"/>
  <c r="BE141"/>
  <c r="T141"/>
  <c r="R141"/>
  <c r="P141"/>
  <c r="BI140"/>
  <c r="BH140"/>
  <c r="BG140"/>
  <c r="BE140"/>
  <c r="T140"/>
  <c r="R140"/>
  <c r="P140"/>
  <c r="BI138"/>
  <c r="BH138"/>
  <c r="BG138"/>
  <c r="BE138"/>
  <c r="T138"/>
  <c r="R138"/>
  <c r="P138"/>
  <c r="BI137"/>
  <c r="BH137"/>
  <c r="BG137"/>
  <c r="BE137"/>
  <c r="T137"/>
  <c r="R137"/>
  <c r="P137"/>
  <c r="J99"/>
  <c r="J131"/>
  <c r="J130"/>
  <c r="F130"/>
  <c r="F128"/>
  <c r="E126"/>
  <c r="BI111"/>
  <c r="BH111"/>
  <c r="BG111"/>
  <c r="BE111"/>
  <c r="BI110"/>
  <c r="BH110"/>
  <c r="BG110"/>
  <c r="BF110"/>
  <c r="BE110"/>
  <c r="BI109"/>
  <c r="BH109"/>
  <c r="BG109"/>
  <c r="BF109"/>
  <c r="BE109"/>
  <c r="BI108"/>
  <c r="BH108"/>
  <c r="BG108"/>
  <c r="BF108"/>
  <c r="BE108"/>
  <c r="BI107"/>
  <c r="BH107"/>
  <c r="BG107"/>
  <c r="BF107"/>
  <c r="BE107"/>
  <c r="BI106"/>
  <c r="BH106"/>
  <c r="BG106"/>
  <c r="BF106"/>
  <c r="BE106"/>
  <c r="J94"/>
  <c r="J93"/>
  <c r="F93"/>
  <c r="F91"/>
  <c r="E89"/>
  <c r="J20"/>
  <c r="E20"/>
  <c r="F94"/>
  <c r="J19"/>
  <c r="J14"/>
  <c r="J128"/>
  <c r="E7"/>
  <c r="E85"/>
  <c i="29" r="J143"/>
  <c r="J41"/>
  <c r="J40"/>
  <c i="1" r="AY127"/>
  <c i="29" r="J39"/>
  <c i="1" r="AX127"/>
  <c i="29" r="BI275"/>
  <c r="BH275"/>
  <c r="BG275"/>
  <c r="BE275"/>
  <c r="T275"/>
  <c r="R275"/>
  <c r="P275"/>
  <c r="BI274"/>
  <c r="BH274"/>
  <c r="BG274"/>
  <c r="BE274"/>
  <c r="T274"/>
  <c r="R274"/>
  <c r="P274"/>
  <c r="BI273"/>
  <c r="BH273"/>
  <c r="BG273"/>
  <c r="BE273"/>
  <c r="T273"/>
  <c r="R273"/>
  <c r="P273"/>
  <c r="BI271"/>
  <c r="BH271"/>
  <c r="BG271"/>
  <c r="BE271"/>
  <c r="T271"/>
  <c r="R271"/>
  <c r="P271"/>
  <c r="BI270"/>
  <c r="BH270"/>
  <c r="BG270"/>
  <c r="BE270"/>
  <c r="T270"/>
  <c r="R270"/>
  <c r="P270"/>
  <c r="BI269"/>
  <c r="BH269"/>
  <c r="BG269"/>
  <c r="BE269"/>
  <c r="T269"/>
  <c r="R269"/>
  <c r="P269"/>
  <c r="BI268"/>
  <c r="BH268"/>
  <c r="BG268"/>
  <c r="BE268"/>
  <c r="T268"/>
  <c r="R268"/>
  <c r="P268"/>
  <c r="BI267"/>
  <c r="BH267"/>
  <c r="BG267"/>
  <c r="BE267"/>
  <c r="T267"/>
  <c r="R267"/>
  <c r="P267"/>
  <c r="BI266"/>
  <c r="BH266"/>
  <c r="BG266"/>
  <c r="BE266"/>
  <c r="T266"/>
  <c r="R266"/>
  <c r="P266"/>
  <c r="BI265"/>
  <c r="BH265"/>
  <c r="BG265"/>
  <c r="BE265"/>
  <c r="T265"/>
  <c r="R265"/>
  <c r="P265"/>
  <c r="BI264"/>
  <c r="BH264"/>
  <c r="BG264"/>
  <c r="BE264"/>
  <c r="T264"/>
  <c r="R264"/>
  <c r="P264"/>
  <c r="BI263"/>
  <c r="BH263"/>
  <c r="BG263"/>
  <c r="BE263"/>
  <c r="T263"/>
  <c r="R263"/>
  <c r="P263"/>
  <c r="BI262"/>
  <c r="BH262"/>
  <c r="BG262"/>
  <c r="BE262"/>
  <c r="T262"/>
  <c r="R262"/>
  <c r="P262"/>
  <c r="BI261"/>
  <c r="BH261"/>
  <c r="BG261"/>
  <c r="BE261"/>
  <c r="T261"/>
  <c r="R261"/>
  <c r="P261"/>
  <c r="BI260"/>
  <c r="BH260"/>
  <c r="BG260"/>
  <c r="BE260"/>
  <c r="T260"/>
  <c r="R260"/>
  <c r="P260"/>
  <c r="BI259"/>
  <c r="BH259"/>
  <c r="BG259"/>
  <c r="BE259"/>
  <c r="T259"/>
  <c r="R259"/>
  <c r="P259"/>
  <c r="BI258"/>
  <c r="BH258"/>
  <c r="BG258"/>
  <c r="BE258"/>
  <c r="T258"/>
  <c r="R258"/>
  <c r="P258"/>
  <c r="BI257"/>
  <c r="BH257"/>
  <c r="BG257"/>
  <c r="BE257"/>
  <c r="T257"/>
  <c r="R257"/>
  <c r="P257"/>
  <c r="BI256"/>
  <c r="BH256"/>
  <c r="BG256"/>
  <c r="BE256"/>
  <c r="T256"/>
  <c r="R256"/>
  <c r="P256"/>
  <c r="BI255"/>
  <c r="BH255"/>
  <c r="BG255"/>
  <c r="BE255"/>
  <c r="T255"/>
  <c r="R255"/>
  <c r="P255"/>
  <c r="BI254"/>
  <c r="BH254"/>
  <c r="BG254"/>
  <c r="BE254"/>
  <c r="T254"/>
  <c r="R254"/>
  <c r="P254"/>
  <c r="BI253"/>
  <c r="BH253"/>
  <c r="BG253"/>
  <c r="BE253"/>
  <c r="T253"/>
  <c r="R253"/>
  <c r="P253"/>
  <c r="BI252"/>
  <c r="BH252"/>
  <c r="BG252"/>
  <c r="BE252"/>
  <c r="T252"/>
  <c r="R252"/>
  <c r="P252"/>
  <c r="BI251"/>
  <c r="BH251"/>
  <c r="BG251"/>
  <c r="BE251"/>
  <c r="T251"/>
  <c r="R251"/>
  <c r="P251"/>
  <c r="BI250"/>
  <c r="BH250"/>
  <c r="BG250"/>
  <c r="BE250"/>
  <c r="T250"/>
  <c r="R250"/>
  <c r="P250"/>
  <c r="BI249"/>
  <c r="BH249"/>
  <c r="BG249"/>
  <c r="BE249"/>
  <c r="T249"/>
  <c r="R249"/>
  <c r="P249"/>
  <c r="BI248"/>
  <c r="BH248"/>
  <c r="BG248"/>
  <c r="BE248"/>
  <c r="T248"/>
  <c r="R248"/>
  <c r="P248"/>
  <c r="BI246"/>
  <c r="BH246"/>
  <c r="BG246"/>
  <c r="BE246"/>
  <c r="T246"/>
  <c r="R246"/>
  <c r="P246"/>
  <c r="BI245"/>
  <c r="BH245"/>
  <c r="BG245"/>
  <c r="BE245"/>
  <c r="T245"/>
  <c r="R245"/>
  <c r="P245"/>
  <c r="BI244"/>
  <c r="BH244"/>
  <c r="BG244"/>
  <c r="BE244"/>
  <c r="T244"/>
  <c r="R244"/>
  <c r="P244"/>
  <c r="BI243"/>
  <c r="BH243"/>
  <c r="BG243"/>
  <c r="BE243"/>
  <c r="T243"/>
  <c r="R243"/>
  <c r="P243"/>
  <c r="BI242"/>
  <c r="BH242"/>
  <c r="BG242"/>
  <c r="BE242"/>
  <c r="T242"/>
  <c r="R242"/>
  <c r="P242"/>
  <c r="BI240"/>
  <c r="BH240"/>
  <c r="BG240"/>
  <c r="BE240"/>
  <c r="T240"/>
  <c r="R240"/>
  <c r="P240"/>
  <c r="BI239"/>
  <c r="BH239"/>
  <c r="BG239"/>
  <c r="BE239"/>
  <c r="T239"/>
  <c r="R239"/>
  <c r="P239"/>
  <c r="BI238"/>
  <c r="BH238"/>
  <c r="BG238"/>
  <c r="BE238"/>
  <c r="T238"/>
  <c r="R238"/>
  <c r="P238"/>
  <c r="BI237"/>
  <c r="BH237"/>
  <c r="BG237"/>
  <c r="BE237"/>
  <c r="T237"/>
  <c r="R237"/>
  <c r="P237"/>
  <c r="BI236"/>
  <c r="BH236"/>
  <c r="BG236"/>
  <c r="BE236"/>
  <c r="T236"/>
  <c r="R236"/>
  <c r="P236"/>
  <c r="BI234"/>
  <c r="BH234"/>
  <c r="BG234"/>
  <c r="BE234"/>
  <c r="T234"/>
  <c r="R234"/>
  <c r="P234"/>
  <c r="BI233"/>
  <c r="BH233"/>
  <c r="BG233"/>
  <c r="BE233"/>
  <c r="T233"/>
  <c r="R233"/>
  <c r="P233"/>
  <c r="BI232"/>
  <c r="BH232"/>
  <c r="BG232"/>
  <c r="BE232"/>
  <c r="T232"/>
  <c r="R232"/>
  <c r="P232"/>
  <c r="BI231"/>
  <c r="BH231"/>
  <c r="BG231"/>
  <c r="BE231"/>
  <c r="T231"/>
  <c r="R231"/>
  <c r="P231"/>
  <c r="BI230"/>
  <c r="BH230"/>
  <c r="BG230"/>
  <c r="BE230"/>
  <c r="T230"/>
  <c r="R230"/>
  <c r="P230"/>
  <c r="BI229"/>
  <c r="BH229"/>
  <c r="BG229"/>
  <c r="BE229"/>
  <c r="T229"/>
  <c r="R229"/>
  <c r="P229"/>
  <c r="BI228"/>
  <c r="BH228"/>
  <c r="BG228"/>
  <c r="BE228"/>
  <c r="T228"/>
  <c r="R228"/>
  <c r="P228"/>
  <c r="BI227"/>
  <c r="BH227"/>
  <c r="BG227"/>
  <c r="BE227"/>
  <c r="T227"/>
  <c r="R227"/>
  <c r="P227"/>
  <c r="BI226"/>
  <c r="BH226"/>
  <c r="BG226"/>
  <c r="BE226"/>
  <c r="T226"/>
  <c r="R226"/>
  <c r="P226"/>
  <c r="BI225"/>
  <c r="BH225"/>
  <c r="BG225"/>
  <c r="BE225"/>
  <c r="T225"/>
  <c r="R225"/>
  <c r="P225"/>
  <c r="BI224"/>
  <c r="BH224"/>
  <c r="BG224"/>
  <c r="BE224"/>
  <c r="T224"/>
  <c r="R224"/>
  <c r="P224"/>
  <c r="BI223"/>
  <c r="BH223"/>
  <c r="BG223"/>
  <c r="BE223"/>
  <c r="T223"/>
  <c r="R223"/>
  <c r="P223"/>
  <c r="BI222"/>
  <c r="BH222"/>
  <c r="BG222"/>
  <c r="BE222"/>
  <c r="T222"/>
  <c r="R222"/>
  <c r="P222"/>
  <c r="BI221"/>
  <c r="BH221"/>
  <c r="BG221"/>
  <c r="BE221"/>
  <c r="T221"/>
  <c r="R221"/>
  <c r="P221"/>
  <c r="BI219"/>
  <c r="BH219"/>
  <c r="BG219"/>
  <c r="BE219"/>
  <c r="T219"/>
  <c r="R219"/>
  <c r="P219"/>
  <c r="BI218"/>
  <c r="BH218"/>
  <c r="BG218"/>
  <c r="BE218"/>
  <c r="T218"/>
  <c r="R218"/>
  <c r="P218"/>
  <c r="BI217"/>
  <c r="BH217"/>
  <c r="BG217"/>
  <c r="BE217"/>
  <c r="T217"/>
  <c r="R217"/>
  <c r="P217"/>
  <c r="BI216"/>
  <c r="BH216"/>
  <c r="BG216"/>
  <c r="BE216"/>
  <c r="T216"/>
  <c r="R216"/>
  <c r="P216"/>
  <c r="BI215"/>
  <c r="BH215"/>
  <c r="BG215"/>
  <c r="BE215"/>
  <c r="T215"/>
  <c r="R215"/>
  <c r="P215"/>
  <c r="BI214"/>
  <c r="BH214"/>
  <c r="BG214"/>
  <c r="BE214"/>
  <c r="T214"/>
  <c r="R214"/>
  <c r="P214"/>
  <c r="BI213"/>
  <c r="BH213"/>
  <c r="BG213"/>
  <c r="BE213"/>
  <c r="T213"/>
  <c r="R213"/>
  <c r="P213"/>
  <c r="BI212"/>
  <c r="BH212"/>
  <c r="BG212"/>
  <c r="BE212"/>
  <c r="T212"/>
  <c r="R212"/>
  <c r="P212"/>
  <c r="BI211"/>
  <c r="BH211"/>
  <c r="BG211"/>
  <c r="BE211"/>
  <c r="T211"/>
  <c r="R211"/>
  <c r="P211"/>
  <c r="BI210"/>
  <c r="BH210"/>
  <c r="BG210"/>
  <c r="BE210"/>
  <c r="T210"/>
  <c r="R210"/>
  <c r="P210"/>
  <c r="BI208"/>
  <c r="BH208"/>
  <c r="BG208"/>
  <c r="BE208"/>
  <c r="T208"/>
  <c r="R208"/>
  <c r="P208"/>
  <c r="BI207"/>
  <c r="BH207"/>
  <c r="BG207"/>
  <c r="BE207"/>
  <c r="T207"/>
  <c r="R207"/>
  <c r="P207"/>
  <c r="BI206"/>
  <c r="BH206"/>
  <c r="BG206"/>
  <c r="BE206"/>
  <c r="T206"/>
  <c r="R206"/>
  <c r="P206"/>
  <c r="BI205"/>
  <c r="BH205"/>
  <c r="BG205"/>
  <c r="BE205"/>
  <c r="T205"/>
  <c r="R205"/>
  <c r="P205"/>
  <c r="BI204"/>
  <c r="BH204"/>
  <c r="BG204"/>
  <c r="BE204"/>
  <c r="T204"/>
  <c r="R204"/>
  <c r="P204"/>
  <c r="BI203"/>
  <c r="BH203"/>
  <c r="BG203"/>
  <c r="BE203"/>
  <c r="T203"/>
  <c r="R203"/>
  <c r="P203"/>
  <c r="BI202"/>
  <c r="BH202"/>
  <c r="BG202"/>
  <c r="BE202"/>
  <c r="T202"/>
  <c r="R202"/>
  <c r="P202"/>
  <c r="BI201"/>
  <c r="BH201"/>
  <c r="BG201"/>
  <c r="BE201"/>
  <c r="T201"/>
  <c r="R201"/>
  <c r="P201"/>
  <c r="BI200"/>
  <c r="BH200"/>
  <c r="BG200"/>
  <c r="BE200"/>
  <c r="T200"/>
  <c r="R200"/>
  <c r="P200"/>
  <c r="BI199"/>
  <c r="BH199"/>
  <c r="BG199"/>
  <c r="BE199"/>
  <c r="T199"/>
  <c r="R199"/>
  <c r="P199"/>
  <c r="BI198"/>
  <c r="BH198"/>
  <c r="BG198"/>
  <c r="BE198"/>
  <c r="T198"/>
  <c r="R198"/>
  <c r="P198"/>
  <c r="BI197"/>
  <c r="BH197"/>
  <c r="BG197"/>
  <c r="BE197"/>
  <c r="T197"/>
  <c r="R197"/>
  <c r="P197"/>
  <c r="BI196"/>
  <c r="BH196"/>
  <c r="BG196"/>
  <c r="BE196"/>
  <c r="T196"/>
  <c r="R196"/>
  <c r="P196"/>
  <c r="BI195"/>
  <c r="BH195"/>
  <c r="BG195"/>
  <c r="BE195"/>
  <c r="T195"/>
  <c r="R195"/>
  <c r="P195"/>
  <c r="BI194"/>
  <c r="BH194"/>
  <c r="BG194"/>
  <c r="BE194"/>
  <c r="T194"/>
  <c r="R194"/>
  <c r="P194"/>
  <c r="BI193"/>
  <c r="BH193"/>
  <c r="BG193"/>
  <c r="BE193"/>
  <c r="T193"/>
  <c r="R193"/>
  <c r="P193"/>
  <c r="BI192"/>
  <c r="BH192"/>
  <c r="BG192"/>
  <c r="BE192"/>
  <c r="T192"/>
  <c r="R192"/>
  <c r="P192"/>
  <c r="BI191"/>
  <c r="BH191"/>
  <c r="BG191"/>
  <c r="BE191"/>
  <c r="T191"/>
  <c r="R191"/>
  <c r="P191"/>
  <c r="BI190"/>
  <c r="BH190"/>
  <c r="BG190"/>
  <c r="BE190"/>
  <c r="T190"/>
  <c r="R190"/>
  <c r="P190"/>
  <c r="BI189"/>
  <c r="BH189"/>
  <c r="BG189"/>
  <c r="BE189"/>
  <c r="T189"/>
  <c r="R189"/>
  <c r="P189"/>
  <c r="BI188"/>
  <c r="BH188"/>
  <c r="BG188"/>
  <c r="BE188"/>
  <c r="T188"/>
  <c r="R188"/>
  <c r="P188"/>
  <c r="BI187"/>
  <c r="BH187"/>
  <c r="BG187"/>
  <c r="BE187"/>
  <c r="T187"/>
  <c r="R187"/>
  <c r="P187"/>
  <c r="BI186"/>
  <c r="BH186"/>
  <c r="BG186"/>
  <c r="BE186"/>
  <c r="T186"/>
  <c r="R186"/>
  <c r="P186"/>
  <c r="BI185"/>
  <c r="BH185"/>
  <c r="BG185"/>
  <c r="BE185"/>
  <c r="T185"/>
  <c r="R185"/>
  <c r="P185"/>
  <c r="BI184"/>
  <c r="BH184"/>
  <c r="BG184"/>
  <c r="BE184"/>
  <c r="T184"/>
  <c r="R184"/>
  <c r="P184"/>
  <c r="BI183"/>
  <c r="BH183"/>
  <c r="BG183"/>
  <c r="BE183"/>
  <c r="T183"/>
  <c r="R183"/>
  <c r="P183"/>
  <c r="BI182"/>
  <c r="BH182"/>
  <c r="BG182"/>
  <c r="BE182"/>
  <c r="T182"/>
  <c r="R182"/>
  <c r="P182"/>
  <c r="BI181"/>
  <c r="BH181"/>
  <c r="BG181"/>
  <c r="BE181"/>
  <c r="T181"/>
  <c r="R181"/>
  <c r="P181"/>
  <c r="BI180"/>
  <c r="BH180"/>
  <c r="BG180"/>
  <c r="BE180"/>
  <c r="T180"/>
  <c r="R180"/>
  <c r="P180"/>
  <c r="BI179"/>
  <c r="BH179"/>
  <c r="BG179"/>
  <c r="BE179"/>
  <c r="T179"/>
  <c r="R179"/>
  <c r="P179"/>
  <c r="BI178"/>
  <c r="BH178"/>
  <c r="BG178"/>
  <c r="BE178"/>
  <c r="T178"/>
  <c r="R178"/>
  <c r="P178"/>
  <c r="BI177"/>
  <c r="BH177"/>
  <c r="BG177"/>
  <c r="BE177"/>
  <c r="T177"/>
  <c r="R177"/>
  <c r="P177"/>
  <c r="BI176"/>
  <c r="BH176"/>
  <c r="BG176"/>
  <c r="BE176"/>
  <c r="T176"/>
  <c r="R176"/>
  <c r="P176"/>
  <c r="BI175"/>
  <c r="BH175"/>
  <c r="BG175"/>
  <c r="BE175"/>
  <c r="T175"/>
  <c r="R175"/>
  <c r="P175"/>
  <c r="BI173"/>
  <c r="BH173"/>
  <c r="BG173"/>
  <c r="BE173"/>
  <c r="T173"/>
  <c r="R173"/>
  <c r="P173"/>
  <c r="BI172"/>
  <c r="BH172"/>
  <c r="BG172"/>
  <c r="BE172"/>
  <c r="T172"/>
  <c r="R172"/>
  <c r="P172"/>
  <c r="BI171"/>
  <c r="BH171"/>
  <c r="BG171"/>
  <c r="BE171"/>
  <c r="T171"/>
  <c r="R171"/>
  <c r="P171"/>
  <c r="BI170"/>
  <c r="BH170"/>
  <c r="BG170"/>
  <c r="BE170"/>
  <c r="T170"/>
  <c r="R170"/>
  <c r="P170"/>
  <c r="BI169"/>
  <c r="BH169"/>
  <c r="BG169"/>
  <c r="BE169"/>
  <c r="T169"/>
  <c r="R169"/>
  <c r="P169"/>
  <c r="BI168"/>
  <c r="BH168"/>
  <c r="BG168"/>
  <c r="BE168"/>
  <c r="T168"/>
  <c r="R168"/>
  <c r="P168"/>
  <c r="BI166"/>
  <c r="BH166"/>
  <c r="BG166"/>
  <c r="BE166"/>
  <c r="T166"/>
  <c r="R166"/>
  <c r="P166"/>
  <c r="BI165"/>
  <c r="BH165"/>
  <c r="BG165"/>
  <c r="BE165"/>
  <c r="T165"/>
  <c r="R165"/>
  <c r="P165"/>
  <c r="BI164"/>
  <c r="BH164"/>
  <c r="BG164"/>
  <c r="BE164"/>
  <c r="T164"/>
  <c r="R164"/>
  <c r="P164"/>
  <c r="BI162"/>
  <c r="BH162"/>
  <c r="BG162"/>
  <c r="BE162"/>
  <c r="T162"/>
  <c r="R162"/>
  <c r="P162"/>
  <c r="BI161"/>
  <c r="BH161"/>
  <c r="BG161"/>
  <c r="BE161"/>
  <c r="T161"/>
  <c r="R161"/>
  <c r="P161"/>
  <c r="BI160"/>
  <c r="BH160"/>
  <c r="BG160"/>
  <c r="BE160"/>
  <c r="T160"/>
  <c r="R160"/>
  <c r="P160"/>
  <c r="BI158"/>
  <c r="BH158"/>
  <c r="BG158"/>
  <c r="BE158"/>
  <c r="T158"/>
  <c r="R158"/>
  <c r="P158"/>
  <c r="BI157"/>
  <c r="BH157"/>
  <c r="BG157"/>
  <c r="BE157"/>
  <c r="T157"/>
  <c r="R157"/>
  <c r="P157"/>
  <c r="BI156"/>
  <c r="BH156"/>
  <c r="BG156"/>
  <c r="BE156"/>
  <c r="T156"/>
  <c r="R156"/>
  <c r="P156"/>
  <c r="BI155"/>
  <c r="BH155"/>
  <c r="BG155"/>
  <c r="BE155"/>
  <c r="T155"/>
  <c r="R155"/>
  <c r="P155"/>
  <c r="BI154"/>
  <c r="BH154"/>
  <c r="BG154"/>
  <c r="BE154"/>
  <c r="T154"/>
  <c r="R154"/>
  <c r="P154"/>
  <c r="BI153"/>
  <c r="BH153"/>
  <c r="BG153"/>
  <c r="BE153"/>
  <c r="T153"/>
  <c r="R153"/>
  <c r="P153"/>
  <c r="BI152"/>
  <c r="BH152"/>
  <c r="BG152"/>
  <c r="BE152"/>
  <c r="T152"/>
  <c r="R152"/>
  <c r="P152"/>
  <c r="BI151"/>
  <c r="BH151"/>
  <c r="BG151"/>
  <c r="BE151"/>
  <c r="T151"/>
  <c r="R151"/>
  <c r="P151"/>
  <c r="BI150"/>
  <c r="BH150"/>
  <c r="BG150"/>
  <c r="BE150"/>
  <c r="T150"/>
  <c r="R150"/>
  <c r="P150"/>
  <c r="BI149"/>
  <c r="BH149"/>
  <c r="BG149"/>
  <c r="BE149"/>
  <c r="T149"/>
  <c r="R149"/>
  <c r="P149"/>
  <c r="BI148"/>
  <c r="BH148"/>
  <c r="BG148"/>
  <c r="BE148"/>
  <c r="T148"/>
  <c r="R148"/>
  <c r="P148"/>
  <c r="BI147"/>
  <c r="BH147"/>
  <c r="BG147"/>
  <c r="BE147"/>
  <c r="T147"/>
  <c r="R147"/>
  <c r="P147"/>
  <c r="BI146"/>
  <c r="BH146"/>
  <c r="BG146"/>
  <c r="BE146"/>
  <c r="T146"/>
  <c r="R146"/>
  <c r="P146"/>
  <c r="BI145"/>
  <c r="BH145"/>
  <c r="BG145"/>
  <c r="BE145"/>
  <c r="T145"/>
  <c r="R145"/>
  <c r="P145"/>
  <c r="J99"/>
  <c r="J139"/>
  <c r="J138"/>
  <c r="F138"/>
  <c r="F136"/>
  <c r="E134"/>
  <c r="BI119"/>
  <c r="BH119"/>
  <c r="BG119"/>
  <c r="BE119"/>
  <c r="BI118"/>
  <c r="BH118"/>
  <c r="BG118"/>
  <c r="BF118"/>
  <c r="BE118"/>
  <c r="BI117"/>
  <c r="BH117"/>
  <c r="BG117"/>
  <c r="BF117"/>
  <c r="BE117"/>
  <c r="BI116"/>
  <c r="BH116"/>
  <c r="BG116"/>
  <c r="BF116"/>
  <c r="BE116"/>
  <c r="BI115"/>
  <c r="BH115"/>
  <c r="BG115"/>
  <c r="BF115"/>
  <c r="BE115"/>
  <c r="BI114"/>
  <c r="BH114"/>
  <c r="BG114"/>
  <c r="BF114"/>
  <c r="BE114"/>
  <c r="J94"/>
  <c r="J93"/>
  <c r="F93"/>
  <c r="F91"/>
  <c r="E89"/>
  <c r="J20"/>
  <c r="E20"/>
  <c r="F94"/>
  <c r="J19"/>
  <c r="J14"/>
  <c r="J136"/>
  <c r="E7"/>
  <c r="E130"/>
  <c i="28" r="J41"/>
  <c r="J40"/>
  <c i="1" r="AY126"/>
  <c i="28" r="J39"/>
  <c i="1" r="AX126"/>
  <c i="28" r="BI203"/>
  <c r="BH203"/>
  <c r="BG203"/>
  <c r="BE203"/>
  <c r="T203"/>
  <c r="R203"/>
  <c r="P203"/>
  <c r="BI202"/>
  <c r="BH202"/>
  <c r="BG202"/>
  <c r="BE202"/>
  <c r="T202"/>
  <c r="R202"/>
  <c r="P202"/>
  <c r="BI200"/>
  <c r="BH200"/>
  <c r="BG200"/>
  <c r="BE200"/>
  <c r="T200"/>
  <c r="R200"/>
  <c r="P200"/>
  <c r="BI198"/>
  <c r="BH198"/>
  <c r="BG198"/>
  <c r="BE198"/>
  <c r="T198"/>
  <c r="R198"/>
  <c r="P198"/>
  <c r="BI197"/>
  <c r="BH197"/>
  <c r="BG197"/>
  <c r="BE197"/>
  <c r="T197"/>
  <c r="R197"/>
  <c r="P197"/>
  <c r="BI195"/>
  <c r="BH195"/>
  <c r="BG195"/>
  <c r="BE195"/>
  <c r="T195"/>
  <c r="R195"/>
  <c r="P195"/>
  <c r="BI193"/>
  <c r="BH193"/>
  <c r="BG193"/>
  <c r="BE193"/>
  <c r="T193"/>
  <c r="R193"/>
  <c r="P193"/>
  <c r="BI191"/>
  <c r="BH191"/>
  <c r="BG191"/>
  <c r="BE191"/>
  <c r="T191"/>
  <c r="R191"/>
  <c r="P191"/>
  <c r="BI189"/>
  <c r="BH189"/>
  <c r="BG189"/>
  <c r="BE189"/>
  <c r="T189"/>
  <c r="R189"/>
  <c r="P189"/>
  <c r="BI187"/>
  <c r="BH187"/>
  <c r="BG187"/>
  <c r="BE187"/>
  <c r="T187"/>
  <c r="R187"/>
  <c r="P187"/>
  <c r="BI185"/>
  <c r="BH185"/>
  <c r="BG185"/>
  <c r="BE185"/>
  <c r="T185"/>
  <c r="R185"/>
  <c r="P185"/>
  <c r="BI183"/>
  <c r="BH183"/>
  <c r="BG183"/>
  <c r="BE183"/>
  <c r="T183"/>
  <c r="R183"/>
  <c r="P183"/>
  <c r="BI180"/>
  <c r="BH180"/>
  <c r="BG180"/>
  <c r="BE180"/>
  <c r="T180"/>
  <c r="T179"/>
  <c r="R180"/>
  <c r="R179"/>
  <c r="P180"/>
  <c r="P179"/>
  <c r="BI178"/>
  <c r="BH178"/>
  <c r="BG178"/>
  <c r="BE178"/>
  <c r="T178"/>
  <c r="R178"/>
  <c r="P178"/>
  <c r="BI177"/>
  <c r="BH177"/>
  <c r="BG177"/>
  <c r="BE177"/>
  <c r="T177"/>
  <c r="R177"/>
  <c r="P177"/>
  <c r="BI175"/>
  <c r="BH175"/>
  <c r="BG175"/>
  <c r="BE175"/>
  <c r="T175"/>
  <c r="R175"/>
  <c r="P175"/>
  <c r="BI174"/>
  <c r="BH174"/>
  <c r="BG174"/>
  <c r="BE174"/>
  <c r="T174"/>
  <c r="R174"/>
  <c r="P174"/>
  <c r="BI172"/>
  <c r="BH172"/>
  <c r="BG172"/>
  <c r="BE172"/>
  <c r="T172"/>
  <c r="R172"/>
  <c r="P172"/>
  <c r="BI170"/>
  <c r="BH170"/>
  <c r="BG170"/>
  <c r="BE170"/>
  <c r="T170"/>
  <c r="R170"/>
  <c r="P170"/>
  <c r="BI169"/>
  <c r="BH169"/>
  <c r="BG169"/>
  <c r="BE169"/>
  <c r="T169"/>
  <c r="R169"/>
  <c r="P169"/>
  <c r="BI167"/>
  <c r="BH167"/>
  <c r="BG167"/>
  <c r="BE167"/>
  <c r="T167"/>
  <c r="R167"/>
  <c r="P167"/>
  <c r="BI165"/>
  <c r="BH165"/>
  <c r="BG165"/>
  <c r="BE165"/>
  <c r="T165"/>
  <c r="R165"/>
  <c r="P165"/>
  <c r="BI164"/>
  <c r="BH164"/>
  <c r="BG164"/>
  <c r="BE164"/>
  <c r="T164"/>
  <c r="R164"/>
  <c r="P164"/>
  <c r="BI163"/>
  <c r="BH163"/>
  <c r="BG163"/>
  <c r="BE163"/>
  <c r="T163"/>
  <c r="R163"/>
  <c r="P163"/>
  <c r="BI162"/>
  <c r="BH162"/>
  <c r="BG162"/>
  <c r="BE162"/>
  <c r="T162"/>
  <c r="R162"/>
  <c r="P162"/>
  <c r="BI160"/>
  <c r="BH160"/>
  <c r="BG160"/>
  <c r="BE160"/>
  <c r="T160"/>
  <c r="R160"/>
  <c r="P160"/>
  <c r="BI158"/>
  <c r="BH158"/>
  <c r="BG158"/>
  <c r="BE158"/>
  <c r="T158"/>
  <c r="R158"/>
  <c r="P158"/>
  <c r="BI156"/>
  <c r="BH156"/>
  <c r="BG156"/>
  <c r="BE156"/>
  <c r="T156"/>
  <c r="R156"/>
  <c r="P156"/>
  <c r="BI154"/>
  <c r="BH154"/>
  <c r="BG154"/>
  <c r="BE154"/>
  <c r="T154"/>
  <c r="R154"/>
  <c r="P154"/>
  <c r="BI152"/>
  <c r="BH152"/>
  <c r="BG152"/>
  <c r="BE152"/>
  <c r="T152"/>
  <c r="R152"/>
  <c r="P152"/>
  <c r="BI151"/>
  <c r="BH151"/>
  <c r="BG151"/>
  <c r="BE151"/>
  <c r="T151"/>
  <c r="R151"/>
  <c r="P151"/>
  <c r="BI150"/>
  <c r="BH150"/>
  <c r="BG150"/>
  <c r="BE150"/>
  <c r="T150"/>
  <c r="R150"/>
  <c r="P150"/>
  <c r="BI148"/>
  <c r="BH148"/>
  <c r="BG148"/>
  <c r="BE148"/>
  <c r="T148"/>
  <c r="R148"/>
  <c r="P148"/>
  <c r="BI146"/>
  <c r="BH146"/>
  <c r="BG146"/>
  <c r="BE146"/>
  <c r="T146"/>
  <c r="R146"/>
  <c r="P146"/>
  <c r="BI144"/>
  <c r="BH144"/>
  <c r="BG144"/>
  <c r="BE144"/>
  <c r="T144"/>
  <c r="R144"/>
  <c r="P144"/>
  <c r="BI143"/>
  <c r="BH143"/>
  <c r="BG143"/>
  <c r="BE143"/>
  <c r="T143"/>
  <c r="R143"/>
  <c r="P143"/>
  <c r="BI142"/>
  <c r="BH142"/>
  <c r="BG142"/>
  <c r="BE142"/>
  <c r="T142"/>
  <c r="R142"/>
  <c r="P142"/>
  <c r="J135"/>
  <c r="F135"/>
  <c r="F133"/>
  <c r="E131"/>
  <c r="BI116"/>
  <c r="BH116"/>
  <c r="BG116"/>
  <c r="BE116"/>
  <c r="BI115"/>
  <c r="BH115"/>
  <c r="BG115"/>
  <c r="BF115"/>
  <c r="BE115"/>
  <c r="BI114"/>
  <c r="BH114"/>
  <c r="BG114"/>
  <c r="BF114"/>
  <c r="BE114"/>
  <c r="BI113"/>
  <c r="BH113"/>
  <c r="BG113"/>
  <c r="BF113"/>
  <c r="BE113"/>
  <c r="BI112"/>
  <c r="BH112"/>
  <c r="BG112"/>
  <c r="BF112"/>
  <c r="BE112"/>
  <c r="BI111"/>
  <c r="BH111"/>
  <c r="BG111"/>
  <c r="BF111"/>
  <c r="BE111"/>
  <c r="J93"/>
  <c r="F93"/>
  <c r="F91"/>
  <c r="E89"/>
  <c r="J26"/>
  <c r="E26"/>
  <c r="J136"/>
  <c r="J25"/>
  <c r="J20"/>
  <c r="E20"/>
  <c r="F94"/>
  <c r="J19"/>
  <c r="J14"/>
  <c r="J91"/>
  <c r="E7"/>
  <c r="E127"/>
  <c i="27" r="J41"/>
  <c r="J40"/>
  <c i="1" r="AY125"/>
  <c i="27" r="J39"/>
  <c i="1" r="AX125"/>
  <c i="27" r="BI1000"/>
  <c r="BH1000"/>
  <c r="BG1000"/>
  <c r="BE1000"/>
  <c r="T1000"/>
  <c r="R1000"/>
  <c r="P1000"/>
  <c r="BI999"/>
  <c r="BH999"/>
  <c r="BG999"/>
  <c r="BE999"/>
  <c r="T999"/>
  <c r="R999"/>
  <c r="P999"/>
  <c r="BI998"/>
  <c r="BH998"/>
  <c r="BG998"/>
  <c r="BE998"/>
  <c r="T998"/>
  <c r="R998"/>
  <c r="P998"/>
  <c r="BI996"/>
  <c r="BH996"/>
  <c r="BG996"/>
  <c r="BE996"/>
  <c r="T996"/>
  <c r="R996"/>
  <c r="P996"/>
  <c r="BI994"/>
  <c r="BH994"/>
  <c r="BG994"/>
  <c r="BE994"/>
  <c r="T994"/>
  <c r="R994"/>
  <c r="P994"/>
  <c r="BI991"/>
  <c r="BH991"/>
  <c r="BG991"/>
  <c r="BE991"/>
  <c r="T991"/>
  <c r="R991"/>
  <c r="P991"/>
  <c r="BI990"/>
  <c r="BH990"/>
  <c r="BG990"/>
  <c r="BE990"/>
  <c r="T990"/>
  <c r="R990"/>
  <c r="P990"/>
  <c r="BI989"/>
  <c r="BH989"/>
  <c r="BG989"/>
  <c r="BE989"/>
  <c r="T989"/>
  <c r="R989"/>
  <c r="P989"/>
  <c r="BI987"/>
  <c r="BH987"/>
  <c r="BG987"/>
  <c r="BE987"/>
  <c r="T987"/>
  <c r="R987"/>
  <c r="P987"/>
  <c r="BI984"/>
  <c r="BH984"/>
  <c r="BG984"/>
  <c r="BE984"/>
  <c r="T984"/>
  <c r="R984"/>
  <c r="P984"/>
  <c r="BI982"/>
  <c r="BH982"/>
  <c r="BG982"/>
  <c r="BE982"/>
  <c r="T982"/>
  <c r="R982"/>
  <c r="P982"/>
  <c r="BI976"/>
  <c r="BH976"/>
  <c r="BG976"/>
  <c r="BE976"/>
  <c r="T976"/>
  <c r="R976"/>
  <c r="P976"/>
  <c r="BI971"/>
  <c r="BH971"/>
  <c r="BG971"/>
  <c r="BE971"/>
  <c r="T971"/>
  <c r="R971"/>
  <c r="P971"/>
  <c r="BI969"/>
  <c r="BH969"/>
  <c r="BG969"/>
  <c r="BE969"/>
  <c r="T969"/>
  <c r="R969"/>
  <c r="P969"/>
  <c r="BI963"/>
  <c r="BH963"/>
  <c r="BG963"/>
  <c r="BE963"/>
  <c r="T963"/>
  <c r="R963"/>
  <c r="P963"/>
  <c r="BI962"/>
  <c r="BH962"/>
  <c r="BG962"/>
  <c r="BE962"/>
  <c r="T962"/>
  <c r="R962"/>
  <c r="P962"/>
  <c r="BI956"/>
  <c r="BH956"/>
  <c r="BG956"/>
  <c r="BE956"/>
  <c r="T956"/>
  <c r="R956"/>
  <c r="P956"/>
  <c r="BI954"/>
  <c r="BH954"/>
  <c r="BG954"/>
  <c r="BE954"/>
  <c r="T954"/>
  <c r="R954"/>
  <c r="P954"/>
  <c r="BI952"/>
  <c r="BH952"/>
  <c r="BG952"/>
  <c r="BE952"/>
  <c r="T952"/>
  <c r="R952"/>
  <c r="P952"/>
  <c r="BI950"/>
  <c r="BH950"/>
  <c r="BG950"/>
  <c r="BE950"/>
  <c r="T950"/>
  <c r="R950"/>
  <c r="P950"/>
  <c r="BI944"/>
  <c r="BH944"/>
  <c r="BG944"/>
  <c r="BE944"/>
  <c r="T944"/>
  <c r="R944"/>
  <c r="P944"/>
  <c r="BI942"/>
  <c r="BH942"/>
  <c r="BG942"/>
  <c r="BE942"/>
  <c r="T942"/>
  <c r="R942"/>
  <c r="P942"/>
  <c r="BI940"/>
  <c r="BH940"/>
  <c r="BG940"/>
  <c r="BE940"/>
  <c r="T940"/>
  <c r="R940"/>
  <c r="P940"/>
  <c r="BI938"/>
  <c r="BH938"/>
  <c r="BG938"/>
  <c r="BE938"/>
  <c r="T938"/>
  <c r="R938"/>
  <c r="P938"/>
  <c r="BI936"/>
  <c r="BH936"/>
  <c r="BG936"/>
  <c r="BE936"/>
  <c r="T936"/>
  <c r="R936"/>
  <c r="P936"/>
  <c r="BI934"/>
  <c r="BH934"/>
  <c r="BG934"/>
  <c r="BE934"/>
  <c r="T934"/>
  <c r="R934"/>
  <c r="P934"/>
  <c r="BI932"/>
  <c r="BH932"/>
  <c r="BG932"/>
  <c r="BE932"/>
  <c r="T932"/>
  <c r="R932"/>
  <c r="P932"/>
  <c r="BI930"/>
  <c r="BH930"/>
  <c r="BG930"/>
  <c r="BE930"/>
  <c r="T930"/>
  <c r="R930"/>
  <c r="P930"/>
  <c r="BI928"/>
  <c r="BH928"/>
  <c r="BG928"/>
  <c r="BE928"/>
  <c r="T928"/>
  <c r="R928"/>
  <c r="P928"/>
  <c r="BI922"/>
  <c r="BH922"/>
  <c r="BG922"/>
  <c r="BE922"/>
  <c r="T922"/>
  <c r="R922"/>
  <c r="P922"/>
  <c r="BI920"/>
  <c r="BH920"/>
  <c r="BG920"/>
  <c r="BE920"/>
  <c r="T920"/>
  <c r="R920"/>
  <c r="P920"/>
  <c r="BI915"/>
  <c r="BH915"/>
  <c r="BG915"/>
  <c r="BE915"/>
  <c r="T915"/>
  <c r="R915"/>
  <c r="P915"/>
  <c r="BI911"/>
  <c r="BH911"/>
  <c r="BG911"/>
  <c r="BE911"/>
  <c r="T911"/>
  <c r="R911"/>
  <c r="P911"/>
  <c r="BI909"/>
  <c r="BH909"/>
  <c r="BG909"/>
  <c r="BE909"/>
  <c r="T909"/>
  <c r="R909"/>
  <c r="P909"/>
  <c r="BI903"/>
  <c r="BH903"/>
  <c r="BG903"/>
  <c r="BE903"/>
  <c r="T903"/>
  <c r="R903"/>
  <c r="P903"/>
  <c r="BI901"/>
  <c r="BH901"/>
  <c r="BG901"/>
  <c r="BE901"/>
  <c r="T901"/>
  <c r="R901"/>
  <c r="P901"/>
  <c r="BI897"/>
  <c r="BH897"/>
  <c r="BG897"/>
  <c r="BE897"/>
  <c r="T897"/>
  <c r="R897"/>
  <c r="P897"/>
  <c r="BI895"/>
  <c r="BH895"/>
  <c r="BG895"/>
  <c r="BE895"/>
  <c r="T895"/>
  <c r="R895"/>
  <c r="P895"/>
  <c r="BI891"/>
  <c r="BH891"/>
  <c r="BG891"/>
  <c r="BE891"/>
  <c r="T891"/>
  <c r="R891"/>
  <c r="P891"/>
  <c r="BI888"/>
  <c r="BH888"/>
  <c r="BG888"/>
  <c r="BE888"/>
  <c r="T888"/>
  <c r="R888"/>
  <c r="P888"/>
  <c r="BI887"/>
  <c r="BH887"/>
  <c r="BG887"/>
  <c r="BE887"/>
  <c r="T887"/>
  <c r="R887"/>
  <c r="P887"/>
  <c r="BI885"/>
  <c r="BH885"/>
  <c r="BG885"/>
  <c r="BE885"/>
  <c r="T885"/>
  <c r="R885"/>
  <c r="P885"/>
  <c r="BI883"/>
  <c r="BH883"/>
  <c r="BG883"/>
  <c r="BE883"/>
  <c r="T883"/>
  <c r="R883"/>
  <c r="P883"/>
  <c r="BI877"/>
  <c r="BH877"/>
  <c r="BG877"/>
  <c r="BE877"/>
  <c r="T877"/>
  <c r="R877"/>
  <c r="P877"/>
  <c r="BI875"/>
  <c r="BH875"/>
  <c r="BG875"/>
  <c r="BE875"/>
  <c r="T875"/>
  <c r="R875"/>
  <c r="P875"/>
  <c r="BI873"/>
  <c r="BH873"/>
  <c r="BG873"/>
  <c r="BE873"/>
  <c r="T873"/>
  <c r="R873"/>
  <c r="P873"/>
  <c r="BI871"/>
  <c r="BH871"/>
  <c r="BG871"/>
  <c r="BE871"/>
  <c r="T871"/>
  <c r="R871"/>
  <c r="P871"/>
  <c r="BI866"/>
  <c r="BH866"/>
  <c r="BG866"/>
  <c r="BE866"/>
  <c r="T866"/>
  <c r="R866"/>
  <c r="P866"/>
  <c r="BI864"/>
  <c r="BH864"/>
  <c r="BG864"/>
  <c r="BE864"/>
  <c r="T864"/>
  <c r="R864"/>
  <c r="P864"/>
  <c r="BI862"/>
  <c r="BH862"/>
  <c r="BG862"/>
  <c r="BE862"/>
  <c r="T862"/>
  <c r="R862"/>
  <c r="P862"/>
  <c r="BI859"/>
  <c r="BH859"/>
  <c r="BG859"/>
  <c r="BE859"/>
  <c r="T859"/>
  <c r="R859"/>
  <c r="P859"/>
  <c r="BI858"/>
  <c r="BH858"/>
  <c r="BG858"/>
  <c r="BE858"/>
  <c r="T858"/>
  <c r="R858"/>
  <c r="P858"/>
  <c r="BI856"/>
  <c r="BH856"/>
  <c r="BG856"/>
  <c r="BE856"/>
  <c r="T856"/>
  <c r="R856"/>
  <c r="P856"/>
  <c r="BI855"/>
  <c r="BH855"/>
  <c r="BG855"/>
  <c r="BE855"/>
  <c r="T855"/>
  <c r="R855"/>
  <c r="P855"/>
  <c r="BI853"/>
  <c r="BH853"/>
  <c r="BG853"/>
  <c r="BE853"/>
  <c r="T853"/>
  <c r="R853"/>
  <c r="P853"/>
  <c r="BI852"/>
  <c r="BH852"/>
  <c r="BG852"/>
  <c r="BE852"/>
  <c r="T852"/>
  <c r="R852"/>
  <c r="P852"/>
  <c r="BI851"/>
  <c r="BH851"/>
  <c r="BG851"/>
  <c r="BE851"/>
  <c r="T851"/>
  <c r="R851"/>
  <c r="P851"/>
  <c r="BI850"/>
  <c r="BH850"/>
  <c r="BG850"/>
  <c r="BE850"/>
  <c r="T850"/>
  <c r="R850"/>
  <c r="P850"/>
  <c r="BI848"/>
  <c r="BH848"/>
  <c r="BG848"/>
  <c r="BE848"/>
  <c r="T848"/>
  <c r="R848"/>
  <c r="P848"/>
  <c r="BI847"/>
  <c r="BH847"/>
  <c r="BG847"/>
  <c r="BE847"/>
  <c r="T847"/>
  <c r="R847"/>
  <c r="P847"/>
  <c r="BI846"/>
  <c r="BH846"/>
  <c r="BG846"/>
  <c r="BE846"/>
  <c r="T846"/>
  <c r="R846"/>
  <c r="P846"/>
  <c r="BI844"/>
  <c r="BH844"/>
  <c r="BG844"/>
  <c r="BE844"/>
  <c r="T844"/>
  <c r="R844"/>
  <c r="P844"/>
  <c r="BI843"/>
  <c r="BH843"/>
  <c r="BG843"/>
  <c r="BE843"/>
  <c r="T843"/>
  <c r="R843"/>
  <c r="P843"/>
  <c r="BI841"/>
  <c r="BH841"/>
  <c r="BG841"/>
  <c r="BE841"/>
  <c r="T841"/>
  <c r="R841"/>
  <c r="P841"/>
  <c r="BI839"/>
  <c r="BH839"/>
  <c r="BG839"/>
  <c r="BE839"/>
  <c r="T839"/>
  <c r="R839"/>
  <c r="P839"/>
  <c r="BI837"/>
  <c r="BH837"/>
  <c r="BG837"/>
  <c r="BE837"/>
  <c r="T837"/>
  <c r="R837"/>
  <c r="P837"/>
  <c r="BI835"/>
  <c r="BH835"/>
  <c r="BG835"/>
  <c r="BE835"/>
  <c r="T835"/>
  <c r="R835"/>
  <c r="P835"/>
  <c r="BI833"/>
  <c r="BH833"/>
  <c r="BG833"/>
  <c r="BE833"/>
  <c r="T833"/>
  <c r="R833"/>
  <c r="P833"/>
  <c r="BI831"/>
  <c r="BH831"/>
  <c r="BG831"/>
  <c r="BE831"/>
  <c r="T831"/>
  <c r="R831"/>
  <c r="P831"/>
  <c r="BI830"/>
  <c r="BH830"/>
  <c r="BG830"/>
  <c r="BE830"/>
  <c r="T830"/>
  <c r="R830"/>
  <c r="P830"/>
  <c r="BI828"/>
  <c r="BH828"/>
  <c r="BG828"/>
  <c r="BE828"/>
  <c r="T828"/>
  <c r="R828"/>
  <c r="P828"/>
  <c r="BI826"/>
  <c r="BH826"/>
  <c r="BG826"/>
  <c r="BE826"/>
  <c r="T826"/>
  <c r="R826"/>
  <c r="P826"/>
  <c r="BI825"/>
  <c r="BH825"/>
  <c r="BG825"/>
  <c r="BE825"/>
  <c r="T825"/>
  <c r="R825"/>
  <c r="P825"/>
  <c r="BI823"/>
  <c r="BH823"/>
  <c r="BG823"/>
  <c r="BE823"/>
  <c r="T823"/>
  <c r="R823"/>
  <c r="P823"/>
  <c r="BI821"/>
  <c r="BH821"/>
  <c r="BG821"/>
  <c r="BE821"/>
  <c r="T821"/>
  <c r="R821"/>
  <c r="P821"/>
  <c r="BI820"/>
  <c r="BH820"/>
  <c r="BG820"/>
  <c r="BE820"/>
  <c r="T820"/>
  <c r="R820"/>
  <c r="P820"/>
  <c r="BI817"/>
  <c r="BH817"/>
  <c r="BG817"/>
  <c r="BE817"/>
  <c r="T817"/>
  <c r="R817"/>
  <c r="P817"/>
  <c r="BI813"/>
  <c r="BH813"/>
  <c r="BG813"/>
  <c r="BE813"/>
  <c r="T813"/>
  <c r="R813"/>
  <c r="P813"/>
  <c r="BI811"/>
  <c r="BH811"/>
  <c r="BG811"/>
  <c r="BE811"/>
  <c r="T811"/>
  <c r="R811"/>
  <c r="P811"/>
  <c r="BI809"/>
  <c r="BH809"/>
  <c r="BG809"/>
  <c r="BE809"/>
  <c r="T809"/>
  <c r="R809"/>
  <c r="P809"/>
  <c r="BI805"/>
  <c r="BH805"/>
  <c r="BG805"/>
  <c r="BE805"/>
  <c r="T805"/>
  <c r="R805"/>
  <c r="P805"/>
  <c r="BI803"/>
  <c r="BH803"/>
  <c r="BG803"/>
  <c r="BE803"/>
  <c r="T803"/>
  <c r="R803"/>
  <c r="P803"/>
  <c r="BI802"/>
  <c r="BH802"/>
  <c r="BG802"/>
  <c r="BE802"/>
  <c r="T802"/>
  <c r="R802"/>
  <c r="P802"/>
  <c r="BI800"/>
  <c r="BH800"/>
  <c r="BG800"/>
  <c r="BE800"/>
  <c r="T800"/>
  <c r="R800"/>
  <c r="P800"/>
  <c r="BI798"/>
  <c r="BH798"/>
  <c r="BG798"/>
  <c r="BE798"/>
  <c r="T798"/>
  <c r="R798"/>
  <c r="P798"/>
  <c r="BI796"/>
  <c r="BH796"/>
  <c r="BG796"/>
  <c r="BE796"/>
  <c r="T796"/>
  <c r="R796"/>
  <c r="P796"/>
  <c r="BI794"/>
  <c r="BH794"/>
  <c r="BG794"/>
  <c r="BE794"/>
  <c r="T794"/>
  <c r="R794"/>
  <c r="P794"/>
  <c r="BI792"/>
  <c r="BH792"/>
  <c r="BG792"/>
  <c r="BE792"/>
  <c r="T792"/>
  <c r="R792"/>
  <c r="P792"/>
  <c r="BI788"/>
  <c r="BH788"/>
  <c r="BG788"/>
  <c r="BE788"/>
  <c r="T788"/>
  <c r="R788"/>
  <c r="P788"/>
  <c r="BI783"/>
  <c r="BH783"/>
  <c r="BG783"/>
  <c r="BE783"/>
  <c r="T783"/>
  <c r="R783"/>
  <c r="P783"/>
  <c r="BI781"/>
  <c r="BH781"/>
  <c r="BG781"/>
  <c r="BE781"/>
  <c r="T781"/>
  <c r="R781"/>
  <c r="P781"/>
  <c r="BI779"/>
  <c r="BH779"/>
  <c r="BG779"/>
  <c r="BE779"/>
  <c r="T779"/>
  <c r="R779"/>
  <c r="P779"/>
  <c r="BI777"/>
  <c r="BH777"/>
  <c r="BG777"/>
  <c r="BE777"/>
  <c r="T777"/>
  <c r="R777"/>
  <c r="P777"/>
  <c r="BI775"/>
  <c r="BH775"/>
  <c r="BG775"/>
  <c r="BE775"/>
  <c r="T775"/>
  <c r="R775"/>
  <c r="P775"/>
  <c r="BI773"/>
  <c r="BH773"/>
  <c r="BG773"/>
  <c r="BE773"/>
  <c r="T773"/>
  <c r="R773"/>
  <c r="P773"/>
  <c r="BI769"/>
  <c r="BH769"/>
  <c r="BG769"/>
  <c r="BE769"/>
  <c r="T769"/>
  <c r="R769"/>
  <c r="P769"/>
  <c r="BI768"/>
  <c r="BH768"/>
  <c r="BG768"/>
  <c r="BE768"/>
  <c r="T768"/>
  <c r="R768"/>
  <c r="P768"/>
  <c r="BI767"/>
  <c r="BH767"/>
  <c r="BG767"/>
  <c r="BE767"/>
  <c r="T767"/>
  <c r="R767"/>
  <c r="P767"/>
  <c r="BI763"/>
  <c r="BH763"/>
  <c r="BG763"/>
  <c r="BE763"/>
  <c r="T763"/>
  <c r="R763"/>
  <c r="P763"/>
  <c r="BI762"/>
  <c r="BH762"/>
  <c r="BG762"/>
  <c r="BE762"/>
  <c r="T762"/>
  <c r="R762"/>
  <c r="P762"/>
  <c r="BI760"/>
  <c r="BH760"/>
  <c r="BG760"/>
  <c r="BE760"/>
  <c r="T760"/>
  <c r="R760"/>
  <c r="P760"/>
  <c r="BI757"/>
  <c r="BH757"/>
  <c r="BG757"/>
  <c r="BE757"/>
  <c r="T757"/>
  <c r="R757"/>
  <c r="P757"/>
  <c r="BI753"/>
  <c r="BH753"/>
  <c r="BG753"/>
  <c r="BE753"/>
  <c r="T753"/>
  <c r="R753"/>
  <c r="P753"/>
  <c r="BI748"/>
  <c r="BH748"/>
  <c r="BG748"/>
  <c r="BE748"/>
  <c r="T748"/>
  <c r="R748"/>
  <c r="P748"/>
  <c r="BI746"/>
  <c r="BH746"/>
  <c r="BG746"/>
  <c r="BE746"/>
  <c r="T746"/>
  <c r="R746"/>
  <c r="P746"/>
  <c r="BI743"/>
  <c r="BH743"/>
  <c r="BG743"/>
  <c r="BE743"/>
  <c r="T743"/>
  <c r="R743"/>
  <c r="P743"/>
  <c r="BI741"/>
  <c r="BH741"/>
  <c r="BG741"/>
  <c r="BE741"/>
  <c r="T741"/>
  <c r="R741"/>
  <c r="P741"/>
  <c r="BI739"/>
  <c r="BH739"/>
  <c r="BG739"/>
  <c r="BE739"/>
  <c r="T739"/>
  <c r="R739"/>
  <c r="P739"/>
  <c r="BI737"/>
  <c r="BH737"/>
  <c r="BG737"/>
  <c r="BE737"/>
  <c r="T737"/>
  <c r="R737"/>
  <c r="P737"/>
  <c r="BI732"/>
  <c r="BH732"/>
  <c r="BG732"/>
  <c r="BE732"/>
  <c r="T732"/>
  <c r="R732"/>
  <c r="P732"/>
  <c r="BI730"/>
  <c r="BH730"/>
  <c r="BG730"/>
  <c r="BE730"/>
  <c r="T730"/>
  <c r="R730"/>
  <c r="P730"/>
  <c r="BI728"/>
  <c r="BH728"/>
  <c r="BG728"/>
  <c r="BE728"/>
  <c r="T728"/>
  <c r="R728"/>
  <c r="P728"/>
  <c r="BI723"/>
  <c r="BH723"/>
  <c r="BG723"/>
  <c r="BE723"/>
  <c r="T723"/>
  <c r="R723"/>
  <c r="P723"/>
  <c r="BI721"/>
  <c r="BH721"/>
  <c r="BG721"/>
  <c r="BE721"/>
  <c r="T721"/>
  <c r="R721"/>
  <c r="P721"/>
  <c r="BI719"/>
  <c r="BH719"/>
  <c r="BG719"/>
  <c r="BE719"/>
  <c r="T719"/>
  <c r="R719"/>
  <c r="P719"/>
  <c r="BI717"/>
  <c r="BH717"/>
  <c r="BG717"/>
  <c r="BE717"/>
  <c r="T717"/>
  <c r="R717"/>
  <c r="P717"/>
  <c r="BI715"/>
  <c r="BH715"/>
  <c r="BG715"/>
  <c r="BE715"/>
  <c r="T715"/>
  <c r="R715"/>
  <c r="P715"/>
  <c r="BI714"/>
  <c r="BH714"/>
  <c r="BG714"/>
  <c r="BE714"/>
  <c r="T714"/>
  <c r="R714"/>
  <c r="P714"/>
  <c r="BI710"/>
  <c r="BH710"/>
  <c r="BG710"/>
  <c r="BE710"/>
  <c r="T710"/>
  <c r="R710"/>
  <c r="P710"/>
  <c r="BI709"/>
  <c r="BH709"/>
  <c r="BG709"/>
  <c r="BE709"/>
  <c r="T709"/>
  <c r="R709"/>
  <c r="P709"/>
  <c r="BI707"/>
  <c r="BH707"/>
  <c r="BG707"/>
  <c r="BE707"/>
  <c r="T707"/>
  <c r="R707"/>
  <c r="P707"/>
  <c r="BI705"/>
  <c r="BH705"/>
  <c r="BG705"/>
  <c r="BE705"/>
  <c r="T705"/>
  <c r="R705"/>
  <c r="P705"/>
  <c r="BI701"/>
  <c r="BH701"/>
  <c r="BG701"/>
  <c r="BE701"/>
  <c r="T701"/>
  <c r="R701"/>
  <c r="P701"/>
  <c r="BI700"/>
  <c r="BH700"/>
  <c r="BG700"/>
  <c r="BE700"/>
  <c r="T700"/>
  <c r="R700"/>
  <c r="P700"/>
  <c r="BI699"/>
  <c r="BH699"/>
  <c r="BG699"/>
  <c r="BE699"/>
  <c r="T699"/>
  <c r="R699"/>
  <c r="P699"/>
  <c r="BI694"/>
  <c r="BH694"/>
  <c r="BG694"/>
  <c r="BE694"/>
  <c r="T694"/>
  <c r="R694"/>
  <c r="P694"/>
  <c r="BI686"/>
  <c r="BH686"/>
  <c r="BG686"/>
  <c r="BE686"/>
  <c r="T686"/>
  <c r="R686"/>
  <c r="P686"/>
  <c r="BI683"/>
  <c r="BH683"/>
  <c r="BG683"/>
  <c r="BE683"/>
  <c r="T683"/>
  <c r="R683"/>
  <c r="P683"/>
  <c r="BI681"/>
  <c r="BH681"/>
  <c r="BG681"/>
  <c r="BE681"/>
  <c r="T681"/>
  <c r="R681"/>
  <c r="P681"/>
  <c r="BI679"/>
  <c r="BH679"/>
  <c r="BG679"/>
  <c r="BE679"/>
  <c r="T679"/>
  <c r="R679"/>
  <c r="P679"/>
  <c r="BI678"/>
  <c r="BH678"/>
  <c r="BG678"/>
  <c r="BE678"/>
  <c r="T678"/>
  <c r="R678"/>
  <c r="P678"/>
  <c r="BI677"/>
  <c r="BH677"/>
  <c r="BG677"/>
  <c r="BE677"/>
  <c r="T677"/>
  <c r="R677"/>
  <c r="P677"/>
  <c r="BI673"/>
  <c r="BH673"/>
  <c r="BG673"/>
  <c r="BE673"/>
  <c r="T673"/>
  <c r="R673"/>
  <c r="P673"/>
  <c r="BI671"/>
  <c r="BH671"/>
  <c r="BG671"/>
  <c r="BE671"/>
  <c r="T671"/>
  <c r="R671"/>
  <c r="P671"/>
  <c r="BI670"/>
  <c r="BH670"/>
  <c r="BG670"/>
  <c r="BE670"/>
  <c r="T670"/>
  <c r="R670"/>
  <c r="P670"/>
  <c r="BI669"/>
  <c r="BH669"/>
  <c r="BG669"/>
  <c r="BE669"/>
  <c r="T669"/>
  <c r="R669"/>
  <c r="P669"/>
  <c r="BI667"/>
  <c r="BH667"/>
  <c r="BG667"/>
  <c r="BE667"/>
  <c r="T667"/>
  <c r="R667"/>
  <c r="P667"/>
  <c r="BI666"/>
  <c r="BH666"/>
  <c r="BG666"/>
  <c r="BE666"/>
  <c r="T666"/>
  <c r="R666"/>
  <c r="P666"/>
  <c r="BI665"/>
  <c r="BH665"/>
  <c r="BG665"/>
  <c r="BE665"/>
  <c r="T665"/>
  <c r="R665"/>
  <c r="P665"/>
  <c r="BI664"/>
  <c r="BH664"/>
  <c r="BG664"/>
  <c r="BE664"/>
  <c r="T664"/>
  <c r="R664"/>
  <c r="P664"/>
  <c r="BI663"/>
  <c r="BH663"/>
  <c r="BG663"/>
  <c r="BE663"/>
  <c r="T663"/>
  <c r="R663"/>
  <c r="P663"/>
  <c r="BI662"/>
  <c r="BH662"/>
  <c r="BG662"/>
  <c r="BE662"/>
  <c r="T662"/>
  <c r="R662"/>
  <c r="P662"/>
  <c r="BI661"/>
  <c r="BH661"/>
  <c r="BG661"/>
  <c r="BE661"/>
  <c r="T661"/>
  <c r="R661"/>
  <c r="P661"/>
  <c r="BI660"/>
  <c r="BH660"/>
  <c r="BG660"/>
  <c r="BE660"/>
  <c r="T660"/>
  <c r="R660"/>
  <c r="P660"/>
  <c r="BI658"/>
  <c r="BH658"/>
  <c r="BG658"/>
  <c r="BE658"/>
  <c r="T658"/>
  <c r="R658"/>
  <c r="P658"/>
  <c r="BI655"/>
  <c r="BH655"/>
  <c r="BG655"/>
  <c r="BE655"/>
  <c r="T655"/>
  <c r="R655"/>
  <c r="P655"/>
  <c r="BI653"/>
  <c r="BH653"/>
  <c r="BG653"/>
  <c r="BE653"/>
  <c r="T653"/>
  <c r="R653"/>
  <c r="P653"/>
  <c r="BI651"/>
  <c r="BH651"/>
  <c r="BG651"/>
  <c r="BE651"/>
  <c r="T651"/>
  <c r="R651"/>
  <c r="P651"/>
  <c r="BI649"/>
  <c r="BH649"/>
  <c r="BG649"/>
  <c r="BE649"/>
  <c r="T649"/>
  <c r="R649"/>
  <c r="P649"/>
  <c r="BI644"/>
  <c r="BH644"/>
  <c r="BG644"/>
  <c r="BE644"/>
  <c r="T644"/>
  <c r="R644"/>
  <c r="P644"/>
  <c r="BI642"/>
  <c r="BH642"/>
  <c r="BG642"/>
  <c r="BE642"/>
  <c r="T642"/>
  <c r="R642"/>
  <c r="P642"/>
  <c r="BI640"/>
  <c r="BH640"/>
  <c r="BG640"/>
  <c r="BE640"/>
  <c r="T640"/>
  <c r="R640"/>
  <c r="P640"/>
  <c r="BI637"/>
  <c r="BH637"/>
  <c r="BG637"/>
  <c r="BE637"/>
  <c r="T637"/>
  <c r="R637"/>
  <c r="P637"/>
  <c r="BI635"/>
  <c r="BH635"/>
  <c r="BG635"/>
  <c r="BE635"/>
  <c r="T635"/>
  <c r="R635"/>
  <c r="P635"/>
  <c r="BI631"/>
  <c r="BH631"/>
  <c r="BG631"/>
  <c r="BE631"/>
  <c r="T631"/>
  <c r="R631"/>
  <c r="P631"/>
  <c r="BI629"/>
  <c r="BH629"/>
  <c r="BG629"/>
  <c r="BE629"/>
  <c r="T629"/>
  <c r="R629"/>
  <c r="P629"/>
  <c r="BI627"/>
  <c r="BH627"/>
  <c r="BG627"/>
  <c r="BE627"/>
  <c r="T627"/>
  <c r="R627"/>
  <c r="P627"/>
  <c r="BI625"/>
  <c r="BH625"/>
  <c r="BG625"/>
  <c r="BE625"/>
  <c r="T625"/>
  <c r="R625"/>
  <c r="P625"/>
  <c r="BI623"/>
  <c r="BH623"/>
  <c r="BG623"/>
  <c r="BE623"/>
  <c r="T623"/>
  <c r="R623"/>
  <c r="P623"/>
  <c r="BI622"/>
  <c r="BH622"/>
  <c r="BG622"/>
  <c r="BE622"/>
  <c r="T622"/>
  <c r="R622"/>
  <c r="P622"/>
  <c r="BI621"/>
  <c r="BH621"/>
  <c r="BG621"/>
  <c r="BE621"/>
  <c r="T621"/>
  <c r="R621"/>
  <c r="P621"/>
  <c r="BI619"/>
  <c r="BH619"/>
  <c r="BG619"/>
  <c r="BE619"/>
  <c r="T619"/>
  <c r="R619"/>
  <c r="P619"/>
  <c r="BI617"/>
  <c r="BH617"/>
  <c r="BG617"/>
  <c r="BE617"/>
  <c r="T617"/>
  <c r="R617"/>
  <c r="P617"/>
  <c r="BI615"/>
  <c r="BH615"/>
  <c r="BG615"/>
  <c r="BE615"/>
  <c r="T615"/>
  <c r="R615"/>
  <c r="P615"/>
  <c r="BI614"/>
  <c r="BH614"/>
  <c r="BG614"/>
  <c r="BE614"/>
  <c r="T614"/>
  <c r="R614"/>
  <c r="P614"/>
  <c r="BI613"/>
  <c r="BH613"/>
  <c r="BG613"/>
  <c r="BE613"/>
  <c r="T613"/>
  <c r="R613"/>
  <c r="P613"/>
  <c r="BI611"/>
  <c r="BH611"/>
  <c r="BG611"/>
  <c r="BE611"/>
  <c r="T611"/>
  <c r="R611"/>
  <c r="P611"/>
  <c r="BI609"/>
  <c r="BH609"/>
  <c r="BG609"/>
  <c r="BE609"/>
  <c r="T609"/>
  <c r="R609"/>
  <c r="P609"/>
  <c r="BI606"/>
  <c r="BH606"/>
  <c r="BG606"/>
  <c r="BE606"/>
  <c r="T606"/>
  <c r="R606"/>
  <c r="P606"/>
  <c r="BI605"/>
  <c r="BH605"/>
  <c r="BG605"/>
  <c r="BE605"/>
  <c r="T605"/>
  <c r="R605"/>
  <c r="P605"/>
  <c r="BI603"/>
  <c r="BH603"/>
  <c r="BG603"/>
  <c r="BE603"/>
  <c r="T603"/>
  <c r="R603"/>
  <c r="P603"/>
  <c r="BI601"/>
  <c r="BH601"/>
  <c r="BG601"/>
  <c r="BE601"/>
  <c r="T601"/>
  <c r="R601"/>
  <c r="P601"/>
  <c r="BI599"/>
  <c r="BH599"/>
  <c r="BG599"/>
  <c r="BE599"/>
  <c r="T599"/>
  <c r="R599"/>
  <c r="P599"/>
  <c r="BI597"/>
  <c r="BH597"/>
  <c r="BG597"/>
  <c r="BE597"/>
  <c r="T597"/>
  <c r="R597"/>
  <c r="P597"/>
  <c r="BI595"/>
  <c r="BH595"/>
  <c r="BG595"/>
  <c r="BE595"/>
  <c r="T595"/>
  <c r="R595"/>
  <c r="P595"/>
  <c r="BI588"/>
  <c r="BH588"/>
  <c r="BG588"/>
  <c r="BE588"/>
  <c r="T588"/>
  <c r="R588"/>
  <c r="P588"/>
  <c r="BI581"/>
  <c r="BH581"/>
  <c r="BG581"/>
  <c r="BE581"/>
  <c r="T581"/>
  <c r="R581"/>
  <c r="P581"/>
  <c r="BI579"/>
  <c r="BH579"/>
  <c r="BG579"/>
  <c r="BE579"/>
  <c r="T579"/>
  <c r="R579"/>
  <c r="P579"/>
  <c r="BI572"/>
  <c r="BH572"/>
  <c r="BG572"/>
  <c r="BE572"/>
  <c r="T572"/>
  <c r="R572"/>
  <c r="P572"/>
  <c r="BI569"/>
  <c r="BH569"/>
  <c r="BG569"/>
  <c r="BE569"/>
  <c r="T569"/>
  <c r="T568"/>
  <c r="R569"/>
  <c r="R568"/>
  <c r="P569"/>
  <c r="P568"/>
  <c r="BI566"/>
  <c r="BH566"/>
  <c r="BG566"/>
  <c r="BE566"/>
  <c r="T566"/>
  <c r="R566"/>
  <c r="P566"/>
  <c r="BI565"/>
  <c r="BH565"/>
  <c r="BG565"/>
  <c r="BE565"/>
  <c r="T565"/>
  <c r="R565"/>
  <c r="P565"/>
  <c r="BI564"/>
  <c r="BH564"/>
  <c r="BG564"/>
  <c r="BE564"/>
  <c r="T564"/>
  <c r="R564"/>
  <c r="P564"/>
  <c r="BI560"/>
  <c r="BH560"/>
  <c r="BG560"/>
  <c r="BE560"/>
  <c r="T560"/>
  <c r="R560"/>
  <c r="P560"/>
  <c r="BI555"/>
  <c r="BH555"/>
  <c r="BG555"/>
  <c r="BE555"/>
  <c r="T555"/>
  <c r="R555"/>
  <c r="P555"/>
  <c r="BI553"/>
  <c r="BH553"/>
  <c r="BG553"/>
  <c r="BE553"/>
  <c r="T553"/>
  <c r="R553"/>
  <c r="P553"/>
  <c r="BI552"/>
  <c r="BH552"/>
  <c r="BG552"/>
  <c r="BE552"/>
  <c r="T552"/>
  <c r="R552"/>
  <c r="P552"/>
  <c r="BI550"/>
  <c r="BH550"/>
  <c r="BG550"/>
  <c r="BE550"/>
  <c r="T550"/>
  <c r="R550"/>
  <c r="P550"/>
  <c r="BI549"/>
  <c r="BH549"/>
  <c r="BG549"/>
  <c r="BE549"/>
  <c r="T549"/>
  <c r="R549"/>
  <c r="P549"/>
  <c r="BI548"/>
  <c r="BH548"/>
  <c r="BG548"/>
  <c r="BE548"/>
  <c r="T548"/>
  <c r="R548"/>
  <c r="P548"/>
  <c r="BI547"/>
  <c r="BH547"/>
  <c r="BG547"/>
  <c r="BE547"/>
  <c r="T547"/>
  <c r="R547"/>
  <c r="P547"/>
  <c r="BI544"/>
  <c r="BH544"/>
  <c r="BG544"/>
  <c r="BE544"/>
  <c r="T544"/>
  <c r="R544"/>
  <c r="P544"/>
  <c r="BI537"/>
  <c r="BH537"/>
  <c r="BG537"/>
  <c r="BE537"/>
  <c r="T537"/>
  <c r="R537"/>
  <c r="P537"/>
  <c r="BI535"/>
  <c r="BH535"/>
  <c r="BG535"/>
  <c r="BE535"/>
  <c r="T535"/>
  <c r="R535"/>
  <c r="P535"/>
  <c r="BI529"/>
  <c r="BH529"/>
  <c r="BG529"/>
  <c r="BE529"/>
  <c r="T529"/>
  <c r="R529"/>
  <c r="P529"/>
  <c r="BI516"/>
  <c r="BH516"/>
  <c r="BG516"/>
  <c r="BE516"/>
  <c r="T516"/>
  <c r="R516"/>
  <c r="P516"/>
  <c r="BI512"/>
  <c r="BH512"/>
  <c r="BG512"/>
  <c r="BE512"/>
  <c r="T512"/>
  <c r="R512"/>
  <c r="P512"/>
  <c r="BI509"/>
  <c r="BH509"/>
  <c r="BG509"/>
  <c r="BE509"/>
  <c r="T509"/>
  <c r="R509"/>
  <c r="P509"/>
  <c r="BI505"/>
  <c r="BH505"/>
  <c r="BG505"/>
  <c r="BE505"/>
  <c r="T505"/>
  <c r="R505"/>
  <c r="P505"/>
  <c r="BI503"/>
  <c r="BH503"/>
  <c r="BG503"/>
  <c r="BE503"/>
  <c r="T503"/>
  <c r="R503"/>
  <c r="P503"/>
  <c r="BI497"/>
  <c r="BH497"/>
  <c r="BG497"/>
  <c r="BE497"/>
  <c r="T497"/>
  <c r="R497"/>
  <c r="P497"/>
  <c r="BI495"/>
  <c r="BH495"/>
  <c r="BG495"/>
  <c r="BE495"/>
  <c r="T495"/>
  <c r="R495"/>
  <c r="P495"/>
  <c r="BI491"/>
  <c r="BH491"/>
  <c r="BG491"/>
  <c r="BE491"/>
  <c r="T491"/>
  <c r="R491"/>
  <c r="P491"/>
  <c r="BI489"/>
  <c r="BH489"/>
  <c r="BG489"/>
  <c r="BE489"/>
  <c r="T489"/>
  <c r="R489"/>
  <c r="P489"/>
  <c r="BI483"/>
  <c r="BH483"/>
  <c r="BG483"/>
  <c r="BE483"/>
  <c r="T483"/>
  <c r="R483"/>
  <c r="P483"/>
  <c r="BI476"/>
  <c r="BH476"/>
  <c r="BG476"/>
  <c r="BE476"/>
  <c r="T476"/>
  <c r="R476"/>
  <c r="P476"/>
  <c r="BI471"/>
  <c r="BH471"/>
  <c r="BG471"/>
  <c r="BE471"/>
  <c r="T471"/>
  <c r="R471"/>
  <c r="P471"/>
  <c r="BI467"/>
  <c r="BH467"/>
  <c r="BG467"/>
  <c r="BE467"/>
  <c r="T467"/>
  <c r="R467"/>
  <c r="P467"/>
  <c r="BI463"/>
  <c r="BH463"/>
  <c r="BG463"/>
  <c r="BE463"/>
  <c r="T463"/>
  <c r="R463"/>
  <c r="P463"/>
  <c r="BI459"/>
  <c r="BH459"/>
  <c r="BG459"/>
  <c r="BE459"/>
  <c r="T459"/>
  <c r="R459"/>
  <c r="P459"/>
  <c r="BI457"/>
  <c r="BH457"/>
  <c r="BG457"/>
  <c r="BE457"/>
  <c r="T457"/>
  <c r="R457"/>
  <c r="P457"/>
  <c r="BI455"/>
  <c r="BH455"/>
  <c r="BG455"/>
  <c r="BE455"/>
  <c r="T455"/>
  <c r="R455"/>
  <c r="P455"/>
  <c r="BI451"/>
  <c r="BH451"/>
  <c r="BG451"/>
  <c r="BE451"/>
  <c r="T451"/>
  <c r="R451"/>
  <c r="P451"/>
  <c r="BI449"/>
  <c r="BH449"/>
  <c r="BG449"/>
  <c r="BE449"/>
  <c r="T449"/>
  <c r="R449"/>
  <c r="P449"/>
  <c r="BI448"/>
  <c r="BH448"/>
  <c r="BG448"/>
  <c r="BE448"/>
  <c r="T448"/>
  <c r="R448"/>
  <c r="P448"/>
  <c r="BI445"/>
  <c r="BH445"/>
  <c r="BG445"/>
  <c r="BE445"/>
  <c r="T445"/>
  <c r="R445"/>
  <c r="P445"/>
  <c r="BI443"/>
  <c r="BH443"/>
  <c r="BG443"/>
  <c r="BE443"/>
  <c r="T443"/>
  <c r="R443"/>
  <c r="P443"/>
  <c r="BI441"/>
  <c r="BH441"/>
  <c r="BG441"/>
  <c r="BE441"/>
  <c r="T441"/>
  <c r="R441"/>
  <c r="P441"/>
  <c r="BI438"/>
  <c r="BH438"/>
  <c r="BG438"/>
  <c r="BE438"/>
  <c r="T438"/>
  <c r="R438"/>
  <c r="P438"/>
  <c r="BI434"/>
  <c r="BH434"/>
  <c r="BG434"/>
  <c r="BE434"/>
  <c r="T434"/>
  <c r="R434"/>
  <c r="P434"/>
  <c r="BI433"/>
  <c r="BH433"/>
  <c r="BG433"/>
  <c r="BE433"/>
  <c r="T433"/>
  <c r="R433"/>
  <c r="P433"/>
  <c r="BI432"/>
  <c r="BH432"/>
  <c r="BG432"/>
  <c r="BE432"/>
  <c r="T432"/>
  <c r="R432"/>
  <c r="P432"/>
  <c r="BI423"/>
  <c r="BH423"/>
  <c r="BG423"/>
  <c r="BE423"/>
  <c r="T423"/>
  <c r="R423"/>
  <c r="P423"/>
  <c r="BI418"/>
  <c r="BH418"/>
  <c r="BG418"/>
  <c r="BE418"/>
  <c r="T418"/>
  <c r="R418"/>
  <c r="P418"/>
  <c r="BI390"/>
  <c r="BH390"/>
  <c r="BG390"/>
  <c r="BE390"/>
  <c r="T390"/>
  <c r="R390"/>
  <c r="P390"/>
  <c r="BI387"/>
  <c r="BH387"/>
  <c r="BG387"/>
  <c r="BE387"/>
  <c r="T387"/>
  <c r="R387"/>
  <c r="P387"/>
  <c r="BI384"/>
  <c r="BH384"/>
  <c r="BG384"/>
  <c r="BE384"/>
  <c r="T384"/>
  <c r="R384"/>
  <c r="P384"/>
  <c r="BI382"/>
  <c r="BH382"/>
  <c r="BG382"/>
  <c r="BE382"/>
  <c r="T382"/>
  <c r="R382"/>
  <c r="P382"/>
  <c r="BI375"/>
  <c r="BH375"/>
  <c r="BG375"/>
  <c r="BE375"/>
  <c r="T375"/>
  <c r="R375"/>
  <c r="P375"/>
  <c r="BI360"/>
  <c r="BH360"/>
  <c r="BG360"/>
  <c r="BE360"/>
  <c r="T360"/>
  <c r="R360"/>
  <c r="P360"/>
  <c r="BI359"/>
  <c r="BH359"/>
  <c r="BG359"/>
  <c r="BE359"/>
  <c r="T359"/>
  <c r="R359"/>
  <c r="P359"/>
  <c r="BI358"/>
  <c r="BH358"/>
  <c r="BG358"/>
  <c r="BE358"/>
  <c r="T358"/>
  <c r="R358"/>
  <c r="P358"/>
  <c r="BI356"/>
  <c r="BH356"/>
  <c r="BG356"/>
  <c r="BE356"/>
  <c r="T356"/>
  <c r="R356"/>
  <c r="P356"/>
  <c r="BI354"/>
  <c r="BH354"/>
  <c r="BG354"/>
  <c r="BE354"/>
  <c r="T354"/>
  <c r="R354"/>
  <c r="P354"/>
  <c r="BI353"/>
  <c r="BH353"/>
  <c r="BG353"/>
  <c r="BE353"/>
  <c r="T353"/>
  <c r="R353"/>
  <c r="P353"/>
  <c r="BI351"/>
  <c r="BH351"/>
  <c r="BG351"/>
  <c r="BE351"/>
  <c r="T351"/>
  <c r="R351"/>
  <c r="P351"/>
  <c r="BI349"/>
  <c r="BH349"/>
  <c r="BG349"/>
  <c r="BE349"/>
  <c r="T349"/>
  <c r="R349"/>
  <c r="P349"/>
  <c r="BI347"/>
  <c r="BH347"/>
  <c r="BG347"/>
  <c r="BE347"/>
  <c r="T347"/>
  <c r="R347"/>
  <c r="P347"/>
  <c r="BI346"/>
  <c r="BH346"/>
  <c r="BG346"/>
  <c r="BE346"/>
  <c r="T346"/>
  <c r="R346"/>
  <c r="P346"/>
  <c r="BI344"/>
  <c r="BH344"/>
  <c r="BG344"/>
  <c r="BE344"/>
  <c r="T344"/>
  <c r="R344"/>
  <c r="P344"/>
  <c r="BI341"/>
  <c r="BH341"/>
  <c r="BG341"/>
  <c r="BE341"/>
  <c r="T341"/>
  <c r="R341"/>
  <c r="P341"/>
  <c r="BI339"/>
  <c r="BH339"/>
  <c r="BG339"/>
  <c r="BE339"/>
  <c r="T339"/>
  <c r="R339"/>
  <c r="P339"/>
  <c r="BI328"/>
  <c r="BH328"/>
  <c r="BG328"/>
  <c r="BE328"/>
  <c r="T328"/>
  <c r="R328"/>
  <c r="P328"/>
  <c r="BI320"/>
  <c r="BH320"/>
  <c r="BG320"/>
  <c r="BE320"/>
  <c r="T320"/>
  <c r="R320"/>
  <c r="P320"/>
  <c r="BI318"/>
  <c r="BH318"/>
  <c r="BG318"/>
  <c r="BE318"/>
  <c r="T318"/>
  <c r="R318"/>
  <c r="P318"/>
  <c r="BI316"/>
  <c r="BH316"/>
  <c r="BG316"/>
  <c r="BE316"/>
  <c r="T316"/>
  <c r="R316"/>
  <c r="P316"/>
  <c r="BI311"/>
  <c r="BH311"/>
  <c r="BG311"/>
  <c r="BE311"/>
  <c r="T311"/>
  <c r="R311"/>
  <c r="P311"/>
  <c r="BI305"/>
  <c r="BH305"/>
  <c r="BG305"/>
  <c r="BE305"/>
  <c r="T305"/>
  <c r="R305"/>
  <c r="P305"/>
  <c r="BI294"/>
  <c r="BH294"/>
  <c r="BG294"/>
  <c r="BE294"/>
  <c r="T294"/>
  <c r="R294"/>
  <c r="P294"/>
  <c r="BI292"/>
  <c r="BH292"/>
  <c r="BG292"/>
  <c r="BE292"/>
  <c r="T292"/>
  <c r="R292"/>
  <c r="P292"/>
  <c r="BI290"/>
  <c r="BH290"/>
  <c r="BG290"/>
  <c r="BE290"/>
  <c r="T290"/>
  <c r="R290"/>
  <c r="P290"/>
  <c r="BI288"/>
  <c r="BH288"/>
  <c r="BG288"/>
  <c r="BE288"/>
  <c r="T288"/>
  <c r="R288"/>
  <c r="P288"/>
  <c r="BI286"/>
  <c r="BH286"/>
  <c r="BG286"/>
  <c r="BE286"/>
  <c r="T286"/>
  <c r="R286"/>
  <c r="P286"/>
  <c r="BI283"/>
  <c r="BH283"/>
  <c r="BG283"/>
  <c r="BE283"/>
  <c r="T283"/>
  <c r="R283"/>
  <c r="P283"/>
  <c r="BI282"/>
  <c r="BH282"/>
  <c r="BG282"/>
  <c r="BE282"/>
  <c r="T282"/>
  <c r="R282"/>
  <c r="P282"/>
  <c r="BI281"/>
  <c r="BH281"/>
  <c r="BG281"/>
  <c r="BE281"/>
  <c r="T281"/>
  <c r="R281"/>
  <c r="P281"/>
  <c r="BI280"/>
  <c r="BH280"/>
  <c r="BG280"/>
  <c r="BE280"/>
  <c r="T280"/>
  <c r="R280"/>
  <c r="P280"/>
  <c r="BI279"/>
  <c r="BH279"/>
  <c r="BG279"/>
  <c r="BE279"/>
  <c r="T279"/>
  <c r="R279"/>
  <c r="P279"/>
  <c r="BI277"/>
  <c r="BH277"/>
  <c r="BG277"/>
  <c r="BE277"/>
  <c r="T277"/>
  <c r="R277"/>
  <c r="P277"/>
  <c r="BI276"/>
  <c r="BH276"/>
  <c r="BG276"/>
  <c r="BE276"/>
  <c r="T276"/>
  <c r="R276"/>
  <c r="P276"/>
  <c r="BI275"/>
  <c r="BH275"/>
  <c r="BG275"/>
  <c r="BE275"/>
  <c r="T275"/>
  <c r="R275"/>
  <c r="P275"/>
  <c r="BI274"/>
  <c r="BH274"/>
  <c r="BG274"/>
  <c r="BE274"/>
  <c r="T274"/>
  <c r="R274"/>
  <c r="P274"/>
  <c r="BI273"/>
  <c r="BH273"/>
  <c r="BG273"/>
  <c r="BE273"/>
  <c r="T273"/>
  <c r="R273"/>
  <c r="P273"/>
  <c r="BI267"/>
  <c r="BH267"/>
  <c r="BG267"/>
  <c r="BE267"/>
  <c r="T267"/>
  <c r="R267"/>
  <c r="P267"/>
  <c r="BI266"/>
  <c r="BH266"/>
  <c r="BG266"/>
  <c r="BE266"/>
  <c r="T266"/>
  <c r="R266"/>
  <c r="P266"/>
  <c r="BI264"/>
  <c r="BH264"/>
  <c r="BG264"/>
  <c r="BE264"/>
  <c r="T264"/>
  <c r="R264"/>
  <c r="P264"/>
  <c r="BI262"/>
  <c r="BH262"/>
  <c r="BG262"/>
  <c r="BE262"/>
  <c r="T262"/>
  <c r="R262"/>
  <c r="P262"/>
  <c r="BI252"/>
  <c r="BH252"/>
  <c r="BG252"/>
  <c r="BE252"/>
  <c r="T252"/>
  <c r="R252"/>
  <c r="P252"/>
  <c r="BI251"/>
  <c r="BH251"/>
  <c r="BG251"/>
  <c r="BE251"/>
  <c r="T251"/>
  <c r="R251"/>
  <c r="P251"/>
  <c r="BI249"/>
  <c r="BH249"/>
  <c r="BG249"/>
  <c r="BE249"/>
  <c r="T249"/>
  <c r="R249"/>
  <c r="P249"/>
  <c r="BI243"/>
  <c r="BH243"/>
  <c r="BG243"/>
  <c r="BE243"/>
  <c r="T243"/>
  <c r="R243"/>
  <c r="P243"/>
  <c r="BI240"/>
  <c r="BH240"/>
  <c r="BG240"/>
  <c r="BE240"/>
  <c r="T240"/>
  <c r="R240"/>
  <c r="P240"/>
  <c r="BI238"/>
  <c r="BH238"/>
  <c r="BG238"/>
  <c r="BE238"/>
  <c r="T238"/>
  <c r="R238"/>
  <c r="P238"/>
  <c r="BI236"/>
  <c r="BH236"/>
  <c r="BG236"/>
  <c r="BE236"/>
  <c r="T236"/>
  <c r="R236"/>
  <c r="P236"/>
  <c r="BI234"/>
  <c r="BH234"/>
  <c r="BG234"/>
  <c r="BE234"/>
  <c r="T234"/>
  <c r="R234"/>
  <c r="P234"/>
  <c r="BI231"/>
  <c r="BH231"/>
  <c r="BG231"/>
  <c r="BE231"/>
  <c r="T231"/>
  <c r="R231"/>
  <c r="P231"/>
  <c r="BI219"/>
  <c r="BH219"/>
  <c r="BG219"/>
  <c r="BE219"/>
  <c r="T219"/>
  <c r="R219"/>
  <c r="P219"/>
  <c r="BI217"/>
  <c r="BH217"/>
  <c r="BG217"/>
  <c r="BE217"/>
  <c r="T217"/>
  <c r="R217"/>
  <c r="P217"/>
  <c r="BI213"/>
  <c r="BH213"/>
  <c r="BG213"/>
  <c r="BE213"/>
  <c r="T213"/>
  <c r="R213"/>
  <c r="P213"/>
  <c r="BI207"/>
  <c r="BH207"/>
  <c r="BG207"/>
  <c r="BE207"/>
  <c r="T207"/>
  <c r="R207"/>
  <c r="P207"/>
  <c r="BI205"/>
  <c r="BH205"/>
  <c r="BG205"/>
  <c r="BE205"/>
  <c r="T205"/>
  <c r="R205"/>
  <c r="P205"/>
  <c r="BI201"/>
  <c r="BH201"/>
  <c r="BG201"/>
  <c r="BE201"/>
  <c r="T201"/>
  <c r="R201"/>
  <c r="P201"/>
  <c r="BI199"/>
  <c r="BH199"/>
  <c r="BG199"/>
  <c r="BE199"/>
  <c r="T199"/>
  <c r="R199"/>
  <c r="P199"/>
  <c r="BI196"/>
  <c r="BH196"/>
  <c r="BG196"/>
  <c r="BE196"/>
  <c r="T196"/>
  <c r="R196"/>
  <c r="P196"/>
  <c r="BI194"/>
  <c r="BH194"/>
  <c r="BG194"/>
  <c r="BE194"/>
  <c r="T194"/>
  <c r="R194"/>
  <c r="P194"/>
  <c r="BI191"/>
  <c r="BH191"/>
  <c r="BG191"/>
  <c r="BE191"/>
  <c r="T191"/>
  <c r="R191"/>
  <c r="P191"/>
  <c r="BI189"/>
  <c r="BH189"/>
  <c r="BG189"/>
  <c r="BE189"/>
  <c r="T189"/>
  <c r="R189"/>
  <c r="P189"/>
  <c r="BI187"/>
  <c r="BH187"/>
  <c r="BG187"/>
  <c r="BE187"/>
  <c r="T187"/>
  <c r="R187"/>
  <c r="P187"/>
  <c r="BI186"/>
  <c r="BH186"/>
  <c r="BG186"/>
  <c r="BE186"/>
  <c r="T186"/>
  <c r="R186"/>
  <c r="P186"/>
  <c r="BI184"/>
  <c r="BH184"/>
  <c r="BG184"/>
  <c r="BE184"/>
  <c r="T184"/>
  <c r="R184"/>
  <c r="P184"/>
  <c r="BI182"/>
  <c r="BH182"/>
  <c r="BG182"/>
  <c r="BE182"/>
  <c r="T182"/>
  <c r="R182"/>
  <c r="P182"/>
  <c r="BI181"/>
  <c r="BH181"/>
  <c r="BG181"/>
  <c r="BE181"/>
  <c r="T181"/>
  <c r="R181"/>
  <c r="P181"/>
  <c r="BI180"/>
  <c r="BH180"/>
  <c r="BG180"/>
  <c r="BE180"/>
  <c r="T180"/>
  <c r="R180"/>
  <c r="P180"/>
  <c r="BI179"/>
  <c r="BH179"/>
  <c r="BG179"/>
  <c r="BE179"/>
  <c r="T179"/>
  <c r="R179"/>
  <c r="P179"/>
  <c r="BI176"/>
  <c r="BH176"/>
  <c r="BG176"/>
  <c r="BE176"/>
  <c r="T176"/>
  <c r="R176"/>
  <c r="P176"/>
  <c r="BI175"/>
  <c r="BH175"/>
  <c r="BG175"/>
  <c r="BE175"/>
  <c r="T175"/>
  <c r="R175"/>
  <c r="P175"/>
  <c r="BI171"/>
  <c r="BH171"/>
  <c r="BG171"/>
  <c r="BE171"/>
  <c r="T171"/>
  <c r="R171"/>
  <c r="P171"/>
  <c r="BI170"/>
  <c r="BH170"/>
  <c r="BG170"/>
  <c r="BE170"/>
  <c r="T170"/>
  <c r="R170"/>
  <c r="P170"/>
  <c r="BI168"/>
  <c r="BH168"/>
  <c r="BG168"/>
  <c r="BE168"/>
  <c r="T168"/>
  <c r="R168"/>
  <c r="P168"/>
  <c r="BI167"/>
  <c r="BH167"/>
  <c r="BG167"/>
  <c r="BE167"/>
  <c r="T167"/>
  <c r="R167"/>
  <c r="P167"/>
  <c r="BI163"/>
  <c r="BH163"/>
  <c r="BG163"/>
  <c r="BE163"/>
  <c r="T163"/>
  <c r="R163"/>
  <c r="P163"/>
  <c r="J156"/>
  <c r="F156"/>
  <c r="F154"/>
  <c r="E152"/>
  <c r="BI137"/>
  <c r="BH137"/>
  <c r="BG137"/>
  <c r="BE137"/>
  <c r="BI136"/>
  <c r="BH136"/>
  <c r="BG136"/>
  <c r="BF136"/>
  <c r="BE136"/>
  <c r="BI135"/>
  <c r="BH135"/>
  <c r="BG135"/>
  <c r="BF135"/>
  <c r="BE135"/>
  <c r="BI134"/>
  <c r="BH134"/>
  <c r="BG134"/>
  <c r="BF134"/>
  <c r="BE134"/>
  <c r="BI133"/>
  <c r="BH133"/>
  <c r="BG133"/>
  <c r="BF133"/>
  <c r="BE133"/>
  <c r="BI132"/>
  <c r="BH132"/>
  <c r="BG132"/>
  <c r="BF132"/>
  <c r="BE132"/>
  <c r="J93"/>
  <c r="F93"/>
  <c r="F91"/>
  <c r="E89"/>
  <c r="J26"/>
  <c r="E26"/>
  <c r="J157"/>
  <c r="J25"/>
  <c r="J20"/>
  <c r="E20"/>
  <c r="F157"/>
  <c r="J19"/>
  <c r="J14"/>
  <c r="J154"/>
  <c r="E7"/>
  <c r="E148"/>
  <c i="26" r="J152"/>
  <c r="J43"/>
  <c r="J42"/>
  <c i="1" r="AY123"/>
  <c i="26" r="J41"/>
  <c i="1" r="AX123"/>
  <c i="26" r="BI172"/>
  <c r="BH172"/>
  <c r="BG172"/>
  <c r="BE172"/>
  <c r="T172"/>
  <c r="R172"/>
  <c r="P172"/>
  <c r="BI171"/>
  <c r="BH171"/>
  <c r="BG171"/>
  <c r="BE171"/>
  <c r="T171"/>
  <c r="R171"/>
  <c r="P171"/>
  <c r="BI169"/>
  <c r="BH169"/>
  <c r="BG169"/>
  <c r="BE169"/>
  <c r="T169"/>
  <c r="R169"/>
  <c r="P169"/>
  <c r="BI168"/>
  <c r="BH168"/>
  <c r="BG168"/>
  <c r="BE168"/>
  <c r="T168"/>
  <c r="R168"/>
  <c r="P168"/>
  <c r="BI167"/>
  <c r="BH167"/>
  <c r="BG167"/>
  <c r="BE167"/>
  <c r="T167"/>
  <c r="R167"/>
  <c r="P167"/>
  <c r="BI166"/>
  <c r="BH166"/>
  <c r="BG166"/>
  <c r="BE166"/>
  <c r="T166"/>
  <c r="R166"/>
  <c r="P166"/>
  <c r="BI165"/>
  <c r="BH165"/>
  <c r="BG165"/>
  <c r="BE165"/>
  <c r="T165"/>
  <c r="R165"/>
  <c r="P165"/>
  <c r="BI164"/>
  <c r="BH164"/>
  <c r="BG164"/>
  <c r="BE164"/>
  <c r="T164"/>
  <c r="R164"/>
  <c r="P164"/>
  <c r="BI163"/>
  <c r="BH163"/>
  <c r="BG163"/>
  <c r="BE163"/>
  <c r="T163"/>
  <c r="R163"/>
  <c r="P163"/>
  <c r="BI162"/>
  <c r="BH162"/>
  <c r="BG162"/>
  <c r="BE162"/>
  <c r="T162"/>
  <c r="R162"/>
  <c r="P162"/>
  <c r="BI161"/>
  <c r="BH161"/>
  <c r="BG161"/>
  <c r="BE161"/>
  <c r="T161"/>
  <c r="R161"/>
  <c r="P161"/>
  <c r="BI160"/>
  <c r="BH160"/>
  <c r="BG160"/>
  <c r="BE160"/>
  <c r="T160"/>
  <c r="R160"/>
  <c r="P160"/>
  <c r="BI159"/>
  <c r="BH159"/>
  <c r="BG159"/>
  <c r="BE159"/>
  <c r="T159"/>
  <c r="R159"/>
  <c r="P159"/>
  <c r="BI158"/>
  <c r="BH158"/>
  <c r="BG158"/>
  <c r="BE158"/>
  <c r="T158"/>
  <c r="R158"/>
  <c r="P158"/>
  <c r="BI157"/>
  <c r="BH157"/>
  <c r="BG157"/>
  <c r="BE157"/>
  <c r="T157"/>
  <c r="R157"/>
  <c r="P157"/>
  <c r="BI156"/>
  <c r="BH156"/>
  <c r="BG156"/>
  <c r="BE156"/>
  <c r="T156"/>
  <c r="R156"/>
  <c r="P156"/>
  <c r="BI155"/>
  <c r="BH155"/>
  <c r="BG155"/>
  <c r="BE155"/>
  <c r="T155"/>
  <c r="R155"/>
  <c r="P155"/>
  <c r="BI154"/>
  <c r="BH154"/>
  <c r="BG154"/>
  <c r="BE154"/>
  <c r="T154"/>
  <c r="R154"/>
  <c r="P154"/>
  <c r="J102"/>
  <c r="BI151"/>
  <c r="BH151"/>
  <c r="BG151"/>
  <c r="BE151"/>
  <c r="T151"/>
  <c r="R151"/>
  <c r="P151"/>
  <c r="BI150"/>
  <c r="BH150"/>
  <c r="BG150"/>
  <c r="BE150"/>
  <c r="T150"/>
  <c r="R150"/>
  <c r="P150"/>
  <c r="BI149"/>
  <c r="BH149"/>
  <c r="BG149"/>
  <c r="BE149"/>
  <c r="T149"/>
  <c r="R149"/>
  <c r="P149"/>
  <c r="BI148"/>
  <c r="BH148"/>
  <c r="BG148"/>
  <c r="BE148"/>
  <c r="T148"/>
  <c r="R148"/>
  <c r="P148"/>
  <c r="BI147"/>
  <c r="BH147"/>
  <c r="BG147"/>
  <c r="BE147"/>
  <c r="T147"/>
  <c r="R147"/>
  <c r="P147"/>
  <c r="BI146"/>
  <c r="BH146"/>
  <c r="BG146"/>
  <c r="BE146"/>
  <c r="T146"/>
  <c r="R146"/>
  <c r="P146"/>
  <c r="BI145"/>
  <c r="BH145"/>
  <c r="BG145"/>
  <c r="BE145"/>
  <c r="T145"/>
  <c r="R145"/>
  <c r="P145"/>
  <c r="BI144"/>
  <c r="BH144"/>
  <c r="BG144"/>
  <c r="BE144"/>
  <c r="T144"/>
  <c r="R144"/>
  <c r="P144"/>
  <c r="BI143"/>
  <c r="BH143"/>
  <c r="BG143"/>
  <c r="BE143"/>
  <c r="T143"/>
  <c r="R143"/>
  <c r="P143"/>
  <c r="BI142"/>
  <c r="BH142"/>
  <c r="BG142"/>
  <c r="BE142"/>
  <c r="T142"/>
  <c r="R142"/>
  <c r="P142"/>
  <c r="BI141"/>
  <c r="BH141"/>
  <c r="BG141"/>
  <c r="BE141"/>
  <c r="T141"/>
  <c r="R141"/>
  <c r="P141"/>
  <c r="BI140"/>
  <c r="BH140"/>
  <c r="BG140"/>
  <c r="BE140"/>
  <c r="T140"/>
  <c r="R140"/>
  <c r="P140"/>
  <c r="F132"/>
  <c r="E130"/>
  <c r="BI113"/>
  <c r="BH113"/>
  <c r="BG113"/>
  <c r="BE113"/>
  <c r="BI112"/>
  <c r="BH112"/>
  <c r="BG112"/>
  <c r="BF112"/>
  <c r="BE112"/>
  <c r="BI111"/>
  <c r="BH111"/>
  <c r="BG111"/>
  <c r="BF111"/>
  <c r="BE111"/>
  <c r="BI110"/>
  <c r="BH110"/>
  <c r="BG110"/>
  <c r="BF110"/>
  <c r="BE110"/>
  <c r="BI109"/>
  <c r="BH109"/>
  <c r="BG109"/>
  <c r="BF109"/>
  <c r="BE109"/>
  <c r="BI108"/>
  <c r="BH108"/>
  <c r="BG108"/>
  <c r="BF108"/>
  <c r="BE108"/>
  <c r="F93"/>
  <c r="E91"/>
  <c r="J28"/>
  <c r="E28"/>
  <c r="J135"/>
  <c r="J27"/>
  <c r="J25"/>
  <c r="E25"/>
  <c r="J134"/>
  <c r="J24"/>
  <c r="J22"/>
  <c r="E22"/>
  <c r="F96"/>
  <c r="J21"/>
  <c r="J19"/>
  <c r="E19"/>
  <c r="F134"/>
  <c r="J18"/>
  <c r="J16"/>
  <c r="J93"/>
  <c r="E7"/>
  <c r="E124"/>
  <c i="25" r="J43"/>
  <c r="J42"/>
  <c i="1" r="AY122"/>
  <c i="25" r="J41"/>
  <c i="1" r="AX122"/>
  <c i="25" r="BI206"/>
  <c r="BH206"/>
  <c r="BG206"/>
  <c r="BE206"/>
  <c r="T206"/>
  <c r="R206"/>
  <c r="P206"/>
  <c r="BI205"/>
  <c r="BH205"/>
  <c r="BG205"/>
  <c r="BE205"/>
  <c r="T205"/>
  <c r="R205"/>
  <c r="P205"/>
  <c r="BI204"/>
  <c r="BH204"/>
  <c r="BG204"/>
  <c r="BE204"/>
  <c r="T204"/>
  <c r="R204"/>
  <c r="P204"/>
  <c r="BI203"/>
  <c r="BH203"/>
  <c r="BG203"/>
  <c r="BE203"/>
  <c r="T203"/>
  <c r="R203"/>
  <c r="P203"/>
  <c r="BI201"/>
  <c r="BH201"/>
  <c r="BG201"/>
  <c r="BE201"/>
  <c r="T201"/>
  <c r="R201"/>
  <c r="P201"/>
  <c r="BI200"/>
  <c r="BH200"/>
  <c r="BG200"/>
  <c r="BE200"/>
  <c r="T200"/>
  <c r="R200"/>
  <c r="P200"/>
  <c r="BI199"/>
  <c r="BH199"/>
  <c r="BG199"/>
  <c r="BE199"/>
  <c r="T199"/>
  <c r="R199"/>
  <c r="P199"/>
  <c r="BI198"/>
  <c r="BH198"/>
  <c r="BG198"/>
  <c r="BE198"/>
  <c r="T198"/>
  <c r="R198"/>
  <c r="P198"/>
  <c r="BI197"/>
  <c r="BH197"/>
  <c r="BG197"/>
  <c r="BE197"/>
  <c r="T197"/>
  <c r="R197"/>
  <c r="P197"/>
  <c r="BI196"/>
  <c r="BH196"/>
  <c r="BG196"/>
  <c r="BE196"/>
  <c r="T196"/>
  <c r="R196"/>
  <c r="P196"/>
  <c r="BI195"/>
  <c r="BH195"/>
  <c r="BG195"/>
  <c r="BE195"/>
  <c r="T195"/>
  <c r="R195"/>
  <c r="P195"/>
  <c r="BI194"/>
  <c r="BH194"/>
  <c r="BG194"/>
  <c r="BE194"/>
  <c r="T194"/>
  <c r="R194"/>
  <c r="P194"/>
  <c r="BI193"/>
  <c r="BH193"/>
  <c r="BG193"/>
  <c r="BE193"/>
  <c r="T193"/>
  <c r="R193"/>
  <c r="P193"/>
  <c r="BI192"/>
  <c r="BH192"/>
  <c r="BG192"/>
  <c r="BE192"/>
  <c r="T192"/>
  <c r="R192"/>
  <c r="P192"/>
  <c r="BI191"/>
  <c r="BH191"/>
  <c r="BG191"/>
  <c r="BE191"/>
  <c r="T191"/>
  <c r="R191"/>
  <c r="P191"/>
  <c r="BI190"/>
  <c r="BH190"/>
  <c r="BG190"/>
  <c r="BE190"/>
  <c r="T190"/>
  <c r="R190"/>
  <c r="P190"/>
  <c r="BI189"/>
  <c r="BH189"/>
  <c r="BG189"/>
  <c r="BE189"/>
  <c r="T189"/>
  <c r="R189"/>
  <c r="P189"/>
  <c r="BI188"/>
  <c r="BH188"/>
  <c r="BG188"/>
  <c r="BE188"/>
  <c r="T188"/>
  <c r="R188"/>
  <c r="P188"/>
  <c r="BI187"/>
  <c r="BH187"/>
  <c r="BG187"/>
  <c r="BE187"/>
  <c r="T187"/>
  <c r="R187"/>
  <c r="P187"/>
  <c r="BI186"/>
  <c r="BH186"/>
  <c r="BG186"/>
  <c r="BE186"/>
  <c r="T186"/>
  <c r="R186"/>
  <c r="P186"/>
  <c r="BI185"/>
  <c r="BH185"/>
  <c r="BG185"/>
  <c r="BE185"/>
  <c r="T185"/>
  <c r="R185"/>
  <c r="P185"/>
  <c r="BI184"/>
  <c r="BH184"/>
  <c r="BG184"/>
  <c r="BE184"/>
  <c r="T184"/>
  <c r="R184"/>
  <c r="P184"/>
  <c r="BI183"/>
  <c r="BH183"/>
  <c r="BG183"/>
  <c r="BE183"/>
  <c r="T183"/>
  <c r="R183"/>
  <c r="P183"/>
  <c r="BI182"/>
  <c r="BH182"/>
  <c r="BG182"/>
  <c r="BE182"/>
  <c r="T182"/>
  <c r="R182"/>
  <c r="P182"/>
  <c r="BI181"/>
  <c r="BH181"/>
  <c r="BG181"/>
  <c r="BE181"/>
  <c r="T181"/>
  <c r="R181"/>
  <c r="P181"/>
  <c r="BI180"/>
  <c r="BH180"/>
  <c r="BG180"/>
  <c r="BE180"/>
  <c r="T180"/>
  <c r="R180"/>
  <c r="P180"/>
  <c r="BI179"/>
  <c r="BH179"/>
  <c r="BG179"/>
  <c r="BE179"/>
  <c r="T179"/>
  <c r="R179"/>
  <c r="P179"/>
  <c r="BI178"/>
  <c r="BH178"/>
  <c r="BG178"/>
  <c r="BE178"/>
  <c r="T178"/>
  <c r="R178"/>
  <c r="P178"/>
  <c r="BI176"/>
  <c r="BH176"/>
  <c r="BG176"/>
  <c r="BE176"/>
  <c r="T176"/>
  <c r="R176"/>
  <c r="P176"/>
  <c r="BI175"/>
  <c r="BH175"/>
  <c r="BG175"/>
  <c r="BE175"/>
  <c r="T175"/>
  <c r="R175"/>
  <c r="P175"/>
  <c r="BI174"/>
  <c r="BH174"/>
  <c r="BG174"/>
  <c r="BE174"/>
  <c r="T174"/>
  <c r="R174"/>
  <c r="P174"/>
  <c r="BI173"/>
  <c r="BH173"/>
  <c r="BG173"/>
  <c r="BE173"/>
  <c r="T173"/>
  <c r="R173"/>
  <c r="P173"/>
  <c r="BI172"/>
  <c r="BH172"/>
  <c r="BG172"/>
  <c r="BE172"/>
  <c r="T172"/>
  <c r="R172"/>
  <c r="P172"/>
  <c r="BI171"/>
  <c r="BH171"/>
  <c r="BG171"/>
  <c r="BE171"/>
  <c r="T171"/>
  <c r="R171"/>
  <c r="P171"/>
  <c r="BI170"/>
  <c r="BH170"/>
  <c r="BG170"/>
  <c r="BE170"/>
  <c r="T170"/>
  <c r="R170"/>
  <c r="P170"/>
  <c r="BI169"/>
  <c r="BH169"/>
  <c r="BG169"/>
  <c r="BE169"/>
  <c r="T169"/>
  <c r="R169"/>
  <c r="P169"/>
  <c r="BI168"/>
  <c r="BH168"/>
  <c r="BG168"/>
  <c r="BE168"/>
  <c r="T168"/>
  <c r="R168"/>
  <c r="P168"/>
  <c r="BI167"/>
  <c r="BH167"/>
  <c r="BG167"/>
  <c r="BE167"/>
  <c r="T167"/>
  <c r="R167"/>
  <c r="P167"/>
  <c r="BI166"/>
  <c r="BH166"/>
  <c r="BG166"/>
  <c r="BE166"/>
  <c r="T166"/>
  <c r="R166"/>
  <c r="P166"/>
  <c r="BI165"/>
  <c r="BH165"/>
  <c r="BG165"/>
  <c r="BE165"/>
  <c r="T165"/>
  <c r="R165"/>
  <c r="P165"/>
  <c r="BI163"/>
  <c r="BH163"/>
  <c r="BG163"/>
  <c r="BE163"/>
  <c r="T163"/>
  <c r="R163"/>
  <c r="P163"/>
  <c r="BI162"/>
  <c r="BH162"/>
  <c r="BG162"/>
  <c r="BE162"/>
  <c r="T162"/>
  <c r="R162"/>
  <c r="P162"/>
  <c r="BI161"/>
  <c r="BH161"/>
  <c r="BG161"/>
  <c r="BE161"/>
  <c r="T161"/>
  <c r="R161"/>
  <c r="P161"/>
  <c r="BI160"/>
  <c r="BH160"/>
  <c r="BG160"/>
  <c r="BE160"/>
  <c r="T160"/>
  <c r="R160"/>
  <c r="P160"/>
  <c r="BI159"/>
  <c r="BH159"/>
  <c r="BG159"/>
  <c r="BE159"/>
  <c r="T159"/>
  <c r="R159"/>
  <c r="P159"/>
  <c r="BI158"/>
  <c r="BH158"/>
  <c r="BG158"/>
  <c r="BE158"/>
  <c r="T158"/>
  <c r="R158"/>
  <c r="P158"/>
  <c r="BI157"/>
  <c r="BH157"/>
  <c r="BG157"/>
  <c r="BE157"/>
  <c r="T157"/>
  <c r="R157"/>
  <c r="P157"/>
  <c r="BI156"/>
  <c r="BH156"/>
  <c r="BG156"/>
  <c r="BE156"/>
  <c r="T156"/>
  <c r="R156"/>
  <c r="P156"/>
  <c r="BI155"/>
  <c r="BH155"/>
  <c r="BG155"/>
  <c r="BE155"/>
  <c r="T155"/>
  <c r="R155"/>
  <c r="P155"/>
  <c r="BI154"/>
  <c r="BH154"/>
  <c r="BG154"/>
  <c r="BE154"/>
  <c r="T154"/>
  <c r="R154"/>
  <c r="P154"/>
  <c r="BI153"/>
  <c r="BH153"/>
  <c r="BG153"/>
  <c r="BE153"/>
  <c r="T153"/>
  <c r="R153"/>
  <c r="P153"/>
  <c r="BI152"/>
  <c r="BH152"/>
  <c r="BG152"/>
  <c r="BE152"/>
  <c r="T152"/>
  <c r="R152"/>
  <c r="P152"/>
  <c r="BI151"/>
  <c r="BH151"/>
  <c r="BG151"/>
  <c r="BE151"/>
  <c r="T151"/>
  <c r="R151"/>
  <c r="P151"/>
  <c r="BI150"/>
  <c r="BH150"/>
  <c r="BG150"/>
  <c r="BE150"/>
  <c r="T150"/>
  <c r="R150"/>
  <c r="P150"/>
  <c r="BI149"/>
  <c r="BH149"/>
  <c r="BG149"/>
  <c r="BE149"/>
  <c r="T149"/>
  <c r="R149"/>
  <c r="P149"/>
  <c r="BI148"/>
  <c r="BH148"/>
  <c r="BG148"/>
  <c r="BE148"/>
  <c r="T148"/>
  <c r="R148"/>
  <c r="P148"/>
  <c r="BI147"/>
  <c r="BH147"/>
  <c r="BG147"/>
  <c r="BE147"/>
  <c r="T147"/>
  <c r="R147"/>
  <c r="P147"/>
  <c r="BI146"/>
  <c r="BH146"/>
  <c r="BG146"/>
  <c r="BE146"/>
  <c r="T146"/>
  <c r="R146"/>
  <c r="P146"/>
  <c r="BI145"/>
  <c r="BH145"/>
  <c r="BG145"/>
  <c r="BE145"/>
  <c r="T145"/>
  <c r="R145"/>
  <c r="P145"/>
  <c r="BI144"/>
  <c r="BH144"/>
  <c r="BG144"/>
  <c r="BE144"/>
  <c r="T144"/>
  <c r="R144"/>
  <c r="P144"/>
  <c r="BI143"/>
  <c r="BH143"/>
  <c r="BG143"/>
  <c r="BE143"/>
  <c r="T143"/>
  <c r="R143"/>
  <c r="P143"/>
  <c r="BI142"/>
  <c r="BH142"/>
  <c r="BG142"/>
  <c r="BE142"/>
  <c r="T142"/>
  <c r="R142"/>
  <c r="P142"/>
  <c r="BI141"/>
  <c r="BH141"/>
  <c r="BG141"/>
  <c r="BE141"/>
  <c r="T141"/>
  <c r="R141"/>
  <c r="P141"/>
  <c r="BI140"/>
  <c r="BH140"/>
  <c r="BG140"/>
  <c r="BE140"/>
  <c r="T140"/>
  <c r="R140"/>
  <c r="P140"/>
  <c r="F132"/>
  <c r="E130"/>
  <c r="BI113"/>
  <c r="BH113"/>
  <c r="BG113"/>
  <c r="BE113"/>
  <c r="BI112"/>
  <c r="BH112"/>
  <c r="BG112"/>
  <c r="BF112"/>
  <c r="BE112"/>
  <c r="BI111"/>
  <c r="BH111"/>
  <c r="BG111"/>
  <c r="BF111"/>
  <c r="BE111"/>
  <c r="BI110"/>
  <c r="BH110"/>
  <c r="BG110"/>
  <c r="BF110"/>
  <c r="BE110"/>
  <c r="BI109"/>
  <c r="BH109"/>
  <c r="BG109"/>
  <c r="BF109"/>
  <c r="BE109"/>
  <c r="BI108"/>
  <c r="BH108"/>
  <c r="BG108"/>
  <c r="BF108"/>
  <c r="BE108"/>
  <c r="F93"/>
  <c r="E91"/>
  <c r="J28"/>
  <c r="E28"/>
  <c r="J96"/>
  <c r="J27"/>
  <c r="J25"/>
  <c r="E25"/>
  <c r="J95"/>
  <c r="J24"/>
  <c r="J22"/>
  <c r="E22"/>
  <c r="F96"/>
  <c r="J21"/>
  <c r="J19"/>
  <c r="E19"/>
  <c r="F134"/>
  <c r="J18"/>
  <c r="J16"/>
  <c r="J132"/>
  <c r="E7"/>
  <c r="E124"/>
  <c i="24" r="J43"/>
  <c r="J42"/>
  <c i="1" r="AY121"/>
  <c i="24" r="J41"/>
  <c i="1" r="AX121"/>
  <c i="24" r="BI183"/>
  <c r="BH183"/>
  <c r="BG183"/>
  <c r="BE183"/>
  <c r="T183"/>
  <c r="R183"/>
  <c r="P183"/>
  <c r="BI182"/>
  <c r="BH182"/>
  <c r="BG182"/>
  <c r="BE182"/>
  <c r="T182"/>
  <c r="R182"/>
  <c r="P182"/>
  <c r="BI181"/>
  <c r="BH181"/>
  <c r="BG181"/>
  <c r="BE181"/>
  <c r="T181"/>
  <c r="R181"/>
  <c r="P181"/>
  <c r="BI179"/>
  <c r="BH179"/>
  <c r="BG179"/>
  <c r="BE179"/>
  <c r="T179"/>
  <c r="R179"/>
  <c r="P179"/>
  <c r="BI178"/>
  <c r="BH178"/>
  <c r="BG178"/>
  <c r="BE178"/>
  <c r="T178"/>
  <c r="R178"/>
  <c r="P178"/>
  <c r="BI177"/>
  <c r="BH177"/>
  <c r="BG177"/>
  <c r="BE177"/>
  <c r="T177"/>
  <c r="R177"/>
  <c r="P177"/>
  <c r="BI176"/>
  <c r="BH176"/>
  <c r="BG176"/>
  <c r="BE176"/>
  <c r="T176"/>
  <c r="R176"/>
  <c r="P176"/>
  <c r="BI175"/>
  <c r="BH175"/>
  <c r="BG175"/>
  <c r="BE175"/>
  <c r="T175"/>
  <c r="R175"/>
  <c r="P175"/>
  <c r="BI174"/>
  <c r="BH174"/>
  <c r="BG174"/>
  <c r="BE174"/>
  <c r="T174"/>
  <c r="R174"/>
  <c r="P174"/>
  <c r="BI173"/>
  <c r="BH173"/>
  <c r="BG173"/>
  <c r="BE173"/>
  <c r="T173"/>
  <c r="R173"/>
  <c r="P173"/>
  <c r="BI172"/>
  <c r="BH172"/>
  <c r="BG172"/>
  <c r="BE172"/>
  <c r="T172"/>
  <c r="R172"/>
  <c r="P172"/>
  <c r="BI171"/>
  <c r="BH171"/>
  <c r="BG171"/>
  <c r="BE171"/>
  <c r="T171"/>
  <c r="R171"/>
  <c r="P171"/>
  <c r="BI170"/>
  <c r="BH170"/>
  <c r="BG170"/>
  <c r="BE170"/>
  <c r="T170"/>
  <c r="R170"/>
  <c r="P170"/>
  <c r="BI169"/>
  <c r="BH169"/>
  <c r="BG169"/>
  <c r="BE169"/>
  <c r="T169"/>
  <c r="R169"/>
  <c r="P169"/>
  <c r="BI168"/>
  <c r="BH168"/>
  <c r="BG168"/>
  <c r="BE168"/>
  <c r="T168"/>
  <c r="R168"/>
  <c r="P168"/>
  <c r="BI167"/>
  <c r="BH167"/>
  <c r="BG167"/>
  <c r="BE167"/>
  <c r="T167"/>
  <c r="R167"/>
  <c r="P167"/>
  <c r="BI166"/>
  <c r="BH166"/>
  <c r="BG166"/>
  <c r="BE166"/>
  <c r="T166"/>
  <c r="R166"/>
  <c r="P166"/>
  <c r="BI165"/>
  <c r="BH165"/>
  <c r="BG165"/>
  <c r="BE165"/>
  <c r="T165"/>
  <c r="R165"/>
  <c r="P165"/>
  <c r="BI164"/>
  <c r="BH164"/>
  <c r="BG164"/>
  <c r="BE164"/>
  <c r="T164"/>
  <c r="R164"/>
  <c r="P164"/>
  <c r="BI163"/>
  <c r="BH163"/>
  <c r="BG163"/>
  <c r="BE163"/>
  <c r="T163"/>
  <c r="R163"/>
  <c r="P163"/>
  <c r="BI162"/>
  <c r="BH162"/>
  <c r="BG162"/>
  <c r="BE162"/>
  <c r="T162"/>
  <c r="R162"/>
  <c r="P162"/>
  <c r="BI161"/>
  <c r="BH161"/>
  <c r="BG161"/>
  <c r="BE161"/>
  <c r="T161"/>
  <c r="R161"/>
  <c r="P161"/>
  <c r="BI160"/>
  <c r="BH160"/>
  <c r="BG160"/>
  <c r="BE160"/>
  <c r="T160"/>
  <c r="R160"/>
  <c r="P160"/>
  <c r="BI159"/>
  <c r="BH159"/>
  <c r="BG159"/>
  <c r="BE159"/>
  <c r="T159"/>
  <c r="R159"/>
  <c r="P159"/>
  <c r="BI158"/>
  <c r="BH158"/>
  <c r="BG158"/>
  <c r="BE158"/>
  <c r="T158"/>
  <c r="R158"/>
  <c r="P158"/>
  <c r="BI157"/>
  <c r="BH157"/>
  <c r="BG157"/>
  <c r="BE157"/>
  <c r="T157"/>
  <c r="R157"/>
  <c r="P157"/>
  <c r="BI156"/>
  <c r="BH156"/>
  <c r="BG156"/>
  <c r="BE156"/>
  <c r="T156"/>
  <c r="R156"/>
  <c r="P156"/>
  <c r="BI155"/>
  <c r="BH155"/>
  <c r="BG155"/>
  <c r="BE155"/>
  <c r="T155"/>
  <c r="R155"/>
  <c r="P155"/>
  <c r="BI154"/>
  <c r="BH154"/>
  <c r="BG154"/>
  <c r="BE154"/>
  <c r="T154"/>
  <c r="R154"/>
  <c r="P154"/>
  <c r="BI153"/>
  <c r="BH153"/>
  <c r="BG153"/>
  <c r="BE153"/>
  <c r="T153"/>
  <c r="R153"/>
  <c r="P153"/>
  <c r="BI152"/>
  <c r="BH152"/>
  <c r="BG152"/>
  <c r="BE152"/>
  <c r="T152"/>
  <c r="R152"/>
  <c r="P152"/>
  <c r="BI151"/>
  <c r="BH151"/>
  <c r="BG151"/>
  <c r="BE151"/>
  <c r="T151"/>
  <c r="R151"/>
  <c r="P151"/>
  <c r="BI150"/>
  <c r="BH150"/>
  <c r="BG150"/>
  <c r="BE150"/>
  <c r="T150"/>
  <c r="R150"/>
  <c r="P150"/>
  <c r="BI149"/>
  <c r="BH149"/>
  <c r="BG149"/>
  <c r="BE149"/>
  <c r="T149"/>
  <c r="R149"/>
  <c r="P149"/>
  <c r="BI148"/>
  <c r="BH148"/>
  <c r="BG148"/>
  <c r="BE148"/>
  <c r="T148"/>
  <c r="R148"/>
  <c r="P148"/>
  <c r="BI147"/>
  <c r="BH147"/>
  <c r="BG147"/>
  <c r="BE147"/>
  <c r="T147"/>
  <c r="R147"/>
  <c r="P147"/>
  <c r="BI146"/>
  <c r="BH146"/>
  <c r="BG146"/>
  <c r="BE146"/>
  <c r="T146"/>
  <c r="R146"/>
  <c r="P146"/>
  <c r="BI145"/>
  <c r="BH145"/>
  <c r="BG145"/>
  <c r="BE145"/>
  <c r="T145"/>
  <c r="R145"/>
  <c r="P145"/>
  <c r="BI144"/>
  <c r="BH144"/>
  <c r="BG144"/>
  <c r="BE144"/>
  <c r="T144"/>
  <c r="R144"/>
  <c r="P144"/>
  <c r="BI143"/>
  <c r="BH143"/>
  <c r="BG143"/>
  <c r="BE143"/>
  <c r="T143"/>
  <c r="R143"/>
  <c r="P143"/>
  <c r="BI141"/>
  <c r="BH141"/>
  <c r="BG141"/>
  <c r="BE141"/>
  <c r="T141"/>
  <c r="R141"/>
  <c r="P141"/>
  <c r="BI140"/>
  <c r="BH140"/>
  <c r="BG140"/>
  <c r="BE140"/>
  <c r="T140"/>
  <c r="R140"/>
  <c r="P140"/>
  <c r="BI139"/>
  <c r="BH139"/>
  <c r="BG139"/>
  <c r="BE139"/>
  <c r="T139"/>
  <c r="R139"/>
  <c r="P139"/>
  <c r="F131"/>
  <c r="E129"/>
  <c r="BI112"/>
  <c r="BH112"/>
  <c r="BG112"/>
  <c r="BE112"/>
  <c r="BI111"/>
  <c r="BH111"/>
  <c r="BG111"/>
  <c r="BF111"/>
  <c r="BE111"/>
  <c r="BI110"/>
  <c r="BH110"/>
  <c r="BG110"/>
  <c r="BF110"/>
  <c r="BE110"/>
  <c r="BI109"/>
  <c r="BH109"/>
  <c r="BG109"/>
  <c r="BF109"/>
  <c r="BE109"/>
  <c r="BI108"/>
  <c r="BH108"/>
  <c r="BG108"/>
  <c r="BF108"/>
  <c r="BE108"/>
  <c r="BI107"/>
  <c r="BH107"/>
  <c r="BG107"/>
  <c r="BF107"/>
  <c r="BE107"/>
  <c r="F93"/>
  <c r="E91"/>
  <c r="J28"/>
  <c r="E28"/>
  <c r="J134"/>
  <c r="J27"/>
  <c r="J25"/>
  <c r="E25"/>
  <c r="J95"/>
  <c r="J24"/>
  <c r="J22"/>
  <c r="E22"/>
  <c r="F134"/>
  <c r="J21"/>
  <c r="J19"/>
  <c r="E19"/>
  <c r="F133"/>
  <c r="J18"/>
  <c r="J16"/>
  <c r="J93"/>
  <c r="E7"/>
  <c r="E85"/>
  <c i="23" r="J43"/>
  <c r="J42"/>
  <c i="1" r="AY120"/>
  <c i="23" r="J41"/>
  <c i="1" r="AX120"/>
  <c i="23" r="BI192"/>
  <c r="BH192"/>
  <c r="BG192"/>
  <c r="BE192"/>
  <c r="T192"/>
  <c r="R192"/>
  <c r="P192"/>
  <c r="BI191"/>
  <c r="BH191"/>
  <c r="BG191"/>
  <c r="BE191"/>
  <c r="T191"/>
  <c r="R191"/>
  <c r="P191"/>
  <c r="BI190"/>
  <c r="BH190"/>
  <c r="BG190"/>
  <c r="BE190"/>
  <c r="T190"/>
  <c r="R190"/>
  <c r="P190"/>
  <c r="BI188"/>
  <c r="BH188"/>
  <c r="BG188"/>
  <c r="BE188"/>
  <c r="T188"/>
  <c r="R188"/>
  <c r="P188"/>
  <c r="BI187"/>
  <c r="BH187"/>
  <c r="BG187"/>
  <c r="BE187"/>
  <c r="T187"/>
  <c r="R187"/>
  <c r="P187"/>
  <c r="BI186"/>
  <c r="BH186"/>
  <c r="BG186"/>
  <c r="BE186"/>
  <c r="T186"/>
  <c r="R186"/>
  <c r="P186"/>
  <c r="BI185"/>
  <c r="BH185"/>
  <c r="BG185"/>
  <c r="BE185"/>
  <c r="T185"/>
  <c r="R185"/>
  <c r="P185"/>
  <c r="BI184"/>
  <c r="BH184"/>
  <c r="BG184"/>
  <c r="BE184"/>
  <c r="T184"/>
  <c r="R184"/>
  <c r="P184"/>
  <c r="BI183"/>
  <c r="BH183"/>
  <c r="BG183"/>
  <c r="BE183"/>
  <c r="T183"/>
  <c r="R183"/>
  <c r="P183"/>
  <c r="BI182"/>
  <c r="BH182"/>
  <c r="BG182"/>
  <c r="BE182"/>
  <c r="T182"/>
  <c r="R182"/>
  <c r="P182"/>
  <c r="BI181"/>
  <c r="BH181"/>
  <c r="BG181"/>
  <c r="BE181"/>
  <c r="T181"/>
  <c r="R181"/>
  <c r="P181"/>
  <c r="BI180"/>
  <c r="BH180"/>
  <c r="BG180"/>
  <c r="BE180"/>
  <c r="T180"/>
  <c r="R180"/>
  <c r="P180"/>
  <c r="BI179"/>
  <c r="BH179"/>
  <c r="BG179"/>
  <c r="BE179"/>
  <c r="T179"/>
  <c r="R179"/>
  <c r="P179"/>
  <c r="BI178"/>
  <c r="BH178"/>
  <c r="BG178"/>
  <c r="BE178"/>
  <c r="T178"/>
  <c r="R178"/>
  <c r="P178"/>
  <c r="BI177"/>
  <c r="BH177"/>
  <c r="BG177"/>
  <c r="BE177"/>
  <c r="T177"/>
  <c r="R177"/>
  <c r="P177"/>
  <c r="BI175"/>
  <c r="BH175"/>
  <c r="BG175"/>
  <c r="BE175"/>
  <c r="T175"/>
  <c r="R175"/>
  <c r="P175"/>
  <c r="BI174"/>
  <c r="BH174"/>
  <c r="BG174"/>
  <c r="BE174"/>
  <c r="T174"/>
  <c r="R174"/>
  <c r="P174"/>
  <c r="BI173"/>
  <c r="BH173"/>
  <c r="BG173"/>
  <c r="BE173"/>
  <c r="T173"/>
  <c r="R173"/>
  <c r="P173"/>
  <c r="BI172"/>
  <c r="BH172"/>
  <c r="BG172"/>
  <c r="BE172"/>
  <c r="T172"/>
  <c r="R172"/>
  <c r="P172"/>
  <c r="BI171"/>
  <c r="BH171"/>
  <c r="BG171"/>
  <c r="BE171"/>
  <c r="T171"/>
  <c r="R171"/>
  <c r="P171"/>
  <c r="BI170"/>
  <c r="BH170"/>
  <c r="BG170"/>
  <c r="BE170"/>
  <c r="T170"/>
  <c r="R170"/>
  <c r="P170"/>
  <c r="BI169"/>
  <c r="BH169"/>
  <c r="BG169"/>
  <c r="BE169"/>
  <c r="T169"/>
  <c r="R169"/>
  <c r="P169"/>
  <c r="BI168"/>
  <c r="BH168"/>
  <c r="BG168"/>
  <c r="BE168"/>
  <c r="T168"/>
  <c r="R168"/>
  <c r="P168"/>
  <c r="BI167"/>
  <c r="BH167"/>
  <c r="BG167"/>
  <c r="BE167"/>
  <c r="T167"/>
  <c r="R167"/>
  <c r="P167"/>
  <c r="BI166"/>
  <c r="BH166"/>
  <c r="BG166"/>
  <c r="BE166"/>
  <c r="T166"/>
  <c r="R166"/>
  <c r="P166"/>
  <c r="BI165"/>
  <c r="BH165"/>
  <c r="BG165"/>
  <c r="BE165"/>
  <c r="T165"/>
  <c r="R165"/>
  <c r="P165"/>
  <c r="BI164"/>
  <c r="BH164"/>
  <c r="BG164"/>
  <c r="BE164"/>
  <c r="T164"/>
  <c r="R164"/>
  <c r="P164"/>
  <c r="BI163"/>
  <c r="BH163"/>
  <c r="BG163"/>
  <c r="BE163"/>
  <c r="T163"/>
  <c r="R163"/>
  <c r="P163"/>
  <c r="BI162"/>
  <c r="BH162"/>
  <c r="BG162"/>
  <c r="BE162"/>
  <c r="T162"/>
  <c r="R162"/>
  <c r="P162"/>
  <c r="BI161"/>
  <c r="BH161"/>
  <c r="BG161"/>
  <c r="BE161"/>
  <c r="T161"/>
  <c r="R161"/>
  <c r="P161"/>
  <c r="BI160"/>
  <c r="BH160"/>
  <c r="BG160"/>
  <c r="BE160"/>
  <c r="T160"/>
  <c r="R160"/>
  <c r="P160"/>
  <c r="BI159"/>
  <c r="BH159"/>
  <c r="BG159"/>
  <c r="BE159"/>
  <c r="T159"/>
  <c r="R159"/>
  <c r="P159"/>
  <c r="BI158"/>
  <c r="BH158"/>
  <c r="BG158"/>
  <c r="BE158"/>
  <c r="T158"/>
  <c r="R158"/>
  <c r="P158"/>
  <c r="BI157"/>
  <c r="BH157"/>
  <c r="BG157"/>
  <c r="BE157"/>
  <c r="T157"/>
  <c r="R157"/>
  <c r="P157"/>
  <c r="BI156"/>
  <c r="BH156"/>
  <c r="BG156"/>
  <c r="BE156"/>
  <c r="T156"/>
  <c r="R156"/>
  <c r="P156"/>
  <c r="BI155"/>
  <c r="BH155"/>
  <c r="BG155"/>
  <c r="BE155"/>
  <c r="T155"/>
  <c r="R155"/>
  <c r="P155"/>
  <c r="BI154"/>
  <c r="BH154"/>
  <c r="BG154"/>
  <c r="BE154"/>
  <c r="T154"/>
  <c r="R154"/>
  <c r="P154"/>
  <c r="BI153"/>
  <c r="BH153"/>
  <c r="BG153"/>
  <c r="BE153"/>
  <c r="T153"/>
  <c r="R153"/>
  <c r="P153"/>
  <c r="BI152"/>
  <c r="BH152"/>
  <c r="BG152"/>
  <c r="BE152"/>
  <c r="T152"/>
  <c r="R152"/>
  <c r="P152"/>
  <c r="BI151"/>
  <c r="BH151"/>
  <c r="BG151"/>
  <c r="BE151"/>
  <c r="T151"/>
  <c r="R151"/>
  <c r="P151"/>
  <c r="BI150"/>
  <c r="BH150"/>
  <c r="BG150"/>
  <c r="BE150"/>
  <c r="T150"/>
  <c r="R150"/>
  <c r="P150"/>
  <c r="BI149"/>
  <c r="BH149"/>
  <c r="BG149"/>
  <c r="BE149"/>
  <c r="T149"/>
  <c r="R149"/>
  <c r="P149"/>
  <c r="BI148"/>
  <c r="BH148"/>
  <c r="BG148"/>
  <c r="BE148"/>
  <c r="T148"/>
  <c r="R148"/>
  <c r="P148"/>
  <c r="BI147"/>
  <c r="BH147"/>
  <c r="BG147"/>
  <c r="BE147"/>
  <c r="T147"/>
  <c r="R147"/>
  <c r="P147"/>
  <c r="BI146"/>
  <c r="BH146"/>
  <c r="BG146"/>
  <c r="BE146"/>
  <c r="T146"/>
  <c r="R146"/>
  <c r="P146"/>
  <c r="BI145"/>
  <c r="BH145"/>
  <c r="BG145"/>
  <c r="BE145"/>
  <c r="T145"/>
  <c r="R145"/>
  <c r="P145"/>
  <c r="BI144"/>
  <c r="BH144"/>
  <c r="BG144"/>
  <c r="BE144"/>
  <c r="T144"/>
  <c r="R144"/>
  <c r="P144"/>
  <c r="BI143"/>
  <c r="BH143"/>
  <c r="BG143"/>
  <c r="BE143"/>
  <c r="T143"/>
  <c r="R143"/>
  <c r="P143"/>
  <c r="BI142"/>
  <c r="BH142"/>
  <c r="BG142"/>
  <c r="BE142"/>
  <c r="T142"/>
  <c r="R142"/>
  <c r="P142"/>
  <c r="BI141"/>
  <c r="BH141"/>
  <c r="BG141"/>
  <c r="BE141"/>
  <c r="T141"/>
  <c r="R141"/>
  <c r="P141"/>
  <c r="F132"/>
  <c r="E130"/>
  <c r="BI113"/>
  <c r="BH113"/>
  <c r="BG113"/>
  <c r="BE113"/>
  <c r="BI112"/>
  <c r="BH112"/>
  <c r="BG112"/>
  <c r="BF112"/>
  <c r="BE112"/>
  <c r="BI111"/>
  <c r="BH111"/>
  <c r="BG111"/>
  <c r="BF111"/>
  <c r="BE111"/>
  <c r="BI110"/>
  <c r="BH110"/>
  <c r="BG110"/>
  <c r="BF110"/>
  <c r="BE110"/>
  <c r="BI109"/>
  <c r="BH109"/>
  <c r="BG109"/>
  <c r="BF109"/>
  <c r="BE109"/>
  <c r="BI108"/>
  <c r="BH108"/>
  <c r="BG108"/>
  <c r="BF108"/>
  <c r="BE108"/>
  <c r="F93"/>
  <c r="E91"/>
  <c r="J28"/>
  <c r="E28"/>
  <c r="J96"/>
  <c r="J27"/>
  <c r="J25"/>
  <c r="E25"/>
  <c r="J134"/>
  <c r="J24"/>
  <c r="J22"/>
  <c r="E22"/>
  <c r="F135"/>
  <c r="J21"/>
  <c r="J19"/>
  <c r="E19"/>
  <c r="F134"/>
  <c r="J18"/>
  <c r="J16"/>
  <c r="J93"/>
  <c r="E7"/>
  <c r="E124"/>
  <c i="22" r="J43"/>
  <c r="J42"/>
  <c i="1" r="AY119"/>
  <c i="22" r="J41"/>
  <c i="1" r="AX119"/>
  <c i="22" r="BI251"/>
  <c r="BH251"/>
  <c r="BG251"/>
  <c r="BE251"/>
  <c r="T251"/>
  <c r="R251"/>
  <c r="P251"/>
  <c r="BI250"/>
  <c r="BH250"/>
  <c r="BG250"/>
  <c r="BE250"/>
  <c r="T250"/>
  <c r="R250"/>
  <c r="P250"/>
  <c r="BI248"/>
  <c r="BH248"/>
  <c r="BG248"/>
  <c r="BE248"/>
  <c r="T248"/>
  <c r="R248"/>
  <c r="P248"/>
  <c r="BI247"/>
  <c r="BH247"/>
  <c r="BG247"/>
  <c r="BE247"/>
  <c r="T247"/>
  <c r="R247"/>
  <c r="P247"/>
  <c r="BI245"/>
  <c r="BH245"/>
  <c r="BG245"/>
  <c r="BE245"/>
  <c r="T245"/>
  <c r="R245"/>
  <c r="P245"/>
  <c r="BI244"/>
  <c r="BH244"/>
  <c r="BG244"/>
  <c r="BE244"/>
  <c r="T244"/>
  <c r="R244"/>
  <c r="P244"/>
  <c r="BI243"/>
  <c r="BH243"/>
  <c r="BG243"/>
  <c r="BE243"/>
  <c r="T243"/>
  <c r="R243"/>
  <c r="P243"/>
  <c r="BI242"/>
  <c r="BH242"/>
  <c r="BG242"/>
  <c r="BE242"/>
  <c r="T242"/>
  <c r="R242"/>
  <c r="P242"/>
  <c r="BI241"/>
  <c r="BH241"/>
  <c r="BG241"/>
  <c r="BE241"/>
  <c r="T241"/>
  <c r="R241"/>
  <c r="P241"/>
  <c r="BI240"/>
  <c r="BH240"/>
  <c r="BG240"/>
  <c r="BE240"/>
  <c r="T240"/>
  <c r="R240"/>
  <c r="P240"/>
  <c r="BI239"/>
  <c r="BH239"/>
  <c r="BG239"/>
  <c r="BE239"/>
  <c r="T239"/>
  <c r="R239"/>
  <c r="P239"/>
  <c r="BI238"/>
  <c r="BH238"/>
  <c r="BG238"/>
  <c r="BE238"/>
  <c r="T238"/>
  <c r="R238"/>
  <c r="P238"/>
  <c r="BI237"/>
  <c r="BH237"/>
  <c r="BG237"/>
  <c r="BE237"/>
  <c r="T237"/>
  <c r="R237"/>
  <c r="P237"/>
  <c r="BI236"/>
  <c r="BH236"/>
  <c r="BG236"/>
  <c r="BE236"/>
  <c r="T236"/>
  <c r="R236"/>
  <c r="P236"/>
  <c r="BI235"/>
  <c r="BH235"/>
  <c r="BG235"/>
  <c r="BE235"/>
  <c r="T235"/>
  <c r="R235"/>
  <c r="P235"/>
  <c r="BI234"/>
  <c r="BH234"/>
  <c r="BG234"/>
  <c r="BE234"/>
  <c r="T234"/>
  <c r="R234"/>
  <c r="P234"/>
  <c r="BI233"/>
  <c r="BH233"/>
  <c r="BG233"/>
  <c r="BE233"/>
  <c r="T233"/>
  <c r="R233"/>
  <c r="P233"/>
  <c r="BI232"/>
  <c r="BH232"/>
  <c r="BG232"/>
  <c r="BE232"/>
  <c r="T232"/>
  <c r="R232"/>
  <c r="P232"/>
  <c r="BI231"/>
  <c r="BH231"/>
  <c r="BG231"/>
  <c r="BE231"/>
  <c r="T231"/>
  <c r="R231"/>
  <c r="P231"/>
  <c r="BI230"/>
  <c r="BH230"/>
  <c r="BG230"/>
  <c r="BE230"/>
  <c r="T230"/>
  <c r="R230"/>
  <c r="P230"/>
  <c r="BI229"/>
  <c r="BH229"/>
  <c r="BG229"/>
  <c r="BE229"/>
  <c r="T229"/>
  <c r="R229"/>
  <c r="P229"/>
  <c r="BI228"/>
  <c r="BH228"/>
  <c r="BG228"/>
  <c r="BE228"/>
  <c r="T228"/>
  <c r="R228"/>
  <c r="P228"/>
  <c r="BI227"/>
  <c r="BH227"/>
  <c r="BG227"/>
  <c r="BE227"/>
  <c r="T227"/>
  <c r="R227"/>
  <c r="P227"/>
  <c r="BI226"/>
  <c r="BH226"/>
  <c r="BG226"/>
  <c r="BE226"/>
  <c r="T226"/>
  <c r="R226"/>
  <c r="P226"/>
  <c r="BI225"/>
  <c r="BH225"/>
  <c r="BG225"/>
  <c r="BE225"/>
  <c r="T225"/>
  <c r="R225"/>
  <c r="P225"/>
  <c r="BI224"/>
  <c r="BH224"/>
  <c r="BG224"/>
  <c r="BE224"/>
  <c r="T224"/>
  <c r="R224"/>
  <c r="P224"/>
  <c r="BI223"/>
  <c r="BH223"/>
  <c r="BG223"/>
  <c r="BE223"/>
  <c r="T223"/>
  <c r="R223"/>
  <c r="P223"/>
  <c r="BI222"/>
  <c r="BH222"/>
  <c r="BG222"/>
  <c r="BE222"/>
  <c r="T222"/>
  <c r="R222"/>
  <c r="P222"/>
  <c r="BI221"/>
  <c r="BH221"/>
  <c r="BG221"/>
  <c r="BE221"/>
  <c r="T221"/>
  <c r="R221"/>
  <c r="P221"/>
  <c r="BI220"/>
  <c r="BH220"/>
  <c r="BG220"/>
  <c r="BE220"/>
  <c r="T220"/>
  <c r="R220"/>
  <c r="P220"/>
  <c r="BI219"/>
  <c r="BH219"/>
  <c r="BG219"/>
  <c r="BE219"/>
  <c r="T219"/>
  <c r="R219"/>
  <c r="P219"/>
  <c r="BI218"/>
  <c r="BH218"/>
  <c r="BG218"/>
  <c r="BE218"/>
  <c r="T218"/>
  <c r="R218"/>
  <c r="P218"/>
  <c r="BI217"/>
  <c r="BH217"/>
  <c r="BG217"/>
  <c r="BE217"/>
  <c r="T217"/>
  <c r="R217"/>
  <c r="P217"/>
  <c r="BI216"/>
  <c r="BH216"/>
  <c r="BG216"/>
  <c r="BE216"/>
  <c r="T216"/>
  <c r="R216"/>
  <c r="P216"/>
  <c r="BI215"/>
  <c r="BH215"/>
  <c r="BG215"/>
  <c r="BE215"/>
  <c r="T215"/>
  <c r="R215"/>
  <c r="P215"/>
  <c r="BI214"/>
  <c r="BH214"/>
  <c r="BG214"/>
  <c r="BE214"/>
  <c r="T214"/>
  <c r="R214"/>
  <c r="P214"/>
  <c r="BI213"/>
  <c r="BH213"/>
  <c r="BG213"/>
  <c r="BE213"/>
  <c r="T213"/>
  <c r="R213"/>
  <c r="P213"/>
  <c r="BI212"/>
  <c r="BH212"/>
  <c r="BG212"/>
  <c r="BE212"/>
  <c r="T212"/>
  <c r="R212"/>
  <c r="P212"/>
  <c r="BI211"/>
  <c r="BH211"/>
  <c r="BG211"/>
  <c r="BE211"/>
  <c r="T211"/>
  <c r="R211"/>
  <c r="P211"/>
  <c r="BI210"/>
  <c r="BH210"/>
  <c r="BG210"/>
  <c r="BE210"/>
  <c r="T210"/>
  <c r="R210"/>
  <c r="P210"/>
  <c r="BI209"/>
  <c r="BH209"/>
  <c r="BG209"/>
  <c r="BE209"/>
  <c r="T209"/>
  <c r="R209"/>
  <c r="P209"/>
  <c r="BI208"/>
  <c r="BH208"/>
  <c r="BG208"/>
  <c r="BE208"/>
  <c r="T208"/>
  <c r="R208"/>
  <c r="P208"/>
  <c r="BI207"/>
  <c r="BH207"/>
  <c r="BG207"/>
  <c r="BE207"/>
  <c r="T207"/>
  <c r="R207"/>
  <c r="P207"/>
  <c r="BI206"/>
  <c r="BH206"/>
  <c r="BG206"/>
  <c r="BE206"/>
  <c r="T206"/>
  <c r="R206"/>
  <c r="P206"/>
  <c r="BI205"/>
  <c r="BH205"/>
  <c r="BG205"/>
  <c r="BE205"/>
  <c r="T205"/>
  <c r="R205"/>
  <c r="P205"/>
  <c r="BI204"/>
  <c r="BH204"/>
  <c r="BG204"/>
  <c r="BE204"/>
  <c r="T204"/>
  <c r="R204"/>
  <c r="P204"/>
  <c r="BI203"/>
  <c r="BH203"/>
  <c r="BG203"/>
  <c r="BE203"/>
  <c r="T203"/>
  <c r="R203"/>
  <c r="P203"/>
  <c r="BI202"/>
  <c r="BH202"/>
  <c r="BG202"/>
  <c r="BE202"/>
  <c r="T202"/>
  <c r="R202"/>
  <c r="P202"/>
  <c r="BI201"/>
  <c r="BH201"/>
  <c r="BG201"/>
  <c r="BE201"/>
  <c r="T201"/>
  <c r="R201"/>
  <c r="P201"/>
  <c r="BI200"/>
  <c r="BH200"/>
  <c r="BG200"/>
  <c r="BE200"/>
  <c r="T200"/>
  <c r="R200"/>
  <c r="P200"/>
  <c r="BI199"/>
  <c r="BH199"/>
  <c r="BG199"/>
  <c r="BE199"/>
  <c r="T199"/>
  <c r="R199"/>
  <c r="P199"/>
  <c r="BI198"/>
  <c r="BH198"/>
  <c r="BG198"/>
  <c r="BE198"/>
  <c r="T198"/>
  <c r="R198"/>
  <c r="P198"/>
  <c r="BI197"/>
  <c r="BH197"/>
  <c r="BG197"/>
  <c r="BE197"/>
  <c r="T197"/>
  <c r="R197"/>
  <c r="P197"/>
  <c r="BI195"/>
  <c r="BH195"/>
  <c r="BG195"/>
  <c r="BE195"/>
  <c r="T195"/>
  <c r="R195"/>
  <c r="P195"/>
  <c r="BI194"/>
  <c r="BH194"/>
  <c r="BG194"/>
  <c r="BE194"/>
  <c r="T194"/>
  <c r="R194"/>
  <c r="P194"/>
  <c r="BI193"/>
  <c r="BH193"/>
  <c r="BG193"/>
  <c r="BE193"/>
  <c r="T193"/>
  <c r="R193"/>
  <c r="P193"/>
  <c r="BI192"/>
  <c r="BH192"/>
  <c r="BG192"/>
  <c r="BE192"/>
  <c r="T192"/>
  <c r="R192"/>
  <c r="P192"/>
  <c r="BI191"/>
  <c r="BH191"/>
  <c r="BG191"/>
  <c r="BE191"/>
  <c r="T191"/>
  <c r="R191"/>
  <c r="P191"/>
  <c r="BI190"/>
  <c r="BH190"/>
  <c r="BG190"/>
  <c r="BE190"/>
  <c r="T190"/>
  <c r="R190"/>
  <c r="P190"/>
  <c r="BI189"/>
  <c r="BH189"/>
  <c r="BG189"/>
  <c r="BE189"/>
  <c r="T189"/>
  <c r="R189"/>
  <c r="P189"/>
  <c r="BI188"/>
  <c r="BH188"/>
  <c r="BG188"/>
  <c r="BE188"/>
  <c r="T188"/>
  <c r="R188"/>
  <c r="P188"/>
  <c r="BI187"/>
  <c r="BH187"/>
  <c r="BG187"/>
  <c r="BE187"/>
  <c r="T187"/>
  <c r="R187"/>
  <c r="P187"/>
  <c r="BI186"/>
  <c r="BH186"/>
  <c r="BG186"/>
  <c r="BE186"/>
  <c r="T186"/>
  <c r="R186"/>
  <c r="P186"/>
  <c r="BI185"/>
  <c r="BH185"/>
  <c r="BG185"/>
  <c r="BE185"/>
  <c r="T185"/>
  <c r="R185"/>
  <c r="P185"/>
  <c r="BI184"/>
  <c r="BH184"/>
  <c r="BG184"/>
  <c r="BE184"/>
  <c r="T184"/>
  <c r="R184"/>
  <c r="P184"/>
  <c r="BI183"/>
  <c r="BH183"/>
  <c r="BG183"/>
  <c r="BE183"/>
  <c r="T183"/>
  <c r="R183"/>
  <c r="P183"/>
  <c r="BI182"/>
  <c r="BH182"/>
  <c r="BG182"/>
  <c r="BE182"/>
  <c r="T182"/>
  <c r="R182"/>
  <c r="P182"/>
  <c r="BI181"/>
  <c r="BH181"/>
  <c r="BG181"/>
  <c r="BE181"/>
  <c r="T181"/>
  <c r="R181"/>
  <c r="P181"/>
  <c r="BI180"/>
  <c r="BH180"/>
  <c r="BG180"/>
  <c r="BE180"/>
  <c r="T180"/>
  <c r="R180"/>
  <c r="P180"/>
  <c r="BI179"/>
  <c r="BH179"/>
  <c r="BG179"/>
  <c r="BE179"/>
  <c r="T179"/>
  <c r="R179"/>
  <c r="P179"/>
  <c r="BI178"/>
  <c r="BH178"/>
  <c r="BG178"/>
  <c r="BE178"/>
  <c r="T178"/>
  <c r="R178"/>
  <c r="P178"/>
  <c r="BI177"/>
  <c r="BH177"/>
  <c r="BG177"/>
  <c r="BE177"/>
  <c r="T177"/>
  <c r="R177"/>
  <c r="P177"/>
  <c r="BI175"/>
  <c r="BH175"/>
  <c r="BG175"/>
  <c r="BE175"/>
  <c r="T175"/>
  <c r="R175"/>
  <c r="P175"/>
  <c r="BI174"/>
  <c r="BH174"/>
  <c r="BG174"/>
  <c r="BE174"/>
  <c r="T174"/>
  <c r="R174"/>
  <c r="P174"/>
  <c r="BI173"/>
  <c r="BH173"/>
  <c r="BG173"/>
  <c r="BE173"/>
  <c r="T173"/>
  <c r="R173"/>
  <c r="P173"/>
  <c r="BI172"/>
  <c r="BH172"/>
  <c r="BG172"/>
  <c r="BE172"/>
  <c r="T172"/>
  <c r="R172"/>
  <c r="P172"/>
  <c r="BI171"/>
  <c r="BH171"/>
  <c r="BG171"/>
  <c r="BE171"/>
  <c r="T171"/>
  <c r="R171"/>
  <c r="P171"/>
  <c r="BI170"/>
  <c r="BH170"/>
  <c r="BG170"/>
  <c r="BE170"/>
  <c r="T170"/>
  <c r="R170"/>
  <c r="P170"/>
  <c r="BI169"/>
  <c r="BH169"/>
  <c r="BG169"/>
  <c r="BE169"/>
  <c r="T169"/>
  <c r="R169"/>
  <c r="P169"/>
  <c r="BI168"/>
  <c r="BH168"/>
  <c r="BG168"/>
  <c r="BE168"/>
  <c r="T168"/>
  <c r="R168"/>
  <c r="P168"/>
  <c r="BI166"/>
  <c r="BH166"/>
  <c r="BG166"/>
  <c r="BE166"/>
  <c r="T166"/>
  <c r="R166"/>
  <c r="P166"/>
  <c r="BI165"/>
  <c r="BH165"/>
  <c r="BG165"/>
  <c r="BE165"/>
  <c r="T165"/>
  <c r="R165"/>
  <c r="P165"/>
  <c r="BI164"/>
  <c r="BH164"/>
  <c r="BG164"/>
  <c r="BE164"/>
  <c r="T164"/>
  <c r="R164"/>
  <c r="P164"/>
  <c r="BI163"/>
  <c r="BH163"/>
  <c r="BG163"/>
  <c r="BE163"/>
  <c r="T163"/>
  <c r="R163"/>
  <c r="P163"/>
  <c r="BI162"/>
  <c r="BH162"/>
  <c r="BG162"/>
  <c r="BE162"/>
  <c r="T162"/>
  <c r="R162"/>
  <c r="P162"/>
  <c r="BI161"/>
  <c r="BH161"/>
  <c r="BG161"/>
  <c r="BE161"/>
  <c r="T161"/>
  <c r="R161"/>
  <c r="P161"/>
  <c r="BI160"/>
  <c r="BH160"/>
  <c r="BG160"/>
  <c r="BE160"/>
  <c r="T160"/>
  <c r="R160"/>
  <c r="P160"/>
  <c r="BI159"/>
  <c r="BH159"/>
  <c r="BG159"/>
  <c r="BE159"/>
  <c r="T159"/>
  <c r="R159"/>
  <c r="P159"/>
  <c r="BI158"/>
  <c r="BH158"/>
  <c r="BG158"/>
  <c r="BE158"/>
  <c r="T158"/>
  <c r="R158"/>
  <c r="P158"/>
  <c r="BI157"/>
  <c r="BH157"/>
  <c r="BG157"/>
  <c r="BE157"/>
  <c r="T157"/>
  <c r="R157"/>
  <c r="P157"/>
  <c r="BI156"/>
  <c r="BH156"/>
  <c r="BG156"/>
  <c r="BE156"/>
  <c r="T156"/>
  <c r="R156"/>
  <c r="P156"/>
  <c r="BI155"/>
  <c r="BH155"/>
  <c r="BG155"/>
  <c r="BE155"/>
  <c r="T155"/>
  <c r="R155"/>
  <c r="P155"/>
  <c r="BI152"/>
  <c r="BH152"/>
  <c r="BG152"/>
  <c r="BE152"/>
  <c r="T152"/>
  <c r="R152"/>
  <c r="P152"/>
  <c r="BI151"/>
  <c r="BH151"/>
  <c r="BG151"/>
  <c r="BE151"/>
  <c r="T151"/>
  <c r="R151"/>
  <c r="P151"/>
  <c r="BI150"/>
  <c r="BH150"/>
  <c r="BG150"/>
  <c r="BE150"/>
  <c r="T150"/>
  <c r="R150"/>
  <c r="P150"/>
  <c r="BI149"/>
  <c r="BH149"/>
  <c r="BG149"/>
  <c r="BE149"/>
  <c r="T149"/>
  <c r="R149"/>
  <c r="P149"/>
  <c r="BI148"/>
  <c r="BH148"/>
  <c r="BG148"/>
  <c r="BE148"/>
  <c r="T148"/>
  <c r="R148"/>
  <c r="P148"/>
  <c r="BI147"/>
  <c r="BH147"/>
  <c r="BG147"/>
  <c r="BE147"/>
  <c r="T147"/>
  <c r="R147"/>
  <c r="P147"/>
  <c r="BI146"/>
  <c r="BH146"/>
  <c r="BG146"/>
  <c r="BE146"/>
  <c r="T146"/>
  <c r="R146"/>
  <c r="P146"/>
  <c r="F137"/>
  <c r="E135"/>
  <c r="BI118"/>
  <c r="BH118"/>
  <c r="BG118"/>
  <c r="BE118"/>
  <c r="BI117"/>
  <c r="BH117"/>
  <c r="BG117"/>
  <c r="BF117"/>
  <c r="BE117"/>
  <c r="BI116"/>
  <c r="BH116"/>
  <c r="BG116"/>
  <c r="BF116"/>
  <c r="BE116"/>
  <c r="BI115"/>
  <c r="BH115"/>
  <c r="BG115"/>
  <c r="BF115"/>
  <c r="BE115"/>
  <c r="BI114"/>
  <c r="BH114"/>
  <c r="BG114"/>
  <c r="BF114"/>
  <c r="BE114"/>
  <c r="BI113"/>
  <c r="BH113"/>
  <c r="BG113"/>
  <c r="BF113"/>
  <c r="BE113"/>
  <c r="F93"/>
  <c r="E91"/>
  <c r="J28"/>
  <c r="E28"/>
  <c r="J140"/>
  <c r="J27"/>
  <c r="J25"/>
  <c r="E25"/>
  <c r="J139"/>
  <c r="J24"/>
  <c r="J22"/>
  <c r="E22"/>
  <c r="F140"/>
  <c r="J21"/>
  <c r="J19"/>
  <c r="E19"/>
  <c r="F139"/>
  <c r="J18"/>
  <c r="J16"/>
  <c r="J137"/>
  <c r="E7"/>
  <c r="E129"/>
  <c i="21" r="J149"/>
  <c r="J43"/>
  <c r="J42"/>
  <c i="1" r="AY118"/>
  <c i="21" r="J41"/>
  <c i="1" r="AX118"/>
  <c i="21" r="BI200"/>
  <c r="BH200"/>
  <c r="BG200"/>
  <c r="BE200"/>
  <c r="T200"/>
  <c r="T199"/>
  <c r="R200"/>
  <c r="R199"/>
  <c r="P200"/>
  <c r="P199"/>
  <c r="BI198"/>
  <c r="BH198"/>
  <c r="BG198"/>
  <c r="BE198"/>
  <c r="T198"/>
  <c r="T197"/>
  <c r="R198"/>
  <c r="R197"/>
  <c r="P198"/>
  <c r="P197"/>
  <c r="BI196"/>
  <c r="BH196"/>
  <c r="BG196"/>
  <c r="BE196"/>
  <c r="T196"/>
  <c r="R196"/>
  <c r="P196"/>
  <c r="BI195"/>
  <c r="BH195"/>
  <c r="BG195"/>
  <c r="BE195"/>
  <c r="T195"/>
  <c r="R195"/>
  <c r="P195"/>
  <c r="BI193"/>
  <c r="BH193"/>
  <c r="BG193"/>
  <c r="BE193"/>
  <c r="T193"/>
  <c r="R193"/>
  <c r="P193"/>
  <c r="BI192"/>
  <c r="BH192"/>
  <c r="BG192"/>
  <c r="BE192"/>
  <c r="T192"/>
  <c r="R192"/>
  <c r="P192"/>
  <c r="BI190"/>
  <c r="BH190"/>
  <c r="BG190"/>
  <c r="BE190"/>
  <c r="T190"/>
  <c r="T189"/>
  <c r="R190"/>
  <c r="R189"/>
  <c r="P190"/>
  <c r="P189"/>
  <c r="BI188"/>
  <c r="BH188"/>
  <c r="BG188"/>
  <c r="BE188"/>
  <c r="T188"/>
  <c r="R188"/>
  <c r="P188"/>
  <c r="BI187"/>
  <c r="BH187"/>
  <c r="BG187"/>
  <c r="BE187"/>
  <c r="T187"/>
  <c r="R187"/>
  <c r="P187"/>
  <c r="BI185"/>
  <c r="BH185"/>
  <c r="BG185"/>
  <c r="BE185"/>
  <c r="T185"/>
  <c r="R185"/>
  <c r="P185"/>
  <c r="BI184"/>
  <c r="BH184"/>
  <c r="BG184"/>
  <c r="BE184"/>
  <c r="T184"/>
  <c r="R184"/>
  <c r="P184"/>
  <c r="BI183"/>
  <c r="BH183"/>
  <c r="BG183"/>
  <c r="BE183"/>
  <c r="T183"/>
  <c r="R183"/>
  <c r="P183"/>
  <c r="BI182"/>
  <c r="BH182"/>
  <c r="BG182"/>
  <c r="BE182"/>
  <c r="T182"/>
  <c r="R182"/>
  <c r="P182"/>
  <c r="BI181"/>
  <c r="BH181"/>
  <c r="BG181"/>
  <c r="BE181"/>
  <c r="T181"/>
  <c r="R181"/>
  <c r="P181"/>
  <c r="BI180"/>
  <c r="BH180"/>
  <c r="BG180"/>
  <c r="BE180"/>
  <c r="T180"/>
  <c r="R180"/>
  <c r="P180"/>
  <c r="BI178"/>
  <c r="BH178"/>
  <c r="BG178"/>
  <c r="BE178"/>
  <c r="T178"/>
  <c r="R178"/>
  <c r="P178"/>
  <c r="BI177"/>
  <c r="BH177"/>
  <c r="BG177"/>
  <c r="BE177"/>
  <c r="T177"/>
  <c r="R177"/>
  <c r="P177"/>
  <c r="BI176"/>
  <c r="BH176"/>
  <c r="BG176"/>
  <c r="BE176"/>
  <c r="T176"/>
  <c r="R176"/>
  <c r="P176"/>
  <c r="BI175"/>
  <c r="BH175"/>
  <c r="BG175"/>
  <c r="BE175"/>
  <c r="T175"/>
  <c r="R175"/>
  <c r="P175"/>
  <c r="BI174"/>
  <c r="BH174"/>
  <c r="BG174"/>
  <c r="BE174"/>
  <c r="T174"/>
  <c r="R174"/>
  <c r="P174"/>
  <c r="BI173"/>
  <c r="BH173"/>
  <c r="BG173"/>
  <c r="BE173"/>
  <c r="T173"/>
  <c r="R173"/>
  <c r="P173"/>
  <c r="BI171"/>
  <c r="BH171"/>
  <c r="BG171"/>
  <c r="BE171"/>
  <c r="T171"/>
  <c r="R171"/>
  <c r="P171"/>
  <c r="BI170"/>
  <c r="BH170"/>
  <c r="BG170"/>
  <c r="BE170"/>
  <c r="T170"/>
  <c r="R170"/>
  <c r="P170"/>
  <c r="BI168"/>
  <c r="BH168"/>
  <c r="BG168"/>
  <c r="BE168"/>
  <c r="T168"/>
  <c r="R168"/>
  <c r="P168"/>
  <c r="BI167"/>
  <c r="BH167"/>
  <c r="BG167"/>
  <c r="BE167"/>
  <c r="T167"/>
  <c r="R167"/>
  <c r="P167"/>
  <c r="BI166"/>
  <c r="BH166"/>
  <c r="BG166"/>
  <c r="BE166"/>
  <c r="T166"/>
  <c r="R166"/>
  <c r="P166"/>
  <c r="BI165"/>
  <c r="BH165"/>
  <c r="BG165"/>
  <c r="BE165"/>
  <c r="T165"/>
  <c r="R165"/>
  <c r="P165"/>
  <c r="BI164"/>
  <c r="BH164"/>
  <c r="BG164"/>
  <c r="BE164"/>
  <c r="T164"/>
  <c r="R164"/>
  <c r="P164"/>
  <c r="BI163"/>
  <c r="BH163"/>
  <c r="BG163"/>
  <c r="BE163"/>
  <c r="T163"/>
  <c r="R163"/>
  <c r="P163"/>
  <c r="BI161"/>
  <c r="BH161"/>
  <c r="BG161"/>
  <c r="BE161"/>
  <c r="T161"/>
  <c r="R161"/>
  <c r="P161"/>
  <c r="BI160"/>
  <c r="BH160"/>
  <c r="BG160"/>
  <c r="BE160"/>
  <c r="T160"/>
  <c r="R160"/>
  <c r="P160"/>
  <c r="BI159"/>
  <c r="BH159"/>
  <c r="BG159"/>
  <c r="BE159"/>
  <c r="T159"/>
  <c r="R159"/>
  <c r="P159"/>
  <c r="BI158"/>
  <c r="BH158"/>
  <c r="BG158"/>
  <c r="BE158"/>
  <c r="T158"/>
  <c r="R158"/>
  <c r="P158"/>
  <c r="BI156"/>
  <c r="BH156"/>
  <c r="BG156"/>
  <c r="BE156"/>
  <c r="T156"/>
  <c r="R156"/>
  <c r="P156"/>
  <c r="BI155"/>
  <c r="BH155"/>
  <c r="BG155"/>
  <c r="BE155"/>
  <c r="T155"/>
  <c r="R155"/>
  <c r="P155"/>
  <c r="BI153"/>
  <c r="BH153"/>
  <c r="BG153"/>
  <c r="BE153"/>
  <c r="T153"/>
  <c r="R153"/>
  <c r="P153"/>
  <c r="BI152"/>
  <c r="BH152"/>
  <c r="BG152"/>
  <c r="BE152"/>
  <c r="T152"/>
  <c r="R152"/>
  <c r="P152"/>
  <c r="BI151"/>
  <c r="BH151"/>
  <c r="BG151"/>
  <c r="BE151"/>
  <c r="T151"/>
  <c r="R151"/>
  <c r="P151"/>
  <c r="J101"/>
  <c r="J145"/>
  <c r="J144"/>
  <c r="F144"/>
  <c r="F142"/>
  <c r="E140"/>
  <c r="BI123"/>
  <c r="BH123"/>
  <c r="BG123"/>
  <c r="BE123"/>
  <c r="BI122"/>
  <c r="BH122"/>
  <c r="BG122"/>
  <c r="BF122"/>
  <c r="BE122"/>
  <c r="BI121"/>
  <c r="BH121"/>
  <c r="BG121"/>
  <c r="BF121"/>
  <c r="BE121"/>
  <c r="BI120"/>
  <c r="BH120"/>
  <c r="BG120"/>
  <c r="BF120"/>
  <c r="BE120"/>
  <c r="BI119"/>
  <c r="BH119"/>
  <c r="BG119"/>
  <c r="BF119"/>
  <c r="BE119"/>
  <c r="BI118"/>
  <c r="BH118"/>
  <c r="BG118"/>
  <c r="BF118"/>
  <c r="BE118"/>
  <c r="J96"/>
  <c r="J95"/>
  <c r="F95"/>
  <c r="F93"/>
  <c r="E91"/>
  <c r="J22"/>
  <c r="E22"/>
  <c r="F96"/>
  <c r="J21"/>
  <c r="J16"/>
  <c r="J93"/>
  <c r="E7"/>
  <c r="E85"/>
  <c i="20" r="J43"/>
  <c r="J42"/>
  <c i="1" r="AY116"/>
  <c i="20" r="J41"/>
  <c i="1" r="AX116"/>
  <c i="20" r="BI186"/>
  <c r="BH186"/>
  <c r="BG186"/>
  <c r="BE186"/>
  <c r="T186"/>
  <c r="R186"/>
  <c r="P186"/>
  <c r="BI185"/>
  <c r="BH185"/>
  <c r="BG185"/>
  <c r="BE185"/>
  <c r="T185"/>
  <c r="R185"/>
  <c r="P185"/>
  <c r="BI184"/>
  <c r="BH184"/>
  <c r="BG184"/>
  <c r="BE184"/>
  <c r="T184"/>
  <c r="R184"/>
  <c r="P184"/>
  <c r="BI183"/>
  <c r="BH183"/>
  <c r="BG183"/>
  <c r="BE183"/>
  <c r="T183"/>
  <c r="R183"/>
  <c r="P183"/>
  <c r="BI182"/>
  <c r="BH182"/>
  <c r="BG182"/>
  <c r="BE182"/>
  <c r="T182"/>
  <c r="R182"/>
  <c r="P182"/>
  <c r="BI181"/>
  <c r="BH181"/>
  <c r="BG181"/>
  <c r="BE181"/>
  <c r="T181"/>
  <c r="R181"/>
  <c r="P181"/>
  <c r="BI180"/>
  <c r="BH180"/>
  <c r="BG180"/>
  <c r="BE180"/>
  <c r="T180"/>
  <c r="R180"/>
  <c r="P180"/>
  <c r="BI179"/>
  <c r="BH179"/>
  <c r="BG179"/>
  <c r="BE179"/>
  <c r="T179"/>
  <c r="R179"/>
  <c r="P179"/>
  <c r="BI178"/>
  <c r="BH178"/>
  <c r="BG178"/>
  <c r="BE178"/>
  <c r="T178"/>
  <c r="R178"/>
  <c r="P178"/>
  <c r="BI177"/>
  <c r="BH177"/>
  <c r="BG177"/>
  <c r="BE177"/>
  <c r="T177"/>
  <c r="R177"/>
  <c r="P177"/>
  <c r="BI176"/>
  <c r="BH176"/>
  <c r="BG176"/>
  <c r="BE176"/>
  <c r="T176"/>
  <c r="R176"/>
  <c r="P176"/>
  <c r="BI175"/>
  <c r="BH175"/>
  <c r="BG175"/>
  <c r="BE175"/>
  <c r="T175"/>
  <c r="R175"/>
  <c r="P175"/>
  <c r="BI174"/>
  <c r="BH174"/>
  <c r="BG174"/>
  <c r="BE174"/>
  <c r="T174"/>
  <c r="R174"/>
  <c r="P174"/>
  <c r="BI173"/>
  <c r="BH173"/>
  <c r="BG173"/>
  <c r="BE173"/>
  <c r="T173"/>
  <c r="R173"/>
  <c r="P173"/>
  <c r="BI172"/>
  <c r="BH172"/>
  <c r="BG172"/>
  <c r="BE172"/>
  <c r="T172"/>
  <c r="R172"/>
  <c r="P172"/>
  <c r="BI171"/>
  <c r="BH171"/>
  <c r="BG171"/>
  <c r="BE171"/>
  <c r="T171"/>
  <c r="R171"/>
  <c r="P171"/>
  <c r="BI170"/>
  <c r="BH170"/>
  <c r="BG170"/>
  <c r="BE170"/>
  <c r="T170"/>
  <c r="R170"/>
  <c r="P170"/>
  <c r="BI169"/>
  <c r="BH169"/>
  <c r="BG169"/>
  <c r="BE169"/>
  <c r="T169"/>
  <c r="R169"/>
  <c r="P169"/>
  <c r="BI168"/>
  <c r="BH168"/>
  <c r="BG168"/>
  <c r="BE168"/>
  <c r="T168"/>
  <c r="R168"/>
  <c r="P168"/>
  <c r="BI167"/>
  <c r="BH167"/>
  <c r="BG167"/>
  <c r="BE167"/>
  <c r="T167"/>
  <c r="R167"/>
  <c r="P167"/>
  <c r="BI166"/>
  <c r="BH166"/>
  <c r="BG166"/>
  <c r="BE166"/>
  <c r="T166"/>
  <c r="R166"/>
  <c r="P166"/>
  <c r="BI165"/>
  <c r="BH165"/>
  <c r="BG165"/>
  <c r="BE165"/>
  <c r="T165"/>
  <c r="R165"/>
  <c r="P165"/>
  <c r="BI164"/>
  <c r="BH164"/>
  <c r="BG164"/>
  <c r="BE164"/>
  <c r="T164"/>
  <c r="R164"/>
  <c r="P164"/>
  <c r="BI163"/>
  <c r="BH163"/>
  <c r="BG163"/>
  <c r="BE163"/>
  <c r="T163"/>
  <c r="R163"/>
  <c r="P163"/>
  <c r="BI161"/>
  <c r="BH161"/>
  <c r="BG161"/>
  <c r="BE161"/>
  <c r="T161"/>
  <c r="R161"/>
  <c r="P161"/>
  <c r="BI160"/>
  <c r="BH160"/>
  <c r="BG160"/>
  <c r="BE160"/>
  <c r="T160"/>
  <c r="R160"/>
  <c r="P160"/>
  <c r="BI159"/>
  <c r="BH159"/>
  <c r="BG159"/>
  <c r="BE159"/>
  <c r="T159"/>
  <c r="R159"/>
  <c r="P159"/>
  <c r="BI158"/>
  <c r="BH158"/>
  <c r="BG158"/>
  <c r="BE158"/>
  <c r="T158"/>
  <c r="R158"/>
  <c r="P158"/>
  <c r="BI157"/>
  <c r="BH157"/>
  <c r="BG157"/>
  <c r="BE157"/>
  <c r="T157"/>
  <c r="R157"/>
  <c r="P157"/>
  <c r="BI156"/>
  <c r="BH156"/>
  <c r="BG156"/>
  <c r="BE156"/>
  <c r="T156"/>
  <c r="R156"/>
  <c r="P156"/>
  <c r="BI155"/>
  <c r="BH155"/>
  <c r="BG155"/>
  <c r="BE155"/>
  <c r="T155"/>
  <c r="R155"/>
  <c r="P155"/>
  <c r="BI154"/>
  <c r="BH154"/>
  <c r="BG154"/>
  <c r="BE154"/>
  <c r="T154"/>
  <c r="R154"/>
  <c r="P154"/>
  <c r="BI152"/>
  <c r="BH152"/>
  <c r="BG152"/>
  <c r="BE152"/>
  <c r="T152"/>
  <c r="R152"/>
  <c r="P152"/>
  <c r="BI151"/>
  <c r="BH151"/>
  <c r="BG151"/>
  <c r="BE151"/>
  <c r="T151"/>
  <c r="R151"/>
  <c r="P151"/>
  <c r="BI150"/>
  <c r="BH150"/>
  <c r="BG150"/>
  <c r="BE150"/>
  <c r="T150"/>
  <c r="R150"/>
  <c r="P150"/>
  <c r="BI149"/>
  <c r="BH149"/>
  <c r="BG149"/>
  <c r="BE149"/>
  <c r="T149"/>
  <c r="R149"/>
  <c r="P149"/>
  <c r="BI148"/>
  <c r="BH148"/>
  <c r="BG148"/>
  <c r="BE148"/>
  <c r="T148"/>
  <c r="R148"/>
  <c r="P148"/>
  <c r="BI147"/>
  <c r="BH147"/>
  <c r="BG147"/>
  <c r="BE147"/>
  <c r="T147"/>
  <c r="R147"/>
  <c r="P147"/>
  <c r="BI146"/>
  <c r="BH146"/>
  <c r="BG146"/>
  <c r="BE146"/>
  <c r="T146"/>
  <c r="R146"/>
  <c r="P146"/>
  <c r="BI145"/>
  <c r="BH145"/>
  <c r="BG145"/>
  <c r="BE145"/>
  <c r="T145"/>
  <c r="R145"/>
  <c r="P145"/>
  <c r="BI144"/>
  <c r="BH144"/>
  <c r="BG144"/>
  <c r="BE144"/>
  <c r="T144"/>
  <c r="R144"/>
  <c r="P144"/>
  <c r="BI143"/>
  <c r="BH143"/>
  <c r="BG143"/>
  <c r="BE143"/>
  <c r="T143"/>
  <c r="R143"/>
  <c r="P143"/>
  <c r="BI142"/>
  <c r="BH142"/>
  <c r="BG142"/>
  <c r="BE142"/>
  <c r="T142"/>
  <c r="R142"/>
  <c r="P142"/>
  <c r="BI141"/>
  <c r="BH141"/>
  <c r="BG141"/>
  <c r="BE141"/>
  <c r="T141"/>
  <c r="R141"/>
  <c r="P141"/>
  <c r="BI140"/>
  <c r="BH140"/>
  <c r="BG140"/>
  <c r="BE140"/>
  <c r="T140"/>
  <c r="R140"/>
  <c r="P140"/>
  <c r="BI139"/>
  <c r="BH139"/>
  <c r="BG139"/>
  <c r="BE139"/>
  <c r="T139"/>
  <c r="R139"/>
  <c r="P139"/>
  <c r="F131"/>
  <c r="E129"/>
  <c r="BI112"/>
  <c r="BH112"/>
  <c r="BG112"/>
  <c r="BE112"/>
  <c r="BI111"/>
  <c r="BH111"/>
  <c r="BG111"/>
  <c r="BF111"/>
  <c r="BE111"/>
  <c r="BI110"/>
  <c r="BH110"/>
  <c r="BG110"/>
  <c r="BF110"/>
  <c r="BE110"/>
  <c r="BI109"/>
  <c r="BH109"/>
  <c r="BG109"/>
  <c r="BF109"/>
  <c r="BE109"/>
  <c r="BI108"/>
  <c r="BH108"/>
  <c r="BG108"/>
  <c r="BF108"/>
  <c r="BE108"/>
  <c r="BI107"/>
  <c r="BH107"/>
  <c r="BG107"/>
  <c r="BF107"/>
  <c r="BE107"/>
  <c r="F93"/>
  <c r="E91"/>
  <c r="J28"/>
  <c r="E28"/>
  <c r="J96"/>
  <c r="J27"/>
  <c r="J25"/>
  <c r="E25"/>
  <c r="J133"/>
  <c r="J24"/>
  <c r="J22"/>
  <c r="E22"/>
  <c r="F134"/>
  <c r="J21"/>
  <c r="J19"/>
  <c r="E19"/>
  <c r="F95"/>
  <c r="J18"/>
  <c r="J16"/>
  <c r="J93"/>
  <c r="E7"/>
  <c r="E85"/>
  <c i="19" r="J43"/>
  <c r="J42"/>
  <c i="1" r="AY115"/>
  <c i="19" r="J41"/>
  <c i="1" r="AX115"/>
  <c i="19" r="BI172"/>
  <c r="BH172"/>
  <c r="BG172"/>
  <c r="BE172"/>
  <c r="T172"/>
  <c r="R172"/>
  <c r="P172"/>
  <c r="BI171"/>
  <c r="BH171"/>
  <c r="BG171"/>
  <c r="BE171"/>
  <c r="T171"/>
  <c r="R171"/>
  <c r="P171"/>
  <c r="BI170"/>
  <c r="BH170"/>
  <c r="BG170"/>
  <c r="BE170"/>
  <c r="T170"/>
  <c r="R170"/>
  <c r="P170"/>
  <c r="BI169"/>
  <c r="BH169"/>
  <c r="BG169"/>
  <c r="BE169"/>
  <c r="T169"/>
  <c r="R169"/>
  <c r="P169"/>
  <c r="BI168"/>
  <c r="BH168"/>
  <c r="BG168"/>
  <c r="BE168"/>
  <c r="T168"/>
  <c r="R168"/>
  <c r="P168"/>
  <c r="BI167"/>
  <c r="BH167"/>
  <c r="BG167"/>
  <c r="BE167"/>
  <c r="T167"/>
  <c r="R167"/>
  <c r="P167"/>
  <c r="BI166"/>
  <c r="BH166"/>
  <c r="BG166"/>
  <c r="BE166"/>
  <c r="T166"/>
  <c r="R166"/>
  <c r="P166"/>
  <c r="BI164"/>
  <c r="BH164"/>
  <c r="BG164"/>
  <c r="BE164"/>
  <c r="T164"/>
  <c r="R164"/>
  <c r="P164"/>
  <c r="BI163"/>
  <c r="BH163"/>
  <c r="BG163"/>
  <c r="BE163"/>
  <c r="T163"/>
  <c r="R163"/>
  <c r="P163"/>
  <c r="BI162"/>
  <c r="BH162"/>
  <c r="BG162"/>
  <c r="BE162"/>
  <c r="T162"/>
  <c r="R162"/>
  <c r="P162"/>
  <c r="BI161"/>
  <c r="BH161"/>
  <c r="BG161"/>
  <c r="BE161"/>
  <c r="T161"/>
  <c r="R161"/>
  <c r="P161"/>
  <c r="BI159"/>
  <c r="BH159"/>
  <c r="BG159"/>
  <c r="BE159"/>
  <c r="T159"/>
  <c r="R159"/>
  <c r="P159"/>
  <c r="BI158"/>
  <c r="BH158"/>
  <c r="BG158"/>
  <c r="BE158"/>
  <c r="T158"/>
  <c r="R158"/>
  <c r="P158"/>
  <c r="BI157"/>
  <c r="BH157"/>
  <c r="BG157"/>
  <c r="BE157"/>
  <c r="T157"/>
  <c r="R157"/>
  <c r="P157"/>
  <c r="BI156"/>
  <c r="BH156"/>
  <c r="BG156"/>
  <c r="BE156"/>
  <c r="T156"/>
  <c r="R156"/>
  <c r="P156"/>
  <c r="BI155"/>
  <c r="BH155"/>
  <c r="BG155"/>
  <c r="BE155"/>
  <c r="T155"/>
  <c r="R155"/>
  <c r="P155"/>
  <c r="BI154"/>
  <c r="BH154"/>
  <c r="BG154"/>
  <c r="BE154"/>
  <c r="T154"/>
  <c r="R154"/>
  <c r="P154"/>
  <c r="BI153"/>
  <c r="BH153"/>
  <c r="BG153"/>
  <c r="BE153"/>
  <c r="T153"/>
  <c r="R153"/>
  <c r="P153"/>
  <c r="BI152"/>
  <c r="BH152"/>
  <c r="BG152"/>
  <c r="BE152"/>
  <c r="T152"/>
  <c r="R152"/>
  <c r="P152"/>
  <c r="BI151"/>
  <c r="BH151"/>
  <c r="BG151"/>
  <c r="BE151"/>
  <c r="T151"/>
  <c r="R151"/>
  <c r="P151"/>
  <c r="BI150"/>
  <c r="BH150"/>
  <c r="BG150"/>
  <c r="BE150"/>
  <c r="T150"/>
  <c r="R150"/>
  <c r="P150"/>
  <c r="BI149"/>
  <c r="BH149"/>
  <c r="BG149"/>
  <c r="BE149"/>
  <c r="T149"/>
  <c r="R149"/>
  <c r="P149"/>
  <c r="BI148"/>
  <c r="BH148"/>
  <c r="BG148"/>
  <c r="BE148"/>
  <c r="T148"/>
  <c r="R148"/>
  <c r="P148"/>
  <c r="BI147"/>
  <c r="BH147"/>
  <c r="BG147"/>
  <c r="BE147"/>
  <c r="T147"/>
  <c r="R147"/>
  <c r="P147"/>
  <c r="BI146"/>
  <c r="BH146"/>
  <c r="BG146"/>
  <c r="BE146"/>
  <c r="T146"/>
  <c r="R146"/>
  <c r="P146"/>
  <c r="BI145"/>
  <c r="BH145"/>
  <c r="BG145"/>
  <c r="BE145"/>
  <c r="T145"/>
  <c r="R145"/>
  <c r="P145"/>
  <c r="BI144"/>
  <c r="BH144"/>
  <c r="BG144"/>
  <c r="BE144"/>
  <c r="T144"/>
  <c r="R144"/>
  <c r="P144"/>
  <c r="BI143"/>
  <c r="BH143"/>
  <c r="BG143"/>
  <c r="BE143"/>
  <c r="T143"/>
  <c r="R143"/>
  <c r="P143"/>
  <c r="BI142"/>
  <c r="BH142"/>
  <c r="BG142"/>
  <c r="BE142"/>
  <c r="T142"/>
  <c r="R142"/>
  <c r="P142"/>
  <c r="BI141"/>
  <c r="BH141"/>
  <c r="BG141"/>
  <c r="BE141"/>
  <c r="T141"/>
  <c r="R141"/>
  <c r="P141"/>
  <c r="BI140"/>
  <c r="BH140"/>
  <c r="BG140"/>
  <c r="BE140"/>
  <c r="T140"/>
  <c r="R140"/>
  <c r="P140"/>
  <c r="BI139"/>
  <c r="BH139"/>
  <c r="BG139"/>
  <c r="BE139"/>
  <c r="T139"/>
  <c r="R139"/>
  <c r="P139"/>
  <c r="F131"/>
  <c r="E129"/>
  <c r="BI112"/>
  <c r="BH112"/>
  <c r="BG112"/>
  <c r="BE112"/>
  <c r="BI111"/>
  <c r="BH111"/>
  <c r="BG111"/>
  <c r="BF111"/>
  <c r="BE111"/>
  <c r="BI110"/>
  <c r="BH110"/>
  <c r="BG110"/>
  <c r="BF110"/>
  <c r="BE110"/>
  <c r="BI109"/>
  <c r="BH109"/>
  <c r="BG109"/>
  <c r="BF109"/>
  <c r="BE109"/>
  <c r="BI108"/>
  <c r="BH108"/>
  <c r="BG108"/>
  <c r="BF108"/>
  <c r="BE108"/>
  <c r="BI107"/>
  <c r="BH107"/>
  <c r="BG107"/>
  <c r="BF107"/>
  <c r="BE107"/>
  <c r="F93"/>
  <c r="E91"/>
  <c r="J28"/>
  <c r="E28"/>
  <c r="J134"/>
  <c r="J27"/>
  <c r="J25"/>
  <c r="E25"/>
  <c r="J133"/>
  <c r="J24"/>
  <c r="J22"/>
  <c r="E22"/>
  <c r="F134"/>
  <c r="J21"/>
  <c r="J19"/>
  <c r="E19"/>
  <c r="F133"/>
  <c r="J18"/>
  <c r="J16"/>
  <c r="J93"/>
  <c r="E7"/>
  <c r="E85"/>
  <c i="18" r="J43"/>
  <c r="J42"/>
  <c i="1" r="AY114"/>
  <c i="18" r="J41"/>
  <c i="1" r="AX114"/>
  <c i="18" r="BI182"/>
  <c r="BH182"/>
  <c r="BG182"/>
  <c r="BE182"/>
  <c r="T182"/>
  <c r="R182"/>
  <c r="P182"/>
  <c r="BI181"/>
  <c r="BH181"/>
  <c r="BG181"/>
  <c r="BE181"/>
  <c r="T181"/>
  <c r="R181"/>
  <c r="P181"/>
  <c r="BI180"/>
  <c r="BH180"/>
  <c r="BG180"/>
  <c r="BE180"/>
  <c r="T180"/>
  <c r="R180"/>
  <c r="P180"/>
  <c r="BI179"/>
  <c r="BH179"/>
  <c r="BG179"/>
  <c r="BE179"/>
  <c r="T179"/>
  <c r="R179"/>
  <c r="P179"/>
  <c r="BI178"/>
  <c r="BH178"/>
  <c r="BG178"/>
  <c r="BE178"/>
  <c r="T178"/>
  <c r="R178"/>
  <c r="P178"/>
  <c r="BI177"/>
  <c r="BH177"/>
  <c r="BG177"/>
  <c r="BE177"/>
  <c r="T177"/>
  <c r="R177"/>
  <c r="P177"/>
  <c r="BI176"/>
  <c r="BH176"/>
  <c r="BG176"/>
  <c r="BE176"/>
  <c r="T176"/>
  <c r="R176"/>
  <c r="P176"/>
  <c r="BI174"/>
  <c r="BH174"/>
  <c r="BG174"/>
  <c r="BE174"/>
  <c r="T174"/>
  <c r="R174"/>
  <c r="P174"/>
  <c r="BI173"/>
  <c r="BH173"/>
  <c r="BG173"/>
  <c r="BE173"/>
  <c r="T173"/>
  <c r="R173"/>
  <c r="P173"/>
  <c r="BI172"/>
  <c r="BH172"/>
  <c r="BG172"/>
  <c r="BE172"/>
  <c r="T172"/>
  <c r="R172"/>
  <c r="P172"/>
  <c r="BI171"/>
  <c r="BH171"/>
  <c r="BG171"/>
  <c r="BE171"/>
  <c r="T171"/>
  <c r="R171"/>
  <c r="P171"/>
  <c r="BI170"/>
  <c r="BH170"/>
  <c r="BG170"/>
  <c r="BE170"/>
  <c r="T170"/>
  <c r="R170"/>
  <c r="P170"/>
  <c r="BI169"/>
  <c r="BH169"/>
  <c r="BG169"/>
  <c r="BE169"/>
  <c r="T169"/>
  <c r="R169"/>
  <c r="P169"/>
  <c r="BI168"/>
  <c r="BH168"/>
  <c r="BG168"/>
  <c r="BE168"/>
  <c r="T168"/>
  <c r="R168"/>
  <c r="P168"/>
  <c r="BI167"/>
  <c r="BH167"/>
  <c r="BG167"/>
  <c r="BE167"/>
  <c r="T167"/>
  <c r="R167"/>
  <c r="P167"/>
  <c r="BI166"/>
  <c r="BH166"/>
  <c r="BG166"/>
  <c r="BE166"/>
  <c r="T166"/>
  <c r="R166"/>
  <c r="P166"/>
  <c r="BI165"/>
  <c r="BH165"/>
  <c r="BG165"/>
  <c r="BE165"/>
  <c r="T165"/>
  <c r="R165"/>
  <c r="P165"/>
  <c r="BI164"/>
  <c r="BH164"/>
  <c r="BG164"/>
  <c r="BE164"/>
  <c r="T164"/>
  <c r="R164"/>
  <c r="P164"/>
  <c r="BI163"/>
  <c r="BH163"/>
  <c r="BG163"/>
  <c r="BE163"/>
  <c r="T163"/>
  <c r="R163"/>
  <c r="P163"/>
  <c r="BI162"/>
  <c r="BH162"/>
  <c r="BG162"/>
  <c r="BE162"/>
  <c r="T162"/>
  <c r="R162"/>
  <c r="P162"/>
  <c r="BI161"/>
  <c r="BH161"/>
  <c r="BG161"/>
  <c r="BE161"/>
  <c r="T161"/>
  <c r="R161"/>
  <c r="P161"/>
  <c r="BI160"/>
  <c r="BH160"/>
  <c r="BG160"/>
  <c r="BE160"/>
  <c r="T160"/>
  <c r="R160"/>
  <c r="P160"/>
  <c r="BI159"/>
  <c r="BH159"/>
  <c r="BG159"/>
  <c r="BE159"/>
  <c r="T159"/>
  <c r="R159"/>
  <c r="P159"/>
  <c r="BI158"/>
  <c r="BH158"/>
  <c r="BG158"/>
  <c r="BE158"/>
  <c r="T158"/>
  <c r="R158"/>
  <c r="P158"/>
  <c r="BI157"/>
  <c r="BH157"/>
  <c r="BG157"/>
  <c r="BE157"/>
  <c r="T157"/>
  <c r="R157"/>
  <c r="P157"/>
  <c r="BI156"/>
  <c r="BH156"/>
  <c r="BG156"/>
  <c r="BE156"/>
  <c r="T156"/>
  <c r="R156"/>
  <c r="P156"/>
  <c r="BI155"/>
  <c r="BH155"/>
  <c r="BG155"/>
  <c r="BE155"/>
  <c r="T155"/>
  <c r="R155"/>
  <c r="P155"/>
  <c r="BI154"/>
  <c r="BH154"/>
  <c r="BG154"/>
  <c r="BE154"/>
  <c r="T154"/>
  <c r="R154"/>
  <c r="P154"/>
  <c r="BI153"/>
  <c r="BH153"/>
  <c r="BG153"/>
  <c r="BE153"/>
  <c r="T153"/>
  <c r="R153"/>
  <c r="P153"/>
  <c r="BI152"/>
  <c r="BH152"/>
  <c r="BG152"/>
  <c r="BE152"/>
  <c r="T152"/>
  <c r="R152"/>
  <c r="P152"/>
  <c r="BI150"/>
  <c r="BH150"/>
  <c r="BG150"/>
  <c r="BE150"/>
  <c r="T150"/>
  <c r="R150"/>
  <c r="P150"/>
  <c r="BI149"/>
  <c r="BH149"/>
  <c r="BG149"/>
  <c r="BE149"/>
  <c r="T149"/>
  <c r="R149"/>
  <c r="P149"/>
  <c r="BI148"/>
  <c r="BH148"/>
  <c r="BG148"/>
  <c r="BE148"/>
  <c r="T148"/>
  <c r="R148"/>
  <c r="P148"/>
  <c r="BI147"/>
  <c r="BH147"/>
  <c r="BG147"/>
  <c r="BE147"/>
  <c r="T147"/>
  <c r="R147"/>
  <c r="P147"/>
  <c r="BI146"/>
  <c r="BH146"/>
  <c r="BG146"/>
  <c r="BE146"/>
  <c r="T146"/>
  <c r="R146"/>
  <c r="P146"/>
  <c r="BI145"/>
  <c r="BH145"/>
  <c r="BG145"/>
  <c r="BE145"/>
  <c r="T145"/>
  <c r="R145"/>
  <c r="P145"/>
  <c r="BI144"/>
  <c r="BH144"/>
  <c r="BG144"/>
  <c r="BE144"/>
  <c r="T144"/>
  <c r="R144"/>
  <c r="P144"/>
  <c r="BI143"/>
  <c r="BH143"/>
  <c r="BG143"/>
  <c r="BE143"/>
  <c r="T143"/>
  <c r="R143"/>
  <c r="P143"/>
  <c r="BI142"/>
  <c r="BH142"/>
  <c r="BG142"/>
  <c r="BE142"/>
  <c r="T142"/>
  <c r="R142"/>
  <c r="P142"/>
  <c r="BI141"/>
  <c r="BH141"/>
  <c r="BG141"/>
  <c r="BE141"/>
  <c r="T141"/>
  <c r="R141"/>
  <c r="P141"/>
  <c r="BI140"/>
  <c r="BH140"/>
  <c r="BG140"/>
  <c r="BE140"/>
  <c r="T140"/>
  <c r="R140"/>
  <c r="P140"/>
  <c r="BI139"/>
  <c r="BH139"/>
  <c r="BG139"/>
  <c r="BE139"/>
  <c r="T139"/>
  <c r="R139"/>
  <c r="P139"/>
  <c r="F131"/>
  <c r="E129"/>
  <c r="BI112"/>
  <c r="BH112"/>
  <c r="BG112"/>
  <c r="BE112"/>
  <c r="BI111"/>
  <c r="BH111"/>
  <c r="BG111"/>
  <c r="BF111"/>
  <c r="BE111"/>
  <c r="BI110"/>
  <c r="BH110"/>
  <c r="BG110"/>
  <c r="BF110"/>
  <c r="BE110"/>
  <c r="BI109"/>
  <c r="BH109"/>
  <c r="BG109"/>
  <c r="BF109"/>
  <c r="BE109"/>
  <c r="BI108"/>
  <c r="BH108"/>
  <c r="BG108"/>
  <c r="BF108"/>
  <c r="BE108"/>
  <c r="BI107"/>
  <c r="BH107"/>
  <c r="BG107"/>
  <c r="BF107"/>
  <c r="BE107"/>
  <c r="F93"/>
  <c r="E91"/>
  <c r="J28"/>
  <c r="E28"/>
  <c r="J134"/>
  <c r="J27"/>
  <c r="J25"/>
  <c r="E25"/>
  <c r="J133"/>
  <c r="J24"/>
  <c r="J22"/>
  <c r="E22"/>
  <c r="F134"/>
  <c r="J21"/>
  <c r="J19"/>
  <c r="E19"/>
  <c r="F95"/>
  <c r="J18"/>
  <c r="J16"/>
  <c r="J131"/>
  <c r="E7"/>
  <c r="E85"/>
  <c i="17" r="J43"/>
  <c r="J42"/>
  <c i="1" r="AY113"/>
  <c i="17" r="J41"/>
  <c i="1" r="AX113"/>
  <c i="17" r="BI338"/>
  <c r="BH338"/>
  <c r="BG338"/>
  <c r="BE338"/>
  <c r="T338"/>
  <c r="R338"/>
  <c r="P338"/>
  <c r="BI337"/>
  <c r="BH337"/>
  <c r="BG337"/>
  <c r="BE337"/>
  <c r="T337"/>
  <c r="R337"/>
  <c r="P337"/>
  <c r="BI336"/>
  <c r="BH336"/>
  <c r="BG336"/>
  <c r="BE336"/>
  <c r="T336"/>
  <c r="R336"/>
  <c r="P336"/>
  <c r="BI335"/>
  <c r="BH335"/>
  <c r="BG335"/>
  <c r="BE335"/>
  <c r="T335"/>
  <c r="R335"/>
  <c r="P335"/>
  <c r="BI334"/>
  <c r="BH334"/>
  <c r="BG334"/>
  <c r="BE334"/>
  <c r="T334"/>
  <c r="R334"/>
  <c r="P334"/>
  <c r="BI333"/>
  <c r="BH333"/>
  <c r="BG333"/>
  <c r="BE333"/>
  <c r="T333"/>
  <c r="R333"/>
  <c r="P333"/>
  <c r="BI332"/>
  <c r="BH332"/>
  <c r="BG332"/>
  <c r="BE332"/>
  <c r="T332"/>
  <c r="R332"/>
  <c r="P332"/>
  <c r="BI331"/>
  <c r="BH331"/>
  <c r="BG331"/>
  <c r="BE331"/>
  <c r="T331"/>
  <c r="R331"/>
  <c r="P331"/>
  <c r="BI330"/>
  <c r="BH330"/>
  <c r="BG330"/>
  <c r="BE330"/>
  <c r="T330"/>
  <c r="R330"/>
  <c r="P330"/>
  <c r="BI329"/>
  <c r="BH329"/>
  <c r="BG329"/>
  <c r="BE329"/>
  <c r="T329"/>
  <c r="R329"/>
  <c r="P329"/>
  <c r="BI328"/>
  <c r="BH328"/>
  <c r="BG328"/>
  <c r="BE328"/>
  <c r="T328"/>
  <c r="R328"/>
  <c r="P328"/>
  <c r="BI327"/>
  <c r="BH327"/>
  <c r="BG327"/>
  <c r="BE327"/>
  <c r="T327"/>
  <c r="R327"/>
  <c r="P327"/>
  <c r="BI326"/>
  <c r="BH326"/>
  <c r="BG326"/>
  <c r="BE326"/>
  <c r="T326"/>
  <c r="R326"/>
  <c r="P326"/>
  <c r="BI325"/>
  <c r="BH325"/>
  <c r="BG325"/>
  <c r="BE325"/>
  <c r="T325"/>
  <c r="R325"/>
  <c r="P325"/>
  <c r="BI324"/>
  <c r="BH324"/>
  <c r="BG324"/>
  <c r="BE324"/>
  <c r="T324"/>
  <c r="R324"/>
  <c r="P324"/>
  <c r="BI323"/>
  <c r="BH323"/>
  <c r="BG323"/>
  <c r="BE323"/>
  <c r="T323"/>
  <c r="R323"/>
  <c r="P323"/>
  <c r="BI322"/>
  <c r="BH322"/>
  <c r="BG322"/>
  <c r="BE322"/>
  <c r="T322"/>
  <c r="R322"/>
  <c r="P322"/>
  <c r="BI321"/>
  <c r="BH321"/>
  <c r="BG321"/>
  <c r="BE321"/>
  <c r="T321"/>
  <c r="R321"/>
  <c r="P321"/>
  <c r="BI320"/>
  <c r="BH320"/>
  <c r="BG320"/>
  <c r="BE320"/>
  <c r="T320"/>
  <c r="R320"/>
  <c r="P320"/>
  <c r="BI319"/>
  <c r="BH319"/>
  <c r="BG319"/>
  <c r="BE319"/>
  <c r="T319"/>
  <c r="R319"/>
  <c r="P319"/>
  <c r="BI318"/>
  <c r="BH318"/>
  <c r="BG318"/>
  <c r="BE318"/>
  <c r="T318"/>
  <c r="R318"/>
  <c r="P318"/>
  <c r="BI317"/>
  <c r="BH317"/>
  <c r="BG317"/>
  <c r="BE317"/>
  <c r="T317"/>
  <c r="R317"/>
  <c r="P317"/>
  <c r="BI316"/>
  <c r="BH316"/>
  <c r="BG316"/>
  <c r="BE316"/>
  <c r="T316"/>
  <c r="R316"/>
  <c r="P316"/>
  <c r="BI315"/>
  <c r="BH315"/>
  <c r="BG315"/>
  <c r="BE315"/>
  <c r="T315"/>
  <c r="R315"/>
  <c r="P315"/>
  <c r="BI314"/>
  <c r="BH314"/>
  <c r="BG314"/>
  <c r="BE314"/>
  <c r="T314"/>
  <c r="R314"/>
  <c r="P314"/>
  <c r="BI313"/>
  <c r="BH313"/>
  <c r="BG313"/>
  <c r="BE313"/>
  <c r="T313"/>
  <c r="R313"/>
  <c r="P313"/>
  <c r="BI312"/>
  <c r="BH312"/>
  <c r="BG312"/>
  <c r="BE312"/>
  <c r="T312"/>
  <c r="R312"/>
  <c r="P312"/>
  <c r="BI311"/>
  <c r="BH311"/>
  <c r="BG311"/>
  <c r="BE311"/>
  <c r="T311"/>
  <c r="R311"/>
  <c r="P311"/>
  <c r="BI310"/>
  <c r="BH310"/>
  <c r="BG310"/>
  <c r="BE310"/>
  <c r="T310"/>
  <c r="R310"/>
  <c r="P310"/>
  <c r="BI309"/>
  <c r="BH309"/>
  <c r="BG309"/>
  <c r="BE309"/>
  <c r="T309"/>
  <c r="R309"/>
  <c r="P309"/>
  <c r="BI308"/>
  <c r="BH308"/>
  <c r="BG308"/>
  <c r="BE308"/>
  <c r="T308"/>
  <c r="R308"/>
  <c r="P308"/>
  <c r="BI307"/>
  <c r="BH307"/>
  <c r="BG307"/>
  <c r="BE307"/>
  <c r="T307"/>
  <c r="R307"/>
  <c r="P307"/>
  <c r="BI306"/>
  <c r="BH306"/>
  <c r="BG306"/>
  <c r="BE306"/>
  <c r="T306"/>
  <c r="R306"/>
  <c r="P306"/>
  <c r="BI305"/>
  <c r="BH305"/>
  <c r="BG305"/>
  <c r="BE305"/>
  <c r="T305"/>
  <c r="R305"/>
  <c r="P305"/>
  <c r="BI304"/>
  <c r="BH304"/>
  <c r="BG304"/>
  <c r="BE304"/>
  <c r="T304"/>
  <c r="R304"/>
  <c r="P304"/>
  <c r="BI303"/>
  <c r="BH303"/>
  <c r="BG303"/>
  <c r="BE303"/>
  <c r="T303"/>
  <c r="R303"/>
  <c r="P303"/>
  <c r="BI302"/>
  <c r="BH302"/>
  <c r="BG302"/>
  <c r="BE302"/>
  <c r="T302"/>
  <c r="R302"/>
  <c r="P302"/>
  <c r="BI301"/>
  <c r="BH301"/>
  <c r="BG301"/>
  <c r="BE301"/>
  <c r="T301"/>
  <c r="R301"/>
  <c r="P301"/>
  <c r="BI300"/>
  <c r="BH300"/>
  <c r="BG300"/>
  <c r="BE300"/>
  <c r="T300"/>
  <c r="R300"/>
  <c r="P300"/>
  <c r="BI299"/>
  <c r="BH299"/>
  <c r="BG299"/>
  <c r="BE299"/>
  <c r="T299"/>
  <c r="R299"/>
  <c r="P299"/>
  <c r="BI298"/>
  <c r="BH298"/>
  <c r="BG298"/>
  <c r="BE298"/>
  <c r="T298"/>
  <c r="R298"/>
  <c r="P298"/>
  <c r="BI297"/>
  <c r="BH297"/>
  <c r="BG297"/>
  <c r="BE297"/>
  <c r="T297"/>
  <c r="R297"/>
  <c r="P297"/>
  <c r="BI296"/>
  <c r="BH296"/>
  <c r="BG296"/>
  <c r="BE296"/>
  <c r="T296"/>
  <c r="R296"/>
  <c r="P296"/>
  <c r="BI295"/>
  <c r="BH295"/>
  <c r="BG295"/>
  <c r="BE295"/>
  <c r="T295"/>
  <c r="R295"/>
  <c r="P295"/>
  <c r="BI294"/>
  <c r="BH294"/>
  <c r="BG294"/>
  <c r="BE294"/>
  <c r="T294"/>
  <c r="R294"/>
  <c r="P294"/>
  <c r="BI293"/>
  <c r="BH293"/>
  <c r="BG293"/>
  <c r="BE293"/>
  <c r="T293"/>
  <c r="R293"/>
  <c r="P293"/>
  <c r="BI292"/>
  <c r="BH292"/>
  <c r="BG292"/>
  <c r="BE292"/>
  <c r="T292"/>
  <c r="R292"/>
  <c r="P292"/>
  <c r="BI291"/>
  <c r="BH291"/>
  <c r="BG291"/>
  <c r="BE291"/>
  <c r="T291"/>
  <c r="R291"/>
  <c r="P291"/>
  <c r="BI290"/>
  <c r="BH290"/>
  <c r="BG290"/>
  <c r="BE290"/>
  <c r="T290"/>
  <c r="R290"/>
  <c r="P290"/>
  <c r="BI289"/>
  <c r="BH289"/>
  <c r="BG289"/>
  <c r="BE289"/>
  <c r="T289"/>
  <c r="R289"/>
  <c r="P289"/>
  <c r="BI288"/>
  <c r="BH288"/>
  <c r="BG288"/>
  <c r="BE288"/>
  <c r="T288"/>
  <c r="R288"/>
  <c r="P288"/>
  <c r="BI287"/>
  <c r="BH287"/>
  <c r="BG287"/>
  <c r="BE287"/>
  <c r="T287"/>
  <c r="R287"/>
  <c r="P287"/>
  <c r="BI286"/>
  <c r="BH286"/>
  <c r="BG286"/>
  <c r="BE286"/>
  <c r="T286"/>
  <c r="R286"/>
  <c r="P286"/>
  <c r="BI285"/>
  <c r="BH285"/>
  <c r="BG285"/>
  <c r="BE285"/>
  <c r="T285"/>
  <c r="R285"/>
  <c r="P285"/>
  <c r="BI284"/>
  <c r="BH284"/>
  <c r="BG284"/>
  <c r="BE284"/>
  <c r="T284"/>
  <c r="R284"/>
  <c r="P284"/>
  <c r="BI283"/>
  <c r="BH283"/>
  <c r="BG283"/>
  <c r="BE283"/>
  <c r="T283"/>
  <c r="R283"/>
  <c r="P283"/>
  <c r="BI282"/>
  <c r="BH282"/>
  <c r="BG282"/>
  <c r="BE282"/>
  <c r="T282"/>
  <c r="R282"/>
  <c r="P282"/>
  <c r="BI281"/>
  <c r="BH281"/>
  <c r="BG281"/>
  <c r="BE281"/>
  <c r="T281"/>
  <c r="R281"/>
  <c r="P281"/>
  <c r="BI280"/>
  <c r="BH280"/>
  <c r="BG280"/>
  <c r="BE280"/>
  <c r="T280"/>
  <c r="R280"/>
  <c r="P280"/>
  <c r="BI279"/>
  <c r="BH279"/>
  <c r="BG279"/>
  <c r="BE279"/>
  <c r="T279"/>
  <c r="R279"/>
  <c r="P279"/>
  <c r="BI278"/>
  <c r="BH278"/>
  <c r="BG278"/>
  <c r="BE278"/>
  <c r="T278"/>
  <c r="R278"/>
  <c r="P278"/>
  <c r="BI277"/>
  <c r="BH277"/>
  <c r="BG277"/>
  <c r="BE277"/>
  <c r="T277"/>
  <c r="R277"/>
  <c r="P277"/>
  <c r="BI276"/>
  <c r="BH276"/>
  <c r="BG276"/>
  <c r="BE276"/>
  <c r="T276"/>
  <c r="R276"/>
  <c r="P276"/>
  <c r="BI275"/>
  <c r="BH275"/>
  <c r="BG275"/>
  <c r="BE275"/>
  <c r="T275"/>
  <c r="R275"/>
  <c r="P275"/>
  <c r="BI274"/>
  <c r="BH274"/>
  <c r="BG274"/>
  <c r="BE274"/>
  <c r="T274"/>
  <c r="R274"/>
  <c r="P274"/>
  <c r="BI273"/>
  <c r="BH273"/>
  <c r="BG273"/>
  <c r="BE273"/>
  <c r="T273"/>
  <c r="R273"/>
  <c r="P273"/>
  <c r="BI271"/>
  <c r="BH271"/>
  <c r="BG271"/>
  <c r="BE271"/>
  <c r="T271"/>
  <c r="R271"/>
  <c r="P271"/>
  <c r="BI270"/>
  <c r="BH270"/>
  <c r="BG270"/>
  <c r="BE270"/>
  <c r="T270"/>
  <c r="R270"/>
  <c r="P270"/>
  <c r="BI269"/>
  <c r="BH269"/>
  <c r="BG269"/>
  <c r="BE269"/>
  <c r="T269"/>
  <c r="R269"/>
  <c r="P269"/>
  <c r="BI268"/>
  <c r="BH268"/>
  <c r="BG268"/>
  <c r="BE268"/>
  <c r="T268"/>
  <c r="R268"/>
  <c r="P268"/>
  <c r="BI267"/>
  <c r="BH267"/>
  <c r="BG267"/>
  <c r="BE267"/>
  <c r="T267"/>
  <c r="R267"/>
  <c r="P267"/>
  <c r="BI266"/>
  <c r="BH266"/>
  <c r="BG266"/>
  <c r="BE266"/>
  <c r="T266"/>
  <c r="R266"/>
  <c r="P266"/>
  <c r="BI265"/>
  <c r="BH265"/>
  <c r="BG265"/>
  <c r="BE265"/>
  <c r="T265"/>
  <c r="R265"/>
  <c r="P265"/>
  <c r="BI264"/>
  <c r="BH264"/>
  <c r="BG264"/>
  <c r="BE264"/>
  <c r="T264"/>
  <c r="R264"/>
  <c r="P264"/>
  <c r="BI263"/>
  <c r="BH263"/>
  <c r="BG263"/>
  <c r="BE263"/>
  <c r="T263"/>
  <c r="R263"/>
  <c r="P263"/>
  <c r="BI262"/>
  <c r="BH262"/>
  <c r="BG262"/>
  <c r="BE262"/>
  <c r="T262"/>
  <c r="R262"/>
  <c r="P262"/>
  <c r="BI261"/>
  <c r="BH261"/>
  <c r="BG261"/>
  <c r="BE261"/>
  <c r="T261"/>
  <c r="R261"/>
  <c r="P261"/>
  <c r="BI260"/>
  <c r="BH260"/>
  <c r="BG260"/>
  <c r="BE260"/>
  <c r="T260"/>
  <c r="R260"/>
  <c r="P260"/>
  <c r="BI259"/>
  <c r="BH259"/>
  <c r="BG259"/>
  <c r="BE259"/>
  <c r="T259"/>
  <c r="R259"/>
  <c r="P259"/>
  <c r="BI258"/>
  <c r="BH258"/>
  <c r="BG258"/>
  <c r="BE258"/>
  <c r="T258"/>
  <c r="R258"/>
  <c r="P258"/>
  <c r="BI257"/>
  <c r="BH257"/>
  <c r="BG257"/>
  <c r="BE257"/>
  <c r="T257"/>
  <c r="R257"/>
  <c r="P257"/>
  <c r="BI256"/>
  <c r="BH256"/>
  <c r="BG256"/>
  <c r="BE256"/>
  <c r="T256"/>
  <c r="R256"/>
  <c r="P256"/>
  <c r="BI255"/>
  <c r="BH255"/>
  <c r="BG255"/>
  <c r="BE255"/>
  <c r="T255"/>
  <c r="R255"/>
  <c r="P255"/>
  <c r="BI254"/>
  <c r="BH254"/>
  <c r="BG254"/>
  <c r="BE254"/>
  <c r="T254"/>
  <c r="R254"/>
  <c r="P254"/>
  <c r="BI253"/>
  <c r="BH253"/>
  <c r="BG253"/>
  <c r="BE253"/>
  <c r="T253"/>
  <c r="R253"/>
  <c r="P253"/>
  <c r="BI252"/>
  <c r="BH252"/>
  <c r="BG252"/>
  <c r="BE252"/>
  <c r="T252"/>
  <c r="R252"/>
  <c r="P252"/>
  <c r="BI251"/>
  <c r="BH251"/>
  <c r="BG251"/>
  <c r="BE251"/>
  <c r="T251"/>
  <c r="R251"/>
  <c r="P251"/>
  <c r="BI250"/>
  <c r="BH250"/>
  <c r="BG250"/>
  <c r="BE250"/>
  <c r="T250"/>
  <c r="R250"/>
  <c r="P250"/>
  <c r="BI249"/>
  <c r="BH249"/>
  <c r="BG249"/>
  <c r="BE249"/>
  <c r="T249"/>
  <c r="R249"/>
  <c r="P249"/>
  <c r="BI248"/>
  <c r="BH248"/>
  <c r="BG248"/>
  <c r="BE248"/>
  <c r="T248"/>
  <c r="R248"/>
  <c r="P248"/>
  <c r="BI247"/>
  <c r="BH247"/>
  <c r="BG247"/>
  <c r="BE247"/>
  <c r="T247"/>
  <c r="R247"/>
  <c r="P247"/>
  <c r="BI246"/>
  <c r="BH246"/>
  <c r="BG246"/>
  <c r="BE246"/>
  <c r="T246"/>
  <c r="R246"/>
  <c r="P246"/>
  <c r="BI245"/>
  <c r="BH245"/>
  <c r="BG245"/>
  <c r="BE245"/>
  <c r="T245"/>
  <c r="R245"/>
  <c r="P245"/>
  <c r="BI244"/>
  <c r="BH244"/>
  <c r="BG244"/>
  <c r="BE244"/>
  <c r="T244"/>
  <c r="R244"/>
  <c r="P244"/>
  <c r="BI243"/>
  <c r="BH243"/>
  <c r="BG243"/>
  <c r="BE243"/>
  <c r="T243"/>
  <c r="R243"/>
  <c r="P243"/>
  <c r="BI242"/>
  <c r="BH242"/>
  <c r="BG242"/>
  <c r="BE242"/>
  <c r="T242"/>
  <c r="R242"/>
  <c r="P242"/>
  <c r="BI241"/>
  <c r="BH241"/>
  <c r="BG241"/>
  <c r="BE241"/>
  <c r="T241"/>
  <c r="R241"/>
  <c r="P241"/>
  <c r="BI240"/>
  <c r="BH240"/>
  <c r="BG240"/>
  <c r="BE240"/>
  <c r="T240"/>
  <c r="R240"/>
  <c r="P240"/>
  <c r="BI239"/>
  <c r="BH239"/>
  <c r="BG239"/>
  <c r="BE239"/>
  <c r="T239"/>
  <c r="R239"/>
  <c r="P239"/>
  <c r="BI238"/>
  <c r="BH238"/>
  <c r="BG238"/>
  <c r="BE238"/>
  <c r="T238"/>
  <c r="R238"/>
  <c r="P238"/>
  <c r="BI237"/>
  <c r="BH237"/>
  <c r="BG237"/>
  <c r="BE237"/>
  <c r="T237"/>
  <c r="R237"/>
  <c r="P237"/>
  <c r="BI236"/>
  <c r="BH236"/>
  <c r="BG236"/>
  <c r="BE236"/>
  <c r="T236"/>
  <c r="R236"/>
  <c r="P236"/>
  <c r="BI235"/>
  <c r="BH235"/>
  <c r="BG235"/>
  <c r="BE235"/>
  <c r="T235"/>
  <c r="R235"/>
  <c r="P235"/>
  <c r="BI234"/>
  <c r="BH234"/>
  <c r="BG234"/>
  <c r="BE234"/>
  <c r="T234"/>
  <c r="R234"/>
  <c r="P234"/>
  <c r="BI233"/>
  <c r="BH233"/>
  <c r="BG233"/>
  <c r="BE233"/>
  <c r="T233"/>
  <c r="R233"/>
  <c r="P233"/>
  <c r="BI232"/>
  <c r="BH232"/>
  <c r="BG232"/>
  <c r="BE232"/>
  <c r="T232"/>
  <c r="R232"/>
  <c r="P232"/>
  <c r="BI231"/>
  <c r="BH231"/>
  <c r="BG231"/>
  <c r="BE231"/>
  <c r="T231"/>
  <c r="R231"/>
  <c r="P231"/>
  <c r="BI230"/>
  <c r="BH230"/>
  <c r="BG230"/>
  <c r="BE230"/>
  <c r="T230"/>
  <c r="R230"/>
  <c r="P230"/>
  <c r="BI229"/>
  <c r="BH229"/>
  <c r="BG229"/>
  <c r="BE229"/>
  <c r="T229"/>
  <c r="R229"/>
  <c r="P229"/>
  <c r="BI228"/>
  <c r="BH228"/>
  <c r="BG228"/>
  <c r="BE228"/>
  <c r="T228"/>
  <c r="R228"/>
  <c r="P228"/>
  <c r="BI227"/>
  <c r="BH227"/>
  <c r="BG227"/>
  <c r="BE227"/>
  <c r="T227"/>
  <c r="R227"/>
  <c r="P227"/>
  <c r="BI226"/>
  <c r="BH226"/>
  <c r="BG226"/>
  <c r="BE226"/>
  <c r="T226"/>
  <c r="R226"/>
  <c r="P226"/>
  <c r="BI225"/>
  <c r="BH225"/>
  <c r="BG225"/>
  <c r="BE225"/>
  <c r="T225"/>
  <c r="R225"/>
  <c r="P225"/>
  <c r="BI224"/>
  <c r="BH224"/>
  <c r="BG224"/>
  <c r="BE224"/>
  <c r="T224"/>
  <c r="R224"/>
  <c r="P224"/>
  <c r="BI223"/>
  <c r="BH223"/>
  <c r="BG223"/>
  <c r="BE223"/>
  <c r="T223"/>
  <c r="R223"/>
  <c r="P223"/>
  <c r="BI222"/>
  <c r="BH222"/>
  <c r="BG222"/>
  <c r="BE222"/>
  <c r="T222"/>
  <c r="R222"/>
  <c r="P222"/>
  <c r="BI221"/>
  <c r="BH221"/>
  <c r="BG221"/>
  <c r="BE221"/>
  <c r="T221"/>
  <c r="R221"/>
  <c r="P221"/>
  <c r="BI219"/>
  <c r="BH219"/>
  <c r="BG219"/>
  <c r="BE219"/>
  <c r="T219"/>
  <c r="R219"/>
  <c r="P219"/>
  <c r="BI218"/>
  <c r="BH218"/>
  <c r="BG218"/>
  <c r="BE218"/>
  <c r="T218"/>
  <c r="R218"/>
  <c r="P218"/>
  <c r="BI217"/>
  <c r="BH217"/>
  <c r="BG217"/>
  <c r="BE217"/>
  <c r="T217"/>
  <c r="R217"/>
  <c r="P217"/>
  <c r="BI216"/>
  <c r="BH216"/>
  <c r="BG216"/>
  <c r="BE216"/>
  <c r="T216"/>
  <c r="R216"/>
  <c r="P216"/>
  <c r="BI215"/>
  <c r="BH215"/>
  <c r="BG215"/>
  <c r="BE215"/>
  <c r="T215"/>
  <c r="R215"/>
  <c r="P215"/>
  <c r="BI214"/>
  <c r="BH214"/>
  <c r="BG214"/>
  <c r="BE214"/>
  <c r="T214"/>
  <c r="R214"/>
  <c r="P214"/>
  <c r="BI213"/>
  <c r="BH213"/>
  <c r="BG213"/>
  <c r="BE213"/>
  <c r="T213"/>
  <c r="R213"/>
  <c r="P213"/>
  <c r="BI212"/>
  <c r="BH212"/>
  <c r="BG212"/>
  <c r="BE212"/>
  <c r="T212"/>
  <c r="R212"/>
  <c r="P212"/>
  <c r="BI211"/>
  <c r="BH211"/>
  <c r="BG211"/>
  <c r="BE211"/>
  <c r="T211"/>
  <c r="R211"/>
  <c r="P211"/>
  <c r="BI210"/>
  <c r="BH210"/>
  <c r="BG210"/>
  <c r="BE210"/>
  <c r="T210"/>
  <c r="R210"/>
  <c r="P210"/>
  <c r="BI209"/>
  <c r="BH209"/>
  <c r="BG209"/>
  <c r="BE209"/>
  <c r="T209"/>
  <c r="R209"/>
  <c r="P209"/>
  <c r="BI208"/>
  <c r="BH208"/>
  <c r="BG208"/>
  <c r="BE208"/>
  <c r="T208"/>
  <c r="R208"/>
  <c r="P208"/>
  <c r="BI207"/>
  <c r="BH207"/>
  <c r="BG207"/>
  <c r="BE207"/>
  <c r="T207"/>
  <c r="R207"/>
  <c r="P207"/>
  <c r="BI206"/>
  <c r="BH206"/>
  <c r="BG206"/>
  <c r="BE206"/>
  <c r="T206"/>
  <c r="R206"/>
  <c r="P206"/>
  <c r="BI205"/>
  <c r="BH205"/>
  <c r="BG205"/>
  <c r="BE205"/>
  <c r="T205"/>
  <c r="R205"/>
  <c r="P205"/>
  <c r="BI204"/>
  <c r="BH204"/>
  <c r="BG204"/>
  <c r="BE204"/>
  <c r="T204"/>
  <c r="R204"/>
  <c r="P204"/>
  <c r="BI203"/>
  <c r="BH203"/>
  <c r="BG203"/>
  <c r="BE203"/>
  <c r="T203"/>
  <c r="R203"/>
  <c r="P203"/>
  <c r="BI202"/>
  <c r="BH202"/>
  <c r="BG202"/>
  <c r="BE202"/>
  <c r="T202"/>
  <c r="R202"/>
  <c r="P202"/>
  <c r="BI201"/>
  <c r="BH201"/>
  <c r="BG201"/>
  <c r="BE201"/>
  <c r="T201"/>
  <c r="R201"/>
  <c r="P201"/>
  <c r="BI200"/>
  <c r="BH200"/>
  <c r="BG200"/>
  <c r="BE200"/>
  <c r="T200"/>
  <c r="R200"/>
  <c r="P200"/>
  <c r="BI199"/>
  <c r="BH199"/>
  <c r="BG199"/>
  <c r="BE199"/>
  <c r="T199"/>
  <c r="R199"/>
  <c r="P199"/>
  <c r="BI198"/>
  <c r="BH198"/>
  <c r="BG198"/>
  <c r="BE198"/>
  <c r="T198"/>
  <c r="R198"/>
  <c r="P198"/>
  <c r="BI197"/>
  <c r="BH197"/>
  <c r="BG197"/>
  <c r="BE197"/>
  <c r="T197"/>
  <c r="R197"/>
  <c r="P197"/>
  <c r="BI196"/>
  <c r="BH196"/>
  <c r="BG196"/>
  <c r="BE196"/>
  <c r="T196"/>
  <c r="R196"/>
  <c r="P196"/>
  <c r="BI195"/>
  <c r="BH195"/>
  <c r="BG195"/>
  <c r="BE195"/>
  <c r="T195"/>
  <c r="R195"/>
  <c r="P195"/>
  <c r="BI194"/>
  <c r="BH194"/>
  <c r="BG194"/>
  <c r="BE194"/>
  <c r="T194"/>
  <c r="R194"/>
  <c r="P194"/>
  <c r="BI193"/>
  <c r="BH193"/>
  <c r="BG193"/>
  <c r="BE193"/>
  <c r="T193"/>
  <c r="R193"/>
  <c r="P193"/>
  <c r="BI192"/>
  <c r="BH192"/>
  <c r="BG192"/>
  <c r="BE192"/>
  <c r="T192"/>
  <c r="R192"/>
  <c r="P192"/>
  <c r="BI191"/>
  <c r="BH191"/>
  <c r="BG191"/>
  <c r="BE191"/>
  <c r="T191"/>
  <c r="R191"/>
  <c r="P191"/>
  <c r="BI189"/>
  <c r="BH189"/>
  <c r="BG189"/>
  <c r="BE189"/>
  <c r="T189"/>
  <c r="R189"/>
  <c r="P189"/>
  <c r="BI188"/>
  <c r="BH188"/>
  <c r="BG188"/>
  <c r="BE188"/>
  <c r="T188"/>
  <c r="R188"/>
  <c r="P188"/>
  <c r="BI187"/>
  <c r="BH187"/>
  <c r="BG187"/>
  <c r="BE187"/>
  <c r="T187"/>
  <c r="R187"/>
  <c r="P187"/>
  <c r="BI186"/>
  <c r="BH186"/>
  <c r="BG186"/>
  <c r="BE186"/>
  <c r="T186"/>
  <c r="R186"/>
  <c r="P186"/>
  <c r="BI185"/>
  <c r="BH185"/>
  <c r="BG185"/>
  <c r="BE185"/>
  <c r="T185"/>
  <c r="R185"/>
  <c r="P185"/>
  <c r="BI184"/>
  <c r="BH184"/>
  <c r="BG184"/>
  <c r="BE184"/>
  <c r="T184"/>
  <c r="R184"/>
  <c r="P184"/>
  <c r="BI183"/>
  <c r="BH183"/>
  <c r="BG183"/>
  <c r="BE183"/>
  <c r="T183"/>
  <c r="R183"/>
  <c r="P183"/>
  <c r="BI182"/>
  <c r="BH182"/>
  <c r="BG182"/>
  <c r="BE182"/>
  <c r="T182"/>
  <c r="R182"/>
  <c r="P182"/>
  <c r="BI181"/>
  <c r="BH181"/>
  <c r="BG181"/>
  <c r="BE181"/>
  <c r="T181"/>
  <c r="R181"/>
  <c r="P181"/>
  <c r="BI180"/>
  <c r="BH180"/>
  <c r="BG180"/>
  <c r="BE180"/>
  <c r="T180"/>
  <c r="R180"/>
  <c r="P180"/>
  <c r="BI179"/>
  <c r="BH179"/>
  <c r="BG179"/>
  <c r="BE179"/>
  <c r="T179"/>
  <c r="R179"/>
  <c r="P179"/>
  <c r="BI178"/>
  <c r="BH178"/>
  <c r="BG178"/>
  <c r="BE178"/>
  <c r="T178"/>
  <c r="R178"/>
  <c r="P178"/>
  <c r="BI177"/>
  <c r="BH177"/>
  <c r="BG177"/>
  <c r="BE177"/>
  <c r="T177"/>
  <c r="R177"/>
  <c r="P177"/>
  <c r="BI176"/>
  <c r="BH176"/>
  <c r="BG176"/>
  <c r="BE176"/>
  <c r="T176"/>
  <c r="R176"/>
  <c r="P176"/>
  <c r="BI175"/>
  <c r="BH175"/>
  <c r="BG175"/>
  <c r="BE175"/>
  <c r="T175"/>
  <c r="R175"/>
  <c r="P175"/>
  <c r="BI174"/>
  <c r="BH174"/>
  <c r="BG174"/>
  <c r="BE174"/>
  <c r="T174"/>
  <c r="R174"/>
  <c r="P174"/>
  <c r="BI173"/>
  <c r="BH173"/>
  <c r="BG173"/>
  <c r="BE173"/>
  <c r="T173"/>
  <c r="R173"/>
  <c r="P173"/>
  <c r="BI172"/>
  <c r="BH172"/>
  <c r="BG172"/>
  <c r="BE172"/>
  <c r="T172"/>
  <c r="R172"/>
  <c r="P172"/>
  <c r="BI171"/>
  <c r="BH171"/>
  <c r="BG171"/>
  <c r="BE171"/>
  <c r="T171"/>
  <c r="R171"/>
  <c r="P171"/>
  <c r="BI170"/>
  <c r="BH170"/>
  <c r="BG170"/>
  <c r="BE170"/>
  <c r="T170"/>
  <c r="R170"/>
  <c r="P170"/>
  <c r="BI169"/>
  <c r="BH169"/>
  <c r="BG169"/>
  <c r="BE169"/>
  <c r="T169"/>
  <c r="R169"/>
  <c r="P169"/>
  <c r="BI168"/>
  <c r="BH168"/>
  <c r="BG168"/>
  <c r="BE168"/>
  <c r="T168"/>
  <c r="R168"/>
  <c r="P168"/>
  <c r="BI167"/>
  <c r="BH167"/>
  <c r="BG167"/>
  <c r="BE167"/>
  <c r="T167"/>
  <c r="R167"/>
  <c r="P167"/>
  <c r="BI166"/>
  <c r="BH166"/>
  <c r="BG166"/>
  <c r="BE166"/>
  <c r="T166"/>
  <c r="R166"/>
  <c r="P166"/>
  <c r="BI165"/>
  <c r="BH165"/>
  <c r="BG165"/>
  <c r="BE165"/>
  <c r="T165"/>
  <c r="R165"/>
  <c r="P165"/>
  <c r="BI164"/>
  <c r="BH164"/>
  <c r="BG164"/>
  <c r="BE164"/>
  <c r="T164"/>
  <c r="R164"/>
  <c r="P164"/>
  <c r="BI163"/>
  <c r="BH163"/>
  <c r="BG163"/>
  <c r="BE163"/>
  <c r="T163"/>
  <c r="R163"/>
  <c r="P163"/>
  <c r="BI162"/>
  <c r="BH162"/>
  <c r="BG162"/>
  <c r="BE162"/>
  <c r="T162"/>
  <c r="R162"/>
  <c r="P162"/>
  <c r="BI161"/>
  <c r="BH161"/>
  <c r="BG161"/>
  <c r="BE161"/>
  <c r="T161"/>
  <c r="R161"/>
  <c r="P161"/>
  <c r="BI160"/>
  <c r="BH160"/>
  <c r="BG160"/>
  <c r="BE160"/>
  <c r="T160"/>
  <c r="R160"/>
  <c r="P160"/>
  <c r="BI159"/>
  <c r="BH159"/>
  <c r="BG159"/>
  <c r="BE159"/>
  <c r="T159"/>
  <c r="R159"/>
  <c r="P159"/>
  <c r="BI158"/>
  <c r="BH158"/>
  <c r="BG158"/>
  <c r="BE158"/>
  <c r="T158"/>
  <c r="R158"/>
  <c r="P158"/>
  <c r="BI157"/>
  <c r="BH157"/>
  <c r="BG157"/>
  <c r="BE157"/>
  <c r="T157"/>
  <c r="R157"/>
  <c r="P157"/>
  <c r="BI154"/>
  <c r="BH154"/>
  <c r="BG154"/>
  <c r="BE154"/>
  <c r="T154"/>
  <c r="R154"/>
  <c r="P154"/>
  <c r="BI153"/>
  <c r="BH153"/>
  <c r="BG153"/>
  <c r="BE153"/>
  <c r="T153"/>
  <c r="R153"/>
  <c r="P153"/>
  <c r="BI152"/>
  <c r="BH152"/>
  <c r="BG152"/>
  <c r="BE152"/>
  <c r="T152"/>
  <c r="R152"/>
  <c r="P152"/>
  <c r="BI151"/>
  <c r="BH151"/>
  <c r="BG151"/>
  <c r="BE151"/>
  <c r="T151"/>
  <c r="R151"/>
  <c r="P151"/>
  <c r="BI150"/>
  <c r="BH150"/>
  <c r="BG150"/>
  <c r="BE150"/>
  <c r="T150"/>
  <c r="R150"/>
  <c r="P150"/>
  <c r="BI149"/>
  <c r="BH149"/>
  <c r="BG149"/>
  <c r="BE149"/>
  <c r="T149"/>
  <c r="R149"/>
  <c r="P149"/>
  <c r="BI148"/>
  <c r="BH148"/>
  <c r="BG148"/>
  <c r="BE148"/>
  <c r="T148"/>
  <c r="R148"/>
  <c r="P148"/>
  <c r="BI146"/>
  <c r="BH146"/>
  <c r="BG146"/>
  <c r="BE146"/>
  <c r="T146"/>
  <c r="R146"/>
  <c r="P146"/>
  <c r="BI145"/>
  <c r="BH145"/>
  <c r="BG145"/>
  <c r="BE145"/>
  <c r="T145"/>
  <c r="R145"/>
  <c r="P145"/>
  <c r="F136"/>
  <c r="E134"/>
  <c r="BI117"/>
  <c r="BH117"/>
  <c r="BG117"/>
  <c r="BE117"/>
  <c r="BI116"/>
  <c r="BH116"/>
  <c r="BG116"/>
  <c r="BF116"/>
  <c r="BE116"/>
  <c r="BI115"/>
  <c r="BH115"/>
  <c r="BG115"/>
  <c r="BF115"/>
  <c r="BE115"/>
  <c r="BI114"/>
  <c r="BH114"/>
  <c r="BG114"/>
  <c r="BF114"/>
  <c r="BE114"/>
  <c r="BI113"/>
  <c r="BH113"/>
  <c r="BG113"/>
  <c r="BF113"/>
  <c r="BE113"/>
  <c r="BI112"/>
  <c r="BH112"/>
  <c r="BG112"/>
  <c r="BF112"/>
  <c r="BE112"/>
  <c r="F93"/>
  <c r="E91"/>
  <c r="J28"/>
  <c r="E28"/>
  <c r="J139"/>
  <c r="J27"/>
  <c r="J25"/>
  <c r="E25"/>
  <c r="J95"/>
  <c r="J24"/>
  <c r="J22"/>
  <c r="E22"/>
  <c r="F96"/>
  <c r="J21"/>
  <c r="J19"/>
  <c r="E19"/>
  <c r="F138"/>
  <c r="J18"/>
  <c r="J16"/>
  <c r="J136"/>
  <c r="E7"/>
  <c r="E128"/>
  <c i="16" r="J43"/>
  <c r="J42"/>
  <c i="1" r="AY112"/>
  <c i="16" r="J41"/>
  <c i="1" r="AX112"/>
  <c i="16" r="BI220"/>
  <c r="BH220"/>
  <c r="BG220"/>
  <c r="BE220"/>
  <c r="T220"/>
  <c r="T219"/>
  <c r="R220"/>
  <c r="R219"/>
  <c r="P220"/>
  <c r="P219"/>
  <c r="BI218"/>
  <c r="BH218"/>
  <c r="BG218"/>
  <c r="BE218"/>
  <c r="T218"/>
  <c r="R218"/>
  <c r="P218"/>
  <c r="BI217"/>
  <c r="BH217"/>
  <c r="BG217"/>
  <c r="BE217"/>
  <c r="T217"/>
  <c r="R217"/>
  <c r="P217"/>
  <c r="BI216"/>
  <c r="BH216"/>
  <c r="BG216"/>
  <c r="BE216"/>
  <c r="T216"/>
  <c r="R216"/>
  <c r="P216"/>
  <c r="BI215"/>
  <c r="BH215"/>
  <c r="BG215"/>
  <c r="BE215"/>
  <c r="T215"/>
  <c r="R215"/>
  <c r="P215"/>
  <c r="BI214"/>
  <c r="BH214"/>
  <c r="BG214"/>
  <c r="BE214"/>
  <c r="T214"/>
  <c r="R214"/>
  <c r="P214"/>
  <c r="BI213"/>
  <c r="BH213"/>
  <c r="BG213"/>
  <c r="BE213"/>
  <c r="T213"/>
  <c r="R213"/>
  <c r="P213"/>
  <c r="BI212"/>
  <c r="BH212"/>
  <c r="BG212"/>
  <c r="BE212"/>
  <c r="T212"/>
  <c r="R212"/>
  <c r="P212"/>
  <c r="BI211"/>
  <c r="BH211"/>
  <c r="BG211"/>
  <c r="BE211"/>
  <c r="T211"/>
  <c r="R211"/>
  <c r="P211"/>
  <c r="BI210"/>
  <c r="BH210"/>
  <c r="BG210"/>
  <c r="BE210"/>
  <c r="T210"/>
  <c r="R210"/>
  <c r="P210"/>
  <c r="BI209"/>
  <c r="BH209"/>
  <c r="BG209"/>
  <c r="BE209"/>
  <c r="T209"/>
  <c r="R209"/>
  <c r="P209"/>
  <c r="BI208"/>
  <c r="BH208"/>
  <c r="BG208"/>
  <c r="BE208"/>
  <c r="T208"/>
  <c r="R208"/>
  <c r="P208"/>
  <c r="BI207"/>
  <c r="BH207"/>
  <c r="BG207"/>
  <c r="BE207"/>
  <c r="T207"/>
  <c r="R207"/>
  <c r="P207"/>
  <c r="BI206"/>
  <c r="BH206"/>
  <c r="BG206"/>
  <c r="BE206"/>
  <c r="T206"/>
  <c r="R206"/>
  <c r="P206"/>
  <c r="BI205"/>
  <c r="BH205"/>
  <c r="BG205"/>
  <c r="BE205"/>
  <c r="T205"/>
  <c r="R205"/>
  <c r="P205"/>
  <c r="BI204"/>
  <c r="BH204"/>
  <c r="BG204"/>
  <c r="BE204"/>
  <c r="T204"/>
  <c r="R204"/>
  <c r="P204"/>
  <c r="BI203"/>
  <c r="BH203"/>
  <c r="BG203"/>
  <c r="BE203"/>
  <c r="T203"/>
  <c r="R203"/>
  <c r="P203"/>
  <c r="BI202"/>
  <c r="BH202"/>
  <c r="BG202"/>
  <c r="BE202"/>
  <c r="T202"/>
  <c r="R202"/>
  <c r="P202"/>
  <c r="BI201"/>
  <c r="BH201"/>
  <c r="BG201"/>
  <c r="BE201"/>
  <c r="T201"/>
  <c r="R201"/>
  <c r="P201"/>
  <c r="BI200"/>
  <c r="BH200"/>
  <c r="BG200"/>
  <c r="BE200"/>
  <c r="T200"/>
  <c r="R200"/>
  <c r="P200"/>
  <c r="BI199"/>
  <c r="BH199"/>
  <c r="BG199"/>
  <c r="BE199"/>
  <c r="T199"/>
  <c r="R199"/>
  <c r="P199"/>
  <c r="BI198"/>
  <c r="BH198"/>
  <c r="BG198"/>
  <c r="BE198"/>
  <c r="T198"/>
  <c r="R198"/>
  <c r="P198"/>
  <c r="BI197"/>
  <c r="BH197"/>
  <c r="BG197"/>
  <c r="BE197"/>
  <c r="T197"/>
  <c r="R197"/>
  <c r="P197"/>
  <c r="BI196"/>
  <c r="BH196"/>
  <c r="BG196"/>
  <c r="BE196"/>
  <c r="T196"/>
  <c r="R196"/>
  <c r="P196"/>
  <c r="BI195"/>
  <c r="BH195"/>
  <c r="BG195"/>
  <c r="BE195"/>
  <c r="T195"/>
  <c r="R195"/>
  <c r="P195"/>
  <c r="BI194"/>
  <c r="BH194"/>
  <c r="BG194"/>
  <c r="BE194"/>
  <c r="T194"/>
  <c r="R194"/>
  <c r="P194"/>
  <c r="BI193"/>
  <c r="BH193"/>
  <c r="BG193"/>
  <c r="BE193"/>
  <c r="T193"/>
  <c r="R193"/>
  <c r="P193"/>
  <c r="BI192"/>
  <c r="BH192"/>
  <c r="BG192"/>
  <c r="BE192"/>
  <c r="T192"/>
  <c r="R192"/>
  <c r="P192"/>
  <c r="BI191"/>
  <c r="BH191"/>
  <c r="BG191"/>
  <c r="BE191"/>
  <c r="T191"/>
  <c r="R191"/>
  <c r="P191"/>
  <c r="BI190"/>
  <c r="BH190"/>
  <c r="BG190"/>
  <c r="BE190"/>
  <c r="T190"/>
  <c r="R190"/>
  <c r="P190"/>
  <c r="BI189"/>
  <c r="BH189"/>
  <c r="BG189"/>
  <c r="BE189"/>
  <c r="T189"/>
  <c r="R189"/>
  <c r="P189"/>
  <c r="BI188"/>
  <c r="BH188"/>
  <c r="BG188"/>
  <c r="BE188"/>
  <c r="T188"/>
  <c r="R188"/>
  <c r="P188"/>
  <c r="BI187"/>
  <c r="BH187"/>
  <c r="BG187"/>
  <c r="BE187"/>
  <c r="T187"/>
  <c r="R187"/>
  <c r="P187"/>
  <c r="BI186"/>
  <c r="BH186"/>
  <c r="BG186"/>
  <c r="BE186"/>
  <c r="T186"/>
  <c r="R186"/>
  <c r="P186"/>
  <c r="BI185"/>
  <c r="BH185"/>
  <c r="BG185"/>
  <c r="BE185"/>
  <c r="T185"/>
  <c r="R185"/>
  <c r="P185"/>
  <c r="BI184"/>
  <c r="BH184"/>
  <c r="BG184"/>
  <c r="BE184"/>
  <c r="T184"/>
  <c r="R184"/>
  <c r="P184"/>
  <c r="BI183"/>
  <c r="BH183"/>
  <c r="BG183"/>
  <c r="BE183"/>
  <c r="T183"/>
  <c r="R183"/>
  <c r="P183"/>
  <c r="BI182"/>
  <c r="BH182"/>
  <c r="BG182"/>
  <c r="BE182"/>
  <c r="T182"/>
  <c r="R182"/>
  <c r="P182"/>
  <c r="BI181"/>
  <c r="BH181"/>
  <c r="BG181"/>
  <c r="BE181"/>
  <c r="T181"/>
  <c r="R181"/>
  <c r="P181"/>
  <c r="BI180"/>
  <c r="BH180"/>
  <c r="BG180"/>
  <c r="BE180"/>
  <c r="T180"/>
  <c r="R180"/>
  <c r="P180"/>
  <c r="BI179"/>
  <c r="BH179"/>
  <c r="BG179"/>
  <c r="BE179"/>
  <c r="T179"/>
  <c r="R179"/>
  <c r="P179"/>
  <c r="BI178"/>
  <c r="BH178"/>
  <c r="BG178"/>
  <c r="BE178"/>
  <c r="T178"/>
  <c r="R178"/>
  <c r="P178"/>
  <c r="BI177"/>
  <c r="BH177"/>
  <c r="BG177"/>
  <c r="BE177"/>
  <c r="T177"/>
  <c r="R177"/>
  <c r="P177"/>
  <c r="BI176"/>
  <c r="BH176"/>
  <c r="BG176"/>
  <c r="BE176"/>
  <c r="T176"/>
  <c r="R176"/>
  <c r="P176"/>
  <c r="BI175"/>
  <c r="BH175"/>
  <c r="BG175"/>
  <c r="BE175"/>
  <c r="T175"/>
  <c r="R175"/>
  <c r="P175"/>
  <c r="BI174"/>
  <c r="BH174"/>
  <c r="BG174"/>
  <c r="BE174"/>
  <c r="T174"/>
  <c r="R174"/>
  <c r="P174"/>
  <c r="BI173"/>
  <c r="BH173"/>
  <c r="BG173"/>
  <c r="BE173"/>
  <c r="T173"/>
  <c r="R173"/>
  <c r="P173"/>
  <c r="BI172"/>
  <c r="BH172"/>
  <c r="BG172"/>
  <c r="BE172"/>
  <c r="T172"/>
  <c r="R172"/>
  <c r="P172"/>
  <c r="BI171"/>
  <c r="BH171"/>
  <c r="BG171"/>
  <c r="BE171"/>
  <c r="T171"/>
  <c r="R171"/>
  <c r="P171"/>
  <c r="BI170"/>
  <c r="BH170"/>
  <c r="BG170"/>
  <c r="BE170"/>
  <c r="T170"/>
  <c r="R170"/>
  <c r="P170"/>
  <c r="BI169"/>
  <c r="BH169"/>
  <c r="BG169"/>
  <c r="BE169"/>
  <c r="T169"/>
  <c r="R169"/>
  <c r="P169"/>
  <c r="BI168"/>
  <c r="BH168"/>
  <c r="BG168"/>
  <c r="BE168"/>
  <c r="T168"/>
  <c r="R168"/>
  <c r="P168"/>
  <c r="BI167"/>
  <c r="BH167"/>
  <c r="BG167"/>
  <c r="BE167"/>
  <c r="T167"/>
  <c r="R167"/>
  <c r="P167"/>
  <c r="BI166"/>
  <c r="BH166"/>
  <c r="BG166"/>
  <c r="BE166"/>
  <c r="T166"/>
  <c r="R166"/>
  <c r="P166"/>
  <c r="BI165"/>
  <c r="BH165"/>
  <c r="BG165"/>
  <c r="BE165"/>
  <c r="T165"/>
  <c r="R165"/>
  <c r="P165"/>
  <c r="BI164"/>
  <c r="BH164"/>
  <c r="BG164"/>
  <c r="BE164"/>
  <c r="T164"/>
  <c r="R164"/>
  <c r="P164"/>
  <c r="BI163"/>
  <c r="BH163"/>
  <c r="BG163"/>
  <c r="BE163"/>
  <c r="T163"/>
  <c r="R163"/>
  <c r="P163"/>
  <c r="BI162"/>
  <c r="BH162"/>
  <c r="BG162"/>
  <c r="BE162"/>
  <c r="T162"/>
  <c r="R162"/>
  <c r="P162"/>
  <c r="BI161"/>
  <c r="BH161"/>
  <c r="BG161"/>
  <c r="BE161"/>
  <c r="T161"/>
  <c r="R161"/>
  <c r="P161"/>
  <c r="BI160"/>
  <c r="BH160"/>
  <c r="BG160"/>
  <c r="BE160"/>
  <c r="T160"/>
  <c r="R160"/>
  <c r="P160"/>
  <c r="BI159"/>
  <c r="BH159"/>
  <c r="BG159"/>
  <c r="BE159"/>
  <c r="T159"/>
  <c r="R159"/>
  <c r="P159"/>
  <c r="BI158"/>
  <c r="BH158"/>
  <c r="BG158"/>
  <c r="BE158"/>
  <c r="T158"/>
  <c r="R158"/>
  <c r="P158"/>
  <c r="BI157"/>
  <c r="BH157"/>
  <c r="BG157"/>
  <c r="BE157"/>
  <c r="T157"/>
  <c r="R157"/>
  <c r="P157"/>
  <c r="BI156"/>
  <c r="BH156"/>
  <c r="BG156"/>
  <c r="BE156"/>
  <c r="T156"/>
  <c r="R156"/>
  <c r="P156"/>
  <c r="BI155"/>
  <c r="BH155"/>
  <c r="BG155"/>
  <c r="BE155"/>
  <c r="T155"/>
  <c r="R155"/>
  <c r="P155"/>
  <c r="BI154"/>
  <c r="BH154"/>
  <c r="BG154"/>
  <c r="BE154"/>
  <c r="T154"/>
  <c r="R154"/>
  <c r="P154"/>
  <c r="BI153"/>
  <c r="BH153"/>
  <c r="BG153"/>
  <c r="BE153"/>
  <c r="T153"/>
  <c r="R153"/>
  <c r="P153"/>
  <c r="BI150"/>
  <c r="BH150"/>
  <c r="BG150"/>
  <c r="BE150"/>
  <c r="T150"/>
  <c r="R150"/>
  <c r="P150"/>
  <c r="BI149"/>
  <c r="BH149"/>
  <c r="BG149"/>
  <c r="BE149"/>
  <c r="T149"/>
  <c r="R149"/>
  <c r="P149"/>
  <c r="BI148"/>
  <c r="BH148"/>
  <c r="BG148"/>
  <c r="BE148"/>
  <c r="T148"/>
  <c r="R148"/>
  <c r="P148"/>
  <c r="BI147"/>
  <c r="BH147"/>
  <c r="BG147"/>
  <c r="BE147"/>
  <c r="T147"/>
  <c r="R147"/>
  <c r="P147"/>
  <c r="BI146"/>
  <c r="BH146"/>
  <c r="BG146"/>
  <c r="BE146"/>
  <c r="T146"/>
  <c r="R146"/>
  <c r="P146"/>
  <c r="BI145"/>
  <c r="BH145"/>
  <c r="BG145"/>
  <c r="BE145"/>
  <c r="T145"/>
  <c r="R145"/>
  <c r="P145"/>
  <c r="BI144"/>
  <c r="BH144"/>
  <c r="BG144"/>
  <c r="BE144"/>
  <c r="T144"/>
  <c r="R144"/>
  <c r="P144"/>
  <c r="BI143"/>
  <c r="BH143"/>
  <c r="BG143"/>
  <c r="BE143"/>
  <c r="T143"/>
  <c r="R143"/>
  <c r="P143"/>
  <c r="BI142"/>
  <c r="BH142"/>
  <c r="BG142"/>
  <c r="BE142"/>
  <c r="T142"/>
  <c r="R142"/>
  <c r="P142"/>
  <c r="F133"/>
  <c r="E131"/>
  <c r="BI114"/>
  <c r="BH114"/>
  <c r="BG114"/>
  <c r="BE114"/>
  <c r="BI113"/>
  <c r="BH113"/>
  <c r="BG113"/>
  <c r="BF113"/>
  <c r="BE113"/>
  <c r="BI112"/>
  <c r="BH112"/>
  <c r="BG112"/>
  <c r="BF112"/>
  <c r="BE112"/>
  <c r="BI111"/>
  <c r="BH111"/>
  <c r="BG111"/>
  <c r="BF111"/>
  <c r="BE111"/>
  <c r="BI110"/>
  <c r="BH110"/>
  <c r="BG110"/>
  <c r="BF110"/>
  <c r="BE110"/>
  <c r="BI109"/>
  <c r="BH109"/>
  <c r="BG109"/>
  <c r="BF109"/>
  <c r="BE109"/>
  <c r="F93"/>
  <c r="E91"/>
  <c r="J28"/>
  <c r="E28"/>
  <c r="J136"/>
  <c r="J27"/>
  <c r="J25"/>
  <c r="E25"/>
  <c r="J95"/>
  <c r="J24"/>
  <c r="J22"/>
  <c r="E22"/>
  <c r="F96"/>
  <c r="J21"/>
  <c r="J19"/>
  <c r="E19"/>
  <c r="F135"/>
  <c r="J18"/>
  <c r="J16"/>
  <c r="J133"/>
  <c r="E7"/>
  <c r="E85"/>
  <c i="15" r="J43"/>
  <c r="J42"/>
  <c i="1" r="AY111"/>
  <c i="15" r="J41"/>
  <c i="1" r="AX111"/>
  <c i="15" r="BI223"/>
  <c r="BH223"/>
  <c r="BG223"/>
  <c r="BE223"/>
  <c r="T223"/>
  <c r="R223"/>
  <c r="P223"/>
  <c r="BI222"/>
  <c r="BH222"/>
  <c r="BG222"/>
  <c r="BE222"/>
  <c r="T222"/>
  <c r="R222"/>
  <c r="P222"/>
  <c r="BI220"/>
  <c r="BH220"/>
  <c r="BG220"/>
  <c r="BE220"/>
  <c r="T220"/>
  <c r="R220"/>
  <c r="P220"/>
  <c r="BI219"/>
  <c r="BH219"/>
  <c r="BG219"/>
  <c r="BE219"/>
  <c r="T219"/>
  <c r="R219"/>
  <c r="P219"/>
  <c r="BI217"/>
  <c r="BH217"/>
  <c r="BG217"/>
  <c r="BE217"/>
  <c r="T217"/>
  <c r="R217"/>
  <c r="P217"/>
  <c r="BI216"/>
  <c r="BH216"/>
  <c r="BG216"/>
  <c r="BE216"/>
  <c r="T216"/>
  <c r="R216"/>
  <c r="P216"/>
  <c r="BI215"/>
  <c r="BH215"/>
  <c r="BG215"/>
  <c r="BE215"/>
  <c r="T215"/>
  <c r="R215"/>
  <c r="P215"/>
  <c r="BI214"/>
  <c r="BH214"/>
  <c r="BG214"/>
  <c r="BE214"/>
  <c r="T214"/>
  <c r="R214"/>
  <c r="P214"/>
  <c r="BI213"/>
  <c r="BH213"/>
  <c r="BG213"/>
  <c r="BE213"/>
  <c r="T213"/>
  <c r="R213"/>
  <c r="P213"/>
  <c r="BI212"/>
  <c r="BH212"/>
  <c r="BG212"/>
  <c r="BE212"/>
  <c r="T212"/>
  <c r="R212"/>
  <c r="P212"/>
  <c r="BI211"/>
  <c r="BH211"/>
  <c r="BG211"/>
  <c r="BE211"/>
  <c r="T211"/>
  <c r="R211"/>
  <c r="P211"/>
  <c r="BI210"/>
  <c r="BH210"/>
  <c r="BG210"/>
  <c r="BE210"/>
  <c r="T210"/>
  <c r="R210"/>
  <c r="P210"/>
  <c r="BI209"/>
  <c r="BH209"/>
  <c r="BG209"/>
  <c r="BE209"/>
  <c r="T209"/>
  <c r="R209"/>
  <c r="P209"/>
  <c r="BI208"/>
  <c r="BH208"/>
  <c r="BG208"/>
  <c r="BE208"/>
  <c r="T208"/>
  <c r="R208"/>
  <c r="P208"/>
  <c r="BI207"/>
  <c r="BH207"/>
  <c r="BG207"/>
  <c r="BE207"/>
  <c r="T207"/>
  <c r="R207"/>
  <c r="P207"/>
  <c r="BI206"/>
  <c r="BH206"/>
  <c r="BG206"/>
  <c r="BE206"/>
  <c r="T206"/>
  <c r="R206"/>
  <c r="P206"/>
  <c r="BI205"/>
  <c r="BH205"/>
  <c r="BG205"/>
  <c r="BE205"/>
  <c r="T205"/>
  <c r="R205"/>
  <c r="P205"/>
  <c r="BI204"/>
  <c r="BH204"/>
  <c r="BG204"/>
  <c r="BE204"/>
  <c r="T204"/>
  <c r="R204"/>
  <c r="P204"/>
  <c r="BI203"/>
  <c r="BH203"/>
  <c r="BG203"/>
  <c r="BE203"/>
  <c r="T203"/>
  <c r="R203"/>
  <c r="P203"/>
  <c r="BI202"/>
  <c r="BH202"/>
  <c r="BG202"/>
  <c r="BE202"/>
  <c r="T202"/>
  <c r="R202"/>
  <c r="P202"/>
  <c r="BI201"/>
  <c r="BH201"/>
  <c r="BG201"/>
  <c r="BE201"/>
  <c r="T201"/>
  <c r="R201"/>
  <c r="P201"/>
  <c r="BI200"/>
  <c r="BH200"/>
  <c r="BG200"/>
  <c r="BE200"/>
  <c r="T200"/>
  <c r="R200"/>
  <c r="P200"/>
  <c r="BI199"/>
  <c r="BH199"/>
  <c r="BG199"/>
  <c r="BE199"/>
  <c r="T199"/>
  <c r="R199"/>
  <c r="P199"/>
  <c r="BI198"/>
  <c r="BH198"/>
  <c r="BG198"/>
  <c r="BE198"/>
  <c r="T198"/>
  <c r="R198"/>
  <c r="P198"/>
  <c r="BI197"/>
  <c r="BH197"/>
  <c r="BG197"/>
  <c r="BE197"/>
  <c r="T197"/>
  <c r="R197"/>
  <c r="P197"/>
  <c r="BI196"/>
  <c r="BH196"/>
  <c r="BG196"/>
  <c r="BE196"/>
  <c r="T196"/>
  <c r="R196"/>
  <c r="P196"/>
  <c r="BI195"/>
  <c r="BH195"/>
  <c r="BG195"/>
  <c r="BE195"/>
  <c r="T195"/>
  <c r="R195"/>
  <c r="P195"/>
  <c r="BI194"/>
  <c r="BH194"/>
  <c r="BG194"/>
  <c r="BE194"/>
  <c r="T194"/>
  <c r="R194"/>
  <c r="P194"/>
  <c r="BI193"/>
  <c r="BH193"/>
  <c r="BG193"/>
  <c r="BE193"/>
  <c r="T193"/>
  <c r="R193"/>
  <c r="P193"/>
  <c r="BI192"/>
  <c r="BH192"/>
  <c r="BG192"/>
  <c r="BE192"/>
  <c r="T192"/>
  <c r="R192"/>
  <c r="P192"/>
  <c r="BI190"/>
  <c r="BH190"/>
  <c r="BG190"/>
  <c r="BE190"/>
  <c r="T190"/>
  <c r="R190"/>
  <c r="P190"/>
  <c r="BI189"/>
  <c r="BH189"/>
  <c r="BG189"/>
  <c r="BE189"/>
  <c r="T189"/>
  <c r="R189"/>
  <c r="P189"/>
  <c r="BI188"/>
  <c r="BH188"/>
  <c r="BG188"/>
  <c r="BE188"/>
  <c r="T188"/>
  <c r="R188"/>
  <c r="P188"/>
  <c r="BI187"/>
  <c r="BH187"/>
  <c r="BG187"/>
  <c r="BE187"/>
  <c r="T187"/>
  <c r="R187"/>
  <c r="P187"/>
  <c r="BI186"/>
  <c r="BH186"/>
  <c r="BG186"/>
  <c r="BE186"/>
  <c r="T186"/>
  <c r="R186"/>
  <c r="P186"/>
  <c r="BI185"/>
  <c r="BH185"/>
  <c r="BG185"/>
  <c r="BE185"/>
  <c r="T185"/>
  <c r="R185"/>
  <c r="P185"/>
  <c r="BI184"/>
  <c r="BH184"/>
  <c r="BG184"/>
  <c r="BE184"/>
  <c r="T184"/>
  <c r="R184"/>
  <c r="P184"/>
  <c r="BI183"/>
  <c r="BH183"/>
  <c r="BG183"/>
  <c r="BE183"/>
  <c r="T183"/>
  <c r="R183"/>
  <c r="P183"/>
  <c r="BI181"/>
  <c r="BH181"/>
  <c r="BG181"/>
  <c r="BE181"/>
  <c r="T181"/>
  <c r="R181"/>
  <c r="P181"/>
  <c r="BI180"/>
  <c r="BH180"/>
  <c r="BG180"/>
  <c r="BE180"/>
  <c r="T180"/>
  <c r="R180"/>
  <c r="P180"/>
  <c r="BI179"/>
  <c r="BH179"/>
  <c r="BG179"/>
  <c r="BE179"/>
  <c r="T179"/>
  <c r="R179"/>
  <c r="P179"/>
  <c r="BI178"/>
  <c r="BH178"/>
  <c r="BG178"/>
  <c r="BE178"/>
  <c r="T178"/>
  <c r="R178"/>
  <c r="P178"/>
  <c r="BI177"/>
  <c r="BH177"/>
  <c r="BG177"/>
  <c r="BE177"/>
  <c r="T177"/>
  <c r="R177"/>
  <c r="P177"/>
  <c r="BI176"/>
  <c r="BH176"/>
  <c r="BG176"/>
  <c r="BE176"/>
  <c r="T176"/>
  <c r="R176"/>
  <c r="P176"/>
  <c r="BI175"/>
  <c r="BH175"/>
  <c r="BG175"/>
  <c r="BE175"/>
  <c r="T175"/>
  <c r="R175"/>
  <c r="P175"/>
  <c r="BI174"/>
  <c r="BH174"/>
  <c r="BG174"/>
  <c r="BE174"/>
  <c r="T174"/>
  <c r="R174"/>
  <c r="P174"/>
  <c r="BI173"/>
  <c r="BH173"/>
  <c r="BG173"/>
  <c r="BE173"/>
  <c r="T173"/>
  <c r="R173"/>
  <c r="P173"/>
  <c r="BI172"/>
  <c r="BH172"/>
  <c r="BG172"/>
  <c r="BE172"/>
  <c r="T172"/>
  <c r="R172"/>
  <c r="P172"/>
  <c r="BI171"/>
  <c r="BH171"/>
  <c r="BG171"/>
  <c r="BE171"/>
  <c r="T171"/>
  <c r="R171"/>
  <c r="P171"/>
  <c r="BI170"/>
  <c r="BH170"/>
  <c r="BG170"/>
  <c r="BE170"/>
  <c r="T170"/>
  <c r="R170"/>
  <c r="P170"/>
  <c r="BI169"/>
  <c r="BH169"/>
  <c r="BG169"/>
  <c r="BE169"/>
  <c r="T169"/>
  <c r="R169"/>
  <c r="P169"/>
  <c r="BI168"/>
  <c r="BH168"/>
  <c r="BG168"/>
  <c r="BE168"/>
  <c r="T168"/>
  <c r="R168"/>
  <c r="P168"/>
  <c r="BI166"/>
  <c r="BH166"/>
  <c r="BG166"/>
  <c r="BE166"/>
  <c r="T166"/>
  <c r="R166"/>
  <c r="P166"/>
  <c r="BI165"/>
  <c r="BH165"/>
  <c r="BG165"/>
  <c r="BE165"/>
  <c r="T165"/>
  <c r="R165"/>
  <c r="P165"/>
  <c r="BI164"/>
  <c r="BH164"/>
  <c r="BG164"/>
  <c r="BE164"/>
  <c r="T164"/>
  <c r="R164"/>
  <c r="P164"/>
  <c r="BI163"/>
  <c r="BH163"/>
  <c r="BG163"/>
  <c r="BE163"/>
  <c r="T163"/>
  <c r="R163"/>
  <c r="P163"/>
  <c r="BI162"/>
  <c r="BH162"/>
  <c r="BG162"/>
  <c r="BE162"/>
  <c r="T162"/>
  <c r="R162"/>
  <c r="P162"/>
  <c r="BI160"/>
  <c r="BH160"/>
  <c r="BG160"/>
  <c r="BE160"/>
  <c r="T160"/>
  <c r="R160"/>
  <c r="P160"/>
  <c r="BI159"/>
  <c r="BH159"/>
  <c r="BG159"/>
  <c r="BE159"/>
  <c r="T159"/>
  <c r="R159"/>
  <c r="P159"/>
  <c r="BI158"/>
  <c r="BH158"/>
  <c r="BG158"/>
  <c r="BE158"/>
  <c r="T158"/>
  <c r="R158"/>
  <c r="P158"/>
  <c r="BI157"/>
  <c r="BH157"/>
  <c r="BG157"/>
  <c r="BE157"/>
  <c r="T157"/>
  <c r="R157"/>
  <c r="P157"/>
  <c r="BI156"/>
  <c r="BH156"/>
  <c r="BG156"/>
  <c r="BE156"/>
  <c r="T156"/>
  <c r="R156"/>
  <c r="P156"/>
  <c r="BI155"/>
  <c r="BH155"/>
  <c r="BG155"/>
  <c r="BE155"/>
  <c r="T155"/>
  <c r="R155"/>
  <c r="P155"/>
  <c r="BI154"/>
  <c r="BH154"/>
  <c r="BG154"/>
  <c r="BE154"/>
  <c r="T154"/>
  <c r="R154"/>
  <c r="P154"/>
  <c r="BI153"/>
  <c r="BH153"/>
  <c r="BG153"/>
  <c r="BE153"/>
  <c r="T153"/>
  <c r="R153"/>
  <c r="P153"/>
  <c r="BI150"/>
  <c r="BH150"/>
  <c r="BG150"/>
  <c r="BE150"/>
  <c r="T150"/>
  <c r="R150"/>
  <c r="P150"/>
  <c r="BI149"/>
  <c r="BH149"/>
  <c r="BG149"/>
  <c r="BE149"/>
  <c r="T149"/>
  <c r="R149"/>
  <c r="P149"/>
  <c r="BI148"/>
  <c r="BH148"/>
  <c r="BG148"/>
  <c r="BE148"/>
  <c r="T148"/>
  <c r="R148"/>
  <c r="P148"/>
  <c r="BI147"/>
  <c r="BH147"/>
  <c r="BG147"/>
  <c r="BE147"/>
  <c r="T147"/>
  <c r="R147"/>
  <c r="P147"/>
  <c r="F138"/>
  <c r="E136"/>
  <c r="BI119"/>
  <c r="BH119"/>
  <c r="BG119"/>
  <c r="BE119"/>
  <c r="BI118"/>
  <c r="BH118"/>
  <c r="BG118"/>
  <c r="BF118"/>
  <c r="BE118"/>
  <c r="BI117"/>
  <c r="BH117"/>
  <c r="BG117"/>
  <c r="BF117"/>
  <c r="BE117"/>
  <c r="BI116"/>
  <c r="BH116"/>
  <c r="BG116"/>
  <c r="BF116"/>
  <c r="BE116"/>
  <c r="BI115"/>
  <c r="BH115"/>
  <c r="BG115"/>
  <c r="BF115"/>
  <c r="BE115"/>
  <c r="BI114"/>
  <c r="BH114"/>
  <c r="BG114"/>
  <c r="BF114"/>
  <c r="BE114"/>
  <c r="F93"/>
  <c r="E91"/>
  <c r="J28"/>
  <c r="E28"/>
  <c r="J96"/>
  <c r="J27"/>
  <c r="J25"/>
  <c r="E25"/>
  <c r="J140"/>
  <c r="J24"/>
  <c r="J22"/>
  <c r="E22"/>
  <c r="F96"/>
  <c r="J21"/>
  <c r="J19"/>
  <c r="E19"/>
  <c r="F140"/>
  <c r="J18"/>
  <c r="J16"/>
  <c r="J93"/>
  <c r="E7"/>
  <c r="E130"/>
  <c i="14" r="J147"/>
  <c r="J43"/>
  <c r="J42"/>
  <c i="1" r="AY110"/>
  <c i="14" r="J41"/>
  <c i="1" r="AX110"/>
  <c i="14" r="BI254"/>
  <c r="BH254"/>
  <c r="BG254"/>
  <c r="BE254"/>
  <c r="T254"/>
  <c r="R254"/>
  <c r="P254"/>
  <c r="BI253"/>
  <c r="BH253"/>
  <c r="BG253"/>
  <c r="BE253"/>
  <c r="T253"/>
  <c r="R253"/>
  <c r="P253"/>
  <c r="BI252"/>
  <c r="BH252"/>
  <c r="BG252"/>
  <c r="BE252"/>
  <c r="T252"/>
  <c r="R252"/>
  <c r="P252"/>
  <c r="BI250"/>
  <c r="BH250"/>
  <c r="BG250"/>
  <c r="BE250"/>
  <c r="T250"/>
  <c r="R250"/>
  <c r="P250"/>
  <c r="BI249"/>
  <c r="BH249"/>
  <c r="BG249"/>
  <c r="BE249"/>
  <c r="T249"/>
  <c r="R249"/>
  <c r="P249"/>
  <c r="BI248"/>
  <c r="BH248"/>
  <c r="BG248"/>
  <c r="BE248"/>
  <c r="T248"/>
  <c r="R248"/>
  <c r="P248"/>
  <c r="BI247"/>
  <c r="BH247"/>
  <c r="BG247"/>
  <c r="BE247"/>
  <c r="T247"/>
  <c r="R247"/>
  <c r="P247"/>
  <c r="BI246"/>
  <c r="BH246"/>
  <c r="BG246"/>
  <c r="BE246"/>
  <c r="T246"/>
  <c r="R246"/>
  <c r="P246"/>
  <c r="BI245"/>
  <c r="BH245"/>
  <c r="BG245"/>
  <c r="BE245"/>
  <c r="T245"/>
  <c r="R245"/>
  <c r="P245"/>
  <c r="BI244"/>
  <c r="BH244"/>
  <c r="BG244"/>
  <c r="BE244"/>
  <c r="T244"/>
  <c r="R244"/>
  <c r="P244"/>
  <c r="BI243"/>
  <c r="BH243"/>
  <c r="BG243"/>
  <c r="BE243"/>
  <c r="T243"/>
  <c r="R243"/>
  <c r="P243"/>
  <c r="BI242"/>
  <c r="BH242"/>
  <c r="BG242"/>
  <c r="BE242"/>
  <c r="T242"/>
  <c r="R242"/>
  <c r="P242"/>
  <c r="BI241"/>
  <c r="BH241"/>
  <c r="BG241"/>
  <c r="BE241"/>
  <c r="T241"/>
  <c r="R241"/>
  <c r="P241"/>
  <c r="BI240"/>
  <c r="BH240"/>
  <c r="BG240"/>
  <c r="BE240"/>
  <c r="T240"/>
  <c r="R240"/>
  <c r="P240"/>
  <c r="BI239"/>
  <c r="BH239"/>
  <c r="BG239"/>
  <c r="BE239"/>
  <c r="T239"/>
  <c r="R239"/>
  <c r="P239"/>
  <c r="BI238"/>
  <c r="BH238"/>
  <c r="BG238"/>
  <c r="BE238"/>
  <c r="T238"/>
  <c r="R238"/>
  <c r="P238"/>
  <c r="BI237"/>
  <c r="BH237"/>
  <c r="BG237"/>
  <c r="BE237"/>
  <c r="T237"/>
  <c r="R237"/>
  <c r="P237"/>
  <c r="BI236"/>
  <c r="BH236"/>
  <c r="BG236"/>
  <c r="BE236"/>
  <c r="T236"/>
  <c r="R236"/>
  <c r="P236"/>
  <c r="BI235"/>
  <c r="BH235"/>
  <c r="BG235"/>
  <c r="BE235"/>
  <c r="T235"/>
  <c r="R235"/>
  <c r="P235"/>
  <c r="BI234"/>
  <c r="BH234"/>
  <c r="BG234"/>
  <c r="BE234"/>
  <c r="T234"/>
  <c r="R234"/>
  <c r="P234"/>
  <c r="BI232"/>
  <c r="BH232"/>
  <c r="BG232"/>
  <c r="BE232"/>
  <c r="T232"/>
  <c r="R232"/>
  <c r="P232"/>
  <c r="BI231"/>
  <c r="BH231"/>
  <c r="BG231"/>
  <c r="BE231"/>
  <c r="T231"/>
  <c r="R231"/>
  <c r="P231"/>
  <c r="BI230"/>
  <c r="BH230"/>
  <c r="BG230"/>
  <c r="BE230"/>
  <c r="T230"/>
  <c r="R230"/>
  <c r="P230"/>
  <c r="BI229"/>
  <c r="BH229"/>
  <c r="BG229"/>
  <c r="BE229"/>
  <c r="T229"/>
  <c r="R229"/>
  <c r="P229"/>
  <c r="BI227"/>
  <c r="BH227"/>
  <c r="BG227"/>
  <c r="BE227"/>
  <c r="T227"/>
  <c r="R227"/>
  <c r="P227"/>
  <c r="BI226"/>
  <c r="BH226"/>
  <c r="BG226"/>
  <c r="BE226"/>
  <c r="T226"/>
  <c r="R226"/>
  <c r="P226"/>
  <c r="BI225"/>
  <c r="BH225"/>
  <c r="BG225"/>
  <c r="BE225"/>
  <c r="T225"/>
  <c r="R225"/>
  <c r="P225"/>
  <c r="BI224"/>
  <c r="BH224"/>
  <c r="BG224"/>
  <c r="BE224"/>
  <c r="T224"/>
  <c r="R224"/>
  <c r="P224"/>
  <c r="BI223"/>
  <c r="BH223"/>
  <c r="BG223"/>
  <c r="BE223"/>
  <c r="T223"/>
  <c r="R223"/>
  <c r="P223"/>
  <c r="BI222"/>
  <c r="BH222"/>
  <c r="BG222"/>
  <c r="BE222"/>
  <c r="T222"/>
  <c r="R222"/>
  <c r="P222"/>
  <c r="BI221"/>
  <c r="BH221"/>
  <c r="BG221"/>
  <c r="BE221"/>
  <c r="T221"/>
  <c r="R221"/>
  <c r="P221"/>
  <c r="BI220"/>
  <c r="BH220"/>
  <c r="BG220"/>
  <c r="BE220"/>
  <c r="T220"/>
  <c r="R220"/>
  <c r="P220"/>
  <c r="BI219"/>
  <c r="BH219"/>
  <c r="BG219"/>
  <c r="BE219"/>
  <c r="T219"/>
  <c r="R219"/>
  <c r="P219"/>
  <c r="BI218"/>
  <c r="BH218"/>
  <c r="BG218"/>
  <c r="BE218"/>
  <c r="T218"/>
  <c r="R218"/>
  <c r="P218"/>
  <c r="BI217"/>
  <c r="BH217"/>
  <c r="BG217"/>
  <c r="BE217"/>
  <c r="T217"/>
  <c r="R217"/>
  <c r="P217"/>
  <c r="BI215"/>
  <c r="BH215"/>
  <c r="BG215"/>
  <c r="BE215"/>
  <c r="T215"/>
  <c r="R215"/>
  <c r="P215"/>
  <c r="BI214"/>
  <c r="BH214"/>
  <c r="BG214"/>
  <c r="BE214"/>
  <c r="T214"/>
  <c r="R214"/>
  <c r="P214"/>
  <c r="BI213"/>
  <c r="BH213"/>
  <c r="BG213"/>
  <c r="BE213"/>
  <c r="T213"/>
  <c r="R213"/>
  <c r="P213"/>
  <c r="BI212"/>
  <c r="BH212"/>
  <c r="BG212"/>
  <c r="BE212"/>
  <c r="T212"/>
  <c r="R212"/>
  <c r="P212"/>
  <c r="BI211"/>
  <c r="BH211"/>
  <c r="BG211"/>
  <c r="BE211"/>
  <c r="T211"/>
  <c r="R211"/>
  <c r="P211"/>
  <c r="BI210"/>
  <c r="BH210"/>
  <c r="BG210"/>
  <c r="BE210"/>
  <c r="T210"/>
  <c r="R210"/>
  <c r="P210"/>
  <c r="BI209"/>
  <c r="BH209"/>
  <c r="BG209"/>
  <c r="BE209"/>
  <c r="T209"/>
  <c r="R209"/>
  <c r="P209"/>
  <c r="BI208"/>
  <c r="BH208"/>
  <c r="BG208"/>
  <c r="BE208"/>
  <c r="T208"/>
  <c r="R208"/>
  <c r="P208"/>
  <c r="BI207"/>
  <c r="BH207"/>
  <c r="BG207"/>
  <c r="BE207"/>
  <c r="T207"/>
  <c r="R207"/>
  <c r="P207"/>
  <c r="BI206"/>
  <c r="BH206"/>
  <c r="BG206"/>
  <c r="BE206"/>
  <c r="T206"/>
  <c r="R206"/>
  <c r="P206"/>
  <c r="BI205"/>
  <c r="BH205"/>
  <c r="BG205"/>
  <c r="BE205"/>
  <c r="T205"/>
  <c r="R205"/>
  <c r="P205"/>
  <c r="BI203"/>
  <c r="BH203"/>
  <c r="BG203"/>
  <c r="BE203"/>
  <c r="T203"/>
  <c r="R203"/>
  <c r="P203"/>
  <c r="BI202"/>
  <c r="BH202"/>
  <c r="BG202"/>
  <c r="BE202"/>
  <c r="T202"/>
  <c r="R202"/>
  <c r="P202"/>
  <c r="BI201"/>
  <c r="BH201"/>
  <c r="BG201"/>
  <c r="BE201"/>
  <c r="T201"/>
  <c r="R201"/>
  <c r="P201"/>
  <c r="BI200"/>
  <c r="BH200"/>
  <c r="BG200"/>
  <c r="BE200"/>
  <c r="T200"/>
  <c r="R200"/>
  <c r="P200"/>
  <c r="BI199"/>
  <c r="BH199"/>
  <c r="BG199"/>
  <c r="BE199"/>
  <c r="T199"/>
  <c r="R199"/>
  <c r="P199"/>
  <c r="BI198"/>
  <c r="BH198"/>
  <c r="BG198"/>
  <c r="BE198"/>
  <c r="T198"/>
  <c r="R198"/>
  <c r="P198"/>
  <c r="BI197"/>
  <c r="BH197"/>
  <c r="BG197"/>
  <c r="BE197"/>
  <c r="T197"/>
  <c r="R197"/>
  <c r="P197"/>
  <c r="BI196"/>
  <c r="BH196"/>
  <c r="BG196"/>
  <c r="BE196"/>
  <c r="T196"/>
  <c r="R196"/>
  <c r="P196"/>
  <c r="BI195"/>
  <c r="BH195"/>
  <c r="BG195"/>
  <c r="BE195"/>
  <c r="T195"/>
  <c r="R195"/>
  <c r="P195"/>
  <c r="BI194"/>
  <c r="BH194"/>
  <c r="BG194"/>
  <c r="BE194"/>
  <c r="T194"/>
  <c r="R194"/>
  <c r="P194"/>
  <c r="BI193"/>
  <c r="BH193"/>
  <c r="BG193"/>
  <c r="BE193"/>
  <c r="T193"/>
  <c r="R193"/>
  <c r="P193"/>
  <c r="BI192"/>
  <c r="BH192"/>
  <c r="BG192"/>
  <c r="BE192"/>
  <c r="T192"/>
  <c r="R192"/>
  <c r="P192"/>
  <c r="BI190"/>
  <c r="BH190"/>
  <c r="BG190"/>
  <c r="BE190"/>
  <c r="T190"/>
  <c r="R190"/>
  <c r="P190"/>
  <c r="BI189"/>
  <c r="BH189"/>
  <c r="BG189"/>
  <c r="BE189"/>
  <c r="T189"/>
  <c r="R189"/>
  <c r="P189"/>
  <c r="BI188"/>
  <c r="BH188"/>
  <c r="BG188"/>
  <c r="BE188"/>
  <c r="T188"/>
  <c r="R188"/>
  <c r="P188"/>
  <c r="BI187"/>
  <c r="BH187"/>
  <c r="BG187"/>
  <c r="BE187"/>
  <c r="T187"/>
  <c r="R187"/>
  <c r="P187"/>
  <c r="BI186"/>
  <c r="BH186"/>
  <c r="BG186"/>
  <c r="BE186"/>
  <c r="T186"/>
  <c r="R186"/>
  <c r="P186"/>
  <c r="BI185"/>
  <c r="BH185"/>
  <c r="BG185"/>
  <c r="BE185"/>
  <c r="T185"/>
  <c r="R185"/>
  <c r="P185"/>
  <c r="BI184"/>
  <c r="BH184"/>
  <c r="BG184"/>
  <c r="BE184"/>
  <c r="T184"/>
  <c r="R184"/>
  <c r="P184"/>
  <c r="BI183"/>
  <c r="BH183"/>
  <c r="BG183"/>
  <c r="BE183"/>
  <c r="T183"/>
  <c r="R183"/>
  <c r="P183"/>
  <c r="BI182"/>
  <c r="BH182"/>
  <c r="BG182"/>
  <c r="BE182"/>
  <c r="T182"/>
  <c r="R182"/>
  <c r="P182"/>
  <c r="BI181"/>
  <c r="BH181"/>
  <c r="BG181"/>
  <c r="BE181"/>
  <c r="T181"/>
  <c r="R181"/>
  <c r="P181"/>
  <c r="BI180"/>
  <c r="BH180"/>
  <c r="BG180"/>
  <c r="BE180"/>
  <c r="T180"/>
  <c r="R180"/>
  <c r="P180"/>
  <c r="BI179"/>
  <c r="BH179"/>
  <c r="BG179"/>
  <c r="BE179"/>
  <c r="T179"/>
  <c r="R179"/>
  <c r="P179"/>
  <c r="BI178"/>
  <c r="BH178"/>
  <c r="BG178"/>
  <c r="BE178"/>
  <c r="T178"/>
  <c r="R178"/>
  <c r="P178"/>
  <c r="BI177"/>
  <c r="BH177"/>
  <c r="BG177"/>
  <c r="BE177"/>
  <c r="T177"/>
  <c r="R177"/>
  <c r="P177"/>
  <c r="BI176"/>
  <c r="BH176"/>
  <c r="BG176"/>
  <c r="BE176"/>
  <c r="T176"/>
  <c r="R176"/>
  <c r="P176"/>
  <c r="BI174"/>
  <c r="BH174"/>
  <c r="BG174"/>
  <c r="BE174"/>
  <c r="T174"/>
  <c r="R174"/>
  <c r="P174"/>
  <c r="BI173"/>
  <c r="BH173"/>
  <c r="BG173"/>
  <c r="BE173"/>
  <c r="T173"/>
  <c r="R173"/>
  <c r="P173"/>
  <c r="BI172"/>
  <c r="BH172"/>
  <c r="BG172"/>
  <c r="BE172"/>
  <c r="T172"/>
  <c r="R172"/>
  <c r="P172"/>
  <c r="BI171"/>
  <c r="BH171"/>
  <c r="BG171"/>
  <c r="BE171"/>
  <c r="T171"/>
  <c r="R171"/>
  <c r="P171"/>
  <c r="BI169"/>
  <c r="BH169"/>
  <c r="BG169"/>
  <c r="BE169"/>
  <c r="T169"/>
  <c r="R169"/>
  <c r="P169"/>
  <c r="BI168"/>
  <c r="BH168"/>
  <c r="BG168"/>
  <c r="BE168"/>
  <c r="T168"/>
  <c r="R168"/>
  <c r="P168"/>
  <c r="BI167"/>
  <c r="BH167"/>
  <c r="BG167"/>
  <c r="BE167"/>
  <c r="T167"/>
  <c r="R167"/>
  <c r="P167"/>
  <c r="BI165"/>
  <c r="BH165"/>
  <c r="BG165"/>
  <c r="BE165"/>
  <c r="T165"/>
  <c r="R165"/>
  <c r="P165"/>
  <c r="BI164"/>
  <c r="BH164"/>
  <c r="BG164"/>
  <c r="BE164"/>
  <c r="T164"/>
  <c r="R164"/>
  <c r="P164"/>
  <c r="BI163"/>
  <c r="BH163"/>
  <c r="BG163"/>
  <c r="BE163"/>
  <c r="T163"/>
  <c r="R163"/>
  <c r="P163"/>
  <c r="BI162"/>
  <c r="BH162"/>
  <c r="BG162"/>
  <c r="BE162"/>
  <c r="T162"/>
  <c r="R162"/>
  <c r="P162"/>
  <c r="BI160"/>
  <c r="BH160"/>
  <c r="BG160"/>
  <c r="BE160"/>
  <c r="T160"/>
  <c r="R160"/>
  <c r="P160"/>
  <c r="BI159"/>
  <c r="BH159"/>
  <c r="BG159"/>
  <c r="BE159"/>
  <c r="T159"/>
  <c r="R159"/>
  <c r="P159"/>
  <c r="BI158"/>
  <c r="BH158"/>
  <c r="BG158"/>
  <c r="BE158"/>
  <c r="T158"/>
  <c r="R158"/>
  <c r="P158"/>
  <c r="BI157"/>
  <c r="BH157"/>
  <c r="BG157"/>
  <c r="BE157"/>
  <c r="T157"/>
  <c r="R157"/>
  <c r="P157"/>
  <c r="BI156"/>
  <c r="BH156"/>
  <c r="BG156"/>
  <c r="BE156"/>
  <c r="T156"/>
  <c r="R156"/>
  <c r="P156"/>
  <c r="BI155"/>
  <c r="BH155"/>
  <c r="BG155"/>
  <c r="BE155"/>
  <c r="T155"/>
  <c r="R155"/>
  <c r="P155"/>
  <c r="BI154"/>
  <c r="BH154"/>
  <c r="BG154"/>
  <c r="BE154"/>
  <c r="T154"/>
  <c r="R154"/>
  <c r="P154"/>
  <c r="BI153"/>
  <c r="BH153"/>
  <c r="BG153"/>
  <c r="BE153"/>
  <c r="T153"/>
  <c r="R153"/>
  <c r="P153"/>
  <c r="BI152"/>
  <c r="BH152"/>
  <c r="BG152"/>
  <c r="BE152"/>
  <c r="T152"/>
  <c r="R152"/>
  <c r="P152"/>
  <c r="BI151"/>
  <c r="BH151"/>
  <c r="BG151"/>
  <c r="BE151"/>
  <c r="T151"/>
  <c r="R151"/>
  <c r="P151"/>
  <c r="BI150"/>
  <c r="BH150"/>
  <c r="BG150"/>
  <c r="BE150"/>
  <c r="T150"/>
  <c r="R150"/>
  <c r="P150"/>
  <c r="BI149"/>
  <c r="BH149"/>
  <c r="BG149"/>
  <c r="BE149"/>
  <c r="T149"/>
  <c r="R149"/>
  <c r="P149"/>
  <c r="J101"/>
  <c r="J143"/>
  <c r="J142"/>
  <c r="F142"/>
  <c r="F140"/>
  <c r="E138"/>
  <c r="BI121"/>
  <c r="BH121"/>
  <c r="BG121"/>
  <c r="BE121"/>
  <c r="BI120"/>
  <c r="BH120"/>
  <c r="BG120"/>
  <c r="BF120"/>
  <c r="BE120"/>
  <c r="BI119"/>
  <c r="BH119"/>
  <c r="BG119"/>
  <c r="BF119"/>
  <c r="BE119"/>
  <c r="BI118"/>
  <c r="BH118"/>
  <c r="BG118"/>
  <c r="BF118"/>
  <c r="BE118"/>
  <c r="BI117"/>
  <c r="BH117"/>
  <c r="BG117"/>
  <c r="BF117"/>
  <c r="BE117"/>
  <c r="BI116"/>
  <c r="BH116"/>
  <c r="BG116"/>
  <c r="BF116"/>
  <c r="BE116"/>
  <c r="J96"/>
  <c r="J95"/>
  <c r="F95"/>
  <c r="F93"/>
  <c r="E91"/>
  <c r="J22"/>
  <c r="E22"/>
  <c r="F143"/>
  <c r="J21"/>
  <c r="J16"/>
  <c r="J140"/>
  <c r="E7"/>
  <c r="E85"/>
  <c i="13" r="J43"/>
  <c r="J42"/>
  <c i="1" r="AY109"/>
  <c i="13" r="J41"/>
  <c i="1" r="AX109"/>
  <c i="13" r="BI256"/>
  <c r="BH256"/>
  <c r="BG256"/>
  <c r="BE256"/>
  <c r="T256"/>
  <c r="R256"/>
  <c r="P256"/>
  <c r="BI255"/>
  <c r="BH255"/>
  <c r="BG255"/>
  <c r="BE255"/>
  <c r="T255"/>
  <c r="R255"/>
  <c r="P255"/>
  <c r="BI254"/>
  <c r="BH254"/>
  <c r="BG254"/>
  <c r="BE254"/>
  <c r="T254"/>
  <c r="R254"/>
  <c r="P254"/>
  <c r="BI252"/>
  <c r="BH252"/>
  <c r="BG252"/>
  <c r="BE252"/>
  <c r="T252"/>
  <c r="R252"/>
  <c r="P252"/>
  <c r="BI250"/>
  <c r="BH250"/>
  <c r="BG250"/>
  <c r="BE250"/>
  <c r="T250"/>
  <c r="R250"/>
  <c r="P250"/>
  <c r="BI247"/>
  <c r="BH247"/>
  <c r="BG247"/>
  <c r="BE247"/>
  <c r="T247"/>
  <c r="R247"/>
  <c r="P247"/>
  <c r="BI245"/>
  <c r="BH245"/>
  <c r="BG245"/>
  <c r="BE245"/>
  <c r="T245"/>
  <c r="R245"/>
  <c r="P245"/>
  <c r="BI243"/>
  <c r="BH243"/>
  <c r="BG243"/>
  <c r="BE243"/>
  <c r="T243"/>
  <c r="R243"/>
  <c r="P243"/>
  <c r="BI242"/>
  <c r="BH242"/>
  <c r="BG242"/>
  <c r="BE242"/>
  <c r="T242"/>
  <c r="R242"/>
  <c r="P242"/>
  <c r="BI241"/>
  <c r="BH241"/>
  <c r="BG241"/>
  <c r="BE241"/>
  <c r="T241"/>
  <c r="R241"/>
  <c r="P241"/>
  <c r="BI240"/>
  <c r="BH240"/>
  <c r="BG240"/>
  <c r="BE240"/>
  <c r="T240"/>
  <c r="R240"/>
  <c r="P240"/>
  <c r="BI239"/>
  <c r="BH239"/>
  <c r="BG239"/>
  <c r="BE239"/>
  <c r="T239"/>
  <c r="R239"/>
  <c r="P239"/>
  <c r="BI237"/>
  <c r="BH237"/>
  <c r="BG237"/>
  <c r="BE237"/>
  <c r="T237"/>
  <c r="R237"/>
  <c r="P237"/>
  <c r="BI235"/>
  <c r="BH235"/>
  <c r="BG235"/>
  <c r="BE235"/>
  <c r="T235"/>
  <c r="R235"/>
  <c r="P235"/>
  <c r="BI233"/>
  <c r="BH233"/>
  <c r="BG233"/>
  <c r="BE233"/>
  <c r="T233"/>
  <c r="R233"/>
  <c r="P233"/>
  <c r="BI229"/>
  <c r="BH229"/>
  <c r="BG229"/>
  <c r="BE229"/>
  <c r="T229"/>
  <c r="R229"/>
  <c r="P229"/>
  <c r="BI227"/>
  <c r="BH227"/>
  <c r="BG227"/>
  <c r="BE227"/>
  <c r="T227"/>
  <c r="R227"/>
  <c r="P227"/>
  <c r="BI225"/>
  <c r="BH225"/>
  <c r="BG225"/>
  <c r="BE225"/>
  <c r="T225"/>
  <c r="R225"/>
  <c r="P225"/>
  <c r="BI222"/>
  <c r="BH222"/>
  <c r="BG222"/>
  <c r="BE222"/>
  <c r="T222"/>
  <c r="T221"/>
  <c r="R222"/>
  <c r="R221"/>
  <c r="P222"/>
  <c r="P221"/>
  <c r="BI220"/>
  <c r="BH220"/>
  <c r="BG220"/>
  <c r="BE220"/>
  <c r="T220"/>
  <c r="R220"/>
  <c r="P220"/>
  <c r="BI219"/>
  <c r="BH219"/>
  <c r="BG219"/>
  <c r="BE219"/>
  <c r="T219"/>
  <c r="R219"/>
  <c r="P219"/>
  <c r="BI217"/>
  <c r="BH217"/>
  <c r="BG217"/>
  <c r="BE217"/>
  <c r="T217"/>
  <c r="R217"/>
  <c r="P217"/>
  <c r="BI216"/>
  <c r="BH216"/>
  <c r="BG216"/>
  <c r="BE216"/>
  <c r="T216"/>
  <c r="R216"/>
  <c r="P216"/>
  <c r="BI214"/>
  <c r="BH214"/>
  <c r="BG214"/>
  <c r="BE214"/>
  <c r="T214"/>
  <c r="R214"/>
  <c r="P214"/>
  <c r="BI212"/>
  <c r="BH212"/>
  <c r="BG212"/>
  <c r="BE212"/>
  <c r="T212"/>
  <c r="R212"/>
  <c r="P212"/>
  <c r="BI209"/>
  <c r="BH209"/>
  <c r="BG209"/>
  <c r="BE209"/>
  <c r="T209"/>
  <c r="R209"/>
  <c r="P209"/>
  <c r="BI208"/>
  <c r="BH208"/>
  <c r="BG208"/>
  <c r="BE208"/>
  <c r="T208"/>
  <c r="R208"/>
  <c r="P208"/>
  <c r="BI205"/>
  <c r="BH205"/>
  <c r="BG205"/>
  <c r="BE205"/>
  <c r="T205"/>
  <c r="R205"/>
  <c r="P205"/>
  <c r="BI204"/>
  <c r="BH204"/>
  <c r="BG204"/>
  <c r="BE204"/>
  <c r="T204"/>
  <c r="R204"/>
  <c r="P204"/>
  <c r="BI202"/>
  <c r="BH202"/>
  <c r="BG202"/>
  <c r="BE202"/>
  <c r="T202"/>
  <c r="R202"/>
  <c r="P202"/>
  <c r="BI201"/>
  <c r="BH201"/>
  <c r="BG201"/>
  <c r="BE201"/>
  <c r="T201"/>
  <c r="R201"/>
  <c r="P201"/>
  <c r="BI199"/>
  <c r="BH199"/>
  <c r="BG199"/>
  <c r="BE199"/>
  <c r="T199"/>
  <c r="R199"/>
  <c r="P199"/>
  <c r="BI197"/>
  <c r="BH197"/>
  <c r="BG197"/>
  <c r="BE197"/>
  <c r="T197"/>
  <c r="R197"/>
  <c r="P197"/>
  <c r="BI195"/>
  <c r="BH195"/>
  <c r="BG195"/>
  <c r="BE195"/>
  <c r="T195"/>
  <c r="R195"/>
  <c r="P195"/>
  <c r="BI193"/>
  <c r="BH193"/>
  <c r="BG193"/>
  <c r="BE193"/>
  <c r="T193"/>
  <c r="R193"/>
  <c r="P193"/>
  <c r="BI191"/>
  <c r="BH191"/>
  <c r="BG191"/>
  <c r="BE191"/>
  <c r="T191"/>
  <c r="R191"/>
  <c r="P191"/>
  <c r="BI187"/>
  <c r="BH187"/>
  <c r="BG187"/>
  <c r="BE187"/>
  <c r="T187"/>
  <c r="R187"/>
  <c r="P187"/>
  <c r="BI185"/>
  <c r="BH185"/>
  <c r="BG185"/>
  <c r="BE185"/>
  <c r="T185"/>
  <c r="R185"/>
  <c r="P185"/>
  <c r="BI178"/>
  <c r="BH178"/>
  <c r="BG178"/>
  <c r="BE178"/>
  <c r="T178"/>
  <c r="R178"/>
  <c r="P178"/>
  <c r="BI176"/>
  <c r="BH176"/>
  <c r="BG176"/>
  <c r="BE176"/>
  <c r="T176"/>
  <c r="R176"/>
  <c r="P176"/>
  <c r="BI174"/>
  <c r="BH174"/>
  <c r="BG174"/>
  <c r="BE174"/>
  <c r="T174"/>
  <c r="R174"/>
  <c r="P174"/>
  <c r="BI173"/>
  <c r="BH173"/>
  <c r="BG173"/>
  <c r="BE173"/>
  <c r="T173"/>
  <c r="R173"/>
  <c r="P173"/>
  <c r="BI171"/>
  <c r="BH171"/>
  <c r="BG171"/>
  <c r="BE171"/>
  <c r="T171"/>
  <c r="R171"/>
  <c r="P171"/>
  <c r="BI168"/>
  <c r="BH168"/>
  <c r="BG168"/>
  <c r="BE168"/>
  <c r="T168"/>
  <c r="R168"/>
  <c r="P168"/>
  <c r="BI166"/>
  <c r="BH166"/>
  <c r="BG166"/>
  <c r="BE166"/>
  <c r="T166"/>
  <c r="R166"/>
  <c r="P166"/>
  <c r="BI164"/>
  <c r="BH164"/>
  <c r="BG164"/>
  <c r="BE164"/>
  <c r="T164"/>
  <c r="R164"/>
  <c r="P164"/>
  <c r="BI163"/>
  <c r="BH163"/>
  <c r="BG163"/>
  <c r="BE163"/>
  <c r="T163"/>
  <c r="R163"/>
  <c r="P163"/>
  <c r="BI159"/>
  <c r="BH159"/>
  <c r="BG159"/>
  <c r="BE159"/>
  <c r="T159"/>
  <c r="R159"/>
  <c r="P159"/>
  <c r="BI156"/>
  <c r="BH156"/>
  <c r="BG156"/>
  <c r="BE156"/>
  <c r="T156"/>
  <c r="R156"/>
  <c r="P156"/>
  <c r="BI154"/>
  <c r="BH154"/>
  <c r="BG154"/>
  <c r="BE154"/>
  <c r="T154"/>
  <c r="R154"/>
  <c r="P154"/>
  <c r="BI152"/>
  <c r="BH152"/>
  <c r="BG152"/>
  <c r="BE152"/>
  <c r="T152"/>
  <c r="R152"/>
  <c r="P152"/>
  <c r="BI149"/>
  <c r="BH149"/>
  <c r="BG149"/>
  <c r="BE149"/>
  <c r="T149"/>
  <c r="T148"/>
  <c r="R149"/>
  <c r="R148"/>
  <c r="P149"/>
  <c r="P148"/>
  <c r="J142"/>
  <c r="F142"/>
  <c r="F140"/>
  <c r="E138"/>
  <c r="BI121"/>
  <c r="BH121"/>
  <c r="BG121"/>
  <c r="BE121"/>
  <c r="BI120"/>
  <c r="BH120"/>
  <c r="BG120"/>
  <c r="BF120"/>
  <c r="BE120"/>
  <c r="BI119"/>
  <c r="BH119"/>
  <c r="BG119"/>
  <c r="BF119"/>
  <c r="BE119"/>
  <c r="BI118"/>
  <c r="BH118"/>
  <c r="BG118"/>
  <c r="BF118"/>
  <c r="BE118"/>
  <c r="BI117"/>
  <c r="BH117"/>
  <c r="BG117"/>
  <c r="BF117"/>
  <c r="BE117"/>
  <c r="BI116"/>
  <c r="BH116"/>
  <c r="BG116"/>
  <c r="BF116"/>
  <c r="BE116"/>
  <c r="J95"/>
  <c r="F95"/>
  <c r="F93"/>
  <c r="E91"/>
  <c r="J28"/>
  <c r="E28"/>
  <c r="J96"/>
  <c r="J27"/>
  <c r="J22"/>
  <c r="E22"/>
  <c r="F96"/>
  <c r="J21"/>
  <c r="J16"/>
  <c r="J93"/>
  <c r="E7"/>
  <c r="E132"/>
  <c i="12" r="J43"/>
  <c r="J42"/>
  <c i="1" r="AY108"/>
  <c i="12" r="J41"/>
  <c i="1" r="AX108"/>
  <c i="12" r="BI1333"/>
  <c r="BH1333"/>
  <c r="BG1333"/>
  <c r="BE1333"/>
  <c r="T1333"/>
  <c r="R1333"/>
  <c r="P1333"/>
  <c r="BI1331"/>
  <c r="BH1331"/>
  <c r="BG1331"/>
  <c r="BE1331"/>
  <c r="T1331"/>
  <c r="R1331"/>
  <c r="P1331"/>
  <c r="BI1327"/>
  <c r="BH1327"/>
  <c r="BG1327"/>
  <c r="BE1327"/>
  <c r="T1327"/>
  <c r="R1327"/>
  <c r="P1327"/>
  <c r="BI1324"/>
  <c r="BH1324"/>
  <c r="BG1324"/>
  <c r="BE1324"/>
  <c r="T1324"/>
  <c r="R1324"/>
  <c r="P1324"/>
  <c r="BI1322"/>
  <c r="BH1322"/>
  <c r="BG1322"/>
  <c r="BE1322"/>
  <c r="T1322"/>
  <c r="R1322"/>
  <c r="P1322"/>
  <c r="BI1317"/>
  <c r="BH1317"/>
  <c r="BG1317"/>
  <c r="BE1317"/>
  <c r="T1317"/>
  <c r="R1317"/>
  <c r="P1317"/>
  <c r="BI1274"/>
  <c r="BH1274"/>
  <c r="BG1274"/>
  <c r="BE1274"/>
  <c r="T1274"/>
  <c r="R1274"/>
  <c r="P1274"/>
  <c r="BI1255"/>
  <c r="BH1255"/>
  <c r="BG1255"/>
  <c r="BE1255"/>
  <c r="T1255"/>
  <c r="R1255"/>
  <c r="P1255"/>
  <c r="BI1254"/>
  <c r="BH1254"/>
  <c r="BG1254"/>
  <c r="BE1254"/>
  <c r="T1254"/>
  <c r="R1254"/>
  <c r="P1254"/>
  <c r="BI1242"/>
  <c r="BH1242"/>
  <c r="BG1242"/>
  <c r="BE1242"/>
  <c r="T1242"/>
  <c r="R1242"/>
  <c r="P1242"/>
  <c r="BI1238"/>
  <c r="BH1238"/>
  <c r="BG1238"/>
  <c r="BE1238"/>
  <c r="T1238"/>
  <c r="R1238"/>
  <c r="P1238"/>
  <c r="BI1236"/>
  <c r="BH1236"/>
  <c r="BG1236"/>
  <c r="BE1236"/>
  <c r="T1236"/>
  <c r="R1236"/>
  <c r="P1236"/>
  <c r="BI1234"/>
  <c r="BH1234"/>
  <c r="BG1234"/>
  <c r="BE1234"/>
  <c r="T1234"/>
  <c r="R1234"/>
  <c r="P1234"/>
  <c r="BI1212"/>
  <c r="BH1212"/>
  <c r="BG1212"/>
  <c r="BE1212"/>
  <c r="T1212"/>
  <c r="R1212"/>
  <c r="P1212"/>
  <c r="BI1210"/>
  <c r="BH1210"/>
  <c r="BG1210"/>
  <c r="BE1210"/>
  <c r="T1210"/>
  <c r="R1210"/>
  <c r="P1210"/>
  <c r="BI1208"/>
  <c r="BH1208"/>
  <c r="BG1208"/>
  <c r="BE1208"/>
  <c r="T1208"/>
  <c r="R1208"/>
  <c r="P1208"/>
  <c r="BI1205"/>
  <c r="BH1205"/>
  <c r="BG1205"/>
  <c r="BE1205"/>
  <c r="T1205"/>
  <c r="R1205"/>
  <c r="P1205"/>
  <c r="BI1200"/>
  <c r="BH1200"/>
  <c r="BG1200"/>
  <c r="BE1200"/>
  <c r="T1200"/>
  <c r="R1200"/>
  <c r="P1200"/>
  <c r="BI1198"/>
  <c r="BH1198"/>
  <c r="BG1198"/>
  <c r="BE1198"/>
  <c r="T1198"/>
  <c r="R1198"/>
  <c r="P1198"/>
  <c r="BI1170"/>
  <c r="BH1170"/>
  <c r="BG1170"/>
  <c r="BE1170"/>
  <c r="T1170"/>
  <c r="R1170"/>
  <c r="P1170"/>
  <c r="BI1168"/>
  <c r="BH1168"/>
  <c r="BG1168"/>
  <c r="BE1168"/>
  <c r="T1168"/>
  <c r="R1168"/>
  <c r="P1168"/>
  <c r="BI1158"/>
  <c r="BH1158"/>
  <c r="BG1158"/>
  <c r="BE1158"/>
  <c r="T1158"/>
  <c r="R1158"/>
  <c r="P1158"/>
  <c r="BI1138"/>
  <c r="BH1138"/>
  <c r="BG1138"/>
  <c r="BE1138"/>
  <c r="T1138"/>
  <c r="R1138"/>
  <c r="P1138"/>
  <c r="BI1136"/>
  <c r="BH1136"/>
  <c r="BG1136"/>
  <c r="BE1136"/>
  <c r="T1136"/>
  <c r="R1136"/>
  <c r="P1136"/>
  <c r="BI1126"/>
  <c r="BH1126"/>
  <c r="BG1126"/>
  <c r="BE1126"/>
  <c r="T1126"/>
  <c r="R1126"/>
  <c r="P1126"/>
  <c r="BI1124"/>
  <c r="BH1124"/>
  <c r="BG1124"/>
  <c r="BE1124"/>
  <c r="T1124"/>
  <c r="R1124"/>
  <c r="P1124"/>
  <c r="BI1103"/>
  <c r="BH1103"/>
  <c r="BG1103"/>
  <c r="BE1103"/>
  <c r="T1103"/>
  <c r="R1103"/>
  <c r="P1103"/>
  <c r="BI1101"/>
  <c r="BH1101"/>
  <c r="BG1101"/>
  <c r="BE1101"/>
  <c r="T1101"/>
  <c r="R1101"/>
  <c r="P1101"/>
  <c r="BI1082"/>
  <c r="BH1082"/>
  <c r="BG1082"/>
  <c r="BE1082"/>
  <c r="T1082"/>
  <c r="R1082"/>
  <c r="P1082"/>
  <c r="BI1080"/>
  <c r="BH1080"/>
  <c r="BG1080"/>
  <c r="BE1080"/>
  <c r="T1080"/>
  <c r="R1080"/>
  <c r="P1080"/>
  <c r="BI1078"/>
  <c r="BH1078"/>
  <c r="BG1078"/>
  <c r="BE1078"/>
  <c r="T1078"/>
  <c r="R1078"/>
  <c r="P1078"/>
  <c r="BI1072"/>
  <c r="BH1072"/>
  <c r="BG1072"/>
  <c r="BE1072"/>
  <c r="T1072"/>
  <c r="R1072"/>
  <c r="P1072"/>
  <c r="BI1070"/>
  <c r="BH1070"/>
  <c r="BG1070"/>
  <c r="BE1070"/>
  <c r="T1070"/>
  <c r="R1070"/>
  <c r="P1070"/>
  <c r="BI1047"/>
  <c r="BH1047"/>
  <c r="BG1047"/>
  <c r="BE1047"/>
  <c r="T1047"/>
  <c r="R1047"/>
  <c r="P1047"/>
  <c r="BI1045"/>
  <c r="BH1045"/>
  <c r="BG1045"/>
  <c r="BE1045"/>
  <c r="T1045"/>
  <c r="R1045"/>
  <c r="P1045"/>
  <c r="BI1042"/>
  <c r="BH1042"/>
  <c r="BG1042"/>
  <c r="BE1042"/>
  <c r="T1042"/>
  <c r="R1042"/>
  <c r="P1042"/>
  <c r="BI1040"/>
  <c r="BH1040"/>
  <c r="BG1040"/>
  <c r="BE1040"/>
  <c r="T1040"/>
  <c r="R1040"/>
  <c r="P1040"/>
  <c r="BI1038"/>
  <c r="BH1038"/>
  <c r="BG1038"/>
  <c r="BE1038"/>
  <c r="T1038"/>
  <c r="R1038"/>
  <c r="P1038"/>
  <c r="BI1036"/>
  <c r="BH1036"/>
  <c r="BG1036"/>
  <c r="BE1036"/>
  <c r="T1036"/>
  <c r="R1036"/>
  <c r="P1036"/>
  <c r="BI1026"/>
  <c r="BH1026"/>
  <c r="BG1026"/>
  <c r="BE1026"/>
  <c r="T1026"/>
  <c r="R1026"/>
  <c r="P1026"/>
  <c r="BI1024"/>
  <c r="BH1024"/>
  <c r="BG1024"/>
  <c r="BE1024"/>
  <c r="T1024"/>
  <c r="R1024"/>
  <c r="P1024"/>
  <c r="BI1023"/>
  <c r="BH1023"/>
  <c r="BG1023"/>
  <c r="BE1023"/>
  <c r="T1023"/>
  <c r="R1023"/>
  <c r="P1023"/>
  <c r="BI1021"/>
  <c r="BH1021"/>
  <c r="BG1021"/>
  <c r="BE1021"/>
  <c r="T1021"/>
  <c r="R1021"/>
  <c r="P1021"/>
  <c r="BI1020"/>
  <c r="BH1020"/>
  <c r="BG1020"/>
  <c r="BE1020"/>
  <c r="T1020"/>
  <c r="R1020"/>
  <c r="P1020"/>
  <c r="BI1014"/>
  <c r="BH1014"/>
  <c r="BG1014"/>
  <c r="BE1014"/>
  <c r="T1014"/>
  <c r="R1014"/>
  <c r="P1014"/>
  <c r="BI1013"/>
  <c r="BH1013"/>
  <c r="BG1013"/>
  <c r="BE1013"/>
  <c r="T1013"/>
  <c r="R1013"/>
  <c r="P1013"/>
  <c r="BI1012"/>
  <c r="BH1012"/>
  <c r="BG1012"/>
  <c r="BE1012"/>
  <c r="T1012"/>
  <c r="R1012"/>
  <c r="P1012"/>
  <c r="BI1011"/>
  <c r="BH1011"/>
  <c r="BG1011"/>
  <c r="BE1011"/>
  <c r="T1011"/>
  <c r="R1011"/>
  <c r="P1011"/>
  <c r="BI1010"/>
  <c r="BH1010"/>
  <c r="BG1010"/>
  <c r="BE1010"/>
  <c r="T1010"/>
  <c r="R1010"/>
  <c r="P1010"/>
  <c r="BI1009"/>
  <c r="BH1009"/>
  <c r="BG1009"/>
  <c r="BE1009"/>
  <c r="T1009"/>
  <c r="R1009"/>
  <c r="P1009"/>
  <c r="BI1004"/>
  <c r="BH1004"/>
  <c r="BG1004"/>
  <c r="BE1004"/>
  <c r="T1004"/>
  <c r="R1004"/>
  <c r="P1004"/>
  <c r="BI1000"/>
  <c r="BH1000"/>
  <c r="BG1000"/>
  <c r="BE1000"/>
  <c r="T1000"/>
  <c r="R1000"/>
  <c r="P1000"/>
  <c r="BI999"/>
  <c r="BH999"/>
  <c r="BG999"/>
  <c r="BE999"/>
  <c r="T999"/>
  <c r="R999"/>
  <c r="P999"/>
  <c r="BI996"/>
  <c r="BH996"/>
  <c r="BG996"/>
  <c r="BE996"/>
  <c r="T996"/>
  <c r="R996"/>
  <c r="P996"/>
  <c r="BI995"/>
  <c r="BH995"/>
  <c r="BG995"/>
  <c r="BE995"/>
  <c r="T995"/>
  <c r="R995"/>
  <c r="P995"/>
  <c r="BI993"/>
  <c r="BH993"/>
  <c r="BG993"/>
  <c r="BE993"/>
  <c r="T993"/>
  <c r="R993"/>
  <c r="P993"/>
  <c r="BI991"/>
  <c r="BH991"/>
  <c r="BG991"/>
  <c r="BE991"/>
  <c r="T991"/>
  <c r="R991"/>
  <c r="P991"/>
  <c r="BI989"/>
  <c r="BH989"/>
  <c r="BG989"/>
  <c r="BE989"/>
  <c r="T989"/>
  <c r="R989"/>
  <c r="P989"/>
  <c r="BI988"/>
  <c r="BH988"/>
  <c r="BG988"/>
  <c r="BE988"/>
  <c r="T988"/>
  <c r="R988"/>
  <c r="P988"/>
  <c r="BI986"/>
  <c r="BH986"/>
  <c r="BG986"/>
  <c r="BE986"/>
  <c r="T986"/>
  <c r="R986"/>
  <c r="P986"/>
  <c r="BI985"/>
  <c r="BH985"/>
  <c r="BG985"/>
  <c r="BE985"/>
  <c r="T985"/>
  <c r="R985"/>
  <c r="P985"/>
  <c r="BI981"/>
  <c r="BH981"/>
  <c r="BG981"/>
  <c r="BE981"/>
  <c r="T981"/>
  <c r="R981"/>
  <c r="P981"/>
  <c r="BI980"/>
  <c r="BH980"/>
  <c r="BG980"/>
  <c r="BE980"/>
  <c r="T980"/>
  <c r="R980"/>
  <c r="P980"/>
  <c r="BI973"/>
  <c r="BH973"/>
  <c r="BG973"/>
  <c r="BE973"/>
  <c r="T973"/>
  <c r="R973"/>
  <c r="P973"/>
  <c r="BI972"/>
  <c r="BH972"/>
  <c r="BG972"/>
  <c r="BE972"/>
  <c r="T972"/>
  <c r="R972"/>
  <c r="P972"/>
  <c r="BI971"/>
  <c r="BH971"/>
  <c r="BG971"/>
  <c r="BE971"/>
  <c r="T971"/>
  <c r="R971"/>
  <c r="P971"/>
  <c r="BI970"/>
  <c r="BH970"/>
  <c r="BG970"/>
  <c r="BE970"/>
  <c r="T970"/>
  <c r="R970"/>
  <c r="P970"/>
  <c r="BI968"/>
  <c r="BH968"/>
  <c r="BG968"/>
  <c r="BE968"/>
  <c r="T968"/>
  <c r="R968"/>
  <c r="P968"/>
  <c r="BI967"/>
  <c r="BH967"/>
  <c r="BG967"/>
  <c r="BE967"/>
  <c r="T967"/>
  <c r="R967"/>
  <c r="P967"/>
  <c r="BI965"/>
  <c r="BH965"/>
  <c r="BG965"/>
  <c r="BE965"/>
  <c r="T965"/>
  <c r="R965"/>
  <c r="P965"/>
  <c r="BI960"/>
  <c r="BH960"/>
  <c r="BG960"/>
  <c r="BE960"/>
  <c r="T960"/>
  <c r="R960"/>
  <c r="P960"/>
  <c r="BI958"/>
  <c r="BH958"/>
  <c r="BG958"/>
  <c r="BE958"/>
  <c r="T958"/>
  <c r="R958"/>
  <c r="P958"/>
  <c r="BI956"/>
  <c r="BH956"/>
  <c r="BG956"/>
  <c r="BE956"/>
  <c r="T956"/>
  <c r="R956"/>
  <c r="P956"/>
  <c r="BI954"/>
  <c r="BH954"/>
  <c r="BG954"/>
  <c r="BE954"/>
  <c r="T954"/>
  <c r="R954"/>
  <c r="P954"/>
  <c r="BI950"/>
  <c r="BH950"/>
  <c r="BG950"/>
  <c r="BE950"/>
  <c r="T950"/>
  <c r="R950"/>
  <c r="P950"/>
  <c r="BI948"/>
  <c r="BH948"/>
  <c r="BG948"/>
  <c r="BE948"/>
  <c r="T948"/>
  <c r="R948"/>
  <c r="P948"/>
  <c r="BI947"/>
  <c r="BH947"/>
  <c r="BG947"/>
  <c r="BE947"/>
  <c r="T947"/>
  <c r="R947"/>
  <c r="P947"/>
  <c r="BI946"/>
  <c r="BH946"/>
  <c r="BG946"/>
  <c r="BE946"/>
  <c r="T946"/>
  <c r="R946"/>
  <c r="P946"/>
  <c r="BI944"/>
  <c r="BH944"/>
  <c r="BG944"/>
  <c r="BE944"/>
  <c r="T944"/>
  <c r="R944"/>
  <c r="P944"/>
  <c r="BI940"/>
  <c r="BH940"/>
  <c r="BG940"/>
  <c r="BE940"/>
  <c r="T940"/>
  <c r="R940"/>
  <c r="P940"/>
  <c r="BI932"/>
  <c r="BH932"/>
  <c r="BG932"/>
  <c r="BE932"/>
  <c r="T932"/>
  <c r="R932"/>
  <c r="P932"/>
  <c r="BI931"/>
  <c r="BH931"/>
  <c r="BG931"/>
  <c r="BE931"/>
  <c r="T931"/>
  <c r="R931"/>
  <c r="P931"/>
  <c r="BI929"/>
  <c r="BH929"/>
  <c r="BG929"/>
  <c r="BE929"/>
  <c r="T929"/>
  <c r="R929"/>
  <c r="P929"/>
  <c r="BI923"/>
  <c r="BH923"/>
  <c r="BG923"/>
  <c r="BE923"/>
  <c r="T923"/>
  <c r="R923"/>
  <c r="P923"/>
  <c r="BI921"/>
  <c r="BH921"/>
  <c r="BG921"/>
  <c r="BE921"/>
  <c r="T921"/>
  <c r="R921"/>
  <c r="P921"/>
  <c r="BI919"/>
  <c r="BH919"/>
  <c r="BG919"/>
  <c r="BE919"/>
  <c r="T919"/>
  <c r="R919"/>
  <c r="P919"/>
  <c r="BI917"/>
  <c r="BH917"/>
  <c r="BG917"/>
  <c r="BE917"/>
  <c r="T917"/>
  <c r="R917"/>
  <c r="P917"/>
  <c r="BI910"/>
  <c r="BH910"/>
  <c r="BG910"/>
  <c r="BE910"/>
  <c r="T910"/>
  <c r="R910"/>
  <c r="P910"/>
  <c r="BI906"/>
  <c r="BH906"/>
  <c r="BG906"/>
  <c r="BE906"/>
  <c r="T906"/>
  <c r="R906"/>
  <c r="P906"/>
  <c r="BI905"/>
  <c r="BH905"/>
  <c r="BG905"/>
  <c r="BE905"/>
  <c r="T905"/>
  <c r="R905"/>
  <c r="P905"/>
  <c r="BI903"/>
  <c r="BH903"/>
  <c r="BG903"/>
  <c r="BE903"/>
  <c r="T903"/>
  <c r="R903"/>
  <c r="P903"/>
  <c r="BI902"/>
  <c r="BH902"/>
  <c r="BG902"/>
  <c r="BE902"/>
  <c r="T902"/>
  <c r="R902"/>
  <c r="P902"/>
  <c r="BI901"/>
  <c r="BH901"/>
  <c r="BG901"/>
  <c r="BE901"/>
  <c r="T901"/>
  <c r="R901"/>
  <c r="P901"/>
  <c r="BI900"/>
  <c r="BH900"/>
  <c r="BG900"/>
  <c r="BE900"/>
  <c r="T900"/>
  <c r="R900"/>
  <c r="P900"/>
  <c r="BI898"/>
  <c r="BH898"/>
  <c r="BG898"/>
  <c r="BE898"/>
  <c r="T898"/>
  <c r="R898"/>
  <c r="P898"/>
  <c r="BI896"/>
  <c r="BH896"/>
  <c r="BG896"/>
  <c r="BE896"/>
  <c r="T896"/>
  <c r="R896"/>
  <c r="P896"/>
  <c r="BI894"/>
  <c r="BH894"/>
  <c r="BG894"/>
  <c r="BE894"/>
  <c r="T894"/>
  <c r="R894"/>
  <c r="P894"/>
  <c r="BI893"/>
  <c r="BH893"/>
  <c r="BG893"/>
  <c r="BE893"/>
  <c r="T893"/>
  <c r="R893"/>
  <c r="P893"/>
  <c r="BI892"/>
  <c r="BH892"/>
  <c r="BG892"/>
  <c r="BE892"/>
  <c r="T892"/>
  <c r="R892"/>
  <c r="P892"/>
  <c r="BI887"/>
  <c r="BH887"/>
  <c r="BG887"/>
  <c r="BE887"/>
  <c r="T887"/>
  <c r="R887"/>
  <c r="P887"/>
  <c r="BI883"/>
  <c r="BH883"/>
  <c r="BG883"/>
  <c r="BE883"/>
  <c r="T883"/>
  <c r="R883"/>
  <c r="P883"/>
  <c r="BI879"/>
  <c r="BH879"/>
  <c r="BG879"/>
  <c r="BE879"/>
  <c r="T879"/>
  <c r="R879"/>
  <c r="P879"/>
  <c r="BI873"/>
  <c r="BH873"/>
  <c r="BG873"/>
  <c r="BE873"/>
  <c r="T873"/>
  <c r="R873"/>
  <c r="P873"/>
  <c r="BI863"/>
  <c r="BH863"/>
  <c r="BG863"/>
  <c r="BE863"/>
  <c r="T863"/>
  <c r="R863"/>
  <c r="P863"/>
  <c r="BI860"/>
  <c r="BH860"/>
  <c r="BG860"/>
  <c r="BE860"/>
  <c r="T860"/>
  <c r="R860"/>
  <c r="P860"/>
  <c r="BI857"/>
  <c r="BH857"/>
  <c r="BG857"/>
  <c r="BE857"/>
  <c r="T857"/>
  <c r="R857"/>
  <c r="P857"/>
  <c r="BI854"/>
  <c r="BH854"/>
  <c r="BG854"/>
  <c r="BE854"/>
  <c r="T854"/>
  <c r="R854"/>
  <c r="P854"/>
  <c r="BI852"/>
  <c r="BH852"/>
  <c r="BG852"/>
  <c r="BE852"/>
  <c r="T852"/>
  <c r="R852"/>
  <c r="P852"/>
  <c r="BI848"/>
  <c r="BH848"/>
  <c r="BG848"/>
  <c r="BE848"/>
  <c r="T848"/>
  <c r="R848"/>
  <c r="P848"/>
  <c r="BI840"/>
  <c r="BH840"/>
  <c r="BG840"/>
  <c r="BE840"/>
  <c r="T840"/>
  <c r="R840"/>
  <c r="P840"/>
  <c r="BI838"/>
  <c r="BH838"/>
  <c r="BG838"/>
  <c r="BE838"/>
  <c r="T838"/>
  <c r="R838"/>
  <c r="P838"/>
  <c r="BI836"/>
  <c r="BH836"/>
  <c r="BG836"/>
  <c r="BE836"/>
  <c r="T836"/>
  <c r="R836"/>
  <c r="P836"/>
  <c r="BI831"/>
  <c r="BH831"/>
  <c r="BG831"/>
  <c r="BE831"/>
  <c r="T831"/>
  <c r="R831"/>
  <c r="P831"/>
  <c r="BI812"/>
  <c r="BH812"/>
  <c r="BG812"/>
  <c r="BE812"/>
  <c r="T812"/>
  <c r="R812"/>
  <c r="P812"/>
  <c r="BI804"/>
  <c r="BH804"/>
  <c r="BG804"/>
  <c r="BE804"/>
  <c r="T804"/>
  <c r="R804"/>
  <c r="P804"/>
  <c r="BI796"/>
  <c r="BH796"/>
  <c r="BG796"/>
  <c r="BE796"/>
  <c r="T796"/>
  <c r="R796"/>
  <c r="P796"/>
  <c r="BI794"/>
  <c r="BH794"/>
  <c r="BG794"/>
  <c r="BE794"/>
  <c r="T794"/>
  <c r="R794"/>
  <c r="P794"/>
  <c r="BI791"/>
  <c r="BH791"/>
  <c r="BG791"/>
  <c r="BE791"/>
  <c r="T791"/>
  <c r="R791"/>
  <c r="P791"/>
  <c r="BI789"/>
  <c r="BH789"/>
  <c r="BG789"/>
  <c r="BE789"/>
  <c r="T789"/>
  <c r="R789"/>
  <c r="P789"/>
  <c r="BI788"/>
  <c r="BH788"/>
  <c r="BG788"/>
  <c r="BE788"/>
  <c r="T788"/>
  <c r="R788"/>
  <c r="P788"/>
  <c r="BI787"/>
  <c r="BH787"/>
  <c r="BG787"/>
  <c r="BE787"/>
  <c r="T787"/>
  <c r="R787"/>
  <c r="P787"/>
  <c r="BI785"/>
  <c r="BH785"/>
  <c r="BG785"/>
  <c r="BE785"/>
  <c r="T785"/>
  <c r="R785"/>
  <c r="P785"/>
  <c r="BI784"/>
  <c r="BH784"/>
  <c r="BG784"/>
  <c r="BE784"/>
  <c r="T784"/>
  <c r="R784"/>
  <c r="P784"/>
  <c r="BI783"/>
  <c r="BH783"/>
  <c r="BG783"/>
  <c r="BE783"/>
  <c r="T783"/>
  <c r="R783"/>
  <c r="P783"/>
  <c r="BI782"/>
  <c r="BH782"/>
  <c r="BG782"/>
  <c r="BE782"/>
  <c r="T782"/>
  <c r="R782"/>
  <c r="P782"/>
  <c r="BI781"/>
  <c r="BH781"/>
  <c r="BG781"/>
  <c r="BE781"/>
  <c r="T781"/>
  <c r="R781"/>
  <c r="P781"/>
  <c r="BI780"/>
  <c r="BH780"/>
  <c r="BG780"/>
  <c r="BE780"/>
  <c r="T780"/>
  <c r="R780"/>
  <c r="P780"/>
  <c r="BI779"/>
  <c r="BH779"/>
  <c r="BG779"/>
  <c r="BE779"/>
  <c r="T779"/>
  <c r="R779"/>
  <c r="P779"/>
  <c r="BI778"/>
  <c r="BH778"/>
  <c r="BG778"/>
  <c r="BE778"/>
  <c r="T778"/>
  <c r="R778"/>
  <c r="P778"/>
  <c r="BI776"/>
  <c r="BH776"/>
  <c r="BG776"/>
  <c r="BE776"/>
  <c r="T776"/>
  <c r="R776"/>
  <c r="P776"/>
  <c r="BI775"/>
  <c r="BH775"/>
  <c r="BG775"/>
  <c r="BE775"/>
  <c r="T775"/>
  <c r="R775"/>
  <c r="P775"/>
  <c r="BI773"/>
  <c r="BH773"/>
  <c r="BG773"/>
  <c r="BE773"/>
  <c r="T773"/>
  <c r="R773"/>
  <c r="P773"/>
  <c r="BI771"/>
  <c r="BH771"/>
  <c r="BG771"/>
  <c r="BE771"/>
  <c r="T771"/>
  <c r="R771"/>
  <c r="P771"/>
  <c r="BI769"/>
  <c r="BH769"/>
  <c r="BG769"/>
  <c r="BE769"/>
  <c r="T769"/>
  <c r="R769"/>
  <c r="P769"/>
  <c r="BI763"/>
  <c r="BH763"/>
  <c r="BG763"/>
  <c r="BE763"/>
  <c r="T763"/>
  <c r="R763"/>
  <c r="P763"/>
  <c r="BI761"/>
  <c r="BH761"/>
  <c r="BG761"/>
  <c r="BE761"/>
  <c r="T761"/>
  <c r="R761"/>
  <c r="P761"/>
  <c r="BI756"/>
  <c r="BH756"/>
  <c r="BG756"/>
  <c r="BE756"/>
  <c r="T756"/>
  <c r="R756"/>
  <c r="P756"/>
  <c r="BI751"/>
  <c r="BH751"/>
  <c r="BG751"/>
  <c r="BE751"/>
  <c r="T751"/>
  <c r="R751"/>
  <c r="P751"/>
  <c r="BI749"/>
  <c r="BH749"/>
  <c r="BG749"/>
  <c r="BE749"/>
  <c r="T749"/>
  <c r="R749"/>
  <c r="P749"/>
  <c r="BI743"/>
  <c r="BH743"/>
  <c r="BG743"/>
  <c r="BE743"/>
  <c r="T743"/>
  <c r="R743"/>
  <c r="P743"/>
  <c r="BI738"/>
  <c r="BH738"/>
  <c r="BG738"/>
  <c r="BE738"/>
  <c r="T738"/>
  <c r="R738"/>
  <c r="P738"/>
  <c r="BI735"/>
  <c r="BH735"/>
  <c r="BG735"/>
  <c r="BE735"/>
  <c r="T735"/>
  <c r="T734"/>
  <c r="R735"/>
  <c r="R734"/>
  <c r="P735"/>
  <c r="P734"/>
  <c r="BI733"/>
  <c r="BH733"/>
  <c r="BG733"/>
  <c r="BE733"/>
  <c r="T733"/>
  <c r="R733"/>
  <c r="P733"/>
  <c r="BI731"/>
  <c r="BH731"/>
  <c r="BG731"/>
  <c r="BE731"/>
  <c r="T731"/>
  <c r="R731"/>
  <c r="P731"/>
  <c r="BI727"/>
  <c r="BH727"/>
  <c r="BG727"/>
  <c r="BE727"/>
  <c r="T727"/>
  <c r="R727"/>
  <c r="P727"/>
  <c r="BI725"/>
  <c r="BH725"/>
  <c r="BG725"/>
  <c r="BE725"/>
  <c r="T725"/>
  <c r="R725"/>
  <c r="P725"/>
  <c r="BI724"/>
  <c r="BH724"/>
  <c r="BG724"/>
  <c r="BE724"/>
  <c r="T724"/>
  <c r="R724"/>
  <c r="P724"/>
  <c r="BI722"/>
  <c r="BH722"/>
  <c r="BG722"/>
  <c r="BE722"/>
  <c r="T722"/>
  <c r="R722"/>
  <c r="P722"/>
  <c r="BI721"/>
  <c r="BH721"/>
  <c r="BG721"/>
  <c r="BE721"/>
  <c r="T721"/>
  <c r="R721"/>
  <c r="P721"/>
  <c r="BI719"/>
  <c r="BH719"/>
  <c r="BG719"/>
  <c r="BE719"/>
  <c r="T719"/>
  <c r="R719"/>
  <c r="P719"/>
  <c r="BI718"/>
  <c r="BH718"/>
  <c r="BG718"/>
  <c r="BE718"/>
  <c r="T718"/>
  <c r="R718"/>
  <c r="P718"/>
  <c r="BI709"/>
  <c r="BH709"/>
  <c r="BG709"/>
  <c r="BE709"/>
  <c r="T709"/>
  <c r="R709"/>
  <c r="P709"/>
  <c r="BI686"/>
  <c r="BH686"/>
  <c r="BG686"/>
  <c r="BE686"/>
  <c r="T686"/>
  <c r="R686"/>
  <c r="P686"/>
  <c r="BI681"/>
  <c r="BH681"/>
  <c r="BG681"/>
  <c r="BE681"/>
  <c r="T681"/>
  <c r="R681"/>
  <c r="P681"/>
  <c r="BI640"/>
  <c r="BH640"/>
  <c r="BG640"/>
  <c r="BE640"/>
  <c r="T640"/>
  <c r="R640"/>
  <c r="P640"/>
  <c r="BI604"/>
  <c r="BH604"/>
  <c r="BG604"/>
  <c r="BE604"/>
  <c r="T604"/>
  <c r="R604"/>
  <c r="P604"/>
  <c r="BI597"/>
  <c r="BH597"/>
  <c r="BG597"/>
  <c r="BE597"/>
  <c r="T597"/>
  <c r="R597"/>
  <c r="P597"/>
  <c r="BI590"/>
  <c r="BH590"/>
  <c r="BG590"/>
  <c r="BE590"/>
  <c r="T590"/>
  <c r="R590"/>
  <c r="P590"/>
  <c r="BI578"/>
  <c r="BH578"/>
  <c r="BG578"/>
  <c r="BE578"/>
  <c r="T578"/>
  <c r="R578"/>
  <c r="P578"/>
  <c r="BI576"/>
  <c r="BH576"/>
  <c r="BG576"/>
  <c r="BE576"/>
  <c r="T576"/>
  <c r="R576"/>
  <c r="P576"/>
  <c r="BI573"/>
  <c r="BH573"/>
  <c r="BG573"/>
  <c r="BE573"/>
  <c r="T573"/>
  <c r="R573"/>
  <c r="P573"/>
  <c r="BI565"/>
  <c r="BH565"/>
  <c r="BG565"/>
  <c r="BE565"/>
  <c r="T565"/>
  <c r="R565"/>
  <c r="P565"/>
  <c r="BI558"/>
  <c r="BH558"/>
  <c r="BG558"/>
  <c r="BE558"/>
  <c r="T558"/>
  <c r="R558"/>
  <c r="P558"/>
  <c r="BI554"/>
  <c r="BH554"/>
  <c r="BG554"/>
  <c r="BE554"/>
  <c r="T554"/>
  <c r="R554"/>
  <c r="P554"/>
  <c r="BI548"/>
  <c r="BH548"/>
  <c r="BG548"/>
  <c r="BE548"/>
  <c r="T548"/>
  <c r="R548"/>
  <c r="P548"/>
  <c r="BI540"/>
  <c r="BH540"/>
  <c r="BG540"/>
  <c r="BE540"/>
  <c r="T540"/>
  <c r="R540"/>
  <c r="P540"/>
  <c r="BI533"/>
  <c r="BH533"/>
  <c r="BG533"/>
  <c r="BE533"/>
  <c r="T533"/>
  <c r="R533"/>
  <c r="P533"/>
  <c r="BI531"/>
  <c r="BH531"/>
  <c r="BG531"/>
  <c r="BE531"/>
  <c r="T531"/>
  <c r="R531"/>
  <c r="P531"/>
  <c r="BI525"/>
  <c r="BH525"/>
  <c r="BG525"/>
  <c r="BE525"/>
  <c r="T525"/>
  <c r="R525"/>
  <c r="P525"/>
  <c r="BI517"/>
  <c r="BH517"/>
  <c r="BG517"/>
  <c r="BE517"/>
  <c r="T517"/>
  <c r="R517"/>
  <c r="P517"/>
  <c r="BI516"/>
  <c r="BH516"/>
  <c r="BG516"/>
  <c r="BE516"/>
  <c r="T516"/>
  <c r="R516"/>
  <c r="P516"/>
  <c r="BI491"/>
  <c r="BH491"/>
  <c r="BG491"/>
  <c r="BE491"/>
  <c r="T491"/>
  <c r="R491"/>
  <c r="P491"/>
  <c r="BI485"/>
  <c r="BH485"/>
  <c r="BG485"/>
  <c r="BE485"/>
  <c r="T485"/>
  <c r="R485"/>
  <c r="P485"/>
  <c r="BI456"/>
  <c r="BH456"/>
  <c r="BG456"/>
  <c r="BE456"/>
  <c r="T456"/>
  <c r="R456"/>
  <c r="P456"/>
  <c r="BI435"/>
  <c r="BH435"/>
  <c r="BG435"/>
  <c r="BE435"/>
  <c r="T435"/>
  <c r="R435"/>
  <c r="P435"/>
  <c r="BI432"/>
  <c r="BH432"/>
  <c r="BG432"/>
  <c r="BE432"/>
  <c r="T432"/>
  <c r="R432"/>
  <c r="P432"/>
  <c r="BI430"/>
  <c r="BH430"/>
  <c r="BG430"/>
  <c r="BE430"/>
  <c r="T430"/>
  <c r="R430"/>
  <c r="P430"/>
  <c r="BI428"/>
  <c r="BH428"/>
  <c r="BG428"/>
  <c r="BE428"/>
  <c r="T428"/>
  <c r="R428"/>
  <c r="P428"/>
  <c r="BI427"/>
  <c r="BH427"/>
  <c r="BG427"/>
  <c r="BE427"/>
  <c r="T427"/>
  <c r="R427"/>
  <c r="P427"/>
  <c r="BI425"/>
  <c r="BH425"/>
  <c r="BG425"/>
  <c r="BE425"/>
  <c r="T425"/>
  <c r="R425"/>
  <c r="P425"/>
  <c r="BI423"/>
  <c r="BH423"/>
  <c r="BG423"/>
  <c r="BE423"/>
  <c r="T423"/>
  <c r="R423"/>
  <c r="P423"/>
  <c r="BI421"/>
  <c r="BH421"/>
  <c r="BG421"/>
  <c r="BE421"/>
  <c r="T421"/>
  <c r="R421"/>
  <c r="P421"/>
  <c r="BI419"/>
  <c r="BH419"/>
  <c r="BG419"/>
  <c r="BE419"/>
  <c r="T419"/>
  <c r="R419"/>
  <c r="P419"/>
  <c r="BI417"/>
  <c r="BH417"/>
  <c r="BG417"/>
  <c r="BE417"/>
  <c r="T417"/>
  <c r="R417"/>
  <c r="P417"/>
  <c r="BI416"/>
  <c r="BH416"/>
  <c r="BG416"/>
  <c r="BE416"/>
  <c r="T416"/>
  <c r="R416"/>
  <c r="P416"/>
  <c r="BI414"/>
  <c r="BH414"/>
  <c r="BG414"/>
  <c r="BE414"/>
  <c r="T414"/>
  <c r="R414"/>
  <c r="P414"/>
  <c r="BI412"/>
  <c r="BH412"/>
  <c r="BG412"/>
  <c r="BE412"/>
  <c r="T412"/>
  <c r="R412"/>
  <c r="P412"/>
  <c r="BI408"/>
  <c r="BH408"/>
  <c r="BG408"/>
  <c r="BE408"/>
  <c r="T408"/>
  <c r="R408"/>
  <c r="P408"/>
  <c r="BI404"/>
  <c r="BH404"/>
  <c r="BG404"/>
  <c r="BE404"/>
  <c r="T404"/>
  <c r="R404"/>
  <c r="P404"/>
  <c r="BI396"/>
  <c r="BH396"/>
  <c r="BG396"/>
  <c r="BE396"/>
  <c r="T396"/>
  <c r="R396"/>
  <c r="P396"/>
  <c r="BI388"/>
  <c r="BH388"/>
  <c r="BG388"/>
  <c r="BE388"/>
  <c r="T388"/>
  <c r="R388"/>
  <c r="P388"/>
  <c r="BI384"/>
  <c r="BH384"/>
  <c r="BG384"/>
  <c r="BE384"/>
  <c r="T384"/>
  <c r="R384"/>
  <c r="P384"/>
  <c r="BI378"/>
  <c r="BH378"/>
  <c r="BG378"/>
  <c r="BE378"/>
  <c r="T378"/>
  <c r="R378"/>
  <c r="P378"/>
  <c r="BI369"/>
  <c r="BH369"/>
  <c r="BG369"/>
  <c r="BE369"/>
  <c r="T369"/>
  <c r="R369"/>
  <c r="P369"/>
  <c r="BI367"/>
  <c r="BH367"/>
  <c r="BG367"/>
  <c r="BE367"/>
  <c r="T367"/>
  <c r="R367"/>
  <c r="P367"/>
  <c r="BI365"/>
  <c r="BH365"/>
  <c r="BG365"/>
  <c r="BE365"/>
  <c r="T365"/>
  <c r="R365"/>
  <c r="P365"/>
  <c r="BI363"/>
  <c r="BH363"/>
  <c r="BG363"/>
  <c r="BE363"/>
  <c r="T363"/>
  <c r="R363"/>
  <c r="P363"/>
  <c r="BI362"/>
  <c r="BH362"/>
  <c r="BG362"/>
  <c r="BE362"/>
  <c r="T362"/>
  <c r="R362"/>
  <c r="P362"/>
  <c r="BI360"/>
  <c r="BH360"/>
  <c r="BG360"/>
  <c r="BE360"/>
  <c r="T360"/>
  <c r="R360"/>
  <c r="P360"/>
  <c r="BI358"/>
  <c r="BH358"/>
  <c r="BG358"/>
  <c r="BE358"/>
  <c r="T358"/>
  <c r="R358"/>
  <c r="P358"/>
  <c r="BI357"/>
  <c r="BH357"/>
  <c r="BG357"/>
  <c r="BE357"/>
  <c r="T357"/>
  <c r="R357"/>
  <c r="P357"/>
  <c r="BI355"/>
  <c r="BH355"/>
  <c r="BG355"/>
  <c r="BE355"/>
  <c r="T355"/>
  <c r="R355"/>
  <c r="P355"/>
  <c r="BI350"/>
  <c r="BH350"/>
  <c r="BG350"/>
  <c r="BE350"/>
  <c r="T350"/>
  <c r="R350"/>
  <c r="P350"/>
  <c r="BI349"/>
  <c r="BH349"/>
  <c r="BG349"/>
  <c r="BE349"/>
  <c r="T349"/>
  <c r="R349"/>
  <c r="P349"/>
  <c r="BI348"/>
  <c r="BH348"/>
  <c r="BG348"/>
  <c r="BE348"/>
  <c r="T348"/>
  <c r="R348"/>
  <c r="P348"/>
  <c r="BI347"/>
  <c r="BH347"/>
  <c r="BG347"/>
  <c r="BE347"/>
  <c r="T347"/>
  <c r="R347"/>
  <c r="P347"/>
  <c r="BI346"/>
  <c r="BH346"/>
  <c r="BG346"/>
  <c r="BE346"/>
  <c r="T346"/>
  <c r="R346"/>
  <c r="P346"/>
  <c r="BI341"/>
  <c r="BH341"/>
  <c r="BG341"/>
  <c r="BE341"/>
  <c r="T341"/>
  <c r="R341"/>
  <c r="P341"/>
  <c r="BI340"/>
  <c r="BH340"/>
  <c r="BG340"/>
  <c r="BE340"/>
  <c r="T340"/>
  <c r="R340"/>
  <c r="P340"/>
  <c r="BI338"/>
  <c r="BH338"/>
  <c r="BG338"/>
  <c r="BE338"/>
  <c r="T338"/>
  <c r="R338"/>
  <c r="P338"/>
  <c r="BI336"/>
  <c r="BH336"/>
  <c r="BG336"/>
  <c r="BE336"/>
  <c r="T336"/>
  <c r="R336"/>
  <c r="P336"/>
  <c r="BI294"/>
  <c r="BH294"/>
  <c r="BG294"/>
  <c r="BE294"/>
  <c r="T294"/>
  <c r="R294"/>
  <c r="P294"/>
  <c r="BI292"/>
  <c r="BH292"/>
  <c r="BG292"/>
  <c r="BE292"/>
  <c r="T292"/>
  <c r="R292"/>
  <c r="P292"/>
  <c r="BI290"/>
  <c r="BH290"/>
  <c r="BG290"/>
  <c r="BE290"/>
  <c r="T290"/>
  <c r="R290"/>
  <c r="P290"/>
  <c r="BI253"/>
  <c r="BH253"/>
  <c r="BG253"/>
  <c r="BE253"/>
  <c r="T253"/>
  <c r="R253"/>
  <c r="P253"/>
  <c r="BI250"/>
  <c r="BH250"/>
  <c r="BG250"/>
  <c r="BE250"/>
  <c r="T250"/>
  <c r="R250"/>
  <c r="P250"/>
  <c r="BI248"/>
  <c r="BH248"/>
  <c r="BG248"/>
  <c r="BE248"/>
  <c r="T248"/>
  <c r="R248"/>
  <c r="P248"/>
  <c r="BI242"/>
  <c r="BH242"/>
  <c r="BG242"/>
  <c r="BE242"/>
  <c r="T242"/>
  <c r="R242"/>
  <c r="P242"/>
  <c r="BI228"/>
  <c r="BH228"/>
  <c r="BG228"/>
  <c r="BE228"/>
  <c r="T228"/>
  <c r="R228"/>
  <c r="P228"/>
  <c r="BI219"/>
  <c r="BH219"/>
  <c r="BG219"/>
  <c r="BE219"/>
  <c r="T219"/>
  <c r="R219"/>
  <c r="P219"/>
  <c r="BI217"/>
  <c r="BH217"/>
  <c r="BG217"/>
  <c r="BE217"/>
  <c r="T217"/>
  <c r="R217"/>
  <c r="P217"/>
  <c r="BI211"/>
  <c r="BH211"/>
  <c r="BG211"/>
  <c r="BE211"/>
  <c r="T211"/>
  <c r="R211"/>
  <c r="P211"/>
  <c r="BI209"/>
  <c r="BH209"/>
  <c r="BG209"/>
  <c r="BE209"/>
  <c r="T209"/>
  <c r="R209"/>
  <c r="P209"/>
  <c r="BI205"/>
  <c r="BH205"/>
  <c r="BG205"/>
  <c r="BE205"/>
  <c r="T205"/>
  <c r="R205"/>
  <c r="P205"/>
  <c r="BI203"/>
  <c r="BH203"/>
  <c r="BG203"/>
  <c r="BE203"/>
  <c r="T203"/>
  <c r="R203"/>
  <c r="P203"/>
  <c r="BI196"/>
  <c r="BH196"/>
  <c r="BG196"/>
  <c r="BE196"/>
  <c r="T196"/>
  <c r="R196"/>
  <c r="P196"/>
  <c r="BI193"/>
  <c r="BH193"/>
  <c r="BG193"/>
  <c r="BE193"/>
  <c r="T193"/>
  <c r="R193"/>
  <c r="P193"/>
  <c r="BI191"/>
  <c r="BH191"/>
  <c r="BG191"/>
  <c r="BE191"/>
  <c r="T191"/>
  <c r="R191"/>
  <c r="P191"/>
  <c r="BI189"/>
  <c r="BH189"/>
  <c r="BG189"/>
  <c r="BE189"/>
  <c r="T189"/>
  <c r="R189"/>
  <c r="P189"/>
  <c r="BI186"/>
  <c r="BH186"/>
  <c r="BG186"/>
  <c r="BE186"/>
  <c r="T186"/>
  <c r="R186"/>
  <c r="P186"/>
  <c r="BI184"/>
  <c r="BH184"/>
  <c r="BG184"/>
  <c r="BE184"/>
  <c r="T184"/>
  <c r="R184"/>
  <c r="P184"/>
  <c r="BI182"/>
  <c r="BH182"/>
  <c r="BG182"/>
  <c r="BE182"/>
  <c r="T182"/>
  <c r="R182"/>
  <c r="P182"/>
  <c r="BI181"/>
  <c r="BH181"/>
  <c r="BG181"/>
  <c r="BE181"/>
  <c r="T181"/>
  <c r="R181"/>
  <c r="P181"/>
  <c r="BI179"/>
  <c r="BH179"/>
  <c r="BG179"/>
  <c r="BE179"/>
  <c r="T179"/>
  <c r="R179"/>
  <c r="P179"/>
  <c r="BI177"/>
  <c r="BH177"/>
  <c r="BG177"/>
  <c r="BE177"/>
  <c r="T177"/>
  <c r="R177"/>
  <c r="P177"/>
  <c r="BI176"/>
  <c r="BH176"/>
  <c r="BG176"/>
  <c r="BE176"/>
  <c r="T176"/>
  <c r="R176"/>
  <c r="P176"/>
  <c r="BI174"/>
  <c r="BH174"/>
  <c r="BG174"/>
  <c r="BE174"/>
  <c r="T174"/>
  <c r="R174"/>
  <c r="P174"/>
  <c r="BI173"/>
  <c r="BH173"/>
  <c r="BG173"/>
  <c r="BE173"/>
  <c r="T173"/>
  <c r="R173"/>
  <c r="P173"/>
  <c r="BI170"/>
  <c r="BH170"/>
  <c r="BG170"/>
  <c r="BE170"/>
  <c r="T170"/>
  <c r="R170"/>
  <c r="P170"/>
  <c r="BI169"/>
  <c r="BH169"/>
  <c r="BG169"/>
  <c r="BE169"/>
  <c r="T169"/>
  <c r="R169"/>
  <c r="P169"/>
  <c r="BI166"/>
  <c r="BH166"/>
  <c r="BG166"/>
  <c r="BE166"/>
  <c r="T166"/>
  <c r="R166"/>
  <c r="P166"/>
  <c r="BI165"/>
  <c r="BH165"/>
  <c r="BG165"/>
  <c r="BE165"/>
  <c r="T165"/>
  <c r="R165"/>
  <c r="P165"/>
  <c r="BI162"/>
  <c r="BH162"/>
  <c r="BG162"/>
  <c r="BE162"/>
  <c r="T162"/>
  <c r="R162"/>
  <c r="P162"/>
  <c r="BI160"/>
  <c r="BH160"/>
  <c r="BG160"/>
  <c r="BE160"/>
  <c r="T160"/>
  <c r="R160"/>
  <c r="P160"/>
  <c r="J153"/>
  <c r="F153"/>
  <c r="F151"/>
  <c r="E149"/>
  <c r="BI132"/>
  <c r="BH132"/>
  <c r="BG132"/>
  <c r="BE132"/>
  <c r="BI131"/>
  <c r="BH131"/>
  <c r="BG131"/>
  <c r="BF131"/>
  <c r="BE131"/>
  <c r="BI130"/>
  <c r="BH130"/>
  <c r="BG130"/>
  <c r="BF130"/>
  <c r="BE130"/>
  <c r="BI129"/>
  <c r="BH129"/>
  <c r="BG129"/>
  <c r="BF129"/>
  <c r="BE129"/>
  <c r="BI128"/>
  <c r="BH128"/>
  <c r="BG128"/>
  <c r="BF128"/>
  <c r="BE128"/>
  <c r="BI127"/>
  <c r="BH127"/>
  <c r="BG127"/>
  <c r="BF127"/>
  <c r="BE127"/>
  <c r="J95"/>
  <c r="F95"/>
  <c r="F93"/>
  <c r="E91"/>
  <c r="J28"/>
  <c r="E28"/>
  <c r="J96"/>
  <c r="J27"/>
  <c r="J22"/>
  <c r="E22"/>
  <c r="F96"/>
  <c r="J21"/>
  <c r="J16"/>
  <c r="J151"/>
  <c r="E7"/>
  <c r="E85"/>
  <c i="11" r="J43"/>
  <c r="J42"/>
  <c i="1" r="AY106"/>
  <c i="11" r="J41"/>
  <c i="1" r="AX106"/>
  <c i="11" r="BI186"/>
  <c r="BH186"/>
  <c r="BG186"/>
  <c r="BE186"/>
  <c r="T186"/>
  <c r="R186"/>
  <c r="P186"/>
  <c r="BI185"/>
  <c r="BH185"/>
  <c r="BG185"/>
  <c r="BE185"/>
  <c r="T185"/>
  <c r="R185"/>
  <c r="P185"/>
  <c r="BI184"/>
  <c r="BH184"/>
  <c r="BG184"/>
  <c r="BE184"/>
  <c r="T184"/>
  <c r="R184"/>
  <c r="P184"/>
  <c r="BI183"/>
  <c r="BH183"/>
  <c r="BG183"/>
  <c r="BE183"/>
  <c r="T183"/>
  <c r="R183"/>
  <c r="P183"/>
  <c r="BI182"/>
  <c r="BH182"/>
  <c r="BG182"/>
  <c r="BE182"/>
  <c r="T182"/>
  <c r="R182"/>
  <c r="P182"/>
  <c r="BI181"/>
  <c r="BH181"/>
  <c r="BG181"/>
  <c r="BE181"/>
  <c r="T181"/>
  <c r="R181"/>
  <c r="P181"/>
  <c r="BI180"/>
  <c r="BH180"/>
  <c r="BG180"/>
  <c r="BE180"/>
  <c r="T180"/>
  <c r="R180"/>
  <c r="P180"/>
  <c r="BI179"/>
  <c r="BH179"/>
  <c r="BG179"/>
  <c r="BE179"/>
  <c r="T179"/>
  <c r="R179"/>
  <c r="P179"/>
  <c r="BI178"/>
  <c r="BH178"/>
  <c r="BG178"/>
  <c r="BE178"/>
  <c r="T178"/>
  <c r="R178"/>
  <c r="P178"/>
  <c r="BI177"/>
  <c r="BH177"/>
  <c r="BG177"/>
  <c r="BE177"/>
  <c r="T177"/>
  <c r="R177"/>
  <c r="P177"/>
  <c r="BI176"/>
  <c r="BH176"/>
  <c r="BG176"/>
  <c r="BE176"/>
  <c r="T176"/>
  <c r="R176"/>
  <c r="P176"/>
  <c r="BI175"/>
  <c r="BH175"/>
  <c r="BG175"/>
  <c r="BE175"/>
  <c r="T175"/>
  <c r="R175"/>
  <c r="P175"/>
  <c r="BI174"/>
  <c r="BH174"/>
  <c r="BG174"/>
  <c r="BE174"/>
  <c r="T174"/>
  <c r="R174"/>
  <c r="P174"/>
  <c r="BI173"/>
  <c r="BH173"/>
  <c r="BG173"/>
  <c r="BE173"/>
  <c r="T173"/>
  <c r="R173"/>
  <c r="P173"/>
  <c r="BI172"/>
  <c r="BH172"/>
  <c r="BG172"/>
  <c r="BE172"/>
  <c r="T172"/>
  <c r="R172"/>
  <c r="P172"/>
  <c r="BI171"/>
  <c r="BH171"/>
  <c r="BG171"/>
  <c r="BE171"/>
  <c r="T171"/>
  <c r="R171"/>
  <c r="P171"/>
  <c r="BI170"/>
  <c r="BH170"/>
  <c r="BG170"/>
  <c r="BE170"/>
  <c r="T170"/>
  <c r="R170"/>
  <c r="P170"/>
  <c r="BI169"/>
  <c r="BH169"/>
  <c r="BG169"/>
  <c r="BE169"/>
  <c r="T169"/>
  <c r="R169"/>
  <c r="P169"/>
  <c r="BI168"/>
  <c r="BH168"/>
  <c r="BG168"/>
  <c r="BE168"/>
  <c r="T168"/>
  <c r="R168"/>
  <c r="P168"/>
  <c r="BI167"/>
  <c r="BH167"/>
  <c r="BG167"/>
  <c r="BE167"/>
  <c r="T167"/>
  <c r="R167"/>
  <c r="P167"/>
  <c r="BI166"/>
  <c r="BH166"/>
  <c r="BG166"/>
  <c r="BE166"/>
  <c r="T166"/>
  <c r="R166"/>
  <c r="P166"/>
  <c r="BI165"/>
  <c r="BH165"/>
  <c r="BG165"/>
  <c r="BE165"/>
  <c r="T165"/>
  <c r="R165"/>
  <c r="P165"/>
  <c r="BI164"/>
  <c r="BH164"/>
  <c r="BG164"/>
  <c r="BE164"/>
  <c r="T164"/>
  <c r="R164"/>
  <c r="P164"/>
  <c r="BI163"/>
  <c r="BH163"/>
  <c r="BG163"/>
  <c r="BE163"/>
  <c r="T163"/>
  <c r="R163"/>
  <c r="P163"/>
  <c r="BI161"/>
  <c r="BH161"/>
  <c r="BG161"/>
  <c r="BE161"/>
  <c r="T161"/>
  <c r="R161"/>
  <c r="P161"/>
  <c r="BI160"/>
  <c r="BH160"/>
  <c r="BG160"/>
  <c r="BE160"/>
  <c r="T160"/>
  <c r="R160"/>
  <c r="P160"/>
  <c r="BI159"/>
  <c r="BH159"/>
  <c r="BG159"/>
  <c r="BE159"/>
  <c r="T159"/>
  <c r="R159"/>
  <c r="P159"/>
  <c r="BI158"/>
  <c r="BH158"/>
  <c r="BG158"/>
  <c r="BE158"/>
  <c r="T158"/>
  <c r="R158"/>
  <c r="P158"/>
  <c r="BI157"/>
  <c r="BH157"/>
  <c r="BG157"/>
  <c r="BE157"/>
  <c r="T157"/>
  <c r="R157"/>
  <c r="P157"/>
  <c r="BI156"/>
  <c r="BH156"/>
  <c r="BG156"/>
  <c r="BE156"/>
  <c r="T156"/>
  <c r="R156"/>
  <c r="P156"/>
  <c r="BI155"/>
  <c r="BH155"/>
  <c r="BG155"/>
  <c r="BE155"/>
  <c r="T155"/>
  <c r="R155"/>
  <c r="P155"/>
  <c r="BI154"/>
  <c r="BH154"/>
  <c r="BG154"/>
  <c r="BE154"/>
  <c r="T154"/>
  <c r="R154"/>
  <c r="P154"/>
  <c r="BI152"/>
  <c r="BH152"/>
  <c r="BG152"/>
  <c r="BE152"/>
  <c r="T152"/>
  <c r="R152"/>
  <c r="P152"/>
  <c r="BI151"/>
  <c r="BH151"/>
  <c r="BG151"/>
  <c r="BE151"/>
  <c r="T151"/>
  <c r="R151"/>
  <c r="P151"/>
  <c r="BI150"/>
  <c r="BH150"/>
  <c r="BG150"/>
  <c r="BE150"/>
  <c r="T150"/>
  <c r="R150"/>
  <c r="P150"/>
  <c r="BI149"/>
  <c r="BH149"/>
  <c r="BG149"/>
  <c r="BE149"/>
  <c r="T149"/>
  <c r="R149"/>
  <c r="P149"/>
  <c r="BI148"/>
  <c r="BH148"/>
  <c r="BG148"/>
  <c r="BE148"/>
  <c r="T148"/>
  <c r="R148"/>
  <c r="P148"/>
  <c r="BI147"/>
  <c r="BH147"/>
  <c r="BG147"/>
  <c r="BE147"/>
  <c r="T147"/>
  <c r="R147"/>
  <c r="P147"/>
  <c r="BI146"/>
  <c r="BH146"/>
  <c r="BG146"/>
  <c r="BE146"/>
  <c r="T146"/>
  <c r="R146"/>
  <c r="P146"/>
  <c r="BI145"/>
  <c r="BH145"/>
  <c r="BG145"/>
  <c r="BE145"/>
  <c r="T145"/>
  <c r="R145"/>
  <c r="P145"/>
  <c r="BI144"/>
  <c r="BH144"/>
  <c r="BG144"/>
  <c r="BE144"/>
  <c r="T144"/>
  <c r="R144"/>
  <c r="P144"/>
  <c r="BI143"/>
  <c r="BH143"/>
  <c r="BG143"/>
  <c r="BE143"/>
  <c r="T143"/>
  <c r="R143"/>
  <c r="P143"/>
  <c r="BI142"/>
  <c r="BH142"/>
  <c r="BG142"/>
  <c r="BE142"/>
  <c r="T142"/>
  <c r="R142"/>
  <c r="P142"/>
  <c r="BI141"/>
  <c r="BH141"/>
  <c r="BG141"/>
  <c r="BE141"/>
  <c r="T141"/>
  <c r="R141"/>
  <c r="P141"/>
  <c r="BI140"/>
  <c r="BH140"/>
  <c r="BG140"/>
  <c r="BE140"/>
  <c r="T140"/>
  <c r="R140"/>
  <c r="P140"/>
  <c r="BI139"/>
  <c r="BH139"/>
  <c r="BG139"/>
  <c r="BE139"/>
  <c r="T139"/>
  <c r="R139"/>
  <c r="P139"/>
  <c r="F131"/>
  <c r="E129"/>
  <c r="BI112"/>
  <c r="BH112"/>
  <c r="BG112"/>
  <c r="BE112"/>
  <c r="BI111"/>
  <c r="BH111"/>
  <c r="BG111"/>
  <c r="BF111"/>
  <c r="BE111"/>
  <c r="BI110"/>
  <c r="BH110"/>
  <c r="BG110"/>
  <c r="BF110"/>
  <c r="BE110"/>
  <c r="BI109"/>
  <c r="BH109"/>
  <c r="BG109"/>
  <c r="BF109"/>
  <c r="BE109"/>
  <c r="BI108"/>
  <c r="BH108"/>
  <c r="BG108"/>
  <c r="BF108"/>
  <c r="BE108"/>
  <c r="BI107"/>
  <c r="BH107"/>
  <c r="BG107"/>
  <c r="BF107"/>
  <c r="BE107"/>
  <c r="F93"/>
  <c r="E91"/>
  <c r="J28"/>
  <c r="E28"/>
  <c r="J96"/>
  <c r="J27"/>
  <c r="J25"/>
  <c r="E25"/>
  <c r="J95"/>
  <c r="J24"/>
  <c r="J22"/>
  <c r="E22"/>
  <c r="F96"/>
  <c r="J21"/>
  <c r="J19"/>
  <c r="E19"/>
  <c r="F133"/>
  <c r="J18"/>
  <c r="J16"/>
  <c r="J131"/>
  <c r="E7"/>
  <c r="E85"/>
  <c i="10" r="J43"/>
  <c r="J42"/>
  <c i="1" r="AY105"/>
  <c i="10" r="J41"/>
  <c i="1" r="AX105"/>
  <c i="10" r="BI173"/>
  <c r="BH173"/>
  <c r="BG173"/>
  <c r="BE173"/>
  <c r="T173"/>
  <c r="R173"/>
  <c r="P173"/>
  <c r="BI172"/>
  <c r="BH172"/>
  <c r="BG172"/>
  <c r="BE172"/>
  <c r="T172"/>
  <c r="R172"/>
  <c r="P172"/>
  <c r="BI171"/>
  <c r="BH171"/>
  <c r="BG171"/>
  <c r="BE171"/>
  <c r="T171"/>
  <c r="R171"/>
  <c r="P171"/>
  <c r="BI170"/>
  <c r="BH170"/>
  <c r="BG170"/>
  <c r="BE170"/>
  <c r="T170"/>
  <c r="R170"/>
  <c r="P170"/>
  <c r="BI169"/>
  <c r="BH169"/>
  <c r="BG169"/>
  <c r="BE169"/>
  <c r="T169"/>
  <c r="R169"/>
  <c r="P169"/>
  <c r="BI168"/>
  <c r="BH168"/>
  <c r="BG168"/>
  <c r="BE168"/>
  <c r="T168"/>
  <c r="R168"/>
  <c r="P168"/>
  <c r="BI167"/>
  <c r="BH167"/>
  <c r="BG167"/>
  <c r="BE167"/>
  <c r="T167"/>
  <c r="R167"/>
  <c r="P167"/>
  <c r="BI165"/>
  <c r="BH165"/>
  <c r="BG165"/>
  <c r="BE165"/>
  <c r="T165"/>
  <c r="R165"/>
  <c r="P165"/>
  <c r="BI164"/>
  <c r="BH164"/>
  <c r="BG164"/>
  <c r="BE164"/>
  <c r="T164"/>
  <c r="R164"/>
  <c r="P164"/>
  <c r="BI163"/>
  <c r="BH163"/>
  <c r="BG163"/>
  <c r="BE163"/>
  <c r="T163"/>
  <c r="R163"/>
  <c r="P163"/>
  <c r="BI162"/>
  <c r="BH162"/>
  <c r="BG162"/>
  <c r="BE162"/>
  <c r="T162"/>
  <c r="R162"/>
  <c r="P162"/>
  <c r="BI161"/>
  <c r="BH161"/>
  <c r="BG161"/>
  <c r="BE161"/>
  <c r="T161"/>
  <c r="R161"/>
  <c r="P161"/>
  <c r="BI160"/>
  <c r="BH160"/>
  <c r="BG160"/>
  <c r="BE160"/>
  <c r="T160"/>
  <c r="R160"/>
  <c r="P160"/>
  <c r="BI159"/>
  <c r="BH159"/>
  <c r="BG159"/>
  <c r="BE159"/>
  <c r="T159"/>
  <c r="R159"/>
  <c r="P159"/>
  <c r="BI158"/>
  <c r="BH158"/>
  <c r="BG158"/>
  <c r="BE158"/>
  <c r="T158"/>
  <c r="R158"/>
  <c r="P158"/>
  <c r="BI157"/>
  <c r="BH157"/>
  <c r="BG157"/>
  <c r="BE157"/>
  <c r="T157"/>
  <c r="R157"/>
  <c r="P157"/>
  <c r="BI156"/>
  <c r="BH156"/>
  <c r="BG156"/>
  <c r="BE156"/>
  <c r="T156"/>
  <c r="R156"/>
  <c r="P156"/>
  <c r="BI155"/>
  <c r="BH155"/>
  <c r="BG155"/>
  <c r="BE155"/>
  <c r="T155"/>
  <c r="R155"/>
  <c r="P155"/>
  <c r="BI154"/>
  <c r="BH154"/>
  <c r="BG154"/>
  <c r="BE154"/>
  <c r="T154"/>
  <c r="R154"/>
  <c r="P154"/>
  <c r="BI153"/>
  <c r="BH153"/>
  <c r="BG153"/>
  <c r="BE153"/>
  <c r="T153"/>
  <c r="R153"/>
  <c r="P153"/>
  <c r="BI152"/>
  <c r="BH152"/>
  <c r="BG152"/>
  <c r="BE152"/>
  <c r="T152"/>
  <c r="R152"/>
  <c r="P152"/>
  <c r="BI151"/>
  <c r="BH151"/>
  <c r="BG151"/>
  <c r="BE151"/>
  <c r="T151"/>
  <c r="R151"/>
  <c r="P151"/>
  <c r="BI150"/>
  <c r="BH150"/>
  <c r="BG150"/>
  <c r="BE150"/>
  <c r="T150"/>
  <c r="R150"/>
  <c r="P150"/>
  <c r="BI149"/>
  <c r="BH149"/>
  <c r="BG149"/>
  <c r="BE149"/>
  <c r="T149"/>
  <c r="R149"/>
  <c r="P149"/>
  <c r="BI148"/>
  <c r="BH148"/>
  <c r="BG148"/>
  <c r="BE148"/>
  <c r="T148"/>
  <c r="R148"/>
  <c r="P148"/>
  <c r="BI147"/>
  <c r="BH147"/>
  <c r="BG147"/>
  <c r="BE147"/>
  <c r="T147"/>
  <c r="R147"/>
  <c r="P147"/>
  <c r="BI146"/>
  <c r="BH146"/>
  <c r="BG146"/>
  <c r="BE146"/>
  <c r="T146"/>
  <c r="R146"/>
  <c r="P146"/>
  <c r="BI145"/>
  <c r="BH145"/>
  <c r="BG145"/>
  <c r="BE145"/>
  <c r="T145"/>
  <c r="R145"/>
  <c r="P145"/>
  <c r="BI143"/>
  <c r="BH143"/>
  <c r="BG143"/>
  <c r="BE143"/>
  <c r="T143"/>
  <c r="R143"/>
  <c r="P143"/>
  <c r="BI142"/>
  <c r="BH142"/>
  <c r="BG142"/>
  <c r="BE142"/>
  <c r="T142"/>
  <c r="R142"/>
  <c r="P142"/>
  <c r="BI141"/>
  <c r="BH141"/>
  <c r="BG141"/>
  <c r="BE141"/>
  <c r="T141"/>
  <c r="R141"/>
  <c r="P141"/>
  <c r="BI140"/>
  <c r="BH140"/>
  <c r="BG140"/>
  <c r="BE140"/>
  <c r="T140"/>
  <c r="R140"/>
  <c r="P140"/>
  <c r="BI139"/>
  <c r="BH139"/>
  <c r="BG139"/>
  <c r="BE139"/>
  <c r="T139"/>
  <c r="R139"/>
  <c r="P139"/>
  <c r="F131"/>
  <c r="E129"/>
  <c r="BI112"/>
  <c r="BH112"/>
  <c r="BG112"/>
  <c r="BE112"/>
  <c r="BI111"/>
  <c r="BH111"/>
  <c r="BG111"/>
  <c r="BF111"/>
  <c r="BE111"/>
  <c r="BI110"/>
  <c r="BH110"/>
  <c r="BG110"/>
  <c r="BF110"/>
  <c r="BE110"/>
  <c r="BI109"/>
  <c r="BH109"/>
  <c r="BG109"/>
  <c r="BF109"/>
  <c r="BE109"/>
  <c r="BI108"/>
  <c r="BH108"/>
  <c r="BG108"/>
  <c r="BF108"/>
  <c r="BE108"/>
  <c r="BI107"/>
  <c r="BH107"/>
  <c r="BG107"/>
  <c r="BF107"/>
  <c r="BE107"/>
  <c r="F93"/>
  <c r="E91"/>
  <c r="J28"/>
  <c r="E28"/>
  <c r="J96"/>
  <c r="J27"/>
  <c r="J25"/>
  <c r="E25"/>
  <c r="J133"/>
  <c r="J24"/>
  <c r="J22"/>
  <c r="E22"/>
  <c r="F96"/>
  <c r="J21"/>
  <c r="J19"/>
  <c r="E19"/>
  <c r="F95"/>
  <c r="J18"/>
  <c r="J16"/>
  <c r="J131"/>
  <c r="E7"/>
  <c r="E123"/>
  <c i="9" r="J43"/>
  <c r="J42"/>
  <c i="1" r="AY104"/>
  <c i="9" r="J41"/>
  <c i="1" r="AX104"/>
  <c i="9" r="BI186"/>
  <c r="BH186"/>
  <c r="BG186"/>
  <c r="BE186"/>
  <c r="T186"/>
  <c r="R186"/>
  <c r="P186"/>
  <c r="BI185"/>
  <c r="BH185"/>
  <c r="BG185"/>
  <c r="BE185"/>
  <c r="T185"/>
  <c r="R185"/>
  <c r="P185"/>
  <c r="BI184"/>
  <c r="BH184"/>
  <c r="BG184"/>
  <c r="BE184"/>
  <c r="T184"/>
  <c r="R184"/>
  <c r="P184"/>
  <c r="BI183"/>
  <c r="BH183"/>
  <c r="BG183"/>
  <c r="BE183"/>
  <c r="T183"/>
  <c r="R183"/>
  <c r="P183"/>
  <c r="BI182"/>
  <c r="BH182"/>
  <c r="BG182"/>
  <c r="BE182"/>
  <c r="T182"/>
  <c r="R182"/>
  <c r="P182"/>
  <c r="BI181"/>
  <c r="BH181"/>
  <c r="BG181"/>
  <c r="BE181"/>
  <c r="T181"/>
  <c r="R181"/>
  <c r="P181"/>
  <c r="BI180"/>
  <c r="BH180"/>
  <c r="BG180"/>
  <c r="BE180"/>
  <c r="T180"/>
  <c r="R180"/>
  <c r="P180"/>
  <c r="BI178"/>
  <c r="BH178"/>
  <c r="BG178"/>
  <c r="BE178"/>
  <c r="T178"/>
  <c r="R178"/>
  <c r="P178"/>
  <c r="BI177"/>
  <c r="BH177"/>
  <c r="BG177"/>
  <c r="BE177"/>
  <c r="T177"/>
  <c r="R177"/>
  <c r="P177"/>
  <c r="BI176"/>
  <c r="BH176"/>
  <c r="BG176"/>
  <c r="BE176"/>
  <c r="T176"/>
  <c r="R176"/>
  <c r="P176"/>
  <c r="BI175"/>
  <c r="BH175"/>
  <c r="BG175"/>
  <c r="BE175"/>
  <c r="T175"/>
  <c r="R175"/>
  <c r="P175"/>
  <c r="BI174"/>
  <c r="BH174"/>
  <c r="BG174"/>
  <c r="BE174"/>
  <c r="T174"/>
  <c r="R174"/>
  <c r="P174"/>
  <c r="BI173"/>
  <c r="BH173"/>
  <c r="BG173"/>
  <c r="BE173"/>
  <c r="T173"/>
  <c r="R173"/>
  <c r="P173"/>
  <c r="BI172"/>
  <c r="BH172"/>
  <c r="BG172"/>
  <c r="BE172"/>
  <c r="T172"/>
  <c r="R172"/>
  <c r="P172"/>
  <c r="BI171"/>
  <c r="BH171"/>
  <c r="BG171"/>
  <c r="BE171"/>
  <c r="T171"/>
  <c r="R171"/>
  <c r="P171"/>
  <c r="BI170"/>
  <c r="BH170"/>
  <c r="BG170"/>
  <c r="BE170"/>
  <c r="T170"/>
  <c r="R170"/>
  <c r="P170"/>
  <c r="BI169"/>
  <c r="BH169"/>
  <c r="BG169"/>
  <c r="BE169"/>
  <c r="T169"/>
  <c r="R169"/>
  <c r="P169"/>
  <c r="BI168"/>
  <c r="BH168"/>
  <c r="BG168"/>
  <c r="BE168"/>
  <c r="T168"/>
  <c r="R168"/>
  <c r="P168"/>
  <c r="BI167"/>
  <c r="BH167"/>
  <c r="BG167"/>
  <c r="BE167"/>
  <c r="T167"/>
  <c r="R167"/>
  <c r="P167"/>
  <c r="BI166"/>
  <c r="BH166"/>
  <c r="BG166"/>
  <c r="BE166"/>
  <c r="T166"/>
  <c r="R166"/>
  <c r="P166"/>
  <c r="BI165"/>
  <c r="BH165"/>
  <c r="BG165"/>
  <c r="BE165"/>
  <c r="T165"/>
  <c r="R165"/>
  <c r="P165"/>
  <c r="BI164"/>
  <c r="BH164"/>
  <c r="BG164"/>
  <c r="BE164"/>
  <c r="T164"/>
  <c r="R164"/>
  <c r="P164"/>
  <c r="BI163"/>
  <c r="BH163"/>
  <c r="BG163"/>
  <c r="BE163"/>
  <c r="T163"/>
  <c r="R163"/>
  <c r="P163"/>
  <c r="BI162"/>
  <c r="BH162"/>
  <c r="BG162"/>
  <c r="BE162"/>
  <c r="T162"/>
  <c r="R162"/>
  <c r="P162"/>
  <c r="BI161"/>
  <c r="BH161"/>
  <c r="BG161"/>
  <c r="BE161"/>
  <c r="T161"/>
  <c r="R161"/>
  <c r="P161"/>
  <c r="BI160"/>
  <c r="BH160"/>
  <c r="BG160"/>
  <c r="BE160"/>
  <c r="T160"/>
  <c r="R160"/>
  <c r="P160"/>
  <c r="BI159"/>
  <c r="BH159"/>
  <c r="BG159"/>
  <c r="BE159"/>
  <c r="T159"/>
  <c r="R159"/>
  <c r="P159"/>
  <c r="BI158"/>
  <c r="BH158"/>
  <c r="BG158"/>
  <c r="BE158"/>
  <c r="T158"/>
  <c r="R158"/>
  <c r="P158"/>
  <c r="BI157"/>
  <c r="BH157"/>
  <c r="BG157"/>
  <c r="BE157"/>
  <c r="T157"/>
  <c r="R157"/>
  <c r="P157"/>
  <c r="BI156"/>
  <c r="BH156"/>
  <c r="BG156"/>
  <c r="BE156"/>
  <c r="T156"/>
  <c r="R156"/>
  <c r="P156"/>
  <c r="BI155"/>
  <c r="BH155"/>
  <c r="BG155"/>
  <c r="BE155"/>
  <c r="T155"/>
  <c r="R155"/>
  <c r="P155"/>
  <c r="BI154"/>
  <c r="BH154"/>
  <c r="BG154"/>
  <c r="BE154"/>
  <c r="T154"/>
  <c r="R154"/>
  <c r="P154"/>
  <c r="BI152"/>
  <c r="BH152"/>
  <c r="BG152"/>
  <c r="BE152"/>
  <c r="T152"/>
  <c r="R152"/>
  <c r="P152"/>
  <c r="BI151"/>
  <c r="BH151"/>
  <c r="BG151"/>
  <c r="BE151"/>
  <c r="T151"/>
  <c r="R151"/>
  <c r="P151"/>
  <c r="BI150"/>
  <c r="BH150"/>
  <c r="BG150"/>
  <c r="BE150"/>
  <c r="T150"/>
  <c r="R150"/>
  <c r="P150"/>
  <c r="BI149"/>
  <c r="BH149"/>
  <c r="BG149"/>
  <c r="BE149"/>
  <c r="T149"/>
  <c r="R149"/>
  <c r="P149"/>
  <c r="BI148"/>
  <c r="BH148"/>
  <c r="BG148"/>
  <c r="BE148"/>
  <c r="T148"/>
  <c r="R148"/>
  <c r="P148"/>
  <c r="BI147"/>
  <c r="BH147"/>
  <c r="BG147"/>
  <c r="BE147"/>
  <c r="T147"/>
  <c r="R147"/>
  <c r="P147"/>
  <c r="BI146"/>
  <c r="BH146"/>
  <c r="BG146"/>
  <c r="BE146"/>
  <c r="T146"/>
  <c r="R146"/>
  <c r="P146"/>
  <c r="BI145"/>
  <c r="BH145"/>
  <c r="BG145"/>
  <c r="BE145"/>
  <c r="T145"/>
  <c r="R145"/>
  <c r="P145"/>
  <c r="BI144"/>
  <c r="BH144"/>
  <c r="BG144"/>
  <c r="BE144"/>
  <c r="T144"/>
  <c r="R144"/>
  <c r="P144"/>
  <c r="BI143"/>
  <c r="BH143"/>
  <c r="BG143"/>
  <c r="BE143"/>
  <c r="T143"/>
  <c r="R143"/>
  <c r="P143"/>
  <c r="BI142"/>
  <c r="BH142"/>
  <c r="BG142"/>
  <c r="BE142"/>
  <c r="T142"/>
  <c r="R142"/>
  <c r="P142"/>
  <c r="BI141"/>
  <c r="BH141"/>
  <c r="BG141"/>
  <c r="BE141"/>
  <c r="T141"/>
  <c r="R141"/>
  <c r="P141"/>
  <c r="BI140"/>
  <c r="BH140"/>
  <c r="BG140"/>
  <c r="BE140"/>
  <c r="T140"/>
  <c r="R140"/>
  <c r="P140"/>
  <c r="BI139"/>
  <c r="BH139"/>
  <c r="BG139"/>
  <c r="BE139"/>
  <c r="T139"/>
  <c r="R139"/>
  <c r="P139"/>
  <c r="F131"/>
  <c r="E129"/>
  <c r="BI112"/>
  <c r="BH112"/>
  <c r="BG112"/>
  <c r="BE112"/>
  <c r="BI111"/>
  <c r="BH111"/>
  <c r="BG111"/>
  <c r="BF111"/>
  <c r="BE111"/>
  <c r="BI110"/>
  <c r="BH110"/>
  <c r="BG110"/>
  <c r="BF110"/>
  <c r="BE110"/>
  <c r="BI109"/>
  <c r="BH109"/>
  <c r="BG109"/>
  <c r="BF109"/>
  <c r="BE109"/>
  <c r="BI108"/>
  <c r="BH108"/>
  <c r="BG108"/>
  <c r="BF108"/>
  <c r="BE108"/>
  <c r="BI107"/>
  <c r="BH107"/>
  <c r="BG107"/>
  <c r="BF107"/>
  <c r="BE107"/>
  <c r="F93"/>
  <c r="E91"/>
  <c r="J28"/>
  <c r="E28"/>
  <c r="J134"/>
  <c r="J27"/>
  <c r="J25"/>
  <c r="E25"/>
  <c r="J133"/>
  <c r="J24"/>
  <c r="J22"/>
  <c r="E22"/>
  <c r="F96"/>
  <c r="J21"/>
  <c r="J19"/>
  <c r="E19"/>
  <c r="F95"/>
  <c r="J18"/>
  <c r="J16"/>
  <c r="J131"/>
  <c r="E7"/>
  <c r="E85"/>
  <c i="8" r="J43"/>
  <c r="J42"/>
  <c i="1" r="AY103"/>
  <c i="8" r="J41"/>
  <c i="1" r="AX103"/>
  <c i="8" r="BI319"/>
  <c r="BH319"/>
  <c r="BG319"/>
  <c r="BE319"/>
  <c r="T319"/>
  <c r="R319"/>
  <c r="P319"/>
  <c r="BI318"/>
  <c r="BH318"/>
  <c r="BG318"/>
  <c r="BE318"/>
  <c r="T318"/>
  <c r="R318"/>
  <c r="P318"/>
  <c r="BI317"/>
  <c r="BH317"/>
  <c r="BG317"/>
  <c r="BE317"/>
  <c r="T317"/>
  <c r="R317"/>
  <c r="P317"/>
  <c r="BI316"/>
  <c r="BH316"/>
  <c r="BG316"/>
  <c r="BE316"/>
  <c r="T316"/>
  <c r="R316"/>
  <c r="P316"/>
  <c r="BI315"/>
  <c r="BH315"/>
  <c r="BG315"/>
  <c r="BE315"/>
  <c r="T315"/>
  <c r="R315"/>
  <c r="P315"/>
  <c r="BI314"/>
  <c r="BH314"/>
  <c r="BG314"/>
  <c r="BE314"/>
  <c r="T314"/>
  <c r="R314"/>
  <c r="P314"/>
  <c r="BI313"/>
  <c r="BH313"/>
  <c r="BG313"/>
  <c r="BE313"/>
  <c r="T313"/>
  <c r="R313"/>
  <c r="P313"/>
  <c r="BI312"/>
  <c r="BH312"/>
  <c r="BG312"/>
  <c r="BE312"/>
  <c r="T312"/>
  <c r="R312"/>
  <c r="P312"/>
  <c r="BI311"/>
  <c r="BH311"/>
  <c r="BG311"/>
  <c r="BE311"/>
  <c r="T311"/>
  <c r="R311"/>
  <c r="P311"/>
  <c r="BI310"/>
  <c r="BH310"/>
  <c r="BG310"/>
  <c r="BE310"/>
  <c r="T310"/>
  <c r="R310"/>
  <c r="P310"/>
  <c r="BI309"/>
  <c r="BH309"/>
  <c r="BG309"/>
  <c r="BE309"/>
  <c r="T309"/>
  <c r="R309"/>
  <c r="P309"/>
  <c r="BI308"/>
  <c r="BH308"/>
  <c r="BG308"/>
  <c r="BE308"/>
  <c r="T308"/>
  <c r="R308"/>
  <c r="P308"/>
  <c r="BI307"/>
  <c r="BH307"/>
  <c r="BG307"/>
  <c r="BE307"/>
  <c r="T307"/>
  <c r="R307"/>
  <c r="P307"/>
  <c r="BI306"/>
  <c r="BH306"/>
  <c r="BG306"/>
  <c r="BE306"/>
  <c r="T306"/>
  <c r="R306"/>
  <c r="P306"/>
  <c r="BI305"/>
  <c r="BH305"/>
  <c r="BG305"/>
  <c r="BE305"/>
  <c r="T305"/>
  <c r="R305"/>
  <c r="P305"/>
  <c r="BI304"/>
  <c r="BH304"/>
  <c r="BG304"/>
  <c r="BE304"/>
  <c r="T304"/>
  <c r="R304"/>
  <c r="P304"/>
  <c r="BI303"/>
  <c r="BH303"/>
  <c r="BG303"/>
  <c r="BE303"/>
  <c r="T303"/>
  <c r="R303"/>
  <c r="P303"/>
  <c r="BI302"/>
  <c r="BH302"/>
  <c r="BG302"/>
  <c r="BE302"/>
  <c r="T302"/>
  <c r="R302"/>
  <c r="P302"/>
  <c r="BI301"/>
  <c r="BH301"/>
  <c r="BG301"/>
  <c r="BE301"/>
  <c r="T301"/>
  <c r="R301"/>
  <c r="P301"/>
  <c r="BI300"/>
  <c r="BH300"/>
  <c r="BG300"/>
  <c r="BE300"/>
  <c r="T300"/>
  <c r="R300"/>
  <c r="P300"/>
  <c r="BI299"/>
  <c r="BH299"/>
  <c r="BG299"/>
  <c r="BE299"/>
  <c r="T299"/>
  <c r="R299"/>
  <c r="P299"/>
  <c r="BI298"/>
  <c r="BH298"/>
  <c r="BG298"/>
  <c r="BE298"/>
  <c r="T298"/>
  <c r="R298"/>
  <c r="P298"/>
  <c r="BI297"/>
  <c r="BH297"/>
  <c r="BG297"/>
  <c r="BE297"/>
  <c r="T297"/>
  <c r="R297"/>
  <c r="P297"/>
  <c r="BI296"/>
  <c r="BH296"/>
  <c r="BG296"/>
  <c r="BE296"/>
  <c r="T296"/>
  <c r="R296"/>
  <c r="P296"/>
  <c r="BI295"/>
  <c r="BH295"/>
  <c r="BG295"/>
  <c r="BE295"/>
  <c r="T295"/>
  <c r="R295"/>
  <c r="P295"/>
  <c r="BI294"/>
  <c r="BH294"/>
  <c r="BG294"/>
  <c r="BE294"/>
  <c r="T294"/>
  <c r="R294"/>
  <c r="P294"/>
  <c r="BI293"/>
  <c r="BH293"/>
  <c r="BG293"/>
  <c r="BE293"/>
  <c r="T293"/>
  <c r="R293"/>
  <c r="P293"/>
  <c r="BI292"/>
  <c r="BH292"/>
  <c r="BG292"/>
  <c r="BE292"/>
  <c r="T292"/>
  <c r="R292"/>
  <c r="P292"/>
  <c r="BI291"/>
  <c r="BH291"/>
  <c r="BG291"/>
  <c r="BE291"/>
  <c r="T291"/>
  <c r="R291"/>
  <c r="P291"/>
  <c r="BI290"/>
  <c r="BH290"/>
  <c r="BG290"/>
  <c r="BE290"/>
  <c r="T290"/>
  <c r="R290"/>
  <c r="P290"/>
  <c r="BI289"/>
  <c r="BH289"/>
  <c r="BG289"/>
  <c r="BE289"/>
  <c r="T289"/>
  <c r="R289"/>
  <c r="P289"/>
  <c r="BI288"/>
  <c r="BH288"/>
  <c r="BG288"/>
  <c r="BE288"/>
  <c r="T288"/>
  <c r="R288"/>
  <c r="P288"/>
  <c r="BI287"/>
  <c r="BH287"/>
  <c r="BG287"/>
  <c r="BE287"/>
  <c r="T287"/>
  <c r="R287"/>
  <c r="P287"/>
  <c r="BI286"/>
  <c r="BH286"/>
  <c r="BG286"/>
  <c r="BE286"/>
  <c r="T286"/>
  <c r="R286"/>
  <c r="P286"/>
  <c r="BI285"/>
  <c r="BH285"/>
  <c r="BG285"/>
  <c r="BE285"/>
  <c r="T285"/>
  <c r="R285"/>
  <c r="P285"/>
  <c r="BI284"/>
  <c r="BH284"/>
  <c r="BG284"/>
  <c r="BE284"/>
  <c r="T284"/>
  <c r="R284"/>
  <c r="P284"/>
  <c r="BI283"/>
  <c r="BH283"/>
  <c r="BG283"/>
  <c r="BE283"/>
  <c r="T283"/>
  <c r="R283"/>
  <c r="P283"/>
  <c r="BI282"/>
  <c r="BH282"/>
  <c r="BG282"/>
  <c r="BE282"/>
  <c r="T282"/>
  <c r="R282"/>
  <c r="P282"/>
  <c r="BI281"/>
  <c r="BH281"/>
  <c r="BG281"/>
  <c r="BE281"/>
  <c r="T281"/>
  <c r="R281"/>
  <c r="P281"/>
  <c r="BI280"/>
  <c r="BH280"/>
  <c r="BG280"/>
  <c r="BE280"/>
  <c r="T280"/>
  <c r="R280"/>
  <c r="P280"/>
  <c r="BI279"/>
  <c r="BH279"/>
  <c r="BG279"/>
  <c r="BE279"/>
  <c r="T279"/>
  <c r="R279"/>
  <c r="P279"/>
  <c r="BI278"/>
  <c r="BH278"/>
  <c r="BG278"/>
  <c r="BE278"/>
  <c r="T278"/>
  <c r="R278"/>
  <c r="P278"/>
  <c r="BI277"/>
  <c r="BH277"/>
  <c r="BG277"/>
  <c r="BE277"/>
  <c r="T277"/>
  <c r="R277"/>
  <c r="P277"/>
  <c r="BI276"/>
  <c r="BH276"/>
  <c r="BG276"/>
  <c r="BE276"/>
  <c r="T276"/>
  <c r="R276"/>
  <c r="P276"/>
  <c r="BI275"/>
  <c r="BH275"/>
  <c r="BG275"/>
  <c r="BE275"/>
  <c r="T275"/>
  <c r="R275"/>
  <c r="P275"/>
  <c r="BI274"/>
  <c r="BH274"/>
  <c r="BG274"/>
  <c r="BE274"/>
  <c r="T274"/>
  <c r="R274"/>
  <c r="P274"/>
  <c r="BI273"/>
  <c r="BH273"/>
  <c r="BG273"/>
  <c r="BE273"/>
  <c r="T273"/>
  <c r="R273"/>
  <c r="P273"/>
  <c r="BI272"/>
  <c r="BH272"/>
  <c r="BG272"/>
  <c r="BE272"/>
  <c r="T272"/>
  <c r="R272"/>
  <c r="P272"/>
  <c r="BI271"/>
  <c r="BH271"/>
  <c r="BG271"/>
  <c r="BE271"/>
  <c r="T271"/>
  <c r="R271"/>
  <c r="P271"/>
  <c r="BI270"/>
  <c r="BH270"/>
  <c r="BG270"/>
  <c r="BE270"/>
  <c r="T270"/>
  <c r="R270"/>
  <c r="P270"/>
  <c r="BI269"/>
  <c r="BH269"/>
  <c r="BG269"/>
  <c r="BE269"/>
  <c r="T269"/>
  <c r="R269"/>
  <c r="P269"/>
  <c r="BI268"/>
  <c r="BH268"/>
  <c r="BG268"/>
  <c r="BE268"/>
  <c r="T268"/>
  <c r="R268"/>
  <c r="P268"/>
  <c r="BI267"/>
  <c r="BH267"/>
  <c r="BG267"/>
  <c r="BE267"/>
  <c r="T267"/>
  <c r="R267"/>
  <c r="P267"/>
  <c r="BI266"/>
  <c r="BH266"/>
  <c r="BG266"/>
  <c r="BE266"/>
  <c r="T266"/>
  <c r="R266"/>
  <c r="P266"/>
  <c r="BI265"/>
  <c r="BH265"/>
  <c r="BG265"/>
  <c r="BE265"/>
  <c r="T265"/>
  <c r="R265"/>
  <c r="P265"/>
  <c r="BI264"/>
  <c r="BH264"/>
  <c r="BG264"/>
  <c r="BE264"/>
  <c r="T264"/>
  <c r="R264"/>
  <c r="P264"/>
  <c r="BI262"/>
  <c r="BH262"/>
  <c r="BG262"/>
  <c r="BE262"/>
  <c r="T262"/>
  <c r="R262"/>
  <c r="P262"/>
  <c r="BI261"/>
  <c r="BH261"/>
  <c r="BG261"/>
  <c r="BE261"/>
  <c r="T261"/>
  <c r="R261"/>
  <c r="P261"/>
  <c r="BI260"/>
  <c r="BH260"/>
  <c r="BG260"/>
  <c r="BE260"/>
  <c r="T260"/>
  <c r="R260"/>
  <c r="P260"/>
  <c r="BI259"/>
  <c r="BH259"/>
  <c r="BG259"/>
  <c r="BE259"/>
  <c r="T259"/>
  <c r="R259"/>
  <c r="P259"/>
  <c r="BI258"/>
  <c r="BH258"/>
  <c r="BG258"/>
  <c r="BE258"/>
  <c r="T258"/>
  <c r="R258"/>
  <c r="P258"/>
  <c r="BI257"/>
  <c r="BH257"/>
  <c r="BG257"/>
  <c r="BE257"/>
  <c r="T257"/>
  <c r="R257"/>
  <c r="P257"/>
  <c r="BI256"/>
  <c r="BH256"/>
  <c r="BG256"/>
  <c r="BE256"/>
  <c r="T256"/>
  <c r="R256"/>
  <c r="P256"/>
  <c r="BI255"/>
  <c r="BH255"/>
  <c r="BG255"/>
  <c r="BE255"/>
  <c r="T255"/>
  <c r="R255"/>
  <c r="P255"/>
  <c r="BI254"/>
  <c r="BH254"/>
  <c r="BG254"/>
  <c r="BE254"/>
  <c r="T254"/>
  <c r="R254"/>
  <c r="P254"/>
  <c r="BI253"/>
  <c r="BH253"/>
  <c r="BG253"/>
  <c r="BE253"/>
  <c r="T253"/>
  <c r="R253"/>
  <c r="P253"/>
  <c r="BI252"/>
  <c r="BH252"/>
  <c r="BG252"/>
  <c r="BE252"/>
  <c r="T252"/>
  <c r="R252"/>
  <c r="P252"/>
  <c r="BI251"/>
  <c r="BH251"/>
  <c r="BG251"/>
  <c r="BE251"/>
  <c r="T251"/>
  <c r="R251"/>
  <c r="P251"/>
  <c r="BI250"/>
  <c r="BH250"/>
  <c r="BG250"/>
  <c r="BE250"/>
  <c r="T250"/>
  <c r="R250"/>
  <c r="P250"/>
  <c r="BI249"/>
  <c r="BH249"/>
  <c r="BG249"/>
  <c r="BE249"/>
  <c r="T249"/>
  <c r="R249"/>
  <c r="P249"/>
  <c r="BI248"/>
  <c r="BH248"/>
  <c r="BG248"/>
  <c r="BE248"/>
  <c r="T248"/>
  <c r="R248"/>
  <c r="P248"/>
  <c r="BI247"/>
  <c r="BH247"/>
  <c r="BG247"/>
  <c r="BE247"/>
  <c r="T247"/>
  <c r="R247"/>
  <c r="P247"/>
  <c r="BI246"/>
  <c r="BH246"/>
  <c r="BG246"/>
  <c r="BE246"/>
  <c r="T246"/>
  <c r="R246"/>
  <c r="P246"/>
  <c r="BI245"/>
  <c r="BH245"/>
  <c r="BG245"/>
  <c r="BE245"/>
  <c r="T245"/>
  <c r="R245"/>
  <c r="P245"/>
  <c r="BI244"/>
  <c r="BH244"/>
  <c r="BG244"/>
  <c r="BE244"/>
  <c r="T244"/>
  <c r="R244"/>
  <c r="P244"/>
  <c r="BI243"/>
  <c r="BH243"/>
  <c r="BG243"/>
  <c r="BE243"/>
  <c r="T243"/>
  <c r="R243"/>
  <c r="P243"/>
  <c r="BI242"/>
  <c r="BH242"/>
  <c r="BG242"/>
  <c r="BE242"/>
  <c r="T242"/>
  <c r="R242"/>
  <c r="P242"/>
  <c r="BI241"/>
  <c r="BH241"/>
  <c r="BG241"/>
  <c r="BE241"/>
  <c r="T241"/>
  <c r="R241"/>
  <c r="P241"/>
  <c r="BI240"/>
  <c r="BH240"/>
  <c r="BG240"/>
  <c r="BE240"/>
  <c r="T240"/>
  <c r="R240"/>
  <c r="P240"/>
  <c r="BI239"/>
  <c r="BH239"/>
  <c r="BG239"/>
  <c r="BE239"/>
  <c r="T239"/>
  <c r="R239"/>
  <c r="P239"/>
  <c r="BI238"/>
  <c r="BH238"/>
  <c r="BG238"/>
  <c r="BE238"/>
  <c r="T238"/>
  <c r="R238"/>
  <c r="P238"/>
  <c r="BI237"/>
  <c r="BH237"/>
  <c r="BG237"/>
  <c r="BE237"/>
  <c r="T237"/>
  <c r="R237"/>
  <c r="P237"/>
  <c r="BI236"/>
  <c r="BH236"/>
  <c r="BG236"/>
  <c r="BE236"/>
  <c r="T236"/>
  <c r="R236"/>
  <c r="P236"/>
  <c r="BI235"/>
  <c r="BH235"/>
  <c r="BG235"/>
  <c r="BE235"/>
  <c r="T235"/>
  <c r="R235"/>
  <c r="P235"/>
  <c r="BI234"/>
  <c r="BH234"/>
  <c r="BG234"/>
  <c r="BE234"/>
  <c r="T234"/>
  <c r="R234"/>
  <c r="P234"/>
  <c r="BI233"/>
  <c r="BH233"/>
  <c r="BG233"/>
  <c r="BE233"/>
  <c r="T233"/>
  <c r="R233"/>
  <c r="P233"/>
  <c r="BI232"/>
  <c r="BH232"/>
  <c r="BG232"/>
  <c r="BE232"/>
  <c r="T232"/>
  <c r="R232"/>
  <c r="P232"/>
  <c r="BI231"/>
  <c r="BH231"/>
  <c r="BG231"/>
  <c r="BE231"/>
  <c r="T231"/>
  <c r="R231"/>
  <c r="P231"/>
  <c r="BI230"/>
  <c r="BH230"/>
  <c r="BG230"/>
  <c r="BE230"/>
  <c r="T230"/>
  <c r="R230"/>
  <c r="P230"/>
  <c r="BI229"/>
  <c r="BH229"/>
  <c r="BG229"/>
  <c r="BE229"/>
  <c r="T229"/>
  <c r="R229"/>
  <c r="P229"/>
  <c r="BI228"/>
  <c r="BH228"/>
  <c r="BG228"/>
  <c r="BE228"/>
  <c r="T228"/>
  <c r="R228"/>
  <c r="P228"/>
  <c r="BI227"/>
  <c r="BH227"/>
  <c r="BG227"/>
  <c r="BE227"/>
  <c r="T227"/>
  <c r="R227"/>
  <c r="P227"/>
  <c r="BI226"/>
  <c r="BH226"/>
  <c r="BG226"/>
  <c r="BE226"/>
  <c r="T226"/>
  <c r="R226"/>
  <c r="P226"/>
  <c r="BI225"/>
  <c r="BH225"/>
  <c r="BG225"/>
  <c r="BE225"/>
  <c r="T225"/>
  <c r="R225"/>
  <c r="P225"/>
  <c r="BI224"/>
  <c r="BH224"/>
  <c r="BG224"/>
  <c r="BE224"/>
  <c r="T224"/>
  <c r="R224"/>
  <c r="P224"/>
  <c r="BI223"/>
  <c r="BH223"/>
  <c r="BG223"/>
  <c r="BE223"/>
  <c r="T223"/>
  <c r="R223"/>
  <c r="P223"/>
  <c r="BI222"/>
  <c r="BH222"/>
  <c r="BG222"/>
  <c r="BE222"/>
  <c r="T222"/>
  <c r="R222"/>
  <c r="P222"/>
  <c r="BI221"/>
  <c r="BH221"/>
  <c r="BG221"/>
  <c r="BE221"/>
  <c r="T221"/>
  <c r="R221"/>
  <c r="P221"/>
  <c r="BI220"/>
  <c r="BH220"/>
  <c r="BG220"/>
  <c r="BE220"/>
  <c r="T220"/>
  <c r="R220"/>
  <c r="P220"/>
  <c r="BI219"/>
  <c r="BH219"/>
  <c r="BG219"/>
  <c r="BE219"/>
  <c r="T219"/>
  <c r="R219"/>
  <c r="P219"/>
  <c r="BI218"/>
  <c r="BH218"/>
  <c r="BG218"/>
  <c r="BE218"/>
  <c r="T218"/>
  <c r="R218"/>
  <c r="P218"/>
  <c r="BI216"/>
  <c r="BH216"/>
  <c r="BG216"/>
  <c r="BE216"/>
  <c r="T216"/>
  <c r="R216"/>
  <c r="P216"/>
  <c r="BI215"/>
  <c r="BH215"/>
  <c r="BG215"/>
  <c r="BE215"/>
  <c r="T215"/>
  <c r="R215"/>
  <c r="P215"/>
  <c r="BI214"/>
  <c r="BH214"/>
  <c r="BG214"/>
  <c r="BE214"/>
  <c r="T214"/>
  <c r="R214"/>
  <c r="P214"/>
  <c r="BI213"/>
  <c r="BH213"/>
  <c r="BG213"/>
  <c r="BE213"/>
  <c r="T213"/>
  <c r="R213"/>
  <c r="P213"/>
  <c r="BI212"/>
  <c r="BH212"/>
  <c r="BG212"/>
  <c r="BE212"/>
  <c r="T212"/>
  <c r="R212"/>
  <c r="P212"/>
  <c r="BI211"/>
  <c r="BH211"/>
  <c r="BG211"/>
  <c r="BE211"/>
  <c r="T211"/>
  <c r="R211"/>
  <c r="P211"/>
  <c r="BI210"/>
  <c r="BH210"/>
  <c r="BG210"/>
  <c r="BE210"/>
  <c r="T210"/>
  <c r="R210"/>
  <c r="P210"/>
  <c r="BI209"/>
  <c r="BH209"/>
  <c r="BG209"/>
  <c r="BE209"/>
  <c r="T209"/>
  <c r="R209"/>
  <c r="P209"/>
  <c r="BI208"/>
  <c r="BH208"/>
  <c r="BG208"/>
  <c r="BE208"/>
  <c r="T208"/>
  <c r="R208"/>
  <c r="P208"/>
  <c r="BI207"/>
  <c r="BH207"/>
  <c r="BG207"/>
  <c r="BE207"/>
  <c r="T207"/>
  <c r="R207"/>
  <c r="P207"/>
  <c r="BI206"/>
  <c r="BH206"/>
  <c r="BG206"/>
  <c r="BE206"/>
  <c r="T206"/>
  <c r="R206"/>
  <c r="P206"/>
  <c r="BI205"/>
  <c r="BH205"/>
  <c r="BG205"/>
  <c r="BE205"/>
  <c r="T205"/>
  <c r="R205"/>
  <c r="P205"/>
  <c r="BI204"/>
  <c r="BH204"/>
  <c r="BG204"/>
  <c r="BE204"/>
  <c r="T204"/>
  <c r="R204"/>
  <c r="P204"/>
  <c r="BI203"/>
  <c r="BH203"/>
  <c r="BG203"/>
  <c r="BE203"/>
  <c r="T203"/>
  <c r="R203"/>
  <c r="P203"/>
  <c r="BI202"/>
  <c r="BH202"/>
  <c r="BG202"/>
  <c r="BE202"/>
  <c r="T202"/>
  <c r="R202"/>
  <c r="P202"/>
  <c r="BI201"/>
  <c r="BH201"/>
  <c r="BG201"/>
  <c r="BE201"/>
  <c r="T201"/>
  <c r="R201"/>
  <c r="P201"/>
  <c r="BI200"/>
  <c r="BH200"/>
  <c r="BG200"/>
  <c r="BE200"/>
  <c r="T200"/>
  <c r="R200"/>
  <c r="P200"/>
  <c r="BI199"/>
  <c r="BH199"/>
  <c r="BG199"/>
  <c r="BE199"/>
  <c r="T199"/>
  <c r="R199"/>
  <c r="P199"/>
  <c r="BI198"/>
  <c r="BH198"/>
  <c r="BG198"/>
  <c r="BE198"/>
  <c r="T198"/>
  <c r="R198"/>
  <c r="P198"/>
  <c r="BI197"/>
  <c r="BH197"/>
  <c r="BG197"/>
  <c r="BE197"/>
  <c r="T197"/>
  <c r="R197"/>
  <c r="P197"/>
  <c r="BI196"/>
  <c r="BH196"/>
  <c r="BG196"/>
  <c r="BE196"/>
  <c r="T196"/>
  <c r="R196"/>
  <c r="P196"/>
  <c r="BI195"/>
  <c r="BH195"/>
  <c r="BG195"/>
  <c r="BE195"/>
  <c r="T195"/>
  <c r="R195"/>
  <c r="P195"/>
  <c r="BI194"/>
  <c r="BH194"/>
  <c r="BG194"/>
  <c r="BE194"/>
  <c r="T194"/>
  <c r="R194"/>
  <c r="P194"/>
  <c r="BI193"/>
  <c r="BH193"/>
  <c r="BG193"/>
  <c r="BE193"/>
  <c r="T193"/>
  <c r="R193"/>
  <c r="P193"/>
  <c r="BI192"/>
  <c r="BH192"/>
  <c r="BG192"/>
  <c r="BE192"/>
  <c r="T192"/>
  <c r="R192"/>
  <c r="P192"/>
  <c r="BI191"/>
  <c r="BH191"/>
  <c r="BG191"/>
  <c r="BE191"/>
  <c r="T191"/>
  <c r="R191"/>
  <c r="P191"/>
  <c r="BI190"/>
  <c r="BH190"/>
  <c r="BG190"/>
  <c r="BE190"/>
  <c r="T190"/>
  <c r="R190"/>
  <c r="P190"/>
  <c r="BI189"/>
  <c r="BH189"/>
  <c r="BG189"/>
  <c r="BE189"/>
  <c r="T189"/>
  <c r="R189"/>
  <c r="P189"/>
  <c r="BI188"/>
  <c r="BH188"/>
  <c r="BG188"/>
  <c r="BE188"/>
  <c r="T188"/>
  <c r="R188"/>
  <c r="P188"/>
  <c r="BI186"/>
  <c r="BH186"/>
  <c r="BG186"/>
  <c r="BE186"/>
  <c r="T186"/>
  <c r="R186"/>
  <c r="P186"/>
  <c r="BI185"/>
  <c r="BH185"/>
  <c r="BG185"/>
  <c r="BE185"/>
  <c r="T185"/>
  <c r="R185"/>
  <c r="P185"/>
  <c r="BI184"/>
  <c r="BH184"/>
  <c r="BG184"/>
  <c r="BE184"/>
  <c r="T184"/>
  <c r="R184"/>
  <c r="P184"/>
  <c r="BI183"/>
  <c r="BH183"/>
  <c r="BG183"/>
  <c r="BE183"/>
  <c r="T183"/>
  <c r="R183"/>
  <c r="P183"/>
  <c r="BI182"/>
  <c r="BH182"/>
  <c r="BG182"/>
  <c r="BE182"/>
  <c r="T182"/>
  <c r="R182"/>
  <c r="P182"/>
  <c r="BI181"/>
  <c r="BH181"/>
  <c r="BG181"/>
  <c r="BE181"/>
  <c r="T181"/>
  <c r="R181"/>
  <c r="P181"/>
  <c r="BI180"/>
  <c r="BH180"/>
  <c r="BG180"/>
  <c r="BE180"/>
  <c r="T180"/>
  <c r="R180"/>
  <c r="P180"/>
  <c r="BI179"/>
  <c r="BH179"/>
  <c r="BG179"/>
  <c r="BE179"/>
  <c r="T179"/>
  <c r="R179"/>
  <c r="P179"/>
  <c r="BI178"/>
  <c r="BH178"/>
  <c r="BG178"/>
  <c r="BE178"/>
  <c r="T178"/>
  <c r="R178"/>
  <c r="P178"/>
  <c r="BI177"/>
  <c r="BH177"/>
  <c r="BG177"/>
  <c r="BE177"/>
  <c r="T177"/>
  <c r="R177"/>
  <c r="P177"/>
  <c r="BI176"/>
  <c r="BH176"/>
  <c r="BG176"/>
  <c r="BE176"/>
  <c r="T176"/>
  <c r="R176"/>
  <c r="P176"/>
  <c r="BI175"/>
  <c r="BH175"/>
  <c r="BG175"/>
  <c r="BE175"/>
  <c r="T175"/>
  <c r="R175"/>
  <c r="P175"/>
  <c r="BI174"/>
  <c r="BH174"/>
  <c r="BG174"/>
  <c r="BE174"/>
  <c r="T174"/>
  <c r="R174"/>
  <c r="P174"/>
  <c r="BI173"/>
  <c r="BH173"/>
  <c r="BG173"/>
  <c r="BE173"/>
  <c r="T173"/>
  <c r="R173"/>
  <c r="P173"/>
  <c r="BI172"/>
  <c r="BH172"/>
  <c r="BG172"/>
  <c r="BE172"/>
  <c r="T172"/>
  <c r="R172"/>
  <c r="P172"/>
  <c r="BI171"/>
  <c r="BH171"/>
  <c r="BG171"/>
  <c r="BE171"/>
  <c r="T171"/>
  <c r="R171"/>
  <c r="P171"/>
  <c r="BI170"/>
  <c r="BH170"/>
  <c r="BG170"/>
  <c r="BE170"/>
  <c r="T170"/>
  <c r="R170"/>
  <c r="P170"/>
  <c r="BI169"/>
  <c r="BH169"/>
  <c r="BG169"/>
  <c r="BE169"/>
  <c r="T169"/>
  <c r="R169"/>
  <c r="P169"/>
  <c r="BI168"/>
  <c r="BH168"/>
  <c r="BG168"/>
  <c r="BE168"/>
  <c r="T168"/>
  <c r="R168"/>
  <c r="P168"/>
  <c r="BI167"/>
  <c r="BH167"/>
  <c r="BG167"/>
  <c r="BE167"/>
  <c r="T167"/>
  <c r="R167"/>
  <c r="P167"/>
  <c r="BI166"/>
  <c r="BH166"/>
  <c r="BG166"/>
  <c r="BE166"/>
  <c r="T166"/>
  <c r="R166"/>
  <c r="P166"/>
  <c r="BI165"/>
  <c r="BH165"/>
  <c r="BG165"/>
  <c r="BE165"/>
  <c r="T165"/>
  <c r="R165"/>
  <c r="P165"/>
  <c r="BI164"/>
  <c r="BH164"/>
  <c r="BG164"/>
  <c r="BE164"/>
  <c r="T164"/>
  <c r="R164"/>
  <c r="P164"/>
  <c r="BI163"/>
  <c r="BH163"/>
  <c r="BG163"/>
  <c r="BE163"/>
  <c r="T163"/>
  <c r="R163"/>
  <c r="P163"/>
  <c r="BI162"/>
  <c r="BH162"/>
  <c r="BG162"/>
  <c r="BE162"/>
  <c r="T162"/>
  <c r="R162"/>
  <c r="P162"/>
  <c r="BI161"/>
  <c r="BH161"/>
  <c r="BG161"/>
  <c r="BE161"/>
  <c r="T161"/>
  <c r="R161"/>
  <c r="P161"/>
  <c r="BI160"/>
  <c r="BH160"/>
  <c r="BG160"/>
  <c r="BE160"/>
  <c r="T160"/>
  <c r="R160"/>
  <c r="P160"/>
  <c r="BI159"/>
  <c r="BH159"/>
  <c r="BG159"/>
  <c r="BE159"/>
  <c r="T159"/>
  <c r="R159"/>
  <c r="P159"/>
  <c r="BI158"/>
  <c r="BH158"/>
  <c r="BG158"/>
  <c r="BE158"/>
  <c r="T158"/>
  <c r="R158"/>
  <c r="P158"/>
  <c r="BI157"/>
  <c r="BH157"/>
  <c r="BG157"/>
  <c r="BE157"/>
  <c r="T157"/>
  <c r="R157"/>
  <c r="P157"/>
  <c r="BI156"/>
  <c r="BH156"/>
  <c r="BG156"/>
  <c r="BE156"/>
  <c r="T156"/>
  <c r="R156"/>
  <c r="P156"/>
  <c r="BI153"/>
  <c r="BH153"/>
  <c r="BG153"/>
  <c r="BE153"/>
  <c r="T153"/>
  <c r="R153"/>
  <c r="P153"/>
  <c r="BI152"/>
  <c r="BH152"/>
  <c r="BG152"/>
  <c r="BE152"/>
  <c r="T152"/>
  <c r="R152"/>
  <c r="P152"/>
  <c r="BI151"/>
  <c r="BH151"/>
  <c r="BG151"/>
  <c r="BE151"/>
  <c r="T151"/>
  <c r="R151"/>
  <c r="P151"/>
  <c r="BI150"/>
  <c r="BH150"/>
  <c r="BG150"/>
  <c r="BE150"/>
  <c r="T150"/>
  <c r="R150"/>
  <c r="P150"/>
  <c r="BI149"/>
  <c r="BH149"/>
  <c r="BG149"/>
  <c r="BE149"/>
  <c r="T149"/>
  <c r="R149"/>
  <c r="P149"/>
  <c r="BI148"/>
  <c r="BH148"/>
  <c r="BG148"/>
  <c r="BE148"/>
  <c r="T148"/>
  <c r="R148"/>
  <c r="P148"/>
  <c r="BI146"/>
  <c r="BH146"/>
  <c r="BG146"/>
  <c r="BE146"/>
  <c r="T146"/>
  <c r="R146"/>
  <c r="P146"/>
  <c r="BI145"/>
  <c r="BH145"/>
  <c r="BG145"/>
  <c r="BE145"/>
  <c r="T145"/>
  <c r="R145"/>
  <c r="P145"/>
  <c r="F136"/>
  <c r="E134"/>
  <c r="BI117"/>
  <c r="BH117"/>
  <c r="BG117"/>
  <c r="BE117"/>
  <c r="BI116"/>
  <c r="BH116"/>
  <c r="BG116"/>
  <c r="BF116"/>
  <c r="BE116"/>
  <c r="BI115"/>
  <c r="BH115"/>
  <c r="BG115"/>
  <c r="BF115"/>
  <c r="BE115"/>
  <c r="BI114"/>
  <c r="BH114"/>
  <c r="BG114"/>
  <c r="BF114"/>
  <c r="BE114"/>
  <c r="BI113"/>
  <c r="BH113"/>
  <c r="BG113"/>
  <c r="BF113"/>
  <c r="BE113"/>
  <c r="BI112"/>
  <c r="BH112"/>
  <c r="BG112"/>
  <c r="BF112"/>
  <c r="BE112"/>
  <c r="F93"/>
  <c r="E91"/>
  <c r="J28"/>
  <c r="E28"/>
  <c r="J139"/>
  <c r="J27"/>
  <c r="J25"/>
  <c r="E25"/>
  <c r="J138"/>
  <c r="J24"/>
  <c r="J22"/>
  <c r="E22"/>
  <c r="F139"/>
  <c r="J21"/>
  <c r="J19"/>
  <c r="E19"/>
  <c r="F95"/>
  <c r="J18"/>
  <c r="J16"/>
  <c r="J93"/>
  <c r="E7"/>
  <c r="E128"/>
  <c i="7" r="J43"/>
  <c r="J42"/>
  <c i="1" r="AY102"/>
  <c i="7" r="J41"/>
  <c i="1" r="AX102"/>
  <c i="7" r="BI208"/>
  <c r="BH208"/>
  <c r="BG208"/>
  <c r="BE208"/>
  <c r="T208"/>
  <c r="T207"/>
  <c r="R208"/>
  <c r="R207"/>
  <c r="P208"/>
  <c r="P207"/>
  <c r="BI206"/>
  <c r="BH206"/>
  <c r="BG206"/>
  <c r="BE206"/>
  <c r="T206"/>
  <c r="R206"/>
  <c r="P206"/>
  <c r="BI205"/>
  <c r="BH205"/>
  <c r="BG205"/>
  <c r="BE205"/>
  <c r="T205"/>
  <c r="R205"/>
  <c r="P205"/>
  <c r="BI204"/>
  <c r="BH204"/>
  <c r="BG204"/>
  <c r="BE204"/>
  <c r="T204"/>
  <c r="R204"/>
  <c r="P204"/>
  <c r="BI203"/>
  <c r="BH203"/>
  <c r="BG203"/>
  <c r="BE203"/>
  <c r="T203"/>
  <c r="R203"/>
  <c r="P203"/>
  <c r="BI202"/>
  <c r="BH202"/>
  <c r="BG202"/>
  <c r="BE202"/>
  <c r="T202"/>
  <c r="R202"/>
  <c r="P202"/>
  <c r="BI201"/>
  <c r="BH201"/>
  <c r="BG201"/>
  <c r="BE201"/>
  <c r="T201"/>
  <c r="R201"/>
  <c r="P201"/>
  <c r="BI200"/>
  <c r="BH200"/>
  <c r="BG200"/>
  <c r="BE200"/>
  <c r="T200"/>
  <c r="R200"/>
  <c r="P200"/>
  <c r="BI199"/>
  <c r="BH199"/>
  <c r="BG199"/>
  <c r="BE199"/>
  <c r="T199"/>
  <c r="R199"/>
  <c r="P199"/>
  <c r="BI198"/>
  <c r="BH198"/>
  <c r="BG198"/>
  <c r="BE198"/>
  <c r="T198"/>
  <c r="R198"/>
  <c r="P198"/>
  <c r="BI197"/>
  <c r="BH197"/>
  <c r="BG197"/>
  <c r="BE197"/>
  <c r="T197"/>
  <c r="R197"/>
  <c r="P197"/>
  <c r="BI196"/>
  <c r="BH196"/>
  <c r="BG196"/>
  <c r="BE196"/>
  <c r="T196"/>
  <c r="R196"/>
  <c r="P196"/>
  <c r="BI195"/>
  <c r="BH195"/>
  <c r="BG195"/>
  <c r="BE195"/>
  <c r="T195"/>
  <c r="R195"/>
  <c r="P195"/>
  <c r="BI194"/>
  <c r="BH194"/>
  <c r="BG194"/>
  <c r="BE194"/>
  <c r="T194"/>
  <c r="R194"/>
  <c r="P194"/>
  <c r="BI193"/>
  <c r="BH193"/>
  <c r="BG193"/>
  <c r="BE193"/>
  <c r="T193"/>
  <c r="R193"/>
  <c r="P193"/>
  <c r="BI192"/>
  <c r="BH192"/>
  <c r="BG192"/>
  <c r="BE192"/>
  <c r="T192"/>
  <c r="R192"/>
  <c r="P192"/>
  <c r="BI191"/>
  <c r="BH191"/>
  <c r="BG191"/>
  <c r="BE191"/>
  <c r="T191"/>
  <c r="R191"/>
  <c r="P191"/>
  <c r="BI190"/>
  <c r="BH190"/>
  <c r="BG190"/>
  <c r="BE190"/>
  <c r="T190"/>
  <c r="R190"/>
  <c r="P190"/>
  <c r="BI189"/>
  <c r="BH189"/>
  <c r="BG189"/>
  <c r="BE189"/>
  <c r="T189"/>
  <c r="R189"/>
  <c r="P189"/>
  <c r="BI188"/>
  <c r="BH188"/>
  <c r="BG188"/>
  <c r="BE188"/>
  <c r="T188"/>
  <c r="R188"/>
  <c r="P188"/>
  <c r="BI187"/>
  <c r="BH187"/>
  <c r="BG187"/>
  <c r="BE187"/>
  <c r="T187"/>
  <c r="R187"/>
  <c r="P187"/>
  <c r="BI186"/>
  <c r="BH186"/>
  <c r="BG186"/>
  <c r="BE186"/>
  <c r="T186"/>
  <c r="R186"/>
  <c r="P186"/>
  <c r="BI185"/>
  <c r="BH185"/>
  <c r="BG185"/>
  <c r="BE185"/>
  <c r="T185"/>
  <c r="R185"/>
  <c r="P185"/>
  <c r="BI184"/>
  <c r="BH184"/>
  <c r="BG184"/>
  <c r="BE184"/>
  <c r="T184"/>
  <c r="R184"/>
  <c r="P184"/>
  <c r="BI183"/>
  <c r="BH183"/>
  <c r="BG183"/>
  <c r="BE183"/>
  <c r="T183"/>
  <c r="R183"/>
  <c r="P183"/>
  <c r="BI182"/>
  <c r="BH182"/>
  <c r="BG182"/>
  <c r="BE182"/>
  <c r="T182"/>
  <c r="R182"/>
  <c r="P182"/>
  <c r="BI181"/>
  <c r="BH181"/>
  <c r="BG181"/>
  <c r="BE181"/>
  <c r="T181"/>
  <c r="R181"/>
  <c r="P181"/>
  <c r="BI180"/>
  <c r="BH180"/>
  <c r="BG180"/>
  <c r="BE180"/>
  <c r="T180"/>
  <c r="R180"/>
  <c r="P180"/>
  <c r="BI179"/>
  <c r="BH179"/>
  <c r="BG179"/>
  <c r="BE179"/>
  <c r="T179"/>
  <c r="R179"/>
  <c r="P179"/>
  <c r="BI178"/>
  <c r="BH178"/>
  <c r="BG178"/>
  <c r="BE178"/>
  <c r="T178"/>
  <c r="R178"/>
  <c r="P178"/>
  <c r="BI177"/>
  <c r="BH177"/>
  <c r="BG177"/>
  <c r="BE177"/>
  <c r="T177"/>
  <c r="R177"/>
  <c r="P177"/>
  <c r="BI176"/>
  <c r="BH176"/>
  <c r="BG176"/>
  <c r="BE176"/>
  <c r="T176"/>
  <c r="R176"/>
  <c r="P176"/>
  <c r="BI175"/>
  <c r="BH175"/>
  <c r="BG175"/>
  <c r="BE175"/>
  <c r="T175"/>
  <c r="R175"/>
  <c r="P175"/>
  <c r="BI174"/>
  <c r="BH174"/>
  <c r="BG174"/>
  <c r="BE174"/>
  <c r="T174"/>
  <c r="R174"/>
  <c r="P174"/>
  <c r="BI173"/>
  <c r="BH173"/>
  <c r="BG173"/>
  <c r="BE173"/>
  <c r="T173"/>
  <c r="R173"/>
  <c r="P173"/>
  <c r="BI172"/>
  <c r="BH172"/>
  <c r="BG172"/>
  <c r="BE172"/>
  <c r="T172"/>
  <c r="R172"/>
  <c r="P172"/>
  <c r="BI171"/>
  <c r="BH171"/>
  <c r="BG171"/>
  <c r="BE171"/>
  <c r="T171"/>
  <c r="R171"/>
  <c r="P171"/>
  <c r="BI170"/>
  <c r="BH170"/>
  <c r="BG170"/>
  <c r="BE170"/>
  <c r="T170"/>
  <c r="R170"/>
  <c r="P170"/>
  <c r="BI169"/>
  <c r="BH169"/>
  <c r="BG169"/>
  <c r="BE169"/>
  <c r="T169"/>
  <c r="R169"/>
  <c r="P169"/>
  <c r="BI168"/>
  <c r="BH168"/>
  <c r="BG168"/>
  <c r="BE168"/>
  <c r="T168"/>
  <c r="R168"/>
  <c r="P168"/>
  <c r="BI167"/>
  <c r="BH167"/>
  <c r="BG167"/>
  <c r="BE167"/>
  <c r="T167"/>
  <c r="R167"/>
  <c r="P167"/>
  <c r="BI166"/>
  <c r="BH166"/>
  <c r="BG166"/>
  <c r="BE166"/>
  <c r="T166"/>
  <c r="R166"/>
  <c r="P166"/>
  <c r="BI165"/>
  <c r="BH165"/>
  <c r="BG165"/>
  <c r="BE165"/>
  <c r="T165"/>
  <c r="R165"/>
  <c r="P165"/>
  <c r="BI164"/>
  <c r="BH164"/>
  <c r="BG164"/>
  <c r="BE164"/>
  <c r="T164"/>
  <c r="R164"/>
  <c r="P164"/>
  <c r="BI163"/>
  <c r="BH163"/>
  <c r="BG163"/>
  <c r="BE163"/>
  <c r="T163"/>
  <c r="R163"/>
  <c r="P163"/>
  <c r="BI162"/>
  <c r="BH162"/>
  <c r="BG162"/>
  <c r="BE162"/>
  <c r="T162"/>
  <c r="R162"/>
  <c r="P162"/>
  <c r="BI161"/>
  <c r="BH161"/>
  <c r="BG161"/>
  <c r="BE161"/>
  <c r="T161"/>
  <c r="R161"/>
  <c r="P161"/>
  <c r="BI160"/>
  <c r="BH160"/>
  <c r="BG160"/>
  <c r="BE160"/>
  <c r="T160"/>
  <c r="R160"/>
  <c r="P160"/>
  <c r="BI159"/>
  <c r="BH159"/>
  <c r="BG159"/>
  <c r="BE159"/>
  <c r="T159"/>
  <c r="R159"/>
  <c r="P159"/>
  <c r="BI158"/>
  <c r="BH158"/>
  <c r="BG158"/>
  <c r="BE158"/>
  <c r="T158"/>
  <c r="R158"/>
  <c r="P158"/>
  <c r="BI157"/>
  <c r="BH157"/>
  <c r="BG157"/>
  <c r="BE157"/>
  <c r="T157"/>
  <c r="R157"/>
  <c r="P157"/>
  <c r="BI156"/>
  <c r="BH156"/>
  <c r="BG156"/>
  <c r="BE156"/>
  <c r="T156"/>
  <c r="R156"/>
  <c r="P156"/>
  <c r="BI155"/>
  <c r="BH155"/>
  <c r="BG155"/>
  <c r="BE155"/>
  <c r="T155"/>
  <c r="R155"/>
  <c r="P155"/>
  <c r="BI152"/>
  <c r="BH152"/>
  <c r="BG152"/>
  <c r="BE152"/>
  <c r="T152"/>
  <c r="R152"/>
  <c r="P152"/>
  <c r="BI151"/>
  <c r="BH151"/>
  <c r="BG151"/>
  <c r="BE151"/>
  <c r="T151"/>
  <c r="R151"/>
  <c r="P151"/>
  <c r="BI150"/>
  <c r="BH150"/>
  <c r="BG150"/>
  <c r="BE150"/>
  <c r="T150"/>
  <c r="R150"/>
  <c r="P150"/>
  <c r="BI149"/>
  <c r="BH149"/>
  <c r="BG149"/>
  <c r="BE149"/>
  <c r="T149"/>
  <c r="R149"/>
  <c r="P149"/>
  <c r="BI148"/>
  <c r="BH148"/>
  <c r="BG148"/>
  <c r="BE148"/>
  <c r="T148"/>
  <c r="R148"/>
  <c r="P148"/>
  <c r="BI147"/>
  <c r="BH147"/>
  <c r="BG147"/>
  <c r="BE147"/>
  <c r="T147"/>
  <c r="R147"/>
  <c r="P147"/>
  <c r="BI146"/>
  <c r="BH146"/>
  <c r="BG146"/>
  <c r="BE146"/>
  <c r="T146"/>
  <c r="R146"/>
  <c r="P146"/>
  <c r="BI145"/>
  <c r="BH145"/>
  <c r="BG145"/>
  <c r="BE145"/>
  <c r="T145"/>
  <c r="R145"/>
  <c r="P145"/>
  <c r="BI144"/>
  <c r="BH144"/>
  <c r="BG144"/>
  <c r="BE144"/>
  <c r="T144"/>
  <c r="R144"/>
  <c r="P144"/>
  <c r="BI143"/>
  <c r="BH143"/>
  <c r="BG143"/>
  <c r="BE143"/>
  <c r="T143"/>
  <c r="R143"/>
  <c r="P143"/>
  <c r="BI142"/>
  <c r="BH142"/>
  <c r="BG142"/>
  <c r="BE142"/>
  <c r="T142"/>
  <c r="R142"/>
  <c r="P142"/>
  <c r="F133"/>
  <c r="E131"/>
  <c r="BI114"/>
  <c r="BH114"/>
  <c r="BG114"/>
  <c r="BE114"/>
  <c r="BI113"/>
  <c r="BH113"/>
  <c r="BG113"/>
  <c r="BF113"/>
  <c r="BE113"/>
  <c r="BI112"/>
  <c r="BH112"/>
  <c r="BG112"/>
  <c r="BF112"/>
  <c r="BE112"/>
  <c r="BI111"/>
  <c r="BH111"/>
  <c r="BG111"/>
  <c r="BF111"/>
  <c r="BE111"/>
  <c r="BI110"/>
  <c r="BH110"/>
  <c r="BG110"/>
  <c r="BF110"/>
  <c r="BE110"/>
  <c r="BI109"/>
  <c r="BH109"/>
  <c r="BG109"/>
  <c r="BF109"/>
  <c r="BE109"/>
  <c r="F93"/>
  <c r="E91"/>
  <c r="J28"/>
  <c r="E28"/>
  <c r="J96"/>
  <c r="J27"/>
  <c r="J25"/>
  <c r="E25"/>
  <c r="J135"/>
  <c r="J24"/>
  <c r="J22"/>
  <c r="E22"/>
  <c r="F136"/>
  <c r="J21"/>
  <c r="J19"/>
  <c r="E19"/>
  <c r="F135"/>
  <c r="J18"/>
  <c r="J16"/>
  <c r="J93"/>
  <c r="E7"/>
  <c r="E85"/>
  <c i="6" r="J43"/>
  <c r="J42"/>
  <c i="1" r="AY101"/>
  <c i="6" r="J41"/>
  <c i="1" r="AX101"/>
  <c i="6" r="BI213"/>
  <c r="BH213"/>
  <c r="BG213"/>
  <c r="BE213"/>
  <c r="T213"/>
  <c r="R213"/>
  <c r="P213"/>
  <c r="BI212"/>
  <c r="BH212"/>
  <c r="BG212"/>
  <c r="BE212"/>
  <c r="T212"/>
  <c r="R212"/>
  <c r="P212"/>
  <c r="BI210"/>
  <c r="BH210"/>
  <c r="BG210"/>
  <c r="BE210"/>
  <c r="T210"/>
  <c r="R210"/>
  <c r="P210"/>
  <c r="BI209"/>
  <c r="BH209"/>
  <c r="BG209"/>
  <c r="BE209"/>
  <c r="T209"/>
  <c r="R209"/>
  <c r="P209"/>
  <c r="BI207"/>
  <c r="BH207"/>
  <c r="BG207"/>
  <c r="BE207"/>
  <c r="T207"/>
  <c r="T206"/>
  <c r="R207"/>
  <c r="R206"/>
  <c r="P207"/>
  <c r="P206"/>
  <c r="BI205"/>
  <c r="BH205"/>
  <c r="BG205"/>
  <c r="BE205"/>
  <c r="T205"/>
  <c r="R205"/>
  <c r="P205"/>
  <c r="BI204"/>
  <c r="BH204"/>
  <c r="BG204"/>
  <c r="BE204"/>
  <c r="T204"/>
  <c r="R204"/>
  <c r="P204"/>
  <c r="BI203"/>
  <c r="BH203"/>
  <c r="BG203"/>
  <c r="BE203"/>
  <c r="T203"/>
  <c r="R203"/>
  <c r="P203"/>
  <c r="BI202"/>
  <c r="BH202"/>
  <c r="BG202"/>
  <c r="BE202"/>
  <c r="T202"/>
  <c r="R202"/>
  <c r="P202"/>
  <c r="BI201"/>
  <c r="BH201"/>
  <c r="BG201"/>
  <c r="BE201"/>
  <c r="T201"/>
  <c r="R201"/>
  <c r="P201"/>
  <c r="BI200"/>
  <c r="BH200"/>
  <c r="BG200"/>
  <c r="BE200"/>
  <c r="T200"/>
  <c r="R200"/>
  <c r="P200"/>
  <c r="BI199"/>
  <c r="BH199"/>
  <c r="BG199"/>
  <c r="BE199"/>
  <c r="T199"/>
  <c r="R199"/>
  <c r="P199"/>
  <c r="BI198"/>
  <c r="BH198"/>
  <c r="BG198"/>
  <c r="BE198"/>
  <c r="T198"/>
  <c r="R198"/>
  <c r="P198"/>
  <c r="BI197"/>
  <c r="BH197"/>
  <c r="BG197"/>
  <c r="BE197"/>
  <c r="T197"/>
  <c r="R197"/>
  <c r="P197"/>
  <c r="BI196"/>
  <c r="BH196"/>
  <c r="BG196"/>
  <c r="BE196"/>
  <c r="T196"/>
  <c r="R196"/>
  <c r="P196"/>
  <c r="BI195"/>
  <c r="BH195"/>
  <c r="BG195"/>
  <c r="BE195"/>
  <c r="T195"/>
  <c r="R195"/>
  <c r="P195"/>
  <c r="BI194"/>
  <c r="BH194"/>
  <c r="BG194"/>
  <c r="BE194"/>
  <c r="T194"/>
  <c r="R194"/>
  <c r="P194"/>
  <c r="BI193"/>
  <c r="BH193"/>
  <c r="BG193"/>
  <c r="BE193"/>
  <c r="T193"/>
  <c r="R193"/>
  <c r="P193"/>
  <c r="BI192"/>
  <c r="BH192"/>
  <c r="BG192"/>
  <c r="BE192"/>
  <c r="T192"/>
  <c r="R192"/>
  <c r="P192"/>
  <c r="BI191"/>
  <c r="BH191"/>
  <c r="BG191"/>
  <c r="BE191"/>
  <c r="T191"/>
  <c r="R191"/>
  <c r="P191"/>
  <c r="BI190"/>
  <c r="BH190"/>
  <c r="BG190"/>
  <c r="BE190"/>
  <c r="T190"/>
  <c r="R190"/>
  <c r="P190"/>
  <c r="BI189"/>
  <c r="BH189"/>
  <c r="BG189"/>
  <c r="BE189"/>
  <c r="T189"/>
  <c r="R189"/>
  <c r="P189"/>
  <c r="BI188"/>
  <c r="BH188"/>
  <c r="BG188"/>
  <c r="BE188"/>
  <c r="T188"/>
  <c r="R188"/>
  <c r="P188"/>
  <c r="BI187"/>
  <c r="BH187"/>
  <c r="BG187"/>
  <c r="BE187"/>
  <c r="T187"/>
  <c r="R187"/>
  <c r="P187"/>
  <c r="BI185"/>
  <c r="BH185"/>
  <c r="BG185"/>
  <c r="BE185"/>
  <c r="T185"/>
  <c r="R185"/>
  <c r="P185"/>
  <c r="BI184"/>
  <c r="BH184"/>
  <c r="BG184"/>
  <c r="BE184"/>
  <c r="T184"/>
  <c r="R184"/>
  <c r="P184"/>
  <c r="BI183"/>
  <c r="BH183"/>
  <c r="BG183"/>
  <c r="BE183"/>
  <c r="T183"/>
  <c r="R183"/>
  <c r="P183"/>
  <c r="BI182"/>
  <c r="BH182"/>
  <c r="BG182"/>
  <c r="BE182"/>
  <c r="T182"/>
  <c r="R182"/>
  <c r="P182"/>
  <c r="BI181"/>
  <c r="BH181"/>
  <c r="BG181"/>
  <c r="BE181"/>
  <c r="T181"/>
  <c r="R181"/>
  <c r="P181"/>
  <c r="BI180"/>
  <c r="BH180"/>
  <c r="BG180"/>
  <c r="BE180"/>
  <c r="T180"/>
  <c r="R180"/>
  <c r="P180"/>
  <c r="BI179"/>
  <c r="BH179"/>
  <c r="BG179"/>
  <c r="BE179"/>
  <c r="T179"/>
  <c r="R179"/>
  <c r="P179"/>
  <c r="BI178"/>
  <c r="BH178"/>
  <c r="BG178"/>
  <c r="BE178"/>
  <c r="T178"/>
  <c r="R178"/>
  <c r="P178"/>
  <c r="BI176"/>
  <c r="BH176"/>
  <c r="BG176"/>
  <c r="BE176"/>
  <c r="T176"/>
  <c r="R176"/>
  <c r="P176"/>
  <c r="BI175"/>
  <c r="BH175"/>
  <c r="BG175"/>
  <c r="BE175"/>
  <c r="T175"/>
  <c r="R175"/>
  <c r="P175"/>
  <c r="BI174"/>
  <c r="BH174"/>
  <c r="BG174"/>
  <c r="BE174"/>
  <c r="T174"/>
  <c r="R174"/>
  <c r="P174"/>
  <c r="BI173"/>
  <c r="BH173"/>
  <c r="BG173"/>
  <c r="BE173"/>
  <c r="T173"/>
  <c r="R173"/>
  <c r="P173"/>
  <c r="BI172"/>
  <c r="BH172"/>
  <c r="BG172"/>
  <c r="BE172"/>
  <c r="T172"/>
  <c r="R172"/>
  <c r="P172"/>
  <c r="BI171"/>
  <c r="BH171"/>
  <c r="BG171"/>
  <c r="BE171"/>
  <c r="T171"/>
  <c r="R171"/>
  <c r="P171"/>
  <c r="BI170"/>
  <c r="BH170"/>
  <c r="BG170"/>
  <c r="BE170"/>
  <c r="T170"/>
  <c r="R170"/>
  <c r="P170"/>
  <c r="BI169"/>
  <c r="BH169"/>
  <c r="BG169"/>
  <c r="BE169"/>
  <c r="T169"/>
  <c r="R169"/>
  <c r="P169"/>
  <c r="BI168"/>
  <c r="BH168"/>
  <c r="BG168"/>
  <c r="BE168"/>
  <c r="T168"/>
  <c r="R168"/>
  <c r="P168"/>
  <c r="BI167"/>
  <c r="BH167"/>
  <c r="BG167"/>
  <c r="BE167"/>
  <c r="T167"/>
  <c r="R167"/>
  <c r="P167"/>
  <c r="BI166"/>
  <c r="BH166"/>
  <c r="BG166"/>
  <c r="BE166"/>
  <c r="T166"/>
  <c r="R166"/>
  <c r="P166"/>
  <c r="BI164"/>
  <c r="BH164"/>
  <c r="BG164"/>
  <c r="BE164"/>
  <c r="T164"/>
  <c r="T163"/>
  <c r="R164"/>
  <c r="R163"/>
  <c r="P164"/>
  <c r="P163"/>
  <c r="BI162"/>
  <c r="BH162"/>
  <c r="BG162"/>
  <c r="BE162"/>
  <c r="T162"/>
  <c r="R162"/>
  <c r="P162"/>
  <c r="BI161"/>
  <c r="BH161"/>
  <c r="BG161"/>
  <c r="BE161"/>
  <c r="T161"/>
  <c r="R161"/>
  <c r="P161"/>
  <c r="BI160"/>
  <c r="BH160"/>
  <c r="BG160"/>
  <c r="BE160"/>
  <c r="T160"/>
  <c r="R160"/>
  <c r="P160"/>
  <c r="BI159"/>
  <c r="BH159"/>
  <c r="BG159"/>
  <c r="BE159"/>
  <c r="T159"/>
  <c r="R159"/>
  <c r="P159"/>
  <c r="BI158"/>
  <c r="BH158"/>
  <c r="BG158"/>
  <c r="BE158"/>
  <c r="T158"/>
  <c r="R158"/>
  <c r="P158"/>
  <c r="BI157"/>
  <c r="BH157"/>
  <c r="BG157"/>
  <c r="BE157"/>
  <c r="T157"/>
  <c r="R157"/>
  <c r="P157"/>
  <c r="BI154"/>
  <c r="BH154"/>
  <c r="BG154"/>
  <c r="BE154"/>
  <c r="T154"/>
  <c r="R154"/>
  <c r="P154"/>
  <c r="BI153"/>
  <c r="BH153"/>
  <c r="BG153"/>
  <c r="BE153"/>
  <c r="T153"/>
  <c r="R153"/>
  <c r="P153"/>
  <c r="BI152"/>
  <c r="BH152"/>
  <c r="BG152"/>
  <c r="BE152"/>
  <c r="T152"/>
  <c r="R152"/>
  <c r="P152"/>
  <c r="BI151"/>
  <c r="BH151"/>
  <c r="BG151"/>
  <c r="BE151"/>
  <c r="T151"/>
  <c r="R151"/>
  <c r="P151"/>
  <c r="BI150"/>
  <c r="BH150"/>
  <c r="BG150"/>
  <c r="BE150"/>
  <c r="T150"/>
  <c r="R150"/>
  <c r="P150"/>
  <c r="BI149"/>
  <c r="BH149"/>
  <c r="BG149"/>
  <c r="BE149"/>
  <c r="T149"/>
  <c r="R149"/>
  <c r="P149"/>
  <c r="BI148"/>
  <c r="BH148"/>
  <c r="BG148"/>
  <c r="BE148"/>
  <c r="T148"/>
  <c r="R148"/>
  <c r="P148"/>
  <c r="F139"/>
  <c r="E137"/>
  <c r="BI120"/>
  <c r="BH120"/>
  <c r="BG120"/>
  <c r="BE120"/>
  <c r="BI119"/>
  <c r="BH119"/>
  <c r="BG119"/>
  <c r="BF119"/>
  <c r="BE119"/>
  <c r="BI118"/>
  <c r="BH118"/>
  <c r="BG118"/>
  <c r="BF118"/>
  <c r="BE118"/>
  <c r="BI117"/>
  <c r="BH117"/>
  <c r="BG117"/>
  <c r="BF117"/>
  <c r="BE117"/>
  <c r="BI116"/>
  <c r="BH116"/>
  <c r="BG116"/>
  <c r="BF116"/>
  <c r="BE116"/>
  <c r="BI115"/>
  <c r="BH115"/>
  <c r="BG115"/>
  <c r="BF115"/>
  <c r="BE115"/>
  <c r="F93"/>
  <c r="E91"/>
  <c r="J28"/>
  <c r="E28"/>
  <c r="J96"/>
  <c r="J27"/>
  <c r="J25"/>
  <c r="E25"/>
  <c r="J141"/>
  <c r="J24"/>
  <c r="J22"/>
  <c r="E22"/>
  <c r="F96"/>
  <c r="J21"/>
  <c r="J19"/>
  <c r="E19"/>
  <c r="F95"/>
  <c r="J18"/>
  <c r="J16"/>
  <c r="J139"/>
  <c r="E7"/>
  <c r="E131"/>
  <c i="5" r="J139"/>
  <c r="J43"/>
  <c r="J42"/>
  <c i="1" r="AY100"/>
  <c i="5" r="J41"/>
  <c i="1" r="AX100"/>
  <c i="5" r="BI176"/>
  <c r="BH176"/>
  <c r="BG176"/>
  <c r="BE176"/>
  <c r="T176"/>
  <c r="R176"/>
  <c r="P176"/>
  <c r="BI175"/>
  <c r="BH175"/>
  <c r="BG175"/>
  <c r="BE175"/>
  <c r="T175"/>
  <c r="R175"/>
  <c r="P175"/>
  <c r="BI173"/>
  <c r="BH173"/>
  <c r="BG173"/>
  <c r="BE173"/>
  <c r="T173"/>
  <c r="R173"/>
  <c r="P173"/>
  <c r="BI172"/>
  <c r="BH172"/>
  <c r="BG172"/>
  <c r="BE172"/>
  <c r="T172"/>
  <c r="R172"/>
  <c r="P172"/>
  <c r="BI171"/>
  <c r="BH171"/>
  <c r="BG171"/>
  <c r="BE171"/>
  <c r="T171"/>
  <c r="R171"/>
  <c r="P171"/>
  <c r="BI170"/>
  <c r="BH170"/>
  <c r="BG170"/>
  <c r="BE170"/>
  <c r="T170"/>
  <c r="R170"/>
  <c r="P170"/>
  <c r="BI169"/>
  <c r="BH169"/>
  <c r="BG169"/>
  <c r="BE169"/>
  <c r="T169"/>
  <c r="R169"/>
  <c r="P169"/>
  <c r="BI168"/>
  <c r="BH168"/>
  <c r="BG168"/>
  <c r="BE168"/>
  <c r="T168"/>
  <c r="R168"/>
  <c r="P168"/>
  <c r="BI167"/>
  <c r="BH167"/>
  <c r="BG167"/>
  <c r="BE167"/>
  <c r="T167"/>
  <c r="R167"/>
  <c r="P167"/>
  <c r="BI166"/>
  <c r="BH166"/>
  <c r="BG166"/>
  <c r="BE166"/>
  <c r="T166"/>
  <c r="R166"/>
  <c r="P166"/>
  <c r="BI165"/>
  <c r="BH165"/>
  <c r="BG165"/>
  <c r="BE165"/>
  <c r="T165"/>
  <c r="R165"/>
  <c r="P165"/>
  <c r="BI164"/>
  <c r="BH164"/>
  <c r="BG164"/>
  <c r="BE164"/>
  <c r="T164"/>
  <c r="R164"/>
  <c r="P164"/>
  <c r="BI163"/>
  <c r="BH163"/>
  <c r="BG163"/>
  <c r="BE163"/>
  <c r="T163"/>
  <c r="R163"/>
  <c r="P163"/>
  <c r="BI162"/>
  <c r="BH162"/>
  <c r="BG162"/>
  <c r="BE162"/>
  <c r="T162"/>
  <c r="R162"/>
  <c r="P162"/>
  <c r="BI161"/>
  <c r="BH161"/>
  <c r="BG161"/>
  <c r="BE161"/>
  <c r="T161"/>
  <c r="R161"/>
  <c r="P161"/>
  <c r="BI160"/>
  <c r="BH160"/>
  <c r="BG160"/>
  <c r="BE160"/>
  <c r="T160"/>
  <c r="R160"/>
  <c r="P160"/>
  <c r="BI159"/>
  <c r="BH159"/>
  <c r="BG159"/>
  <c r="BE159"/>
  <c r="T159"/>
  <c r="R159"/>
  <c r="P159"/>
  <c r="BI158"/>
  <c r="BH158"/>
  <c r="BG158"/>
  <c r="BE158"/>
  <c r="T158"/>
  <c r="R158"/>
  <c r="P158"/>
  <c r="BI157"/>
  <c r="BH157"/>
  <c r="BG157"/>
  <c r="BE157"/>
  <c r="T157"/>
  <c r="R157"/>
  <c r="P157"/>
  <c r="BI156"/>
  <c r="BH156"/>
  <c r="BG156"/>
  <c r="BE156"/>
  <c r="T156"/>
  <c r="R156"/>
  <c r="P156"/>
  <c r="BI155"/>
  <c r="BH155"/>
  <c r="BG155"/>
  <c r="BE155"/>
  <c r="T155"/>
  <c r="R155"/>
  <c r="P155"/>
  <c r="BI154"/>
  <c r="BH154"/>
  <c r="BG154"/>
  <c r="BE154"/>
  <c r="T154"/>
  <c r="R154"/>
  <c r="P154"/>
  <c r="BI153"/>
  <c r="BH153"/>
  <c r="BG153"/>
  <c r="BE153"/>
  <c r="T153"/>
  <c r="R153"/>
  <c r="P153"/>
  <c r="BI152"/>
  <c r="BH152"/>
  <c r="BG152"/>
  <c r="BE152"/>
  <c r="T152"/>
  <c r="R152"/>
  <c r="P152"/>
  <c r="BI151"/>
  <c r="BH151"/>
  <c r="BG151"/>
  <c r="BE151"/>
  <c r="T151"/>
  <c r="R151"/>
  <c r="P151"/>
  <c r="BI150"/>
  <c r="BH150"/>
  <c r="BG150"/>
  <c r="BE150"/>
  <c r="T150"/>
  <c r="R150"/>
  <c r="P150"/>
  <c r="BI149"/>
  <c r="BH149"/>
  <c r="BG149"/>
  <c r="BE149"/>
  <c r="T149"/>
  <c r="R149"/>
  <c r="P149"/>
  <c r="BI148"/>
  <c r="BH148"/>
  <c r="BG148"/>
  <c r="BE148"/>
  <c r="T148"/>
  <c r="R148"/>
  <c r="P148"/>
  <c r="BI147"/>
  <c r="BH147"/>
  <c r="BG147"/>
  <c r="BE147"/>
  <c r="T147"/>
  <c r="R147"/>
  <c r="P147"/>
  <c r="BI146"/>
  <c r="BH146"/>
  <c r="BG146"/>
  <c r="BE146"/>
  <c r="T146"/>
  <c r="R146"/>
  <c r="P146"/>
  <c r="BI145"/>
  <c r="BH145"/>
  <c r="BG145"/>
  <c r="BE145"/>
  <c r="T145"/>
  <c r="R145"/>
  <c r="P145"/>
  <c r="BI144"/>
  <c r="BH144"/>
  <c r="BG144"/>
  <c r="BE144"/>
  <c r="T144"/>
  <c r="R144"/>
  <c r="P144"/>
  <c r="BI142"/>
  <c r="BH142"/>
  <c r="BG142"/>
  <c r="BE142"/>
  <c r="T142"/>
  <c r="R142"/>
  <c r="P142"/>
  <c r="BI141"/>
  <c r="BH141"/>
  <c r="BG141"/>
  <c r="BE141"/>
  <c r="T141"/>
  <c r="R141"/>
  <c r="P141"/>
  <c r="J101"/>
  <c r="J135"/>
  <c r="J134"/>
  <c r="F134"/>
  <c r="F132"/>
  <c r="E130"/>
  <c r="BI113"/>
  <c r="BH113"/>
  <c r="BG113"/>
  <c r="BE113"/>
  <c r="BI112"/>
  <c r="BH112"/>
  <c r="BG112"/>
  <c r="BF112"/>
  <c r="BE112"/>
  <c r="BI111"/>
  <c r="BH111"/>
  <c r="BG111"/>
  <c r="BF111"/>
  <c r="BE111"/>
  <c r="BI110"/>
  <c r="BH110"/>
  <c r="BG110"/>
  <c r="BF110"/>
  <c r="BE110"/>
  <c r="BI109"/>
  <c r="BH109"/>
  <c r="BG109"/>
  <c r="BF109"/>
  <c r="BE109"/>
  <c r="BI108"/>
  <c r="BH108"/>
  <c r="BG108"/>
  <c r="BF108"/>
  <c r="BE108"/>
  <c r="J96"/>
  <c r="J95"/>
  <c r="F95"/>
  <c r="F93"/>
  <c r="E91"/>
  <c r="J22"/>
  <c r="E22"/>
  <c r="F96"/>
  <c r="J21"/>
  <c r="J16"/>
  <c r="J132"/>
  <c r="E7"/>
  <c r="E85"/>
  <c i="4" r="J43"/>
  <c r="J42"/>
  <c i="1" r="AY99"/>
  <c i="4" r="J41"/>
  <c i="1" r="AX99"/>
  <c i="4" r="BI282"/>
  <c r="BH282"/>
  <c r="BG282"/>
  <c r="BE282"/>
  <c r="T282"/>
  <c r="R282"/>
  <c r="P282"/>
  <c r="BI281"/>
  <c r="BH281"/>
  <c r="BG281"/>
  <c r="BE281"/>
  <c r="T281"/>
  <c r="R281"/>
  <c r="P281"/>
  <c r="BI280"/>
  <c r="BH280"/>
  <c r="BG280"/>
  <c r="BE280"/>
  <c r="T280"/>
  <c r="R280"/>
  <c r="P280"/>
  <c r="BI279"/>
  <c r="BH279"/>
  <c r="BG279"/>
  <c r="BE279"/>
  <c r="T279"/>
  <c r="R279"/>
  <c r="P279"/>
  <c r="BI278"/>
  <c r="BH278"/>
  <c r="BG278"/>
  <c r="BE278"/>
  <c r="T278"/>
  <c r="R278"/>
  <c r="P278"/>
  <c r="BI277"/>
  <c r="BH277"/>
  <c r="BG277"/>
  <c r="BE277"/>
  <c r="T277"/>
  <c r="R277"/>
  <c r="P277"/>
  <c r="BI276"/>
  <c r="BH276"/>
  <c r="BG276"/>
  <c r="BE276"/>
  <c r="T276"/>
  <c r="R276"/>
  <c r="P276"/>
  <c r="BI275"/>
  <c r="BH275"/>
  <c r="BG275"/>
  <c r="BE275"/>
  <c r="T275"/>
  <c r="R275"/>
  <c r="P275"/>
  <c r="BI274"/>
  <c r="BH274"/>
  <c r="BG274"/>
  <c r="BE274"/>
  <c r="T274"/>
  <c r="R274"/>
  <c r="P274"/>
  <c r="BI273"/>
  <c r="BH273"/>
  <c r="BG273"/>
  <c r="BE273"/>
  <c r="T273"/>
  <c r="R273"/>
  <c r="P273"/>
  <c r="BI272"/>
  <c r="BH272"/>
  <c r="BG272"/>
  <c r="BE272"/>
  <c r="T272"/>
  <c r="R272"/>
  <c r="P272"/>
  <c r="BI271"/>
  <c r="BH271"/>
  <c r="BG271"/>
  <c r="BE271"/>
  <c r="T271"/>
  <c r="R271"/>
  <c r="P271"/>
  <c r="BI270"/>
  <c r="BH270"/>
  <c r="BG270"/>
  <c r="BE270"/>
  <c r="T270"/>
  <c r="R270"/>
  <c r="P270"/>
  <c r="BI269"/>
  <c r="BH269"/>
  <c r="BG269"/>
  <c r="BE269"/>
  <c r="T269"/>
  <c r="R269"/>
  <c r="P269"/>
  <c r="BI268"/>
  <c r="BH268"/>
  <c r="BG268"/>
  <c r="BE268"/>
  <c r="T268"/>
  <c r="R268"/>
  <c r="P268"/>
  <c r="BI267"/>
  <c r="BH267"/>
  <c r="BG267"/>
  <c r="BE267"/>
  <c r="T267"/>
  <c r="R267"/>
  <c r="P267"/>
  <c r="BI266"/>
  <c r="BH266"/>
  <c r="BG266"/>
  <c r="BE266"/>
  <c r="T266"/>
  <c r="R266"/>
  <c r="P266"/>
  <c r="BI265"/>
  <c r="BH265"/>
  <c r="BG265"/>
  <c r="BE265"/>
  <c r="T265"/>
  <c r="R265"/>
  <c r="P265"/>
  <c r="BI264"/>
  <c r="BH264"/>
  <c r="BG264"/>
  <c r="BE264"/>
  <c r="T264"/>
  <c r="R264"/>
  <c r="P264"/>
  <c r="BI263"/>
  <c r="BH263"/>
  <c r="BG263"/>
  <c r="BE263"/>
  <c r="T263"/>
  <c r="R263"/>
  <c r="P263"/>
  <c r="BI262"/>
  <c r="BH262"/>
  <c r="BG262"/>
  <c r="BE262"/>
  <c r="T262"/>
  <c r="R262"/>
  <c r="P262"/>
  <c r="BI261"/>
  <c r="BH261"/>
  <c r="BG261"/>
  <c r="BE261"/>
  <c r="T261"/>
  <c r="R261"/>
  <c r="P261"/>
  <c r="BI260"/>
  <c r="BH260"/>
  <c r="BG260"/>
  <c r="BE260"/>
  <c r="T260"/>
  <c r="R260"/>
  <c r="P260"/>
  <c r="BI259"/>
  <c r="BH259"/>
  <c r="BG259"/>
  <c r="BE259"/>
  <c r="T259"/>
  <c r="R259"/>
  <c r="P259"/>
  <c r="BI258"/>
  <c r="BH258"/>
  <c r="BG258"/>
  <c r="BE258"/>
  <c r="T258"/>
  <c r="R258"/>
  <c r="P258"/>
  <c r="BI257"/>
  <c r="BH257"/>
  <c r="BG257"/>
  <c r="BE257"/>
  <c r="T257"/>
  <c r="R257"/>
  <c r="P257"/>
  <c r="BI256"/>
  <c r="BH256"/>
  <c r="BG256"/>
  <c r="BE256"/>
  <c r="T256"/>
  <c r="R256"/>
  <c r="P256"/>
  <c r="BI255"/>
  <c r="BH255"/>
  <c r="BG255"/>
  <c r="BE255"/>
  <c r="T255"/>
  <c r="R255"/>
  <c r="P255"/>
  <c r="BI254"/>
  <c r="BH254"/>
  <c r="BG254"/>
  <c r="BE254"/>
  <c r="T254"/>
  <c r="R254"/>
  <c r="P254"/>
  <c r="BI252"/>
  <c r="BH252"/>
  <c r="BG252"/>
  <c r="BE252"/>
  <c r="T252"/>
  <c r="R252"/>
  <c r="P252"/>
  <c r="BI251"/>
  <c r="BH251"/>
  <c r="BG251"/>
  <c r="BE251"/>
  <c r="T251"/>
  <c r="R251"/>
  <c r="P251"/>
  <c r="BI250"/>
  <c r="BH250"/>
  <c r="BG250"/>
  <c r="BE250"/>
  <c r="T250"/>
  <c r="R250"/>
  <c r="P250"/>
  <c r="BI249"/>
  <c r="BH249"/>
  <c r="BG249"/>
  <c r="BE249"/>
  <c r="T249"/>
  <c r="R249"/>
  <c r="P249"/>
  <c r="BI247"/>
  <c r="BH247"/>
  <c r="BG247"/>
  <c r="BE247"/>
  <c r="T247"/>
  <c r="R247"/>
  <c r="P247"/>
  <c r="BI246"/>
  <c r="BH246"/>
  <c r="BG246"/>
  <c r="BE246"/>
  <c r="T246"/>
  <c r="R246"/>
  <c r="P246"/>
  <c r="BI245"/>
  <c r="BH245"/>
  <c r="BG245"/>
  <c r="BE245"/>
  <c r="T245"/>
  <c r="R245"/>
  <c r="P245"/>
  <c r="BI244"/>
  <c r="BH244"/>
  <c r="BG244"/>
  <c r="BE244"/>
  <c r="T244"/>
  <c r="R244"/>
  <c r="P244"/>
  <c r="BI243"/>
  <c r="BH243"/>
  <c r="BG243"/>
  <c r="BE243"/>
  <c r="T243"/>
  <c r="R243"/>
  <c r="P243"/>
  <c r="BI242"/>
  <c r="BH242"/>
  <c r="BG242"/>
  <c r="BE242"/>
  <c r="T242"/>
  <c r="R242"/>
  <c r="P242"/>
  <c r="BI241"/>
  <c r="BH241"/>
  <c r="BG241"/>
  <c r="BE241"/>
  <c r="T241"/>
  <c r="R241"/>
  <c r="P241"/>
  <c r="BI240"/>
  <c r="BH240"/>
  <c r="BG240"/>
  <c r="BE240"/>
  <c r="T240"/>
  <c r="R240"/>
  <c r="P240"/>
  <c r="BI239"/>
  <c r="BH239"/>
  <c r="BG239"/>
  <c r="BE239"/>
  <c r="T239"/>
  <c r="R239"/>
  <c r="P239"/>
  <c r="BI238"/>
  <c r="BH238"/>
  <c r="BG238"/>
  <c r="BE238"/>
  <c r="T238"/>
  <c r="R238"/>
  <c r="P238"/>
  <c r="BI237"/>
  <c r="BH237"/>
  <c r="BG237"/>
  <c r="BE237"/>
  <c r="T237"/>
  <c r="R237"/>
  <c r="P237"/>
  <c r="BI235"/>
  <c r="BH235"/>
  <c r="BG235"/>
  <c r="BE235"/>
  <c r="T235"/>
  <c r="R235"/>
  <c r="P235"/>
  <c r="BI234"/>
  <c r="BH234"/>
  <c r="BG234"/>
  <c r="BE234"/>
  <c r="T234"/>
  <c r="R234"/>
  <c r="P234"/>
  <c r="BI233"/>
  <c r="BH233"/>
  <c r="BG233"/>
  <c r="BE233"/>
  <c r="T233"/>
  <c r="R233"/>
  <c r="P233"/>
  <c r="BI232"/>
  <c r="BH232"/>
  <c r="BG232"/>
  <c r="BE232"/>
  <c r="T232"/>
  <c r="R232"/>
  <c r="P232"/>
  <c r="BI231"/>
  <c r="BH231"/>
  <c r="BG231"/>
  <c r="BE231"/>
  <c r="T231"/>
  <c r="R231"/>
  <c r="P231"/>
  <c r="BI230"/>
  <c r="BH230"/>
  <c r="BG230"/>
  <c r="BE230"/>
  <c r="T230"/>
  <c r="R230"/>
  <c r="P230"/>
  <c r="BI229"/>
  <c r="BH229"/>
  <c r="BG229"/>
  <c r="BE229"/>
  <c r="T229"/>
  <c r="R229"/>
  <c r="P229"/>
  <c r="BI228"/>
  <c r="BH228"/>
  <c r="BG228"/>
  <c r="BE228"/>
  <c r="T228"/>
  <c r="R228"/>
  <c r="P228"/>
  <c r="BI227"/>
  <c r="BH227"/>
  <c r="BG227"/>
  <c r="BE227"/>
  <c r="T227"/>
  <c r="R227"/>
  <c r="P227"/>
  <c r="BI226"/>
  <c r="BH226"/>
  <c r="BG226"/>
  <c r="BE226"/>
  <c r="T226"/>
  <c r="R226"/>
  <c r="P226"/>
  <c r="BI225"/>
  <c r="BH225"/>
  <c r="BG225"/>
  <c r="BE225"/>
  <c r="T225"/>
  <c r="R225"/>
  <c r="P225"/>
  <c r="BI224"/>
  <c r="BH224"/>
  <c r="BG224"/>
  <c r="BE224"/>
  <c r="T224"/>
  <c r="R224"/>
  <c r="P224"/>
  <c r="BI223"/>
  <c r="BH223"/>
  <c r="BG223"/>
  <c r="BE223"/>
  <c r="T223"/>
  <c r="R223"/>
  <c r="P223"/>
  <c r="BI221"/>
  <c r="BH221"/>
  <c r="BG221"/>
  <c r="BE221"/>
  <c r="T221"/>
  <c r="R221"/>
  <c r="P221"/>
  <c r="BI220"/>
  <c r="BH220"/>
  <c r="BG220"/>
  <c r="BE220"/>
  <c r="T220"/>
  <c r="R220"/>
  <c r="P220"/>
  <c r="BI219"/>
  <c r="BH219"/>
  <c r="BG219"/>
  <c r="BE219"/>
  <c r="T219"/>
  <c r="R219"/>
  <c r="P219"/>
  <c r="BI218"/>
  <c r="BH218"/>
  <c r="BG218"/>
  <c r="BE218"/>
  <c r="T218"/>
  <c r="R218"/>
  <c r="P218"/>
  <c r="BI217"/>
  <c r="BH217"/>
  <c r="BG217"/>
  <c r="BE217"/>
  <c r="T217"/>
  <c r="R217"/>
  <c r="P217"/>
  <c r="BI216"/>
  <c r="BH216"/>
  <c r="BG216"/>
  <c r="BE216"/>
  <c r="T216"/>
  <c r="R216"/>
  <c r="P216"/>
  <c r="BI215"/>
  <c r="BH215"/>
  <c r="BG215"/>
  <c r="BE215"/>
  <c r="T215"/>
  <c r="R215"/>
  <c r="P215"/>
  <c r="BI214"/>
  <c r="BH214"/>
  <c r="BG214"/>
  <c r="BE214"/>
  <c r="T214"/>
  <c r="R214"/>
  <c r="P214"/>
  <c r="BI213"/>
  <c r="BH213"/>
  <c r="BG213"/>
  <c r="BE213"/>
  <c r="T213"/>
  <c r="R213"/>
  <c r="P213"/>
  <c r="BI212"/>
  <c r="BH212"/>
  <c r="BG212"/>
  <c r="BE212"/>
  <c r="T212"/>
  <c r="R212"/>
  <c r="P212"/>
  <c r="BI211"/>
  <c r="BH211"/>
  <c r="BG211"/>
  <c r="BE211"/>
  <c r="T211"/>
  <c r="R211"/>
  <c r="P211"/>
  <c r="BI209"/>
  <c r="BH209"/>
  <c r="BG209"/>
  <c r="BE209"/>
  <c r="T209"/>
  <c r="R209"/>
  <c r="P209"/>
  <c r="BI208"/>
  <c r="BH208"/>
  <c r="BG208"/>
  <c r="BE208"/>
  <c r="T208"/>
  <c r="R208"/>
  <c r="P208"/>
  <c r="BI207"/>
  <c r="BH207"/>
  <c r="BG207"/>
  <c r="BE207"/>
  <c r="T207"/>
  <c r="R207"/>
  <c r="P207"/>
  <c r="BI206"/>
  <c r="BH206"/>
  <c r="BG206"/>
  <c r="BE206"/>
  <c r="T206"/>
  <c r="R206"/>
  <c r="P206"/>
  <c r="BI205"/>
  <c r="BH205"/>
  <c r="BG205"/>
  <c r="BE205"/>
  <c r="T205"/>
  <c r="R205"/>
  <c r="P205"/>
  <c r="BI204"/>
  <c r="BH204"/>
  <c r="BG204"/>
  <c r="BE204"/>
  <c r="T204"/>
  <c r="R204"/>
  <c r="P204"/>
  <c r="BI203"/>
  <c r="BH203"/>
  <c r="BG203"/>
  <c r="BE203"/>
  <c r="T203"/>
  <c r="R203"/>
  <c r="P203"/>
  <c r="BI202"/>
  <c r="BH202"/>
  <c r="BG202"/>
  <c r="BE202"/>
  <c r="T202"/>
  <c r="R202"/>
  <c r="P202"/>
  <c r="BI201"/>
  <c r="BH201"/>
  <c r="BG201"/>
  <c r="BE201"/>
  <c r="T201"/>
  <c r="R201"/>
  <c r="P201"/>
  <c r="BI200"/>
  <c r="BH200"/>
  <c r="BG200"/>
  <c r="BE200"/>
  <c r="T200"/>
  <c r="R200"/>
  <c r="P200"/>
  <c r="BI199"/>
  <c r="BH199"/>
  <c r="BG199"/>
  <c r="BE199"/>
  <c r="T199"/>
  <c r="R199"/>
  <c r="P199"/>
  <c r="BI198"/>
  <c r="BH198"/>
  <c r="BG198"/>
  <c r="BE198"/>
  <c r="T198"/>
  <c r="R198"/>
  <c r="P198"/>
  <c r="BI197"/>
  <c r="BH197"/>
  <c r="BG197"/>
  <c r="BE197"/>
  <c r="T197"/>
  <c r="R197"/>
  <c r="P197"/>
  <c r="BI196"/>
  <c r="BH196"/>
  <c r="BG196"/>
  <c r="BE196"/>
  <c r="T196"/>
  <c r="R196"/>
  <c r="P196"/>
  <c r="BI195"/>
  <c r="BH195"/>
  <c r="BG195"/>
  <c r="BE195"/>
  <c r="T195"/>
  <c r="R195"/>
  <c r="P195"/>
  <c r="BI194"/>
  <c r="BH194"/>
  <c r="BG194"/>
  <c r="BE194"/>
  <c r="T194"/>
  <c r="R194"/>
  <c r="P194"/>
  <c r="BI193"/>
  <c r="BH193"/>
  <c r="BG193"/>
  <c r="BE193"/>
  <c r="T193"/>
  <c r="R193"/>
  <c r="P193"/>
  <c r="BI192"/>
  <c r="BH192"/>
  <c r="BG192"/>
  <c r="BE192"/>
  <c r="T192"/>
  <c r="R192"/>
  <c r="P192"/>
  <c r="BI191"/>
  <c r="BH191"/>
  <c r="BG191"/>
  <c r="BE191"/>
  <c r="T191"/>
  <c r="R191"/>
  <c r="P191"/>
  <c r="BI190"/>
  <c r="BH190"/>
  <c r="BG190"/>
  <c r="BE190"/>
  <c r="T190"/>
  <c r="R190"/>
  <c r="P190"/>
  <c r="BI189"/>
  <c r="BH189"/>
  <c r="BG189"/>
  <c r="BE189"/>
  <c r="T189"/>
  <c r="R189"/>
  <c r="P189"/>
  <c r="BI188"/>
  <c r="BH188"/>
  <c r="BG188"/>
  <c r="BE188"/>
  <c r="T188"/>
  <c r="R188"/>
  <c r="P188"/>
  <c r="BI187"/>
  <c r="BH187"/>
  <c r="BG187"/>
  <c r="BE187"/>
  <c r="T187"/>
  <c r="R187"/>
  <c r="P187"/>
  <c r="BI186"/>
  <c r="BH186"/>
  <c r="BG186"/>
  <c r="BE186"/>
  <c r="T186"/>
  <c r="R186"/>
  <c r="P186"/>
  <c r="BI185"/>
  <c r="BH185"/>
  <c r="BG185"/>
  <c r="BE185"/>
  <c r="T185"/>
  <c r="R185"/>
  <c r="P185"/>
  <c r="BI184"/>
  <c r="BH184"/>
  <c r="BG184"/>
  <c r="BE184"/>
  <c r="T184"/>
  <c r="R184"/>
  <c r="P184"/>
  <c r="BI183"/>
  <c r="BH183"/>
  <c r="BG183"/>
  <c r="BE183"/>
  <c r="T183"/>
  <c r="R183"/>
  <c r="P183"/>
  <c r="BI182"/>
  <c r="BH182"/>
  <c r="BG182"/>
  <c r="BE182"/>
  <c r="T182"/>
  <c r="R182"/>
  <c r="P182"/>
  <c r="BI180"/>
  <c r="BH180"/>
  <c r="BG180"/>
  <c r="BE180"/>
  <c r="T180"/>
  <c r="R180"/>
  <c r="P180"/>
  <c r="BI179"/>
  <c r="BH179"/>
  <c r="BG179"/>
  <c r="BE179"/>
  <c r="T179"/>
  <c r="R179"/>
  <c r="P179"/>
  <c r="BI178"/>
  <c r="BH178"/>
  <c r="BG178"/>
  <c r="BE178"/>
  <c r="T178"/>
  <c r="R178"/>
  <c r="P178"/>
  <c r="BI177"/>
  <c r="BH177"/>
  <c r="BG177"/>
  <c r="BE177"/>
  <c r="T177"/>
  <c r="R177"/>
  <c r="P177"/>
  <c r="BI176"/>
  <c r="BH176"/>
  <c r="BG176"/>
  <c r="BE176"/>
  <c r="T176"/>
  <c r="R176"/>
  <c r="P176"/>
  <c r="BI175"/>
  <c r="BH175"/>
  <c r="BG175"/>
  <c r="BE175"/>
  <c r="T175"/>
  <c r="R175"/>
  <c r="P175"/>
  <c r="BI173"/>
  <c r="BH173"/>
  <c r="BG173"/>
  <c r="BE173"/>
  <c r="T173"/>
  <c r="R173"/>
  <c r="P173"/>
  <c r="BI172"/>
  <c r="BH172"/>
  <c r="BG172"/>
  <c r="BE172"/>
  <c r="T172"/>
  <c r="R172"/>
  <c r="P172"/>
  <c r="BI171"/>
  <c r="BH171"/>
  <c r="BG171"/>
  <c r="BE171"/>
  <c r="T171"/>
  <c r="R171"/>
  <c r="P171"/>
  <c r="BI169"/>
  <c r="BH169"/>
  <c r="BG169"/>
  <c r="BE169"/>
  <c r="T169"/>
  <c r="R169"/>
  <c r="P169"/>
  <c r="BI168"/>
  <c r="BH168"/>
  <c r="BG168"/>
  <c r="BE168"/>
  <c r="T168"/>
  <c r="R168"/>
  <c r="P168"/>
  <c r="BI167"/>
  <c r="BH167"/>
  <c r="BG167"/>
  <c r="BE167"/>
  <c r="T167"/>
  <c r="R167"/>
  <c r="P167"/>
  <c r="BI166"/>
  <c r="BH166"/>
  <c r="BG166"/>
  <c r="BE166"/>
  <c r="T166"/>
  <c r="R166"/>
  <c r="P166"/>
  <c r="BI164"/>
  <c r="BH164"/>
  <c r="BG164"/>
  <c r="BE164"/>
  <c r="T164"/>
  <c r="R164"/>
  <c r="P164"/>
  <c r="BI163"/>
  <c r="BH163"/>
  <c r="BG163"/>
  <c r="BE163"/>
  <c r="T163"/>
  <c r="R163"/>
  <c r="P163"/>
  <c r="BI162"/>
  <c r="BH162"/>
  <c r="BG162"/>
  <c r="BE162"/>
  <c r="T162"/>
  <c r="R162"/>
  <c r="P162"/>
  <c r="BI161"/>
  <c r="BH161"/>
  <c r="BG161"/>
  <c r="BE161"/>
  <c r="T161"/>
  <c r="R161"/>
  <c r="P161"/>
  <c r="BI160"/>
  <c r="BH160"/>
  <c r="BG160"/>
  <c r="BE160"/>
  <c r="T160"/>
  <c r="R160"/>
  <c r="P160"/>
  <c r="BI159"/>
  <c r="BH159"/>
  <c r="BG159"/>
  <c r="BE159"/>
  <c r="T159"/>
  <c r="R159"/>
  <c r="P159"/>
  <c r="BI158"/>
  <c r="BH158"/>
  <c r="BG158"/>
  <c r="BE158"/>
  <c r="T158"/>
  <c r="R158"/>
  <c r="P158"/>
  <c r="BI157"/>
  <c r="BH157"/>
  <c r="BG157"/>
  <c r="BE157"/>
  <c r="T157"/>
  <c r="R157"/>
  <c r="P157"/>
  <c r="BI156"/>
  <c r="BH156"/>
  <c r="BG156"/>
  <c r="BE156"/>
  <c r="T156"/>
  <c r="R156"/>
  <c r="P156"/>
  <c r="BI155"/>
  <c r="BH155"/>
  <c r="BG155"/>
  <c r="BE155"/>
  <c r="T155"/>
  <c r="R155"/>
  <c r="P155"/>
  <c r="BI154"/>
  <c r="BH154"/>
  <c r="BG154"/>
  <c r="BE154"/>
  <c r="T154"/>
  <c r="R154"/>
  <c r="P154"/>
  <c r="BI153"/>
  <c r="BH153"/>
  <c r="BG153"/>
  <c r="BE153"/>
  <c r="T153"/>
  <c r="R153"/>
  <c r="P153"/>
  <c r="BI152"/>
  <c r="BH152"/>
  <c r="BG152"/>
  <c r="BE152"/>
  <c r="T152"/>
  <c r="R152"/>
  <c r="P152"/>
  <c r="BI151"/>
  <c r="BH151"/>
  <c r="BG151"/>
  <c r="BE151"/>
  <c r="T151"/>
  <c r="R151"/>
  <c r="P151"/>
  <c r="BI149"/>
  <c r="BH149"/>
  <c r="BG149"/>
  <c r="BE149"/>
  <c r="T149"/>
  <c r="R149"/>
  <c r="P149"/>
  <c r="BI148"/>
  <c r="BH148"/>
  <c r="BG148"/>
  <c r="BE148"/>
  <c r="T148"/>
  <c r="R148"/>
  <c r="P148"/>
  <c r="BI147"/>
  <c r="BH147"/>
  <c r="BG147"/>
  <c r="BE147"/>
  <c r="T147"/>
  <c r="R147"/>
  <c r="P147"/>
  <c r="J141"/>
  <c r="F141"/>
  <c r="F139"/>
  <c r="E137"/>
  <c r="BI120"/>
  <c r="BH120"/>
  <c r="BG120"/>
  <c r="BE120"/>
  <c r="BI119"/>
  <c r="BH119"/>
  <c r="BG119"/>
  <c r="BF119"/>
  <c r="BE119"/>
  <c r="BI118"/>
  <c r="BH118"/>
  <c r="BG118"/>
  <c r="BF118"/>
  <c r="BE118"/>
  <c r="BI117"/>
  <c r="BH117"/>
  <c r="BG117"/>
  <c r="BF117"/>
  <c r="BE117"/>
  <c r="BI116"/>
  <c r="BH116"/>
  <c r="BG116"/>
  <c r="BF116"/>
  <c r="BE116"/>
  <c r="BI115"/>
  <c r="BH115"/>
  <c r="BG115"/>
  <c r="BF115"/>
  <c r="BE115"/>
  <c r="J95"/>
  <c r="F95"/>
  <c r="F93"/>
  <c r="E91"/>
  <c r="J28"/>
  <c r="E28"/>
  <c r="J142"/>
  <c r="J27"/>
  <c r="J22"/>
  <c r="E22"/>
  <c r="F96"/>
  <c r="J21"/>
  <c r="J16"/>
  <c r="J139"/>
  <c r="E7"/>
  <c r="E131"/>
  <c i="3" r="J43"/>
  <c r="J42"/>
  <c i="1" r="AY98"/>
  <c i="3" r="J41"/>
  <c i="1" r="AX98"/>
  <c i="3" r="BI331"/>
  <c r="BH331"/>
  <c r="BG331"/>
  <c r="BE331"/>
  <c r="T331"/>
  <c r="R331"/>
  <c r="P331"/>
  <c r="BI330"/>
  <c r="BH330"/>
  <c r="BG330"/>
  <c r="BE330"/>
  <c r="T330"/>
  <c r="R330"/>
  <c r="P330"/>
  <c r="BI329"/>
  <c r="BH329"/>
  <c r="BG329"/>
  <c r="BE329"/>
  <c r="T329"/>
  <c r="R329"/>
  <c r="P329"/>
  <c r="BI328"/>
  <c r="BH328"/>
  <c r="BG328"/>
  <c r="BE328"/>
  <c r="T328"/>
  <c r="R328"/>
  <c r="P328"/>
  <c r="BI326"/>
  <c r="BH326"/>
  <c r="BG326"/>
  <c r="BE326"/>
  <c r="T326"/>
  <c r="R326"/>
  <c r="P326"/>
  <c r="BI324"/>
  <c r="BH324"/>
  <c r="BG324"/>
  <c r="BE324"/>
  <c r="T324"/>
  <c r="R324"/>
  <c r="P324"/>
  <c r="BI323"/>
  <c r="BH323"/>
  <c r="BG323"/>
  <c r="BE323"/>
  <c r="T323"/>
  <c r="R323"/>
  <c r="P323"/>
  <c r="BI321"/>
  <c r="BH321"/>
  <c r="BG321"/>
  <c r="BE321"/>
  <c r="T321"/>
  <c r="R321"/>
  <c r="P321"/>
  <c r="BI318"/>
  <c r="BH318"/>
  <c r="BG318"/>
  <c r="BE318"/>
  <c r="T318"/>
  <c r="R318"/>
  <c r="P318"/>
  <c r="BI316"/>
  <c r="BH316"/>
  <c r="BG316"/>
  <c r="BE316"/>
  <c r="T316"/>
  <c r="R316"/>
  <c r="P316"/>
  <c r="BI315"/>
  <c r="BH315"/>
  <c r="BG315"/>
  <c r="BE315"/>
  <c r="T315"/>
  <c r="R315"/>
  <c r="P315"/>
  <c r="BI309"/>
  <c r="BH309"/>
  <c r="BG309"/>
  <c r="BE309"/>
  <c r="T309"/>
  <c r="R309"/>
  <c r="P309"/>
  <c r="BI307"/>
  <c r="BH307"/>
  <c r="BG307"/>
  <c r="BE307"/>
  <c r="T307"/>
  <c r="R307"/>
  <c r="P307"/>
  <c r="BI306"/>
  <c r="BH306"/>
  <c r="BG306"/>
  <c r="BE306"/>
  <c r="T306"/>
  <c r="R306"/>
  <c r="P306"/>
  <c r="BI304"/>
  <c r="BH304"/>
  <c r="BG304"/>
  <c r="BE304"/>
  <c r="T304"/>
  <c r="R304"/>
  <c r="P304"/>
  <c r="BI302"/>
  <c r="BH302"/>
  <c r="BG302"/>
  <c r="BE302"/>
  <c r="T302"/>
  <c r="R302"/>
  <c r="P302"/>
  <c r="BI301"/>
  <c r="BH301"/>
  <c r="BG301"/>
  <c r="BE301"/>
  <c r="T301"/>
  <c r="R301"/>
  <c r="P301"/>
  <c r="BI298"/>
  <c r="BH298"/>
  <c r="BG298"/>
  <c r="BE298"/>
  <c r="T298"/>
  <c r="R298"/>
  <c r="P298"/>
  <c r="BI294"/>
  <c r="BH294"/>
  <c r="BG294"/>
  <c r="BE294"/>
  <c r="T294"/>
  <c r="R294"/>
  <c r="P294"/>
  <c r="BI293"/>
  <c r="BH293"/>
  <c r="BG293"/>
  <c r="BE293"/>
  <c r="T293"/>
  <c r="R293"/>
  <c r="P293"/>
  <c r="BI292"/>
  <c r="BH292"/>
  <c r="BG292"/>
  <c r="BE292"/>
  <c r="T292"/>
  <c r="R292"/>
  <c r="P292"/>
  <c r="BI290"/>
  <c r="BH290"/>
  <c r="BG290"/>
  <c r="BE290"/>
  <c r="T290"/>
  <c r="R290"/>
  <c r="P290"/>
  <c r="BI288"/>
  <c r="BH288"/>
  <c r="BG288"/>
  <c r="BE288"/>
  <c r="T288"/>
  <c r="R288"/>
  <c r="P288"/>
  <c r="BI286"/>
  <c r="BH286"/>
  <c r="BG286"/>
  <c r="BE286"/>
  <c r="T286"/>
  <c r="R286"/>
  <c r="P286"/>
  <c r="BI284"/>
  <c r="BH284"/>
  <c r="BG284"/>
  <c r="BE284"/>
  <c r="T284"/>
  <c r="R284"/>
  <c r="P284"/>
  <c r="BI280"/>
  <c r="BH280"/>
  <c r="BG280"/>
  <c r="BE280"/>
  <c r="T280"/>
  <c r="R280"/>
  <c r="P280"/>
  <c r="BI278"/>
  <c r="BH278"/>
  <c r="BG278"/>
  <c r="BE278"/>
  <c r="T278"/>
  <c r="R278"/>
  <c r="P278"/>
  <c r="BI276"/>
  <c r="BH276"/>
  <c r="BG276"/>
  <c r="BE276"/>
  <c r="T276"/>
  <c r="R276"/>
  <c r="P276"/>
  <c r="BI273"/>
  <c r="BH273"/>
  <c r="BG273"/>
  <c r="BE273"/>
  <c r="T273"/>
  <c r="T272"/>
  <c r="R273"/>
  <c r="R272"/>
  <c r="P273"/>
  <c r="P272"/>
  <c r="BI271"/>
  <c r="BH271"/>
  <c r="BG271"/>
  <c r="BE271"/>
  <c r="T271"/>
  <c r="R271"/>
  <c r="P271"/>
  <c r="BI270"/>
  <c r="BH270"/>
  <c r="BG270"/>
  <c r="BE270"/>
  <c r="T270"/>
  <c r="R270"/>
  <c r="P270"/>
  <c r="BI268"/>
  <c r="BH268"/>
  <c r="BG268"/>
  <c r="BE268"/>
  <c r="T268"/>
  <c r="R268"/>
  <c r="P268"/>
  <c r="BI267"/>
  <c r="BH267"/>
  <c r="BG267"/>
  <c r="BE267"/>
  <c r="T267"/>
  <c r="R267"/>
  <c r="P267"/>
  <c r="BI265"/>
  <c r="BH265"/>
  <c r="BG265"/>
  <c r="BE265"/>
  <c r="T265"/>
  <c r="R265"/>
  <c r="P265"/>
  <c r="BI263"/>
  <c r="BH263"/>
  <c r="BG263"/>
  <c r="BE263"/>
  <c r="T263"/>
  <c r="R263"/>
  <c r="P263"/>
  <c r="BI261"/>
  <c r="BH261"/>
  <c r="BG261"/>
  <c r="BE261"/>
  <c r="T261"/>
  <c r="R261"/>
  <c r="P261"/>
  <c r="BI257"/>
  <c r="BH257"/>
  <c r="BG257"/>
  <c r="BE257"/>
  <c r="T257"/>
  <c r="R257"/>
  <c r="P257"/>
  <c r="BI255"/>
  <c r="BH255"/>
  <c r="BG255"/>
  <c r="BE255"/>
  <c r="T255"/>
  <c r="R255"/>
  <c r="P255"/>
  <c r="BI253"/>
  <c r="BH253"/>
  <c r="BG253"/>
  <c r="BE253"/>
  <c r="T253"/>
  <c r="R253"/>
  <c r="P253"/>
  <c r="BI251"/>
  <c r="BH251"/>
  <c r="BG251"/>
  <c r="BE251"/>
  <c r="T251"/>
  <c r="R251"/>
  <c r="P251"/>
  <c r="BI249"/>
  <c r="BH249"/>
  <c r="BG249"/>
  <c r="BE249"/>
  <c r="T249"/>
  <c r="R249"/>
  <c r="P249"/>
  <c r="BI247"/>
  <c r="BH247"/>
  <c r="BG247"/>
  <c r="BE247"/>
  <c r="T247"/>
  <c r="R247"/>
  <c r="P247"/>
  <c r="BI246"/>
  <c r="BH246"/>
  <c r="BG246"/>
  <c r="BE246"/>
  <c r="T246"/>
  <c r="R246"/>
  <c r="P246"/>
  <c r="BI245"/>
  <c r="BH245"/>
  <c r="BG245"/>
  <c r="BE245"/>
  <c r="T245"/>
  <c r="R245"/>
  <c r="P245"/>
  <c r="BI243"/>
  <c r="BH243"/>
  <c r="BG243"/>
  <c r="BE243"/>
  <c r="T243"/>
  <c r="R243"/>
  <c r="P243"/>
  <c r="BI241"/>
  <c r="BH241"/>
  <c r="BG241"/>
  <c r="BE241"/>
  <c r="T241"/>
  <c r="R241"/>
  <c r="P241"/>
  <c r="BI239"/>
  <c r="BH239"/>
  <c r="BG239"/>
  <c r="BE239"/>
  <c r="T239"/>
  <c r="R239"/>
  <c r="P239"/>
  <c r="BI237"/>
  <c r="BH237"/>
  <c r="BG237"/>
  <c r="BE237"/>
  <c r="T237"/>
  <c r="R237"/>
  <c r="P237"/>
  <c r="BI235"/>
  <c r="BH235"/>
  <c r="BG235"/>
  <c r="BE235"/>
  <c r="T235"/>
  <c r="R235"/>
  <c r="P235"/>
  <c r="BI233"/>
  <c r="BH233"/>
  <c r="BG233"/>
  <c r="BE233"/>
  <c r="T233"/>
  <c r="R233"/>
  <c r="P233"/>
  <c r="BI230"/>
  <c r="BH230"/>
  <c r="BG230"/>
  <c r="BE230"/>
  <c r="T230"/>
  <c r="R230"/>
  <c r="P230"/>
  <c r="BI228"/>
  <c r="BH228"/>
  <c r="BG228"/>
  <c r="BE228"/>
  <c r="T228"/>
  <c r="R228"/>
  <c r="P228"/>
  <c r="BI226"/>
  <c r="BH226"/>
  <c r="BG226"/>
  <c r="BE226"/>
  <c r="T226"/>
  <c r="R226"/>
  <c r="P226"/>
  <c r="BI224"/>
  <c r="BH224"/>
  <c r="BG224"/>
  <c r="BE224"/>
  <c r="T224"/>
  <c r="R224"/>
  <c r="P224"/>
  <c r="BI219"/>
  <c r="BH219"/>
  <c r="BG219"/>
  <c r="BE219"/>
  <c r="T219"/>
  <c r="R219"/>
  <c r="P219"/>
  <c r="BI217"/>
  <c r="BH217"/>
  <c r="BG217"/>
  <c r="BE217"/>
  <c r="T217"/>
  <c r="R217"/>
  <c r="P217"/>
  <c r="BI215"/>
  <c r="BH215"/>
  <c r="BG215"/>
  <c r="BE215"/>
  <c r="T215"/>
  <c r="R215"/>
  <c r="P215"/>
  <c r="BI214"/>
  <c r="BH214"/>
  <c r="BG214"/>
  <c r="BE214"/>
  <c r="T214"/>
  <c r="R214"/>
  <c r="P214"/>
  <c r="BI210"/>
  <c r="BH210"/>
  <c r="BG210"/>
  <c r="BE210"/>
  <c r="T210"/>
  <c r="R210"/>
  <c r="P210"/>
  <c r="BI209"/>
  <c r="BH209"/>
  <c r="BG209"/>
  <c r="BE209"/>
  <c r="T209"/>
  <c r="R209"/>
  <c r="P209"/>
  <c r="BI200"/>
  <c r="BH200"/>
  <c r="BG200"/>
  <c r="BE200"/>
  <c r="T200"/>
  <c r="R200"/>
  <c r="P200"/>
  <c r="BI195"/>
  <c r="BH195"/>
  <c r="BG195"/>
  <c r="BE195"/>
  <c r="T195"/>
  <c r="R195"/>
  <c r="P195"/>
  <c r="BI192"/>
  <c r="BH192"/>
  <c r="BG192"/>
  <c r="BE192"/>
  <c r="T192"/>
  <c r="R192"/>
  <c r="P192"/>
  <c r="BI191"/>
  <c r="BH191"/>
  <c r="BG191"/>
  <c r="BE191"/>
  <c r="T191"/>
  <c r="R191"/>
  <c r="P191"/>
  <c r="BI190"/>
  <c r="BH190"/>
  <c r="BG190"/>
  <c r="BE190"/>
  <c r="T190"/>
  <c r="R190"/>
  <c r="P190"/>
  <c r="BI188"/>
  <c r="BH188"/>
  <c r="BG188"/>
  <c r="BE188"/>
  <c r="T188"/>
  <c r="R188"/>
  <c r="P188"/>
  <c r="BI186"/>
  <c r="BH186"/>
  <c r="BG186"/>
  <c r="BE186"/>
  <c r="T186"/>
  <c r="R186"/>
  <c r="P186"/>
  <c r="BI184"/>
  <c r="BH184"/>
  <c r="BG184"/>
  <c r="BE184"/>
  <c r="T184"/>
  <c r="R184"/>
  <c r="P184"/>
  <c r="BI182"/>
  <c r="BH182"/>
  <c r="BG182"/>
  <c r="BE182"/>
  <c r="T182"/>
  <c r="R182"/>
  <c r="P182"/>
  <c r="BI181"/>
  <c r="BH181"/>
  <c r="BG181"/>
  <c r="BE181"/>
  <c r="T181"/>
  <c r="R181"/>
  <c r="P181"/>
  <c r="BI177"/>
  <c r="BH177"/>
  <c r="BG177"/>
  <c r="BE177"/>
  <c r="T177"/>
  <c r="R177"/>
  <c r="P177"/>
  <c r="BI175"/>
  <c r="BH175"/>
  <c r="BG175"/>
  <c r="BE175"/>
  <c r="T175"/>
  <c r="R175"/>
  <c r="P175"/>
  <c r="BI173"/>
  <c r="BH173"/>
  <c r="BG173"/>
  <c r="BE173"/>
  <c r="T173"/>
  <c r="R173"/>
  <c r="P173"/>
  <c r="BI171"/>
  <c r="BH171"/>
  <c r="BG171"/>
  <c r="BE171"/>
  <c r="T171"/>
  <c r="R171"/>
  <c r="P171"/>
  <c r="BI168"/>
  <c r="BH168"/>
  <c r="BG168"/>
  <c r="BE168"/>
  <c r="T168"/>
  <c r="R168"/>
  <c r="P168"/>
  <c r="BI166"/>
  <c r="BH166"/>
  <c r="BG166"/>
  <c r="BE166"/>
  <c r="T166"/>
  <c r="R166"/>
  <c r="P166"/>
  <c r="BI163"/>
  <c r="BH163"/>
  <c r="BG163"/>
  <c r="BE163"/>
  <c r="T163"/>
  <c r="R163"/>
  <c r="P163"/>
  <c r="BI161"/>
  <c r="BH161"/>
  <c r="BG161"/>
  <c r="BE161"/>
  <c r="T161"/>
  <c r="R161"/>
  <c r="P161"/>
  <c r="BI160"/>
  <c r="BH160"/>
  <c r="BG160"/>
  <c r="BE160"/>
  <c r="T160"/>
  <c r="R160"/>
  <c r="P160"/>
  <c r="BI158"/>
  <c r="BH158"/>
  <c r="BG158"/>
  <c r="BE158"/>
  <c r="T158"/>
  <c r="R158"/>
  <c r="P158"/>
  <c r="BI156"/>
  <c r="BH156"/>
  <c r="BG156"/>
  <c r="BE156"/>
  <c r="T156"/>
  <c r="R156"/>
  <c r="P156"/>
  <c r="BI155"/>
  <c r="BH155"/>
  <c r="BG155"/>
  <c r="BE155"/>
  <c r="T155"/>
  <c r="R155"/>
  <c r="P155"/>
  <c r="BI153"/>
  <c r="BH153"/>
  <c r="BG153"/>
  <c r="BE153"/>
  <c r="T153"/>
  <c r="R153"/>
  <c r="P153"/>
  <c r="J146"/>
  <c r="F146"/>
  <c r="F144"/>
  <c r="E142"/>
  <c r="BI125"/>
  <c r="BH125"/>
  <c r="BG125"/>
  <c r="BE125"/>
  <c r="BI124"/>
  <c r="BH124"/>
  <c r="BG124"/>
  <c r="BF124"/>
  <c r="BE124"/>
  <c r="BI123"/>
  <c r="BH123"/>
  <c r="BG123"/>
  <c r="BF123"/>
  <c r="BE123"/>
  <c r="BI122"/>
  <c r="BH122"/>
  <c r="BG122"/>
  <c r="BF122"/>
  <c r="BE122"/>
  <c r="BI121"/>
  <c r="BH121"/>
  <c r="BG121"/>
  <c r="BF121"/>
  <c r="BE121"/>
  <c r="BI120"/>
  <c r="BH120"/>
  <c r="BG120"/>
  <c r="BF120"/>
  <c r="BE120"/>
  <c r="J95"/>
  <c r="F95"/>
  <c r="F93"/>
  <c r="E91"/>
  <c r="J28"/>
  <c r="E28"/>
  <c r="J96"/>
  <c r="J27"/>
  <c r="J22"/>
  <c r="E22"/>
  <c r="F147"/>
  <c r="J21"/>
  <c r="J16"/>
  <c r="J144"/>
  <c r="E7"/>
  <c r="E85"/>
  <c i="2" r="J43"/>
  <c r="J42"/>
  <c i="1" r="AY97"/>
  <c i="2" r="J41"/>
  <c i="1" r="AX97"/>
  <c i="2" r="BI1288"/>
  <c r="BH1288"/>
  <c r="BG1288"/>
  <c r="BE1288"/>
  <c r="T1288"/>
  <c r="R1288"/>
  <c r="P1288"/>
  <c r="BI1287"/>
  <c r="BH1287"/>
  <c r="BG1287"/>
  <c r="BE1287"/>
  <c r="T1287"/>
  <c r="R1287"/>
  <c r="P1287"/>
  <c r="BI1284"/>
  <c r="BH1284"/>
  <c r="BG1284"/>
  <c r="BE1284"/>
  <c r="T1284"/>
  <c r="R1284"/>
  <c r="P1284"/>
  <c r="BI1283"/>
  <c r="BH1283"/>
  <c r="BG1283"/>
  <c r="BE1283"/>
  <c r="T1283"/>
  <c r="R1283"/>
  <c r="P1283"/>
  <c r="BI1281"/>
  <c r="BH1281"/>
  <c r="BG1281"/>
  <c r="BE1281"/>
  <c r="T1281"/>
  <c r="R1281"/>
  <c r="P1281"/>
  <c r="BI1279"/>
  <c r="BH1279"/>
  <c r="BG1279"/>
  <c r="BE1279"/>
  <c r="T1279"/>
  <c r="R1279"/>
  <c r="P1279"/>
  <c r="BI1274"/>
  <c r="BH1274"/>
  <c r="BG1274"/>
  <c r="BE1274"/>
  <c r="T1274"/>
  <c r="R1274"/>
  <c r="P1274"/>
  <c r="BI1233"/>
  <c r="BH1233"/>
  <c r="BG1233"/>
  <c r="BE1233"/>
  <c r="T1233"/>
  <c r="R1233"/>
  <c r="P1233"/>
  <c r="BI1209"/>
  <c r="BH1209"/>
  <c r="BG1209"/>
  <c r="BE1209"/>
  <c r="T1209"/>
  <c r="R1209"/>
  <c r="P1209"/>
  <c r="BI1208"/>
  <c r="BH1208"/>
  <c r="BG1208"/>
  <c r="BE1208"/>
  <c r="T1208"/>
  <c r="R1208"/>
  <c r="P1208"/>
  <c r="BI1196"/>
  <c r="BH1196"/>
  <c r="BG1196"/>
  <c r="BE1196"/>
  <c r="T1196"/>
  <c r="R1196"/>
  <c r="P1196"/>
  <c r="BI1191"/>
  <c r="BH1191"/>
  <c r="BG1191"/>
  <c r="BE1191"/>
  <c r="T1191"/>
  <c r="R1191"/>
  <c r="P1191"/>
  <c r="BI1189"/>
  <c r="BH1189"/>
  <c r="BG1189"/>
  <c r="BE1189"/>
  <c r="T1189"/>
  <c r="R1189"/>
  <c r="P1189"/>
  <c r="BI1187"/>
  <c r="BH1187"/>
  <c r="BG1187"/>
  <c r="BE1187"/>
  <c r="T1187"/>
  <c r="R1187"/>
  <c r="P1187"/>
  <c r="BI1167"/>
  <c r="BH1167"/>
  <c r="BG1167"/>
  <c r="BE1167"/>
  <c r="T1167"/>
  <c r="R1167"/>
  <c r="P1167"/>
  <c r="BI1165"/>
  <c r="BH1165"/>
  <c r="BG1165"/>
  <c r="BE1165"/>
  <c r="T1165"/>
  <c r="R1165"/>
  <c r="P1165"/>
  <c r="BI1163"/>
  <c r="BH1163"/>
  <c r="BG1163"/>
  <c r="BE1163"/>
  <c r="T1163"/>
  <c r="R1163"/>
  <c r="P1163"/>
  <c r="BI1161"/>
  <c r="BH1161"/>
  <c r="BG1161"/>
  <c r="BE1161"/>
  <c r="T1161"/>
  <c r="R1161"/>
  <c r="P1161"/>
  <c r="BI1159"/>
  <c r="BH1159"/>
  <c r="BG1159"/>
  <c r="BE1159"/>
  <c r="T1159"/>
  <c r="R1159"/>
  <c r="P1159"/>
  <c r="BI1135"/>
  <c r="BH1135"/>
  <c r="BG1135"/>
  <c r="BE1135"/>
  <c r="T1135"/>
  <c r="R1135"/>
  <c r="P1135"/>
  <c r="BI1133"/>
  <c r="BH1133"/>
  <c r="BG1133"/>
  <c r="BE1133"/>
  <c r="T1133"/>
  <c r="R1133"/>
  <c r="P1133"/>
  <c r="BI1122"/>
  <c r="BH1122"/>
  <c r="BG1122"/>
  <c r="BE1122"/>
  <c r="T1122"/>
  <c r="R1122"/>
  <c r="P1122"/>
  <c r="BI1107"/>
  <c r="BH1107"/>
  <c r="BG1107"/>
  <c r="BE1107"/>
  <c r="T1107"/>
  <c r="R1107"/>
  <c r="P1107"/>
  <c r="BI1105"/>
  <c r="BH1105"/>
  <c r="BG1105"/>
  <c r="BE1105"/>
  <c r="T1105"/>
  <c r="R1105"/>
  <c r="P1105"/>
  <c r="BI1098"/>
  <c r="BH1098"/>
  <c r="BG1098"/>
  <c r="BE1098"/>
  <c r="T1098"/>
  <c r="R1098"/>
  <c r="P1098"/>
  <c r="BI1096"/>
  <c r="BH1096"/>
  <c r="BG1096"/>
  <c r="BE1096"/>
  <c r="T1096"/>
  <c r="R1096"/>
  <c r="P1096"/>
  <c r="BI1082"/>
  <c r="BH1082"/>
  <c r="BG1082"/>
  <c r="BE1082"/>
  <c r="T1082"/>
  <c r="R1082"/>
  <c r="P1082"/>
  <c r="BI1080"/>
  <c r="BH1080"/>
  <c r="BG1080"/>
  <c r="BE1080"/>
  <c r="T1080"/>
  <c r="R1080"/>
  <c r="P1080"/>
  <c r="BI1065"/>
  <c r="BH1065"/>
  <c r="BG1065"/>
  <c r="BE1065"/>
  <c r="T1065"/>
  <c r="R1065"/>
  <c r="P1065"/>
  <c r="BI1063"/>
  <c r="BH1063"/>
  <c r="BG1063"/>
  <c r="BE1063"/>
  <c r="T1063"/>
  <c r="R1063"/>
  <c r="P1063"/>
  <c r="BI1061"/>
  <c r="BH1061"/>
  <c r="BG1061"/>
  <c r="BE1061"/>
  <c r="T1061"/>
  <c r="R1061"/>
  <c r="P1061"/>
  <c r="BI1040"/>
  <c r="BH1040"/>
  <c r="BG1040"/>
  <c r="BE1040"/>
  <c r="T1040"/>
  <c r="R1040"/>
  <c r="P1040"/>
  <c r="BI1038"/>
  <c r="BH1038"/>
  <c r="BG1038"/>
  <c r="BE1038"/>
  <c r="T1038"/>
  <c r="R1038"/>
  <c r="P1038"/>
  <c r="BI1034"/>
  <c r="BH1034"/>
  <c r="BG1034"/>
  <c r="BE1034"/>
  <c r="T1034"/>
  <c r="R1034"/>
  <c r="P1034"/>
  <c r="BI1032"/>
  <c r="BH1032"/>
  <c r="BG1032"/>
  <c r="BE1032"/>
  <c r="T1032"/>
  <c r="R1032"/>
  <c r="P1032"/>
  <c r="BI1021"/>
  <c r="BH1021"/>
  <c r="BG1021"/>
  <c r="BE1021"/>
  <c r="T1021"/>
  <c r="R1021"/>
  <c r="P1021"/>
  <c r="BI1019"/>
  <c r="BH1019"/>
  <c r="BG1019"/>
  <c r="BE1019"/>
  <c r="T1019"/>
  <c r="R1019"/>
  <c r="P1019"/>
  <c r="BI1017"/>
  <c r="BH1017"/>
  <c r="BG1017"/>
  <c r="BE1017"/>
  <c r="T1017"/>
  <c r="R1017"/>
  <c r="P1017"/>
  <c r="BI1016"/>
  <c r="BH1016"/>
  <c r="BG1016"/>
  <c r="BE1016"/>
  <c r="T1016"/>
  <c r="R1016"/>
  <c r="P1016"/>
  <c r="BI1014"/>
  <c r="BH1014"/>
  <c r="BG1014"/>
  <c r="BE1014"/>
  <c r="T1014"/>
  <c r="R1014"/>
  <c r="P1014"/>
  <c r="BI1013"/>
  <c r="BH1013"/>
  <c r="BG1013"/>
  <c r="BE1013"/>
  <c r="T1013"/>
  <c r="R1013"/>
  <c r="P1013"/>
  <c r="BI1007"/>
  <c r="BH1007"/>
  <c r="BG1007"/>
  <c r="BE1007"/>
  <c r="T1007"/>
  <c r="R1007"/>
  <c r="P1007"/>
  <c r="BI1006"/>
  <c r="BH1006"/>
  <c r="BG1006"/>
  <c r="BE1006"/>
  <c r="T1006"/>
  <c r="R1006"/>
  <c r="P1006"/>
  <c r="BI1005"/>
  <c r="BH1005"/>
  <c r="BG1005"/>
  <c r="BE1005"/>
  <c r="T1005"/>
  <c r="R1005"/>
  <c r="P1005"/>
  <c r="BI1004"/>
  <c r="BH1004"/>
  <c r="BG1004"/>
  <c r="BE1004"/>
  <c r="T1004"/>
  <c r="R1004"/>
  <c r="P1004"/>
  <c r="BI1003"/>
  <c r="BH1003"/>
  <c r="BG1003"/>
  <c r="BE1003"/>
  <c r="T1003"/>
  <c r="R1003"/>
  <c r="P1003"/>
  <c r="BI1001"/>
  <c r="BH1001"/>
  <c r="BG1001"/>
  <c r="BE1001"/>
  <c r="T1001"/>
  <c r="R1001"/>
  <c r="P1001"/>
  <c r="BI1000"/>
  <c r="BH1000"/>
  <c r="BG1000"/>
  <c r="BE1000"/>
  <c r="T1000"/>
  <c r="R1000"/>
  <c r="P1000"/>
  <c r="BI998"/>
  <c r="BH998"/>
  <c r="BG998"/>
  <c r="BE998"/>
  <c r="T998"/>
  <c r="R998"/>
  <c r="P998"/>
  <c r="BI996"/>
  <c r="BH996"/>
  <c r="BG996"/>
  <c r="BE996"/>
  <c r="T996"/>
  <c r="R996"/>
  <c r="P996"/>
  <c r="BI994"/>
  <c r="BH994"/>
  <c r="BG994"/>
  <c r="BE994"/>
  <c r="T994"/>
  <c r="R994"/>
  <c r="P994"/>
  <c r="BI992"/>
  <c r="BH992"/>
  <c r="BG992"/>
  <c r="BE992"/>
  <c r="T992"/>
  <c r="R992"/>
  <c r="P992"/>
  <c r="BI988"/>
  <c r="BH988"/>
  <c r="BG988"/>
  <c r="BE988"/>
  <c r="T988"/>
  <c r="R988"/>
  <c r="P988"/>
  <c r="BI987"/>
  <c r="BH987"/>
  <c r="BG987"/>
  <c r="BE987"/>
  <c r="T987"/>
  <c r="R987"/>
  <c r="P987"/>
  <c r="BI986"/>
  <c r="BH986"/>
  <c r="BG986"/>
  <c r="BE986"/>
  <c r="T986"/>
  <c r="R986"/>
  <c r="P986"/>
  <c r="BI984"/>
  <c r="BH984"/>
  <c r="BG984"/>
  <c r="BE984"/>
  <c r="T984"/>
  <c r="R984"/>
  <c r="P984"/>
  <c r="BI983"/>
  <c r="BH983"/>
  <c r="BG983"/>
  <c r="BE983"/>
  <c r="T983"/>
  <c r="R983"/>
  <c r="P983"/>
  <c r="BI976"/>
  <c r="BH976"/>
  <c r="BG976"/>
  <c r="BE976"/>
  <c r="T976"/>
  <c r="R976"/>
  <c r="P976"/>
  <c r="BI975"/>
  <c r="BH975"/>
  <c r="BG975"/>
  <c r="BE975"/>
  <c r="T975"/>
  <c r="R975"/>
  <c r="P975"/>
  <c r="BI974"/>
  <c r="BH974"/>
  <c r="BG974"/>
  <c r="BE974"/>
  <c r="T974"/>
  <c r="R974"/>
  <c r="P974"/>
  <c r="BI972"/>
  <c r="BH972"/>
  <c r="BG972"/>
  <c r="BE972"/>
  <c r="T972"/>
  <c r="R972"/>
  <c r="P972"/>
  <c r="BI971"/>
  <c r="BH971"/>
  <c r="BG971"/>
  <c r="BE971"/>
  <c r="T971"/>
  <c r="R971"/>
  <c r="P971"/>
  <c r="BI969"/>
  <c r="BH969"/>
  <c r="BG969"/>
  <c r="BE969"/>
  <c r="T969"/>
  <c r="R969"/>
  <c r="P969"/>
  <c r="BI965"/>
  <c r="BH965"/>
  <c r="BG965"/>
  <c r="BE965"/>
  <c r="T965"/>
  <c r="R965"/>
  <c r="P965"/>
  <c r="BI963"/>
  <c r="BH963"/>
  <c r="BG963"/>
  <c r="BE963"/>
  <c r="T963"/>
  <c r="R963"/>
  <c r="P963"/>
  <c r="BI961"/>
  <c r="BH961"/>
  <c r="BG961"/>
  <c r="BE961"/>
  <c r="T961"/>
  <c r="R961"/>
  <c r="P961"/>
  <c r="BI959"/>
  <c r="BH959"/>
  <c r="BG959"/>
  <c r="BE959"/>
  <c r="T959"/>
  <c r="R959"/>
  <c r="P959"/>
  <c r="BI955"/>
  <c r="BH955"/>
  <c r="BG955"/>
  <c r="BE955"/>
  <c r="T955"/>
  <c r="R955"/>
  <c r="P955"/>
  <c r="BI953"/>
  <c r="BH953"/>
  <c r="BG953"/>
  <c r="BE953"/>
  <c r="T953"/>
  <c r="R953"/>
  <c r="P953"/>
  <c r="BI951"/>
  <c r="BH951"/>
  <c r="BG951"/>
  <c r="BE951"/>
  <c r="T951"/>
  <c r="R951"/>
  <c r="P951"/>
  <c r="BI947"/>
  <c r="BH947"/>
  <c r="BG947"/>
  <c r="BE947"/>
  <c r="T947"/>
  <c r="R947"/>
  <c r="P947"/>
  <c r="BI939"/>
  <c r="BH939"/>
  <c r="BG939"/>
  <c r="BE939"/>
  <c r="T939"/>
  <c r="R939"/>
  <c r="P939"/>
  <c r="BI937"/>
  <c r="BH937"/>
  <c r="BG937"/>
  <c r="BE937"/>
  <c r="T937"/>
  <c r="R937"/>
  <c r="P937"/>
  <c r="BI933"/>
  <c r="BH933"/>
  <c r="BG933"/>
  <c r="BE933"/>
  <c r="T933"/>
  <c r="R933"/>
  <c r="P933"/>
  <c r="BI931"/>
  <c r="BH931"/>
  <c r="BG931"/>
  <c r="BE931"/>
  <c r="T931"/>
  <c r="R931"/>
  <c r="P931"/>
  <c r="BI929"/>
  <c r="BH929"/>
  <c r="BG929"/>
  <c r="BE929"/>
  <c r="T929"/>
  <c r="R929"/>
  <c r="P929"/>
  <c r="BI927"/>
  <c r="BH927"/>
  <c r="BG927"/>
  <c r="BE927"/>
  <c r="T927"/>
  <c r="R927"/>
  <c r="P927"/>
  <c r="BI925"/>
  <c r="BH925"/>
  <c r="BG925"/>
  <c r="BE925"/>
  <c r="T925"/>
  <c r="R925"/>
  <c r="P925"/>
  <c r="BI923"/>
  <c r="BH923"/>
  <c r="BG923"/>
  <c r="BE923"/>
  <c r="T923"/>
  <c r="R923"/>
  <c r="P923"/>
  <c r="BI922"/>
  <c r="BH922"/>
  <c r="BG922"/>
  <c r="BE922"/>
  <c r="T922"/>
  <c r="R922"/>
  <c r="P922"/>
  <c r="BI918"/>
  <c r="BH918"/>
  <c r="BG918"/>
  <c r="BE918"/>
  <c r="T918"/>
  <c r="R918"/>
  <c r="P918"/>
  <c r="BI917"/>
  <c r="BH917"/>
  <c r="BG917"/>
  <c r="BE917"/>
  <c r="T917"/>
  <c r="R917"/>
  <c r="P917"/>
  <c r="BI916"/>
  <c r="BH916"/>
  <c r="BG916"/>
  <c r="BE916"/>
  <c r="T916"/>
  <c r="R916"/>
  <c r="P916"/>
  <c r="BI912"/>
  <c r="BH912"/>
  <c r="BG912"/>
  <c r="BE912"/>
  <c r="T912"/>
  <c r="R912"/>
  <c r="P912"/>
  <c r="BI911"/>
  <c r="BH911"/>
  <c r="BG911"/>
  <c r="BE911"/>
  <c r="T911"/>
  <c r="R911"/>
  <c r="P911"/>
  <c r="BI909"/>
  <c r="BH909"/>
  <c r="BG909"/>
  <c r="BE909"/>
  <c r="T909"/>
  <c r="R909"/>
  <c r="P909"/>
  <c r="BI907"/>
  <c r="BH907"/>
  <c r="BG907"/>
  <c r="BE907"/>
  <c r="T907"/>
  <c r="R907"/>
  <c r="P907"/>
  <c r="BI903"/>
  <c r="BH903"/>
  <c r="BG903"/>
  <c r="BE903"/>
  <c r="T903"/>
  <c r="R903"/>
  <c r="P903"/>
  <c r="BI898"/>
  <c r="BH898"/>
  <c r="BG898"/>
  <c r="BE898"/>
  <c r="T898"/>
  <c r="R898"/>
  <c r="P898"/>
  <c r="BI895"/>
  <c r="BH895"/>
  <c r="BG895"/>
  <c r="BE895"/>
  <c r="T895"/>
  <c r="R895"/>
  <c r="P895"/>
  <c r="BI892"/>
  <c r="BH892"/>
  <c r="BG892"/>
  <c r="BE892"/>
  <c r="T892"/>
  <c r="R892"/>
  <c r="P892"/>
  <c r="BI889"/>
  <c r="BH889"/>
  <c r="BG889"/>
  <c r="BE889"/>
  <c r="T889"/>
  <c r="R889"/>
  <c r="P889"/>
  <c r="BI887"/>
  <c r="BH887"/>
  <c r="BG887"/>
  <c r="BE887"/>
  <c r="T887"/>
  <c r="R887"/>
  <c r="P887"/>
  <c r="BI886"/>
  <c r="BH886"/>
  <c r="BG886"/>
  <c r="BE886"/>
  <c r="T886"/>
  <c r="R886"/>
  <c r="P886"/>
  <c r="BI884"/>
  <c r="BH884"/>
  <c r="BG884"/>
  <c r="BE884"/>
  <c r="T884"/>
  <c r="R884"/>
  <c r="P884"/>
  <c r="BI882"/>
  <c r="BH882"/>
  <c r="BG882"/>
  <c r="BE882"/>
  <c r="T882"/>
  <c r="R882"/>
  <c r="P882"/>
  <c r="BI878"/>
  <c r="BH878"/>
  <c r="BG878"/>
  <c r="BE878"/>
  <c r="T878"/>
  <c r="R878"/>
  <c r="P878"/>
  <c r="BI877"/>
  <c r="BH877"/>
  <c r="BG877"/>
  <c r="BE877"/>
  <c r="T877"/>
  <c r="R877"/>
  <c r="P877"/>
  <c r="BI873"/>
  <c r="BH873"/>
  <c r="BG873"/>
  <c r="BE873"/>
  <c r="T873"/>
  <c r="R873"/>
  <c r="P873"/>
  <c r="BI871"/>
  <c r="BH871"/>
  <c r="BG871"/>
  <c r="BE871"/>
  <c r="T871"/>
  <c r="R871"/>
  <c r="P871"/>
  <c r="BI863"/>
  <c r="BH863"/>
  <c r="BG863"/>
  <c r="BE863"/>
  <c r="T863"/>
  <c r="R863"/>
  <c r="P863"/>
  <c r="BI861"/>
  <c r="BH861"/>
  <c r="BG861"/>
  <c r="BE861"/>
  <c r="T861"/>
  <c r="R861"/>
  <c r="P861"/>
  <c r="BI859"/>
  <c r="BH859"/>
  <c r="BG859"/>
  <c r="BE859"/>
  <c r="T859"/>
  <c r="R859"/>
  <c r="P859"/>
  <c r="BI858"/>
  <c r="BH858"/>
  <c r="BG858"/>
  <c r="BE858"/>
  <c r="T858"/>
  <c r="R858"/>
  <c r="P858"/>
  <c r="BI856"/>
  <c r="BH856"/>
  <c r="BG856"/>
  <c r="BE856"/>
  <c r="T856"/>
  <c r="R856"/>
  <c r="P856"/>
  <c r="BI854"/>
  <c r="BH854"/>
  <c r="BG854"/>
  <c r="BE854"/>
  <c r="T854"/>
  <c r="R854"/>
  <c r="P854"/>
  <c r="BI853"/>
  <c r="BH853"/>
  <c r="BG853"/>
  <c r="BE853"/>
  <c r="T853"/>
  <c r="R853"/>
  <c r="P853"/>
  <c r="BI851"/>
  <c r="BH851"/>
  <c r="BG851"/>
  <c r="BE851"/>
  <c r="T851"/>
  <c r="R851"/>
  <c r="P851"/>
  <c r="BI849"/>
  <c r="BH849"/>
  <c r="BG849"/>
  <c r="BE849"/>
  <c r="T849"/>
  <c r="R849"/>
  <c r="P849"/>
  <c r="BI847"/>
  <c r="BH847"/>
  <c r="BG847"/>
  <c r="BE847"/>
  <c r="T847"/>
  <c r="R847"/>
  <c r="P847"/>
  <c r="BI830"/>
  <c r="BH830"/>
  <c r="BG830"/>
  <c r="BE830"/>
  <c r="T830"/>
  <c r="R830"/>
  <c r="P830"/>
  <c r="BI827"/>
  <c r="BH827"/>
  <c r="BG827"/>
  <c r="BE827"/>
  <c r="T827"/>
  <c r="R827"/>
  <c r="P827"/>
  <c r="BI817"/>
  <c r="BH817"/>
  <c r="BG817"/>
  <c r="BE817"/>
  <c r="T817"/>
  <c r="R817"/>
  <c r="P817"/>
  <c r="BI815"/>
  <c r="BH815"/>
  <c r="BG815"/>
  <c r="BE815"/>
  <c r="T815"/>
  <c r="R815"/>
  <c r="P815"/>
  <c r="BI814"/>
  <c r="BH814"/>
  <c r="BG814"/>
  <c r="BE814"/>
  <c r="T814"/>
  <c r="R814"/>
  <c r="P814"/>
  <c r="BI812"/>
  <c r="BH812"/>
  <c r="BG812"/>
  <c r="BE812"/>
  <c r="T812"/>
  <c r="R812"/>
  <c r="P812"/>
  <c r="BI811"/>
  <c r="BH811"/>
  <c r="BG811"/>
  <c r="BE811"/>
  <c r="T811"/>
  <c r="R811"/>
  <c r="P811"/>
  <c r="BI809"/>
  <c r="BH809"/>
  <c r="BG809"/>
  <c r="BE809"/>
  <c r="T809"/>
  <c r="R809"/>
  <c r="P809"/>
  <c r="BI807"/>
  <c r="BH807"/>
  <c r="BG807"/>
  <c r="BE807"/>
  <c r="T807"/>
  <c r="R807"/>
  <c r="P807"/>
  <c r="BI805"/>
  <c r="BH805"/>
  <c r="BG805"/>
  <c r="BE805"/>
  <c r="T805"/>
  <c r="R805"/>
  <c r="P805"/>
  <c r="BI800"/>
  <c r="BH800"/>
  <c r="BG800"/>
  <c r="BE800"/>
  <c r="T800"/>
  <c r="R800"/>
  <c r="P800"/>
  <c r="BI798"/>
  <c r="BH798"/>
  <c r="BG798"/>
  <c r="BE798"/>
  <c r="T798"/>
  <c r="R798"/>
  <c r="P798"/>
  <c r="BI795"/>
  <c r="BH795"/>
  <c r="BG795"/>
  <c r="BE795"/>
  <c r="T795"/>
  <c r="R795"/>
  <c r="P795"/>
  <c r="BI793"/>
  <c r="BH793"/>
  <c r="BG793"/>
  <c r="BE793"/>
  <c r="T793"/>
  <c r="R793"/>
  <c r="P793"/>
  <c r="BI791"/>
  <c r="BH791"/>
  <c r="BG791"/>
  <c r="BE791"/>
  <c r="T791"/>
  <c r="R791"/>
  <c r="P791"/>
  <c r="BI785"/>
  <c r="BH785"/>
  <c r="BG785"/>
  <c r="BE785"/>
  <c r="T785"/>
  <c r="R785"/>
  <c r="P785"/>
  <c r="BI783"/>
  <c r="BH783"/>
  <c r="BG783"/>
  <c r="BE783"/>
  <c r="T783"/>
  <c r="R783"/>
  <c r="P783"/>
  <c r="BI776"/>
  <c r="BH776"/>
  <c r="BG776"/>
  <c r="BE776"/>
  <c r="T776"/>
  <c r="R776"/>
  <c r="P776"/>
  <c r="BI774"/>
  <c r="BH774"/>
  <c r="BG774"/>
  <c r="BE774"/>
  <c r="T774"/>
  <c r="R774"/>
  <c r="P774"/>
  <c r="BI772"/>
  <c r="BH772"/>
  <c r="BG772"/>
  <c r="BE772"/>
  <c r="T772"/>
  <c r="R772"/>
  <c r="P772"/>
  <c r="BI771"/>
  <c r="BH771"/>
  <c r="BG771"/>
  <c r="BE771"/>
  <c r="T771"/>
  <c r="R771"/>
  <c r="P771"/>
  <c r="BI769"/>
  <c r="BH769"/>
  <c r="BG769"/>
  <c r="BE769"/>
  <c r="T769"/>
  <c r="R769"/>
  <c r="P769"/>
  <c r="BI767"/>
  <c r="BH767"/>
  <c r="BG767"/>
  <c r="BE767"/>
  <c r="T767"/>
  <c r="R767"/>
  <c r="P767"/>
  <c r="BI765"/>
  <c r="BH765"/>
  <c r="BG765"/>
  <c r="BE765"/>
  <c r="T765"/>
  <c r="R765"/>
  <c r="P765"/>
  <c r="BI764"/>
  <c r="BH764"/>
  <c r="BG764"/>
  <c r="BE764"/>
  <c r="T764"/>
  <c r="R764"/>
  <c r="P764"/>
  <c r="BI763"/>
  <c r="BH763"/>
  <c r="BG763"/>
  <c r="BE763"/>
  <c r="T763"/>
  <c r="R763"/>
  <c r="P763"/>
  <c r="BI762"/>
  <c r="BH762"/>
  <c r="BG762"/>
  <c r="BE762"/>
  <c r="T762"/>
  <c r="R762"/>
  <c r="P762"/>
  <c r="BI760"/>
  <c r="BH760"/>
  <c r="BG760"/>
  <c r="BE760"/>
  <c r="T760"/>
  <c r="R760"/>
  <c r="P760"/>
  <c r="BI759"/>
  <c r="BH759"/>
  <c r="BG759"/>
  <c r="BE759"/>
  <c r="T759"/>
  <c r="R759"/>
  <c r="P759"/>
  <c r="BI756"/>
  <c r="BH756"/>
  <c r="BG756"/>
  <c r="BE756"/>
  <c r="T756"/>
  <c r="R756"/>
  <c r="P756"/>
  <c r="BI755"/>
  <c r="BH755"/>
  <c r="BG755"/>
  <c r="BE755"/>
  <c r="T755"/>
  <c r="R755"/>
  <c r="P755"/>
  <c r="BI754"/>
  <c r="BH754"/>
  <c r="BG754"/>
  <c r="BE754"/>
  <c r="T754"/>
  <c r="R754"/>
  <c r="P754"/>
  <c r="BI753"/>
  <c r="BH753"/>
  <c r="BG753"/>
  <c r="BE753"/>
  <c r="T753"/>
  <c r="R753"/>
  <c r="P753"/>
  <c r="BI749"/>
  <c r="BH749"/>
  <c r="BG749"/>
  <c r="BE749"/>
  <c r="T749"/>
  <c r="R749"/>
  <c r="P749"/>
  <c r="BI747"/>
  <c r="BH747"/>
  <c r="BG747"/>
  <c r="BE747"/>
  <c r="T747"/>
  <c r="R747"/>
  <c r="P747"/>
  <c r="BI743"/>
  <c r="BH743"/>
  <c r="BG743"/>
  <c r="BE743"/>
  <c r="T743"/>
  <c r="R743"/>
  <c r="P743"/>
  <c r="BI741"/>
  <c r="BH741"/>
  <c r="BG741"/>
  <c r="BE741"/>
  <c r="T741"/>
  <c r="R741"/>
  <c r="P741"/>
  <c r="BI737"/>
  <c r="BH737"/>
  <c r="BG737"/>
  <c r="BE737"/>
  <c r="T737"/>
  <c r="R737"/>
  <c r="P737"/>
  <c r="BI733"/>
  <c r="BH733"/>
  <c r="BG733"/>
  <c r="BE733"/>
  <c r="T733"/>
  <c r="R733"/>
  <c r="P733"/>
  <c r="BI732"/>
  <c r="BH732"/>
  <c r="BG732"/>
  <c r="BE732"/>
  <c r="T732"/>
  <c r="R732"/>
  <c r="P732"/>
  <c r="BI728"/>
  <c r="BH728"/>
  <c r="BG728"/>
  <c r="BE728"/>
  <c r="T728"/>
  <c r="R728"/>
  <c r="P728"/>
  <c r="BI725"/>
  <c r="BH725"/>
  <c r="BG725"/>
  <c r="BE725"/>
  <c r="T725"/>
  <c r="T724"/>
  <c r="R725"/>
  <c r="R724"/>
  <c r="P725"/>
  <c r="P724"/>
  <c r="BI723"/>
  <c r="BH723"/>
  <c r="BG723"/>
  <c r="BE723"/>
  <c r="T723"/>
  <c r="R723"/>
  <c r="P723"/>
  <c r="BI721"/>
  <c r="BH721"/>
  <c r="BG721"/>
  <c r="BE721"/>
  <c r="T721"/>
  <c r="R721"/>
  <c r="P721"/>
  <c r="BI720"/>
  <c r="BH720"/>
  <c r="BG720"/>
  <c r="BE720"/>
  <c r="T720"/>
  <c r="R720"/>
  <c r="P720"/>
  <c r="BI716"/>
  <c r="BH716"/>
  <c r="BG716"/>
  <c r="BE716"/>
  <c r="T716"/>
  <c r="R716"/>
  <c r="P716"/>
  <c r="BI714"/>
  <c r="BH714"/>
  <c r="BG714"/>
  <c r="BE714"/>
  <c r="T714"/>
  <c r="R714"/>
  <c r="P714"/>
  <c r="BI713"/>
  <c r="BH713"/>
  <c r="BG713"/>
  <c r="BE713"/>
  <c r="T713"/>
  <c r="R713"/>
  <c r="P713"/>
  <c r="BI711"/>
  <c r="BH711"/>
  <c r="BG711"/>
  <c r="BE711"/>
  <c r="T711"/>
  <c r="R711"/>
  <c r="P711"/>
  <c r="BI710"/>
  <c r="BH710"/>
  <c r="BG710"/>
  <c r="BE710"/>
  <c r="T710"/>
  <c r="R710"/>
  <c r="P710"/>
  <c r="BI708"/>
  <c r="BH708"/>
  <c r="BG708"/>
  <c r="BE708"/>
  <c r="T708"/>
  <c r="R708"/>
  <c r="P708"/>
  <c r="BI707"/>
  <c r="BH707"/>
  <c r="BG707"/>
  <c r="BE707"/>
  <c r="T707"/>
  <c r="R707"/>
  <c r="P707"/>
  <c r="BI702"/>
  <c r="BH702"/>
  <c r="BG702"/>
  <c r="BE702"/>
  <c r="T702"/>
  <c r="R702"/>
  <c r="P702"/>
  <c r="BI676"/>
  <c r="BH676"/>
  <c r="BG676"/>
  <c r="BE676"/>
  <c r="T676"/>
  <c r="R676"/>
  <c r="P676"/>
  <c r="BI671"/>
  <c r="BH671"/>
  <c r="BG671"/>
  <c r="BE671"/>
  <c r="T671"/>
  <c r="R671"/>
  <c r="P671"/>
  <c r="BI669"/>
  <c r="BH669"/>
  <c r="BG669"/>
  <c r="BE669"/>
  <c r="T669"/>
  <c r="R669"/>
  <c r="P669"/>
  <c r="BI610"/>
  <c r="BH610"/>
  <c r="BG610"/>
  <c r="BE610"/>
  <c r="T610"/>
  <c r="R610"/>
  <c r="P610"/>
  <c r="BI586"/>
  <c r="BH586"/>
  <c r="BG586"/>
  <c r="BE586"/>
  <c r="T586"/>
  <c r="R586"/>
  <c r="P586"/>
  <c r="BI585"/>
  <c r="BH585"/>
  <c r="BG585"/>
  <c r="BE585"/>
  <c r="T585"/>
  <c r="R585"/>
  <c r="P585"/>
  <c r="BI577"/>
  <c r="BH577"/>
  <c r="BG577"/>
  <c r="BE577"/>
  <c r="T577"/>
  <c r="R577"/>
  <c r="P577"/>
  <c r="BI570"/>
  <c r="BH570"/>
  <c r="BG570"/>
  <c r="BE570"/>
  <c r="T570"/>
  <c r="R570"/>
  <c r="P570"/>
  <c r="BI567"/>
  <c r="BH567"/>
  <c r="BG567"/>
  <c r="BE567"/>
  <c r="T567"/>
  <c r="R567"/>
  <c r="P567"/>
  <c r="BI566"/>
  <c r="BH566"/>
  <c r="BG566"/>
  <c r="BE566"/>
  <c r="T566"/>
  <c r="R566"/>
  <c r="P566"/>
  <c r="BI565"/>
  <c r="BH565"/>
  <c r="BG565"/>
  <c r="BE565"/>
  <c r="T565"/>
  <c r="R565"/>
  <c r="P565"/>
  <c r="BI562"/>
  <c r="BH562"/>
  <c r="BG562"/>
  <c r="BE562"/>
  <c r="T562"/>
  <c r="R562"/>
  <c r="P562"/>
  <c r="BI554"/>
  <c r="BH554"/>
  <c r="BG554"/>
  <c r="BE554"/>
  <c r="T554"/>
  <c r="R554"/>
  <c r="P554"/>
  <c r="BI547"/>
  <c r="BH547"/>
  <c r="BG547"/>
  <c r="BE547"/>
  <c r="T547"/>
  <c r="R547"/>
  <c r="P547"/>
  <c r="BI544"/>
  <c r="BH544"/>
  <c r="BG544"/>
  <c r="BE544"/>
  <c r="T544"/>
  <c r="R544"/>
  <c r="P544"/>
  <c r="BI542"/>
  <c r="BH542"/>
  <c r="BG542"/>
  <c r="BE542"/>
  <c r="T542"/>
  <c r="R542"/>
  <c r="P542"/>
  <c r="BI534"/>
  <c r="BH534"/>
  <c r="BG534"/>
  <c r="BE534"/>
  <c r="T534"/>
  <c r="R534"/>
  <c r="P534"/>
  <c r="BI527"/>
  <c r="BH527"/>
  <c r="BG527"/>
  <c r="BE527"/>
  <c r="T527"/>
  <c r="R527"/>
  <c r="P527"/>
  <c r="BI523"/>
  <c r="BH523"/>
  <c r="BG523"/>
  <c r="BE523"/>
  <c r="T523"/>
  <c r="R523"/>
  <c r="P523"/>
  <c r="BI515"/>
  <c r="BH515"/>
  <c r="BG515"/>
  <c r="BE515"/>
  <c r="T515"/>
  <c r="R515"/>
  <c r="P515"/>
  <c r="BI497"/>
  <c r="BH497"/>
  <c r="BG497"/>
  <c r="BE497"/>
  <c r="T497"/>
  <c r="R497"/>
  <c r="P497"/>
  <c r="BI492"/>
  <c r="BH492"/>
  <c r="BG492"/>
  <c r="BE492"/>
  <c r="T492"/>
  <c r="R492"/>
  <c r="P492"/>
  <c r="BI465"/>
  <c r="BH465"/>
  <c r="BG465"/>
  <c r="BE465"/>
  <c r="T465"/>
  <c r="R465"/>
  <c r="P465"/>
  <c r="BI463"/>
  <c r="BH463"/>
  <c r="BG463"/>
  <c r="BE463"/>
  <c r="T463"/>
  <c r="R463"/>
  <c r="P463"/>
  <c r="BI460"/>
  <c r="BH460"/>
  <c r="BG460"/>
  <c r="BE460"/>
  <c r="T460"/>
  <c r="R460"/>
  <c r="P460"/>
  <c r="BI438"/>
  <c r="BH438"/>
  <c r="BG438"/>
  <c r="BE438"/>
  <c r="T438"/>
  <c r="R438"/>
  <c r="P438"/>
  <c r="BI436"/>
  <c r="BH436"/>
  <c r="BG436"/>
  <c r="BE436"/>
  <c r="T436"/>
  <c r="R436"/>
  <c r="P436"/>
  <c r="BI434"/>
  <c r="BH434"/>
  <c r="BG434"/>
  <c r="BE434"/>
  <c r="T434"/>
  <c r="R434"/>
  <c r="P434"/>
  <c r="BI433"/>
  <c r="BH433"/>
  <c r="BG433"/>
  <c r="BE433"/>
  <c r="T433"/>
  <c r="R433"/>
  <c r="P433"/>
  <c r="BI431"/>
  <c r="BH431"/>
  <c r="BG431"/>
  <c r="BE431"/>
  <c r="T431"/>
  <c r="R431"/>
  <c r="P431"/>
  <c r="BI429"/>
  <c r="BH429"/>
  <c r="BG429"/>
  <c r="BE429"/>
  <c r="T429"/>
  <c r="R429"/>
  <c r="P429"/>
  <c r="BI427"/>
  <c r="BH427"/>
  <c r="BG427"/>
  <c r="BE427"/>
  <c r="T427"/>
  <c r="R427"/>
  <c r="P427"/>
  <c r="BI426"/>
  <c r="BH426"/>
  <c r="BG426"/>
  <c r="BE426"/>
  <c r="T426"/>
  <c r="R426"/>
  <c r="P426"/>
  <c r="BI421"/>
  <c r="BH421"/>
  <c r="BG421"/>
  <c r="BE421"/>
  <c r="T421"/>
  <c r="R421"/>
  <c r="P421"/>
  <c r="BI420"/>
  <c r="BH420"/>
  <c r="BG420"/>
  <c r="BE420"/>
  <c r="T420"/>
  <c r="R420"/>
  <c r="P420"/>
  <c r="BI418"/>
  <c r="BH418"/>
  <c r="BG418"/>
  <c r="BE418"/>
  <c r="T418"/>
  <c r="R418"/>
  <c r="P418"/>
  <c r="BI413"/>
  <c r="BH413"/>
  <c r="BG413"/>
  <c r="BE413"/>
  <c r="T413"/>
  <c r="R413"/>
  <c r="P413"/>
  <c r="BI409"/>
  <c r="BH409"/>
  <c r="BG409"/>
  <c r="BE409"/>
  <c r="T409"/>
  <c r="R409"/>
  <c r="P409"/>
  <c r="BI399"/>
  <c r="BH399"/>
  <c r="BG399"/>
  <c r="BE399"/>
  <c r="T399"/>
  <c r="R399"/>
  <c r="P399"/>
  <c r="BI389"/>
  <c r="BH389"/>
  <c r="BG389"/>
  <c r="BE389"/>
  <c r="T389"/>
  <c r="R389"/>
  <c r="P389"/>
  <c r="BI384"/>
  <c r="BH384"/>
  <c r="BG384"/>
  <c r="BE384"/>
  <c r="T384"/>
  <c r="R384"/>
  <c r="P384"/>
  <c r="BI377"/>
  <c r="BH377"/>
  <c r="BG377"/>
  <c r="BE377"/>
  <c r="T377"/>
  <c r="R377"/>
  <c r="P377"/>
  <c r="BI370"/>
  <c r="BH370"/>
  <c r="BG370"/>
  <c r="BE370"/>
  <c r="T370"/>
  <c r="R370"/>
  <c r="P370"/>
  <c r="BI369"/>
  <c r="BH369"/>
  <c r="BG369"/>
  <c r="BE369"/>
  <c r="T369"/>
  <c r="R369"/>
  <c r="P369"/>
  <c r="BI367"/>
  <c r="BH367"/>
  <c r="BG367"/>
  <c r="BE367"/>
  <c r="T367"/>
  <c r="R367"/>
  <c r="P367"/>
  <c r="BI365"/>
  <c r="BH365"/>
  <c r="BG365"/>
  <c r="BE365"/>
  <c r="T365"/>
  <c r="R365"/>
  <c r="P365"/>
  <c r="BI363"/>
  <c r="BH363"/>
  <c r="BG363"/>
  <c r="BE363"/>
  <c r="T363"/>
  <c r="R363"/>
  <c r="P363"/>
  <c r="BI361"/>
  <c r="BH361"/>
  <c r="BG361"/>
  <c r="BE361"/>
  <c r="T361"/>
  <c r="R361"/>
  <c r="P361"/>
  <c r="BI359"/>
  <c r="BH359"/>
  <c r="BG359"/>
  <c r="BE359"/>
  <c r="T359"/>
  <c r="R359"/>
  <c r="P359"/>
  <c r="BI356"/>
  <c r="BH356"/>
  <c r="BG356"/>
  <c r="BE356"/>
  <c r="T356"/>
  <c r="R356"/>
  <c r="P356"/>
  <c r="BI354"/>
  <c r="BH354"/>
  <c r="BG354"/>
  <c r="BE354"/>
  <c r="T354"/>
  <c r="R354"/>
  <c r="P354"/>
  <c r="BI352"/>
  <c r="BH352"/>
  <c r="BG352"/>
  <c r="BE352"/>
  <c r="T352"/>
  <c r="R352"/>
  <c r="P352"/>
  <c r="BI351"/>
  <c r="BH351"/>
  <c r="BG351"/>
  <c r="BE351"/>
  <c r="T351"/>
  <c r="R351"/>
  <c r="P351"/>
  <c r="BI350"/>
  <c r="BH350"/>
  <c r="BG350"/>
  <c r="BE350"/>
  <c r="T350"/>
  <c r="R350"/>
  <c r="P350"/>
  <c r="BI345"/>
  <c r="BH345"/>
  <c r="BG345"/>
  <c r="BE345"/>
  <c r="T345"/>
  <c r="R345"/>
  <c r="P345"/>
  <c r="BI344"/>
  <c r="BH344"/>
  <c r="BG344"/>
  <c r="BE344"/>
  <c r="T344"/>
  <c r="R344"/>
  <c r="P344"/>
  <c r="BI343"/>
  <c r="BH343"/>
  <c r="BG343"/>
  <c r="BE343"/>
  <c r="T343"/>
  <c r="R343"/>
  <c r="P343"/>
  <c r="BI342"/>
  <c r="BH342"/>
  <c r="BG342"/>
  <c r="BE342"/>
  <c r="T342"/>
  <c r="R342"/>
  <c r="P342"/>
  <c r="BI341"/>
  <c r="BH341"/>
  <c r="BG341"/>
  <c r="BE341"/>
  <c r="T341"/>
  <c r="R341"/>
  <c r="P341"/>
  <c r="BI336"/>
  <c r="BH336"/>
  <c r="BG336"/>
  <c r="BE336"/>
  <c r="T336"/>
  <c r="R336"/>
  <c r="P336"/>
  <c r="BI335"/>
  <c r="BH335"/>
  <c r="BG335"/>
  <c r="BE335"/>
  <c r="T335"/>
  <c r="R335"/>
  <c r="P335"/>
  <c r="BI333"/>
  <c r="BH333"/>
  <c r="BG333"/>
  <c r="BE333"/>
  <c r="T333"/>
  <c r="R333"/>
  <c r="P333"/>
  <c r="BI331"/>
  <c r="BH331"/>
  <c r="BG331"/>
  <c r="BE331"/>
  <c r="T331"/>
  <c r="R331"/>
  <c r="P331"/>
  <c r="BI295"/>
  <c r="BH295"/>
  <c r="BG295"/>
  <c r="BE295"/>
  <c r="T295"/>
  <c r="R295"/>
  <c r="P295"/>
  <c r="BI294"/>
  <c r="BH294"/>
  <c r="BG294"/>
  <c r="BE294"/>
  <c r="T294"/>
  <c r="R294"/>
  <c r="P294"/>
  <c r="BI292"/>
  <c r="BH292"/>
  <c r="BG292"/>
  <c r="BE292"/>
  <c r="T292"/>
  <c r="R292"/>
  <c r="P292"/>
  <c r="BI264"/>
  <c r="BH264"/>
  <c r="BG264"/>
  <c r="BE264"/>
  <c r="T264"/>
  <c r="R264"/>
  <c r="P264"/>
  <c r="BI261"/>
  <c r="BH261"/>
  <c r="BG261"/>
  <c r="BE261"/>
  <c r="T261"/>
  <c r="R261"/>
  <c r="P261"/>
  <c r="BI259"/>
  <c r="BH259"/>
  <c r="BG259"/>
  <c r="BE259"/>
  <c r="T259"/>
  <c r="R259"/>
  <c r="P259"/>
  <c r="BI250"/>
  <c r="BH250"/>
  <c r="BG250"/>
  <c r="BE250"/>
  <c r="T250"/>
  <c r="R250"/>
  <c r="P250"/>
  <c r="BI233"/>
  <c r="BH233"/>
  <c r="BG233"/>
  <c r="BE233"/>
  <c r="T233"/>
  <c r="R233"/>
  <c r="P233"/>
  <c r="BI219"/>
  <c r="BH219"/>
  <c r="BG219"/>
  <c r="BE219"/>
  <c r="T219"/>
  <c r="R219"/>
  <c r="P219"/>
  <c r="BI213"/>
  <c r="BH213"/>
  <c r="BG213"/>
  <c r="BE213"/>
  <c r="T213"/>
  <c r="R213"/>
  <c r="P213"/>
  <c r="BI211"/>
  <c r="BH211"/>
  <c r="BG211"/>
  <c r="BE211"/>
  <c r="T211"/>
  <c r="R211"/>
  <c r="P211"/>
  <c r="BI204"/>
  <c r="BH204"/>
  <c r="BG204"/>
  <c r="BE204"/>
  <c r="T204"/>
  <c r="R204"/>
  <c r="P204"/>
  <c r="BI202"/>
  <c r="BH202"/>
  <c r="BG202"/>
  <c r="BE202"/>
  <c r="T202"/>
  <c r="R202"/>
  <c r="P202"/>
  <c r="BI198"/>
  <c r="BH198"/>
  <c r="BG198"/>
  <c r="BE198"/>
  <c r="T198"/>
  <c r="R198"/>
  <c r="P198"/>
  <c r="BI196"/>
  <c r="BH196"/>
  <c r="BG196"/>
  <c r="BE196"/>
  <c r="T196"/>
  <c r="R196"/>
  <c r="P196"/>
  <c r="BI191"/>
  <c r="BH191"/>
  <c r="BG191"/>
  <c r="BE191"/>
  <c r="T191"/>
  <c r="R191"/>
  <c r="P191"/>
  <c r="BI188"/>
  <c r="BH188"/>
  <c r="BG188"/>
  <c r="BE188"/>
  <c r="T188"/>
  <c r="R188"/>
  <c r="P188"/>
  <c r="BI185"/>
  <c r="BH185"/>
  <c r="BG185"/>
  <c r="BE185"/>
  <c r="T185"/>
  <c r="R185"/>
  <c r="P185"/>
  <c r="BI183"/>
  <c r="BH183"/>
  <c r="BG183"/>
  <c r="BE183"/>
  <c r="T183"/>
  <c r="R183"/>
  <c r="P183"/>
  <c r="BI181"/>
  <c r="BH181"/>
  <c r="BG181"/>
  <c r="BE181"/>
  <c r="T181"/>
  <c r="R181"/>
  <c r="P181"/>
  <c r="BI180"/>
  <c r="BH180"/>
  <c r="BG180"/>
  <c r="BE180"/>
  <c r="T180"/>
  <c r="R180"/>
  <c r="P180"/>
  <c r="BI178"/>
  <c r="BH178"/>
  <c r="BG178"/>
  <c r="BE178"/>
  <c r="T178"/>
  <c r="R178"/>
  <c r="P178"/>
  <c r="BI176"/>
  <c r="BH176"/>
  <c r="BG176"/>
  <c r="BE176"/>
  <c r="T176"/>
  <c r="R176"/>
  <c r="P176"/>
  <c r="BI175"/>
  <c r="BH175"/>
  <c r="BG175"/>
  <c r="BE175"/>
  <c r="T175"/>
  <c r="R175"/>
  <c r="P175"/>
  <c r="BI174"/>
  <c r="BH174"/>
  <c r="BG174"/>
  <c r="BE174"/>
  <c r="T174"/>
  <c r="R174"/>
  <c r="P174"/>
  <c r="BI173"/>
  <c r="BH173"/>
  <c r="BG173"/>
  <c r="BE173"/>
  <c r="T173"/>
  <c r="R173"/>
  <c r="P173"/>
  <c r="BI171"/>
  <c r="BH171"/>
  <c r="BG171"/>
  <c r="BE171"/>
  <c r="T171"/>
  <c r="R171"/>
  <c r="P171"/>
  <c r="BI170"/>
  <c r="BH170"/>
  <c r="BG170"/>
  <c r="BE170"/>
  <c r="T170"/>
  <c r="R170"/>
  <c r="P170"/>
  <c r="BI167"/>
  <c r="BH167"/>
  <c r="BG167"/>
  <c r="BE167"/>
  <c r="T167"/>
  <c r="R167"/>
  <c r="P167"/>
  <c r="BI166"/>
  <c r="BH166"/>
  <c r="BG166"/>
  <c r="BE166"/>
  <c r="T166"/>
  <c r="R166"/>
  <c r="P166"/>
  <c r="BI164"/>
  <c r="BH164"/>
  <c r="BG164"/>
  <c r="BE164"/>
  <c r="T164"/>
  <c r="R164"/>
  <c r="P164"/>
  <c r="BI161"/>
  <c r="BH161"/>
  <c r="BG161"/>
  <c r="BE161"/>
  <c r="T161"/>
  <c r="R161"/>
  <c r="P161"/>
  <c r="J154"/>
  <c r="F154"/>
  <c r="F152"/>
  <c r="E150"/>
  <c r="BI133"/>
  <c r="BH133"/>
  <c r="BG133"/>
  <c r="BE133"/>
  <c r="BI132"/>
  <c r="BH132"/>
  <c r="BG132"/>
  <c r="BF132"/>
  <c r="BE132"/>
  <c r="BI131"/>
  <c r="BH131"/>
  <c r="BG131"/>
  <c r="BF131"/>
  <c r="BE131"/>
  <c r="BI130"/>
  <c r="BH130"/>
  <c r="BG130"/>
  <c r="BF130"/>
  <c r="BE130"/>
  <c r="BI129"/>
  <c r="BH129"/>
  <c r="BG129"/>
  <c r="BF129"/>
  <c r="BE129"/>
  <c r="BI128"/>
  <c r="BH128"/>
  <c r="BG128"/>
  <c r="BF128"/>
  <c r="BE128"/>
  <c r="J95"/>
  <c r="F95"/>
  <c r="F93"/>
  <c r="E91"/>
  <c r="J28"/>
  <c r="E28"/>
  <c r="J155"/>
  <c r="J27"/>
  <c r="J22"/>
  <c r="E22"/>
  <c r="F155"/>
  <c r="J21"/>
  <c r="J16"/>
  <c r="J93"/>
  <c r="E7"/>
  <c r="E144"/>
  <c i="1" r="L90"/>
  <c r="AM90"/>
  <c r="AM89"/>
  <c r="L89"/>
  <c r="AM87"/>
  <c r="L87"/>
  <c r="L85"/>
  <c r="L84"/>
  <c i="2" r="BK1274"/>
  <c r="J1133"/>
  <c r="J1040"/>
  <c r="J963"/>
  <c r="BK882"/>
  <c r="J830"/>
  <c r="BK776"/>
  <c r="BK733"/>
  <c r="BK566"/>
  <c r="J354"/>
  <c r="J259"/>
  <c r="J1283"/>
  <c r="BK1019"/>
  <c r="J1005"/>
  <c r="BK927"/>
  <c r="J723"/>
  <c r="BK367"/>
  <c r="BK264"/>
  <c r="BK1096"/>
  <c r="J873"/>
  <c r="J219"/>
  <c r="BK1189"/>
  <c r="BK1004"/>
  <c r="BK953"/>
  <c r="BK793"/>
  <c r="J737"/>
  <c r="J361"/>
  <c r="J261"/>
  <c i="1" r="AS96"/>
  <c i="2" r="J409"/>
  <c r="J167"/>
  <c r="BK1040"/>
  <c r="BK909"/>
  <c r="BK811"/>
  <c r="J714"/>
  <c r="J421"/>
  <c r="BK429"/>
  <c r="BK1208"/>
  <c r="BK923"/>
  <c r="BK800"/>
  <c r="J760"/>
  <c r="BK369"/>
  <c r="BK1014"/>
  <c r="J898"/>
  <c r="BK763"/>
  <c r="J713"/>
  <c r="BK610"/>
  <c r="J367"/>
  <c r="J1159"/>
  <c r="BK933"/>
  <c r="J882"/>
  <c r="J772"/>
  <c r="BK714"/>
  <c r="J707"/>
  <c r="J434"/>
  <c r="J292"/>
  <c r="BK1161"/>
  <c r="BK998"/>
  <c r="BK898"/>
  <c r="BK759"/>
  <c r="BK702"/>
  <c r="BK351"/>
  <c r="J188"/>
  <c i="3" r="J318"/>
  <c r="J261"/>
  <c r="BK330"/>
  <c r="J230"/>
  <c r="J173"/>
  <c r="BK323"/>
  <c r="J243"/>
  <c r="BK190"/>
  <c r="J156"/>
  <c r="BK226"/>
  <c r="J188"/>
  <c r="BK307"/>
  <c r="BK251"/>
  <c r="BK177"/>
  <c r="BK243"/>
  <c r="BK160"/>
  <c r="J251"/>
  <c r="BK230"/>
  <c r="BK265"/>
  <c r="BK210"/>
  <c r="BK166"/>
  <c r="J293"/>
  <c r="J286"/>
  <c r="BK246"/>
  <c i="4" r="J280"/>
  <c r="J207"/>
  <c r="BK182"/>
  <c r="J266"/>
  <c r="J247"/>
  <c r="J211"/>
  <c r="J196"/>
  <c r="J184"/>
  <c r="J154"/>
  <c r="J272"/>
  <c r="BK258"/>
  <c r="BK225"/>
  <c r="BK205"/>
  <c r="BK276"/>
  <c r="BK265"/>
  <c r="J226"/>
  <c r="BK190"/>
  <c r="J171"/>
  <c r="J246"/>
  <c r="BK218"/>
  <c r="BK149"/>
  <c r="J258"/>
  <c r="J214"/>
  <c r="BK185"/>
  <c r="BK252"/>
  <c r="BK162"/>
  <c r="J282"/>
  <c r="BK244"/>
  <c r="BK232"/>
  <c r="BK183"/>
  <c r="J166"/>
  <c r="BK246"/>
  <c r="J227"/>
  <c r="BK193"/>
  <c r="BK237"/>
  <c r="BK229"/>
  <c r="J205"/>
  <c r="J167"/>
  <c r="BK274"/>
  <c r="BK249"/>
  <c r="J230"/>
  <c r="BK175"/>
  <c i="5" r="BK147"/>
  <c r="J167"/>
  <c r="BK175"/>
  <c r="BK169"/>
  <c r="J173"/>
  <c r="BK144"/>
  <c r="BK176"/>
  <c r="BK142"/>
  <c r="J146"/>
  <c r="BK149"/>
  <c i="6" r="J187"/>
  <c r="BK168"/>
  <c r="BK183"/>
  <c r="BK153"/>
  <c r="J190"/>
  <c r="J170"/>
  <c r="J200"/>
  <c r="BK149"/>
  <c r="J193"/>
  <c r="BK196"/>
  <c r="BK152"/>
  <c r="BK178"/>
  <c r="J207"/>
  <c r="BK189"/>
  <c i="7" r="BK169"/>
  <c r="J176"/>
  <c r="J200"/>
  <c r="J170"/>
  <c i="8" r="J278"/>
  <c r="J240"/>
  <c r="J189"/>
  <c r="J310"/>
  <c r="BK297"/>
  <c r="BK277"/>
  <c r="J231"/>
  <c r="BK204"/>
  <c r="J178"/>
  <c r="BK166"/>
  <c r="J307"/>
  <c r="BK286"/>
  <c r="J275"/>
  <c r="J206"/>
  <c r="BK184"/>
  <c r="J258"/>
  <c r="J228"/>
  <c r="BK209"/>
  <c r="J193"/>
  <c r="J150"/>
  <c r="BK295"/>
  <c r="J277"/>
  <c r="BK243"/>
  <c r="J201"/>
  <c r="BK165"/>
  <c r="BK149"/>
  <c r="J285"/>
  <c r="BK172"/>
  <c r="J146"/>
  <c r="J224"/>
  <c r="BK186"/>
  <c r="BK156"/>
  <c r="BK305"/>
  <c r="J287"/>
  <c r="BK267"/>
  <c r="BK237"/>
  <c r="BK219"/>
  <c r="BK178"/>
  <c r="BK299"/>
  <c r="BK274"/>
  <c r="BK250"/>
  <c r="BK312"/>
  <c r="J247"/>
  <c r="J237"/>
  <c r="J207"/>
  <c r="J165"/>
  <c i="9" r="J146"/>
  <c r="BK155"/>
  <c r="J156"/>
  <c r="BK183"/>
  <c r="J160"/>
  <c r="BK140"/>
  <c r="J174"/>
  <c r="BK150"/>
  <c r="J186"/>
  <c r="J164"/>
  <c r="J176"/>
  <c r="BK146"/>
  <c r="J159"/>
  <c r="BK178"/>
  <c i="10" r="BK167"/>
  <c r="BK161"/>
  <c r="BK148"/>
  <c r="BK163"/>
  <c r="BK173"/>
  <c r="J159"/>
  <c r="BK147"/>
  <c r="BK141"/>
  <c r="BK153"/>
  <c r="BK159"/>
  <c r="J148"/>
  <c r="J153"/>
  <c i="11" r="BK174"/>
  <c r="BK186"/>
  <c r="BK148"/>
  <c r="BK182"/>
  <c r="J157"/>
  <c r="J183"/>
  <c r="BK171"/>
  <c r="J151"/>
  <c r="J160"/>
  <c r="BK145"/>
  <c r="BK151"/>
  <c r="J148"/>
  <c r="J177"/>
  <c r="BK172"/>
  <c r="J166"/>
  <c r="BK160"/>
  <c i="12" r="BK1274"/>
  <c r="J1047"/>
  <c r="BK960"/>
  <c r="BK831"/>
  <c r="BK785"/>
  <c r="J719"/>
  <c r="J540"/>
  <c r="BK367"/>
  <c r="J242"/>
  <c r="BK1331"/>
  <c r="BK1254"/>
  <c r="BK1070"/>
  <c r="J948"/>
  <c r="BK901"/>
  <c r="BK804"/>
  <c r="BK749"/>
  <c r="J485"/>
  <c r="BK338"/>
  <c r="BK184"/>
  <c r="J1238"/>
  <c r="J996"/>
  <c r="BK923"/>
  <c r="J756"/>
  <c r="J554"/>
  <c r="BK369"/>
  <c r="BK355"/>
  <c r="J191"/>
  <c r="J181"/>
  <c r="J1045"/>
  <c r="J905"/>
  <c r="BK863"/>
  <c r="BK604"/>
  <c r="BK432"/>
  <c r="J362"/>
  <c r="BK346"/>
  <c r="BK191"/>
  <c r="J1080"/>
  <c r="J1013"/>
  <c r="J947"/>
  <c r="J887"/>
  <c r="BK840"/>
  <c r="BK548"/>
  <c r="BK416"/>
  <c r="J169"/>
  <c r="BK1136"/>
  <c r="BK1036"/>
  <c r="BK903"/>
  <c r="J804"/>
  <c r="J785"/>
  <c r="J347"/>
  <c r="J1208"/>
  <c r="J1023"/>
  <c r="BK958"/>
  <c r="BK873"/>
  <c r="BK719"/>
  <c r="J423"/>
  <c r="J1004"/>
  <c r="J965"/>
  <c r="J857"/>
  <c r="BK733"/>
  <c r="BK485"/>
  <c r="BK253"/>
  <c r="J1042"/>
  <c r="J989"/>
  <c r="BK919"/>
  <c r="J722"/>
  <c r="BK348"/>
  <c r="BK186"/>
  <c r="J1158"/>
  <c r="BK954"/>
  <c r="J838"/>
  <c r="BK781"/>
  <c r="BK722"/>
  <c r="BK384"/>
  <c r="J209"/>
  <c r="BK174"/>
  <c r="BK996"/>
  <c r="BK956"/>
  <c r="J893"/>
  <c r="BK1208"/>
  <c r="J1078"/>
  <c r="BK970"/>
  <c r="BK796"/>
  <c r="BK775"/>
  <c r="J576"/>
  <c r="BK419"/>
  <c r="BK203"/>
  <c r="J162"/>
  <c i="13" r="BK154"/>
  <c r="J222"/>
  <c r="BK191"/>
  <c r="BK222"/>
  <c r="BK187"/>
  <c r="BK240"/>
  <c r="BK219"/>
  <c r="J191"/>
  <c r="J195"/>
  <c r="BK164"/>
  <c r="J256"/>
  <c r="BK216"/>
  <c r="J237"/>
  <c r="J245"/>
  <c r="BK245"/>
  <c r="J176"/>
  <c r="BK233"/>
  <c r="J174"/>
  <c r="BK229"/>
  <c r="BK178"/>
  <c i="14" r="BK235"/>
  <c r="J210"/>
  <c r="J176"/>
  <c r="J222"/>
  <c r="J162"/>
  <c r="BK250"/>
  <c r="J227"/>
  <c r="BK160"/>
  <c r="BK215"/>
  <c r="J169"/>
  <c r="BK245"/>
  <c r="BK246"/>
  <c r="BK220"/>
  <c r="BK183"/>
  <c r="J231"/>
  <c r="J197"/>
  <c r="BK187"/>
  <c r="BK253"/>
  <c r="J242"/>
  <c r="BK206"/>
  <c r="BK178"/>
  <c r="BK249"/>
  <c r="BK217"/>
  <c r="J186"/>
  <c r="J154"/>
  <c r="BK224"/>
  <c r="BK186"/>
  <c r="J153"/>
  <c r="BK227"/>
  <c r="BK171"/>
  <c r="J156"/>
  <c r="J200"/>
  <c r="J182"/>
  <c r="J173"/>
  <c i="15" r="J180"/>
  <c r="J204"/>
  <c r="BK165"/>
  <c r="J186"/>
  <c r="J178"/>
  <c r="J153"/>
  <c r="J202"/>
  <c r="J220"/>
  <c r="BK205"/>
  <c r="J196"/>
  <c r="J185"/>
  <c r="BK216"/>
  <c r="J156"/>
  <c r="J211"/>
  <c r="J193"/>
  <c r="BK169"/>
  <c r="BK156"/>
  <c r="J184"/>
  <c r="J148"/>
  <c r="BK206"/>
  <c r="BK197"/>
  <c r="BK202"/>
  <c r="J181"/>
  <c i="16" r="J210"/>
  <c r="BK196"/>
  <c r="BK182"/>
  <c r="J167"/>
  <c r="BK194"/>
  <c r="J175"/>
  <c r="BK216"/>
  <c r="BK159"/>
  <c r="BK156"/>
  <c r="BK204"/>
  <c r="J193"/>
  <c r="J154"/>
  <c r="J209"/>
  <c r="J174"/>
  <c r="J214"/>
  <c r="J171"/>
  <c r="BK142"/>
  <c r="J162"/>
  <c r="J144"/>
  <c r="J185"/>
  <c r="BK209"/>
  <c r="BK178"/>
  <c r="BK145"/>
  <c r="J148"/>
  <c r="J206"/>
  <c r="BK169"/>
  <c i="17" r="J338"/>
  <c r="J320"/>
  <c r="J281"/>
  <c r="BK237"/>
  <c r="J206"/>
  <c r="BK189"/>
  <c r="BK145"/>
  <c r="J305"/>
  <c r="J256"/>
  <c r="J217"/>
  <c r="J202"/>
  <c r="BK178"/>
  <c r="J148"/>
  <c r="BK333"/>
  <c r="BK293"/>
  <c r="BK246"/>
  <c r="J224"/>
  <c r="J205"/>
  <c r="J159"/>
  <c r="BK313"/>
  <c r="BK292"/>
  <c r="J229"/>
  <c r="J167"/>
  <c r="BK151"/>
  <c r="BK310"/>
  <c r="J290"/>
  <c r="BK259"/>
  <c r="BK227"/>
  <c r="BK207"/>
  <c r="J178"/>
  <c r="J152"/>
  <c r="BK316"/>
  <c r="BK303"/>
  <c r="J267"/>
  <c r="BK184"/>
  <c r="BK327"/>
  <c r="J285"/>
  <c r="BK254"/>
  <c r="BK245"/>
  <c r="BK201"/>
  <c r="J153"/>
  <c r="J308"/>
  <c r="J236"/>
  <c r="J191"/>
  <c r="J162"/>
  <c r="BK315"/>
  <c r="J288"/>
  <c r="BK251"/>
  <c r="BK196"/>
  <c r="J185"/>
  <c r="BK318"/>
  <c r="J289"/>
  <c r="J254"/>
  <c r="BK231"/>
  <c r="BK186"/>
  <c r="BK165"/>
  <c r="BK317"/>
  <c r="J299"/>
  <c r="BK261"/>
  <c r="J218"/>
  <c r="J186"/>
  <c r="BK158"/>
  <c r="BK290"/>
  <c r="J259"/>
  <c r="BK233"/>
  <c r="J199"/>
  <c r="J177"/>
  <c i="18" r="J173"/>
  <c r="BK152"/>
  <c r="J165"/>
  <c r="BK168"/>
  <c r="J148"/>
  <c r="J143"/>
  <c r="J147"/>
  <c r="J181"/>
  <c r="BK167"/>
  <c r="J167"/>
  <c r="BK171"/>
  <c r="BK153"/>
  <c r="J177"/>
  <c r="BK161"/>
  <c r="J171"/>
  <c i="19" r="J146"/>
  <c r="J152"/>
  <c r="J172"/>
  <c r="BK147"/>
  <c r="BK167"/>
  <c r="J145"/>
  <c r="J169"/>
  <c r="BK163"/>
  <c r="J151"/>
  <c r="J149"/>
  <c r="BK166"/>
  <c i="20" r="J173"/>
  <c r="J181"/>
  <c r="BK174"/>
  <c r="BK170"/>
  <c r="J183"/>
  <c r="BK177"/>
  <c r="BK147"/>
  <c r="BK165"/>
  <c r="J179"/>
  <c r="J154"/>
  <c r="BK141"/>
  <c r="J156"/>
  <c r="BK155"/>
  <c r="J165"/>
  <c r="J146"/>
  <c i="21" r="J153"/>
  <c r="J184"/>
  <c r="BK167"/>
  <c r="BK193"/>
  <c r="BK153"/>
  <c r="J188"/>
  <c r="J159"/>
  <c r="J178"/>
  <c i="22" r="J218"/>
  <c r="BK243"/>
  <c r="J189"/>
  <c r="J240"/>
  <c r="J226"/>
  <c r="BK157"/>
  <c r="BK183"/>
  <c r="J231"/>
  <c r="J206"/>
  <c r="J228"/>
  <c r="BK213"/>
  <c r="J151"/>
  <c r="J213"/>
  <c r="BK191"/>
  <c r="J157"/>
  <c r="BK175"/>
  <c r="J210"/>
  <c r="J160"/>
  <c r="J205"/>
  <c r="BK173"/>
  <c r="J216"/>
  <c r="J162"/>
  <c r="BK217"/>
  <c i="23" r="BK177"/>
  <c r="J179"/>
  <c r="J186"/>
  <c r="BK152"/>
  <c r="J185"/>
  <c r="BK150"/>
  <c r="J166"/>
  <c r="J174"/>
  <c r="BK169"/>
  <c r="J157"/>
  <c r="J169"/>
  <c r="J155"/>
  <c i="24" r="J175"/>
  <c r="J183"/>
  <c r="J166"/>
  <c r="BK166"/>
  <c r="BK182"/>
  <c r="BK173"/>
  <c r="J176"/>
  <c r="BK144"/>
  <c r="BK158"/>
  <c r="BK177"/>
  <c r="J148"/>
  <c i="25" r="BK162"/>
  <c r="J148"/>
  <c r="BK152"/>
  <c r="J192"/>
  <c r="J196"/>
  <c r="J183"/>
  <c r="BK204"/>
  <c r="BK147"/>
  <c r="J193"/>
  <c r="BK174"/>
  <c r="J155"/>
  <c r="BK170"/>
  <c r="BK189"/>
  <c r="J175"/>
  <c i="26" r="BK151"/>
  <c r="BK163"/>
  <c r="J151"/>
  <c r="J165"/>
  <c r="J147"/>
  <c r="BK146"/>
  <c r="BK160"/>
  <c r="J172"/>
  <c i="27" r="BK895"/>
  <c r="BK701"/>
  <c r="J544"/>
  <c r="BK196"/>
  <c r="BK887"/>
  <c r="BK670"/>
  <c r="BK339"/>
  <c r="BK186"/>
  <c r="J982"/>
  <c r="BK871"/>
  <c r="BK794"/>
  <c r="J721"/>
  <c r="BK615"/>
  <c r="BK441"/>
  <c r="BK163"/>
  <c r="BK853"/>
  <c r="J805"/>
  <c r="BK723"/>
  <c r="J614"/>
  <c r="J497"/>
  <c r="BK199"/>
  <c r="BK991"/>
  <c r="J855"/>
  <c r="BK609"/>
  <c r="BK234"/>
  <c r="BK999"/>
  <c r="BK969"/>
  <c r="BK901"/>
  <c r="J663"/>
  <c r="BK595"/>
  <c r="J495"/>
  <c r="J267"/>
  <c r="J934"/>
  <c r="J817"/>
  <c r="J741"/>
  <c r="J678"/>
  <c r="J642"/>
  <c r="J346"/>
  <c r="J844"/>
  <c r="BK792"/>
  <c r="BK737"/>
  <c r="BK625"/>
  <c r="BK448"/>
  <c r="BK279"/>
  <c r="J895"/>
  <c r="BK847"/>
  <c r="J707"/>
  <c r="BK635"/>
  <c r="J459"/>
  <c r="BK275"/>
  <c r="BK187"/>
  <c r="BK662"/>
  <c r="J564"/>
  <c r="BK359"/>
  <c r="BK305"/>
  <c r="J231"/>
  <c r="J885"/>
  <c r="J858"/>
  <c r="J767"/>
  <c r="BK606"/>
  <c r="J476"/>
  <c r="J264"/>
  <c r="J168"/>
  <c r="J846"/>
  <c r="BK773"/>
  <c r="BK665"/>
  <c r="J434"/>
  <c r="J341"/>
  <c r="BK282"/>
  <c r="BK205"/>
  <c i="28" r="J185"/>
  <c r="BK172"/>
  <c r="J203"/>
  <c r="J187"/>
  <c r="BK163"/>
  <c r="J197"/>
  <c r="J200"/>
  <c r="BK203"/>
  <c r="BK165"/>
  <c r="BK178"/>
  <c i="29" r="J246"/>
  <c r="J202"/>
  <c r="BK267"/>
  <c r="BK199"/>
  <c r="BK268"/>
  <c r="BK231"/>
  <c r="BK202"/>
  <c r="BK227"/>
  <c r="BK185"/>
  <c r="J161"/>
  <c r="BK218"/>
  <c r="BK177"/>
  <c r="BK146"/>
  <c r="BK178"/>
  <c r="BK224"/>
  <c r="BK189"/>
  <c r="BK262"/>
  <c r="BK264"/>
  <c r="BK233"/>
  <c r="J168"/>
  <c r="J176"/>
  <c r="J156"/>
  <c r="J248"/>
  <c r="J221"/>
  <c r="BK198"/>
  <c r="BK156"/>
  <c i="30" r="J142"/>
  <c r="BK140"/>
  <c r="J138"/>
  <c r="J156"/>
  <c r="BK138"/>
  <c r="J157"/>
  <c i="31" r="BK207"/>
  <c r="BK142"/>
  <c r="BK156"/>
  <c r="J199"/>
  <c r="J221"/>
  <c r="J170"/>
  <c r="J142"/>
  <c r="BK180"/>
  <c r="J161"/>
  <c r="BK224"/>
  <c r="J178"/>
  <c r="J225"/>
  <c r="BK183"/>
  <c r="J201"/>
  <c r="J150"/>
  <c r="BK176"/>
  <c r="J212"/>
  <c r="BK226"/>
  <c r="BK170"/>
  <c i="32" r="J237"/>
  <c r="J199"/>
  <c r="J160"/>
  <c r="BK251"/>
  <c r="BK222"/>
  <c r="BK205"/>
  <c r="BK152"/>
  <c r="BK225"/>
  <c r="J193"/>
  <c r="BK256"/>
  <c r="BK197"/>
  <c r="J158"/>
  <c r="BK242"/>
  <c r="J224"/>
  <c r="J256"/>
  <c r="J244"/>
  <c r="BK244"/>
  <c r="J203"/>
  <c r="BK243"/>
  <c r="J221"/>
  <c r="J177"/>
  <c r="BK164"/>
  <c r="J143"/>
  <c r="BK232"/>
  <c r="BK196"/>
  <c r="BK167"/>
  <c r="J243"/>
  <c r="J188"/>
  <c r="BK162"/>
  <c r="BK139"/>
  <c i="33" r="BK346"/>
  <c r="BK275"/>
  <c r="BK252"/>
  <c r="J191"/>
  <c r="J353"/>
  <c r="J293"/>
  <c r="BK270"/>
  <c r="J204"/>
  <c r="BK151"/>
  <c r="BK335"/>
  <c r="J299"/>
  <c r="BK233"/>
  <c r="J336"/>
  <c r="BK282"/>
  <c r="BK180"/>
  <c r="BK311"/>
  <c r="J193"/>
  <c r="J301"/>
  <c r="BK259"/>
  <c r="BK223"/>
  <c r="J215"/>
  <c r="J160"/>
  <c r="J329"/>
  <c r="J251"/>
  <c r="BK185"/>
  <c r="J150"/>
  <c r="BK296"/>
  <c r="BK227"/>
  <c r="BK163"/>
  <c r="J273"/>
  <c r="J241"/>
  <c r="BK178"/>
  <c r="BK352"/>
  <c r="J317"/>
  <c r="BK298"/>
  <c r="BK220"/>
  <c r="J183"/>
  <c r="BK316"/>
  <c r="BK285"/>
  <c r="BK238"/>
  <c r="J216"/>
  <c r="BK347"/>
  <c r="J276"/>
  <c r="J192"/>
  <c r="BK152"/>
  <c i="34" r="J176"/>
  <c r="BK138"/>
  <c r="J195"/>
  <c r="BK151"/>
  <c r="J159"/>
  <c r="BK186"/>
  <c r="BK176"/>
  <c r="J136"/>
  <c r="J168"/>
  <c r="BK190"/>
  <c r="BK149"/>
  <c r="J163"/>
  <c r="BK169"/>
  <c r="J181"/>
  <c i="35" r="BK181"/>
  <c r="J195"/>
  <c r="J164"/>
  <c r="BK199"/>
  <c r="J160"/>
  <c r="BK183"/>
  <c r="BK153"/>
  <c r="J145"/>
  <c r="BK171"/>
  <c r="BK196"/>
  <c r="BK177"/>
  <c r="BK190"/>
  <c r="BK157"/>
  <c i="36" r="J228"/>
  <c r="BK159"/>
  <c r="BK194"/>
  <c r="J201"/>
  <c r="BK221"/>
  <c r="BK150"/>
  <c r="BK187"/>
  <c r="J217"/>
  <c r="J173"/>
  <c r="BK140"/>
  <c r="J163"/>
  <c r="BK137"/>
  <c r="J170"/>
  <c r="BK216"/>
  <c r="BK145"/>
  <c r="J179"/>
  <c i="37" r="BK162"/>
  <c r="J154"/>
  <c r="BK142"/>
  <c r="J140"/>
  <c i="38" r="J137"/>
  <c i="40" r="J136"/>
  <c i="41" r="BK136"/>
  <c i="42" r="J136"/>
  <c i="43" r="BK137"/>
  <c r="J151"/>
  <c r="BK141"/>
  <c r="J146"/>
  <c i="20" r="J164"/>
  <c r="J142"/>
  <c r="BK157"/>
  <c r="J151"/>
  <c i="21" r="J167"/>
  <c r="J193"/>
  <c r="BK200"/>
  <c r="J161"/>
  <c r="BK177"/>
  <c r="BK158"/>
  <c r="BK182"/>
  <c r="BK168"/>
  <c i="22" r="BK146"/>
  <c r="J237"/>
  <c r="BK179"/>
  <c r="BK248"/>
  <c r="BK227"/>
  <c r="J179"/>
  <c r="BK250"/>
  <c r="J181"/>
  <c r="J222"/>
  <c r="BK197"/>
  <c r="J230"/>
  <c r="BK212"/>
  <c r="BK166"/>
  <c r="BK220"/>
  <c r="J199"/>
  <c r="J158"/>
  <c r="BK161"/>
  <c r="J201"/>
  <c r="BK156"/>
  <c r="J204"/>
  <c r="J169"/>
  <c r="J193"/>
  <c r="BK231"/>
  <c r="BK170"/>
  <c i="23" r="BK186"/>
  <c r="BK164"/>
  <c r="J164"/>
  <c r="J192"/>
  <c r="J162"/>
  <c r="J177"/>
  <c r="J149"/>
  <c r="BK181"/>
  <c r="J161"/>
  <c r="J143"/>
  <c r="J160"/>
  <c r="J163"/>
  <c i="24" r="BK175"/>
  <c r="J170"/>
  <c r="BK164"/>
  <c r="BK170"/>
  <c r="J163"/>
  <c r="BK139"/>
  <c r="J160"/>
  <c r="J156"/>
  <c r="BK157"/>
  <c i="25" r="J203"/>
  <c r="BK187"/>
  <c r="J145"/>
  <c r="J180"/>
  <c r="BK200"/>
  <c r="BK172"/>
  <c r="J168"/>
  <c r="BK154"/>
  <c r="BK199"/>
  <c r="BK176"/>
  <c r="BK161"/>
  <c r="J189"/>
  <c r="J200"/>
  <c r="BK181"/>
  <c i="26" r="BK169"/>
  <c r="J162"/>
  <c r="BK165"/>
  <c r="BK157"/>
  <c r="J160"/>
  <c r="BK143"/>
  <c r="J155"/>
  <c r="BK155"/>
  <c i="27" r="J823"/>
  <c r="BK599"/>
  <c r="BK537"/>
  <c r="J996"/>
  <c r="BK741"/>
  <c r="J669"/>
  <c r="BK346"/>
  <c r="J184"/>
  <c r="BK976"/>
  <c r="BK831"/>
  <c r="BK767"/>
  <c r="J617"/>
  <c r="J457"/>
  <c r="BK181"/>
  <c r="J909"/>
  <c r="J811"/>
  <c r="BK739"/>
  <c r="BK660"/>
  <c r="BK572"/>
  <c r="BK390"/>
  <c r="J196"/>
  <c r="BK176"/>
  <c r="BK928"/>
  <c r="BK611"/>
  <c r="J451"/>
  <c r="J199"/>
  <c r="BK989"/>
  <c r="J903"/>
  <c r="BK763"/>
  <c r="BK642"/>
  <c r="J560"/>
  <c r="J432"/>
  <c r="J290"/>
  <c r="J942"/>
  <c r="J830"/>
  <c r="J739"/>
  <c r="J677"/>
  <c r="J644"/>
  <c r="J438"/>
  <c r="BK888"/>
  <c r="J802"/>
  <c r="BK715"/>
  <c r="BK631"/>
  <c r="J599"/>
  <c r="BK418"/>
  <c r="BK274"/>
  <c r="BK862"/>
  <c r="BK850"/>
  <c r="J732"/>
  <c r="J666"/>
  <c r="J572"/>
  <c r="BK495"/>
  <c r="BK277"/>
  <c r="J205"/>
  <c r="BK833"/>
  <c r="BK605"/>
  <c r="BK451"/>
  <c r="BK320"/>
  <c r="BK281"/>
  <c r="BK194"/>
  <c r="BK877"/>
  <c r="J828"/>
  <c r="J653"/>
  <c r="J489"/>
  <c r="J181"/>
  <c r="J847"/>
  <c r="J769"/>
  <c r="BK467"/>
  <c r="J344"/>
  <c r="J283"/>
  <c r="BK182"/>
  <c i="28" r="BK189"/>
  <c r="BK177"/>
  <c r="J151"/>
  <c r="BK197"/>
  <c r="BK185"/>
  <c r="BK169"/>
  <c r="BK175"/>
  <c r="BK198"/>
  <c r="BK152"/>
  <c r="BK170"/>
  <c r="J170"/>
  <c i="29" r="BK249"/>
  <c r="J243"/>
  <c r="BK197"/>
  <c r="BK266"/>
  <c r="J227"/>
  <c r="J175"/>
  <c r="BK237"/>
  <c r="J206"/>
  <c r="BK239"/>
  <c r="J193"/>
  <c r="BK182"/>
  <c r="J164"/>
  <c r="J264"/>
  <c r="J212"/>
  <c r="J171"/>
  <c r="BK258"/>
  <c r="BK157"/>
  <c r="BK225"/>
  <c r="J195"/>
  <c r="J269"/>
  <c r="BK201"/>
  <c r="BK234"/>
  <c r="BK170"/>
  <c r="BK204"/>
  <c r="J157"/>
  <c r="BK246"/>
  <c r="BK145"/>
  <c r="J232"/>
  <c r="J214"/>
  <c r="J197"/>
  <c r="BK160"/>
  <c i="30" r="BK153"/>
  <c r="J148"/>
  <c r="J153"/>
  <c r="BK147"/>
  <c r="J147"/>
  <c r="J150"/>
  <c r="BK156"/>
  <c i="31" r="J215"/>
  <c r="BK181"/>
  <c r="BK157"/>
  <c r="J218"/>
  <c r="BK184"/>
  <c r="J187"/>
  <c r="BK143"/>
  <c r="J181"/>
  <c r="J226"/>
  <c r="J230"/>
  <c r="J176"/>
  <c r="BK223"/>
  <c r="J206"/>
  <c r="BK203"/>
  <c r="J151"/>
  <c r="BK192"/>
  <c r="J157"/>
  <c r="J184"/>
  <c r="J172"/>
  <c i="32" r="J242"/>
  <c r="J206"/>
  <c r="J179"/>
  <c r="BK141"/>
  <c r="J240"/>
  <c r="J154"/>
  <c r="J178"/>
  <c r="J251"/>
  <c r="J215"/>
  <c r="J180"/>
  <c r="J139"/>
  <c r="J209"/>
  <c r="J259"/>
  <c r="J236"/>
  <c r="J208"/>
  <c r="BK245"/>
  <c r="BK173"/>
  <c r="BK221"/>
  <c r="BK155"/>
  <c r="J232"/>
  <c r="J191"/>
  <c r="BK169"/>
  <c r="J149"/>
  <c r="BK207"/>
  <c r="BK182"/>
  <c r="J140"/>
  <c r="J181"/>
  <c r="BK146"/>
  <c i="33" r="J354"/>
  <c r="BK327"/>
  <c r="J280"/>
  <c r="J253"/>
  <c r="J190"/>
  <c r="J349"/>
  <c r="BK303"/>
  <c r="BK276"/>
  <c r="BK269"/>
  <c r="BK202"/>
  <c r="BK340"/>
  <c r="BK309"/>
  <c r="J252"/>
  <c r="J232"/>
  <c r="BK176"/>
  <c r="BK284"/>
  <c r="BK206"/>
  <c r="J142"/>
  <c r="J307"/>
  <c r="BK231"/>
  <c r="BK150"/>
  <c r="BK280"/>
  <c r="J222"/>
  <c r="BK205"/>
  <c r="BK174"/>
  <c r="J341"/>
  <c r="BK262"/>
  <c r="J210"/>
  <c r="J166"/>
  <c r="BK326"/>
  <c r="J244"/>
  <c r="BK166"/>
  <c r="BK348"/>
  <c r="BK263"/>
  <c r="BK209"/>
  <c r="J343"/>
  <c r="J311"/>
  <c r="J259"/>
  <c r="J212"/>
  <c r="BK159"/>
  <c r="J303"/>
  <c r="J282"/>
  <c r="J219"/>
  <c r="BK184"/>
  <c r="BK315"/>
  <c r="J226"/>
  <c r="J162"/>
  <c i="34" r="J196"/>
  <c r="BK156"/>
  <c r="BK139"/>
  <c r="J143"/>
  <c r="J171"/>
  <c r="J199"/>
  <c r="J188"/>
  <c r="BK183"/>
  <c r="J137"/>
  <c r="BK181"/>
  <c r="J175"/>
  <c r="BK143"/>
  <c r="BK162"/>
  <c r="BK170"/>
  <c r="BK140"/>
  <c r="BK166"/>
  <c i="35" r="BK179"/>
  <c r="J179"/>
  <c r="J193"/>
  <c r="BK156"/>
  <c r="BK186"/>
  <c r="J154"/>
  <c r="BK138"/>
  <c r="J159"/>
  <c r="BK159"/>
  <c r="BK140"/>
  <c r="J157"/>
  <c r="J174"/>
  <c r="J203"/>
  <c r="BK164"/>
  <c r="J173"/>
  <c r="J140"/>
  <c i="36" r="J213"/>
  <c r="BK184"/>
  <c r="BK211"/>
  <c r="BK176"/>
  <c r="BK146"/>
  <c r="BK191"/>
  <c r="J175"/>
  <c r="J193"/>
  <c r="BK179"/>
  <c r="J218"/>
  <c r="J197"/>
  <c r="BK155"/>
  <c r="BK223"/>
  <c r="J162"/>
  <c r="BK136"/>
  <c r="BK180"/>
  <c r="J221"/>
  <c r="J144"/>
  <c r="BK160"/>
  <c i="37" r="J168"/>
  <c r="J142"/>
  <c r="J158"/>
  <c r="BK160"/>
  <c r="BK158"/>
  <c i="39" r="J136"/>
  <c i="40" r="J135"/>
  <c i="41" r="J135"/>
  <c i="42" r="BK136"/>
  <c i="43" r="J141"/>
  <c r="BK144"/>
  <c r="BK143"/>
  <c r="BK150"/>
  <c i="2" r="J1284"/>
  <c r="J1122"/>
  <c r="J974"/>
  <c r="J955"/>
  <c r="J853"/>
  <c r="BK791"/>
  <c r="J732"/>
  <c r="J547"/>
  <c r="J527"/>
  <c r="J399"/>
  <c r="BK175"/>
  <c r="J815"/>
  <c r="J725"/>
  <c r="BK345"/>
  <c r="J196"/>
  <c r="J1196"/>
  <c r="J933"/>
  <c r="BK728"/>
  <c r="BK562"/>
  <c r="BK547"/>
  <c r="BK497"/>
  <c r="BK460"/>
  <c r="J438"/>
  <c r="BK434"/>
  <c r="J365"/>
  <c r="J359"/>
  <c r="BK295"/>
  <c r="J233"/>
  <c r="BK176"/>
  <c r="BK1005"/>
  <c r="BK983"/>
  <c r="J856"/>
  <c r="BK743"/>
  <c r="BK363"/>
  <c r="BK198"/>
  <c r="J1038"/>
  <c r="J939"/>
  <c r="BK774"/>
  <c r="J756"/>
  <c r="BK421"/>
  <c r="J170"/>
  <c r="BK987"/>
  <c r="J878"/>
  <c r="J676"/>
  <c r="BK399"/>
  <c r="BK202"/>
  <c r="BK986"/>
  <c r="BK858"/>
  <c r="J420"/>
  <c i="1" r="AS136"/>
  <c i="2" r="BK907"/>
  <c r="J800"/>
  <c r="J565"/>
  <c r="J344"/>
  <c r="J1007"/>
  <c r="BK873"/>
  <c r="BK713"/>
  <c r="BK167"/>
  <c r="BK1122"/>
  <c r="J931"/>
  <c r="BK762"/>
  <c r="J720"/>
  <c r="BK586"/>
  <c r="J185"/>
  <c r="BK961"/>
  <c r="J849"/>
  <c r="J762"/>
  <c r="J542"/>
  <c r="J345"/>
  <c r="BK1163"/>
  <c r="BK903"/>
  <c r="J749"/>
  <c r="J295"/>
  <c i="3" r="BK288"/>
  <c r="BK209"/>
  <c r="J307"/>
  <c r="J177"/>
  <c r="BK326"/>
  <c r="J237"/>
  <c r="BK173"/>
  <c r="J214"/>
  <c r="J153"/>
  <c r="BK290"/>
  <c r="J321"/>
  <c r="BK241"/>
  <c r="J288"/>
  <c r="J315"/>
  <c r="BK284"/>
  <c r="BK214"/>
  <c r="BK155"/>
  <c r="BK267"/>
  <c i="4" r="J264"/>
  <c r="BK200"/>
  <c r="J157"/>
  <c r="J252"/>
  <c r="J200"/>
  <c r="J185"/>
  <c r="J159"/>
  <c r="BK267"/>
  <c r="BK234"/>
  <c r="BK211"/>
  <c r="BK277"/>
  <c r="BK247"/>
  <c r="J202"/>
  <c r="J175"/>
  <c r="BK245"/>
  <c r="J216"/>
  <c r="BK282"/>
  <c r="J188"/>
  <c r="J160"/>
  <c r="BK230"/>
  <c r="BK154"/>
  <c r="J276"/>
  <c r="J221"/>
  <c r="BK173"/>
  <c r="J147"/>
  <c r="BK221"/>
  <c r="J151"/>
  <c r="J225"/>
  <c r="J179"/>
  <c r="J156"/>
  <c r="BK239"/>
  <c r="BK167"/>
  <c i="5" r="BK146"/>
  <c r="BK162"/>
  <c r="J150"/>
  <c r="J155"/>
  <c r="J175"/>
  <c r="J161"/>
  <c r="J145"/>
  <c i="6" r="BK207"/>
  <c r="BK184"/>
  <c r="J167"/>
  <c r="J159"/>
  <c r="BK182"/>
  <c r="J213"/>
  <c r="J203"/>
  <c r="J176"/>
  <c r="BK159"/>
  <c r="BK205"/>
  <c r="BK210"/>
  <c r="J184"/>
  <c r="BK164"/>
  <c i="7" r="J187"/>
  <c r="J150"/>
  <c r="J142"/>
  <c r="J203"/>
  <c r="J184"/>
  <c r="BK188"/>
  <c r="BK193"/>
  <c i="8" r="BK259"/>
  <c r="BK211"/>
  <c r="BK315"/>
  <c r="J294"/>
  <c r="J264"/>
  <c r="BK230"/>
  <c r="BK197"/>
  <c r="J162"/>
  <c r="J313"/>
  <c r="BK283"/>
  <c r="BK232"/>
  <c r="J183"/>
  <c r="BK260"/>
  <c r="BK226"/>
  <c r="J199"/>
  <c r="J317"/>
  <c r="BK280"/>
  <c r="BK242"/>
  <c r="J166"/>
  <c r="J319"/>
  <c r="J251"/>
  <c r="BK168"/>
  <c r="J292"/>
  <c r="J190"/>
  <c r="BK167"/>
  <c r="J308"/>
  <c r="BK300"/>
  <c r="J269"/>
  <c r="BK245"/>
  <c r="J195"/>
  <c r="BK302"/>
  <c r="J271"/>
  <c r="BK236"/>
  <c r="BK188"/>
  <c r="J259"/>
  <c r="J222"/>
  <c r="BK193"/>
  <c r="J156"/>
  <c r="BK248"/>
  <c r="J210"/>
  <c r="J163"/>
  <c r="J284"/>
  <c r="J265"/>
  <c r="BK225"/>
  <c r="BK191"/>
  <c i="9" r="J177"/>
  <c r="J161"/>
  <c r="J183"/>
  <c r="BK144"/>
  <c r="BK139"/>
  <c r="BK175"/>
  <c r="J141"/>
  <c r="BK164"/>
  <c r="BK141"/>
  <c r="J169"/>
  <c r="BK168"/>
  <c r="J144"/>
  <c r="J140"/>
  <c i="10" r="J169"/>
  <c r="BK169"/>
  <c r="BK157"/>
  <c r="BK139"/>
  <c r="J145"/>
  <c r="BK155"/>
  <c r="BK149"/>
  <c r="BK160"/>
  <c r="BK143"/>
  <c i="11" r="BK149"/>
  <c r="J165"/>
  <c r="J178"/>
  <c r="J164"/>
  <c r="J184"/>
  <c r="J159"/>
  <c r="J139"/>
  <c r="J149"/>
  <c r="BK176"/>
  <c r="J168"/>
  <c r="BK164"/>
  <c r="J140"/>
  <c i="12" r="BK1013"/>
  <c r="BK968"/>
  <c r="J860"/>
  <c r="BK776"/>
  <c r="BK597"/>
  <c r="BK428"/>
  <c r="J250"/>
  <c r="J193"/>
  <c r="J1126"/>
  <c r="J950"/>
  <c r="BK900"/>
  <c r="BK783"/>
  <c r="J491"/>
  <c r="BK250"/>
  <c r="J1198"/>
  <c r="J999"/>
  <c r="BK921"/>
  <c r="BK565"/>
  <c r="J408"/>
  <c r="BK209"/>
  <c r="J184"/>
  <c r="J1021"/>
  <c r="J901"/>
  <c r="J597"/>
  <c r="J417"/>
  <c r="J341"/>
  <c r="J1101"/>
  <c r="J972"/>
  <c r="J940"/>
  <c r="BK848"/>
  <c r="BK533"/>
  <c r="J378"/>
  <c r="J1254"/>
  <c r="BK1026"/>
  <c r="J902"/>
  <c r="BK787"/>
  <c r="BK1138"/>
  <c r="J980"/>
  <c r="BK896"/>
  <c r="BK721"/>
  <c r="J427"/>
  <c r="BK160"/>
  <c r="BK944"/>
  <c r="J854"/>
  <c r="J578"/>
  <c r="J414"/>
  <c r="J1327"/>
  <c r="J995"/>
  <c r="J873"/>
  <c r="BK349"/>
  <c r="BK228"/>
  <c r="J1168"/>
  <c r="BK883"/>
  <c r="BK789"/>
  <c r="J686"/>
  <c r="J348"/>
  <c r="BK173"/>
  <c r="BK993"/>
  <c r="J840"/>
  <c r="J355"/>
  <c r="J1020"/>
  <c r="J958"/>
  <c r="J784"/>
  <c r="BK756"/>
  <c r="J363"/>
  <c r="J176"/>
  <c i="13" r="J240"/>
  <c r="J193"/>
  <c r="J219"/>
  <c r="BK247"/>
  <c r="BK202"/>
  <c r="BK193"/>
  <c r="BK256"/>
  <c r="J252"/>
  <c r="BK156"/>
  <c r="J199"/>
  <c r="BK252"/>
  <c r="J185"/>
  <c r="J235"/>
  <c r="J173"/>
  <c r="J214"/>
  <c i="14" r="BK223"/>
  <c r="J189"/>
  <c r="J245"/>
  <c r="BK155"/>
  <c r="BK229"/>
  <c r="BK192"/>
  <c r="J254"/>
  <c r="BK188"/>
  <c r="BK234"/>
  <c r="BK241"/>
  <c r="BK197"/>
  <c r="BK226"/>
  <c r="J196"/>
  <c r="BK169"/>
  <c r="J238"/>
  <c r="J203"/>
  <c r="J152"/>
  <c r="BK218"/>
  <c r="J187"/>
  <c r="J155"/>
  <c r="J188"/>
  <c r="BK163"/>
  <c r="J211"/>
  <c r="BK157"/>
  <c r="BK208"/>
  <c r="BK185"/>
  <c i="15" r="BK187"/>
  <c r="BK210"/>
  <c r="BK176"/>
  <c r="BK213"/>
  <c r="BK175"/>
  <c r="BK222"/>
  <c r="J149"/>
  <c r="J215"/>
  <c r="BK198"/>
  <c r="J172"/>
  <c r="BK192"/>
  <c r="J169"/>
  <c r="BK207"/>
  <c r="J164"/>
  <c r="J175"/>
  <c r="J157"/>
  <c r="BK172"/>
  <c r="BK199"/>
  <c r="BK180"/>
  <c i="16" r="BK214"/>
  <c r="BK198"/>
  <c r="J186"/>
  <c r="J165"/>
  <c r="J143"/>
  <c r="BK174"/>
  <c r="J202"/>
  <c r="J178"/>
  <c r="BK215"/>
  <c r="J179"/>
  <c r="BK210"/>
  <c r="J163"/>
  <c r="BK158"/>
  <c r="J215"/>
  <c r="J173"/>
  <c r="J184"/>
  <c r="BK161"/>
  <c r="J182"/>
  <c r="BK184"/>
  <c r="BK172"/>
  <c i="17" r="BK330"/>
  <c r="BK287"/>
  <c r="J264"/>
  <c r="BK234"/>
  <c r="J183"/>
  <c r="BK335"/>
  <c r="BK298"/>
  <c r="J238"/>
  <c r="BK206"/>
  <c r="J166"/>
  <c r="J307"/>
  <c r="J278"/>
  <c r="BK239"/>
  <c r="J223"/>
  <c r="J161"/>
  <c r="J329"/>
  <c r="BK291"/>
  <c r="BK214"/>
  <c r="BK166"/>
  <c r="J318"/>
  <c r="J274"/>
  <c r="BK242"/>
  <c r="BK202"/>
  <c r="BK175"/>
  <c r="J322"/>
  <c r="BK277"/>
  <c r="BK213"/>
  <c r="BK169"/>
  <c r="J312"/>
  <c r="BK266"/>
  <c r="BK244"/>
  <c r="BK172"/>
  <c r="BK279"/>
  <c r="J193"/>
  <c r="BK323"/>
  <c r="J287"/>
  <c r="BK224"/>
  <c r="BK154"/>
  <c r="J316"/>
  <c r="BK282"/>
  <c r="J242"/>
  <c r="BK200"/>
  <c r="BK168"/>
  <c r="J271"/>
  <c r="J240"/>
  <c r="J182"/>
  <c r="BK152"/>
  <c r="BK240"/>
  <c r="BK205"/>
  <c r="J168"/>
  <c i="18" r="J156"/>
  <c r="J161"/>
  <c r="J158"/>
  <c r="BK164"/>
  <c r="J180"/>
  <c r="J169"/>
  <c r="BK172"/>
  <c r="J176"/>
  <c r="BK150"/>
  <c i="19" r="BK145"/>
  <c r="J158"/>
  <c r="J156"/>
  <c r="BK161"/>
  <c r="BK168"/>
  <c r="BK162"/>
  <c r="BK157"/>
  <c r="BK169"/>
  <c i="20" r="J158"/>
  <c r="BK178"/>
  <c r="BK145"/>
  <c r="J148"/>
  <c r="BK185"/>
  <c r="J140"/>
  <c r="J147"/>
  <c r="J161"/>
  <c r="BK140"/>
  <c i="22" r="BK193"/>
  <c r="J195"/>
  <c r="BK230"/>
  <c r="J168"/>
  <c i="23" r="J180"/>
  <c r="BK187"/>
  <c r="J178"/>
  <c r="BK183"/>
  <c r="J183"/>
  <c r="BK180"/>
  <c r="BK168"/>
  <c r="BK173"/>
  <c r="J168"/>
  <c r="BK153"/>
  <c i="24" r="J149"/>
  <c r="J182"/>
  <c r="BK174"/>
  <c r="BK162"/>
  <c r="J161"/>
  <c r="J174"/>
  <c r="J151"/>
  <c r="J157"/>
  <c r="BK156"/>
  <c i="25" r="BK175"/>
  <c r="BK169"/>
  <c r="BK196"/>
  <c r="J142"/>
  <c r="J188"/>
  <c r="BK192"/>
  <c r="J150"/>
  <c r="BK148"/>
  <c r="J178"/>
  <c r="BK173"/>
  <c r="BK153"/>
  <c r="BK143"/>
  <c r="J156"/>
  <c r="J166"/>
  <c i="26" r="J143"/>
  <c r="BK149"/>
  <c r="BK156"/>
  <c r="J159"/>
  <c r="BK168"/>
  <c i="27" r="J954"/>
  <c r="J709"/>
  <c r="BK535"/>
  <c r="J1000"/>
  <c r="J875"/>
  <c r="BK663"/>
  <c r="BK328"/>
  <c r="J176"/>
  <c r="J969"/>
  <c r="J796"/>
  <c r="J760"/>
  <c r="BK614"/>
  <c r="BK353"/>
  <c r="J989"/>
  <c r="J813"/>
  <c r="BK678"/>
  <c r="J537"/>
  <c r="J251"/>
  <c r="J186"/>
  <c r="J877"/>
  <c r="J705"/>
  <c r="BK503"/>
  <c r="J170"/>
  <c r="J971"/>
  <c r="BK891"/>
  <c r="BK658"/>
  <c r="BK565"/>
  <c r="BK491"/>
  <c r="BK264"/>
  <c r="J831"/>
  <c r="BK811"/>
  <c r="J681"/>
  <c r="J662"/>
  <c r="J549"/>
  <c r="BK938"/>
  <c r="BK803"/>
  <c r="BK753"/>
  <c r="J661"/>
  <c r="J503"/>
  <c r="BK292"/>
  <c r="BK962"/>
  <c r="BK883"/>
  <c r="BK848"/>
  <c r="BK717"/>
  <c r="BK683"/>
  <c r="J627"/>
  <c r="BK433"/>
  <c r="J234"/>
  <c r="J888"/>
  <c r="BK655"/>
  <c r="J483"/>
  <c r="J339"/>
  <c r="J280"/>
  <c r="J952"/>
  <c r="BK859"/>
  <c r="BK679"/>
  <c r="BK550"/>
  <c r="J318"/>
  <c r="BK940"/>
  <c r="BK841"/>
  <c r="BK732"/>
  <c r="BK627"/>
  <c r="BK356"/>
  <c r="BK286"/>
  <c r="BK252"/>
  <c i="28" r="J180"/>
  <c r="J154"/>
  <c r="J148"/>
  <c r="BK183"/>
  <c r="BK144"/>
  <c r="BK195"/>
  <c r="J142"/>
  <c r="J160"/>
  <c i="29" r="J265"/>
  <c r="J201"/>
  <c r="J148"/>
  <c r="BK228"/>
  <c r="J147"/>
  <c r="J230"/>
  <c r="BK200"/>
  <c r="J211"/>
  <c r="BK183"/>
  <c r="J154"/>
  <c r="J259"/>
  <c r="BK191"/>
  <c r="J145"/>
  <c r="BK171"/>
  <c r="BK260"/>
  <c i="2" r="BK1279"/>
  <c r="J1063"/>
  <c r="J965"/>
  <c r="J887"/>
  <c r="J847"/>
  <c r="J795"/>
  <c r="BK741"/>
  <c r="J523"/>
  <c r="J369"/>
  <c r="BK342"/>
  <c r="J1209"/>
  <c r="BK1082"/>
  <c r="BK1006"/>
  <c r="J809"/>
  <c r="J586"/>
  <c r="BK356"/>
  <c r="BK294"/>
  <c r="J1274"/>
  <c r="J959"/>
  <c r="J817"/>
  <c r="J785"/>
  <c r="BK178"/>
  <c r="BK1003"/>
  <c r="BK971"/>
  <c r="BK812"/>
  <c r="BK754"/>
  <c r="J431"/>
  <c r="J333"/>
  <c r="J161"/>
  <c r="BK1105"/>
  <c r="BK1016"/>
  <c r="BK937"/>
  <c r="BK922"/>
  <c r="BK767"/>
  <c r="J669"/>
  <c r="BK427"/>
  <c r="BK204"/>
  <c r="BK1098"/>
  <c r="J922"/>
  <c r="J859"/>
  <c r="J702"/>
  <c r="BK409"/>
  <c r="BK370"/>
  <c r="J173"/>
  <c r="J983"/>
  <c r="BK969"/>
  <c r="J774"/>
  <c r="BK671"/>
  <c r="J352"/>
  <c r="J180"/>
  <c r="BK1288"/>
  <c r="J1208"/>
  <c r="J1082"/>
  <c r="J975"/>
  <c r="BK929"/>
  <c r="J811"/>
  <c r="BK765"/>
  <c r="J577"/>
  <c r="J377"/>
  <c r="BK170"/>
  <c r="J1016"/>
  <c r="BK817"/>
  <c r="J759"/>
  <c r="BK418"/>
  <c r="BK1187"/>
  <c r="J1013"/>
  <c r="BK863"/>
  <c r="J335"/>
  <c r="J1003"/>
  <c r="J988"/>
  <c r="BK877"/>
  <c r="J733"/>
  <c r="BK352"/>
  <c r="BK219"/>
  <c i="1" r="AS140"/>
  <c i="3" r="BK309"/>
  <c r="J228"/>
  <c r="J328"/>
  <c r="J280"/>
  <c r="J235"/>
  <c r="J181"/>
  <c r="J292"/>
  <c r="J195"/>
  <c r="BK328"/>
  <c r="BK286"/>
  <c r="BK253"/>
  <c r="BK195"/>
  <c r="BK271"/>
  <c r="BK184"/>
  <c r="BK321"/>
  <c r="BK278"/>
  <c r="J331"/>
  <c r="J168"/>
  <c r="J241"/>
  <c r="BK215"/>
  <c r="BK168"/>
  <c r="BK156"/>
  <c r="J268"/>
  <c r="BK257"/>
  <c r="J210"/>
  <c i="4" r="BK215"/>
  <c r="BK202"/>
  <c r="J180"/>
  <c r="J267"/>
  <c r="BK259"/>
  <c r="J223"/>
  <c r="BK198"/>
  <c r="J169"/>
  <c r="BK152"/>
  <c r="BK266"/>
  <c r="J235"/>
  <c r="BK223"/>
  <c r="J153"/>
  <c r="J279"/>
  <c r="J261"/>
  <c r="J238"/>
  <c r="J199"/>
  <c r="J172"/>
  <c r="BK275"/>
  <c r="J220"/>
  <c r="J197"/>
  <c r="BK255"/>
  <c r="J187"/>
  <c r="BK279"/>
  <c r="J259"/>
  <c r="J231"/>
  <c r="BK158"/>
  <c r="J277"/>
  <c r="BK242"/>
  <c r="J234"/>
  <c r="BK176"/>
  <c r="J275"/>
  <c r="BK241"/>
  <c r="J218"/>
  <c r="J161"/>
  <c r="BK231"/>
  <c r="BK220"/>
  <c r="J183"/>
  <c r="BK164"/>
  <c r="BK273"/>
  <c r="J240"/>
  <c r="J215"/>
  <c r="J194"/>
  <c r="BK147"/>
  <c i="5" r="J144"/>
  <c r="BK170"/>
  <c r="J160"/>
  <c r="J154"/>
  <c r="J148"/>
  <c r="BK148"/>
  <c r="BK150"/>
  <c r="J165"/>
  <c r="BK155"/>
  <c r="J164"/>
  <c r="J170"/>
  <c i="6" r="J185"/>
  <c r="J175"/>
  <c r="BK202"/>
  <c r="J174"/>
  <c r="J209"/>
  <c r="BK201"/>
  <c r="J166"/>
  <c r="BK150"/>
  <c r="J212"/>
  <c r="BK191"/>
  <c r="J154"/>
  <c r="BK198"/>
  <c r="BK192"/>
  <c r="BK173"/>
  <c r="J202"/>
  <c r="BK194"/>
  <c r="J153"/>
  <c r="BK166"/>
  <c i="7" r="BK189"/>
  <c r="BK170"/>
  <c r="BK190"/>
  <c r="BK198"/>
  <c r="BK199"/>
  <c r="BK191"/>
  <c r="J190"/>
  <c r="J163"/>
  <c r="J146"/>
  <c r="J201"/>
  <c r="J177"/>
  <c r="BK203"/>
  <c r="BK163"/>
  <c i="8" r="J255"/>
  <c r="BK221"/>
  <c r="J176"/>
  <c r="J316"/>
  <c r="J299"/>
  <c r="BK278"/>
  <c r="BK247"/>
  <c r="BK215"/>
  <c r="BK179"/>
  <c r="BK170"/>
  <c r="BK314"/>
  <c r="BK292"/>
  <c r="BK257"/>
  <c r="BK199"/>
  <c r="BK163"/>
  <c r="BK266"/>
  <c i="20" r="BK172"/>
  <c r="BK163"/>
  <c i="21" r="J176"/>
  <c r="J152"/>
  <c r="BK180"/>
  <c r="BK170"/>
  <c r="J187"/>
  <c r="J192"/>
  <c r="J173"/>
  <c r="J156"/>
  <c r="J183"/>
  <c r="J175"/>
  <c i="22" r="J171"/>
  <c r="BK240"/>
  <c r="J166"/>
  <c r="BK233"/>
  <c r="J194"/>
  <c r="J147"/>
  <c r="J163"/>
  <c r="BK221"/>
  <c r="BK169"/>
  <c r="BK225"/>
  <c r="BK201"/>
  <c r="J221"/>
  <c r="BK190"/>
  <c r="BK182"/>
  <c r="BK147"/>
  <c r="BK199"/>
  <c r="J251"/>
  <c r="BK192"/>
  <c r="J234"/>
  <c r="J233"/>
  <c r="J186"/>
  <c i="23" r="BK192"/>
  <c r="BK149"/>
  <c r="J146"/>
  <c r="J144"/>
  <c r="BK178"/>
  <c r="J172"/>
  <c r="J173"/>
  <c r="BK158"/>
  <c r="J151"/>
  <c r="J165"/>
  <c r="J150"/>
  <c i="24" r="J177"/>
  <c r="BK140"/>
  <c r="BK165"/>
  <c r="BK147"/>
  <c r="J171"/>
  <c r="BK168"/>
  <c r="BK148"/>
  <c r="BK179"/>
  <c r="J139"/>
  <c r="BK151"/>
  <c i="25" r="J181"/>
  <c r="J206"/>
  <c r="BK146"/>
  <c r="BK194"/>
  <c r="BK198"/>
  <c r="J187"/>
  <c r="J184"/>
  <c r="J160"/>
  <c r="BK141"/>
  <c r="BK167"/>
  <c r="J170"/>
  <c r="J201"/>
  <c r="J140"/>
  <c r="BK159"/>
  <c r="J165"/>
  <c i="26" r="J163"/>
  <c r="J154"/>
  <c r="J141"/>
  <c r="J150"/>
  <c r="BK166"/>
  <c r="J145"/>
  <c r="BK162"/>
  <c i="27" r="J991"/>
  <c r="J757"/>
  <c r="J588"/>
  <c r="J353"/>
  <c r="J928"/>
  <c r="BK673"/>
  <c r="J354"/>
  <c r="J175"/>
  <c r="BK873"/>
  <c r="J803"/>
  <c r="BK743"/>
  <c r="J635"/>
  <c r="J467"/>
  <c r="BK184"/>
  <c r="J839"/>
  <c r="J762"/>
  <c r="J658"/>
  <c r="J552"/>
  <c r="J418"/>
  <c r="J194"/>
  <c r="BK982"/>
  <c r="J853"/>
  <c r="J579"/>
  <c r="J217"/>
  <c r="J167"/>
  <c r="J911"/>
  <c r="J746"/>
  <c r="J606"/>
  <c r="J535"/>
  <c r="BK349"/>
  <c r="BK944"/>
  <c r="BK851"/>
  <c r="BK802"/>
  <c r="J679"/>
  <c r="BK619"/>
  <c r="BK548"/>
  <c r="BK936"/>
  <c r="BK839"/>
  <c r="BK777"/>
  <c r="BK669"/>
  <c r="J623"/>
  <c r="BK449"/>
  <c r="J328"/>
  <c r="J171"/>
  <c r="BK885"/>
  <c r="J783"/>
  <c r="BK714"/>
  <c r="BK651"/>
  <c r="BK569"/>
  <c r="J441"/>
  <c r="J252"/>
  <c r="BK996"/>
  <c r="BK719"/>
  <c r="J601"/>
  <c r="BK443"/>
  <c r="J356"/>
  <c r="J273"/>
  <c r="BK167"/>
  <c r="BK826"/>
  <c r="BK661"/>
  <c r="J565"/>
  <c r="BK344"/>
  <c r="BK180"/>
  <c r="J850"/>
  <c r="BK779"/>
  <c r="J723"/>
  <c r="BK560"/>
  <c r="J375"/>
  <c r="BK294"/>
  <c r="J277"/>
  <c i="28" r="J198"/>
  <c r="J178"/>
  <c r="J163"/>
  <c r="BK146"/>
  <c r="BK193"/>
  <c r="BK174"/>
  <c r="J150"/>
  <c r="J177"/>
  <c r="J144"/>
  <c r="BK154"/>
  <c r="BK164"/>
  <c i="29" r="J266"/>
  <c r="J215"/>
  <c r="BK175"/>
  <c r="J254"/>
  <c r="J217"/>
  <c r="BK269"/>
  <c r="BK232"/>
  <c r="BK203"/>
  <c r="BK265"/>
  <c r="J189"/>
  <c r="J180"/>
  <c r="BK152"/>
  <c r="J255"/>
  <c r="J192"/>
  <c r="J152"/>
  <c r="BK257"/>
  <c r="BK259"/>
  <c r="BK221"/>
  <c r="J150"/>
  <c r="BK211"/>
  <c r="J262"/>
  <c r="J172"/>
  <c r="BK205"/>
  <c r="J151"/>
  <c r="BK240"/>
  <c r="J252"/>
  <c r="J223"/>
  <c r="J218"/>
  <c r="J162"/>
  <c i="30" r="BK152"/>
  <c r="J160"/>
  <c r="J170"/>
  <c r="J141"/>
  <c r="BK143"/>
  <c r="J149"/>
  <c r="BK158"/>
  <c i="31" r="BK217"/>
  <c r="BK182"/>
  <c r="BK161"/>
  <c r="J198"/>
  <c r="J222"/>
  <c r="J169"/>
  <c r="BK145"/>
  <c r="J183"/>
  <c r="BK178"/>
  <c r="J229"/>
  <c r="J180"/>
  <c r="BK147"/>
  <c r="J207"/>
  <c r="BK218"/>
  <c r="J175"/>
  <c r="J233"/>
  <c r="J177"/>
  <c r="BK209"/>
  <c r="J214"/>
  <c r="BK169"/>
  <c i="32" r="BK233"/>
  <c r="J197"/>
  <c r="J167"/>
  <c r="BK142"/>
  <c r="BK241"/>
  <c r="J175"/>
  <c r="BK202"/>
  <c r="J138"/>
  <c r="J214"/>
  <c r="J171"/>
  <c r="J246"/>
  <c r="BK160"/>
  <c r="BK249"/>
  <c r="BK235"/>
  <c r="J211"/>
  <c r="BK253"/>
  <c r="BK184"/>
  <c r="BK198"/>
  <c r="BK144"/>
  <c r="J220"/>
  <c r="BK168"/>
  <c r="J159"/>
  <c r="BK240"/>
  <c r="BK215"/>
  <c r="BK183"/>
  <c r="BK166"/>
  <c r="BK190"/>
  <c r="BK170"/>
  <c r="J145"/>
  <c i="33" r="J356"/>
  <c r="J328"/>
  <c r="J304"/>
  <c r="J240"/>
  <c r="BK208"/>
  <c r="BK343"/>
  <c r="J289"/>
  <c r="J257"/>
  <c r="J197"/>
  <c r="BK354"/>
  <c r="J333"/>
  <c r="J285"/>
  <c r="J248"/>
  <c r="J200"/>
  <c r="BK305"/>
  <c r="J235"/>
  <c r="BK191"/>
  <c r="BK313"/>
  <c r="J263"/>
  <c r="BK158"/>
  <c r="BK356"/>
  <c r="J262"/>
  <c r="BK244"/>
  <c r="BK217"/>
  <c r="BK177"/>
  <c r="J346"/>
  <c r="BK304"/>
  <c r="BK232"/>
  <c r="J186"/>
  <c r="BK171"/>
  <c r="J352"/>
  <c r="BK295"/>
  <c r="J243"/>
  <c r="J158"/>
  <c r="BK268"/>
  <c r="J201"/>
  <c r="BK148"/>
  <c r="J327"/>
  <c r="BK292"/>
  <c r="BK235"/>
  <c r="BK172"/>
  <c r="J326"/>
  <c r="BK299"/>
  <c r="BK281"/>
  <c r="J194"/>
  <c r="J337"/>
  <c r="J300"/>
  <c r="BK222"/>
  <c r="BK179"/>
  <c r="J144"/>
  <c i="34" r="BK150"/>
  <c r="BK160"/>
  <c r="J155"/>
  <c r="J139"/>
  <c r="J200"/>
  <c r="J158"/>
  <c r="J178"/>
  <c r="BK142"/>
  <c r="J150"/>
  <c r="J164"/>
  <c r="J197"/>
  <c r="BK141"/>
  <c r="J179"/>
  <c i="35" r="BK182"/>
  <c r="J201"/>
  <c r="BK154"/>
  <c r="J147"/>
  <c r="BK191"/>
  <c r="BK152"/>
  <c r="J182"/>
  <c r="J158"/>
  <c r="J151"/>
  <c r="BK192"/>
  <c r="BK195"/>
  <c r="BK201"/>
  <c r="BK167"/>
  <c r="J178"/>
  <c r="BK150"/>
  <c i="36" r="BK152"/>
  <c r="BK215"/>
  <c r="J190"/>
  <c r="BK153"/>
  <c r="BK193"/>
  <c r="J222"/>
  <c r="BK203"/>
  <c r="BK163"/>
  <c r="BK151"/>
  <c r="BK204"/>
  <c r="BK164"/>
  <c r="J141"/>
  <c r="J198"/>
  <c r="J139"/>
  <c r="BK209"/>
  <c r="BK228"/>
  <c r="J206"/>
  <c i="43" r="BK140"/>
  <c r="BK135"/>
  <c r="BK148"/>
  <c r="BK147"/>
  <c r="J144"/>
  <c i="2" r="J1161"/>
  <c r="J1105"/>
  <c r="BK1000"/>
  <c r="J912"/>
  <c r="J854"/>
  <c r="BK827"/>
  <c r="BK749"/>
  <c r="J570"/>
  <c r="J544"/>
  <c r="J343"/>
  <c r="J1287"/>
  <c r="J1167"/>
  <c r="BK1013"/>
  <c r="BK965"/>
  <c r="J916"/>
  <c r="J884"/>
  <c r="J721"/>
  <c r="BK389"/>
  <c r="J198"/>
  <c r="J961"/>
  <c r="J871"/>
  <c r="J763"/>
  <c r="BK676"/>
  <c r="BK577"/>
  <c r="J554"/>
  <c r="BK544"/>
  <c r="BK492"/>
  <c r="J436"/>
  <c r="BK426"/>
  <c r="BK361"/>
  <c r="BK341"/>
  <c r="J294"/>
  <c r="BK183"/>
  <c r="BK1191"/>
  <c r="J994"/>
  <c r="J951"/>
  <c r="BK785"/>
  <c r="BK365"/>
  <c r="J164"/>
  <c r="J1061"/>
  <c r="J925"/>
  <c r="BK771"/>
  <c r="BK523"/>
  <c r="J250"/>
  <c r="J1187"/>
  <c r="BK939"/>
  <c r="J783"/>
  <c r="J492"/>
  <c r="BK350"/>
  <c r="BK174"/>
  <c r="J984"/>
  <c r="J909"/>
  <c r="BK747"/>
  <c r="J342"/>
  <c r="J176"/>
  <c r="J1279"/>
  <c r="BK1165"/>
  <c r="BK976"/>
  <c r="J911"/>
  <c r="BK809"/>
  <c r="BK720"/>
  <c r="J562"/>
  <c r="BK343"/>
  <c r="BK1034"/>
  <c r="BK912"/>
  <c r="BK764"/>
  <c r="BK527"/>
  <c r="BK1133"/>
  <c r="J917"/>
  <c r="BK805"/>
  <c r="BK723"/>
  <c r="J671"/>
  <c r="J202"/>
  <c r="J1021"/>
  <c r="BK856"/>
  <c r="BK769"/>
  <c r="BK554"/>
  <c r="BK336"/>
  <c r="BK185"/>
  <c r="J996"/>
  <c r="BK830"/>
  <c r="BK354"/>
  <c r="BK261"/>
  <c i="3" r="BK304"/>
  <c r="BK263"/>
  <c r="J155"/>
  <c r="J246"/>
  <c r="BK171"/>
  <c r="BK302"/>
  <c r="J192"/>
  <c r="BK255"/>
  <c r="J190"/>
  <c r="BK316"/>
  <c r="J263"/>
  <c r="J270"/>
  <c r="BK306"/>
  <c r="J324"/>
  <c r="J163"/>
  <c r="BK224"/>
  <c r="BK163"/>
  <c r="J273"/>
  <c r="BK237"/>
  <c i="4" r="J251"/>
  <c r="BK201"/>
  <c r="J158"/>
  <c r="BK261"/>
  <c r="J201"/>
  <c r="BK188"/>
  <c r="J164"/>
  <c r="BK281"/>
  <c r="BK243"/>
  <c r="BK184"/>
  <c r="J278"/>
  <c r="J256"/>
  <c r="J209"/>
  <c r="J163"/>
  <c r="J229"/>
  <c r="J148"/>
  <c r="J254"/>
  <c r="BK186"/>
  <c r="BK263"/>
  <c r="J245"/>
  <c r="BK159"/>
  <c r="BK280"/>
  <c r="J239"/>
  <c r="J191"/>
  <c r="BK250"/>
  <c r="BK233"/>
  <c r="J162"/>
  <c r="BK206"/>
  <c r="J168"/>
  <c r="BK257"/>
  <c r="BK238"/>
  <c r="J193"/>
  <c i="5" r="J142"/>
  <c r="J151"/>
  <c r="BK156"/>
  <c r="BK152"/>
  <c r="J172"/>
  <c r="BK164"/>
  <c r="J163"/>
  <c i="6" r="BK209"/>
  <c r="J178"/>
  <c r="BK195"/>
  <c r="J157"/>
  <c r="BK167"/>
  <c r="BK200"/>
  <c r="J158"/>
  <c r="BK160"/>
  <c r="J160"/>
  <c r="BK190"/>
  <c r="J195"/>
  <c r="J161"/>
  <c r="J173"/>
  <c i="7" r="BK184"/>
  <c r="J168"/>
  <c r="BK167"/>
  <c r="BK166"/>
  <c r="J161"/>
  <c r="BK160"/>
  <c r="BK159"/>
  <c r="J158"/>
  <c r="BK157"/>
  <c r="J204"/>
  <c r="BK201"/>
  <c r="BK181"/>
  <c r="BK180"/>
  <c r="J179"/>
  <c r="J157"/>
  <c r="J156"/>
  <c r="J152"/>
  <c r="BK151"/>
  <c r="BK145"/>
  <c r="J144"/>
  <c r="BK200"/>
  <c r="J191"/>
  <c r="BK185"/>
  <c r="J180"/>
  <c r="J151"/>
  <c r="BK150"/>
  <c r="J205"/>
  <c r="J193"/>
  <c r="J192"/>
  <c r="J183"/>
  <c r="BK182"/>
  <c r="J174"/>
  <c r="BK172"/>
  <c r="BK171"/>
  <c r="J167"/>
  <c r="J166"/>
  <c r="BK165"/>
  <c r="BK161"/>
  <c r="J160"/>
  <c r="BK158"/>
  <c r="BK156"/>
  <c r="BK155"/>
  <c r="BK149"/>
  <c r="BK148"/>
  <c r="BK142"/>
  <c r="J202"/>
  <c r="J199"/>
  <c r="J198"/>
  <c r="J197"/>
  <c r="J196"/>
  <c r="J181"/>
  <c r="J178"/>
  <c r="J171"/>
  <c r="J165"/>
  <c r="BK164"/>
  <c r="J149"/>
  <c r="J148"/>
  <c r="BK146"/>
  <c r="BK202"/>
  <c r="BK194"/>
  <c r="BK178"/>
  <c r="J147"/>
  <c r="BK143"/>
  <c r="J172"/>
  <c i="8" r="BK309"/>
  <c r="J239"/>
  <c r="J160"/>
  <c r="BK304"/>
  <c r="BK287"/>
  <c r="J235"/>
  <c r="BK203"/>
  <c r="J172"/>
  <c r="BK316"/>
  <c r="BK288"/>
  <c r="J214"/>
  <c r="BK148"/>
  <c r="J257"/>
  <c r="J225"/>
  <c r="J181"/>
  <c r="J304"/>
  <c r="J245"/>
  <c r="J219"/>
  <c r="BK162"/>
  <c r="BK301"/>
  <c r="BK183"/>
  <c r="J167"/>
  <c r="J254"/>
  <c r="J182"/>
  <c r="BK164"/>
  <c r="BK306"/>
  <c r="J286"/>
  <c r="BK246"/>
  <c r="BK206"/>
  <c r="BK311"/>
  <c r="J272"/>
  <c r="BK222"/>
  <c r="J261"/>
  <c r="BK241"/>
  <c r="J200"/>
  <c r="J157"/>
  <c r="J232"/>
  <c r="J209"/>
  <c r="BK153"/>
  <c r="J274"/>
  <c r="J267"/>
  <c r="BK224"/>
  <c r="J185"/>
  <c i="9" r="BK167"/>
  <c r="J181"/>
  <c r="J172"/>
  <c r="J166"/>
  <c r="J142"/>
  <c r="J185"/>
  <c r="J151"/>
  <c r="J180"/>
  <c r="BK149"/>
  <c r="J178"/>
  <c r="BK160"/>
  <c r="J182"/>
  <c r="J154"/>
  <c i="10" r="BK152"/>
  <c r="J143"/>
  <c r="J171"/>
  <c r="J172"/>
  <c r="J167"/>
  <c r="J151"/>
  <c r="J163"/>
  <c r="J147"/>
  <c r="J146"/>
  <c i="11" r="BK168"/>
  <c r="J143"/>
  <c r="BK147"/>
  <c r="BK177"/>
  <c r="BK161"/>
  <c r="J176"/>
  <c r="BK157"/>
  <c r="BK183"/>
  <c r="J146"/>
  <c r="J179"/>
  <c r="BK144"/>
  <c i="12" r="J1333"/>
  <c r="BK1158"/>
  <c r="J993"/>
  <c r="BK812"/>
  <c r="J738"/>
  <c r="J565"/>
  <c r="J369"/>
  <c r="BK179"/>
  <c r="J1124"/>
  <c r="BK902"/>
  <c r="BK852"/>
  <c r="J718"/>
  <c r="J349"/>
  <c r="BK182"/>
  <c r="BK1011"/>
  <c r="BK929"/>
  <c r="BK761"/>
  <c r="J548"/>
  <c r="BK358"/>
  <c r="BK189"/>
  <c r="J967"/>
  <c r="J735"/>
  <c r="J516"/>
  <c r="J419"/>
  <c r="BK292"/>
  <c r="BK1072"/>
  <c r="J968"/>
  <c r="J863"/>
  <c r="J743"/>
  <c r="BK427"/>
  <c r="BK176"/>
  <c r="BK1205"/>
  <c r="J991"/>
  <c r="J796"/>
  <c r="BK456"/>
  <c r="J1322"/>
  <c r="BK1024"/>
  <c r="J956"/>
  <c r="BK894"/>
  <c r="J573"/>
  <c r="J357"/>
  <c r="J988"/>
  <c r="J883"/>
  <c r="BK778"/>
  <c r="BK423"/>
  <c r="BK1021"/>
  <c r="BK988"/>
  <c r="BK794"/>
  <c r="J350"/>
  <c r="BK1317"/>
  <c r="J1040"/>
  <c r="BK791"/>
  <c r="BK408"/>
  <c r="BK211"/>
  <c r="BK170"/>
  <c r="J981"/>
  <c r="BK892"/>
  <c r="BK166"/>
  <c r="J1014"/>
  <c r="J960"/>
  <c r="BK769"/>
  <c r="J435"/>
  <c r="J292"/>
  <c r="J170"/>
  <c i="13" r="BK255"/>
  <c r="BK212"/>
  <c r="J239"/>
  <c r="BK173"/>
  <c r="BK227"/>
  <c r="J202"/>
  <c r="J159"/>
  <c r="BK237"/>
  <c r="BK239"/>
  <c r="J164"/>
  <c r="J250"/>
  <c r="BK254"/>
  <c r="BK205"/>
  <c r="J247"/>
  <c r="BK185"/>
  <c i="14" r="J234"/>
  <c r="BK198"/>
  <c r="BK254"/>
  <c r="BK179"/>
  <c r="J249"/>
  <c r="J193"/>
  <c r="BK243"/>
  <c r="J246"/>
  <c r="BK202"/>
  <c r="BK225"/>
  <c r="BK182"/>
  <c r="BK214"/>
  <c r="J194"/>
  <c r="BK164"/>
  <c r="J237"/>
  <c r="J202"/>
  <c r="BK151"/>
  <c r="BK207"/>
  <c r="J167"/>
  <c r="J236"/>
  <c r="J183"/>
  <c r="BK230"/>
  <c r="J159"/>
  <c r="BK212"/>
  <c r="J199"/>
  <c r="J164"/>
  <c i="15" r="J179"/>
  <c r="J187"/>
  <c r="BK220"/>
  <c r="J176"/>
  <c r="J150"/>
  <c r="J162"/>
  <c r="J206"/>
  <c r="J197"/>
  <c r="J173"/>
  <c r="J190"/>
  <c r="BK223"/>
  <c r="BK194"/>
  <c r="BK170"/>
  <c r="J212"/>
  <c r="J210"/>
  <c r="J159"/>
  <c r="BK190"/>
  <c r="BK164"/>
  <c i="16" r="J213"/>
  <c r="BK197"/>
  <c r="J183"/>
  <c r="J207"/>
  <c r="BK160"/>
  <c r="J197"/>
  <c r="BK155"/>
  <c r="BK201"/>
  <c r="J161"/>
  <c r="BK200"/>
  <c r="BK218"/>
  <c r="BK167"/>
  <c r="J208"/>
  <c r="BK157"/>
  <c r="BK195"/>
  <c r="J200"/>
  <c r="J172"/>
  <c r="BK212"/>
  <c r="J188"/>
  <c r="BK173"/>
  <c i="17" r="BK328"/>
  <c r="BK285"/>
  <c r="J263"/>
  <c r="BK219"/>
  <c r="J158"/>
  <c r="J327"/>
  <c r="J297"/>
  <c r="J247"/>
  <c r="J203"/>
  <c r="BK171"/>
  <c r="J302"/>
  <c r="J277"/>
  <c r="BK229"/>
  <c r="J222"/>
  <c r="BK338"/>
  <c r="BK312"/>
  <c r="J245"/>
  <c r="J172"/>
  <c r="J326"/>
  <c r="BK299"/>
  <c r="J251"/>
  <c r="BK226"/>
  <c r="BK199"/>
  <c r="J145"/>
  <c r="J310"/>
  <c r="BK268"/>
  <c r="J209"/>
  <c r="BK170"/>
  <c r="J284"/>
  <c r="J258"/>
  <c r="BK203"/>
  <c r="BK162"/>
  <c r="J303"/>
  <c r="J226"/>
  <c r="BK163"/>
  <c r="J314"/>
  <c r="BK281"/>
  <c r="J237"/>
  <c r="J189"/>
  <c r="BK334"/>
  <c r="J294"/>
  <c r="BK258"/>
  <c r="BK232"/>
  <c r="BK176"/>
  <c r="BK322"/>
  <c r="J276"/>
  <c r="J241"/>
  <c r="J197"/>
  <c r="J180"/>
  <c r="BK289"/>
  <c r="BK238"/>
  <c r="J196"/>
  <c r="J169"/>
  <c i="18" r="BK160"/>
  <c r="J163"/>
  <c r="BK169"/>
  <c r="BK146"/>
  <c r="BK162"/>
  <c r="BK179"/>
  <c r="J179"/>
  <c r="BK142"/>
  <c r="J155"/>
  <c r="BK145"/>
  <c r="BK148"/>
  <c r="J149"/>
  <c i="19" r="J139"/>
  <c r="J141"/>
  <c r="BK149"/>
  <c r="BK164"/>
  <c r="J170"/>
  <c r="BK172"/>
  <c r="BK140"/>
  <c r="J148"/>
  <c i="20" r="J178"/>
  <c r="J180"/>
  <c r="BK148"/>
  <c r="J166"/>
  <c r="J176"/>
  <c r="J172"/>
  <c r="J167"/>
  <c r="J186"/>
  <c r="BK152"/>
  <c r="J157"/>
  <c r="BK149"/>
  <c r="J141"/>
  <c r="BK156"/>
  <c r="BK150"/>
  <c i="21" r="J182"/>
  <c r="BK175"/>
  <c r="BK159"/>
  <c r="BK163"/>
  <c r="BK185"/>
  <c r="J170"/>
  <c r="J171"/>
  <c r="J155"/>
  <c r="J151"/>
  <c i="22" r="BK211"/>
  <c r="BK241"/>
  <c r="J188"/>
  <c r="J250"/>
  <c r="J225"/>
  <c r="BK151"/>
  <c r="J184"/>
  <c r="J155"/>
  <c r="J207"/>
  <c r="J229"/>
  <c r="BK203"/>
  <c r="BK148"/>
  <c r="BK209"/>
  <c r="BK185"/>
  <c r="J241"/>
  <c r="BK237"/>
  <c r="J200"/>
  <c r="BK174"/>
  <c r="BK222"/>
  <c r="BK188"/>
  <c r="J239"/>
  <c r="J192"/>
  <c r="BK239"/>
  <c r="J212"/>
  <c i="23" r="J153"/>
  <c r="BK172"/>
  <c r="BK174"/>
  <c r="BK143"/>
  <c r="BK188"/>
  <c r="J191"/>
  <c r="BK162"/>
  <c r="J175"/>
  <c r="BK160"/>
  <c r="J141"/>
  <c r="BK159"/>
  <c r="BK144"/>
  <c i="24" r="BK143"/>
  <c r="J167"/>
  <c r="J165"/>
  <c r="BK183"/>
  <c r="J164"/>
  <c r="J155"/>
  <c r="BK160"/>
  <c r="J179"/>
  <c r="J147"/>
  <c i="25" r="BK157"/>
  <c r="BK178"/>
  <c r="BK142"/>
  <c r="J151"/>
  <c r="BK191"/>
  <c r="BK195"/>
  <c r="BK155"/>
  <c r="BK151"/>
  <c r="J158"/>
  <c r="BK158"/>
  <c r="BK171"/>
  <c r="J194"/>
  <c r="J182"/>
  <c r="BK145"/>
  <c i="26" r="J142"/>
  <c r="BK150"/>
  <c r="J166"/>
  <c r="BK171"/>
  <c r="BK145"/>
  <c r="J148"/>
  <c i="27" r="J920"/>
  <c r="J622"/>
  <c r="BK547"/>
  <c r="J281"/>
  <c r="BK922"/>
  <c r="BK707"/>
  <c r="BK351"/>
  <c r="J275"/>
  <c r="BK990"/>
  <c r="BK835"/>
  <c r="J763"/>
  <c r="J649"/>
  <c r="J463"/>
  <c r="BK238"/>
  <c r="J940"/>
  <c r="BK820"/>
  <c r="J773"/>
  <c r="J737"/>
  <c r="BK622"/>
  <c r="J550"/>
  <c r="BK262"/>
  <c r="J187"/>
  <c r="BK930"/>
  <c r="BK613"/>
  <c r="BK243"/>
  <c r="J189"/>
  <c r="BK987"/>
  <c r="BK915"/>
  <c r="J798"/>
  <c r="BK664"/>
  <c r="BK564"/>
  <c r="J449"/>
  <c r="BK288"/>
  <c r="BK950"/>
  <c r="J862"/>
  <c r="BK748"/>
  <c r="J673"/>
  <c r="J603"/>
  <c r="BK236"/>
  <c r="J873"/>
  <c r="J794"/>
  <c r="BK746"/>
  <c r="BK637"/>
  <c r="BK588"/>
  <c r="BK384"/>
  <c r="BK170"/>
  <c r="BK875"/>
  <c r="BK846"/>
  <c r="J728"/>
  <c r="J701"/>
  <c r="J625"/>
  <c r="BK497"/>
  <c r="J274"/>
  <c r="J856"/>
  <c r="BK623"/>
  <c r="J555"/>
  <c r="BK382"/>
  <c r="J311"/>
  <c r="J238"/>
  <c r="J944"/>
  <c r="BK855"/>
  <c r="J748"/>
  <c r="J637"/>
  <c r="J491"/>
  <c r="J390"/>
  <c r="BK217"/>
  <c r="J932"/>
  <c r="BK775"/>
  <c r="BK709"/>
  <c r="J387"/>
  <c r="J288"/>
  <c r="BK280"/>
  <c i="28" r="J202"/>
  <c r="J162"/>
  <c i="29" r="J258"/>
  <c r="J203"/>
  <c r="J149"/>
  <c r="BK236"/>
  <c r="BK173"/>
  <c r="BK256"/>
  <c r="J205"/>
  <c r="J228"/>
  <c r="BK188"/>
  <c r="J165"/>
  <c r="BK254"/>
  <c r="BK172"/>
  <c r="BK271"/>
  <c r="BK169"/>
  <c r="BK250"/>
  <c r="BK213"/>
  <c r="J187"/>
  <c r="BK217"/>
  <c r="J263"/>
  <c r="J226"/>
  <c r="BK164"/>
  <c r="BK184"/>
  <c r="BK252"/>
  <c r="J257"/>
  <c r="J229"/>
  <c r="J213"/>
  <c r="BK194"/>
  <c r="BK155"/>
  <c i="30" r="BK151"/>
  <c r="J144"/>
  <c r="J165"/>
  <c r="J161"/>
  <c r="BK171"/>
  <c r="J171"/>
  <c r="BK160"/>
  <c i="31" r="J203"/>
  <c r="BK210"/>
  <c r="J224"/>
  <c r="BK206"/>
  <c r="BK166"/>
  <c r="J217"/>
  <c r="BK165"/>
  <c r="BK233"/>
  <c r="BK175"/>
  <c r="BK212"/>
  <c r="BK220"/>
  <c r="J196"/>
  <c r="J146"/>
  <c r="BK188"/>
  <c r="BK163"/>
  <c r="J188"/>
  <c r="BK201"/>
  <c r="BK168"/>
  <c i="32" r="BK211"/>
  <c r="J192"/>
  <c r="BK156"/>
  <c r="J252"/>
  <c r="J227"/>
  <c r="BK237"/>
  <c r="J172"/>
  <c r="J230"/>
  <c r="J190"/>
  <c r="BK254"/>
  <c r="J187"/>
  <c r="BK157"/>
  <c r="J238"/>
  <c r="J216"/>
  <c r="J250"/>
  <c r="J183"/>
  <c r="BK231"/>
  <c r="BK194"/>
  <c r="J233"/>
  <c r="BK203"/>
  <c r="BK172"/>
  <c r="J156"/>
  <c r="BK216"/>
  <c r="BK199"/>
  <c r="J173"/>
  <c r="J161"/>
  <c r="BK187"/>
  <c r="BK151"/>
  <c i="33" r="BK351"/>
  <c r="J324"/>
  <c r="J258"/>
  <c r="BK214"/>
  <c r="BK149"/>
  <c r="J330"/>
  <c r="BK288"/>
  <c r="BK219"/>
  <c r="J172"/>
  <c r="BK344"/>
  <c r="BK318"/>
  <c r="J296"/>
  <c r="BK237"/>
  <c r="J187"/>
  <c r="BK329"/>
  <c r="BK258"/>
  <c r="J205"/>
  <c r="BK345"/>
  <c r="BK291"/>
  <c r="J177"/>
  <c r="J294"/>
  <c r="BK243"/>
  <c r="BK218"/>
  <c r="BK186"/>
  <c r="BK332"/>
  <c r="J266"/>
  <c r="J231"/>
  <c r="J184"/>
  <c r="BK353"/>
  <c r="BK320"/>
  <c r="J286"/>
  <c r="BK167"/>
  <c r="J314"/>
  <c r="J256"/>
  <c r="BK203"/>
  <c r="J145"/>
  <c r="J331"/>
  <c r="J308"/>
  <c r="BK260"/>
  <c r="BK210"/>
  <c r="J171"/>
  <c r="J321"/>
  <c r="BK286"/>
  <c r="BK240"/>
  <c r="J217"/>
  <c r="BK170"/>
  <c r="J302"/>
  <c r="J223"/>
  <c r="J181"/>
  <c r="J149"/>
  <c i="34" r="J194"/>
  <c r="J148"/>
  <c r="J144"/>
  <c r="J177"/>
  <c r="J187"/>
  <c r="J135"/>
  <c r="BK199"/>
  <c r="J153"/>
  <c r="J182"/>
  <c r="J151"/>
  <c r="BK173"/>
  <c r="J174"/>
  <c r="J161"/>
  <c r="J145"/>
  <c r="J180"/>
  <c i="35" r="J188"/>
  <c r="BK204"/>
  <c r="J148"/>
  <c r="BK189"/>
  <c r="BK185"/>
  <c r="J186"/>
  <c r="J152"/>
  <c r="J150"/>
  <c r="J184"/>
  <c r="BK203"/>
  <c r="J190"/>
  <c r="BK165"/>
  <c r="J177"/>
  <c r="BK148"/>
  <c i="36" r="J204"/>
  <c r="BK190"/>
  <c r="BK214"/>
  <c r="J191"/>
  <c r="J161"/>
  <c r="BK196"/>
  <c r="BK168"/>
  <c r="J158"/>
  <c r="J182"/>
  <c r="BK186"/>
  <c r="J138"/>
  <c r="J202"/>
  <c r="J166"/>
  <c r="BK226"/>
  <c r="BK156"/>
  <c r="BK138"/>
  <c r="BK165"/>
  <c r="J210"/>
  <c r="BK220"/>
  <c r="BK149"/>
  <c i="37" r="J152"/>
  <c r="BK145"/>
  <c r="J135"/>
  <c r="BK137"/>
  <c i="38" r="BK137"/>
  <c i="39" r="BK135"/>
  <c i="41" r="BK137"/>
  <c i="42" r="BK135"/>
  <c i="43" r="BK154"/>
  <c r="J136"/>
  <c r="J135"/>
  <c r="J137"/>
  <c i="29" r="J199"/>
  <c i="30" r="BK164"/>
  <c r="BK170"/>
  <c r="J168"/>
  <c r="J152"/>
  <c r="J155"/>
  <c r="BK166"/>
  <c r="BK148"/>
  <c i="31" r="BK194"/>
  <c r="BK172"/>
  <c r="J216"/>
  <c r="J179"/>
  <c r="BK186"/>
  <c r="J144"/>
  <c r="J190"/>
  <c r="BK216"/>
  <c r="J232"/>
  <c r="BK167"/>
  <c r="BK214"/>
  <c r="BK158"/>
  <c r="J204"/>
  <c r="J159"/>
  <c r="BK193"/>
  <c r="J168"/>
  <c r="J211"/>
  <c r="BK155"/>
  <c i="32" r="BK218"/>
  <c r="J195"/>
  <c r="J155"/>
  <c r="J249"/>
  <c r="J218"/>
  <c r="BK210"/>
  <c r="J164"/>
  <c r="J229"/>
  <c r="BK206"/>
  <c r="BK143"/>
  <c r="BK178"/>
  <c r="BK252"/>
  <c r="BK229"/>
  <c r="J182"/>
  <c r="J219"/>
  <c r="BK149"/>
  <c r="BK209"/>
  <c r="BK176"/>
  <c r="BK158"/>
  <c r="J234"/>
  <c r="J212"/>
  <c r="BK175"/>
  <c r="J157"/>
  <c r="J185"/>
  <c r="BK154"/>
  <c i="33" r="BK349"/>
  <c r="J318"/>
  <c r="BK257"/>
  <c r="BK228"/>
  <c r="J163"/>
  <c r="J322"/>
  <c r="J274"/>
  <c r="J236"/>
  <c r="BK196"/>
  <c r="J355"/>
  <c r="J332"/>
  <c r="J260"/>
  <c r="J229"/>
  <c r="BK337"/>
  <c r="J238"/>
  <c r="BK175"/>
  <c r="J316"/>
  <c r="BK264"/>
  <c r="BK157"/>
  <c r="J295"/>
  <c r="BK254"/>
  <c r="BK221"/>
  <c r="BK188"/>
  <c r="BK355"/>
  <c r="BK279"/>
  <c r="BK230"/>
  <c r="J179"/>
  <c r="J351"/>
  <c r="BK289"/>
  <c r="BK190"/>
  <c r="J339"/>
  <c r="BK246"/>
  <c r="J168"/>
  <c r="BK341"/>
  <c r="J305"/>
  <c r="J250"/>
  <c r="BK200"/>
  <c r="BK162"/>
  <c r="J312"/>
  <c r="J239"/>
  <c r="J189"/>
  <c r="BK321"/>
  <c r="J234"/>
  <c r="J180"/>
  <c r="J148"/>
  <c i="34" r="J167"/>
  <c r="J170"/>
  <c r="BK200"/>
  <c r="J198"/>
  <c r="J147"/>
  <c r="J169"/>
  <c r="BK175"/>
  <c r="J183"/>
  <c r="J160"/>
  <c r="J156"/>
  <c r="BK167"/>
  <c r="J186"/>
  <c r="J141"/>
  <c i="35" r="J170"/>
  <c r="BK160"/>
  <c r="BK146"/>
  <c r="BK175"/>
  <c r="J143"/>
  <c r="BK180"/>
  <c r="J139"/>
  <c r="J138"/>
  <c r="J204"/>
  <c r="BK172"/>
  <c r="BK168"/>
  <c r="BK184"/>
  <c r="BK151"/>
  <c i="36" r="J154"/>
  <c r="J187"/>
  <c r="BK213"/>
  <c r="J183"/>
  <c r="J147"/>
  <c r="BK169"/>
  <c r="BK170"/>
  <c r="J195"/>
  <c r="BK147"/>
  <c r="BK175"/>
  <c r="J216"/>
  <c r="J160"/>
  <c r="J208"/>
  <c r="BK142"/>
  <c r="BK217"/>
  <c r="J223"/>
  <c r="J159"/>
  <c r="J145"/>
  <c i="37" r="J149"/>
  <c r="J137"/>
  <c r="BK147"/>
  <c r="J162"/>
  <c i="39" r="J137"/>
  <c i="42" r="J137"/>
  <c i="43" r="BK146"/>
  <c r="BK153"/>
  <c r="BK151"/>
  <c r="BK138"/>
  <c i="28" r="BK202"/>
  <c r="BK180"/>
  <c r="J165"/>
  <c i="29" r="J268"/>
  <c r="BK244"/>
  <c r="J183"/>
  <c r="J256"/>
  <c r="BK176"/>
  <c r="BK261"/>
  <c r="J219"/>
  <c r="J190"/>
  <c r="BK210"/>
  <c r="BK181"/>
  <c r="J153"/>
  <c r="J260"/>
  <c r="J194"/>
  <c r="J160"/>
  <c r="J271"/>
  <c r="BK223"/>
  <c r="J181"/>
  <c r="BK245"/>
  <c r="J178"/>
  <c r="J236"/>
  <c r="BK195"/>
  <c r="J270"/>
  <c r="BK158"/>
  <c r="BK148"/>
  <c r="BK154"/>
  <c r="J231"/>
  <c r="J216"/>
  <c r="BK196"/>
  <c i="30" r="BK163"/>
  <c r="J164"/>
  <c r="BK168"/>
  <c r="BK142"/>
  <c r="J162"/>
  <c r="BK144"/>
  <c r="J140"/>
  <c r="BK162"/>
  <c r="BK145"/>
  <c i="31" r="J193"/>
  <c r="BK159"/>
  <c r="J210"/>
  <c r="J223"/>
  <c r="BK191"/>
  <c r="J164"/>
  <c r="BK189"/>
  <c r="BK229"/>
  <c r="BK151"/>
  <c r="J186"/>
  <c r="J173"/>
  <c r="J213"/>
  <c r="BK225"/>
  <c r="BK202"/>
  <c r="BK152"/>
  <c r="J194"/>
  <c r="J171"/>
  <c r="BK187"/>
  <c r="J202"/>
  <c r="J152"/>
  <c i="32" r="J210"/>
  <c r="BK191"/>
  <c r="J151"/>
  <c r="BK250"/>
  <c r="J223"/>
  <c r="J217"/>
  <c r="BK171"/>
  <c r="BK223"/>
  <c r="BK204"/>
  <c r="J144"/>
  <c r="BK224"/>
  <c r="BK163"/>
  <c r="J247"/>
  <c r="J228"/>
  <c r="J257"/>
  <c r="BK239"/>
  <c r="J141"/>
  <c r="BK213"/>
  <c r="J168"/>
  <c r="J225"/>
  <c r="J202"/>
  <c r="BK174"/>
  <c i="33" r="BK342"/>
  <c r="BK294"/>
  <c r="BK272"/>
  <c r="J207"/>
  <c r="BK164"/>
  <c r="J310"/>
  <c r="BK273"/>
  <c r="BK241"/>
  <c r="BK197"/>
  <c r="J335"/>
  <c r="J242"/>
  <c r="BK199"/>
  <c r="BK325"/>
  <c r="J268"/>
  <c r="J161"/>
  <c r="J340"/>
  <c r="J271"/>
  <c r="BK253"/>
  <c r="J220"/>
  <c r="J211"/>
  <c r="J176"/>
  <c r="BK333"/>
  <c r="BK265"/>
  <c r="BK229"/>
  <c r="J178"/>
  <c r="J323"/>
  <c r="BK290"/>
  <c r="BK201"/>
  <c r="J152"/>
  <c r="J272"/>
  <c r="BK204"/>
  <c r="J147"/>
  <c r="BK323"/>
  <c r="BK297"/>
  <c r="J202"/>
  <c r="BK168"/>
  <c r="BK324"/>
  <c r="J288"/>
  <c r="BK242"/>
  <c r="J218"/>
  <c r="BK183"/>
  <c r="BK317"/>
  <c r="BK225"/>
  <c r="BK207"/>
  <c r="BK165"/>
  <c i="34" r="BK197"/>
  <c r="J172"/>
  <c r="J146"/>
  <c r="BK148"/>
  <c r="BK154"/>
  <c r="BK196"/>
  <c r="BK191"/>
  <c r="J189"/>
  <c r="J138"/>
  <c r="BK161"/>
  <c r="BK174"/>
  <c r="BK192"/>
  <c r="BK158"/>
  <c r="J149"/>
  <c r="BK189"/>
  <c i="35" r="J199"/>
  <c r="BK136"/>
  <c r="BK163"/>
  <c r="J165"/>
  <c r="BK149"/>
  <c r="BK170"/>
  <c r="J153"/>
  <c r="J185"/>
  <c r="J161"/>
  <c r="BK193"/>
  <c r="J144"/>
  <c r="BK161"/>
  <c r="BK188"/>
  <c r="BK178"/>
  <c r="BK166"/>
  <c r="J175"/>
  <c i="36" r="BK198"/>
  <c r="J188"/>
  <c r="BK212"/>
  <c r="J186"/>
  <c r="J150"/>
  <c r="BK192"/>
  <c r="BK177"/>
  <c r="BK207"/>
  <c r="BK189"/>
  <c r="BK227"/>
  <c r="J196"/>
  <c r="J153"/>
  <c r="J225"/>
  <c r="BK144"/>
  <c r="BK210"/>
  <c r="J157"/>
  <c r="J209"/>
  <c r="BK225"/>
  <c r="BK178"/>
  <c i="37" r="J157"/>
  <c r="BK156"/>
  <c r="J165"/>
  <c r="J166"/>
  <c r="J147"/>
  <c i="38" r="J136"/>
  <c i="39" r="J135"/>
  <c i="41" r="BK135"/>
  <c i="42" r="J135"/>
  <c i="43" r="J140"/>
  <c r="J143"/>
  <c r="BK136"/>
  <c r="J145"/>
  <c i="20" r="J163"/>
  <c r="J169"/>
  <c r="J168"/>
  <c i="21" r="BK178"/>
  <c r="J181"/>
  <c r="BK181"/>
  <c r="BK164"/>
  <c r="J166"/>
  <c r="J158"/>
  <c r="BK166"/>
  <c r="J164"/>
  <c i="22" r="J248"/>
  <c r="J190"/>
  <c r="BK152"/>
  <c r="BK228"/>
  <c r="J150"/>
  <c r="BK224"/>
  <c r="J156"/>
  <c r="J172"/>
  <c r="BK226"/>
  <c r="BK186"/>
  <c r="J146"/>
  <c r="BK200"/>
  <c r="BK181"/>
  <c r="BK218"/>
  <c r="J159"/>
  <c r="J202"/>
  <c r="BK247"/>
  <c i="20" r="BK143"/>
  <c r="J144"/>
  <c i="21" r="J190"/>
  <c r="J195"/>
  <c r="BK174"/>
  <c r="J160"/>
  <c r="BK173"/>
  <c r="BK165"/>
  <c r="J168"/>
  <c r="BK184"/>
  <c r="J174"/>
  <c i="22" r="BK189"/>
  <c r="J236"/>
  <c r="J170"/>
  <c r="BK234"/>
  <c r="J208"/>
  <c r="BK251"/>
  <c r="BK165"/>
  <c r="BK163"/>
  <c r="BK216"/>
  <c r="BK172"/>
  <c r="BK245"/>
  <c r="J198"/>
  <c r="J148"/>
  <c r="J245"/>
  <c r="BK214"/>
  <c r="J175"/>
  <c r="J223"/>
  <c r="BK184"/>
  <c r="BK208"/>
  <c r="BK158"/>
  <c r="J211"/>
  <c i="23" r="BK175"/>
  <c r="BK156"/>
  <c r="J154"/>
  <c r="J148"/>
  <c r="J184"/>
  <c r="J188"/>
  <c r="J158"/>
  <c r="BK161"/>
  <c r="BK166"/>
  <c r="J152"/>
  <c r="J167"/>
  <c r="BK154"/>
  <c i="24" r="J146"/>
  <c r="J172"/>
  <c r="BK181"/>
  <c r="BK154"/>
  <c r="J159"/>
  <c r="J143"/>
  <c r="J144"/>
  <c r="BK161"/>
  <c r="J145"/>
  <c r="J173"/>
  <c i="25" r="J176"/>
  <c r="J186"/>
  <c r="BK144"/>
  <c r="BK165"/>
  <c r="BK197"/>
  <c r="J173"/>
  <c r="J190"/>
  <c r="BK205"/>
  <c r="J146"/>
  <c r="J185"/>
  <c r="J204"/>
  <c r="BK156"/>
  <c r="J169"/>
  <c r="J191"/>
  <c r="J167"/>
  <c i="26" r="BK142"/>
  <c r="J157"/>
  <c r="BK167"/>
  <c r="J169"/>
  <c r="J144"/>
  <c r="BK154"/>
  <c r="J158"/>
  <c i="27" r="BK866"/>
  <c r="BK597"/>
  <c r="BK509"/>
  <c r="BK998"/>
  <c r="BK710"/>
  <c r="BK553"/>
  <c r="J320"/>
  <c r="BK932"/>
  <c r="J820"/>
  <c r="J714"/>
  <c r="BK566"/>
  <c r="BK459"/>
  <c r="J201"/>
  <c r="J938"/>
  <c r="BK800"/>
  <c r="BK699"/>
  <c r="J613"/>
  <c r="BK249"/>
  <c r="BK179"/>
  <c r="J922"/>
  <c r="J715"/>
  <c r="J529"/>
  <c r="BK213"/>
  <c r="BK1000"/>
  <c r="BK954"/>
  <c r="BK805"/>
  <c r="BK677"/>
  <c r="J597"/>
  <c r="BK529"/>
  <c r="BK423"/>
  <c r="J262"/>
  <c r="J883"/>
  <c r="BK813"/>
  <c r="J700"/>
  <c r="J671"/>
  <c r="BK581"/>
  <c r="J956"/>
  <c r="J841"/>
  <c r="BK788"/>
  <c r="J719"/>
  <c r="BK273"/>
  <c r="J163"/>
  <c r="BK666"/>
  <c r="J569"/>
  <c r="J423"/>
  <c r="BK318"/>
  <c r="BK276"/>
  <c r="J987"/>
  <c r="J871"/>
  <c r="J835"/>
  <c r="BK700"/>
  <c r="BK629"/>
  <c r="BK463"/>
  <c r="J240"/>
  <c r="J976"/>
  <c r="BK843"/>
  <c r="J768"/>
  <c r="J516"/>
  <c i="35" r="J194"/>
  <c r="BK202"/>
  <c r="BK144"/>
  <c r="J146"/>
  <c r="J171"/>
  <c r="BK143"/>
  <c i="36" r="J215"/>
  <c r="BK157"/>
  <c r="BK202"/>
  <c r="BK167"/>
  <c r="J219"/>
  <c r="J181"/>
  <c r="J169"/>
  <c r="J177"/>
  <c r="BK188"/>
  <c r="BK139"/>
  <c r="BK199"/>
  <c r="BK154"/>
  <c r="BK200"/>
  <c r="J140"/>
  <c r="BK181"/>
  <c r="J211"/>
  <c r="J136"/>
  <c i="37" r="BK165"/>
  <c r="BK154"/>
  <c r="J161"/>
  <c r="J163"/>
  <c r="BK159"/>
  <c i="38" r="BK136"/>
  <c i="40" r="BK137"/>
  <c i="2" r="BK1283"/>
  <c r="BK1107"/>
  <c r="BK1021"/>
  <c r="BK918"/>
  <c r="BK886"/>
  <c r="J567"/>
  <c r="J515"/>
  <c r="J350"/>
  <c i="1" r="AS117"/>
  <c i="2" r="BK851"/>
  <c r="J807"/>
  <c r="J429"/>
  <c r="BK333"/>
  <c r="J1281"/>
  <c r="J937"/>
  <c r="J764"/>
  <c r="J363"/>
  <c r="J264"/>
  <c r="BK180"/>
  <c r="BK1196"/>
  <c r="J1006"/>
  <c r="BK1001"/>
  <c r="BK955"/>
  <c r="BK859"/>
  <c r="J776"/>
  <c r="J585"/>
  <c r="BK359"/>
  <c r="J174"/>
  <c r="J1098"/>
  <c r="BK951"/>
  <c r="J927"/>
  <c r="J889"/>
  <c r="J769"/>
  <c r="J610"/>
  <c r="BK413"/>
  <c r="J1233"/>
  <c r="BK1038"/>
  <c r="BK916"/>
  <c r="J771"/>
  <c r="BK465"/>
  <c r="BK377"/>
  <c r="J211"/>
  <c r="J1019"/>
  <c r="J972"/>
  <c r="BK854"/>
  <c r="J767"/>
  <c r="J433"/>
  <c r="BK181"/>
  <c i="1" r="AS124"/>
  <c i="2" r="J903"/>
  <c r="BK753"/>
  <c r="BK515"/>
  <c r="J178"/>
  <c r="J987"/>
  <c r="J863"/>
  <c r="J765"/>
  <c r="BK710"/>
  <c r="BK1061"/>
  <c r="J986"/>
  <c r="BK887"/>
  <c r="J728"/>
  <c r="J710"/>
  <c r="J534"/>
  <c r="J204"/>
  <c r="BK1233"/>
  <c r="BK972"/>
  <c r="BK884"/>
  <c r="J791"/>
  <c r="J708"/>
  <c r="J497"/>
  <c r="BK344"/>
  <c r="BK166"/>
  <c r="BK994"/>
  <c r="J929"/>
  <c r="BK814"/>
  <c r="BK565"/>
  <c r="J331"/>
  <c r="BK173"/>
  <c i="3" r="J290"/>
  <c r="J271"/>
  <c r="BK239"/>
  <c r="J316"/>
  <c r="BK247"/>
  <c r="J217"/>
  <c r="J329"/>
  <c r="J284"/>
  <c r="BK219"/>
  <c r="J166"/>
  <c r="BK228"/>
  <c r="BK186"/>
  <c r="J302"/>
  <c r="J267"/>
  <c r="J215"/>
  <c r="BK298"/>
  <c r="J233"/>
  <c r="J161"/>
  <c r="BK294"/>
  <c r="BK175"/>
  <c r="BK292"/>
  <c r="BK161"/>
  <c r="J239"/>
  <c r="BK192"/>
  <c r="J158"/>
  <c r="BK233"/>
  <c r="BK280"/>
  <c r="BK158"/>
  <c i="4" r="BK214"/>
  <c r="J204"/>
  <c r="BK179"/>
  <c r="J149"/>
  <c r="BK260"/>
  <c r="BK224"/>
  <c r="BK209"/>
  <c r="J195"/>
  <c r="BK177"/>
  <c r="BK157"/>
  <c r="J271"/>
  <c r="BK256"/>
  <c r="J224"/>
  <c r="BK204"/>
  <c r="J152"/>
  <c r="BK269"/>
  <c r="J260"/>
  <c r="J244"/>
  <c r="J198"/>
  <c r="J173"/>
  <c r="J155"/>
  <c r="J241"/>
  <c r="BK219"/>
  <c r="BK199"/>
  <c r="J262"/>
  <c r="J190"/>
  <c r="J177"/>
  <c r="BK278"/>
  <c r="J243"/>
  <c r="J206"/>
  <c r="BK153"/>
  <c r="BK271"/>
  <c i="5" r="J159"/>
  <c r="J156"/>
  <c r="BK151"/>
  <c r="BK154"/>
  <c r="J176"/>
  <c r="BK173"/>
  <c r="BK159"/>
  <c r="BK172"/>
  <c r="BK161"/>
  <c r="BK160"/>
  <c i="6" r="J194"/>
  <c r="BK176"/>
  <c r="J201"/>
  <c r="BK158"/>
  <c r="J197"/>
  <c r="J171"/>
  <c r="J198"/>
  <c r="J210"/>
  <c r="J192"/>
  <c r="J152"/>
  <c r="J172"/>
  <c r="BK179"/>
  <c r="J151"/>
  <c r="J191"/>
  <c r="BK151"/>
  <c r="J196"/>
  <c r="BK185"/>
  <c r="J148"/>
  <c r="BK170"/>
  <c i="7" r="J188"/>
  <c r="BK179"/>
  <c r="J208"/>
  <c r="J162"/>
  <c r="BK205"/>
  <c r="BK195"/>
  <c r="BK183"/>
  <c r="BK177"/>
  <c r="J159"/>
  <c r="J145"/>
  <c r="BK186"/>
  <c r="J175"/>
  <c r="J164"/>
  <c i="8" r="J301"/>
  <c r="BK249"/>
  <c r="BK190"/>
  <c r="J145"/>
  <c r="J309"/>
  <c r="J291"/>
  <c r="J250"/>
  <c r="J229"/>
  <c r="J202"/>
  <c r="BK171"/>
  <c r="BK158"/>
  <c r="BK289"/>
  <c r="J280"/>
  <c r="J236"/>
  <c r="BK192"/>
  <c r="J318"/>
  <c r="J244"/>
  <c r="BK214"/>
  <c r="BK195"/>
  <c r="J149"/>
  <c r="BK294"/>
  <c r="BK273"/>
  <c r="BK238"/>
  <c r="J194"/>
  <c r="J164"/>
  <c r="BK296"/>
  <c r="BK223"/>
  <c r="BK173"/>
  <c r="BK318"/>
  <c r="J223"/>
  <c r="J203"/>
  <c r="BK181"/>
  <c r="BK160"/>
  <c r="J151"/>
  <c r="BK303"/>
  <c r="J270"/>
  <c r="BK264"/>
  <c r="BK229"/>
  <c r="J186"/>
  <c r="J306"/>
  <c r="J289"/>
  <c r="J253"/>
  <c r="J249"/>
  <c r="BK208"/>
  <c r="BK176"/>
  <c r="BK254"/>
  <c r="BK239"/>
  <c r="BK205"/>
  <c r="J192"/>
  <c r="J288"/>
  <c r="BK252"/>
  <c r="BK216"/>
  <c r="J205"/>
  <c r="J188"/>
  <c r="BK145"/>
  <c r="J283"/>
  <c r="BK269"/>
  <c r="J262"/>
  <c r="BK234"/>
  <c r="J213"/>
  <c r="J174"/>
  <c i="9" r="BK171"/>
  <c r="BK147"/>
  <c r="J175"/>
  <c r="J173"/>
  <c r="J148"/>
  <c r="BK162"/>
  <c r="BK158"/>
  <c r="BK152"/>
  <c r="BK176"/>
  <c r="J150"/>
  <c r="BK181"/>
  <c r="J158"/>
  <c r="J147"/>
  <c r="BK172"/>
  <c r="J157"/>
  <c r="J162"/>
  <c r="J170"/>
  <c r="BK143"/>
  <c r="J139"/>
  <c i="10" r="J164"/>
  <c r="BK150"/>
  <c r="J170"/>
  <c r="BK146"/>
  <c r="BK170"/>
  <c r="J173"/>
  <c r="BK151"/>
  <c r="BK142"/>
  <c r="BK154"/>
  <c r="BK162"/>
  <c r="BK156"/>
  <c r="J156"/>
  <c r="J140"/>
  <c i="11" r="BK139"/>
  <c r="J141"/>
  <c r="BK169"/>
  <c r="BK146"/>
  <c r="J180"/>
  <c r="J170"/>
  <c r="BK155"/>
  <c r="BK178"/>
  <c r="J158"/>
  <c r="J175"/>
  <c r="BK170"/>
  <c r="J169"/>
  <c r="BK159"/>
  <c r="J147"/>
  <c r="J181"/>
  <c r="BK180"/>
  <c r="J156"/>
  <c r="BK165"/>
  <c r="BK150"/>
  <c i="12" r="J1255"/>
  <c r="J1036"/>
  <c r="BK1010"/>
  <c r="J923"/>
  <c r="J791"/>
  <c r="J771"/>
  <c r="BK590"/>
  <c r="BK491"/>
  <c r="BK365"/>
  <c r="J217"/>
  <c r="J174"/>
  <c r="BK1255"/>
  <c r="J1072"/>
  <c r="BK931"/>
  <c r="BK854"/>
  <c r="J782"/>
  <c r="J725"/>
  <c r="BK350"/>
  <c r="BK196"/>
  <c r="BK1322"/>
  <c r="J1000"/>
  <c r="J931"/>
  <c r="J763"/>
  <c r="BK681"/>
  <c r="BK525"/>
  <c r="J367"/>
  <c r="J290"/>
  <c r="J186"/>
  <c r="J1236"/>
  <c r="BK1210"/>
  <c r="J954"/>
  <c r="BK773"/>
  <c r="BK640"/>
  <c r="BK517"/>
  <c r="BK360"/>
  <c r="J338"/>
  <c r="J160"/>
  <c r="BK1082"/>
  <c r="BK1038"/>
  <c r="BK967"/>
  <c r="BK893"/>
  <c r="BK782"/>
  <c r="J640"/>
  <c r="J525"/>
  <c r="J384"/>
  <c r="J1324"/>
  <c r="BK1126"/>
  <c r="BK1078"/>
  <c r="BK940"/>
  <c r="BK788"/>
  <c r="BK724"/>
  <c r="J1331"/>
  <c r="J1038"/>
  <c r="BK1000"/>
  <c r="J910"/>
  <c r="BK751"/>
  <c r="BK718"/>
  <c r="J428"/>
  <c r="J340"/>
  <c r="BK989"/>
  <c r="BK917"/>
  <c r="J781"/>
  <c r="BK725"/>
  <c r="J432"/>
  <c r="J228"/>
  <c r="J1024"/>
  <c r="J985"/>
  <c r="BK905"/>
  <c r="BK686"/>
  <c r="J346"/>
  <c r="J189"/>
  <c r="J1212"/>
  <c r="BK1042"/>
  <c r="J836"/>
  <c r="J733"/>
  <c r="BK396"/>
  <c r="BK242"/>
  <c r="J203"/>
  <c r="BK1124"/>
  <c r="BK991"/>
  <c r="BK947"/>
  <c r="J749"/>
  <c r="J1210"/>
  <c r="BK1101"/>
  <c r="J971"/>
  <c r="BK836"/>
  <c r="J780"/>
  <c r="BK763"/>
  <c r="BK425"/>
  <c r="BK362"/>
  <c r="BK177"/>
  <c i="13" r="J255"/>
  <c r="J233"/>
  <c r="BK217"/>
  <c r="BK168"/>
  <c r="BK195"/>
  <c r="BK152"/>
  <c r="BK204"/>
  <c r="J166"/>
  <c r="BK250"/>
  <c r="J243"/>
  <c r="J168"/>
  <c r="J212"/>
  <c r="BK235"/>
  <c r="J242"/>
  <c r="J197"/>
  <c r="BK242"/>
  <c r="J229"/>
  <c r="J152"/>
  <c r="J217"/>
  <c i="14" r="BK239"/>
  <c r="J212"/>
  <c r="J195"/>
  <c r="BK174"/>
  <c r="BK236"/>
  <c r="BK156"/>
  <c r="J232"/>
  <c r="J226"/>
  <c r="J172"/>
  <c r="J149"/>
  <c r="BK189"/>
  <c r="BK247"/>
  <c r="BK201"/>
  <c r="BK231"/>
  <c r="BK184"/>
  <c r="BK153"/>
  <c r="BK205"/>
  <c r="J192"/>
  <c r="J248"/>
  <c r="J241"/>
  <c r="J218"/>
  <c r="J184"/>
  <c r="BK252"/>
  <c r="J219"/>
  <c r="BK193"/>
  <c r="J168"/>
  <c r="BK158"/>
  <c r="J215"/>
  <c r="J180"/>
  <c r="BK149"/>
  <c r="J165"/>
  <c r="BK152"/>
  <c r="BK211"/>
  <c r="BK176"/>
  <c i="15" r="J201"/>
  <c r="J216"/>
  <c r="J194"/>
  <c r="BK160"/>
  <c r="J214"/>
  <c r="BK185"/>
  <c r="J168"/>
  <c r="J208"/>
  <c r="BK150"/>
  <c r="J217"/>
  <c r="BK203"/>
  <c r="BK193"/>
  <c r="BK188"/>
  <c r="BK217"/>
  <c r="BK189"/>
  <c r="J154"/>
  <c r="BK208"/>
  <c r="BK173"/>
  <c r="J163"/>
  <c r="BK155"/>
  <c r="BK166"/>
  <c r="BK153"/>
  <c r="J207"/>
  <c r="J203"/>
  <c r="BK196"/>
  <c r="J192"/>
  <c r="BK154"/>
  <c i="16" r="BK211"/>
  <c r="J199"/>
  <c r="BK187"/>
  <c r="BK181"/>
  <c r="BK166"/>
  <c r="BK193"/>
  <c r="J220"/>
  <c r="J201"/>
  <c r="J158"/>
  <c r="BK144"/>
  <c r="J196"/>
  <c r="BK183"/>
  <c r="J153"/>
  <c r="BK213"/>
  <c r="J155"/>
  <c r="J212"/>
  <c r="BK168"/>
  <c r="BK162"/>
  <c r="BK164"/>
  <c r="BK148"/>
  <c r="BK207"/>
  <c r="BK175"/>
  <c r="J147"/>
  <c r="BK191"/>
  <c r="BK171"/>
  <c r="BK206"/>
  <c r="J189"/>
  <c r="BK143"/>
  <c r="BK163"/>
  <c i="17" r="BK331"/>
  <c r="BK321"/>
  <c r="BK284"/>
  <c r="J255"/>
  <c r="BK235"/>
  <c r="J201"/>
  <c r="BK150"/>
  <c r="J337"/>
  <c r="BK306"/>
  <c r="BK257"/>
  <c r="BK223"/>
  <c r="J204"/>
  <c r="BK180"/>
  <c r="BK167"/>
  <c r="J334"/>
  <c r="BK300"/>
  <c r="J266"/>
  <c r="J228"/>
  <c r="BK212"/>
  <c r="J184"/>
  <c r="BK337"/>
  <c r="BK294"/>
  <c r="BK225"/>
  <c r="J192"/>
  <c r="J164"/>
  <c r="J315"/>
  <c r="J292"/>
  <c r="J260"/>
  <c r="BK243"/>
  <c r="J210"/>
  <c r="BK195"/>
  <c r="BK174"/>
  <c r="J330"/>
  <c r="J309"/>
  <c r="J269"/>
  <c r="J219"/>
  <c r="BK191"/>
  <c r="BK160"/>
  <c r="BK304"/>
  <c r="J270"/>
  <c r="J246"/>
  <c r="J207"/>
  <c r="J173"/>
  <c r="BK336"/>
  <c r="BK309"/>
  <c r="J268"/>
  <c r="BK182"/>
  <c r="J149"/>
  <c r="BK305"/>
  <c r="BK263"/>
  <c r="BK249"/>
  <c r="J195"/>
  <c r="J187"/>
  <c r="BK320"/>
  <c r="BK295"/>
  <c r="BK267"/>
  <c r="BK255"/>
  <c r="BK215"/>
  <c r="BK177"/>
  <c r="BK332"/>
  <c r="BK302"/>
  <c r="BK278"/>
  <c r="BK269"/>
  <c r="BK256"/>
  <c r="J212"/>
  <c r="J181"/>
  <c r="BK148"/>
  <c r="BK260"/>
  <c r="J235"/>
  <c r="BK221"/>
  <c r="BK194"/>
  <c i="18" r="J182"/>
  <c r="BK155"/>
  <c r="BK181"/>
  <c r="BK154"/>
  <c r="BK157"/>
  <c r="J145"/>
  <c r="BK176"/>
  <c r="J142"/>
  <c r="J178"/>
  <c r="BK165"/>
  <c r="J168"/>
  <c r="BK143"/>
  <c r="BK158"/>
  <c r="J150"/>
  <c r="J162"/>
  <c r="BK140"/>
  <c i="19" r="BK154"/>
  <c r="BK153"/>
  <c r="J161"/>
  <c r="J143"/>
  <c r="BK170"/>
  <c r="BK143"/>
  <c r="J166"/>
  <c r="J157"/>
  <c r="J159"/>
  <c r="BK150"/>
  <c r="BK152"/>
  <c r="J162"/>
  <c i="20" r="J184"/>
  <c r="J177"/>
  <c r="BK146"/>
  <c r="BK167"/>
  <c r="BK184"/>
  <c r="J175"/>
  <c r="BK160"/>
  <c r="BK183"/>
  <c r="J150"/>
  <c r="J170"/>
  <c r="J143"/>
  <c r="J185"/>
  <c r="BK158"/>
  <c r="J160"/>
  <c i="21" r="BK156"/>
  <c r="BK183"/>
  <c r="BK195"/>
  <c r="BK152"/>
  <c r="BK161"/>
  <c r="J200"/>
  <c r="BK192"/>
  <c r="J180"/>
  <c i="22" r="J203"/>
  <c r="J238"/>
  <c r="BK162"/>
  <c r="J219"/>
  <c r="J152"/>
  <c r="BK223"/>
  <c r="J244"/>
  <c r="J178"/>
  <c r="J227"/>
  <c r="BK202"/>
  <c r="BK150"/>
  <c r="BK207"/>
  <c r="BK168"/>
  <c r="BK178"/>
  <c r="BK236"/>
  <c r="BK187"/>
  <c r="J247"/>
  <c r="BK198"/>
  <c r="J243"/>
  <c r="J191"/>
  <c r="BK232"/>
  <c r="BK205"/>
  <c i="23" r="BK185"/>
  <c r="BK142"/>
  <c r="BK179"/>
  <c r="BK182"/>
  <c r="BK146"/>
  <c r="J156"/>
  <c r="BK141"/>
  <c r="BK147"/>
  <c r="BK170"/>
  <c r="J147"/>
  <c i="24" r="J141"/>
  <c r="J168"/>
  <c r="BK163"/>
  <c r="BK178"/>
  <c r="J178"/>
  <c r="J153"/>
  <c r="BK155"/>
  <c r="J162"/>
  <c r="BK141"/>
  <c i="25" r="J153"/>
  <c r="J147"/>
  <c r="BK179"/>
  <c r="BK140"/>
  <c r="J198"/>
  <c r="BK186"/>
  <c r="J163"/>
  <c r="J149"/>
  <c r="J144"/>
  <c r="BK183"/>
  <c r="BK160"/>
  <c r="BK193"/>
  <c r="BK203"/>
  <c r="BK180"/>
  <c r="J162"/>
  <c i="26" r="J171"/>
  <c r="J156"/>
  <c r="BK148"/>
  <c r="J161"/>
  <c r="J146"/>
  <c r="BK159"/>
  <c i="27" r="J753"/>
  <c r="J548"/>
  <c r="BK311"/>
  <c r="BK920"/>
  <c r="BK671"/>
  <c r="BK347"/>
  <c r="BK171"/>
  <c r="J843"/>
  <c r="J792"/>
  <c r="J651"/>
  <c r="BK505"/>
  <c r="J351"/>
  <c r="J998"/>
  <c r="BK823"/>
  <c r="J809"/>
  <c r="BK728"/>
  <c r="J621"/>
  <c r="J443"/>
  <c r="J191"/>
  <c r="J994"/>
  <c r="BK856"/>
  <c r="BK617"/>
  <c r="BK231"/>
  <c r="J990"/>
  <c r="J963"/>
  <c r="BK796"/>
  <c r="J660"/>
  <c r="J566"/>
  <c r="BK512"/>
  <c r="J292"/>
  <c r="J249"/>
  <c r="BK864"/>
  <c r="BK798"/>
  <c r="J683"/>
  <c r="BK621"/>
  <c r="BK360"/>
  <c r="J897"/>
  <c r="BK830"/>
  <c r="J775"/>
  <c r="BK653"/>
  <c r="BK601"/>
  <c r="BK283"/>
  <c r="BK903"/>
  <c r="J887"/>
  <c r="BK844"/>
  <c r="J730"/>
  <c r="BK649"/>
  <c r="BK555"/>
  <c r="J360"/>
  <c r="BK207"/>
  <c r="J800"/>
  <c r="BK579"/>
  <c r="BK476"/>
  <c r="BK341"/>
  <c r="J286"/>
  <c r="J219"/>
  <c r="J950"/>
  <c r="J864"/>
  <c r="J777"/>
  <c r="BK644"/>
  <c r="BK483"/>
  <c r="J294"/>
  <c r="BK201"/>
  <c r="BK852"/>
  <c r="BK730"/>
  <c r="J471"/>
  <c r="BK354"/>
  <c r="J279"/>
  <c i="28" r="J191"/>
  <c r="J175"/>
  <c r="J152"/>
  <c r="J143"/>
  <c r="BK148"/>
  <c r="BK200"/>
  <c r="BK156"/>
  <c r="BK151"/>
  <c r="J172"/>
  <c r="J164"/>
  <c i="29" r="BK248"/>
  <c r="J198"/>
  <c r="BK255"/>
  <c r="J179"/>
  <c r="BK274"/>
  <c r="J238"/>
  <c r="J207"/>
  <c r="BK180"/>
  <c r="BK226"/>
  <c r="J184"/>
  <c r="BK162"/>
  <c r="BK263"/>
  <c r="BK193"/>
  <c r="J158"/>
  <c r="J208"/>
  <c r="J261"/>
  <c r="BK222"/>
  <c r="BK273"/>
  <c r="J242"/>
  <c r="BK242"/>
  <c r="J196"/>
  <c r="BK187"/>
  <c r="BK149"/>
  <c r="J155"/>
  <c r="J249"/>
  <c r="J222"/>
  <c r="BK208"/>
  <c r="J186"/>
  <c i="30" r="J166"/>
  <c r="J137"/>
  <c r="BK159"/>
  <c r="BK141"/>
  <c r="BK157"/>
  <c r="J159"/>
  <c r="BK167"/>
  <c r="BK149"/>
  <c i="31" r="J208"/>
  <c r="J156"/>
  <c r="BK144"/>
  <c r="BK190"/>
  <c r="BK205"/>
  <c r="J167"/>
  <c r="BK198"/>
  <c r="BK230"/>
  <c r="J162"/>
  <c r="BK227"/>
  <c r="BK179"/>
  <c r="BK232"/>
  <c r="J209"/>
  <c r="J219"/>
  <c r="BK153"/>
  <c r="J220"/>
  <c r="BK173"/>
  <c r="J200"/>
  <c r="BK219"/>
  <c i="32" r="J200"/>
  <c r="J166"/>
  <c r="J241"/>
  <c r="J201"/>
  <c r="J255"/>
  <c r="J205"/>
  <c r="J170"/>
  <c r="J204"/>
  <c r="BK159"/>
  <c r="J248"/>
  <c r="BK230"/>
  <c r="J186"/>
  <c r="BK227"/>
  <c r="J169"/>
  <c r="J207"/>
  <c r="J150"/>
  <c r="J222"/>
  <c r="BK188"/>
  <c r="BK161"/>
  <c r="J235"/>
  <c r="BK214"/>
  <c r="J176"/>
  <c r="J162"/>
  <c r="BK189"/>
  <c r="J163"/>
  <c r="BK138"/>
  <c i="33" r="J347"/>
  <c r="BK319"/>
  <c r="BK274"/>
  <c r="J230"/>
  <c r="BK142"/>
  <c r="BK306"/>
  <c r="J281"/>
  <c r="BK256"/>
  <c r="BK198"/>
  <c r="BK143"/>
  <c r="J319"/>
  <c r="BK301"/>
  <c r="BK251"/>
  <c r="J228"/>
  <c r="J175"/>
  <c r="J265"/>
  <c r="BK153"/>
  <c r="BK312"/>
  <c r="BK194"/>
  <c r="BK147"/>
  <c r="J270"/>
  <c r="J225"/>
  <c r="BK212"/>
  <c r="BK161"/>
  <c r="BK331"/>
  <c r="BK261"/>
  <c r="BK189"/>
  <c r="J170"/>
  <c r="BK314"/>
  <c r="J261"/>
  <c r="J156"/>
  <c r="J292"/>
  <c r="BK213"/>
  <c r="BK173"/>
  <c r="J342"/>
  <c r="J309"/>
  <c r="J287"/>
  <c r="BK211"/>
  <c r="BK169"/>
  <c r="J315"/>
  <c r="J284"/>
  <c r="BK236"/>
  <c r="J188"/>
  <c r="BK330"/>
  <c r="J247"/>
  <c r="J206"/>
  <c r="J153"/>
  <c i="34" r="BK180"/>
  <c r="BK147"/>
  <c r="J154"/>
  <c r="BK135"/>
  <c r="BK152"/>
  <c r="BK187"/>
  <c r="BK177"/>
  <c r="J152"/>
  <c r="BK184"/>
  <c r="BK159"/>
  <c r="BK155"/>
  <c r="J166"/>
  <c r="J190"/>
  <c r="J142"/>
  <c r="J184"/>
  <c i="35" r="BK200"/>
  <c r="J169"/>
  <c r="BK176"/>
  <c r="BK158"/>
  <c r="J137"/>
  <c r="BK169"/>
  <c r="BK187"/>
  <c r="J162"/>
  <c r="J163"/>
  <c r="BK137"/>
  <c r="BK135"/>
  <c r="BK173"/>
  <c r="J198"/>
  <c r="J136"/>
  <c r="J167"/>
  <c i="36" r="BK206"/>
  <c r="J200"/>
  <c r="J220"/>
  <c r="J203"/>
  <c r="BK166"/>
  <c r="J207"/>
  <c r="J180"/>
  <c r="J168"/>
  <c r="J176"/>
  <c r="J192"/>
  <c r="J152"/>
  <c r="BK201"/>
  <c r="J148"/>
  <c r="BK219"/>
  <c r="J146"/>
  <c r="BK205"/>
  <c r="BK143"/>
  <c r="J174"/>
  <c i="37" r="BK161"/>
  <c r="BK168"/>
  <c r="BK157"/>
  <c r="BK149"/>
  <c i="38" r="J135"/>
  <c i="39" r="BK136"/>
  <c i="40" r="BK136"/>
  <c i="41" r="J136"/>
  <c i="43" r="J148"/>
  <c r="BK152"/>
  <c r="J142"/>
  <c r="J147"/>
  <c i="2" r="BK1281"/>
  <c r="BK1065"/>
  <c r="J953"/>
  <c r="J743"/>
  <c r="BK534"/>
  <c r="BK431"/>
  <c r="BK250"/>
  <c r="BK1017"/>
  <c r="J1004"/>
  <c r="J741"/>
  <c r="J418"/>
  <c r="BK188"/>
  <c r="BK1007"/>
  <c r="J861"/>
  <c r="BK807"/>
  <c r="BK1284"/>
  <c r="J1000"/>
  <c r="BK959"/>
  <c r="BK861"/>
  <c r="J711"/>
  <c r="BK335"/>
  <c i="1" r="AS107"/>
  <c i="2" r="BK760"/>
  <c r="BK436"/>
  <c r="J336"/>
  <c r="J1065"/>
  <c r="BK917"/>
  <c r="J877"/>
  <c r="J754"/>
  <c r="BK463"/>
  <c r="J389"/>
  <c r="J341"/>
  <c r="BK996"/>
  <c r="BK974"/>
  <c r="BK892"/>
  <c r="J716"/>
  <c r="J213"/>
  <c r="J171"/>
  <c r="BK1287"/>
  <c r="BK1167"/>
  <c r="BK1080"/>
  <c r="BK947"/>
  <c r="BK847"/>
  <c r="J798"/>
  <c r="BK567"/>
  <c r="J465"/>
  <c r="J181"/>
  <c r="BK1032"/>
  <c r="BK911"/>
  <c r="BK798"/>
  <c r="BK721"/>
  <c r="J384"/>
  <c r="BK1135"/>
  <c r="BK992"/>
  <c r="J858"/>
  <c r="BK725"/>
  <c r="BK708"/>
  <c r="J463"/>
  <c r="BK171"/>
  <c r="J1135"/>
  <c r="J907"/>
  <c r="BK878"/>
  <c r="J793"/>
  <c r="BK737"/>
  <c r="BK438"/>
  <c r="BK196"/>
  <c r="J1001"/>
  <c r="J976"/>
  <c r="BK815"/>
  <c r="J356"/>
  <c r="BK213"/>
  <c r="BK161"/>
  <c i="3" r="J278"/>
  <c r="BK249"/>
  <c r="BK153"/>
  <c r="BK261"/>
  <c r="J224"/>
  <c r="BK324"/>
  <c r="J255"/>
  <c r="BK191"/>
  <c r="BK270"/>
  <c r="J191"/>
  <c r="BK329"/>
  <c r="J294"/>
  <c r="J265"/>
  <c r="J182"/>
  <c r="J247"/>
  <c r="BK182"/>
  <c r="BK293"/>
  <c r="J184"/>
  <c r="J200"/>
  <c r="J330"/>
  <c r="J226"/>
  <c r="J171"/>
  <c r="J160"/>
  <c r="J323"/>
  <c r="BK268"/>
  <c r="J209"/>
  <c i="4" r="BK216"/>
  <c r="J203"/>
  <c r="BK171"/>
  <c r="J265"/>
  <c r="BK226"/>
  <c r="BK207"/>
  <c r="BK191"/>
  <c r="BK180"/>
  <c r="BK161"/>
  <c r="BK268"/>
  <c r="J232"/>
  <c r="BK187"/>
  <c r="J274"/>
  <c r="BK264"/>
  <c r="J237"/>
  <c r="J176"/>
  <c r="BK156"/>
  <c r="BK240"/>
  <c r="J217"/>
  <c r="J270"/>
  <c r="J219"/>
  <c r="BK155"/>
  <c r="BK262"/>
  <c r="BK251"/>
  <c r="J212"/>
  <c r="BK148"/>
  <c r="BK270"/>
  <c r="BK228"/>
  <c r="J192"/>
  <c r="BK172"/>
  <c r="J269"/>
  <c r="J242"/>
  <c r="J208"/>
  <c r="BK163"/>
  <c r="BK235"/>
  <c r="BK227"/>
  <c r="BK194"/>
  <c r="J178"/>
  <c r="BK160"/>
  <c r="J250"/>
  <c r="BK203"/>
  <c r="BK192"/>
  <c i="5" r="J162"/>
  <c r="BK141"/>
  <c r="J166"/>
  <c r="BK165"/>
  <c r="BK153"/>
  <c r="BK166"/>
  <c r="BK145"/>
  <c r="J153"/>
  <c r="BK168"/>
  <c r="BK157"/>
  <c r="J169"/>
  <c r="J147"/>
  <c i="6" r="J205"/>
  <c r="J183"/>
  <c r="BK157"/>
  <c r="BK162"/>
  <c r="J204"/>
  <c r="BK193"/>
  <c r="J168"/>
  <c r="BK161"/>
  <c r="BK199"/>
  <c r="J164"/>
  <c r="BK181"/>
  <c r="BK180"/>
  <c r="BK154"/>
  <c r="BK203"/>
  <c r="BK169"/>
  <c r="BK188"/>
  <c r="BK175"/>
  <c r="BK174"/>
  <c i="7" r="BK208"/>
  <c r="J186"/>
  <c r="J173"/>
  <c r="J195"/>
  <c r="BK206"/>
  <c r="J206"/>
  <c r="BK196"/>
  <c r="BK187"/>
  <c r="J189"/>
  <c r="BK162"/>
  <c r="BK152"/>
  <c r="J143"/>
  <c r="BK176"/>
  <c r="BK173"/>
  <c r="J185"/>
  <c i="8" r="J290"/>
  <c r="J242"/>
  <c r="BK213"/>
  <c r="BK146"/>
  <c r="J311"/>
  <c r="J296"/>
  <c r="J266"/>
  <c r="J243"/>
  <c r="BK227"/>
  <c r="BK198"/>
  <c r="J173"/>
  <c r="BK157"/>
  <c r="J295"/>
  <c r="J282"/>
  <c r="BK255"/>
  <c r="J196"/>
  <c r="BK182"/>
  <c r="BK270"/>
  <c r="J241"/>
  <c r="BK210"/>
  <c r="BK180"/>
  <c r="J305"/>
  <c r="BK290"/>
  <c r="BK262"/>
  <c r="J220"/>
  <c r="BK189"/>
  <c r="J148"/>
  <c r="J300"/>
  <c r="BK258"/>
  <c r="BK175"/>
  <c r="BK169"/>
  <c r="BK293"/>
  <c r="J218"/>
  <c r="BK202"/>
  <c r="J168"/>
  <c r="J152"/>
  <c r="BK307"/>
  <c r="J302"/>
  <c r="BK271"/>
  <c r="BK265"/>
  <c r="J234"/>
  <c r="J208"/>
  <c r="BK177"/>
  <c r="J297"/>
  <c r="J276"/>
  <c r="J252"/>
  <c r="J226"/>
  <c r="J180"/>
  <c r="J248"/>
  <c r="J238"/>
  <c r="J204"/>
  <c r="J191"/>
  <c r="J312"/>
  <c r="BK275"/>
  <c r="BK218"/>
  <c r="J211"/>
  <c r="BK174"/>
  <c r="BK152"/>
  <c r="BK282"/>
  <c r="BK272"/>
  <c r="BK261"/>
  <c r="BK233"/>
  <c r="J212"/>
  <c r="J171"/>
  <c i="9" r="BK166"/>
  <c r="BK185"/>
  <c r="BK142"/>
  <c r="BK157"/>
  <c r="J163"/>
  <c r="J143"/>
  <c r="BK154"/>
  <c r="BK177"/>
  <c r="BK174"/>
  <c r="J184"/>
  <c r="BK169"/>
  <c r="BK148"/>
  <c r="J171"/>
  <c r="BK165"/>
  <c r="J152"/>
  <c r="J155"/>
  <c r="J167"/>
  <c r="BK180"/>
  <c i="10" r="J168"/>
  <c r="J162"/>
  <c r="BK171"/>
  <c r="BK164"/>
  <c r="J139"/>
  <c r="J160"/>
  <c r="J161"/>
  <c r="J142"/>
  <c r="BK165"/>
  <c r="J149"/>
  <c r="J150"/>
  <c r="J157"/>
  <c r="J155"/>
  <c r="BK145"/>
  <c i="11" r="BK173"/>
  <c r="J174"/>
  <c r="BK142"/>
  <c r="BK179"/>
  <c r="BK184"/>
  <c r="J167"/>
  <c r="J144"/>
  <c r="BK163"/>
  <c r="BK156"/>
  <c r="BK152"/>
  <c r="BK158"/>
  <c r="J145"/>
  <c r="BK141"/>
  <c r="J172"/>
  <c r="J161"/>
  <c r="J142"/>
  <c i="12" r="J1205"/>
  <c r="J1012"/>
  <c r="J921"/>
  <c r="J789"/>
  <c r="J773"/>
  <c r="BK709"/>
  <c r="J533"/>
  <c r="BK341"/>
  <c r="BK219"/>
  <c r="BK1324"/>
  <c r="BK1242"/>
  <c r="J1010"/>
  <c r="J929"/>
  <c r="J898"/>
  <c r="BK784"/>
  <c r="BK735"/>
  <c r="J396"/>
  <c r="BK336"/>
  <c r="J177"/>
  <c r="BK1004"/>
  <c r="BK932"/>
  <c r="J917"/>
  <c r="BK727"/>
  <c r="BK558"/>
  <c r="BK378"/>
  <c r="BK340"/>
  <c r="BK193"/>
  <c r="J182"/>
  <c r="BK1234"/>
  <c r="BK948"/>
  <c r="J900"/>
  <c r="J709"/>
  <c r="BK435"/>
  <c r="BK421"/>
  <c r="J358"/>
  <c r="J211"/>
  <c r="J1170"/>
  <c r="J1070"/>
  <c r="BK971"/>
  <c r="J944"/>
  <c r="J879"/>
  <c r="J769"/>
  <c r="BK540"/>
  <c r="BK414"/>
  <c r="BK1327"/>
  <c r="J1242"/>
  <c r="J1082"/>
  <c r="BK973"/>
  <c r="BK838"/>
  <c r="J751"/>
  <c r="J173"/>
  <c r="BK1198"/>
  <c r="J1026"/>
  <c r="J973"/>
  <c r="BK906"/>
  <c r="J848"/>
  <c r="BK576"/>
  <c r="J425"/>
  <c r="BK165"/>
  <c r="BK980"/>
  <c r="BK887"/>
  <c r="J779"/>
  <c r="J590"/>
  <c r="BK404"/>
  <c r="J219"/>
  <c r="BK1020"/>
  <c r="BK986"/>
  <c r="BK910"/>
  <c r="J681"/>
  <c r="BK248"/>
  <c r="J166"/>
  <c r="BK1045"/>
  <c r="BK879"/>
  <c r="J831"/>
  <c r="BK779"/>
  <c r="J721"/>
  <c r="J388"/>
  <c r="BK217"/>
  <c r="J196"/>
  <c r="BK995"/>
  <c r="BK950"/>
  <c r="J604"/>
  <c r="BK554"/>
  <c r="J1103"/>
  <c r="J1009"/>
  <c r="J788"/>
  <c r="J776"/>
  <c r="BK738"/>
  <c r="J421"/>
  <c r="BK290"/>
  <c r="BK169"/>
  <c i="13" r="J201"/>
  <c r="BK225"/>
  <c r="BK199"/>
  <c r="BK243"/>
  <c r="BK197"/>
  <c r="BK149"/>
  <c r="BK220"/>
  <c r="BK201"/>
  <c r="J187"/>
  <c r="J156"/>
  <c r="J254"/>
  <c r="BK171"/>
  <c r="J220"/>
  <c r="J204"/>
  <c r="BK214"/>
  <c r="BK208"/>
  <c r="J163"/>
  <c r="BK209"/>
  <c r="J149"/>
  <c r="J227"/>
  <c r="BK174"/>
  <c i="14" r="BK232"/>
  <c r="BK199"/>
  <c r="J177"/>
  <c r="BK237"/>
  <c r="J221"/>
  <c r="BK154"/>
  <c r="J230"/>
  <c r="BK221"/>
  <c r="J151"/>
  <c r="BK196"/>
  <c r="BK168"/>
  <c r="J229"/>
  <c r="BK200"/>
  <c r="J240"/>
  <c r="J190"/>
  <c r="BK165"/>
  <c r="J209"/>
  <c r="BK203"/>
  <c r="J171"/>
  <c r="J247"/>
  <c r="J239"/>
  <c r="J207"/>
  <c r="J179"/>
  <c r="J223"/>
  <c r="J208"/>
  <c r="BK180"/>
  <c r="BK150"/>
  <c r="J217"/>
  <c r="BK194"/>
  <c r="J181"/>
  <c r="J235"/>
  <c r="BK172"/>
  <c r="J158"/>
  <c r="BK238"/>
  <c r="BK209"/>
  <c r="J174"/>
  <c i="15" r="BK215"/>
  <c r="BK212"/>
  <c r="BK177"/>
  <c r="BK158"/>
  <c r="J198"/>
  <c r="J177"/>
  <c r="J171"/>
  <c r="BK219"/>
  <c r="BK178"/>
  <c r="J219"/>
  <c r="BK204"/>
  <c r="J195"/>
  <c r="J170"/>
  <c r="BK211"/>
  <c r="J174"/>
  <c r="J213"/>
  <c r="BK209"/>
  <c r="BK171"/>
  <c r="J160"/>
  <c r="BK184"/>
  <c r="J183"/>
  <c r="BK147"/>
  <c r="J158"/>
  <c r="J166"/>
  <c r="BK186"/>
  <c r="BK162"/>
  <c i="16" r="J217"/>
  <c r="BK202"/>
  <c r="BK189"/>
  <c r="J180"/>
  <c r="J164"/>
  <c r="BK176"/>
  <c r="J203"/>
  <c r="BK179"/>
  <c r="BK153"/>
  <c r="J195"/>
  <c r="BK170"/>
  <c r="BK220"/>
  <c r="BK199"/>
  <c r="BK146"/>
  <c r="BK177"/>
  <c r="BK165"/>
  <c r="J198"/>
  <c r="J159"/>
  <c r="BK147"/>
  <c r="J191"/>
  <c r="J156"/>
  <c r="J192"/>
  <c r="J176"/>
  <c r="J170"/>
  <c r="BK149"/>
  <c r="J181"/>
  <c r="BK180"/>
  <c r="J149"/>
  <c i="17" r="BK324"/>
  <c r="BK286"/>
  <c r="BK265"/>
  <c r="BK236"/>
  <c r="BK204"/>
  <c r="BK149"/>
  <c r="BK326"/>
  <c r="J282"/>
  <c r="BK253"/>
  <c r="BK218"/>
  <c r="BK208"/>
  <c r="J179"/>
  <c r="J163"/>
  <c r="BK301"/>
  <c r="J286"/>
  <c r="J230"/>
  <c r="J221"/>
  <c r="J160"/>
  <c r="J328"/>
  <c r="J295"/>
  <c r="J265"/>
  <c r="BK193"/>
  <c r="J165"/>
  <c r="J317"/>
  <c r="J293"/>
  <c r="J273"/>
  <c r="J244"/>
  <c r="BK211"/>
  <c r="J194"/>
  <c r="J151"/>
  <c r="J321"/>
  <c r="BK280"/>
  <c r="BK222"/>
  <c r="J198"/>
  <c r="BK183"/>
  <c r="J323"/>
  <c r="J311"/>
  <c r="BK276"/>
  <c r="BK252"/>
  <c r="J243"/>
  <c r="J174"/>
  <c r="BK319"/>
  <c r="BK274"/>
  <c r="J216"/>
  <c r="BK164"/>
  <c r="J336"/>
  <c r="J306"/>
  <c r="J252"/>
  <c r="BK210"/>
  <c r="J188"/>
  <c r="J146"/>
  <c r="BK297"/>
  <c r="BK271"/>
  <c r="J249"/>
  <c r="J214"/>
  <c r="BK173"/>
  <c r="J324"/>
  <c r="J300"/>
  <c r="BK270"/>
  <c r="J257"/>
  <c r="J213"/>
  <c r="BK185"/>
  <c r="BK161"/>
  <c r="J291"/>
  <c r="J239"/>
  <c r="BK228"/>
  <c r="BK179"/>
  <c r="J170"/>
  <c i="18" r="J172"/>
  <c r="BK144"/>
  <c r="BK180"/>
  <c r="BK178"/>
  <c r="BK156"/>
  <c r="J144"/>
  <c r="J140"/>
  <c r="BK141"/>
  <c r="BK166"/>
  <c r="BK174"/>
  <c r="J153"/>
  <c r="BK159"/>
  <c r="J152"/>
  <c r="J146"/>
  <c r="J164"/>
  <c r="BK139"/>
  <c i="19" r="J155"/>
  <c r="J154"/>
  <c r="BK148"/>
  <c r="BK159"/>
  <c r="BK146"/>
  <c r="J153"/>
  <c r="BK144"/>
  <c r="J167"/>
  <c r="BK142"/>
  <c r="J144"/>
  <c r="BK156"/>
  <c r="J142"/>
  <c i="20" r="BK180"/>
  <c r="J182"/>
  <c r="BK176"/>
  <c r="BK175"/>
  <c r="J149"/>
  <c r="BK186"/>
  <c r="J152"/>
  <c r="BK168"/>
  <c r="BK144"/>
  <c r="BK166"/>
  <c r="BK142"/>
  <c r="J155"/>
  <c r="BK181"/>
  <c r="BK154"/>
  <c r="J159"/>
  <c i="21" r="J177"/>
  <c r="BK190"/>
  <c r="BK188"/>
  <c r="BK198"/>
  <c r="J185"/>
  <c r="BK176"/>
  <c r="BK196"/>
  <c r="J165"/>
  <c i="22" r="J173"/>
  <c r="J235"/>
  <c r="J164"/>
  <c r="J232"/>
  <c r="J180"/>
  <c r="J242"/>
  <c r="BK164"/>
  <c r="J217"/>
  <c r="BK242"/>
  <c r="BK204"/>
  <c r="BK160"/>
  <c r="BK210"/>
  <c r="J165"/>
  <c r="J177"/>
  <c r="J215"/>
  <c r="BK177"/>
  <c r="BK206"/>
  <c r="J183"/>
  <c r="J197"/>
  <c r="BK229"/>
  <c i="23" r="BK167"/>
  <c r="BK145"/>
  <c r="J145"/>
  <c r="BK190"/>
  <c r="BK171"/>
  <c r="BK157"/>
  <c r="J187"/>
  <c r="J159"/>
  <c r="J142"/>
  <c r="BK163"/>
  <c i="24" r="BK149"/>
  <c r="BK171"/>
  <c r="BK167"/>
  <c r="BK145"/>
  <c r="J150"/>
  <c r="BK169"/>
  <c r="BK176"/>
  <c r="J154"/>
  <c r="BK152"/>
  <c i="25" r="BK163"/>
  <c r="J179"/>
  <c r="J143"/>
  <c r="BK201"/>
  <c r="J197"/>
  <c r="BK185"/>
  <c r="J159"/>
  <c r="BK150"/>
  <c r="J205"/>
  <c r="J157"/>
  <c r="BK168"/>
  <c r="BK188"/>
  <c r="J161"/>
  <c i="26" r="J164"/>
  <c r="BK172"/>
  <c r="BK158"/>
  <c r="BK141"/>
  <c r="BK140"/>
  <c r="J168"/>
  <c i="27" r="J825"/>
  <c r="J595"/>
  <c r="J448"/>
  <c r="J930"/>
  <c r="BK681"/>
  <c r="BK432"/>
  <c r="J182"/>
  <c r="BK971"/>
  <c r="BK825"/>
  <c r="BK762"/>
  <c r="BK544"/>
  <c r="J349"/>
  <c r="J936"/>
  <c r="BK768"/>
  <c r="J619"/>
  <c r="BK434"/>
  <c r="BK189"/>
  <c r="BK956"/>
  <c r="J852"/>
  <c r="BK455"/>
  <c r="J179"/>
  <c r="J962"/>
  <c r="BK821"/>
  <c r="J655"/>
  <c r="BK549"/>
  <c r="J359"/>
  <c r="BK240"/>
  <c r="J821"/>
  <c r="J694"/>
  <c r="J640"/>
  <c r="BK963"/>
  <c r="J833"/>
  <c r="J710"/>
  <c r="J605"/>
  <c r="BK387"/>
  <c r="BK251"/>
  <c r="BK897"/>
  <c r="J859"/>
  <c r="J779"/>
  <c r="BK686"/>
  <c r="J629"/>
  <c r="BK457"/>
  <c r="BK219"/>
  <c r="BK809"/>
  <c r="J509"/>
  <c r="J347"/>
  <c r="BK266"/>
  <c r="BK942"/>
  <c r="J837"/>
  <c r="BK667"/>
  <c r="J581"/>
  <c r="BK445"/>
  <c r="BK952"/>
  <c r="J781"/>
  <c r="BK721"/>
  <c r="J384"/>
  <c r="J305"/>
  <c r="J207"/>
  <c i="28" r="BK187"/>
  <c r="J156"/>
  <c r="BK142"/>
  <c r="BK191"/>
  <c r="BK160"/>
  <c r="J169"/>
  <c r="J167"/>
  <c r="J189"/>
  <c r="BK167"/>
  <c i="29" r="J275"/>
  <c r="J245"/>
  <c r="BK168"/>
  <c r="BK229"/>
  <c r="J250"/>
  <c r="BK215"/>
  <c r="BK166"/>
  <c r="J191"/>
  <c r="J177"/>
  <c r="BK151"/>
  <c r="J204"/>
  <c r="BK147"/>
  <c r="J188"/>
  <c r="BK251"/>
  <c r="BK190"/>
  <c r="BK253"/>
  <c r="BK192"/>
  <c r="J237"/>
  <c r="J169"/>
  <c r="BK186"/>
  <c r="BK150"/>
  <c r="BK165"/>
  <c r="J146"/>
  <c r="J234"/>
  <c r="J210"/>
  <c r="J185"/>
  <c i="30" r="J158"/>
  <c r="BK161"/>
  <c r="BK146"/>
  <c r="J167"/>
  <c r="J163"/>
  <c r="BK137"/>
  <c r="BK150"/>
  <c i="31" r="BK195"/>
  <c r="BK171"/>
  <c r="BK215"/>
  <c r="J182"/>
  <c r="BK199"/>
  <c r="J153"/>
  <c r="J163"/>
  <c r="J155"/>
  <c r="J195"/>
  <c r="J158"/>
  <c r="BK211"/>
  <c r="J205"/>
  <c r="BK162"/>
  <c r="BK221"/>
  <c r="BK164"/>
  <c r="BK196"/>
  <c r="BK200"/>
  <c r="J154"/>
  <c i="32" r="BK208"/>
  <c r="BK177"/>
  <c r="BK259"/>
  <c r="BK228"/>
  <c r="BK236"/>
  <c r="J165"/>
  <c r="BK220"/>
  <c r="BK150"/>
  <c r="J196"/>
  <c r="J254"/>
  <c r="BK234"/>
  <c r="BK153"/>
  <c r="BK212"/>
  <c r="BK248"/>
  <c r="BK179"/>
  <c r="BK226"/>
  <c r="BK181"/>
  <c r="J153"/>
  <c r="J226"/>
  <c r="BK195"/>
  <c r="BK219"/>
  <c r="J184"/>
  <c r="J142"/>
  <c i="33" r="J348"/>
  <c r="J306"/>
  <c r="J255"/>
  <c r="J209"/>
  <c r="J350"/>
  <c r="J275"/>
  <c r="J246"/>
  <c r="J165"/>
  <c r="J334"/>
  <c r="BK300"/>
  <c r="BK250"/>
  <c r="J199"/>
  <c r="BK328"/>
  <c r="J233"/>
  <c r="BK310"/>
  <c r="J208"/>
  <c r="BK247"/>
  <c r="BK216"/>
  <c r="J173"/>
  <c r="J267"/>
  <c r="BK226"/>
  <c r="J151"/>
  <c r="BK338"/>
  <c r="J269"/>
  <c r="J213"/>
  <c r="J297"/>
  <c r="BK255"/>
  <c r="J185"/>
  <c r="J344"/>
  <c r="BK302"/>
  <c r="J254"/>
  <c r="BK192"/>
  <c r="J143"/>
  <c r="J290"/>
  <c r="J237"/>
  <c r="J195"/>
  <c r="J345"/>
  <c r="BK248"/>
  <c r="J221"/>
  <c i="34" r="BK198"/>
  <c r="BK164"/>
  <c r="BK163"/>
  <c r="BK179"/>
  <c r="BK146"/>
  <c r="J185"/>
  <c r="J173"/>
  <c r="BK188"/>
  <c r="J162"/>
  <c r="BK153"/>
  <c r="BK157"/>
  <c r="BK178"/>
  <c r="BK194"/>
  <c i="35" r="BK198"/>
  <c r="BK194"/>
  <c r="J149"/>
  <c r="J156"/>
  <c r="BK174"/>
  <c r="J142"/>
  <c r="J181"/>
  <c r="J196"/>
  <c r="BK139"/>
  <c r="J200"/>
  <c r="J189"/>
  <c r="BK162"/>
  <c r="J166"/>
  <c r="J141"/>
  <c i="36" r="BK208"/>
  <c r="J156"/>
  <c r="BK197"/>
  <c r="BK162"/>
  <c r="BK195"/>
  <c r="J137"/>
  <c r="BK161"/>
  <c r="BK171"/>
  <c r="J178"/>
  <c r="BK182"/>
  <c r="J142"/>
  <c r="J199"/>
  <c r="J143"/>
  <c r="BK218"/>
  <c r="J151"/>
  <c r="BK174"/>
  <c r="J165"/>
  <c i="37" r="BK166"/>
  <c r="J156"/>
  <c r="BK152"/>
  <c r="BK140"/>
  <c i="39" r="BK137"/>
  <c i="40" r="BK135"/>
  <c i="42" r="BK137"/>
  <c i="43" r="BK142"/>
  <c r="J154"/>
  <c r="BK145"/>
  <c i="2" r="J1165"/>
  <c r="J1032"/>
  <c r="J895"/>
  <c r="J851"/>
  <c r="BK542"/>
  <c r="J351"/>
  <c r="J1189"/>
  <c r="J1014"/>
  <c r="J969"/>
  <c r="BK895"/>
  <c r="BK570"/>
  <c r="BK331"/>
  <c r="BK963"/>
  <c r="J827"/>
  <c r="J814"/>
  <c r="BK259"/>
  <c r="BK1063"/>
  <c r="BK984"/>
  <c r="BK925"/>
  <c r="BK783"/>
  <c r="J460"/>
  <c r="BK292"/>
  <c r="J1191"/>
  <c r="J1034"/>
  <c r="J947"/>
  <c r="J923"/>
  <c r="BK772"/>
  <c r="BK707"/>
  <c r="BK433"/>
  <c r="BK211"/>
  <c r="J1163"/>
  <c r="BK975"/>
  <c r="J886"/>
  <c r="BK755"/>
  <c r="J426"/>
  <c r="BK384"/>
  <c r="J175"/>
  <c r="J1017"/>
  <c r="J971"/>
  <c r="BK849"/>
  <c r="BK756"/>
  <c r="J427"/>
  <c r="J183"/>
  <c r="J1288"/>
  <c r="BK1209"/>
  <c r="J1096"/>
  <c r="J998"/>
  <c r="BK931"/>
  <c r="J812"/>
  <c r="BK795"/>
  <c r="J566"/>
  <c r="J413"/>
  <c r="BK191"/>
  <c r="J918"/>
  <c r="BK853"/>
  <c r="BK716"/>
  <c r="J166"/>
  <c r="J1107"/>
  <c r="BK988"/>
  <c r="BK871"/>
  <c r="J755"/>
  <c r="BK711"/>
  <c r="BK669"/>
  <c r="J370"/>
  <c r="BK164"/>
  <c r="J1080"/>
  <c r="J892"/>
  <c r="J805"/>
  <c r="J747"/>
  <c r="BK585"/>
  <c r="BK420"/>
  <c r="J191"/>
  <c r="BK1159"/>
  <c r="J992"/>
  <c r="BK889"/>
  <c r="J753"/>
  <c r="BK732"/>
  <c r="BK233"/>
  <c i="3" r="J306"/>
  <c r="J276"/>
  <c r="J245"/>
  <c r="J326"/>
  <c r="J257"/>
  <c r="J175"/>
  <c r="BK301"/>
  <c r="BK245"/>
  <c r="J186"/>
  <c r="J253"/>
  <c r="BK200"/>
  <c r="BK318"/>
  <c r="BK273"/>
  <c r="BK217"/>
  <c r="J301"/>
  <c r="BK188"/>
  <c r="J298"/>
  <c r="J249"/>
  <c r="J309"/>
  <c r="BK276"/>
  <c r="J219"/>
  <c r="BK181"/>
  <c r="BK331"/>
  <c r="J304"/>
  <c r="BK315"/>
  <c r="BK235"/>
  <c i="4" r="BK208"/>
  <c r="BK195"/>
  <c r="BK178"/>
  <c r="J268"/>
  <c r="BK254"/>
  <c r="BK217"/>
  <c r="BK197"/>
  <c r="J182"/>
  <c r="BK168"/>
  <c r="BK151"/>
  <c r="J257"/>
  <c r="BK213"/>
  <c r="J189"/>
  <c r="J273"/>
  <c r="J249"/>
  <c r="J233"/>
  <c r="BK189"/>
  <c r="BK169"/>
  <c r="J281"/>
  <c r="J228"/>
  <c r="BK212"/>
  <c r="J263"/>
  <c r="BK196"/>
  <c r="BK166"/>
  <c r="BK272"/>
  <c r="J255"/>
  <c r="J213"/>
  <c r="J186"/>
  <c i="5" r="J158"/>
  <c r="J168"/>
  <c r="BK158"/>
  <c r="J157"/>
  <c r="J152"/>
  <c r="J149"/>
  <c r="J171"/>
  <c r="BK163"/>
  <c r="BK167"/>
  <c r="BK171"/>
  <c r="J141"/>
  <c i="6" r="J199"/>
  <c r="J181"/>
  <c r="BK212"/>
  <c r="J179"/>
  <c r="BK213"/>
  <c r="J189"/>
  <c r="J169"/>
  <c r="J180"/>
  <c r="BK148"/>
  <c r="J162"/>
  <c r="J188"/>
  <c r="J182"/>
  <c r="BK171"/>
  <c r="BK204"/>
  <c r="BK172"/>
  <c r="BK197"/>
  <c r="BK187"/>
  <c r="J150"/>
  <c r="J149"/>
  <c i="7" r="BK204"/>
  <c r="BK174"/>
  <c r="BK197"/>
  <c r="J169"/>
  <c r="BK192"/>
  <c r="J194"/>
  <c r="J182"/>
  <c r="BK175"/>
  <c r="J155"/>
  <c r="BK144"/>
  <c r="BK147"/>
  <c r="BK168"/>
  <c i="8" r="BK308"/>
  <c r="BK253"/>
  <c r="J216"/>
  <c r="BK150"/>
  <c r="BK313"/>
  <c r="BK298"/>
  <c r="J279"/>
  <c r="J233"/>
  <c r="BK220"/>
  <c r="BK196"/>
  <c r="BK159"/>
  <c r="J315"/>
  <c r="BK291"/>
  <c r="J281"/>
  <c r="J256"/>
  <c r="BK231"/>
  <c r="BK185"/>
  <c r="BK317"/>
  <c r="BK235"/>
  <c r="BK200"/>
  <c r="J198"/>
  <c r="BK151"/>
  <c r="J298"/>
  <c r="BK279"/>
  <c r="J230"/>
  <c r="J175"/>
  <c r="J161"/>
  <c r="J314"/>
  <c r="BK284"/>
  <c r="J177"/>
  <c r="BK161"/>
  <c r="BK244"/>
  <c r="BK207"/>
  <c r="J169"/>
  <c r="J153"/>
  <c r="BK319"/>
  <c r="J293"/>
  <c r="BK268"/>
  <c r="BK256"/>
  <c r="J227"/>
  <c r="J184"/>
  <c r="J303"/>
  <c r="BK281"/>
  <c r="BK251"/>
  <c r="BK228"/>
  <c r="BK194"/>
  <c r="BK310"/>
  <c r="J246"/>
  <c r="J221"/>
  <c r="BK201"/>
  <c r="J158"/>
  <c r="BK276"/>
  <c r="J260"/>
  <c r="BK212"/>
  <c r="J197"/>
  <c r="J159"/>
  <c r="BK285"/>
  <c r="J273"/>
  <c r="J268"/>
  <c r="BK240"/>
  <c r="J215"/>
  <c r="J179"/>
  <c r="J170"/>
  <c i="9" r="BK163"/>
  <c r="BK186"/>
  <c r="J165"/>
  <c r="J149"/>
  <c r="J145"/>
  <c r="BK151"/>
  <c r="BK184"/>
  <c r="BK173"/>
  <c r="BK182"/>
  <c r="BK161"/>
  <c r="BK170"/>
  <c r="BK159"/>
  <c r="BK145"/>
  <c r="BK156"/>
  <c r="J168"/>
  <c i="10" r="J165"/>
  <c r="J154"/>
  <c r="BK140"/>
  <c r="J158"/>
  <c r="BK172"/>
  <c r="BK158"/>
  <c r="J152"/>
  <c r="J141"/>
  <c r="BK168"/>
  <c i="11" r="BK181"/>
  <c r="J154"/>
  <c r="BK167"/>
  <c r="BK140"/>
  <c r="BK166"/>
  <c r="J185"/>
  <c r="BK175"/>
  <c r="J163"/>
  <c r="J186"/>
  <c r="J171"/>
  <c r="J155"/>
  <c r="BK154"/>
  <c r="J150"/>
  <c r="J182"/>
  <c r="BK185"/>
  <c r="J173"/>
  <c r="BK143"/>
  <c r="J152"/>
  <c i="12" r="J1317"/>
  <c r="BK1168"/>
  <c r="J1011"/>
  <c r="J932"/>
  <c r="J787"/>
  <c r="BK731"/>
  <c r="BK578"/>
  <c r="BK417"/>
  <c r="J248"/>
  <c r="BK205"/>
  <c r="J1274"/>
  <c r="J1136"/>
  <c r="BK985"/>
  <c r="J903"/>
  <c r="J892"/>
  <c r="J761"/>
  <c r="J456"/>
  <c r="BK294"/>
  <c r="BK181"/>
  <c r="BK1170"/>
  <c r="BK972"/>
  <c r="BK780"/>
  <c r="BK573"/>
  <c r="J412"/>
  <c r="BK357"/>
  <c r="J253"/>
  <c r="BK1238"/>
  <c r="BK1212"/>
  <c r="BK965"/>
  <c r="BK771"/>
  <c r="J531"/>
  <c r="BK430"/>
  <c r="BK347"/>
  <c r="J294"/>
  <c r="J1200"/>
  <c r="BK1047"/>
  <c r="J970"/>
  <c r="J896"/>
  <c r="BK857"/>
  <c r="J731"/>
  <c r="BK531"/>
  <c r="BK412"/>
  <c r="BK1333"/>
  <c r="BK1236"/>
  <c r="BK1080"/>
  <c r="J946"/>
  <c r="J812"/>
  <c r="BK516"/>
  <c r="BK162"/>
  <c r="BK1040"/>
  <c r="BK1009"/>
  <c r="BK898"/>
  <c r="J852"/>
  <c r="BK743"/>
  <c r="J430"/>
  <c r="BK388"/>
  <c r="BK1014"/>
  <c r="J919"/>
  <c r="BK860"/>
  <c r="J775"/>
  <c r="J517"/>
  <c r="BK363"/>
  <c r="BK1023"/>
  <c r="BK999"/>
  <c r="BK981"/>
  <c r="J724"/>
  <c r="J416"/>
  <c r="J336"/>
  <c r="J1234"/>
  <c r="J1138"/>
  <c r="BK946"/>
  <c r="J794"/>
  <c r="J778"/>
  <c r="J404"/>
  <c r="J360"/>
  <c r="J205"/>
  <c r="BK1103"/>
  <c r="J986"/>
  <c r="J894"/>
  <c r="J558"/>
  <c r="J165"/>
  <c r="BK1200"/>
  <c r="BK1012"/>
  <c r="J906"/>
  <c r="J783"/>
  <c r="J727"/>
  <c r="J365"/>
  <c r="J179"/>
  <c i="13" r="BK176"/>
  <c r="BK163"/>
  <c r="BK166"/>
  <c r="J225"/>
  <c r="J154"/>
  <c r="J205"/>
  <c r="BK241"/>
  <c r="J209"/>
  <c r="J178"/>
  <c r="J241"/>
  <c r="J208"/>
  <c r="J171"/>
  <c r="J216"/>
  <c r="BK159"/>
  <c i="14" r="BK213"/>
  <c r="J178"/>
  <c r="J244"/>
  <c r="J220"/>
  <c r="J252"/>
  <c r="J225"/>
  <c r="BK173"/>
  <c r="J150"/>
  <c r="BK190"/>
  <c r="BK162"/>
  <c r="J224"/>
  <c r="BK242"/>
  <c r="BK219"/>
  <c r="BK167"/>
  <c r="J163"/>
  <c r="J206"/>
  <c r="BK195"/>
  <c r="BK181"/>
  <c r="J243"/>
  <c r="BK240"/>
  <c r="BK222"/>
  <c r="J201"/>
  <c r="J157"/>
  <c r="BK244"/>
  <c r="J214"/>
  <c r="J185"/>
  <c r="BK159"/>
  <c r="J250"/>
  <c r="J213"/>
  <c r="BK177"/>
  <c r="J253"/>
  <c r="BK210"/>
  <c r="J160"/>
  <c r="BK248"/>
  <c r="J205"/>
  <c r="J198"/>
  <c i="15" r="J222"/>
  <c r="J147"/>
  <c r="BK195"/>
  <c r="BK159"/>
  <c r="J200"/>
  <c r="BK179"/>
  <c r="BK149"/>
  <c r="J188"/>
  <c r="BK148"/>
  <c r="BK214"/>
  <c r="J199"/>
  <c r="J189"/>
  <c r="J223"/>
  <c r="BK183"/>
  <c r="J155"/>
  <c r="BK181"/>
  <c r="BK168"/>
  <c r="BK157"/>
  <c r="BK174"/>
  <c r="J165"/>
  <c r="J209"/>
  <c r="J205"/>
  <c r="BK200"/>
  <c r="BK201"/>
  <c r="BK163"/>
  <c i="16" r="J218"/>
  <c r="BK203"/>
  <c r="BK188"/>
  <c r="J168"/>
  <c r="BK217"/>
  <c r="BK186"/>
  <c r="J142"/>
  <c r="BK192"/>
  <c r="J157"/>
  <c r="BK205"/>
  <c r="J194"/>
  <c r="J169"/>
  <c r="J216"/>
  <c r="BK208"/>
  <c r="BK154"/>
  <c r="J211"/>
  <c r="J166"/>
  <c r="BK150"/>
  <c r="J160"/>
  <c r="J145"/>
  <c r="J187"/>
  <c r="J204"/>
  <c r="BK190"/>
  <c r="J177"/>
  <c r="J146"/>
  <c r="J205"/>
  <c r="BK185"/>
  <c r="J190"/>
  <c r="J150"/>
  <c i="17" r="BK329"/>
  <c r="J298"/>
  <c r="BK283"/>
  <c r="BK241"/>
  <c r="J233"/>
  <c r="J200"/>
  <c r="BK146"/>
  <c r="J325"/>
  <c r="BK273"/>
  <c r="J248"/>
  <c r="BK209"/>
  <c r="BK188"/>
  <c r="BK157"/>
  <c r="J332"/>
  <c r="BK288"/>
  <c r="BK250"/>
  <c r="J225"/>
  <c r="BK197"/>
  <c r="J331"/>
  <c r="J296"/>
  <c r="J275"/>
  <c r="BK216"/>
  <c r="J171"/>
  <c r="J150"/>
  <c r="BK314"/>
  <c r="BK275"/>
  <c r="BK247"/>
  <c r="J232"/>
  <c r="J208"/>
  <c r="BK181"/>
  <c r="J335"/>
  <c r="BK311"/>
  <c r="J304"/>
  <c r="BK248"/>
  <c r="J211"/>
  <c r="BK159"/>
  <c r="J313"/>
  <c r="J280"/>
  <c r="J253"/>
  <c r="J227"/>
  <c r="J175"/>
  <c r="J333"/>
  <c r="BK307"/>
  <c r="BK264"/>
  <c r="J215"/>
  <c r="J154"/>
  <c r="BK308"/>
  <c r="J262"/>
  <c r="J231"/>
  <c r="BK192"/>
  <c r="BK153"/>
  <c r="BK296"/>
  <c r="J261"/>
  <c r="J250"/>
  <c r="BK230"/>
  <c r="BK187"/>
  <c r="BK325"/>
  <c r="J301"/>
  <c r="J283"/>
  <c r="BK262"/>
  <c r="BK217"/>
  <c r="J157"/>
  <c r="J319"/>
  <c r="J279"/>
  <c r="J234"/>
  <c r="BK198"/>
  <c r="J176"/>
  <c i="18" r="BK170"/>
  <c r="BK182"/>
  <c r="J157"/>
  <c r="J159"/>
  <c r="BK147"/>
  <c r="J160"/>
  <c r="BK163"/>
  <c r="J139"/>
  <c r="BK173"/>
  <c r="J174"/>
  <c r="J166"/>
  <c r="BK177"/>
  <c r="J154"/>
  <c r="BK149"/>
  <c r="J170"/>
  <c r="J141"/>
  <c i="19" r="BK171"/>
  <c r="J168"/>
  <c r="J150"/>
  <c r="BK155"/>
  <c r="J140"/>
  <c r="BK158"/>
  <c r="BK141"/>
  <c r="J164"/>
  <c r="J171"/>
  <c r="BK139"/>
  <c r="BK151"/>
  <c r="J147"/>
  <c r="J163"/>
  <c i="20" r="BK139"/>
  <c r="BK179"/>
  <c r="BK173"/>
  <c r="BK171"/>
  <c r="BK159"/>
  <c r="BK182"/>
  <c r="J171"/>
  <c r="BK169"/>
  <c r="BK151"/>
  <c r="J174"/>
  <c r="J145"/>
  <c r="J139"/>
  <c r="BK164"/>
  <c r="BK161"/>
  <c i="21" r="J163"/>
  <c r="J196"/>
  <c r="J198"/>
  <c r="BK151"/>
  <c r="BK160"/>
  <c r="BK155"/>
  <c r="BK187"/>
  <c r="BK171"/>
  <c i="22" r="J220"/>
  <c r="BK244"/>
  <c r="J185"/>
  <c r="BK235"/>
  <c r="J209"/>
  <c r="J149"/>
  <c r="J182"/>
  <c r="BK215"/>
  <c r="J161"/>
  <c r="J224"/>
  <c r="J174"/>
  <c r="BK149"/>
  <c r="J214"/>
  <c r="BK171"/>
  <c r="BK180"/>
  <c r="BK238"/>
  <c r="BK194"/>
  <c r="BK155"/>
  <c r="BK195"/>
  <c r="BK219"/>
  <c r="BK159"/>
  <c r="J187"/>
  <c i="23" r="J182"/>
  <c r="BK155"/>
  <c r="BK165"/>
  <c r="BK191"/>
  <c r="J181"/>
  <c r="BK184"/>
  <c r="BK148"/>
  <c r="BK151"/>
  <c r="J170"/>
  <c r="J171"/>
  <c r="J190"/>
  <c i="24" r="BK150"/>
  <c r="J181"/>
  <c r="BK153"/>
  <c r="J158"/>
  <c r="J169"/>
  <c r="J140"/>
  <c r="J152"/>
  <c r="BK159"/>
  <c r="BK172"/>
  <c r="BK146"/>
  <c i="25" r="J172"/>
  <c r="BK149"/>
  <c r="J195"/>
  <c r="J141"/>
  <c r="J171"/>
  <c r="BK182"/>
  <c r="BK166"/>
  <c r="J152"/>
  <c r="BK184"/>
  <c r="J199"/>
  <c r="J154"/>
  <c r="BK206"/>
  <c r="BK190"/>
  <c r="J174"/>
  <c i="26" r="BK144"/>
  <c r="BK161"/>
  <c r="BK164"/>
  <c r="J167"/>
  <c r="J149"/>
  <c r="BK147"/>
  <c r="J140"/>
  <c i="27" r="J915"/>
  <c r="J611"/>
  <c r="J445"/>
  <c r="BK934"/>
  <c r="BK694"/>
  <c r="J455"/>
  <c r="J282"/>
  <c r="J984"/>
  <c r="BK837"/>
  <c r="BK769"/>
  <c r="J670"/>
  <c r="J547"/>
  <c r="BK438"/>
  <c r="J999"/>
  <c r="BK911"/>
  <c r="BK817"/>
  <c r="BK760"/>
  <c r="J717"/>
  <c r="J615"/>
  <c r="J512"/>
  <c r="J243"/>
  <c r="BK175"/>
  <c r="BK858"/>
  <c r="J686"/>
  <c r="BK358"/>
  <c r="BK168"/>
  <c r="BK984"/>
  <c r="BK909"/>
  <c r="BK783"/>
  <c r="J609"/>
  <c r="BK516"/>
  <c r="J316"/>
  <c r="BK191"/>
  <c r="J826"/>
  <c r="J699"/>
  <c r="J665"/>
  <c r="BK552"/>
  <c r="J901"/>
  <c r="BK828"/>
  <c r="BK757"/>
  <c r="J664"/>
  <c r="BK603"/>
  <c r="J433"/>
  <c r="J266"/>
  <c r="J891"/>
  <c r="J851"/>
  <c r="BK781"/>
  <c r="BK705"/>
  <c r="J631"/>
  <c r="J505"/>
  <c r="BK375"/>
  <c r="J213"/>
  <c r="BK994"/>
  <c r="J667"/>
  <c r="BK489"/>
  <c r="J358"/>
  <c r="BK316"/>
  <c r="BK267"/>
  <c r="J180"/>
  <c r="J866"/>
  <c r="J788"/>
  <c r="BK640"/>
  <c r="BK471"/>
  <c r="J236"/>
  <c r="J848"/>
  <c r="J743"/>
  <c r="J553"/>
  <c r="J382"/>
  <c r="BK290"/>
  <c r="J276"/>
  <c i="28" r="J193"/>
  <c r="J174"/>
  <c r="BK150"/>
  <c r="J195"/>
  <c r="BK143"/>
  <c r="J146"/>
  <c r="J158"/>
  <c r="BK162"/>
  <c r="J183"/>
  <c r="BK158"/>
  <c i="29" r="J267"/>
  <c r="BK238"/>
  <c r="J182"/>
  <c r="J240"/>
  <c r="J200"/>
  <c r="BK275"/>
  <c r="J239"/>
  <c r="BK216"/>
  <c r="J274"/>
  <c r="BK212"/>
  <c r="J166"/>
  <c r="BK270"/>
  <c r="J233"/>
  <c r="BK179"/>
  <c r="J273"/>
  <c r="J170"/>
  <c r="J253"/>
  <c r="BK214"/>
  <c r="J173"/>
  <c r="BK230"/>
  <c r="BK243"/>
  <c r="J225"/>
  <c r="BK206"/>
  <c r="BK153"/>
  <c r="J244"/>
  <c r="J251"/>
  <c r="J224"/>
  <c r="BK219"/>
  <c r="BK207"/>
  <c r="BK161"/>
  <c i="30" r="J154"/>
  <c r="BK165"/>
  <c r="J143"/>
  <c r="J146"/>
  <c r="J145"/>
  <c r="J151"/>
  <c r="BK154"/>
  <c r="BK155"/>
  <c i="31" r="BK213"/>
  <c r="J143"/>
  <c r="J145"/>
  <c r="J192"/>
  <c r="BK204"/>
  <c r="J165"/>
  <c r="J191"/>
  <c r="J227"/>
  <c r="BK146"/>
  <c r="BK185"/>
  <c r="BK154"/>
  <c r="BK208"/>
  <c r="BK222"/>
  <c r="J185"/>
  <c r="J147"/>
  <c r="J189"/>
  <c r="BK150"/>
  <c r="J166"/>
  <c r="BK177"/>
  <c i="32" r="BK246"/>
  <c r="BK201"/>
  <c r="BK180"/>
  <c r="J146"/>
  <c r="BK247"/>
  <c r="BK185"/>
  <c r="BK200"/>
  <c r="BK257"/>
  <c r="J213"/>
  <c r="J152"/>
  <c r="J245"/>
  <c r="J174"/>
  <c r="J253"/>
  <c r="J231"/>
  <c r="J194"/>
  <c r="BK238"/>
  <c r="BK255"/>
  <c r="BK193"/>
  <c r="J239"/>
  <c r="J189"/>
  <c r="BK165"/>
  <c r="BK145"/>
  <c r="BK217"/>
  <c r="BK192"/>
  <c r="J198"/>
  <c r="BK186"/>
  <c r="BK140"/>
  <c i="33" r="BK350"/>
  <c r="J320"/>
  <c r="BK271"/>
  <c r="BK234"/>
  <c r="J167"/>
  <c r="J338"/>
  <c r="BK287"/>
  <c r="BK267"/>
  <c r="J203"/>
  <c r="J159"/>
  <c r="BK336"/>
  <c r="BK308"/>
  <c r="J249"/>
  <c r="J198"/>
  <c r="J174"/>
  <c r="BK266"/>
  <c r="J196"/>
  <c r="BK322"/>
  <c r="J279"/>
  <c r="BK156"/>
  <c r="J277"/>
  <c r="J227"/>
  <c r="BK195"/>
  <c r="BK144"/>
  <c r="J313"/>
  <c r="BK245"/>
  <c r="BK187"/>
  <c r="J164"/>
  <c r="BK339"/>
  <c r="J291"/>
  <c r="J214"/>
  <c r="J157"/>
  <c r="BK293"/>
  <c r="BK249"/>
  <c r="J169"/>
  <c r="BK334"/>
  <c r="BK307"/>
  <c r="BK277"/>
  <c r="BK239"/>
  <c r="BK181"/>
  <c r="J325"/>
  <c r="J298"/>
  <c r="J245"/>
  <c r="BK215"/>
  <c r="BK145"/>
  <c r="J264"/>
  <c r="BK193"/>
  <c r="BK160"/>
  <c i="34" r="BK195"/>
  <c r="J157"/>
  <c r="J140"/>
  <c r="BK182"/>
  <c r="BK145"/>
  <c r="BK168"/>
  <c r="BK144"/>
  <c r="BK172"/>
  <c r="J192"/>
  <c r="J191"/>
  <c r="BK136"/>
  <c r="BK171"/>
  <c r="BK185"/>
  <c r="BK137"/>
  <c i="35" r="J180"/>
  <c r="J183"/>
  <c r="J202"/>
  <c r="J135"/>
  <c r="J168"/>
  <c r="BK141"/>
  <c r="J176"/>
  <c r="J192"/>
  <c r="J191"/>
  <c r="J187"/>
  <c r="BK145"/>
  <c r="BK147"/>
  <c r="J172"/>
  <c r="BK142"/>
  <c i="36" r="J214"/>
  <c r="BK158"/>
  <c r="J205"/>
  <c r="J184"/>
  <c r="J149"/>
  <c r="J194"/>
  <c r="J226"/>
  <c r="J155"/>
  <c r="J164"/>
  <c r="BK148"/>
  <c r="J212"/>
  <c r="J167"/>
  <c r="J227"/>
  <c r="BK183"/>
  <c r="BK141"/>
  <c r="J171"/>
  <c r="BK222"/>
  <c r="BK173"/>
  <c r="J189"/>
  <c i="37" r="BK163"/>
  <c r="J145"/>
  <c r="J159"/>
  <c r="J160"/>
  <c r="BK135"/>
  <c i="38" r="BK135"/>
  <c i="40" r="J137"/>
  <c i="41" r="J137"/>
  <c i="43" r="J138"/>
  <c r="J150"/>
  <c r="J152"/>
  <c r="J153"/>
  <c i="2" l="1" r="T160"/>
  <c r="R425"/>
  <c r="P742"/>
  <c r="BK808"/>
  <c r="J808"/>
  <c r="J112"/>
  <c r="R813"/>
  <c r="T888"/>
  <c r="P1064"/>
  <c r="BK1166"/>
  <c r="J1166"/>
  <c r="J121"/>
  <c r="R1190"/>
  <c r="P1280"/>
  <c i="3" r="P165"/>
  <c r="R194"/>
  <c r="P229"/>
  <c r="P285"/>
  <c r="BK303"/>
  <c r="J303"/>
  <c r="J113"/>
  <c r="T308"/>
  <c i="4" r="BK150"/>
  <c r="J150"/>
  <c r="J102"/>
  <c r="R181"/>
  <c r="T222"/>
  <c r="R248"/>
  <c r="R236"/>
  <c i="5" r="R143"/>
  <c i="6" r="BK147"/>
  <c r="J147"/>
  <c r="J102"/>
  <c r="P165"/>
  <c r="P177"/>
  <c r="P208"/>
  <c i="7" r="P154"/>
  <c r="P153"/>
  <c i="8" r="BK144"/>
  <c r="J144"/>
  <c r="J102"/>
  <c r="T144"/>
  <c r="T187"/>
  <c r="P217"/>
  <c i="9" r="P179"/>
  <c i="10" r="P144"/>
  <c i="11" r="T138"/>
  <c r="P153"/>
  <c i="12" r="BK188"/>
  <c r="J188"/>
  <c r="J103"/>
  <c r="R252"/>
  <c r="R737"/>
  <c r="R762"/>
  <c r="BK795"/>
  <c r="J795"/>
  <c r="J113"/>
  <c r="P837"/>
  <c r="T959"/>
  <c r="P1125"/>
  <c r="R1211"/>
  <c r="T1211"/>
  <c r="BK1323"/>
  <c r="J1323"/>
  <c r="J123"/>
  <c i="13" r="R194"/>
  <c r="R234"/>
  <c r="T249"/>
  <c r="T248"/>
  <c i="14" r="R148"/>
  <c r="T170"/>
  <c r="T166"/>
  <c r="P204"/>
  <c r="R228"/>
  <c r="R216"/>
  <c r="R251"/>
  <c i="15" r="T152"/>
  <c r="T161"/>
  <c r="T191"/>
  <c r="P221"/>
  <c i="16" r="P152"/>
  <c r="P151"/>
  <c i="17" r="R156"/>
  <c r="P220"/>
  <c i="18" r="P151"/>
  <c i="19" r="BK165"/>
  <c r="J165"/>
  <c r="J103"/>
  <c i="20" r="BK162"/>
  <c r="J162"/>
  <c r="J103"/>
  <c i="21" r="R162"/>
  <c r="BK179"/>
  <c r="J179"/>
  <c r="J108"/>
  <c i="22" r="T145"/>
  <c r="T144"/>
  <c r="BK167"/>
  <c r="J167"/>
  <c r="J105"/>
  <c r="P176"/>
  <c r="T246"/>
  <c i="23" r="BK140"/>
  <c r="J140"/>
  <c r="J102"/>
  <c r="BK189"/>
  <c r="J189"/>
  <c r="J104"/>
  <c i="24" r="R142"/>
  <c i="25" r="R139"/>
  <c r="P164"/>
  <c r="P202"/>
  <c i="26" r="R139"/>
  <c r="R170"/>
  <c i="27" r="T162"/>
  <c r="P193"/>
  <c r="T193"/>
  <c r="P230"/>
  <c r="R230"/>
  <c r="BK237"/>
  <c r="J237"/>
  <c r="J103"/>
  <c r="R237"/>
  <c r="T237"/>
  <c r="P571"/>
  <c r="P596"/>
  <c r="T652"/>
  <c r="R740"/>
  <c r="BK902"/>
  <c r="J902"/>
  <c r="J120"/>
  <c r="P939"/>
  <c r="T943"/>
  <c r="P981"/>
  <c r="T993"/>
  <c r="T992"/>
  <c i="28" r="T141"/>
  <c r="R182"/>
  <c i="29" r="BK144"/>
  <c r="J144"/>
  <c r="J100"/>
  <c r="R159"/>
  <c r="P167"/>
  <c r="P163"/>
  <c r="BK209"/>
  <c r="J209"/>
  <c r="J105"/>
  <c r="R220"/>
  <c r="R241"/>
  <c r="R235"/>
  <c r="R272"/>
  <c i="30" r="R139"/>
  <c i="31" r="P149"/>
  <c r="R174"/>
  <c r="P228"/>
  <c i="32" r="R137"/>
  <c r="R136"/>
  <c i="33" r="BK141"/>
  <c r="J141"/>
  <c r="J100"/>
  <c r="R146"/>
  <c r="BK224"/>
  <c r="J224"/>
  <c r="J105"/>
  <c r="T278"/>
  <c i="34" r="R193"/>
  <c i="35" r="P134"/>
  <c i="36" r="R185"/>
  <c i="37" r="BK139"/>
  <c r="J139"/>
  <c r="J99"/>
  <c r="R144"/>
  <c i="38" r="P134"/>
  <c r="P133"/>
  <c r="P132"/>
  <c i="1" r="AU137"/>
  <c i="40" r="P134"/>
  <c r="P133"/>
  <c r="P132"/>
  <c i="1" r="AU139"/>
  <c i="42" r="R134"/>
  <c r="R133"/>
  <c r="R132"/>
  <c i="2" r="R187"/>
  <c r="P258"/>
  <c r="P263"/>
  <c r="R727"/>
  <c r="P775"/>
  <c r="P813"/>
  <c r="R888"/>
  <c r="R1097"/>
  <c r="T1190"/>
  <c r="T1280"/>
  <c i="3" r="BK170"/>
  <c r="J170"/>
  <c r="J104"/>
  <c r="BK236"/>
  <c r="J236"/>
  <c r="J107"/>
  <c r="R291"/>
  <c r="R320"/>
  <c r="R319"/>
  <c i="4" r="R146"/>
  <c r="BK181"/>
  <c r="J181"/>
  <c r="J106"/>
  <c r="R210"/>
  <c r="T253"/>
  <c i="5" r="BK143"/>
  <c r="J143"/>
  <c r="J103"/>
  <c i="6" r="T156"/>
  <c r="P186"/>
  <c r="P211"/>
  <c i="7" r="R154"/>
  <c r="R153"/>
  <c i="8" r="BK155"/>
  <c r="J155"/>
  <c r="J105"/>
  <c r="BK187"/>
  <c r="J187"/>
  <c r="J106"/>
  <c r="T263"/>
  <c i="9" r="R179"/>
  <c i="10" r="T144"/>
  <c i="11" r="T162"/>
  <c i="12" r="R159"/>
  <c r="T252"/>
  <c r="BK762"/>
  <c r="J762"/>
  <c r="J110"/>
  <c r="P795"/>
  <c r="R837"/>
  <c r="T837"/>
  <c r="BK1025"/>
  <c r="J1025"/>
  <c r="J117"/>
  <c r="P1081"/>
  <c r="R1273"/>
  <c i="13" r="P151"/>
  <c r="T184"/>
  <c r="BK234"/>
  <c r="J234"/>
  <c r="J109"/>
  <c r="P249"/>
  <c r="P248"/>
  <c i="14" r="BK148"/>
  <c r="P175"/>
  <c r="BK233"/>
  <c r="J233"/>
  <c r="J111"/>
  <c i="33" r="P141"/>
  <c r="P283"/>
  <c i="34" r="T165"/>
  <c i="35" r="T134"/>
  <c i="36" r="P135"/>
  <c r="R172"/>
  <c r="P224"/>
  <c i="37" r="P134"/>
  <c r="T139"/>
  <c i="39" r="R134"/>
  <c r="R133"/>
  <c r="R132"/>
  <c i="2" r="P187"/>
  <c r="P425"/>
  <c r="P727"/>
  <c r="R775"/>
  <c r="P816"/>
  <c r="BK888"/>
  <c r="J888"/>
  <c r="J116"/>
  <c r="T1020"/>
  <c r="T964"/>
  <c r="R1064"/>
  <c r="P1166"/>
  <c r="P1232"/>
  <c r="R1280"/>
  <c i="3" r="BK152"/>
  <c r="P170"/>
  <c r="T194"/>
  <c r="R229"/>
  <c r="BK285"/>
  <c r="J285"/>
  <c r="J111"/>
  <c r="T291"/>
  <c r="BK320"/>
  <c r="J320"/>
  <c r="J116"/>
  <c i="4" r="P146"/>
  <c r="BK165"/>
  <c r="J165"/>
  <c r="J103"/>
  <c r="T181"/>
  <c r="BK222"/>
  <c r="J222"/>
  <c r="J108"/>
  <c r="R253"/>
  <c i="5" r="T140"/>
  <c r="P174"/>
  <c i="6" r="P147"/>
  <c r="P146"/>
  <c r="P156"/>
  <c r="P155"/>
  <c r="R186"/>
  <c r="R208"/>
  <c i="7" r="R141"/>
  <c r="R140"/>
  <c r="R139"/>
  <c i="8" r="BK147"/>
  <c r="J147"/>
  <c r="J103"/>
  <c r="P187"/>
  <c r="T217"/>
  <c i="9" r="R153"/>
  <c r="R138"/>
  <c r="R137"/>
  <c i="10" r="P138"/>
  <c r="T166"/>
  <c i="11" r="R162"/>
  <c i="12" r="P418"/>
  <c r="T772"/>
  <c r="P853"/>
  <c r="T1025"/>
  <c r="T1273"/>
  <c i="13" r="P194"/>
  <c r="BK244"/>
  <c r="J244"/>
  <c r="J110"/>
  <c i="14" r="BK175"/>
  <c r="J175"/>
  <c r="J106"/>
  <c r="R204"/>
  <c r="P228"/>
  <c r="P216"/>
  <c r="P251"/>
  <c i="15" r="P152"/>
  <c r="BK167"/>
  <c r="J167"/>
  <c r="J106"/>
  <c r="BK182"/>
  <c r="J182"/>
  <c r="J107"/>
  <c r="P218"/>
  <c i="16" r="T152"/>
  <c r="T151"/>
  <c i="17" r="P156"/>
  <c r="T220"/>
  <c i="18" r="T151"/>
  <c i="19" r="R138"/>
  <c i="20" r="BK138"/>
  <c r="J138"/>
  <c r="J101"/>
  <c r="R153"/>
  <c i="21" r="BK157"/>
  <c r="J157"/>
  <c r="J104"/>
  <c r="T172"/>
  <c r="T169"/>
  <c r="T191"/>
  <c i="22" r="P196"/>
  <c i="23" r="BK176"/>
  <c r="J176"/>
  <c r="J103"/>
  <c i="24" r="P138"/>
  <c r="P180"/>
  <c i="25" r="T164"/>
  <c i="26" r="BK170"/>
  <c r="J170"/>
  <c r="J104"/>
  <c i="27" r="T345"/>
  <c r="R596"/>
  <c r="BK672"/>
  <c r="J672"/>
  <c r="J112"/>
  <c r="R708"/>
  <c r="P865"/>
  <c r="P804"/>
  <c r="R886"/>
  <c r="P943"/>
  <c r="R953"/>
  <c r="P993"/>
  <c r="P992"/>
  <c i="28" r="R168"/>
  <c r="BK199"/>
  <c r="J199"/>
  <c r="J107"/>
  <c i="29" r="R174"/>
  <c r="R209"/>
  <c r="P241"/>
  <c r="P235"/>
  <c i="30" r="BK139"/>
  <c i="31" r="BK149"/>
  <c r="P174"/>
  <c r="R228"/>
  <c i="32" r="T148"/>
  <c r="T147"/>
  <c i="33" r="BK146"/>
  <c r="J146"/>
  <c r="J101"/>
  <c r="P224"/>
  <c i="34" r="BK134"/>
  <c r="J134"/>
  <c r="J99"/>
  <c i="35" r="BK197"/>
  <c r="J197"/>
  <c r="J101"/>
  <c i="36" r="P172"/>
  <c r="R224"/>
  <c i="37" r="R134"/>
  <c r="BK144"/>
  <c r="J144"/>
  <c r="J100"/>
  <c i="38" r="BK134"/>
  <c r="BK133"/>
  <c r="J133"/>
  <c r="J99"/>
  <c i="39" r="BK134"/>
  <c r="BK133"/>
  <c r="BK132"/>
  <c r="J132"/>
  <c r="J98"/>
  <c r="J32"/>
  <c i="40" r="R134"/>
  <c r="R133"/>
  <c r="R132"/>
  <c i="41" r="BK134"/>
  <c r="J134"/>
  <c r="J100"/>
  <c i="17" r="T144"/>
  <c r="P147"/>
  <c r="R190"/>
  <c r="T190"/>
  <c i="18" r="BK138"/>
  <c r="J138"/>
  <c r="J101"/>
  <c r="BK175"/>
  <c r="J175"/>
  <c r="J103"/>
  <c i="19" r="P138"/>
  <c r="P165"/>
  <c i="20" r="T162"/>
  <c i="21" r="T157"/>
  <c r="P179"/>
  <c r="BK191"/>
  <c r="J191"/>
  <c r="J111"/>
  <c i="22" r="T196"/>
  <c i="23" r="R189"/>
  <c i="24" r="R180"/>
  <c i="25" r="BK139"/>
  <c r="J139"/>
  <c r="J101"/>
  <c r="T177"/>
  <c i="26" r="T139"/>
  <c r="T170"/>
  <c i="27" r="P345"/>
  <c r="BK596"/>
  <c r="J596"/>
  <c r="J109"/>
  <c r="R652"/>
  <c r="BK740"/>
  <c r="J740"/>
  <c r="J115"/>
  <c r="T865"/>
  <c r="T804"/>
  <c r="P890"/>
  <c r="BK943"/>
  <c r="J943"/>
  <c r="J122"/>
  <c r="T953"/>
  <c r="T981"/>
  <c i="28" r="P141"/>
  <c r="P168"/>
  <c r="P182"/>
  <c r="R199"/>
  <c i="29" r="T174"/>
  <c r="T209"/>
  <c r="T241"/>
  <c r="T235"/>
  <c i="30" r="R169"/>
  <c i="31" r="P141"/>
  <c r="P140"/>
  <c r="R197"/>
  <c i="32" r="R148"/>
  <c r="R147"/>
  <c i="33" r="P146"/>
  <c r="T224"/>
  <c i="34" r="P193"/>
  <c i="35" r="BK155"/>
  <c r="J155"/>
  <c r="J100"/>
  <c i="12" r="P159"/>
  <c r="P252"/>
  <c r="T737"/>
  <c r="T762"/>
  <c r="T795"/>
  <c r="R959"/>
  <c r="BK1081"/>
  <c r="J1081"/>
  <c r="J118"/>
  <c r="P1273"/>
  <c i="13" r="BK184"/>
  <c r="J184"/>
  <c r="J104"/>
  <c r="T224"/>
  <c r="BK249"/>
  <c r="J249"/>
  <c r="J112"/>
  <c i="14" r="BK161"/>
  <c r="J161"/>
  <c r="J103"/>
  <c r="R191"/>
  <c r="T228"/>
  <c r="T216"/>
  <c i="15" r="BK152"/>
  <c r="R167"/>
  <c r="R182"/>
  <c r="T218"/>
  <c i="16" r="R152"/>
  <c r="R151"/>
  <c i="17" r="T156"/>
  <c r="R272"/>
  <c i="18" r="R138"/>
  <c r="T175"/>
  <c i="19" r="T138"/>
  <c r="T165"/>
  <c i="20" r="R138"/>
  <c r="T153"/>
  <c i="21" r="R157"/>
  <c r="P172"/>
  <c r="P169"/>
  <c r="BK186"/>
  <c r="J186"/>
  <c r="J109"/>
  <c r="P194"/>
  <c i="22" r="R145"/>
  <c r="R144"/>
  <c r="R154"/>
  <c r="R176"/>
  <c r="P246"/>
  <c r="R249"/>
  <c i="23" r="P140"/>
  <c r="P139"/>
  <c r="P189"/>
  <c i="24" r="R138"/>
  <c r="BK180"/>
  <c r="J180"/>
  <c r="J103"/>
  <c i="25" r="T139"/>
  <c r="BK202"/>
  <c r="J202"/>
  <c r="J104"/>
  <c i="26" r="R153"/>
  <c i="27" r="R242"/>
  <c r="BK624"/>
  <c r="J624"/>
  <c r="J110"/>
  <c r="R672"/>
  <c r="P708"/>
  <c r="R902"/>
  <c r="P968"/>
  <c r="BK993"/>
  <c r="BK992"/>
  <c r="J992"/>
  <c r="J127"/>
  <c i="28" r="R141"/>
  <c r="P190"/>
  <c i="29" r="BK159"/>
  <c r="J159"/>
  <c r="J101"/>
  <c r="R167"/>
  <c r="R163"/>
  <c r="BK247"/>
  <c r="J247"/>
  <c r="J109"/>
  <c i="30" r="BK136"/>
  <c r="J136"/>
  <c r="J100"/>
  <c r="T169"/>
  <c i="31" r="T174"/>
  <c r="P231"/>
  <c i="33" r="BK283"/>
  <c r="J283"/>
  <c r="J107"/>
  <c i="34" r="T134"/>
  <c i="35" r="T155"/>
  <c i="36" r="BK135"/>
  <c r="J135"/>
  <c r="J99"/>
  <c r="T172"/>
  <c i="37" r="T151"/>
  <c i="40" r="BK134"/>
  <c r="J134"/>
  <c r="J100"/>
  <c i="42" r="P134"/>
  <c r="P133"/>
  <c r="P132"/>
  <c i="1" r="AU142"/>
  <c i="14" r="P148"/>
  <c r="R175"/>
  <c r="R233"/>
  <c i="29" r="T159"/>
  <c r="BK220"/>
  <c r="J220"/>
  <c r="J106"/>
  <c r="P272"/>
  <c i="30" r="P136"/>
  <c r="P169"/>
  <c i="31" r="BK141"/>
  <c r="J141"/>
  <c r="J100"/>
  <c r="BK174"/>
  <c r="J174"/>
  <c r="J104"/>
  <c r="BK231"/>
  <c r="J231"/>
  <c r="J107"/>
  <c i="32" r="T137"/>
  <c r="T136"/>
  <c r="T135"/>
  <c i="33" r="T155"/>
  <c r="T182"/>
  <c r="P278"/>
  <c i="34" r="BK165"/>
  <c r="J165"/>
  <c r="J100"/>
  <c i="35" r="P155"/>
  <c i="36" r="T185"/>
  <c i="37" r="P151"/>
  <c i="39" r="T134"/>
  <c r="T133"/>
  <c r="T132"/>
  <c i="14" r="P170"/>
  <c r="P166"/>
  <c r="BK204"/>
  <c r="J204"/>
  <c r="J108"/>
  <c i="15" r="T146"/>
  <c r="T145"/>
  <c r="T167"/>
  <c r="T182"/>
  <c r="R221"/>
  <c i="16" r="BK152"/>
  <c r="J152"/>
  <c r="J104"/>
  <c i="17" r="P144"/>
  <c r="P143"/>
  <c r="R147"/>
  <c r="P272"/>
  <c i="18" r="R151"/>
  <c i="19" r="P160"/>
  <c i="20" r="T138"/>
  <c r="T137"/>
  <c i="21" r="P157"/>
  <c r="R179"/>
  <c r="R194"/>
  <c i="22" r="BK196"/>
  <c r="J196"/>
  <c r="J107"/>
  <c i="23" r="T176"/>
  <c i="24" r="T138"/>
  <c i="25" r="BK177"/>
  <c r="J177"/>
  <c r="J103"/>
  <c i="26" r="P139"/>
  <c r="P170"/>
  <c i="27" r="R345"/>
  <c r="T624"/>
  <c r="P682"/>
  <c r="R682"/>
  <c r="BK865"/>
  <c r="J865"/>
  <c r="J117"/>
  <c r="P886"/>
  <c r="T886"/>
  <c r="BK939"/>
  <c r="J939"/>
  <c r="J121"/>
  <c r="T968"/>
  <c r="R993"/>
  <c r="R992"/>
  <c i="28" r="BK141"/>
  <c r="J141"/>
  <c r="J100"/>
  <c r="P157"/>
  <c r="T199"/>
  <c i="29" r="P174"/>
  <c r="R247"/>
  <c i="30" r="T139"/>
  <c i="31" r="BK160"/>
  <c r="J160"/>
  <c r="J103"/>
  <c r="R160"/>
  <c i="32" r="BK148"/>
  <c r="BK147"/>
  <c r="J147"/>
  <c r="J101"/>
  <c i="33" r="P155"/>
  <c r="P182"/>
  <c r="BK278"/>
  <c r="J278"/>
  <c r="J106"/>
  <c i="34" r="P134"/>
  <c i="35" r="R134"/>
  <c i="36" r="BK185"/>
  <c r="J185"/>
  <c r="J101"/>
  <c i="37" r="BK134"/>
  <c r="J134"/>
  <c r="J98"/>
  <c r="T144"/>
  <c i="2" r="P160"/>
  <c r="P159"/>
  <c r="T187"/>
  <c r="BK258"/>
  <c r="J258"/>
  <c r="J104"/>
  <c r="R258"/>
  <c r="T258"/>
  <c r="R263"/>
  <c r="BK742"/>
  <c r="J742"/>
  <c r="J110"/>
  <c r="BK775"/>
  <c r="J775"/>
  <c r="J111"/>
  <c r="R808"/>
  <c r="T813"/>
  <c r="BK852"/>
  <c r="J852"/>
  <c r="J115"/>
  <c r="T852"/>
  <c r="P1020"/>
  <c r="P964"/>
  <c r="P1097"/>
  <c r="T1166"/>
  <c r="R1232"/>
  <c i="3" r="T152"/>
  <c r="R170"/>
  <c r="P236"/>
  <c r="P275"/>
  <c r="R285"/>
  <c r="R303"/>
  <c r="P320"/>
  <c r="P319"/>
  <c i="4" r="T150"/>
  <c r="P181"/>
  <c r="T210"/>
  <c r="BK253"/>
  <c r="J253"/>
  <c r="J111"/>
  <c i="5" r="T143"/>
  <c i="6" r="T147"/>
  <c r="T146"/>
  <c r="T165"/>
  <c r="T177"/>
  <c r="T208"/>
  <c i="7" r="T154"/>
  <c r="T153"/>
  <c i="8" r="T147"/>
  <c r="R155"/>
  <c r="R263"/>
  <c i="9" r="P153"/>
  <c r="P138"/>
  <c r="P137"/>
  <c i="1" r="AU104"/>
  <c i="10" r="R138"/>
  <c r="BK166"/>
  <c r="J166"/>
  <c r="J103"/>
  <c i="11" r="R138"/>
  <c r="R137"/>
  <c r="R153"/>
  <c i="12" r="T418"/>
  <c r="BK772"/>
  <c r="J772"/>
  <c r="J111"/>
  <c r="T853"/>
  <c r="R1125"/>
  <c r="T1237"/>
  <c i="13" r="BK194"/>
  <c r="J194"/>
  <c r="J105"/>
  <c r="T234"/>
  <c i="14" r="T148"/>
  <c r="BK191"/>
  <c r="J191"/>
  <c r="J107"/>
  <c r="P233"/>
  <c i="15" r="P146"/>
  <c r="P145"/>
  <c r="BK161"/>
  <c r="J161"/>
  <c r="J105"/>
  <c r="P191"/>
  <c r="T221"/>
  <c i="16" r="P141"/>
  <c r="P140"/>
  <c r="P139"/>
  <c i="1" r="AU112"/>
  <c i="17" r="BK144"/>
  <c r="J144"/>
  <c r="J102"/>
  <c r="BK190"/>
  <c r="J190"/>
  <c r="J106"/>
  <c r="BK272"/>
  <c r="J272"/>
  <c r="J108"/>
  <c i="19" r="BK138"/>
  <c r="T160"/>
  <c i="20" r="P162"/>
  <c i="21" r="P154"/>
  <c r="P150"/>
  <c r="P148"/>
  <c i="1" r="AU118"/>
  <c i="21" r="P162"/>
  <c r="BK172"/>
  <c r="J172"/>
  <c r="J107"/>
  <c r="T186"/>
  <c r="R191"/>
  <c i="22" r="P145"/>
  <c r="P144"/>
  <c r="BK154"/>
  <c r="J154"/>
  <c r="J104"/>
  <c r="P167"/>
  <c r="BK176"/>
  <c r="J176"/>
  <c r="J106"/>
  <c r="BK246"/>
  <c r="J246"/>
  <c r="J108"/>
  <c r="T249"/>
  <c i="23" r="P176"/>
  <c i="24" r="BK142"/>
  <c r="J142"/>
  <c r="J102"/>
  <c i="25" r="BK164"/>
  <c r="J164"/>
  <c r="J102"/>
  <c r="T202"/>
  <c i="26" r="BK153"/>
  <c r="J153"/>
  <c r="J103"/>
  <c i="27" r="P162"/>
  <c r="P242"/>
  <c r="P624"/>
  <c r="BK682"/>
  <c r="J682"/>
  <c r="J113"/>
  <c r="T682"/>
  <c r="P902"/>
  <c r="BK968"/>
  <c r="J968"/>
  <c r="J124"/>
  <c r="T988"/>
  <c i="28" r="R157"/>
  <c r="BK190"/>
  <c r="J190"/>
  <c r="J106"/>
  <c i="29" r="BK174"/>
  <c r="J174"/>
  <c r="J104"/>
  <c r="P209"/>
  <c r="BK241"/>
  <c r="J241"/>
  <c r="J108"/>
  <c r="T272"/>
  <c i="30" r="BK169"/>
  <c r="J169"/>
  <c r="J102"/>
  <c i="31" r="R141"/>
  <c r="R140"/>
  <c r="P197"/>
  <c r="T231"/>
  <c i="32" r="P148"/>
  <c r="P147"/>
  <c i="33" r="R155"/>
  <c r="R182"/>
  <c r="R278"/>
  <c i="34" r="T193"/>
  <c i="36" r="R135"/>
  <c r="R134"/>
  <c r="BK224"/>
  <c r="J224"/>
  <c r="J102"/>
  <c i="37" r="R151"/>
  <c i="39" r="P134"/>
  <c r="P133"/>
  <c r="P132"/>
  <c i="1" r="AU138"/>
  <c i="41" r="P134"/>
  <c r="P133"/>
  <c r="P132"/>
  <c i="1" r="AU141"/>
  <c i="43" r="BK133"/>
  <c r="BK132"/>
  <c r="J132"/>
  <c r="J97"/>
  <c i="2" r="BK160"/>
  <c r="BK425"/>
  <c r="J425"/>
  <c r="J106"/>
  <c r="T727"/>
  <c r="T775"/>
  <c r="T808"/>
  <c r="T816"/>
  <c r="P852"/>
  <c r="BK1020"/>
  <c r="J1020"/>
  <c r="J118"/>
  <c r="BK1097"/>
  <c r="J1097"/>
  <c r="J120"/>
  <c r="BK1190"/>
  <c r="J1190"/>
  <c r="J122"/>
  <c r="T1232"/>
  <c i="3" r="R152"/>
  <c r="R165"/>
  <c r="T165"/>
  <c r="P194"/>
  <c r="BK229"/>
  <c r="J229"/>
  <c r="J106"/>
  <c r="T229"/>
  <c r="BK275"/>
  <c r="J275"/>
  <c r="J110"/>
  <c r="T285"/>
  <c r="P303"/>
  <c r="T320"/>
  <c r="T319"/>
  <c i="4" r="R150"/>
  <c r="T165"/>
  <c r="R174"/>
  <c r="R170"/>
  <c r="BK210"/>
  <c r="J210"/>
  <c r="J107"/>
  <c r="R222"/>
  <c r="BK248"/>
  <c r="J248"/>
  <c r="J110"/>
  <c r="P248"/>
  <c r="P236"/>
  <c r="T248"/>
  <c r="T236"/>
  <c i="5" r="P140"/>
  <c r="BK174"/>
  <c r="J174"/>
  <c r="J104"/>
  <c i="6" r="BK156"/>
  <c r="R165"/>
  <c r="T186"/>
  <c r="T211"/>
  <c i="7" r="BK154"/>
  <c r="BK153"/>
  <c r="J153"/>
  <c r="J103"/>
  <c i="8" r="P155"/>
  <c r="T155"/>
  <c r="T154"/>
  <c r="P263"/>
  <c i="9" r="T153"/>
  <c r="T138"/>
  <c i="10" r="BK144"/>
  <c r="J144"/>
  <c r="J102"/>
  <c r="R166"/>
  <c i="11" r="P138"/>
  <c r="BK153"/>
  <c r="J153"/>
  <c r="J102"/>
  <c r="T153"/>
  <c i="12" r="BK418"/>
  <c r="J418"/>
  <c r="J106"/>
  <c r="BK853"/>
  <c r="J853"/>
  <c r="J115"/>
  <c r="P1025"/>
  <c r="R1081"/>
  <c r="BK1273"/>
  <c r="J1273"/>
  <c r="J122"/>
  <c i="13" r="T151"/>
  <c r="BK224"/>
  <c r="BK223"/>
  <c r="J223"/>
  <c r="J107"/>
  <c r="P244"/>
  <c i="14" r="P161"/>
  <c r="T175"/>
  <c r="T251"/>
  <c i="27" r="BK345"/>
  <c r="J345"/>
  <c r="J105"/>
  <c r="R571"/>
  <c r="BK652"/>
  <c r="J652"/>
  <c r="J111"/>
  <c r="T740"/>
  <c r="R865"/>
  <c r="R804"/>
  <c r="BK890"/>
  <c r="J890"/>
  <c r="J119"/>
  <c r="R943"/>
  <c r="BK981"/>
  <c r="J981"/>
  <c r="J125"/>
  <c r="R988"/>
  <c i="28" r="T157"/>
  <c r="R190"/>
  <c i="29" r="R144"/>
  <c r="BK167"/>
  <c r="J167"/>
  <c r="J103"/>
  <c r="P220"/>
  <c i="30" r="P139"/>
  <c i="31" r="T149"/>
  <c r="T160"/>
  <c r="BK228"/>
  <c r="J228"/>
  <c r="J106"/>
  <c i="33" r="R141"/>
  <c r="R140"/>
  <c r="T283"/>
  <c i="34" r="BK193"/>
  <c r="J193"/>
  <c r="J101"/>
  <c i="35" r="R155"/>
  <c i="37" r="BK151"/>
  <c i="38" r="R134"/>
  <c r="R133"/>
  <c r="R132"/>
  <c i="42" r="T134"/>
  <c r="T133"/>
  <c r="T132"/>
  <c i="2" r="BK187"/>
  <c r="J187"/>
  <c r="J103"/>
  <c r="T425"/>
  <c r="T742"/>
  <c r="P808"/>
  <c r="BK813"/>
  <c r="J813"/>
  <c r="J113"/>
  <c r="R816"/>
  <c r="R852"/>
  <c r="R1020"/>
  <c r="R964"/>
  <c r="T1097"/>
  <c r="P1190"/>
  <c i="3" r="P152"/>
  <c r="P151"/>
  <c r="T170"/>
  <c r="R236"/>
  <c r="T275"/>
  <c r="P291"/>
  <c r="T303"/>
  <c r="R308"/>
  <c i="4" r="BK146"/>
  <c r="J146"/>
  <c r="J101"/>
  <c r="T146"/>
  <c r="P165"/>
  <c r="P174"/>
  <c r="P170"/>
  <c i="5" r="BK140"/>
  <c r="J140"/>
  <c r="J102"/>
  <c r="R140"/>
  <c r="R138"/>
  <c r="R174"/>
  <c i="6" r="BK165"/>
  <c r="J165"/>
  <c r="J106"/>
  <c r="BK186"/>
  <c r="J186"/>
  <c r="J108"/>
  <c r="BK211"/>
  <c r="J211"/>
  <c r="J111"/>
  <c i="7" r="BK141"/>
  <c r="BK140"/>
  <c r="T141"/>
  <c r="T140"/>
  <c r="T139"/>
  <c i="8" r="R144"/>
  <c r="P147"/>
  <c r="R187"/>
  <c r="BK263"/>
  <c r="J263"/>
  <c r="J108"/>
  <c i="9" r="BK153"/>
  <c r="J153"/>
  <c r="J102"/>
  <c r="T179"/>
  <c i="10" r="R144"/>
  <c i="11" r="BK138"/>
  <c r="J138"/>
  <c r="J101"/>
  <c r="BK162"/>
  <c r="J162"/>
  <c r="J103"/>
  <c i="12" r="BK159"/>
  <c r="J159"/>
  <c r="J102"/>
  <c r="P188"/>
  <c r="BK252"/>
  <c r="J252"/>
  <c r="J105"/>
  <c r="BK737"/>
  <c r="R772"/>
  <c r="P790"/>
  <c r="R853"/>
  <c r="R1025"/>
  <c r="T1081"/>
  <c r="BK1211"/>
  <c r="J1211"/>
  <c r="J120"/>
  <c r="R1237"/>
  <c r="R1323"/>
  <c i="13" r="T194"/>
  <c r="P234"/>
  <c r="R249"/>
  <c r="R248"/>
  <c i="14" r="R161"/>
  <c r="T191"/>
  <c r="BK228"/>
  <c r="J228"/>
  <c r="J110"/>
  <c r="BK251"/>
  <c r="J251"/>
  <c r="J112"/>
  <c i="15" r="R152"/>
  <c r="R161"/>
  <c r="BK191"/>
  <c r="J191"/>
  <c r="J108"/>
  <c r="R218"/>
  <c i="16" r="BK141"/>
  <c r="J141"/>
  <c r="J102"/>
  <c i="17" r="BK156"/>
  <c r="R220"/>
  <c i="18" r="P138"/>
  <c r="P137"/>
  <c i="1" r="AU114"/>
  <c i="18" r="P175"/>
  <c i="19" r="R165"/>
  <c i="20" r="R162"/>
  <c i="21" r="BK162"/>
  <c r="J162"/>
  <c r="J105"/>
  <c r="T179"/>
  <c r="P191"/>
  <c i="22" r="T154"/>
  <c r="T176"/>
  <c r="BK249"/>
  <c r="J249"/>
  <c r="J109"/>
  <c i="23" r="T140"/>
  <c r="T139"/>
  <c i="24" r="BK138"/>
  <c r="J138"/>
  <c r="J101"/>
  <c r="T180"/>
  <c i="25" r="R164"/>
  <c r="R202"/>
  <c i="26" r="BK139"/>
  <c r="J139"/>
  <c r="J101"/>
  <c i="27" r="T242"/>
  <c r="T571"/>
  <c r="P652"/>
  <c r="P740"/>
  <c r="BK886"/>
  <c r="J886"/>
  <c r="J118"/>
  <c r="R890"/>
  <c r="T939"/>
  <c r="BK953"/>
  <c r="J953"/>
  <c r="J123"/>
  <c r="BK988"/>
  <c r="J988"/>
  <c r="J126"/>
  <c i="28" r="T168"/>
  <c r="T190"/>
  <c i="29" r="P144"/>
  <c r="T220"/>
  <c r="BK272"/>
  <c r="J272"/>
  <c r="J110"/>
  <c i="31" r="R149"/>
  <c r="R148"/>
  <c r="P160"/>
  <c r="T228"/>
  <c i="33" r="R283"/>
  <c i="34" r="R134"/>
  <c i="35" r="P197"/>
  <c i="36" r="T135"/>
  <c i="37" r="R139"/>
  <c i="41" r="R134"/>
  <c r="R133"/>
  <c r="R132"/>
  <c i="42" r="BK134"/>
  <c r="J134"/>
  <c r="J100"/>
  <c i="43" r="P133"/>
  <c r="P132"/>
  <c r="P131"/>
  <c i="1" r="AU143"/>
  <c i="12" r="T159"/>
  <c r="R188"/>
  <c r="T188"/>
  <c r="BK247"/>
  <c r="J247"/>
  <c r="J104"/>
  <c r="P247"/>
  <c r="R247"/>
  <c r="T247"/>
  <c r="P737"/>
  <c r="P762"/>
  <c r="R795"/>
  <c r="BK959"/>
  <c r="J959"/>
  <c r="J116"/>
  <c r="T1125"/>
  <c r="BK1237"/>
  <c r="J1237"/>
  <c r="J121"/>
  <c r="T1323"/>
  <c i="13" r="BK151"/>
  <c r="J151"/>
  <c r="J103"/>
  <c r="P184"/>
  <c r="P224"/>
  <c r="P223"/>
  <c r="T244"/>
  <c i="14" r="BK170"/>
  <c r="J170"/>
  <c r="J105"/>
  <c r="P191"/>
  <c r="T233"/>
  <c i="15" r="R146"/>
  <c r="R145"/>
  <c r="P167"/>
  <c r="P182"/>
  <c r="BK218"/>
  <c r="J218"/>
  <c r="J109"/>
  <c i="16" r="R141"/>
  <c r="R140"/>
  <c r="R139"/>
  <c i="17" r="BK147"/>
  <c r="J147"/>
  <c r="J103"/>
  <c r="P190"/>
  <c r="BK220"/>
  <c r="J220"/>
  <c r="J107"/>
  <c i="18" r="T138"/>
  <c r="T137"/>
  <c r="R175"/>
  <c i="19" r="BK160"/>
  <c r="J160"/>
  <c r="J102"/>
  <c i="20" r="P138"/>
  <c r="BK153"/>
  <c r="J153"/>
  <c r="J102"/>
  <c i="21" r="BK154"/>
  <c r="J154"/>
  <c r="J103"/>
  <c r="T154"/>
  <c r="T150"/>
  <c r="T148"/>
  <c r="R172"/>
  <c r="R169"/>
  <c r="P186"/>
  <c r="BK194"/>
  <c r="J194"/>
  <c r="J112"/>
  <c i="22" r="R196"/>
  <c r="P249"/>
  <c i="23" r="R140"/>
  <c r="R139"/>
  <c r="T189"/>
  <c i="24" r="P142"/>
  <c r="P137"/>
  <c i="1" r="AU121"/>
  <c i="25" r="P177"/>
  <c i="26" r="P153"/>
  <c i="27" r="BK162"/>
  <c r="J162"/>
  <c r="J100"/>
  <c r="BK242"/>
  <c r="J242"/>
  <c r="J104"/>
  <c r="R624"/>
  <c r="T672"/>
  <c r="BK708"/>
  <c r="J708"/>
  <c r="J114"/>
  <c r="T902"/>
  <c r="R968"/>
  <c r="P988"/>
  <c i="28" r="BK157"/>
  <c r="J157"/>
  <c r="J101"/>
  <c r="BK182"/>
  <c r="BK181"/>
  <c r="J181"/>
  <c r="J104"/>
  <c r="P199"/>
  <c i="29" r="P159"/>
  <c r="T167"/>
  <c r="T163"/>
  <c r="T247"/>
  <c i="30" r="T136"/>
  <c i="31" r="T197"/>
  <c i="32" r="BK137"/>
  <c r="BK136"/>
  <c r="J136"/>
  <c r="J99"/>
  <c i="33" r="T141"/>
  <c r="T146"/>
  <c r="R224"/>
  <c i="34" r="P165"/>
  <c i="35" r="BK134"/>
  <c r="BK133"/>
  <c r="J133"/>
  <c r="J98"/>
  <c r="J32"/>
  <c r="T197"/>
  <c i="36" r="P185"/>
  <c i="37" r="P139"/>
  <c i="40" r="T134"/>
  <c r="T133"/>
  <c r="T132"/>
  <c i="41" r="T134"/>
  <c r="T133"/>
  <c r="T132"/>
  <c i="43" r="R133"/>
  <c r="R132"/>
  <c r="R131"/>
  <c i="2" r="R160"/>
  <c r="R159"/>
  <c r="BK263"/>
  <c r="J263"/>
  <c r="J105"/>
  <c r="T263"/>
  <c r="BK727"/>
  <c r="R742"/>
  <c r="BK816"/>
  <c r="J816"/>
  <c r="J114"/>
  <c r="P888"/>
  <c r="BK1064"/>
  <c r="J1064"/>
  <c r="J119"/>
  <c r="T1064"/>
  <c r="R1166"/>
  <c r="BK1232"/>
  <c r="J1232"/>
  <c r="J123"/>
  <c r="BK1280"/>
  <c r="J1280"/>
  <c r="J124"/>
  <c i="3" r="BK165"/>
  <c r="J165"/>
  <c r="J103"/>
  <c r="BK194"/>
  <c r="J194"/>
  <c r="J105"/>
  <c r="T236"/>
  <c r="R275"/>
  <c r="R274"/>
  <c r="BK291"/>
  <c r="J291"/>
  <c r="J112"/>
  <c r="BK308"/>
  <c r="J308"/>
  <c r="J114"/>
  <c r="P308"/>
  <c i="4" r="P150"/>
  <c r="R165"/>
  <c r="BK174"/>
  <c r="J174"/>
  <c r="J105"/>
  <c r="T174"/>
  <c r="T170"/>
  <c r="P210"/>
  <c r="P222"/>
  <c r="P253"/>
  <c i="5" r="P143"/>
  <c r="P138"/>
  <c i="1" r="AU100"/>
  <c i="5" r="T174"/>
  <c i="6" r="R147"/>
  <c r="R146"/>
  <c r="R156"/>
  <c r="R155"/>
  <c r="BK177"/>
  <c r="J177"/>
  <c r="J107"/>
  <c r="R177"/>
  <c r="BK208"/>
  <c r="J208"/>
  <c r="J110"/>
  <c r="R211"/>
  <c i="7" r="P141"/>
  <c r="P140"/>
  <c r="P139"/>
  <c i="1" r="AU102"/>
  <c i="8" r="P144"/>
  <c r="P143"/>
  <c r="R147"/>
  <c r="BK217"/>
  <c r="J217"/>
  <c r="J107"/>
  <c r="R217"/>
  <c i="9" r="BK179"/>
  <c r="J179"/>
  <c r="J103"/>
  <c i="10" r="BK138"/>
  <c r="J138"/>
  <c r="J101"/>
  <c r="T138"/>
  <c r="T137"/>
  <c r="P166"/>
  <c i="11" r="P162"/>
  <c i="12" r="R418"/>
  <c r="P772"/>
  <c r="BK790"/>
  <c r="J790"/>
  <c r="J112"/>
  <c r="R790"/>
  <c r="T790"/>
  <c r="BK837"/>
  <c r="J837"/>
  <c r="J114"/>
  <c r="P959"/>
  <c r="BK1125"/>
  <c r="J1125"/>
  <c r="J119"/>
  <c r="P1211"/>
  <c r="P1237"/>
  <c r="P1323"/>
  <c i="13" r="R151"/>
  <c r="R147"/>
  <c r="R146"/>
  <c r="R184"/>
  <c r="R224"/>
  <c r="R223"/>
  <c r="R244"/>
  <c i="14" r="T161"/>
  <c r="R170"/>
  <c r="R166"/>
  <c r="T204"/>
  <c i="15" r="BK146"/>
  <c r="BK145"/>
  <c r="P161"/>
  <c r="R191"/>
  <c r="BK221"/>
  <c r="J221"/>
  <c r="J110"/>
  <c i="16" r="T141"/>
  <c r="T140"/>
  <c r="T139"/>
  <c i="17" r="R144"/>
  <c r="R143"/>
  <c r="T147"/>
  <c r="T272"/>
  <c i="18" r="BK151"/>
  <c r="J151"/>
  <c r="J102"/>
  <c i="19" r="R160"/>
  <c i="20" r="P153"/>
  <c i="21" r="R154"/>
  <c r="R150"/>
  <c r="R148"/>
  <c r="T162"/>
  <c r="R186"/>
  <c r="T194"/>
  <c i="22" r="BK145"/>
  <c r="J145"/>
  <c r="J102"/>
  <c r="P154"/>
  <c r="R167"/>
  <c r="T167"/>
  <c r="R246"/>
  <c i="23" r="R176"/>
  <c i="24" r="T142"/>
  <c i="25" r="P139"/>
  <c r="P138"/>
  <c i="1" r="AU122"/>
  <c i="25" r="R177"/>
  <c i="26" r="T153"/>
  <c i="27" r="R162"/>
  <c r="R161"/>
  <c r="BK193"/>
  <c r="J193"/>
  <c r="J101"/>
  <c r="R193"/>
  <c r="BK230"/>
  <c r="J230"/>
  <c r="J102"/>
  <c r="T230"/>
  <c r="P237"/>
  <c r="BK571"/>
  <c r="J571"/>
  <c r="J108"/>
  <c r="T596"/>
  <c r="P672"/>
  <c r="T708"/>
  <c r="T890"/>
  <c r="R939"/>
  <c r="P953"/>
  <c r="R981"/>
  <c i="28" r="BK168"/>
  <c r="J168"/>
  <c r="J102"/>
  <c r="T182"/>
  <c r="T181"/>
  <c i="29" r="T144"/>
  <c r="P247"/>
  <c i="30" r="R136"/>
  <c i="31" r="T141"/>
  <c r="T140"/>
  <c r="BK197"/>
  <c r="J197"/>
  <c r="J105"/>
  <c r="R231"/>
  <c i="32" r="P137"/>
  <c r="P136"/>
  <c r="P135"/>
  <c i="1" r="AU130"/>
  <c i="33" r="BK155"/>
  <c r="BK182"/>
  <c r="J182"/>
  <c r="J104"/>
  <c i="34" r="R165"/>
  <c i="35" r="R197"/>
  <c i="36" r="BK172"/>
  <c r="J172"/>
  <c r="J100"/>
  <c r="T224"/>
  <c i="37" r="T134"/>
  <c r="P144"/>
  <c i="38" r="T134"/>
  <c r="T133"/>
  <c r="T132"/>
  <c i="43" r="T133"/>
  <c r="T132"/>
  <c r="T131"/>
  <c i="2" r="BK724"/>
  <c r="J724"/>
  <c r="J107"/>
  <c i="3" r="BK272"/>
  <c r="J272"/>
  <c r="J108"/>
  <c i="21" r="BK189"/>
  <c r="J189"/>
  <c r="J110"/>
  <c i="2" r="BK964"/>
  <c r="J964"/>
  <c r="J117"/>
  <c i="12" r="BK734"/>
  <c r="J734"/>
  <c r="J107"/>
  <c i="21" r="BK199"/>
  <c r="J199"/>
  <c r="J114"/>
  <c i="13" r="BK148"/>
  <c r="J148"/>
  <c r="J102"/>
  <c i="27" r="BK568"/>
  <c r="J568"/>
  <c r="J106"/>
  <c i="32" r="BK258"/>
  <c r="J258"/>
  <c r="J103"/>
  <c i="29" r="BK235"/>
  <c r="J235"/>
  <c r="J107"/>
  <c i="14" r="BK166"/>
  <c r="J166"/>
  <c r="J104"/>
  <c i="21" r="BK150"/>
  <c i="28" r="BK179"/>
  <c r="J179"/>
  <c r="J103"/>
  <c i="37" r="BK167"/>
  <c r="J167"/>
  <c r="J102"/>
  <c i="6" r="BK206"/>
  <c r="J206"/>
  <c r="J109"/>
  <c i="13" r="BK221"/>
  <c r="J221"/>
  <c r="J106"/>
  <c i="4" r="BK236"/>
  <c r="J236"/>
  <c r="J109"/>
  <c i="7" r="BK207"/>
  <c r="J207"/>
  <c r="J105"/>
  <c i="14" r="BK216"/>
  <c r="J216"/>
  <c r="J109"/>
  <c i="4" r="BK170"/>
  <c r="J170"/>
  <c r="J104"/>
  <c i="16" r="BK219"/>
  <c r="J219"/>
  <c r="J105"/>
  <c i="21" r="BK197"/>
  <c r="J197"/>
  <c r="J113"/>
  <c i="29" r="BK163"/>
  <c r="J163"/>
  <c r="J102"/>
  <c i="6" r="BK163"/>
  <c r="J163"/>
  <c r="J105"/>
  <c i="27" r="BK804"/>
  <c r="J804"/>
  <c r="J116"/>
  <c i="43" r="J125"/>
  <c r="BF137"/>
  <c r="BF145"/>
  <c r="E121"/>
  <c r="BF138"/>
  <c r="BF148"/>
  <c r="F128"/>
  <c r="BF140"/>
  <c r="BF152"/>
  <c i="42" r="BK133"/>
  <c r="J133"/>
  <c r="J99"/>
  <c i="43" r="J128"/>
  <c r="BF142"/>
  <c r="BF154"/>
  <c r="BF141"/>
  <c r="BF144"/>
  <c r="BF150"/>
  <c r="BF135"/>
  <c r="BF136"/>
  <c r="BF143"/>
  <c r="BF146"/>
  <c r="BF151"/>
  <c r="BF153"/>
  <c r="BF147"/>
  <c i="42" r="J94"/>
  <c r="BF137"/>
  <c r="F94"/>
  <c r="E85"/>
  <c i="41" r="BK133"/>
  <c r="J133"/>
  <c r="J99"/>
  <c i="42" r="J126"/>
  <c r="BF135"/>
  <c r="BF136"/>
  <c i="40" r="BK133"/>
  <c r="J133"/>
  <c r="J99"/>
  <c i="41" r="F94"/>
  <c r="J126"/>
  <c r="J94"/>
  <c r="E120"/>
  <c r="BF137"/>
  <c r="BF135"/>
  <c r="BF136"/>
  <c i="40" r="J94"/>
  <c r="E85"/>
  <c r="J126"/>
  <c r="BF137"/>
  <c i="39" r="J133"/>
  <c r="J99"/>
  <c i="40" r="F94"/>
  <c i="39" r="J134"/>
  <c r="J100"/>
  <c i="40" r="BF136"/>
  <c r="BF135"/>
  <c i="39" r="J91"/>
  <c i="38" r="J134"/>
  <c r="J100"/>
  <c i="39" r="F94"/>
  <c i="38" r="BK132"/>
  <c r="J132"/>
  <c r="J98"/>
  <c r="J32"/>
  <c i="39" r="E85"/>
  <c r="J129"/>
  <c r="BF135"/>
  <c r="BF136"/>
  <c r="BF137"/>
  <c i="38" r="J94"/>
  <c r="F94"/>
  <c r="E85"/>
  <c i="37" r="J151"/>
  <c r="J101"/>
  <c i="38" r="BF137"/>
  <c r="BF135"/>
  <c r="J126"/>
  <c r="BF136"/>
  <c i="37" r="BF142"/>
  <c r="F129"/>
  <c r="BF145"/>
  <c r="BF149"/>
  <c r="J129"/>
  <c r="BF135"/>
  <c r="E85"/>
  <c r="BF152"/>
  <c r="BF162"/>
  <c r="BF166"/>
  <c i="36" r="BK134"/>
  <c r="J134"/>
  <c r="J98"/>
  <c r="J32"/>
  <c i="37" r="J126"/>
  <c r="BF157"/>
  <c r="BF161"/>
  <c r="BF147"/>
  <c r="BF156"/>
  <c r="BF158"/>
  <c r="BF165"/>
  <c r="BF163"/>
  <c r="BF137"/>
  <c r="BF140"/>
  <c r="BF154"/>
  <c r="BF160"/>
  <c r="BF159"/>
  <c r="BF168"/>
  <c i="36" r="BF141"/>
  <c r="BF176"/>
  <c r="BF180"/>
  <c r="BF181"/>
  <c r="BF195"/>
  <c r="BF215"/>
  <c r="BF218"/>
  <c r="F93"/>
  <c r="BF147"/>
  <c r="BF157"/>
  <c r="BF163"/>
  <c r="BF165"/>
  <c r="BF167"/>
  <c r="BF179"/>
  <c r="BF192"/>
  <c r="BF203"/>
  <c r="BF217"/>
  <c r="J93"/>
  <c r="BF173"/>
  <c r="BF175"/>
  <c r="BF177"/>
  <c r="BF182"/>
  <c r="BF187"/>
  <c r="BF211"/>
  <c r="BF214"/>
  <c r="BF149"/>
  <c r="BF166"/>
  <c r="BF168"/>
  <c r="BF189"/>
  <c r="BF204"/>
  <c r="BF213"/>
  <c r="BF228"/>
  <c r="J91"/>
  <c r="BF137"/>
  <c r="BF143"/>
  <c r="BF146"/>
  <c r="BF150"/>
  <c r="BF156"/>
  <c r="BF161"/>
  <c r="BF186"/>
  <c r="BF193"/>
  <c r="BF208"/>
  <c r="BF210"/>
  <c r="BF221"/>
  <c i="35" r="J134"/>
  <c r="J99"/>
  <c i="36" r="F94"/>
  <c r="BF140"/>
  <c r="BF144"/>
  <c r="BF170"/>
  <c r="BF190"/>
  <c r="BF199"/>
  <c r="BF226"/>
  <c r="E85"/>
  <c r="BF136"/>
  <c r="BF142"/>
  <c r="BF152"/>
  <c r="BF153"/>
  <c r="BF154"/>
  <c r="BF183"/>
  <c r="BF198"/>
  <c r="BF201"/>
  <c r="BF225"/>
  <c r="BF138"/>
  <c r="BF145"/>
  <c r="BF151"/>
  <c r="BF164"/>
  <c r="BF178"/>
  <c r="BF219"/>
  <c r="J94"/>
  <c r="BF159"/>
  <c r="BF160"/>
  <c r="BF188"/>
  <c r="BF197"/>
  <c r="BF205"/>
  <c r="BF212"/>
  <c r="BF220"/>
  <c r="BF227"/>
  <c r="BF158"/>
  <c r="BF171"/>
  <c r="BF200"/>
  <c r="BF206"/>
  <c r="BF207"/>
  <c r="BF222"/>
  <c r="BF139"/>
  <c r="BF162"/>
  <c r="BF169"/>
  <c r="BF174"/>
  <c r="BF191"/>
  <c r="BF194"/>
  <c r="BF196"/>
  <c r="BF209"/>
  <c r="BF216"/>
  <c r="BF148"/>
  <c r="BF155"/>
  <c r="BF184"/>
  <c r="BF202"/>
  <c r="BF223"/>
  <c i="35" r="BF144"/>
  <c r="BF152"/>
  <c r="BF162"/>
  <c r="BF185"/>
  <c i="34" r="BK133"/>
  <c r="J133"/>
  <c r="J98"/>
  <c r="J32"/>
  <c i="35" r="F93"/>
  <c r="F130"/>
  <c r="BF137"/>
  <c r="BF142"/>
  <c r="BF184"/>
  <c r="J91"/>
  <c r="BF140"/>
  <c r="BF143"/>
  <c r="BF146"/>
  <c r="BF175"/>
  <c r="BF186"/>
  <c r="BF199"/>
  <c r="BF135"/>
  <c r="BF138"/>
  <c r="BF166"/>
  <c r="BF168"/>
  <c r="BF180"/>
  <c r="BF182"/>
  <c r="BF189"/>
  <c r="BF153"/>
  <c r="BF169"/>
  <c r="BF179"/>
  <c r="BF195"/>
  <c r="BF141"/>
  <c r="BF176"/>
  <c r="BF198"/>
  <c r="BF147"/>
  <c r="BF154"/>
  <c r="BF173"/>
  <c r="BF188"/>
  <c r="BF204"/>
  <c r="BF136"/>
  <c r="BF149"/>
  <c r="BF157"/>
  <c r="BF164"/>
  <c r="BF178"/>
  <c r="BF192"/>
  <c r="J94"/>
  <c r="E121"/>
  <c r="BF145"/>
  <c r="BF158"/>
  <c r="BF181"/>
  <c r="BF187"/>
  <c r="BF201"/>
  <c r="J129"/>
  <c r="BF148"/>
  <c r="BF151"/>
  <c r="BF159"/>
  <c r="BF160"/>
  <c r="BF171"/>
  <c r="BF172"/>
  <c r="BF174"/>
  <c r="BF194"/>
  <c r="BF196"/>
  <c r="BF200"/>
  <c r="BF203"/>
  <c r="BF139"/>
  <c r="BF156"/>
  <c r="BF161"/>
  <c r="BF170"/>
  <c r="BF191"/>
  <c r="BF202"/>
  <c r="BF150"/>
  <c r="BF163"/>
  <c r="BF165"/>
  <c r="BF167"/>
  <c r="BF177"/>
  <c r="BF183"/>
  <c r="BF190"/>
  <c r="BF193"/>
  <c i="34" r="BF142"/>
  <c r="BF146"/>
  <c r="BF158"/>
  <c r="BF163"/>
  <c r="BF143"/>
  <c r="BF151"/>
  <c r="BF153"/>
  <c r="BF156"/>
  <c r="BF173"/>
  <c r="BF187"/>
  <c r="F94"/>
  <c r="E121"/>
  <c r="J129"/>
  <c r="BF137"/>
  <c r="BF141"/>
  <c r="BF172"/>
  <c r="BF176"/>
  <c r="BF178"/>
  <c r="BF189"/>
  <c i="33" r="J155"/>
  <c r="J103"/>
  <c i="34" r="F129"/>
  <c r="BF138"/>
  <c r="BF140"/>
  <c r="BF170"/>
  <c r="BF186"/>
  <c r="BF194"/>
  <c r="J94"/>
  <c r="BF135"/>
  <c r="BF144"/>
  <c r="BF155"/>
  <c r="BF196"/>
  <c r="BF197"/>
  <c r="BF200"/>
  <c r="BF139"/>
  <c r="BF161"/>
  <c r="BF169"/>
  <c r="BF179"/>
  <c r="J91"/>
  <c r="BF136"/>
  <c r="BF147"/>
  <c r="BF159"/>
  <c r="BF164"/>
  <c r="BF171"/>
  <c r="BF177"/>
  <c r="BF183"/>
  <c r="BF195"/>
  <c r="BF148"/>
  <c r="BF149"/>
  <c r="BF150"/>
  <c r="BF154"/>
  <c r="BF160"/>
  <c r="BF167"/>
  <c r="BF168"/>
  <c r="BF182"/>
  <c r="BF184"/>
  <c r="BF192"/>
  <c r="BF185"/>
  <c r="BF190"/>
  <c r="BF157"/>
  <c r="BF162"/>
  <c r="BF174"/>
  <c r="BF180"/>
  <c r="BF198"/>
  <c r="BF145"/>
  <c r="BF166"/>
  <c r="BF175"/>
  <c r="BF188"/>
  <c r="BF152"/>
  <c r="BF181"/>
  <c r="BF191"/>
  <c r="BF199"/>
  <c i="33" r="J93"/>
  <c r="BF163"/>
  <c r="BF171"/>
  <c r="BF183"/>
  <c r="BF198"/>
  <c r="BF208"/>
  <c r="BF210"/>
  <c r="BF214"/>
  <c r="BF216"/>
  <c r="BF229"/>
  <c r="BF240"/>
  <c r="BF253"/>
  <c r="BF260"/>
  <c r="BF295"/>
  <c r="BF297"/>
  <c r="BF303"/>
  <c r="BF313"/>
  <c r="BF338"/>
  <c r="BF342"/>
  <c i="32" r="BK135"/>
  <c r="J135"/>
  <c r="J98"/>
  <c r="J32"/>
  <c i="33" r="E85"/>
  <c r="BF151"/>
  <c r="BF157"/>
  <c r="BF172"/>
  <c r="BF175"/>
  <c r="BF190"/>
  <c r="BF199"/>
  <c r="BF204"/>
  <c r="BF209"/>
  <c r="BF211"/>
  <c r="BF221"/>
  <c r="BF234"/>
  <c r="BF269"/>
  <c r="BF271"/>
  <c r="BF292"/>
  <c r="BF300"/>
  <c r="BF309"/>
  <c r="BF322"/>
  <c r="BF156"/>
  <c r="BF173"/>
  <c r="BF184"/>
  <c r="BF186"/>
  <c r="BF195"/>
  <c r="BF206"/>
  <c r="BF217"/>
  <c r="BF222"/>
  <c r="BF226"/>
  <c r="BF244"/>
  <c r="BF247"/>
  <c r="BF256"/>
  <c r="BF279"/>
  <c r="BF289"/>
  <c r="BF312"/>
  <c r="BF314"/>
  <c r="BF315"/>
  <c r="BF324"/>
  <c r="BF332"/>
  <c r="BF335"/>
  <c r="BF165"/>
  <c r="BF174"/>
  <c r="BF196"/>
  <c r="BF236"/>
  <c r="BF250"/>
  <c r="BF282"/>
  <c r="BF294"/>
  <c r="BF308"/>
  <c r="BF318"/>
  <c r="BF319"/>
  <c r="BF321"/>
  <c r="BF327"/>
  <c r="BF333"/>
  <c r="BF336"/>
  <c r="BF345"/>
  <c r="J136"/>
  <c r="BF148"/>
  <c r="BF149"/>
  <c r="BF159"/>
  <c r="BF168"/>
  <c r="BF170"/>
  <c r="BF193"/>
  <c r="BF202"/>
  <c r="BF220"/>
  <c r="BF254"/>
  <c r="BF266"/>
  <c r="BF272"/>
  <c r="BF275"/>
  <c r="BF287"/>
  <c r="BF301"/>
  <c r="BF317"/>
  <c r="BF331"/>
  <c r="BF334"/>
  <c r="BF340"/>
  <c i="32" r="J137"/>
  <c r="J100"/>
  <c r="J148"/>
  <c r="J102"/>
  <c i="33" r="F94"/>
  <c r="BF158"/>
  <c r="BF167"/>
  <c r="BF203"/>
  <c r="BF207"/>
  <c r="BF213"/>
  <c r="BF241"/>
  <c r="BF246"/>
  <c r="BF249"/>
  <c r="BF255"/>
  <c r="BF259"/>
  <c r="BF280"/>
  <c r="BF306"/>
  <c r="BF145"/>
  <c r="BF152"/>
  <c r="BF162"/>
  <c r="BF180"/>
  <c r="BF191"/>
  <c r="BF231"/>
  <c r="BF233"/>
  <c r="BF237"/>
  <c r="BF245"/>
  <c r="BF248"/>
  <c r="BF263"/>
  <c r="BF284"/>
  <c r="BF296"/>
  <c r="BF298"/>
  <c r="BF343"/>
  <c r="BF344"/>
  <c r="BF349"/>
  <c r="BF354"/>
  <c r="J91"/>
  <c r="BF142"/>
  <c r="BF153"/>
  <c r="BF164"/>
  <c r="BF166"/>
  <c r="BF178"/>
  <c r="BF185"/>
  <c r="BF188"/>
  <c r="BF205"/>
  <c r="BF228"/>
  <c r="BF243"/>
  <c r="BF265"/>
  <c r="BF270"/>
  <c r="BF273"/>
  <c r="BF293"/>
  <c r="BF302"/>
  <c r="BF305"/>
  <c r="BF320"/>
  <c r="BF326"/>
  <c r="BF347"/>
  <c r="BF351"/>
  <c r="BF356"/>
  <c r="BF147"/>
  <c r="BF150"/>
  <c r="BF181"/>
  <c r="BF187"/>
  <c r="BF189"/>
  <c r="BF192"/>
  <c r="BF194"/>
  <c r="BF197"/>
  <c r="BF200"/>
  <c r="BF251"/>
  <c r="BF252"/>
  <c r="BF267"/>
  <c r="BF277"/>
  <c r="BF285"/>
  <c r="BF288"/>
  <c r="BF290"/>
  <c r="BF325"/>
  <c r="BF330"/>
  <c r="BF348"/>
  <c r="BF350"/>
  <c r="BF353"/>
  <c r="F135"/>
  <c r="BF201"/>
  <c r="BF212"/>
  <c r="BF218"/>
  <c r="BF219"/>
  <c r="BF225"/>
  <c r="BF230"/>
  <c r="BF235"/>
  <c r="BF242"/>
  <c r="BF257"/>
  <c r="BF262"/>
  <c r="BF264"/>
  <c r="BF274"/>
  <c r="BF286"/>
  <c r="BF323"/>
  <c r="BF329"/>
  <c r="BF337"/>
  <c r="BF346"/>
  <c r="BF352"/>
  <c r="BF144"/>
  <c r="BF160"/>
  <c r="BF161"/>
  <c r="BF169"/>
  <c r="BF177"/>
  <c r="BF223"/>
  <c r="BF227"/>
  <c r="BF239"/>
  <c r="BF258"/>
  <c r="BF261"/>
  <c r="BF268"/>
  <c r="BF291"/>
  <c r="BF304"/>
  <c r="BF307"/>
  <c r="BF311"/>
  <c r="BF328"/>
  <c r="BF339"/>
  <c r="BF355"/>
  <c r="BF143"/>
  <c r="BF176"/>
  <c r="BF179"/>
  <c r="BF215"/>
  <c r="BF232"/>
  <c r="BF238"/>
  <c r="BF276"/>
  <c r="BF281"/>
  <c r="BF299"/>
  <c r="BF310"/>
  <c r="BF316"/>
  <c r="BF341"/>
  <c i="32" r="F94"/>
  <c r="BF155"/>
  <c r="BF165"/>
  <c r="BF167"/>
  <c r="BF178"/>
  <c r="BF209"/>
  <c r="BF220"/>
  <c r="BF226"/>
  <c r="BF239"/>
  <c r="BF244"/>
  <c r="J94"/>
  <c r="J131"/>
  <c r="BF153"/>
  <c r="BF169"/>
  <c r="BF177"/>
  <c r="BF179"/>
  <c r="BF184"/>
  <c r="BF208"/>
  <c r="BF210"/>
  <c r="BF221"/>
  <c r="BF224"/>
  <c r="BF236"/>
  <c r="J91"/>
  <c r="BF144"/>
  <c r="BF154"/>
  <c r="BF166"/>
  <c r="BF185"/>
  <c r="BF186"/>
  <c r="BF196"/>
  <c r="BF206"/>
  <c r="BF218"/>
  <c r="BF227"/>
  <c r="BF230"/>
  <c r="BF234"/>
  <c r="BF248"/>
  <c i="31" r="J149"/>
  <c r="J102"/>
  <c i="32" r="BF140"/>
  <c r="BF141"/>
  <c r="BF156"/>
  <c r="BF172"/>
  <c r="BF173"/>
  <c r="BF181"/>
  <c r="BF190"/>
  <c r="BF199"/>
  <c r="BF203"/>
  <c r="BF205"/>
  <c r="BF215"/>
  <c r="BF232"/>
  <c r="BF235"/>
  <c r="BF249"/>
  <c r="BF139"/>
  <c r="BF142"/>
  <c r="BF159"/>
  <c r="BF170"/>
  <c r="BF175"/>
  <c r="BF188"/>
  <c r="BF223"/>
  <c r="BF228"/>
  <c r="BF229"/>
  <c r="BF246"/>
  <c r="BF251"/>
  <c i="31" r="BK140"/>
  <c r="J140"/>
  <c r="J99"/>
  <c i="32" r="E123"/>
  <c r="BF138"/>
  <c r="BF145"/>
  <c r="BF151"/>
  <c r="BF158"/>
  <c r="BF163"/>
  <c r="BF187"/>
  <c r="BF198"/>
  <c r="BF200"/>
  <c r="BF202"/>
  <c r="BF204"/>
  <c r="BF250"/>
  <c r="BF143"/>
  <c r="BF146"/>
  <c r="BF150"/>
  <c r="BF152"/>
  <c r="BF161"/>
  <c r="BF183"/>
  <c r="BF189"/>
  <c r="BF192"/>
  <c r="BF231"/>
  <c r="BF240"/>
  <c r="BF242"/>
  <c r="BF247"/>
  <c r="BF259"/>
  <c r="BF168"/>
  <c r="BF182"/>
  <c r="BF191"/>
  <c r="BF194"/>
  <c r="BF207"/>
  <c r="BF211"/>
  <c r="BF217"/>
  <c r="BF233"/>
  <c r="BF237"/>
  <c r="BF238"/>
  <c r="BF241"/>
  <c r="BF157"/>
  <c r="BF160"/>
  <c r="BF162"/>
  <c r="BF180"/>
  <c r="BF193"/>
  <c r="BF213"/>
  <c r="BF214"/>
  <c r="BF245"/>
  <c r="BF253"/>
  <c r="BF256"/>
  <c r="F93"/>
  <c r="BF164"/>
  <c r="BF176"/>
  <c r="BF195"/>
  <c r="BF197"/>
  <c r="BF201"/>
  <c r="BF212"/>
  <c r="BF219"/>
  <c r="BF243"/>
  <c r="BF254"/>
  <c r="BF149"/>
  <c r="BF171"/>
  <c r="BF174"/>
  <c r="BF216"/>
  <c r="BF222"/>
  <c r="BF225"/>
  <c r="BF252"/>
  <c r="BF255"/>
  <c r="BF257"/>
  <c i="31" r="E127"/>
  <c r="BF142"/>
  <c r="BF178"/>
  <c r="BF204"/>
  <c r="BF209"/>
  <c r="BF224"/>
  <c r="BF153"/>
  <c r="BF158"/>
  <c r="BF206"/>
  <c r="BF210"/>
  <c r="BF221"/>
  <c r="F93"/>
  <c r="F136"/>
  <c r="BF145"/>
  <c r="BF151"/>
  <c r="BF182"/>
  <c r="BF190"/>
  <c r="BF229"/>
  <c r="BF230"/>
  <c i="30" r="J139"/>
  <c r="J101"/>
  <c i="31" r="BF154"/>
  <c r="BF155"/>
  <c r="BF163"/>
  <c r="BF166"/>
  <c r="BF170"/>
  <c r="BF172"/>
  <c r="BF183"/>
  <c r="BF187"/>
  <c r="BF188"/>
  <c r="BF191"/>
  <c r="BF213"/>
  <c r="BF216"/>
  <c r="BF226"/>
  <c r="J93"/>
  <c r="BF144"/>
  <c r="BF161"/>
  <c r="BF181"/>
  <c r="BF184"/>
  <c r="BF198"/>
  <c r="BF202"/>
  <c r="BF220"/>
  <c r="J91"/>
  <c r="BF150"/>
  <c r="BF159"/>
  <c r="BF168"/>
  <c r="BF217"/>
  <c r="BF233"/>
  <c r="BF147"/>
  <c r="BF192"/>
  <c r="BF212"/>
  <c r="BF219"/>
  <c r="BF223"/>
  <c r="BF232"/>
  <c r="BF156"/>
  <c r="BF171"/>
  <c r="BF176"/>
  <c r="BF185"/>
  <c r="BF186"/>
  <c r="BF193"/>
  <c r="BF194"/>
  <c r="BF199"/>
  <c r="BF207"/>
  <c r="BF214"/>
  <c r="BF195"/>
  <c r="BF208"/>
  <c r="BF215"/>
  <c r="BF218"/>
  <c r="BF225"/>
  <c r="J94"/>
  <c r="BF143"/>
  <c r="BF146"/>
  <c r="BF152"/>
  <c r="BF164"/>
  <c r="BF165"/>
  <c r="BF167"/>
  <c r="BF173"/>
  <c r="BF175"/>
  <c r="BF177"/>
  <c r="BF180"/>
  <c r="BF203"/>
  <c r="BF211"/>
  <c r="BF227"/>
  <c r="BF162"/>
  <c r="BF200"/>
  <c r="BF205"/>
  <c r="BF157"/>
  <c r="BF169"/>
  <c r="BF179"/>
  <c r="BF189"/>
  <c r="BF196"/>
  <c r="BF201"/>
  <c r="BF222"/>
  <c i="30" r="F131"/>
  <c r="BF142"/>
  <c r="BF151"/>
  <c i="29" r="BK142"/>
  <c r="J142"/>
  <c r="J98"/>
  <c r="J32"/>
  <c i="30" r="BF159"/>
  <c r="BF146"/>
  <c r="BF147"/>
  <c r="BF153"/>
  <c r="BF154"/>
  <c r="BF158"/>
  <c r="BF165"/>
  <c r="BF168"/>
  <c r="J91"/>
  <c r="BF149"/>
  <c r="BF163"/>
  <c r="E122"/>
  <c r="BF138"/>
  <c r="BF148"/>
  <c r="BF164"/>
  <c r="BF144"/>
  <c r="BF167"/>
  <c r="BF141"/>
  <c r="BF137"/>
  <c r="BF143"/>
  <c r="BF150"/>
  <c r="BF152"/>
  <c r="BF155"/>
  <c r="BF157"/>
  <c r="BF160"/>
  <c r="BF161"/>
  <c r="BF166"/>
  <c r="BF171"/>
  <c r="BF145"/>
  <c r="BF162"/>
  <c r="BF140"/>
  <c r="BF156"/>
  <c r="BF170"/>
  <c i="28" r="BK140"/>
  <c r="BK139"/>
  <c r="J139"/>
  <c r="J98"/>
  <c r="J32"/>
  <c r="J182"/>
  <c r="J105"/>
  <c i="29" r="BF149"/>
  <c r="BF152"/>
  <c r="BF165"/>
  <c r="BF189"/>
  <c r="BF192"/>
  <c r="BF204"/>
  <c r="BF157"/>
  <c r="BF166"/>
  <c r="BF170"/>
  <c r="BF223"/>
  <c r="BF236"/>
  <c r="BF253"/>
  <c r="BF145"/>
  <c r="BF154"/>
  <c r="BF180"/>
  <c r="BF191"/>
  <c r="BF271"/>
  <c r="F139"/>
  <c r="BF201"/>
  <c r="BF203"/>
  <c r="BF205"/>
  <c r="BF208"/>
  <c r="BF211"/>
  <c r="BF216"/>
  <c r="BF222"/>
  <c r="BF244"/>
  <c r="BF266"/>
  <c r="BF268"/>
  <c r="BF270"/>
  <c r="BF146"/>
  <c r="BF161"/>
  <c r="BF179"/>
  <c r="BF182"/>
  <c r="BF184"/>
  <c r="BF194"/>
  <c r="BF207"/>
  <c r="BF213"/>
  <c r="BF218"/>
  <c r="BF221"/>
  <c r="BF224"/>
  <c r="BF225"/>
  <c r="BF227"/>
  <c r="BF232"/>
  <c r="BF238"/>
  <c r="BF263"/>
  <c r="BF274"/>
  <c r="J91"/>
  <c r="BF151"/>
  <c r="BF175"/>
  <c r="BF196"/>
  <c r="BF215"/>
  <c r="BF234"/>
  <c r="BF240"/>
  <c r="BF265"/>
  <c r="BF147"/>
  <c r="BF158"/>
  <c r="BF164"/>
  <c r="BF172"/>
  <c r="BF173"/>
  <c r="BF176"/>
  <c r="BF177"/>
  <c r="BF178"/>
  <c r="BF183"/>
  <c r="BF219"/>
  <c r="BF248"/>
  <c r="BF252"/>
  <c r="BF264"/>
  <c r="BF148"/>
  <c r="BF162"/>
  <c r="BF168"/>
  <c r="BF202"/>
  <c r="BF206"/>
  <c r="BF226"/>
  <c r="BF228"/>
  <c r="BF229"/>
  <c r="BF249"/>
  <c r="BF250"/>
  <c r="BF261"/>
  <c r="BF273"/>
  <c r="BF155"/>
  <c r="BF186"/>
  <c r="BF195"/>
  <c r="BF198"/>
  <c r="BF199"/>
  <c r="BF200"/>
  <c r="BF214"/>
  <c r="BF237"/>
  <c r="BF255"/>
  <c r="BF258"/>
  <c r="BF260"/>
  <c r="BF267"/>
  <c r="BF269"/>
  <c r="E85"/>
  <c r="BF171"/>
  <c r="BF181"/>
  <c r="BF185"/>
  <c r="BF188"/>
  <c r="BF212"/>
  <c r="BF217"/>
  <c r="BF233"/>
  <c r="BF242"/>
  <c r="BF246"/>
  <c r="BF257"/>
  <c r="BF259"/>
  <c r="BF262"/>
  <c r="BF150"/>
  <c r="BF187"/>
  <c r="BF197"/>
  <c r="BF210"/>
  <c r="BF231"/>
  <c r="BF243"/>
  <c r="BF245"/>
  <c r="BF275"/>
  <c r="BF153"/>
  <c r="BF156"/>
  <c r="BF160"/>
  <c r="BF169"/>
  <c r="BF190"/>
  <c r="BF193"/>
  <c r="BF230"/>
  <c r="BF239"/>
  <c r="BF251"/>
  <c r="BF254"/>
  <c r="BF256"/>
  <c i="28" r="J133"/>
  <c r="BF148"/>
  <c r="BF160"/>
  <c r="BF167"/>
  <c i="27" r="BK161"/>
  <c r="J993"/>
  <c r="J128"/>
  <c i="28" r="E85"/>
  <c r="BF177"/>
  <c r="BF180"/>
  <c r="BF189"/>
  <c r="F136"/>
  <c r="BF143"/>
  <c r="BF146"/>
  <c r="BF150"/>
  <c r="BF162"/>
  <c r="BF172"/>
  <c r="BF185"/>
  <c r="BF191"/>
  <c i="27" r="BK570"/>
  <c r="J570"/>
  <c r="J107"/>
  <c i="28" r="BF163"/>
  <c r="BF175"/>
  <c r="BF169"/>
  <c r="BF142"/>
  <c r="BF164"/>
  <c r="J94"/>
  <c r="BF154"/>
  <c r="BF178"/>
  <c r="BF193"/>
  <c r="BF156"/>
  <c r="BF170"/>
  <c r="BF183"/>
  <c r="BF187"/>
  <c r="BF195"/>
  <c r="BF198"/>
  <c r="BF202"/>
  <c r="BF144"/>
  <c r="BF165"/>
  <c r="BF200"/>
  <c r="BF151"/>
  <c r="BF152"/>
  <c r="BF158"/>
  <c r="BF174"/>
  <c r="BF197"/>
  <c r="BF203"/>
  <c i="27" r="J94"/>
  <c r="BF179"/>
  <c r="BF180"/>
  <c r="BF194"/>
  <c r="BF240"/>
  <c r="BF476"/>
  <c r="BF489"/>
  <c r="BF505"/>
  <c r="BF565"/>
  <c r="BF581"/>
  <c r="BF605"/>
  <c r="BF614"/>
  <c r="BF617"/>
  <c r="BF635"/>
  <c r="BF666"/>
  <c r="BF715"/>
  <c r="BF839"/>
  <c r="BF888"/>
  <c r="BF891"/>
  <c r="BF909"/>
  <c r="BF954"/>
  <c r="BF163"/>
  <c r="BF184"/>
  <c r="BF189"/>
  <c r="BF196"/>
  <c r="BF219"/>
  <c r="BF273"/>
  <c r="BF288"/>
  <c r="BF349"/>
  <c r="BF438"/>
  <c r="BF448"/>
  <c r="BF560"/>
  <c r="BF588"/>
  <c r="BF623"/>
  <c r="BF649"/>
  <c r="BF673"/>
  <c r="BF681"/>
  <c r="BF753"/>
  <c r="BF813"/>
  <c r="BF821"/>
  <c r="BF841"/>
  <c r="BF847"/>
  <c r="BF873"/>
  <c r="BF982"/>
  <c r="BF171"/>
  <c r="BF175"/>
  <c r="BF199"/>
  <c r="BF213"/>
  <c r="BF234"/>
  <c r="BF251"/>
  <c r="BF294"/>
  <c r="BF353"/>
  <c r="BF390"/>
  <c r="BF449"/>
  <c r="BF455"/>
  <c r="BF615"/>
  <c r="BF651"/>
  <c r="BF663"/>
  <c r="BF701"/>
  <c r="BF707"/>
  <c r="BF763"/>
  <c r="BF803"/>
  <c r="BF843"/>
  <c r="BF844"/>
  <c r="BF848"/>
  <c r="BF850"/>
  <c r="BF859"/>
  <c r="BF956"/>
  <c r="BF969"/>
  <c r="BF990"/>
  <c r="BF167"/>
  <c r="BF170"/>
  <c r="BF262"/>
  <c r="BF279"/>
  <c r="BF283"/>
  <c r="BF339"/>
  <c r="BF344"/>
  <c r="BF434"/>
  <c r="BF445"/>
  <c r="BF483"/>
  <c r="BF491"/>
  <c r="BF529"/>
  <c r="BF548"/>
  <c r="BF603"/>
  <c r="BF637"/>
  <c r="BF677"/>
  <c r="BF678"/>
  <c r="BF737"/>
  <c r="BF762"/>
  <c r="BF768"/>
  <c r="BF796"/>
  <c r="BF802"/>
  <c r="BF820"/>
  <c r="BF852"/>
  <c r="BF864"/>
  <c r="BF866"/>
  <c r="BF877"/>
  <c r="BF963"/>
  <c r="BF999"/>
  <c i="26" r="BK138"/>
  <c r="J138"/>
  <c r="J100"/>
  <c r="J34"/>
  <c i="27" r="J91"/>
  <c r="BF181"/>
  <c r="BF201"/>
  <c r="BF217"/>
  <c r="BF267"/>
  <c r="BF275"/>
  <c r="BF305"/>
  <c r="BF544"/>
  <c r="BF564"/>
  <c r="BF595"/>
  <c r="BF606"/>
  <c r="BF609"/>
  <c r="BF613"/>
  <c r="BF619"/>
  <c r="BF655"/>
  <c r="BF662"/>
  <c r="BF721"/>
  <c r="BF728"/>
  <c r="BF760"/>
  <c r="BF835"/>
  <c r="BF903"/>
  <c r="BF984"/>
  <c r="BF989"/>
  <c r="BF252"/>
  <c r="BF351"/>
  <c r="BF384"/>
  <c r="BF443"/>
  <c r="BF509"/>
  <c r="BF597"/>
  <c r="BF631"/>
  <c r="BF667"/>
  <c r="BF730"/>
  <c r="BF805"/>
  <c r="BF833"/>
  <c r="BF885"/>
  <c r="BF962"/>
  <c r="BF994"/>
  <c r="E85"/>
  <c r="BF176"/>
  <c r="BF182"/>
  <c r="BF276"/>
  <c r="BF282"/>
  <c r="BF318"/>
  <c r="BF356"/>
  <c r="BF459"/>
  <c r="BF497"/>
  <c r="BF537"/>
  <c r="BF547"/>
  <c r="BF550"/>
  <c r="BF552"/>
  <c r="BF622"/>
  <c r="BF644"/>
  <c r="BF686"/>
  <c r="BF723"/>
  <c r="BF732"/>
  <c r="BF767"/>
  <c r="BF920"/>
  <c r="BF928"/>
  <c r="BF932"/>
  <c r="BF938"/>
  <c r="BF940"/>
  <c r="BF996"/>
  <c r="BF186"/>
  <c r="BF205"/>
  <c r="BF238"/>
  <c r="BF274"/>
  <c r="BF316"/>
  <c r="BF359"/>
  <c r="BF457"/>
  <c r="BF463"/>
  <c r="BF566"/>
  <c r="BF601"/>
  <c r="BF640"/>
  <c r="BF669"/>
  <c r="BF694"/>
  <c r="BF709"/>
  <c r="BF739"/>
  <c r="BF741"/>
  <c r="BF743"/>
  <c r="BF748"/>
  <c r="BF800"/>
  <c r="BF817"/>
  <c r="BF826"/>
  <c r="BF862"/>
  <c r="BF883"/>
  <c r="BF911"/>
  <c r="BF934"/>
  <c r="BF998"/>
  <c r="BF1000"/>
  <c r="BF168"/>
  <c r="BF264"/>
  <c r="BF277"/>
  <c r="BF280"/>
  <c r="BF286"/>
  <c r="BF311"/>
  <c r="BF320"/>
  <c r="BF387"/>
  <c r="BF423"/>
  <c r="BF503"/>
  <c r="BF516"/>
  <c r="BF553"/>
  <c r="BF569"/>
  <c r="BF625"/>
  <c r="BF629"/>
  <c r="BF661"/>
  <c r="BF670"/>
  <c r="BF671"/>
  <c r="BF679"/>
  <c r="BF683"/>
  <c r="BF700"/>
  <c r="BF710"/>
  <c r="BF719"/>
  <c r="BF757"/>
  <c r="BF775"/>
  <c r="BF779"/>
  <c r="BF792"/>
  <c r="BF794"/>
  <c r="BF825"/>
  <c r="BF855"/>
  <c r="BF887"/>
  <c r="BF895"/>
  <c r="BF930"/>
  <c r="BF950"/>
  <c r="BF952"/>
  <c r="BF971"/>
  <c r="F94"/>
  <c r="BF207"/>
  <c r="BF231"/>
  <c r="BF243"/>
  <c r="BF281"/>
  <c r="BF290"/>
  <c r="BF292"/>
  <c r="BF354"/>
  <c r="BF375"/>
  <c r="BF433"/>
  <c r="BF495"/>
  <c r="BF535"/>
  <c r="BF579"/>
  <c r="BF599"/>
  <c r="BF621"/>
  <c r="BF642"/>
  <c r="BF664"/>
  <c r="BF665"/>
  <c r="BF699"/>
  <c r="BF717"/>
  <c r="BF773"/>
  <c r="BF777"/>
  <c r="BF783"/>
  <c r="BF809"/>
  <c r="BF823"/>
  <c r="BF853"/>
  <c r="BF875"/>
  <c r="BF897"/>
  <c r="BF901"/>
  <c r="BF915"/>
  <c r="BF922"/>
  <c r="BF942"/>
  <c r="BF944"/>
  <c r="BF987"/>
  <c r="BF236"/>
  <c r="BF266"/>
  <c r="BF341"/>
  <c r="BF358"/>
  <c r="BF360"/>
  <c r="BF432"/>
  <c r="BF441"/>
  <c r="BF555"/>
  <c r="BF611"/>
  <c r="BF653"/>
  <c r="BF769"/>
  <c r="BF811"/>
  <c r="BF851"/>
  <c r="BF856"/>
  <c r="BF936"/>
  <c r="BF991"/>
  <c r="BF187"/>
  <c r="BF191"/>
  <c r="BF249"/>
  <c r="BF328"/>
  <c r="BF346"/>
  <c r="BF347"/>
  <c r="BF382"/>
  <c r="BF418"/>
  <c r="BF451"/>
  <c r="BF467"/>
  <c r="BF471"/>
  <c r="BF512"/>
  <c r="BF549"/>
  <c r="BF572"/>
  <c r="BF627"/>
  <c r="BF658"/>
  <c r="BF660"/>
  <c r="BF705"/>
  <c r="BF714"/>
  <c r="BF746"/>
  <c r="BF781"/>
  <c r="BF788"/>
  <c r="BF798"/>
  <c r="BF828"/>
  <c r="BF830"/>
  <c r="BF831"/>
  <c r="BF837"/>
  <c r="BF846"/>
  <c r="BF858"/>
  <c r="BF871"/>
  <c r="BF976"/>
  <c i="26" r="BF150"/>
  <c r="BF156"/>
  <c r="BF160"/>
  <c r="F95"/>
  <c r="BF142"/>
  <c r="BF158"/>
  <c r="F135"/>
  <c r="BF141"/>
  <c r="BF143"/>
  <c r="BF144"/>
  <c r="BF145"/>
  <c r="BF148"/>
  <c r="BF149"/>
  <c r="BF172"/>
  <c r="BF162"/>
  <c r="BF168"/>
  <c r="J96"/>
  <c r="BF147"/>
  <c r="BF171"/>
  <c r="BF164"/>
  <c r="BF167"/>
  <c r="J132"/>
  <c r="BF154"/>
  <c i="25" r="BK138"/>
  <c r="J138"/>
  <c r="J100"/>
  <c r="J34"/>
  <c i="26" r="BF159"/>
  <c r="BF169"/>
  <c r="E85"/>
  <c r="BF161"/>
  <c r="BF163"/>
  <c r="BF166"/>
  <c r="J95"/>
  <c r="BF155"/>
  <c r="BF140"/>
  <c r="BF151"/>
  <c r="BF146"/>
  <c r="BF157"/>
  <c r="BF165"/>
  <c i="25" r="F135"/>
  <c r="BF149"/>
  <c r="BF153"/>
  <c r="BF169"/>
  <c r="BF140"/>
  <c r="BF142"/>
  <c r="BF145"/>
  <c r="BF148"/>
  <c r="BF160"/>
  <c r="BF182"/>
  <c r="BF184"/>
  <c r="BF186"/>
  <c r="BF201"/>
  <c r="BF141"/>
  <c r="BF179"/>
  <c r="BF181"/>
  <c r="BF183"/>
  <c r="BF191"/>
  <c r="BF198"/>
  <c r="BF206"/>
  <c r="J135"/>
  <c r="BF143"/>
  <c r="BF147"/>
  <c r="BF165"/>
  <c r="BF167"/>
  <c r="BF175"/>
  <c r="BF178"/>
  <c r="BF180"/>
  <c r="E85"/>
  <c r="BF146"/>
  <c r="BF168"/>
  <c r="BF174"/>
  <c r="BF187"/>
  <c r="BF158"/>
  <c r="BF188"/>
  <c r="BF195"/>
  <c r="BF196"/>
  <c r="BF197"/>
  <c r="BF205"/>
  <c i="24" r="BK137"/>
  <c r="J137"/>
  <c r="J100"/>
  <c r="J34"/>
  <c i="25" r="J93"/>
  <c r="J134"/>
  <c r="BF171"/>
  <c r="BF155"/>
  <c r="BF163"/>
  <c r="BF173"/>
  <c r="BF193"/>
  <c r="BF204"/>
  <c r="BF159"/>
  <c r="BF166"/>
  <c r="BF185"/>
  <c r="BF194"/>
  <c r="BF156"/>
  <c r="BF161"/>
  <c r="BF162"/>
  <c r="BF189"/>
  <c r="BF192"/>
  <c r="BF199"/>
  <c r="BF203"/>
  <c r="BF150"/>
  <c r="BF152"/>
  <c r="BF157"/>
  <c r="BF170"/>
  <c r="BF172"/>
  <c r="BF176"/>
  <c r="BF190"/>
  <c r="F95"/>
  <c r="BF144"/>
  <c r="BF151"/>
  <c r="BF154"/>
  <c r="BF200"/>
  <c i="24" r="J96"/>
  <c r="BF153"/>
  <c r="BF166"/>
  <c r="BF168"/>
  <c r="BF159"/>
  <c r="BF164"/>
  <c r="BF169"/>
  <c r="BF173"/>
  <c i="23" r="BK139"/>
  <c r="J139"/>
  <c r="J101"/>
  <c i="24" r="F95"/>
  <c r="BF152"/>
  <c r="BF165"/>
  <c r="BF167"/>
  <c r="BF145"/>
  <c r="BF154"/>
  <c r="BF174"/>
  <c r="BF181"/>
  <c r="BF149"/>
  <c r="BF156"/>
  <c r="BF179"/>
  <c r="BF144"/>
  <c r="BF170"/>
  <c r="BF182"/>
  <c r="E123"/>
  <c r="J133"/>
  <c r="BF139"/>
  <c r="BF157"/>
  <c r="BF175"/>
  <c r="F96"/>
  <c r="BF141"/>
  <c r="BF163"/>
  <c r="BF171"/>
  <c r="BF140"/>
  <c r="BF143"/>
  <c r="BF148"/>
  <c r="BF155"/>
  <c r="BF172"/>
  <c r="BF176"/>
  <c r="BF146"/>
  <c r="BF151"/>
  <c r="BF177"/>
  <c r="J131"/>
  <c r="BF147"/>
  <c r="BF150"/>
  <c r="BF158"/>
  <c r="BF161"/>
  <c r="BF162"/>
  <c r="BF178"/>
  <c r="BF183"/>
  <c r="BF160"/>
  <c i="23" r="F96"/>
  <c r="BF184"/>
  <c r="BF148"/>
  <c r="BF160"/>
  <c r="BF166"/>
  <c r="BF170"/>
  <c i="22" r="BK144"/>
  <c i="23" r="J132"/>
  <c r="BF142"/>
  <c r="BF143"/>
  <c r="BF147"/>
  <c r="BF156"/>
  <c r="BF161"/>
  <c r="BF174"/>
  <c r="BF188"/>
  <c r="BF191"/>
  <c r="F95"/>
  <c r="BF145"/>
  <c r="BF168"/>
  <c r="BF169"/>
  <c r="BF181"/>
  <c r="J95"/>
  <c r="BF144"/>
  <c r="BF152"/>
  <c r="BF167"/>
  <c r="BF185"/>
  <c i="22" r="BK153"/>
  <c r="J153"/>
  <c r="J103"/>
  <c i="23" r="BF146"/>
  <c r="BF149"/>
  <c r="BF153"/>
  <c r="BF158"/>
  <c r="BF162"/>
  <c r="BF177"/>
  <c r="BF190"/>
  <c r="BF150"/>
  <c r="BF163"/>
  <c r="J135"/>
  <c r="BF164"/>
  <c r="BF186"/>
  <c r="E85"/>
  <c r="BF180"/>
  <c r="BF182"/>
  <c r="BF141"/>
  <c r="BF155"/>
  <c r="BF159"/>
  <c r="BF171"/>
  <c r="BF175"/>
  <c r="BF179"/>
  <c r="BF157"/>
  <c r="BF173"/>
  <c r="BF183"/>
  <c r="BF187"/>
  <c r="BF151"/>
  <c r="BF154"/>
  <c r="BF165"/>
  <c r="BF172"/>
  <c r="BF178"/>
  <c r="BF192"/>
  <c i="22" r="BF147"/>
  <c r="BF177"/>
  <c r="BF190"/>
  <c r="BF198"/>
  <c r="BF208"/>
  <c r="BF218"/>
  <c r="BF240"/>
  <c r="F95"/>
  <c r="BF163"/>
  <c r="BF165"/>
  <c r="BF166"/>
  <c r="BF169"/>
  <c r="BF173"/>
  <c r="BF182"/>
  <c r="BF204"/>
  <c r="BF206"/>
  <c r="BF210"/>
  <c r="BF213"/>
  <c r="BF214"/>
  <c r="BF217"/>
  <c r="BF222"/>
  <c r="BF231"/>
  <c r="BF235"/>
  <c i="21" r="BK169"/>
  <c r="J169"/>
  <c r="J106"/>
  <c i="22" r="BF170"/>
  <c r="BF224"/>
  <c r="BF226"/>
  <c r="BF229"/>
  <c r="BF237"/>
  <c i="21" r="J150"/>
  <c r="J102"/>
  <c i="22" r="BF171"/>
  <c r="BF179"/>
  <c r="BF180"/>
  <c r="BF188"/>
  <c r="BF220"/>
  <c r="BF227"/>
  <c r="BF232"/>
  <c r="BF239"/>
  <c r="J93"/>
  <c r="BF148"/>
  <c r="BF150"/>
  <c r="BF155"/>
  <c r="BF157"/>
  <c r="BF181"/>
  <c r="BF184"/>
  <c r="BF189"/>
  <c r="BF191"/>
  <c r="BF203"/>
  <c r="BF228"/>
  <c r="BF233"/>
  <c r="BF243"/>
  <c r="BF250"/>
  <c r="BF251"/>
  <c r="E85"/>
  <c r="J96"/>
  <c r="BF152"/>
  <c r="BF160"/>
  <c r="BF172"/>
  <c r="BF211"/>
  <c r="J95"/>
  <c r="BF161"/>
  <c r="BF162"/>
  <c r="BF164"/>
  <c r="BF187"/>
  <c r="BF193"/>
  <c r="BF205"/>
  <c r="BF219"/>
  <c r="BF221"/>
  <c r="BF234"/>
  <c r="BF244"/>
  <c r="F96"/>
  <c r="BF156"/>
  <c r="BF174"/>
  <c r="BF183"/>
  <c r="BF192"/>
  <c r="BF202"/>
  <c r="BF238"/>
  <c r="BF247"/>
  <c r="BF146"/>
  <c r="BF149"/>
  <c r="BF151"/>
  <c r="BF159"/>
  <c r="BF185"/>
  <c r="BF195"/>
  <c r="BF201"/>
  <c r="BF212"/>
  <c r="BF175"/>
  <c r="BF186"/>
  <c r="BF216"/>
  <c r="BF241"/>
  <c r="BF158"/>
  <c r="BF197"/>
  <c r="BF200"/>
  <c r="BF245"/>
  <c r="BF168"/>
  <c r="BF178"/>
  <c r="BF194"/>
  <c r="BF199"/>
  <c r="BF207"/>
  <c r="BF209"/>
  <c r="BF215"/>
  <c r="BF223"/>
  <c r="BF225"/>
  <c r="BF230"/>
  <c r="BF236"/>
  <c r="BF242"/>
  <c r="BF248"/>
  <c i="21" r="F145"/>
  <c r="BF158"/>
  <c r="BF176"/>
  <c r="BF180"/>
  <c r="BF185"/>
  <c r="E134"/>
  <c r="BF192"/>
  <c r="BF193"/>
  <c r="BF196"/>
  <c r="BF161"/>
  <c r="BF166"/>
  <c r="BF170"/>
  <c i="20" r="BK137"/>
  <c r="J137"/>
  <c r="J100"/>
  <c r="J34"/>
  <c i="21" r="J142"/>
  <c r="BF174"/>
  <c r="BF177"/>
  <c r="BF181"/>
  <c r="BF183"/>
  <c r="BF188"/>
  <c r="BF195"/>
  <c r="BF151"/>
  <c r="BF155"/>
  <c r="BF167"/>
  <c r="BF182"/>
  <c r="BF200"/>
  <c r="BF156"/>
  <c r="BF175"/>
  <c r="BF184"/>
  <c r="BF190"/>
  <c r="BF160"/>
  <c r="BF187"/>
  <c r="BF198"/>
  <c r="BF152"/>
  <c r="BF153"/>
  <c r="BF163"/>
  <c r="BF164"/>
  <c r="BF168"/>
  <c r="BF173"/>
  <c r="BF178"/>
  <c r="BF159"/>
  <c r="BF165"/>
  <c r="BF171"/>
  <c i="20" r="J95"/>
  <c r="BF139"/>
  <c r="BF149"/>
  <c r="BF151"/>
  <c r="BF157"/>
  <c r="BF169"/>
  <c r="F96"/>
  <c r="F133"/>
  <c r="J134"/>
  <c r="BF142"/>
  <c i="19" r="J138"/>
  <c r="J101"/>
  <c i="20" r="BF148"/>
  <c r="BF159"/>
  <c r="BF173"/>
  <c r="BF182"/>
  <c r="E123"/>
  <c r="BF144"/>
  <c r="BF147"/>
  <c r="BF150"/>
  <c r="BF155"/>
  <c r="BF172"/>
  <c r="BF184"/>
  <c r="J131"/>
  <c r="BF141"/>
  <c r="BF158"/>
  <c r="BF163"/>
  <c r="BF170"/>
  <c r="BF176"/>
  <c r="BF179"/>
  <c r="BF143"/>
  <c r="BF156"/>
  <c r="BF168"/>
  <c r="BF178"/>
  <c r="BF183"/>
  <c r="BF145"/>
  <c r="BF160"/>
  <c r="BF177"/>
  <c r="BF185"/>
  <c r="BF146"/>
  <c r="BF161"/>
  <c r="BF165"/>
  <c r="BF186"/>
  <c r="BF166"/>
  <c r="BF175"/>
  <c r="BF180"/>
  <c r="BF140"/>
  <c r="BF167"/>
  <c r="BF171"/>
  <c r="BF152"/>
  <c r="BF154"/>
  <c r="BF164"/>
  <c r="BF174"/>
  <c r="BF181"/>
  <c i="19" r="F95"/>
  <c r="BF157"/>
  <c r="E123"/>
  <c r="BF153"/>
  <c r="J96"/>
  <c r="BF166"/>
  <c r="BF170"/>
  <c r="BF141"/>
  <c r="BF146"/>
  <c r="BF152"/>
  <c i="18" r="BK137"/>
  <c r="J137"/>
  <c r="J100"/>
  <c r="J34"/>
  <c i="19" r="J95"/>
  <c r="J131"/>
  <c r="BF140"/>
  <c r="BF142"/>
  <c r="BF155"/>
  <c r="BF158"/>
  <c r="F96"/>
  <c r="BF148"/>
  <c r="BF161"/>
  <c r="BF151"/>
  <c r="BF154"/>
  <c r="BF156"/>
  <c r="BF172"/>
  <c r="BF139"/>
  <c r="BF168"/>
  <c r="BF144"/>
  <c r="BF150"/>
  <c r="BF162"/>
  <c r="BF145"/>
  <c r="BF147"/>
  <c r="BF163"/>
  <c r="BF169"/>
  <c r="BF171"/>
  <c r="BF143"/>
  <c r="BF149"/>
  <c r="BF159"/>
  <c r="BF164"/>
  <c r="BF167"/>
  <c i="18" r="BF146"/>
  <c r="F96"/>
  <c r="E123"/>
  <c r="BF142"/>
  <c r="BF145"/>
  <c r="BF153"/>
  <c r="BF154"/>
  <c r="BF168"/>
  <c r="BF179"/>
  <c r="BF141"/>
  <c r="BF178"/>
  <c r="J95"/>
  <c r="BF150"/>
  <c r="BF158"/>
  <c r="BF169"/>
  <c r="J96"/>
  <c r="BF144"/>
  <c r="BF163"/>
  <c r="BF172"/>
  <c r="BF180"/>
  <c r="BF182"/>
  <c r="F133"/>
  <c r="BF161"/>
  <c i="17" r="J156"/>
  <c r="J105"/>
  <c i="18" r="BF143"/>
  <c r="BF155"/>
  <c r="BF157"/>
  <c r="BF177"/>
  <c r="BF174"/>
  <c r="BF181"/>
  <c r="J93"/>
  <c r="BF140"/>
  <c r="BF165"/>
  <c r="BF170"/>
  <c r="BF173"/>
  <c r="BF149"/>
  <c r="BF152"/>
  <c r="BF159"/>
  <c r="BF160"/>
  <c r="BF164"/>
  <c r="BF167"/>
  <c r="BF171"/>
  <c r="BF156"/>
  <c r="BF139"/>
  <c r="BF147"/>
  <c r="BF148"/>
  <c r="BF162"/>
  <c r="BF166"/>
  <c r="BF176"/>
  <c i="17" r="F95"/>
  <c r="BF161"/>
  <c r="BF163"/>
  <c r="BF184"/>
  <c r="BF192"/>
  <c r="BF201"/>
  <c r="BF216"/>
  <c r="BF248"/>
  <c r="BF249"/>
  <c r="BF261"/>
  <c r="BF263"/>
  <c r="BF269"/>
  <c r="BF280"/>
  <c r="BF295"/>
  <c r="BF308"/>
  <c r="BF310"/>
  <c r="BF327"/>
  <c r="BF160"/>
  <c r="BF173"/>
  <c r="BF198"/>
  <c r="BF210"/>
  <c r="BF215"/>
  <c r="BF221"/>
  <c r="BF227"/>
  <c r="BF229"/>
  <c r="BF232"/>
  <c r="BF250"/>
  <c r="BF251"/>
  <c r="BF258"/>
  <c r="BF274"/>
  <c r="BF279"/>
  <c r="BF294"/>
  <c r="BF311"/>
  <c r="BF313"/>
  <c r="BF315"/>
  <c r="BF318"/>
  <c r="BF326"/>
  <c r="BF330"/>
  <c i="16" r="BK151"/>
  <c r="J151"/>
  <c r="J103"/>
  <c i="17" r="BF188"/>
  <c r="BF234"/>
  <c r="BF262"/>
  <c r="BF268"/>
  <c r="BF301"/>
  <c r="BF302"/>
  <c r="BF306"/>
  <c r="BF321"/>
  <c r="E85"/>
  <c r="J138"/>
  <c r="BF174"/>
  <c r="BF176"/>
  <c r="BF182"/>
  <c r="BF202"/>
  <c r="BF211"/>
  <c r="BF212"/>
  <c r="BF225"/>
  <c r="BF238"/>
  <c r="BF253"/>
  <c r="BF264"/>
  <c r="BF289"/>
  <c r="BF316"/>
  <c r="BF320"/>
  <c r="BF324"/>
  <c r="BF329"/>
  <c r="BF331"/>
  <c r="BF334"/>
  <c r="J96"/>
  <c r="BF150"/>
  <c r="BF165"/>
  <c r="BF218"/>
  <c r="BF222"/>
  <c r="BF228"/>
  <c r="BF233"/>
  <c r="BF237"/>
  <c r="BF245"/>
  <c r="BF247"/>
  <c r="BF252"/>
  <c r="BF260"/>
  <c r="BF275"/>
  <c r="BF292"/>
  <c r="BF297"/>
  <c r="BF304"/>
  <c r="BF317"/>
  <c r="BF337"/>
  <c r="BF148"/>
  <c r="BF157"/>
  <c r="BF167"/>
  <c r="BF180"/>
  <c r="BF183"/>
  <c r="BF185"/>
  <c r="BF195"/>
  <c r="BF197"/>
  <c r="BF204"/>
  <c r="BF209"/>
  <c r="BF240"/>
  <c r="BF271"/>
  <c r="BF281"/>
  <c r="BF290"/>
  <c r="BF296"/>
  <c r="BF298"/>
  <c r="BF333"/>
  <c r="BF335"/>
  <c r="BF338"/>
  <c r="F139"/>
  <c r="BF145"/>
  <c r="BF151"/>
  <c r="BF154"/>
  <c r="BF171"/>
  <c r="BF177"/>
  <c r="BF187"/>
  <c r="BF205"/>
  <c r="BF206"/>
  <c r="BF207"/>
  <c r="BF244"/>
  <c r="BF246"/>
  <c r="BF254"/>
  <c r="BF255"/>
  <c r="BF285"/>
  <c r="BF332"/>
  <c r="BF169"/>
  <c r="BF172"/>
  <c r="BF179"/>
  <c r="BF196"/>
  <c r="BF239"/>
  <c r="BF265"/>
  <c r="BF276"/>
  <c r="BF284"/>
  <c r="BF286"/>
  <c r="BF287"/>
  <c r="BF288"/>
  <c r="BF300"/>
  <c r="BF305"/>
  <c r="J93"/>
  <c r="BF146"/>
  <c r="BF152"/>
  <c r="BF168"/>
  <c r="BF194"/>
  <c r="BF208"/>
  <c r="BF226"/>
  <c r="BF230"/>
  <c r="BF241"/>
  <c r="BF277"/>
  <c r="BF282"/>
  <c r="BF303"/>
  <c r="BF314"/>
  <c r="BF319"/>
  <c r="BF323"/>
  <c r="BF336"/>
  <c r="BF153"/>
  <c r="BF162"/>
  <c r="BF170"/>
  <c r="BF175"/>
  <c r="BF181"/>
  <c r="BF189"/>
  <c r="BF191"/>
  <c r="BF199"/>
  <c r="BF200"/>
  <c r="BF203"/>
  <c r="BF214"/>
  <c r="BF217"/>
  <c r="BF231"/>
  <c r="BF235"/>
  <c r="BF242"/>
  <c r="BF256"/>
  <c r="BF283"/>
  <c r="BF325"/>
  <c r="BF149"/>
  <c r="BF158"/>
  <c r="BF164"/>
  <c r="BF193"/>
  <c r="BF213"/>
  <c r="BF219"/>
  <c r="BF224"/>
  <c r="BF236"/>
  <c r="BF259"/>
  <c r="BF267"/>
  <c r="BF291"/>
  <c r="BF293"/>
  <c r="BF299"/>
  <c r="BF307"/>
  <c r="BF322"/>
  <c r="BF328"/>
  <c r="BF159"/>
  <c r="BF166"/>
  <c r="BF178"/>
  <c r="BF186"/>
  <c r="BF223"/>
  <c r="BF243"/>
  <c r="BF257"/>
  <c r="BF266"/>
  <c r="BF270"/>
  <c r="BF273"/>
  <c r="BF278"/>
  <c r="BF309"/>
  <c r="BF312"/>
  <c i="16" r="BF158"/>
  <c r="BF174"/>
  <c r="BF175"/>
  <c r="BF178"/>
  <c r="BF184"/>
  <c r="BF196"/>
  <c r="BF198"/>
  <c r="BF204"/>
  <c i="15" r="J146"/>
  <c r="J102"/>
  <c i="16" r="J93"/>
  <c r="F136"/>
  <c r="BF160"/>
  <c r="BF162"/>
  <c r="BF169"/>
  <c r="BF171"/>
  <c r="BF207"/>
  <c r="BF209"/>
  <c i="15" r="J145"/>
  <c r="J101"/>
  <c i="16" r="BF143"/>
  <c r="BF150"/>
  <c r="BF154"/>
  <c r="BF164"/>
  <c r="BF185"/>
  <c r="BF190"/>
  <c r="BF194"/>
  <c r="BF199"/>
  <c r="BF200"/>
  <c r="BF202"/>
  <c r="J135"/>
  <c r="BF155"/>
  <c r="BF165"/>
  <c r="BF179"/>
  <c r="BF189"/>
  <c r="BF193"/>
  <c r="BF195"/>
  <c r="BF215"/>
  <c r="BF148"/>
  <c r="BF176"/>
  <c r="BF192"/>
  <c r="BF213"/>
  <c r="E125"/>
  <c r="BF168"/>
  <c r="BF186"/>
  <c r="BF212"/>
  <c r="BF214"/>
  <c r="BF220"/>
  <c r="F95"/>
  <c r="BF144"/>
  <c r="BF147"/>
  <c r="BF173"/>
  <c r="BF191"/>
  <c i="15" r="J152"/>
  <c r="J104"/>
  <c i="16" r="BF156"/>
  <c r="BF159"/>
  <c r="BF163"/>
  <c r="BF167"/>
  <c r="BF170"/>
  <c r="BF172"/>
  <c r="BF177"/>
  <c r="BF197"/>
  <c r="BF201"/>
  <c r="BF205"/>
  <c r="BF210"/>
  <c r="J96"/>
  <c r="BF142"/>
  <c r="BF146"/>
  <c r="BF180"/>
  <c r="BF188"/>
  <c r="BF211"/>
  <c r="BF216"/>
  <c r="BF217"/>
  <c r="BF218"/>
  <c r="BF166"/>
  <c r="BF182"/>
  <c r="BF181"/>
  <c r="BF183"/>
  <c r="BF187"/>
  <c r="BF203"/>
  <c r="BF208"/>
  <c r="BF145"/>
  <c r="BF149"/>
  <c r="BF153"/>
  <c r="BF157"/>
  <c r="BF161"/>
  <c r="BF206"/>
  <c i="15" r="F95"/>
  <c r="J141"/>
  <c r="BF155"/>
  <c r="BF165"/>
  <c r="BF203"/>
  <c r="F141"/>
  <c r="BF157"/>
  <c r="BF160"/>
  <c r="BF168"/>
  <c i="14" r="J148"/>
  <c r="J102"/>
  <c i="15" r="BF148"/>
  <c r="BF150"/>
  <c r="BF163"/>
  <c r="BF169"/>
  <c r="BF170"/>
  <c r="BF192"/>
  <c r="BF195"/>
  <c r="BF201"/>
  <c r="J95"/>
  <c r="BF149"/>
  <c r="BF158"/>
  <c r="BF186"/>
  <c r="BF187"/>
  <c r="BF194"/>
  <c r="BF159"/>
  <c r="BF164"/>
  <c r="BF176"/>
  <c r="BF180"/>
  <c r="BF188"/>
  <c r="BF172"/>
  <c r="BF200"/>
  <c r="BF215"/>
  <c r="BF220"/>
  <c r="E85"/>
  <c r="J138"/>
  <c r="BF171"/>
  <c r="BF193"/>
  <c r="BF209"/>
  <c r="BF173"/>
  <c r="BF181"/>
  <c r="BF208"/>
  <c r="BF183"/>
  <c r="BF199"/>
  <c r="BF204"/>
  <c r="BF205"/>
  <c r="BF210"/>
  <c r="BF212"/>
  <c r="BF214"/>
  <c r="BF216"/>
  <c r="BF154"/>
  <c r="BF156"/>
  <c r="BF196"/>
  <c r="BF207"/>
  <c r="BF222"/>
  <c r="BF147"/>
  <c r="BF153"/>
  <c r="BF162"/>
  <c r="BF166"/>
  <c r="BF174"/>
  <c r="BF178"/>
  <c r="BF179"/>
  <c r="BF184"/>
  <c r="BF202"/>
  <c r="BF213"/>
  <c r="BF217"/>
  <c r="BF175"/>
  <c r="BF177"/>
  <c r="BF185"/>
  <c r="BF189"/>
  <c r="BF190"/>
  <c r="BF197"/>
  <c r="BF198"/>
  <c r="BF206"/>
  <c r="BF211"/>
  <c r="BF219"/>
  <c r="BF223"/>
  <c i="14" r="F96"/>
  <c r="E132"/>
  <c r="BF157"/>
  <c r="BF167"/>
  <c r="BF187"/>
  <c r="BF202"/>
  <c r="BF213"/>
  <c r="BF224"/>
  <c r="BF227"/>
  <c r="BF230"/>
  <c i="13" r="BK248"/>
  <c r="J248"/>
  <c r="J111"/>
  <c i="14" r="J93"/>
  <c r="BF162"/>
  <c r="BF173"/>
  <c r="BF190"/>
  <c r="BF195"/>
  <c r="BF214"/>
  <c r="BF243"/>
  <c r="BF250"/>
  <c r="BF150"/>
  <c r="BF158"/>
  <c r="BF171"/>
  <c r="BF197"/>
  <c r="BF198"/>
  <c r="BF199"/>
  <c r="BF206"/>
  <c r="BF210"/>
  <c r="BF218"/>
  <c r="BF219"/>
  <c r="BF220"/>
  <c r="BF223"/>
  <c r="BF225"/>
  <c i="13" r="J224"/>
  <c r="J108"/>
  <c i="14" r="BF152"/>
  <c r="BF178"/>
  <c r="BF183"/>
  <c r="BF188"/>
  <c r="BF203"/>
  <c r="BF221"/>
  <c r="BF238"/>
  <c r="BF245"/>
  <c r="BF253"/>
  <c r="BF153"/>
  <c r="BF160"/>
  <c r="BF165"/>
  <c r="BF172"/>
  <c r="BF174"/>
  <c r="BF176"/>
  <c r="BF181"/>
  <c r="BF211"/>
  <c r="BF212"/>
  <c r="BF226"/>
  <c r="BF254"/>
  <c r="BF156"/>
  <c r="BF177"/>
  <c r="BF232"/>
  <c r="BF236"/>
  <c r="BF239"/>
  <c r="BF247"/>
  <c r="BF249"/>
  <c i="13" r="BK147"/>
  <c r="J147"/>
  <c r="J101"/>
  <c i="14" r="BF200"/>
  <c r="BF215"/>
  <c r="BF217"/>
  <c r="BF155"/>
  <c r="BF235"/>
  <c r="BF248"/>
  <c r="BF185"/>
  <c r="BF193"/>
  <c r="BF222"/>
  <c r="BF229"/>
  <c r="BF234"/>
  <c r="BF154"/>
  <c r="BF164"/>
  <c r="BF189"/>
  <c r="BF209"/>
  <c r="BF242"/>
  <c r="BF149"/>
  <c r="BF151"/>
  <c r="BF159"/>
  <c r="BF163"/>
  <c r="BF169"/>
  <c r="BF184"/>
  <c r="BF186"/>
  <c r="BF192"/>
  <c r="BF194"/>
  <c r="BF205"/>
  <c r="BF231"/>
  <c r="BF240"/>
  <c r="BF168"/>
  <c r="BF179"/>
  <c r="BF180"/>
  <c r="BF182"/>
  <c r="BF196"/>
  <c r="BF201"/>
  <c r="BF207"/>
  <c r="BF208"/>
  <c r="BF237"/>
  <c r="BF241"/>
  <c r="BF244"/>
  <c r="BF246"/>
  <c r="BF252"/>
  <c i="13" r="F143"/>
  <c r="BF163"/>
  <c r="BF187"/>
  <c r="BF195"/>
  <c r="BF233"/>
  <c r="BF185"/>
  <c r="BF201"/>
  <c r="BF168"/>
  <c r="BF173"/>
  <c r="BF193"/>
  <c r="BF222"/>
  <c r="BF243"/>
  <c r="BF255"/>
  <c r="J140"/>
  <c r="BF152"/>
  <c r="BF156"/>
  <c r="BF164"/>
  <c r="BF202"/>
  <c r="BF205"/>
  <c r="BF216"/>
  <c i="12" r="J737"/>
  <c r="J109"/>
  <c i="13" r="BF149"/>
  <c r="BF166"/>
  <c r="BF174"/>
  <c r="BF225"/>
  <c r="BF229"/>
  <c r="BF250"/>
  <c r="BF176"/>
  <c r="BF217"/>
  <c r="BF227"/>
  <c r="BF199"/>
  <c r="BF204"/>
  <c r="BF239"/>
  <c r="BF242"/>
  <c r="E85"/>
  <c r="BF197"/>
  <c r="BF247"/>
  <c i="12" r="BK158"/>
  <c r="J158"/>
  <c r="J101"/>
  <c i="13" r="BF178"/>
  <c r="BF209"/>
  <c r="BF254"/>
  <c r="BF256"/>
  <c r="BF154"/>
  <c r="BF191"/>
  <c r="BF235"/>
  <c r="BF240"/>
  <c r="BF245"/>
  <c r="BF252"/>
  <c r="J143"/>
  <c r="BF159"/>
  <c r="BF171"/>
  <c r="BF214"/>
  <c r="BF237"/>
  <c r="BF241"/>
  <c r="BF208"/>
  <c r="BF212"/>
  <c r="BF219"/>
  <c r="BF220"/>
  <c i="12" r="F154"/>
  <c r="BF191"/>
  <c r="BF217"/>
  <c r="BF248"/>
  <c r="BF348"/>
  <c r="BF456"/>
  <c r="BF558"/>
  <c r="BF576"/>
  <c r="BF743"/>
  <c r="BF852"/>
  <c r="BF917"/>
  <c r="BF929"/>
  <c r="BF946"/>
  <c r="BF986"/>
  <c r="BF999"/>
  <c r="BF1126"/>
  <c r="BF1212"/>
  <c r="J93"/>
  <c r="BF160"/>
  <c r="BF205"/>
  <c r="BF347"/>
  <c r="BF349"/>
  <c r="BF416"/>
  <c r="BF425"/>
  <c r="BF517"/>
  <c r="BF578"/>
  <c r="BF590"/>
  <c r="BF709"/>
  <c r="BF733"/>
  <c r="BF771"/>
  <c r="BF776"/>
  <c r="BF857"/>
  <c r="BF900"/>
  <c r="BF903"/>
  <c r="BF965"/>
  <c r="BF1040"/>
  <c r="BF1136"/>
  <c r="BF1242"/>
  <c r="E143"/>
  <c r="BF162"/>
  <c r="BF166"/>
  <c r="BF169"/>
  <c r="BF350"/>
  <c r="BF362"/>
  <c r="BF369"/>
  <c r="BF412"/>
  <c r="BF419"/>
  <c r="BF427"/>
  <c r="BF516"/>
  <c r="BF640"/>
  <c r="BF860"/>
  <c r="BF863"/>
  <c r="BF873"/>
  <c r="BF921"/>
  <c r="BF940"/>
  <c r="BF1036"/>
  <c r="BF1070"/>
  <c r="J154"/>
  <c r="BF170"/>
  <c r="BF193"/>
  <c r="BF203"/>
  <c r="BF338"/>
  <c r="BF367"/>
  <c r="BF404"/>
  <c r="BF491"/>
  <c r="BF540"/>
  <c r="BF554"/>
  <c r="BF727"/>
  <c r="BF735"/>
  <c r="BF796"/>
  <c r="BF894"/>
  <c r="BF901"/>
  <c r="BF947"/>
  <c r="BF950"/>
  <c r="BF956"/>
  <c r="BF1000"/>
  <c r="BF1013"/>
  <c r="BF1045"/>
  <c r="BF1254"/>
  <c r="BF189"/>
  <c r="BF294"/>
  <c r="BF358"/>
  <c r="BF365"/>
  <c r="BF435"/>
  <c r="BF531"/>
  <c r="BF597"/>
  <c r="BF738"/>
  <c r="BF763"/>
  <c r="BF784"/>
  <c r="BF848"/>
  <c r="BF906"/>
  <c r="BF948"/>
  <c r="BF954"/>
  <c r="BF968"/>
  <c r="BF972"/>
  <c r="BF981"/>
  <c r="BF985"/>
  <c r="BF1020"/>
  <c r="BF1274"/>
  <c r="BF1322"/>
  <c r="BF1331"/>
  <c i="11" r="BK137"/>
  <c r="J137"/>
  <c r="J100"/>
  <c r="J34"/>
  <c i="12" r="BF174"/>
  <c r="BF184"/>
  <c r="BF396"/>
  <c r="BF724"/>
  <c r="BF775"/>
  <c r="BF791"/>
  <c r="BF804"/>
  <c r="BF883"/>
  <c r="BF919"/>
  <c r="BF991"/>
  <c r="BF1010"/>
  <c r="BF1168"/>
  <c r="BF1236"/>
  <c r="BF1238"/>
  <c r="BF1333"/>
  <c r="BF179"/>
  <c r="BF186"/>
  <c r="BF209"/>
  <c r="BF219"/>
  <c r="BF253"/>
  <c r="BF292"/>
  <c r="BF355"/>
  <c r="BF533"/>
  <c r="BF686"/>
  <c r="BF725"/>
  <c r="BF731"/>
  <c r="BF756"/>
  <c r="BF769"/>
  <c r="BF789"/>
  <c r="BF831"/>
  <c r="BF840"/>
  <c r="BF854"/>
  <c r="BF879"/>
  <c r="BF893"/>
  <c r="BF896"/>
  <c r="BF931"/>
  <c r="BF980"/>
  <c r="BF993"/>
  <c r="BF1012"/>
  <c r="BF1023"/>
  <c r="BF1038"/>
  <c r="BF1047"/>
  <c r="BF1138"/>
  <c r="BF1208"/>
  <c r="BF165"/>
  <c r="BF173"/>
  <c r="BF228"/>
  <c r="BF346"/>
  <c r="BF357"/>
  <c r="BF417"/>
  <c r="BF423"/>
  <c r="BF428"/>
  <c r="BF485"/>
  <c r="BF573"/>
  <c r="BF722"/>
  <c r="BF761"/>
  <c r="BF773"/>
  <c r="BF779"/>
  <c r="BF788"/>
  <c r="BF898"/>
  <c r="BF923"/>
  <c r="BF960"/>
  <c r="BF989"/>
  <c r="BF996"/>
  <c r="BF1004"/>
  <c r="BF1024"/>
  <c r="BF1042"/>
  <c r="BF1210"/>
  <c r="BF1234"/>
  <c r="BF1317"/>
  <c r="BF182"/>
  <c r="BF250"/>
  <c r="BF363"/>
  <c r="BF681"/>
  <c r="BF778"/>
  <c r="BF781"/>
  <c r="BF783"/>
  <c r="BF787"/>
  <c r="BF892"/>
  <c r="BF958"/>
  <c r="BF971"/>
  <c r="BF1014"/>
  <c r="BF1072"/>
  <c r="BF1082"/>
  <c r="BF1158"/>
  <c r="BF1170"/>
  <c r="BF1205"/>
  <c r="BF1327"/>
  <c r="BF177"/>
  <c r="BF196"/>
  <c r="BF211"/>
  <c r="BF341"/>
  <c r="BF360"/>
  <c r="BF384"/>
  <c r="BF414"/>
  <c r="BF432"/>
  <c r="BF718"/>
  <c r="BF721"/>
  <c r="BF887"/>
  <c r="BF905"/>
  <c r="BF944"/>
  <c r="BF988"/>
  <c r="BF1009"/>
  <c r="BF1026"/>
  <c r="BF1078"/>
  <c r="BF1080"/>
  <c r="BF1124"/>
  <c r="BF1255"/>
  <c r="BF1324"/>
  <c r="BF242"/>
  <c r="BF340"/>
  <c r="BF408"/>
  <c r="BF525"/>
  <c r="BF548"/>
  <c r="BF565"/>
  <c r="BF719"/>
  <c r="BF751"/>
  <c r="BF780"/>
  <c r="BF785"/>
  <c r="BF812"/>
  <c r="BF932"/>
  <c r="BF967"/>
  <c r="BF973"/>
  <c r="BF1011"/>
  <c r="BF1101"/>
  <c r="BF1200"/>
  <c r="BF176"/>
  <c r="BF181"/>
  <c r="BF290"/>
  <c r="BF336"/>
  <c r="BF378"/>
  <c r="BF388"/>
  <c r="BF421"/>
  <c r="BF430"/>
  <c r="BF604"/>
  <c r="BF749"/>
  <c r="BF782"/>
  <c r="BF794"/>
  <c r="BF836"/>
  <c r="BF838"/>
  <c r="BF902"/>
  <c r="BF910"/>
  <c r="BF970"/>
  <c r="BF995"/>
  <c r="BF1021"/>
  <c r="BF1103"/>
  <c r="BF1198"/>
  <c i="11" r="F95"/>
  <c r="BF155"/>
  <c r="BF173"/>
  <c r="J93"/>
  <c r="J134"/>
  <c r="BF147"/>
  <c r="BF170"/>
  <c r="BF176"/>
  <c i="10" r="BK137"/>
  <c r="J137"/>
  <c r="J100"/>
  <c r="J34"/>
  <c i="11" r="E123"/>
  <c r="J133"/>
  <c r="BF139"/>
  <c r="BF151"/>
  <c r="BF157"/>
  <c r="BF161"/>
  <c r="BF174"/>
  <c r="BF177"/>
  <c r="F134"/>
  <c r="BF149"/>
  <c r="BF154"/>
  <c r="BF166"/>
  <c r="BF184"/>
  <c r="BF163"/>
  <c r="BF164"/>
  <c r="BF179"/>
  <c r="BF180"/>
  <c r="BF141"/>
  <c r="BF145"/>
  <c r="BF168"/>
  <c r="BF182"/>
  <c r="BF146"/>
  <c r="BF148"/>
  <c r="BF150"/>
  <c r="BF159"/>
  <c r="BF165"/>
  <c r="BF172"/>
  <c r="BF142"/>
  <c r="BF152"/>
  <c r="BF160"/>
  <c r="BF167"/>
  <c r="BF185"/>
  <c r="BF144"/>
  <c r="BF171"/>
  <c r="BF175"/>
  <c r="BF181"/>
  <c r="BF183"/>
  <c r="BF140"/>
  <c r="BF143"/>
  <c r="BF156"/>
  <c r="BF158"/>
  <c r="BF169"/>
  <c r="BF178"/>
  <c r="BF186"/>
  <c i="10" r="F133"/>
  <c r="J134"/>
  <c r="BF139"/>
  <c r="BF147"/>
  <c r="BF157"/>
  <c r="BF140"/>
  <c r="BF153"/>
  <c r="BF161"/>
  <c r="BF155"/>
  <c r="BF141"/>
  <c r="BF146"/>
  <c r="BF156"/>
  <c r="BF158"/>
  <c r="BF159"/>
  <c r="BF169"/>
  <c r="J95"/>
  <c r="F134"/>
  <c r="BF154"/>
  <c r="BF162"/>
  <c r="BF167"/>
  <c r="BF170"/>
  <c r="E85"/>
  <c r="BF150"/>
  <c r="BF165"/>
  <c r="BF168"/>
  <c r="J93"/>
  <c i="9" r="BK138"/>
  <c r="J138"/>
  <c r="J101"/>
  <c i="10" r="BF142"/>
  <c r="BF148"/>
  <c r="BF151"/>
  <c r="BF160"/>
  <c r="BF172"/>
  <c r="BF145"/>
  <c r="BF164"/>
  <c r="BF173"/>
  <c r="BF143"/>
  <c r="BF152"/>
  <c r="BF163"/>
  <c r="BF149"/>
  <c r="BF171"/>
  <c i="9" r="BF146"/>
  <c r="BF156"/>
  <c r="BF170"/>
  <c r="BF154"/>
  <c r="BF164"/>
  <c r="BF168"/>
  <c r="BF180"/>
  <c r="J93"/>
  <c r="F133"/>
  <c r="BF151"/>
  <c r="BF160"/>
  <c r="BF169"/>
  <c r="BF182"/>
  <c r="BF150"/>
  <c r="BF161"/>
  <c r="BF165"/>
  <c r="BF177"/>
  <c r="J95"/>
  <c r="BF149"/>
  <c r="BF155"/>
  <c r="BF162"/>
  <c r="BF173"/>
  <c r="BF174"/>
  <c r="BF175"/>
  <c r="BF183"/>
  <c r="F134"/>
  <c r="BF142"/>
  <c r="BF166"/>
  <c r="BF176"/>
  <c r="BF185"/>
  <c r="E123"/>
  <c r="BF148"/>
  <c i="8" r="BK154"/>
  <c r="J154"/>
  <c r="J104"/>
  <c i="9" r="J96"/>
  <c r="BF141"/>
  <c r="BF144"/>
  <c r="BF145"/>
  <c r="BF163"/>
  <c r="BF171"/>
  <c r="BF186"/>
  <c r="BF147"/>
  <c r="BF152"/>
  <c r="BF159"/>
  <c r="BF167"/>
  <c r="BF139"/>
  <c r="BF158"/>
  <c r="BF178"/>
  <c i="8" r="BK143"/>
  <c r="BK142"/>
  <c r="J142"/>
  <c r="J100"/>
  <c r="J34"/>
  <c i="9" r="BF140"/>
  <c r="BF143"/>
  <c r="BF157"/>
  <c r="BF172"/>
  <c r="BF181"/>
  <c r="BF184"/>
  <c i="7" r="J154"/>
  <c r="J104"/>
  <c i="8" r="E85"/>
  <c r="J136"/>
  <c r="BF145"/>
  <c r="BF181"/>
  <c r="BF188"/>
  <c r="BF226"/>
  <c r="BF227"/>
  <c r="BF228"/>
  <c r="BF241"/>
  <c r="BF256"/>
  <c r="BF258"/>
  <c r="BF275"/>
  <c r="BF287"/>
  <c r="BF289"/>
  <c r="BF295"/>
  <c r="BF160"/>
  <c r="BF192"/>
  <c r="BF195"/>
  <c r="BF200"/>
  <c r="BF213"/>
  <c r="BF234"/>
  <c r="BF237"/>
  <c r="BF280"/>
  <c r="BF307"/>
  <c r="BF148"/>
  <c r="BF202"/>
  <c r="BF243"/>
  <c r="BF251"/>
  <c r="BF266"/>
  <c r="BF271"/>
  <c r="BF278"/>
  <c r="BF292"/>
  <c r="BF299"/>
  <c i="7" r="J141"/>
  <c r="J102"/>
  <c i="8" r="BF149"/>
  <c r="BF156"/>
  <c r="BF158"/>
  <c r="BF165"/>
  <c r="BF169"/>
  <c r="BF183"/>
  <c r="BF204"/>
  <c r="BF231"/>
  <c r="BF290"/>
  <c r="BF302"/>
  <c r="BF309"/>
  <c r="BF313"/>
  <c r="J96"/>
  <c r="BF146"/>
  <c r="BF180"/>
  <c r="BF201"/>
  <c r="BF203"/>
  <c r="BF242"/>
  <c r="BF250"/>
  <c r="BF254"/>
  <c r="BF262"/>
  <c r="BF301"/>
  <c r="BF311"/>
  <c r="BF317"/>
  <c r="BF171"/>
  <c r="BF172"/>
  <c r="BF173"/>
  <c r="BF175"/>
  <c r="BF177"/>
  <c r="BF184"/>
  <c r="BF193"/>
  <c r="BF209"/>
  <c r="BF219"/>
  <c r="BF240"/>
  <c r="BF247"/>
  <c r="BF265"/>
  <c r="BF268"/>
  <c r="BF277"/>
  <c r="BF294"/>
  <c r="BF298"/>
  <c r="J95"/>
  <c r="BF162"/>
  <c r="BF198"/>
  <c r="BF206"/>
  <c r="BF207"/>
  <c r="BF236"/>
  <c r="BF245"/>
  <c r="BF248"/>
  <c r="BF279"/>
  <c r="BF291"/>
  <c r="BF297"/>
  <c r="BF316"/>
  <c r="F96"/>
  <c r="F138"/>
  <c r="BF150"/>
  <c r="BF157"/>
  <c r="BF170"/>
  <c r="BF182"/>
  <c r="BF185"/>
  <c r="BF210"/>
  <c r="BF215"/>
  <c r="BF216"/>
  <c r="BF233"/>
  <c r="BF246"/>
  <c r="BF255"/>
  <c r="BF257"/>
  <c r="BF259"/>
  <c r="BF283"/>
  <c r="BF285"/>
  <c r="BF296"/>
  <c i="7" r="J140"/>
  <c r="J101"/>
  <c i="8" r="BF153"/>
  <c r="BF159"/>
  <c r="BF161"/>
  <c r="BF163"/>
  <c r="BF166"/>
  <c r="BF168"/>
  <c r="BF176"/>
  <c r="BF190"/>
  <c r="BF196"/>
  <c r="BF205"/>
  <c r="BF211"/>
  <c r="BF220"/>
  <c r="BF230"/>
  <c r="BF239"/>
  <c r="BF252"/>
  <c r="BF264"/>
  <c r="BF288"/>
  <c r="BF312"/>
  <c r="BF314"/>
  <c r="BF315"/>
  <c r="BF152"/>
  <c r="BF164"/>
  <c r="BF174"/>
  <c r="BF178"/>
  <c r="BF179"/>
  <c r="BF186"/>
  <c r="BF208"/>
  <c r="BF223"/>
  <c r="BF244"/>
  <c r="BF249"/>
  <c r="BF253"/>
  <c r="BF284"/>
  <c r="BF293"/>
  <c r="BF300"/>
  <c r="BF303"/>
  <c r="BF304"/>
  <c r="BF308"/>
  <c r="BF319"/>
  <c r="BF167"/>
  <c r="BF189"/>
  <c r="BF199"/>
  <c r="BF212"/>
  <c r="BF218"/>
  <c r="BF221"/>
  <c r="BF224"/>
  <c r="BF238"/>
  <c r="BF267"/>
  <c r="BF269"/>
  <c r="BF272"/>
  <c r="BF273"/>
  <c r="BF282"/>
  <c r="BF151"/>
  <c r="BF191"/>
  <c r="BF194"/>
  <c r="BF197"/>
  <c r="BF214"/>
  <c r="BF222"/>
  <c r="BF225"/>
  <c r="BF229"/>
  <c r="BF232"/>
  <c r="BF235"/>
  <c r="BF260"/>
  <c r="BF261"/>
  <c r="BF270"/>
  <c r="BF274"/>
  <c r="BF276"/>
  <c r="BF281"/>
  <c r="BF286"/>
  <c r="BF305"/>
  <c r="BF306"/>
  <c r="BF310"/>
  <c r="BF318"/>
  <c i="6" r="J156"/>
  <c r="J104"/>
  <c i="7" r="J133"/>
  <c r="BF144"/>
  <c r="BF160"/>
  <c r="BF172"/>
  <c r="BF176"/>
  <c r="BF178"/>
  <c r="BF180"/>
  <c r="BF186"/>
  <c r="BF167"/>
  <c r="BF169"/>
  <c r="BF191"/>
  <c r="J95"/>
  <c r="E125"/>
  <c r="BF148"/>
  <c r="BF177"/>
  <c r="BF179"/>
  <c r="BF184"/>
  <c r="BF190"/>
  <c r="BF197"/>
  <c r="BF202"/>
  <c r="BF157"/>
  <c r="BF170"/>
  <c r="BF198"/>
  <c r="BF205"/>
  <c i="6" r="BK146"/>
  <c i="7" r="BF152"/>
  <c r="BF166"/>
  <c r="BF173"/>
  <c r="BF204"/>
  <c r="BF145"/>
  <c r="BF185"/>
  <c r="BF189"/>
  <c r="BF194"/>
  <c r="BF196"/>
  <c r="J136"/>
  <c r="BF147"/>
  <c r="BF181"/>
  <c r="BF193"/>
  <c r="BF195"/>
  <c r="BF201"/>
  <c r="BF203"/>
  <c r="BF208"/>
  <c r="F95"/>
  <c r="BF146"/>
  <c r="BF162"/>
  <c r="BF168"/>
  <c r="BF171"/>
  <c r="BF174"/>
  <c r="BF183"/>
  <c r="BF192"/>
  <c r="BF206"/>
  <c r="BF150"/>
  <c r="BF151"/>
  <c r="BF175"/>
  <c r="BF200"/>
  <c r="F96"/>
  <c r="BF143"/>
  <c r="BF155"/>
  <c r="BF161"/>
  <c r="BF163"/>
  <c r="BF164"/>
  <c r="BF165"/>
  <c r="BF188"/>
  <c r="BF199"/>
  <c r="BF149"/>
  <c r="BF156"/>
  <c r="BF158"/>
  <c r="BF159"/>
  <c r="BF187"/>
  <c r="BF142"/>
  <c r="BF182"/>
  <c i="6" r="J93"/>
  <c r="F142"/>
  <c r="BF151"/>
  <c r="BF159"/>
  <c r="BF167"/>
  <c r="BF169"/>
  <c r="BF179"/>
  <c r="BF191"/>
  <c r="E85"/>
  <c r="F141"/>
  <c r="BF170"/>
  <c r="BF175"/>
  <c r="BF198"/>
  <c r="BF200"/>
  <c r="BF212"/>
  <c r="BF183"/>
  <c r="BF148"/>
  <c r="BF157"/>
  <c r="BF166"/>
  <c r="BF173"/>
  <c r="BF176"/>
  <c r="BF178"/>
  <c r="BF192"/>
  <c r="BF197"/>
  <c r="BF199"/>
  <c r="BF207"/>
  <c r="J142"/>
  <c r="BF172"/>
  <c r="BF181"/>
  <c r="BF182"/>
  <c r="BF196"/>
  <c r="BF201"/>
  <c r="BF204"/>
  <c r="BF152"/>
  <c r="BF153"/>
  <c r="BF158"/>
  <c r="BF162"/>
  <c r="BF168"/>
  <c r="BF185"/>
  <c r="BF188"/>
  <c r="BF193"/>
  <c r="BF161"/>
  <c r="BF174"/>
  <c r="BF180"/>
  <c r="BF187"/>
  <c r="BF194"/>
  <c r="BF203"/>
  <c r="BF205"/>
  <c r="BF210"/>
  <c r="BF202"/>
  <c i="5" r="BK138"/>
  <c r="J138"/>
  <c r="J100"/>
  <c r="J34"/>
  <c i="6" r="BF160"/>
  <c r="BF171"/>
  <c r="BF184"/>
  <c r="BF209"/>
  <c r="J95"/>
  <c r="BF149"/>
  <c r="BF150"/>
  <c r="BF154"/>
  <c r="BF164"/>
  <c r="BF189"/>
  <c r="BF190"/>
  <c r="BF195"/>
  <c r="BF213"/>
  <c i="5" r="J93"/>
  <c r="BF144"/>
  <c r="BF153"/>
  <c r="BF168"/>
  <c i="4" r="BK145"/>
  <c r="J145"/>
  <c r="J100"/>
  <c r="J34"/>
  <c i="5" r="E124"/>
  <c r="BF151"/>
  <c r="BF156"/>
  <c r="BF162"/>
  <c r="BF147"/>
  <c r="BF149"/>
  <c r="BF150"/>
  <c r="BF152"/>
  <c r="BF155"/>
  <c r="BF160"/>
  <c r="BF175"/>
  <c r="BF157"/>
  <c r="BF169"/>
  <c r="BF154"/>
  <c r="BF166"/>
  <c r="BF141"/>
  <c r="BF142"/>
  <c r="BF158"/>
  <c r="BF165"/>
  <c r="BF171"/>
  <c r="BF172"/>
  <c r="F135"/>
  <c r="BF159"/>
  <c r="BF161"/>
  <c r="BF176"/>
  <c r="BF145"/>
  <c r="BF146"/>
  <c r="BF148"/>
  <c r="BF163"/>
  <c r="BF173"/>
  <c r="BF164"/>
  <c r="BF167"/>
  <c r="BF170"/>
  <c i="3" r="BK274"/>
  <c r="J274"/>
  <c r="J109"/>
  <c i="4" r="J96"/>
  <c r="BF164"/>
  <c r="BF178"/>
  <c r="BF183"/>
  <c r="BF189"/>
  <c r="BF198"/>
  <c r="BF205"/>
  <c r="BF207"/>
  <c r="BF211"/>
  <c r="BF213"/>
  <c r="BF219"/>
  <c r="BF227"/>
  <c r="BF232"/>
  <c r="BF235"/>
  <c r="BF243"/>
  <c r="BF268"/>
  <c r="J93"/>
  <c r="BF152"/>
  <c r="BF171"/>
  <c r="BF187"/>
  <c r="BF192"/>
  <c r="BF221"/>
  <c r="BF238"/>
  <c r="BF242"/>
  <c r="BF245"/>
  <c r="BF250"/>
  <c r="BF279"/>
  <c i="3" r="J152"/>
  <c r="J102"/>
  <c i="4" r="BF158"/>
  <c r="BF180"/>
  <c r="BF194"/>
  <c r="BF203"/>
  <c r="BF239"/>
  <c r="BF251"/>
  <c r="BF252"/>
  <c r="BF261"/>
  <c r="BF266"/>
  <c r="BF153"/>
  <c r="BF157"/>
  <c r="BF184"/>
  <c r="BF199"/>
  <c r="BF208"/>
  <c r="BF218"/>
  <c r="BF224"/>
  <c r="BF226"/>
  <c r="BF237"/>
  <c r="BF240"/>
  <c r="BF267"/>
  <c r="BF272"/>
  <c i="3" r="BK319"/>
  <c r="J319"/>
  <c r="J115"/>
  <c i="4" r="F142"/>
  <c r="BF149"/>
  <c r="BF168"/>
  <c r="BF179"/>
  <c r="BF197"/>
  <c r="BF214"/>
  <c r="BF216"/>
  <c r="BF223"/>
  <c r="BF241"/>
  <c r="BF246"/>
  <c r="BF264"/>
  <c r="BF156"/>
  <c r="BF161"/>
  <c r="BF173"/>
  <c r="BF215"/>
  <c r="BF234"/>
  <c r="BF256"/>
  <c r="BF265"/>
  <c r="BF276"/>
  <c r="BF151"/>
  <c r="BF163"/>
  <c r="BF169"/>
  <c r="BF172"/>
  <c r="BF176"/>
  <c r="BF182"/>
  <c r="BF185"/>
  <c r="BF188"/>
  <c r="BF191"/>
  <c r="BF195"/>
  <c r="BF200"/>
  <c r="BF201"/>
  <c r="BF206"/>
  <c r="BF225"/>
  <c r="BF233"/>
  <c r="BF249"/>
  <c r="BF255"/>
  <c r="BF263"/>
  <c r="BF269"/>
  <c r="BF273"/>
  <c r="BF278"/>
  <c r="BF159"/>
  <c r="BF177"/>
  <c r="BF220"/>
  <c r="BF228"/>
  <c r="BF254"/>
  <c r="BF258"/>
  <c r="BF271"/>
  <c r="BF281"/>
  <c r="BF154"/>
  <c r="BF167"/>
  <c r="BF175"/>
  <c r="BF190"/>
  <c r="BF202"/>
  <c r="BF217"/>
  <c r="BF230"/>
  <c r="BF244"/>
  <c r="BF247"/>
  <c r="BF259"/>
  <c r="BF274"/>
  <c r="E85"/>
  <c r="BF148"/>
  <c r="BF155"/>
  <c r="BF162"/>
  <c r="BF193"/>
  <c r="BF204"/>
  <c r="BF229"/>
  <c r="BF231"/>
  <c r="BF262"/>
  <c r="BF270"/>
  <c r="BF275"/>
  <c r="BF280"/>
  <c r="BF147"/>
  <c r="BF160"/>
  <c r="BF166"/>
  <c r="BF186"/>
  <c r="BF196"/>
  <c r="BF209"/>
  <c r="BF212"/>
  <c r="BF257"/>
  <c r="BF260"/>
  <c r="BF277"/>
  <c r="BF282"/>
  <c i="2" r="J160"/>
  <c r="J102"/>
  <c i="3" r="BF168"/>
  <c r="BF177"/>
  <c r="BF226"/>
  <c r="BF228"/>
  <c r="BF239"/>
  <c r="BF271"/>
  <c r="BF288"/>
  <c r="BF301"/>
  <c r="BF307"/>
  <c r="BF323"/>
  <c r="BF328"/>
  <c r="BF251"/>
  <c r="BF280"/>
  <c r="BF294"/>
  <c r="BF306"/>
  <c i="2" r="J727"/>
  <c r="J109"/>
  <c i="3" r="BF186"/>
  <c r="BF200"/>
  <c r="BF235"/>
  <c r="BF243"/>
  <c r="BF270"/>
  <c r="J147"/>
  <c r="BF184"/>
  <c r="BF192"/>
  <c r="BF214"/>
  <c r="BF217"/>
  <c r="BF233"/>
  <c r="BF241"/>
  <c r="BF245"/>
  <c r="BF263"/>
  <c r="BF267"/>
  <c r="BF273"/>
  <c r="BF284"/>
  <c r="BF298"/>
  <c r="BF329"/>
  <c r="E136"/>
  <c r="BF171"/>
  <c r="BF290"/>
  <c r="BF316"/>
  <c r="BF173"/>
  <c r="BF190"/>
  <c r="BF253"/>
  <c r="BF261"/>
  <c r="BF286"/>
  <c r="BF309"/>
  <c r="J93"/>
  <c r="BF158"/>
  <c r="BF166"/>
  <c r="BF230"/>
  <c r="BF246"/>
  <c r="BF255"/>
  <c r="BF276"/>
  <c r="BF324"/>
  <c r="BF155"/>
  <c r="BF160"/>
  <c r="BF182"/>
  <c r="BF219"/>
  <c r="BF247"/>
  <c r="BF257"/>
  <c r="BF278"/>
  <c r="BF293"/>
  <c r="BF330"/>
  <c r="BF215"/>
  <c r="BF224"/>
  <c r="BF315"/>
  <c r="BF318"/>
  <c r="BF331"/>
  <c r="F96"/>
  <c r="BF153"/>
  <c r="BF161"/>
  <c r="BF163"/>
  <c r="BF181"/>
  <c r="BF209"/>
  <c r="BF237"/>
  <c r="BF249"/>
  <c r="BF268"/>
  <c r="BF292"/>
  <c r="BF304"/>
  <c r="BF156"/>
  <c r="BF175"/>
  <c r="BF188"/>
  <c r="BF191"/>
  <c r="BF195"/>
  <c r="BF210"/>
  <c r="BF265"/>
  <c r="BF302"/>
  <c r="BF321"/>
  <c r="BF326"/>
  <c i="2" r="BF196"/>
  <c r="BF264"/>
  <c r="BF292"/>
  <c r="BF567"/>
  <c r="BF671"/>
  <c r="BF716"/>
  <c r="BF723"/>
  <c r="BF754"/>
  <c r="BF793"/>
  <c r="BF878"/>
  <c r="BF892"/>
  <c r="BF917"/>
  <c r="BF961"/>
  <c r="BF1065"/>
  <c r="BF167"/>
  <c r="BF198"/>
  <c r="BF213"/>
  <c r="BF295"/>
  <c r="BF460"/>
  <c r="BF565"/>
  <c r="BF566"/>
  <c r="BF586"/>
  <c r="BF610"/>
  <c r="BF720"/>
  <c r="BF759"/>
  <c r="BF776"/>
  <c r="BF861"/>
  <c r="BF871"/>
  <c r="BF886"/>
  <c r="BF925"/>
  <c r="BF963"/>
  <c r="BF969"/>
  <c r="BF1000"/>
  <c r="BF1001"/>
  <c r="BF1014"/>
  <c r="BF1061"/>
  <c r="BF1082"/>
  <c r="BF1161"/>
  <c r="BF1288"/>
  <c r="BF173"/>
  <c r="BF174"/>
  <c r="BF191"/>
  <c r="BF356"/>
  <c r="BF384"/>
  <c r="BF409"/>
  <c r="BF431"/>
  <c r="BF577"/>
  <c r="BF732"/>
  <c r="BF743"/>
  <c r="BF767"/>
  <c r="BF774"/>
  <c r="BF809"/>
  <c r="BF815"/>
  <c r="BF851"/>
  <c r="BF854"/>
  <c r="BF873"/>
  <c r="BF909"/>
  <c r="BF911"/>
  <c r="BF933"/>
  <c r="BF994"/>
  <c r="BF1021"/>
  <c r="BF1063"/>
  <c r="BF1233"/>
  <c r="BF170"/>
  <c r="BF188"/>
  <c r="BF350"/>
  <c r="BF363"/>
  <c r="BF420"/>
  <c r="BF554"/>
  <c r="BF755"/>
  <c r="BF771"/>
  <c r="BF772"/>
  <c r="BF805"/>
  <c r="BF814"/>
  <c r="BF827"/>
  <c r="BF847"/>
  <c r="BF858"/>
  <c r="BF937"/>
  <c r="BF976"/>
  <c r="BF992"/>
  <c r="BF996"/>
  <c r="BF1003"/>
  <c r="BF1017"/>
  <c r="BF1080"/>
  <c r="BF1191"/>
  <c r="BF1209"/>
  <c r="E85"/>
  <c r="BF178"/>
  <c r="BF181"/>
  <c r="BF183"/>
  <c r="BF211"/>
  <c r="BF367"/>
  <c r="BF389"/>
  <c r="BF399"/>
  <c r="BF418"/>
  <c r="BF523"/>
  <c r="BF669"/>
  <c r="BF713"/>
  <c r="BF741"/>
  <c r="BF783"/>
  <c r="BF849"/>
  <c r="BF877"/>
  <c r="BF912"/>
  <c r="BF916"/>
  <c r="BF951"/>
  <c r="BF1034"/>
  <c r="BF1040"/>
  <c r="BF1187"/>
  <c r="BF1283"/>
  <c r="J96"/>
  <c r="BF176"/>
  <c r="BF333"/>
  <c r="BF370"/>
  <c r="BF434"/>
  <c r="BF676"/>
  <c r="BF708"/>
  <c r="BF764"/>
  <c r="BF807"/>
  <c r="BF898"/>
  <c r="BF959"/>
  <c r="BF975"/>
  <c r="BF1274"/>
  <c r="BF1284"/>
  <c r="J152"/>
  <c r="BF161"/>
  <c r="BF185"/>
  <c r="BF331"/>
  <c r="BF342"/>
  <c r="BF351"/>
  <c r="BF361"/>
  <c r="BF544"/>
  <c r="BF547"/>
  <c r="BF710"/>
  <c r="BF785"/>
  <c r="BF812"/>
  <c r="BF887"/>
  <c r="BF929"/>
  <c r="BF947"/>
  <c r="BF955"/>
  <c r="BF965"/>
  <c r="BF984"/>
  <c r="BF988"/>
  <c r="BF1004"/>
  <c r="BF1189"/>
  <c r="BF1208"/>
  <c r="BF1287"/>
  <c r="F96"/>
  <c r="BF261"/>
  <c r="BF294"/>
  <c r="BF344"/>
  <c r="BF354"/>
  <c r="BF359"/>
  <c r="BF365"/>
  <c r="BF429"/>
  <c r="BF492"/>
  <c r="BF527"/>
  <c r="BF534"/>
  <c r="BF542"/>
  <c r="BF728"/>
  <c r="BF737"/>
  <c r="BF762"/>
  <c r="BF795"/>
  <c r="BF800"/>
  <c r="BF817"/>
  <c r="BF863"/>
  <c r="BF953"/>
  <c r="BF1006"/>
  <c r="BF1165"/>
  <c r="BF1196"/>
  <c r="BF1279"/>
  <c r="BF202"/>
  <c r="BF233"/>
  <c r="BF250"/>
  <c r="BF336"/>
  <c r="BF345"/>
  <c r="BF352"/>
  <c r="BF421"/>
  <c r="BF436"/>
  <c r="BF465"/>
  <c r="BF497"/>
  <c r="BF747"/>
  <c r="BF763"/>
  <c r="BF769"/>
  <c r="BF798"/>
  <c r="BF856"/>
  <c r="BF927"/>
  <c r="BF931"/>
  <c r="BF972"/>
  <c r="BF1007"/>
  <c r="BF1032"/>
  <c r="BF1133"/>
  <c r="BF1281"/>
  <c r="BF164"/>
  <c r="BF166"/>
  <c r="BF180"/>
  <c r="BF343"/>
  <c r="BF413"/>
  <c r="BF427"/>
  <c r="BF463"/>
  <c r="BF515"/>
  <c r="BF570"/>
  <c r="BF585"/>
  <c r="BF714"/>
  <c r="BF733"/>
  <c r="BF749"/>
  <c r="BF811"/>
  <c r="BF830"/>
  <c r="BF853"/>
  <c r="BF859"/>
  <c r="BF882"/>
  <c r="BF895"/>
  <c r="BF907"/>
  <c r="BF923"/>
  <c r="BF998"/>
  <c r="BF1005"/>
  <c r="BF1013"/>
  <c r="BF1016"/>
  <c r="BF1019"/>
  <c r="BF1038"/>
  <c r="BF1105"/>
  <c r="BF1122"/>
  <c r="BF175"/>
  <c r="BF204"/>
  <c r="BF219"/>
  <c r="BF259"/>
  <c r="BF335"/>
  <c r="BF341"/>
  <c r="BF369"/>
  <c r="BF702"/>
  <c r="BF760"/>
  <c r="BF791"/>
  <c r="BF889"/>
  <c r="BF903"/>
  <c r="BF918"/>
  <c r="BF974"/>
  <c r="BF983"/>
  <c r="BF986"/>
  <c r="BF987"/>
  <c r="BF1098"/>
  <c r="BF1107"/>
  <c r="BF1135"/>
  <c r="BF1159"/>
  <c r="BF1163"/>
  <c r="BF171"/>
  <c r="BF377"/>
  <c r="BF426"/>
  <c r="BF433"/>
  <c r="BF438"/>
  <c r="BF562"/>
  <c r="BF707"/>
  <c r="BF711"/>
  <c r="BF721"/>
  <c r="BF725"/>
  <c r="BF753"/>
  <c r="BF756"/>
  <c r="BF765"/>
  <c r="BF884"/>
  <c r="BF922"/>
  <c r="BF939"/>
  <c r="BF971"/>
  <c r="BF1096"/>
  <c r="BF1167"/>
  <c i="20" r="J39"/>
  <c i="1" r="AV116"/>
  <c i="22" r="F42"/>
  <c i="1" r="BC119"/>
  <c i="25" r="F43"/>
  <c i="1" r="BD122"/>
  <c i="28" r="J116"/>
  <c r="BF116"/>
  <c r="J38"/>
  <c i="1" r="AW126"/>
  <c i="29" r="F41"/>
  <c i="1" r="BD127"/>
  <c i="30" r="F37"/>
  <c i="1" r="AZ128"/>
  <c i="31" r="F41"/>
  <c i="1" r="BD129"/>
  <c i="32" r="F40"/>
  <c i="1" r="BC130"/>
  <c i="33" r="F39"/>
  <c i="1" r="BB131"/>
  <c i="34" r="J110"/>
  <c r="BF110"/>
  <c r="J38"/>
  <c i="1" r="AW132"/>
  <c i="35" r="F37"/>
  <c i="1" r="AZ133"/>
  <c i="36" r="J111"/>
  <c r="BF111"/>
  <c r="F38"/>
  <c i="1" r="BA134"/>
  <c i="37" r="F35"/>
  <c i="1" r="AZ135"/>
  <c i="38" r="F37"/>
  <c i="1" r="AZ137"/>
  <c i="39" r="F40"/>
  <c i="1" r="BC138"/>
  <c i="40" r="J37"/>
  <c i="1" r="AV139"/>
  <c i="41" r="F37"/>
  <c i="1" r="AZ141"/>
  <c i="42" r="F41"/>
  <c i="1" r="BD142"/>
  <c i="2" r="F42"/>
  <c i="1" r="BC97"/>
  <c r="AS95"/>
  <c r="AS94"/>
  <c i="9" r="F43"/>
  <c i="1" r="BD104"/>
  <c i="11" r="F39"/>
  <c i="1" r="AZ106"/>
  <c i="13" r="F42"/>
  <c i="1" r="BC109"/>
  <c i="14" r="F39"/>
  <c i="1" r="AZ110"/>
  <c i="15" r="F41"/>
  <c i="1" r="BB111"/>
  <c i="16" r="F39"/>
  <c i="1" r="AZ112"/>
  <c i="17" r="F39"/>
  <c i="1" r="AZ113"/>
  <c i="18" r="J112"/>
  <c r="J106"/>
  <c r="J114"/>
  <c r="F42"/>
  <c i="1" r="BC114"/>
  <c i="19" r="J39"/>
  <c i="1" r="AV115"/>
  <c i="21" r="J39"/>
  <c i="1" r="AV118"/>
  <c i="22" r="F39"/>
  <c i="1" r="AZ119"/>
  <c i="24" r="F41"/>
  <c i="1" r="BB121"/>
  <c i="26" r="J113"/>
  <c r="BF113"/>
  <c r="J40"/>
  <c i="1" r="AW123"/>
  <c i="26" r="F42"/>
  <c i="1" r="BC123"/>
  <c i="27" r="J37"/>
  <c i="1" r="AV125"/>
  <c i="36" r="F41"/>
  <c i="1" r="BD134"/>
  <c i="43" r="J35"/>
  <c i="1" r="AV143"/>
  <c i="2" r="F41"/>
  <c i="1" r="BB97"/>
  <c i="9" r="F42"/>
  <c i="1" r="BC104"/>
  <c i="11" r="F41"/>
  <c i="1" r="BB106"/>
  <c i="13" r="J39"/>
  <c i="1" r="AV109"/>
  <c i="14" r="F42"/>
  <c i="1" r="BC110"/>
  <c i="15" r="F42"/>
  <c i="1" r="BC111"/>
  <c i="16" r="F42"/>
  <c i="1" r="BC112"/>
  <c i="17" r="F43"/>
  <c i="1" r="BD113"/>
  <c i="18" r="J39"/>
  <c i="1" r="AV114"/>
  <c i="19" r="F41"/>
  <c i="1" r="BB115"/>
  <c i="20" r="F41"/>
  <c i="1" r="BB116"/>
  <c i="22" r="F41"/>
  <c i="1" r="BB119"/>
  <c i="25" r="F41"/>
  <c i="1" r="BB122"/>
  <c i="28" r="F41"/>
  <c i="1" r="BD126"/>
  <c i="29" r="F39"/>
  <c i="1" r="BB127"/>
  <c i="30" r="F41"/>
  <c i="1" r="BD128"/>
  <c i="32" r="J37"/>
  <c i="1" r="AV130"/>
  <c i="33" r="F40"/>
  <c i="1" r="BC131"/>
  <c i="35" r="J37"/>
  <c i="1" r="AV133"/>
  <c i="37" r="F39"/>
  <c i="1" r="BD135"/>
  <c i="38" r="F40"/>
  <c i="1" r="BC137"/>
  <c i="40" r="F41"/>
  <c i="1" r="BD139"/>
  <c i="41" r="F39"/>
  <c i="1" r="BB141"/>
  <c i="42" r="F37"/>
  <c i="1" r="AZ142"/>
  <c i="3" r="F39"/>
  <c i="1" r="AZ98"/>
  <c i="4" r="J39"/>
  <c i="1" r="AV99"/>
  <c i="5" r="F39"/>
  <c i="1" r="AZ100"/>
  <c i="6" r="F41"/>
  <c i="1" r="BB101"/>
  <c i="7" r="J39"/>
  <c i="1" r="AV102"/>
  <c i="8" r="F41"/>
  <c i="1" r="BB103"/>
  <c i="10" r="F42"/>
  <c i="1" r="BC105"/>
  <c i="12" r="F43"/>
  <c i="1" r="BD108"/>
  <c i="21" r="F41"/>
  <c i="1" r="BB118"/>
  <c i="23" r="F43"/>
  <c i="1" r="BD120"/>
  <c i="23" r="F42"/>
  <c i="1" r="BC120"/>
  <c i="26" r="F43"/>
  <c i="1" r="BD123"/>
  <c i="27" r="F39"/>
  <c i="1" r="BB125"/>
  <c i="37" r="F37"/>
  <c i="1" r="BB135"/>
  <c i="39" r="J109"/>
  <c r="J103"/>
  <c r="J33"/>
  <c r="J34"/>
  <c i="1" r="AG138"/>
  <c i="39" r="J37"/>
  <c i="1" r="AV138"/>
  <c i="41" r="J37"/>
  <c i="1" r="AV141"/>
  <c i="42" r="J37"/>
  <c i="1" r="AV142"/>
  <c i="3" r="F42"/>
  <c i="1" r="BC98"/>
  <c i="4" r="F41"/>
  <c i="1" r="BB99"/>
  <c i="5" r="F41"/>
  <c i="1" r="BB100"/>
  <c i="6" r="F42"/>
  <c i="1" r="BC101"/>
  <c i="7" r="F41"/>
  <c i="1" r="BB102"/>
  <c i="8" r="J117"/>
  <c r="J111"/>
  <c r="J35"/>
  <c r="J36"/>
  <c i="1" r="AG103"/>
  <c i="8" r="J39"/>
  <c i="1" r="AV103"/>
  <c i="10" r="F43"/>
  <c i="1" r="BD105"/>
  <c i="12" r="F41"/>
  <c i="1" r="BB108"/>
  <c i="21" r="F39"/>
  <c i="1" r="AZ118"/>
  <c i="22" r="F43"/>
  <c i="1" r="BD119"/>
  <c i="24" r="J39"/>
  <c i="1" r="AV121"/>
  <c i="27" r="F40"/>
  <c i="1" r="BC125"/>
  <c i="36" r="F37"/>
  <c i="1" r="AZ134"/>
  <c i="42" r="F39"/>
  <c i="1" r="BB142"/>
  <c i="3" r="F43"/>
  <c i="1" r="BD98"/>
  <c i="4" r="J120"/>
  <c r="J114"/>
  <c r="J35"/>
  <c r="J36"/>
  <c i="1" r="AG99"/>
  <c i="4" r="F43"/>
  <c i="1" r="BD99"/>
  <c i="5" r="J113"/>
  <c r="J107"/>
  <c r="J115"/>
  <c r="J39"/>
  <c i="1" r="AV100"/>
  <c i="6" r="J39"/>
  <c i="1" r="AV101"/>
  <c i="7" r="F39"/>
  <c i="1" r="AZ102"/>
  <c i="8" r="F39"/>
  <c i="1" r="AZ103"/>
  <c i="10" r="F41"/>
  <c i="1" r="BB105"/>
  <c i="11" r="J112"/>
  <c r="J106"/>
  <c r="J114"/>
  <c i="12" r="F42"/>
  <c i="1" r="BC108"/>
  <c i="26" r="J39"/>
  <c i="1" r="AV123"/>
  <c i="27" r="F41"/>
  <c i="1" r="BD125"/>
  <c i="36" r="F39"/>
  <c i="1" r="BB134"/>
  <c i="43" r="F37"/>
  <c i="1" r="BB143"/>
  <c i="2" r="F39"/>
  <c i="1" r="AZ97"/>
  <c i="9" r="F41"/>
  <c i="1" r="BB104"/>
  <c i="10" r="J112"/>
  <c r="BF112"/>
  <c r="F40"/>
  <c i="1" r="BA105"/>
  <c i="11" r="F42"/>
  <c i="1" r="BC106"/>
  <c i="13" r="F43"/>
  <c i="1" r="BD109"/>
  <c i="14" r="J39"/>
  <c i="1" r="AV110"/>
  <c i="15" r="J39"/>
  <c i="1" r="AV111"/>
  <c i="16" r="J39"/>
  <c i="1" r="AV112"/>
  <c i="17" r="F41"/>
  <c i="1" r="BB113"/>
  <c i="18" r="F39"/>
  <c i="1" r="AZ114"/>
  <c i="19" r="F42"/>
  <c i="1" r="BC115"/>
  <c i="20" r="F42"/>
  <c i="1" r="BC116"/>
  <c i="22" r="J39"/>
  <c i="1" r="AV119"/>
  <c i="24" r="J112"/>
  <c r="BF112"/>
  <c r="J40"/>
  <c i="1" r="AW121"/>
  <c i="25" r="F42"/>
  <c i="1" r="BC122"/>
  <c i="28" r="F39"/>
  <c i="1" r="BB126"/>
  <c i="29" r="F40"/>
  <c i="1" r="BC127"/>
  <c i="31" r="F39"/>
  <c i="1" r="BB129"/>
  <c i="32" r="F39"/>
  <c i="1" r="BB130"/>
  <c i="33" r="F37"/>
  <c i="1" r="AZ131"/>
  <c i="34" r="F40"/>
  <c i="1" r="BC132"/>
  <c i="35" r="F39"/>
  <c i="1" r="BB133"/>
  <c i="38" r="J37"/>
  <c i="1" r="AV137"/>
  <c i="38" r="F41"/>
  <c i="1" r="BD137"/>
  <c i="38" r="F39"/>
  <c i="1" r="BB137"/>
  <c i="39" r="F37"/>
  <c i="1" r="AZ138"/>
  <c i="40" r="F39"/>
  <c i="1" r="BB139"/>
  <c i="41" r="F41"/>
  <c i="1" r="BD141"/>
  <c i="24" r="F42"/>
  <c i="1" r="BC121"/>
  <c i="26" r="F39"/>
  <c i="1" r="AZ123"/>
  <c i="27" r="F37"/>
  <c i="1" r="AZ125"/>
  <c i="36" r="F40"/>
  <c i="1" r="BC134"/>
  <c i="43" r="F38"/>
  <c i="1" r="BC143"/>
  <c i="3" r="F41"/>
  <c i="1" r="BB98"/>
  <c i="4" r="F42"/>
  <c i="1" r="BC99"/>
  <c i="5" r="F42"/>
  <c i="1" r="BC100"/>
  <c i="6" r="F43"/>
  <c i="1" r="BD101"/>
  <c i="7" r="F43"/>
  <c i="1" r="BD102"/>
  <c i="8" r="F42"/>
  <c i="1" r="BC103"/>
  <c i="10" r="F39"/>
  <c i="1" r="AZ105"/>
  <c i="12" r="F39"/>
  <c i="1" r="AZ108"/>
  <c i="24" r="F39"/>
  <c i="1" r="AZ121"/>
  <c i="26" r="F41"/>
  <c i="1" r="BB123"/>
  <c i="28" r="F37"/>
  <c i="1" r="AZ126"/>
  <c i="29" r="J119"/>
  <c r="J113"/>
  <c r="J121"/>
  <c i="30" r="F40"/>
  <c i="1" r="BC128"/>
  <c i="30" r="J37"/>
  <c i="1" r="AV128"/>
  <c i="30" r="F39"/>
  <c i="1" r="BB128"/>
  <c i="31" r="F40"/>
  <c i="1" r="BC129"/>
  <c i="32" r="F37"/>
  <c i="1" r="AZ130"/>
  <c i="33" r="F41"/>
  <c i="1" r="BD131"/>
  <c i="34" r="F37"/>
  <c i="1" r="AZ132"/>
  <c i="35" r="F40"/>
  <c i="1" r="BC133"/>
  <c i="37" r="J35"/>
  <c i="1" r="AV135"/>
  <c i="39" r="F41"/>
  <c i="1" r="BD138"/>
  <c i="40" r="F40"/>
  <c i="1" r="BC139"/>
  <c i="41" r="F40"/>
  <c i="1" r="BC141"/>
  <c i="42" r="F40"/>
  <c i="1" r="BC142"/>
  <c i="3" r="J39"/>
  <c i="1" r="AV98"/>
  <c i="4" r="F39"/>
  <c i="1" r="AZ99"/>
  <c i="5" r="F43"/>
  <c i="1" r="BD100"/>
  <c i="6" r="F39"/>
  <c i="1" r="AZ101"/>
  <c i="7" r="F42"/>
  <c i="1" r="BC102"/>
  <c i="8" r="F43"/>
  <c i="1" r="BD103"/>
  <c i="10" r="J39"/>
  <c i="1" r="AV105"/>
  <c i="12" r="J39"/>
  <c i="1" r="AV108"/>
  <c i="25" r="J39"/>
  <c i="1" r="AV122"/>
  <c i="28" r="F40"/>
  <c i="1" r="BC126"/>
  <c i="29" r="F37"/>
  <c i="1" r="AZ127"/>
  <c i="31" r="J37"/>
  <c i="1" r="AV129"/>
  <c i="32" r="J112"/>
  <c r="J106"/>
  <c r="J114"/>
  <c i="33" r="J37"/>
  <c i="1" r="AV131"/>
  <c i="34" r="F41"/>
  <c i="1" r="BD132"/>
  <c i="35" r="J110"/>
  <c r="BF110"/>
  <c r="F38"/>
  <c i="1" r="BA133"/>
  <c i="36" r="J37"/>
  <c i="1" r="AV134"/>
  <c i="43" r="F35"/>
  <c i="1" r="AZ143"/>
  <c i="2" r="F43"/>
  <c i="1" r="BD97"/>
  <c i="9" r="J39"/>
  <c i="1" r="AV104"/>
  <c i="11" r="F43"/>
  <c i="1" r="BD106"/>
  <c i="13" r="F39"/>
  <c i="1" r="AZ109"/>
  <c i="14" r="F43"/>
  <c i="1" r="BD110"/>
  <c i="15" r="F43"/>
  <c i="1" r="BD111"/>
  <c i="16" r="F41"/>
  <c i="1" r="BB112"/>
  <c i="17" r="J39"/>
  <c i="1" r="AV113"/>
  <c i="18" r="F43"/>
  <c i="1" r="BD114"/>
  <c i="19" r="F43"/>
  <c i="1" r="BD115"/>
  <c i="20" r="J112"/>
  <c r="J106"/>
  <c r="J114"/>
  <c r="F43"/>
  <c i="1" r="BD116"/>
  <c i="21" r="F43"/>
  <c i="1" r="BD118"/>
  <c i="23" r="F39"/>
  <c i="1" r="AZ120"/>
  <c i="24" r="F43"/>
  <c i="1" r="BD121"/>
  <c i="2" r="J39"/>
  <c i="1" r="AV97"/>
  <c i="9" r="F39"/>
  <c i="1" r="AZ104"/>
  <c i="11" r="J39"/>
  <c i="1" r="AV106"/>
  <c i="13" r="F41"/>
  <c i="1" r="BB109"/>
  <c i="14" r="F41"/>
  <c i="1" r="BB110"/>
  <c i="15" r="F39"/>
  <c i="1" r="AZ111"/>
  <c i="16" r="F43"/>
  <c i="1" r="BD112"/>
  <c i="17" r="F42"/>
  <c i="1" r="BC113"/>
  <c i="18" r="F41"/>
  <c i="1" r="BB114"/>
  <c i="19" r="F39"/>
  <c i="1" r="AZ115"/>
  <c i="20" r="F39"/>
  <c i="1" r="AZ116"/>
  <c i="21" r="F42"/>
  <c i="1" r="BC118"/>
  <c i="23" r="J39"/>
  <c i="1" r="AV120"/>
  <c i="23" r="F41"/>
  <c i="1" r="BB120"/>
  <c i="25" r="J113"/>
  <c r="BF113"/>
  <c r="F40"/>
  <c i="1" r="BA122"/>
  <c i="25" r="F39"/>
  <c i="1" r="AZ122"/>
  <c i="28" r="J37"/>
  <c i="1" r="AV126"/>
  <c i="29" r="J37"/>
  <c i="1" r="AV127"/>
  <c i="31" r="F37"/>
  <c i="1" r="AZ129"/>
  <c i="32" r="F41"/>
  <c i="1" r="BD130"/>
  <c i="34" r="J37"/>
  <c i="1" r="AV132"/>
  <c i="34" r="F39"/>
  <c i="1" r="BB132"/>
  <c i="35" r="F41"/>
  <c i="1" r="BD133"/>
  <c i="37" r="F38"/>
  <c i="1" r="BC135"/>
  <c i="38" r="J109"/>
  <c r="BF109"/>
  <c r="J38"/>
  <c i="1" r="AW137"/>
  <c i="39" r="F39"/>
  <c i="1" r="BB138"/>
  <c i="40" r="F37"/>
  <c i="1" r="AZ139"/>
  <c i="43" r="F39"/>
  <c i="1" r="BD143"/>
  <c i="2" l="1" r="R726"/>
  <c r="R158"/>
  <c i="37" r="BK133"/>
  <c r="J133"/>
  <c r="J97"/>
  <c i="4" r="R145"/>
  <c i="2" r="BK159"/>
  <c r="J159"/>
  <c r="J101"/>
  <c i="27" r="P161"/>
  <c i="33" r="T154"/>
  <c i="30" r="P134"/>
  <c i="1" r="AU128"/>
  <c i="37" r="T133"/>
  <c r="T132"/>
  <c i="23" r="P138"/>
  <c i="1" r="AU120"/>
  <c i="20" r="R137"/>
  <c i="6" r="P145"/>
  <c i="1" r="AU101"/>
  <c i="12" r="R158"/>
  <c i="29" r="T142"/>
  <c i="5" r="T138"/>
  <c i="3" r="T151"/>
  <c i="30" r="T134"/>
  <c i="22" r="R153"/>
  <c r="R143"/>
  <c i="15" r="BK151"/>
  <c r="J151"/>
  <c r="J103"/>
  <c i="26" r="T138"/>
  <c i="3" r="BK151"/>
  <c r="J151"/>
  <c r="J101"/>
  <c i="12" r="T158"/>
  <c i="35" r="P133"/>
  <c i="1" r="AU133"/>
  <c i="4" r="P145"/>
  <c i="1" r="AU99"/>
  <c i="23" r="T138"/>
  <c i="15" r="R151"/>
  <c r="R144"/>
  <c i="27" r="R570"/>
  <c r="R160"/>
  <c i="24" r="T137"/>
  <c i="34" r="T133"/>
  <c i="17" r="T143"/>
  <c i="37" r="R133"/>
  <c r="R132"/>
  <c i="13" r="P147"/>
  <c r="P146"/>
  <c i="1" r="AU109"/>
  <c i="31" r="P148"/>
  <c r="P139"/>
  <c i="1" r="AU129"/>
  <c i="23" r="R138"/>
  <c i="34" r="R133"/>
  <c i="17" r="BK155"/>
  <c i="12" r="BK736"/>
  <c r="J736"/>
  <c r="J108"/>
  <c i="9" r="T137"/>
  <c i="3" r="R151"/>
  <c r="R150"/>
  <c i="14" r="T146"/>
  <c i="10" r="R137"/>
  <c i="3" r="P274"/>
  <c r="P150"/>
  <c i="1" r="AU98"/>
  <c i="33" r="P154"/>
  <c i="37" r="P133"/>
  <c r="P132"/>
  <c i="1" r="AU135"/>
  <c i="25" r="T138"/>
  <c i="19" r="R137"/>
  <c i="36" r="P134"/>
  <c i="1" r="AU134"/>
  <c i="20" r="P137"/>
  <c i="1" r="AU116"/>
  <c i="36" r="T134"/>
  <c i="33" r="R154"/>
  <c r="R139"/>
  <c i="19" r="T137"/>
  <c i="28" r="P181"/>
  <c i="15" r="T151"/>
  <c r="T144"/>
  <c i="22" r="T153"/>
  <c r="T143"/>
  <c i="4" r="T145"/>
  <c i="8" r="R154"/>
  <c i="34" r="P133"/>
  <c i="1" r="AU132"/>
  <c i="12" r="P158"/>
  <c i="28" r="P140"/>
  <c r="P139"/>
  <c i="1" r="AU126"/>
  <c i="31" r="BK148"/>
  <c r="J148"/>
  <c r="J101"/>
  <c i="15" r="P151"/>
  <c r="P144"/>
  <c i="1" r="AU111"/>
  <c i="24" r="R137"/>
  <c i="12" r="P736"/>
  <c i="7" r="BK139"/>
  <c r="J139"/>
  <c r="J100"/>
  <c r="J34"/>
  <c i="3" r="T274"/>
  <c i="18" r="R137"/>
  <c i="30" r="BK134"/>
  <c r="J134"/>
  <c r="J98"/>
  <c r="J32"/>
  <c i="33" r="P140"/>
  <c r="P139"/>
  <c i="1" r="AU131"/>
  <c i="6" r="T155"/>
  <c r="T145"/>
  <c i="11" r="T137"/>
  <c i="8" r="T143"/>
  <c r="T142"/>
  <c i="2" r="T159"/>
  <c i="33" r="BK154"/>
  <c r="J154"/>
  <c r="J102"/>
  <c i="6" r="R145"/>
  <c i="29" r="R142"/>
  <c i="11" r="P137"/>
  <c i="1" r="AU106"/>
  <c i="35" r="R133"/>
  <c i="14" r="BK146"/>
  <c r="J146"/>
  <c r="J100"/>
  <c r="J34"/>
  <c i="28" r="T140"/>
  <c r="T139"/>
  <c i="25" r="R138"/>
  <c i="2" r="P726"/>
  <c r="P158"/>
  <c i="1" r="AU97"/>
  <c i="2" r="BK726"/>
  <c r="J726"/>
  <c r="J108"/>
  <c i="29" r="P142"/>
  <c i="1" r="AU127"/>
  <c i="27" r="T570"/>
  <c i="13" r="T147"/>
  <c i="31" r="R139"/>
  <c i="26" r="P138"/>
  <c i="1" r="AU123"/>
  <c i="19" r="P137"/>
  <c i="1" r="AU115"/>
  <c i="17" r="P155"/>
  <c r="P142"/>
  <c i="1" r="AU113"/>
  <c i="35" r="T133"/>
  <c i="27" r="P570"/>
  <c i="26" r="R138"/>
  <c i="14" r="R146"/>
  <c i="10" r="P137"/>
  <c i="1" r="AU105"/>
  <c i="8" r="R143"/>
  <c i="31" r="T148"/>
  <c r="T139"/>
  <c i="6" r="BK155"/>
  <c r="J155"/>
  <c r="J103"/>
  <c i="19" r="BK137"/>
  <c r="J137"/>
  <c r="J100"/>
  <c r="J34"/>
  <c i="14" r="P146"/>
  <c i="1" r="AU110"/>
  <c i="17" r="T155"/>
  <c i="13" r="T223"/>
  <c i="22" r="P153"/>
  <c r="P143"/>
  <c i="1" r="AU119"/>
  <c i="30" r="R134"/>
  <c i="28" r="R181"/>
  <c i="27" r="T161"/>
  <c r="T160"/>
  <c i="17" r="R155"/>
  <c r="R142"/>
  <c i="12" r="R736"/>
  <c i="33" r="T140"/>
  <c i="2" r="T726"/>
  <c i="8" r="P154"/>
  <c r="P142"/>
  <c i="1" r="AU103"/>
  <c i="28" r="R140"/>
  <c r="R139"/>
  <c i="12" r="T736"/>
  <c i="32" r="R135"/>
  <c i="33" r="BK140"/>
  <c r="J140"/>
  <c r="J99"/>
  <c i="43" r="BK131"/>
  <c r="J131"/>
  <c r="J96"/>
  <c r="J30"/>
  <c r="J133"/>
  <c r="J98"/>
  <c i="17" r="BK143"/>
  <c r="J143"/>
  <c r="J101"/>
  <c i="16" r="BK140"/>
  <c r="J140"/>
  <c r="J101"/>
  <c i="42" r="BK132"/>
  <c r="J132"/>
  <c r="J98"/>
  <c r="J32"/>
  <c i="41" r="BK132"/>
  <c r="J132"/>
  <c r="J98"/>
  <c r="J32"/>
  <c i="40" r="BK132"/>
  <c r="J132"/>
  <c r="J98"/>
  <c r="J32"/>
  <c i="39" r="BF109"/>
  <c i="31" r="BK139"/>
  <c r="J139"/>
  <c r="J98"/>
  <c r="J32"/>
  <c i="32" r="J33"/>
  <c r="BF112"/>
  <c i="29" r="J33"/>
  <c i="28" r="J140"/>
  <c r="J99"/>
  <c i="29" r="BF119"/>
  <c i="27" r="BK160"/>
  <c r="J160"/>
  <c r="J98"/>
  <c r="J32"/>
  <c r="J161"/>
  <c r="J99"/>
  <c i="23" r="BK138"/>
  <c r="J138"/>
  <c r="J100"/>
  <c r="J34"/>
  <c i="22" r="BK143"/>
  <c r="J143"/>
  <c r="J100"/>
  <c r="J34"/>
  <c r="J144"/>
  <c r="J101"/>
  <c i="21" r="BK148"/>
  <c r="J148"/>
  <c r="J100"/>
  <c r="J34"/>
  <c i="20" r="BF112"/>
  <c r="J35"/>
  <c i="18" r="BF112"/>
  <c r="J35"/>
  <c i="16" r="BK139"/>
  <c r="J139"/>
  <c r="J100"/>
  <c r="J34"/>
  <c i="13" r="BK146"/>
  <c r="J146"/>
  <c r="J100"/>
  <c r="J34"/>
  <c i="12" r="BK157"/>
  <c r="J157"/>
  <c r="J100"/>
  <c r="J34"/>
  <c i="11" r="J35"/>
  <c r="BF112"/>
  <c i="9" r="BK137"/>
  <c r="J137"/>
  <c r="J100"/>
  <c r="J34"/>
  <c i="8" r="J143"/>
  <c r="J101"/>
  <c r="BF117"/>
  <c i="6" r="J146"/>
  <c r="J101"/>
  <c i="5" r="J35"/>
  <c r="BF113"/>
  <c i="4" r="BF120"/>
  <c i="14" r="J121"/>
  <c r="J115"/>
  <c r="J35"/>
  <c i="9" r="J112"/>
  <c r="BF112"/>
  <c r="F40"/>
  <c i="1" r="BA104"/>
  <c r="BC96"/>
  <c r="AY96"/>
  <c i="21" r="J123"/>
  <c r="BF123"/>
  <c r="F40"/>
  <c i="1" r="BA118"/>
  <c i="24" r="J106"/>
  <c r="J35"/>
  <c r="J36"/>
  <c i="1" r="AG121"/>
  <c r="AZ117"/>
  <c r="AV117"/>
  <c i="26" r="J107"/>
  <c r="J115"/>
  <c i="29" r="J38"/>
  <c i="1" r="AW127"/>
  <c r="AT127"/>
  <c i="18" r="J36"/>
  <c i="1" r="AG114"/>
  <c r="BC107"/>
  <c r="AY107"/>
  <c i="24" r="F40"/>
  <c i="1" r="BA121"/>
  <c r="BB117"/>
  <c r="AX117"/>
  <c i="29" r="J34"/>
  <c i="1" r="AG127"/>
  <c r="AN127"/>
  <c i="32" r="J38"/>
  <c i="1" r="AW130"/>
  <c r="AT130"/>
  <c i="10" r="J40"/>
  <c i="1" r="AW105"/>
  <c r="AT105"/>
  <c i="16" r="J114"/>
  <c r="BF114"/>
  <c r="J40"/>
  <c i="1" r="AW112"/>
  <c r="AT112"/>
  <c r="AZ107"/>
  <c r="AV107"/>
  <c i="25" r="J40"/>
  <c i="1" r="AW122"/>
  <c r="AT122"/>
  <c i="28" r="J110"/>
  <c r="J33"/>
  <c r="J34"/>
  <c i="1" r="AG126"/>
  <c i="35" r="J104"/>
  <c r="J112"/>
  <c i="1" r="AZ124"/>
  <c r="AV124"/>
  <c i="38" r="F38"/>
  <c i="1" r="BA137"/>
  <c i="4" r="J122"/>
  <c i="11" r="J40"/>
  <c i="1" r="AW106"/>
  <c r="AT106"/>
  <c i="36" r="J105"/>
  <c r="J33"/>
  <c r="J34"/>
  <c i="1" r="AG134"/>
  <c r="BB124"/>
  <c r="AX124"/>
  <c i="39" r="J38"/>
  <c i="1" r="AW138"/>
  <c r="AT138"/>
  <c r="BC140"/>
  <c r="AY140"/>
  <c i="8" r="J40"/>
  <c i="1" r="AW103"/>
  <c r="AT103"/>
  <c i="30" r="J111"/>
  <c r="J105"/>
  <c r="J33"/>
  <c i="1" r="AU140"/>
  <c i="4" r="J40"/>
  <c i="1" r="AW99"/>
  <c r="AT99"/>
  <c i="7" r="J114"/>
  <c r="J108"/>
  <c r="J116"/>
  <c i="1" r="AU136"/>
  <c i="8" r="J119"/>
  <c i="1" r="BD96"/>
  <c i="20" r="F40"/>
  <c i="1" r="BA116"/>
  <c i="34" r="J104"/>
  <c r="J33"/>
  <c r="J34"/>
  <c i="1" r="AG132"/>
  <c r="BC124"/>
  <c r="AY124"/>
  <c r="BB136"/>
  <c r="AX136"/>
  <c r="AZ140"/>
  <c r="AV140"/>
  <c i="5" r="F40"/>
  <c i="1" r="BA100"/>
  <c i="22" r="J118"/>
  <c r="J112"/>
  <c r="J35"/>
  <c r="J36"/>
  <c i="1" r="AG119"/>
  <c r="AT121"/>
  <c r="BD117"/>
  <c i="28" r="F38"/>
  <c i="1" r="BA126"/>
  <c i="35" r="J38"/>
  <c i="1" r="AW133"/>
  <c r="AT133"/>
  <c i="39" r="J111"/>
  <c i="1" r="BD136"/>
  <c i="43" r="J110"/>
  <c r="J104"/>
  <c r="J31"/>
  <c r="J32"/>
  <c i="1" r="AG143"/>
  <c r="BB96"/>
  <c i="20" r="J36"/>
  <c i="1" r="AG116"/>
  <c r="BB107"/>
  <c r="AX107"/>
  <c i="25" r="J107"/>
  <c r="J115"/>
  <c i="1" r="BC117"/>
  <c r="AY117"/>
  <c i="27" r="J137"/>
  <c r="BF137"/>
  <c r="J38"/>
  <c i="1" r="AW125"/>
  <c r="AT125"/>
  <c r="AT126"/>
  <c i="32" r="J34"/>
  <c i="1" r="AG130"/>
  <c i="34" r="F38"/>
  <c i="1" r="BA132"/>
  <c i="40" r="J109"/>
  <c r="J103"/>
  <c r="J33"/>
  <c i="41" r="J109"/>
  <c r="J103"/>
  <c r="J33"/>
  <c r="J34"/>
  <c i="1" r="AG141"/>
  <c r="BD140"/>
  <c i="19" r="J112"/>
  <c r="J106"/>
  <c r="J35"/>
  <c r="J36"/>
  <c i="1" r="AG115"/>
  <c i="5" r="J36"/>
  <c i="1" r="AG100"/>
  <c i="10" r="J106"/>
  <c r="J114"/>
  <c i="12" r="J132"/>
  <c r="BF132"/>
  <c r="J40"/>
  <c i="1" r="AW108"/>
  <c r="AT108"/>
  <c i="13" r="J121"/>
  <c r="J115"/>
  <c r="J35"/>
  <c r="J36"/>
  <c i="1" r="AG109"/>
  <c r="BD107"/>
  <c i="23" r="J113"/>
  <c r="J107"/>
  <c r="J115"/>
  <c i="1" r="AT123"/>
  <c i="26" r="F40"/>
  <c i="1" r="BA123"/>
  <c i="31" r="J116"/>
  <c r="J110"/>
  <c r="J33"/>
  <c r="J34"/>
  <c i="1" r="AG129"/>
  <c r="AT132"/>
  <c i="36" r="J38"/>
  <c i="1" r="AW134"/>
  <c r="AT134"/>
  <c r="AT137"/>
  <c r="AZ136"/>
  <c r="AV136"/>
  <c r="BB140"/>
  <c r="AX140"/>
  <c i="11" r="J36"/>
  <c i="1" r="AG106"/>
  <c r="AZ96"/>
  <c r="AV96"/>
  <c i="18" r="F40"/>
  <c i="1" r="BA114"/>
  <c r="BD124"/>
  <c i="38" r="J103"/>
  <c r="J33"/>
  <c r="J34"/>
  <c i="1" r="AG137"/>
  <c r="BC136"/>
  <c r="AY136"/>
  <c i="42" r="J109"/>
  <c r="J103"/>
  <c r="J33"/>
  <c r="J34"/>
  <c i="1" r="AG142"/>
  <c i="13" l="1" r="T146"/>
  <c i="12" r="P157"/>
  <c i="1" r="AU108"/>
  <c i="3" r="T150"/>
  <c i="17" r="BK142"/>
  <c r="J142"/>
  <c r="J100"/>
  <c r="J34"/>
  <c r="T142"/>
  <c i="27" r="P160"/>
  <c i="1" r="AU125"/>
  <c i="2" r="T158"/>
  <c i="12" r="R157"/>
  <c r="T157"/>
  <c i="8" r="R142"/>
  <c i="33" r="T139"/>
  <c i="19" r="BF112"/>
  <c i="7" r="BF114"/>
  <c r="J35"/>
  <c i="43" r="BF110"/>
  <c i="14" r="BF121"/>
  <c i="6" r="BK145"/>
  <c r="J145"/>
  <c r="J100"/>
  <c r="J34"/>
  <c i="15" r="BK144"/>
  <c r="J144"/>
  <c r="J100"/>
  <c r="J34"/>
  <c i="33" r="BK139"/>
  <c r="J139"/>
  <c r="J98"/>
  <c r="J32"/>
  <c i="30" r="BF111"/>
  <c i="2" r="BK158"/>
  <c r="J158"/>
  <c r="J100"/>
  <c r="J34"/>
  <c i="37" r="BK132"/>
  <c r="J132"/>
  <c r="J96"/>
  <c r="J30"/>
  <c i="17" r="J155"/>
  <c r="J104"/>
  <c i="3" r="BK150"/>
  <c r="J150"/>
  <c r="J100"/>
  <c r="J34"/>
  <c i="42" r="BF109"/>
  <c i="41" r="BF109"/>
  <c i="40" r="BF109"/>
  <c i="39" r="J43"/>
  <c i="38" r="J43"/>
  <c i="1" r="AN137"/>
  <c i="36" r="J43"/>
  <c i="35" r="J33"/>
  <c i="34" r="J43"/>
  <c i="32" r="J43"/>
  <c i="31" r="BF116"/>
  <c i="29" r="J43"/>
  <c i="28" r="J43"/>
  <c i="26" r="J35"/>
  <c i="25" r="J35"/>
  <c i="23" r="J35"/>
  <c r="BF113"/>
  <c i="24" r="J45"/>
  <c i="22" r="BF118"/>
  <c i="13" r="BF121"/>
  <c i="11" r="J45"/>
  <c i="10" r="J35"/>
  <c i="8" r="J45"/>
  <c i="4" r="J45"/>
  <c i="1" r="AN99"/>
  <c r="AN103"/>
  <c r="AN106"/>
  <c r="AN121"/>
  <c r="AN126"/>
  <c r="AN130"/>
  <c r="AN132"/>
  <c r="AN134"/>
  <c r="AN138"/>
  <c r="AU107"/>
  <c i="17" r="J117"/>
  <c r="J111"/>
  <c r="J119"/>
  <c i="1" r="AU96"/>
  <c i="30" r="J113"/>
  <c i="14" r="J123"/>
  <c i="30" r="F38"/>
  <c i="1" r="BA128"/>
  <c r="AX96"/>
  <c i="13" r="F40"/>
  <c i="1" r="BA109"/>
  <c i="39" r="F38"/>
  <c i="1" r="BA138"/>
  <c i="43" r="F36"/>
  <c i="1" r="BA143"/>
  <c r="AU124"/>
  <c i="43" r="J36"/>
  <c i="1" r="AW143"/>
  <c r="AT143"/>
  <c r="AN143"/>
  <c i="11" r="F40"/>
  <c i="1" r="BA106"/>
  <c i="21" r="J40"/>
  <c i="1" r="AW118"/>
  <c r="AT118"/>
  <c r="BD95"/>
  <c r="BB95"/>
  <c r="AX95"/>
  <c i="29" r="F38"/>
  <c i="1" r="BA127"/>
  <c i="32" r="F38"/>
  <c i="1" r="BA130"/>
  <c i="35" r="J34"/>
  <c i="1" r="AG133"/>
  <c r="AN133"/>
  <c i="36" r="J113"/>
  <c i="40" r="J111"/>
  <c i="42" r="J111"/>
  <c i="7" r="J40"/>
  <c i="1" r="AW102"/>
  <c r="AT102"/>
  <c i="4" r="F40"/>
  <c i="1" r="BA99"/>
  <c i="13" r="J123"/>
  <c i="16" r="F40"/>
  <c i="1" r="BA112"/>
  <c i="23" r="F40"/>
  <c i="1" r="BA120"/>
  <c i="38" r="J111"/>
  <c i="41" r="J38"/>
  <c i="1" r="AW141"/>
  <c r="AT141"/>
  <c r="AN141"/>
  <c r="AU117"/>
  <c i="15" r="J119"/>
  <c r="J113"/>
  <c r="J121"/>
  <c i="30" r="J34"/>
  <c i="1" r="AG128"/>
  <c i="8" r="F40"/>
  <c i="1" r="BA103"/>
  <c i="19" r="F40"/>
  <c i="1" r="BA115"/>
  <c i="23" r="J36"/>
  <c i="1" r="AG120"/>
  <c i="25" r="J36"/>
  <c i="1" r="AG122"/>
  <c r="AN122"/>
  <c i="26" r="J36"/>
  <c i="1" r="AG123"/>
  <c r="AN123"/>
  <c i="28" r="J118"/>
  <c i="31" r="J118"/>
  <c r="J38"/>
  <c i="1" r="AW129"/>
  <c r="AT129"/>
  <c i="19" r="J40"/>
  <c i="1" r="AW115"/>
  <c r="AT115"/>
  <c r="AN115"/>
  <c i="9" r="J40"/>
  <c i="1" r="AW104"/>
  <c r="AT104"/>
  <c i="18" r="J40"/>
  <c i="1" r="AW114"/>
  <c r="AT114"/>
  <c i="23" r="J40"/>
  <c i="1" r="AW120"/>
  <c r="AT120"/>
  <c i="40" r="J38"/>
  <c i="1" r="AW139"/>
  <c r="AT139"/>
  <c i="7" r="J36"/>
  <c i="1" r="AG102"/>
  <c r="AN102"/>
  <c i="33" r="J116"/>
  <c r="BF116"/>
  <c r="J38"/>
  <c i="1" r="AW131"/>
  <c r="AT131"/>
  <c i="3" r="J125"/>
  <c r="BF125"/>
  <c r="J40"/>
  <c i="1" r="AW98"/>
  <c r="AT98"/>
  <c i="5" r="J40"/>
  <c i="1" r="AW100"/>
  <c r="AT100"/>
  <c i="16" r="J108"/>
  <c r="J116"/>
  <c i="20" r="J40"/>
  <c i="1" r="AW116"/>
  <c r="AT116"/>
  <c r="BC95"/>
  <c r="AY95"/>
  <c i="27" r="F38"/>
  <c i="1" r="BA125"/>
  <c i="41" r="J111"/>
  <c i="1" r="AG140"/>
  <c i="43" r="J112"/>
  <c i="14" r="F40"/>
  <c i="1" r="BA110"/>
  <c i="22" r="J120"/>
  <c r="J40"/>
  <c i="1" r="AW119"/>
  <c r="AT119"/>
  <c i="19" r="J114"/>
  <c i="14" r="J36"/>
  <c i="1" r="AG110"/>
  <c i="37" r="J111"/>
  <c r="BF111"/>
  <c r="J36"/>
  <c i="1" r="AW135"/>
  <c r="AT135"/>
  <c i="10" r="J36"/>
  <c i="1" r="AG105"/>
  <c r="AN105"/>
  <c i="12" r="F40"/>
  <c i="1" r="BA108"/>
  <c i="6" r="J120"/>
  <c r="BF120"/>
  <c r="J40"/>
  <c i="1" r="AW101"/>
  <c r="AT101"/>
  <c i="2" r="J133"/>
  <c r="BF133"/>
  <c r="J40"/>
  <c i="1" r="AW97"/>
  <c r="AT97"/>
  <c i="12" r="J126"/>
  <c r="J134"/>
  <c i="22" r="F40"/>
  <c i="1" r="BA119"/>
  <c i="7" r="F40"/>
  <c i="1" r="BA102"/>
  <c i="13" r="J40"/>
  <c i="1" r="AW109"/>
  <c r="AT109"/>
  <c i="34" r="J112"/>
  <c i="40" r="J34"/>
  <c i="1" r="AG139"/>
  <c r="AG136"/>
  <c i="41" r="F38"/>
  <c i="1" r="BA141"/>
  <c i="9" r="J106"/>
  <c r="J114"/>
  <c i="21" r="J117"/>
  <c r="J125"/>
  <c i="24" r="J114"/>
  <c i="1" r="AZ95"/>
  <c r="AV95"/>
  <c i="27" r="J131"/>
  <c r="J33"/>
  <c r="J34"/>
  <c i="1" r="AG125"/>
  <c i="31" r="F38"/>
  <c i="1" r="BA129"/>
  <c i="42" r="J38"/>
  <c i="1" r="AW142"/>
  <c r="AT142"/>
  <c r="AN142"/>
  <c i="7" l="1" r="J45"/>
  <c i="43" r="J41"/>
  <c i="19" r="J45"/>
  <c i="15" r="J35"/>
  <c i="17" r="J35"/>
  <c i="15" r="BF119"/>
  <c i="17" r="BF117"/>
  <c i="42" r="J43"/>
  <c i="41" r="J43"/>
  <c i="1" r="AN139"/>
  <c i="40" r="J43"/>
  <c i="35" r="J43"/>
  <c i="31" r="J43"/>
  <c i="27" r="J43"/>
  <c i="1" r="AN125"/>
  <c i="26" r="J45"/>
  <c i="25" r="J45"/>
  <c i="23" r="J45"/>
  <c i="22" r="J45"/>
  <c i="21" r="J35"/>
  <c i="20" r="J45"/>
  <c i="18" r="J45"/>
  <c i="16" r="J35"/>
  <c i="12" r="J35"/>
  <c i="13" r="J45"/>
  <c i="10" r="J45"/>
  <c i="9" r="J35"/>
  <c i="5" r="J45"/>
  <c i="1" r="AN100"/>
  <c r="AN109"/>
  <c r="AN114"/>
  <c r="AN116"/>
  <c r="AN119"/>
  <c r="AN120"/>
  <c r="AN129"/>
  <c r="AU95"/>
  <c r="AU94"/>
  <c i="37" r="J105"/>
  <c r="J31"/>
  <c r="J32"/>
  <c i="1" r="AG135"/>
  <c r="AN135"/>
  <c i="6" r="J114"/>
  <c r="J35"/>
  <c r="J36"/>
  <c i="1" r="AG101"/>
  <c r="AN101"/>
  <c i="3" r="J119"/>
  <c r="J127"/>
  <c i="2" r="F40"/>
  <c i="1" r="BA97"/>
  <c r="BD94"/>
  <c r="W33"/>
  <c i="2" r="J127"/>
  <c r="J35"/>
  <c r="J36"/>
  <c i="1" r="AG97"/>
  <c r="AN97"/>
  <c i="33" r="F38"/>
  <c i="1" r="BA131"/>
  <c r="BA124"/>
  <c r="AW124"/>
  <c r="AT124"/>
  <c i="30" r="J38"/>
  <c i="1" r="AW128"/>
  <c r="AT128"/>
  <c i="12" r="J36"/>
  <c i="1" r="AG108"/>
  <c i="27" r="J139"/>
  <c i="42" r="F38"/>
  <c i="1" r="BA142"/>
  <c r="BA140"/>
  <c r="AW140"/>
  <c r="AT140"/>
  <c r="AN140"/>
  <c i="15" r="J40"/>
  <c i="1" r="AW111"/>
  <c r="AT111"/>
  <c i="6" r="F40"/>
  <c i="1" r="BA101"/>
  <c i="3" r="F40"/>
  <c i="1" r="BA98"/>
  <c r="AZ94"/>
  <c r="AV94"/>
  <c r="AK29"/>
  <c i="33" r="J110"/>
  <c r="J118"/>
  <c i="14" r="J40"/>
  <c i="1" r="AW110"/>
  <c r="AT110"/>
  <c i="16" r="J36"/>
  <c i="1" r="AG112"/>
  <c r="AN112"/>
  <c i="40" r="F38"/>
  <c i="1" r="BA139"/>
  <c r="BA136"/>
  <c r="AW136"/>
  <c r="AT136"/>
  <c r="AN136"/>
  <c i="37" r="F36"/>
  <c i="1" r="BA135"/>
  <c i="17" r="J40"/>
  <c i="1" r="AW113"/>
  <c r="AT113"/>
  <c r="BA117"/>
  <c r="AW117"/>
  <c r="AT117"/>
  <c r="BB94"/>
  <c r="W31"/>
  <c i="9" r="J36"/>
  <c i="1" r="AG104"/>
  <c r="AN104"/>
  <c r="BC94"/>
  <c r="W32"/>
  <c i="21" r="J36"/>
  <c i="1" r="AG118"/>
  <c r="AG117"/>
  <c i="15" r="J36"/>
  <c i="1" r="AG111"/>
  <c r="AN111"/>
  <c i="17" r="J36"/>
  <c i="1" r="AG113"/>
  <c r="AN113"/>
  <c i="3" l="1" r="J35"/>
  <c i="37" r="J41"/>
  <c i="33" r="J33"/>
  <c i="30" r="J43"/>
  <c i="14" r="J45"/>
  <c i="2" r="J45"/>
  <c i="6" r="J45"/>
  <c i="15" r="J45"/>
  <c i="17" r="J45"/>
  <c i="21" r="J45"/>
  <c i="1" r="AN118"/>
  <c i="16" r="J45"/>
  <c i="12" r="J45"/>
  <c i="1" r="AN108"/>
  <c i="9" r="J45"/>
  <c i="1" r="AN117"/>
  <c r="AN128"/>
  <c r="AN110"/>
  <c r="BA96"/>
  <c r="AW96"/>
  <c r="AT96"/>
  <c i="2" r="J135"/>
  <c i="15" r="F40"/>
  <c i="1" r="BA111"/>
  <c r="AY94"/>
  <c r="AX94"/>
  <c i="3" r="J36"/>
  <c i="1" r="AG98"/>
  <c r="AN98"/>
  <c i="17" r="F40"/>
  <c i="1" r="BA113"/>
  <c i="33" r="J34"/>
  <c i="1" r="AG131"/>
  <c r="AN131"/>
  <c i="6" r="J122"/>
  <c i="37" r="J113"/>
  <c i="1" r="AG107"/>
  <c r="W29"/>
  <c i="33" l="1" r="J43"/>
  <c i="3" r="J45"/>
  <c i="1" r="AG96"/>
  <c r="AG124"/>
  <c r="AN124"/>
  <c r="BA107"/>
  <c r="AW107"/>
  <c r="AT107"/>
  <c l="1" r="AN96"/>
  <c r="AN107"/>
  <c r="BA95"/>
  <c r="AW95"/>
  <c r="AT95"/>
  <c r="AG95"/>
  <c r="AG94"/>
  <c r="AK26"/>
  <c l="1" r="AN95"/>
  <c r="BA94"/>
  <c r="W30"/>
  <c l="1" r="AW94"/>
  <c r="AK30"/>
  <c r="AK35"/>
  <c l="1" r="AT94"/>
  <c r="AN94"/>
</calcChain>
</file>

<file path=xl/sharedStrings.xml><?xml version="1.0" encoding="utf-8"?>
<sst xmlns="http://schemas.openxmlformats.org/spreadsheetml/2006/main">
  <si>
    <t>Export Komplet</t>
  </si>
  <si>
    <t/>
  </si>
  <si>
    <t>2.0</t>
  </si>
  <si>
    <t>False</t>
  </si>
  <si>
    <t>{889e4d06-d039-47cb-bdef-d6641f6499fb}</t>
  </si>
  <si>
    <t xml:space="preserve">&gt;&gt;  skryté stĺpce  &lt;&lt;</t>
  </si>
  <si>
    <t>0,01</t>
  </si>
  <si>
    <t>20</t>
  </si>
  <si>
    <t>REKAPITULÁCIA STAVBY</t>
  </si>
  <si>
    <t xml:space="preserve">v ---  nižšie sa nachádzajú doplnkové a pomocné údaje k zostavám  --- v</t>
  </si>
  <si>
    <t>Návod na vyplnenie</t>
  </si>
  <si>
    <t>0,001</t>
  </si>
  <si>
    <t>Kód:</t>
  </si>
  <si>
    <t>RP2407-072r</t>
  </si>
  <si>
    <t xml:space="preserve">Meniť je možné iba bunky so žltým podfarbením!_x000d_
_x000d_
1) na prvom liste Rekapitulácie stavby vyplňte v zostave_x000d_
_x000d_
    a) Rekapitulácia stavby_x000d_
       - údaje o Zhotoviteľovi_x000d_
         (prenesú sa do ostatných zostáv aj v iných listoch)_x000d_
_x000d_
    b) Rekapitulácia objektov stavby_x000d_
       - potrebné Ostatné náklady_x000d_
_x000d_
2) na vybraných listoch vyplňte v zostave_x000d_
_x000d_
    a) Krycí list_x000d_
       - údaje o Zhotoviteľovi, pokiaľ sa líšia od údajov o Zhotoviteľovi na Rekapitulácii stavby_x000d_
         (údaje se prenesú do ostatných zostav v danom liste)_x000d_
_x000d_
    b) Rekapitulácia rozpočtu_x000d_
       - potrebné Ostatné náklady_x000d_
_x000d_
    c) Celkové náklady za stavbu_x000d_
       - ceny na položkách_x000d_
       - množstvo, pokiaľ má žlté podfarbenie_x000d_
       - a v prípade potreby poznámku (tá je v skrytom stĺpci)</t>
  </si>
  <si>
    <t>Stavba:</t>
  </si>
  <si>
    <t>Komplexná rekonštrukcia a realizácia nadstavby budovy študenského domova4,Tr. SNP53,Banská Bystrica</t>
  </si>
  <si>
    <t>JKSO:</t>
  </si>
  <si>
    <t>KS:</t>
  </si>
  <si>
    <t>Miesto:</t>
  </si>
  <si>
    <t>Tr. SNP53,Banská Bystrica,parc.č.1042/1</t>
  </si>
  <si>
    <t>Dátum:</t>
  </si>
  <si>
    <t>10. 9. 2024</t>
  </si>
  <si>
    <t>Objednávateľ:</t>
  </si>
  <si>
    <t>IČO:</t>
  </si>
  <si>
    <t>Univerzita Mateja Bela v Banskej Bystrici</t>
  </si>
  <si>
    <t>IČ DPH:</t>
  </si>
  <si>
    <t>Zhotoviteľ:</t>
  </si>
  <si>
    <t>Vyplň údaj</t>
  </si>
  <si>
    <t>Projektant:</t>
  </si>
  <si>
    <t>Insvet s.r.o.,Koeice</t>
  </si>
  <si>
    <t>True</t>
  </si>
  <si>
    <t>Spracovateľ:</t>
  </si>
  <si>
    <t xml:space="preserve"> </t>
  </si>
  <si>
    <t>Poznámka:</t>
  </si>
  <si>
    <t>Cena bez DPH</t>
  </si>
  <si>
    <t>Sadzba dane</t>
  </si>
  <si>
    <t>Základ dane</t>
  </si>
  <si>
    <t>Výška dane</t>
  </si>
  <si>
    <t>DPH</t>
  </si>
  <si>
    <t>základná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</si>
  <si>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</si>
  <si>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</si>
  <si>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</si>
  <si>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</si>
  <si>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</si>
  <si>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</si>
  <si>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</si>
  <si>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</si>
  <si>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</si>
  <si>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</si>
  <si>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</si>
  <si>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</si>
  <si>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</si>
  <si>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</si>
  <si>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Informatívne údaje z listov zákaziek</t>
  </si>
  <si>
    <t>Kód</t>
  </si>
  <si>
    <t>Popis</t>
  </si>
  <si>
    <t>Cena bez DPH [EUR]</t>
  </si>
  <si>
    <t>Cena s DPH [EUR]</t>
  </si>
  <si>
    <t>Typ</t>
  </si>
  <si>
    <t>z toho Ostat._x000d_
náklady [EUR]</t>
  </si>
  <si>
    <t>DPH [EUR]</t>
  </si>
  <si>
    <t>Normohodiny [h]</t>
  </si>
  <si>
    <t>DPH základná [EUR]</t>
  </si>
  <si>
    <t>DPH znížená [EUR]</t>
  </si>
  <si>
    <t>DPH základná prenesená_x000d_
[EUR]</t>
  </si>
  <si>
    <t>DPH znížená prenesená_x000d_
[EUR]</t>
  </si>
  <si>
    <t>Základňa_x000d_
DPH základná</t>
  </si>
  <si>
    <t>Základňa_x000d_
DPH znížená</t>
  </si>
  <si>
    <t>Základňa_x000d_
DPH zákl. prenesená</t>
  </si>
  <si>
    <t>Základňa_x000d_
DPH zníž. prenesená</t>
  </si>
  <si>
    <t>Základňa_x000d_
DPH nulová</t>
  </si>
  <si>
    <t>Náklady z rozpočtov</t>
  </si>
  <si>
    <t>D</t>
  </si>
  <si>
    <t>0</t>
  </si>
  <si>
    <t>###NOIMPORT###</t>
  </si>
  <si>
    <t>IMPORT</t>
  </si>
  <si>
    <t>{00000000-0000-0000-0000-000000000000}</t>
  </si>
  <si>
    <t>SO 01</t>
  </si>
  <si>
    <t xml:space="preserve">A  Budova študenského domova 4</t>
  </si>
  <si>
    <t>STA</t>
  </si>
  <si>
    <t>1</t>
  </si>
  <si>
    <t>{7415511c-42d4-49b6-85dd-9a994a9cf810}</t>
  </si>
  <si>
    <t>SO 01-1</t>
  </si>
  <si>
    <t xml:space="preserve">A  Budova študenského domova 4-I.etapa</t>
  </si>
  <si>
    <t>Časť</t>
  </si>
  <si>
    <t>2</t>
  </si>
  <si>
    <t>{0c4e6399-856c-4e88-aae9-a286a6102e5d}</t>
  </si>
  <si>
    <t>/</t>
  </si>
  <si>
    <t>as-1.etapa</t>
  </si>
  <si>
    <t>architektonicko-stavebné riešenie</t>
  </si>
  <si>
    <t>3</t>
  </si>
  <si>
    <t>{34163ffd-1208-4faa-87ec-5716d30807e8}</t>
  </si>
  <si>
    <t>st-1.etapa</t>
  </si>
  <si>
    <t>Statika</t>
  </si>
  <si>
    <t>{e0c93fe8-4bec-419b-8f5a-e996ee918853}</t>
  </si>
  <si>
    <t>eo-1.etapa</t>
  </si>
  <si>
    <t>Elektroinštalácia-I.etapa</t>
  </si>
  <si>
    <t>{8c84ca2f-8fce-49ce-9c5e-3bb412a94dac}</t>
  </si>
  <si>
    <t>bl</t>
  </si>
  <si>
    <t xml:space="preserve"> Bleskozvod a uzemnenie</t>
  </si>
  <si>
    <t>{cf222ab6-395b-4628-a403-1a00a13fdce2}</t>
  </si>
  <si>
    <t>úk-1.etapa</t>
  </si>
  <si>
    <t>Ústredné vykurovanie-I.etapa</t>
  </si>
  <si>
    <t>{65a85559-9ae8-436a-9515-7d312f7098f6}</t>
  </si>
  <si>
    <t>vzt-1.etapa</t>
  </si>
  <si>
    <t>Vzduchotechnika -I.etapa</t>
  </si>
  <si>
    <t>{467e90a2-b684-4bbb-962b-ec5d82692e4c}</t>
  </si>
  <si>
    <t>zt-1.etapa</t>
  </si>
  <si>
    <t>Zdravotechnická inštalácia-I.etapa</t>
  </si>
  <si>
    <t>{ac36ce6a-f839-49d0-9665-e1f3f498d0ce}</t>
  </si>
  <si>
    <t>eps-1.etapa</t>
  </si>
  <si>
    <t>EPS-I.etapa</t>
  </si>
  <si>
    <t>{3aecc417-6afe-402e-b1ee-28d2c4468411}</t>
  </si>
  <si>
    <t>hsp-1.etapa</t>
  </si>
  <si>
    <t>HSP -I.etapa</t>
  </si>
  <si>
    <t>{e6ffb261-b43e-4047-bbc2-a314dc13908c}</t>
  </si>
  <si>
    <t>stk-1.etapa</t>
  </si>
  <si>
    <t>ŠTK-I.etapa</t>
  </si>
  <si>
    <t>{80dc364c-d4bf-4524-8bc0-4c34789bad0c}</t>
  </si>
  <si>
    <t>SO 01-2</t>
  </si>
  <si>
    <t xml:space="preserve">A  Budova študenského domova 4-II.etapa</t>
  </si>
  <si>
    <t>{2c6ec97d-2e53-4390-996d-4bd31f4b8faf}</t>
  </si>
  <si>
    <t>as-2.etapa</t>
  </si>
  <si>
    <t>{afa8819c-95d2-4c81-8506-9293f2396226}</t>
  </si>
  <si>
    <t>st-2.etapa</t>
  </si>
  <si>
    <t>{6af05e2a-05fb-4db6-ba7a-c792cf20fd22}</t>
  </si>
  <si>
    <t>eo-2.etapa</t>
  </si>
  <si>
    <t>Elektroinštalácia-II.etapa</t>
  </si>
  <si>
    <t>{5cd73c41-6a85-4a48-950b-e6b957d61457}</t>
  </si>
  <si>
    <t>úk-2.etapa</t>
  </si>
  <si>
    <t>Ústredné vykurovanie-II.etapa</t>
  </si>
  <si>
    <t>{cdfa8327-f7cd-4f19-83f5-c8ff97426c4c}</t>
  </si>
  <si>
    <t>vzt-2.etapa</t>
  </si>
  <si>
    <t>Vzduchotechnika</t>
  </si>
  <si>
    <t>{be90e9dd-32d4-4ce8-9890-193316a40bde}</t>
  </si>
  <si>
    <t>zt-2.etapa</t>
  </si>
  <si>
    <t>Zdravotechnická inštalácia</t>
  </si>
  <si>
    <t>{b76436e9-478f-41bb-a450-4fcdf9ce84ea}</t>
  </si>
  <si>
    <t>eps-2.etapa</t>
  </si>
  <si>
    <t>EPS-II.etapa</t>
  </si>
  <si>
    <t>{ce0b0358-ae50-4f9d-a4e5-c54792a92bbb}</t>
  </si>
  <si>
    <t>hsp-2.etapa</t>
  </si>
  <si>
    <t>HSP-II.etapa</t>
  </si>
  <si>
    <t>{f763bb99-d1f4-4553-99c3-4f25a35c3836}</t>
  </si>
  <si>
    <t>stk-2.etapa</t>
  </si>
  <si>
    <t>ŠTK-II.etapa</t>
  </si>
  <si>
    <t>{2ad3f0a8-3d2d-4355-90a7-38b3c3192141}</t>
  </si>
  <si>
    <t>SO 01 1-2</t>
  </si>
  <si>
    <t xml:space="preserve">A  Budova študenského domova 4- I+II.etapa</t>
  </si>
  <si>
    <t>{ee5a88f8-d513-4120-9fcc-3c46d3e1450e}</t>
  </si>
  <si>
    <t>eo 1-2</t>
  </si>
  <si>
    <t>Elektroinštalácia I. a II. etapa</t>
  </si>
  <si>
    <t>{6ed73b3e-bab7-4ad9-8042-ca83a95afdff}</t>
  </si>
  <si>
    <t>úk</t>
  </si>
  <si>
    <t xml:space="preserve">Ústredné vykurovanie  I. a II. etapa</t>
  </si>
  <si>
    <t>{96e2e2ae-393a-4c75-93c4-a02fde5ffc26}</t>
  </si>
  <si>
    <t>eps</t>
  </si>
  <si>
    <t>EPS-I+II.etapa</t>
  </si>
  <si>
    <t>{9c9e2bc7-5e23-4fc8-9449-b6900a765865}</t>
  </si>
  <si>
    <t>hsp</t>
  </si>
  <si>
    <t>HSP-I+II.etapa</t>
  </si>
  <si>
    <t>{0ef84b93-6fb5-4289-ab35-e3143dad619a}</t>
  </si>
  <si>
    <t>stk</t>
  </si>
  <si>
    <t>ŠTK-I+II.etapa</t>
  </si>
  <si>
    <t>{76231ef2-77a1-4a6b-b088-f61b26be6965}</t>
  </si>
  <si>
    <t>dp</t>
  </si>
  <si>
    <t>Dátová prípojka</t>
  </si>
  <si>
    <t>{f84fa467-0938-4a04-a533-38f856e28dc1}</t>
  </si>
  <si>
    <t>SO 02</t>
  </si>
  <si>
    <t xml:space="preserve">B  Budova správy účelových zariadení</t>
  </si>
  <si>
    <t>{f9e1cfdc-d9ba-492a-a6ae-af3fde43da18}</t>
  </si>
  <si>
    <t>as</t>
  </si>
  <si>
    <t>{e516ddc4-0d5e-4246-87ba-d7f703201e8a}</t>
  </si>
  <si>
    <t>st</t>
  </si>
  <si>
    <t>{675ff460-2157-4eb9-a654-fe8e8e97f5d3}</t>
  </si>
  <si>
    <t>eo</t>
  </si>
  <si>
    <t>Elerktroinštalácia</t>
  </si>
  <si>
    <t>{858a05a7-31a1-44d6-9bc6-1438fa3b566a}</t>
  </si>
  <si>
    <t>{0ede3684-279f-41a5-bf82-acc1c3e4c498}</t>
  </si>
  <si>
    <t>Ústredné vykurovanie</t>
  </si>
  <si>
    <t>{61e449c2-4cb7-4fdb-a39a-bda621224dac}</t>
  </si>
  <si>
    <t>vzt</t>
  </si>
  <si>
    <t>{cc052e79-0ee5-403f-a894-e7bc7e515cf9}</t>
  </si>
  <si>
    <t>zt</t>
  </si>
  <si>
    <t>{13f2b9bd-f277-4244-a99e-2b33646617de}</t>
  </si>
  <si>
    <t>EPS</t>
  </si>
  <si>
    <t>{ceb329fe-4ed0-495f-b4a0-556823d421ec}</t>
  </si>
  <si>
    <t>HSP</t>
  </si>
  <si>
    <t>{7cfbd964-df48-415d-ad15-e41ed015ee4e}</t>
  </si>
  <si>
    <t>ŠTK</t>
  </si>
  <si>
    <t>{585598a6-5bfd-481f-b7e4-205353aa8471}</t>
  </si>
  <si>
    <t>SO -03</t>
  </si>
  <si>
    <t>Úprava plochy južnej časti ŠD</t>
  </si>
  <si>
    <t>{9604296e-61a0-4187-9fca-b0663bab8602}</t>
  </si>
  <si>
    <t>PS 01</t>
  </si>
  <si>
    <t>Výťahy</t>
  </si>
  <si>
    <t>PRO</t>
  </si>
  <si>
    <t>{20f1e6e9-673e-4b48-9669-27371e20aedf}</t>
  </si>
  <si>
    <t>PS 01-1</t>
  </si>
  <si>
    <t>Osobný výťah-1.etapa</t>
  </si>
  <si>
    <t>{048c920b-b965-4478-9ae6-e95df77c9a22}</t>
  </si>
  <si>
    <t>PS 01-2</t>
  </si>
  <si>
    <t>Osobný výťah-2.etapa</t>
  </si>
  <si>
    <t>{ff6a810e-22d8-4ead-b4ec-e0ce14350d08}</t>
  </si>
  <si>
    <t>PS 01-3</t>
  </si>
  <si>
    <t>Nákladný výťah</t>
  </si>
  <si>
    <t>{169e9f33-2850-4b76-ac5b-f5fccd8946e8}</t>
  </si>
  <si>
    <t>PS 02</t>
  </si>
  <si>
    <t>Plošiny</t>
  </si>
  <si>
    <t>{0d548a14-e9cd-43b1-a67d-00ff065e3321}</t>
  </si>
  <si>
    <t>PS 02-1</t>
  </si>
  <si>
    <t>Plošina schodisková-pre SO 01</t>
  </si>
  <si>
    <t>{f66ee78e-8e8d-499e-aeda-7cbf111f04f6}</t>
  </si>
  <si>
    <t>PS 02-2</t>
  </si>
  <si>
    <t>Plošina schodisková-pre SO 02</t>
  </si>
  <si>
    <t>{9c7b6897-1952-4a3a-8934-8534e66128ce}</t>
  </si>
  <si>
    <t>PS 03</t>
  </si>
  <si>
    <t>Výdaj jedál</t>
  </si>
  <si>
    <t>{493ce814-d5ff-4e9c-9912-ea7cf7272d2b}</t>
  </si>
  <si>
    <t>KRYCÍ LIST ROZPOČTU</t>
  </si>
  <si>
    <t>Objekt:</t>
  </si>
  <si>
    <t xml:space="preserve">SO 01 - A  Budova študenského domova 4</t>
  </si>
  <si>
    <t>Časť:</t>
  </si>
  <si>
    <t xml:space="preserve">SO 01-1 - A  Budova študenského domova 4-I.etapa</t>
  </si>
  <si>
    <t>Úroveň 3:</t>
  </si>
  <si>
    <t>as-1.etapa - architektonicko-stavebné riešenie</t>
  </si>
  <si>
    <t>Náklady z rozpočtu</t>
  </si>
  <si>
    <t>Ostatné náklady</t>
  </si>
  <si>
    <t>REKAPITULÁCIA ROZPOČTU</t>
  </si>
  <si>
    <t>Kód dielu - Popis</t>
  </si>
  <si>
    <t>Cena celkom [EUR]</t>
  </si>
  <si>
    <t>1) Náklady z rozpočtu</t>
  </si>
  <si>
    <t>-1</t>
  </si>
  <si>
    <t>HSV - Práce a dodávky HSV</t>
  </si>
  <si>
    <t xml:space="preserve">    1 - Zemné práce</t>
  </si>
  <si>
    <t xml:space="preserve">    3 - Zvislé a kompletné konštrukcie</t>
  </si>
  <si>
    <t xml:space="preserve">    5 - Komunikácie</t>
  </si>
  <si>
    <t xml:space="preserve">    6 - Úpravy povrchov, podlahy, osadenie</t>
  </si>
  <si>
    <t xml:space="preserve">    9 - Ostatné konštrukcie a práce-búranie</t>
  </si>
  <si>
    <t xml:space="preserve">    99 - Presun hmôt HSV</t>
  </si>
  <si>
    <t>PSV - Práce a dodávky PSV</t>
  </si>
  <si>
    <t xml:space="preserve">    711 - Izolácie proti vode a vlhkosti</t>
  </si>
  <si>
    <t xml:space="preserve">    712 - Izolácie striech, povlakové krytiny</t>
  </si>
  <si>
    <t xml:space="preserve">    713 - Izolácie tepelné</t>
  </si>
  <si>
    <t xml:space="preserve">    725 - Zdravotechnika - zariaďovacie predmety</t>
  </si>
  <si>
    <t xml:space="preserve">    762 - Konštrukcie tesárske</t>
  </si>
  <si>
    <t xml:space="preserve">    763 - Konštrukcie - drevostavby</t>
  </si>
  <si>
    <t xml:space="preserve">    764 - Konštrukcie klampiarske</t>
  </si>
  <si>
    <t xml:space="preserve">    766 - Konštrukcie stolárske</t>
  </si>
  <si>
    <t xml:space="preserve">    767 - Konštrukcie doplnkové kovové</t>
  </si>
  <si>
    <t xml:space="preserve">      771 - Podlahy z dlaždíc</t>
  </si>
  <si>
    <t xml:space="preserve">    775 - Podlahy vlysové a parketové</t>
  </si>
  <si>
    <t xml:space="preserve">    776 - Podlahy povlakové</t>
  </si>
  <si>
    <t xml:space="preserve">    781 - Obklady</t>
  </si>
  <si>
    <t xml:space="preserve">    783 - Nátery</t>
  </si>
  <si>
    <t xml:space="preserve">    784 - Maľby</t>
  </si>
  <si>
    <t xml:space="preserve">    787 - Zasklievanie</t>
  </si>
  <si>
    <t>2) Ostatné náklady</t>
  </si>
  <si>
    <t>GZS</t>
  </si>
  <si>
    <t>VRN</t>
  </si>
  <si>
    <t>Projektové práce</t>
  </si>
  <si>
    <t>Sťažené podmienky</t>
  </si>
  <si>
    <t>Vplyv prostredia</t>
  </si>
  <si>
    <t>Iné VRN</t>
  </si>
  <si>
    <t>Kompletačná činnosť</t>
  </si>
  <si>
    <t>KOMPLETACNA</t>
  </si>
  <si>
    <t>Celkové náklady za stavbu 1) + 2)</t>
  </si>
  <si>
    <t>ROZPOČET</t>
  </si>
  <si>
    <t>PČ</t>
  </si>
  <si>
    <t>MJ</t>
  </si>
  <si>
    <t>Množstvo</t>
  </si>
  <si>
    <t>J.cena [EUR]</t>
  </si>
  <si>
    <t>Cenová sústava</t>
  </si>
  <si>
    <t>J. Nh [h]</t>
  </si>
  <si>
    <t>Nh celkom [h]</t>
  </si>
  <si>
    <t>J. hmotnosť [t]</t>
  </si>
  <si>
    <t>Hmotnosť celkom [t]</t>
  </si>
  <si>
    <t>J. suť [t]</t>
  </si>
  <si>
    <t>Suť Celkom [t]</t>
  </si>
  <si>
    <t>HSV</t>
  </si>
  <si>
    <t>Práce a dodávky HSV</t>
  </si>
  <si>
    <t>ROZPOCET</t>
  </si>
  <si>
    <t>Zemné práce</t>
  </si>
  <si>
    <t>K</t>
  </si>
  <si>
    <t>113106121.S</t>
  </si>
  <si>
    <t xml:space="preserve">Rozoberanie dlažby, z betónových alebo kamenin. dlaždíc, dosiek alebo tvaroviek,  -0,13800t</t>
  </si>
  <si>
    <t>m2</t>
  </si>
  <si>
    <t>4</t>
  </si>
  <si>
    <t>2117821022</t>
  </si>
  <si>
    <t>VV</t>
  </si>
  <si>
    <t>32,9*0,7+4,306*1,2+12,494*0,7+28,9*0,7</t>
  </si>
  <si>
    <t>Súčet</t>
  </si>
  <si>
    <t>131201201.S</t>
  </si>
  <si>
    <t>Výkop zapaženej jamy v hornine 3, do 100 m3</t>
  </si>
  <si>
    <t>m3</t>
  </si>
  <si>
    <t>-139306858</t>
  </si>
  <si>
    <t>2,4*3,35*2,75</t>
  </si>
  <si>
    <t>131201209.S</t>
  </si>
  <si>
    <t>Príplatok za lepivosť pri hĺbení zapažených jám a zárezov s urovnaním dna v hornine 3</t>
  </si>
  <si>
    <t>-893813611</t>
  </si>
  <si>
    <t>132201201.S</t>
  </si>
  <si>
    <t>Výkop ryhy šírky 600-2000mm horn.3 do 100m3</t>
  </si>
  <si>
    <t>1257097576</t>
  </si>
  <si>
    <t>32,9*0,7*0,8+4,306*1,2*0,8+12,494*0,7*0,8+28,9*0,7*0,8</t>
  </si>
  <si>
    <t>5</t>
  </si>
  <si>
    <t>132201209.S</t>
  </si>
  <si>
    <t>Príplatok k cenám za lepivosť pri hĺbení rýh š. nad 600 do 2 000 mm zapaž. i nezapažených, s urovnaním dna v hornine 3</t>
  </si>
  <si>
    <t>-536736129</t>
  </si>
  <si>
    <t>6</t>
  </si>
  <si>
    <t>151101201.S</t>
  </si>
  <si>
    <t>Paženie stien bez rozopretia alebo vzopretia, príložné hĺbky do 4m</t>
  </si>
  <si>
    <t>360723357</t>
  </si>
  <si>
    <t>2*(2,4+3,35)*2,75</t>
  </si>
  <si>
    <t>7</t>
  </si>
  <si>
    <t>151101211.S</t>
  </si>
  <si>
    <t>Odstránenie paženia stien príložné hĺbky do 4 m</t>
  </si>
  <si>
    <t>-1110129260</t>
  </si>
  <si>
    <t>8</t>
  </si>
  <si>
    <t>151101301.S</t>
  </si>
  <si>
    <t>Rozopretie zapažených stien pri pažení príložnom hĺbky do 4 m</t>
  </si>
  <si>
    <t>-172738709</t>
  </si>
  <si>
    <t>9</t>
  </si>
  <si>
    <t>151101311.S</t>
  </si>
  <si>
    <t>Odstránenie rozopretia stien paženia príložného hĺbky do 4 m</t>
  </si>
  <si>
    <t>337251817</t>
  </si>
  <si>
    <t>10</t>
  </si>
  <si>
    <t>162501102.S</t>
  </si>
  <si>
    <t>Vodorovné premiestnenie výkopku po spevnenej ceste z horniny tr.1-4, do 100 m3 na vzdialenosť do 3000 m</t>
  </si>
  <si>
    <t>-543462089</t>
  </si>
  <si>
    <t>22,11+45,738-13,23</t>
  </si>
  <si>
    <t>11</t>
  </si>
  <si>
    <t>162501105.S</t>
  </si>
  <si>
    <t>Vodorovné premiestnenie výkopku po spevnenej ceste z horniny tr.1-4, do 100 m3, príplatok k cene za každých ďalšich a začatých 1000 m</t>
  </si>
  <si>
    <t>-1272536625</t>
  </si>
  <si>
    <t>54,618*7 'Prepočítané koeficientom množstva</t>
  </si>
  <si>
    <t>12</t>
  </si>
  <si>
    <t>171201201.S</t>
  </si>
  <si>
    <t>Uloženie sypaniny na skládky do 100 m3</t>
  </si>
  <si>
    <t>-1093017153</t>
  </si>
  <si>
    <t>13</t>
  </si>
  <si>
    <t>171209002.S</t>
  </si>
  <si>
    <t>Poplatok za skládku - zemina a kamenivo (17 05) ostatné</t>
  </si>
  <si>
    <t>t</t>
  </si>
  <si>
    <t>1047056285</t>
  </si>
  <si>
    <t>54,618*1,8</t>
  </si>
  <si>
    <t>14</t>
  </si>
  <si>
    <t>174101001.S</t>
  </si>
  <si>
    <t>Zásyp sypaninou so zhutnením jám, šachiet, rýh, zárezov alebo okolo objektov do 100 m3</t>
  </si>
  <si>
    <t>-1010526121</t>
  </si>
  <si>
    <t>63*0,7*0,3</t>
  </si>
  <si>
    <t>15</t>
  </si>
  <si>
    <t>181101102.S</t>
  </si>
  <si>
    <t>Úprava pláne v zárezoch v hornine 1-4 so zhutnením</t>
  </si>
  <si>
    <t>-572542830</t>
  </si>
  <si>
    <t>63*0,7</t>
  </si>
  <si>
    <t>Zvislé a kompletné konštrukcie</t>
  </si>
  <si>
    <t>16</t>
  </si>
  <si>
    <t>311275131.S</t>
  </si>
  <si>
    <t>Murivo nosné (m3) z pórobetónových tvárnic PD pevnosti P2 až P4, nad 400 do 600 kg/m3 hrúbky 300 mm</t>
  </si>
  <si>
    <t>1858716302</t>
  </si>
  <si>
    <t>"6NP"</t>
  </si>
  <si>
    <t>5,2*0,3*3*8-0,8*0,3*1,97*2</t>
  </si>
  <si>
    <t>17</t>
  </si>
  <si>
    <t>311275661.S</t>
  </si>
  <si>
    <t>Murivo nosné (m3) z pórobetónových tvárnic PDK pevnosti do P2, do 400 kg/m3 hrúbky 500 mm</t>
  </si>
  <si>
    <t>-1296346808</t>
  </si>
  <si>
    <t>2*(14,4+47,55)*0,5*3-3,375*0,5*3*2-1,6*0,5*2,55*26</t>
  </si>
  <si>
    <t>0,9*0,5*3*2*2</t>
  </si>
  <si>
    <t>18</t>
  </si>
  <si>
    <t>317161122.S</t>
  </si>
  <si>
    <t>Pórobetónový preklad nenosný šírky 100 mm, výšky 250 mm, dĺžky 1250 mm</t>
  </si>
  <si>
    <t>ks</t>
  </si>
  <si>
    <t>1142337386</t>
  </si>
  <si>
    <t xml:space="preserve">"PB1"   22 +10</t>
  </si>
  <si>
    <t>19</t>
  </si>
  <si>
    <t>317161142.S</t>
  </si>
  <si>
    <t>Pórobetónový preklad nenosný šírky 150 mm, výšky 250 mm, dĺžky 1250 mm</t>
  </si>
  <si>
    <t>974766672</t>
  </si>
  <si>
    <t>"PB3" 30</t>
  </si>
  <si>
    <t>"PB1" 1+1+1+1</t>
  </si>
  <si>
    <t>317161145.S</t>
  </si>
  <si>
    <t>Pórobetónový preklad nenosný šírky 150 mm, výšky 250 mm, dĺžky 2500 mm</t>
  </si>
  <si>
    <t>-222016724</t>
  </si>
  <si>
    <t>"PB2"5+1+1+1+1</t>
  </si>
  <si>
    <t>21</t>
  </si>
  <si>
    <t>317361821.S</t>
  </si>
  <si>
    <t>Výstuž prekladov z ocele B500 (10505)</t>
  </si>
  <si>
    <t>-232891639</t>
  </si>
  <si>
    <t>"1NP" 0,012957+0,00443</t>
  </si>
  <si>
    <t>"2NP" 0,00185+0,10367</t>
  </si>
  <si>
    <t>"3NP" 0,00185+0,10367</t>
  </si>
  <si>
    <t>"4NP" 0,00185+0,10367</t>
  </si>
  <si>
    <t>"5NP" 0,00185+0,10367</t>
  </si>
  <si>
    <t>22</t>
  </si>
  <si>
    <t>340238265.S</t>
  </si>
  <si>
    <t>Zamurovanie otvorov plochy od 0,25 do 1 m2 z pórobetónových tvárnic hladkých hrúbky 150 mm</t>
  </si>
  <si>
    <t>-1187981619</t>
  </si>
  <si>
    <t>"1NP" 0,4*2,02</t>
  </si>
  <si>
    <t>23</t>
  </si>
  <si>
    <t>340239265.S</t>
  </si>
  <si>
    <t>Zamurovanie otvorov plochy nad 1 do 4 m2 z pórobetónových tvárnic hladkých hrúbky 150 mm</t>
  </si>
  <si>
    <t>80634820</t>
  </si>
  <si>
    <t>"1NP"</t>
  </si>
  <si>
    <t>0,9*2,02*4+1,25*2,02*4-0,8*1,97*4+0,9*2,8</t>
  </si>
  <si>
    <t>"2NP-5NP"</t>
  </si>
  <si>
    <t>0,9*2,02*4</t>
  </si>
  <si>
    <t>24</t>
  </si>
  <si>
    <t>342272011.S</t>
  </si>
  <si>
    <t>Priečky z pórobetónových tvárnic hladkých s objemovou hmotnosťou do 600 kg/m3 hrúbky 50 mm</t>
  </si>
  <si>
    <t>1261699030</t>
  </si>
  <si>
    <t>1,2*2*8-0,6*2*8</t>
  </si>
  <si>
    <t>"2NP"</t>
  </si>
  <si>
    <t>"3NP"</t>
  </si>
  <si>
    <t>"4NP"</t>
  </si>
  <si>
    <t>"5NP"</t>
  </si>
  <si>
    <t>(1+0,75)*2*11-0,6*2*11</t>
  </si>
  <si>
    <t>25</t>
  </si>
  <si>
    <t>342272031.S</t>
  </si>
  <si>
    <t>Priečky z pórobetónových tvárnic hladkých s objemovou hmotnosťou do 600 kg/m3 hrúbky 100 mm</t>
  </si>
  <si>
    <t>-863583905</t>
  </si>
  <si>
    <t>2*2,3*2,8-0,6*1,97*2*2+2,025*2,8+(1,225+2,3+1,925)*2,8-0,6*1,97-0,8*1,97</t>
  </si>
  <si>
    <t>2*3,475*2,8*2-0,8*1,97*2*2+2*2*2,3*2,8-0,6*1,97*4*2</t>
  </si>
  <si>
    <t>2,3*2,8*8-0,6*1,6*1,97*4*4+1,2*2*8-0,6*2*8+1,8*2,8-0,8*1,97+3*2,8*2,8-0,8*1,97</t>
  </si>
  <si>
    <t>5,2*3-0,8*1,97+(0,3+0,75)*3*5+1,6*3-0,6*1,97</t>
  </si>
  <si>
    <t>5,2*3*4-0,8*1,97*2+1,6*3*5-0,6*1,97*5+1,6*3*7-0,6*1,97*7</t>
  </si>
  <si>
    <t>5,2*3*5-0,8*1,97*4+(0,3+0,75)*6</t>
  </si>
  <si>
    <t>26</t>
  </si>
  <si>
    <t>342272051.S</t>
  </si>
  <si>
    <t>Priečky z pórobetónových tvárnic hladkých s objemovou hmotnosťou do 600 kg/m3 hrúbky 150 mm</t>
  </si>
  <si>
    <t>1817898985</t>
  </si>
  <si>
    <t>3,475*3*2-0,8*1,97*2+10,65*3*2-3,375*3-0,8*1,97*2</t>
  </si>
  <si>
    <t>26,2*3*2-0,8*1,97*9+3,475*3*2-0,*1,97*2+5,5*3*3</t>
  </si>
  <si>
    <t>3,475*3*2-0,8*1,97*2+5,65*3*3+7,35*3-0,8*1,97*2</t>
  </si>
  <si>
    <t>2,475*3-0,8*1,97+3,475*3-0,8*1,97+3,75*3-0,8*1,97</t>
  </si>
  <si>
    <t>10,7*3*2-0,8*1,97*2-3,375*3+3,475*3*2-0,8*1,97*2</t>
  </si>
  <si>
    <t>Komunikácie</t>
  </si>
  <si>
    <t>27</t>
  </si>
  <si>
    <t>564261111.S</t>
  </si>
  <si>
    <t>Podklad alebo podsyp zo štrkopiesku s rozprestretím, vlhčením a zhutnením, po zhutnení hr. 200 mm 4-8</t>
  </si>
  <si>
    <t>1807916900</t>
  </si>
  <si>
    <t>28</t>
  </si>
  <si>
    <t>564871111.S</t>
  </si>
  <si>
    <t>Podklad zo štrkodrviny s rozprestretím a zhutnením, po zhutnení hr. 250 mm 8-16</t>
  </si>
  <si>
    <t>1298207758</t>
  </si>
  <si>
    <t>Úpravy povrchov, podlahy, osadenie</t>
  </si>
  <si>
    <t>29</t>
  </si>
  <si>
    <t>611421421.S</t>
  </si>
  <si>
    <t>Oprava vnútorných vápenných omietok stropov železobetónových rovných tvárnicových a klenieb, opravovaná plocha nad 30 do 50 % hladkých</t>
  </si>
  <si>
    <t>-1650674659</t>
  </si>
  <si>
    <t>"PP"</t>
  </si>
  <si>
    <t>12,53+7,09+41,26+41,67+19,48+51,54+12,1+47,99+9,14+46,44</t>
  </si>
  <si>
    <t>30,25+20,16+12,51+2,95+2,7+1,34+1,34+2,7+2,95+12,51+20,88</t>
  </si>
  <si>
    <t>20,56+12,51+2,95+2,7+1,34+1,34+2,7+2,95+12,51+19,65+60,16</t>
  </si>
  <si>
    <t>19,65+12,51+2,96+2,7+1,34+1,34+2,7+2,96+12,51+20,57+20,57</t>
  </si>
  <si>
    <t>12,51+2,96+2,7+1,34+1,34+2,7+2,95+12,51+20,57+2,72+2,82</t>
  </si>
  <si>
    <t>14,25</t>
  </si>
  <si>
    <t>37,5+52,92+19,81+12,68+2,95+2,7+1,34+1,34+2,7+2,95+12,68+20,73+20,73</t>
  </si>
  <si>
    <t>2,95+2,7+1,34+1,34+2,7+2,95+12,68+20,32+20,82+20,73+12,68+2,95+2,7+1,34+1,34+2,7+2,95</t>
  </si>
  <si>
    <t>12,68+20,73+20,73+12,68+2,95+2,7+1,34+1,34+2,7+2,95+12,68+19,65</t>
  </si>
  <si>
    <t>37,5+52,92+19,81+12,68+2,95+2,7+1,34+1,34+2,7+2,95+12,68+20,73+20,73+12,68+2,95</t>
  </si>
  <si>
    <t>2,7+1,34+1,34+2,7+2,95+12,68+20,32+20,82+20,73+12,68+2,95+2,7+1,34+1,34+2,7+2,95</t>
  </si>
  <si>
    <t>599,64-6,12</t>
  </si>
  <si>
    <t>30</t>
  </si>
  <si>
    <t>611460124.S</t>
  </si>
  <si>
    <t>Príprava vnútorného podkladu stropov penetráciou pod omietky a nátery</t>
  </si>
  <si>
    <t>1986734350</t>
  </si>
  <si>
    <t>3027,04</t>
  </si>
  <si>
    <t>31</t>
  </si>
  <si>
    <t>611460385.S</t>
  </si>
  <si>
    <t>Vnútorná omietka stropov vápennocementová štuková (jemná), hr. 5 mm</t>
  </si>
  <si>
    <t>-1522172251</t>
  </si>
  <si>
    <t>32</t>
  </si>
  <si>
    <t>612421421.S</t>
  </si>
  <si>
    <t>Oprava vnútorných vápenných omietok stien, v množstve opravenej plochy nad 30 do 50 % hladkých</t>
  </si>
  <si>
    <t>2066047233</t>
  </si>
  <si>
    <t>49,2025+31,42+71,6425+72,055+48,7125+124,68+37,7125</t>
  </si>
  <si>
    <t>86,5975+36,37+79,8925</t>
  </si>
  <si>
    <t>76,49+58,68+34,61+12,98+17,65+12,43+12,43+17,66+12,98</t>
  </si>
  <si>
    <t>34,61+48,03+47,81+34,61+12,98+17,66+12,43+15,4+17,65</t>
  </si>
  <si>
    <t>12,98+43,1+57,67+151,39+58,01+43,1+17,36+21,77+15,4+15,4</t>
  </si>
  <si>
    <t>21,77+17,36+43,1+59,18+59,18+43,1+17,36+21,77+15,4+15,4</t>
  </si>
  <si>
    <t>21,77+17,36+43,1+59,18+20,18+22,44+49,3</t>
  </si>
  <si>
    <t>72,76+132,41+47,26+34,69+12,98+17,66+12,43+12,43+17,66+12,98+35,03+48,23+48,23</t>
  </si>
  <si>
    <t>12,98+17,66+12,43+12,43+17,66+12,98+35,03+47,81+49,19+58,23+35,03+12,98+17,66+12,43</t>
  </si>
  <si>
    <t>12,43+17,66+12,98+35,03+48,23+48,23+35,03+12,98+17,66+14,43+12,43+17,66+12,98+35,03</t>
  </si>
  <si>
    <t>46,85</t>
  </si>
  <si>
    <t>77,76+132,41+47,26+34,69+12,98+17,66+12,43+12,43+17,66+12,98+35,03+48,23+48,23</t>
  </si>
  <si>
    <t>35,03+12,98+17,66+12,43+12,43+17,66+12,98+35,03+47,81+49,19+48,23+35,03+12,98</t>
  </si>
  <si>
    <t>17,66+12,43+12,43+17,66+12,98+35,03+48,23+48,23+35,03+12,98+17,66+12,43+12,43</t>
  </si>
  <si>
    <t>17,98+33,67+46,85</t>
  </si>
  <si>
    <t>59,92+46,14+33,23+12,05+18,14+18,14+12,05+33,23+44,6+34,8+12,19+18+18+12,19</t>
  </si>
  <si>
    <t>33,23+46,28+59,92+44,18+33,23+18+12,19+249,39+18+12,19+33,23+42,61+45,16+36,48</t>
  </si>
  <si>
    <t>13,3+19,26+18,14+12,05+34,8+44,6+33,23+18,14+12,05+44,6+33,23+12,19+18+18+13,73</t>
  </si>
  <si>
    <t>34,77+45,16+44,18+33,23+12,19+18,28+18,28+12,19+33,23+44,18</t>
  </si>
  <si>
    <t>33</t>
  </si>
  <si>
    <t>612460122.S</t>
  </si>
  <si>
    <t>Príprava vnútorného podkladu stien penetráciou hĺbkovou na nasiakavé podklady</t>
  </si>
  <si>
    <t>-1986167854</t>
  </si>
  <si>
    <t>8813,755</t>
  </si>
  <si>
    <t>34</t>
  </si>
  <si>
    <t>612460124.S</t>
  </si>
  <si>
    <t>Príprava vnútorného podkladu stien penetráciou pod omietky a nátery</t>
  </si>
  <si>
    <t>-624957295</t>
  </si>
  <si>
    <t>35</t>
  </si>
  <si>
    <t>612460385.S</t>
  </si>
  <si>
    <t>Vnútorná omietka stien vápennocementová štuková (jemná), hr. 5 mm</t>
  </si>
  <si>
    <t>797066705</t>
  </si>
  <si>
    <t>36</t>
  </si>
  <si>
    <t>612465113.S</t>
  </si>
  <si>
    <t>Vnútorný sanačný systém stien, sanačný prednástrek cementový, krytie 100%</t>
  </si>
  <si>
    <t>1651312155</t>
  </si>
  <si>
    <t>(7,875+9,825+3,275)*3-1,2*0,6*6</t>
  </si>
  <si>
    <t>(3,375+6,975+7,05+3,275)*3-1,2*0,6*5</t>
  </si>
  <si>
    <t>37</t>
  </si>
  <si>
    <t>612465117.S</t>
  </si>
  <si>
    <t>Vnútorný sanačný systém stien, sanačný prednástrek cementový odvlhčovací špeciálny, krytie 100%</t>
  </si>
  <si>
    <t>71637127</t>
  </si>
  <si>
    <t>38</t>
  </si>
  <si>
    <t>612465122.S</t>
  </si>
  <si>
    <t>Vnútorný sanačný systém stien s obsahom cementu, podkladová / vyrovnávacia omietka, hr. 15 mm</t>
  </si>
  <si>
    <t>1443479338</t>
  </si>
  <si>
    <t>39</t>
  </si>
  <si>
    <t>612465203.S</t>
  </si>
  <si>
    <t>Vnútorný sanačný systém stien s obsahom cementu, štuková omietka, hr. 3 mm</t>
  </si>
  <si>
    <t>269120478</t>
  </si>
  <si>
    <t>40</t>
  </si>
  <si>
    <t>612481119.S</t>
  </si>
  <si>
    <t>Potiahnutie vnútorných stien sklotextilnou mriežkou s celoplošným prilepením</t>
  </si>
  <si>
    <t>2133056327</t>
  </si>
  <si>
    <t>41</t>
  </si>
  <si>
    <t>622454511.S</t>
  </si>
  <si>
    <t>Oprava vonk.omietok cementových v množstve opravovanej plochy do 50% hladkých hladených</t>
  </si>
  <si>
    <t>423679042</t>
  </si>
  <si>
    <t>"sever"710,52</t>
  </si>
  <si>
    <t>"juh" 719,65</t>
  </si>
  <si>
    <t>"východ" 384,28</t>
  </si>
  <si>
    <t>42</t>
  </si>
  <si>
    <t>622460121.S</t>
  </si>
  <si>
    <t>Príprava vonkajšieho podkladu stien penetráciou základnou</t>
  </si>
  <si>
    <t>-1458127906</t>
  </si>
  <si>
    <t>43</t>
  </si>
  <si>
    <t>622461033.S</t>
  </si>
  <si>
    <t>Vonkajšia omietka stien pastovitá silikátová roztieraná, hr. 2 mm</t>
  </si>
  <si>
    <t>1630460382</t>
  </si>
  <si>
    <t>44</t>
  </si>
  <si>
    <t>622465111.S</t>
  </si>
  <si>
    <t>Vonkajší sanačný systém stien, sanačný prednástrek cementový, krytie 50%</t>
  </si>
  <si>
    <t>-1384768091</t>
  </si>
  <si>
    <t>1814,450</t>
  </si>
  <si>
    <t>45</t>
  </si>
  <si>
    <t>622465161.S</t>
  </si>
  <si>
    <t>Vonkajší sanačný systém stien s obsahom cementu, sanačná omietka, hr. 10 mm</t>
  </si>
  <si>
    <t>-1928799043</t>
  </si>
  <si>
    <t>46</t>
  </si>
  <si>
    <t>625250740.S</t>
  </si>
  <si>
    <t>Kontaktný zatepľovací systém z minerálnej vlny hr. 150 mm, zatĺkacie kotvy</t>
  </si>
  <si>
    <t>-297884945</t>
  </si>
  <si>
    <t>"výťah"</t>
  </si>
  <si>
    <t>(3,35+3,35+2,1)*18,9-0,7*1,5*(1+2+2+2+2+2)-0,8*2,2</t>
  </si>
  <si>
    <t>47</t>
  </si>
  <si>
    <t>631315611.S</t>
  </si>
  <si>
    <t>Mazanina z betónu prostého (m3) tr. C 16/20 hr.nad 120 do 240 mm</t>
  </si>
  <si>
    <t>937902559</t>
  </si>
  <si>
    <t>"D2" 5,2*0,15</t>
  </si>
  <si>
    <t>48</t>
  </si>
  <si>
    <t>631319175.S</t>
  </si>
  <si>
    <t>Príplatok za strhnutie povrchu mazaniny latou pre hr. obidvoch vrstiev mazaniny nad 120 do 240 mm</t>
  </si>
  <si>
    <t>2023388860</t>
  </si>
  <si>
    <t>5,200*0,15</t>
  </si>
  <si>
    <t>49</t>
  </si>
  <si>
    <t>631362442.S</t>
  </si>
  <si>
    <t>Výstuž mazanín z betónov (z kameniva) a z ľahkých betónov zo sietí KARI, priemer drôtu 8/8 mm, veľkosť oka 150x150 mm</t>
  </si>
  <si>
    <t>487053000</t>
  </si>
  <si>
    <t>"D2" 5,2</t>
  </si>
  <si>
    <t>50</t>
  </si>
  <si>
    <t>632200070.S</t>
  </si>
  <si>
    <t>Montáž dlažby 600x600 mm kladená na sucho na rektifikačné terče výšky 25 -70 mm na plochých strechách</t>
  </si>
  <si>
    <t>348371369</t>
  </si>
  <si>
    <t>14,4*20,975*2</t>
  </si>
  <si>
    <t>51</t>
  </si>
  <si>
    <t>M</t>
  </si>
  <si>
    <t>283170001935.S2</t>
  </si>
  <si>
    <t xml:space="preserve">Terčík  plastový </t>
  </si>
  <si>
    <t>813235415</t>
  </si>
  <si>
    <t>604,08*4</t>
  </si>
  <si>
    <t>52</t>
  </si>
  <si>
    <t>6682 4557pp</t>
  </si>
  <si>
    <t>Betónové dlaždice protišmykové 600/600</t>
  </si>
  <si>
    <t>-352603355</t>
  </si>
  <si>
    <t>53</t>
  </si>
  <si>
    <t>632451431.S</t>
  </si>
  <si>
    <t>Doplnenie cementového poteru s plochou jednotlivo (s dodaním hmôt) do 4 m2 a hr. do 30 mm</t>
  </si>
  <si>
    <t>1408955679</t>
  </si>
  <si>
    <t>"A" 274,56</t>
  </si>
  <si>
    <t>"B" 164,42</t>
  </si>
  <si>
    <t>"C" 1522,135</t>
  </si>
  <si>
    <t>"A1" 226,17</t>
  </si>
  <si>
    <t>"B1" 54,54</t>
  </si>
  <si>
    <t>54</t>
  </si>
  <si>
    <t>632452216.S</t>
  </si>
  <si>
    <t>Cementový poter, pevnosti v tlaku 20 MPa, hr. 35 mm</t>
  </si>
  <si>
    <t>-518860905</t>
  </si>
  <si>
    <t>"B2" 35,36</t>
  </si>
  <si>
    <t>"C2" 518,477</t>
  </si>
  <si>
    <t>55</t>
  </si>
  <si>
    <t>632452217.S</t>
  </si>
  <si>
    <t>Cementový poter, pevnosti v tlaku 20 MPa, hr. 40 mm</t>
  </si>
  <si>
    <t>90345915</t>
  </si>
  <si>
    <t xml:space="preserve">"A1" 226,17 </t>
  </si>
  <si>
    <t>"A2" 100,31</t>
  </si>
  <si>
    <t>56</t>
  </si>
  <si>
    <t>632452645.S</t>
  </si>
  <si>
    <t>Cementová samonivelizačná stierka, pevnosti v tlaku 25 MPa, hr. 6 mm</t>
  </si>
  <si>
    <t>-1986851717</t>
  </si>
  <si>
    <t>57</t>
  </si>
  <si>
    <t>632481151.S</t>
  </si>
  <si>
    <t>Sklolaminátová mriežka vložená do poteru alebo mazaniny</t>
  </si>
  <si>
    <t>-100641866</t>
  </si>
  <si>
    <t>58</t>
  </si>
  <si>
    <t>632921413.S</t>
  </si>
  <si>
    <t>Dlažba z betónových dlaždíc hr. 50 mm do cem malty MC-10-vymýv. betón</t>
  </si>
  <si>
    <t>1709527613</t>
  </si>
  <si>
    <t>"D1" 11,5</t>
  </si>
  <si>
    <t>59</t>
  </si>
  <si>
    <t>642942111.S</t>
  </si>
  <si>
    <t>Osadenie oceľovej dverovej zárubne alebo rámu, plochy otvoru do 2,5 m2</t>
  </si>
  <si>
    <t>2000841827</t>
  </si>
  <si>
    <t>17+16+16+16+16</t>
  </si>
  <si>
    <t>3+4+8+9+8+9+8+9+8+9+8+9</t>
  </si>
  <si>
    <t>"pož." 1+4+4+4+4+4+4+4+4+4+4+1</t>
  </si>
  <si>
    <t>60</t>
  </si>
  <si>
    <t>553310010302.S</t>
  </si>
  <si>
    <t xml:space="preserve">Zárubňa požiarna EW 30 oceľová,  šxvxhr 800x1970x120 mm, ľavá,pravá</t>
  </si>
  <si>
    <t>-1852808471</t>
  </si>
  <si>
    <t>"pož." 1+4+4+4+4+4+4+4+4+4+4</t>
  </si>
  <si>
    <t>259</t>
  </si>
  <si>
    <t>553310010346.S</t>
  </si>
  <si>
    <t xml:space="preserve">Zárubňa požiarna oceľová, šxvxhr 1200x1970x95 mm,  , EI30, ľavá</t>
  </si>
  <si>
    <t>-177838543</t>
  </si>
  <si>
    <t>61</t>
  </si>
  <si>
    <t>553310001700.S</t>
  </si>
  <si>
    <t>Zárubňa kovová šxv 300-1200x500-1970 a 2100 mm, jednodielna zamurovacia</t>
  </si>
  <si>
    <t>-344369731</t>
  </si>
  <si>
    <t>Ostatné konštrukcie a práce-búranie</t>
  </si>
  <si>
    <t>62</t>
  </si>
  <si>
    <t>916561211.S</t>
  </si>
  <si>
    <t>Osadenie záhonového alebo parkového obrubníka betónového, do lôžka zo suchého betónu tr. C 12/15 s bočnou oporou</t>
  </si>
  <si>
    <t>m</t>
  </si>
  <si>
    <t>-869795516</t>
  </si>
  <si>
    <t>63</t>
  </si>
  <si>
    <t>592170001800.S</t>
  </si>
  <si>
    <t>Obrubník parkový, lxšxv 1000x50x200 mm, prírodný</t>
  </si>
  <si>
    <t>467346678</t>
  </si>
  <si>
    <t>63*1,01 'Prepočítané koeficientom množstva</t>
  </si>
  <si>
    <t>64</t>
  </si>
  <si>
    <t>941941042.S</t>
  </si>
  <si>
    <t>Montáž lešenia ľahkého pracovného radového s podlahami šírky nad 1,00 do 1,20 m, výšky nad 10 do 30 m</t>
  </si>
  <si>
    <t>2565737</t>
  </si>
  <si>
    <t>(16,8+33+33)*22,5</t>
  </si>
  <si>
    <t>65</t>
  </si>
  <si>
    <t>941941292.S</t>
  </si>
  <si>
    <t>Príplatok za prvý a každý ďalší i začatý mesiac použitia lešenia ľahkého pracovného radového s podlahami šírky nad 1,00 do 1,20 m, v. nad 10 do 30 m</t>
  </si>
  <si>
    <t>-1802463355</t>
  </si>
  <si>
    <t>1863*3</t>
  </si>
  <si>
    <t>66</t>
  </si>
  <si>
    <t>941941842.S</t>
  </si>
  <si>
    <t>Demontáž lešenia ľahkého pracovného radového s podlahami šírky nad 1,00 do 1,20 m, výšky nad 10 do 30 m</t>
  </si>
  <si>
    <t>909801192</t>
  </si>
  <si>
    <t>67</t>
  </si>
  <si>
    <t>941955001.S</t>
  </si>
  <si>
    <t>Lešenie ľahké pracovné pomocné, s výškou lešeňovej podlahy do 1,20 m</t>
  </si>
  <si>
    <t>-908086937</t>
  </si>
  <si>
    <t>68</t>
  </si>
  <si>
    <t>952901111.S</t>
  </si>
  <si>
    <t>Vyčistenie budov pri výške podlaží do 4 m</t>
  </si>
  <si>
    <t>816615499</t>
  </si>
  <si>
    <t>16*33*6+1400</t>
  </si>
  <si>
    <t>69</t>
  </si>
  <si>
    <t>962031132.S</t>
  </si>
  <si>
    <t xml:space="preserve">Búranie priečok alebo vybúranie otvorov plochy nad 4 m2 z tehál pálených, plných alebo dutých hr. do 150 mm,  -0,19600t</t>
  </si>
  <si>
    <t>951108339</t>
  </si>
  <si>
    <t>2,4*2,8-0,8*1,97+(0,9+0,375)*2,8+3,475*2,8-0,8*1,97+(0,7+0,375)*2,8</t>
  </si>
  <si>
    <t>1,6*2,8-0,6*1,97+1*2,2+3,475*2,8-0,8*1,97+0,9*2,8+1,5*0,4+0,5*0,15*2</t>
  </si>
  <si>
    <t>0,8*2,8*2+2,6*2,8-0,8*1,97+(0,9+0,375)*2,8+(0,9+0,375+0,375)*2,8</t>
  </si>
  <si>
    <t>3,475*2,8+(0,9+0,375)*2,8*3+(0,75+0,375)*2,8+3,475*2,8-0,8*1,97</t>
  </si>
  <si>
    <t>(0,7+0,65+1,45)*2,8-0,6*1,97+4,5*2,2+(1,6+2,2+0,9)*2,2*2-0,6*1,97*2</t>
  </si>
  <si>
    <t>0,9*2,2+4,5*2,8+3,3*2,8-0,8*1,97*2</t>
  </si>
  <si>
    <t>0,8*2,8*2+1,05*0,4*4+2,02*0,15+0,6*2*8+0,8*2,2*9</t>
  </si>
  <si>
    <t>1,5*0,4*4+3,3*2,7-0,8*1,97+4,575*2,8-0,8*1,97+1,7*2,8-0,8*1,97</t>
  </si>
  <si>
    <t>"strecha" 3,375*0,4*2+1,5*1</t>
  </si>
  <si>
    <t>70</t>
  </si>
  <si>
    <t>962032231.S</t>
  </si>
  <si>
    <t xml:space="preserve">Búranie muriva alebo vybúranie otvorov plochy nad 4 m2 nadzákladového z tehál pálených, vápenopieskových, cementových na maltu,  -1,90500t</t>
  </si>
  <si>
    <t>591228020</t>
  </si>
  <si>
    <t>2,1*0,5*3-1,5*0,5*2,15</t>
  </si>
  <si>
    <t>71</t>
  </si>
  <si>
    <t>962041315.S</t>
  </si>
  <si>
    <t xml:space="preserve">Buranie priečok alebo vybúranie otvorov plochy nad 4 m2 z betónu prostého hr.do 150 mm,  -0,29700t</t>
  </si>
  <si>
    <t>410129550</t>
  </si>
  <si>
    <t>"rímsa" 3,375*0,90*2</t>
  </si>
  <si>
    <t>72</t>
  </si>
  <si>
    <t>965043341.S</t>
  </si>
  <si>
    <t xml:space="preserve">Búranie podkladov pod dlažby, liatych dlažieb a mazanín,betón s poterom,teracom hr.do 100 mm, plochy nad 4 m2  -2,20000t</t>
  </si>
  <si>
    <t>2129389828</t>
  </si>
  <si>
    <t>"1PP"</t>
  </si>
  <si>
    <t>"A" 12,53*0,08</t>
  </si>
  <si>
    <t>"E"( 19,48+13,1)*0,08</t>
  </si>
  <si>
    <t>"F" 51,54 *0,1</t>
  </si>
  <si>
    <t>"G"(41,26+41,67+47,99+9,14+46,44)*0,08</t>
  </si>
  <si>
    <t>"A"122,6*0,08</t>
  </si>
  <si>
    <t>"B" 61,29*0,08</t>
  </si>
  <si>
    <t>"C" 239,41*0,08</t>
  </si>
  <si>
    <t>"2NP</t>
  </si>
  <si>
    <t>"A"87,79*0,08</t>
  </si>
  <si>
    <t>"B" 45,56*0,08+27,4*0,08</t>
  </si>
  <si>
    <t>"C" 265,933*0,08</t>
  </si>
  <si>
    <t>"5NP</t>
  </si>
  <si>
    <t>73</t>
  </si>
  <si>
    <t>965081812.S</t>
  </si>
  <si>
    <t xml:space="preserve">Búranie dlažieb, z kamen., cement., terazzových, čadičových alebo keramických, hr. nad 10 mm,  -0,06500t-bet. dlažba</t>
  </si>
  <si>
    <t>675851786</t>
  </si>
  <si>
    <t>"G"41,26+41,67+47,99+9,14+46,44</t>
  </si>
  <si>
    <t>"E" 19,48+13,1</t>
  </si>
  <si>
    <t>74</t>
  </si>
  <si>
    <t>965081812.S.</t>
  </si>
  <si>
    <t xml:space="preserve">Búranie dlažieb, z kamen., cement., terazzových, čadičových alebo keramických, hr. nad 10 mm,  -0,06500t</t>
  </si>
  <si>
    <t>-1665264218</t>
  </si>
  <si>
    <t>"B"</t>
  </si>
  <si>
    <t>2,95+2,7+1,2+1,2+2,7+2,95+2,95+2,7+1,2+2,54+2,57+3,39+0,96+2,36+2,96+0,96+2,68</t>
  </si>
  <si>
    <t>3,49+3,64+15,19</t>
  </si>
  <si>
    <t>2,95+2,7+1,2+1,2+2,7+2,95+2,95+2,7+1,2+1,2+2,7+2,95</t>
  </si>
  <si>
    <t>3,07+2,68+2,23+7,7+7,12+2,21+2,7+1,2+2,95+2,95+2,7+1,2+1,2+2,7+2,95</t>
  </si>
  <si>
    <t>75</t>
  </si>
  <si>
    <t>968061125.S</t>
  </si>
  <si>
    <t>Vyvesenie dreveného dverného krídla do suti plochy do 2 m2, -0,02400t</t>
  </si>
  <si>
    <t>-1927266346</t>
  </si>
  <si>
    <t>"1PP" 9</t>
  </si>
  <si>
    <t>"1NP"14+24</t>
  </si>
  <si>
    <t>"2NP" 16+25</t>
  </si>
  <si>
    <t>"3NP" 16+25</t>
  </si>
  <si>
    <t>"4NP" 16+25</t>
  </si>
  <si>
    <t>"5NP" 16+25</t>
  </si>
  <si>
    <t>76</t>
  </si>
  <si>
    <t>968061126.S</t>
  </si>
  <si>
    <t>Vyvesenie dreveného dverného krídla do suti plochy nad 2 m2, -0,02700t</t>
  </si>
  <si>
    <t>-698318134</t>
  </si>
  <si>
    <t xml:space="preserve">"1PP" 1 </t>
  </si>
  <si>
    <t>"1NP"2</t>
  </si>
  <si>
    <t>77</t>
  </si>
  <si>
    <t>968062456.S</t>
  </si>
  <si>
    <t xml:space="preserve">Vybúranie drevených dverových zárubní plochy nad 2 m2,  -0,06700t</t>
  </si>
  <si>
    <t>-828293101</t>
  </si>
  <si>
    <t>"1NP" 2,1*2,65*2</t>
  </si>
  <si>
    <t>"2NP" 2,1*2,65*2</t>
  </si>
  <si>
    <t>"3NP" 2,1*2,65*2</t>
  </si>
  <si>
    <t>"4NP" 2,1*2,65*2</t>
  </si>
  <si>
    <t>"5NP" 2,1*2,65*2</t>
  </si>
  <si>
    <t>78</t>
  </si>
  <si>
    <t>968072455.S</t>
  </si>
  <si>
    <t xml:space="preserve">Vybúranie kovových dverových zárubní plochy do 2 m2,  -0,07600t</t>
  </si>
  <si>
    <t>1415175094</t>
  </si>
  <si>
    <t>"1PP" 0,8*1,97*9</t>
  </si>
  <si>
    <t>"1NP" 0,6*1,97*14+0,8*1,97*24</t>
  </si>
  <si>
    <t>"2NP" 0,6*1,97*16+0,8*1,97*25</t>
  </si>
  <si>
    <t>"3NP" 0,6*1,97*16+0,8*1,97*25</t>
  </si>
  <si>
    <t>"4NP" 0,6*1,97*16+0,8*1,97*25</t>
  </si>
  <si>
    <t>"5NP" 0,6*1,97*16+0,8*1,97*25</t>
  </si>
  <si>
    <t>79</t>
  </si>
  <si>
    <t>968072456.S</t>
  </si>
  <si>
    <t xml:space="preserve">Vybúranie kovových dverových zárubní plochy nad 2 m2,  -0,06300t</t>
  </si>
  <si>
    <t>-1158700837</t>
  </si>
  <si>
    <t>"1PP" 1,2*1,97*1</t>
  </si>
  <si>
    <t>80</t>
  </si>
  <si>
    <t>968081112.S</t>
  </si>
  <si>
    <t>Vyvesenie plastového okenného krídla do suti plochy do 1, 5 m2, -0,01400t</t>
  </si>
  <si>
    <t>30764105</t>
  </si>
  <si>
    <t>"1PP" 11</t>
  </si>
  <si>
    <t>81</t>
  </si>
  <si>
    <t>968081113.S</t>
  </si>
  <si>
    <t>Vyvesenie plastového okenného krídla do suti plochy nad 1, 5 m2, -0,02000t</t>
  </si>
  <si>
    <t>-1118838216</t>
  </si>
  <si>
    <t>"1NP" 15+2+1+2</t>
  </si>
  <si>
    <t>"2NP" 17+2+1</t>
  </si>
  <si>
    <t>"3NP" 16+2+1+1</t>
  </si>
  <si>
    <t>"4NP" 16+2+1+1</t>
  </si>
  <si>
    <t>"5NP" 17+2+1</t>
  </si>
  <si>
    <t>82</t>
  </si>
  <si>
    <t>968081115.S</t>
  </si>
  <si>
    <t>Demontáž okien plastových, 1 bm obvodu - 0,007t</t>
  </si>
  <si>
    <t>639998219</t>
  </si>
  <si>
    <t>"1PP" 2*(1,2+0,6)*11</t>
  </si>
  <si>
    <t>"1NP" 2*(1,6+1,7)*15+2*(0,9+1,7)*2+2*(2+2,55)*1+2*(0,7+1,1)*2</t>
  </si>
  <si>
    <t>"2NP" 2*(1,6+1,7)*17+2*(0,9+1,7)*2+2*(2+2,55)*1</t>
  </si>
  <si>
    <t>"3NP" 2*(1,6+1,7)*16+2*(0,9+1,7)*2+2*(2+2,55)*1+2*(1,6+2,55)*1</t>
  </si>
  <si>
    <t>"4NP" 2*(1,6+1,7)*16+2*(0,9+1,7)*2+2*(2+2,55)*1+2*(1,6+2,55)*1</t>
  </si>
  <si>
    <t>"3NP" 2*(1,6+1,7)*17+2*(0,9+1,7)*2+2*(2+2,55)*1</t>
  </si>
  <si>
    <t>83</t>
  </si>
  <si>
    <t>968081116.S</t>
  </si>
  <si>
    <t>Demontáž dverí plastových vchodových, 1 bm obvodu - 0,012t</t>
  </si>
  <si>
    <t>468757591</t>
  </si>
  <si>
    <t>2*(1,5+2,15)*1+2*(0,9+2,1)*1</t>
  </si>
  <si>
    <t>84</t>
  </si>
  <si>
    <t>968081125.S</t>
  </si>
  <si>
    <t>Vyvesenie plastového dverného krídla do suti plochy do 2 m2, -0,02600t</t>
  </si>
  <si>
    <t>-1879311146</t>
  </si>
  <si>
    <t>85</t>
  </si>
  <si>
    <t>968081126.S</t>
  </si>
  <si>
    <t>Vyvesenie plastového dverného krídla do suti plochy nad 2 m2, -0,03000t</t>
  </si>
  <si>
    <t>371532048</t>
  </si>
  <si>
    <t>86</t>
  </si>
  <si>
    <t>971033631.S</t>
  </si>
  <si>
    <t xml:space="preserve">Vybúranie otvorov v murive tehl. plochy do 4 m2 hr. do 150 mm,  -0,27000t</t>
  </si>
  <si>
    <t>2022487987</t>
  </si>
  <si>
    <t>0,9*2,02*7+0,6*2*3</t>
  </si>
  <si>
    <t>87</t>
  </si>
  <si>
    <t>974031121.S</t>
  </si>
  <si>
    <t xml:space="preserve">Vysekanie rýh v akomkoľvek murive tehlovom na akúkoľvek maltu do hĺbky 30 mm a š. do 30 mm,  -0,00200 t</t>
  </si>
  <si>
    <t>1072964728</t>
  </si>
  <si>
    <t>"1NP"7*1,9*2+3*1,9*2</t>
  </si>
  <si>
    <t>"2NP"7*1,9*2+3*1,9*2</t>
  </si>
  <si>
    <t>"3NP"7*1,9*2+3*1,9*2</t>
  </si>
  <si>
    <t>"4NP"7*1,9*2+3*1,9*2</t>
  </si>
  <si>
    <t>"5NP"7*1,9*2+3*1,9*2</t>
  </si>
  <si>
    <t>88</t>
  </si>
  <si>
    <t>976071111.S</t>
  </si>
  <si>
    <t xml:space="preserve">Vybúranie kovových madiel a zábradlí,  -0,03700t</t>
  </si>
  <si>
    <t>614718750</t>
  </si>
  <si>
    <t>"1PP" 6,5</t>
  </si>
  <si>
    <t>"1NP" 5,1+6,5</t>
  </si>
  <si>
    <t>"2NP" 6,5</t>
  </si>
  <si>
    <t>"3NP" 6,5</t>
  </si>
  <si>
    <t>"4NP" 6,5</t>
  </si>
  <si>
    <t>"strecha"2,1*2</t>
  </si>
  <si>
    <t>89</t>
  </si>
  <si>
    <t>976074141.Sp</t>
  </si>
  <si>
    <t xml:space="preserve">Vybúranie strešného výlezu  900/600</t>
  </si>
  <si>
    <t>503809977</t>
  </si>
  <si>
    <t>90</t>
  </si>
  <si>
    <t>978011161.S</t>
  </si>
  <si>
    <t xml:space="preserve">Otlčenie omietok stropov vnútorných vápenných alebo vápennocementových v rozsahu do 40 %,  -0,02000t</t>
  </si>
  <si>
    <t>1438449650</t>
  </si>
  <si>
    <t>12,53+41,26+41,67+19,48+51,54+13,1+47,99+9,14+46,44</t>
  </si>
  <si>
    <t>28,1+20,16+12,51+2,95+2,7+1,2+1,2+2,7+2,95+12,51+20,57+20,56+12,51+2,95+2,7+1,2+2,54+2,57+14,58</t>
  </si>
  <si>
    <t>7,63+6,3+4,47+60,17+28,03+3,39+0,96+2,36+2,96+0,96+2,68+3,49+3,64+7,3+15,17+15,19</t>
  </si>
  <si>
    <t>15,19+15,17+20,04+20,57+20,47</t>
  </si>
  <si>
    <t>27,62+60,17+3,82+8,91+3,07+2,68+2,23+7,7+7,12+2,21+2,7+1,2+12,68+2,95+20,73+20,73</t>
  </si>
  <si>
    <t>12,68+2,95+2,7+1,2+1,2+2,7+2,95+12,68+20,32+20,82+20,73+12,68+12,68+20,73+20,73+12,68+12,68+19,65</t>
  </si>
  <si>
    <t>2,95+2,7+1,2*2+2,7+2,95+2,95+2,7+1,2*2+2,7+2,95</t>
  </si>
  <si>
    <t>91</t>
  </si>
  <si>
    <t>978013161.S</t>
  </si>
  <si>
    <t xml:space="preserve">Otlčenie omietok stien vnútorných vápenných alebo vápennocementových v rozsahu do 40 %,  -0,02000t</t>
  </si>
  <si>
    <t>306649589</t>
  </si>
  <si>
    <t>18,75*2,75-2,36+27,15*2,75-1,58-1,44+27,3*2,75-1,58-1,44</t>
  </si>
  <si>
    <t>18,55*2,75-1,58-0,72+59,2*2,75-1,77+52*2,75-18,32</t>
  </si>
  <si>
    <t>14,55*2,75-1,58-0,72+32,85*2,75-1,58-2,16+13,8*2,75-1,58</t>
  </si>
  <si>
    <t>30,15*2,75-1,58-1,44</t>
  </si>
  <si>
    <t>(35,55+72,15+24,45+18,8)*3,35-45,63-62,88-6,8-12,71-1,58-2,72</t>
  </si>
  <si>
    <t>(14,15+7,3+6,85+4,6+4,6+6,85+7,3+14,15+18,95+18,95+14,15+7,3+6,85+4,6+6,55+6,6)*2,75</t>
  </si>
  <si>
    <t>-1,58-2,72-7,09-1,18-1,18-1,18-1,18-5,52-1,58-2,72-2,72-1,58-2,72-1,58-2,72-5,52-3,15</t>
  </si>
  <si>
    <t>15,55*3,25-1,58*2,72</t>
  </si>
  <si>
    <t>(12,6+11,8+9,4+61,5+52,35+9,8+4+7,95+8,5+8,55+11,15+15,95+15,95+15,95+15,95+20+18,95+18,9)*3,35</t>
  </si>
  <si>
    <t>-1,58-1,53-1,58-1,53-4,73-18,17-5,1-13,71-3,55-1,54-1,18-1,18-1,18-1,18-3,55-4,33-1,18</t>
  </si>
  <si>
    <t>-1,58-2,72-1,58-2,72-2,72-3,15-2,72-3,15-2,72-3,15-2,72-1,58-2,72-1,58-2,72-1,58-2,72</t>
  </si>
  <si>
    <t>56,5*2,75+23,85*2,75+61,5*2,75+8,85*2,75+12,05*2,75+7,55*2,75+6,85*2,75+6,2*2,75</t>
  </si>
  <si>
    <t>12,5*2,75+12,45*2,75+6,15*2,75+6,85*2,75+4,6*2,75+14,3*2,75+7,3*2,75+19,1*2,75*2</t>
  </si>
  <si>
    <t>14,3*2,75+7,3*2,75+6,85*2,75+4,6*2,75</t>
  </si>
  <si>
    <t>-28,07-11,13-19,75-5,59-1,58-3,26-1,68-1,58-5,52-1,58*3-7,09-1,18*2</t>
  </si>
  <si>
    <t>-2,72-5,1-2,72*5</t>
  </si>
  <si>
    <t>4,6*2,75+6,85*2,75+7,3*2,75+14,3*2,75+18,95*2,75-1,18*2-7,09-1,58*2-2,72*2</t>
  </si>
  <si>
    <t>19,45*2,75+19,1*2,75+14,3*2,75+14,3*2,75+19,1*2,75+19,1*2,75+14,3*2,75+14,3*2,75+18,6*2,75</t>
  </si>
  <si>
    <t>-2,72*3-1,58-1,58-1,58*6-2,72*6</t>
  </si>
  <si>
    <t>7,3*2,75+6,85*2,75+4,6*2,75*2+6,85*2,75+7,3*2,75+7,3*2,75+6,85*2,75+4,6*2,75*2+6,85*2,75+7,2*2,75</t>
  </si>
  <si>
    <t>-7-1,18*4-7,09-7,09-1,18*4-7,09</t>
  </si>
  <si>
    <t>92</t>
  </si>
  <si>
    <t>978021191.S</t>
  </si>
  <si>
    <t xml:space="preserve">Otlčenie omietok stien vnútorných cementových v rozsahu do 100 %,  -0,06100t</t>
  </si>
  <si>
    <t>377166124</t>
  </si>
  <si>
    <t>"PP-pre sanaciu" 117,030</t>
  </si>
  <si>
    <t>93</t>
  </si>
  <si>
    <t>978036161.S</t>
  </si>
  <si>
    <t xml:space="preserve">Otlčenie omietok šľachtených a pod., vonkajších brizolitových, v rozsahu do 50 %,  -0,02900t</t>
  </si>
  <si>
    <t>-1726704053</t>
  </si>
  <si>
    <t>"sever" 576,06</t>
  </si>
  <si>
    <t>"juh" 586,14</t>
  </si>
  <si>
    <t>"východ" 284,57</t>
  </si>
  <si>
    <t>94</t>
  </si>
  <si>
    <t>978059531.S</t>
  </si>
  <si>
    <t xml:space="preserve">Odsekanie a odobratie obkladov stien z obkladačiek vnútorných vrátane podkladovej omietky nad 2 m2,  -0,06800t</t>
  </si>
  <si>
    <t>-2146618901</t>
  </si>
  <si>
    <t>6,85*2,2-1,18+4,6*2,2-1,18+4,6*2,2-1,18+6,85*2,2-1,18+6,85*2,2+4,6*2,2+6,55*2,2</t>
  </si>
  <si>
    <t>9,4*1,5-4,73+9,8*2,2-3,55-1,54+4*2,2-1,18+6,9*2,2-1,18+6,9*2,2-1,18+4*2,2-1,18+7,95*2,2-3,55</t>
  </si>
  <si>
    <t>8,55*2,2-1,18+15,95*1,5-1,58-2,72+15,95-2,72+15,95*1,5-3,15-2,72+15,95*1,5-3,15-2,72+20*1,5-1,58-2,72</t>
  </si>
  <si>
    <t>7,55*2,2+6,85*1,5+12,45*1,5+6,15*2,2+6,85*2,2+4,6*2,2+6,85*2,2+4,6*2,2+4,6*2,2-1,18</t>
  </si>
  <si>
    <t>6,85*2,2-1,18</t>
  </si>
  <si>
    <t>6,85*2,2+4,6*2,2+4,6*2,2+6,85*2,2+6,85*2,2+4,6*2,2+4,6*2,2+6,85*2,2</t>
  </si>
  <si>
    <t>-1,18*4-1,18*4</t>
  </si>
  <si>
    <t>95</t>
  </si>
  <si>
    <t>978071251.S</t>
  </si>
  <si>
    <t xml:space="preserve">Odsekanie a odstránenie izolácie lepenkovej vodorovnej,  -0,07300t</t>
  </si>
  <si>
    <t>-1005867046</t>
  </si>
  <si>
    <t>12,53+41,26+41,67+19,48+51,54+13,1+47,99+9,14+46,44+14,53</t>
  </si>
  <si>
    <t>1,25+2,36+17,81+15,44+20,43+20,43</t>
  </si>
  <si>
    <t>96</t>
  </si>
  <si>
    <t>979011111.S</t>
  </si>
  <si>
    <t>Zvislá doprava sutiny a vybúraných hmôt za prvé podlažie nad alebo pod základným podlažím</t>
  </si>
  <si>
    <t>-1950430939</t>
  </si>
  <si>
    <t>97</t>
  </si>
  <si>
    <t>979011121.S</t>
  </si>
  <si>
    <t>Zvislá doprava sutiny a vybúraných hmôt za každé ďalšie podlažie</t>
  </si>
  <si>
    <t>1709894511</t>
  </si>
  <si>
    <t>1060,889*5 'Prepočítané koeficientom množstva</t>
  </si>
  <si>
    <t>98</t>
  </si>
  <si>
    <t>979081111.S</t>
  </si>
  <si>
    <t>Odvoz sutiny a vybúraných hmôt na skládku do 1 km</t>
  </si>
  <si>
    <t>-492579468</t>
  </si>
  <si>
    <t>99</t>
  </si>
  <si>
    <t>979081121.S</t>
  </si>
  <si>
    <t>Odvoz sutiny a vybúraných hmôt na skládku za každý ďalší 1 km</t>
  </si>
  <si>
    <t>1472004771</t>
  </si>
  <si>
    <t>1060,889*9 'Prepočítané koeficientom množstva</t>
  </si>
  <si>
    <t>100</t>
  </si>
  <si>
    <t>979082111.S</t>
  </si>
  <si>
    <t>Vnútrostavenisková doprava sutiny a vybúraných hmôt do 10 m</t>
  </si>
  <si>
    <t>-205355754</t>
  </si>
  <si>
    <t>101</t>
  </si>
  <si>
    <t>979089012.S</t>
  </si>
  <si>
    <t>Poplatok za skládku - betón, tehly, dlaždice (17 01) ostatné</t>
  </si>
  <si>
    <t>1398519485</t>
  </si>
  <si>
    <t>1060,889-67,175-25,92-39,556-0,431</t>
  </si>
  <si>
    <t>254</t>
  </si>
  <si>
    <t>979089112.S</t>
  </si>
  <si>
    <t>Poplatok za skládku - drevo, sklo, plasty (17 02 ), ostatné</t>
  </si>
  <si>
    <t>-667797208</t>
  </si>
  <si>
    <t>5,064++0,071+3,729+0,018+25,92+5,224+19,547</t>
  </si>
  <si>
    <t>0,154+2+4,859+0,16+0,026+0,03+0,373</t>
  </si>
  <si>
    <t>251</t>
  </si>
  <si>
    <t>979089212.S</t>
  </si>
  <si>
    <t>Poplatok za skládku - bitúmenové zmesi, uholný decht, dechtové výrobky (17 03 ), ostatné</t>
  </si>
  <si>
    <t>-2106652962</t>
  </si>
  <si>
    <t>252</t>
  </si>
  <si>
    <t>979089312.S</t>
  </si>
  <si>
    <t>Poplatok za skládku - kovy (meď, bronz, mosadz atď.) (17 04 ), ostatné</t>
  </si>
  <si>
    <t>-2144625999</t>
  </si>
  <si>
    <t>22,937+0,149+1,547+13,219+1,704</t>
  </si>
  <si>
    <t>253</t>
  </si>
  <si>
    <t>979089512.S</t>
  </si>
  <si>
    <t>Poplatok za skládku - stavebné materiály na báze sadry (17 08 ), ostatné</t>
  </si>
  <si>
    <t>831635400</t>
  </si>
  <si>
    <t>Presun hmôt HSV</t>
  </si>
  <si>
    <t>102</t>
  </si>
  <si>
    <t>999281112.S</t>
  </si>
  <si>
    <t>Presun hmôt pre opravy a údržbu objektov vrátane vonkajších plášťov výšky 25-36 m</t>
  </si>
  <si>
    <t>1277008824</t>
  </si>
  <si>
    <t>PSV</t>
  </si>
  <si>
    <t>Práce a dodávky PSV</t>
  </si>
  <si>
    <t>711</t>
  </si>
  <si>
    <t>Izolácie proti vode a vlhkosti</t>
  </si>
  <si>
    <t>103</t>
  </si>
  <si>
    <t>711113131</t>
  </si>
  <si>
    <t xml:space="preserve">Izolácie proti zemnej vlhkosti a povrchovej vode  hr. 2 mm na ploche vodorovnej</t>
  </si>
  <si>
    <t>-1226678199</t>
  </si>
  <si>
    <t>104</t>
  </si>
  <si>
    <t>711113141</t>
  </si>
  <si>
    <t xml:space="preserve">Izolácia proti zemnej vlhkosti a povrchovej vode  hr. 2 mm na ploche zvislej</t>
  </si>
  <si>
    <t>1861978103</t>
  </si>
  <si>
    <t>105</t>
  </si>
  <si>
    <t>711211001.S</t>
  </si>
  <si>
    <t>Jednozlož. hydroizolačná - náter na vnútorne použitie vodorovná</t>
  </si>
  <si>
    <t>1761868824</t>
  </si>
  <si>
    <t>106</t>
  </si>
  <si>
    <t>711793010.S</t>
  </si>
  <si>
    <t xml:space="preserve">Izolácia dilatácii elastickou tesniacou páskou z mäkkého PVC vodorovná-, pre náročné aplikácie s vysokým zaťažením, 120 mm/50 m, </t>
  </si>
  <si>
    <t>711088134</t>
  </si>
  <si>
    <t>12+27,15+27,3+18,55+52+14,55+32,85+13,8+30,15</t>
  </si>
  <si>
    <t>107</t>
  </si>
  <si>
    <t>998711203.S</t>
  </si>
  <si>
    <t>Presun hmôt pre izoláciu proti vode v objektoch výšky nad 12 do 60 m</t>
  </si>
  <si>
    <t>%</t>
  </si>
  <si>
    <t>-1887639914</t>
  </si>
  <si>
    <t>712</t>
  </si>
  <si>
    <t>Izolácie striech, povlakové krytiny</t>
  </si>
  <si>
    <t>108</t>
  </si>
  <si>
    <t>712290010.S</t>
  </si>
  <si>
    <t>Zhotovenie parozábrany pre strechy ploché do 10°</t>
  </si>
  <si>
    <t>1514332997</t>
  </si>
  <si>
    <t>"poch. strecha" 604,08</t>
  </si>
  <si>
    <t xml:space="preserve">"str. plášť"  48,55*15,4+3,5*2,6*2</t>
  </si>
  <si>
    <t>109</t>
  </si>
  <si>
    <t>283230007300.S</t>
  </si>
  <si>
    <t>Parozábrana hr. 0,15 mm, š. 2 m, materiál na báze PO - modifikovaný PE</t>
  </si>
  <si>
    <t>-2127056547</t>
  </si>
  <si>
    <t>1369,95*1,15 'Prepočítané koeficientom množstva</t>
  </si>
  <si>
    <t>110</t>
  </si>
  <si>
    <t>712331110.S</t>
  </si>
  <si>
    <t>Zhotovenie povlakovej krytiny stiech plochých do 10° pásmi NAIP prikotvením, so zvareným spojom</t>
  </si>
  <si>
    <t>-90148446</t>
  </si>
  <si>
    <t>111</t>
  </si>
  <si>
    <t>309200014900.S</t>
  </si>
  <si>
    <t>Skrutka do betónu 6,3x220 mm, pozinkovaná, na upevnenie tepelných a hydroizolácií</t>
  </si>
  <si>
    <t>603284120</t>
  </si>
  <si>
    <t>112</t>
  </si>
  <si>
    <t>311210003800.S</t>
  </si>
  <si>
    <t>Tanierová podložka kovová, pre skrutky so šesťhrannou hlavou</t>
  </si>
  <si>
    <t>-543737110</t>
  </si>
  <si>
    <t>113</t>
  </si>
  <si>
    <t>628330000300</t>
  </si>
  <si>
    <t xml:space="preserve">Pás bitúmenový  hydroizolačný modifikovaný,</t>
  </si>
  <si>
    <t>878797798</t>
  </si>
  <si>
    <t>114</t>
  </si>
  <si>
    <t>628330000100.S</t>
  </si>
  <si>
    <t>Pás asfaltový SBS s bridličným posypom hr. 5,2 mm vystužený netkanou polyesterovou rohožou modifikovaný</t>
  </si>
  <si>
    <t>-1722712297</t>
  </si>
  <si>
    <t>765,87*1,15 'Prepočítané koeficientom množstva</t>
  </si>
  <si>
    <t>115</t>
  </si>
  <si>
    <t>712500832.S</t>
  </si>
  <si>
    <t xml:space="preserve">Odstránenie povlakovej krytiny na šikmých strechách nad 30° do 45° dvojvrstvovej,  -0,01600t</t>
  </si>
  <si>
    <t>-316351634</t>
  </si>
  <si>
    <t>116</t>
  </si>
  <si>
    <t>712960020.S</t>
  </si>
  <si>
    <t>Osadenie odvetrávacieho komínku na streche</t>
  </si>
  <si>
    <t>992566482</t>
  </si>
  <si>
    <t>80+70</t>
  </si>
  <si>
    <t>117</t>
  </si>
  <si>
    <t>286630021530.S1</t>
  </si>
  <si>
    <t>Komínok odvetrávací k asfaltovaným pásom, DN 70 s manžet. krytkou</t>
  </si>
  <si>
    <t>-1984698332</t>
  </si>
  <si>
    <t>118</t>
  </si>
  <si>
    <t>286630021525.S</t>
  </si>
  <si>
    <t>Komínok odvetrávací k asfaltovaným pásom, DN 75</t>
  </si>
  <si>
    <t>-1398584570</t>
  </si>
  <si>
    <t>119</t>
  </si>
  <si>
    <t>311970001500.S</t>
  </si>
  <si>
    <t>Vrut do dĺžky 150 mm na upevnenie do kombi dosiek</t>
  </si>
  <si>
    <t>1640408210</t>
  </si>
  <si>
    <t>120</t>
  </si>
  <si>
    <t>712990040.S</t>
  </si>
  <si>
    <t>Položenie geotextílie vodorovne alebo zvislo na strechy ploché do 10°</t>
  </si>
  <si>
    <t>223632520</t>
  </si>
  <si>
    <t>121</t>
  </si>
  <si>
    <t>693110003200.S</t>
  </si>
  <si>
    <t>Geotextília polypropylénová netkaná 500 g/m2</t>
  </si>
  <si>
    <t>599425555</t>
  </si>
  <si>
    <t>122</t>
  </si>
  <si>
    <t>712991040.S</t>
  </si>
  <si>
    <t>Montáž podkladnej konštrukcie z OSB dosiek na atike šírky 411 - 620 mm pod klampiarske konštrukcie</t>
  </si>
  <si>
    <t>-1114865188</t>
  </si>
  <si>
    <t>(3,5+3,5+2,6)*2+2*(49,55+15,4)</t>
  </si>
  <si>
    <t>123</t>
  </si>
  <si>
    <t>311690001000.S</t>
  </si>
  <si>
    <t>Rozperný nit 6x30 mm do betónu, hliníkový</t>
  </si>
  <si>
    <t>1701585611</t>
  </si>
  <si>
    <t>124</t>
  </si>
  <si>
    <t>607260000300.S</t>
  </si>
  <si>
    <t>Doska OSB nebrúsená hr. 16 mm</t>
  </si>
  <si>
    <t>788387119</t>
  </si>
  <si>
    <t>(3,5+3,5+2,6)*0,45*2+2*(49,55+15,4)*0,45</t>
  </si>
  <si>
    <t>125</t>
  </si>
  <si>
    <t>998712203.S</t>
  </si>
  <si>
    <t>Presun hmôt pre izoláciu povlakovej krytiny v objektoch výšky nad 12 do 24 m</t>
  </si>
  <si>
    <t>-479595047</t>
  </si>
  <si>
    <t>713</t>
  </si>
  <si>
    <t>Izolácie tepelné</t>
  </si>
  <si>
    <t>126</t>
  </si>
  <si>
    <t>713131143.Sp</t>
  </si>
  <si>
    <t>Montáž fólie na steny</t>
  </si>
  <si>
    <t>1370944794</t>
  </si>
  <si>
    <t>"1NP" 71,73</t>
  </si>
  <si>
    <t>"2NP" 62,76</t>
  </si>
  <si>
    <t>"3NP" 62,76</t>
  </si>
  <si>
    <t>"4NP" 62,76</t>
  </si>
  <si>
    <t>"5NP" 62,76</t>
  </si>
  <si>
    <t>127</t>
  </si>
  <si>
    <t>S2832222</t>
  </si>
  <si>
    <t>Plastový plát hr.1,5mm</t>
  </si>
  <si>
    <t>1241577880</t>
  </si>
  <si>
    <t>322,77*1,15 'Prepočítané koeficientom množstva</t>
  </si>
  <si>
    <t>128</t>
  </si>
  <si>
    <t>713132132.S</t>
  </si>
  <si>
    <t>Montáž tepelnej izolácie stien polystyrénom, celoplošným prilepením</t>
  </si>
  <si>
    <t>21020871</t>
  </si>
  <si>
    <t>"sokel"</t>
  </si>
  <si>
    <t>63*0,8</t>
  </si>
  <si>
    <t>"strecha"</t>
  </si>
  <si>
    <t>(3,5+3,5+2,6)*(0,45+0,165)*2+2*(49,55+15,4)*(0,45+0,615)</t>
  </si>
  <si>
    <t>129</t>
  </si>
  <si>
    <t>283750001800.S</t>
  </si>
  <si>
    <t>Doska XPS 300 hr. 50 mm, zakladanie stavieb, podlahy, obrátené ploché strechy</t>
  </si>
  <si>
    <t>153726507</t>
  </si>
  <si>
    <t>150,152*1,02 'Prepočítané koeficientom množstva</t>
  </si>
  <si>
    <t>130</t>
  </si>
  <si>
    <t>283750002100.S</t>
  </si>
  <si>
    <t>Doska XPS 300 hr. 100 mm, zakladanie stavieb, podlahy, obrátené ploché strechy</t>
  </si>
  <si>
    <t>1299171678</t>
  </si>
  <si>
    <t>46,9*1,2 'Prepočítané koeficientom množstva</t>
  </si>
  <si>
    <t>131</t>
  </si>
  <si>
    <t>713141151.S</t>
  </si>
  <si>
    <t>Montáž tepelnej izolácie striech plochých do 10° minerálnou vlnou, jednovrstvová kladenými voľne</t>
  </si>
  <si>
    <t>2039564872</t>
  </si>
  <si>
    <t>260</t>
  </si>
  <si>
    <t>713141250.S</t>
  </si>
  <si>
    <t>Montáž tepelnej izolácie striech plochých do 10° minerálnou vlnou, dvojvrstvová kladenými voľne</t>
  </si>
  <si>
    <t>926928522</t>
  </si>
  <si>
    <t xml:space="preserve">"str. plášť"  (48,55*15,4+3,5*2,6*2)*2</t>
  </si>
  <si>
    <t>132</t>
  </si>
  <si>
    <t>631440034000.S</t>
  </si>
  <si>
    <t>Doska z minerálnej vlny hr. 260 mm, izolácia pre zateplenie plochých striech</t>
  </si>
  <si>
    <t>1311285685</t>
  </si>
  <si>
    <t xml:space="preserve">"str. plášť"  (48,55*15,4+3,5*2,6*2)</t>
  </si>
  <si>
    <t>1369,95*1,02 'Prepočítané koeficientom množstva</t>
  </si>
  <si>
    <t>255</t>
  </si>
  <si>
    <t>631440025300.S</t>
  </si>
  <si>
    <t>Doska z minerálnej vlny hr. 0-150 mm, izolácia pre zateplenie plochých striech-spádové dosky</t>
  </si>
  <si>
    <t>-1981932019</t>
  </si>
  <si>
    <t>133</t>
  </si>
  <si>
    <t>998713203.S</t>
  </si>
  <si>
    <t>Presun hmôt pre izolácie tepelné v objektoch výšky nad 12 m do 24 m</t>
  </si>
  <si>
    <t>1430824818</t>
  </si>
  <si>
    <t>725</t>
  </si>
  <si>
    <t>Zdravotechnika - zariaďovacie predmety</t>
  </si>
  <si>
    <t>134</t>
  </si>
  <si>
    <t>725245101.S</t>
  </si>
  <si>
    <t>Montáž sprchových dverí do niky na vaničku, otváravé, jednokrídlové, so sklenenou výplňou, do výšky 2000 mm a šírky 600 mm</t>
  </si>
  <si>
    <t>1833882498</t>
  </si>
  <si>
    <t>8+8+8+8+8+11</t>
  </si>
  <si>
    <t>135</t>
  </si>
  <si>
    <t>574-1600000-00-02</t>
  </si>
  <si>
    <t>Sprchové dvere 600/2000-SZ</t>
  </si>
  <si>
    <t>-1286711341</t>
  </si>
  <si>
    <t>136</t>
  </si>
  <si>
    <t>998725203.S</t>
  </si>
  <si>
    <t>Presun hmôt pre zariaďovacie predmety v objektoch výšky nad 12 do 24 m</t>
  </si>
  <si>
    <t>-923314667</t>
  </si>
  <si>
    <t>762</t>
  </si>
  <si>
    <t>Konštrukcie tesárske</t>
  </si>
  <si>
    <t>137</t>
  </si>
  <si>
    <t>762341811.S</t>
  </si>
  <si>
    <t>Demontáž debnenia striech rovných, oblúkových do 60° z dosiek hrubých, hobľovaných, -0,01600 t</t>
  </si>
  <si>
    <t>1594344961</t>
  </si>
  <si>
    <t>138</t>
  </si>
  <si>
    <t>998762203.S</t>
  </si>
  <si>
    <t>Presun hmôt pre konštrukcie tesárske v objektoch výšky od 12 do 24 m</t>
  </si>
  <si>
    <t>-1761529697</t>
  </si>
  <si>
    <t>763</t>
  </si>
  <si>
    <t>Konštrukcie - drevostavby</t>
  </si>
  <si>
    <t>250</t>
  </si>
  <si>
    <t>763115102.S</t>
  </si>
  <si>
    <t>Priečka SDK hr. 75 mm, kca CW+UW 50, jednoducho opláštená doskou impregnovanou H2 12,5 mm</t>
  </si>
  <si>
    <t>-1097126705</t>
  </si>
  <si>
    <t>0,8*2,8*8+2,3*2,8</t>
  </si>
  <si>
    <t>"2NP" 0,8*2,8*8</t>
  </si>
  <si>
    <t>"3NP" 0,8*2,8*8</t>
  </si>
  <si>
    <t>"4NP" 0,8*2,8*8</t>
  </si>
  <si>
    <t>"5NP" 0,8*2,8*8</t>
  </si>
  <si>
    <t>1,6*2,8*11</t>
  </si>
  <si>
    <t>140</t>
  </si>
  <si>
    <t>763119522.S</t>
  </si>
  <si>
    <t xml:space="preserve">Demontáž sadrokartónovej priečky, jednoduchá nosná oceľová konštrukcia, dvojité opláštenie,  -0,05447t</t>
  </si>
  <si>
    <t>-431985321</t>
  </si>
  <si>
    <t xml:space="preserve">"1NP" </t>
  </si>
  <si>
    <t>1,2*2,8*2</t>
  </si>
  <si>
    <t>141</t>
  </si>
  <si>
    <t>763136040.S</t>
  </si>
  <si>
    <t>Kazetový podhľad 600 x 600 mm, hrana polozapustená profil T15, konštrukcia poloskrytá, doska sadrokartónová biela hr. 10 mm</t>
  </si>
  <si>
    <t>-1989043973</t>
  </si>
  <si>
    <t>"PP"51,54</t>
  </si>
  <si>
    <t>2,7+1,34+1,34+2,7+20,56+12,51+2,95+2,7+1,34+1,34+2,7+2,95</t>
  </si>
  <si>
    <t>12,51+19,65+60,16+19,65+12,51+2,96+2,7+1,24+1,34+2,7</t>
  </si>
  <si>
    <t>2,96+12,51+20,57+2,7+1,34+1,34+2,7</t>
  </si>
  <si>
    <t>52,92+2,7+1,34+1,34+2,7+2,7+1,34+1,34+2,7+2,7+1,34+1,34+2,7+2,7+1,34+1,34+2,7</t>
  </si>
  <si>
    <t>2,96+2,96+2,92+2,92+2,92+100,31+2,92+2,96+2,96+2,92+2,92+3+3</t>
  </si>
  <si>
    <t>142</t>
  </si>
  <si>
    <t>763139531.S</t>
  </si>
  <si>
    <t>Demontáž sadrokartónového podhľadu s jednovrstvou nosnou konštrukciou z oceľových profilov, jednoduché opláštenie, -0,02106t</t>
  </si>
  <si>
    <t>653072930</t>
  </si>
  <si>
    <t>"1NP" 20,47</t>
  </si>
  <si>
    <t>143</t>
  </si>
  <si>
    <t>763737112.S</t>
  </si>
  <si>
    <t>Demontáž strešnej konštrukcie z väzníkov priehradových, konštrukčnej dĺžky do 18 m</t>
  </si>
  <si>
    <t>1434101554</t>
  </si>
  <si>
    <t>15,4*66</t>
  </si>
  <si>
    <t>144</t>
  </si>
  <si>
    <t>998763403.S</t>
  </si>
  <si>
    <t>Presun hmôt pre sadrokartónové konštrukcie v stavbách (objektoch) výšky od 7 do 24 m</t>
  </si>
  <si>
    <t>-313586598</t>
  </si>
  <si>
    <t>764</t>
  </si>
  <si>
    <t>Konštrukcie klampiarske</t>
  </si>
  <si>
    <t>145</t>
  </si>
  <si>
    <t>764311822.S</t>
  </si>
  <si>
    <t xml:space="preserve">Demontáž krytiny hladkej strešnej z tabúľ 2000 x 1000 mm, so sklonom do 30st.,  -0,00732t</t>
  </si>
  <si>
    <t>-866263469</t>
  </si>
  <si>
    <t>146</t>
  </si>
  <si>
    <t>764323440.S</t>
  </si>
  <si>
    <t>Oplechovanie z pozinkovaného farbeného PZf plechu, odkvapov na strechách s lepenkovou krytinou r.š. 400 mm</t>
  </si>
  <si>
    <t>-1368873917</t>
  </si>
  <si>
    <t>"K4" 2*75</t>
  </si>
  <si>
    <t>147</t>
  </si>
  <si>
    <t>764352425.S</t>
  </si>
  <si>
    <t>Žľaby z pozinkovaného farbeného PZf plechu, pododkvapové polkruhové r.š. 280 mm</t>
  </si>
  <si>
    <t>539449970</t>
  </si>
  <si>
    <t>"K8" 2*70</t>
  </si>
  <si>
    <t>148</t>
  </si>
  <si>
    <t>764352810.S</t>
  </si>
  <si>
    <t xml:space="preserve">Demontáž žľabov pododkvapových polkruhových so sklonom do 30st. rš 330 mm,  -0,00330t</t>
  </si>
  <si>
    <t>886973883</t>
  </si>
  <si>
    <t>149</t>
  </si>
  <si>
    <t>764353401.S</t>
  </si>
  <si>
    <t>Žľaby z pozinkovaného farbeného PZf plechu, nadrímsové, štvorhranné, uložené v hákoch, r.š. 340 mm</t>
  </si>
  <si>
    <t>-242401323</t>
  </si>
  <si>
    <t>"K9" 2*110</t>
  </si>
  <si>
    <t>150</t>
  </si>
  <si>
    <t>764410460.S</t>
  </si>
  <si>
    <t>Oplechovanie parapetov z pozinkovaného farbeného PZf plechu, vrátane rohov r.š. 400 mm</t>
  </si>
  <si>
    <t>482223932</t>
  </si>
  <si>
    <t>"K1" 1,6*106+0,9*10+2*4+0,7*13+1,2*11</t>
  </si>
  <si>
    <t>151</t>
  </si>
  <si>
    <t>764410850.S</t>
  </si>
  <si>
    <t xml:space="preserve">Demontáž oplechovania parapetov rš od 100 do 330 mm,  -0,00135t</t>
  </si>
  <si>
    <t>-2055630884</t>
  </si>
  <si>
    <t>"1PP" 1,2*11</t>
  </si>
  <si>
    <t>"1NP" 1,6*15+0,9*2</t>
  </si>
  <si>
    <t>"2NP" 1,6*17+0,9*2</t>
  </si>
  <si>
    <t>"3NP" 1,6*16+0,9*2</t>
  </si>
  <si>
    <t>"4NP" 1,6*16+0,9*2</t>
  </si>
  <si>
    <t>"5NP" 1,6*16+0,9*2</t>
  </si>
  <si>
    <t>152</t>
  </si>
  <si>
    <t>764421470.S</t>
  </si>
  <si>
    <t>Oplechovanie ríms a ozdobných prvkov z pozinkovaného farbeného PZf plechu, r.š. 500 mm</t>
  </si>
  <si>
    <t>-539243717</t>
  </si>
  <si>
    <t>"K6-2" 2*110</t>
  </si>
  <si>
    <t>153</t>
  </si>
  <si>
    <t>764421492.S</t>
  </si>
  <si>
    <t>Oplechovanie ríms a ozdobných prvkov z pozinkovaného farbeného PZf plechu, r.š. 800 mm</t>
  </si>
  <si>
    <t>1634443349</t>
  </si>
  <si>
    <t>"K5" 1,6*58</t>
  </si>
  <si>
    <t>"K6" 2*110</t>
  </si>
  <si>
    <t>154</t>
  </si>
  <si>
    <t>764421830.S</t>
  </si>
  <si>
    <t xml:space="preserve">Demontáž oplechovania ríms rš od 100 do 200 mm,  -0,00009t</t>
  </si>
  <si>
    <t>1194662001</t>
  </si>
  <si>
    <t>155</t>
  </si>
  <si>
    <t>764430430.S</t>
  </si>
  <si>
    <t>Oplechovanie muriva a atík z pozinkovaného farbeného PZf plechu, vrátane rohov r.š. 400 mm</t>
  </si>
  <si>
    <t>-1036181754</t>
  </si>
  <si>
    <t>"K2" 3,6*2</t>
  </si>
  <si>
    <t>"K3" 9,5*1</t>
  </si>
  <si>
    <t>156</t>
  </si>
  <si>
    <t>764430810.S</t>
  </si>
  <si>
    <t xml:space="preserve">Demontáž oplechovania múrov a nadmuroviek rš do 250 mm,  -0,00142t</t>
  </si>
  <si>
    <t>-1093177931</t>
  </si>
  <si>
    <t>58*1,6</t>
  </si>
  <si>
    <t>157</t>
  </si>
  <si>
    <t>764454453.S</t>
  </si>
  <si>
    <t>Zvodové rúry z pozinkovaného farbeného PZf plechu, kruhové priemer 100 mm</t>
  </si>
  <si>
    <t>-788032260</t>
  </si>
  <si>
    <t>"K7" 2*85</t>
  </si>
  <si>
    <t>158</t>
  </si>
  <si>
    <t>764454801.S</t>
  </si>
  <si>
    <t xml:space="preserve">Demontáž odpadových rúr kruhových, s priemerom 75 a 100 mm,  -0,00226t</t>
  </si>
  <si>
    <t>-1130807617</t>
  </si>
  <si>
    <t>159</t>
  </si>
  <si>
    <t>998764203.S</t>
  </si>
  <si>
    <t>Presun hmôt pre konštrukcie klampiarske v objektoch výšky nad 12 do 24 m</t>
  </si>
  <si>
    <t>417030576</t>
  </si>
  <si>
    <t>766</t>
  </si>
  <si>
    <t>Konštrukcie stolárske</t>
  </si>
  <si>
    <t>160</t>
  </si>
  <si>
    <t>766112820.S</t>
  </si>
  <si>
    <t xml:space="preserve">Demontáž drevených stien zasklených,  -0,01638t</t>
  </si>
  <si>
    <t>-1689873406</t>
  </si>
  <si>
    <t>2,1*3,4*2-2,1*2,65*2</t>
  </si>
  <si>
    <t>161</t>
  </si>
  <si>
    <t>766411811.S</t>
  </si>
  <si>
    <t xml:space="preserve">Demontáž obloženia stien panelmi, veľ. do 1,5 m2,  -0,02465t</t>
  </si>
  <si>
    <t>331575991</t>
  </si>
  <si>
    <t>"2np,5np-balkon"</t>
  </si>
  <si>
    <t>0,45*0,6*2*1+0,45*0,9*2+0,45*0,6*2+0,45*0,6*2*2+0,45*0,6*2</t>
  </si>
  <si>
    <t>162</t>
  </si>
  <si>
    <t>766411821.S</t>
  </si>
  <si>
    <t xml:space="preserve">Demontáž obloženia stien palub. doskami,  -0,01098t</t>
  </si>
  <si>
    <t>1933271190</t>
  </si>
  <si>
    <t>"1np"</t>
  </si>
  <si>
    <t>35,55*3,4-45,63+72,15*3,4-62,88+52,35*3,35-13,71</t>
  </si>
  <si>
    <t>163</t>
  </si>
  <si>
    <t>766621081.S</t>
  </si>
  <si>
    <t>Montáž okna plastového na PUR penu</t>
  </si>
  <si>
    <t>687876850</t>
  </si>
  <si>
    <t>2*(1,6+1,7)*(15+15+14+14+15)</t>
  </si>
  <si>
    <t>2*(0,9+1,7)*(2+2+2+2+2)</t>
  </si>
  <si>
    <t>2*(0,7+1,5)*(1+2+2+2+2+2)+2*(1,2+0,6)*11</t>
  </si>
  <si>
    <t>164</t>
  </si>
  <si>
    <t>611410091020.S</t>
  </si>
  <si>
    <t>Okno plastové jednokrídlové OS, izolačné trojsklo</t>
  </si>
  <si>
    <t>168438185</t>
  </si>
  <si>
    <t>165</t>
  </si>
  <si>
    <t>611410091030.S</t>
  </si>
  <si>
    <t>Okno plastové dvojkrídklové OS+OS, izolačné trojsklo</t>
  </si>
  <si>
    <t>-753449355</t>
  </si>
  <si>
    <t>166</t>
  </si>
  <si>
    <t>766641074.S</t>
  </si>
  <si>
    <t>Montáž dverí balkónových plastových na PUR penu</t>
  </si>
  <si>
    <t>-1375508513</t>
  </si>
  <si>
    <t>2*(1,6+2,55)*1</t>
  </si>
  <si>
    <t>167</t>
  </si>
  <si>
    <t>611420091010.S</t>
  </si>
  <si>
    <t>Dvere plastové jednokrídlové OS, izolačné trojsklo</t>
  </si>
  <si>
    <t>-681362623</t>
  </si>
  <si>
    <t>168</t>
  </si>
  <si>
    <t>766662112.S</t>
  </si>
  <si>
    <t>Montáž dverového krídla otočného jednokrídlového poldrážkového, do existujúcej zárubne, vrátane kovania</t>
  </si>
  <si>
    <t>-2119008970</t>
  </si>
  <si>
    <t>8+9+8+8+8+8+8+8+8+8+6+7</t>
  </si>
  <si>
    <t>3+4+1+7+9+8+9+8+9+8+9+8+9+12+12</t>
  </si>
  <si>
    <t>169</t>
  </si>
  <si>
    <t>549150000600.S</t>
  </si>
  <si>
    <t>Kľučka dverová a rozeta 2x, nehrdzavejúca oceľ, povrch nerez brúsený</t>
  </si>
  <si>
    <t>-978228537</t>
  </si>
  <si>
    <t>170</t>
  </si>
  <si>
    <t>611610002200.S</t>
  </si>
  <si>
    <t xml:space="preserve">Dvere vnútorné jednokrídlové, šírka 600-900 mm, výplň DTD doska, povrch  plné-dyhované</t>
  </si>
  <si>
    <t>1099571025</t>
  </si>
  <si>
    <t>171</t>
  </si>
  <si>
    <t>766662114.S</t>
  </si>
  <si>
    <t>Montáž dverového krídla otočného jednokrídlového protipožiarného, do existujúcej zárubne, vrátane kovania</t>
  </si>
  <si>
    <t>-41330899</t>
  </si>
  <si>
    <t>"D-02"1+4+4+4+4+4+4+4+4+4+4+1+3+9</t>
  </si>
  <si>
    <t>"D-05"1</t>
  </si>
  <si>
    <t>172</t>
  </si>
  <si>
    <t>-293978018</t>
  </si>
  <si>
    <t>173</t>
  </si>
  <si>
    <t>611650001060.S</t>
  </si>
  <si>
    <t xml:space="preserve">Dvere vnútorné protipožiarne drevené EI EW 30 D1-D3, šxv 800x1970 mm, požiarna výplň DTD, SK certifikát, </t>
  </si>
  <si>
    <t>1343520297</t>
  </si>
  <si>
    <t>174</t>
  </si>
  <si>
    <t>611650001150.S</t>
  </si>
  <si>
    <t>Dvere vnútorné protipožiarne drevené EI EW 30 D1, šxv 1200x1970 mm, požiarna výplň DTD, SK certifikát, CPL dyhované</t>
  </si>
  <si>
    <t>2126147496</t>
  </si>
  <si>
    <t>"D-05" 1</t>
  </si>
  <si>
    <t>175</t>
  </si>
  <si>
    <t>766662811.S</t>
  </si>
  <si>
    <t xml:space="preserve">Demontáž dverného krídla, dokovanie prahu dverí jednokrídlových,  -0,00100t</t>
  </si>
  <si>
    <t>-454038564</t>
  </si>
  <si>
    <t>9+1+14+24+1+1+16+25+16+25+16+25</t>
  </si>
  <si>
    <t>176</t>
  </si>
  <si>
    <t>766694141.S</t>
  </si>
  <si>
    <t>Montáž parapetnej dosky plastovej šírky do 300 mm, dĺžky do 1000 mm</t>
  </si>
  <si>
    <t>-918625138</t>
  </si>
  <si>
    <t>2+2+2+2+2+1+2+2+2+2+2</t>
  </si>
  <si>
    <t>177</t>
  </si>
  <si>
    <t>766694142.S</t>
  </si>
  <si>
    <t>Montáž parapetnej dosky plastovej šírky do 300 mm, dĺžky 1000-1600 mm</t>
  </si>
  <si>
    <t>372031784</t>
  </si>
  <si>
    <t>1+15+1+15+1+14+1+14+1+15+11</t>
  </si>
  <si>
    <t>178</t>
  </si>
  <si>
    <t>611560000400.S</t>
  </si>
  <si>
    <t>Parapetná doska plastová, šírka 300 mm, komôrková vnútorná, zlatý dub, mramor, mahagon, svetlý buk, orech</t>
  </si>
  <si>
    <t>1045462633</t>
  </si>
  <si>
    <t>(2+2+2+2+2)*0,9+(1+2+2+2+2+2)*0,7</t>
  </si>
  <si>
    <t>(1+15+1+15+1+14+1+14+1+15)*1,6+1,2*11</t>
  </si>
  <si>
    <t>179</t>
  </si>
  <si>
    <t>611560000800.S</t>
  </si>
  <si>
    <t>Plastové krytky k vnútorným parapetom plastovým, pár, vo farbe biela, mramor, zlatý dub, buk, mahagón, orech</t>
  </si>
  <si>
    <t>2014228447</t>
  </si>
  <si>
    <t>21+89</t>
  </si>
  <si>
    <t>180</t>
  </si>
  <si>
    <t>766694985.S</t>
  </si>
  <si>
    <t>Demontáž parapetnej dosky plastovej šírky do 300 mm, dĺžky do 1600 mm, -0,003t</t>
  </si>
  <si>
    <t>-1517215098</t>
  </si>
  <si>
    <t>"1NP" 15+2+1</t>
  </si>
  <si>
    <t>"2NP" 17+2</t>
  </si>
  <si>
    <t>"3NP" 16+2</t>
  </si>
  <si>
    <t>"4NP" 16+2</t>
  </si>
  <si>
    <t>"5NP" 17+2</t>
  </si>
  <si>
    <t>181</t>
  </si>
  <si>
    <t>766695212.S</t>
  </si>
  <si>
    <t>Montáž prahu dverí, jednokrídlových</t>
  </si>
  <si>
    <t>44519469</t>
  </si>
  <si>
    <t>17+16+16+16+16+13</t>
  </si>
  <si>
    <t>8+1+24+25+25+25+25+1+3+9+12+12+1</t>
  </si>
  <si>
    <t>182</t>
  </si>
  <si>
    <t>611890004000.S</t>
  </si>
  <si>
    <t>Prah dubový, dĺžka 810 mm, šírka 150 mm</t>
  </si>
  <si>
    <t>-1757079247</t>
  </si>
  <si>
    <t>183</t>
  </si>
  <si>
    <t>611990000800.S</t>
  </si>
  <si>
    <t>Prah hliníkový-600</t>
  </si>
  <si>
    <t>1178771227</t>
  </si>
  <si>
    <t>0,6*(17+16+16+16+16+13)</t>
  </si>
  <si>
    <t>184</t>
  </si>
  <si>
    <t>766702111.S</t>
  </si>
  <si>
    <t>Montáž zárubní obložkových pre dvere jednokrídlové</t>
  </si>
  <si>
    <t>-1923975161</t>
  </si>
  <si>
    <t>6+7+12+12</t>
  </si>
  <si>
    <t>"pož." 1+5+7</t>
  </si>
  <si>
    <t>185</t>
  </si>
  <si>
    <t>611810002200.S</t>
  </si>
  <si>
    <t>Zárubňa vnútorná obložková, šírka 600-900 mm, výška 1970 mm, DTD doska, povrch fólia, pre stenu hrúbky 60-170 mm, pre jednokrídlové dvere</t>
  </si>
  <si>
    <t>-963566089</t>
  </si>
  <si>
    <t>256</t>
  </si>
  <si>
    <t>611810002500.S</t>
  </si>
  <si>
    <t>Zárubňa vnútorná obložková, šírka 600-900 mm, výška 1970 mm, DTD doska, povrch fólia,požiarna EW 30, pre jednokrídlové dvere</t>
  </si>
  <si>
    <t>500926240</t>
  </si>
  <si>
    <t>186</t>
  </si>
  <si>
    <t>998766203.S</t>
  </si>
  <si>
    <t>Presun hmot pre konštrukcie stolárske v objektoch výšky nad 12 do 24 m</t>
  </si>
  <si>
    <t>-794593153</t>
  </si>
  <si>
    <t>767</t>
  </si>
  <si>
    <t>Konštrukcie doplnkové kovové</t>
  </si>
  <si>
    <t>187</t>
  </si>
  <si>
    <t>767112812.S</t>
  </si>
  <si>
    <t xml:space="preserve">Demontáž mreží okennýcl zváraných,  -0,03300t</t>
  </si>
  <si>
    <t>533149259</t>
  </si>
  <si>
    <t xml:space="preserve">"1NP"  0,9*1,7*2+1*2*1+1,6*1,7*15+2*1,6*1</t>
  </si>
  <si>
    <t>"2NP" 1,6*1,7</t>
  </si>
  <si>
    <t>188</t>
  </si>
  <si>
    <t>767163100.S</t>
  </si>
  <si>
    <t>Montáž zábradlia nerezové na schody, výplň rebrovanie, kotvenie do podlahy</t>
  </si>
  <si>
    <t>-2011306720</t>
  </si>
  <si>
    <t>43,6+8,3</t>
  </si>
  <si>
    <t>189</t>
  </si>
  <si>
    <t>553520001300.S</t>
  </si>
  <si>
    <t xml:space="preserve">Zábradlie nerezové, vertikálna výplň nerez, , výška 1000 mm,  kotvenie do podlahy-Z1,Z2</t>
  </si>
  <si>
    <t>726814877</t>
  </si>
  <si>
    <t>190</t>
  </si>
  <si>
    <t>2004128</t>
  </si>
  <si>
    <t>Prievlečná kotva HSA M10x83 20/10/-</t>
  </si>
  <si>
    <t>-1853628333</t>
  </si>
  <si>
    <t>12*5*2+3*2*2+6*2*2</t>
  </si>
  <si>
    <t>191</t>
  </si>
  <si>
    <t>767310100.S</t>
  </si>
  <si>
    <t>Montáž výlezu do plochej strechy</t>
  </si>
  <si>
    <t>-1760920938</t>
  </si>
  <si>
    <t>192</t>
  </si>
  <si>
    <t>20101526861</t>
  </si>
  <si>
    <t>Výlez manuálne otváravý s tep. izoláciou výklopný 110×110 cm-Z4</t>
  </si>
  <si>
    <t>97300759</t>
  </si>
  <si>
    <t>193</t>
  </si>
  <si>
    <t>767424101.Sp</t>
  </si>
  <si>
    <t xml:space="preserve">Montáž opláštenia  obloženiebalk. plášťa vonkajšie</t>
  </si>
  <si>
    <t>1634998817</t>
  </si>
  <si>
    <t>"zábradlia-hliník. sendvič"</t>
  </si>
  <si>
    <t>"2NP" 0,45*0,6*2*1</t>
  </si>
  <si>
    <t>"3NP" 0,45*0,6*2*2</t>
  </si>
  <si>
    <t>"4NP" 0,45*0,6*2*2</t>
  </si>
  <si>
    <t>"5NP" 0,45*0,6*2</t>
  </si>
  <si>
    <t>194</t>
  </si>
  <si>
    <t>299377</t>
  </si>
  <si>
    <t>Hliník. sendvič. panel 2x plát a ldpe doska</t>
  </si>
  <si>
    <t>540550513</t>
  </si>
  <si>
    <t>247</t>
  </si>
  <si>
    <t>767612110.S</t>
  </si>
  <si>
    <t>Montáž okien hliníkových s hydroizolačnými expanznými páskami (expanzná)</t>
  </si>
  <si>
    <t>-445852214</t>
  </si>
  <si>
    <t>2*(1,6+1,7)*(1+1+1+1+1)</t>
  </si>
  <si>
    <t>248</t>
  </si>
  <si>
    <t>283550011300.S</t>
  </si>
  <si>
    <t>Komprimovaná parotesná PUR expanzná páska 5-30x74 mm, pre okenné a fasádne konštrukcie</t>
  </si>
  <si>
    <t>848382783</t>
  </si>
  <si>
    <t>249</t>
  </si>
  <si>
    <t>553410091030.S</t>
  </si>
  <si>
    <t>Okno hliníkové dvojkrídklové OS+OS, izolačné trojsklo,s pož. odolnosťou-0-1</t>
  </si>
  <si>
    <t>1057608706</t>
  </si>
  <si>
    <t>195</t>
  </si>
  <si>
    <t>767612200.S</t>
  </si>
  <si>
    <t>Montáž dverí balkónových hliníkových na PUR penu</t>
  </si>
  <si>
    <t>972458764</t>
  </si>
  <si>
    <t>2*(2+2,55)*1+2*(2+2,55)*(1+1+1)+2*(1,6+2,55)*1</t>
  </si>
  <si>
    <t>2*(1,6+2,55)*(1+1+2)+2*(1,6+2,55)*23</t>
  </si>
  <si>
    <t>196</t>
  </si>
  <si>
    <t>553410097020.S</t>
  </si>
  <si>
    <t>Dvere hliníkové dvojkrídlové OS+O, izolačné trojsklo</t>
  </si>
  <si>
    <t>-1944861927</t>
  </si>
  <si>
    <t>"O-03,O-04"268,8</t>
  </si>
  <si>
    <t>197</t>
  </si>
  <si>
    <t>767635010.S</t>
  </si>
  <si>
    <t>Montáž ochrannej, bezpečnostnej a protislnečnej fólie na okná</t>
  </si>
  <si>
    <t>1093673152</t>
  </si>
  <si>
    <t>1,6*1,7*(1+15)+0,9*1,7*2+0,7*1,5*1+1,2*0,6*11</t>
  </si>
  <si>
    <t>198</t>
  </si>
  <si>
    <t>283290007100.S</t>
  </si>
  <si>
    <t>Fólia na sklo ochranná a bezpečnostná, číra, hr. 105 μm</t>
  </si>
  <si>
    <t>2104191614</t>
  </si>
  <si>
    <t>55,55*1,15 'Prepočítané koeficientom množstva</t>
  </si>
  <si>
    <t>199</t>
  </si>
  <si>
    <t>767646520.S</t>
  </si>
  <si>
    <t>Montáž dverí hliníkových, vchodových exteriíérových, 1 m obvodu dverí</t>
  </si>
  <si>
    <t>-773682980</t>
  </si>
  <si>
    <t>2*(0,8+2,2)*1</t>
  </si>
  <si>
    <t>200</t>
  </si>
  <si>
    <t>553410032000.S</t>
  </si>
  <si>
    <t>Dvere hliníkové jednokrídlové otočné šxv 800x2200 mm-D-12</t>
  </si>
  <si>
    <t>-817220416</t>
  </si>
  <si>
    <t>201</t>
  </si>
  <si>
    <t>767649195.S</t>
  </si>
  <si>
    <t>Montáž doplnkov dverí - zámok</t>
  </si>
  <si>
    <t>324477035</t>
  </si>
  <si>
    <t>210+55+13+1</t>
  </si>
  <si>
    <t>202</t>
  </si>
  <si>
    <t>549230000900.S</t>
  </si>
  <si>
    <t>Zámok zadlabávací kompletná sada zámok bez vložky a kľúča guľatý, chróm lesklý</t>
  </si>
  <si>
    <t>-463946545</t>
  </si>
  <si>
    <t>203</t>
  </si>
  <si>
    <t>431170</t>
  </si>
  <si>
    <t xml:space="preserve"> BEZPEČNOSTNÝ ZÁMOK</t>
  </si>
  <si>
    <t>1478663777</t>
  </si>
  <si>
    <t>204</t>
  </si>
  <si>
    <t>767649197.S</t>
  </si>
  <si>
    <t>Montáž doplnkov dverí - panikové kovanie</t>
  </si>
  <si>
    <t>-1205347979</t>
  </si>
  <si>
    <t>205</t>
  </si>
  <si>
    <t>549130000100.S</t>
  </si>
  <si>
    <t>Panikové kovanie dverové PHA 2000 jednobodové pre šírku dverného krídla do 1300 mm</t>
  </si>
  <si>
    <t>-211932645</t>
  </si>
  <si>
    <t>206</t>
  </si>
  <si>
    <t>767661500.S</t>
  </si>
  <si>
    <t>Montáž interierovej žalúzie hliníkovej lamelovej štandardnej</t>
  </si>
  <si>
    <t>222634440</t>
  </si>
  <si>
    <t>1,6*1,7*(1+15+1+15+1+14+1+14+1+15+2+2)</t>
  </si>
  <si>
    <t>0,9*1,7*(2+2+2)</t>
  </si>
  <si>
    <t>2*2,55*1+2*2,55*(1+1+1)+1,6*2,55*1+1,6*2,55*(1+1+2+23)</t>
  </si>
  <si>
    <t>0,7*1,5*(1+2+2+2+2+2)</t>
  </si>
  <si>
    <t>207</t>
  </si>
  <si>
    <t>611530061700.S</t>
  </si>
  <si>
    <t xml:space="preserve">Žalúzie interiérové hliníkové </t>
  </si>
  <si>
    <t>-1973979874</t>
  </si>
  <si>
    <t>208</t>
  </si>
  <si>
    <t>767833100.S</t>
  </si>
  <si>
    <t>Montáž rebríkov do muriva s bočnicami z profilovej ocele, z rúrok alebo z tenkostenných profilov-výlez</t>
  </si>
  <si>
    <t>-442430315</t>
  </si>
  <si>
    <t xml:space="preserve">"Z3"  2,7</t>
  </si>
  <si>
    <t>209</t>
  </si>
  <si>
    <t>553430001500.S2</t>
  </si>
  <si>
    <t>Rebrík kovový z pozinkovanej ocele , dĺ. 2700 mm-Z3</t>
  </si>
  <si>
    <t>662191344</t>
  </si>
  <si>
    <t>210</t>
  </si>
  <si>
    <t>767995220.S</t>
  </si>
  <si>
    <t>Výroba atypického zábradlia šikmého z rúrok</t>
  </si>
  <si>
    <t>kg</t>
  </si>
  <si>
    <t>1058292830</t>
  </si>
  <si>
    <t>729,21+138,82</t>
  </si>
  <si>
    <t>211</t>
  </si>
  <si>
    <t>998767203.S</t>
  </si>
  <si>
    <t>Presun hmôt pre kovové stavebné doplnkové konštrukcie v objektoch výšky nad 12 do 24 m</t>
  </si>
  <si>
    <t>2108842068</t>
  </si>
  <si>
    <t>771</t>
  </si>
  <si>
    <t>Podlahy z dlaždíc</t>
  </si>
  <si>
    <t>212</t>
  </si>
  <si>
    <t>771275106.S</t>
  </si>
  <si>
    <t>Montáž obkladov schodiskových stupňov dlaždicami do tmelu</t>
  </si>
  <si>
    <t>228638182</t>
  </si>
  <si>
    <t>"D"</t>
  </si>
  <si>
    <t>"PP" 12,53</t>
  </si>
  <si>
    <t>"1NP"30,25</t>
  </si>
  <si>
    <t>"2NP" 37,5</t>
  </si>
  <si>
    <t>"3NP" 37,5</t>
  </si>
  <si>
    <t>"4NP" 37,5</t>
  </si>
  <si>
    <t>"5NP" 37,5</t>
  </si>
  <si>
    <t>"6NP" 23,39+23,39</t>
  </si>
  <si>
    <t>"podstup."1,5*0,15*20*5+20,0*0,168*1,5+20*0,17*1,5</t>
  </si>
  <si>
    <t>213</t>
  </si>
  <si>
    <t>597640000300.S</t>
  </si>
  <si>
    <t xml:space="preserve">Obkladačky keramické </t>
  </si>
  <si>
    <t>1417642266</t>
  </si>
  <si>
    <t>272,2*1,04 'Prepočítané koeficientom množstva</t>
  </si>
  <si>
    <t>214</t>
  </si>
  <si>
    <t>771415063.S</t>
  </si>
  <si>
    <t>Montáž soklíkov z obkladačiek schodiskových stupňovitých do tmelu veľ. 300 x 60 mm</t>
  </si>
  <si>
    <t>1308723657</t>
  </si>
  <si>
    <t>(6+6+3,375)*5-1,7*5</t>
  </si>
  <si>
    <t>(6,15+6,15+3,375)*2-1,7*2</t>
  </si>
  <si>
    <t>215</t>
  </si>
  <si>
    <t>597640005900.S</t>
  </si>
  <si>
    <t xml:space="preserve">Sokel keramický, </t>
  </si>
  <si>
    <t>-457982925</t>
  </si>
  <si>
    <t>96,325*3,467 'Prepočítané koeficientom množstva</t>
  </si>
  <si>
    <t>216</t>
  </si>
  <si>
    <t>771575109.S</t>
  </si>
  <si>
    <t>Montáž podláh z dlaždíc keramických do tmelu veľ. 300 x 300 mm</t>
  </si>
  <si>
    <t>-746741532</t>
  </si>
  <si>
    <t>"B1" 51,54</t>
  </si>
  <si>
    <t>"B" 2,7+1,34+1,34+2,7+2,7+1,34+1,34+2,7+2,7+1,34+1,34+2,7</t>
  </si>
  <si>
    <t>2,7+1,34+1,34+2,7+2,82</t>
  </si>
  <si>
    <t>"B" 2,7+1,34+1,34+2,7+2,7+1,34+1,34+2,7+2,7+1,34+1,34+2,7+2,7+1,34+1,34+2,7</t>
  </si>
  <si>
    <t>2,7+1,34+1,34+2,7+2,7+1,34+1,34+2,7+2,7+1,34+1,34+2,7+2,7+1,34+1,34+2,7</t>
  </si>
  <si>
    <t>"B2"</t>
  </si>
  <si>
    <t>2,96+2,96+2,92+2,92+2,92+2,92+2,96+2,96+2,92+2,92+3+3</t>
  </si>
  <si>
    <t>217</t>
  </si>
  <si>
    <t>597740001600.S</t>
  </si>
  <si>
    <t>Dlaždice keramické</t>
  </si>
  <si>
    <t>826598942</t>
  </si>
  <si>
    <t>251,32*1,04 'Prepočítané koeficientom množstva</t>
  </si>
  <si>
    <t>218</t>
  </si>
  <si>
    <t>998771203.S</t>
  </si>
  <si>
    <t>Presun hmôt pre podlahy z dlaždíc v objektoch výšky nad 12 do 24 m</t>
  </si>
  <si>
    <t>-814705168</t>
  </si>
  <si>
    <t>775</t>
  </si>
  <si>
    <t>Podlahy vlysové a parketové</t>
  </si>
  <si>
    <t>219</t>
  </si>
  <si>
    <t>775413120.S</t>
  </si>
  <si>
    <t>Montáž podlahových soklíkov alebo líšt obvodových skrutkovaním</t>
  </si>
  <si>
    <t>-1939839953</t>
  </si>
  <si>
    <t>"1NP-6"NP"</t>
  </si>
  <si>
    <t>16,8+14,15+7,3+7,3+14,15+19,025+18,95+14,15+7,3+7,3+14,15+18,6+18,6+14,15+7,3+7,3</t>
  </si>
  <si>
    <t>14,15+18,95+18,95+14,15+7,3+14,15+18,95+16</t>
  </si>
  <si>
    <t>18,75+14,3+7,3+7,3+14,3+19,1+19,1+7,3+7,3+14,3+18,95+19,45+19,1+14,3+7,3+7,3+14,3</t>
  </si>
  <si>
    <t>19,1+19,1+14,3+7,3+7,3+14,3+18,6</t>
  </si>
  <si>
    <t>18,5+14,45+5,85+5,85+14,45+17,92+14,45+5,9+5,9+14,45+18,55+17,8+14,45+5,9+5,9+14,45+17,8+18,15+15,05+6,45+7,3+5,85+14,45+17,95+14,45+5,85+17,95+14,45</t>
  </si>
  <si>
    <t>17,8+14,45+5,9+5,9+14,45+17,8</t>
  </si>
  <si>
    <t>220</t>
  </si>
  <si>
    <t>611990002900.S</t>
  </si>
  <si>
    <t>Lišta soklová drevená 60mm</t>
  </si>
  <si>
    <t>-1310616106</t>
  </si>
  <si>
    <t>2074,895*1,01 'Prepočítané koeficientom množstva</t>
  </si>
  <si>
    <t>221</t>
  </si>
  <si>
    <t>775521810.S</t>
  </si>
  <si>
    <t>Demontáž podláh drevených, laminátových, parketových položených voľne alebo spoj click, vrátane líšt -0,0150t</t>
  </si>
  <si>
    <t>375947716</t>
  </si>
  <si>
    <t>"C"</t>
  </si>
  <si>
    <t>20,16+12,51+12,51+20,57+20,56+12,51+14,58+7,63+4,47</t>
  </si>
  <si>
    <t>7,3+15,17+15,19+15,17+20,04+20,57+20,47</t>
  </si>
  <si>
    <t>3,82+8,91+12,68+20,73+20,73+12,68+12,68+20,32+20,82+20,73+12,68+12,68+20,73+20,73+12,68+12,68+19,65</t>
  </si>
  <si>
    <t>222</t>
  </si>
  <si>
    <t>998775203.S</t>
  </si>
  <si>
    <t>Presun hmôt pre podlahy vlysové a parketové v objektoch výšky nad 12 do 24 m</t>
  </si>
  <si>
    <t>60156558</t>
  </si>
  <si>
    <t>776</t>
  </si>
  <si>
    <t>Podlahy povlakové</t>
  </si>
  <si>
    <t>223</t>
  </si>
  <si>
    <t>776420010.S</t>
  </si>
  <si>
    <t>Lepenie podlahových soklov z PVC</t>
  </si>
  <si>
    <t>806808036</t>
  </si>
  <si>
    <t>12+27,15+27,3+18,55+14,55+32,85+13,8+30,15</t>
  </si>
  <si>
    <t>"1NP-5NP"</t>
  </si>
  <si>
    <t>61,5+6,85+54,6+54,6+54,6+54,6</t>
  </si>
  <si>
    <t>"6NP"99,31</t>
  </si>
  <si>
    <t>224</t>
  </si>
  <si>
    <t>283410017900.S</t>
  </si>
  <si>
    <t xml:space="preserve">Soklová PVC lišta pre vloženie pásikov z PVC podlahoviny </t>
  </si>
  <si>
    <t>-156967976</t>
  </si>
  <si>
    <t>562,41*1,02 'Prepočítané koeficientom množstva</t>
  </si>
  <si>
    <t>225</t>
  </si>
  <si>
    <t>776511820.S</t>
  </si>
  <si>
    <t xml:space="preserve">Odstránenie povlakových podláh z nášľapnej plochy lepených s podložkou,  -0,00100t</t>
  </si>
  <si>
    <t>604854122</t>
  </si>
  <si>
    <t>"A"</t>
  </si>
  <si>
    <t>12,53+41,26+41,67+47,99+9,14+46,44</t>
  </si>
  <si>
    <t>28,1+6,3+60,17+28,03</t>
  </si>
  <si>
    <t>"A" 27,62+60,17</t>
  </si>
  <si>
    <t>226</t>
  </si>
  <si>
    <t>776521100.S</t>
  </si>
  <si>
    <t>Lepenie povlakových podláh z PVC homogénnych pásov</t>
  </si>
  <si>
    <t>-214649272</t>
  </si>
  <si>
    <t xml:space="preserve">"A1" </t>
  </si>
  <si>
    <t>7,09+41,26+41,67+19,48+13,1+47,99+9,14+46,44</t>
  </si>
  <si>
    <t>"A-1NP" 60,16+2,72</t>
  </si>
  <si>
    <t>"A-2NP"52,92</t>
  </si>
  <si>
    <t>"A-3NP"52,92</t>
  </si>
  <si>
    <t>"A-4NP"52,92</t>
  </si>
  <si>
    <t>"A-5NP"52,92</t>
  </si>
  <si>
    <t>"A2-6NP"100,31</t>
  </si>
  <si>
    <t>227</t>
  </si>
  <si>
    <t>284110002100.S</t>
  </si>
  <si>
    <t>Podlaha PVC homogénna, hrúbka do 2,5 mm</t>
  </si>
  <si>
    <t>-1735325331</t>
  </si>
  <si>
    <t>601,04*1,03 'Prepočítané koeficientom množstva</t>
  </si>
  <si>
    <t>228</t>
  </si>
  <si>
    <t>776541200.S</t>
  </si>
  <si>
    <t>Položenie povlakových podláh PVC vinyl heterogénnych LVT spoj click</t>
  </si>
  <si>
    <t>-1843332729</t>
  </si>
  <si>
    <t>"C</t>
  </si>
  <si>
    <t>20,16+12,51+2,95+2,95+12,51+20,88+20,56+12,51+2,95+2,95</t>
  </si>
  <si>
    <t>12,51+19,65+19,65+12,51+2,96+12,51+20,57+20,57+12,51</t>
  </si>
  <si>
    <t>2,96+2,995+12,51+20,57+14,25</t>
  </si>
  <si>
    <t>19,81+12,68+2,95+2,95+12,68+20,73+20,73+2,95+2,95+12,68+20,32+20,82+20,73+12,68+2,95</t>
  </si>
  <si>
    <t>2,95+12,68+20,73+20,73+12,68+2,95+2,95+12,68+19,65</t>
  </si>
  <si>
    <t>19,81+12,68+2,95+2,95+12,68+20,73+20,73+12,68+2,95+2,95+12,68+20,32+20,82+20,73</t>
  </si>
  <si>
    <t>12,68+2,95+2,95+12,68+20,73+20,73+12,68+2,95+2,95+12,68+19,65</t>
  </si>
  <si>
    <t>"C2"</t>
  </si>
  <si>
    <t>20,6+12,76+2,1+2,1+12,76+19,06+13,03+2,13+2,13+12,77+29,73+18,67+12,77+2,13+2,13</t>
  </si>
  <si>
    <t>12,77+18,67+18,74+13,88+2,5+3,25+2,1+12,76+19,06+13,03+2,1+19,06+112,27+2,13+2,6</t>
  </si>
  <si>
    <t>12,8+18,74+18,67+12,777+2,13+2,13+12,77+18,67</t>
  </si>
  <si>
    <t>229</t>
  </si>
  <si>
    <t>284110004520.S</t>
  </si>
  <si>
    <t>Podlaha PVC heterogénna, LVT vinylové dielce, spoj click, hrúbka do 5 mm</t>
  </si>
  <si>
    <t>-333291189</t>
  </si>
  <si>
    <t>2040,612*1,03 'Prepočítané koeficientom množstva</t>
  </si>
  <si>
    <t>230</t>
  </si>
  <si>
    <t>776583110.S</t>
  </si>
  <si>
    <t xml:space="preserve">Montáž podložky </t>
  </si>
  <si>
    <t>1404630908</t>
  </si>
  <si>
    <t>231</t>
  </si>
  <si>
    <t>2888888</t>
  </si>
  <si>
    <t>Podložka pod podlahu</t>
  </si>
  <si>
    <t>-396158841</t>
  </si>
  <si>
    <t>518,477*1,02 'Prepočítané koeficientom množstva</t>
  </si>
  <si>
    <t>232</t>
  </si>
  <si>
    <t>998776203.S</t>
  </si>
  <si>
    <t>Presun hmôt pre podlahy povlakové v objektoch výšky nad 12 do 24 m</t>
  </si>
  <si>
    <t>-1531716927</t>
  </si>
  <si>
    <t>781</t>
  </si>
  <si>
    <t>Obklady</t>
  </si>
  <si>
    <t>233</t>
  </si>
  <si>
    <t>781445207.S</t>
  </si>
  <si>
    <t xml:space="preserve">Montáž obkladov vnútor. stien z obkladačiek kladených do tmelu flexibilného </t>
  </si>
  <si>
    <t>2026959260</t>
  </si>
  <si>
    <t>15,2576+10,7+10,7+15,26+15,26+10,7+10,7+15,26+10,7+10,7+15,26+15,26+10,7</t>
  </si>
  <si>
    <t>10,7+15,26+15,74+9,2</t>
  </si>
  <si>
    <t>15,26+10,7+10,7+15,26+15,26+10,7+10,7+15,26+15,26+10,7+10,7+15,26+15,26</t>
  </si>
  <si>
    <t>10,7+10,7+15,26</t>
  </si>
  <si>
    <t>15,26+10,7+10,7+15,26+15,26+10,7+10,7+15,26+15,26+10,7+10,7+15,26+15,26+10,7+10,7</t>
  </si>
  <si>
    <t>15,26</t>
  </si>
  <si>
    <t>3,45+15,38+15,38+3,45+7,65+15,26+15,26+3,45+15,26+15,26+3,45++15,38+3,45+15,38+3,45</t>
  </si>
  <si>
    <t>15,26+15,26+3,45+15,5+15,5+3,45</t>
  </si>
  <si>
    <t>234</t>
  </si>
  <si>
    <t>597640000800.S1</t>
  </si>
  <si>
    <t>Obkladačky keramické</t>
  </si>
  <si>
    <t>-169652099</t>
  </si>
  <si>
    <t>1267,408*1,04 'Prepočítané koeficientom množstva</t>
  </si>
  <si>
    <t>235</t>
  </si>
  <si>
    <t>998781203.S</t>
  </si>
  <si>
    <t>Presun hmôt pre obklady keramické v objektoch výšky nad 12 do 24 m</t>
  </si>
  <si>
    <t>-617976794</t>
  </si>
  <si>
    <t>783</t>
  </si>
  <si>
    <t>Nátery</t>
  </si>
  <si>
    <t>236</t>
  </si>
  <si>
    <t>783201821.S</t>
  </si>
  <si>
    <t>Odstránenie starých náterov z kovových stavebných doplnkových konštrukcií opieskovaním</t>
  </si>
  <si>
    <t>1571114540</t>
  </si>
  <si>
    <t>"2np.5np-balkon"</t>
  </si>
  <si>
    <t>2*0,9+2*0,9+3,3*0,9+2*0,9+2*0,9+2*0,9+3,3*0,9</t>
  </si>
  <si>
    <t>"strecha" 2*0,9*56</t>
  </si>
  <si>
    <t>237</t>
  </si>
  <si>
    <t>783222100.S</t>
  </si>
  <si>
    <t>Nátery kov.stav.doplnk.konštr. syntetické farby šedej na vzduchu schnúce dvojnásobné - 70µm</t>
  </si>
  <si>
    <t>1126498351</t>
  </si>
  <si>
    <t>"zábr. na streche" 2*0,9*2*56</t>
  </si>
  <si>
    <t>"zábr. balkon"</t>
  </si>
  <si>
    <t>"2NP" 2*0,9*2*1</t>
  </si>
  <si>
    <t>"3NP" 2*0,9*2*1+3,28*0,9*2*1</t>
  </si>
  <si>
    <t>"4NP" 2*0,9*2*1+3,28*0,9*2*1</t>
  </si>
  <si>
    <t>"5NP" 2*0,9*2*1</t>
  </si>
  <si>
    <t>"zárubne"</t>
  </si>
  <si>
    <t>(17+16+16+16)*(2*1,97+0,6)*(0,1+2*0,05)</t>
  </si>
  <si>
    <t>(8+1+24+25+25+25+25)*(2*1,97+0,8)*(0,1+2*0,05)</t>
  </si>
  <si>
    <t>1*(2*1,97+1,2)*(0,1+2*0,05)</t>
  </si>
  <si>
    <t>238</t>
  </si>
  <si>
    <t>783226100.S</t>
  </si>
  <si>
    <t>Nátery kov.stav.doplnk.konštr. syntetické na vzduchu schnúce základný - 35µm</t>
  </si>
  <si>
    <t>-1080049514</t>
  </si>
  <si>
    <t>239</t>
  </si>
  <si>
    <t>783801812.S</t>
  </si>
  <si>
    <t>Odstránenie starých náterov z omietok oškrabaním s obrúsením stien</t>
  </si>
  <si>
    <t>1849194397</t>
  </si>
  <si>
    <t>18,75*1,5-2,36+52,0*1,5-18,32+14,55*1,5-1,58</t>
  </si>
  <si>
    <t>24,45*1,5-12,71+7,3*1,5-5,52+7,3*1,5-5,52+7,3*1,5-5,52+6,6*1,5-3,15+61,5*1,5-18,17-5,1</t>
  </si>
  <si>
    <t>52,35*1,5-13,71</t>
  </si>
  <si>
    <t>56,5*2,75-28,07+23,85*1,5-11,13-2,72+61,5*1,5-19,75-5,1</t>
  </si>
  <si>
    <t>7,3*1,5-5,52+7,3*1,5-7,09+7,3*1,5-7,09</t>
  </si>
  <si>
    <t>7,3*1,5-7,09+7,3*1,5-7,09</t>
  </si>
  <si>
    <t>784</t>
  </si>
  <si>
    <t>Maľby</t>
  </si>
  <si>
    <t>240</t>
  </si>
  <si>
    <t>784401801.S</t>
  </si>
  <si>
    <t>Odstránenie malieb obrúsením a oprášením, výšky do 3,80 m, -0,0003 t</t>
  </si>
  <si>
    <t>327857903</t>
  </si>
  <si>
    <t>"stropy"1PP-6PP"2413,17</t>
  </si>
  <si>
    <t>18,75*2,75+27,15*2,75+27,3*2,75</t>
  </si>
  <si>
    <t>18,55*2,75+59,2*2,75+52*2,75</t>
  </si>
  <si>
    <t>14,55*2,75+32,85*2,75+13,8*2,75</t>
  </si>
  <si>
    <t>30,15*2,75</t>
  </si>
  <si>
    <t>(35,55+72,15+24,45+18,8)*3,35</t>
  </si>
  <si>
    <t>15,55*3,25</t>
  </si>
  <si>
    <t>241</t>
  </si>
  <si>
    <t>784410100.S</t>
  </si>
  <si>
    <t>Penetrovanie jednonásobné jemnozrnných podkladov výšky do 3,80 m</t>
  </si>
  <si>
    <t>717374202</t>
  </si>
  <si>
    <t>"stropy"3027,04-762,84</t>
  </si>
  <si>
    <t>"steny" 8813,755-1267,408</t>
  </si>
  <si>
    <t>"SDK"145,32*2</t>
  </si>
  <si>
    <t>242</t>
  </si>
  <si>
    <t>784451371.S</t>
  </si>
  <si>
    <t>Maľby z maliarskych zmesí práškových, tónované ručne nanášané dvojnásobné na jemnozrnný podklad výšky do 3,80 m</t>
  </si>
  <si>
    <t>2126495727</t>
  </si>
  <si>
    <t>787</t>
  </si>
  <si>
    <t>Zasklievanie</t>
  </si>
  <si>
    <t>243</t>
  </si>
  <si>
    <t>787100040.S</t>
  </si>
  <si>
    <t>Montáž presklenej steny s dvomi bočnými svetlíkmi a nadsvetlíkom,2100/2550+2000/2550</t>
  </si>
  <si>
    <t>-1208520834</t>
  </si>
  <si>
    <t>10+2</t>
  </si>
  <si>
    <t>244</t>
  </si>
  <si>
    <t>553410032800.S</t>
  </si>
  <si>
    <t>Dvere hliníkové požiarne presklené s hliník. zárubňou pevné steny EW15 číre sklo</t>
  </si>
  <si>
    <t>-1776521091</t>
  </si>
  <si>
    <t>258</t>
  </si>
  <si>
    <t>553410033000.S</t>
  </si>
  <si>
    <t>Dvere hliníkové požiarne presklené s hliníkovou zárubňou pevné steny EI30 číre sklo</t>
  </si>
  <si>
    <t>-126368943</t>
  </si>
  <si>
    <t>"D06" 2,1*2,65*(2+2+2+2+2)</t>
  </si>
  <si>
    <t>257</t>
  </si>
  <si>
    <t>553410097090.S1</t>
  </si>
  <si>
    <t>Dvere vchodové hliníkové jednokrídlové , izolačné trojsklo</t>
  </si>
  <si>
    <t>-1013487783</t>
  </si>
  <si>
    <t>245</t>
  </si>
  <si>
    <t>998787203.S</t>
  </si>
  <si>
    <t>Presun hmôt pre zasklievanie v objektoch výšky nad 12 do 24 m</t>
  </si>
  <si>
    <t>81818975</t>
  </si>
  <si>
    <t>st-1.etapa - Statika</t>
  </si>
  <si>
    <t xml:space="preserve">    2 - Zakladanie</t>
  </si>
  <si>
    <t xml:space="preserve">    4 - Vodorovné konštrukcie</t>
  </si>
  <si>
    <t>M - Práce a dodávky M</t>
  </si>
  <si>
    <t xml:space="preserve">    43-M - Montáž oceľových konštrukcií</t>
  </si>
  <si>
    <t>132201101.S</t>
  </si>
  <si>
    <t>Výkop ryhy do šírky 600 mm v horn.3 do 100 m3</t>
  </si>
  <si>
    <t>955362951</t>
  </si>
  <si>
    <t>1,425*0,4*1*2</t>
  </si>
  <si>
    <t>132201109.S</t>
  </si>
  <si>
    <t>Príplatok k cene za lepivosť pri hĺbení rýh šírky do 600 mm zapažených i nezapažených s urovnaním dna v hornine 3</t>
  </si>
  <si>
    <t>-1645249087</t>
  </si>
  <si>
    <t>824069573</t>
  </si>
  <si>
    <t>1,144-0,399</t>
  </si>
  <si>
    <t>-1884551290</t>
  </si>
  <si>
    <t>0,745*7 'Prepočítané koeficientom množstva</t>
  </si>
  <si>
    <t>497727288</t>
  </si>
  <si>
    <t>1396131500</t>
  </si>
  <si>
    <t>0,745*1,8</t>
  </si>
  <si>
    <t>1930190471</t>
  </si>
  <si>
    <t>1,425*0,1*0,7*2*2</t>
  </si>
  <si>
    <t>Zakladanie</t>
  </si>
  <si>
    <t>271573001.S</t>
  </si>
  <si>
    <t>Násyp pod základové konštrukcie so zhutnením zo štrkopiesku fr.0-32 mm</t>
  </si>
  <si>
    <t>-1312782989</t>
  </si>
  <si>
    <t>3,6*3,1*0,05</t>
  </si>
  <si>
    <t>274313711.S</t>
  </si>
  <si>
    <t>Betón základových pásov, prostý tr. C 25/30</t>
  </si>
  <si>
    <t>-736745005</t>
  </si>
  <si>
    <t>1,425*0,6*0,3*2</t>
  </si>
  <si>
    <t>317941123.S</t>
  </si>
  <si>
    <t>Osadenie oceľových valcovaných nosníkov (na murive) I, IE,U,UE,L č.14-22 alebo výšky do 220 mm</t>
  </si>
  <si>
    <t>-1038912339</t>
  </si>
  <si>
    <t>0,10048+0,30882+0,11905</t>
  </si>
  <si>
    <t>134840000300.S</t>
  </si>
  <si>
    <t>Tyč oceľová prierezu U 180 mm, +záv. tyč,pásovina prekla P1,P2,P3</t>
  </si>
  <si>
    <t>1875215614</t>
  </si>
  <si>
    <t>100,48+308,82+119,05</t>
  </si>
  <si>
    <t>341321410.S</t>
  </si>
  <si>
    <t>Betón stien a priečok, železový (bez výstuže) tr. C 25/30</t>
  </si>
  <si>
    <t>-1995972769</t>
  </si>
  <si>
    <t>"vrchná časť výť. šachty" 39,41+6,92</t>
  </si>
  <si>
    <t>341351105.S</t>
  </si>
  <si>
    <t>Debnenie stien a priečok obojstranné zhotovenie-dielce</t>
  </si>
  <si>
    <t>-823188770</t>
  </si>
  <si>
    <t>(3,6+3,6+2,1)*18,825+1,7*18,825*4+0,9*18,825*2+(2,5+4+4)*0,2+1,7*1,7</t>
  </si>
  <si>
    <t>2*(0,9+2)*0,2*6+2*(0,7+1,5)*11</t>
  </si>
  <si>
    <t>341351106.S</t>
  </si>
  <si>
    <t>Debnenie stien a priečok obojstranné odstránenie-dielce</t>
  </si>
  <si>
    <t>1422823506</t>
  </si>
  <si>
    <t>341361821.S</t>
  </si>
  <si>
    <t>Výstuž stien a priečok B500 (10505)</t>
  </si>
  <si>
    <t>675250316</t>
  </si>
  <si>
    <t>0,866036+1,186551+1,083485</t>
  </si>
  <si>
    <t>341362021.S</t>
  </si>
  <si>
    <t>Výstuž stien a priečok zo zváraných sietí KARI</t>
  </si>
  <si>
    <t>-1205383563</t>
  </si>
  <si>
    <t>0,36486+1,1394+0,20053+0,27716+0,187515</t>
  </si>
  <si>
    <t>380326332.S</t>
  </si>
  <si>
    <t>Kompletné konštrukcie výťahu zo železobetónu vodostavebného C 40, hr. 150-300 mm</t>
  </si>
  <si>
    <t>-163204828</t>
  </si>
  <si>
    <t>"spodná časť výť. šachty" 10,6</t>
  </si>
  <si>
    <t>380356241.S</t>
  </si>
  <si>
    <t>Debnenie komplet. konštruk. výťahu neom. z bet. vodostav. plôch rovinných zhotovenie</t>
  </si>
  <si>
    <t>-1462985697</t>
  </si>
  <si>
    <t>2*(3,45+3,0)*0,3+2*(3,6+2,1)*2,225+2*(1,5+3,4)*2,225+0,9*2,1</t>
  </si>
  <si>
    <t>380356242.S</t>
  </si>
  <si>
    <t>Debnenie komplet. konštruk. čist., odpad. vôd neom. z bet. vodostav. plôch rovinných odstránenie</t>
  </si>
  <si>
    <t>-2070387938</t>
  </si>
  <si>
    <t>380361006.S</t>
  </si>
  <si>
    <t>Výstuž komplet. -suterén ocele B500 (10505)</t>
  </si>
  <si>
    <t>-1651664496</t>
  </si>
  <si>
    <t>389381001.S5</t>
  </si>
  <si>
    <t xml:space="preserve">Dobetónovanie  konštrukcií</t>
  </si>
  <si>
    <t>-1572974192</t>
  </si>
  <si>
    <t>0,3*0,3*0,3*( 46+44+16+12+25)</t>
  </si>
  <si>
    <t>Vodorovné konštrukcie</t>
  </si>
  <si>
    <t>411321414.S</t>
  </si>
  <si>
    <t xml:space="preserve">Betón stropov doskových a trámových,  železový tr. C 25/30</t>
  </si>
  <si>
    <t>-836373761</t>
  </si>
  <si>
    <t>"strop,stlpy" 66,81</t>
  </si>
  <si>
    <t>"strop vš"4*2,5*0,2</t>
  </si>
  <si>
    <t>"skelet" 132,4</t>
  </si>
  <si>
    <t>411351101.S</t>
  </si>
  <si>
    <t>Debnenie stropov doskových zhotovenie-dielce</t>
  </si>
  <si>
    <t>-487772061</t>
  </si>
  <si>
    <t>2*(49,55+15,4)*0,12+2*(3,375+5,2)*0,25*4+2*(2,4+3,375)*0,25*2+2*(5,2+3,3)*0,25*2</t>
  </si>
  <si>
    <t>2*(3,675+5,2)*0,25*2+2*(2,4+3,675)*0,2+2*(3,3+5,2)*0,25*2*5+2*(3,3+2,4)*0,25*6</t>
  </si>
  <si>
    <t>2*(3,75+5,2)*0,25*2+2*(2,4+3,675)*0,25+2*(3,375+5,2)*0,25*2*2+2*(3,375+2,4)*0,25*2</t>
  </si>
  <si>
    <t>2*(48,45+14,3)*0,25+0,3*2,8*4*14+4*0,8*0,12</t>
  </si>
  <si>
    <t>3,375*5,2*4+2,4*3,375*2+5,2*3,3*2+3,675*5,2*2+2,4*3,675+3,3*5,2*10+3,3*2,4*6</t>
  </si>
  <si>
    <t>3,75*5,2*2+2,4*3,675+3,375*5,2*4+3,375*2,4*2</t>
  </si>
  <si>
    <t>2*(4+2,5)*0,2+4*2,5</t>
  </si>
  <si>
    <t>411351102.S</t>
  </si>
  <si>
    <t>Debnenie stropov doskových odstránenie-dielce</t>
  </si>
  <si>
    <t>1415560872</t>
  </si>
  <si>
    <t>411354173.S</t>
  </si>
  <si>
    <t>Podporná konštrukcia stropov výšky do 4 m pre zaťaženie do 12 kPa zhotovenie</t>
  </si>
  <si>
    <t>-2055245874</t>
  </si>
  <si>
    <t>411354174.S</t>
  </si>
  <si>
    <t>Podporná konštrukcia stropov výšky do 4 m pre zaťaženie do 12 kPa odstránenie</t>
  </si>
  <si>
    <t>-824221513</t>
  </si>
  <si>
    <t>411361821.S</t>
  </si>
  <si>
    <t>Výstuž stropov doskových, trámových, vložkových,konzolových alebo balkónových, B500 (10505)</t>
  </si>
  <si>
    <t>-1190286822</t>
  </si>
  <si>
    <t>0,754+6,708553+13,67165</t>
  </si>
  <si>
    <t>411362021.S</t>
  </si>
  <si>
    <t>Výstuž stropov doskových, trámových, vložkových,konzolových alebo balkónových, zo zváraných sietí KARI</t>
  </si>
  <si>
    <t>-1318857961</t>
  </si>
  <si>
    <t>9,036+6,73309</t>
  </si>
  <si>
    <t>430321414.S</t>
  </si>
  <si>
    <t>Schodiskové konštrukcie, betón železový tr. C 25/30</t>
  </si>
  <si>
    <t>-188983556</t>
  </si>
  <si>
    <t>"vonk. schod.-rampa" 1,59</t>
  </si>
  <si>
    <t>"vnút. schody"</t>
  </si>
  <si>
    <t>3,975*1,65*0,2+3,975*0,25*0,25*2+3,015*1,6*0,15*2+1,6*(0,3*0,15)/2*18</t>
  </si>
  <si>
    <t>430361821.S</t>
  </si>
  <si>
    <t>Výstuž schodiskových konštrukcií z betonárskej ocele B500 (10505)</t>
  </si>
  <si>
    <t>-55698246</t>
  </si>
  <si>
    <t>0,123634</t>
  </si>
  <si>
    <t>431351121.S</t>
  </si>
  <si>
    <t>Debnenie do 4 m výšky - podest a podstupňových dosiek pôdorysne priamočiarych zhotovenie</t>
  </si>
  <si>
    <t>1029665604</t>
  </si>
  <si>
    <t>1,65*3,975+3,975*3,015+3,015*0,25*2*2+1,6*0,15*0,18+3,975*0,25*2</t>
  </si>
  <si>
    <t>431351122.S</t>
  </si>
  <si>
    <t>Debnenie do 4 m výšky - podest a podstupňových dosiek pôdorysne priamočiarych odstránenie</t>
  </si>
  <si>
    <t>-528212021</t>
  </si>
  <si>
    <t>631313711.S</t>
  </si>
  <si>
    <t>Mazanina z betónu prostého (m3) tr. C 25/30 hr.nad 80 do 120 mm</t>
  </si>
  <si>
    <t>-1797489176</t>
  </si>
  <si>
    <t xml:space="preserve">"podbet. nosník." </t>
  </si>
  <si>
    <t>0,3*0,3*0,11*4</t>
  </si>
  <si>
    <t>631351101.S</t>
  </si>
  <si>
    <t>Debnenie stien, rýh a otvorov v podlahách zhotovenie</t>
  </si>
  <si>
    <t>263070397</t>
  </si>
  <si>
    <t>0,3*0,11*4*4</t>
  </si>
  <si>
    <t>631351102.S</t>
  </si>
  <si>
    <t>Debnenie stien, rýh a otvorov v podlahách odstránenie</t>
  </si>
  <si>
    <t>-943980017</t>
  </si>
  <si>
    <t>936457112.S1</t>
  </si>
  <si>
    <t>Zálievka kotevných skrutiek betónom z vysokopevn. malty 70/n/mm2, objemu jednotlivo nad 0,01 do 0,25 m3</t>
  </si>
  <si>
    <t>-96612302</t>
  </si>
  <si>
    <t>0,3*0,3*0,2*56</t>
  </si>
  <si>
    <t>-1298790720</t>
  </si>
  <si>
    <t>15,4*49,55</t>
  </si>
  <si>
    <t>941955202.S</t>
  </si>
  <si>
    <t>Lešenie ľahké pracovné vo svetlíku alebo šachte plochy do 6 m2, s výškou podlahy nad 1,50 do 3,50 m</t>
  </si>
  <si>
    <t>497849509</t>
  </si>
  <si>
    <t>2,1*3,6*3,0*7</t>
  </si>
  <si>
    <t>952901114.S</t>
  </si>
  <si>
    <t>Vyčistenie budov pri výške podlaží nad 4 m</t>
  </si>
  <si>
    <t>-2078950233</t>
  </si>
  <si>
    <t>15,4*49,55+3,6*3,0</t>
  </si>
  <si>
    <t>953943111.S</t>
  </si>
  <si>
    <t>Osadenie ostatných výrobkov do muriva, so zaliatím cementovou maltou, hmotnosti do 1 kg/kus (bez dodávky)</t>
  </si>
  <si>
    <t>608706236</t>
  </si>
  <si>
    <t>21184215</t>
  </si>
  <si>
    <t>Set HIT-HY 270</t>
  </si>
  <si>
    <t>-1314997683</t>
  </si>
  <si>
    <t>6312600025004</t>
  </si>
  <si>
    <t>Výstuž do betónu d 14 mm,</t>
  </si>
  <si>
    <t>-589992226</t>
  </si>
  <si>
    <t>20*0,7</t>
  </si>
  <si>
    <t>953943123.S</t>
  </si>
  <si>
    <t>Osadenie drobných kovových predmetov do betónu pred zabetónovaním, hmotnosti 5-15 kg/kus (bez dodávky)</t>
  </si>
  <si>
    <t>223704406</t>
  </si>
  <si>
    <t>14+4</t>
  </si>
  <si>
    <t>553850000100.Sp</t>
  </si>
  <si>
    <t>Kotevné platne -K1</t>
  </si>
  <si>
    <t>-2063859693</t>
  </si>
  <si>
    <t>105,14</t>
  </si>
  <si>
    <t>553850000100.Sp2</t>
  </si>
  <si>
    <t>Kotevné platne -K2</t>
  </si>
  <si>
    <t>-61344805</t>
  </si>
  <si>
    <t>59,44</t>
  </si>
  <si>
    <t>971045803.S</t>
  </si>
  <si>
    <t>Vrty príklepovým vrtákom do D 18 mm do stien alebo smerom dole do betónu -0.00001t</t>
  </si>
  <si>
    <t>cm</t>
  </si>
  <si>
    <t>347195410</t>
  </si>
  <si>
    <t>20*3</t>
  </si>
  <si>
    <t>973031335.S</t>
  </si>
  <si>
    <t xml:space="preserve">Vysekanie v murive z tehál kapsy plochy do 0,25 m2, hl. do 300 mm,  -0,08000t</t>
  </si>
  <si>
    <t>972152996</t>
  </si>
  <si>
    <t>"350x250x300" 2</t>
  </si>
  <si>
    <t>"300x300x300" 46+44+16+12+25</t>
  </si>
  <si>
    <t>973031336.S</t>
  </si>
  <si>
    <t xml:space="preserve">Vysekanie v murive z tehál kapsy plochy do 0,25 m2, hl. do550 mm,  -0,12600t</t>
  </si>
  <si>
    <t>-479889353</t>
  </si>
  <si>
    <t xml:space="preserve">"400x300x500"  2</t>
  </si>
  <si>
    <t>974031155.S</t>
  </si>
  <si>
    <t xml:space="preserve">Vysekanie rýh v akomkoľvek murive tehlovom na akúkoľvek maltu do hĺbky 100 mm a š. do 200 mm,  -0,03800t</t>
  </si>
  <si>
    <t>1569154082</t>
  </si>
  <si>
    <t>2*2,4</t>
  </si>
  <si>
    <t>974031185.S</t>
  </si>
  <si>
    <t xml:space="preserve">Vysekanie rýh v akomkoľvek murive tehlovom na akúkoľvek maltu do hĺbky 300 mm a š. do 200 mm,  -0,07100t</t>
  </si>
  <si>
    <t>1675708508</t>
  </si>
  <si>
    <t>5,1*2</t>
  </si>
  <si>
    <t>-1153211308</t>
  </si>
  <si>
    <t>1132663888</t>
  </si>
  <si>
    <t>12,759*9 'Prepočítané koeficientom množstva</t>
  </si>
  <si>
    <t>1359007913</t>
  </si>
  <si>
    <t>-1023561426</t>
  </si>
  <si>
    <t>999281111.S</t>
  </si>
  <si>
    <t>Presun hmôt pre opravy a údržbu objektov vrátane vonkajších plášťov výšky do 25 m</t>
  </si>
  <si>
    <t>-2142340545</t>
  </si>
  <si>
    <t>850014686</t>
  </si>
  <si>
    <t>3*3,45+1,425*0,4*2</t>
  </si>
  <si>
    <t xml:space="preserve">Izolácia proti zemnej vlhkosti a povrchovej vodeI  hr. 2 mm na ploche zvislej</t>
  </si>
  <si>
    <t>-21561287</t>
  </si>
  <si>
    <t>2*(3+3,45)*0,3+(3,45+3)*2,225+3*0,9+3*0,2+2*(1,425+0,2)*1*2</t>
  </si>
  <si>
    <t>711212051.S</t>
  </si>
  <si>
    <t>Jednozlož. hydroizolačná hmota, stierka zvislá</t>
  </si>
  <si>
    <t>1395368493</t>
  </si>
  <si>
    <t>(3,6+3,6+2,1)*18,825+0,9*18,825*2+(2,5+4+4)*0,2+1,7*1,7+2*(1,425+0,2)*0,7*2</t>
  </si>
  <si>
    <t>2*1,425</t>
  </si>
  <si>
    <t>998711202.S</t>
  </si>
  <si>
    <t>Presun hmôt pre izoláciu proti vode v objektoch výšky nad 6 do 12 m</t>
  </si>
  <si>
    <t>1291427916</t>
  </si>
  <si>
    <t>1120519415</t>
  </si>
  <si>
    <t>2*(48,45+14,3)*0,25</t>
  </si>
  <si>
    <t>283750001900.S</t>
  </si>
  <si>
    <t>Doska XPS 300 hr. 60 mm, zakladanie stavieb, podlahy, obrátené ploché strechy</t>
  </si>
  <si>
    <t>-999123196</t>
  </si>
  <si>
    <t>31,375*1,02 'Prepočítané koeficientom množstva</t>
  </si>
  <si>
    <t>-469972196</t>
  </si>
  <si>
    <t>762421314.S9</t>
  </si>
  <si>
    <t>Obloženie stropov alebo strešných podhľadov z dosiek OSB skrutkovaných na pero a drážku hr. dosky 20 mm</t>
  </si>
  <si>
    <t>413276886</t>
  </si>
  <si>
    <t>762495000.S</t>
  </si>
  <si>
    <t>Spojovacie prostriedky pre olištovanie škár, obloženie stropov, strešných podhľadov a stien - klince, závrtky</t>
  </si>
  <si>
    <t>-2106723366</t>
  </si>
  <si>
    <t>762712140.S</t>
  </si>
  <si>
    <t>Montáž priestorových viazaných konštrukcií z reziva hraneného prierezovej plochy 280 - 450 cm2</t>
  </si>
  <si>
    <t>319091167</t>
  </si>
  <si>
    <t>"terasa"</t>
  </si>
  <si>
    <t>63+255,6+54+105,4</t>
  </si>
  <si>
    <t>478,0*2</t>
  </si>
  <si>
    <t>605470000500.S</t>
  </si>
  <si>
    <t>Hranoly drevené zo smreku, hobľované, , sušené 14±2%, triedy 3A STN 480055, bez defektov, hniloby, hrčí</t>
  </si>
  <si>
    <t>1743772833</t>
  </si>
  <si>
    <t>14,34*2</t>
  </si>
  <si>
    <t>28,68*1,08 'Prepočítané koeficientom množstva</t>
  </si>
  <si>
    <t>762795000.S</t>
  </si>
  <si>
    <t>Spojovacie prostriedky pre priestorové viazané konštrukcie - klince, svorky, fixačné dosky</t>
  </si>
  <si>
    <t>-461480843</t>
  </si>
  <si>
    <t>-200504149</t>
  </si>
  <si>
    <t>767131023.S</t>
  </si>
  <si>
    <t>Rošt z oceľových profilov hr. 4 mm pre nosné steny</t>
  </si>
  <si>
    <t>-1112461136</t>
  </si>
  <si>
    <t>1,6*7,82*2</t>
  </si>
  <si>
    <t>767995108.S</t>
  </si>
  <si>
    <t>Montáž ostatných atypických kovových stavebných doplnkových konštrukcií nad 500 kg</t>
  </si>
  <si>
    <t>-2084085658</t>
  </si>
  <si>
    <t>-484925073</t>
  </si>
  <si>
    <t>513625998</t>
  </si>
  <si>
    <t>(100,48+308,82+119,05)*0,032</t>
  </si>
  <si>
    <t>(925,35++105,14)*0,032</t>
  </si>
  <si>
    <t>2*0,843*(7,2+4,8+6,7+70,8)</t>
  </si>
  <si>
    <t>19021,44*0,032</t>
  </si>
  <si>
    <t>-860349014</t>
  </si>
  <si>
    <t>783782404.S</t>
  </si>
  <si>
    <t>Nátery tesárskych konštrukcií, povrchová impregnácia proti drevokaznému hmyzu, hubám a plesniam, jednonásobná</t>
  </si>
  <si>
    <t>-1989400744</t>
  </si>
  <si>
    <t>2*2*(0,15+0,2)*478</t>
  </si>
  <si>
    <t>783782406.S</t>
  </si>
  <si>
    <t>Nátery tesárskych konštrukcií, hĺbková impregnácia 3 v 1 s biocídom, jednonásobná</t>
  </si>
  <si>
    <t>-1353421995</t>
  </si>
  <si>
    <t>Práce a dodávky M</t>
  </si>
  <si>
    <t>43-M</t>
  </si>
  <si>
    <t>Montáž oceľových konštrukcií</t>
  </si>
  <si>
    <t>430846005.S</t>
  </si>
  <si>
    <t>Krytina podlažia zváraná - strat. debnenie pre betón, rozm. 60x235</t>
  </si>
  <si>
    <t>1738208279</t>
  </si>
  <si>
    <t>3,7*5,5*4+3,47*5,5*2+3,5*5,5*1+3,5*0,9*1+3,77*5,5*4+3,45*5,5*12+3,52*5,5*1+3,52*0,9*1+3,12*48,2*1</t>
  </si>
  <si>
    <t>138310003700.S</t>
  </si>
  <si>
    <t>Plech trapézový pozinkovaný, výška profilu 60 mm, hr. 0,5 - 0,75 mm</t>
  </si>
  <si>
    <t>779389007</t>
  </si>
  <si>
    <t>430862006.Spp</t>
  </si>
  <si>
    <t>Montáž rôznych dielov OK - nosníky</t>
  </si>
  <si>
    <t>1213703171</t>
  </si>
  <si>
    <t>6847,2+6857,2+19021,44</t>
  </si>
  <si>
    <t>134870001160.S</t>
  </si>
  <si>
    <t>Oceľový nosník HEB 220, z valcovanej ocele S235JR</t>
  </si>
  <si>
    <t>1335887796</t>
  </si>
  <si>
    <t>2*(7,2+4,8+6,7+70,8)</t>
  </si>
  <si>
    <t>553850000100.S47</t>
  </si>
  <si>
    <t>Prvky pre oceľovú nosnú konštrukciu - oceľový rošt</t>
  </si>
  <si>
    <t>1517660819</t>
  </si>
  <si>
    <t>MV</t>
  </si>
  <si>
    <t>Murárske výpomoci</t>
  </si>
  <si>
    <t>1088825295</t>
  </si>
  <si>
    <t>PM</t>
  </si>
  <si>
    <t>Podružný materiál</t>
  </si>
  <si>
    <t>-1200590697</t>
  </si>
  <si>
    <t>PPV</t>
  </si>
  <si>
    <t>Podiel pridružených výkonov</t>
  </si>
  <si>
    <t>-1990465864</t>
  </si>
  <si>
    <t>eo-1.etapa - Elektroinštalácia-I.etapa</t>
  </si>
  <si>
    <t xml:space="preserve">D10 - 213 2    PPV a HZS</t>
  </si>
  <si>
    <t xml:space="preserve">D2 - 210 01  Rúrkové vedenie, krabice, svorkovnice</t>
  </si>
  <si>
    <t xml:space="preserve">D3 - 210 02  Oc.konšt. pre vn.rozvod,prístroje,rozvodne</t>
  </si>
  <si>
    <t xml:space="preserve">D4 - 210 04  Vonkajšie vedenie NN</t>
  </si>
  <si>
    <t xml:space="preserve">    210 10  Ukončenie vo - súbory pre káble</t>
  </si>
  <si>
    <t xml:space="preserve">D5 - 210 11  Spínacie, spúšťacie a regulač.ústrojenstvo</t>
  </si>
  <si>
    <t xml:space="preserve">D6 - 210 19  Rozvádzače, rozvodné skrine, dosky, svork.</t>
  </si>
  <si>
    <t xml:space="preserve">D7 - 210 20  Svietidlá a osvetľovacie zariadenia</t>
  </si>
  <si>
    <t xml:space="preserve">D8 - 210 22  Vedenia uzemňovacie</t>
  </si>
  <si>
    <t xml:space="preserve">    210 29  Elektromontá - údržba</t>
  </si>
  <si>
    <t xml:space="preserve">D9 - 210 8    Vodiče, šnúry a káble medené</t>
  </si>
  <si>
    <t>D10</t>
  </si>
  <si>
    <t xml:space="preserve">213 2    PPV a HZS</t>
  </si>
  <si>
    <t>213290040</t>
  </si>
  <si>
    <t>Demontáž elektroinštalácie</t>
  </si>
  <si>
    <t>hod</t>
  </si>
  <si>
    <t>1590633426</t>
  </si>
  <si>
    <t>213290154.1</t>
  </si>
  <si>
    <t>Koordinácia s ostatnými profesiami</t>
  </si>
  <si>
    <t>-916526603</t>
  </si>
  <si>
    <t>213291000</t>
  </si>
  <si>
    <t>Spracovanie východiskovej revízie a vypracovanie správy</t>
  </si>
  <si>
    <t>-340084399</t>
  </si>
  <si>
    <t>D2</t>
  </si>
  <si>
    <t xml:space="preserve">210 01  Rúrkové vedenie, krabice, svorkovnice</t>
  </si>
  <si>
    <t>210010002</t>
  </si>
  <si>
    <t>Montáž el-inšt rúrky (plast) ohybná, pod omietku D20 (d16)mm</t>
  </si>
  <si>
    <t>1075009756</t>
  </si>
  <si>
    <t>345650I492</t>
  </si>
  <si>
    <t>Rúrka el-inšt PVC ohybná 084057 : FXP Turbo® 20, čierna</t>
  </si>
  <si>
    <t>445076001</t>
  </si>
  <si>
    <t>345659I029</t>
  </si>
  <si>
    <t>Príchytka PVC (klip) s čelusťami 082179 : CL 20, čierne</t>
  </si>
  <si>
    <t>kus</t>
  </si>
  <si>
    <t>-698387000</t>
  </si>
  <si>
    <t>210010003</t>
  </si>
  <si>
    <t>Montáž el-inšt rúrky (plast) ohybná, pod omietku D25 (d23)mm</t>
  </si>
  <si>
    <t>583698063</t>
  </si>
  <si>
    <t>345650I493</t>
  </si>
  <si>
    <t>Rúrka el-inšt PVC ohybná 084058 : FXP Turbo® 25, čierna</t>
  </si>
  <si>
    <t>781893688</t>
  </si>
  <si>
    <t>345659I033</t>
  </si>
  <si>
    <t>Príchytka PVC (klip) s čelusťami 082216 : CL 25, čierne</t>
  </si>
  <si>
    <t>1515838343</t>
  </si>
  <si>
    <t>210010102</t>
  </si>
  <si>
    <t>Montáž el-inšt lišty (plast) vrátane spojok, ohybov, rohov, bez krabíc, šírka nad 20 do 40mm</t>
  </si>
  <si>
    <t>484006427</t>
  </si>
  <si>
    <t>345710K045</t>
  </si>
  <si>
    <t>Lišta el-inšt PVC hranatá : LHD 20x20 HD (šxv) biela</t>
  </si>
  <si>
    <t>1378025022</t>
  </si>
  <si>
    <t>210010301</t>
  </si>
  <si>
    <t>Montáž krabice do muriva 1-nás KP (68) bez zapojenia, prístrojová</t>
  </si>
  <si>
    <t>1222927749</t>
  </si>
  <si>
    <t>345600K005</t>
  </si>
  <si>
    <t>Krabica KP prístrojová 1-nás : KPR 68 KA [D71x66] vodorovne max 3 krabice, sivá</t>
  </si>
  <si>
    <t>1263749903</t>
  </si>
  <si>
    <t>345600K015</t>
  </si>
  <si>
    <t>Krabica KU univerzálna 1-nás : KU 68-1901 KA [D73x43] vodorovne max 3 krabice, sivá</t>
  </si>
  <si>
    <t>-491471208</t>
  </si>
  <si>
    <t>211010010</t>
  </si>
  <si>
    <t>P/Osadenie plastovej "hmoždinky", vyvŕtanie diery D 8mm, do betónu, železobetónu, tvrdého kameňa</t>
  </si>
  <si>
    <t>-452990657</t>
  </si>
  <si>
    <t>345955K001</t>
  </si>
  <si>
    <t>Hmoždinka PA plast : HM 8/1 (pre skrutky D4÷5/ &gt;45mm)</t>
  </si>
  <si>
    <t>-1653519419</t>
  </si>
  <si>
    <t>345958K007</t>
  </si>
  <si>
    <t>Hmoždinka kovová rozperná : KHP 8X60 PO, pre skrutky D6÷8 mm, požiarne odolná (PO) zinkochromát</t>
  </si>
  <si>
    <t>1731520470</t>
  </si>
  <si>
    <t>D3</t>
  </si>
  <si>
    <t xml:space="preserve">210 02  Oc.konšt. pre vn.rozvod,prístroje,rozvodne</t>
  </si>
  <si>
    <t>210020911</t>
  </si>
  <si>
    <t>Montáž protipožiarnej upchávky, priechod stropom hrúbky 20cm</t>
  </si>
  <si>
    <t>1854778548</t>
  </si>
  <si>
    <t>210020921</t>
  </si>
  <si>
    <t>Montáž protipožiarnej upchávky, priechod stenou hrúbky 15cm</t>
  </si>
  <si>
    <t>156773058</t>
  </si>
  <si>
    <t>246335250.1</t>
  </si>
  <si>
    <t>Protipožiarna upchávka</t>
  </si>
  <si>
    <t>-1112431513</t>
  </si>
  <si>
    <t>210020922</t>
  </si>
  <si>
    <t>Montáž protipožiarnej upchávky, priechod stenou hrúbky 30cm</t>
  </si>
  <si>
    <t>-499488282</t>
  </si>
  <si>
    <t>D4</t>
  </si>
  <si>
    <t xml:space="preserve">210 04  Vonkajšie vedenie NN</t>
  </si>
  <si>
    <t>210040711</t>
  </si>
  <si>
    <t>Vysekanie otvoru pre vývodkovú skriňu, malú, začistenie (aj pre výmenu skriniek)</t>
  </si>
  <si>
    <t>1257329214</t>
  </si>
  <si>
    <t>210040712</t>
  </si>
  <si>
    <t>Vysekanie otvoru pre vývodkovú skriňu, veľkú, začistenie (aj pre výmenu skriniek)</t>
  </si>
  <si>
    <t>-181094394</t>
  </si>
  <si>
    <t>210040733</t>
  </si>
  <si>
    <t>Vyrezanie rýh frézovaním, v dierovanom pálenom tehlovom murive hl.2,5 cm š.4 cm</t>
  </si>
  <si>
    <t>-1080454806</t>
  </si>
  <si>
    <t xml:space="preserve">210 10  Ukončenie vo</t>
  </si>
  <si>
    <t>súbory pre káble</t>
  </si>
  <si>
    <t>210100017P</t>
  </si>
  <si>
    <t>Ukončenie bezhalogénového vodiča v rozvádzači, zapojenie 4 mm2</t>
  </si>
  <si>
    <t>174847503</t>
  </si>
  <si>
    <t>210100018P</t>
  </si>
  <si>
    <t>Ukončenie bezhalogénového vodiča v rozvádzači, zapojenie 10mm2</t>
  </si>
  <si>
    <t>-897909804</t>
  </si>
  <si>
    <t>210100019</t>
  </si>
  <si>
    <t>Ukončenie bezhalogénového vodiča v rozvádzači, zapojenie 25 mm2</t>
  </si>
  <si>
    <t>-643991102</t>
  </si>
  <si>
    <t>210100177P</t>
  </si>
  <si>
    <t>Ukončenie bezhalogénových káblov v rozvádzači na svorky, zapojenie 5x 4 mm2</t>
  </si>
  <si>
    <t>-1795373585</t>
  </si>
  <si>
    <t>210100178</t>
  </si>
  <si>
    <t>Ukončenie bezhalogénových káblov v rozvádzači na svorky, zapojenie 5x 10-16 mm2</t>
  </si>
  <si>
    <t>-1888077119</t>
  </si>
  <si>
    <t>210100179</t>
  </si>
  <si>
    <t>Ukončenie bezhalogénových káblov v rozvádzači na svorky, zapojenie 5x 25 mm2</t>
  </si>
  <si>
    <t>1535866341</t>
  </si>
  <si>
    <t>D5</t>
  </si>
  <si>
    <t xml:space="preserve">210 11  Spínacie, spúšťacie a regulač.ústrojenstvo</t>
  </si>
  <si>
    <t>210110041</t>
  </si>
  <si>
    <t>Montáž, spínač zapustený IP20, rad.1</t>
  </si>
  <si>
    <t>-2029944975</t>
  </si>
  <si>
    <t>345300L161.1</t>
  </si>
  <si>
    <t>Spínač rad.1, s krytom, bez rámika, biely</t>
  </si>
  <si>
    <t>597407743</t>
  </si>
  <si>
    <t>345531L001.1</t>
  </si>
  <si>
    <t>Rámik 1-násobný , biely</t>
  </si>
  <si>
    <t>147053427</t>
  </si>
  <si>
    <t>210110043</t>
  </si>
  <si>
    <t>Montáž, spínač zapustený IP20, rad.5</t>
  </si>
  <si>
    <t>880496627</t>
  </si>
  <si>
    <t>345313L161.1</t>
  </si>
  <si>
    <t>Prepínač rad.5, s krytom, bez rámika, biely</t>
  </si>
  <si>
    <t>-416912109</t>
  </si>
  <si>
    <t>345531L001.61</t>
  </si>
  <si>
    <t>Rámik 1-násobný, biely</t>
  </si>
  <si>
    <t>1474229976</t>
  </si>
  <si>
    <t>210110044.66</t>
  </si>
  <si>
    <t>Montáž, prepínač zapustený IP20, dvojitý rad. 5A, 5B, 1+1, 6+1, 6+6 a pod</t>
  </si>
  <si>
    <t>1755911127</t>
  </si>
  <si>
    <t>345319L161.66</t>
  </si>
  <si>
    <t>Prepínač rad.5B (6+6), s krytom, bez rámika, biely</t>
  </si>
  <si>
    <t>1724533368</t>
  </si>
  <si>
    <t>345531L001.66</t>
  </si>
  <si>
    <t>1172955199</t>
  </si>
  <si>
    <t>210110045</t>
  </si>
  <si>
    <t>Montáž, prepínač zapustený IP20, rad.6</t>
  </si>
  <si>
    <t>1833215196</t>
  </si>
  <si>
    <t>345324L261.1</t>
  </si>
  <si>
    <t>Prepínač rad.6 , s krytom, bez rámika, biely</t>
  </si>
  <si>
    <t>1477929921</t>
  </si>
  <si>
    <t>345531L081.5</t>
  </si>
  <si>
    <t>Rámik 1-násobný, biela</t>
  </si>
  <si>
    <t>102779408</t>
  </si>
  <si>
    <t>210110046</t>
  </si>
  <si>
    <t>Montáž, prepínač zapustený IP20, rad.7</t>
  </si>
  <si>
    <t>354549081</t>
  </si>
  <si>
    <t>345327L161.1</t>
  </si>
  <si>
    <t>Prepínač rad.7 , s krytom, bez rámika, biely</t>
  </si>
  <si>
    <t>-809153738</t>
  </si>
  <si>
    <t>345531L001.7</t>
  </si>
  <si>
    <t>1520497858</t>
  </si>
  <si>
    <t>210110082</t>
  </si>
  <si>
    <t>Montáž, spínač - šporáková prípojka zapustená, rad.3</t>
  </si>
  <si>
    <t>217083659</t>
  </si>
  <si>
    <t>345308A251</t>
  </si>
  <si>
    <t>Šporáková prípojka rad.3S : 39563-23, kompletná, so signálkou, zapustená, biela</t>
  </si>
  <si>
    <t>68475026</t>
  </si>
  <si>
    <t>210111011</t>
  </si>
  <si>
    <t>Montáž, zásuvka zapustená IP20-40, x-násobná 10/16A - 250V, koncová</t>
  </si>
  <si>
    <t>-690754543</t>
  </si>
  <si>
    <t>345400L161.1</t>
  </si>
  <si>
    <t>Zásuvka 1-nás., bez rámika (bez oc) biela</t>
  </si>
  <si>
    <t>-199674813</t>
  </si>
  <si>
    <t>345531L001.9</t>
  </si>
  <si>
    <t>-615367315</t>
  </si>
  <si>
    <t>345532L001.2</t>
  </si>
  <si>
    <t>Rámik 2-násobný, univerzálny, biely</t>
  </si>
  <si>
    <t>-1408534614</t>
  </si>
  <si>
    <t>345535L001.55</t>
  </si>
  <si>
    <t>Rámik 5-násobný , univerzálny, biely</t>
  </si>
  <si>
    <t>37655292</t>
  </si>
  <si>
    <t>210111012</t>
  </si>
  <si>
    <t>Montáž, zásuvka zapustená IP20-40, x-násobná 10/16A - 250V, priebežná</t>
  </si>
  <si>
    <t>1143340859</t>
  </si>
  <si>
    <t>345401L261.1</t>
  </si>
  <si>
    <t>Zásuvka 1-nás., bez rámika (oc) biela</t>
  </si>
  <si>
    <t>-1708296641</t>
  </si>
  <si>
    <t>345409L271.1</t>
  </si>
  <si>
    <t>Zásuvka USB-A+C » 2-nás nabíjačka 5V»2x 1,5A»15W) bez rámika, biela</t>
  </si>
  <si>
    <t>323497273</t>
  </si>
  <si>
    <t>345532L081-01</t>
  </si>
  <si>
    <t>Rámik 2-násobný , univerzálny, biela</t>
  </si>
  <si>
    <t>-486486525</t>
  </si>
  <si>
    <t>210111101</t>
  </si>
  <si>
    <t>Montáž, zásuvka priemyselná nástenná IP44, 16A/500V, 2P+Z</t>
  </si>
  <si>
    <t>-1966834371</t>
  </si>
  <si>
    <t>358000D100</t>
  </si>
  <si>
    <t>Zásuvka priemyselná 16A/230V nástenná (2P+PE) 3-pól : IZN 1632, IP54, modrá</t>
  </si>
  <si>
    <t>1255505519</t>
  </si>
  <si>
    <t>D6</t>
  </si>
  <si>
    <t xml:space="preserve">210 19  Rozvádzače, rozvodné skrine, dosky, svork.</t>
  </si>
  <si>
    <t>210190121P</t>
  </si>
  <si>
    <t>Montáž rozvádzača do 50kg</t>
  </si>
  <si>
    <t>-1974510324</t>
  </si>
  <si>
    <t>357000A052.1</t>
  </si>
  <si>
    <t>Rozvádzač RP1P</t>
  </si>
  <si>
    <t>1328728730</t>
  </si>
  <si>
    <t>357000A052.2</t>
  </si>
  <si>
    <t>Rozvádzač RP2P</t>
  </si>
  <si>
    <t>-866941548</t>
  </si>
  <si>
    <t>357000A052.3</t>
  </si>
  <si>
    <t>Rozvádzač RP3P</t>
  </si>
  <si>
    <t>884901423</t>
  </si>
  <si>
    <t>357000A052.4</t>
  </si>
  <si>
    <t>Rozvádzač RP4P</t>
  </si>
  <si>
    <t>1810290233</t>
  </si>
  <si>
    <t>357000A052.5</t>
  </si>
  <si>
    <t>Rozvádzač RP5P</t>
  </si>
  <si>
    <t>872777392</t>
  </si>
  <si>
    <t>357000A052.6</t>
  </si>
  <si>
    <t>Rozvádzač RP6P</t>
  </si>
  <si>
    <t>-1956292654</t>
  </si>
  <si>
    <t>357000A052.7</t>
  </si>
  <si>
    <t>Rozvádzač RP6L</t>
  </si>
  <si>
    <t>-706675435</t>
  </si>
  <si>
    <t>210190121P.</t>
  </si>
  <si>
    <t>Montáž rozvádzača do 20kg</t>
  </si>
  <si>
    <t>-1897065807</t>
  </si>
  <si>
    <t>357000A083.1</t>
  </si>
  <si>
    <t>Rozvádzač RB6</t>
  </si>
  <si>
    <t>-1665206478</t>
  </si>
  <si>
    <t>357000A083.2</t>
  </si>
  <si>
    <t>Rozvádzač RPS2</t>
  </si>
  <si>
    <t>1376825400</t>
  </si>
  <si>
    <t>D7</t>
  </si>
  <si>
    <t xml:space="preserve">210 20  Svietidlá a osvetľovacie zariadenia</t>
  </si>
  <si>
    <t>210200067P</t>
  </si>
  <si>
    <t>Montáž svietidiel</t>
  </si>
  <si>
    <t>2039187644</t>
  </si>
  <si>
    <t>348006A611.1</t>
  </si>
  <si>
    <t>.Svietidlo ozn. A, strop.</t>
  </si>
  <si>
    <t>741347832</t>
  </si>
  <si>
    <t>348006A611.2</t>
  </si>
  <si>
    <t>.Svietidlo ozn. L, nástenné</t>
  </si>
  <si>
    <t>-1914805013</t>
  </si>
  <si>
    <t>348006A611.4</t>
  </si>
  <si>
    <t>.Svietidlo ozn. D strop.</t>
  </si>
  <si>
    <t>-1862416863</t>
  </si>
  <si>
    <t>348006A611.5</t>
  </si>
  <si>
    <t>.Svietidlo ozn. E strop.</t>
  </si>
  <si>
    <t>-1269008036</t>
  </si>
  <si>
    <t>348006A611.6</t>
  </si>
  <si>
    <t>.Svietidlo ozn. S strop.</t>
  </si>
  <si>
    <t>-2048997598</t>
  </si>
  <si>
    <t>348006A611.7</t>
  </si>
  <si>
    <t>Svietidlo ozn. F, strop. s pohyb. snímačom</t>
  </si>
  <si>
    <t>-1867722920</t>
  </si>
  <si>
    <t>348006A612.1</t>
  </si>
  <si>
    <t>.Svietidlo ozn. H, prachotes.</t>
  </si>
  <si>
    <t>407765547</t>
  </si>
  <si>
    <t>348006A612.4</t>
  </si>
  <si>
    <t>.Svietidlo ozn. N</t>
  </si>
  <si>
    <t>-1048270017</t>
  </si>
  <si>
    <t>348006A612.5</t>
  </si>
  <si>
    <t>.Svietidlo ozn. NH</t>
  </si>
  <si>
    <t>1491612154</t>
  </si>
  <si>
    <t>348006A612.6</t>
  </si>
  <si>
    <t>Svietidlo ozn. AN</t>
  </si>
  <si>
    <t>1686340644</t>
  </si>
  <si>
    <t>348006A612.7</t>
  </si>
  <si>
    <t>Svietidlo ozn. BN</t>
  </si>
  <si>
    <t>537847187</t>
  </si>
  <si>
    <t>348006A612.8</t>
  </si>
  <si>
    <t>Svietidlo ozn. C</t>
  </si>
  <si>
    <t>-1390664497</t>
  </si>
  <si>
    <t>D8</t>
  </si>
  <si>
    <t xml:space="preserve">210 22  Vedenia uzemňovacie</t>
  </si>
  <si>
    <t>210220025</t>
  </si>
  <si>
    <t>Montáž uzemňovacieho vedenia v zemi, FeZn pás do 120mm2, spojenie svorkami</t>
  </si>
  <si>
    <t>-2108018659</t>
  </si>
  <si>
    <t>3549000A33</t>
  </si>
  <si>
    <t>Plochá uzemňovacia páska (FeZn) 30x3,5 [0,83kg/m]</t>
  </si>
  <si>
    <t>-1194444221</t>
  </si>
  <si>
    <t>3549013A11</t>
  </si>
  <si>
    <t>Podpera vedenia (FeZn) na konštrukciu : PV 44, pre pásovinu 30x4mm, 1 diera pre skrutku</t>
  </si>
  <si>
    <t>1106045360</t>
  </si>
  <si>
    <t>210220107</t>
  </si>
  <si>
    <t>Montáž zachytávacieho, zvodového vodiča s podperami, AlMgSi drôt D8</t>
  </si>
  <si>
    <t>-496706065</t>
  </si>
  <si>
    <t>345950O534</t>
  </si>
  <si>
    <t>Príchytka káblová, oceľová 1-stranná 1009052 : 1015 8 G, pre káble, rúrky D8mm, galv. zink. oceľ (G)</t>
  </si>
  <si>
    <t>-1813857774</t>
  </si>
  <si>
    <t>3549001O70</t>
  </si>
  <si>
    <t>Kruhový bleskozvodný vodič (AlMgSi) : 5021286, typ RD 8-ALU (50mm2)</t>
  </si>
  <si>
    <t>1252820330</t>
  </si>
  <si>
    <t>210220321</t>
  </si>
  <si>
    <t>Montáž svorky na potrubie s Cu, nerezovým pásom (Bernard)</t>
  </si>
  <si>
    <t>-1883524520</t>
  </si>
  <si>
    <t>3549092V01</t>
  </si>
  <si>
    <t>Svorka uzemňovacia zinkovaná : ZSA 16 (BERNARD) pre Cu pás, na 1/2"-2" potrubie, pre vodič 2,5÷16mm2</t>
  </si>
  <si>
    <t>1628404735</t>
  </si>
  <si>
    <t>3549092V02</t>
  </si>
  <si>
    <t>- páska Cu uzemňovacia : ZS 16, dĺžka 0,5m (pre ZSA 16)</t>
  </si>
  <si>
    <t>-1347190561</t>
  </si>
  <si>
    <t>210220325</t>
  </si>
  <si>
    <t>Montáž a pripojenie ekvipotenciálnej svorkovnice</t>
  </si>
  <si>
    <t>-722285094</t>
  </si>
  <si>
    <t>3549090D06</t>
  </si>
  <si>
    <t>Prípojnica potenciálového vyrovnania : EVP2-S, bez krytu</t>
  </si>
  <si>
    <t>-565907810</t>
  </si>
  <si>
    <t xml:space="preserve">210 29  Elektromontá</t>
  </si>
  <si>
    <t>údržba</t>
  </si>
  <si>
    <t>210290361P</t>
  </si>
  <si>
    <t>Náhrada častí vedenia - príchytka kovová pre jeden kábel</t>
  </si>
  <si>
    <t>-1238154494</t>
  </si>
  <si>
    <t>345950D000.1</t>
  </si>
  <si>
    <t>Príchytka kovová UDF 10</t>
  </si>
  <si>
    <t>1754537302</t>
  </si>
  <si>
    <t>210290363P</t>
  </si>
  <si>
    <t>Náhrada častí vedenia - príchytka kovová</t>
  </si>
  <si>
    <t>1737515529</t>
  </si>
  <si>
    <t>345951O055</t>
  </si>
  <si>
    <t>Držiak kovový GRIP M 30, zväzkový 2207036 : 2031 M 30 FS, pre 30x kábel (3x1,5mm2) montáž na stenu, strop, zinkovaný</t>
  </si>
  <si>
    <t>-745399085</t>
  </si>
  <si>
    <t>D9</t>
  </si>
  <si>
    <t xml:space="preserve">210 8    Vodiče, šnúry a káble medené</t>
  </si>
  <si>
    <t>210800645</t>
  </si>
  <si>
    <t>Montáž, vodič Cu prepojovací, lanové jadro, uložený pevne H07V-K, CYA 4</t>
  </si>
  <si>
    <t>1452305351</t>
  </si>
  <si>
    <t>341010M418</t>
  </si>
  <si>
    <t>Vodič 1-žilový Cu 750V, lanko (CYA) : H07V-K 4 GNYE (RM) zel/žltý</t>
  </si>
  <si>
    <t>-556623832</t>
  </si>
  <si>
    <t>210800646</t>
  </si>
  <si>
    <t>Montáž, vodič Cu prepojovací, lanové jadro, uložený pevne H07V-K, CYA 6</t>
  </si>
  <si>
    <t>-136986767</t>
  </si>
  <si>
    <t>341010M425</t>
  </si>
  <si>
    <t>Vodič 1-žilový Cu 750V, lanko (CYA) : H07V-K 6 GNYE (RM) zel/žltý</t>
  </si>
  <si>
    <t>1937539411</t>
  </si>
  <si>
    <t>210800649</t>
  </si>
  <si>
    <t>Montáž, vodič Cu prepojovací, lanové jadro, uložený pevne H07V-K, CYA 25</t>
  </si>
  <si>
    <t>490350071</t>
  </si>
  <si>
    <t>341010M446</t>
  </si>
  <si>
    <t>Kábel 1-žilový Cu750V, lano (CYA) : H07V-K 25 GNYE (RM) zel/žltý</t>
  </si>
  <si>
    <t>-46863639</t>
  </si>
  <si>
    <t>210880139</t>
  </si>
  <si>
    <t>Montáž, bezhalogénový vodič Cu plný drôt, voľne uložený V07G-U, CXKE, CHKE, N2XH, NHXH 16</t>
  </si>
  <si>
    <t>-730814731</t>
  </si>
  <si>
    <t>341023N511</t>
  </si>
  <si>
    <t>Kábel 1-žilový bezhalogénový Cu 1kV : NOPOVIC® 1-CXKH-R-J 1x16 B2ca-s1,d0,a1 drôt (RE)</t>
  </si>
  <si>
    <t>-1629941222</t>
  </si>
  <si>
    <t>210880140</t>
  </si>
  <si>
    <t>Montáž, bezhalogénový vodič Cu lanové jadro, voľne uložený V07G-K, CXKE, CHKE, N2XH, NHXH 25</t>
  </si>
  <si>
    <t>396774478</t>
  </si>
  <si>
    <t>341023N513</t>
  </si>
  <si>
    <t>Kábel 1-žilový bezhalogénový Cu 1kV : NOPOVIC® 1-CXKH-R-J 1x25 B2ca-s1,d0,a1 lano (RMV)</t>
  </si>
  <si>
    <t>-118019579</t>
  </si>
  <si>
    <t>210880301</t>
  </si>
  <si>
    <t>Montáž, bezhalogénový kábel Cu 750V uložený pevne CXKE, CHKE, N2XH, NHXH 2x1,5-4</t>
  </si>
  <si>
    <t>355489204</t>
  </si>
  <si>
    <t>341220H201</t>
  </si>
  <si>
    <t>Kábel bezhalogénový Cu 1kV : 1-CHKE-V-O 2x1,5 PS60 B2ca-s1,d1,a1</t>
  </si>
  <si>
    <t>437377135</t>
  </si>
  <si>
    <t>210880305</t>
  </si>
  <si>
    <t>Montáž, bezhalogénový kábel Cu 750V uložený pevne CXKE, CHKE, N2XH, NHXH 3x1,5</t>
  </si>
  <si>
    <t>1328030497</t>
  </si>
  <si>
    <t>341216E110</t>
  </si>
  <si>
    <t>Kábel bezhalogénový Cu 1kV : 1-CXKH-R-J 3x1,5 B2ca-s1,d0,a1</t>
  </si>
  <si>
    <t>1231044288</t>
  </si>
  <si>
    <t>341216E111</t>
  </si>
  <si>
    <t>Kábel bezhalogénový Cu 1kV : 1-CXKH-R-O 3x1,5 B2ca-s1,d0,a1</t>
  </si>
  <si>
    <t>-1037543375</t>
  </si>
  <si>
    <t>341220H212</t>
  </si>
  <si>
    <t>Kábel bezhalogénový Cu 1kV : 1-CHKE-V-J 3x1,5 PS60 B2ca-s1,d1,a1</t>
  </si>
  <si>
    <t>835915370</t>
  </si>
  <si>
    <t>210880306</t>
  </si>
  <si>
    <t>Montáž, bezhalogénový kábel Cu 750V uložený pevne CXKE, CHKE, N2XH, NHXH 3x2,5</t>
  </si>
  <si>
    <t>-1049564312</t>
  </si>
  <si>
    <t>341216E120</t>
  </si>
  <si>
    <t>Kábel bezhalogénový Cu 1kV : 1-CXKH-R-J 3x2,5 B2ca-s1,d0,a1</t>
  </si>
  <si>
    <t>565588907</t>
  </si>
  <si>
    <t>341220H314</t>
  </si>
  <si>
    <t>Kábel bezhalogénový Cu 1kV : 1-CHKE-V-J 3x2,5 PS90 B2ca-s1,d1,a1</t>
  </si>
  <si>
    <t>1727357965</t>
  </si>
  <si>
    <t>210880315</t>
  </si>
  <si>
    <t>Montáž, bezhalogénový kábel Cu 750V uložený pevne CXKE, CHKE, N2XH, NHXH 5x1,5</t>
  </si>
  <si>
    <t>450378244</t>
  </si>
  <si>
    <t>341216E310</t>
  </si>
  <si>
    <t>Kábel bezhalogénový Cu 1kV : 1-CXKH-R-J 5x1,5 B2ca-s1,d0,a1</t>
  </si>
  <si>
    <t>610513771</t>
  </si>
  <si>
    <t>210880317</t>
  </si>
  <si>
    <t>Montáž, bezhalogénový kábel Cu 750V uložený pevne CXKE, CHKE, N2XH, NHXH 5x4-6</t>
  </si>
  <si>
    <t>-1061989195</t>
  </si>
  <si>
    <t>341216E330</t>
  </si>
  <si>
    <t>Kábel bezhalogénový Cu 1kV : 1-CXKH-R-J 5x4 B2ca-s1,d0,a1</t>
  </si>
  <si>
    <t>419090061</t>
  </si>
  <si>
    <t>210880318</t>
  </si>
  <si>
    <t>Montáž, bezhalogénový kábel Cu 750V uložený pevne CXKE, CHKE, N2XH, NHXH 5x10-16</t>
  </si>
  <si>
    <t>332226743</t>
  </si>
  <si>
    <t>341216N040</t>
  </si>
  <si>
    <t>Kábel bezhalogénový Cu 1kV : NOPOVIC® 1-CXKH-R-J 5x16 B2ca-s1,d0,a1 drôt (RE)</t>
  </si>
  <si>
    <t>-2017848577</t>
  </si>
  <si>
    <t>210880420</t>
  </si>
  <si>
    <t>Montáž, bezhalogénový kábel Cu 1kV voľne uložený CXKE, CHKE, N2XH, NHXH 5x25</t>
  </si>
  <si>
    <t>255467117</t>
  </si>
  <si>
    <t>341320N200</t>
  </si>
  <si>
    <t>Kábel bezhalogénový Cu 1kV : NOPOVIC® 1-CXKH-R-J 5x25 B2ca-s1,d0,a1 lano (RMV)</t>
  </si>
  <si>
    <t>201039511</t>
  </si>
  <si>
    <t>210880421</t>
  </si>
  <si>
    <t>Montáž, bezhalogénový kábel Cu 1kV voľne uložený CXKE, CHKE, N2XH, NHXH 5x35</t>
  </si>
  <si>
    <t>491886984</t>
  </si>
  <si>
    <t>341320N210</t>
  </si>
  <si>
    <t>Kábel bezhalogénový Cu 1kV : NOPOVIC® 1-CXKH-R-J 5x35 B2ca-s1,d0,a1 lano (RMV)</t>
  </si>
  <si>
    <t>2122565597</t>
  </si>
  <si>
    <t xml:space="preserve">bl -  Bleskozvod a uzemnenie</t>
  </si>
  <si>
    <t xml:space="preserve"> NH PARTNER s.r.o. </t>
  </si>
  <si>
    <t xml:space="preserve">                                         </t>
  </si>
  <si>
    <t>D1 - PRÁCE A DODÁVKY M</t>
  </si>
  <si>
    <t xml:space="preserve">D3 - 210 22  Vedenia uzemňovacie</t>
  </si>
  <si>
    <t xml:space="preserve">D4 - 213 2    PPV a HZS</t>
  </si>
  <si>
    <t>D1</t>
  </si>
  <si>
    <t>PRÁCE A DODÁVKY M</t>
  </si>
  <si>
    <t>211010001P</t>
  </si>
  <si>
    <t>Montáž protipožiarnej skrutkovej kotvy</t>
  </si>
  <si>
    <t>345958O502</t>
  </si>
  <si>
    <t>Protipožiarna samorezná skrutková kotva 3498108 : MMS-plus 6X50, systém Torx, hlava Panhead, pre D5mm, galv. zink. (G)</t>
  </si>
  <si>
    <t>3549000O33</t>
  </si>
  <si>
    <t>Plochý uzemňovací vodič (St-FT) : 5019345, typ 5052 DIN 30x3,5 - balenie 30m (105mm2)</t>
  </si>
  <si>
    <t>210220050</t>
  </si>
  <si>
    <t>Montáž vývodu uzemnenia, FeZn drôt D10mm s PVC plášťom, spojenie svorkami</t>
  </si>
  <si>
    <t>3549000O05</t>
  </si>
  <si>
    <t>Kruhový bleskozvodný vodič (St-FT) : 5021162, typ RD 10-PVC, potiahnutý čiernym PVC plášťom (78mm2)</t>
  </si>
  <si>
    <t>3549000O37.1</t>
  </si>
  <si>
    <t>Kryt zvodového drôtu, 156 K8-K10 ST, 5228123</t>
  </si>
  <si>
    <t>3549001O88</t>
  </si>
  <si>
    <t>- distančný diel pre kruhové Al vodiče : 5218926, typ 172 AR, na vyrovnanie zmien dĺžky nad 20m vplyvom teploty</t>
  </si>
  <si>
    <t>3549020O06.1</t>
  </si>
  <si>
    <t xml:space="preserve">- adaptér (PP) pre kruhový vodič  5218700, typ 165 MBG 8-10</t>
  </si>
  <si>
    <t>3549020O07</t>
  </si>
  <si>
    <t>- adaptér (PP) pre vodiče : 5218882, typ 165 MBG UH, univerzálny, montáž na podpery 165 MBG</t>
  </si>
  <si>
    <t>3549026O11</t>
  </si>
  <si>
    <t>Podpera vedenia (PA) : 5207460, typ 177 30 M8, držiak vodiča D8-10, vnút. závit M8, mont. výška 30mm, sivá</t>
  </si>
  <si>
    <t>3549026O12</t>
  </si>
  <si>
    <t>Podpera vedenia (PA) : 5207487, typ 177 55 M8, držiak vodiča D8-10, vnút. závit M8, mont. výška 55mm, sivá</t>
  </si>
  <si>
    <t>210220231</t>
  </si>
  <si>
    <t>Montáž zachytávacej tyče do dĺžky 3m, upevnenie, na stojan, podstavec</t>
  </si>
  <si>
    <t>3549034O13</t>
  </si>
  <si>
    <t>Tyč zachytávacia (Al) zúžená rúrová : 5401986, typ 101 VL2500, vhodná do podstavcov FangFix (D16/10x2500)mm</t>
  </si>
  <si>
    <t>3549034O14</t>
  </si>
  <si>
    <t>Tyč zachytávacia (Al) zúžená rúrová : 5401989, typ 101 VL3000, vhodná do podstavcov FangFix (D16/10x3000)mm</t>
  </si>
  <si>
    <t>3549034O97</t>
  </si>
  <si>
    <t>Podstavec statívu zachyt. stožiara, betónový FangFix (16kg) : 5403227, typ F-FIX-S16, bez plastovej základne (D365mm)</t>
  </si>
  <si>
    <t>3549035O03</t>
  </si>
  <si>
    <t>Podstavec zachytávacej tyče, betónový FangFix (16kg) : 5403200, typ F-FIX-16, s ochranou hrany a svorkou (D373mm)</t>
  </si>
  <si>
    <t>3549035O07</t>
  </si>
  <si>
    <t>Podstavec zachytávacej tyče, betónový FangFix (10kg) : 5403117, typ F-FIX-S10, stohovateľný, bez svorky (D289mm)</t>
  </si>
  <si>
    <t>3549076O01</t>
  </si>
  <si>
    <t>Páska antikorozná (petrolat) : 2360055, typ 356 50, šírka 50mm, dĺžka 10m</t>
  </si>
  <si>
    <t>210220301</t>
  </si>
  <si>
    <t>Montáž bleskozvodnej svorky do 2 skrutiek (SS,SP1,SR 03)</t>
  </si>
  <si>
    <t>3549041O03</t>
  </si>
  <si>
    <t>Svorka skúšobná, rozpojovacia (St-FT) : 5336309, typ 233 8, pre vodič D8-10-FL30</t>
  </si>
  <si>
    <t>3549044O82</t>
  </si>
  <si>
    <t>Svorka spojovacia 2-nás (nerez V2A) : 5304270, typ 5002 N-VA, s prítlačnou opierkou, pre vodič D8-10 (2x skrutka,matica)</t>
  </si>
  <si>
    <t>210220302</t>
  </si>
  <si>
    <t>Montáž bleskozvodnej svorky nad 2 skrutky (SJ,SK,SO,SZ,ST,SR01-2)</t>
  </si>
  <si>
    <t>3549040O62.1</t>
  </si>
  <si>
    <t>Svorka krížová - pás x pás (FT-FT) : 5314572, typ 256 S6 FT</t>
  </si>
  <si>
    <t>3549040O94</t>
  </si>
  <si>
    <t>Svorka žľabová (St-FT) : 5316014, typ 262, pre vodič D8-10 (15-25mm)</t>
  </si>
  <si>
    <t>3549041O95</t>
  </si>
  <si>
    <t>Príchytka univerzálna (St-FT) : 5326303, typ 324 S-FT, pre vodič D8-10 (1x M8 s maticou)</t>
  </si>
  <si>
    <t>3549044O05.1</t>
  </si>
  <si>
    <t xml:space="preserve">Svorka Vario -  5311707, typ 249 B ST BP</t>
  </si>
  <si>
    <t>3549048O81</t>
  </si>
  <si>
    <t>- pripojovací diel, lamela (Al) : 5320704, typ 287 (otvory : 1x11 - 5x 4,2 + 2x 6,9)mm</t>
  </si>
  <si>
    <t>210220401</t>
  </si>
  <si>
    <t>Označenie zvodu štítkom (kov, plast)</t>
  </si>
  <si>
    <t>3549071O02</t>
  </si>
  <si>
    <t>Číselný štítok pre rozpojovacie miesta (Al) : 3049256, typ 311 N-ALU 8-10, pre vodič D8-10, pás FL30</t>
  </si>
  <si>
    <t>213290041</t>
  </si>
  <si>
    <t>Demontáž bleskozvodu</t>
  </si>
  <si>
    <t>úk-1.etapa - Ústredné vykurovanie-I.etapa</t>
  </si>
  <si>
    <t xml:space="preserve">    732 - Ústredné kúrenie - strojovne</t>
  </si>
  <si>
    <t xml:space="preserve">    733 - Ústredné kúrenie - rozvodné potrubie</t>
  </si>
  <si>
    <t xml:space="preserve">    734 - Ústredné kúrenie - armatúry</t>
  </si>
  <si>
    <t xml:space="preserve">    735 - Ústredné kúrenie - vykurovacie telesá</t>
  </si>
  <si>
    <t>HZS - Hodinové zúčtovacie sadzby</t>
  </si>
  <si>
    <t>979082121.S</t>
  </si>
  <si>
    <t>Vnútrostavenisková doprava sutiny a vybúraných hmôt za každých ďalších 5 m</t>
  </si>
  <si>
    <t>979089612.S</t>
  </si>
  <si>
    <t>Poplatok za skládku - iné odpady zo stavieb a demolácií (17 09), ostatné</t>
  </si>
  <si>
    <t>713400832.S</t>
  </si>
  <si>
    <t xml:space="preserve">Odstránenie tepelnej izolácie potrubia pevné rohožami alebo matracom vrátane povrchovej úpravy,  -0,04010t</t>
  </si>
  <si>
    <t>713482308</t>
  </si>
  <si>
    <t>Montaž trubíc TUBOLIT DG hr. od 13 mm, vnút.priemer do 65 - 76 mm</t>
  </si>
  <si>
    <t>283310004800-R</t>
  </si>
  <si>
    <t>Izolačná PE trubica TUBOLIT DG 28x20 mm (d potrubia x hr. izolácie), nadrezaná, AZ FLEX</t>
  </si>
  <si>
    <t>283310005798-R</t>
  </si>
  <si>
    <t>Izolačná PE trubica TUBOLIT DG 35x25 mm (d potrubia x hr. izolácie), rozrezaná, AZ FLEX</t>
  </si>
  <si>
    <t>283310005799-R</t>
  </si>
  <si>
    <t>Izolačná PE trubica TUBOLIT DG 42x25 mm (d potrubia x hr. izolácie), rozrezaná, AZ FLEX</t>
  </si>
  <si>
    <t>732</t>
  </si>
  <si>
    <t>Ústredné kúrenie - strojovne</t>
  </si>
  <si>
    <t>732610800.S</t>
  </si>
  <si>
    <t>Demontáž 1 solárneho kolektora plochého na plochej streche, -0,04t</t>
  </si>
  <si>
    <t>733</t>
  </si>
  <si>
    <t>Ústredné kúrenie - rozvodné potrubie</t>
  </si>
  <si>
    <t>733110803.S</t>
  </si>
  <si>
    <t xml:space="preserve">Demontáž potrubia z oceľových rúrok závitových do DN 15,  -0,00100t</t>
  </si>
  <si>
    <t>733110806.S</t>
  </si>
  <si>
    <t xml:space="preserve">Demontáž potrubia z oceľových rúrok závitových nad 15 do DN 32,  -0,00320t</t>
  </si>
  <si>
    <t>733110808.S</t>
  </si>
  <si>
    <t xml:space="preserve">Demontáž potrubia z oceľových rúrok závitových nad 32 do DN 50,  -0,00532t</t>
  </si>
  <si>
    <t>733111103.S</t>
  </si>
  <si>
    <t>Potrubie z rúrok závitových oceľových bezšvových bežných nízkotlakových DN 15</t>
  </si>
  <si>
    <t>733111104.S</t>
  </si>
  <si>
    <t>Potrubie z rúrok závitových oceľových bezšvových bežných nízkotlakových DN 20</t>
  </si>
  <si>
    <t>733111105.S</t>
  </si>
  <si>
    <t>Potrubie z rúrok závitových oceľových bezšvových bežných nízkotlakových DN 25</t>
  </si>
  <si>
    <t>733111106.S</t>
  </si>
  <si>
    <t>Potrubie z rúrok závitových oceľových bezšvových bežných nízkotlakových DN 32</t>
  </si>
  <si>
    <t>733113113.S</t>
  </si>
  <si>
    <t>Potrubie z rúrok závitových Príplatok k cene za zhotovenie prípojky z oceľ. rúrok závitových DN 15</t>
  </si>
  <si>
    <t>733150801.S</t>
  </si>
  <si>
    <t>Demontáž medeného potrubia do D 35 mm -0,00106t</t>
  </si>
  <si>
    <t>733190107.S</t>
  </si>
  <si>
    <t>Tlaková skúška potrubia z oceľových rúrok závitových</t>
  </si>
  <si>
    <t>998733203.S</t>
  </si>
  <si>
    <t>Presun hmôt pre rozvody potrubia v objektoch výšky nad 6 do 24 m</t>
  </si>
  <si>
    <t>734</t>
  </si>
  <si>
    <t>Ústredné kúrenie - armatúry</t>
  </si>
  <si>
    <t>734200821.S</t>
  </si>
  <si>
    <t>Demontáž armatúry závitovej s dvomi závitmi do G 1/2 -0,00045t</t>
  </si>
  <si>
    <t>734200822.S</t>
  </si>
  <si>
    <t xml:space="preserve">Demontáž armatúry závitovej s dvomi závitmi nad 1/2 do G 1,  -0,00110t</t>
  </si>
  <si>
    <t>734209112.S</t>
  </si>
  <si>
    <t>Montáž závitovej armatúry s 2 závitmi do G 1/2</t>
  </si>
  <si>
    <t>551290010600-R</t>
  </si>
  <si>
    <t xml:space="preserve">Radiátorový termostatický ventil s  hodnotou KV=0,04-0,73 m3/h, napr. Danfoss RA-N DN15, priamy</t>
  </si>
  <si>
    <t>551290006700-R</t>
  </si>
  <si>
    <t>Radiátorové šrúbenie s hodnotou KVS=2,5 m3/h, DN15, priame (napr. Danfoss RLV-S)</t>
  </si>
  <si>
    <t>734223208.S</t>
  </si>
  <si>
    <t>Montáž termostatickej hlavice kvapalinovej jednoduchej</t>
  </si>
  <si>
    <t>551280001800-R</t>
  </si>
  <si>
    <t>Termostatická hlavica pre verejné priestory, paroplynová náplň snímača, s nastaviteľným obmedzením, s upevnením objímkou a šróbikom nastaviteľný rozsah teploty 7-28°C, napr. Danfoss Aero Tamper</t>
  </si>
  <si>
    <t>998734203.S</t>
  </si>
  <si>
    <t>Presun hmôt pre armatúry v objektoch výšky nad 6 do 24 m</t>
  </si>
  <si>
    <t>735</t>
  </si>
  <si>
    <t>Ústredné kúrenie - vykurovacie telesá</t>
  </si>
  <si>
    <t>735111810.S</t>
  </si>
  <si>
    <t xml:space="preserve">Demontáž vykurovacích telies liatinových článkových,  -0,02380t</t>
  </si>
  <si>
    <t>735151821.S</t>
  </si>
  <si>
    <t xml:space="preserve">Demontáž vykurovacieho telesa panelového dvojradového stavebnej dĺžky do 1500 mm,  -0,02493t</t>
  </si>
  <si>
    <t>735154141.S</t>
  </si>
  <si>
    <t>Montáž vykurovacieho telesa panelového dvojradového výšky 600 mm/ dĺžky 700-900 mm</t>
  </si>
  <si>
    <t>484530056700</t>
  </si>
  <si>
    <t>Teleso vykurovacie doskové dvojpanelové oceľové KORAD 21K, vxl 600x800 mm s bočným pripojením a konvektorom, KORAD RADIATORS</t>
  </si>
  <si>
    <t>735154142.S</t>
  </si>
  <si>
    <t>Montáž vykurovacieho telesa panelového dvojradového výšky 600 mm/ dĺžky 1000-1200 mm</t>
  </si>
  <si>
    <t>484530056900</t>
  </si>
  <si>
    <t>Teleso vykurovacie doskové dvojpanelové oceľové KORAD 21K, vxl 600x1000 mm s bočným pripojením a konvektorom, KORAD RADIATORS</t>
  </si>
  <si>
    <t>484530057100</t>
  </si>
  <si>
    <t>Teleso vykurovacie doskové dvojpanelové oceľové KORAD 21K, vxl 600x1200 mm s bočným pripojením a konvektorom, KORAD RADIATORS</t>
  </si>
  <si>
    <t>484530066100</t>
  </si>
  <si>
    <t>Teleso vykurovacie doskové dvojpanelové oceľové KORAD 22K, vxl 600x1000 mm s bočným pripojením a dvoma konvektormi, KORAD RADIATORS</t>
  </si>
  <si>
    <t>735154151.S</t>
  </si>
  <si>
    <t>Montáž vykurovacieho telesa panelového dvojradového výšky 900 mm/ dĺžky 700-900 mm</t>
  </si>
  <si>
    <t>484530058400</t>
  </si>
  <si>
    <t>Teleso vykurovacie doskové dvojpanelové oceľové KORAD 21K, vxl 900x700 mm s bočným pripojením a konvektorom, KORAD RADIATORS</t>
  </si>
  <si>
    <t>484530058500</t>
  </si>
  <si>
    <t>Teleso vykurovacie doskové dvojpanelové oceľové KORAD 21K, vxl 900x800 mm s bočným pripojením a konvektorom, KORAD RADIATORS</t>
  </si>
  <si>
    <t>735154152.S</t>
  </si>
  <si>
    <t>Montáž vykurovacieho telesa panelového dvojradového výšky 900 mm/ dĺžky 1000-1200 mm</t>
  </si>
  <si>
    <t>484530068400</t>
  </si>
  <si>
    <t>Teleso vykurovacie doskové dvojpanelové oceľové KORAD 22K, vxl 900x1000 mm s bočným pripojením a dvoma konvektormi, KORAD RADIATORS</t>
  </si>
  <si>
    <t>735154242.S</t>
  </si>
  <si>
    <t>Montáž vykurovacieho telesa panelového trojradového výšky 600 mm/ dĺžky 1000-1200 mm</t>
  </si>
  <si>
    <t>484530075500</t>
  </si>
  <si>
    <t>Teleso vykurovacie doskové trojpanelové oceľové KORAD 33K, vxl 600x1200 mm s bočným pripojením a troma konvektormi, KORAD RADIATORS</t>
  </si>
  <si>
    <t>735154243.S</t>
  </si>
  <si>
    <t>Montáž vykurovacieho telesa panelového trojradového výšky 600 mm/ dĺžky 1400-1800 mm</t>
  </si>
  <si>
    <t>484530075700</t>
  </si>
  <si>
    <t>Teleso vykurovacie doskové trojpanelové oceľové KORAD 33K, vxl 600x1400 mm s bočným pripojením a troma konvektormi, KORAD RADIATORS</t>
  </si>
  <si>
    <t>735158120.S</t>
  </si>
  <si>
    <t>Vykurovacie telesá panelové dvojradové, tlaková skúška telesa vodou</t>
  </si>
  <si>
    <t>998735203.S</t>
  </si>
  <si>
    <t>Presun hmôt pre vykurovacie telesá v objektoch výšky nad 12 do 24 m</t>
  </si>
  <si>
    <t>767996801.S</t>
  </si>
  <si>
    <t xml:space="preserve">Demontáž ostatných doplnkov stavieb s hmotnosťou jednotlivých dielov konštrukcií do 50 kg,  -0,00100t</t>
  </si>
  <si>
    <t>783424140.S</t>
  </si>
  <si>
    <t>Nátery kov.potr.a armatúr syntetické potrubie do DN 50 mm dvojnás. so základným náterom - 105µm</t>
  </si>
  <si>
    <t>783424740.S</t>
  </si>
  <si>
    <t>Nátery kov.potr.a armatúr syntetické potrubie do DN 50 mm základné - 35µm</t>
  </si>
  <si>
    <t>HZS</t>
  </si>
  <si>
    <t>Hodinové zúčtovacie sadzby</t>
  </si>
  <si>
    <t>HZS000111.S</t>
  </si>
  <si>
    <t>Stavebno montážne práce menej náročne, pomocné alebo manupulačné (Tr. 1) v rozsahu viac ako 8 hodín</t>
  </si>
  <si>
    <t>262144</t>
  </si>
  <si>
    <t>HZS000113.S</t>
  </si>
  <si>
    <t>Stavebno montážne práce náročné ucelené - odborné, tvorivé remeselné (Tr. 3) v rozsahu viac ako 8 hodín</t>
  </si>
  <si>
    <t>vzt-1.etapa - Vzduchotechnika -I.etapa</t>
  </si>
  <si>
    <t xml:space="preserve">    769 - Montáže vzduchotechnických zariadení</t>
  </si>
  <si>
    <t>972056005.S</t>
  </si>
  <si>
    <t>Jadrové vrty diamantovými korunkami do D 60 mm do stropov - železobetónových -0,00007t</t>
  </si>
  <si>
    <t>972056010.S</t>
  </si>
  <si>
    <t>Jadrové vrty diamantovými korunkami do D 110 mm do stropov - železobetónových -0,00023t</t>
  </si>
  <si>
    <t>972056017.S</t>
  </si>
  <si>
    <t>Jadrové vrty diamantovými korunkami do D 180 mm do stropov - železobetónových -0,00061t</t>
  </si>
  <si>
    <t>972056019.S</t>
  </si>
  <si>
    <t>Jadrové vrty diamantovými korunkami do D 225 mm do stropov - železobetónových -0,00095t</t>
  </si>
  <si>
    <t>769</t>
  </si>
  <si>
    <t>Montáže vzduchotechnických zariadení</t>
  </si>
  <si>
    <t>210802310.S</t>
  </si>
  <si>
    <t xml:space="preserve">Kábel medený uložený voľne H05VV-F (CYSY) 300/500 V  4x2,5</t>
  </si>
  <si>
    <t>341310011900.S</t>
  </si>
  <si>
    <t>Vodič medený flexibilný H05VV-F 4x2,5 mm2</t>
  </si>
  <si>
    <t>230270151-R</t>
  </si>
  <si>
    <t>Uvedenie do prevádzky klimatizácie servisným technikom</t>
  </si>
  <si>
    <t>764171495-R</t>
  </si>
  <si>
    <t>Epdm nedelená manžeta - set, rozmer prechodu 70 - 177 mm</t>
  </si>
  <si>
    <t>764171498-R</t>
  </si>
  <si>
    <t>Epdm nedelená manžeta - set, rozmer prechodu 140 - 290 mm</t>
  </si>
  <si>
    <t>769011095.S</t>
  </si>
  <si>
    <t>Montáž ventilátora malého axiálneho vsuvného do potrubia veľkosť: 100</t>
  </si>
  <si>
    <t>429110006200-R</t>
  </si>
  <si>
    <t>Odsávací axialny ventilátor pre dlhšie VZT potrubie so strednou tlakovou stratou pre montáž na stenu alebo strop napr. Multivac QX 100T</t>
  </si>
  <si>
    <t>429110006300-R</t>
  </si>
  <si>
    <t>Odsávací axiálny ventilátor pre dlhšie VZT potrubie so strednou tlakovou stratou pre montáž na stenu alebo strop napr. Multivac QX 100HT</t>
  </si>
  <si>
    <t>429110008400-R</t>
  </si>
  <si>
    <t>Odsávací axiálny ventilátor pre krátke VZT potrubie (do 3 m) s nízkou tlakovou stratou pre montáž na stenu alebo strop napr. Multivac ELEGANCE 100 MHY</t>
  </si>
  <si>
    <t>769021000.S</t>
  </si>
  <si>
    <t>Montáž spiro potrubia do DN 100</t>
  </si>
  <si>
    <t>429810000100.S</t>
  </si>
  <si>
    <t>Potrubie kruhové spiro DN 80, dĺžka 1000 mm</t>
  </si>
  <si>
    <t>769021003.S</t>
  </si>
  <si>
    <t>Montáž spiro potrubia DN 125-140</t>
  </si>
  <si>
    <t>429810000300.S</t>
  </si>
  <si>
    <t>Potrubie kruhové spiro DN 125, dĺžka 1000 mm</t>
  </si>
  <si>
    <t>769021006.S</t>
  </si>
  <si>
    <t>Montáž spiro potrubia DN 160-180</t>
  </si>
  <si>
    <t>429810000500.S</t>
  </si>
  <si>
    <t>Potrubie kruhové spiro DN 160, dĺžka 1000 mm</t>
  </si>
  <si>
    <t>769021009.S</t>
  </si>
  <si>
    <t>Montáž spiro potrubia DN 200-225</t>
  </si>
  <si>
    <t>429810000700.S</t>
  </si>
  <si>
    <t>Potrubie kruhové spiro DN 200, dĺžka 1000 mm</t>
  </si>
  <si>
    <t>769021199.S</t>
  </si>
  <si>
    <t>Montáž ohybnej Al hadice s tepelnou izoláciou priemeru 100-130 mm</t>
  </si>
  <si>
    <t>429840003700-R</t>
  </si>
  <si>
    <t>Hadica ohybná, hliníková SEMIVAC DN 100</t>
  </si>
  <si>
    <t>769021217.S</t>
  </si>
  <si>
    <t xml:space="preserve">Montáž  PVC chráničky priemeru do 90 mm</t>
  </si>
  <si>
    <t>286120018100.S</t>
  </si>
  <si>
    <t>Rúra ohybná PVC D 50 mm s nízkou mechanickou odlonosťou 320 N svetlo šedá</t>
  </si>
  <si>
    <t>769021322.S</t>
  </si>
  <si>
    <t>Montáž kolena 90° na spiro potrubie DN 160-250</t>
  </si>
  <si>
    <t>429850008300-R</t>
  </si>
  <si>
    <t>Oblúk lisovaný 90°, 200 mm</t>
  </si>
  <si>
    <t>769021334.S</t>
  </si>
  <si>
    <t>Montáž spojky na spiro potrubie DN 80-150</t>
  </si>
  <si>
    <t>429850012700-R</t>
  </si>
  <si>
    <t>Spojka DN 100 pre kruhové spiro potrubie</t>
  </si>
  <si>
    <t>769021382.S</t>
  </si>
  <si>
    <t>Montáž prechodu symetrického na spiro potrubie DN 150-200</t>
  </si>
  <si>
    <t>429850018100-R</t>
  </si>
  <si>
    <t>Prechod symetrický DN 160/125 pre kruhové spiro potrubie</t>
  </si>
  <si>
    <t>429850018300-R</t>
  </si>
  <si>
    <t>Prechod symetrický DN 200/160 pre kruhové spiro potrubie</t>
  </si>
  <si>
    <t>769021397.S</t>
  </si>
  <si>
    <t>Montáž T-kusu na spiro potrubie DN 80-150</t>
  </si>
  <si>
    <t>429850010200-R</t>
  </si>
  <si>
    <t>T-kus DN 100 pre kruhové spiro potrubie</t>
  </si>
  <si>
    <t>429850010310-R</t>
  </si>
  <si>
    <t>T-kus DN 125/100/125 pre kruhové spiro potrubie</t>
  </si>
  <si>
    <t>769021400.S</t>
  </si>
  <si>
    <t>Montáž T-kusu na spiro potrubie DN 160-250</t>
  </si>
  <si>
    <t>429850010605-R</t>
  </si>
  <si>
    <t>T-kus DN 160/100/160 pre kruhové spiro potrubie</t>
  </si>
  <si>
    <t>429850010805-R</t>
  </si>
  <si>
    <t>T-kus DN 200/100/200 pre kruhové spiro potrubie</t>
  </si>
  <si>
    <t>769021496.S</t>
  </si>
  <si>
    <t>Montáž výfukovej hlavice kruhovej do priemeru 230 mm</t>
  </si>
  <si>
    <t>429720011400-R</t>
  </si>
  <si>
    <t>Výfuková hlavica VHO DN100 na kruhové VZT potrubie</t>
  </si>
  <si>
    <t>429720011600-R</t>
  </si>
  <si>
    <t>Výfuková hlavica VHO DN160 na kruhové VZT potrubie</t>
  </si>
  <si>
    <t>429720011700-R</t>
  </si>
  <si>
    <t>Výfuková hlavica VHO DN200 na kruhové VZT potrubie</t>
  </si>
  <si>
    <t>769025270.S</t>
  </si>
  <si>
    <t>Montáž spätnej klapky do kruhového potrubia priemeru 100-150 mm</t>
  </si>
  <si>
    <t>429710064100-R</t>
  </si>
  <si>
    <t>Pachotesná spätná klapka do kruhového potrubia KPK 100, vysoká tesnosť vďaka gumovému tesneniu, montáž do potrubia DN100</t>
  </si>
  <si>
    <t>196730061400-R</t>
  </si>
  <si>
    <t>Kondenzačný kus KDF DN125 na kruhové VZT potrubie (SPIRO)</t>
  </si>
  <si>
    <t>769060005.S</t>
  </si>
  <si>
    <t>Montáž klimatizačnej jednotky vnútornej nástennej pre objem miestnosti 50 m3</t>
  </si>
  <si>
    <t>769060230.S</t>
  </si>
  <si>
    <t>Montáž klimatizačnej jednotky vonkajšej jednofázové napájanie (max. 2 vnút. jednotky)</t>
  </si>
  <si>
    <t>429520008200-R</t>
  </si>
  <si>
    <t>Klimatizačné splitové zariadenie systému vzduch – vzduch vonkajšia jednotka napr. KAE-C 71 DR11, vnútorná nástenná jednotka KAY-CF71 DR11, diaľkové ovládanie, nominálny chladiaci výkon 7,03 kW, 230V, 50Hz, chladivo R32</t>
  </si>
  <si>
    <t>429520010500-R</t>
  </si>
  <si>
    <t>Podlahová konzola S-652P, nastavitelná výška / šírka 350-500 / 450-860 mm, hlbka 460 mm nosnosť 200 kg, antivibračné skrutky, matice</t>
  </si>
  <si>
    <t>sada</t>
  </si>
  <si>
    <t>769060540.S</t>
  </si>
  <si>
    <t>Montáž dvojice medeného potrubia predizolovaného d 10-16 mm (3/8"x5/8")</t>
  </si>
  <si>
    <t>196350001000-R</t>
  </si>
  <si>
    <t>Dvojica izolovaných chladiarenských medených potrubí priemeru 3/8"+5/8" x 1,0 (9,52+ 15,9 x 1,0) Frigotec Plus Dual / Pex-dual</t>
  </si>
  <si>
    <t>769082785.S</t>
  </si>
  <si>
    <t xml:space="preserve">Demontáž krycej mriežky hranatej do prierezu 0.100 m2,  -0,0024 t</t>
  </si>
  <si>
    <t>769083115.S</t>
  </si>
  <si>
    <t xml:space="preserve">Demontáž štvorhranného potrubia dĺžky 1000 mm do obvodu 1000 mm,  -0,0101 t</t>
  </si>
  <si>
    <t>769083120.S</t>
  </si>
  <si>
    <t xml:space="preserve">Demontáž štvorhranného potrubia dĺžky 1000 mm do obvodu 1800 mm,  -0,0101 t</t>
  </si>
  <si>
    <t>950105199-R</t>
  </si>
  <si>
    <t>Uchytenie potrubia DN 100-200</t>
  </si>
  <si>
    <t>998769203.S</t>
  </si>
  <si>
    <t>Presun hmôt pre montáž vzduchotechnických zariadení v stavbe (objekte) výšky nad 7 do 24 m</t>
  </si>
  <si>
    <t>zt-1.etapa - Zdravotechnická inštalácia-I.etapa</t>
  </si>
  <si>
    <t xml:space="preserve">HSV - Práce a dodávky HSV   </t>
  </si>
  <si>
    <t xml:space="preserve">    6 - Úpravy povrchov, podlahy, osadenie   </t>
  </si>
  <si>
    <t xml:space="preserve">    9 - Ostatné konštrukcie a práce-búranie   </t>
  </si>
  <si>
    <t xml:space="preserve">PSV - Práce a dodávky PSV   </t>
  </si>
  <si>
    <t xml:space="preserve">    713 - Izolácie tepelné   </t>
  </si>
  <si>
    <t xml:space="preserve">    721 - Zdravotechnika - vnútorná kanalizácia   </t>
  </si>
  <si>
    <t xml:space="preserve">    722 - Zdravotechnika - vnútorný vodovod   </t>
  </si>
  <si>
    <t xml:space="preserve">    725 - Zdravotechnika - zariaď. predmety   </t>
  </si>
  <si>
    <t xml:space="preserve">Práce a dodávky HSV   </t>
  </si>
  <si>
    <t xml:space="preserve">Úpravy povrchov, podlahy, osadenie   </t>
  </si>
  <si>
    <t>612403399.S</t>
  </si>
  <si>
    <t>Hrubá výplň rýh na stenách akoukoľvek maltou, akejkoľvek šírky ryhy</t>
  </si>
  <si>
    <t>612423521.S</t>
  </si>
  <si>
    <t>Omietka rýh v stenách maltou vápennou šírky ryhy do 150 mm omietkou hladkou</t>
  </si>
  <si>
    <t xml:space="preserve">Ostatné konštrukcie a práce-búranie   </t>
  </si>
  <si>
    <t>969011121.S</t>
  </si>
  <si>
    <t xml:space="preserve">Vybúranie vodovodného vedenia DN do 52 mm,  -0,01300t</t>
  </si>
  <si>
    <t>969021111.S</t>
  </si>
  <si>
    <t xml:space="preserve">Vybúranie kanalizačného potrubia DN do 100 mm,  -0,03700t</t>
  </si>
  <si>
    <t>972056003.S</t>
  </si>
  <si>
    <t>Jadrové vrty diamantovými korunkami do D 40 mm do stropov - železobetónových -0,00003t</t>
  </si>
  <si>
    <t>974031132.S</t>
  </si>
  <si>
    <t xml:space="preserve">Vysekanie rýh v akomkoľvek murive tehlovom na akúkoľvek maltu do hĺbky 50 mm a š. do 70 mm,  -0,00600t</t>
  </si>
  <si>
    <t xml:space="preserve">Práce a dodávky PSV   </t>
  </si>
  <si>
    <t xml:space="preserve">Izolácie tepelné   </t>
  </si>
  <si>
    <t>713412115.S</t>
  </si>
  <si>
    <t>Montáž izolácie tepelnej potrubia puzdrami z minerálnej vlny DN 40</t>
  </si>
  <si>
    <t>283310033500.S</t>
  </si>
  <si>
    <t>Izolačné púzdro z čadičovej vlny s hliníkovou fóliou AL, vnútorný priemer d 49 mm, hr. 40 mm</t>
  </si>
  <si>
    <t>713412116.S</t>
  </si>
  <si>
    <t>Montáž izolácie tepelnej potrubia puzdrami z minerálnej vlny DN 50</t>
  </si>
  <si>
    <t>283310034400.S</t>
  </si>
  <si>
    <t>Izolačné púzdro z čadičovej vlny s hliníkovou fóliou AL, vnútorný priemer d 54 mm, hr. 50 mm</t>
  </si>
  <si>
    <t>713412117.S</t>
  </si>
  <si>
    <t>Montáž izolácie tepelnej potrubia puzdrami z minerálnej vlny DN 65</t>
  </si>
  <si>
    <t>283310036100.S</t>
  </si>
  <si>
    <t>Izolačné púzdro z čadičovej vlny s hliníkovou fóliou AL, vnútorný priemer d 64 mm, hr. 60 mm</t>
  </si>
  <si>
    <t>713412118.S</t>
  </si>
  <si>
    <t>Montáž izolácie tepelnej potrubia puzdrami z minerálnej vlny DN 80</t>
  </si>
  <si>
    <t>283310038600.S</t>
  </si>
  <si>
    <t>Izolačné púzdro z čadičovej vlny s hliníkovou fóliou AL, vnútorný priemer d 89 mm, hr. 80 mm</t>
  </si>
  <si>
    <t>713482111.S</t>
  </si>
  <si>
    <t>Montáž trubíc z PE, hr.do 10 mm,vnút.priemer do 38 mm</t>
  </si>
  <si>
    <t>283310001200.S</t>
  </si>
  <si>
    <t>Izolačná PE trubica dxhr. 20x9 mm, nadrezaná, na izolovanie rozvodov vody, kúrenia, zdravotechniky</t>
  </si>
  <si>
    <t>283310001400.S</t>
  </si>
  <si>
    <t>Izolačná PE trubica dxhr. 25x9 mm, nadrezaná, na izolovanie rozvodov vody, kúrenia, zdravotechniky</t>
  </si>
  <si>
    <t>713482112.S</t>
  </si>
  <si>
    <t>Montáž trubíc z PE, hr.do 10 mm,vnút.priemer 39-70 mm</t>
  </si>
  <si>
    <t>283310001800.S</t>
  </si>
  <si>
    <t>Izolačná PE trubica dxhr. 42x9 mm, nadrezaná, na izolovanie rozvodov vody, kúrenia, zdravotechniky</t>
  </si>
  <si>
    <t>283310002000.S</t>
  </si>
  <si>
    <t>Izolačná PE trubica dxhr. 50x9 mm, nadrezaná, na izolovanie rozvodov vody, kúrenia, zdravotechniky</t>
  </si>
  <si>
    <t>283310002300.S</t>
  </si>
  <si>
    <t>Izolačná PE trubica dxhr. 64x9 mm, nadrezaná, na izolovanie rozvodov vody, kúrenia, zdravotechniky</t>
  </si>
  <si>
    <t>713482121.S</t>
  </si>
  <si>
    <t>Montáž trubíc z PE, hr.15-20 mm,vnút.priemer do 38 mm</t>
  </si>
  <si>
    <t>283310004700.S</t>
  </si>
  <si>
    <t>Izolačná PE trubica dxhr. 22x20 mm, nadrezaná, na izolovanie rozvodov vody, kúrenia, zdravotechniky</t>
  </si>
  <si>
    <t>283310004800.S</t>
  </si>
  <si>
    <t>Izolačná PE trubica dxhr. 28x20 mm, nadrezaná, na izolovanie rozvodov vody, kúrenia, zdravotechniky</t>
  </si>
  <si>
    <t>283310003200.S</t>
  </si>
  <si>
    <t>Izolačná PE trubica dxhr. 32x13 mm, nadrezaná, na izolovanie rozvodov vody, kúrenia, zdravotechniky</t>
  </si>
  <si>
    <t>713482122.S</t>
  </si>
  <si>
    <t>Montáž trubíc z PE, hr.15-20 mm,vnút.priemer 39-70 mm</t>
  </si>
  <si>
    <t>283310005000.S</t>
  </si>
  <si>
    <t>Izolačná PE trubica dxhr. 42x20 mm, nadrezaná, na izolovanie rozvodov vody, kúrenia, zdravotechniky</t>
  </si>
  <si>
    <t>283310005200.S</t>
  </si>
  <si>
    <t>Izolačná PE trubica dxhr. 54x20 mm, nadrezaná, na izolovanie rozvodov vody, kúrenia, zdravotechniky</t>
  </si>
  <si>
    <t>283310005300.S</t>
  </si>
  <si>
    <t>Izolačná PE trubica dxhr. 60x20 mm, nadrezaná, na izolovanie rozvodov vody, kúrenia, zdravotechniky</t>
  </si>
  <si>
    <t>283310003500.S</t>
  </si>
  <si>
    <t>Izolačná PE trubica dxhr. 42x13 mm, nadrezaná, na izolovanie rozvodov vody, kúrenia, zdravotechniky</t>
  </si>
  <si>
    <t>283310003700.S</t>
  </si>
  <si>
    <t>Izolačná PE trubica dxhr. 50x13 mm, nadrezaná, na izolovanie rozvodov vody, kúrenia, zdravotechniky</t>
  </si>
  <si>
    <t>713482123.S</t>
  </si>
  <si>
    <t>Montáž trubíc z PE, hr.15-20 mm,vnút.priemer 71-95 mm</t>
  </si>
  <si>
    <t>283310005500.S</t>
  </si>
  <si>
    <t>Izolačná PE trubica dxhr. 89x20 mm, nadrezaná, na izolovanie rozvodov vody, kúrenia, zdravotechniky</t>
  </si>
  <si>
    <t>713482131.S</t>
  </si>
  <si>
    <t>Montáž trubíc z PE, hr.30 mm,vnút.priemer do 38 mm</t>
  </si>
  <si>
    <t>283310006400.S</t>
  </si>
  <si>
    <t>Izolačná PE trubica dxhr. 35x30 mm, rozrezaná, na izolovanie rozvodov vody, kúrenia, zdravotechniky</t>
  </si>
  <si>
    <t>713530870.S</t>
  </si>
  <si>
    <t>Tesnenie potrubia d 110 mm protipožiarnou speňujúcou páskou</t>
  </si>
  <si>
    <t>998713103.S</t>
  </si>
  <si>
    <t>721</t>
  </si>
  <si>
    <t xml:space="preserve">Zdravotechnika - vnútorná kanalizácia   </t>
  </si>
  <si>
    <t>721140802.S</t>
  </si>
  <si>
    <t xml:space="preserve">Demontáž potrubia z liatinových rúr odpadového alebo dažďového do DN 100,  -0,01492t</t>
  </si>
  <si>
    <t>721140916.S</t>
  </si>
  <si>
    <t>Oprava odpadového potrubia liatinového prepojenie doterajšieho potrubia DN 125</t>
  </si>
  <si>
    <t>721171501.S</t>
  </si>
  <si>
    <t>Potrubie z rúr PE-HD Dxt 32x3 mm odpadné prípojné</t>
  </si>
  <si>
    <t>721171502.S</t>
  </si>
  <si>
    <t>Potrubie z rúr PE-HD Dxt 40x3 mm odpadné prípojné</t>
  </si>
  <si>
    <t>721171503.S</t>
  </si>
  <si>
    <t>Potrubie z rúr PE-HD Dxt 50x3 mm odpadné prípojné</t>
  </si>
  <si>
    <t>721171506.S</t>
  </si>
  <si>
    <t>Potrubie z rúr PE-HD Dxt 75x3 mm odpadné prípojné</t>
  </si>
  <si>
    <t>721171508.S</t>
  </si>
  <si>
    <t>Potrubie z rúr PE-HD Dxt 110x4,3 mm odpadné prípojné</t>
  </si>
  <si>
    <t>721171521.S</t>
  </si>
  <si>
    <t>Potrubie kanalizačné ležaté závesné z odhlučnených rúr PE Dxt 110x6 mm</t>
  </si>
  <si>
    <t>721171522.S</t>
  </si>
  <si>
    <t>Potrubie kanalizačné ležaté závesné z odhlučnených rúr PE Dxt 135x6 mm</t>
  </si>
  <si>
    <t>721171531.S</t>
  </si>
  <si>
    <t>Potrubie odpadné zvislé z odhlučnených rúr PE Dxt 110x6 mm</t>
  </si>
  <si>
    <t>721171532.S</t>
  </si>
  <si>
    <t>Potrubie odpadné zvislé z odhlučnených rúr PE Dxt 135x6 mm</t>
  </si>
  <si>
    <t>721172503.S</t>
  </si>
  <si>
    <t>Montáž čistiaceho kusu pre odhlučnené potrubia DN 110</t>
  </si>
  <si>
    <t>286530264000.S</t>
  </si>
  <si>
    <t>Čistiaca tvarovka PE 90° s kruhovým servisným otvorom, D 110 mm</t>
  </si>
  <si>
    <t>721172506.S</t>
  </si>
  <si>
    <t>Montáž čistiaceho kusu pre odhlučnené potrubia DN 125</t>
  </si>
  <si>
    <t>286530264100.S</t>
  </si>
  <si>
    <t>Čistiaca tvarovka PE 90° s kruhovým servisným otvorom, D 125 mm</t>
  </si>
  <si>
    <t>721175015.S</t>
  </si>
  <si>
    <t>Montáž zápachového uzáveru (sifónu) pre klimatizačné zariadenia</t>
  </si>
  <si>
    <t>551620015600</t>
  </si>
  <si>
    <t>Zápachová uzávierka podomietková UP HL138, DN32, krytka 100x100 mm, prídavná zápachová uzávierka, vetranie a klimatizácia, PP/ABS</t>
  </si>
  <si>
    <t>721194103.S</t>
  </si>
  <si>
    <t>Zriadenie prípojky na potrubí vyvedenie a upevnenie odpadových výpustiek D 32 mm</t>
  </si>
  <si>
    <t>721194105.S</t>
  </si>
  <si>
    <t>Zriadenie prípojky na potrubí vyvedenie a upevnenie odpadových výpustiek D 50 mm</t>
  </si>
  <si>
    <t>721194109.S</t>
  </si>
  <si>
    <t>Zriadenie prípojky na potrubí vyvedenie a upevnenie odpadových výpustiek D 110 mm</t>
  </si>
  <si>
    <t>721229010.S</t>
  </si>
  <si>
    <t>Montáž podlahového odtokového žlabu dĺžky 700 mm pre montáž do stredu</t>
  </si>
  <si>
    <t>552240035210.S</t>
  </si>
  <si>
    <t>Žľab sprchový, vxhr 8x43 mm, nastaviteľná dĺžka 300-900 mm k stene aj do priestoru, ušľachtilá oceľ, leštený/brúsený</t>
  </si>
  <si>
    <t>721242804.S</t>
  </si>
  <si>
    <t xml:space="preserve">Demontáž lapača strešných splavenín DN 125,  -0,02517t</t>
  </si>
  <si>
    <t>721272809.S</t>
  </si>
  <si>
    <t xml:space="preserve">Demontáž ventilačnej hlavice strešnej DN 100,  -0,00061t</t>
  </si>
  <si>
    <t>721274103.S</t>
  </si>
  <si>
    <t>Ventilačná hlavica strešná plastová DN 100</t>
  </si>
  <si>
    <t>721290111.S</t>
  </si>
  <si>
    <t>Ostatné - skúška tesnosti kanalizácie v objektoch vodou do DN 125</t>
  </si>
  <si>
    <t>721290123.S</t>
  </si>
  <si>
    <t>Ostatné - skúška tesnosti kanalizácie v objektoch dymom do DN 300</t>
  </si>
  <si>
    <t>721290823.S</t>
  </si>
  <si>
    <t>Vnútrostav. premiestnenie vybúraných hmôt vnútor. kanal. vodorovne do 100 m z budov vysokých do 24 m</t>
  </si>
  <si>
    <t>998721103.S</t>
  </si>
  <si>
    <t>Presun hmôt pre vnútornú kanalizáciu v objektoch výšky nad 12 do 24 m</t>
  </si>
  <si>
    <t>722</t>
  </si>
  <si>
    <t xml:space="preserve">Zdravotechnika - vnútorný vodovod   </t>
  </si>
  <si>
    <t>722130214.S</t>
  </si>
  <si>
    <t>Potrubie z oceľových rúr pozink. bezšvíkových bežných-11 353.0, 10 004.0 zvarov. bežných-11 343.00 DN 32</t>
  </si>
  <si>
    <t>722130215.S</t>
  </si>
  <si>
    <t>Potrubie z oceľových rúr pozink. bezšvíkových bežných-11 353.0, 10 004.0 zvarov. bežných-11 343.00 DN 40</t>
  </si>
  <si>
    <t>722130216.S</t>
  </si>
  <si>
    <t>Potrubie z oceľových rúr pozink. bezšvíkových bežných-11 353.0, 10 004.0 zvarov. bežných-11 343.00 DN 50</t>
  </si>
  <si>
    <t>722130801.S</t>
  </si>
  <si>
    <t xml:space="preserve">Demontáž potrubia z oceľových rúrok závitových do DN 25,  -0,00213t</t>
  </si>
  <si>
    <t>722130802.S</t>
  </si>
  <si>
    <t xml:space="preserve">Demontáž potrubia z oceľových rúrok závitových nad DN 25 do DN 40,  -0,00497t</t>
  </si>
  <si>
    <t>722131933.S</t>
  </si>
  <si>
    <t>Oprava vodovodného potrubia závitového prepojenie doterajšieho potrubia DN 25</t>
  </si>
  <si>
    <t>722131938.S</t>
  </si>
  <si>
    <t>Oprava vodovodného potrubia závitového prepojenie doterajšieho potrubia DN 80</t>
  </si>
  <si>
    <t>722171132.S</t>
  </si>
  <si>
    <t>Plasthliníkové potrubie v tyčiach spájané lisovaním d 20 mm</t>
  </si>
  <si>
    <t>722171133.S</t>
  </si>
  <si>
    <t>Plasthliníkové potrubie v tyčiach spájané lisovaním d 25/26 mm</t>
  </si>
  <si>
    <t>722171134.S</t>
  </si>
  <si>
    <t>Plasthliníkové potrubie v tyčiach spájané lisovaním d 32 mm</t>
  </si>
  <si>
    <t>722171135.S</t>
  </si>
  <si>
    <t>Plasthliníkové potrubie v tyčiach spájané lisovaním d 40 mm</t>
  </si>
  <si>
    <t>722171136.S</t>
  </si>
  <si>
    <t>Plasthliníkové potrubie v tyčiach spájané lisovaním d 50 mm</t>
  </si>
  <si>
    <t>722172118.S</t>
  </si>
  <si>
    <t>Potrubie z plastických rúr PP-R D 90 mm - PN16, polyfúznym zváraním</t>
  </si>
  <si>
    <t>722172633.S</t>
  </si>
  <si>
    <t>Plasthliníkové potrubie v tyčiach spájané lisovaním d 63 mm</t>
  </si>
  <si>
    <t>722173181.S</t>
  </si>
  <si>
    <t>Montáž plasthliníkovej nástenky pre vodu lisovaním D 20 mm</t>
  </si>
  <si>
    <t>286220049600.S</t>
  </si>
  <si>
    <t>Nástenka lisovacia pre plasthliníkové potrubie predĺžená D 20 mm</t>
  </si>
  <si>
    <t>722181131.S</t>
  </si>
  <si>
    <t>Ochrana potrubia gumovými vložkami do upevňovacích prvkov proti prenášaniu hluku do DN 25</t>
  </si>
  <si>
    <t>722181134.S</t>
  </si>
  <si>
    <t>Ochrana potrubia gumovými vložkami do upevňovacích prvkov proti prenášaniu hluku nad 25 do DN 50</t>
  </si>
  <si>
    <t>722190901.S</t>
  </si>
  <si>
    <t>Uzatvorenie alebo otvorenie vodovodného potrubia</t>
  </si>
  <si>
    <t>722220121.S</t>
  </si>
  <si>
    <t>Montáž armatúry závitovej s jedným závitom, nástenka pre batériu G 1/2</t>
  </si>
  <si>
    <t>pár</t>
  </si>
  <si>
    <t>197730076600.S</t>
  </si>
  <si>
    <t>Nástenka lisovacia koncová, 1/2" Fx18, PN 10, T = +120 °C, niklovaná mosadz, tesnenie EPDM</t>
  </si>
  <si>
    <t>722220862.S</t>
  </si>
  <si>
    <t xml:space="preserve">Demontáž armatúry závitovej s dvomi závitmi nad G 3/4 do G 5/4,  -0,00123t</t>
  </si>
  <si>
    <t>722221010.S</t>
  </si>
  <si>
    <t>Montáž guľového kohúta závitového priameho pre vodu G 1/2</t>
  </si>
  <si>
    <t>551110004900.S</t>
  </si>
  <si>
    <t>Guľový uzáver pre vodu 1/2", niklovaná mosadz</t>
  </si>
  <si>
    <t>722221020.S</t>
  </si>
  <si>
    <t>Montáž guľového kohúta závitového priameho pre vodu G 1</t>
  </si>
  <si>
    <t>551110005100.S</t>
  </si>
  <si>
    <t>Guľový uzáver pre vodu 1", niklovaná mosadz</t>
  </si>
  <si>
    <t>722221025.S</t>
  </si>
  <si>
    <t>Montáž guľového kohúta závitového priameho pre vodu G 5/4</t>
  </si>
  <si>
    <t>551110005200.S</t>
  </si>
  <si>
    <t>Guľový uzáver pre vodu 5/4", niklovaná mosadz</t>
  </si>
  <si>
    <t>722221030.S</t>
  </si>
  <si>
    <t>Montáž guľového kohúta závitového priameho pre vodu G 6/4</t>
  </si>
  <si>
    <t>551110005900.S</t>
  </si>
  <si>
    <t>Guľový uzáver pre vodu 6/4", niklovaná mosadz</t>
  </si>
  <si>
    <t>722221081.S</t>
  </si>
  <si>
    <t>Montáž guľového kohúta vypúšťacieho závitového G 3/8</t>
  </si>
  <si>
    <t>551110011100.S</t>
  </si>
  <si>
    <t>Guľový uzáver vypúšťací s páčkou, 3/8" M, mosadz</t>
  </si>
  <si>
    <t>722221420.S</t>
  </si>
  <si>
    <t>Montáž kompenzátora závitového pre oceľové potrubie pryžového G 2</t>
  </si>
  <si>
    <t>551810004800.S</t>
  </si>
  <si>
    <t>Pryžový kompenzátor závitový so šróbením 2", dĺžka 200 mm, pre rozvody vody a kúrenia, galvanizovaná oceľ, EPDM</t>
  </si>
  <si>
    <t>722222000.S</t>
  </si>
  <si>
    <t>Montáž vyvažovacieho ventilu šikmého na pitnú vodu DN 15</t>
  </si>
  <si>
    <t>551110028826.S</t>
  </si>
  <si>
    <t>Ventil vyvažovací šikmý DN 15, na pitnú vodu, 2xvnútorný závit</t>
  </si>
  <si>
    <t>722250005.S</t>
  </si>
  <si>
    <t>Montáž hydrantového systému s tvarovo stálou hadicou D 25</t>
  </si>
  <si>
    <t>súb.</t>
  </si>
  <si>
    <t>449150003100</t>
  </si>
  <si>
    <t>Hydrantový systém s tvarovo stálou hadicou D 25, hadica 30 m, skriňa 650x650x285 mm, plné dvierka, prúdnica ekv.10</t>
  </si>
  <si>
    <t>722263414.S</t>
  </si>
  <si>
    <t>Montáž vodomeru závitového jednovtokového suchobežného G 1/2</t>
  </si>
  <si>
    <t>388240001740.S</t>
  </si>
  <si>
    <t>Vodomer bytový s osadeným rádiovým modulom pre diaľkový zber údajov TV, prietok 1,6 m3/hod, PN 16, DN 15, l = 110 mm, G 3/4 B</t>
  </si>
  <si>
    <t>722290226.S</t>
  </si>
  <si>
    <t>Tlaková skúška vodovodného potrubia závitového do DN 50</t>
  </si>
  <si>
    <t>722290229.S</t>
  </si>
  <si>
    <t>Tlaková skúška vodovodného potrubia závitového nad DN 50 do DN 100</t>
  </si>
  <si>
    <t>722290234.S</t>
  </si>
  <si>
    <t>Prepláchnutie a dezinfekcia vodovodného potrubia do DN 80</t>
  </si>
  <si>
    <t>722290823.S</t>
  </si>
  <si>
    <t>Vnútrostav. premiestnenie vybúraných hmôt vnútorný vodovod vodorovne do 100 m z budov vys. do 24 m</t>
  </si>
  <si>
    <t>998722103.S</t>
  </si>
  <si>
    <t>Presun hmôt pre vnútorný vodovod v objektoch výšky nad 12 do 24 m</t>
  </si>
  <si>
    <t xml:space="preserve">Zdravotechnika - zariaď. predmety   </t>
  </si>
  <si>
    <t>725110811.S</t>
  </si>
  <si>
    <t xml:space="preserve">Demontáž záchoda splachovacieho s nádržou alebo s tlakovým splachovačom,  -0,01933t</t>
  </si>
  <si>
    <t>725149715.S</t>
  </si>
  <si>
    <t>Montáž predstenového systému záchodov do ľahkých stien s kovovou konštrukciou</t>
  </si>
  <si>
    <t>552370000100.S</t>
  </si>
  <si>
    <t>Predstenový systém pre závesné WC so splachovacou podomietkovou nádržou do ľahkých montovaných konštrukcií</t>
  </si>
  <si>
    <t>115.882.KJ.1</t>
  </si>
  <si>
    <t>Ovládacie tlačidlo podomietkové pre dvojité splachovanie Sigma20, 246x164 mm, biela/lesklý chróm/biela,</t>
  </si>
  <si>
    <t>725149720.S</t>
  </si>
  <si>
    <t>Montáž záchodu do predstenového systému</t>
  </si>
  <si>
    <t>642360000500.S</t>
  </si>
  <si>
    <t>Misa záchodová keramická závesná so splachovacím okruhom</t>
  </si>
  <si>
    <t>642360003600</t>
  </si>
  <si>
    <t>Misa záchodová keramická závesná, lxšxv 490x350x332 mm, hlboké splachovanie, 6 l, bez splachovacieho okruhu Rimfree s glazúrou KeraTect</t>
  </si>
  <si>
    <t>725210821.S</t>
  </si>
  <si>
    <t xml:space="preserve">Demontáž umývadiel alebo umývadielok bez výtokovej armatúry,  -0,01946t</t>
  </si>
  <si>
    <t>725219401.S</t>
  </si>
  <si>
    <t>Montáž umývadla keramického na skrutky do muriva, bez výtokovej armatúry</t>
  </si>
  <si>
    <t>642110004300.S</t>
  </si>
  <si>
    <t>Umývadlo keramické bežný typ</t>
  </si>
  <si>
    <t>246</t>
  </si>
  <si>
    <t>725219501.S</t>
  </si>
  <si>
    <t>Montáž umývadla keramického zabudovaného do pultu, bez výtokovej armatúry</t>
  </si>
  <si>
    <t>501.233.00.1</t>
  </si>
  <si>
    <t>Súprava nábytkového umývadla Geberit Selnova Square s úzkym okrajom, so skrinkou pod umývadlo, dve zásuvky: B1=53.8cm, T=50.2cm, Otvor pre batériu=V strede, Prepad=Viditeľné, Láva (6.np)</t>
  </si>
  <si>
    <t>725240812.S</t>
  </si>
  <si>
    <t xml:space="preserve">Demontáž sprchovej kabíny a misy bez výtokových armatúr mís,  -0,02450t</t>
  </si>
  <si>
    <t>725291112.S</t>
  </si>
  <si>
    <t>Montáž záchodového sedadla s poklopom</t>
  </si>
  <si>
    <t>554330000300.S</t>
  </si>
  <si>
    <t>Záchodové sedadlo plastové s poklopom</t>
  </si>
  <si>
    <t>725310823.S</t>
  </si>
  <si>
    <t xml:space="preserve">Demontáž drezu jednodielneho bez výtokovej armatúry vstavanej v kuchynskej zostave,  -0,00920t</t>
  </si>
  <si>
    <t>725319111.S</t>
  </si>
  <si>
    <t>Montáž kuchynských drezov jednoduchých, hranatých s rozmerom do 400x400 mm, bez výtokových armatúr</t>
  </si>
  <si>
    <t>552310001900.S</t>
  </si>
  <si>
    <t>Kuchynský drez nerezový s odkladacou plochou na zapustenie do dosky, 780x435 mm</t>
  </si>
  <si>
    <t>262</t>
  </si>
  <si>
    <t>725319121.S</t>
  </si>
  <si>
    <t>Montáž kuchynských drezov jednoduchých, ostatných typov hranatých, bez výtokových armatúr</t>
  </si>
  <si>
    <t>264</t>
  </si>
  <si>
    <t>DRGM48/58GA</t>
  </si>
  <si>
    <t>Granitový drez s odkvapom, s prepadom z drezu,šedá (6.np)</t>
  </si>
  <si>
    <t>266</t>
  </si>
  <si>
    <t>725333360.S</t>
  </si>
  <si>
    <t>Montáž výlevky keramickej voľne stojacej bez výtokovej armatúry</t>
  </si>
  <si>
    <t>268</t>
  </si>
  <si>
    <t>642710000100.S</t>
  </si>
  <si>
    <t>Výlevka stojatá keramická s plastovou mrežou</t>
  </si>
  <si>
    <t>270</t>
  </si>
  <si>
    <t>725590813.S</t>
  </si>
  <si>
    <t>Vnútrostaveniskové premiestnenie vybúraných hmôt zariaďovacích predmetov vodorovne do 100 m z budov s výš. do 24 m</t>
  </si>
  <si>
    <t>272</t>
  </si>
  <si>
    <t>725819402.S</t>
  </si>
  <si>
    <t>Montáž ventilu bez pripojovacej rúrky G 1/2</t>
  </si>
  <si>
    <t>274</t>
  </si>
  <si>
    <t>551110020000.S</t>
  </si>
  <si>
    <t>Guľový ventil rohový, 1/2" - 1/2", s filtrom, chrómovaná mosadz</t>
  </si>
  <si>
    <t>276</t>
  </si>
  <si>
    <t>139</t>
  </si>
  <si>
    <t>725820810.S</t>
  </si>
  <si>
    <t xml:space="preserve">Demontáž batérie drezovej, umývadlovej nástennej,  -0,0026t</t>
  </si>
  <si>
    <t>278</t>
  </si>
  <si>
    <t>725829601.S</t>
  </si>
  <si>
    <t>Montáž batérie umývadlovej a drezovej stojankovej, pákovej alebo klasickej s mechanickým ovládaním</t>
  </si>
  <si>
    <t>280</t>
  </si>
  <si>
    <t>551450003800.S</t>
  </si>
  <si>
    <t>Batéria umývadlová stojanková páková</t>
  </si>
  <si>
    <t>282</t>
  </si>
  <si>
    <t>58003,0</t>
  </si>
  <si>
    <t>Umývadlová batéria s odpadovou súpravou (6.np)</t>
  </si>
  <si>
    <t>284</t>
  </si>
  <si>
    <t>551450000600.S</t>
  </si>
  <si>
    <t>Batéria drezová stojanková páková</t>
  </si>
  <si>
    <t>286</t>
  </si>
  <si>
    <t>58714,0</t>
  </si>
  <si>
    <t>Drezová stojanková batéria (6.np)</t>
  </si>
  <si>
    <t>288</t>
  </si>
  <si>
    <t>725829801.S</t>
  </si>
  <si>
    <t>Montáž batérie výlevkovej nástennej pákovej alebo klasickej s mechanickým ovládaním</t>
  </si>
  <si>
    <t>290</t>
  </si>
  <si>
    <t>551450000200.S</t>
  </si>
  <si>
    <t>Batéria drezová nástenná jednopáková, chróm</t>
  </si>
  <si>
    <t>292</t>
  </si>
  <si>
    <t>725840870.S</t>
  </si>
  <si>
    <t xml:space="preserve">Demontáž batérie vaňovej, sprchovej nástennej,  -0,00225t</t>
  </si>
  <si>
    <t>294</t>
  </si>
  <si>
    <t>725840873.S</t>
  </si>
  <si>
    <t xml:space="preserve">Demontáž príslušenstva pre sprchové batérie, držiak na sprchu,  -0,00113t</t>
  </si>
  <si>
    <t>296</t>
  </si>
  <si>
    <t>725849201.S</t>
  </si>
  <si>
    <t>Montáž batérie sprchovej nástennej pákovej, klasickej</t>
  </si>
  <si>
    <t>298</t>
  </si>
  <si>
    <t>551450002600.S</t>
  </si>
  <si>
    <t>Batéria sprchová nástenná páková</t>
  </si>
  <si>
    <t>300</t>
  </si>
  <si>
    <t>725849206.S</t>
  </si>
  <si>
    <t>Montáž batérie sprchovej nástennej, držiak sprchy s pevnou výškou sprchy</t>
  </si>
  <si>
    <t>302</t>
  </si>
  <si>
    <t>552260002200.S</t>
  </si>
  <si>
    <t>Sprchová sada (ručná sprcha, 1 funkcia, držiak sprchy, sprchová hadica 1,7 m), chróm</t>
  </si>
  <si>
    <t>304</t>
  </si>
  <si>
    <t>725849231.S</t>
  </si>
  <si>
    <t>Montáž batérie sprchovej podomietkovej termostatickej</t>
  </si>
  <si>
    <t>306</t>
  </si>
  <si>
    <t>551450003250.S</t>
  </si>
  <si>
    <t>Batéria sprchová podomietková termostatická</t>
  </si>
  <si>
    <t>308</t>
  </si>
  <si>
    <t>725849301.S</t>
  </si>
  <si>
    <t>Montáž hlavovej sprchy nástennej</t>
  </si>
  <si>
    <t>310</t>
  </si>
  <si>
    <t>552260002000.S</t>
  </si>
  <si>
    <t>Sprcha hlavová štvorcová, 200x200 mm, pripojenie G1/2", chróm, bez výtokového ramena</t>
  </si>
  <si>
    <t>312</t>
  </si>
  <si>
    <t>552260002020.S</t>
  </si>
  <si>
    <t>Rameno výtokové pre hlavovú sprchu, bočné, dĺžka 30 cm, pripojenie G1/2", chróm</t>
  </si>
  <si>
    <t>314</t>
  </si>
  <si>
    <t>725860820.S</t>
  </si>
  <si>
    <t xml:space="preserve">Demontáž jednoduchej zápachovej uzávierky pre zariaďovacie predmety, umývadlá, drezy, práčky  -0,00085t</t>
  </si>
  <si>
    <t>316</t>
  </si>
  <si>
    <t>725860822.S</t>
  </si>
  <si>
    <t xml:space="preserve">Demontáž zápachovej uzávierky pre zariaďovacie predmety, vane, sprchy  -0,00122t</t>
  </si>
  <si>
    <t>318</t>
  </si>
  <si>
    <t>725869301.S</t>
  </si>
  <si>
    <t>Montáž zápachovej uzávierky pre zariaďovacie predmety, umývadlovej do D 40 mm</t>
  </si>
  <si>
    <t>320</t>
  </si>
  <si>
    <t>551620006400.S</t>
  </si>
  <si>
    <t>Zápachová uzávierka - sifón pre umývadlá DN 40</t>
  </si>
  <si>
    <t>322</t>
  </si>
  <si>
    <t>725869311.S</t>
  </si>
  <si>
    <t>Montáž zápachovej uzávierky pre zariaďovacie predmety, drezovej do D 50 mm (pre jeden drez)</t>
  </si>
  <si>
    <t>324</t>
  </si>
  <si>
    <t>551620007100.S</t>
  </si>
  <si>
    <t>Zápachová uzávierka- sifón pre jednodielne drezy DN 50</t>
  </si>
  <si>
    <t>326</t>
  </si>
  <si>
    <t>725869321.S</t>
  </si>
  <si>
    <t>Montáž zápachovej uzávierky pre zariaďovacie predmety, pračkovej do D 50 mm</t>
  </si>
  <si>
    <t>328</t>
  </si>
  <si>
    <t>551620012900</t>
  </si>
  <si>
    <t>Zápachová uzávierka podomietková HL405, DN 40/50, umývačkový UP sifón, krytka nerez 180x100 mm, prítok/odtok vody R 1/2" vnútorný závit, s kolenom pre pripojenie hadice 3/4", PE</t>
  </si>
  <si>
    <t>330</t>
  </si>
  <si>
    <t>725989101</t>
  </si>
  <si>
    <t>Montáž dvierok kovových lakovaných</t>
  </si>
  <si>
    <t>332</t>
  </si>
  <si>
    <t>5516757400</t>
  </si>
  <si>
    <t>Dvierka krycie 30x15 cm nerezové</t>
  </si>
  <si>
    <t>334</t>
  </si>
  <si>
    <t>1680510140</t>
  </si>
  <si>
    <t>Revízne dvierka 400×400 mm, biele</t>
  </si>
  <si>
    <t>336</t>
  </si>
  <si>
    <t>998725103.S</t>
  </si>
  <si>
    <t>338</t>
  </si>
  <si>
    <t>eps-1.etapa - EPS-I.etapa</t>
  </si>
  <si>
    <t xml:space="preserve">Md - dodávka a montáž zariadení_x000d_
</t>
  </si>
  <si>
    <t xml:space="preserve">    M - Práce a dmontážny materiál a práce_x000d_
</t>
  </si>
  <si>
    <t>HZS - Ostatné</t>
  </si>
  <si>
    <t>Md</t>
  </si>
  <si>
    <t xml:space="preserve">dodávka a montáž zariadení_x000d_
</t>
  </si>
  <si>
    <t>802371</t>
  </si>
  <si>
    <t>Samočinný opticko-dymový hlásič IQ8Quad</t>
  </si>
  <si>
    <t>297455717</t>
  </si>
  <si>
    <t>21001</t>
  </si>
  <si>
    <t>Montáž</t>
  </si>
  <si>
    <t>-1509336137</t>
  </si>
  <si>
    <t>8021711</t>
  </si>
  <si>
    <t>Termomaximální hlásič IQ8Quad</t>
  </si>
  <si>
    <t>1998248154</t>
  </si>
  <si>
    <t>210012</t>
  </si>
  <si>
    <t>-268597397</t>
  </si>
  <si>
    <t>805590</t>
  </si>
  <si>
    <t>Univerzálna pätica pre samočinné hlasiče požiaru rady IQ8Quad</t>
  </si>
  <si>
    <t>-157774750</t>
  </si>
  <si>
    <t>210013</t>
  </si>
  <si>
    <t>-1733563373</t>
  </si>
  <si>
    <t>805576</t>
  </si>
  <si>
    <t>popisovacie pole pre pätice hlásičov, bal. 10 ks</t>
  </si>
  <si>
    <t>530925359</t>
  </si>
  <si>
    <t>210015</t>
  </si>
  <si>
    <t>1446395834</t>
  </si>
  <si>
    <t>804905</t>
  </si>
  <si>
    <t>elektronika tlačidla IQ8</t>
  </si>
  <si>
    <t>-1958356753</t>
  </si>
  <si>
    <t>210016</t>
  </si>
  <si>
    <t>-595970465</t>
  </si>
  <si>
    <t>704900</t>
  </si>
  <si>
    <t>skrinka tlačidla IQ8 červená</t>
  </si>
  <si>
    <t>447301804</t>
  </si>
  <si>
    <t>2100178</t>
  </si>
  <si>
    <t>97323760</t>
  </si>
  <si>
    <t>cwss-rr-ss</t>
  </si>
  <si>
    <t>maják, červeny, vysoká, svietivosť zariadenie, 24VDC, 98dB, IP65</t>
  </si>
  <si>
    <t>589079944</t>
  </si>
  <si>
    <t>210017822</t>
  </si>
  <si>
    <t>1122961805</t>
  </si>
  <si>
    <t xml:space="preserve">Práce a dmontážny materiál a práce_x000d_
</t>
  </si>
  <si>
    <t>JE-H(St)H-R 1x2x0,8,</t>
  </si>
  <si>
    <t>kábel pre EPS, hlásna linka</t>
  </si>
  <si>
    <t>210017822p</t>
  </si>
  <si>
    <t>-1431150261</t>
  </si>
  <si>
    <t>Kábel NHXH-O 2x1,5 m</t>
  </si>
  <si>
    <t>kábel ovládací NHXH-O 2x1,5 FE180/E60 s funkčnou odolnosťou, B2ca, s1, d0, a1: sirény, majáky, pomocné napájanie kopplerov</t>
  </si>
  <si>
    <t>210017822n</t>
  </si>
  <si>
    <t>911036234</t>
  </si>
  <si>
    <t>HFXP 20</t>
  </si>
  <si>
    <t>Trubka ohybná FXP 20 uložená pod omietkou</t>
  </si>
  <si>
    <t>210017822m</t>
  </si>
  <si>
    <t>-1849801232</t>
  </si>
  <si>
    <t>Pol35</t>
  </si>
  <si>
    <t>Vysekanie káblovej drážky 30x30</t>
  </si>
  <si>
    <t>6708_PO</t>
  </si>
  <si>
    <t>príchytka kábla požiarne odolná</t>
  </si>
  <si>
    <t>SB 6.3X35</t>
  </si>
  <si>
    <t>skrutka do betónu požiarne odolná</t>
  </si>
  <si>
    <t>210017822v</t>
  </si>
  <si>
    <t>1579088746</t>
  </si>
  <si>
    <t>PKC1 1199_F</t>
  </si>
  <si>
    <t>príchytka kábla EPS d=7-16 mm na káblový rebrík - max. 3 káble</t>
  </si>
  <si>
    <t>210017822f</t>
  </si>
  <si>
    <t>232943892</t>
  </si>
  <si>
    <t>OPT</t>
  </si>
  <si>
    <t>označenie požiarnej trasy</t>
  </si>
  <si>
    <t>220 26-1661</t>
  </si>
  <si>
    <t>značenie trasy vedenia</t>
  </si>
  <si>
    <t>460 68-0022</t>
  </si>
  <si>
    <t>Prieraz v betóne alebo v stene</t>
  </si>
  <si>
    <t>675730000200.S1</t>
  </si>
  <si>
    <t xml:space="preserve">protipožiarna upchávka protipožiarnou penou HILTI CFS-F FX  1ks=325ml</t>
  </si>
  <si>
    <t>-2001190531</t>
  </si>
  <si>
    <t>210 02-0912p</t>
  </si>
  <si>
    <t>220 33-0191</t>
  </si>
  <si>
    <t>meranie 1 úseku sľučky</t>
  </si>
  <si>
    <t>220 20-0251</t>
  </si>
  <si>
    <t>Označenie káblov - štítky</t>
  </si>
  <si>
    <t>210017822r</t>
  </si>
  <si>
    <t>-340318275</t>
  </si>
  <si>
    <t>Pol2</t>
  </si>
  <si>
    <t>úprava konca vodiča do 2,5mm</t>
  </si>
  <si>
    <t>Pol3</t>
  </si>
  <si>
    <t>forma káblová do 5x2</t>
  </si>
  <si>
    <t>Pol4</t>
  </si>
  <si>
    <t>uvedenie prvku EPS prevádzky /hlásič,maják atď./</t>
  </si>
  <si>
    <t>Pol6</t>
  </si>
  <si>
    <t>nešpecifikované pomocné a drobné práce</t>
  </si>
  <si>
    <t>Pol7</t>
  </si>
  <si>
    <t>pomocný montážny materiál 5% z ceny inštal. materiálu</t>
  </si>
  <si>
    <t>Ostatné</t>
  </si>
  <si>
    <t>HZS000111.S0</t>
  </si>
  <si>
    <t>Naprogramovanie, oživenie systému a uvedenie do trvalej prevádzky	</t>
  </si>
  <si>
    <t>kpl</t>
  </si>
  <si>
    <t>512</t>
  </si>
  <si>
    <t>-1923373558</t>
  </si>
  <si>
    <t>HZS000111.S01</t>
  </si>
  <si>
    <t>Prvá odborná prehliadka a skúška systému HSP	</t>
  </si>
  <si>
    <t>1725958190</t>
  </si>
  <si>
    <t>HZS000111.S013</t>
  </si>
  <si>
    <t>Zaškolenie obsluhy</t>
  </si>
  <si>
    <t>-1982919374</t>
  </si>
  <si>
    <t>HZS000111.S0134</t>
  </si>
  <si>
    <t xml:space="preserve">Projektová dokumentácia  skutočného vyhotovenia: 1 paré + CD	</t>
  </si>
  <si>
    <t>2122446333</t>
  </si>
  <si>
    <t>HZS000111.S01342</t>
  </si>
  <si>
    <t>Pridružené výkony 3,6% z dodávky zariadení a inštalač.materiálu	</t>
  </si>
  <si>
    <t>-1211098613</t>
  </si>
  <si>
    <t>HZS000111.S013423</t>
  </si>
  <si>
    <t>Globál zriadenia staveniska 6% z montáže zariadení a inštalač.materiálu	</t>
  </si>
  <si>
    <t>-320009296</t>
  </si>
  <si>
    <t>HZS000111.S0134235</t>
  </si>
  <si>
    <t>Dopravné náklady z dodávky zariadení a inštalač.materiálu</t>
  </si>
  <si>
    <t>-2114911542</t>
  </si>
  <si>
    <t>hsp-1.etapa - HSP -I.etapa</t>
  </si>
  <si>
    <t>typ - dodávka a montáž zariadení</t>
  </si>
  <si>
    <t xml:space="preserve">položka - montážny materiál a práce_x000d_
</t>
  </si>
  <si>
    <t>typ</t>
  </si>
  <si>
    <t>dodávka a montáž zariadení</t>
  </si>
  <si>
    <t>Pol24</t>
  </si>
  <si>
    <t>Recyklačný poplatok za 1 kg hmotnosti akumulátora. Na cenu sa nevzťahujú žiadne zľavy</t>
  </si>
  <si>
    <t>582420</t>
  </si>
  <si>
    <t>Nast. repro. WU 06-165/T EN54</t>
  </si>
  <si>
    <t>210010303.S1</t>
  </si>
  <si>
    <t>45084342</t>
  </si>
  <si>
    <t>582401</t>
  </si>
  <si>
    <t>Stropni repro. DL 06-165/T-EN54</t>
  </si>
  <si>
    <t>210010303.S12</t>
  </si>
  <si>
    <t>95355381</t>
  </si>
  <si>
    <t>položka</t>
  </si>
  <si>
    <t xml:space="preserve">montážny materiál a práce_x000d_
</t>
  </si>
  <si>
    <t>PMO2(5/6)</t>
  </si>
  <si>
    <t>odbočná škatuľa certifikovaná E90</t>
  </si>
  <si>
    <t>210010303.S10</t>
  </si>
  <si>
    <t>-1103614409</t>
  </si>
  <si>
    <t>kábel linky NHXH-O 2x1,5 FE180/E60 s funkčnou odolnosťou, B2ca, s1, d0, a1</t>
  </si>
  <si>
    <t>210010303.S109</t>
  </si>
  <si>
    <t>-1789559348</t>
  </si>
  <si>
    <t>Kábel NHXH-O 2x2,5 m</t>
  </si>
  <si>
    <t>kábel linky NHXH-O 2x2,5 FE180/E60 s funkčnou odolnosťou, B2ca, s1, d0, a1: sirény, majáky, pomocné napájanie kopplerov</t>
  </si>
  <si>
    <t>210010303.S133</t>
  </si>
  <si>
    <t>-1476572338</t>
  </si>
  <si>
    <t>Pol28</t>
  </si>
  <si>
    <t>6710_PO</t>
  </si>
  <si>
    <t>210010303.S1488</t>
  </si>
  <si>
    <t>-1860433710</t>
  </si>
  <si>
    <t>protipožiarna upchávka protipožiarnou penou HILTI CFS-F FX 1ks=325ml</t>
  </si>
  <si>
    <t>210010303.S14</t>
  </si>
  <si>
    <t>1879457728</t>
  </si>
  <si>
    <t>Pol29</t>
  </si>
  <si>
    <t>Pol30</t>
  </si>
  <si>
    <t>Pol31</t>
  </si>
  <si>
    <t>uvedenie reproduktora do prevádzky</t>
  </si>
  <si>
    <t>Pol33</t>
  </si>
  <si>
    <t>Pol34</t>
  </si>
  <si>
    <t>2076093637</t>
  </si>
  <si>
    <t>552049123</t>
  </si>
  <si>
    <t>519470616</t>
  </si>
  <si>
    <t>1738302008</t>
  </si>
  <si>
    <t>786739009</t>
  </si>
  <si>
    <t>-1594035562</t>
  </si>
  <si>
    <t xml:space="preserve"> Dopravné náklady z dodávky zariadení a inštalač.materiálu</t>
  </si>
  <si>
    <t>828617310</t>
  </si>
  <si>
    <t>stk-1.etapa - ŠTK-I.etapa</t>
  </si>
  <si>
    <t>D1 - ŠTRUKTUROVANÁ KABELÁŽ</t>
  </si>
  <si>
    <t>D2 - CCTV - KAMEROVÝ SYSTÉM</t>
  </si>
  <si>
    <t>D3 - SKV - SYSTÉM KONTROLY VSTUPU /serverovňa/</t>
  </si>
  <si>
    <t>ŠTRUKTUROVANÁ KABELÁŽ</t>
  </si>
  <si>
    <t>PATCH PANEL FTP CAT6</t>
  </si>
  <si>
    <t>Keystone Jack, cat.6a, FTP samorezný '10G modulární neosazený patch panel 24 portů STP černý 1U</t>
  </si>
  <si>
    <t>21001031</t>
  </si>
  <si>
    <t>1158166103</t>
  </si>
  <si>
    <t>KEYSTONE</t>
  </si>
  <si>
    <t>Keystone Cat6A patch panel</t>
  </si>
  <si>
    <t>210010312</t>
  </si>
  <si>
    <t>85917906</t>
  </si>
  <si>
    <t>Pol13</t>
  </si>
  <si>
    <t>ZASUVKA 1xRJ45 CAT6.A</t>
  </si>
  <si>
    <t>210010313</t>
  </si>
  <si>
    <t>-1155757225</t>
  </si>
  <si>
    <t>Pol14</t>
  </si>
  <si>
    <t>ZASUVKA 2xRJ45 CAT6.A</t>
  </si>
  <si>
    <t>210010314</t>
  </si>
  <si>
    <t>486938920</t>
  </si>
  <si>
    <t>Pol15</t>
  </si>
  <si>
    <t xml:space="preserve">KONEKTOR  8p8c RJ45 CAT6.A - WIFI</t>
  </si>
  <si>
    <t>21001031234</t>
  </si>
  <si>
    <t>1091741284</t>
  </si>
  <si>
    <t>Pol16</t>
  </si>
  <si>
    <t>KRABICA KU 68-1901 poprípade na omietku</t>
  </si>
  <si>
    <t>210010315</t>
  </si>
  <si>
    <t>-925223624</t>
  </si>
  <si>
    <t>napr.:CBW240AC 802.1</t>
  </si>
  <si>
    <t>Prístupový bod, integrovaná anténa - 2,4 GHz, špičkový zisk 4 dBi, interná anténa, všesmerová - 5 GHz, špičkový zisk 5 dBi, interná anténa, všesmerováRozhrania - 2 x Gigabit (10/100 / 1000BASE-T automatické snímanie), Power over Ethernet (PoE)Systémová pa</t>
  </si>
  <si>
    <t>210010316</t>
  </si>
  <si>
    <t>827551946</t>
  </si>
  <si>
    <t>CCTV - KAMEROVÝ SYSTÉM</t>
  </si>
  <si>
    <t>IP KAMERA</t>
  </si>
  <si>
    <t>5 Mpx dome kamera . Kamera využíva krytie IP 67, ktoré ju predurčuje pre vonkajšie použitie a je vybavená IR LED presvietením s dosahom 50 m. Za zmienku stojí podporné funkcie, pre lepšiu kvalitu obrazu, ako sú: WDR, BLC, HLC, AWB, 3DNR. Na napájanie je m</t>
  </si>
  <si>
    <t>210010318</t>
  </si>
  <si>
    <t>-1132572256</t>
  </si>
  <si>
    <t>210010319</t>
  </si>
  <si>
    <t>1574351730</t>
  </si>
  <si>
    <t>-674243890</t>
  </si>
  <si>
    <t>Pol17</t>
  </si>
  <si>
    <t xml:space="preserve">KONEKTOR  8p8c RJ45 CAT6.A</t>
  </si>
  <si>
    <t>-955511168</t>
  </si>
  <si>
    <t>SKV - SYSTÉM KONTROLY VSTUPU /serverovňa/</t>
  </si>
  <si>
    <t>KABEL FTP CAT6.A</t>
  </si>
  <si>
    <t>Systémový dátový kábel FTP CAT6A LSOH</t>
  </si>
  <si>
    <t>2100103110</t>
  </si>
  <si>
    <t>-1633179858</t>
  </si>
  <si>
    <t>OHYBNA RURKA BEZHALO</t>
  </si>
  <si>
    <t>Ohybná rúra, Bezhalogénová, 750N/5cm, -25°Caž105°C, Samozhášavá, Oheňretardujúca, LSFR0H, Čierna</t>
  </si>
  <si>
    <t>2100103110698</t>
  </si>
  <si>
    <t>2098648800</t>
  </si>
  <si>
    <t>PATCH KABLE 1M</t>
  </si>
  <si>
    <t xml:space="preserve">FTP Cat6A  DO DR</t>
  </si>
  <si>
    <t>PATCH KABLE 2M</t>
  </si>
  <si>
    <t>OBO GRIP M 15</t>
  </si>
  <si>
    <t>Káblový držiak zvazkový</t>
  </si>
  <si>
    <t>skrutka do betón</t>
  </si>
  <si>
    <t>21001031445</t>
  </si>
  <si>
    <t>2093582623</t>
  </si>
  <si>
    <t>žlab</t>
  </si>
  <si>
    <t>BAKS KPR150H50/3 + vyložnik</t>
  </si>
  <si>
    <t>2100103177</t>
  </si>
  <si>
    <t>-1885976436</t>
  </si>
  <si>
    <t>2100103178</t>
  </si>
  <si>
    <t>82877229</t>
  </si>
  <si>
    <t>meranie parametrov strukturovanej kabeláže</t>
  </si>
  <si>
    <t>Pol19</t>
  </si>
  <si>
    <t>Pol21</t>
  </si>
  <si>
    <t>Pol22</t>
  </si>
  <si>
    <t>Pol23</t>
  </si>
  <si>
    <t>Pol2322</t>
  </si>
  <si>
    <t>-687654746</t>
  </si>
  <si>
    <t>Pol2322625</t>
  </si>
  <si>
    <t>-1229783109</t>
  </si>
  <si>
    <t>Pol23226256</t>
  </si>
  <si>
    <t>Dopravné náklady 1% z dodávky zariadení a inštalač.materiálu	</t>
  </si>
  <si>
    <t>-518665248</t>
  </si>
  <si>
    <t xml:space="preserve">SO 01-2 - A  Budova študenského domova 4-II.etapa</t>
  </si>
  <si>
    <t>as-2.etapa - architektonicko-stavebné riešenie</t>
  </si>
  <si>
    <t xml:space="preserve">    771 - Podlahy z dlaždíc</t>
  </si>
  <si>
    <t>32,9*0,7+1,2*2,8+11,2*0,7+28,9*0,7</t>
  </si>
  <si>
    <t>54,46*0,8</t>
  </si>
  <si>
    <t>22,11</t>
  </si>
  <si>
    <t>-1767726913</t>
  </si>
  <si>
    <t>22,11+43,568-19,32</t>
  </si>
  <si>
    <t>-73234933</t>
  </si>
  <si>
    <t>46,358*7 'Prepočítané koeficientom množstva</t>
  </si>
  <si>
    <t>-1821361763</t>
  </si>
  <si>
    <t>-973690473</t>
  </si>
  <si>
    <t>46,358*1,8</t>
  </si>
  <si>
    <t>534870489</t>
  </si>
  <si>
    <t>92*0,7*0,3</t>
  </si>
  <si>
    <t>-558257833</t>
  </si>
  <si>
    <t>92*0,7</t>
  </si>
  <si>
    <t>-42752846</t>
  </si>
  <si>
    <t xml:space="preserve">"PB1"   4+6+6+4+4</t>
  </si>
  <si>
    <t>317161125.S</t>
  </si>
  <si>
    <t>Pórobetónový preklad nenosný šírky 100 mm, výšky 250 mm, dĺžky 2500 mm</t>
  </si>
  <si>
    <t>-278797057</t>
  </si>
  <si>
    <t>"pb2" 2+2+2+2</t>
  </si>
  <si>
    <t>-919926107</t>
  </si>
  <si>
    <t>"PB3"1+1</t>
  </si>
  <si>
    <t>"1NP"0,029616</t>
  </si>
  <si>
    <t>"2NP" 0,003702+0,017772</t>
  </si>
  <si>
    <t>"3NP" 0,003702+0,017772</t>
  </si>
  <si>
    <t>"4NP" 0,001851+0,020734</t>
  </si>
  <si>
    <t>"5NP" 0,01851+0,020734</t>
  </si>
  <si>
    <t>317944313.S</t>
  </si>
  <si>
    <t>Valcované nosníky dodatočne osadzované do pripravených otvorov bez zamurovania hláv</t>
  </si>
  <si>
    <t>-1735656515</t>
  </si>
  <si>
    <t>"preklad " 0,04408</t>
  </si>
  <si>
    <t>340238269.S</t>
  </si>
  <si>
    <t>Zamurovanie otvorov plochy od 0,25 do 1 m2 z pórobetónových tvárnic hladkých hrúbky 500 mm</t>
  </si>
  <si>
    <t>1632830210</t>
  </si>
  <si>
    <t>"PP" 1,1*0,35*4</t>
  </si>
  <si>
    <t>"1NP" 0,4*2,02*2</t>
  </si>
  <si>
    <t>340239263.S</t>
  </si>
  <si>
    <t>Zamurovanie otvorov plochy nad 1 do 4 m2 z pórobetónových tvárnic hladkých hrúbky 100 mm</t>
  </si>
  <si>
    <t>-1581873664</t>
  </si>
  <si>
    <t xml:space="preserve">"1NP"  0,9*2,02*4</t>
  </si>
  <si>
    <t>270892707</t>
  </si>
  <si>
    <t>0,9*2,02*12+0,9*2,8</t>
  </si>
  <si>
    <t>"2NP-3NP"</t>
  </si>
  <si>
    <t>0,9*2,02+0,9*2,02*2+1,6*2,02</t>
  </si>
  <si>
    <t>340239269.S</t>
  </si>
  <si>
    <t>Zamurovanie otvorov plochy nad 1 do 4 m2 z pórobetónových tvárnic hladkých hrúbky 500 mm</t>
  </si>
  <si>
    <t>629805590</t>
  </si>
  <si>
    <t>"PP" 0,9*2,02</t>
  </si>
  <si>
    <t>-325062389</t>
  </si>
  <si>
    <t>1,2*2*17-0,6*2*17</t>
  </si>
  <si>
    <t>1825372102</t>
  </si>
  <si>
    <t>2,95*2,8+1,925*2,8-0,9*1,97+(2,3+1,225)*2,8-0,8*1,97+2,3*2,8-0,7*2,02+3,45*2,8-0,6*1,97</t>
  </si>
  <si>
    <t>2*3,475*2,8-0,8*1,97*2+6*2,3*2,8-0,6*1,97*2*6+2,3*2,8*8-0,6*1,97*2*8</t>
  </si>
  <si>
    <t>2*1,6*2,8-0,6*1,97*2</t>
  </si>
  <si>
    <t>-1636720459</t>
  </si>
  <si>
    <t>2,1*2,75-1,6*2,02</t>
  </si>
  <si>
    <t>"1NP" 5,6*2,8</t>
  </si>
  <si>
    <t>30352300</t>
  </si>
  <si>
    <t>-1251550665</t>
  </si>
  <si>
    <t>586574923</t>
  </si>
  <si>
    <t>20,43+3,71+6,47+4,54+4,67+6,68+6,24+6,82+6,3+5,76+6,79+49,25+250,96+11,38+5,94</t>
  </si>
  <si>
    <t>64,17+401,45+20,43+20,47+14,53+1,45+3,36+20,98+15,44+20,43+20,43</t>
  </si>
  <si>
    <t>61,83+214,6+20,2+3,12+16,52+7,66+12,42+20,48+2,66+3,45+2,82+2,46+12,42+51,85+12,68</t>
  </si>
  <si>
    <t>7,04+7,71+12,68+41,85+41,85+12,51+7,04+7,04+12,51+19,65+45,36+19,65+12,51+7,07+7,04</t>
  </si>
  <si>
    <t>12,51+41,85+41,85+12,51+7,04+7,04+12,51+20,16+44,74</t>
  </si>
  <si>
    <t>54,92+12,68+20,78+12,68+2,95+2,7+1,34+2,34+1,74+15,8+20,73+12,68+2,97+2,68+1,32+1,32</t>
  </si>
  <si>
    <t>2,68+2,97+12,68+20,64+37,5+20,32+12,68+2,95+2,7+1,34+1,34+2,7+2,95+12,68+20,73+15,11</t>
  </si>
  <si>
    <t>1,98+2,68+2,68+1,98+15,11+12,68+1,24+2,7+2,95+19,82+52,92+19,65+12,68+2,95+2,7+1,34</t>
  </si>
  <si>
    <t>1,34+2,7+2,95+12,68+20,73+20,73+12,68+2,95+2,7+1,34+1,34+2,7+2,95+12,68+20,73</t>
  </si>
  <si>
    <t>20,82+12,59+2,06+2,7+1,34+1,34+2,7+2,95+12,68+20,73+15,11+1,98+2,68+20,73+12,68</t>
  </si>
  <si>
    <t>2,91+2,72+1,34+1,34+2,72+2,96+12,68</t>
  </si>
  <si>
    <t>54,92+20,78+12,68+2,95+2,7+1,34+2,34+1,74+15,8+20,73+12,68+2,97+2,68+1,32+1,32</t>
  </si>
  <si>
    <t>2,68+2,97+12,68+20,64+37,5+20,32+12,68+2,95+2,7+1,34+1,34+2,7+2,95+12,68+20,73</t>
  </si>
  <si>
    <t>15,11+1,98+2,68+2,68+1,98+15,11+12,68+1,34+2,7+2,95+19,82+52,92+19,65+12,68+2,95</t>
  </si>
  <si>
    <t>2,7++1,34+1,34+2,7+2,95+12,68+20,73+20,73+12,68+2,95+2,7+1,34+1,34+2,7+2,95+12,68</t>
  </si>
  <si>
    <t>20,73+20,82+12,59+2,96+2,7+1,34+1,34+2,7+2,95+12,68+20,73+15,11+1,98+2,68+20,73</t>
  </si>
  <si>
    <t>12,68+2,91+2,72+1,34+1,34+2,72+2,96+12,68</t>
  </si>
  <si>
    <t>-1909953924</t>
  </si>
  <si>
    <t>4985,41</t>
  </si>
  <si>
    <t>-347768831</t>
  </si>
  <si>
    <t>-1903715467</t>
  </si>
  <si>
    <t>49,615+17,395+24,855+37,7+24,12+26,825+50,27+24,775+27,465+26,74+25,245+147,335</t>
  </si>
  <si>
    <t>219,345+44,8775+27,295+94,8825+63,3975+50,395+50,395+50,5325+12,295+24,5325</t>
  </si>
  <si>
    <t>68,9475+43,34+50,395+50,395</t>
  </si>
  <si>
    <t>68+209,42+61,4+23,21+61,49+34,98+40,17+56,84+24,11+24,28+22,44+18,98+42,75+85,35</t>
  </si>
  <si>
    <t>33,86+28,07+29,99+33,86+85,35+85,35+33,44+28,07+28,07+33,44+56,04+114,37+53,29+33,44</t>
  </si>
  <si>
    <t>28,07+28,07+33,49+82,26+82,6+33,44+28,07+28,07+33,44+53,96+124,57</t>
  </si>
  <si>
    <t>131,64+35,03+48,23+35,03+12,97+17,65+12,43+15,73+12,37+39,98+48,23+35,03+12,97+17,65</t>
  </si>
  <si>
    <t>12,3+12,3+17,66+12,97+35,03+48,09+77,76+47,81+35,03+12,98+17,76+12,43+12,43+17,65</t>
  </si>
  <si>
    <t>12,98+35,03+48,23+38,88+11,76+16,83+16,83+14,91+38,89+35,03+12,43+17,66+12,98</t>
  </si>
  <si>
    <t>47,26+125,3+46,85+35,03+12,98+17,66+12,43+12,43+17,66+12,98+35,03+48,23+48,23+35,03</t>
  </si>
  <si>
    <t>12,98+17,66+12,43+12,43+17,66+12,98+35,03+48,23+49,19+34,89+12,84+17,66+12,43+12,43</t>
  </si>
  <si>
    <t>17,66+12,98+35,03+48,23+37,52+11,76+16,83+48,23+35,03+12,84+17,8+12,43+12,43+17,8</t>
  </si>
  <si>
    <t>12,84+35,03</t>
  </si>
  <si>
    <t>131,64+48,23+35,03+12,97+17,65+12,43+15,73+12,37+398,98+48,23+35,03+12,97+17,65</t>
  </si>
  <si>
    <t>12,3+17,66+12,97+35,03+48,09+77,76+47,81+35,03+12,98+17,76+12,43+12,43+17,66+12,98</t>
  </si>
  <si>
    <t>35,03+48,23+38,88+11,76+16,83+16,73+14,91+38,89+35,03+12,43+17,66+12,98+47,26+125,3</t>
  </si>
  <si>
    <t>46,85+33,67+12,98+17,66+12,43+12,43+17,66+12,98+35,03+48,23+48,23+35,03+12,98+17,66</t>
  </si>
  <si>
    <t>12,43+12,43+17,66+12,98+35,03+48,23+49,19+33,53+12,84+17,66+12,43+12,43+17,66</t>
  </si>
  <si>
    <t>12,98+33,67+46,87+37,52+11,76+16,83+46,87+33,67+12,84+17,8+12,43+12,43+17,8+12,84</t>
  </si>
  <si>
    <t>33,67</t>
  </si>
  <si>
    <t>1623430668</t>
  </si>
  <si>
    <t>13685,486</t>
  </si>
  <si>
    <t>1048592703</t>
  </si>
  <si>
    <t>-690599336</t>
  </si>
  <si>
    <t>-36401646</t>
  </si>
  <si>
    <t>46,6*3*2-1,2*0,6*11-1,5*1,97-0,8*1,97</t>
  </si>
  <si>
    <t>-0,3*3*3-0,15*3*3-0,15*3-0,3*3*2-0,15*3*5-0,1*3*6</t>
  </si>
  <si>
    <t>-962244181</t>
  </si>
  <si>
    <t>-898845660</t>
  </si>
  <si>
    <t>1085701100</t>
  </si>
  <si>
    <t>-1306383044</t>
  </si>
  <si>
    <t>-1672300825</t>
  </si>
  <si>
    <t>"sever"875,69</t>
  </si>
  <si>
    <t>"juh" 1021,41</t>
  </si>
  <si>
    <t>"západ" 384,69</t>
  </si>
  <si>
    <t>991900544</t>
  </si>
  <si>
    <t>834729169</t>
  </si>
  <si>
    <t>-742523081</t>
  </si>
  <si>
    <t>2281,79</t>
  </si>
  <si>
    <t>-697183053</t>
  </si>
  <si>
    <t>705504423</t>
  </si>
  <si>
    <t>-1545120441</t>
  </si>
  <si>
    <t>"D2" 3,5*0,15</t>
  </si>
  <si>
    <t>-1075414914</t>
  </si>
  <si>
    <t>3,5*0,15</t>
  </si>
  <si>
    <t>515526851</t>
  </si>
  <si>
    <t>"D2" 3,5</t>
  </si>
  <si>
    <t>1635102334</t>
  </si>
  <si>
    <t>"A" 486,14</t>
  </si>
  <si>
    <t>"B" 479,08</t>
  </si>
  <si>
    <t>"C" 2690,04</t>
  </si>
  <si>
    <t>"C1" 256,96</t>
  </si>
  <si>
    <t>"A1" 194,05</t>
  </si>
  <si>
    <t>"B1" 170,26</t>
  </si>
  <si>
    <t>"D3"101,72</t>
  </si>
  <si>
    <t>2016696212</t>
  </si>
  <si>
    <t>-315625214</t>
  </si>
  <si>
    <t>"A"486,14</t>
  </si>
  <si>
    <t>-418143883</t>
  </si>
  <si>
    <t>-1970175074</t>
  </si>
  <si>
    <t>1457635212</t>
  </si>
  <si>
    <t>"D2" 3,2</t>
  </si>
  <si>
    <t>2052134215</t>
  </si>
  <si>
    <t>16+14+14+16+14+16+14+16+11+1+4+16+17+16+17+16+17+16+17+5+5</t>
  </si>
  <si>
    <t>1+8+9+9+9+9+9+9+9+1+1+1+1+2+1</t>
  </si>
  <si>
    <t>Zárubňa požiarna oceľová, bezpečnostná, šxvxhr 800-1200x1970x120 mm, ľavá,pravá</t>
  </si>
  <si>
    <t>1180419339</t>
  </si>
  <si>
    <t>Zárubňa kovová šxv 300-1195x500-1970 a 2100 mm, jednodielna zamurovacia</t>
  </si>
  <si>
    <t>-1918419986</t>
  </si>
  <si>
    <t>642942221.S</t>
  </si>
  <si>
    <t>Osadenie oceľovej dverovej zárubne alebo rámu, plochy otvoru nad 2,5 do 4,5 m2</t>
  </si>
  <si>
    <t>411763311</t>
  </si>
  <si>
    <t>553310010358.S</t>
  </si>
  <si>
    <t xml:space="preserve">Zárubňa požiarna oceľová, šxvxhr 1500x1970x95 mm,  EI30,</t>
  </si>
  <si>
    <t>1465002785</t>
  </si>
  <si>
    <t>1500704755</t>
  </si>
  <si>
    <t>671495189</t>
  </si>
  <si>
    <t>92*1,01 'Prepočítané koeficientom množstva</t>
  </si>
  <si>
    <t>1641266191</t>
  </si>
  <si>
    <t>(16,8+61+61)*22,5</t>
  </si>
  <si>
    <t>-491839111</t>
  </si>
  <si>
    <t>3123,000*3</t>
  </si>
  <si>
    <t>1700025449</t>
  </si>
  <si>
    <t>-1065487091</t>
  </si>
  <si>
    <t>-405285983</t>
  </si>
  <si>
    <t>15*58*6</t>
  </si>
  <si>
    <t>961043111.S</t>
  </si>
  <si>
    <t xml:space="preserve">Búranie základov alebo vybúranie otvorov plochy nad 4 m2 z betónu prostého alebo preloženého kameňom,  -2,20000t</t>
  </si>
  <si>
    <t>1643191332</t>
  </si>
  <si>
    <t>"PP-schody"</t>
  </si>
  <si>
    <t>1,6*0,6*0,25+1,75*0,6*0,25+2*0,6*0,25</t>
  </si>
  <si>
    <t>(2,05+1,5+0,5)*2,8+3,6*3,1</t>
  </si>
  <si>
    <t>(0,35+0,375+0,8)*2,8+(0,375+0,525+0,9)*2,8+8*1*2,8+0,6*2,8</t>
  </si>
  <si>
    <t>(1,475+0,6+0,375+0,9+0,9+0,375)*2,8+1,7*2,8+2,4*2,8-0,6*1,97*2+1*2,8+0,9*2,8*3</t>
  </si>
  <si>
    <t>0,7*2,8+2,425*2,8-0,8*1,97+2,35*2,8+(0,75+1,4)*2,8+(0,35+2,4)*2,8</t>
  </si>
  <si>
    <t>3,03*2,8-0,8*1,97+2*0,85*0,4*3+3,475*2,8-0,8*1,97+(0,375+0,7)*2,8</t>
  </si>
  <si>
    <t>0,15*1,8*4+0,9*2,8*6+(1+0,9)*0,4*(4+2+1+1+1)+1*2,8*3+1,8*0,15*4+1*2,8*2+1*0,4</t>
  </si>
  <si>
    <t>2,05*2,8+0,8*2,8</t>
  </si>
  <si>
    <t>3,3*2,8-0,8*1,97+0,9*0,4*2*(1+1+1+1+1+1+1+1+1+1)+3,475*2,8-0,8*1,97+0,8*2,8</t>
  </si>
  <si>
    <t>(0,375+0,87)*2+1,5*0,15*6+0,8*2,8*2*(1+1+1+1+1+2)+2,15*2,8+0,8*2,8*6+1,1*2,8</t>
  </si>
  <si>
    <t>3,3*2,8-0,8*1,97+3,475*2,8-0,8*1,97+4,5*2,8-0,8*2,1+(0,9+0,7+0,375+0,375)*2,8</t>
  </si>
  <si>
    <t>0,9*0,4*10+1,8*0,15*4+0,8*2,815+3,475*2,8+1*2,8+0,8*2,8*6</t>
  </si>
  <si>
    <t>"A" 52,7*0,08</t>
  </si>
  <si>
    <t>"B" 43,84*0,08</t>
  </si>
  <si>
    <t>"D" 99,75*0,08</t>
  </si>
  <si>
    <t>"E"376,14*0,08</t>
  </si>
  <si>
    <t>"F" 20,43 *0,1</t>
  </si>
  <si>
    <t>"G" 40,86* 0,08</t>
  </si>
  <si>
    <t>"A" (132,23+32,9)*0,08</t>
  </si>
  <si>
    <t>"B" (64,86+19,67)*0,08</t>
  </si>
  <si>
    <t>"C"(212,99+20,16)*0,08</t>
  </si>
  <si>
    <t>"A"142,71*0,08</t>
  </si>
  <si>
    <t>"B" (111,48+46,25+59,63)*0,08</t>
  </si>
  <si>
    <t>"C" (212,22+214,28)*0,08</t>
  </si>
  <si>
    <t>"B" (104,74+64,7+44,29)*0,08</t>
  </si>
  <si>
    <t>"C" (182,84+215,57+2,07)*0,08</t>
  </si>
  <si>
    <t>"B"(40,15+55,84+41,84+13,36)*0,08</t>
  </si>
  <si>
    <t>"C" (210,227+208,29+59,91)*0,08</t>
  </si>
  <si>
    <t>"B" (40,49+49,81+43,99+13,36)*0,08</t>
  </si>
  <si>
    <t>"C" (210,75+223,4+77,13)*0,08</t>
  </si>
  <si>
    <t>"G" 20,43+20,43</t>
  </si>
  <si>
    <t>"E" 250,96+5,94+64,17+7,09+14,53+17,81+15,64</t>
  </si>
  <si>
    <t>"D" 6,3+5,76+6,79+40,45+40,45</t>
  </si>
  <si>
    <t>3,71+6,47+4,64+4,67+6,68+6,24+6,82+1,25+3,36</t>
  </si>
  <si>
    <t>"1NP"2,01+3,1+2,7+1,2+2,95+2,95+2,7+1,2+1,22+2,73+2,9+12,51+12,45+11,07+0,94+2,23</t>
  </si>
  <si>
    <t>5,17+0,8+2,95+2,7+1,2+1,2+2,7+2,95</t>
  </si>
  <si>
    <t>2,95+2,7+1,2+63,54+2,68+2,97+2,95+2,7+1,2+1,2+2,7+2,95+1,98+2,88+2,06+7,23+7,59</t>
  </si>
  <si>
    <t>2,21+2,7+3,07+4,24+2,72+3,12+3,74+2,95+2,7+1,2+1,2+2,7+2,95+2,95+2,7+1,2+1,2+2,7</t>
  </si>
  <si>
    <t>2,95+2,96+2,7+1,2+1,2+2,7+2,95+1,98+2,88+2,91+2,87+1,22+2,72+2,96+25,43</t>
  </si>
  <si>
    <t>2,95+2,7+1,2+20,73+42,57+1,2+2,68+2,97+2,96+2,7+1,2+1,2+2,55+2,95+1,98+2,88+2,06+7,26</t>
  </si>
  <si>
    <t>4,52+5,31+2,7+2,07+2,72+3,11+2,95+2,7+1,2+1,2+5,65+5,65+5,65+5,65+1,2+1,2+5,65+5,65</t>
  </si>
  <si>
    <t>2,96+2,7+1,2+1,2+2,7+2,95+1,98+2,88+2,91+2,55+1,22+2,72+2,96+13,36</t>
  </si>
  <si>
    <t>2,95+2,7+1,2+2,52+1,4+2,97+2,68+1,2+1,2+2,68+2,97+2,95+2,7+1,2+1,2+2,7+2,95+1,98</t>
  </si>
  <si>
    <t>2,88+2,23+7,23+7,59+2,21+2,7+3,07+2,72+3,12+2,74+2,95+2,7+1,2+1,2+2,7+2,95+2,95+2,7</t>
  </si>
  <si>
    <t>1,2+1,2+2,7+2,95+2,6+2,7+1,2+1,2+2,7+2,95+1,98+2,88+2,91+2,87+2,87+1,22+2,72+2,96</t>
  </si>
  <si>
    <t>13,36</t>
  </si>
  <si>
    <t>2,95+2,7+1,2+2,52+1,74+2,97+2,68+1,2+1,2+2,68+2,97+2,95+2,7+1,2+1,2+2,7+2,95+1,98</t>
  </si>
  <si>
    <t>2,86+2,23+1,23+7,59+2,21+2,7+3,07+2,72+2,12+3,74+2,95+2,7+1,2+1,2+2,7+2,95+2,95+2,7</t>
  </si>
  <si>
    <t>1,2+2,7+2,95+2,96+2,7+1,2+1,2+2,7+2,95+2,91+2,87+1,22+2,72+2,96+2,7+1,2+1,2+2,7+2,95</t>
  </si>
  <si>
    <t>968061113.S</t>
  </si>
  <si>
    <t>Vyvesenie dreveného okenného krídla do suti plochy nad 1,5 m2, -0,01600t</t>
  </si>
  <si>
    <t>1344819715</t>
  </si>
  <si>
    <t>"1PP" 10+18</t>
  </si>
  <si>
    <t>"1NP"13+30</t>
  </si>
  <si>
    <t>"2NP" 28+44</t>
  </si>
  <si>
    <t>"3NP" 28+46</t>
  </si>
  <si>
    <t>"4NP" 31+49</t>
  </si>
  <si>
    <t>"5NP" 31+49</t>
  </si>
  <si>
    <t xml:space="preserve">"1PP" 3+1+2 </t>
  </si>
  <si>
    <t>"1NP"2+4+1+3+3</t>
  </si>
  <si>
    <t>"2NP"2</t>
  </si>
  <si>
    <t>"3NP"1</t>
  </si>
  <si>
    <t>968062247.S</t>
  </si>
  <si>
    <t xml:space="preserve">Vybúranie drevených rámov okien jednoduchých plochy nad 4 m2,  -0,02300t</t>
  </si>
  <si>
    <t>-871608272</t>
  </si>
  <si>
    <t>"1NP" 2,8*1,5*1</t>
  </si>
  <si>
    <t>"1NP" 2,1*2,65*4+3,075*2,55*1+3*3,15*3+1,9*3*3</t>
  </si>
  <si>
    <t>"1PP" 0,6*1,97*10+0,8*1,97*18</t>
  </si>
  <si>
    <t>"1NP" 0,6*1,97*13+0,8*1,97*30</t>
  </si>
  <si>
    <t>"2NP" 0,6*1,97*28+0,8*1,97*44</t>
  </si>
  <si>
    <t>"3NP" 0,6*1,97*28+0,8*1,97*46</t>
  </si>
  <si>
    <t>"4NP" 0,6*1,97*31+0,8*1,97*49</t>
  </si>
  <si>
    <t>"5NP" 0,6*1,97*31+0,8*1,97*49</t>
  </si>
  <si>
    <t>"1PP" 1,5*1,97*(3+1)+1,2*1,97*2</t>
  </si>
  <si>
    <t>"1NP" 1,5*1,97*2</t>
  </si>
  <si>
    <t>"2NP" 1,5*1,97*2</t>
  </si>
  <si>
    <t>"3NP" 1,5*1,97*1</t>
  </si>
  <si>
    <t>"PP" 11+4</t>
  </si>
  <si>
    <t>"1NP" 2</t>
  </si>
  <si>
    <t>"1NP" 17+2+4*1</t>
  </si>
  <si>
    <t>"2NP" 30+2+1+1</t>
  </si>
  <si>
    <t>"3NP" 23+2+1+8</t>
  </si>
  <si>
    <t>"4NP" 23+2+1+8</t>
  </si>
  <si>
    <t>"5NP" 31+2+1</t>
  </si>
  <si>
    <t>"1PP" 2*(1,2+0,6)*11+2*(1,1+0,35)*4</t>
  </si>
  <si>
    <t>"1NP" 2*(1,6+1,7)*17+2*(0,9+1,7)*2+2*(1,6+2,2)*4+2*(2,4+1,7)*1</t>
  </si>
  <si>
    <t>"2NP" 2*(1,6+1,7)*30+2*(0,9+1,7)*2+2*(2,0+2,55)*1+2*(1,6+2,55)*1</t>
  </si>
  <si>
    <t>"3NP" 2*(1,6+1,7)*23+2*(0,9+1,7)*2+2*(2+2,55)*1+2*(1,6+2,55)*8</t>
  </si>
  <si>
    <t>"4NP" 2*(1,6+1,7)*23+2*(0,9+1,7)*2+2*(2+2,55)*1+2*(1,6+2,55)*8</t>
  </si>
  <si>
    <t xml:space="preserve">"5NP"2*(1,6+1,7)*31+2*(0,9+1,7)*2+2*(2+2,55)*2 </t>
  </si>
  <si>
    <t>2*(1,5+2,15)*1+2*(1,6+3,6)*3+2*(2+2,15)*1</t>
  </si>
  <si>
    <t>"1NP" 1+3+1</t>
  </si>
  <si>
    <t>0,9*2,02*15</t>
  </si>
  <si>
    <t>"3NP</t>
  </si>
  <si>
    <t>0,9*2,02*14</t>
  </si>
  <si>
    <t>"1NP"13*1,9*2</t>
  </si>
  <si>
    <t>"2NP"15*1,9*2</t>
  </si>
  <si>
    <t>"3NP"14*1,9*2</t>
  </si>
  <si>
    <t>"4NP"15*1,9*2</t>
  </si>
  <si>
    <t>"5NP"15*1,9*2</t>
  </si>
  <si>
    <t>"1NP" 1,5*2+6,5+8,5</t>
  </si>
  <si>
    <t xml:space="preserve">"2NP"  6,5*1</t>
  </si>
  <si>
    <t>"3NP" 6,5*1</t>
  </si>
  <si>
    <t>"4NP" 6,5*1</t>
  </si>
  <si>
    <t>20,43+3,71+6,47+4,64+4,67+6,68+6,24+6,82+6,3+5,76+6,79+49,35+250,96+11,38+5,94</t>
  </si>
  <si>
    <t>64,14+40,45+20,43+20,47+7,09+14,553+1,25+3,36+17,81+15,44+29,43+20,43</t>
  </si>
  <si>
    <t>61,83+214,49+19,7+13,99+2,91+7,28+12,42+20,48+41,85+14,58+2,01+3,1+2,7+1,2+2,95</t>
  </si>
  <si>
    <t>12,51+20,56+20,56+12,51+2,95+2,7+1,2+1,22+2,73+2,9+12,51+19,65+60,17+19,23+12,51</t>
  </si>
  <si>
    <t>12,45+11,07+0,94+2,23+5,17+0,8+13,58+20,56+2,95+2,7+1,2+1,2+2,7+2,95+12,51+20,16+27,3</t>
  </si>
  <si>
    <t>54,92+20,78+12,68+2,95+2,7+1,2+63,54+12,68+1,2+2,68+2,97+20,64+27,62+20,32+12,68</t>
  </si>
  <si>
    <t>2,95+2,7+1,2+1,2+2,7+2,95+12,68+20,73+14,74+1,98+2,88+2,06+7,23+7,59+2,21+2,7+3,07</t>
  </si>
  <si>
    <t>9,37+4,24+2,72+3,12+8,91+3,74+60,17+19,65+12,68+2,95+2,7+1,2+1,2+2,7+2,95+12,68</t>
  </si>
  <si>
    <t>20,73+20,3+12,68+2,95+2,7+1,2+1,2+2,7+2,95+12,68+20,73+20,82+12,59+2,96+2,7+1,2</t>
  </si>
  <si>
    <t>1,2+2,7+2,95+12,68+20,73+15,11+1,98+2,88+20,73+11,39+2,91+2,87+1,22+2,72+2,96+12,68</t>
  </si>
  <si>
    <t>54,92+20,78+45,68+2,95+2,7+1,2+26,73+42,27+12,68+1,2+2,68+2,97+20,64+27,52+20,32</t>
  </si>
  <si>
    <t>12,68+2,95+2,7+1,2+1,2+2,55+2,95+12,68+20,73+14,74+1,098+2,88+2,06+7,26+4,52+5,31</t>
  </si>
  <si>
    <t>2,7+2,07+9,37+4,24+2,72+3,11+6,91+3,74+60,17+19,65+12,68+2,95+2,7+1,2+1,2+5,65+5,65</t>
  </si>
  <si>
    <t>5,65+12,68+20,73+12,68+5,65+5,65+1,2+1,2+5,85+5,65+12,68+20,73+20,82+12,59+2,96</t>
  </si>
  <si>
    <t>2,7+1,2+1,2+2,7+2,95+12,68+20,73+15,11+1,98+2,88+20,73+11,39+2,9+2,55+1,22+2,72</t>
  </si>
  <si>
    <t>2,96+12,68</t>
  </si>
  <si>
    <t>54,92+20,78+12,68+2,95+2,7+1,2+2,52+1,74+15,8+20,73+12,68+2,97+2,68+1,2+1,2+2,68</t>
  </si>
  <si>
    <t>2,97+12,68+20,64+27,62+20,32+12,68+2,95+2,7+1,2+1,2+2,7+2,95+12,68+20,73+14,74+1,98</t>
  </si>
  <si>
    <t>2,88+2,23+7,23+7,59+2,21+2,7+3,07+9,37+4,24+2,72+3,12+8,91+3,74+60,17+19,85+12,68</t>
  </si>
  <si>
    <t>2,95+2,7+1,2+1,2+2,7+2,95+12,68+20,73+20,73+12,68+2,95+2,7+1,2+1,2+2,7+2,95+12,68</t>
  </si>
  <si>
    <t>20,73+20,52+612,59+2,96+2,7+1,2+1,2+2,7+2,95+12,68+20,73+15,11+1,98+2,88+20,73+11,39</t>
  </si>
  <si>
    <t>2,91+2,87+1,22+2,72+2,96+12,68</t>
  </si>
  <si>
    <t>54,92+20,78+12,68+2,95+2,7+1,2+2,52+1,74+15,8+20,73+12,68+2,97+2,68+1,2+1,2+2,66</t>
  </si>
  <si>
    <t>2,95+2,7+1,2+1,2+2,7+2,95+12,68+20,73+12,68+2,95+2,7+1,2+1,2+2,7+2,95+12,68+20,73</t>
  </si>
  <si>
    <t>20,82+12,59+2,96+2,7+1,2+1,2+2,7+2,95+12,68+20,73+15,11+1,98+2,86+20,73+11,39</t>
  </si>
  <si>
    <t>2,91+2,87+1,22+2,72+2,96+12,68+2,7+1,2+1,2+2,7+2,95+12,68+19,85+12,36</t>
  </si>
  <si>
    <t>49,62+17,4+24,66+38,38+24,12+26,73+51,22+24,58+27,47+26,74+25,25+114,53+219,35</t>
  </si>
  <si>
    <t>45,08+27,3+94,88+64,97+50,4+48,83+31,42+50,14+11,2+24,18+56,99+43,34+50,4+50,4</t>
  </si>
  <si>
    <t>82,64+172,02+58,38+56,81+23,21+33,87+40,57+56,65+83,22+38,46+11,9+18,76+17,66+11,47</t>
  </si>
  <si>
    <t>12,98+34,61+47,81+47,81+34,61+12,98+17,66+11,47+11,61+17,8+12,84+34,61+46,85+144,28</t>
  </si>
  <si>
    <t>61,53+34,61+47,12+50,73+12,05+19,59+29,59+11,64+47,45+47,81+34,61+12,98+17,66+11,47</t>
  </si>
  <si>
    <t>11,47+17,66+12,98+34,61+47,4+53,01</t>
  </si>
  <si>
    <t>12,71+48,23+35,03+12,97+17,65+11,47+85,48+35,03+11,47+17,65+12,97+48,09+51,74</t>
  </si>
  <si>
    <t>47,81+35,03+12,98+17,66+11,47+11,47+17,66+12,98+35,03+48,23+38,88+11,76+17,52</t>
  </si>
  <si>
    <t>15,32+31,17+29,35+14,01+17,58+19,58+29,8+19,71+12,72+19,72+28,84+18,61+142,7+46,85</t>
  </si>
  <si>
    <t>35,03+12,98+17,66+11,47+11,47+17,66+12,98+35,03+48,23+48,23+35,03+12,98+17,66</t>
  </si>
  <si>
    <t>11,47+11,47+17,66+12,98+35,03+48,23+49,19+34,89+12,84+17,66+11,47+11,47+17,66</t>
  </si>
  <si>
    <t>12,99+35,03+48,23+37,52+11,76+17,52+48,23+35,03+14,0+17,8+11,61+17,8+12,84+35,03</t>
  </si>
  <si>
    <t>128,69+48,23+35,03+12,97+17,65+11,47+48,23+67,78+35,03+11,47+17,65+12,98+48,09</t>
  </si>
  <si>
    <t>51,74+47,81+35,58+13,53+17,65+11,47+11,47+25,73+12,98+35,03+48,23+38,88+11,76+17,51</t>
  </si>
  <si>
    <t>15,32+31,3+21,09+21,08+17,58+19,59+29,8+19,71+12,72+19,72+28,84+18,61+142,70</t>
  </si>
  <si>
    <t>46,85+33,47+12,98+17,65+11,47+11,47+38,27+32,35+35,03+48,23+48,23+35,03+32,35</t>
  </si>
  <si>
    <t>38,27+11,47+11,47+38,27+32,35+35,03+48,23+49,19+33,53+12,84+17,65+11,47+11,47</t>
  </si>
  <si>
    <t>17,65+12,98+33,67+46,87+37,52+11,76+17,52+46,87+33,67+14,03+17,8+11,61+17,79</t>
  </si>
  <si>
    <t>12,84+33,67+105,59</t>
  </si>
  <si>
    <t>130,07+48,23+35,03+12,97+17,65+11,47+16,42+10,79+39,98+48,23+35,03+12,97+17,65</t>
  </si>
  <si>
    <t>11,47+11,47+17,65+12,97+35,03+48,09+51,74+47,81+35,03+12,57+18,66+12,47+12,47</t>
  </si>
  <si>
    <t>18,66+12,98+35,03+48,23+38,88+11,76+17,52+15,87+31,17+29,35+12,47+17,58+19,58+29,8</t>
  </si>
  <si>
    <t>19,71+17,72+19,72+28,84+18,61+142,7+46,85+33,67+12,98+17,66+11,47+11,47+17,66</t>
  </si>
  <si>
    <t>12,98+35,03+48,23+48,23+35,03+12,98+17,66+11,47+11,47+17,66+12,98+35,03+48,23</t>
  </si>
  <si>
    <t>49,19+33,53+12,84+17,66+11,47+11,47+17,66+12,98+33,67+46,87+37,52+11,76+17,52</t>
  </si>
  <si>
    <t>46,87+33,67+14,03+17,8+11,61+17,8+12,84+33,67</t>
  </si>
  <si>
    <t>11,47+11,47+17,65+12,97+35,03+48,09+51,74+47,81+35,03+12,57+18,66+12,47+12,47+18,66</t>
  </si>
  <si>
    <t>12,98+35,03+48,23+38,88+11,76+17,52+15,87+31,17+29,35+12,47+17,58+19,58+29,8+19,71</t>
  </si>
  <si>
    <t>17,72+19,72+28,84+18,61+142,7+46,85+35,03+12,98+17,66+11,47+11,47+17,66+12,98</t>
  </si>
  <si>
    <t>35,03+48,23+48,23+35,03+12,98+17,66+11,47+11,47+17,66+12,98+35,03+48,23+49,19+34,89</t>
  </si>
  <si>
    <t>12,84+17,66+11,47+11,47+17,66+12,98+35,03+48,23+38,88+11,76+17,52+48,23+35,03+14,03</t>
  </si>
  <si>
    <t>17,8+11,61+17,8+12,84+35,03+17,66+11,47+11,47+17,66+12,98+35,032+46,85</t>
  </si>
  <si>
    <t>884315605</t>
  </si>
  <si>
    <t>"sever" 875,69</t>
  </si>
  <si>
    <t>"západ" 284,58</t>
  </si>
  <si>
    <t>18,86+30,11+19,06+20,83+40,15+18,56+21,3+19,25+8,72+19,39</t>
  </si>
  <si>
    <t>4,8+14,77+13,89+8,94+13,89+8,94+9,05+14,0+6,75+7,51+12,46+17,92+7,21+3,6</t>
  </si>
  <si>
    <t>13,89+8,94+8,94+13,89</t>
  </si>
  <si>
    <t>13,89+8,94+8,94+13,89+13,89+8,94+8,94+13,89+13,78+12,02+69,15+6,82+15,43+6,82+15,54</t>
  </si>
  <si>
    <t>13,89+8,94+8,94+13,89+13,89+8,94+8,94+13,89+13,89+8,94+8,94+13,89+1,78+14+9,05</t>
  </si>
  <si>
    <t>14+13,89+8,944+8,94+13,89+13,89+8,94+8,94+13,89</t>
  </si>
  <si>
    <t>13,88+8,94+8,94+13,88+13,89+8,94+8,94+20,35+13,77+12,02+6,15+3,6+15,43+3,6+15,54</t>
  </si>
  <si>
    <t>13,89+8,94+8,94+30,38+30,38+8,94+8,94+30,38+13,89+8,94+8,94+13,89+13,78+14,0+9,05</t>
  </si>
  <si>
    <t>15,43+3,6+6,15+12,35+13,89+8,84+13,89+8,94+8,94+13,89+13,89+8,94+12,9+13,89+8,94</t>
  </si>
  <si>
    <t>8,94+13,89+14,89+9,94+9,94+14,89+6,15+3,6+15,43+3,6+15,54+13,89+8,94+8,94+13,89</t>
  </si>
  <si>
    <t xml:space="preserve">13,89+8,94+8,94+13,89+13,89+8,94+8,94+13,89+13,78+14+9,05+14 </t>
  </si>
  <si>
    <t>13,89+8,94+12,9+13,89+8,94+8,94+13,89+14,89+9,94+9,94+14,89+13,78+12,46+6,15</t>
  </si>
  <si>
    <t>+3,6+15,43+3,6+15,54+13,89+8,94+8,94+13,89+13,89+8,94+8,94+13,89+13,89+8,94+8,94</t>
  </si>
  <si>
    <t>13,89+13,78+14+9,05+14+13,89+8,94+8,94+13,89</t>
  </si>
  <si>
    <t>"A" 52,28</t>
  </si>
  <si>
    <t>"B"45,84</t>
  </si>
  <si>
    <t>"D" 108,65</t>
  </si>
  <si>
    <t>"E"375,94</t>
  </si>
  <si>
    <t>"F" 20,43</t>
  </si>
  <si>
    <t>"G"20,43+20,43</t>
  </si>
  <si>
    <t>1709,654*5 'Prepočítané koeficientom množstva</t>
  </si>
  <si>
    <t>1709,654*9 'Prepočítané koeficientom množstva</t>
  </si>
  <si>
    <t>1709,654-64,892-47,914-10,122</t>
  </si>
  <si>
    <t>-956638439</t>
  </si>
  <si>
    <t>0,016+0,048+0,594+0,097+8,045+1,186+10,796+31,063</t>
  </si>
  <si>
    <t>0,238+3,18+8,028+0,562+0,15+0,889</t>
  </si>
  <si>
    <t>2123001592</t>
  </si>
  <si>
    <t>40,933+1,973+1,628+0,312+3,068</t>
  </si>
  <si>
    <t>-1296484271</t>
  </si>
  <si>
    <t>Izolácie proti zemnej vlhkosti a povrchovej vode hr. 2 mm na ploche vodorovnej</t>
  </si>
  <si>
    <t>631142393</t>
  </si>
  <si>
    <t>711113131.S</t>
  </si>
  <si>
    <t>Izolácie proti zemnej vlhkosti a povrchovej vode tekutá lepenka na ploche vodorovnej</t>
  </si>
  <si>
    <t>-811392373</t>
  </si>
  <si>
    <t>"2N P-D3"25,43</t>
  </si>
  <si>
    <t>"3N P-D3"25,43</t>
  </si>
  <si>
    <t>"4N P-D3"25,43</t>
  </si>
  <si>
    <t>"5N P-D3"25,43</t>
  </si>
  <si>
    <t>711113141.S</t>
  </si>
  <si>
    <t>Izolácia proti zemnej vlhkosti a povrchovej vodeI tekutá lepenka mm na ploche zvislej</t>
  </si>
  <si>
    <t>1470079750</t>
  </si>
  <si>
    <t>"D3" 2,2*0,1*7*4</t>
  </si>
  <si>
    <t>1849055310</t>
  </si>
  <si>
    <t>Izolácia dilatácii elastickou tesniacou páskou z mäkkého PVC vodorovná-, pre náročné aplikácie s vysokým zaťažením, 120 mm/50 m,</t>
  </si>
  <si>
    <t>388046535</t>
  </si>
  <si>
    <t>18,9+7,9+10,9+15+9,2+10,9+20+11,3+10,7+10,7+10,9+62,1+84,1+10,5+36,15+26,85+18,9</t>
  </si>
  <si>
    <t>18,9+18,95+4,9+9,35+27,65+19,2+18,9+18,9</t>
  </si>
  <si>
    <t>1349905469</t>
  </si>
  <si>
    <t>435355828</t>
  </si>
  <si>
    <t>"2NP" 58,02+58,14</t>
  </si>
  <si>
    <t>"3NP" 58,02+58,14</t>
  </si>
  <si>
    <t>"4NP" 58,02+58,14</t>
  </si>
  <si>
    <t>"5NP" 58,02+58,14</t>
  </si>
  <si>
    <t>-29853348</t>
  </si>
  <si>
    <t>464,64*1,15 'Prepočítané koeficientom množstva</t>
  </si>
  <si>
    <t>-1018130138</t>
  </si>
  <si>
    <t>-396628536</t>
  </si>
  <si>
    <t>17+17+17+17</t>
  </si>
  <si>
    <t>1865506658</t>
  </si>
  <si>
    <t>725291113.S</t>
  </si>
  <si>
    <t>Montaž doplnkov zariadení kúpeľní a záchodov, drobné predmety (držiak na uterák, mydelnička)</t>
  </si>
  <si>
    <t>-1906473456</t>
  </si>
  <si>
    <t>8+8+8+8+8+8+32</t>
  </si>
  <si>
    <t>552280013400.S</t>
  </si>
  <si>
    <t>Držiak toaletného papiera</t>
  </si>
  <si>
    <t>-1745382654</t>
  </si>
  <si>
    <t>552280013100.S</t>
  </si>
  <si>
    <t xml:space="preserve"> WC kefa</t>
  </si>
  <si>
    <t>-342758557</t>
  </si>
  <si>
    <t>552280005000.S</t>
  </si>
  <si>
    <t>Zásobník na papierové utierky nerezový, 340x110x265 mm</t>
  </si>
  <si>
    <t>1522652688</t>
  </si>
  <si>
    <t>552280005200.S</t>
  </si>
  <si>
    <t>Dávkovač tekutého mydla, obsah 1,2 l, nerezový matný povrch</t>
  </si>
  <si>
    <t>-808423849</t>
  </si>
  <si>
    <t>552280005400.S</t>
  </si>
  <si>
    <t>Kôš nerezový, objem 3 l</t>
  </si>
  <si>
    <t>-192755493</t>
  </si>
  <si>
    <t>552280010500.S</t>
  </si>
  <si>
    <t>Vešiak na odevy</t>
  </si>
  <si>
    <t>-1193266228</t>
  </si>
  <si>
    <t>95520</t>
  </si>
  <si>
    <t xml:space="preserve"> Nerezové zrkadlo sklopné</t>
  </si>
  <si>
    <t>-296154103</t>
  </si>
  <si>
    <t>725291114.S</t>
  </si>
  <si>
    <t>Montáž doplnkov zariadení kúpeľní a záchodov, madlá</t>
  </si>
  <si>
    <t>1708148967</t>
  </si>
  <si>
    <t>8+8</t>
  </si>
  <si>
    <t>552380013000</t>
  </si>
  <si>
    <t>Madlo nerezové pevné, dĺžka 800 mm,</t>
  </si>
  <si>
    <t>1430150509</t>
  </si>
  <si>
    <t>49032</t>
  </si>
  <si>
    <t xml:space="preserve"> Nerezové madlo sklopné, dĺžka 1100 mm,</t>
  </si>
  <si>
    <t>236195160</t>
  </si>
  <si>
    <t>723171067</t>
  </si>
  <si>
    <t>762522811.S</t>
  </si>
  <si>
    <t>Demontáž podláh s vankúšmi z dosiek hr. do 32 mm, -0,01800 t</t>
  </si>
  <si>
    <t>37707916</t>
  </si>
  <si>
    <t>12,2*5,4</t>
  </si>
  <si>
    <t>417772308</t>
  </si>
  <si>
    <t>763115100.S</t>
  </si>
  <si>
    <t>Priečka SDK hr. 75 mm, kca CW+UW 50, jednoducho opláštená doskou štandardnou A 12,5 mm</t>
  </si>
  <si>
    <t>1923373030</t>
  </si>
  <si>
    <t>"1NP"2,3*2,8*10+2*(0,8+0,35)*3,05+(0,6+0,5+0,5)*3,05+(0,45+0,45+0,9)*3,05</t>
  </si>
  <si>
    <t>(0,25+0,9+0,9)*3,05+2*(0,9+0,6+0,9)*3,05</t>
  </si>
  <si>
    <t>"2NP" 1,6*2,8*2+1,4*2,8*2+0,8*2,8*(1+2+2+1+2+2+2+2)</t>
  </si>
  <si>
    <t>"3NP" 1,6*2,8*2+1,4*2,8*2+0,8*2,8*(1+2+2+1+2+2+2+2)</t>
  </si>
  <si>
    <t>"4NP" 1,6*2,8*2+1,4*2,8*2+0,8*2,8*(1+2+2+1+2+2+2+2)</t>
  </si>
  <si>
    <t>"5NP" 1,6*2,8*2+1,4*2,8*2+0,8*2,8*(1+2+2+1+2+2+2+2)</t>
  </si>
  <si>
    <t xml:space="preserve">"PP" </t>
  </si>
  <si>
    <t>1,0*3,1+14,4*3,1</t>
  </si>
  <si>
    <t xml:space="preserve">"2NP"1,7*2,8 </t>
  </si>
  <si>
    <t xml:space="preserve">"3NP"1,7*2,8 </t>
  </si>
  <si>
    <t xml:space="preserve">"4NP"1,7*2,8 </t>
  </si>
  <si>
    <t xml:space="preserve">"5NP"1,7*2,8 </t>
  </si>
  <si>
    <t>-1182387044</t>
  </si>
  <si>
    <t>3,71+6,47+4,64+4,67+6,68+6,24+6,82+49,35+250,96+1,45+3,36+20,98+15,44</t>
  </si>
  <si>
    <t>61,83+214,6+20,2+3,12+16,52+7,66+12,42+20,48+3,66+3,45+7,94+7,71+41,85+12,51+7,04</t>
  </si>
  <si>
    <t>12,51+19,65+45,36+19,65+12,51+7,04+7,04+12,51+41,85+7,04+7,04</t>
  </si>
  <si>
    <t>54,92+2,7+1,34+2,34+2,68+1,32+1,32+2,68+2,7+1,34+1,34+2,7+2,68+2,68+1,34+2,7</t>
  </si>
  <si>
    <t>2,7+1,34+1,34+2,7+2,7+1,34+1,34+2,7+2,7+1,34+1,34+2,7+2,68+2,72+1,34+1,34+2,72</t>
  </si>
  <si>
    <t>54,92+2,7+1,34+2,34+2,68+1,32+1,32+2,68+2,7+1,34+1,34+2,7+2,68+2,68+1,34+2,7+2,7+1,34</t>
  </si>
  <si>
    <t>1,34+2,7+2,7+1,34+1,34+2,7+2,7+1,34+1,34+2,7+2,68+2,72+1,34+1,37+2,72</t>
  </si>
  <si>
    <t>833904478</t>
  </si>
  <si>
    <t>1,71+6,47+4,64+4,67+6,68+6,24+6,82+250,96</t>
  </si>
  <si>
    <t>"1NP" 19,7</t>
  </si>
  <si>
    <t>-681549264</t>
  </si>
  <si>
    <t>-1548134074</t>
  </si>
  <si>
    <t>"K1" 1,6*140+0,9*10+2*4+0,7*9+1,2*11</t>
  </si>
  <si>
    <t>"1NP" 1,6*17+0,9*2+1,6*4+2,4*1+0,7*2</t>
  </si>
  <si>
    <t>"2NP" 1,6*30+0,9*2</t>
  </si>
  <si>
    <t>"3NP" 1,6*23+0,9*2</t>
  </si>
  <si>
    <t>"4NP" 1,6*23+0,9*2</t>
  </si>
  <si>
    <t>"5NP" 1,6*31+0,9*2</t>
  </si>
  <si>
    <t>1284452921</t>
  </si>
  <si>
    <t>"K2" 3,6*8+28,5*1</t>
  </si>
  <si>
    <t>"K4"9,5*1</t>
  </si>
  <si>
    <t>-700399666</t>
  </si>
  <si>
    <t>766111820.S</t>
  </si>
  <si>
    <t xml:space="preserve">Demontáž drevených stien plných,  -0,01695t</t>
  </si>
  <si>
    <t>1399680311</t>
  </si>
  <si>
    <t>3*2,4+2,8*3,4*2+2,4*3,4-0,8*1,97+3,8*3,4</t>
  </si>
  <si>
    <t>2,9*3,4*3-2,0*3,15*3</t>
  </si>
  <si>
    <t>0,45*0,6*2*1+0,45*0,6*2*1+0,45*0,6*2*8+0,45*0,6*2+0,45*0,6*2*8+0,45*0,9*2</t>
  </si>
  <si>
    <t>49,62+75,15+126,15+54,23+40,28</t>
  </si>
  <si>
    <t>82,64+172,02</t>
  </si>
  <si>
    <t>"2np"</t>
  </si>
  <si>
    <t>85,48</t>
  </si>
  <si>
    <t>"3np"</t>
  </si>
  <si>
    <t>48,23+67,78</t>
  </si>
  <si>
    <t>-689595316</t>
  </si>
  <si>
    <t>2*(1,6+1,7)*(15+28+21+21+29+1)</t>
  </si>
  <si>
    <t>2*(1,6+2,2)*4+2*(2,4+1,7)*1+2*(2,8+1,5)*1</t>
  </si>
  <si>
    <t>-1059542675</t>
  </si>
  <si>
    <t>-1162493903</t>
  </si>
  <si>
    <t>694132973</t>
  </si>
  <si>
    <t>5+5+1+2+16+17+16+17+16+17+16+17</t>
  </si>
  <si>
    <t>4+11+1+14+16+14+16+14+16+14+16</t>
  </si>
  <si>
    <t>1+1+4+4</t>
  </si>
  <si>
    <t>600775743</t>
  </si>
  <si>
    <t>Dvere vnútorné jednokrídlové, šírka 600-900 mm, výplň DTD doska, povrch fólia, plné</t>
  </si>
  <si>
    <t>-1083676594</t>
  </si>
  <si>
    <t>-1793649614</t>
  </si>
  <si>
    <t>1+1+2+2+1+1+9+9+9+9+9+9+1+8+9+1+3+3+1</t>
  </si>
  <si>
    <t>Dvere vnútorné protipožiarne drevené EI EW 30 D1-D3, šxv 800x1970 mm, požiarna výplň DTD, SK certifikát, fólia</t>
  </si>
  <si>
    <t>1749575399</t>
  </si>
  <si>
    <t>"D-02"1+1+2+1+1+9+9+9+9+9+9+1+8+8+1</t>
  </si>
  <si>
    <t>611650001090.S</t>
  </si>
  <si>
    <t>Dvere vnútorné protipožiarne drevené EI EW 30 D3, šxv 900x1970 mm, požiarna výplň DTD, SK certifikát, fólia</t>
  </si>
  <si>
    <t>-1919652974</t>
  </si>
  <si>
    <t>"D03"1+3+3+3</t>
  </si>
  <si>
    <t>766662132.S</t>
  </si>
  <si>
    <t>Montáž dverového krídla otočného dvojkrídlového poldrážkového, do existujúcej zárubne, vrátane kovania</t>
  </si>
  <si>
    <t>999167318</t>
  </si>
  <si>
    <t>-1635640758</t>
  </si>
  <si>
    <t>611610000400.S7</t>
  </si>
  <si>
    <t>Dvere vnútorné dvojkrídlové, šírka 600-900 mm, výplň papierová voština, povrch fólia, plné-D-04</t>
  </si>
  <si>
    <t>-218322436</t>
  </si>
  <si>
    <t>766662134.S5</t>
  </si>
  <si>
    <t>Montáž dverového krídla otočného dvojkrídlového protipož., do existujúcej zárubne, vrátane kovania</t>
  </si>
  <si>
    <t>-845405247</t>
  </si>
  <si>
    <t>3+1</t>
  </si>
  <si>
    <t>611650001180.S</t>
  </si>
  <si>
    <t>Dvere vnútorné protipožiarne drevené EI EW 30 D3, šxv 1500x1970 mm, požiarna výplň DTD, SK certifikát, CPL lamino 0,2 mm</t>
  </si>
  <si>
    <t>-295928619</t>
  </si>
  <si>
    <t>611650001160.S</t>
  </si>
  <si>
    <t>Dvere vnútorné protipožiarne drevené EI EW 30 D3, šxv 1200x1970 mm, požiarna výplň DTD, SK certifikát,dyhované</t>
  </si>
  <si>
    <t>1031774095</t>
  </si>
  <si>
    <t>"D-04" 3</t>
  </si>
  <si>
    <t>"PP" 10+18+3+1+2</t>
  </si>
  <si>
    <t>"1NP" 13+30+2</t>
  </si>
  <si>
    <t>"2NP" 28+44+2</t>
  </si>
  <si>
    <t>2031495677</t>
  </si>
  <si>
    <t>1358352842</t>
  </si>
  <si>
    <t>1+15+1+28+1+21+1+21+1+29++1</t>
  </si>
  <si>
    <t>766694143.S</t>
  </si>
  <si>
    <t>Montáž parapetnej dosky plastovej šírky do 300 mm, dĺžky 1600-2600 mm</t>
  </si>
  <si>
    <t>-388687180</t>
  </si>
  <si>
    <t>1+1+1+1+1+1</t>
  </si>
  <si>
    <t>-1196480929</t>
  </si>
  <si>
    <t>1,6*(1+15+1+28+1+21+1+21+1+29+1+8+8+4+1)</t>
  </si>
  <si>
    <t>0,9*(2+2+2+2+2)</t>
  </si>
  <si>
    <t>2*(1+1+1+1)+2,4+2,8+1,2*11</t>
  </si>
  <si>
    <t>0,7*(1+2+2+2+2+2)</t>
  </si>
  <si>
    <t>-341298230</t>
  </si>
  <si>
    <t>21+120+6</t>
  </si>
  <si>
    <t>766694983.S</t>
  </si>
  <si>
    <t>Demontáž parapetnej dosky drevenej šírky nad 300 mm, dĺžky nad 1600 mm, -0,008t</t>
  </si>
  <si>
    <t>1544969929</t>
  </si>
  <si>
    <t>"1NP" 17+2+4+1+2</t>
  </si>
  <si>
    <t>"2NP" 30+2</t>
  </si>
  <si>
    <t>"3NP" 23+2</t>
  </si>
  <si>
    <t>"4NP" 23+2</t>
  </si>
  <si>
    <t>"5NP" 31+2</t>
  </si>
  <si>
    <t>917706316</t>
  </si>
  <si>
    <t>"hlin" 2+3+3+6+3+20+17+1+17+16+17+16+2+16+17+16+11</t>
  </si>
  <si>
    <t>"drev" 1+5+20+16+18+18+18+14+18+18+14+19+14+15+2+1</t>
  </si>
  <si>
    <t>661275810</t>
  </si>
  <si>
    <t>20+16+18+18+18+14+18+18+14+19+14+15+2+1</t>
  </si>
  <si>
    <t>611890005200.S</t>
  </si>
  <si>
    <t>Prah dubový, dĺžka 1210 mm, šírka 150 mm</t>
  </si>
  <si>
    <t>-496529697</t>
  </si>
  <si>
    <t>611890005600.S</t>
  </si>
  <si>
    <t>Prah dubový, dĺžka 1510 mm, šírka 150 mm</t>
  </si>
  <si>
    <t>819223100</t>
  </si>
  <si>
    <t>-421870864</t>
  </si>
  <si>
    <t>0,8*2+1,9*3+1,6*3+2,1*6+2,1*3+0,9*20+0,6*17+0,8*1+0,6*(17+16+17+16+2+16+17+16+11)</t>
  </si>
  <si>
    <t>-1592021000</t>
  </si>
  <si>
    <t>4+4+1+1+1+2</t>
  </si>
  <si>
    <t>3+3+3+1</t>
  </si>
  <si>
    <t>269156641</t>
  </si>
  <si>
    <t>-755060658</t>
  </si>
  <si>
    <t>"pož." 3+3+3+1</t>
  </si>
  <si>
    <t>1689485561</t>
  </si>
  <si>
    <t>"1PP " 1,2*0,6*9</t>
  </si>
  <si>
    <t xml:space="preserve">"1NP"  0,9*1,7*2+1,6*1,7*17+1,6*2,2*4+2,4*1,7*1</t>
  </si>
  <si>
    <t>"2NP" 1,6*1,7*7</t>
  </si>
  <si>
    <t>2145051019</t>
  </si>
  <si>
    <t>43,6+1,8+4,6+9</t>
  </si>
  <si>
    <t xml:space="preserve">Zábradlie nerezové, vertikálna výplň nerez, , výška 1000 mm,  kotvenie do podlahy-Z1,Z6,Z7,Z8</t>
  </si>
  <si>
    <t>-122998020</t>
  </si>
  <si>
    <t>1336849807</t>
  </si>
  <si>
    <t>12*5*2+3*2*2+6*2*2+6*2*2+6*2*2</t>
  </si>
  <si>
    <t>767165120.S</t>
  </si>
  <si>
    <t>Montáž zábradlia rovného montáž madiel z rúrok alebo tenkostenných profilov zváraním</t>
  </si>
  <si>
    <t>-78527891</t>
  </si>
  <si>
    <t>552380012400.S</t>
  </si>
  <si>
    <t>Madlo nerezové univerzálne pevné-Z5</t>
  </si>
  <si>
    <t>1912783274</t>
  </si>
  <si>
    <t>767230070.S</t>
  </si>
  <si>
    <t>Montáž schodiskového madla na stenu</t>
  </si>
  <si>
    <t>438724666</t>
  </si>
  <si>
    <t xml:space="preserve">Montáž opláštenia  obloženie balk.plášťa vonkajšie</t>
  </si>
  <si>
    <t>401911355</t>
  </si>
  <si>
    <t>"3NP"0,45*0,6*2*1+0,45*0,6*2*8</t>
  </si>
  <si>
    <t>"4NP"0,45*0,6*2*1+0,45*0,6*2*8</t>
  </si>
  <si>
    <t>"5NP" 0,45*0,6*2*1</t>
  </si>
  <si>
    <t>343317373</t>
  </si>
  <si>
    <t>-1550730580</t>
  </si>
  <si>
    <t>2*(2+2,55)*(1+1+1+1)</t>
  </si>
  <si>
    <t>2*(1,6+2,55)*(1+8+8)</t>
  </si>
  <si>
    <t>-798340277</t>
  </si>
  <si>
    <t>767612220.S</t>
  </si>
  <si>
    <t>Montáž okien hliníkových na PUR penu</t>
  </si>
  <si>
    <t>1258322213</t>
  </si>
  <si>
    <t>2*(1,6+1,7)*5</t>
  </si>
  <si>
    <t>Okno hliníkové dvojkrídklové OS+OS, izolačné trojsklo.s požiar. odolnosťou</t>
  </si>
  <si>
    <t>169952682</t>
  </si>
  <si>
    <t>1092681977</t>
  </si>
  <si>
    <t>2*(1,6+1,7)*(1+15+2)*(0,9+1,7)*2+2*(1,6+2,2)*4+2*(0,7+1,5)*1+2*(1,2+0,6)*11</t>
  </si>
  <si>
    <t>145935876</t>
  </si>
  <si>
    <t>692,16*1,15 'Prepočítané koeficientom množstva</t>
  </si>
  <si>
    <t>767640031.S</t>
  </si>
  <si>
    <t>Montáž zdvižno posuvných a sklopno posuvných hliníkových dverí na PUR penu</t>
  </si>
  <si>
    <t>2028001103</t>
  </si>
  <si>
    <t>2*(3+3,15)*3</t>
  </si>
  <si>
    <t>553410097030.S</t>
  </si>
  <si>
    <t>Dvere hliníkové zdvižne-posuvné, s dotuk. prepínačom izolačné trojsklo-D-08</t>
  </si>
  <si>
    <t>87559003</t>
  </si>
  <si>
    <t>-688760371</t>
  </si>
  <si>
    <t>2*(1,6+3,6)*3+2*(0,8+2,2)*1+2*(1,9+3)*3</t>
  </si>
  <si>
    <t>Dvere hliníkové jednokrídlové so zárubňou otočné šxv 800x2200 mm-D-12</t>
  </si>
  <si>
    <t>699566327</t>
  </si>
  <si>
    <t>553410097090.S</t>
  </si>
  <si>
    <t>Dvere vchodové hliníkové jednokrídlové s vodorovnou priečkou, izolačné trojsklo-D-09,D-10</t>
  </si>
  <si>
    <t>-1431498565</t>
  </si>
  <si>
    <t>"D-10" 2*(1,6+3,6)*3</t>
  </si>
  <si>
    <t>"D-09" 2*(1,9+3,0)*3</t>
  </si>
  <si>
    <t>405108403</t>
  </si>
  <si>
    <t>11+2+16+17+16+17+16+17+16+17+1+1+2+4+11+1+1+1+9+9+14+16+18+14+16+18+14</t>
  </si>
  <si>
    <t>16+8+9+14+16+1+1+10+8+5+1+1+2+2+2+2+3</t>
  </si>
  <si>
    <t>3+1+1+1</t>
  </si>
  <si>
    <t>-118743678</t>
  </si>
  <si>
    <t>BEZPEČNOSTNÝ ZÁMOK</t>
  </si>
  <si>
    <t>761768962</t>
  </si>
  <si>
    <t>43117063</t>
  </si>
  <si>
    <t>Elektron. zámok</t>
  </si>
  <si>
    <t>-925046451</t>
  </si>
  <si>
    <t>-676303803</t>
  </si>
  <si>
    <t>1961056669</t>
  </si>
  <si>
    <t>108947028</t>
  </si>
  <si>
    <t>1,6*1,7*(1+15+1+28+21+1+21+1+29+1)</t>
  </si>
  <si>
    <t>0,9*1,7*(2+2+2+2+2)</t>
  </si>
  <si>
    <t>2*2,55*(1+1)+2*2,55*(1+1)+1,6*2,55*1+1,6*2,55*(1+8+8+7)+2*(2,4+1,7)*1+2*(2,8+1,5)*1</t>
  </si>
  <si>
    <t>-429010692</t>
  </si>
  <si>
    <t>-1671545479</t>
  </si>
  <si>
    <t>729,21+30,11+76,94+150,53</t>
  </si>
  <si>
    <t>767995305.S</t>
  </si>
  <si>
    <t>Výroba doplnku stavebného atypického o hmotnosti od 4,01 do 5,5 kg stupňa zložitosti 1-madlo</t>
  </si>
  <si>
    <t>-349341678</t>
  </si>
  <si>
    <t>1333769695</t>
  </si>
  <si>
    <t>514572160</t>
  </si>
  <si>
    <t>"D"20,43+11,38</t>
  </si>
  <si>
    <t>"1NP"44,74</t>
  </si>
  <si>
    <t>"2NP"37,5</t>
  </si>
  <si>
    <t>"3NP"37,5</t>
  </si>
  <si>
    <t>"4NP"37,5</t>
  </si>
  <si>
    <t>"5NP"37,5</t>
  </si>
  <si>
    <t>"podst" 1,5*0,175*20*5</t>
  </si>
  <si>
    <t>1751508847</t>
  </si>
  <si>
    <t>252,8*1,04 'Prepočítané koeficientom množstva</t>
  </si>
  <si>
    <t>771415002.S</t>
  </si>
  <si>
    <t>Montáž soklíkov z obkladačiek do tmelu veľ. 250 x 65 mm</t>
  </si>
  <si>
    <t>474853550</t>
  </si>
  <si>
    <t>"balkony" 2,2*7*4</t>
  </si>
  <si>
    <t>597740000700.S</t>
  </si>
  <si>
    <t xml:space="preserve">Dlaždice keramické s protišmykovým povrchom </t>
  </si>
  <si>
    <t>968009629</t>
  </si>
  <si>
    <t>61,6*0,0676 'Prepočítané koeficientom množstva</t>
  </si>
  <si>
    <t>1216495455</t>
  </si>
  <si>
    <t>(6+6+3,375)*6-1,7*5</t>
  </si>
  <si>
    <t>1890512715</t>
  </si>
  <si>
    <t>83,75*3,467 'Prepočítané koeficientom množstva</t>
  </si>
  <si>
    <t>1090540453</t>
  </si>
  <si>
    <t>"B1" 3,71+6,47+4,64+4,67+6,68+6,24+6,82+49,35+40,45+1,45+3,36+20,98+15,44</t>
  </si>
  <si>
    <t>3,45+2,82+7,94+7,71+7,04+7,04+7,04+7,04+7,04+7,04</t>
  </si>
  <si>
    <t>2,7+1,34+2,34+2,68+1,32+1,32+2,68+37,5+2,7+1,34+1,34+2,7+2,68+2,68+1,34+2,7+2,7+1,34</t>
  </si>
  <si>
    <t>+1,34+2,7+2,7+1,34+1,34+2,7+2,7+1,34+1,34+2,7+2,72+1,34+1,34+2,72</t>
  </si>
  <si>
    <t>1,34+2,7+2,7+1,34+1,34+2,7+2,7+1,34+1,34+2,7+2,68+2,72+1,34+1,34+2,72</t>
  </si>
  <si>
    <t>-1201143274</t>
  </si>
  <si>
    <t>649,34*1,04 'Prepočítané koeficientom množstva</t>
  </si>
  <si>
    <t>771576109.S</t>
  </si>
  <si>
    <t>Montáž podláh z dlaždíc keramických do tmelu flexibilného mrazuvzdorného veľ. 300 x 300 mm</t>
  </si>
  <si>
    <t>-1924707632</t>
  </si>
  <si>
    <t>597740000800.S</t>
  </si>
  <si>
    <t>Dlaždice keramické s protišmykovým povrchom</t>
  </si>
  <si>
    <t>-1100165997</t>
  </si>
  <si>
    <t>101,72*1,04 'Prepočítané koeficientom množstva</t>
  </si>
  <si>
    <t>1049182658</t>
  </si>
  <si>
    <t>-1492065582</t>
  </si>
  <si>
    <t>"PP,1NP-5"NP"</t>
  </si>
  <si>
    <t>84,1</t>
  </si>
  <si>
    <t>"1np"19,85+7,4+21,6+11,5+14,1+18,9+7,9+14,1+27,35+14,3+27,35+27,35+14,15+14,15+18,6</t>
  </si>
  <si>
    <t>18,6+14,15+14,15+27,35+27,34+14,15+14,15+18,8</t>
  </si>
  <si>
    <t>"2np"19,1+14,3+7,299+16,1+19,1+14,3+7,299+7,299+14,3+19,05+18,95+14,3+7,3+7,3+14,3+19,1</t>
  </si>
  <si>
    <t>15,7+5,85+5,85+15,7+14,3+7,3+18,6+14,3+7,3+7,3+14,3+19,1+19,1+14,3+7,3+7,3+14,3+19,1</t>
  </si>
  <si>
    <t>19,45+14,25+7,25+7,3+14,3+19,1+15,7+5,85+19,1+14,3+7,25+7,25+14,3</t>
  </si>
  <si>
    <t>19,1+14,3+7,299+16,1+19,1+14,3+7,299+7,299+14,3+19,05+18,95+14,3+7,3+7,3+14,3+19,1</t>
  </si>
  <si>
    <t>"4np"19,1+14,3+7,299+16,1+19,1+14,3+7,299+7,299+14,3+19,05+18,95+14,3+7,3+7,3+14,3+19,1</t>
  </si>
  <si>
    <t>"5np"19,1+14,3+7,299+16,1+19,1+14,3+7,299+7,299+14,3+19,05+18,95+14,3+7,3+7,3+14,3+19,1</t>
  </si>
  <si>
    <t>1641190374</t>
  </si>
  <si>
    <t>2938,578*1,01 'Prepočítané koeficientom množstva</t>
  </si>
  <si>
    <t>19,7+13,99+7,26+14,58+12,51+20,56+20,56+12,51+12,51+19,65+13,58+20,56+12,51+12,51</t>
  </si>
  <si>
    <t>20,16</t>
  </si>
  <si>
    <t>20,78+12,68+12,68+20,64+20,32+12,68+12,68+20,73+14,74+9,37+8,91+19,65+12,68+12,68</t>
  </si>
  <si>
    <t>20,73+20,73+12,68+12,68+20,73+20,82+12,59+12,68+20,73+15,11+20,73+11,39+12,68</t>
  </si>
  <si>
    <t>20,78+12,68+12,68+20,64+20,32+12,68+12,68+20,73+14,74+9,37+4,24+6,91+3,74+10,65</t>
  </si>
  <si>
    <t>12,68+12,68+20,73+20,73+12,68+12,68+20,73+20,82+12,59+12,68+20,73+15,11+20,73</t>
  </si>
  <si>
    <t>+11,39+12,68</t>
  </si>
  <si>
    <t>20,78+12,68+15,8+20,783+12,68+12,68+20,064+20,32+12,68+12,68+20,73+14,74+9,37+4,24</t>
  </si>
  <si>
    <t>8,91+19,65+12,68+12,68+20,73+20,73+12,68+12,68+20,73+20,82+12,59+12,68+20,73</t>
  </si>
  <si>
    <t>15,11+20,73+11,39+12,68</t>
  </si>
  <si>
    <t>20,78+12,68+15,8+20,73+12,68+12,68+20,64+20,32+12,68+12,68+20,73+14,74+9,37+4,24</t>
  </si>
  <si>
    <t>+8,91+19,65+12,68+12,68+20,73+20,73+12,68+12,68+20,73+20,82+12,59+12,68+20,73+15,11</t>
  </si>
  <si>
    <t>20,73+11,39+12,68+12,68+19,65</t>
  </si>
  <si>
    <t>556661337</t>
  </si>
  <si>
    <t>291082039</t>
  </si>
  <si>
    <t>10,7+10,4+10,9+10,5+36,15+18,9+18,9+18,95+18,9+18,9</t>
  </si>
  <si>
    <t>6,55+47,4</t>
  </si>
  <si>
    <t>56,5+5,5+54,6</t>
  </si>
  <si>
    <t>56,5+5,5++54,6</t>
  </si>
  <si>
    <t>-151671532</t>
  </si>
  <si>
    <t>693,55*1,02 'Prepočítané koeficientom množstva</t>
  </si>
  <si>
    <t>"A" 20,43+11,8+20,47</t>
  </si>
  <si>
    <t>"A"2,91+41,85+60,17+27,3</t>
  </si>
  <si>
    <t>"A1" 12,42+20,48</t>
  </si>
  <si>
    <t xml:space="preserve">"A" </t>
  </si>
  <si>
    <t>54,92+27,62+60,17</t>
  </si>
  <si>
    <t>-1626114790</t>
  </si>
  <si>
    <t>6,3+5,76+6,79+5,94+64,17+20,43+20,47+14,33+29,43+20,43</t>
  </si>
  <si>
    <t>"1NP-A" 2,46+45,36</t>
  </si>
  <si>
    <t>"2NP-A" 54,92+1,74+52,92</t>
  </si>
  <si>
    <t>"3NP-A" 54,92+1,74+52,92</t>
  </si>
  <si>
    <t>"4NP-A" 54,92+1,74+52,92</t>
  </si>
  <si>
    <t>"5NP-A" 54,92+1,74+52,92</t>
  </si>
  <si>
    <t>-396564889</t>
  </si>
  <si>
    <t>680,19*1,03 'Prepočítané koeficientom množstva</t>
  </si>
  <si>
    <t>1737466323</t>
  </si>
  <si>
    <t>"C1"256,96</t>
  </si>
  <si>
    <t xml:space="preserve">"C"  </t>
  </si>
  <si>
    <t>20,2+3,12+16,52+7,66+12,42+20,48+3,66+12,42+41,85+12,68+12,68+41,85+41,85+12,51</t>
  </si>
  <si>
    <t>12,51+19,65+19,65+12,51+12,51+41,85+41,85+12,51+12,51+20,16</t>
  </si>
  <si>
    <t>12,68+20,78+12,68+2,95+15,8+20,73+12,68+2,97+2,97+12,68+20,64+20,32+12,68+2,95</t>
  </si>
  <si>
    <t>2,95+12,68+20,73+15,11+1,98+1,98+15,11+12,68+2,95+19,82+19,65+12,68+2,95+2,95</t>
  </si>
  <si>
    <t>12,68+20,73+20,73+12,68+2,95+2,95+12,68+20,73+20,82+12,59+2,96+2,95+12,68+20,73</t>
  </si>
  <si>
    <t>15,11+1,98++20,73+12,68+2,91+2,96+12,68</t>
  </si>
  <si>
    <t>20,78+12,68+2,95+15,8+20,73+12,68+2,97+2,97+12,68+20,64+20,32+12,68+2,95+2,95</t>
  </si>
  <si>
    <t>12,68+20,73+15,11+1,98+1,98+15,11+12,68+2,95+19,82+19,65+12,65+2,95+2,95+12,68</t>
  </si>
  <si>
    <t>20,73+20,73+12,68+2,95+2,95+12,68+20,73+20,82+12,59+2,96+2,95+12,68+20,73+15,11</t>
  </si>
  <si>
    <t>+1,98+20,73+12,68+2,91+2,96+12,68</t>
  </si>
  <si>
    <t>1604869397</t>
  </si>
  <si>
    <t>2947*1,03 'Prepočítané koeficientom množstva</t>
  </si>
  <si>
    <t>776551830.S</t>
  </si>
  <si>
    <t xml:space="preserve">Odstránenie povlakových podláh voľne položených,  -0,00100t-koberec</t>
  </si>
  <si>
    <t>650527692</t>
  </si>
  <si>
    <t>"1NP-C1"</t>
  </si>
  <si>
    <t>"C1"7,28</t>
  </si>
  <si>
    <t>"A1"12,42+20,48+19,23</t>
  </si>
  <si>
    <t>1846683642</t>
  </si>
  <si>
    <t>450486965</t>
  </si>
  <si>
    <t>-1755083016</t>
  </si>
  <si>
    <t>-1650428570</t>
  </si>
  <si>
    <t>13,05+18,86+29,45+19,06+20,83+39,27+18,56+9,6+19,39</t>
  </si>
  <si>
    <t>17,06+15,74+29,35+24,27+25,95+24,27+24,27+51,233+24,27+24,27+24,27+24,27</t>
  </si>
  <si>
    <t>15,26+10,7+13,58+8,5+15,26+10,58+10,58+15,26+15,36+10,7+10,7+15,26+14,54+14,54</t>
  </si>
  <si>
    <t>10,7+15,26+15,26+10,7+10,7+15,26+15,26+10,7+10,7+15,26+15,26+10,7+10,7+15,26 +14,54</t>
  </si>
  <si>
    <t>15,38+10,7+10,7+15,38</t>
  </si>
  <si>
    <t>15,26+10,7+13,58+8,5+15,26+10,58+10,58+15,26+15,36+10,7+10,7+15,26+14,54+14,54+10,7</t>
  </si>
  <si>
    <t>15,26+15,26+10,7+10,7+15,26+15,26+10,7+10,7+15,26+15,26+10,7+10,7+15,26+14,54+15,38</t>
  </si>
  <si>
    <t>10,7+15,38</t>
  </si>
  <si>
    <t>-959323567</t>
  </si>
  <si>
    <t>2182,153*1,04 'Prepočítané koeficientom množstva</t>
  </si>
  <si>
    <t>1359700626</t>
  </si>
  <si>
    <t>2*0,9*1+2*0,91+3,3*0,9*8+2*0,9*1+3,3*0,9*2*8+2*0,9*2*1</t>
  </si>
  <si>
    <t>-131788726</t>
  </si>
  <si>
    <t>"3NP" 2*0,9*2*1+3,28*0,9*2*8</t>
  </si>
  <si>
    <t>"4NP" 2*0,9*2*1+3,28*0,9*2*8</t>
  </si>
  <si>
    <t>(10+33+33+33+33)*(2*1,97+0,6)*(0,1+2*0,05)</t>
  </si>
  <si>
    <t>(19+3+48+48+48+48)*(2*1,97+0,8)*(0,1+2*0,05)</t>
  </si>
  <si>
    <t>5*(2*1,97+1,5)*(0,1+2*0,05)</t>
  </si>
  <si>
    <t>1090706020</t>
  </si>
  <si>
    <t>25,88+34,95+28,8</t>
  </si>
  <si>
    <t>8,85+10,95+10,95++10,88+92,25+10,95+10,95+35,33</t>
  </si>
  <si>
    <t>84,75+10,95+10,95+35,78+10,95+10,95+92,25+10,95+10,95+10,95+10,95+10,88+10,95</t>
  </si>
  <si>
    <t>8,78+10,88+10,88+10,95+10,95+10,95+10,95</t>
  </si>
  <si>
    <t>87,75+10,95+10,95+35,78+11,25+10,95+92,25+10,95+21,52+21,52+21,52+10,88+10,95</t>
  </si>
  <si>
    <t>8,78+10,88+10,88</t>
  </si>
  <si>
    <t>84,75+10,95+10,95+10,95+10,95+10,95+10,95+35,78+10,95+10,95+92,24+10,95+10,95</t>
  </si>
  <si>
    <t>10,95+10,95+10,88+10,95+8,78+10,88+10,88</t>
  </si>
  <si>
    <t xml:space="preserve">84,75+10,95+10,95+10,95+10,95+35,78+10,95+10,95+92,24+10,95+10,95+10,95+10,95+10,88 </t>
  </si>
  <si>
    <t>10,95+8,78+10,88+10,88 +10,95</t>
  </si>
  <si>
    <t xml:space="preserve">"stropy"1PP-5PP"  </t>
  </si>
  <si>
    <t>5126,781</t>
  </si>
  <si>
    <t>1199443973</t>
  </si>
  <si>
    <t>"stropy"4985,41-1501,33</t>
  </si>
  <si>
    <t>"steny" 13685,486-2182,153</t>
  </si>
  <si>
    <t>"SDK"295,318*2</t>
  </si>
  <si>
    <t>2018182644</t>
  </si>
  <si>
    <t>Montáž presklenej steny s dvomi bočnými svetlíkmi a nadsvetlíkom, rozmer otvoru 1010 - 2500/2500 mm</t>
  </si>
  <si>
    <t>762342323</t>
  </si>
  <si>
    <t>1+2+2+2+2+1</t>
  </si>
  <si>
    <t>1125683535</t>
  </si>
  <si>
    <t>"D-06"</t>
  </si>
  <si>
    <t>2,1*2,65*(1+2+2+2+2)</t>
  </si>
  <si>
    <t>553410097060.S</t>
  </si>
  <si>
    <t>Dvere hliníkové dvojkrídlové OS+O, izolačné dvojsklo-D-11</t>
  </si>
  <si>
    <t>-1351558851</t>
  </si>
  <si>
    <t>2*(2+2,55)*1</t>
  </si>
  <si>
    <t>-498237700</t>
  </si>
  <si>
    <t>st-2.etapa - Statika</t>
  </si>
  <si>
    <t xml:space="preserve">    25-M - Povrchová úprava strojov a zariadení</t>
  </si>
  <si>
    <t>-227940345</t>
  </si>
  <si>
    <t>1340253322</t>
  </si>
  <si>
    <t>1217570295</t>
  </si>
  <si>
    <t>-1526438808</t>
  </si>
  <si>
    <t>-985303840</t>
  </si>
  <si>
    <t>-2042565212</t>
  </si>
  <si>
    <t>-143134553</t>
  </si>
  <si>
    <t>0,866036+1,186551</t>
  </si>
  <si>
    <t>-2047003481</t>
  </si>
  <si>
    <t>-1291008144</t>
  </si>
  <si>
    <t>-1226272805</t>
  </si>
  <si>
    <t>1733351219</t>
  </si>
  <si>
    <t>760434417</t>
  </si>
  <si>
    <t>0,761701</t>
  </si>
  <si>
    <t>389361001.S</t>
  </si>
  <si>
    <t>Doplňujúca výstuž konštrukcií z betonárskej ocele pre každý druh a stavebný diel</t>
  </si>
  <si>
    <t>571270242</t>
  </si>
  <si>
    <t>0,0098*6</t>
  </si>
  <si>
    <t xml:space="preserve">Dobetónovanie  konštrukcií B 25/30 s debnním a oddebnením</t>
  </si>
  <si>
    <t>-705411296</t>
  </si>
  <si>
    <t>"pri rampe"</t>
  </si>
  <si>
    <t>1,24*0,372*0,16+1,24*0,844*0,16</t>
  </si>
  <si>
    <t>"po komíne"</t>
  </si>
  <si>
    <t>1,95*0,8*0,2*6</t>
  </si>
  <si>
    <t>-916892785</t>
  </si>
  <si>
    <t>0,0112*6</t>
  </si>
  <si>
    <t>-190567130</t>
  </si>
  <si>
    <t>-1871354481</t>
  </si>
  <si>
    <t>-578402865</t>
  </si>
  <si>
    <t>-1257608750</t>
  </si>
  <si>
    <t>1549217313</t>
  </si>
  <si>
    <t>3,6*3,0</t>
  </si>
  <si>
    <t>1349946850</t>
  </si>
  <si>
    <t>2+20+22*6</t>
  </si>
  <si>
    <t>-463668253</t>
  </si>
  <si>
    <t>22781811</t>
  </si>
  <si>
    <t>Set HIT-HY 200-R V3 500/2 (20)</t>
  </si>
  <si>
    <t>-157534460</t>
  </si>
  <si>
    <t>22*6</t>
  </si>
  <si>
    <t>2105850</t>
  </si>
  <si>
    <t>Prievl. kotva HST3 M12x125 50/30</t>
  </si>
  <si>
    <t>-1768226213</t>
  </si>
  <si>
    <t>78001019</t>
  </si>
  <si>
    <t>963042819.S</t>
  </si>
  <si>
    <t xml:space="preserve">Búranie akýchkoľvek betónových schodiskových stupňov zhotovených na mieste,  -0,07000t</t>
  </si>
  <si>
    <t>-1363770674</t>
  </si>
  <si>
    <t>-909325138</t>
  </si>
  <si>
    <t>20*3+22*2,5</t>
  </si>
  <si>
    <t>2005506059</t>
  </si>
  <si>
    <t>2009166591</t>
  </si>
  <si>
    <t>1040905322</t>
  </si>
  <si>
    <t>-1641851925</t>
  </si>
  <si>
    <t>0,995*9 'Prepočítané koeficientom množstva</t>
  </si>
  <si>
    <t>-1518897211</t>
  </si>
  <si>
    <t>1587751896</t>
  </si>
  <si>
    <t>1177794729</t>
  </si>
  <si>
    <t>-1536432218</t>
  </si>
  <si>
    <t>Izolácia proti zemnej vlhkosti a povrchovej vodeI hr. 2 mm na ploche zvislej</t>
  </si>
  <si>
    <t>43759208</t>
  </si>
  <si>
    <t>-1025792422</t>
  </si>
  <si>
    <t>-1089099579</t>
  </si>
  <si>
    <t>767161110.S</t>
  </si>
  <si>
    <t>Montáž zábradlia rovného z rúrok do muriva, s hmotnosťou 1 metra zábradlia do 20 kg</t>
  </si>
  <si>
    <t>-1148496700</t>
  </si>
  <si>
    <t>6*2</t>
  </si>
  <si>
    <t>1585235403</t>
  </si>
  <si>
    <t>2*6,15</t>
  </si>
  <si>
    <t>553850000100.S475</t>
  </si>
  <si>
    <t>Prvky pre oceľovú nosnú konštrukciu - zábradlie a madlo</t>
  </si>
  <si>
    <t>-1971619722</t>
  </si>
  <si>
    <t>1723132966</t>
  </si>
  <si>
    <t>Prvky pre oceľovú nosnú konštrukciu - rampa</t>
  </si>
  <si>
    <t>1264180114</t>
  </si>
  <si>
    <t>767995215.S</t>
  </si>
  <si>
    <t>Výroba atypického zábradlia rovného z rúrok</t>
  </si>
  <si>
    <t>1601998052</t>
  </si>
  <si>
    <t>464517094</t>
  </si>
  <si>
    <t>-1390318632</t>
  </si>
  <si>
    <t>2039812775</t>
  </si>
  <si>
    <t>25-M</t>
  </si>
  <si>
    <t>Povrchová úprava strojov a zariadení</t>
  </si>
  <si>
    <t>250040131.S</t>
  </si>
  <si>
    <t>Metalizácia zinkom /Zn/ 100 mikrometrov tr.IV. spotreba kovu 1.07 kg/m2, výška do 1,9 m</t>
  </si>
  <si>
    <t>176075187</t>
  </si>
  <si>
    <t>(641,62+151,7)*0,032</t>
  </si>
  <si>
    <t>246220000800.S</t>
  </si>
  <si>
    <t>Farba zinková</t>
  </si>
  <si>
    <t>457314499</t>
  </si>
  <si>
    <t>25,386*1,07 'Prepočítané koeficientom množstva</t>
  </si>
  <si>
    <t>-651831835</t>
  </si>
  <si>
    <t>930139276</t>
  </si>
  <si>
    <t>173813132</t>
  </si>
  <si>
    <t>eo-2.etapa - Elektroinštalácia-II.etapa</t>
  </si>
  <si>
    <t>211010006</t>
  </si>
  <si>
    <t>P/Osadenie plastovej "hmoždinky", vyvŕtanie diery D 8mm, do muriva z ostro pálen. tehál, alebo stredne tvrdého kameňa</t>
  </si>
  <si>
    <t>357000A086.1</t>
  </si>
  <si>
    <t>Rozvádzač RP2L</t>
  </si>
  <si>
    <t>357000A086.2</t>
  </si>
  <si>
    <t>Rozvádzač RP2S</t>
  </si>
  <si>
    <t>357000A086.3</t>
  </si>
  <si>
    <t>Rozvádzač RP3L</t>
  </si>
  <si>
    <t>357000A086.4</t>
  </si>
  <si>
    <t>Rozvádzač RP3S</t>
  </si>
  <si>
    <t>357000A086.5</t>
  </si>
  <si>
    <t>Rozvádzač RP4L</t>
  </si>
  <si>
    <t>357000A086.6</t>
  </si>
  <si>
    <t>Rozvádzač RP4S</t>
  </si>
  <si>
    <t>357000A086.7</t>
  </si>
  <si>
    <t>Rozvádzač RP5L</t>
  </si>
  <si>
    <t>357000A086.8</t>
  </si>
  <si>
    <t>Rozvádzač RP5S</t>
  </si>
  <si>
    <t>357000A091.1</t>
  </si>
  <si>
    <t>Rozvádzač RB1</t>
  </si>
  <si>
    <t>357000A091.2</t>
  </si>
  <si>
    <t>Rozvádzač RP1S</t>
  </si>
  <si>
    <t>341228E120</t>
  </si>
  <si>
    <t>Kábel bezhalogénový Cu 1kV : 1-CXKH-V-J 3x2,5 P60-R B2ca-s1,d0,a1</t>
  </si>
  <si>
    <t>úk-2.etapa - Ústredné vykurovanie-II.etapa</t>
  </si>
  <si>
    <t>713483104.S</t>
  </si>
  <si>
    <t>Montáž tepelnej izolácie pre rozvodné potrubia priemeru od 20 mm kúrenia, zdravotechniky, klimatizácie a chladenia</t>
  </si>
  <si>
    <t>283310028200-R</t>
  </si>
  <si>
    <t>Izolačná trubica - kaučukové trubice Armaflex HT 22x25</t>
  </si>
  <si>
    <t>283310029400-R</t>
  </si>
  <si>
    <t>Izolačná trubica - kaučukové trubice Armaflex HT 28x25 mm</t>
  </si>
  <si>
    <t>732610520.S</t>
  </si>
  <si>
    <t>Montáž 7 solárnych kolektorov plochých na plochú strechu na stojany zvislo, uhol sklonu 25° až 60°</t>
  </si>
  <si>
    <t>765331820-R</t>
  </si>
  <si>
    <t>Montáž upevňovacej sady</t>
  </si>
  <si>
    <t>484720022800-R</t>
  </si>
  <si>
    <t>Upevňovacia sada pre ploché strechy pre zaťaženie vetrom do 150 km/hod pre kolektorové pole v počte 7 ks kolektorov.</t>
  </si>
  <si>
    <t>484710008400</t>
  </si>
  <si>
    <t>Médium teplonosné „Tyfocor LS“ do -28 °C, objem 20 l, VIESSMANN</t>
  </si>
  <si>
    <t>998732202.S</t>
  </si>
  <si>
    <t>Presun hmôt pre strojovne v objektoch výšky nad 6 m do 12 m</t>
  </si>
  <si>
    <t>733151119.S</t>
  </si>
  <si>
    <t>Potrubie z medených rúrok tvrdých spájaných lisovaním D 22/1,0 mm</t>
  </si>
  <si>
    <t>733151122.S</t>
  </si>
  <si>
    <t>Potrubie z medených rúrok tvrdých spájaných lisovaním D 28/1,0 mm</t>
  </si>
  <si>
    <t>733191201.S</t>
  </si>
  <si>
    <t>Tlaková skúška medeného potrubia do D 35 mm</t>
  </si>
  <si>
    <t>735154140.S</t>
  </si>
  <si>
    <t>Montáž vykurovacieho telesa panelového dvojradového výšky 600 mm/ dĺžky 400-600 mm</t>
  </si>
  <si>
    <t>484530056300</t>
  </si>
  <si>
    <t>Teleso vykurovacie doskové dvojpanelové oceľové KORAD 21K, vxl 600x400 mm s bočným pripojením a konvektorom, KORAD RADIATORS</t>
  </si>
  <si>
    <t>484530065900</t>
  </si>
  <si>
    <t>Teleso vykurovacie doskové dvojpanelové oceľové KORAD 22K, vxl 600x800 mm s bočným pripojením a dvoma konvektormi, KORAD RADIATORS</t>
  </si>
  <si>
    <t>484530066000</t>
  </si>
  <si>
    <t>Teleso vykurovacie doskové dvojpanelové oceľové KORAD 22K, vxl 600x900 mm s bočným pripojením a dvoma konvektormi, KORAD RADIATORS</t>
  </si>
  <si>
    <t>735154143.S</t>
  </si>
  <si>
    <t>Montáž vykurovacieho telesa panelového dvojradového výšky 600 mm/ dĺžky 1400-1800 mm</t>
  </si>
  <si>
    <t>484530066500</t>
  </si>
  <si>
    <t>Teleso vykurovacie doskové dvojpanelové oceľové KORAD 22K, vxl 600x1400 mm s bočným pripojením a dvoma konvektormi, KORAD RADIATORS</t>
  </si>
  <si>
    <t>735154150.S</t>
  </si>
  <si>
    <t>Montáž vykurovacieho telesa panelového dvojradového výšky 900 mm/ dĺžky 400-600 mm</t>
  </si>
  <si>
    <t>484530016023.S</t>
  </si>
  <si>
    <t>Teleso vykurovacie doskové dvojradové oceľové, vxlxhĺ 900x400x66 mm, s bočným pripojením</t>
  </si>
  <si>
    <t>484530058200</t>
  </si>
  <si>
    <t>Teleso vykurovacie doskové dvojpanelové oceľové KORAD 21K, vxl 900x500 mm s bočným pripojením a konvektorom, KORAD RADIATORS</t>
  </si>
  <si>
    <t>484530068200</t>
  </si>
  <si>
    <t>Teleso vykurovacie doskové dvojpanelové oceľové KORAD 22K, vxl 900x800 mm s bočným pripojením a dvoma konvektormi, KORAD RADIATORS</t>
  </si>
  <si>
    <t>484530058900</t>
  </si>
  <si>
    <t>Teleso vykurovacie doskové dvojpanelové oceľové KORAD 21K, vxl 900x1200 mm s bočným pripojením a konvektorom, KORAD RADIATORS</t>
  </si>
  <si>
    <t>484530068600</t>
  </si>
  <si>
    <t>Teleso vykurovacie doskové dvojpanelové oceľové KORAD 22K, vxl 900x1200 mm s bočným pripojením a dvoma konvektormi, KORAD RADIATORS</t>
  </si>
  <si>
    <t>vzt-2.etapa - Vzduchotechnika</t>
  </si>
  <si>
    <t>971036020.S</t>
  </si>
  <si>
    <t>Jadrové vrty diamantovými korunkami do D 250 mm do stien - murivo tehlové -0,00079t</t>
  </si>
  <si>
    <t>769021253.S</t>
  </si>
  <si>
    <t>Montáž tvarovky do štvorhranného potrubia do obvodu 1800 mm</t>
  </si>
  <si>
    <t>429850026400</t>
  </si>
  <si>
    <t>Tvarovka pre štvorhranné potrubie 1800, TZB GLOBAL</t>
  </si>
  <si>
    <t>429850007800-R</t>
  </si>
  <si>
    <t>Obluk lisovaný 90°, 125mm</t>
  </si>
  <si>
    <t>429850008100-R</t>
  </si>
  <si>
    <t>Oblúk lisovaný 90°, 160 mm</t>
  </si>
  <si>
    <t>769021337.S</t>
  </si>
  <si>
    <t>Montáž spojky na spiro potrubie DN 160-250</t>
  </si>
  <si>
    <t>429850013100-R</t>
  </si>
  <si>
    <t>Spojka DN 160 pre kruhové spiro potrubie</t>
  </si>
  <si>
    <t>429850013300-R</t>
  </si>
  <si>
    <t>Spojka DN 200 pre kruhové spiro potrubie</t>
  </si>
  <si>
    <t>769021379.S</t>
  </si>
  <si>
    <t>Montáž prechodu symetrického na spiro potrubie DN 80-140</t>
  </si>
  <si>
    <t>429850017800-R</t>
  </si>
  <si>
    <t>Prechod symetrický DN 125/100 pre kruhové spiro potrubie</t>
  </si>
  <si>
    <t>429850018150-R</t>
  </si>
  <si>
    <t>Prechod symetrický DN 160/100 pre kruhové spiro potrubie</t>
  </si>
  <si>
    <t>429850010650-R</t>
  </si>
  <si>
    <t>T-kus DN 160/125/150 pre kruhové spiro potrubie</t>
  </si>
  <si>
    <t>429850010900-R</t>
  </si>
  <si>
    <t>T-kus DN 200/125/200 pre kruhové spiro potrubie</t>
  </si>
  <si>
    <t>769021415.S</t>
  </si>
  <si>
    <t>Montáž krížovej rozbočky na spiro potrubie DN 150-200</t>
  </si>
  <si>
    <t>429850020400-R</t>
  </si>
  <si>
    <t>SPIRO X-kus 160-125</t>
  </si>
  <si>
    <t>196730061500-R</t>
  </si>
  <si>
    <t>Kondenzačný kus KDF DN160 na kruhové VZT potrubie (SPIRO)</t>
  </si>
  <si>
    <t>769035078.S</t>
  </si>
  <si>
    <t>Montáž krycej mriežky hranatej do prierezu 0.100 m2</t>
  </si>
  <si>
    <t>429720211000-R</t>
  </si>
  <si>
    <t>Vonkajšia mriežka pre prívod a odvod vzduchu, sieťka proti vniknutiu hmyzu, Z lamely zabraňujú vniknutiu vody do objektu, materiál eloxovaný hliník, rozmery 200 x 200 mm</t>
  </si>
  <si>
    <t>429720211100-R</t>
  </si>
  <si>
    <t>Vonkajšia mriežka pre prívod a odvod vzduchu, sieťka proti vniknutiu hmyzu, Z lamely zabraňujú vniknutiu vody do objektu, materiál eloxovaný hliník, rozmery 300x300 mm</t>
  </si>
  <si>
    <t>429520010550-R</t>
  </si>
  <si>
    <t>MS 257 Nastaviteľná konzola pre nástennú montáž, balenie obsahuje: 1 ks konzola, tlmiace podložky so skrutkami a kotviaca sada (hmoždinky so skrutkami). Dĺžka ramena: 550 mm, Šírka vodiacej lišty: 800 mm, nosnosť 140 kg (70 + 70).</t>
  </si>
  <si>
    <t>HZS000311.S</t>
  </si>
  <si>
    <t>Stavebno montážne práce menej náročne, pomocné alebo manipulačné (Tr. 1) v rozsahu menej ako 4 hodiny</t>
  </si>
  <si>
    <t>zt-2.etapa - Zdravotechnická inštalácia</t>
  </si>
  <si>
    <t>972056011.S</t>
  </si>
  <si>
    <t>Jadrové vrty diamantovými korunkami do D 120 mm do stropov - železobetónových -0,00027t</t>
  </si>
  <si>
    <t>283310036900</t>
  </si>
  <si>
    <t>Izolačné púzdro PR 65 AL z čadičovej vlny s hliníkovou fóliou AL, vnútorný priemer d 70 mm, hr. 60 mm, bal. 9,6 bm, ISOVER</t>
  </si>
  <si>
    <t>283310005400.S</t>
  </si>
  <si>
    <t>Izolačná PE trubica dxhr. 76x20 mm, nadrezaná, na izolovanie rozvodov vody, kúrenia, zdravotechniky</t>
  </si>
  <si>
    <t>721140915.S</t>
  </si>
  <si>
    <t>Oprava odpadového potrubia liatinového prepojenie doterajšieho potrubia DN 100</t>
  </si>
  <si>
    <t>721170962.S</t>
  </si>
  <si>
    <t>Oprava odpadového potrubia novodurového prepojenie doterajšieho potrubia D 63 mm</t>
  </si>
  <si>
    <t>721213015.S</t>
  </si>
  <si>
    <t>Montáž podlahového vpustu s zvislým odtokom DN 110</t>
  </si>
  <si>
    <t>286630029100.S</t>
  </si>
  <si>
    <t>Podlahový vpust, vertikálny odtok DN 110, mriežka/krytka nerez, zápachová uzávierka</t>
  </si>
  <si>
    <t>722172117.S</t>
  </si>
  <si>
    <t>Potrubie z plastických rúr PP-R D 75 mm - PN16, polyfúznym zváraním</t>
  </si>
  <si>
    <t>722221015.S</t>
  </si>
  <si>
    <t>Montáž guľového kohúta závitového priameho pre vodu G 3/4</t>
  </si>
  <si>
    <t>551110005000.S</t>
  </si>
  <si>
    <t>Guľový uzáver pre vodu 3/4", niklovaná mosadz</t>
  </si>
  <si>
    <t>722221422.S</t>
  </si>
  <si>
    <t>Montáž kompenzátora závitového pre oceľové potrubie pryžového G 2 1/2</t>
  </si>
  <si>
    <t>551810004900.S</t>
  </si>
  <si>
    <t>Pryžový kompenzátor závitový so šróbením 2 1/2", dĺžka 218 mm, pre rozvody vody a kúrenia, galvanizovaná oceľ, EPDM</t>
  </si>
  <si>
    <t>388240001735.S</t>
  </si>
  <si>
    <t>Vodomer bytový s osadeným rádiovým modulom pre diaľkový zber údajov SV, prietok 1,6 m3/hod, PN 16, DN 15, l = 110 mm, G 3/4 B</t>
  </si>
  <si>
    <t>725129201.S</t>
  </si>
  <si>
    <t>Montáž pisoáru keramického bez splachovacej nádrže</t>
  </si>
  <si>
    <t>642510000100.S</t>
  </si>
  <si>
    <t>Pisoár keramický</t>
  </si>
  <si>
    <t>552370000100</t>
  </si>
  <si>
    <t>Predstenový systém DuoFix pre závesné WC, výška 1120 mm so splachovacou podomietkovou nádržou Sigma 12, bezbariérový, plast, GEBERIT</t>
  </si>
  <si>
    <t>642360004900.S</t>
  </si>
  <si>
    <t>Misa záchodová keramická závesná bezbariérová, bez splachovacieho okruhu</t>
  </si>
  <si>
    <t>642210000500.S</t>
  </si>
  <si>
    <t>Umývadielko keramické stenové</t>
  </si>
  <si>
    <t>500.188.01.7</t>
  </si>
  <si>
    <t>Bezbariérové umývadlo Comfort: 65x55cm, Otvor pre batériu=V strede, Prepad=Bez, Biela</t>
  </si>
  <si>
    <t>725245272.S</t>
  </si>
  <si>
    <t>Montáž sprchových kútov kompletných štvrťkruhových do 800x800 mm</t>
  </si>
  <si>
    <t>552230000400.S</t>
  </si>
  <si>
    <t>Kút sprchový štvrťkruhový, štvordielny, rozmer 800x800x1950 mm, 6 mm bezpečnostné sklo</t>
  </si>
  <si>
    <t>H3897250000001</t>
  </si>
  <si>
    <t>Madlo toaletné sklopné 80cm, biele</t>
  </si>
  <si>
    <t>552380012800</t>
  </si>
  <si>
    <t>Madlo nerezové pevné, dĺžka 550 mm, povrch lesklý</t>
  </si>
  <si>
    <t>L1040111</t>
  </si>
  <si>
    <t>Pevné držadlo pre umývadlo 50 cm</t>
  </si>
  <si>
    <t>725320822.S</t>
  </si>
  <si>
    <t xml:space="preserve">Demontáž drezu dvojitého bez výtokovej armatúry vstavaného v kuchynskej zostave,  -0,01730t</t>
  </si>
  <si>
    <t>725330820.S</t>
  </si>
  <si>
    <t xml:space="preserve">Demontáž výlevky bez výtokovej armatúry, bez nádrže a splachovacieho potrubia, diturvitovej,  -0,03470t</t>
  </si>
  <si>
    <t>725819201.S</t>
  </si>
  <si>
    <t>Montáž ventilu nástenného G 1/2</t>
  </si>
  <si>
    <t>Z502</t>
  </si>
  <si>
    <t>Pisoárový tlačný ventil</t>
  </si>
  <si>
    <t>55001L,0</t>
  </si>
  <si>
    <t>Umývadlová páková batéria s predĺženou ovládacou pákou</t>
  </si>
  <si>
    <t>340</t>
  </si>
  <si>
    <t>342</t>
  </si>
  <si>
    <t>344</t>
  </si>
  <si>
    <t>346</t>
  </si>
  <si>
    <t>348</t>
  </si>
  <si>
    <t>725869302.S</t>
  </si>
  <si>
    <t>Montáž zápachovej uzávierky pre zariaďovacie predmety, umývadlovej do D 50 mm (podomietková)</t>
  </si>
  <si>
    <t>350</t>
  </si>
  <si>
    <t>551620005600</t>
  </si>
  <si>
    <t>Zápachová uzávierka podomietková - sifón pre umývadlo, d 50-56 mm, G 1 1/4", alpská biela, s krabicou pre montáž do steny, vodorovný odtok, plast</t>
  </si>
  <si>
    <t>352</t>
  </si>
  <si>
    <t>354</t>
  </si>
  <si>
    <t>356</t>
  </si>
  <si>
    <t>358</t>
  </si>
  <si>
    <t>360</t>
  </si>
  <si>
    <t>725869340.S</t>
  </si>
  <si>
    <t>Montáž zápachovej uzávierky pre zariaďovacie predmety, sprchovej do D 50 mm</t>
  </si>
  <si>
    <t>362</t>
  </si>
  <si>
    <t>551620003400.S</t>
  </si>
  <si>
    <t>Zápachová uzávierka sprchových vaničiek DN 40/50</t>
  </si>
  <si>
    <t>364</t>
  </si>
  <si>
    <t>725869371.S</t>
  </si>
  <si>
    <t>Montáž zápachovej uzávierky pre zariaďovacie predmety, pisoárovej do D 50 mm</t>
  </si>
  <si>
    <t>366</t>
  </si>
  <si>
    <t>551620011000.S</t>
  </si>
  <si>
    <t>Zápachová uzávierka - sifón pre pisoáre DN 50</t>
  </si>
  <si>
    <t>368</t>
  </si>
  <si>
    <t>370</t>
  </si>
  <si>
    <t>372</t>
  </si>
  <si>
    <t>374</t>
  </si>
  <si>
    <t>376</t>
  </si>
  <si>
    <t>eps-2.etapa - EPS-II.etapa</t>
  </si>
  <si>
    <t>položka - Montážny materiál a práce</t>
  </si>
  <si>
    <t>-1989744214</t>
  </si>
  <si>
    <t>-1908983425</t>
  </si>
  <si>
    <t>1142773044</t>
  </si>
  <si>
    <t>626759663</t>
  </si>
  <si>
    <t>63189958</t>
  </si>
  <si>
    <t>-362329717</t>
  </si>
  <si>
    <t>-1540795688</t>
  </si>
  <si>
    <t>-97417734</t>
  </si>
  <si>
    <t>892497312</t>
  </si>
  <si>
    <t>1110627679</t>
  </si>
  <si>
    <t>-1443034743</t>
  </si>
  <si>
    <t>-1067037081</t>
  </si>
  <si>
    <t>Montážny materiál a práce</t>
  </si>
  <si>
    <t>-1590553013</t>
  </si>
  <si>
    <t>21001l</t>
  </si>
  <si>
    <t>557015541</t>
  </si>
  <si>
    <t>185519607</t>
  </si>
  <si>
    <t>21001lr</t>
  </si>
  <si>
    <t>1090991085</t>
  </si>
  <si>
    <t>-1221839554</t>
  </si>
  <si>
    <t>128424175</t>
  </si>
  <si>
    <t>-142700486</t>
  </si>
  <si>
    <t>-1771207198</t>
  </si>
  <si>
    <t>1706542930</t>
  </si>
  <si>
    <t>-185283516</t>
  </si>
  <si>
    <t>497297632</t>
  </si>
  <si>
    <t>22026-1661</t>
  </si>
  <si>
    <t>1994209493</t>
  </si>
  <si>
    <t>460680022</t>
  </si>
  <si>
    <t xml:space="preserve">Prieraz v betóne alebo v stene </t>
  </si>
  <si>
    <t>-2014930933</t>
  </si>
  <si>
    <t>-1533513156</t>
  </si>
  <si>
    <t>210 02-0912p2</t>
  </si>
  <si>
    <t>-1682165196</t>
  </si>
  <si>
    <t>1536310214</t>
  </si>
  <si>
    <t>-1589739984</t>
  </si>
  <si>
    <t>220 20-025126</t>
  </si>
  <si>
    <t>-742646966</t>
  </si>
  <si>
    <t>-581017981</t>
  </si>
  <si>
    <t>360839296</t>
  </si>
  <si>
    <t>1118299207</t>
  </si>
  <si>
    <t>1985995704</t>
  </si>
  <si>
    <t>1043853102</t>
  </si>
  <si>
    <t>-194915889</t>
  </si>
  <si>
    <t>1210870428</t>
  </si>
  <si>
    <t>-695271023</t>
  </si>
  <si>
    <t>-1103876887</t>
  </si>
  <si>
    <t>1241515507</t>
  </si>
  <si>
    <t>2095450122</t>
  </si>
  <si>
    <t>684231551</t>
  </si>
  <si>
    <t>hsp-2.etapa - HSP-II.etapa</t>
  </si>
  <si>
    <t>1199710410</t>
  </si>
  <si>
    <t>466690810</t>
  </si>
  <si>
    <t>-1681223983</t>
  </si>
  <si>
    <t>1459751466</t>
  </si>
  <si>
    <t>-1365907981</t>
  </si>
  <si>
    <t>-677959887</t>
  </si>
  <si>
    <t>-2030283352</t>
  </si>
  <si>
    <t>-330911629</t>
  </si>
  <si>
    <t>-658919928</t>
  </si>
  <si>
    <t>-1502217424</t>
  </si>
  <si>
    <t>847873141</t>
  </si>
  <si>
    <t>-1400010550</t>
  </si>
  <si>
    <t>1906674730</t>
  </si>
  <si>
    <t>692880788</t>
  </si>
  <si>
    <t>1586079889</t>
  </si>
  <si>
    <t>-1554345727</t>
  </si>
  <si>
    <t>1891768681</t>
  </si>
  <si>
    <t>-728034204</t>
  </si>
  <si>
    <t>1609303780</t>
  </si>
  <si>
    <t>-1773701946</t>
  </si>
  <si>
    <t>210010303.S14848</t>
  </si>
  <si>
    <t>839614010</t>
  </si>
  <si>
    <t>-245839791</t>
  </si>
  <si>
    <t>1452373316</t>
  </si>
  <si>
    <t>1936474165</t>
  </si>
  <si>
    <t>-307711303</t>
  </si>
  <si>
    <t>-2128015193</t>
  </si>
  <si>
    <t>-1366458940</t>
  </si>
  <si>
    <t>-1184772050</t>
  </si>
  <si>
    <t>386956210</t>
  </si>
  <si>
    <t>-1373633955</t>
  </si>
  <si>
    <t>508093541</t>
  </si>
  <si>
    <t>-7317003</t>
  </si>
  <si>
    <t>stk-2.etapa - ŠTK-II.etapa</t>
  </si>
  <si>
    <t>-1696673272</t>
  </si>
  <si>
    <t>894127370</t>
  </si>
  <si>
    <t>72497367</t>
  </si>
  <si>
    <t>1512134606</t>
  </si>
  <si>
    <t>-903140382</t>
  </si>
  <si>
    <t>-1035453356</t>
  </si>
  <si>
    <t>Pol133</t>
  </si>
  <si>
    <t>-1308881627</t>
  </si>
  <si>
    <t>1826413999</t>
  </si>
  <si>
    <t>-2019045448</t>
  </si>
  <si>
    <t>-1199812171</t>
  </si>
  <si>
    <t>490136751</t>
  </si>
  <si>
    <t>38479456</t>
  </si>
  <si>
    <t>1314525041</t>
  </si>
  <si>
    <t>-1997874720</t>
  </si>
  <si>
    <t>-1571115515</t>
  </si>
  <si>
    <t>21001031677123</t>
  </si>
  <si>
    <t>-1152634730</t>
  </si>
  <si>
    <t>1501089338</t>
  </si>
  <si>
    <t>21001031855</t>
  </si>
  <si>
    <t>-42804533</t>
  </si>
  <si>
    <t>91005428</t>
  </si>
  <si>
    <t>1761701325</t>
  </si>
  <si>
    <t>-53348415</t>
  </si>
  <si>
    <t>679358747</t>
  </si>
  <si>
    <t>-1233504637</t>
  </si>
  <si>
    <t>1648624674</t>
  </si>
  <si>
    <t>-1015818352</t>
  </si>
  <si>
    <t>210010311055</t>
  </si>
  <si>
    <t>1730143522</t>
  </si>
  <si>
    <t>310746024</t>
  </si>
  <si>
    <t>-1910648741</t>
  </si>
  <si>
    <t>1169366978</t>
  </si>
  <si>
    <t>-1311382279</t>
  </si>
  <si>
    <t>-1574602284</t>
  </si>
  <si>
    <t>884823020</t>
  </si>
  <si>
    <t>-1777781747</t>
  </si>
  <si>
    <t>-1229076922</t>
  </si>
  <si>
    <t>-789511159</t>
  </si>
  <si>
    <t>-181446321</t>
  </si>
  <si>
    <t>-69067919</t>
  </si>
  <si>
    <t>-1822437199</t>
  </si>
  <si>
    <t>679664208</t>
  </si>
  <si>
    <t>-297670249</t>
  </si>
  <si>
    <t>1463875223</t>
  </si>
  <si>
    <t>1807648382</t>
  </si>
  <si>
    <t>-694599313</t>
  </si>
  <si>
    <t>559618197</t>
  </si>
  <si>
    <t>-77965814</t>
  </si>
  <si>
    <t>1463950958</t>
  </si>
  <si>
    <t xml:space="preserve">SO 01 1-2 - A  Budova študenského domova 4- I+II.etapa</t>
  </si>
  <si>
    <t>eo 1-2 - Elektroinštalácia I. a II. etapa</t>
  </si>
  <si>
    <t xml:space="preserve">D3 - 210 14  Ovládacie, návestné a signálne prístroje</t>
  </si>
  <si>
    <t xml:space="preserve">D4 - 210 19  Rozvádzače, rozvodné skrine, dosky, svork.</t>
  </si>
  <si>
    <t xml:space="preserve">D5 - 210 22  Vedenia uzemňovacie</t>
  </si>
  <si>
    <t xml:space="preserve">D6 - 210 8    Vodiče, šnúry a káble medené</t>
  </si>
  <si>
    <t xml:space="preserve">D7 - 210 9    Vodiče, šnúry a káble hliníkové</t>
  </si>
  <si>
    <t xml:space="preserve">D8 - 213 2    PPV a HZS</t>
  </si>
  <si>
    <t xml:space="preserve">D9 - 220 30  Formy káblové a drôtové, doplnky vn.inštal</t>
  </si>
  <si>
    <t xml:space="preserve">D10 - 220 88  Zabezpečovacia ústredňa</t>
  </si>
  <si>
    <t xml:space="preserve">D11 - 460 05  Stožiarové puzdra</t>
  </si>
  <si>
    <t xml:space="preserve">D12 - 460 12  Ostatné práce pri stavbe nadzemných vedení</t>
  </si>
  <si>
    <t>Osadenie plastovej "hmoždinky", vyvŕtanie diery D 8mm, do muriva z ostro pálen. tehál, alebo stredne tvrdého kameňa</t>
  </si>
  <si>
    <t>210100012</t>
  </si>
  <si>
    <t>Ukončenie vodiča v rozvádzači, zapojenie 240 mm2</t>
  </si>
  <si>
    <t>210100149P</t>
  </si>
  <si>
    <t>Ukončenie celoplastových káblov v rozvádzači na svorky, zapojenie 4x 240 mm2</t>
  </si>
  <si>
    <t xml:space="preserve">210 14  Ovládacie, návestné a signálne prístroje</t>
  </si>
  <si>
    <t>210140200</t>
  </si>
  <si>
    <t>Montáž a zapojenie núdzového STOP tlačidla do panelu, do skrinky</t>
  </si>
  <si>
    <t>3581302C25.1</t>
  </si>
  <si>
    <t>STOP tlačítko hríbikové</t>
  </si>
  <si>
    <t>210140431</t>
  </si>
  <si>
    <t>Montáž a zapojenie kompletných skriniek s 1-tlač ovládačom</t>
  </si>
  <si>
    <t>3581360C03.1</t>
  </si>
  <si>
    <t>Skrinka Ex plastová, núdzové červené STOP hríbové tlačidlo</t>
  </si>
  <si>
    <t>210190051</t>
  </si>
  <si>
    <t>Montáž rozvádzača, skriňový-delený do 200kg</t>
  </si>
  <si>
    <t>357000A053.5</t>
  </si>
  <si>
    <t>Rozvádzač RH</t>
  </si>
  <si>
    <t>210190110</t>
  </si>
  <si>
    <t>Dokončovacie práce na rozvádzačoch za pole</t>
  </si>
  <si>
    <t>210191532P</t>
  </si>
  <si>
    <t>Usadenie rozvádzača ER 1.0+1.1</t>
  </si>
  <si>
    <t>210191541P</t>
  </si>
  <si>
    <t>Montáž pilier. rozvádzača</t>
  </si>
  <si>
    <t>357000A044.1</t>
  </si>
  <si>
    <t>Pilierový rozvádzač RE</t>
  </si>
  <si>
    <t>210290362P</t>
  </si>
  <si>
    <t>Náhrada častí vedenia - príchytka kovová pre dva káble</t>
  </si>
  <si>
    <t>345950D001.1</t>
  </si>
  <si>
    <t>Príchytka kovová UEF 10</t>
  </si>
  <si>
    <t>210880170</t>
  </si>
  <si>
    <t>Montáž, bezhalogénový vodič Cu lanové jadro, uložený pevne V07G-K, CXKE, CHKE, N2XH, NHXH 25</t>
  </si>
  <si>
    <t>341228E011</t>
  </si>
  <si>
    <t>Kábel bezhalogénový Cu 1kV : 1-CXKH-V-O 2x1,5 P60-R B2ca-s1,d0,a1</t>
  </si>
  <si>
    <t xml:space="preserve">210 9    Vodiče, šnúry a káble hliníkové</t>
  </si>
  <si>
    <t>210901098</t>
  </si>
  <si>
    <t>Montáž, kábel Al 1kV uložený pevne AYKY 3x240+120</t>
  </si>
  <si>
    <t>341410M180</t>
  </si>
  <si>
    <t>Kábel Al 1kV : 1-AYKY-J 4x240</t>
  </si>
  <si>
    <t xml:space="preserve">220 30  Formy káblové a drôtové, doplnky vn.inštal</t>
  </si>
  <si>
    <t>220301601</t>
  </si>
  <si>
    <t>Koberec dielektrický</t>
  </si>
  <si>
    <t>357921020</t>
  </si>
  <si>
    <t>Koberec dielektrický CIKY S.120CM</t>
  </si>
  <si>
    <t xml:space="preserve">220 88  Zabezpečovacia ústredňa</t>
  </si>
  <si>
    <t>220880001P</t>
  </si>
  <si>
    <t>Montáž , zapojenie ústredne</t>
  </si>
  <si>
    <t>3749200A31.1</t>
  </si>
  <si>
    <t>Ústredňa CBS</t>
  </si>
  <si>
    <t>D11</t>
  </si>
  <si>
    <t xml:space="preserve">460 05  Stožiarové puzdra</t>
  </si>
  <si>
    <t>460050003P</t>
  </si>
  <si>
    <t>Jama pre pilierový rozvádzač, zemina tr.3</t>
  </si>
  <si>
    <t>D12</t>
  </si>
  <si>
    <t xml:space="preserve">460 12  Ostatné práce pri stavbe nadzemných vedení</t>
  </si>
  <si>
    <t>460120002</t>
  </si>
  <si>
    <t>Zásyp jamy, zemina tr.3-4</t>
  </si>
  <si>
    <t xml:space="preserve">úk - Ústredné vykurovanie  I. a II. etapa</t>
  </si>
  <si>
    <t>713400821.S</t>
  </si>
  <si>
    <t xml:space="preserve">Odstránenie tepelnej izolácie potrubia pásmi alebo fóliami potrubie,  -0,00210t</t>
  </si>
  <si>
    <t>283310004700-R</t>
  </si>
  <si>
    <t>Izolačná PE trubica TUBOLIT DG 22x20 mm (d potrubia x hr. izolácie), nadrezaná, AZ FLEX</t>
  </si>
  <si>
    <t>283310005800-R</t>
  </si>
  <si>
    <t>Izolačná PE trubica TUBOLIT DG 48x25 mm (d potrubia x hr. izolácie), rozrezaná, AZ FLEX</t>
  </si>
  <si>
    <t>283310006800-R</t>
  </si>
  <si>
    <t>Izolačná PE trubica TUBOLIT DG 60x30 mm (d potrubia x hr. izolácie), rozrezaná, AZ FLEX</t>
  </si>
  <si>
    <t>283310006900-R</t>
  </si>
  <si>
    <t>Izolačná PE trubica TUBOLIT DG 76x30 mm (d potrubia x hr. izolácie), rozrezaná, AZ FLEX</t>
  </si>
  <si>
    <t>732222055-R</t>
  </si>
  <si>
    <t>Montáž rúrového výmenníka tepla</t>
  </si>
  <si>
    <t>484310000700-R</t>
  </si>
  <si>
    <t>Reflex RWT 2 prídavný rúrový výmenník tepla, príruba s rozostupom 225mm, pre objem zásobníka ≥ 750 Litrov, teplovýmenná plocha 2,3 m2, PN10, vrátane príruby a tesnenia</t>
  </si>
  <si>
    <t>732420812.S</t>
  </si>
  <si>
    <t xml:space="preserve">Demontáž čerpadla obehového špirálového (do potrubia) DN 40,  -0,02100t</t>
  </si>
  <si>
    <t>732420813.S</t>
  </si>
  <si>
    <t xml:space="preserve">Demontáž čerpadla obehového špirálového (do potrubia) DN 50,  -0,02200t</t>
  </si>
  <si>
    <t>732429112.S</t>
  </si>
  <si>
    <t>Montáž čerpadla (do potrubia) obehového špirálového DN 40</t>
  </si>
  <si>
    <t>426110052300-R</t>
  </si>
  <si>
    <t>Čerpadlo prírubové do potrubia Grundfos MAGNA3 32-60-F, DN32, PN6/10, 230V, 50 Hz, príkon P1 9-103 W, prúd 0,09-0,91 A, s energetickou účinnosťou (EEI &lt;0,18)</t>
  </si>
  <si>
    <t>426110006200-R</t>
  </si>
  <si>
    <t>Čerpadlo prírubové do potrubia Grundfos MAGNA3 40-60-F, DN40, PN6/10, 230V, 50 Hz, príkon P1 12-185 W, prúd 0,11-1,58 A, s energetickou účinnosťou (EEI &lt;0,19)</t>
  </si>
  <si>
    <t>733111107.S</t>
  </si>
  <si>
    <t>Potrubie z rúrok závitových oceľových bezšvových bežných nízkotlakových DN 40</t>
  </si>
  <si>
    <t>733111108.S</t>
  </si>
  <si>
    <t>Potrubie z rúrok závitových oceľových bezšvových bežných nízkotlakových DN 50</t>
  </si>
  <si>
    <t>733120826.S</t>
  </si>
  <si>
    <t xml:space="preserve">Demontáž potrubia z oceľových rúrok hladkých nad 60,3 do D 89,  -0,00841t</t>
  </si>
  <si>
    <t>733120832.S</t>
  </si>
  <si>
    <t xml:space="preserve">Demontáž potrubia z oceľových rúrok hladkých nad 89 do D 133,  -0,01384t</t>
  </si>
  <si>
    <t>733120836.S</t>
  </si>
  <si>
    <t xml:space="preserve">Demontáž potrubia z oceľových rúrok hladkých nad 133 do D 159,  -0,02359t</t>
  </si>
  <si>
    <t>733121124.S</t>
  </si>
  <si>
    <t>Potrubie z rúrok hladkých bezšvových nízkotlakových priemer 76/5,0</t>
  </si>
  <si>
    <t>733190217.S</t>
  </si>
  <si>
    <t>Tlaková skúška potrubia z oceľových rúrok do priemeru 89/5</t>
  </si>
  <si>
    <t>734100812.S</t>
  </si>
  <si>
    <t xml:space="preserve">Demontáž armatúry prírubovej s dvomi prírubami nad 50 do DN 100,  -0,03900t</t>
  </si>
  <si>
    <t>734100821.S</t>
  </si>
  <si>
    <t xml:space="preserve">Demontáž armatúry prírubovej s tromi prírubami do DN 50,  -0,03500t</t>
  </si>
  <si>
    <t>734173216.S</t>
  </si>
  <si>
    <t>Prírubový spoj PN 0,6/I, 200 °C DN 65</t>
  </si>
  <si>
    <t>734190814.S</t>
  </si>
  <si>
    <t>Demontáž príruby rozpojenie prírubového spoja do DN 50</t>
  </si>
  <si>
    <t>734190818.S</t>
  </si>
  <si>
    <t>Demontáž príruby rozpojenie prírubového spoja nad 50 do DN 100</t>
  </si>
  <si>
    <t>734192020.S</t>
  </si>
  <si>
    <t>Montáž medziprírubovej uzatváracej klapky DN 65</t>
  </si>
  <si>
    <t>422810002300.S</t>
  </si>
  <si>
    <t>Medziprírubová klapka uzatváracia pre vodu DN 65, dĺ. 46 mm, liatina, EPDM, FKM</t>
  </si>
  <si>
    <t>734200823.S</t>
  </si>
  <si>
    <t xml:space="preserve">Demontáž armatúry závitovej s dvomi závitmi nad 1 do G 6/4,  -0,00200t</t>
  </si>
  <si>
    <t>734200824.S</t>
  </si>
  <si>
    <t xml:space="preserve">Demontáž armatúry závitovej s dvomi závitmi nad 6/4 do G 2,  -0,00350t</t>
  </si>
  <si>
    <t>734213250.S</t>
  </si>
  <si>
    <t>Montáž ventilu odvzdušňovacieho závitového automatického G 1/2</t>
  </si>
  <si>
    <t>551210009500.S</t>
  </si>
  <si>
    <t>Ventil odvzdušňovací automatický, 1/2"</t>
  </si>
  <si>
    <t>734223005-R</t>
  </si>
  <si>
    <t>Montáž ventilu závitového regulačného G 3/4 stupačkového</t>
  </si>
  <si>
    <t>551210043600-R</t>
  </si>
  <si>
    <t>Uzatváracie, vyvažovacie, impulzné a meracie ventily s vnútorným závitom napr. Danfoss ASV-I, DN 15 (KVS=1,6 m3/h)</t>
  </si>
  <si>
    <t>551210007900-R</t>
  </si>
  <si>
    <t>Regulátory tlakovej diferencie s možnosťou uzavretia a vypustenia s nastaviteľným diferenčným tlakom 5,0-25,0 kPa, s vnútorným závitom napr. Danfoss ASV-PV 4.g s tepelnoizolačným obalom z EPS, DN15 (KVS=1,6 m3/h)</t>
  </si>
  <si>
    <t>734223010.S</t>
  </si>
  <si>
    <t>551210043900-R</t>
  </si>
  <si>
    <t>Uzatváracie, vyvažovacie, impulzné a meracie ventily s vnútorným závitom napr. Danfoss ASV-I, DN 20 (KVS=2,5 m3/h)</t>
  </si>
  <si>
    <t>551210008000-R</t>
  </si>
  <si>
    <t>Regulátory tlakovej diferencie s možnosťou uzavretia a vypustenia s nastaviteľným diferenčným tlakom 5,0-25,0 kPa, s vnútorným závitom napr. Danfoss ASV-PV 4.g s tepelnoizolačným obalom z EPS, DN20 (KVS=2,5 m3/h)</t>
  </si>
  <si>
    <t>734223020.S</t>
  </si>
  <si>
    <t>Montáž ventilu závitového regulačného G 1 stupačkového</t>
  </si>
  <si>
    <t>551210044000-R</t>
  </si>
  <si>
    <t>Uzatváracie, vyvažovacie, impulzné a meracie ventily s vnútorným závitom napr. Danfoss ASV-I, DN25 (KVS=4,0 m3/h)</t>
  </si>
  <si>
    <t>551210008100-R</t>
  </si>
  <si>
    <t>Regulátory tlakovej diferencie s možnosťou uzavretia a vypustenia s nastaviteľným diferenčným tlakom 5,0-25,0 kPa, s vnútorným závitom napr. Danfoss ASV-PV 4.g s tepelnoizolačným obalom z EPS, DN25 (KVS=4,0 m3/h)</t>
  </si>
  <si>
    <t>734223030.S</t>
  </si>
  <si>
    <t>Montáž ventilu závitového regulačného G 5/4 stupačkového</t>
  </si>
  <si>
    <t>551210044100-R</t>
  </si>
  <si>
    <t>Uzatváracie, vyvažovacie, impulzné a meracie ventily s vnútorným závitom napr. Danfoss ASV-I, DN32 (KVS=6,3 m3/h)</t>
  </si>
  <si>
    <t>551210008200-R</t>
  </si>
  <si>
    <t>Regulátory tlakovej diferencie s možnosťou uzavretia a vypustenia s nastaviteľným diferenčným tlakom 5,0-25,0 kPa, s vnútorným závitom napr. Danfoss ASV-PV 4.g s tepelnoizolačným obalom z EPS, DN32 (KVS=6,3 m3/h)</t>
  </si>
  <si>
    <t>734223040.S</t>
  </si>
  <si>
    <t>Montáž ventilu závitového regulačného G 6/4 stupačkového</t>
  </si>
  <si>
    <t>551210044200-R</t>
  </si>
  <si>
    <t>Uzatváracie, vyvažovacie, impulzné a meracie ventily s vnútorným závitom napr. Danfoss ASV-I, DN40 (KVS=10,0 m3/h)</t>
  </si>
  <si>
    <t>551210008210-R</t>
  </si>
  <si>
    <t>Regulátory tlakovej diferencie s možnosťou uzavretia a vypustenia s nastaviteľným diferenčným tlakom 5,0-25,0 kPa, s vnútorným závitom napr. Danfoss ASV-PV 4.g s tepelnoizolačným obalom z EPS, DN40 (KVS=10,0 m3/h)</t>
  </si>
  <si>
    <t>734224012.S</t>
  </si>
  <si>
    <t>Montáž guľového kohúta závitového G 1</t>
  </si>
  <si>
    <t>551210044800.S</t>
  </si>
  <si>
    <t>Guľový ventil 1”, páčka chróm</t>
  </si>
  <si>
    <t>734224021.S</t>
  </si>
  <si>
    <t>Montáž guľového kohúta závitového G 2</t>
  </si>
  <si>
    <t>551210045100.S</t>
  </si>
  <si>
    <t>Guľový ventil 2”, páčka chróm</t>
  </si>
  <si>
    <t>734240025.S</t>
  </si>
  <si>
    <t>Montáž spätnej klapky závitovej G 2</t>
  </si>
  <si>
    <t>551190001300.S</t>
  </si>
  <si>
    <t>Spätná klapka vodorovná závitová 2", PN 10, pre vodu, mosadz</t>
  </si>
  <si>
    <t>734240030.S</t>
  </si>
  <si>
    <t>Montáž spätnej klapky závitovej G 2 1/2</t>
  </si>
  <si>
    <t>551190001400.S</t>
  </si>
  <si>
    <t>Spätná klapka vodorovná závitová 2 1/2", PN 10, pre vodu, mosadz</t>
  </si>
  <si>
    <t>734291113.S</t>
  </si>
  <si>
    <t>Ostané armatúry, kohútik plniaci a vypúšťací normy 13 7061, PN 1,0/100st. C G 1/2</t>
  </si>
  <si>
    <t>734291370.S</t>
  </si>
  <si>
    <t>Montáž filtra závitového G 2 PN</t>
  </si>
  <si>
    <t>422010003400.S</t>
  </si>
  <si>
    <t>Filter závitový na vodu 2", FF, PN 20, mosadz</t>
  </si>
  <si>
    <t>734291380.S</t>
  </si>
  <si>
    <t>Montáž filtra závitového G 2 1/2</t>
  </si>
  <si>
    <t>422010003500.S</t>
  </si>
  <si>
    <t>Filter závitový na vodu 2 1/2", FF, PN 16, mosadz</t>
  </si>
  <si>
    <t>734296180.S</t>
  </si>
  <si>
    <t>Montáž zmiešavacej armatúry trojcestnej DN 32 so servopohonom</t>
  </si>
  <si>
    <t>551210037800-R</t>
  </si>
  <si>
    <t>3-cestný zmiešavací ventil ESBE VRG131, DN32, KVS=16,0 m3/h, závitový</t>
  </si>
  <si>
    <t>734296190.S</t>
  </si>
  <si>
    <t>Montáž zmiešavacej armatúry trojcestnej DN 40 so servopohonom</t>
  </si>
  <si>
    <t>551210038000-R</t>
  </si>
  <si>
    <t>3-cestný zmiešavací ventil ESBE VRG131, DN40, KVS=25,0 m3/h, závitový</t>
  </si>
  <si>
    <t>551210040900-R</t>
  </si>
  <si>
    <t>Servopohon ESBE ARA 661, 230V, 50Hz, 3-bodové riadenie, doba obehu 120 s</t>
  </si>
  <si>
    <t>734412115.S</t>
  </si>
  <si>
    <t>Montáž teplomeru technického axiálneho priemer 63 mm dĺžka 50 mm</t>
  </si>
  <si>
    <t>388320001300.S</t>
  </si>
  <si>
    <t>Teplomer axiálny d 63 mm, pripojenie 1/2" zadné s jímkou dĺžky 50 mm, rozsah 0-120 °C</t>
  </si>
  <si>
    <t>734494213.S</t>
  </si>
  <si>
    <t>Ostatné meracie armatúry, návarok s rúrkovým závitom akosť mat. 22 353.0 G 1/2</t>
  </si>
  <si>
    <t>783425750.S</t>
  </si>
  <si>
    <t>Nátery kov.potr.a armatúr syntetické potrubie do DN 100 mm základné - 35µm</t>
  </si>
  <si>
    <t>eps - EPS-I+II.etapa</t>
  </si>
  <si>
    <t>HSV - HSV</t>
  </si>
  <si>
    <t xml:space="preserve">    Md - dodávka a montáž zariadení_x000d_
</t>
  </si>
  <si>
    <t>fx808,394</t>
  </si>
  <si>
    <t>Ústredňa FlexES Control FX10, 10 pozíc</t>
  </si>
  <si>
    <t>1720066264</t>
  </si>
  <si>
    <t>21001m</t>
  </si>
  <si>
    <t>1919199233</t>
  </si>
  <si>
    <t>Fx808322</t>
  </si>
  <si>
    <t>Doska č. 1 so 4 pozíciami pre MM</t>
  </si>
  <si>
    <t>-186428272</t>
  </si>
  <si>
    <t>21001m5</t>
  </si>
  <si>
    <t>-915375683</t>
  </si>
  <si>
    <t>Fx808323</t>
  </si>
  <si>
    <t>Doska č. 2 so 4 pozíciami pre MM</t>
  </si>
  <si>
    <t>1179235708</t>
  </si>
  <si>
    <t>1488340383</t>
  </si>
  <si>
    <t>Fx808313</t>
  </si>
  <si>
    <t>Rozšiřující skříň pre baterie</t>
  </si>
  <si>
    <t>-949613357</t>
  </si>
  <si>
    <t>-889120114</t>
  </si>
  <si>
    <t>Fx808324</t>
  </si>
  <si>
    <t>Čelní ovládací panel 5,7" 1/4 VGA</t>
  </si>
  <si>
    <t>-331321301</t>
  </si>
  <si>
    <t>2100158</t>
  </si>
  <si>
    <t>-108302138</t>
  </si>
  <si>
    <t>Fx808332</t>
  </si>
  <si>
    <t>Mikromodul esserbus/esserbus-Plus GT</t>
  </si>
  <si>
    <t>1911143722</t>
  </si>
  <si>
    <t>-1086548369</t>
  </si>
  <si>
    <t>0138006</t>
  </si>
  <si>
    <t xml:space="preserve">Akumulátor 12V/24Ah        </t>
  </si>
  <si>
    <t>635723689</t>
  </si>
  <si>
    <t>1766691639</t>
  </si>
  <si>
    <t>9600004.101GB</t>
  </si>
  <si>
    <t xml:space="preserve">Prídavný zálohovaný zdroj napájania 24VDC-5A v skrinke, IP20 28Ah, EN54-4, napájanie prídržného elektromagnetu únikových dverí na strechu 2.NP </t>
  </si>
  <si>
    <t>-2063425790</t>
  </si>
  <si>
    <t>210012g</t>
  </si>
  <si>
    <t>-1237415077</t>
  </si>
  <si>
    <t>1371431185</t>
  </si>
  <si>
    <t>-1950770582</t>
  </si>
  <si>
    <t>9600004.101GB58</t>
  </si>
  <si>
    <t xml:space="preserve">Prídavný zálohovaný zdroj napájania 24VDC-3A v skrinke, IP20 28Ah, EN54-4, napájanie prídržného elektromagnetu únikových dverí na strechu 2.NP </t>
  </si>
  <si>
    <t>-1363137549</t>
  </si>
  <si>
    <t>-1091827828</t>
  </si>
  <si>
    <t>01380066</t>
  </si>
  <si>
    <t>Bezúdržbový akumulátor 12V/17Ah</t>
  </si>
  <si>
    <t>-566619312</t>
  </si>
  <si>
    <t>324586337</t>
  </si>
  <si>
    <t>769916</t>
  </si>
  <si>
    <t>Servisný kľúč pre moduly elektroniky rady 8049xx</t>
  </si>
  <si>
    <t>1136044162</t>
  </si>
  <si>
    <t>704910</t>
  </si>
  <si>
    <t>Náhradní sklíčko pro IQ8 bal. 10ks</t>
  </si>
  <si>
    <t>1073052904</t>
  </si>
  <si>
    <t>808623</t>
  </si>
  <si>
    <t>I/O modul - Esser BUS Koppler, 4xIN/2xOUT, strážené výstupy</t>
  </si>
  <si>
    <t>-1528336864</t>
  </si>
  <si>
    <t>2134979366</t>
  </si>
  <si>
    <t>808610.10</t>
  </si>
  <si>
    <t>Esserbus® koppler 12 relé</t>
  </si>
  <si>
    <t>834160801</t>
  </si>
  <si>
    <t>-46487608</t>
  </si>
  <si>
    <t>788600</t>
  </si>
  <si>
    <t>Krabica pre vstupno-výstupné moduly + príslušenstvo</t>
  </si>
  <si>
    <t>-1402947558</t>
  </si>
  <si>
    <t>210017822s</t>
  </si>
  <si>
    <t>514484096</t>
  </si>
  <si>
    <t>808624</t>
  </si>
  <si>
    <t>EOL-O zakončovací člen výstupu</t>
  </si>
  <si>
    <t>-1270760304</t>
  </si>
  <si>
    <t>210017822sjh</t>
  </si>
  <si>
    <t>-236449274</t>
  </si>
  <si>
    <t>8086245</t>
  </si>
  <si>
    <t>EOL-I zakončovací člen vstupu</t>
  </si>
  <si>
    <t>214175711</t>
  </si>
  <si>
    <t>210017822sjh58</t>
  </si>
  <si>
    <t>336214045</t>
  </si>
  <si>
    <t>805584.50</t>
  </si>
  <si>
    <t>Zkušební plyn pro 805582</t>
  </si>
  <si>
    <t>828930495</t>
  </si>
  <si>
    <t>JE-H(St)H-V 1x2x0,8,</t>
  </si>
  <si>
    <t>kábel JE-H(ST)H 1x2x0,8 FE180/E60 s funkčnou odolnosťou 180 min., B2ca,d1,s1,a1: kopplerova linka</t>
  </si>
  <si>
    <t>-692887751</t>
  </si>
  <si>
    <t>126389700</t>
  </si>
  <si>
    <t>KL 60X400_PO</t>
  </si>
  <si>
    <t>rebrík kabelový požiar. odol. 60X400, PO, dlž. 3m (KOPOS) spoločný pre EPS a HSP</t>
  </si>
  <si>
    <t>787148991</t>
  </si>
  <si>
    <t>-235522908</t>
  </si>
  <si>
    <t>KPBSKL 400_PO</t>
  </si>
  <si>
    <t>spojka káblového rebríka</t>
  </si>
  <si>
    <t>652167820</t>
  </si>
  <si>
    <t>KLSU_S</t>
  </si>
  <si>
    <t>uholník pre uchytenie káblového rebríka na stenu</t>
  </si>
  <si>
    <t>-1558708182</t>
  </si>
  <si>
    <t>NSM 6X10_NZCR</t>
  </si>
  <si>
    <t>skrutka na spojky KPBSL a KLSU</t>
  </si>
  <si>
    <t>89531377</t>
  </si>
  <si>
    <t>KPO 8X97_PO</t>
  </si>
  <si>
    <t>požiarne odolná kotva do steny pre KPO</t>
  </si>
  <si>
    <t>-71285182</t>
  </si>
  <si>
    <t>KPS 160x400 PO</t>
  </si>
  <si>
    <t>Oddľahčovací blok - kryt káblových príchytiek SONAP zvislej káblovej trasy pre PO 60 minút</t>
  </si>
  <si>
    <t>-1807810617</t>
  </si>
  <si>
    <t>MS KPS_PO</t>
  </si>
  <si>
    <t>montážny set pre KPS</t>
  </si>
  <si>
    <t>-812108377</t>
  </si>
  <si>
    <t>-1458283014</t>
  </si>
  <si>
    <t>Pol37</t>
  </si>
  <si>
    <t>-1345506405</t>
  </si>
  <si>
    <t>836897022</t>
  </si>
  <si>
    <t>1643833995</t>
  </si>
  <si>
    <t>-1530755158</t>
  </si>
  <si>
    <t>hsp - HSP-I+II.etapa</t>
  </si>
  <si>
    <t>F/UTP Cat6A, B2ca, s</t>
  </si>
  <si>
    <t>kábel pre prepoj stanice hlasateľa HSP</t>
  </si>
  <si>
    <t>284781553</t>
  </si>
  <si>
    <t>528802576</t>
  </si>
  <si>
    <t>1958046445</t>
  </si>
  <si>
    <t>583362.22</t>
  </si>
  <si>
    <t>Dig. vystupni modul DOM4-24, EN 54-16</t>
  </si>
  <si>
    <t>1200156832</t>
  </si>
  <si>
    <t>210010303.S144</t>
  </si>
  <si>
    <t>905124695</t>
  </si>
  <si>
    <t>580249.11</t>
  </si>
  <si>
    <t>Vykon. zesil. 4XD500W, 100V, EN54</t>
  </si>
  <si>
    <t>-596987051</t>
  </si>
  <si>
    <t>210010303.S1279</t>
  </si>
  <si>
    <t>-1007639404</t>
  </si>
  <si>
    <t>583520</t>
  </si>
  <si>
    <t>Dig.stan.hlas. DCS Plus EN54,12, tlac.,</t>
  </si>
  <si>
    <t>82634364</t>
  </si>
  <si>
    <t>210010303.S17</t>
  </si>
  <si>
    <t>664767518</t>
  </si>
  <si>
    <t>583526</t>
  </si>
  <si>
    <t>Dig.klaves. modul DKM18 EN54-16,18 tlac.</t>
  </si>
  <si>
    <t>-1963944490</t>
  </si>
  <si>
    <t>210010303.S16</t>
  </si>
  <si>
    <t>-1389217217</t>
  </si>
  <si>
    <t>583394.11F3</t>
  </si>
  <si>
    <t>Základna pro optické převodníky</t>
  </si>
  <si>
    <t>-2034819750</t>
  </si>
  <si>
    <t>210010303.S199</t>
  </si>
  <si>
    <t>-2046500653</t>
  </si>
  <si>
    <t>960000.10.GB</t>
  </si>
  <si>
    <t>Sitovy zdroj pro opt. prev. Síťový zdroj 24VDC/2A, 17 Ah EN 54-4/A2</t>
  </si>
  <si>
    <t>-1160932903</t>
  </si>
  <si>
    <t>210010303.S165</t>
  </si>
  <si>
    <t>1865153779</t>
  </si>
  <si>
    <t>583393.11</t>
  </si>
  <si>
    <t>Modul optického převodníku SM</t>
  </si>
  <si>
    <t>-228290632</t>
  </si>
  <si>
    <t>210010303.S1093</t>
  </si>
  <si>
    <t>-56375691</t>
  </si>
  <si>
    <t>18007</t>
  </si>
  <si>
    <t>Akumulátor 12 V DC / 17 Ah</t>
  </si>
  <si>
    <t>759446340</t>
  </si>
  <si>
    <t>210010303.S1000</t>
  </si>
  <si>
    <t>1562716620</t>
  </si>
  <si>
    <t>583341.21</t>
  </si>
  <si>
    <t>Contact Interface Module CIM</t>
  </si>
  <si>
    <t>-680415457</t>
  </si>
  <si>
    <t>210010303.S14455</t>
  </si>
  <si>
    <t>1303474930</t>
  </si>
  <si>
    <t>583422.21</t>
  </si>
  <si>
    <t>Zalozni kabel RC22</t>
  </si>
  <si>
    <t>3123378</t>
  </si>
  <si>
    <t>210010303.S10778</t>
  </si>
  <si>
    <t>-144864609</t>
  </si>
  <si>
    <t>583477.21</t>
  </si>
  <si>
    <t>Vystup kabel zes.-DOM, 4kanal</t>
  </si>
  <si>
    <t>750351693</t>
  </si>
  <si>
    <t>210010303.S1654</t>
  </si>
  <si>
    <t>1868573725</t>
  </si>
  <si>
    <t>583491A</t>
  </si>
  <si>
    <t>Input cable DOM-amplifier,</t>
  </si>
  <si>
    <t>-408558875</t>
  </si>
  <si>
    <t>-1655916748</t>
  </si>
  <si>
    <t>583452.21</t>
  </si>
  <si>
    <t>Vystupni kabel 100V 6 zon</t>
  </si>
  <si>
    <t>-723961653</t>
  </si>
  <si>
    <t>210010303.S122</t>
  </si>
  <si>
    <t>-1870303867</t>
  </si>
  <si>
    <t>581722</t>
  </si>
  <si>
    <t>Nouzovy napajeci zdroj PSU 24V-2</t>
  </si>
  <si>
    <t>-1579347238</t>
  </si>
  <si>
    <t>210010303.S15p</t>
  </si>
  <si>
    <t>-250152283</t>
  </si>
  <si>
    <t>581731</t>
  </si>
  <si>
    <t>Akumulator 12V / 105 Ah pro PSU</t>
  </si>
  <si>
    <t>1234370214</t>
  </si>
  <si>
    <t>210010303.S1kl</t>
  </si>
  <si>
    <t>2126277894</t>
  </si>
  <si>
    <t>-774467597</t>
  </si>
  <si>
    <t>Pol25</t>
  </si>
  <si>
    <t xml:space="preserve">19" racková skriňa  45U, 800x1000mm s výbavou</t>
  </si>
  <si>
    <t>-1217699611</t>
  </si>
  <si>
    <t>210010303.S1b</t>
  </si>
  <si>
    <t>670501024</t>
  </si>
  <si>
    <t>Pol26</t>
  </si>
  <si>
    <t>Ventilačná jednotka, 4x ventilátor, pre umiestnenie do stropu, s termostatom RAL 7035 sivá</t>
  </si>
  <si>
    <t>476267632</t>
  </si>
  <si>
    <t>210010303.S1u</t>
  </si>
  <si>
    <t>1887217910</t>
  </si>
  <si>
    <t>Pol27</t>
  </si>
  <si>
    <t>19” rozvodný panel 10x230V, 1U, 2.5m</t>
  </si>
  <si>
    <t>591515258</t>
  </si>
  <si>
    <t>210010303.S1r</t>
  </si>
  <si>
    <t>-680115195</t>
  </si>
  <si>
    <t>-1601900251</t>
  </si>
  <si>
    <t>643963693</t>
  </si>
  <si>
    <t>-401223141</t>
  </si>
  <si>
    <t>stk - ŠTK-I+II.etapa</t>
  </si>
  <si>
    <t>DATOVÝ ROZVÁDZAČ DR</t>
  </si>
  <si>
    <t xml:space="preserve">Dátový serverový rozvádzač 45U 800x1000, nosnosť 1500kg,  odnímateľné bočnice na zámok, zadný panel s perforáciou 85%, predné delené dvojkrídlové dvere s perforáciou 85%, univerzálny zámok podľa požiadavky NFS a správcu, 3ramenný systém uzamykania, vnútor</t>
  </si>
  <si>
    <t>-178519703</t>
  </si>
  <si>
    <t>21001031798</t>
  </si>
  <si>
    <t>1797588000</t>
  </si>
  <si>
    <t>PODSTAVEC DR</t>
  </si>
  <si>
    <t>Podstavec 100 mm, šírka 800 hĺbka1000 mm - RAL 7035 sivý</t>
  </si>
  <si>
    <t>669636196</t>
  </si>
  <si>
    <t>VENTILACNA JEDNOTKA</t>
  </si>
  <si>
    <t xml:space="preserve">Serverová ventilačná jednotka, 6 x ventilátor, montáž do dna/stropu  pre rozvádzače 45U800x1000 alebo s montážou do 1U 19" rámu s termostatomRAL 7035 sivá</t>
  </si>
  <si>
    <t>692368579</t>
  </si>
  <si>
    <t>210010318888</t>
  </si>
  <si>
    <t>1122838895</t>
  </si>
  <si>
    <t>SERVEROVY MANAZMENT</t>
  </si>
  <si>
    <t>Bočný serverový manažment pre serverový rozvádzač hl.1000 š.800</t>
  </si>
  <si>
    <t>1227725296</t>
  </si>
  <si>
    <t>210010314477</t>
  </si>
  <si>
    <t>1994345422</t>
  </si>
  <si>
    <t>NAPAJACI PANEL</t>
  </si>
  <si>
    <t>Napájací panel podľa TP 8 port s prepäťovou ochranou a dizajnom PL.</t>
  </si>
  <si>
    <t>1921689851</t>
  </si>
  <si>
    <t>210010319988</t>
  </si>
  <si>
    <t>716103999</t>
  </si>
  <si>
    <t>VYVAZOVACI PANEL</t>
  </si>
  <si>
    <t>Predný patchcord manažment</t>
  </si>
  <si>
    <t>1164138846</t>
  </si>
  <si>
    <t>2100105531</t>
  </si>
  <si>
    <t>2023601628</t>
  </si>
  <si>
    <t>ZÁLOŽNÝ ZDROJ 15000V</t>
  </si>
  <si>
    <t>Tolerancia vstupného napätia: 176-276V bez zníženia výkonu (až 110-276V pri zníženom výkone), Menovité napätie: 220/230/240V, Kmitočet: 50/60Hz, automatická detekcia, Frekvenčný rozsah: 45-66 Hz, Skratový prúd: 205 A. Komunikačné porty: 1 USB port + 1 R</t>
  </si>
  <si>
    <t>-1479856501</t>
  </si>
  <si>
    <t>210010313322</t>
  </si>
  <si>
    <t>364121288</t>
  </si>
  <si>
    <t>OPTICKY PATCH PANEL</t>
  </si>
  <si>
    <t>Patchpanel 1U, 19, výsuvný, 24x SC duplex, biely (2x kazeta 1/12</t>
  </si>
  <si>
    <t>-158892044</t>
  </si>
  <si>
    <t>210010319888</t>
  </si>
  <si>
    <t>-1349745762</t>
  </si>
  <si>
    <t>Pol8</t>
  </si>
  <si>
    <t>ADAPTER SC-SC SM DUPLEX</t>
  </si>
  <si>
    <t>27522897</t>
  </si>
  <si>
    <t>Pol9</t>
  </si>
  <si>
    <t>OPTICKA KAZETA PRE 12-ZVAROV</t>
  </si>
  <si>
    <t>2064235845</t>
  </si>
  <si>
    <t>Pol10</t>
  </si>
  <si>
    <t>OCHRANA ZVARU</t>
  </si>
  <si>
    <t>-1576206901</t>
  </si>
  <si>
    <t>Pol11</t>
  </si>
  <si>
    <t xml:space="preserve">PIGTAIL SC SM 9/125  1.5M</t>
  </si>
  <si>
    <t>-1254758080</t>
  </si>
  <si>
    <t>Pol12</t>
  </si>
  <si>
    <t>ZVAR OPTICKEHO KABLA</t>
  </si>
  <si>
    <t>-1906400504</t>
  </si>
  <si>
    <t>napr.:Catalyst 9200L</t>
  </si>
  <si>
    <t>Switch – 48 x 10/100/1000 (PoE+) + 4 x Gigabit SFP (uplink), cloud platforma, L3, PoE (Power over Ethernet), spravovateľnosť (smart switch, web manageable) a VLAN (virtual local area network), prenosová rýchlosť LAN portov 1 Gbit, 52 portov s rýchlosťou 1</t>
  </si>
  <si>
    <t>-1183003804</t>
  </si>
  <si>
    <t>-275970423</t>
  </si>
  <si>
    <t>GBIC SM</t>
  </si>
  <si>
    <t>SFP Transceiver for Gigabit Ethernet or Fibre Channel</t>
  </si>
  <si>
    <t>-1664517080</t>
  </si>
  <si>
    <t>-1689858611</t>
  </si>
  <si>
    <t>NVR napr: IVD5148-1l</t>
  </si>
  <si>
    <t>Záznamové zariadenie pre 48 IP kamier.</t>
  </si>
  <si>
    <t>-341477753</t>
  </si>
  <si>
    <t>2039641045</t>
  </si>
  <si>
    <t>HDD</t>
  </si>
  <si>
    <t>Seagate HDD18T 24/7 SATA disk</t>
  </si>
  <si>
    <t>30379258</t>
  </si>
  <si>
    <t>21001031654</t>
  </si>
  <si>
    <t>-1192846153</t>
  </si>
  <si>
    <t>napr.:IP24 SWITCH GB</t>
  </si>
  <si>
    <t>24portový menežovateľný switch, 24× Gigabit SFP Ports, 4× Gigabit SFP / RJ-45 Combo Ports, 4× 10G SFP+ Slots, 1× RJ-45 Console Port, cloudová správa. Funkcie: ACL, ochrana proti DoS, Storm Control, DHCP Snooping, IP-MAC-Port Binding, IGMP snooping, web GU</t>
  </si>
  <si>
    <t>1489485591</t>
  </si>
  <si>
    <t>210010311144</t>
  </si>
  <si>
    <t>1369458125</t>
  </si>
  <si>
    <t>-618644477</t>
  </si>
  <si>
    <t>21001031369</t>
  </si>
  <si>
    <t>-843601295</t>
  </si>
  <si>
    <t>Klientský PC</t>
  </si>
  <si>
    <t>PC určený na monitorovanie / vzdialene monitorovanie od spoločnosti DELL, je určený na monitorovanie do 64 kamier, možnosť pripojenia 4 monitorov, i5 core, 8 GB RAM DDR4, možnosť rozšírenia, Systemový SSD 256 GB, non hot plug HDD, samostatná graficka kart</t>
  </si>
  <si>
    <t>2033010410</t>
  </si>
  <si>
    <t>210010315896</t>
  </si>
  <si>
    <t>1052169026</t>
  </si>
  <si>
    <t>Monitor</t>
  </si>
  <si>
    <t>31,5 palcový monitor. Široký pozorovací uhol 178° (H) / 178° (V), vysoko verné digitálne spracovanie pre živý obraz a podpora viacerých vstupov, vrátane HDMI a CVBS, robia náš monitor ideálnym spoločníkom pre sledovanie kamerového systému.</t>
  </si>
  <si>
    <t>-2052652501</t>
  </si>
  <si>
    <t>-12433054</t>
  </si>
  <si>
    <t>PRISTUPOVY KONTROLÉR</t>
  </si>
  <si>
    <t>IP prístupový kontrolér pre ovládanie 1 dverí. Pamäť kontroleru umožňuje uložiť 30 000 užívateľov a 100 000 udalostí. Zariadenie podporuje globálny Anti-passback. Jednoduché nastavenie cez protokol TCP / IP.</t>
  </si>
  <si>
    <t>-1624267758</t>
  </si>
  <si>
    <t>21001031587</t>
  </si>
  <si>
    <t>-520805479</t>
  </si>
  <si>
    <t>PRISTUPOVÁ ČITAČKA</t>
  </si>
  <si>
    <t>Bezkontaktná prístupová čítačka určená na čítanie RFID kariet a kľúčeniek podporujúci štandard EM 125 kHz. Komunikácia prebieha cez Wiegand 26/34. Zvuková a LED signalizácia napomáha ľahšiej orientácii. Zariadenie je určené do exteriéru a podporuje krytie</t>
  </si>
  <si>
    <t>-1339123621</t>
  </si>
  <si>
    <t>210010316666</t>
  </si>
  <si>
    <t>-426819037</t>
  </si>
  <si>
    <t>PODOMIETKOVÁ KRABICA</t>
  </si>
  <si>
    <t>Inštalačná krabica plastová pre čítačky rady ProID10, podomietková, 7 otvorov na vedenie kabeláže do krabice, rozmery 70 x 40 x 30 mm</t>
  </si>
  <si>
    <t>1043143275</t>
  </si>
  <si>
    <t>21001031222</t>
  </si>
  <si>
    <t>1303715166</t>
  </si>
  <si>
    <t>KLUČENKA/BEZKONTAKTN</t>
  </si>
  <si>
    <t>Bezkontaktná kľúčenka resp. karta podporujúcá štandard EM4100 125 kHz. Kľúčenka je vyhotovená z plastu.</t>
  </si>
  <si>
    <t>670013291</t>
  </si>
  <si>
    <t>SOFTWARE</t>
  </si>
  <si>
    <t>Licencia prístupového modulu pre ovládanie do 5 dverí. Maximálne 1000 osôb.</t>
  </si>
  <si>
    <t>875560063</t>
  </si>
  <si>
    <t>2100103100</t>
  </si>
  <si>
    <t>-1030601086</t>
  </si>
  <si>
    <t>ČITAČKA USB</t>
  </si>
  <si>
    <t>Čítačka RFID kariet určená k administrácii prístupových a dochádzkových systému. Napájanie cez USB, LED a zvuková indikácia uľahčuje prácu so zariadením.</t>
  </si>
  <si>
    <t>1533524921</t>
  </si>
  <si>
    <t>2100103122</t>
  </si>
  <si>
    <t>-1195956949</t>
  </si>
  <si>
    <t>PLECHOVÝ BOX</t>
  </si>
  <si>
    <t>Univerzálny plechový box pre všetky typy Entry prístupových kontrolérov, súčasťou napájací zdroj 12 V DC / 3,2 A, uzamykateľné dvierka, povrchová montáž, miesto pre akumulátor TP 12-7, rozmery 350 x 280 x 70 mm, čierny, interiérové použitie.</t>
  </si>
  <si>
    <t>864755753</t>
  </si>
  <si>
    <t>21001031321</t>
  </si>
  <si>
    <t>310020940</t>
  </si>
  <si>
    <t>AKUMULÁTOR</t>
  </si>
  <si>
    <t>Bezúdržbový akumulátor o kapacite 7 Ah pri 12 V. Ideálne pre nasadenie v CCTV a EZS systémoch.</t>
  </si>
  <si>
    <t>-1279249763</t>
  </si>
  <si>
    <t>21001031456</t>
  </si>
  <si>
    <t>-1420333084</t>
  </si>
  <si>
    <t>-269195352</t>
  </si>
  <si>
    <t>21001031655</t>
  </si>
  <si>
    <t>-1846243822</t>
  </si>
  <si>
    <t>OPTICKY KABEL 12vl S</t>
  </si>
  <si>
    <t>Kábel 12-vláknový univerzálny distribučný TB, Euroclass B2ca - s1, d1, a1, OS2 9/125 µm</t>
  </si>
  <si>
    <t>-712841142</t>
  </si>
  <si>
    <t>21001031258</t>
  </si>
  <si>
    <t>-1528062785</t>
  </si>
  <si>
    <t>Pol18</t>
  </si>
  <si>
    <t>OPTICKY PATCH KABEL SC-LC 2M</t>
  </si>
  <si>
    <t>-1382084919</t>
  </si>
  <si>
    <t>220 33-0191.1</t>
  </si>
  <si>
    <t>meranie parametrov optického vlákna</t>
  </si>
  <si>
    <t>vl</t>
  </si>
  <si>
    <t>-668847398</t>
  </si>
  <si>
    <t>981487987</t>
  </si>
  <si>
    <t>Pol20</t>
  </si>
  <si>
    <t>forma káblová do 5x2 v rozvádzači DR</t>
  </si>
  <si>
    <t>-175139231</t>
  </si>
  <si>
    <t>931133768</t>
  </si>
  <si>
    <t>-735805638</t>
  </si>
  <si>
    <t>-319646648</t>
  </si>
  <si>
    <t>-1468554343</t>
  </si>
  <si>
    <t>1476579158</t>
  </si>
  <si>
    <t>dp - Dátová prípojka</t>
  </si>
  <si>
    <t>D1 - Montážny materiál a práce spolu</t>
  </si>
  <si>
    <t>cenníková - zemné práce</t>
  </si>
  <si>
    <t>KOPOHALF 110</t>
  </si>
  <si>
    <t>Systém delených chráničiek je vhodný predovšetkým na ochranu podzemného ukladania káblov a pri trasovaní energetických a oznamovacích vedení. Je možné použítie pre dodatočnú ochranu už nainštalovaných zemných káblov</t>
  </si>
  <si>
    <t>210010024.S1</t>
  </si>
  <si>
    <t>1649132275</t>
  </si>
  <si>
    <t>210901077.S69</t>
  </si>
  <si>
    <t>1160445794</t>
  </si>
  <si>
    <t>PEVNA RURKA LWL</t>
  </si>
  <si>
    <t>rúrky ochr. pre optické káb, 500N/5cm, -25až60°C, PE-HD, LWL 40X3, 300 m,čier. (UNIVOLT)</t>
  </si>
  <si>
    <t>210010231.S48</t>
  </si>
  <si>
    <t>1819053343</t>
  </si>
  <si>
    <t>Pol40</t>
  </si>
  <si>
    <t>Montážny materiál a práce spolu</t>
  </si>
  <si>
    <t>cenníková</t>
  </si>
  <si>
    <t>zemné práce</t>
  </si>
  <si>
    <t>Pol41</t>
  </si>
  <si>
    <t xml:space="preserve">Odstránenie krytu v ploche do 200 m2 z kameniva hrubého drveného, hr.100 do 200 mm,  -0,23500t</t>
  </si>
  <si>
    <t>Pol42</t>
  </si>
  <si>
    <t xml:space="preserve">Odstránenie krytu v ploche do 200 m2 z betónu prostého, hr. vrstvy 150 do 300 mm,  -0,50000t</t>
  </si>
  <si>
    <t>Pol43</t>
  </si>
  <si>
    <t xml:space="preserve">Odstránenie krytu asfaltového v ploche do 200 m2, hr. nad 50 do 100 mm,  -0,18100t</t>
  </si>
  <si>
    <t>Pol44</t>
  </si>
  <si>
    <t xml:space="preserve">Vytrhanie obrúb betónových, cestných ležatých,  -0,29000t</t>
  </si>
  <si>
    <t>Pol45</t>
  </si>
  <si>
    <t>Výkop ryhy šírky 600-2000mm horn.3 od 100 do 1000 m3</t>
  </si>
  <si>
    <t>Pol46</t>
  </si>
  <si>
    <t>Pol47</t>
  </si>
  <si>
    <t>Paženie a rozopretie stien rýh pre podzemné vedenie, príložné do 2 m</t>
  </si>
  <si>
    <t>Pol48</t>
  </si>
  <si>
    <t>Odstránenie paženia rýh pre podzemné vedenie, príložné hĺbky do 2 m</t>
  </si>
  <si>
    <t>Pol49</t>
  </si>
  <si>
    <t>Vodorovné premiestnenie výkopku z horniny 1-4 nad 20-50m</t>
  </si>
  <si>
    <t>Pol50</t>
  </si>
  <si>
    <t>Nakladanie neuľahnutého výkopku z hornín tr.1-4 do 100 m3</t>
  </si>
  <si>
    <t>Pol51</t>
  </si>
  <si>
    <t>Pol52</t>
  </si>
  <si>
    <t>Zásyp sypaninou so zhutnením jám, šachiet, rýh, zárezov alebo okolo objektov do 100 m3 - štrk</t>
  </si>
  <si>
    <t>Pol53</t>
  </si>
  <si>
    <t>Zásyp sypaninou so zhutnením jám, šachiet, rýh, zárezov alebo okolo objektov nad 100 do 1000 m3 - spätný zásyp zeminou</t>
  </si>
  <si>
    <t>Pol54</t>
  </si>
  <si>
    <t>Lôžko pod potrubie, stoky a drobné objekty, v otvorenom výkope z kameniva drobného ťaženého 0-4 mm</t>
  </si>
  <si>
    <t>Pol55</t>
  </si>
  <si>
    <t>Vystražna fólia</t>
  </si>
  <si>
    <t>Pol56</t>
  </si>
  <si>
    <t>PESOK</t>
  </si>
  <si>
    <t>-2136506354</t>
  </si>
  <si>
    <t>1629093223</t>
  </si>
  <si>
    <t xml:space="preserve">SO 02 - B  Budova správy účelových zariadení</t>
  </si>
  <si>
    <t>as - architektonicko-stavebné riešenie</t>
  </si>
  <si>
    <t xml:space="preserve">    773 - Podlahy z liateho teraca</t>
  </si>
  <si>
    <t xml:space="preserve">    777 - Podlahy syntetické</t>
  </si>
  <si>
    <t xml:space="preserve">    793 - Zariadenia práčovní a čistiarní</t>
  </si>
  <si>
    <t>113107142.S</t>
  </si>
  <si>
    <t xml:space="preserve">Odstránenie krytu asfaltového v ploche do 200 m2, hr. nad 50 do 100 mm,  -0,25000t</t>
  </si>
  <si>
    <t>1786648616</t>
  </si>
  <si>
    <t>(2,62-5,9+0,5)*0,7+3,3*0,7+6,61*0,7+(42,25-9,2)*0,7</t>
  </si>
  <si>
    <t>(33,2-3,9-2-1,5)*0,7</t>
  </si>
  <si>
    <t>113307132.S</t>
  </si>
  <si>
    <t xml:space="preserve">Odstránenie podkladu v ploche do 200 m2 z betónu prostého, hr. vrstvy 150 do 300 mm,  -0,50000t</t>
  </si>
  <si>
    <t>-984611923</t>
  </si>
  <si>
    <t>1,55*1,9*2,2</t>
  </si>
  <si>
    <t>(42,95-1,9-8,7)*0,7*0,8+6,5*0,7*0,8+3,3*0,7*0,8+19,7*0,7*0,8+1,3*0,7*0,8+4,25*0,7*0,8</t>
  </si>
  <si>
    <t>24,65*0,7*0,8</t>
  </si>
  <si>
    <t>6,479+51,548-23,1</t>
  </si>
  <si>
    <t>34,927*7 'Prepočítané koeficientom množstva</t>
  </si>
  <si>
    <t>34,927*1,8</t>
  </si>
  <si>
    <t>110*0,7*0,3</t>
  </si>
  <si>
    <t>110*0,7</t>
  </si>
  <si>
    <t xml:space="preserve">"PB2"  1</t>
  </si>
  <si>
    <t>"PB1" 12+16</t>
  </si>
  <si>
    <t>"PB3" 2</t>
  </si>
  <si>
    <t>"suter." 0,00553+0,005924</t>
  </si>
  <si>
    <t>"1NP" 0,004443</t>
  </si>
  <si>
    <t>-697130100</t>
  </si>
  <si>
    <t>"preklad " 0,13224</t>
  </si>
  <si>
    <t>"suterén"</t>
  </si>
  <si>
    <t>0,9*2,02*(3+3+3)</t>
  </si>
  <si>
    <t>0,7*2,03*3+0,9*3,95+1,7*2,02*2</t>
  </si>
  <si>
    <t>340239267.S</t>
  </si>
  <si>
    <t>Zamurovanie otvorov plochy nad 1 do 4 m2 z pórobetónových tvárnic hladkých hrúbky 300 mm</t>
  </si>
  <si>
    <t>2128607941</t>
  </si>
  <si>
    <t xml:space="preserve">"suter."  0,9*2,02</t>
  </si>
  <si>
    <t xml:space="preserve">"1NP"  0,9*2,02</t>
  </si>
  <si>
    <t>"suter." 2*3,9*2,4-0,6*2,4*4*2+0,8*2,4</t>
  </si>
  <si>
    <t>2,85*3,4+0,9*2,4+3,2*3,4+2,75*3,4-0,8*1,97+3,1*2,4-0,8*1,97+(0,95+1,25)*3,4</t>
  </si>
  <si>
    <t>(2,3+1,33)*3,4-0,8*1,97+3*2,4*2-0,8*1,97+10,5*3,4-0,8*1,97*2+2,35*3,4-0,8*1,97</t>
  </si>
  <si>
    <t>3,7*3,4-0,8*1,97*2+(1,45+1,75)*3,4+(10,2+2,6)*3,4-0,8*1,97*2+0,9*2,4-0,8*1,97+0,8*2,4</t>
  </si>
  <si>
    <t>3*3,95-0,8*1,97+2*3,95+1*2,4+1,75*3,95-0,6*1,97+2,05*3,95+2,45*3,95-0,8*1,97</t>
  </si>
  <si>
    <t>-1,5*1,5*2+(0,8+1,85)*3,95+3*2,03*3+3*2,02*3-12,4*1,97+3,6*3,95+0,6*2,4</t>
  </si>
  <si>
    <t>2,35*3,95-0,6*1,97+6,7*3,95-0,8*1,97+21,2*3,95-0,8*1,97*8+4,6*3,95*3+4,2*3,95</t>
  </si>
  <si>
    <t>-0,8*1,97+(2,2+2)*3,95-0,8*1,97</t>
  </si>
  <si>
    <t>430321313.S</t>
  </si>
  <si>
    <t>Schodiskové konštrukcie, betón železový tr. C 16/20</t>
  </si>
  <si>
    <t>-1195777905</t>
  </si>
  <si>
    <t>"sut."</t>
  </si>
  <si>
    <t>1,5*1,2*0,15+1,2*(0,3*0,15)/2*4+1,2*1,3*0,15+(0,3*0,15)/2*1,3*4</t>
  </si>
  <si>
    <t>434351141.S</t>
  </si>
  <si>
    <t>Debnenie stupňov na podstupňovej doske alebo na teréne pôdorysne priamočiarych zhotovenie</t>
  </si>
  <si>
    <t>1629964833</t>
  </si>
  <si>
    <t>1,2*0,15*4+2,2*0,15+(0,3*0,15)/2*4+(1,2+1,3)*0,15+1,3*0,15*4+(0,3*0,15)/2*4</t>
  </si>
  <si>
    <t>434351142.S</t>
  </si>
  <si>
    <t>Debnenie stupňov na podstupňovej doske alebo na teréne pôdorysne priamočiarych odstránenie</t>
  </si>
  <si>
    <t>-1422251806</t>
  </si>
  <si>
    <t>1037,06-1,44</t>
  </si>
  <si>
    <t>1026,81-2,24-43,27-42,56-4,46-10,64-16,64</t>
  </si>
  <si>
    <t>1942,62</t>
  </si>
  <si>
    <t>"suter.</t>
  </si>
  <si>
    <t>48,54+78,49+39,43+238,59+81,85+28,25+69,27+101,82+102,66+52,27+30,17+42,96+155,8</t>
  </si>
  <si>
    <t>30,1+28,22+58,14+97,92+54,74+47,38+15,82+15,82+62,14+94,96+49,6+30,06+31,6+22,47</t>
  </si>
  <si>
    <t>73,35+83,55+79,12+298,82+18,36</t>
  </si>
  <si>
    <t>73,55+48,81+46,1+53,23+53,23+31,41+65,04+103,07+105,73+63,4+30,43+24,89+48,48</t>
  </si>
  <si>
    <t>36,52+27,43+50,17+97,8+34,77+41,08+243,73+57,22+85,38+58,8+56,43+56,43+56,43+56,43</t>
  </si>
  <si>
    <t>56,43+54,85+157,4+120,74</t>
  </si>
  <si>
    <t>4357,68</t>
  </si>
  <si>
    <t xml:space="preserve">"suterén-pre sanaciu" </t>
  </si>
  <si>
    <t>(41,498+25,2+41,498)*3,4-1,5*0,9-1*0,9*3-1,5*2,02-2,5*1,9-1*1,4*2-0,9*2,02-0,5*1,4*4</t>
  </si>
  <si>
    <t>-1,5*1,4*7-0,7*1,4*2-0,9*1,1-1,5*1,4*11+(2,8+5,35)*3,4</t>
  </si>
  <si>
    <t>-0,3*3,4*5-0,15*3,4*12-0,5*3,4</t>
  </si>
  <si>
    <t>675,4</t>
  </si>
  <si>
    <t>-675533008</t>
  </si>
  <si>
    <t>-975539155</t>
  </si>
  <si>
    <t>-1290384642</t>
  </si>
  <si>
    <t>(1,4+1,4+1,2)*5,55</t>
  </si>
  <si>
    <t>631312611.S</t>
  </si>
  <si>
    <t>Mazanina z betónu prostého (m3) tr. C 16/20 hr.nad 50 do 80 mm</t>
  </si>
  <si>
    <t>-1977901629</t>
  </si>
  <si>
    <t>"G" 361,08*0,05</t>
  </si>
  <si>
    <t>"D2" 72,86*0,15</t>
  </si>
  <si>
    <t>10,929</t>
  </si>
  <si>
    <t>"D2" 72,86</t>
  </si>
  <si>
    <t>"A" 79,53</t>
  </si>
  <si>
    <t>"B" 127,07</t>
  </si>
  <si>
    <t>"C" 322,18</t>
  </si>
  <si>
    <t>"C1" 56,14</t>
  </si>
  <si>
    <t>"A1" 142,3</t>
  </si>
  <si>
    <t>"B1" 221,36</t>
  </si>
  <si>
    <t xml:space="preserve">"E" 95,24 </t>
  </si>
  <si>
    <t>"F" 228,22</t>
  </si>
  <si>
    <t>"G" 288,46+16,97+40,95+14,7</t>
  </si>
  <si>
    <t>632452217.S1</t>
  </si>
  <si>
    <t>Cementový poter, pevnosti v tlaku 20 MPa, hr. 38-40 mm</t>
  </si>
  <si>
    <t>632452641.S</t>
  </si>
  <si>
    <t>Cementová samonivelizačná stierka, pevnosti v tlaku 25 MPa, hr. 2 mm</t>
  </si>
  <si>
    <t>-567727379</t>
  </si>
  <si>
    <t>632452644.S</t>
  </si>
  <si>
    <t>Cementová samonivelizačná stierka, pevnosti v tlaku 25 MPa, hr. 5 mm</t>
  </si>
  <si>
    <t>313585018</t>
  </si>
  <si>
    <t>"E" 95,24</t>
  </si>
  <si>
    <t xml:space="preserve">"C1"56,14 </t>
  </si>
  <si>
    <t>"A1"142,3</t>
  </si>
  <si>
    <t xml:space="preserve">"G" 361,08 </t>
  </si>
  <si>
    <t>"D1" 43,58+10,64+18,64</t>
  </si>
  <si>
    <t>4+7+11+12</t>
  </si>
  <si>
    <t>110*1,01 'Prepočítané koeficientom množstva</t>
  </si>
  <si>
    <t>(45+45+28)*5,3+2*(27,6+13)*3,5</t>
  </si>
  <si>
    <t>909,6*3</t>
  </si>
  <si>
    <t>1037,06-1,44+1026,81-1,44</t>
  </si>
  <si>
    <t>45*28</t>
  </si>
  <si>
    <t>953171021.S</t>
  </si>
  <si>
    <t>Osadenie kovového poklopu liatinového alebo oceľového vrátane rámu, hmotnosti do 50 kg</t>
  </si>
  <si>
    <t>1517115616</t>
  </si>
  <si>
    <t>SPS06-0808</t>
  </si>
  <si>
    <t>Poklop oceľový rebr. plech 820 x 820 mm,, žárový pozinkZ7</t>
  </si>
  <si>
    <t>693369745</t>
  </si>
  <si>
    <t>"suter."</t>
  </si>
  <si>
    <t>3*3,4*2-0,8*1,97+3,2*3,4-1,5*0,8+2*(1+1,6)*3,4-1,2*1,97+6*3,4+6,45*3,4*2</t>
  </si>
  <si>
    <t>4,45*3,4*4+7,75*3,4+3*3,4-0,8*1,97+1*3,4*3+2,1*3,4*2-0,8*1,97*2+2,85*3,4+2,1*3,4*2</t>
  </si>
  <si>
    <t>-0,8*1,97*2+2,85*3,4-0,6*1,97*2+6*3,4+6,3*3,4*2-0,8*1,97+3*3,4+3,75*3,4-0,8*1,97</t>
  </si>
  <si>
    <t>4,2*3,4+7,35*3,4-0,8*1,97+2,5*3,4-0,8*1,97+5,3*3,4+1,5*3,4</t>
  </si>
  <si>
    <t>3*2,5*0,8*1,97+2,3*2,5+4,15*3,95+5,35*3,95-0,8*1,97*2+(4+2,1)*3,95-0,8*1,97-3,6*0,6</t>
  </si>
  <si>
    <t>6,9*3,95-1,6*1,97-1,2*1,97-0,8*1,97+(1+1+1,3)*3,95+5,35*3,95-1,6*1,97+0,55*3,95</t>
  </si>
  <si>
    <t>1,97*3,95+2,6*3,95-0,6*1,97*2+2,3*3,95*2-0,8*1,97+(4,8+0,8+1,5+2+3)*3,95-0,8*1,97</t>
  </si>
  <si>
    <t>1,2*2,02+(2,7+1,75)*3,95-0,8*1,97-1,3*1,3+1,351*3,95+3,45*3,95-0,8*1,97-1,3*1,3</t>
  </si>
  <si>
    <t>1,351*3,95*2-0,8*1,97+3*3,95*3-0,8*1,97-1,6*1,97+12,225*3,95-1,6*1,97*2-6,5*3,95</t>
  </si>
  <si>
    <t>3*6*3,95-1,6*1,97-1,2*2,1-0,8*1,97+3*1,2+4,4*1,2+1,3*1,2+(3,8+1)*3,95+3*3,95*4</t>
  </si>
  <si>
    <t>-1,6*1,97-1,6*1,5</t>
  </si>
  <si>
    <t>2,2*0,3*3,4+1,8*0,3*2,02</t>
  </si>
  <si>
    <t>(3,082+5,05)*0,3*2,5-0,8*0,3*1,97*3-0,6*0,3*1,2+9,35*0,3*2,75-2,5*0,3*2</t>
  </si>
  <si>
    <t>-0,9*0,3*1,97*2-2,5*0,3*2,5</t>
  </si>
  <si>
    <t>962081141.S</t>
  </si>
  <si>
    <t xml:space="preserve">Búranie muriva priečok zo sklenených tvárnic, hr. do 150 mm,  -0,08200t</t>
  </si>
  <si>
    <t>-99741852</t>
  </si>
  <si>
    <t>"1NP" 3,6*0,6*69</t>
  </si>
  <si>
    <t>962084121.S</t>
  </si>
  <si>
    <t xml:space="preserve">Búranie priečok doskových, sadrových, sadrokartónových hr.do 50 mm,  -0,10000t</t>
  </si>
  <si>
    <t>-2118448805</t>
  </si>
  <si>
    <t>"mont. hyg. priečky s dverami"</t>
  </si>
  <si>
    <t>4,2*2,2+1,5*2,2*3+1,9*2,2+1,5*2,2*2+0,4*2,2</t>
  </si>
  <si>
    <t>965041441.S</t>
  </si>
  <si>
    <t>Búranie podkladov pod dlažby, liatych dlažieb a mazanín, škvarobetón hr. nad 100 mm, plochy nad 4 m2 -1,60000t</t>
  </si>
  <si>
    <t>-217173068</t>
  </si>
  <si>
    <t>"strecha nad príz." 26,8*7,6+25,6*6,9*2+5,95*16,8</t>
  </si>
  <si>
    <t>656,92*0,12</t>
  </si>
  <si>
    <t>ô</t>
  </si>
  <si>
    <t>(41,31+21,53+6,3+6,61+15,3+52,29+9,57+12,35+8,9+16,64+15,21+17,22+6,6+81,3)*0,09</t>
  </si>
  <si>
    <t>(40,95++228,22+14,14)*0,09</t>
  </si>
  <si>
    <t>(9,46+2,46)*0,09</t>
  </si>
  <si>
    <t>"podkl. vrstvy-betón"</t>
  </si>
  <si>
    <t>"suterén" 62,96*0,08</t>
  </si>
  <si>
    <t>"1NP"(43,27+10,64+18,65)*0,08</t>
  </si>
  <si>
    <t>(19,28+17,84+13,93+7,45+57,44+15,65+13,89+7,5+4,5+14,4+10,65+12,74+6,07+14,52)*0,08</t>
  </si>
  <si>
    <t>(22,85+29,42+25,98+8,6+2,47+1,35+1,35+1,35+1,17+1,69+1,95)*0,08</t>
  </si>
  <si>
    <t>(12,39+12,39+33,12+43,81+8,17+14,19+20,14+3,25+22,42+2,86+1,98+3,29+3,41+14,78)*0,08</t>
  </si>
  <si>
    <t>(3,79+17,84+115,98+4,81+14,66+22,05+1,43+2,5+6,14)*0,08</t>
  </si>
  <si>
    <t>"A2"</t>
  </si>
  <si>
    <t>(23,95+62,1)*0,08</t>
  </si>
  <si>
    <t>"A1"</t>
  </si>
  <si>
    <t>(8,17+17,39)*0,08</t>
  </si>
  <si>
    <t>(228,22+14,14)*0,09</t>
  </si>
  <si>
    <t>"suterén" 62,96</t>
  </si>
  <si>
    <t>"1NP"43,27+10,64+18,65</t>
  </si>
  <si>
    <t>19,28+17,84+13,93+7,45+57,44+15,65+13,89+7,5+4,5+14,4+10,65+12,74+6,07+14,52+22,85</t>
  </si>
  <si>
    <t>29,42+25,98+8,6+2,47+1,35+1,35+1,35+1,17+1,69+1,95</t>
  </si>
  <si>
    <t>12,39+12,39+33,12+43,81+8,17+14,19+20,14+3,25+22,42+2,86+1,98+3,29+3,41+14,78+3,79</t>
  </si>
  <si>
    <t>17,84+115,98+4,81+14,66+22,05+1,43+2,5+6,14</t>
  </si>
  <si>
    <t>968061112.S</t>
  </si>
  <si>
    <t>Vyvesenie dreveného okenného krídla do suti plochy do 1,5 m2, -0,01200t</t>
  </si>
  <si>
    <t>1087840491</t>
  </si>
  <si>
    <t>-1912588357</t>
  </si>
  <si>
    <t>"suter." 9+33</t>
  </si>
  <si>
    <t>"1NP"6+21</t>
  </si>
  <si>
    <t>"1NP"11+3</t>
  </si>
  <si>
    <t>968062245.S</t>
  </si>
  <si>
    <t xml:space="preserve">Vybúranie drevených rámov okien jednoduchých plochy do 2 m2,  -0,03100t</t>
  </si>
  <si>
    <t>1580862858</t>
  </si>
  <si>
    <t>1*1,5*9</t>
  </si>
  <si>
    <t>968062246.S</t>
  </si>
  <si>
    <t xml:space="preserve">Vybúranie drevených rámov okien jednoduchých plochy do 4 m2,  -0,02700t</t>
  </si>
  <si>
    <t>2060974749</t>
  </si>
  <si>
    <t>1,6*2,65*4</t>
  </si>
  <si>
    <t>"1NP" 1,9*3,5*3</t>
  </si>
  <si>
    <t>968071112.S</t>
  </si>
  <si>
    <t>Vyvesenie kovového okenného krídla do suti plochy do 1, 5 m2</t>
  </si>
  <si>
    <t>1496684438</t>
  </si>
  <si>
    <t>968071113.S</t>
  </si>
  <si>
    <t>Vyvesenie kovového okenného krídla do suti plochy nad 1, 5 m2</t>
  </si>
  <si>
    <t>-137645572</t>
  </si>
  <si>
    <t>2+1</t>
  </si>
  <si>
    <t>968071126.S</t>
  </si>
  <si>
    <t>Vyvesenie kovového dverného krídla do suti plochy nad 2 m2</t>
  </si>
  <si>
    <t>1351579657</t>
  </si>
  <si>
    <t>"suter." 1+2+1</t>
  </si>
  <si>
    <t>968072245.S</t>
  </si>
  <si>
    <t xml:space="preserve">Vybúranie kovových rámov okien jednoduchých plochy do 2 m2,  -0,04100t</t>
  </si>
  <si>
    <t>-1390526370</t>
  </si>
  <si>
    <t>1,3*1,3*2+0,9*1,3*1</t>
  </si>
  <si>
    <t>968072246.S</t>
  </si>
  <si>
    <t xml:space="preserve">Vybúranie kovových rámov okien jednoduchých plochy do 4 m2,  -0,03400t</t>
  </si>
  <si>
    <t>-203848948</t>
  </si>
  <si>
    <t>1,55*1,3*1</t>
  </si>
  <si>
    <t>"1PP" 0,6*1,97*9+0,8*1,97*33</t>
  </si>
  <si>
    <t>"1NP" 0,6*1,97*6+0,8*1,97*21</t>
  </si>
  <si>
    <t>"suter" 1,2*1,97*1+2,4*1,9*2+1,4*1,45*1</t>
  </si>
  <si>
    <t>"1NP" 1,2*1,97*2+1,6*1,97*11</t>
  </si>
  <si>
    <t>"suter." 2+2+1+1</t>
  </si>
  <si>
    <t>"1NP." 4+1</t>
  </si>
  <si>
    <t>"suter." 3+4+12</t>
  </si>
  <si>
    <t>"1NP"42+1+1+1+1</t>
  </si>
  <si>
    <t>"strecha" 28</t>
  </si>
  <si>
    <t>"suter." 2*(1,5+0,8)*3+2*(1+0,9)*4+2*(0,5+0,4)*2+2*(0,5+0,9)*2+2*(0,7+1,3)*1</t>
  </si>
  <si>
    <t>2*(1,5+1,4)*12+2*(1,5+0,8)*1</t>
  </si>
  <si>
    <t>"1NP" 2*(1,3+2,3)*42+2*(1,5+2,3)+2*(0,7+1,2)*4+2*(0,6+1,2)*1+2*(2,5+2)*1+2,5*4*1</t>
  </si>
  <si>
    <t>2*(0,9+2)*1</t>
  </si>
  <si>
    <t>"strecha" 28*1,3*4</t>
  </si>
  <si>
    <t>2*(1,4+1,97)*1+2*(0,9+3,05)*1</t>
  </si>
  <si>
    <t>2*(1,5+3,5)*2+2*(0,9+2,5)*1+2*(0,8+1,97)*3</t>
  </si>
  <si>
    <t>"suter." 1+1</t>
  </si>
  <si>
    <t>"1NP" 2+1</t>
  </si>
  <si>
    <t>971033561.S</t>
  </si>
  <si>
    <t xml:space="preserve">Vybúranie otvorov v murive tehl. plochy do 1 m2 hr. do 600 mm,  -1,87500t</t>
  </si>
  <si>
    <t>-1833453788</t>
  </si>
  <si>
    <t>0,9*0,5*1,1*2+0,7*0,5*1,4*2</t>
  </si>
  <si>
    <t>0,9*2,02*7</t>
  </si>
  <si>
    <t>0,9*2,02*6</t>
  </si>
  <si>
    <t>971033651.S</t>
  </si>
  <si>
    <t xml:space="preserve">Vybúranie otvorov v murive tehl. plochy do 4 m2 hr. do 600 mm,  -1,87500t</t>
  </si>
  <si>
    <t>1079622808</t>
  </si>
  <si>
    <t>1,5*0,5*1,4</t>
  </si>
  <si>
    <t>"suter."3*1,9*2+4*1,9*2</t>
  </si>
  <si>
    <t>"1NP" 3*1,9+1,5*2</t>
  </si>
  <si>
    <t>"1NP"5,1*1+5,3*1+8,9*1</t>
  </si>
  <si>
    <t xml:space="preserve">"suterén"  979,37</t>
  </si>
  <si>
    <t>"1NP"1059,64</t>
  </si>
  <si>
    <t>46,97+47,24+39,43+107,91+149,42+37,52+112,45+61,57+29,95+32,55+55,39+119,07+43,3</t>
  </si>
  <si>
    <t>40,08+42,28+58,79+60,46+60,98+53,84+51,49+44,57+29,02+27,26+49,58+44,14+35,5+304,61</t>
  </si>
  <si>
    <t>91,56+47,38+33,78+48,31+63,49+72,2+89,06+42,84+18,21+14,94+14,94+15,14+13,78+16,66</t>
  </si>
  <si>
    <t>297+48,82</t>
  </si>
  <si>
    <t>73,55+70,7+53,23+53,23+99,14+96,76+209,13+97,07+80,94+88,78+44,41+52,48+36,26+72,66</t>
  </si>
  <si>
    <t>51,35+32,79+113,71+26,47+22,77+28,44+28,83+58,81+78,72+29,63+77,76+206,4+29,29</t>
  </si>
  <si>
    <t>51,58+67,5+133,71+17,39+9,17+14,92+23,13</t>
  </si>
  <si>
    <t>2*(25+13)*2,15-1,3*1,3*28+13*2,15*2</t>
  </si>
  <si>
    <t>675,40</t>
  </si>
  <si>
    <t>34,28+32,74+27,17+18,22+31,1+27,58+30,1+21,3+10,53+9,18+9,18+9,38+8,5+9,08+9,94</t>
  </si>
  <si>
    <t>3,9+28,2+28,2+3,9+7,5+46,5+67,5+34,35+15,32+15,54</t>
  </si>
  <si>
    <t>9,75+6+99,47+13,54+24,63+2,55+7,88</t>
  </si>
  <si>
    <t>979,37-1,3</t>
  </si>
  <si>
    <t>1176,511*9 'Prepočítané koeficientom množstva</t>
  </si>
  <si>
    <t>1176,511-22,548-108,521-16,726-0,945</t>
  </si>
  <si>
    <t>-812294445</t>
  </si>
  <si>
    <t>0,108+0,064+1,656+0,378+0,419+0,458+1,337+6,001+3,698</t>
  </si>
  <si>
    <t>1,29</t>
  </si>
  <si>
    <t>0,154+1,86+4,309+0,697+0,078+0,015+0,026</t>
  </si>
  <si>
    <t>297</t>
  </si>
  <si>
    <t>-148604495</t>
  </si>
  <si>
    <t>0,015+0,18+0,36+0,187+0,069+7,815+3,334+0,711+4,448</t>
  </si>
  <si>
    <t>1,954+89,448</t>
  </si>
  <si>
    <t>2073014020</t>
  </si>
  <si>
    <t>299</t>
  </si>
  <si>
    <t>Poplatok za skládku - iné odpady zo stavieb a demolácií (17 09), ostatné-izolácie</t>
  </si>
  <si>
    <t>-1729791206</t>
  </si>
  <si>
    <t>981011112.S3</t>
  </si>
  <si>
    <t>Demolácia budov postupným rozoberaním, ostatných, -prístrešky -0,22200t</t>
  </si>
  <si>
    <t>-1509716007</t>
  </si>
  <si>
    <t>9,78+12,29+129,08+252</t>
  </si>
  <si>
    <t>"A1" 241,0-19,17</t>
  </si>
  <si>
    <t>"G" 361,08</t>
  </si>
  <si>
    <t>322,658</t>
  </si>
  <si>
    <t>Jednozlož. hydroizolačná -, náter na vnútorne použitie vodorovná</t>
  </si>
  <si>
    <t xml:space="preserve">Izolácia dilatácii elastickou tesniacou páskou z mäkkého PVC vodorovná pre náročné aplikácie s vysokým zaťažením, 120 mm/50 m, </t>
  </si>
  <si>
    <t>41,498+25,2+41,498+2,8+5,35</t>
  </si>
  <si>
    <t>-0,9-0,3*5-0,15*12-0,5-2,5</t>
  </si>
  <si>
    <t>"v podlahách"</t>
  </si>
  <si>
    <t>71,1+25,0+28,8+16,1+68,5</t>
  </si>
  <si>
    <t>353,4+786,48</t>
  </si>
  <si>
    <t>1139,88*1,15 'Prepočítané koeficientom množstva</t>
  </si>
  <si>
    <t>786,48</t>
  </si>
  <si>
    <t>786,48*4 'Prepočítané koeficientom množstva</t>
  </si>
  <si>
    <t>786,48*1,15 'Prepočítané koeficientom množstva</t>
  </si>
  <si>
    <t xml:space="preserve">"str. plášť"  786,48</t>
  </si>
  <si>
    <t>2*15*0,85</t>
  </si>
  <si>
    <t>Rozperný nit 1,5x30 mm do betónu, hliníkový</t>
  </si>
  <si>
    <t>607260000400.S</t>
  </si>
  <si>
    <t>Doska OSB nebrúsená hr. 20 mm</t>
  </si>
  <si>
    <t>1192965510</t>
  </si>
  <si>
    <t>713000041.S</t>
  </si>
  <si>
    <t>Odstránenie nadstresnej tepelnej izolácie striech plochých kladenej voľne z vláknitých materiálov hr. nad 10 cm -0,018t</t>
  </si>
  <si>
    <t>947272807</t>
  </si>
  <si>
    <t>"terasa,príst."6,9*5+6*3</t>
  </si>
  <si>
    <t>"1NP" 83,625</t>
  </si>
  <si>
    <t>83,625*1,15 'Prepočítané koeficientom množstva</t>
  </si>
  <si>
    <t>"sokel" 110*0,8</t>
  </si>
  <si>
    <t>"strecha" 210*(0,45+0,3)+30*(0,45+0,15)</t>
  </si>
  <si>
    <t>175,5*1,02 'Prepočítané koeficientom množstva</t>
  </si>
  <si>
    <t>-337081279</t>
  </si>
  <si>
    <t>88*1,02 'Prepočítané koeficientom množstva</t>
  </si>
  <si>
    <t>1656653069</t>
  </si>
  <si>
    <t>"str. plášť" 783,48</t>
  </si>
  <si>
    <t>"poch. strecha" 353,4</t>
  </si>
  <si>
    <t>1139,88*1,02 'Prepočítané koeficientom množstva</t>
  </si>
  <si>
    <t>1031771402</t>
  </si>
  <si>
    <t>725190151.S</t>
  </si>
  <si>
    <t>Montáž sanitárnej priečky z drevotrieskových DTDL dosiek na WC a prezliekacie kabíny/boxy pre suché priestory s nerezovým kovaním</t>
  </si>
  <si>
    <t>1401126628</t>
  </si>
  <si>
    <t>"M1" 1,35*2,2*6+0,8*2,2*1+0,9*2,2*6+1,5*2,2*1</t>
  </si>
  <si>
    <t>607210000500.S</t>
  </si>
  <si>
    <t>Doska drevotriesková obojstranne laminovaná (DTDL) pre použitie v interiéri vo farbe, hrúbky 18 mm ,dvere,nožičky</t>
  </si>
  <si>
    <t>998027148</t>
  </si>
  <si>
    <t>34,76*1,05 'Prepočítané koeficientom množstva</t>
  </si>
  <si>
    <t>-52122697</t>
  </si>
  <si>
    <t>1+1+1+1+1+1+4</t>
  </si>
  <si>
    <t>1648516520</t>
  </si>
  <si>
    <t>WC kefa</t>
  </si>
  <si>
    <t>804533797</t>
  </si>
  <si>
    <t>1621648516</t>
  </si>
  <si>
    <t>992399581</t>
  </si>
  <si>
    <t>1162354323</t>
  </si>
  <si>
    <t>1361038649</t>
  </si>
  <si>
    <t>Nerezové zrkadlo sklopné</t>
  </si>
  <si>
    <t>-906415251</t>
  </si>
  <si>
    <t>-126862388</t>
  </si>
  <si>
    <t>1+1</t>
  </si>
  <si>
    <t>758193663</t>
  </si>
  <si>
    <t>Nerezové madlo sklopné, dĺžka 1100 mm,</t>
  </si>
  <si>
    <t>1231714634</t>
  </si>
  <si>
    <t xml:space="preserve">"stredná.časť"     25,6*12,6</t>
  </si>
  <si>
    <t>762421302.S</t>
  </si>
  <si>
    <t>Obloženie stropov alebo strešných podhľadov z dosiek OSB skrutkovaných na zraz hr. dosky 12 mm</t>
  </si>
  <si>
    <t>337484750</t>
  </si>
  <si>
    <t>762421306.S</t>
  </si>
  <si>
    <t>Obloženie stropov alebo strešných podhľadov z dosiek OSB skrutkovaných na zraz hr. dosky 25 mm</t>
  </si>
  <si>
    <t>-1169019346</t>
  </si>
  <si>
    <t>762431303.S</t>
  </si>
  <si>
    <t>Obloženie stien z dosiek OSB skrutkovaných na zraz hr. dosky 16 mm</t>
  </si>
  <si>
    <t>1671959356</t>
  </si>
  <si>
    <t>210*0,45+30*0,45</t>
  </si>
  <si>
    <t>3,45*2,75</t>
  </si>
  <si>
    <t>763120010.S</t>
  </si>
  <si>
    <t>Sadrokartónová inštalačná predstena pre sanitárne zariadenia, kca CD+UD, jednoducho opláštená doskou impregnovanou H2 12,5 mm</t>
  </si>
  <si>
    <t>1610063625</t>
  </si>
  <si>
    <t>8,05*1,2+(1,85+0,25)*1,2+1,9*3,4+0,8*3,4+(2,15+0,2)*2,4</t>
  </si>
  <si>
    <t>(3,06+0,23)*2,4+0,9*3,4*2</t>
  </si>
  <si>
    <t>(2,25+0,9)*3,95+1,1*3,95+1,3*3,95+0,9*3,95*2+1,15*3,95+1,65*3,4+1*3,4+1,4*3,95</t>
  </si>
  <si>
    <t>0,15*3,95</t>
  </si>
  <si>
    <t xml:space="preserve">"suterén "   12,74+1,44+1,44+17,69+21,3+12,57+5,51+6,67+2,64+22,49+26,91</t>
  </si>
  <si>
    <t>"1NP"12,44+9,69+12,39+12,39+47,4+18,41+66,52+75,54+40,74+5,17+7,95+47,68+15,25</t>
  </si>
  <si>
    <t>35,93+17,44+16,04+16,04+16,04+16,04+16,04+15,11+217,68+95,24</t>
  </si>
  <si>
    <t>763138200.S</t>
  </si>
  <si>
    <t>Podhľad SDK montovaný priamo na jednoúrovňovej oceľovej podkonštrukcií CD+UD, doska štandardná A 12.5 mm</t>
  </si>
  <si>
    <t>1938695721</t>
  </si>
  <si>
    <t>763138210.S</t>
  </si>
  <si>
    <t>Podhľad SDK závesný na jednoúrovňovej oceľovej podkonštrukcií CD+UD, doska štandardná A 12.5 mm</t>
  </si>
  <si>
    <t>-451607698</t>
  </si>
  <si>
    <t>"1NP" 23,94+12,39+62,1+66,53+195,16+87</t>
  </si>
  <si>
    <t xml:space="preserve">"strecha-stredná.časť"     25,6*12,6</t>
  </si>
  <si>
    <t>763756212.Spp</t>
  </si>
  <si>
    <t>Demontáž dreven schodiska</t>
  </si>
  <si>
    <t>1876424910</t>
  </si>
  <si>
    <t>(2,1+4,5)*1,1+3*1,1</t>
  </si>
  <si>
    <t>764171301.S</t>
  </si>
  <si>
    <t>Krytina falcovaná pozink farebný, sklon strechy do 30°</t>
  </si>
  <si>
    <t>1382174939</t>
  </si>
  <si>
    <t>764321840.S</t>
  </si>
  <si>
    <t xml:space="preserve">Demontáž oplechovania ríms pod nadrímsovým žľabom vrátane podkladového plechu, do 30° rš 750 mm,  -0,00580t</t>
  </si>
  <si>
    <t>-1613468586</t>
  </si>
  <si>
    <t>"K8" 2*105</t>
  </si>
  <si>
    <t>"K7" 2*95</t>
  </si>
  <si>
    <t>"K1" 1,3*41+1,5*2+0,7*4+1,6*18+0,6*4+0,7*2+1*2+1*3+1,5*1+1,3*28</t>
  </si>
  <si>
    <t>"suter." 1,5*3+1,8*4+0,5*2+0,5*2+0,7*1+12*1,5</t>
  </si>
  <si>
    <t>"1NP" 1,3*42+1,5*1+0,07*4+0,6*1+2,5*1+2,5*1+0,9*1</t>
  </si>
  <si>
    <t>"strecha" 1,3*28</t>
  </si>
  <si>
    <t>764421495.S5</t>
  </si>
  <si>
    <t>Oplechovanie atiky a ozdobných prvkov z pozinkovaného farbeného PZf plechu, r.š. 900 mm</t>
  </si>
  <si>
    <t>420367392</t>
  </si>
  <si>
    <t>"K3"2*15</t>
  </si>
  <si>
    <t>764430460.S</t>
  </si>
  <si>
    <t>Oplechovanie muriva a atík z pozinkovaného farbeného PZf plechu, vrátane rohov r.š. 700 mm</t>
  </si>
  <si>
    <t>-1665644753</t>
  </si>
  <si>
    <t>"K2" 120</t>
  </si>
  <si>
    <t>"K4" 2,1*4</t>
  </si>
  <si>
    <t>"K5" 6,3*6</t>
  </si>
  <si>
    <t>"K6" 6,8*2</t>
  </si>
  <si>
    <t>58,3</t>
  </si>
  <si>
    <t>766211811.S</t>
  </si>
  <si>
    <t xml:space="preserve">Demontáž madiel schodiskových drevených   -0,0019t</t>
  </si>
  <si>
    <t>1977874891</t>
  </si>
  <si>
    <t>(2,1+4,5)*2+3*2</t>
  </si>
  <si>
    <t>21,75+33+114,0+81</t>
  </si>
  <si>
    <t>766421821.S</t>
  </si>
  <si>
    <t xml:space="preserve">Demontáž obloženia podhľadu, palub. doskami  -0,01098t</t>
  </si>
  <si>
    <t>-451866691</t>
  </si>
  <si>
    <t>"1NP"40,95</t>
  </si>
  <si>
    <t>2*(1,3+2,3)*41+2*(1,5+2,3)*2+2*(0,7+1,2)*4+2*(1,5+1,5)*2</t>
  </si>
  <si>
    <t>2*(1+1,5)*41+2*(1,5+1,4)*18+2*(0,5+1,4)*4+2*(0,7+1,4)*2</t>
  </si>
  <si>
    <t>2*(1+1,4)*2+2*(1+0,9)*3+2*(1,5+0,9)*1+2*(1,3+1,3)*28</t>
  </si>
  <si>
    <t>2*(1,3+2,3)*41+2*(1,5+2,3)*2+2*(0,7+1,2)*4+2*(1+1,5)*41+2*(0,5+1,4)*4+2*(0,7+1,4)*2</t>
  </si>
  <si>
    <t>2*(1,3+1,3)*28</t>
  </si>
  <si>
    <t>"O-04"</t>
  </si>
  <si>
    <t>2*(1,5+1,5)*2+2*(1,5+1,4)*18+2*(1+1,4)*2+2*(1+0,9)*3+2*(1,5+0,9)*1</t>
  </si>
  <si>
    <t>766621408.S</t>
  </si>
  <si>
    <t xml:space="preserve">Montáž  plastových dverí na PUR penu</t>
  </si>
  <si>
    <t>1457940424</t>
  </si>
  <si>
    <t>2*(1,6+1,97)*4</t>
  </si>
  <si>
    <t>611420091030.S</t>
  </si>
  <si>
    <t>Dvere plastové , izolačné trojsklo</t>
  </si>
  <si>
    <t>1558758536</t>
  </si>
  <si>
    <t>6+11</t>
  </si>
  <si>
    <t>1+6+12+11+12+1</t>
  </si>
  <si>
    <t>958108945</t>
  </si>
  <si>
    <t>"suter." 9+33+1+1</t>
  </si>
  <si>
    <t>"1NP" 6+21+1*3</t>
  </si>
  <si>
    <t>766662812.S</t>
  </si>
  <si>
    <t xml:space="preserve">Demontáž dverného krídla, dokovanie prahu dverí dvojkrídlových,  -0,00200t</t>
  </si>
  <si>
    <t>-127350226</t>
  </si>
  <si>
    <t>11+2</t>
  </si>
  <si>
    <t>4+4+2+2+3</t>
  </si>
  <si>
    <t>41+2+2+18+1+28</t>
  </si>
  <si>
    <t>1,3*41+1,5*2+0,7*4+1,5*2+1,5*18+0,5*4+0,7*2+1*2+1*3+1,5*1+1,3*28</t>
  </si>
  <si>
    <t>15+92</t>
  </si>
  <si>
    <t>"suter." 3+4+2+2+1+12</t>
  </si>
  <si>
    <t>"strecha" 28*1,3</t>
  </si>
  <si>
    <t>3+3+4+11+1+6+12+11+12</t>
  </si>
  <si>
    <t>766695232.S</t>
  </si>
  <si>
    <t>Montáž prahu dverí, dvojkrídlových</t>
  </si>
  <si>
    <t>1280139407</t>
  </si>
  <si>
    <t>4+3+3+2+1</t>
  </si>
  <si>
    <t>1+6+12+11+12</t>
  </si>
  <si>
    <t>611890003200.S</t>
  </si>
  <si>
    <t>Prah dubový, dĺžka 610 mm, šírka 150 mm</t>
  </si>
  <si>
    <t>-1001293216</t>
  </si>
  <si>
    <t>3+3+4+7</t>
  </si>
  <si>
    <t>Prah hliníkový</t>
  </si>
  <si>
    <t>0,9*1+1,6*4+1,9*3+1,4*3+0,8*1+2,4*2+1,4*1</t>
  </si>
  <si>
    <t>3+3+1+6+12+1</t>
  </si>
  <si>
    <t>767111110.S</t>
  </si>
  <si>
    <t>Montáž stien a priečok pre zasklenie z oceľových profilov s hmotnosťou jednotlivých stien do 50 kg</t>
  </si>
  <si>
    <t>874805101</t>
  </si>
  <si>
    <t>"1" 2,95*2,2*12+3,95*2,2*11+2,6*2,2*1</t>
  </si>
  <si>
    <t>"2"1,95*2,2*21+2,25*2,2*3</t>
  </si>
  <si>
    <t>552360003300.Spp</t>
  </si>
  <si>
    <t>Deliaca stena z oceľ. lamiel</t>
  </si>
  <si>
    <t>-1771606518</t>
  </si>
  <si>
    <t>552360003300.Spp5</t>
  </si>
  <si>
    <t>Deliaca stenaz oceľ. lamiel vrátane dverí so zámkom a číslom</t>
  </si>
  <si>
    <t>-1673684062</t>
  </si>
  <si>
    <t>"suter." 0,5*0,4*4+0,8*2,1*2+1*0,9*3+1,5*1,4*4</t>
  </si>
  <si>
    <t>"1NP" 1*2*3+1*2,2*1</t>
  </si>
  <si>
    <t>767122112.S</t>
  </si>
  <si>
    <t>Montáž stien a priečok s výplňou z drôtenej siete spojených zváraním</t>
  </si>
  <si>
    <t>975997260</t>
  </si>
  <si>
    <t>"suterén-kobkyP</t>
  </si>
  <si>
    <t>"3" 2,95*1*12+3,95*1*11+2,6*1*1+1,95*1*21+2,25*1*3</t>
  </si>
  <si>
    <t>50061</t>
  </si>
  <si>
    <t xml:space="preserve">Zvárané pletivo  pozinkované Veľkosť oka: 50,0 x 50,0 mm, Sila drôtu: 0,5 mm,výška 1m</t>
  </si>
  <si>
    <t>952831560</t>
  </si>
  <si>
    <t>767132812.S</t>
  </si>
  <si>
    <t>Demontáž OK konštrukcií -0,01800t</t>
  </si>
  <si>
    <t>-771463660</t>
  </si>
  <si>
    <t>3,5*2,5+6,5*3,95</t>
  </si>
  <si>
    <t>8,8*2+8,85+10,85</t>
  </si>
  <si>
    <t xml:space="preserve">Zábradlie nerezové, vertikálna výplň nerez, , výška 1000 mm,  kotvenie do podlahy-Z4,Z5,Z6</t>
  </si>
  <si>
    <t>2*10*2+2*10+2*6</t>
  </si>
  <si>
    <t>-1659940075</t>
  </si>
  <si>
    <t>3+3</t>
  </si>
  <si>
    <t>553520003500.S</t>
  </si>
  <si>
    <t>Madlo schodiskové pre kotvenie na stenu, nerezové-Z3</t>
  </si>
  <si>
    <t>-1569117745</t>
  </si>
  <si>
    <t>1651608419</t>
  </si>
  <si>
    <t>2*6</t>
  </si>
  <si>
    <t>767330308.S</t>
  </si>
  <si>
    <t>Montáž oblej alebo plochej striešky od steny nad vchodové dvere z komorového polykarbonátu resp. akrylátu nad 1900 do 2700 mm</t>
  </si>
  <si>
    <t>1576953209</t>
  </si>
  <si>
    <t>5+1</t>
  </si>
  <si>
    <t>283170000900</t>
  </si>
  <si>
    <t>Doska komôrková z polykarbonátu , šxlxhr 2200x830*10 mm, počet stien 2, farba číra</t>
  </si>
  <si>
    <t>-942116849</t>
  </si>
  <si>
    <t>2,2*0,83*5+2,2*0,83*1</t>
  </si>
  <si>
    <t>1,5*1,4*18+0,5*1,4*4+0,7*1,4*2+1*1,4*2+1*0,9*3+1,5*0,9*1</t>
  </si>
  <si>
    <t>49,41*1,15 'Prepočítané koeficientom množstva</t>
  </si>
  <si>
    <t>2*(2,4+1,97)*2</t>
  </si>
  <si>
    <t>553410032600.S89</t>
  </si>
  <si>
    <t>Dvere hliníkové šxv 2,400x1970 mm-D-08</t>
  </si>
  <si>
    <t>1691689295</t>
  </si>
  <si>
    <t>6+11+1+6+12+11+12+1+4+3+3+1+2+1</t>
  </si>
  <si>
    <t>1,3*2,3*41+1,5*2,3*2+0,7*1,2*4+1,5*1,5*2</t>
  </si>
  <si>
    <t>767995104.S</t>
  </si>
  <si>
    <t>Montáž ostatných atypických kovových stavebných doplnkových konštrukcií nad 20 do 50 kg</t>
  </si>
  <si>
    <t>-901353368</t>
  </si>
  <si>
    <t>553850000100.Spp5</t>
  </si>
  <si>
    <t>Oceľ.konštrukcia -Z2</t>
  </si>
  <si>
    <t>1269871600</t>
  </si>
  <si>
    <t>767995105.S</t>
  </si>
  <si>
    <t>Montáž ostatných atypických kovových stavebných doplnkových konštrukcií nad 50 do 100 kg</t>
  </si>
  <si>
    <t>-1613101264</t>
  </si>
  <si>
    <t>54,16*5</t>
  </si>
  <si>
    <t>553850000100.Spp</t>
  </si>
  <si>
    <t>Oceľ.konštrukcia -Z1</t>
  </si>
  <si>
    <t>1744886667</t>
  </si>
  <si>
    <t>147,18*2+148,02+180,63</t>
  </si>
  <si>
    <t>Výroba doplnku stavebného atypického o hmotnosti od 4,01 do 5,5 kg stupňa zložitosti 1</t>
  </si>
  <si>
    <t>1565922195</t>
  </si>
  <si>
    <t>767995380.S</t>
  </si>
  <si>
    <t>Výroba doplnku stavebného atypického o hmotnosti od 20,01 do 300 kg stupňa zložitosti 1</t>
  </si>
  <si>
    <t>-1793630465</t>
  </si>
  <si>
    <t>270,8+40,43</t>
  </si>
  <si>
    <t xml:space="preserve">Demontáž ostatných doplnkov stavieb s hmotnosťou jednotlivých dielov konštrukcií do 50 kg,  -0,00100t-väzníky</t>
  </si>
  <si>
    <t>-1512599447</t>
  </si>
  <si>
    <t>18*31,1</t>
  </si>
  <si>
    <t>"suterén" 9,46+1,8</t>
  </si>
  <si>
    <t>"stup."1,1*0,15*18+1,3*0,15*4+1,2*0,15*4</t>
  </si>
  <si>
    <t>15,73*1,04 'Prepočítané koeficientom množstva</t>
  </si>
  <si>
    <t>2*(4,4+2,15)+1,2*2</t>
  </si>
  <si>
    <t>15,5*3,467 'Prepočítané koeficientom množstva</t>
  </si>
  <si>
    <t>"B1" 19,28+32,1+13,94+56,28+45,77+4,99+3,71+12,74+1,44+1,44+17,49+5,51+6,67</t>
  </si>
  <si>
    <t>"B" 12,39+12,39+4,4+21,14+4,95+2,48+12,42+3,94+40,74+5,17+7,05</t>
  </si>
  <si>
    <t>348,43*1,04 'Prepočítané koeficientom množstva</t>
  </si>
  <si>
    <t>773</t>
  </si>
  <si>
    <t>Podlahy z liateho teraca</t>
  </si>
  <si>
    <t>773412200.S</t>
  </si>
  <si>
    <t>Soklíky z prírodného terazza nad 50 do 150 mm rovné bez polžliabku</t>
  </si>
  <si>
    <t>-1281341461</t>
  </si>
  <si>
    <t>773511260.S</t>
  </si>
  <si>
    <t>Podlahy z prírodneho terazza - jednoduché hr. 8 mm</t>
  </si>
  <si>
    <t>1045481783</t>
  </si>
  <si>
    <t>"E" 95,34</t>
  </si>
  <si>
    <t>"suter."8+22,5+25,5</t>
  </si>
  <si>
    <t>"1NP" 34,85+38,2+10,7+16,4+25,8+16,8+16,2+16,2+16,2+16,2+16,2+15,8</t>
  </si>
  <si>
    <t>295,55*1,01 'Prepočítané koeficientom množstva</t>
  </si>
  <si>
    <t>23,95+62,1</t>
  </si>
  <si>
    <t>261</t>
  </si>
  <si>
    <t>9,7+21,36+21,8+16,3+9,8+17,1+29,9+15+17</t>
  </si>
  <si>
    <t>19,7+75,25</t>
  </si>
  <si>
    <t>252,91*1,02 'Prepočítané koeficientom množstva</t>
  </si>
  <si>
    <t>263</t>
  </si>
  <si>
    <t>8,17+17,39</t>
  </si>
  <si>
    <t>"A2" 19,17</t>
  </si>
  <si>
    <t>"A1" 5,87+19,51+43,47+15,65+5,91+17,12+21,2+13,57</t>
  </si>
  <si>
    <t>"A-1NP" 13,44+18,41+47,68</t>
  </si>
  <si>
    <t>265</t>
  </si>
  <si>
    <t>241*1,03 'Prepočítané koeficientom množstva</t>
  </si>
  <si>
    <t>"C1"2,64+27,49+26,01</t>
  </si>
  <si>
    <t>9,89+66,52+75,54+6,3+15,25+35,93+17,44+16,04+16,04+16,04+16,04+16,04+15,11</t>
  </si>
  <si>
    <t>267</t>
  </si>
  <si>
    <t>378,32*1,03 'Prepočítané koeficientom množstva</t>
  </si>
  <si>
    <t>269</t>
  </si>
  <si>
    <t>56,14*1,02 'Prepočítané koeficientom množstva</t>
  </si>
  <si>
    <t>776591010.S</t>
  </si>
  <si>
    <t>Lepenie elastických povlakových podláh pre športové plochy hrúbky nad 5 mm</t>
  </si>
  <si>
    <t>1795335521</t>
  </si>
  <si>
    <t>"F" 228,220</t>
  </si>
  <si>
    <t>271</t>
  </si>
  <si>
    <t>284170002300.S5</t>
  </si>
  <si>
    <t>Športový povrch-gumové dosky , hrúbka od 8 do 9 mm</t>
  </si>
  <si>
    <t>1569533664</t>
  </si>
  <si>
    <t>228,22*1,03 'Prepočítané koeficientom množstva</t>
  </si>
  <si>
    <t>777</t>
  </si>
  <si>
    <t>Podlahy syntetické</t>
  </si>
  <si>
    <t>273</t>
  </si>
  <si>
    <t>777630030.Sp</t>
  </si>
  <si>
    <t xml:space="preserve">Protiprašný náter 1x </t>
  </si>
  <si>
    <t>-1397140854</t>
  </si>
  <si>
    <t>998777202.S</t>
  </si>
  <si>
    <t>Presun hmôt pre podlahy syntetické v objektoch výšky nad 6 do 12 m</t>
  </si>
  <si>
    <t>-1328495926</t>
  </si>
  <si>
    <t>275</t>
  </si>
  <si>
    <t>68,76+20,9+19,92+49,78+10,82+10,082+59,54+3,42+40,92+42,4</t>
  </si>
  <si>
    <t xml:space="preserve">3,9+31,06+31,06+18,39+33,17+14,5+26,62+15,03+20,66+24,5 </t>
  </si>
  <si>
    <t>545,432*1,04 'Prepočítané koeficientom množstva</t>
  </si>
  <si>
    <t>277</t>
  </si>
  <si>
    <t>921090782</t>
  </si>
  <si>
    <t>8,82*2*15</t>
  </si>
  <si>
    <t>279</t>
  </si>
  <si>
    <t>"väzníky" 246,6</t>
  </si>
  <si>
    <t>11*(2*1,97+0,6)-(0,15+2*0,05)</t>
  </si>
  <si>
    <t>(11+12)*(2*1,97+0,8)-(0,15+2*0,05)</t>
  </si>
  <si>
    <t>281</t>
  </si>
  <si>
    <t xml:space="preserve">"suterén"  68,7+15,7*1,5-4,56</t>
  </si>
  <si>
    <t>34,35+53,85+10,5+9,3</t>
  </si>
  <si>
    <t>2039,01+5516,17</t>
  </si>
  <si>
    <t>283</t>
  </si>
  <si>
    <t>"stropy"1942,62-964,57-228,22</t>
  </si>
  <si>
    <t>"steny" 4357,68-545,432-86,625</t>
  </si>
  <si>
    <t>"SDK"</t>
  </si>
  <si>
    <t>"stropy"1942,62-964,57</t>
  </si>
  <si>
    <t>"SDK"89,724</t>
  </si>
  <si>
    <t>285</t>
  </si>
  <si>
    <t>3+3+1+1</t>
  </si>
  <si>
    <t>Dvere hliníkové dvojkrídlové OS+O, izolačné dvojsklo</t>
  </si>
  <si>
    <t>-33335960</t>
  </si>
  <si>
    <t>"D-05,D-06,D-07,D-09"</t>
  </si>
  <si>
    <t>2*(1,8+3,5)*3+2*(1,5+3,5)*3+2*(0,9+3,05)*1+2*(1,4+1,97)*1</t>
  </si>
  <si>
    <t>287</t>
  </si>
  <si>
    <t>793</t>
  </si>
  <si>
    <t>Zariadenia práčovní a čistiarní</t>
  </si>
  <si>
    <t>793149111.Sp</t>
  </si>
  <si>
    <t>Montáž a dodávka práčky</t>
  </si>
  <si>
    <t>-55981515</t>
  </si>
  <si>
    <t>289</t>
  </si>
  <si>
    <t>793341102.Sp</t>
  </si>
  <si>
    <t>Montáž sa dodávka sušičky</t>
  </si>
  <si>
    <t>70292289</t>
  </si>
  <si>
    <t>793449102.Sp</t>
  </si>
  <si>
    <t>Montáž a dodávka -mangel</t>
  </si>
  <si>
    <t>889901595</t>
  </si>
  <si>
    <t>291</t>
  </si>
  <si>
    <t>-2077807575</t>
  </si>
  <si>
    <t>270,800*0,032+40,43*0,032</t>
  </si>
  <si>
    <t>-2048918259</t>
  </si>
  <si>
    <t>9,959*1,07 'Prepočítané koeficientom množstva</t>
  </si>
  <si>
    <t>293</t>
  </si>
  <si>
    <t>303228557</t>
  </si>
  <si>
    <t>23336203</t>
  </si>
  <si>
    <t>295</t>
  </si>
  <si>
    <t>1745596671</t>
  </si>
  <si>
    <t>st - Statika</t>
  </si>
  <si>
    <t>317941121.S</t>
  </si>
  <si>
    <t>Osadenie oceľových valcovaných nosníkov (na murive) I, IE,U,UE,L do č.12 alebo výšky do 120 mm</t>
  </si>
  <si>
    <t>2090212032</t>
  </si>
  <si>
    <t>133810000400.S</t>
  </si>
  <si>
    <t>Tyč oceľová prierezu I 120 mm, ozn. 10 000, podľa EN ISO S185</t>
  </si>
  <si>
    <t>253796846</t>
  </si>
  <si>
    <t>311720000810.S</t>
  </si>
  <si>
    <t>Tyč závitová M 12, s matic. a podložkami</t>
  </si>
  <si>
    <t>-311642703</t>
  </si>
  <si>
    <t>4*2</t>
  </si>
  <si>
    <t>-1785873481</t>
  </si>
  <si>
    <t>"vrchná časť výť. šachty" 2,95</t>
  </si>
  <si>
    <t>1115836459</t>
  </si>
  <si>
    <t>1,2*4,35*3-0,9*1,1+0,2*0,9+(1,4+1,4+1,6)*4,35-0,9*1,1</t>
  </si>
  <si>
    <t>-1843626240</t>
  </si>
  <si>
    <t>1256275984</t>
  </si>
  <si>
    <t>730246961</t>
  </si>
  <si>
    <t>"spodná časť výť. šachty" 4,07</t>
  </si>
  <si>
    <t>-1856330065</t>
  </si>
  <si>
    <t>(1,85+1,85+2,5)*0,25+(1,4+1,4+1,6)*2,8+1,20*2,8*3</t>
  </si>
  <si>
    <t>-1561046376</t>
  </si>
  <si>
    <t>1807259845</t>
  </si>
  <si>
    <t>1,55*1,9*0,12</t>
  </si>
  <si>
    <t>345522867</t>
  </si>
  <si>
    <t>1,2*1,2+2*(1,55+1,9+1,55)*0,120+0,15*1,9+1,4*0,15*2</t>
  </si>
  <si>
    <t>-1848847871</t>
  </si>
  <si>
    <t>-2142702731</t>
  </si>
  <si>
    <t>1468683076</t>
  </si>
  <si>
    <t>345815938</t>
  </si>
  <si>
    <t>1,1*2,1*2+2,1*0,15*2+7*(0,15*0,3)/2+7*0,15*1,1</t>
  </si>
  <si>
    <t>-936262943</t>
  </si>
  <si>
    <t>-586045814</t>
  </si>
  <si>
    <t>-447885323</t>
  </si>
  <si>
    <t>2*3</t>
  </si>
  <si>
    <t>1939399345</t>
  </si>
  <si>
    <t>2,4+1,1</t>
  </si>
  <si>
    <t>-1053115314</t>
  </si>
  <si>
    <t>740282969</t>
  </si>
  <si>
    <t>0,133*9 'Prepočítané koeficientom množstva</t>
  </si>
  <si>
    <t>-786918392</t>
  </si>
  <si>
    <t>186495612</t>
  </si>
  <si>
    <t>151238576</t>
  </si>
  <si>
    <t>1843396212</t>
  </si>
  <si>
    <t>1,85*2,25</t>
  </si>
  <si>
    <t>1344805882</t>
  </si>
  <si>
    <t>(1,85+1,85+2,25)*0,25+(1,4+1,4+1,6)*2,8</t>
  </si>
  <si>
    <t>1468020428</t>
  </si>
  <si>
    <t>(1,4+1,4+1,6)*4,35-0,9*1,1</t>
  </si>
  <si>
    <t>-1116095766</t>
  </si>
  <si>
    <t>763782211.S</t>
  </si>
  <si>
    <t>Montáž stropnej konštrukcie z nosníkov plnostenných, prierez. plochy do 50cm2</t>
  </si>
  <si>
    <t>632763667</t>
  </si>
  <si>
    <t>5,16+12,96+10,2</t>
  </si>
  <si>
    <t>605710003603.S1</t>
  </si>
  <si>
    <t>Dodávka reziva</t>
  </si>
  <si>
    <t>1994482054</t>
  </si>
  <si>
    <t>0,741*1,1 'Prepočítané koeficientom množstva</t>
  </si>
  <si>
    <t>763793122.S</t>
  </si>
  <si>
    <t>Montáž ostatných dielcov svorníkov, skrutiek, dĺžky nad 100 do 300 mm</t>
  </si>
  <si>
    <t>-541727921</t>
  </si>
  <si>
    <t>6+2</t>
  </si>
  <si>
    <t>2118421</t>
  </si>
  <si>
    <t>Set HIT-HY 270/500/2 (20)</t>
  </si>
  <si>
    <t>1124067734</t>
  </si>
  <si>
    <t>998763201.S</t>
  </si>
  <si>
    <t>Presun hmôt pre drevostavby v objektoch výšky do 12 m</t>
  </si>
  <si>
    <t>-1755952836</t>
  </si>
  <si>
    <t>-564385766</t>
  </si>
  <si>
    <t>0,102*0,032</t>
  </si>
  <si>
    <t>-313474852</t>
  </si>
  <si>
    <t>-294343531</t>
  </si>
  <si>
    <t>0,12*5,16*4+2*(0,12+0,24)*(12,96+10,2)</t>
  </si>
  <si>
    <t>eo - Elerktroinštalácia</t>
  </si>
  <si>
    <t>210010106</t>
  </si>
  <si>
    <t>Montáž el-inšt parapetného kanála (plast) vrátane spojok, ohybov, rohov, bez krabíc, šírka 80 až 100mm</t>
  </si>
  <si>
    <t>345711L001</t>
  </si>
  <si>
    <t>Kanál el-inšt plastový : 010422 DLP 105x50 (šxv) bez krytu (0 oddelenia) biely</t>
  </si>
  <si>
    <t>345718L163</t>
  </si>
  <si>
    <t>- priehradka vnútorná : 010582, pre kanál DLP hĺbky 50</t>
  </si>
  <si>
    <t>345718L164</t>
  </si>
  <si>
    <t>- kryt kanálu ohybný š.85 : 010522, pre celý kanál DLP105x50, biely</t>
  </si>
  <si>
    <t>345718L175</t>
  </si>
  <si>
    <t>- záslepka koncová : 010702, pre kanál DLP 105x50, biela</t>
  </si>
  <si>
    <t>Osadenie plastovej "hmoždinky", vyvŕtanie diery D 8mm, do betónu, železobetónu, tvrdého kameňa</t>
  </si>
  <si>
    <t>210100017.P</t>
  </si>
  <si>
    <t>Ukončenie bezhalogénového vodiča v rozvádzači, zapojenie 6 mm2</t>
  </si>
  <si>
    <t>210100177.P</t>
  </si>
  <si>
    <t>Ukončenie bezhalogénových káblov v rozvádzači na svorky, zapojenie 5x 6 mm2</t>
  </si>
  <si>
    <t>345533L001.3</t>
  </si>
  <si>
    <t>Rámik 3-násobný , univerzálny, biely</t>
  </si>
  <si>
    <t>345534L001.4</t>
  </si>
  <si>
    <t>Rámik 4-násobný , univerzálny, biely</t>
  </si>
  <si>
    <t>210111012.</t>
  </si>
  <si>
    <t>345401L601</t>
  </si>
  <si>
    <t>Zásuvka 1-nás. Mosaic™ : 077140 (2MD) bez rámika (oc) biela</t>
  </si>
  <si>
    <t>345531L610</t>
  </si>
  <si>
    <t>- doska montážna Mosaic™ : 080251 pre 2MD</t>
  </si>
  <si>
    <t>345531L620</t>
  </si>
  <si>
    <t>Rámik 1-násobný Mosaic™ : 078802 (2MD) biely</t>
  </si>
  <si>
    <t>358000D050</t>
  </si>
  <si>
    <t>Zásuvka priemyselná 16A/250V nástenná (2P+PE) 3-pól : IZVN 16, IP44, modrá, v krabici s membránou vývodkou</t>
  </si>
  <si>
    <t>210190001</t>
  </si>
  <si>
    <t>Montáž rozvodnice do 20kg</t>
  </si>
  <si>
    <t>210190007</t>
  </si>
  <si>
    <t>Dokončovacie práce na rozvádzačoch 20-50kg</t>
  </si>
  <si>
    <t>357000C014.1</t>
  </si>
  <si>
    <t>Rozvádzač RP1</t>
  </si>
  <si>
    <t>357000C014.2</t>
  </si>
  <si>
    <t>Rozvádzač RP2</t>
  </si>
  <si>
    <t>357000C014.3</t>
  </si>
  <si>
    <t>Rozvádzač RP3</t>
  </si>
  <si>
    <t>357000C014.4</t>
  </si>
  <si>
    <t>Rozvádzač RP4</t>
  </si>
  <si>
    <t>357000C014.5</t>
  </si>
  <si>
    <t>Rozvádzač RP01</t>
  </si>
  <si>
    <t>357000C014.6</t>
  </si>
  <si>
    <t>Rozvvádzač RP02</t>
  </si>
  <si>
    <t>357000C014.7</t>
  </si>
  <si>
    <t>Rozvádzač RG</t>
  </si>
  <si>
    <t>357000C014.8</t>
  </si>
  <si>
    <t>Rozvádzač RFIT</t>
  </si>
  <si>
    <t>347000O001.1</t>
  </si>
  <si>
    <t>Žiarovka LED 10W</t>
  </si>
  <si>
    <t>348006A611.3</t>
  </si>
  <si>
    <t>.Svietidlo ozn. M, strop./zap.</t>
  </si>
  <si>
    <t>348006A611.8</t>
  </si>
  <si>
    <t>.Svietidlo ozn. T, žiarov.</t>
  </si>
  <si>
    <t>348006A611.9</t>
  </si>
  <si>
    <t>.Svietidlo ozn. G, strop. s pohyb. snímačom</t>
  </si>
  <si>
    <t>345958K009</t>
  </si>
  <si>
    <t>Hmoždinka kovová rozperná : KHP 10X60 PO, pre skrutky D8÷10 mm, požiarne odolná (PO) zinkochromát</t>
  </si>
  <si>
    <t>210880169</t>
  </si>
  <si>
    <t>Montáž, bezhalogénový vodič Cu plný drôt, uložený pevne V07G-U, CXKE, CHKE, N2XH, NHXH 16</t>
  </si>
  <si>
    <t>210880316</t>
  </si>
  <si>
    <t>Montáž, bezhalogénový kábel Cu 750V uložený pevne CXKE, CHKE, N2XH, NHXH 5x2,5</t>
  </si>
  <si>
    <t>341216E320</t>
  </si>
  <si>
    <t>Kábel bezhalogénový Cu 1kV : 1-CXKH-R-J 5x2,5 B2ca-s1,d0,a1</t>
  </si>
  <si>
    <t>341216E340</t>
  </si>
  <si>
    <t>Kábel bezhalogénový Cu 1kV : 1-CXKH-R-J 5x6 B2ca-s1,d0,a1</t>
  </si>
  <si>
    <t>341216E350</t>
  </si>
  <si>
    <t>Kábel bezhalogénový Cu 1kV : 1-CXKH-R-J 5x10 B2ca-s1,d0,a1</t>
  </si>
  <si>
    <t>213290153.5</t>
  </si>
  <si>
    <t>Drobné vysprávky a sádrovanie</t>
  </si>
  <si>
    <t>5854000E01</t>
  </si>
  <si>
    <t>Sadra biela, balenie 1kg</t>
  </si>
  <si>
    <t>3549026O16.5</t>
  </si>
  <si>
    <t>Strešný držiak vedenia 132 P VA, 5202510</t>
  </si>
  <si>
    <t>3549041O50</t>
  </si>
  <si>
    <t>Objímka rúrky (pás) D100mm (St-FS) : 5351057, typ 301 S-100, pre vodič D8-10</t>
  </si>
  <si>
    <t>3549034O16.1</t>
  </si>
  <si>
    <t>Pripájacia príchytka 287 DCT, 5320707</t>
  </si>
  <si>
    <t>3549034O20</t>
  </si>
  <si>
    <t>Tyč zachytávacia (Al) FangFix-Junior : 5401970, typ 101 J1000, bez závitu, vhodná do podstavcov FangFix (D10x1000)mm</t>
  </si>
  <si>
    <t>3549034O22</t>
  </si>
  <si>
    <t>- zachytávací hrot (Zn-G) : 5405068, typ 120 A, na zachytávacie tyče a vodiče D8-10mm</t>
  </si>
  <si>
    <t>3549034O30</t>
  </si>
  <si>
    <t>Tyč zachytávacia (Al) FangFix-Junior : 5403308, typ F-FIX-JUNIOR, s podstavcom a svorkou Vario 249 (D10x1000)mm</t>
  </si>
  <si>
    <t>úk - Ústredné vykurovanie</t>
  </si>
  <si>
    <t>713482305</t>
  </si>
  <si>
    <t>Montaž trubíc TUBOLIT DG hr. do 13 mm, vnút.priemer 22 - 42 mm</t>
  </si>
  <si>
    <t>283310001300</t>
  </si>
  <si>
    <t>Izolačná PE trubica TUBOLIT DG 22x9 mm (d potrubia x hr. izolácie), nadrezaná, AZ FLEX</t>
  </si>
  <si>
    <t>283310003100</t>
  </si>
  <si>
    <t>Izolačná PE trubica TUBOLIT DG 28x13 mm (d potrubia x hr. izolácie), nadrezaná, AZ FLEX</t>
  </si>
  <si>
    <t>713482308.S</t>
  </si>
  <si>
    <t>Montaž trubíc na báze PE peny hr. od 13 mm, vnút.priemer do 65 - 76 mm</t>
  </si>
  <si>
    <t>283310004900</t>
  </si>
  <si>
    <t>Izolačná PE trubica TUBOLIT DG 35x20 mm (d potrubia x hr. izolácie), nadrezaná, AZ FLEX</t>
  </si>
  <si>
    <t>283310005000</t>
  </si>
  <si>
    <t>Izolačná PE trubica TUBOLIT DG 42x20 mm (d potrubia x hr. izolácie), nadrezaná, AZ FLEX</t>
  </si>
  <si>
    <t>283310005100</t>
  </si>
  <si>
    <t>Izolačná PE trubica TUBOLIT DG 48x20 mm (d potrubia x hr. izolácie), nadrezaná, AZ FLEX</t>
  </si>
  <si>
    <t>283310005300</t>
  </si>
  <si>
    <t>Izolačná PE trubica TUBOLIT DG 60x20 mm (d potrubia x hr. izolácie), nadrezaná, AZ FLEX</t>
  </si>
  <si>
    <t>998713201.S</t>
  </si>
  <si>
    <t>Presun hmôt pre izolácie tepelné v objektoch výšky do 6 m</t>
  </si>
  <si>
    <t>733110810.S</t>
  </si>
  <si>
    <t xml:space="preserve">Demontáž potrubia z oceľových rúrok závitových nad 50 do DN 80,  -0,00858t</t>
  </si>
  <si>
    <t>998733201.S</t>
  </si>
  <si>
    <t>Presun hmôt pre rozvody potrubia v objektoch výšky do 6 m</t>
  </si>
  <si>
    <t>998734201.S</t>
  </si>
  <si>
    <t>Presun hmôt pre armatúry v objektoch výšky do 6 m</t>
  </si>
  <si>
    <t>735121810.S</t>
  </si>
  <si>
    <t xml:space="preserve">Demontáž vykurovacích telies oceľových článkových,  -0,01057t</t>
  </si>
  <si>
    <t>735151822.S</t>
  </si>
  <si>
    <t xml:space="preserve">Demontáž vykurovacieho telesa panelového dvojradového stavebnej dĺžky nad 1500 do 2820 mm,  -0,04675t</t>
  </si>
  <si>
    <t>735151832.S</t>
  </si>
  <si>
    <t xml:space="preserve">Demontáž vykurovacieho telesa panelového trojradového stavebnej dĺžky nad 1500 do 2820 mm,  -0,07003t</t>
  </si>
  <si>
    <t>484530058300</t>
  </si>
  <si>
    <t>Teleso vykurovacie doskové dvojpanelové oceľové KORAD 21K, vxl 900x600 mm s bočným pripojením a konvektorom, KORAD RADIATORS</t>
  </si>
  <si>
    <t>484530067900</t>
  </si>
  <si>
    <t>Teleso vykurovacie doskové dvojpanelové oceľové KORAD 22K, vxl 900x500 mm s bočným pripojením a dvoma konvektormi, KORAD RADIATORS</t>
  </si>
  <si>
    <t>484530068000</t>
  </si>
  <si>
    <t>Teleso vykurovacie doskové dvojpanelové oceľové KORAD 22K, vxl 900x600 mm s bočným pripojením a dvoma konvektormi, KORAD RADIATORS</t>
  </si>
  <si>
    <t>484530068300</t>
  </si>
  <si>
    <t>Teleso vykurovacie doskové dvojpanelové oceľové KORAD 22K, vxl 900x900 mm s bočným pripojením a dvoma konvektormi, KORAD RADIATORS</t>
  </si>
  <si>
    <t>735154222.S</t>
  </si>
  <si>
    <t>Montáž vykurovacieho telesa panelového trojradového výšky 400 mm/ dĺžky 1000-1200 mm</t>
  </si>
  <si>
    <t>484530071800</t>
  </si>
  <si>
    <t>Teleso vykurovacie doskové trojpanelové oceľové KORAD 33K, vxl 400x1200 mm s bočným pripojením a troma konvektormi, KORAD RADIATORS</t>
  </si>
  <si>
    <t>735154252.S</t>
  </si>
  <si>
    <t>Montáž vykurovacieho telesa panelového trojradového výšky 900 mm/ dĺžky 1000-1200 mm</t>
  </si>
  <si>
    <t>484530077400</t>
  </si>
  <si>
    <t>Teleso vykurovacie doskové trojpanelové oceľové KORAD 33K, vxl 900x1000 mm s bočným pripojením a troma konvektormi, KORAD RADIATORS</t>
  </si>
  <si>
    <t>484430006500-R</t>
  </si>
  <si>
    <t>Konzola vnútorná stojanková univerzálna Z-U331, pre montáž vykurovacieho telesa o podlahu</t>
  </si>
  <si>
    <t>552810004130-R</t>
  </si>
  <si>
    <t>Krytka základovej dosky vnútorná Korado Z-U450</t>
  </si>
  <si>
    <t>735211812.S</t>
  </si>
  <si>
    <t xml:space="preserve">Demontáž registra z oceľových rúrok rebrového 76/3/156 do 3m s počtom prameňov 2,  -0,05108t</t>
  </si>
  <si>
    <t>998735201.S</t>
  </si>
  <si>
    <t>Presun hmôt pre vykurovacie telesá v objektoch výšky do 6 m</t>
  </si>
  <si>
    <t>vzt - Vzduchotechnika</t>
  </si>
  <si>
    <t>971036021.S</t>
  </si>
  <si>
    <t>Jadrové vrty diamantovými korunkami do D 300 mm do stien - murivo tehlové -0,00113t</t>
  </si>
  <si>
    <t>971036022.S</t>
  </si>
  <si>
    <t>Jadrové vrty diamantovými korunkami do D 350 mm do stien - murivo tehlové -0,00117t</t>
  </si>
  <si>
    <t>971036023.S</t>
  </si>
  <si>
    <t>Jadrové vrty diamantovými korunkami do D 400 mm do stien - murivo tehlové -0,00201t</t>
  </si>
  <si>
    <t>69082220-R</t>
  </si>
  <si>
    <t>Demontáž VZT jednotky s rozmermi 2500x1000x150 mm, hmotnosť 600 kg</t>
  </si>
  <si>
    <t>725112912-R</t>
  </si>
  <si>
    <t>Vyregulovanie vzduchových prietokov</t>
  </si>
  <si>
    <t>Manžeta prechodová EPDM, priemer: 76-152 mm</t>
  </si>
  <si>
    <t>Odsávací axiálny ventilátor pre dlhšie VZT potrubie so strednou tlakovou stratou pre montáž na stenu alebo strop napr. Multivac QX 100T</t>
  </si>
  <si>
    <t>769021012.S</t>
  </si>
  <si>
    <t>Montáž spiro potrubia DN 250-280</t>
  </si>
  <si>
    <t>429810000900.S</t>
  </si>
  <si>
    <t>Potrubie kruhové spiro DN 250, dĺžka 1000 mm</t>
  </si>
  <si>
    <t>769021184.S</t>
  </si>
  <si>
    <t>Montáž ohybnej Al hadice s tepelnou a hlukovou izoláciou priemeru 200-230 mm</t>
  </si>
  <si>
    <t>429840006200-R</t>
  </si>
  <si>
    <t>Zvukovo a tepelne izolované potrubie SONOVAC 25 priemer 200 mm</t>
  </si>
  <si>
    <t>769021187.S</t>
  </si>
  <si>
    <t>Montáž ohybnej Al hadice s tepelnou a hlukovou izoláciou priemeru 250-315 mm</t>
  </si>
  <si>
    <t>429840006400-R</t>
  </si>
  <si>
    <t>Zvukovo a tepelne izolované potrubie SONOVAC 25 priemer 250 mm</t>
  </si>
  <si>
    <t>429840004000-R</t>
  </si>
  <si>
    <t>Hadica ohybná, hliníková SEMIVAC DN 125</t>
  </si>
  <si>
    <t>769021202.S</t>
  </si>
  <si>
    <t>Montáž ohybnej Al hadice s tepelnou izoláciou priemeru 150-180 mm</t>
  </si>
  <si>
    <t>429840004600-R</t>
  </si>
  <si>
    <t>Hadica ohybná, hliníková SEMIVAC DN 160</t>
  </si>
  <si>
    <t>769021205.S</t>
  </si>
  <si>
    <t>Montáž ohybnej Al hadice s tepelnou izoláciou priemeru 200-230 mm</t>
  </si>
  <si>
    <t>429840004800-R</t>
  </si>
  <si>
    <t>Hadica ohybná, hliníková SEMIVAC DN 200</t>
  </si>
  <si>
    <t>769021208.S</t>
  </si>
  <si>
    <t>Montáž ohybnej Al hadice s tepelnou izoláciou priemeru 250-315 mm</t>
  </si>
  <si>
    <t>429840005000-R</t>
  </si>
  <si>
    <t>Hadica ohybná, hliníková SEMIVAC DN 250</t>
  </si>
  <si>
    <t>429840005100-R</t>
  </si>
  <si>
    <t>Hadica ohybná, hliníková SEMIVAC DN 315</t>
  </si>
  <si>
    <t>429850008500-R</t>
  </si>
  <si>
    <t>Oblúk lisovaný 90°, 250 mm</t>
  </si>
  <si>
    <t>769021349.S</t>
  </si>
  <si>
    <t>Montáž záslepu na spiro potrubie DN 80-150</t>
  </si>
  <si>
    <t>429850015300-R</t>
  </si>
  <si>
    <t>Koncový kryt, nátrubok, 125 mm</t>
  </si>
  <si>
    <t>769021352.S</t>
  </si>
  <si>
    <t>Montáž záslepu na spiro potrubie DN 160-250</t>
  </si>
  <si>
    <t>429850015600-R</t>
  </si>
  <si>
    <t>Koncový kryt, nátrubok, 160 mm</t>
  </si>
  <si>
    <t>429850018200-R</t>
  </si>
  <si>
    <t>Prechod symetrický DN 200/125 pre kruhové spiro potrubie</t>
  </si>
  <si>
    <t>769021385.S</t>
  </si>
  <si>
    <t>Montáž prechodu symetrického na spiro potrubie DN 225-315</t>
  </si>
  <si>
    <t>429850018500-R</t>
  </si>
  <si>
    <t>Prechod symetrický DN 250/200 pre kruhové spiro potrubie</t>
  </si>
  <si>
    <t>429850010300.S</t>
  </si>
  <si>
    <t>T-kus DN 125 pre kruhové spiro potrubie</t>
  </si>
  <si>
    <t>429850010600.S</t>
  </si>
  <si>
    <t>T-kus DN 160 pre kruhové spiro potrubie</t>
  </si>
  <si>
    <t>429850010800-R</t>
  </si>
  <si>
    <t>T-kus DN 200/160/200 pre kruhové spiro potrubie</t>
  </si>
  <si>
    <t>429850011000-R</t>
  </si>
  <si>
    <t>T-kus DN 250/160/250 pre kruhové spiro potrubie</t>
  </si>
  <si>
    <t>429720011500-R</t>
  </si>
  <si>
    <t>Výfuková hlavica VHO DN125 na kruhové VZT potrubie</t>
  </si>
  <si>
    <t>769025201.S</t>
  </si>
  <si>
    <t>Montáž regulačnej klapky kruhovej DN 150-200</t>
  </si>
  <si>
    <t>429710000600-R</t>
  </si>
  <si>
    <t>Regulačná klapka tesná kruhová DN200, so servopohonom LM230A, 5 Nm, 230 V, 50 Hz bez pružiny</t>
  </si>
  <si>
    <t>769025204.S</t>
  </si>
  <si>
    <t>Montáž regulačnej klapky kruhovej DN 225-315</t>
  </si>
  <si>
    <t>429710000800-R</t>
  </si>
  <si>
    <t>Regulačná klapka tesná kruhová DN250, so servopohonom LM230A, 5 Nm, 230 V, 50 Hz bez pružiny</t>
  </si>
  <si>
    <t>769025273.S</t>
  </si>
  <si>
    <t>Montáž spätnej klapky do kruhového potrubia priemeru 160-200 mm</t>
  </si>
  <si>
    <t>429710068700-R</t>
  </si>
  <si>
    <t>Spätná klapka kruhová DN200, pre kruhové potrubie SPIRO</t>
  </si>
  <si>
    <t>769025276.S</t>
  </si>
  <si>
    <t>Montáž spätnej klapky do kruhového potrubia priemeru 250-315 mm</t>
  </si>
  <si>
    <t>429710068800-R</t>
  </si>
  <si>
    <t>Spätná klapka kruhová DN250, pre kruhové potrubie SPIRO</t>
  </si>
  <si>
    <t>769035000.S</t>
  </si>
  <si>
    <t>Montáž dvernej mriežky do prierezu 0.080 m2</t>
  </si>
  <si>
    <t>429720248800-R</t>
  </si>
  <si>
    <t>Dverová mriežka napr. MULTIVAC AF981-300x150</t>
  </si>
  <si>
    <t>429720320000-R</t>
  </si>
  <si>
    <t>Montážny rámik GR001-300x150</t>
  </si>
  <si>
    <t>769035093.S</t>
  </si>
  <si>
    <t>Montáž krycej mriežky kruhovej do priemeru 160 mm</t>
  </si>
  <si>
    <t>429720209000-R</t>
  </si>
  <si>
    <t>Vetracia mriežka kruhová so sieťkou proti hmyzu VMK DN100, montáž na potrubie</t>
  </si>
  <si>
    <t>769035096.S</t>
  </si>
  <si>
    <t>Montáž krycej mriežky kruhovej priemeru 180-250 mm</t>
  </si>
  <si>
    <t>429720209700-R</t>
  </si>
  <si>
    <t>FVS/V-250 Stenová združená mriežka pre prívod a odvod vzduchu pripojenie 2xDN250, materiál - pozinkovaný plech, farba biela RAL 9010 resp. antracit RAL 7016</t>
  </si>
  <si>
    <t>769036000.S</t>
  </si>
  <si>
    <t>Montáž protidažďovej žalúzie do prierezu 0.100 m2</t>
  </si>
  <si>
    <t>429720038000-R</t>
  </si>
  <si>
    <t>Plastová samočinná žaluzia s pohyblivými lamelami DN315, kruhová, WSK-30-02</t>
  </si>
  <si>
    <t>429720038100-R</t>
  </si>
  <si>
    <t>Protidažďová žalúzia s pevnými lamelami DN315, kruhová, WFK-30-02</t>
  </si>
  <si>
    <t>769037027.S</t>
  </si>
  <si>
    <t>Montáž tanierového ventilu kovového priemer montážneho otvoru do 125 mm</t>
  </si>
  <si>
    <t>429720342900-R</t>
  </si>
  <si>
    <t>Tanierový ventil odvodu vzduchu DN 125, kovový s montážným rámikom</t>
  </si>
  <si>
    <t>769037033.S</t>
  </si>
  <si>
    <t>Montáž tanierového ventilu kovového priemer montážneho otvoru do 160 mm</t>
  </si>
  <si>
    <t>429720343100-R</t>
  </si>
  <si>
    <t>Tanierový ventil odvodu vzduchu DN 160, kovový s montážným rámikom</t>
  </si>
  <si>
    <t>429720343500-R</t>
  </si>
  <si>
    <t>Tanierový ventil prívodu vzduchu DN 160, kovový s montážným rámikom</t>
  </si>
  <si>
    <t>283310028500-R</t>
  </si>
  <si>
    <t>Izolačný návlek hr. 25 mm na SPIRO a ohybné potrubie DN200</t>
  </si>
  <si>
    <t>283310028600-R</t>
  </si>
  <si>
    <t>Izolačný návlek hr. 25 mm na SPIRO a ohybné potrubie DN250</t>
  </si>
  <si>
    <t>283310028700-R</t>
  </si>
  <si>
    <t>Izolačný návlek hr. 25 mm na SPIRO a ohybné potrubie DN315</t>
  </si>
  <si>
    <t>769051069-R</t>
  </si>
  <si>
    <t>Montáž podstropnej lokálnej vetracej jednotky vrátane spustenia do prevádzky a zaškolenia obsluhy</t>
  </si>
  <si>
    <t>429530032800-R</t>
  </si>
  <si>
    <t>Podstropná lokálna vetracia rekuperačná jednotka vzduchového výkonu 1000 m3/h s elektrickým predohrevom výkonu 3000 W</t>
  </si>
  <si>
    <t>429530034400-R</t>
  </si>
  <si>
    <t>Závitové tyče na uchytenie podstropnej jednotky s hmotnosťou do 268 kg</t>
  </si>
  <si>
    <t>769052018-R</t>
  </si>
  <si>
    <t>Montáž vetracej rekuperačnej jednotky vrátane spustenia do prevádzky a zaškolenia obsluhy</t>
  </si>
  <si>
    <t>429530000600-R</t>
  </si>
  <si>
    <t>Vetracia rekuperačná jednotka vzduchového výkonu do 500 m3/h</t>
  </si>
  <si>
    <t>429530001050-R</t>
  </si>
  <si>
    <t>Vetracia rekuperačná jednotka vzduchového výkonu do 700 m3/h</t>
  </si>
  <si>
    <t>429530001100-R</t>
  </si>
  <si>
    <t>Vetracia rekuperačná jednotka vzduchového výkonu do 900 m3/h</t>
  </si>
  <si>
    <t>950105099-R</t>
  </si>
  <si>
    <t>Uchytenie potrubia DN 100-250</t>
  </si>
  <si>
    <t>998769201.S</t>
  </si>
  <si>
    <t>Presun hmôt pre montáž vzduchotechnických zariadení v stavbe (objekte) výšky do 7 m</t>
  </si>
  <si>
    <t>zt - Zdravotechnická inštalácia</t>
  </si>
  <si>
    <t xml:space="preserve">    724 - Zdravotechnika - strojné vybavenie   </t>
  </si>
  <si>
    <t>631312141.S</t>
  </si>
  <si>
    <t>Doplnenie existujúcich mazanín prostým betónom (s dodaním hmôt) bez poteru rýh v mazaninách</t>
  </si>
  <si>
    <t>632451441.S</t>
  </si>
  <si>
    <t>Doplnenie cementového poteru s plochou jednotlivo (s dodaním hmôt) do 4 m2 a hr. do 40 mm</t>
  </si>
  <si>
    <t>965042141.S</t>
  </si>
  <si>
    <t>Búranie podkladov pod dlažby, liatych dlažieb a mazanín,betón alebo liaty asfalt hr.do 100 mm, plochy nad 4 m2 -2,20000t</t>
  </si>
  <si>
    <t>713530860.S</t>
  </si>
  <si>
    <t>Tesnenie potrubia d 75 mm protipožiarnou speňujúcou páskou</t>
  </si>
  <si>
    <t>721140917.S</t>
  </si>
  <si>
    <t>Oprava odpadového potrubia liatinového prepojenie doterajšieho potrubia DN 150</t>
  </si>
  <si>
    <t>721171308.S</t>
  </si>
  <si>
    <t>Potrubie z rúr PE-HD Dxt 110x4,3 mm ležaté</t>
  </si>
  <si>
    <t>721171310.S</t>
  </si>
  <si>
    <t>Potrubie z rúr PE-HD Dxt 160x6,2 mm ležaté</t>
  </si>
  <si>
    <t>721171520.S</t>
  </si>
  <si>
    <t>Potrubie kanalizačné ležaté závesné z odhlučnených rúr PE Dxt 75x3 mm</t>
  </si>
  <si>
    <t>721274112.S</t>
  </si>
  <si>
    <t>Montáž ventilačných hlavíc - iných typov DN 100</t>
  </si>
  <si>
    <t>359.969.00.1</t>
  </si>
  <si>
    <t>Eneregeticky úsporná vetracia hlavica s ventilom na zadržiavanie energie ERV: d=110mm, di=98–103mm</t>
  </si>
  <si>
    <t>721290012.S</t>
  </si>
  <si>
    <t>Montáž privzdušňovacieho ventilu pre odpadové potrubia DN 110</t>
  </si>
  <si>
    <t>551610000100.S</t>
  </si>
  <si>
    <t>Privzdušňovacia hlavica DN 110, vnútorná kanalizácia, PP</t>
  </si>
  <si>
    <t>722221035.S</t>
  </si>
  <si>
    <t>Montáž guľového kohúta závitového priameho pre vodu G 2</t>
  </si>
  <si>
    <t>551110006000.S</t>
  </si>
  <si>
    <t>Guľový uzáver pre vodu 2", niklovaná mosadz</t>
  </si>
  <si>
    <t>722221045.S</t>
  </si>
  <si>
    <t>Montáž guľového kohúta závitového priameho pre vodu G 3</t>
  </si>
  <si>
    <t>551110014400.S</t>
  </si>
  <si>
    <t>Guľový uzáver pre vodu 3", niklovaná mosadz</t>
  </si>
  <si>
    <t>722221275.S</t>
  </si>
  <si>
    <t>Montáž spätného ventilu závitového G 1</t>
  </si>
  <si>
    <t>551110016500.S</t>
  </si>
  <si>
    <t>Spätný ventil kontrolovateľný, 1" FF, PN 16, mosadz, disk plast</t>
  </si>
  <si>
    <t>722222104.S</t>
  </si>
  <si>
    <t>Montáž armatúry na oddelenie rozvodov pitnej a technologickej vody</t>
  </si>
  <si>
    <t>HonBA2956</t>
  </si>
  <si>
    <t>HONEYWELL BA 295 - zábrana proti spätnému toku podľa normy STN EN1717 typu BA, médium voda, DN 50, závitové prevedenie</t>
  </si>
  <si>
    <t>388240001745.S</t>
  </si>
  <si>
    <t>Vodomer bytový s osadeným rádiovým modulom pre diaľkový zber údajov SV, prietok 2,5 m3/hod, PN 16, DN 15, l = 80 mm, G 3/4 B</t>
  </si>
  <si>
    <t>388240001750.S</t>
  </si>
  <si>
    <t>Vodomer bytový s osadeným rádiovým modulom pre diaľkový zber údajov TV, prietok 2,5 m3/hod, PN 16, DN 15, l = 80 mm, G 3/4 B</t>
  </si>
  <si>
    <t>724</t>
  </si>
  <si>
    <t xml:space="preserve">Zdravotechnika - strojné vybavenie   </t>
  </si>
  <si>
    <t>724149101.S</t>
  </si>
  <si>
    <t>Montáž čerpadla vodovodného ponorného na pitnu vodu, bez potrubia a príslušenstva</t>
  </si>
  <si>
    <t>96001897</t>
  </si>
  <si>
    <t>Ponorné čerpadlo z nehrdzavejúcej ocele navrhnuté na čerpanie neagresívnej a sivej odpadovej vody s časticami do 35 mm. AP35.40.08.A1.V kabel 5m 0.7kW 1x230V 50Hz</t>
  </si>
  <si>
    <t>91076761</t>
  </si>
  <si>
    <t>Ventil zpětný kulový 1 1/2´´ RP/RP</t>
  </si>
  <si>
    <t>998724103.S</t>
  </si>
  <si>
    <t>Presun hmôt pre strojné vybavenie v objektoch výšky nad 12 do 24 m</t>
  </si>
  <si>
    <t>725130811.S</t>
  </si>
  <si>
    <t xml:space="preserve">Demontáž pisoárového státia 1 dielnych,  -0,03968t</t>
  </si>
  <si>
    <t>Bezbariérové umývadlo Geberit Selnova Comfort: 65x55cm, Otvor pre batériu=V strede, Prepad=Bez, Biela</t>
  </si>
  <si>
    <t>725329201.S</t>
  </si>
  <si>
    <t>Montáž veľkokuchynských drezov, samostatne stojacích jednodrezových, bez výtokových armatúr</t>
  </si>
  <si>
    <t>552310002900.S</t>
  </si>
  <si>
    <t>Kuchynský drez nerezový veľkokapacitný na nohách s opláštením</t>
  </si>
  <si>
    <t>725329202.S</t>
  </si>
  <si>
    <t>Montáž veľkokuchynských drezov, samostatne stojacích dvojdrezových, bez výtokových armatúr</t>
  </si>
  <si>
    <t>552310003500.S</t>
  </si>
  <si>
    <t>Kuchynský dvojdrez nerezový veľkokapacitný na nohách s opláštením</t>
  </si>
  <si>
    <t>725819202.S</t>
  </si>
  <si>
    <t>Montáž ventilu nástenného G 3/4</t>
  </si>
  <si>
    <t>551110021100.S</t>
  </si>
  <si>
    <t>Pračkový ventil 3/4" s predĺžením, chrómovaná mosadz</t>
  </si>
  <si>
    <t>551110020200.S</t>
  </si>
  <si>
    <t>Guľový ventil rohový - 3/4", so spätnou klapkou, chrómovaná mosadz</t>
  </si>
  <si>
    <t>725829201.S</t>
  </si>
  <si>
    <t>Montáž batérie umývadlovej a drezovej nástennej pákovej alebo klasickej s mechanickým ovládaním</t>
  </si>
  <si>
    <t>378</t>
  </si>
  <si>
    <t>380</t>
  </si>
  <si>
    <t>382</t>
  </si>
  <si>
    <t>384</t>
  </si>
  <si>
    <t>386</t>
  </si>
  <si>
    <t>388</t>
  </si>
  <si>
    <t>390</t>
  </si>
  <si>
    <t>392</t>
  </si>
  <si>
    <t>394</t>
  </si>
  <si>
    <t>725869313.S</t>
  </si>
  <si>
    <t>Montáž zápachovej uzávierky pre zariaďovacie predmety, drezovej do D 50 mm (pre dva drezy)</t>
  </si>
  <si>
    <t>396</t>
  </si>
  <si>
    <t>551620007700.S</t>
  </si>
  <si>
    <t>Zápachová uzávierka pre dvojdielne drezy DN 50</t>
  </si>
  <si>
    <t>398</t>
  </si>
  <si>
    <t>400</t>
  </si>
  <si>
    <t>402</t>
  </si>
  <si>
    <t>725869323.S</t>
  </si>
  <si>
    <t>Montáž zápachovej uzávierky pre zariaďovacie predmety, pračkovej do D 50 mm (podomietkovej)</t>
  </si>
  <si>
    <t>404</t>
  </si>
  <si>
    <t>551620012200.S</t>
  </si>
  <si>
    <t>Zápachová uzávierka podomietková DN 50 pre pripojenie práčok a umývačiek riadu, plast</t>
  </si>
  <si>
    <t>406</t>
  </si>
  <si>
    <t>408</t>
  </si>
  <si>
    <t>410</t>
  </si>
  <si>
    <t>412</t>
  </si>
  <si>
    <t>414</t>
  </si>
  <si>
    <t>416</t>
  </si>
  <si>
    <t>eps - EPS</t>
  </si>
  <si>
    <t>435296170</t>
  </si>
  <si>
    <t>-1291129542</t>
  </si>
  <si>
    <t>1977132392</t>
  </si>
  <si>
    <t>212599676</t>
  </si>
  <si>
    <t>210013j</t>
  </si>
  <si>
    <t>-1699491602</t>
  </si>
  <si>
    <t>-1153070657</t>
  </si>
  <si>
    <t>210013258</t>
  </si>
  <si>
    <t>62500787</t>
  </si>
  <si>
    <t>-1259307703</t>
  </si>
  <si>
    <t>21001398</t>
  </si>
  <si>
    <t>949861278</t>
  </si>
  <si>
    <t>699609773</t>
  </si>
  <si>
    <t>210013bv</t>
  </si>
  <si>
    <t>-1869453828</t>
  </si>
  <si>
    <t>bal</t>
  </si>
  <si>
    <t>-1488527718</t>
  </si>
  <si>
    <t>21001344</t>
  </si>
  <si>
    <t>345425587</t>
  </si>
  <si>
    <t>-69444932</t>
  </si>
  <si>
    <t>2100134456</t>
  </si>
  <si>
    <t>-767514718</t>
  </si>
  <si>
    <t>255327918</t>
  </si>
  <si>
    <t>21001344891</t>
  </si>
  <si>
    <t>-1504722259</t>
  </si>
  <si>
    <t>-2073526141</t>
  </si>
  <si>
    <t>952285073</t>
  </si>
  <si>
    <t>824709175</t>
  </si>
  <si>
    <t>-2075984566</t>
  </si>
  <si>
    <t>1611270647</t>
  </si>
  <si>
    <t>-1658345404</t>
  </si>
  <si>
    <t>513791507</t>
  </si>
  <si>
    <t>1051701087</t>
  </si>
  <si>
    <t>-1124599061</t>
  </si>
  <si>
    <t>-1509710735</t>
  </si>
  <si>
    <t>-810418520</t>
  </si>
  <si>
    <t>21001344rtlk</t>
  </si>
  <si>
    <t>1609627797</t>
  </si>
  <si>
    <t>1561533649</t>
  </si>
  <si>
    <t>1065683097</t>
  </si>
  <si>
    <t>21001344ppoo</t>
  </si>
  <si>
    <t>386765646</t>
  </si>
  <si>
    <t>60144011</t>
  </si>
  <si>
    <t>2100134466</t>
  </si>
  <si>
    <t>-92648218</t>
  </si>
  <si>
    <t>-2076647941</t>
  </si>
  <si>
    <t>-1317715106</t>
  </si>
  <si>
    <t>1587075004</t>
  </si>
  <si>
    <t>21001344as</t>
  </si>
  <si>
    <t>1213479429</t>
  </si>
  <si>
    <t>Pol36</t>
  </si>
  <si>
    <t>-133270355</t>
  </si>
  <si>
    <t>-456841704</t>
  </si>
  <si>
    <t>1015835535</t>
  </si>
  <si>
    <t>-547246125</t>
  </si>
  <si>
    <t>21001344kk</t>
  </si>
  <si>
    <t>-518720709</t>
  </si>
  <si>
    <t>-911303626</t>
  </si>
  <si>
    <t>801598072</t>
  </si>
  <si>
    <t>-1503154661</t>
  </si>
  <si>
    <t>KL6210020912</t>
  </si>
  <si>
    <t>-190565491</t>
  </si>
  <si>
    <t>-1296410159</t>
  </si>
  <si>
    <t>646151000</t>
  </si>
  <si>
    <t>21001344ns</t>
  </si>
  <si>
    <t>1513912367</t>
  </si>
  <si>
    <t>-879206261</t>
  </si>
  <si>
    <t>1000113019</t>
  </si>
  <si>
    <t>1994728756</t>
  </si>
  <si>
    <t>53780627</t>
  </si>
  <si>
    <t>Pol5</t>
  </si>
  <si>
    <t>Vysokozdvižná plošina /lešenie</t>
  </si>
  <si>
    <t>-825418956</t>
  </si>
  <si>
    <t>366688465</t>
  </si>
  <si>
    <t>Pol65</t>
  </si>
  <si>
    <t>705306612</t>
  </si>
  <si>
    <t>-1601020759</t>
  </si>
  <si>
    <t>231050076</t>
  </si>
  <si>
    <t>1862589946</t>
  </si>
  <si>
    <t>-831008101</t>
  </si>
  <si>
    <t>602437589</t>
  </si>
  <si>
    <t>-345417195</t>
  </si>
  <si>
    <t>-844342743</t>
  </si>
  <si>
    <t>hsp - HSP</t>
  </si>
  <si>
    <t>969819604</t>
  </si>
  <si>
    <t>-1720874262</t>
  </si>
  <si>
    <t>1287404169</t>
  </si>
  <si>
    <t>839385190</t>
  </si>
  <si>
    <t>-1262951623</t>
  </si>
  <si>
    <t>-247747465</t>
  </si>
  <si>
    <t>461558668</t>
  </si>
  <si>
    <t>439912213</t>
  </si>
  <si>
    <t>220opt</t>
  </si>
  <si>
    <t>-244318939</t>
  </si>
  <si>
    <t>-1295038257</t>
  </si>
  <si>
    <t>1575221588</t>
  </si>
  <si>
    <t>1457963549</t>
  </si>
  <si>
    <t>22033-0191</t>
  </si>
  <si>
    <t>-516751213</t>
  </si>
  <si>
    <t>-304533955</t>
  </si>
  <si>
    <t>-2092554274</t>
  </si>
  <si>
    <t>1872242040</t>
  </si>
  <si>
    <t>-1925846569</t>
  </si>
  <si>
    <t>Pol32</t>
  </si>
  <si>
    <t>Vysokozdvižná plošina</t>
  </si>
  <si>
    <t>-265986366</t>
  </si>
  <si>
    <t>1819561840</t>
  </si>
  <si>
    <t>-2105952310</t>
  </si>
  <si>
    <t>-1853318448</t>
  </si>
  <si>
    <t>210010303.S1533e</t>
  </si>
  <si>
    <t>980687283</t>
  </si>
  <si>
    <t>-2061676033</t>
  </si>
  <si>
    <t>653680728</t>
  </si>
  <si>
    <t>1397924853</t>
  </si>
  <si>
    <t>210010303.S1533h</t>
  </si>
  <si>
    <t>-1569606227</t>
  </si>
  <si>
    <t>-2021082703</t>
  </si>
  <si>
    <t>210010303.S1533k</t>
  </si>
  <si>
    <t>798809039</t>
  </si>
  <si>
    <t>1164298310</t>
  </si>
  <si>
    <t>210010303.S1533fg</t>
  </si>
  <si>
    <t>-817804044</t>
  </si>
  <si>
    <t>111362507</t>
  </si>
  <si>
    <t>210010303.S15338</t>
  </si>
  <si>
    <t>-955669029</t>
  </si>
  <si>
    <t>-1394882666</t>
  </si>
  <si>
    <t>1110049274</t>
  </si>
  <si>
    <t>1319426872</t>
  </si>
  <si>
    <t>210010303.S1533o</t>
  </si>
  <si>
    <t>-52752463</t>
  </si>
  <si>
    <t>-922092099</t>
  </si>
  <si>
    <t>210010303.S153377</t>
  </si>
  <si>
    <t>811705591</t>
  </si>
  <si>
    <t>1152904190</t>
  </si>
  <si>
    <t>210010303.S1533j</t>
  </si>
  <si>
    <t>1805333921</t>
  </si>
  <si>
    <t>-109108238</t>
  </si>
  <si>
    <t>889242336</t>
  </si>
  <si>
    <t>478913872</t>
  </si>
  <si>
    <t>2100303.S1533</t>
  </si>
  <si>
    <t>-97087718</t>
  </si>
  <si>
    <t>460097755</t>
  </si>
  <si>
    <t>2100103013.S1533</t>
  </si>
  <si>
    <t>2105701704</t>
  </si>
  <si>
    <t>-139727473</t>
  </si>
  <si>
    <t>-701039857</t>
  </si>
  <si>
    <t>-2101914730</t>
  </si>
  <si>
    <t>-1569852684</t>
  </si>
  <si>
    <t>-19865258</t>
  </si>
  <si>
    <t>Poldaw130/10PP</t>
  </si>
  <si>
    <t>Zvukový projektor 10W IP54</t>
  </si>
  <si>
    <t>92434453</t>
  </si>
  <si>
    <t>21303.S1533</t>
  </si>
  <si>
    <t>-1683314163</t>
  </si>
  <si>
    <t>Poldel1k/10PP/1</t>
  </si>
  <si>
    <t xml:space="preserve">Závesný reproduktor,EN54-24, </t>
  </si>
  <si>
    <t>893548288</t>
  </si>
  <si>
    <t>21001030p3.S1533</t>
  </si>
  <si>
    <t>-2055516068</t>
  </si>
  <si>
    <t>1715604968</t>
  </si>
  <si>
    <t>2100303.S1533p</t>
  </si>
  <si>
    <t>-617815578</t>
  </si>
  <si>
    <t>596934803</t>
  </si>
  <si>
    <t>2100103.S1533</t>
  </si>
  <si>
    <t>-1910002015</t>
  </si>
  <si>
    <t>-922005659</t>
  </si>
  <si>
    <t>2100105303.S1533</t>
  </si>
  <si>
    <t>1288639682</t>
  </si>
  <si>
    <t>-1830544684</t>
  </si>
  <si>
    <t>200720166</t>
  </si>
  <si>
    <t>-1327853408</t>
  </si>
  <si>
    <t>1795508421</t>
  </si>
  <si>
    <t>54775537</t>
  </si>
  <si>
    <t>-958479991</t>
  </si>
  <si>
    <t>-535841579</t>
  </si>
  <si>
    <t>stk - ŠTK</t>
  </si>
  <si>
    <t>733871451</t>
  </si>
  <si>
    <t>21001031p</t>
  </si>
  <si>
    <t>1155291448</t>
  </si>
  <si>
    <t>-2021434013</t>
  </si>
  <si>
    <t>202450714</t>
  </si>
  <si>
    <t>21001031b</t>
  </si>
  <si>
    <t>952302008</t>
  </si>
  <si>
    <t>-548628836</t>
  </si>
  <si>
    <t>21001031f4</t>
  </si>
  <si>
    <t>1776893882</t>
  </si>
  <si>
    <t>-550177443</t>
  </si>
  <si>
    <t>21001031d</t>
  </si>
  <si>
    <t>849710611</t>
  </si>
  <si>
    <t>1910910065</t>
  </si>
  <si>
    <t>2100103135</t>
  </si>
  <si>
    <t>-1395537360</t>
  </si>
  <si>
    <t>1068817917</t>
  </si>
  <si>
    <t>-812603649</t>
  </si>
  <si>
    <t>1077409311</t>
  </si>
  <si>
    <t>21001031dt</t>
  </si>
  <si>
    <t>1238200387</t>
  </si>
  <si>
    <t>-833948804</t>
  </si>
  <si>
    <t>192631518</t>
  </si>
  <si>
    <t>-1347527625</t>
  </si>
  <si>
    <t>-1040784289</t>
  </si>
  <si>
    <t>175448980</t>
  </si>
  <si>
    <t>-653410892</t>
  </si>
  <si>
    <t>-2120888062</t>
  </si>
  <si>
    <t>29075226</t>
  </si>
  <si>
    <t>489044324</t>
  </si>
  <si>
    <t>Pol132</t>
  </si>
  <si>
    <t>210084681</t>
  </si>
  <si>
    <t>-1940868339</t>
  </si>
  <si>
    <t>648049165</t>
  </si>
  <si>
    <t>-1911494628</t>
  </si>
  <si>
    <t>1322465104</t>
  </si>
  <si>
    <t>691584911</t>
  </si>
  <si>
    <t>-1772458838</t>
  </si>
  <si>
    <t>21001031pponm</t>
  </si>
  <si>
    <t>-1037819215</t>
  </si>
  <si>
    <t>278902612</t>
  </si>
  <si>
    <t>21001031ee</t>
  </si>
  <si>
    <t>2115768707</t>
  </si>
  <si>
    <t>-379504512</t>
  </si>
  <si>
    <t>1237455479</t>
  </si>
  <si>
    <t>1786550448</t>
  </si>
  <si>
    <t>518044138</t>
  </si>
  <si>
    <t>PolPATCH PANEL FTP C</t>
  </si>
  <si>
    <t>Keystone Jack, cat.6a, FTP samorezný '10G modulární neosazený patch panel 24 portů STP černý 1U </t>
  </si>
  <si>
    <t>540894072</t>
  </si>
  <si>
    <t>210010315555</t>
  </si>
  <si>
    <t>1913436195</t>
  </si>
  <si>
    <t>PolKeystone</t>
  </si>
  <si>
    <t>1109394084</t>
  </si>
  <si>
    <t>21001031vvc</t>
  </si>
  <si>
    <t>-71662809</t>
  </si>
  <si>
    <t>-550064745</t>
  </si>
  <si>
    <t>1219859551</t>
  </si>
  <si>
    <t>1519634788</t>
  </si>
  <si>
    <t>21001031ll</t>
  </si>
  <si>
    <t>-947340002</t>
  </si>
  <si>
    <t>1875404122</t>
  </si>
  <si>
    <t>-865223958</t>
  </si>
  <si>
    <t>1736413729</t>
  </si>
  <si>
    <t>hj</t>
  </si>
  <si>
    <t>1513527088</t>
  </si>
  <si>
    <t>-1152000423</t>
  </si>
  <si>
    <t>21001031drt</t>
  </si>
  <si>
    <t>-392501348</t>
  </si>
  <si>
    <t>-695863870</t>
  </si>
  <si>
    <t>2100103125</t>
  </si>
  <si>
    <t>609975472</t>
  </si>
  <si>
    <t>1936132527</t>
  </si>
  <si>
    <t>21001031uu</t>
  </si>
  <si>
    <t>-470027439</t>
  </si>
  <si>
    <t>-1783133716</t>
  </si>
  <si>
    <t>210010313333</t>
  </si>
  <si>
    <t>1883476812</t>
  </si>
  <si>
    <t>1387836643</t>
  </si>
  <si>
    <t>21001031b5</t>
  </si>
  <si>
    <t>-1186862552</t>
  </si>
  <si>
    <t>1524844103</t>
  </si>
  <si>
    <t>253624326</t>
  </si>
  <si>
    <t>-1913872500</t>
  </si>
  <si>
    <t>2037198395</t>
  </si>
  <si>
    <t>1888299044</t>
  </si>
  <si>
    <t>-729066309</t>
  </si>
  <si>
    <t>83037590</t>
  </si>
  <si>
    <t>-1598293250</t>
  </si>
  <si>
    <t>-1435484104</t>
  </si>
  <si>
    <t>-1163073677</t>
  </si>
  <si>
    <t>-536191977</t>
  </si>
  <si>
    <t>904279082</t>
  </si>
  <si>
    <t>2054843476</t>
  </si>
  <si>
    <t>506124221</t>
  </si>
  <si>
    <t>1747149393</t>
  </si>
  <si>
    <t>-1143576297</t>
  </si>
  <si>
    <t>172129748</t>
  </si>
  <si>
    <t>-2053499967</t>
  </si>
  <si>
    <t>457022622</t>
  </si>
  <si>
    <t>-661019231</t>
  </si>
  <si>
    <t>1728188939</t>
  </si>
  <si>
    <t>1010208067</t>
  </si>
  <si>
    <t>-1806894930</t>
  </si>
  <si>
    <t>-257415815</t>
  </si>
  <si>
    <t>-93928202</t>
  </si>
  <si>
    <t>1270305500</t>
  </si>
  <si>
    <t>690884608</t>
  </si>
  <si>
    <t>-397716043</t>
  </si>
  <si>
    <t>-252258314</t>
  </si>
  <si>
    <t>-448019981</t>
  </si>
  <si>
    <t>SO -03 - Úprava plochy južnej časti ŠD</t>
  </si>
  <si>
    <t>113107122.S</t>
  </si>
  <si>
    <t>-2056895757</t>
  </si>
  <si>
    <t>48,12+48,12</t>
  </si>
  <si>
    <t>1973518138</t>
  </si>
  <si>
    <t>"A"96,240</t>
  </si>
  <si>
    <t>289971211.S</t>
  </si>
  <si>
    <t>Zhotovenie vrstvy z geotextílie na upravenom povrchu sklon do 1 : 5 , šírky od 0 do 3 m</t>
  </si>
  <si>
    <t>1764588830</t>
  </si>
  <si>
    <t>693110004500.S</t>
  </si>
  <si>
    <t>Geotextília polypropylénová netkaná 300 g/m2</t>
  </si>
  <si>
    <t>-675223532</t>
  </si>
  <si>
    <t>96,24*1,02 'Prepočítané koeficientom množstva</t>
  </si>
  <si>
    <t>564241111.S</t>
  </si>
  <si>
    <t>Podklad alebo podsyp zo štrkopiesku s rozprestretím, vlhčením a zhutnením, po zhutnení hr. 120 mm</t>
  </si>
  <si>
    <t>-2047777464</t>
  </si>
  <si>
    <t>"B" 168,000*0,24</t>
  </si>
  <si>
    <t>569221111.S</t>
  </si>
  <si>
    <t>Spevnenie krajníc alebo komun. pre peších s rozpr. a zhutnením, štrkopieskom alebo kamen. ťaženým hr. 80 mm-0-4mm</t>
  </si>
  <si>
    <t>946565238</t>
  </si>
  <si>
    <t>569841111.S</t>
  </si>
  <si>
    <t>Spevnenie krajníc alebo komun. pre peších s rozpr. a zhutnením, štrkodrvinou hr. 120 mm</t>
  </si>
  <si>
    <t>-582313706</t>
  </si>
  <si>
    <t>-1573310079</t>
  </si>
  <si>
    <t>"B" 168</t>
  </si>
  <si>
    <t>899560969</t>
  </si>
  <si>
    <t>168*1,01 'Prepočítané koeficientom množstva</t>
  </si>
  <si>
    <t>936104212.S</t>
  </si>
  <si>
    <t>Osadenie odpadkového koša kotevnými skrutkami na pevný podklad</t>
  </si>
  <si>
    <t>-687378914</t>
  </si>
  <si>
    <t>553560004400.Sp</t>
  </si>
  <si>
    <t>Kôš odpadkový 85 l, kruhový pôdorys,betónový s odní. kontajnerom ,veko s popolníkom 560/905</t>
  </si>
  <si>
    <t>2040963648</t>
  </si>
  <si>
    <t>936124122.S</t>
  </si>
  <si>
    <t>Osadenie parkovej lavičky kotevnými skrutkami bez zabetónovania nôh na pevný podklad</t>
  </si>
  <si>
    <t>47808392</t>
  </si>
  <si>
    <t>553560002100.S</t>
  </si>
  <si>
    <t>Lavička parková s operadlom, oceľová konštrukcia, sedadlo a operadlo z drevených lamiel dĺžky 1500 mm</t>
  </si>
  <si>
    <t>-501080656</t>
  </si>
  <si>
    <t>936174312.S</t>
  </si>
  <si>
    <t>Osadenie stojana na bicykle kotevnými skrutkami bez zabetónovania nôh na pevný podklad</t>
  </si>
  <si>
    <t>-1260902019</t>
  </si>
  <si>
    <t>553560009300.S</t>
  </si>
  <si>
    <t>Stojan na bicykel, 4 státí, oceľový, na ukotvenie</t>
  </si>
  <si>
    <t>-353614249</t>
  </si>
  <si>
    <t>979082213.S</t>
  </si>
  <si>
    <t>Vodorovná doprava sutiny so zložením a hrubým urovnaním na vzdialenosť do 1 km</t>
  </si>
  <si>
    <t>1928640227</t>
  </si>
  <si>
    <t>979082219.S</t>
  </si>
  <si>
    <t>Príplatok k cene za každý ďalší aj začatý 1 km nad 1 km pre vodorovnú dopravu sutiny</t>
  </si>
  <si>
    <t>278985326</t>
  </si>
  <si>
    <t>22,616*9 'Prepočítané koeficientom množstva</t>
  </si>
  <si>
    <t>979087212.S</t>
  </si>
  <si>
    <t>Nakladanie na dopravné prostriedky pre vodorovnú dopravu sutiny</t>
  </si>
  <si>
    <t>-1073955781</t>
  </si>
  <si>
    <t>Poplatok za skládku - iné odpady zo stavieb a demolácií (17 09), ostatné-kamenivo</t>
  </si>
  <si>
    <t>1682766015</t>
  </si>
  <si>
    <t>998231311.S</t>
  </si>
  <si>
    <t>Presun hmôt pre sadovnícke a krajinárske úpravy do 5000 m vodorovne bez zvislého presunu</t>
  </si>
  <si>
    <t>1675155987</t>
  </si>
  <si>
    <t>PS 01 - Výťahy</t>
  </si>
  <si>
    <t>PS 01-1 - Osobný výťah-1.etapa</t>
  </si>
  <si>
    <t xml:space="preserve">    33-M - Montáže dopravných zariadení, skladových zariadení a váh</t>
  </si>
  <si>
    <t>33-M</t>
  </si>
  <si>
    <t>Montáže dopravných zariadení, skladových zariadení a váh</t>
  </si>
  <si>
    <t>330030005.S1</t>
  </si>
  <si>
    <t>Montáž a dodávka výťahu V1-630kg OTV BS</t>
  </si>
  <si>
    <t>-1591285291</t>
  </si>
  <si>
    <t>-2023105290</t>
  </si>
  <si>
    <t>127574667</t>
  </si>
  <si>
    <t>PS 01-2 - Osobný výťah-2.etapa</t>
  </si>
  <si>
    <t>PS 01-3 - Nákladný výťah</t>
  </si>
  <si>
    <t>Montáž a dodávka výťahu nákladného-300kg - typ MNV</t>
  </si>
  <si>
    <t>PS 02 - Plošiny</t>
  </si>
  <si>
    <t>PS 02-1 - Plošina schodisková-pre SO 01</t>
  </si>
  <si>
    <t>Montáž a dodávka schodisk. plošiny SP Delta,zdvih 600mm</t>
  </si>
  <si>
    <t>PS 02-2 - Plošina schodisková-pre SO 02</t>
  </si>
  <si>
    <t>Montáž a dodávka schodisk. plošiny SP Delta,zdvih 1200mm</t>
  </si>
  <si>
    <t>PS 03 - Výdaj jedál</t>
  </si>
  <si>
    <t xml:space="preserve">    791 - Zariadenia veľkokuchýň</t>
  </si>
  <si>
    <t xml:space="preserve">      791-1 - Výdaj jedál</t>
  </si>
  <si>
    <t xml:space="preserve">      791-2 - Umývanie bieleho riadu</t>
  </si>
  <si>
    <t xml:space="preserve">      791-3 - Umývanie termokošov</t>
  </si>
  <si>
    <t>791</t>
  </si>
  <si>
    <t>Zariadenia veľkokuchýň</t>
  </si>
  <si>
    <t>791-1</t>
  </si>
  <si>
    <t>791621101.S1</t>
  </si>
  <si>
    <t>Nerezový pracovný stôl so zásuvk. blokom ,kryt z troch strán-900/700/900</t>
  </si>
  <si>
    <t>-1363424545</t>
  </si>
  <si>
    <t>791641101.S1</t>
  </si>
  <si>
    <t>Ohrevný pult na 3GN-1200/700/900</t>
  </si>
  <si>
    <t>-2067044187</t>
  </si>
  <si>
    <t>791641101.S12</t>
  </si>
  <si>
    <t>Zmäkčovač vody-190/190/515</t>
  </si>
  <si>
    <t>-1792581793</t>
  </si>
  <si>
    <t>791641101.S122</t>
  </si>
  <si>
    <t>Stolová polica 1200/350/400</t>
  </si>
  <si>
    <t>-2056839781</t>
  </si>
  <si>
    <t>791-2</t>
  </si>
  <si>
    <t>Umývanie bieleho riadu</t>
  </si>
  <si>
    <t>791641101.S1220</t>
  </si>
  <si>
    <t>Nerezový regál krytovaný 900/400/1800</t>
  </si>
  <si>
    <t>809621735</t>
  </si>
  <si>
    <t>791641101.S12201</t>
  </si>
  <si>
    <t>Nerezový príborník s posuv. dverami 100/600/1800</t>
  </si>
  <si>
    <t>-1735106944</t>
  </si>
  <si>
    <t>791641101.S122011</t>
  </si>
  <si>
    <t>Nerezové umývadlo s kolen. ovládaním 400/400/230</t>
  </si>
  <si>
    <t>1796512826</t>
  </si>
  <si>
    <t>791641101.S1221</t>
  </si>
  <si>
    <t>Nerezový pracovný stôl krytovaný s dvoma policami 1600/600/900</t>
  </si>
  <si>
    <t>-1820201579</t>
  </si>
  <si>
    <t>791641101.S12251</t>
  </si>
  <si>
    <t>Predumývací nerezový pracovný stôl krytovaný s drezom a zásuvkou 1200/700/900</t>
  </si>
  <si>
    <t>-412525353</t>
  </si>
  <si>
    <t>791641101.S122521</t>
  </si>
  <si>
    <t>Teleskopická priebežná umývačkariadu s odpad.čerpadlom 650/750/1600</t>
  </si>
  <si>
    <t>1486108587</t>
  </si>
  <si>
    <t>791641101.S1225281</t>
  </si>
  <si>
    <t>Zmäkčovač vody 190/190/515</t>
  </si>
  <si>
    <t>230815315</t>
  </si>
  <si>
    <t>791641101.S1622521</t>
  </si>
  <si>
    <t>Digestor nástenný nerezový 1000/900/500</t>
  </si>
  <si>
    <t>612773436</t>
  </si>
  <si>
    <t>791641101.S16722521</t>
  </si>
  <si>
    <t xml:space="preserve">Výstupný stôl,nerezový pracovný stôl s dvoma policami  800/700/900</t>
  </si>
  <si>
    <t>363416140</t>
  </si>
  <si>
    <t>791-3</t>
  </si>
  <si>
    <t>Umývanie termokošov</t>
  </si>
  <si>
    <t>791641101.S167422521</t>
  </si>
  <si>
    <t>Nerezový regál štvorpolicový krytovaný 1200/400/1800</t>
  </si>
  <si>
    <t>515273174</t>
  </si>
  <si>
    <t>791641101.S16741</t>
  </si>
  <si>
    <t>-129266435</t>
  </si>
  <si>
    <t>791641101.S89999</t>
  </si>
  <si>
    <t>Výlevka kombinovaná s umývadlom na ruky,celonerezové prevedenie 500/600/850/900</t>
  </si>
  <si>
    <t>444498829</t>
  </si>
  <si>
    <t>791641101.S899991</t>
  </si>
  <si>
    <t>Nerezový jednodrez veľký s roštovou policou 1200/700/250/900</t>
  </si>
  <si>
    <t>960720362</t>
  </si>
  <si>
    <t>791641101.S89999110</t>
  </si>
  <si>
    <t xml:space="preserve">Nerezový regál  so štyrmi policami v roštovom prevedení 1200/600/1800</t>
  </si>
  <si>
    <t>1552126154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</si>
</sst>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42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505050"/>
      <name val="Arial CE"/>
    </font>
    <font>
      <sz val="8"/>
      <color rgb="FFFF0000"/>
      <name val="Arial CE"/>
    </font>
    <font>
      <sz val="8"/>
      <color rgb="FF800080"/>
      <name val="Arial CE"/>
    </font>
    <font>
      <sz val="8"/>
      <color rgb="FFFFFFFF"/>
      <name val="Arial CE"/>
    </font>
    <font>
      <sz val="8"/>
      <color rgb="FF3366FF"/>
      <name val="Arial CE"/>
    </font>
    <font>
      <b/>
      <sz val="14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sz val="10"/>
      <color rgb="FFFFFFFF"/>
      <name val="Arial CE"/>
    </font>
    <font>
      <b/>
      <sz val="10"/>
      <color rgb="FFFFFFFF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2"/>
      <name val="Arial CE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b/>
      <sz val="10"/>
      <color rgb="FF003366"/>
      <name val="Arial CE"/>
    </font>
    <font>
      <sz val="18"/>
      <color theme="10"/>
      <name val="Wingdings 2"/>
    </font>
    <font>
      <sz val="10"/>
      <color rgb="FF3366FF"/>
      <name val="Arial CE"/>
    </font>
    <font>
      <sz val="10"/>
      <color rgb="FF464646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sz val="7"/>
      <color rgb="FF969696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u/>
      <sz val="11"/>
      <color theme="10"/>
      <name val="Calibri"/>
      <scheme val="minor"/>
    </font>
  </fonts>
  <fills count="7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  <fill>
      <patternFill patternType="solid">
        <fgColor rgb="FFFF9086"/>
      </patternFill>
    </fill>
  </fills>
  <borders count="23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left style="thin">
        <color rgb="FF000000"/>
      </left>
    </border>
    <border>
      <top style="hair">
        <color rgb="FF000000"/>
      </top>
    </border>
    <border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left style="hair">
        <color rgb="FF969696"/>
      </left>
      <top style="hair">
        <color rgb="FF969696"/>
      </top>
    </border>
    <border>
      <top style="hair">
        <color rgb="FF969696"/>
      </top>
    </border>
    <border>
      <right style="hair">
        <color rgb="FF969696"/>
      </right>
      <top style="hair">
        <color rgb="FF969696"/>
      </top>
    </border>
    <border>
      <left style="hair">
        <color rgb="FF969696"/>
      </left>
    </border>
    <border>
      <right style="hair">
        <color rgb="FF969696"/>
      </right>
    </border>
    <border>
      <left style="hair">
        <color rgb="FF969696"/>
      </left>
      <top style="hair">
        <color rgb="FF969696"/>
      </top>
      <bottom style="hair">
        <color rgb="FF969696"/>
      </bottom>
    </border>
    <border>
      <top style="hair">
        <color rgb="FF969696"/>
      </top>
      <bottom style="hair">
        <color rgb="FF969696"/>
      </bottom>
    </border>
    <border>
      <right style="hair">
        <color rgb="FF969696"/>
      </right>
      <top style="hair">
        <color rgb="FF969696"/>
      </top>
      <bottom style="hair">
        <color rgb="FF969696"/>
      </bottom>
    </border>
    <border>
      <left style="hair">
        <color rgb="FF969696"/>
      </left>
      <bottom style="hair">
        <color rgb="FF969696"/>
      </bottom>
    </border>
    <border>
      <bottom style="hair">
        <color rgb="FF969696"/>
      </bottom>
    </border>
    <border>
      <right style="hair">
        <color rgb="FF969696"/>
      </right>
      <bottom style="hair">
        <color rgb="FF969696"/>
      </bottom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</border>
  </borders>
  <cellStyleXfs count="2">
    <xf numFmtId="0" fontId="0" fillId="0" borderId="0"/>
    <xf numFmtId="0" fontId="41" fillId="0" borderId="0" applyNumberFormat="0" applyFill="0" applyBorder="0" applyAlignment="0" applyProtection="0"/>
  </cellStyleXfs>
  <cellXfs count="267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horizontal="left" vertical="center"/>
    </xf>
    <xf numFmtId="0" fontId="13" fillId="2" borderId="0" xfId="0" applyFont="1" applyFill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4" fillId="0" borderId="0" xfId="0" applyFont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/>
    </xf>
    <xf numFmtId="0" fontId="16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16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3" borderId="0" xfId="0" applyFont="1" applyFill="1" applyAlignment="1" applyProtection="1">
      <alignment horizontal="left" vertical="center"/>
      <protection locked="0"/>
    </xf>
    <xf numFmtId="49" fontId="2" fillId="3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0" fillId="0" borderId="4" xfId="0" applyBorder="1"/>
    <xf numFmtId="0" fontId="0" fillId="0" borderId="0" xfId="0" applyFont="1" applyAlignment="1">
      <alignment vertical="center"/>
    </xf>
    <xf numFmtId="0" fontId="0" fillId="0" borderId="3" xfId="0" applyFont="1" applyBorder="1" applyAlignment="1">
      <alignment vertical="center"/>
    </xf>
    <xf numFmtId="0" fontId="17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4" fontId="17" fillId="0" borderId="5" xfId="0" applyNumberFormat="1" applyFont="1" applyBorder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3" xfId="0" applyFont="1" applyBorder="1" applyAlignment="1">
      <alignment vertical="center"/>
    </xf>
    <xf numFmtId="0" fontId="18" fillId="0" borderId="0" xfId="0" applyFont="1" applyAlignment="1">
      <alignment horizontal="left" vertical="center"/>
    </xf>
    <xf numFmtId="164" fontId="18" fillId="0" borderId="0" xfId="0" applyNumberFormat="1" applyFont="1" applyAlignment="1">
      <alignment horizontal="left" vertical="center"/>
    </xf>
    <xf numFmtId="0" fontId="18" fillId="0" borderId="0" xfId="0" applyFont="1" applyAlignment="1">
      <alignment vertical="center"/>
    </xf>
    <xf numFmtId="4" fontId="19" fillId="0" borderId="0" xfId="0" applyNumberFormat="1" applyFont="1" applyAlignment="1">
      <alignment vertical="center"/>
    </xf>
    <xf numFmtId="0" fontId="18" fillId="0" borderId="3" xfId="0" applyFont="1" applyBorder="1" applyAlignment="1">
      <alignment vertical="center"/>
    </xf>
    <xf numFmtId="0" fontId="20" fillId="0" borderId="0" xfId="0" applyFont="1" applyAlignment="1">
      <alignment horizontal="left" vertical="center"/>
    </xf>
    <xf numFmtId="164" fontId="1" fillId="0" borderId="0" xfId="0" applyNumberFormat="1" applyFont="1" applyAlignment="1">
      <alignment horizontal="left" vertical="center"/>
    </xf>
    <xf numFmtId="4" fontId="20" fillId="0" borderId="0" xfId="0" applyNumberFormat="1" applyFont="1" applyAlignment="1">
      <alignment vertical="center"/>
    </xf>
    <xf numFmtId="0" fontId="0" fillId="4" borderId="0" xfId="0" applyFont="1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left" vertical="center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0" fillId="0" borderId="3" xfId="0" applyBorder="1" applyAlignment="1">
      <alignment vertical="center"/>
    </xf>
    <xf numFmtId="0" fontId="21" fillId="0" borderId="4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0" fillId="0" borderId="4" xfId="0" applyFont="1" applyBorder="1" applyAlignment="1">
      <alignment vertical="center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17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 wrapText="1"/>
    </xf>
    <xf numFmtId="0" fontId="22" fillId="0" borderId="11" xfId="0" applyFont="1" applyBorder="1" applyAlignment="1">
      <alignment horizontal="center" vertical="center"/>
    </xf>
    <xf numFmtId="0" fontId="22" fillId="0" borderId="12" xfId="0" applyFont="1" applyBorder="1" applyAlignment="1">
      <alignment horizontal="left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23" fillId="0" borderId="14" xfId="0" applyFont="1" applyBorder="1" applyAlignment="1">
      <alignment horizontal="left" vertical="center"/>
    </xf>
    <xf numFmtId="0" fontId="23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24" fillId="5" borderId="6" xfId="0" applyFont="1" applyFill="1" applyBorder="1" applyAlignment="1">
      <alignment horizontal="center" vertical="center"/>
    </xf>
    <xf numFmtId="0" fontId="24" fillId="5" borderId="7" xfId="0" applyFont="1" applyFill="1" applyBorder="1" applyAlignment="1">
      <alignment horizontal="left" vertical="center"/>
    </xf>
    <xf numFmtId="0" fontId="0" fillId="5" borderId="7" xfId="0" applyFont="1" applyFill="1" applyBorder="1" applyAlignment="1">
      <alignment vertical="center"/>
    </xf>
    <xf numFmtId="0" fontId="24" fillId="5" borderId="7" xfId="0" applyFont="1" applyFill="1" applyBorder="1" applyAlignment="1">
      <alignment horizontal="center" vertical="center"/>
    </xf>
    <xf numFmtId="0" fontId="24" fillId="5" borderId="7" xfId="0" applyFont="1" applyFill="1" applyBorder="1" applyAlignment="1">
      <alignment horizontal="right" vertical="center"/>
    </xf>
    <xf numFmtId="0" fontId="24" fillId="5" borderId="8" xfId="0" applyFont="1" applyFill="1" applyBorder="1" applyAlignment="1">
      <alignment horizontal="left" vertical="center"/>
    </xf>
    <xf numFmtId="0" fontId="24" fillId="5" borderId="0" xfId="0" applyFont="1" applyFill="1" applyAlignment="1">
      <alignment horizontal="center" vertical="center"/>
    </xf>
    <xf numFmtId="0" fontId="25" fillId="0" borderId="16" xfId="0" applyFont="1" applyBorder="1" applyAlignment="1">
      <alignment horizontal="center" vertical="center" wrapText="1"/>
    </xf>
    <xf numFmtId="0" fontId="25" fillId="0" borderId="17" xfId="0" applyFont="1" applyBorder="1" applyAlignment="1">
      <alignment horizontal="center" vertical="center" wrapText="1"/>
    </xf>
    <xf numFmtId="0" fontId="25" fillId="0" borderId="18" xfId="0" applyFont="1" applyBorder="1" applyAlignment="1">
      <alignment horizontal="center" vertical="center" wrapText="1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26" fillId="0" borderId="0" xfId="0" applyFont="1" applyAlignment="1">
      <alignment horizontal="left" vertical="center"/>
    </xf>
    <xf numFmtId="0" fontId="26" fillId="0" borderId="0" xfId="0" applyFont="1" applyAlignment="1">
      <alignment vertical="center"/>
    </xf>
    <xf numFmtId="4" fontId="26" fillId="0" borderId="0" xfId="0" applyNumberFormat="1" applyFont="1" applyAlignment="1">
      <alignment horizontal="right" vertical="center"/>
    </xf>
    <xf numFmtId="4" fontId="26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4" fontId="22" fillId="0" borderId="14" xfId="0" applyNumberFormat="1" applyFont="1" applyBorder="1" applyAlignment="1">
      <alignment vertical="center"/>
    </xf>
    <xf numFmtId="4" fontId="22" fillId="0" borderId="0" xfId="0" applyNumberFormat="1" applyFont="1" applyBorder="1" applyAlignment="1">
      <alignment vertical="center"/>
    </xf>
    <xf numFmtId="166" fontId="22" fillId="0" borderId="0" xfId="0" applyNumberFormat="1" applyFont="1" applyBorder="1" applyAlignment="1">
      <alignment vertical="center"/>
    </xf>
    <xf numFmtId="4" fontId="22" fillId="0" borderId="15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5" fillId="0" borderId="3" xfId="0" applyFont="1" applyBorder="1" applyAlignment="1">
      <alignment vertical="center"/>
    </xf>
    <xf numFmtId="0" fontId="28" fillId="0" borderId="0" xfId="0" applyFont="1" applyAlignment="1">
      <alignment vertical="center"/>
    </xf>
    <xf numFmtId="0" fontId="28" fillId="0" borderId="0" xfId="0" applyFont="1" applyAlignment="1">
      <alignment horizontal="left" vertical="center" wrapText="1"/>
    </xf>
    <xf numFmtId="0" fontId="29" fillId="0" borderId="0" xfId="0" applyFont="1" applyAlignment="1">
      <alignment vertical="center"/>
    </xf>
    <xf numFmtId="4" fontId="29" fillId="0" borderId="0" xfId="0" applyNumberFormat="1" applyFont="1" applyAlignment="1">
      <alignment horizontal="right" vertical="center"/>
    </xf>
    <xf numFmtId="4" fontId="29" fillId="0" borderId="0" xfId="0" applyNumberFormat="1" applyFont="1" applyAlignment="1">
      <alignment vertical="center"/>
    </xf>
    <xf numFmtId="0" fontId="3" fillId="0" borderId="0" xfId="0" applyFont="1" applyAlignment="1">
      <alignment horizontal="center" vertical="center"/>
    </xf>
    <xf numFmtId="4" fontId="30" fillId="0" borderId="14" xfId="0" applyNumberFormat="1" applyFont="1" applyBorder="1" applyAlignment="1">
      <alignment vertical="center"/>
    </xf>
    <xf numFmtId="4" fontId="30" fillId="0" borderId="0" xfId="0" applyNumberFormat="1" applyFont="1" applyBorder="1" applyAlignment="1">
      <alignment vertical="center"/>
    </xf>
    <xf numFmtId="166" fontId="30" fillId="0" borderId="0" xfId="0" applyNumberFormat="1" applyFont="1" applyBorder="1" applyAlignment="1">
      <alignment vertical="center"/>
    </xf>
    <xf numFmtId="4" fontId="30" fillId="0" borderId="15" xfId="0" applyNumberFormat="1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0" fontId="31" fillId="0" borderId="0" xfId="0" applyFont="1" applyAlignment="1">
      <alignment horizontal="left" vertical="center" wrapText="1"/>
    </xf>
    <xf numFmtId="4" fontId="7" fillId="0" borderId="0" xfId="0" applyNumberFormat="1" applyFont="1" applyAlignment="1">
      <alignment horizontal="right" vertical="center"/>
    </xf>
    <xf numFmtId="4" fontId="7" fillId="0" borderId="0" xfId="0" applyNumberFormat="1" applyFont="1" applyAlignment="1">
      <alignment vertical="center"/>
    </xf>
    <xf numFmtId="0" fontId="2" fillId="0" borderId="0" xfId="0" applyFont="1" applyAlignment="1">
      <alignment horizontal="center" vertical="center"/>
    </xf>
    <xf numFmtId="4" fontId="1" fillId="0" borderId="14" xfId="0" applyNumberFormat="1" applyFont="1" applyBorder="1" applyAlignment="1">
      <alignment vertical="center"/>
    </xf>
    <xf numFmtId="4" fontId="1" fillId="0" borderId="0" xfId="0" applyNumberFormat="1" applyFont="1" applyBorder="1" applyAlignment="1">
      <alignment vertical="center"/>
    </xf>
    <xf numFmtId="166" fontId="1" fillId="0" borderId="0" xfId="0" applyNumberFormat="1" applyFont="1" applyBorder="1" applyAlignment="1">
      <alignment vertical="center"/>
    </xf>
    <xf numFmtId="4" fontId="1" fillId="0" borderId="15" xfId="0" applyNumberFormat="1" applyFont="1" applyBorder="1" applyAlignment="1">
      <alignment vertical="center"/>
    </xf>
    <xf numFmtId="0" fontId="32" fillId="0" borderId="0" xfId="1" applyFont="1" applyAlignment="1">
      <alignment horizontal="center" vertical="center"/>
    </xf>
    <xf numFmtId="4" fontId="30" fillId="0" borderId="19" xfId="0" applyNumberFormat="1" applyFont="1" applyBorder="1" applyAlignment="1">
      <alignment vertical="center"/>
    </xf>
    <xf numFmtId="4" fontId="30" fillId="0" borderId="20" xfId="0" applyNumberFormat="1" applyFont="1" applyBorder="1" applyAlignment="1">
      <alignment vertical="center"/>
    </xf>
    <xf numFmtId="166" fontId="30" fillId="0" borderId="20" xfId="0" applyNumberFormat="1" applyFont="1" applyBorder="1" applyAlignment="1">
      <alignment vertical="center"/>
    </xf>
    <xf numFmtId="4" fontId="30" fillId="0" borderId="21" xfId="0" applyNumberFormat="1" applyFont="1" applyBorder="1" applyAlignment="1">
      <alignment vertical="center"/>
    </xf>
    <xf numFmtId="0" fontId="33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23" fillId="0" borderId="0" xfId="0" applyFont="1" applyAlignment="1">
      <alignment horizontal="left" vertical="center"/>
    </xf>
    <xf numFmtId="0" fontId="0" fillId="0" borderId="0" xfId="0" applyFont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4" fontId="2" fillId="0" borderId="0" xfId="0" applyNumberFormat="1" applyFont="1" applyAlignment="1">
      <alignment vertical="center"/>
    </xf>
    <xf numFmtId="0" fontId="34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4" fontId="18" fillId="0" borderId="0" xfId="0" applyNumberFormat="1" applyFont="1" applyAlignment="1">
      <alignment vertical="center"/>
    </xf>
    <xf numFmtId="0" fontId="12" fillId="0" borderId="0" xfId="0" applyFont="1" applyAlignment="1">
      <alignment vertical="center"/>
    </xf>
    <xf numFmtId="164" fontId="18" fillId="0" borderId="0" xfId="0" applyNumberFormat="1" applyFont="1" applyAlignment="1">
      <alignment horizontal="righ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>
      <alignment horizontal="right" vertical="center"/>
    </xf>
    <xf numFmtId="0" fontId="0" fillId="5" borderId="0" xfId="0" applyFont="1" applyFill="1" applyAlignment="1">
      <alignment vertical="center"/>
    </xf>
    <xf numFmtId="0" fontId="4" fillId="5" borderId="6" xfId="0" applyFont="1" applyFill="1" applyBorder="1" applyAlignment="1">
      <alignment horizontal="left" vertical="center"/>
    </xf>
    <xf numFmtId="0" fontId="4" fillId="5" borderId="7" xfId="0" applyFont="1" applyFill="1" applyBorder="1" applyAlignment="1">
      <alignment horizontal="right" vertical="center"/>
    </xf>
    <xf numFmtId="0" fontId="4" fillId="5" borderId="7" xfId="0" applyFont="1" applyFill="1" applyBorder="1" applyAlignment="1">
      <alignment horizontal="center" vertical="center"/>
    </xf>
    <xf numFmtId="4" fontId="4" fillId="5" borderId="7" xfId="0" applyNumberFormat="1" applyFont="1" applyFill="1" applyBorder="1" applyAlignment="1">
      <alignment vertical="center"/>
    </xf>
    <xf numFmtId="0" fontId="0" fillId="5" borderId="8" xfId="0" applyFont="1" applyFill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right" vertical="center"/>
    </xf>
    <xf numFmtId="0" fontId="24" fillId="5" borderId="0" xfId="0" applyFont="1" applyFill="1" applyAlignment="1">
      <alignment horizontal="left" vertical="center"/>
    </xf>
    <xf numFmtId="0" fontId="24" fillId="5" borderId="0" xfId="0" applyFont="1" applyFill="1" applyAlignment="1">
      <alignment horizontal="right" vertical="center"/>
    </xf>
    <xf numFmtId="0" fontId="35" fillId="0" borderId="0" xfId="0" applyFont="1" applyAlignment="1">
      <alignment horizontal="left" vertical="center"/>
    </xf>
    <xf numFmtId="0" fontId="6" fillId="0" borderId="3" xfId="0" applyFont="1" applyBorder="1" applyAlignment="1">
      <alignment vertical="center"/>
    </xf>
    <xf numFmtId="0" fontId="6" fillId="0" borderId="20" xfId="0" applyFont="1" applyBorder="1" applyAlignment="1">
      <alignment horizontal="left" vertical="center"/>
    </xf>
    <xf numFmtId="0" fontId="6" fillId="0" borderId="20" xfId="0" applyFont="1" applyBorder="1" applyAlignment="1">
      <alignment vertical="center"/>
    </xf>
    <xf numFmtId="4" fontId="6" fillId="0" borderId="20" xfId="0" applyNumberFormat="1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20" xfId="0" applyFont="1" applyBorder="1" applyAlignment="1">
      <alignment horizontal="left" vertical="center"/>
    </xf>
    <xf numFmtId="0" fontId="7" fillId="0" borderId="20" xfId="0" applyFont="1" applyBorder="1" applyAlignment="1">
      <alignment vertical="center"/>
    </xf>
    <xf numFmtId="4" fontId="7" fillId="0" borderId="20" xfId="0" applyNumberFormat="1" applyFont="1" applyBorder="1" applyAlignment="1">
      <alignment vertical="center"/>
    </xf>
    <xf numFmtId="4" fontId="35" fillId="0" borderId="0" xfId="0" applyNumberFormat="1" applyFont="1" applyAlignment="1">
      <alignment vertical="center"/>
    </xf>
    <xf numFmtId="0" fontId="25" fillId="0" borderId="0" xfId="0" applyFont="1" applyAlignment="1">
      <alignment horizontal="center" vertical="center"/>
    </xf>
    <xf numFmtId="0" fontId="0" fillId="0" borderId="3" xfId="0" applyFont="1" applyBorder="1" applyAlignment="1" applyProtection="1">
      <alignment vertical="center"/>
      <protection locked="0"/>
    </xf>
    <xf numFmtId="0" fontId="0" fillId="0" borderId="0" xfId="0" applyFont="1" applyAlignment="1" applyProtection="1">
      <alignment vertical="center"/>
      <protection locked="0"/>
    </xf>
    <xf numFmtId="0" fontId="7" fillId="3" borderId="0" xfId="0" applyFont="1" applyFill="1" applyAlignment="1" applyProtection="1">
      <alignment horizontal="left" vertical="center"/>
      <protection locked="0"/>
    </xf>
    <xf numFmtId="0" fontId="7" fillId="0" borderId="0" xfId="0" applyFont="1" applyAlignment="1" applyProtection="1">
      <alignment horizontal="left" vertical="center"/>
      <protection locked="0"/>
    </xf>
    <xf numFmtId="4" fontId="7" fillId="3" borderId="0" xfId="0" applyNumberFormat="1" applyFont="1" applyFill="1" applyAlignment="1" applyProtection="1">
      <alignment vertical="center"/>
      <protection locked="0"/>
    </xf>
    <xf numFmtId="0" fontId="0" fillId="0" borderId="3" xfId="0" applyBorder="1" applyAlignment="1" applyProtection="1">
      <alignment vertical="center"/>
      <protection locked="0"/>
    </xf>
    <xf numFmtId="0" fontId="0" fillId="0" borderId="0" xfId="0" applyAlignment="1" applyProtection="1">
      <alignment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left" vertical="center"/>
      <protection locked="0"/>
    </xf>
    <xf numFmtId="4" fontId="0" fillId="0" borderId="0" xfId="0" applyNumberFormat="1" applyFont="1" applyAlignment="1" applyProtection="1">
      <alignment vertical="center"/>
      <protection locked="0"/>
    </xf>
    <xf numFmtId="0" fontId="26" fillId="5" borderId="0" xfId="0" applyFont="1" applyFill="1" applyAlignment="1">
      <alignment horizontal="left" vertical="center"/>
    </xf>
    <xf numFmtId="4" fontId="26" fillId="5" borderId="0" xfId="0" applyNumberFormat="1" applyFont="1" applyFill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24" fillId="5" borderId="16" xfId="0" applyFont="1" applyFill="1" applyBorder="1" applyAlignment="1">
      <alignment horizontal="center" vertical="center" wrapText="1"/>
    </xf>
    <xf numFmtId="0" fontId="24" fillId="5" borderId="17" xfId="0" applyFont="1" applyFill="1" applyBorder="1" applyAlignment="1">
      <alignment horizontal="center" vertical="center" wrapText="1"/>
    </xf>
    <xf numFmtId="0" fontId="24" fillId="5" borderId="18" xfId="0" applyFont="1" applyFill="1" applyBorder="1" applyAlignment="1">
      <alignment horizontal="center" vertical="center" wrapText="1"/>
    </xf>
    <xf numFmtId="0" fontId="24" fillId="5" borderId="0" xfId="0" applyFont="1" applyFill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4" fontId="26" fillId="0" borderId="0" xfId="0" applyNumberFormat="1" applyFont="1" applyAlignment="1"/>
    <xf numFmtId="166" fontId="36" fillId="0" borderId="12" xfId="0" applyNumberFormat="1" applyFont="1" applyBorder="1" applyAlignment="1"/>
    <xf numFmtId="166" fontId="36" fillId="0" borderId="13" xfId="0" applyNumberFormat="1" applyFont="1" applyBorder="1" applyAlignment="1"/>
    <xf numFmtId="4" fontId="37" fillId="0" borderId="0" xfId="0" applyNumberFormat="1" applyFont="1" applyAlignment="1">
      <alignment vertical="center"/>
    </xf>
    <xf numFmtId="0" fontId="8" fillId="0" borderId="3" xfId="0" applyFont="1" applyBorder="1" applyAlignment="1"/>
    <xf numFmtId="0" fontId="8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8" fillId="0" borderId="0" xfId="0" applyFont="1" applyAlignment="1" applyProtection="1">
      <protection locked="0"/>
    </xf>
    <xf numFmtId="4" fontId="6" fillId="0" borderId="0" xfId="0" applyNumberFormat="1" applyFont="1" applyAlignment="1"/>
    <xf numFmtId="0" fontId="8" fillId="0" borderId="14" xfId="0" applyFont="1" applyBorder="1" applyAlignment="1"/>
    <xf numFmtId="0" fontId="8" fillId="0" borderId="0" xfId="0" applyFont="1" applyBorder="1" applyAlignment="1"/>
    <xf numFmtId="166" fontId="8" fillId="0" borderId="0" xfId="0" applyNumberFormat="1" applyFont="1" applyBorder="1" applyAlignment="1"/>
    <xf numFmtId="166" fontId="8" fillId="0" borderId="15" xfId="0" applyNumberFormat="1" applyFont="1" applyBorder="1" applyAlignment="1"/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vertical="center"/>
    </xf>
    <xf numFmtId="0" fontId="7" fillId="0" borderId="0" xfId="0" applyFont="1" applyAlignment="1">
      <alignment horizontal="left"/>
    </xf>
    <xf numFmtId="4" fontId="7" fillId="0" borderId="0" xfId="0" applyNumberFormat="1" applyFont="1" applyAlignment="1"/>
    <xf numFmtId="0" fontId="24" fillId="0" borderId="22" xfId="0" applyFont="1" applyBorder="1" applyAlignment="1" applyProtection="1">
      <alignment horizontal="center" vertical="center"/>
      <protection locked="0"/>
    </xf>
    <xf numFmtId="49" fontId="24" fillId="0" borderId="22" xfId="0" applyNumberFormat="1" applyFont="1" applyBorder="1" applyAlignment="1" applyProtection="1">
      <alignment horizontal="left" vertical="center" wrapText="1"/>
      <protection locked="0"/>
    </xf>
    <xf numFmtId="0" fontId="24" fillId="0" borderId="22" xfId="0" applyFont="1" applyBorder="1" applyAlignment="1" applyProtection="1">
      <alignment horizontal="left" vertical="center" wrapText="1"/>
      <protection locked="0"/>
    </xf>
    <xf numFmtId="0" fontId="24" fillId="0" borderId="22" xfId="0" applyFont="1" applyBorder="1" applyAlignment="1" applyProtection="1">
      <alignment horizontal="center" vertical="center" wrapText="1"/>
      <protection locked="0"/>
    </xf>
    <xf numFmtId="167" fontId="24" fillId="0" borderId="22" xfId="0" applyNumberFormat="1" applyFont="1" applyBorder="1" applyAlignment="1" applyProtection="1">
      <alignment vertical="center"/>
      <protection locked="0"/>
    </xf>
    <xf numFmtId="4" fontId="24" fillId="3" borderId="22" xfId="0" applyNumberFormat="1" applyFont="1" applyFill="1" applyBorder="1" applyAlignment="1" applyProtection="1">
      <alignment vertical="center"/>
      <protection locked="0"/>
    </xf>
    <xf numFmtId="4" fontId="24" fillId="0" borderId="22" xfId="0" applyNumberFormat="1" applyFont="1" applyBorder="1" applyAlignment="1" applyProtection="1">
      <alignment vertical="center"/>
      <protection locked="0"/>
    </xf>
    <xf numFmtId="0" fontId="0" fillId="0" borderId="22" xfId="0" applyFont="1" applyBorder="1" applyAlignment="1" applyProtection="1">
      <alignment vertical="center"/>
      <protection locked="0"/>
    </xf>
    <xf numFmtId="0" fontId="25" fillId="3" borderId="14" xfId="0" applyFont="1" applyFill="1" applyBorder="1" applyAlignment="1" applyProtection="1">
      <alignment horizontal="left" vertical="center"/>
      <protection locked="0"/>
    </xf>
    <xf numFmtId="0" fontId="25" fillId="0" borderId="0" xfId="0" applyFont="1" applyBorder="1" applyAlignment="1">
      <alignment horizontal="center" vertical="center"/>
    </xf>
    <xf numFmtId="166" fontId="25" fillId="0" borderId="0" xfId="0" applyNumberFormat="1" applyFont="1" applyBorder="1" applyAlignment="1">
      <alignment vertical="center"/>
    </xf>
    <xf numFmtId="166" fontId="25" fillId="0" borderId="15" xfId="0" applyNumberFormat="1" applyFont="1" applyBorder="1" applyAlignment="1">
      <alignment vertical="center"/>
    </xf>
    <xf numFmtId="0" fontId="24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0" fontId="9" fillId="0" borderId="3" xfId="0" applyFont="1" applyBorder="1" applyAlignment="1">
      <alignment vertical="center"/>
    </xf>
    <xf numFmtId="0" fontId="38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 wrapText="1"/>
    </xf>
    <xf numFmtId="167" fontId="9" fillId="0" borderId="0" xfId="0" applyNumberFormat="1" applyFont="1" applyAlignment="1">
      <alignment vertical="center"/>
    </xf>
    <xf numFmtId="0" fontId="9" fillId="0" borderId="0" xfId="0" applyFont="1" applyAlignment="1" applyProtection="1">
      <alignment vertical="center"/>
      <protection locked="0"/>
    </xf>
    <xf numFmtId="0" fontId="9" fillId="0" borderId="14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9" fillId="0" borderId="15" xfId="0" applyFont="1" applyBorder="1" applyAlignment="1">
      <alignment vertical="center"/>
    </xf>
    <xf numFmtId="0" fontId="10" fillId="0" borderId="3" xfId="0" applyFont="1" applyBorder="1" applyAlignment="1">
      <alignment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 wrapText="1"/>
    </xf>
    <xf numFmtId="167" fontId="10" fillId="0" borderId="0" xfId="0" applyNumberFormat="1" applyFont="1" applyAlignment="1">
      <alignment vertical="center"/>
    </xf>
    <xf numFmtId="0" fontId="10" fillId="0" borderId="0" xfId="0" applyFont="1" applyAlignment="1" applyProtection="1">
      <alignment vertical="center"/>
      <protection locked="0"/>
    </xf>
    <xf numFmtId="0" fontId="10" fillId="0" borderId="14" xfId="0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0" fontId="10" fillId="0" borderId="15" xfId="0" applyFont="1" applyBorder="1" applyAlignment="1">
      <alignment vertical="center"/>
    </xf>
    <xf numFmtId="0" fontId="11" fillId="0" borderId="3" xfId="0" applyFont="1" applyBorder="1" applyAlignment="1">
      <alignment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 wrapText="1"/>
    </xf>
    <xf numFmtId="0" fontId="11" fillId="0" borderId="0" xfId="0" applyFont="1" applyAlignment="1" applyProtection="1">
      <alignment vertical="center"/>
      <protection locked="0"/>
    </xf>
    <xf numFmtId="0" fontId="11" fillId="0" borderId="14" xfId="0" applyFont="1" applyBorder="1" applyAlignment="1">
      <alignment vertical="center"/>
    </xf>
    <xf numFmtId="0" fontId="11" fillId="0" borderId="0" xfId="0" applyFont="1" applyBorder="1" applyAlignment="1">
      <alignment vertical="center"/>
    </xf>
    <xf numFmtId="0" fontId="11" fillId="0" borderId="15" xfId="0" applyFont="1" applyBorder="1" applyAlignment="1">
      <alignment vertical="center"/>
    </xf>
    <xf numFmtId="0" fontId="39" fillId="0" borderId="22" xfId="0" applyFont="1" applyBorder="1" applyAlignment="1" applyProtection="1">
      <alignment horizontal="center" vertical="center"/>
      <protection locked="0"/>
    </xf>
    <xf numFmtId="49" fontId="39" fillId="0" borderId="22" xfId="0" applyNumberFormat="1" applyFont="1" applyBorder="1" applyAlignment="1" applyProtection="1">
      <alignment horizontal="left" vertical="center" wrapText="1"/>
      <protection locked="0"/>
    </xf>
    <xf numFmtId="0" fontId="39" fillId="0" borderId="22" xfId="0" applyFont="1" applyBorder="1" applyAlignment="1" applyProtection="1">
      <alignment horizontal="left" vertical="center" wrapText="1"/>
      <protection locked="0"/>
    </xf>
    <xf numFmtId="0" fontId="39" fillId="0" borderId="22" xfId="0" applyFont="1" applyBorder="1" applyAlignment="1" applyProtection="1">
      <alignment horizontal="center" vertical="center" wrapText="1"/>
      <protection locked="0"/>
    </xf>
    <xf numFmtId="167" fontId="39" fillId="0" borderId="22" xfId="0" applyNumberFormat="1" applyFont="1" applyBorder="1" applyAlignment="1" applyProtection="1">
      <alignment vertical="center"/>
      <protection locked="0"/>
    </xf>
    <xf numFmtId="4" fontId="39" fillId="3" borderId="22" xfId="0" applyNumberFormat="1" applyFont="1" applyFill="1" applyBorder="1" applyAlignment="1" applyProtection="1">
      <alignment vertical="center"/>
      <protection locked="0"/>
    </xf>
    <xf numFmtId="4" fontId="39" fillId="0" borderId="22" xfId="0" applyNumberFormat="1" applyFont="1" applyBorder="1" applyAlignment="1" applyProtection="1">
      <alignment vertical="center"/>
      <protection locked="0"/>
    </xf>
    <xf numFmtId="0" fontId="40" fillId="0" borderId="22" xfId="0" applyFont="1" applyBorder="1" applyAlignment="1" applyProtection="1">
      <alignment vertical="center"/>
      <protection locked="0"/>
    </xf>
    <xf numFmtId="0" fontId="40" fillId="0" borderId="3" xfId="0" applyFont="1" applyBorder="1" applyAlignment="1">
      <alignment vertical="center"/>
    </xf>
    <xf numFmtId="0" fontId="39" fillId="3" borderId="14" xfId="0" applyFont="1" applyFill="1" applyBorder="1" applyAlignment="1" applyProtection="1">
      <alignment horizontal="left" vertical="center"/>
      <protection locked="0"/>
    </xf>
    <xf numFmtId="0" fontId="39" fillId="0" borderId="0" xfId="0" applyFont="1" applyBorder="1" applyAlignment="1">
      <alignment horizontal="center" vertical="center"/>
    </xf>
    <xf numFmtId="0" fontId="24" fillId="6" borderId="22" xfId="0" applyFont="1" applyFill="1" applyBorder="1" applyAlignment="1" applyProtection="1">
      <alignment horizontal="center" vertical="center"/>
      <protection locked="0"/>
    </xf>
    <xf numFmtId="0" fontId="39" fillId="6" borderId="22" xfId="0" applyFont="1" applyFill="1" applyBorder="1" applyAlignment="1" applyProtection="1">
      <alignment horizontal="center" vertical="center"/>
      <protection locked="0"/>
    </xf>
    <xf numFmtId="167" fontId="24" fillId="3" borderId="22" xfId="0" applyNumberFormat="1" applyFont="1" applyFill="1" applyBorder="1" applyAlignment="1" applyProtection="1">
      <alignment vertical="center"/>
      <protection locked="0"/>
    </xf>
    <xf numFmtId="0" fontId="25" fillId="3" borderId="19" xfId="0" applyFont="1" applyFill="1" applyBorder="1" applyAlignment="1" applyProtection="1">
      <alignment horizontal="left" vertical="center"/>
      <protection locked="0"/>
    </xf>
    <xf numFmtId="0" fontId="25" fillId="0" borderId="20" xfId="0" applyFont="1" applyBorder="1" applyAlignment="1">
      <alignment horizontal="center" vertical="center"/>
    </xf>
    <xf numFmtId="0" fontId="0" fillId="0" borderId="20" xfId="0" applyFont="1" applyBorder="1" applyAlignment="1">
      <alignment vertical="center"/>
    </xf>
    <xf numFmtId="166" fontId="25" fillId="0" borderId="20" xfId="0" applyNumberFormat="1" applyFont="1" applyBorder="1" applyAlignment="1">
      <alignment vertical="center"/>
    </xf>
    <xf numFmtId="166" fontId="25" fillId="0" borderId="21" xfId="0" applyNumberFormat="1" applyFont="1" applyBorder="1" applyAlignment="1">
      <alignment vertical="center"/>
    </xf>
    <xf numFmtId="0" fontId="39" fillId="3" borderId="19" xfId="0" applyFont="1" applyFill="1" applyBorder="1" applyAlignment="1" applyProtection="1">
      <alignment horizontal="left" vertical="center"/>
      <protection locked="0"/>
    </xf>
    <xf numFmtId="0" fontId="39" fillId="0" borderId="20" xfId="0" applyFont="1" applyBorder="1" applyAlignment="1">
      <alignment horizontal="center" vertical="center"/>
    </xf>
    <xf numFmtId="167" fontId="39" fillId="3" borderId="22" xfId="0" applyNumberFormat="1" applyFont="1" applyFill="1" applyBorder="1" applyAlignment="1" applyProtection="1">
      <alignment vertical="center"/>
      <protection locked="0"/>
    </xf>
    <xf numFmtId="0" fontId="9" fillId="0" borderId="19" xfId="0" applyFont="1" applyBorder="1" applyAlignment="1">
      <alignment vertical="center"/>
    </xf>
    <xf numFmtId="0" fontId="9" fillId="0" borderId="20" xfId="0" applyFont="1" applyBorder="1" applyAlignment="1">
      <alignment vertical="center"/>
    </xf>
    <xf numFmtId="0" fontId="9" fillId="0" borderId="21" xfId="0" applyFont="1" applyBorder="1" applyAlignment="1">
      <alignment vertical="center"/>
    </xf>
  </cellXfs>
  <cellStyles count="2">
    <cellStyle name="Normal" xfId="0" builtinId="0" customBuiltin="1"/>
    <cellStyle name="Hyperlink" xfId="1" builtinId="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worksheet" Target="worksheets/sheet6.xml" /><Relationship Id="rId7" Type="http://schemas.openxmlformats.org/officeDocument/2006/relationships/worksheet" Target="worksheets/sheet7.xml" /><Relationship Id="rId8" Type="http://schemas.openxmlformats.org/officeDocument/2006/relationships/worksheet" Target="worksheets/sheet8.xml" /><Relationship Id="rId9" Type="http://schemas.openxmlformats.org/officeDocument/2006/relationships/worksheet" Target="worksheets/sheet9.xml" /><Relationship Id="rId10" Type="http://schemas.openxmlformats.org/officeDocument/2006/relationships/worksheet" Target="worksheets/sheet10.xml" /><Relationship Id="rId11" Type="http://schemas.openxmlformats.org/officeDocument/2006/relationships/worksheet" Target="worksheets/sheet11.xml" /><Relationship Id="rId12" Type="http://schemas.openxmlformats.org/officeDocument/2006/relationships/worksheet" Target="worksheets/sheet12.xml" /><Relationship Id="rId13" Type="http://schemas.openxmlformats.org/officeDocument/2006/relationships/worksheet" Target="worksheets/sheet13.xml" /><Relationship Id="rId14" Type="http://schemas.openxmlformats.org/officeDocument/2006/relationships/worksheet" Target="worksheets/sheet14.xml" /><Relationship Id="rId15" Type="http://schemas.openxmlformats.org/officeDocument/2006/relationships/worksheet" Target="worksheets/sheet15.xml" /><Relationship Id="rId16" Type="http://schemas.openxmlformats.org/officeDocument/2006/relationships/worksheet" Target="worksheets/sheet16.xml" /><Relationship Id="rId17" Type="http://schemas.openxmlformats.org/officeDocument/2006/relationships/worksheet" Target="worksheets/sheet17.xml" /><Relationship Id="rId18" Type="http://schemas.openxmlformats.org/officeDocument/2006/relationships/worksheet" Target="worksheets/sheet18.xml" /><Relationship Id="rId19" Type="http://schemas.openxmlformats.org/officeDocument/2006/relationships/worksheet" Target="worksheets/sheet19.xml" /><Relationship Id="rId20" Type="http://schemas.openxmlformats.org/officeDocument/2006/relationships/worksheet" Target="worksheets/sheet20.xml" /><Relationship Id="rId21" Type="http://schemas.openxmlformats.org/officeDocument/2006/relationships/worksheet" Target="worksheets/sheet21.xml" /><Relationship Id="rId22" Type="http://schemas.openxmlformats.org/officeDocument/2006/relationships/worksheet" Target="worksheets/sheet22.xml" /><Relationship Id="rId23" Type="http://schemas.openxmlformats.org/officeDocument/2006/relationships/worksheet" Target="worksheets/sheet23.xml" /><Relationship Id="rId24" Type="http://schemas.openxmlformats.org/officeDocument/2006/relationships/worksheet" Target="worksheets/sheet24.xml" /><Relationship Id="rId25" Type="http://schemas.openxmlformats.org/officeDocument/2006/relationships/worksheet" Target="worksheets/sheet25.xml" /><Relationship Id="rId26" Type="http://schemas.openxmlformats.org/officeDocument/2006/relationships/worksheet" Target="worksheets/sheet26.xml" /><Relationship Id="rId27" Type="http://schemas.openxmlformats.org/officeDocument/2006/relationships/worksheet" Target="worksheets/sheet27.xml" /><Relationship Id="rId28" Type="http://schemas.openxmlformats.org/officeDocument/2006/relationships/worksheet" Target="worksheets/sheet28.xml" /><Relationship Id="rId29" Type="http://schemas.openxmlformats.org/officeDocument/2006/relationships/worksheet" Target="worksheets/sheet29.xml" /><Relationship Id="rId30" Type="http://schemas.openxmlformats.org/officeDocument/2006/relationships/worksheet" Target="worksheets/sheet30.xml" /><Relationship Id="rId31" Type="http://schemas.openxmlformats.org/officeDocument/2006/relationships/worksheet" Target="worksheets/sheet31.xml" /><Relationship Id="rId32" Type="http://schemas.openxmlformats.org/officeDocument/2006/relationships/worksheet" Target="worksheets/sheet32.xml" /><Relationship Id="rId33" Type="http://schemas.openxmlformats.org/officeDocument/2006/relationships/worksheet" Target="worksheets/sheet33.xml" /><Relationship Id="rId34" Type="http://schemas.openxmlformats.org/officeDocument/2006/relationships/worksheet" Target="worksheets/sheet34.xml" /><Relationship Id="rId35" Type="http://schemas.openxmlformats.org/officeDocument/2006/relationships/worksheet" Target="worksheets/sheet35.xml" /><Relationship Id="rId36" Type="http://schemas.openxmlformats.org/officeDocument/2006/relationships/worksheet" Target="worksheets/sheet36.xml" /><Relationship Id="rId37" Type="http://schemas.openxmlformats.org/officeDocument/2006/relationships/worksheet" Target="worksheets/sheet37.xml" /><Relationship Id="rId38" Type="http://schemas.openxmlformats.org/officeDocument/2006/relationships/worksheet" Target="worksheets/sheet38.xml" /><Relationship Id="rId39" Type="http://schemas.openxmlformats.org/officeDocument/2006/relationships/worksheet" Target="worksheets/sheet39.xml" /><Relationship Id="rId40" Type="http://schemas.openxmlformats.org/officeDocument/2006/relationships/worksheet" Target="worksheets/sheet40.xml" /><Relationship Id="rId41" Type="http://schemas.openxmlformats.org/officeDocument/2006/relationships/worksheet" Target="worksheets/sheet41.xml" /><Relationship Id="rId42" Type="http://schemas.openxmlformats.org/officeDocument/2006/relationships/worksheet" Target="worksheets/sheet42.xml" /><Relationship Id="rId43" Type="http://schemas.openxmlformats.org/officeDocument/2006/relationships/worksheet" Target="worksheets/sheet43.xml" /><Relationship Id="rId44" Type="http://schemas.openxmlformats.org/officeDocument/2006/relationships/styles" Target="styles.xml" /><Relationship Id="rId45" Type="http://schemas.openxmlformats.org/officeDocument/2006/relationships/theme" Target="theme/theme1.xml" /><Relationship Id="rId46" Type="http://schemas.openxmlformats.org/officeDocument/2006/relationships/calcChain" Target="calcChain.xml" /><Relationship Id="rId47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2.660156" style="1" customWidth="1"/>
    <col min="5" max="5" width="2.660156" style="1" customWidth="1"/>
    <col min="6" max="6" width="2.660156" style="1" customWidth="1"/>
    <col min="7" max="7" width="2.660156" style="1" customWidth="1"/>
    <col min="8" max="8" width="2.660156" style="1" customWidth="1"/>
    <col min="9" max="9" width="2.660156" style="1" customWidth="1"/>
    <col min="10" max="10" width="2.660156" style="1" customWidth="1"/>
    <col min="11" max="11" width="2.660156" style="1" customWidth="1"/>
    <col min="12" max="12" width="2.660156" style="1" customWidth="1"/>
    <col min="13" max="13" width="2.660156" style="1" customWidth="1"/>
    <col min="14" max="14" width="2.660156" style="1" customWidth="1"/>
    <col min="15" max="15" width="2.660156" style="1" customWidth="1"/>
    <col min="16" max="16" width="2.660156" style="1" customWidth="1"/>
    <col min="17" max="17" width="2.660156" style="1" customWidth="1"/>
    <col min="18" max="18" width="2.660156" style="1" customWidth="1"/>
    <col min="19" max="19" width="2.660156" style="1" customWidth="1"/>
    <col min="20" max="20" width="2.660156" style="1" customWidth="1"/>
    <col min="21" max="21" width="2.660156" style="1" customWidth="1"/>
    <col min="22" max="22" width="2.660156" style="1" customWidth="1"/>
    <col min="23" max="23" width="2.660156" style="1" customWidth="1"/>
    <col min="24" max="24" width="2.660156" style="1" customWidth="1"/>
    <col min="25" max="25" width="2.660156" style="1" customWidth="1"/>
    <col min="26" max="26" width="2.660156" style="1" customWidth="1"/>
    <col min="27" max="27" width="2.660156" style="1" customWidth="1"/>
    <col min="28" max="28" width="2.660156" style="1" customWidth="1"/>
    <col min="29" max="29" width="2.660156" style="1" customWidth="1"/>
    <col min="30" max="30" width="2.660156" style="1" customWidth="1"/>
    <col min="31" max="31" width="2.660156" style="1" customWidth="1"/>
    <col min="32" max="32" width="2.660156" style="1" customWidth="1"/>
    <col min="33" max="33" width="2.660156" style="1" customWidth="1"/>
    <col min="34" max="34" width="3.332031" style="1" customWidth="1"/>
    <col min="35" max="35" width="31.66016" style="1" customWidth="1"/>
    <col min="36" max="36" width="2.5" style="1" customWidth="1"/>
    <col min="37" max="37" width="2.5" style="1" customWidth="1"/>
    <col min="38" max="38" width="8.332031" style="1" customWidth="1"/>
    <col min="39" max="39" width="3.332031" style="1" customWidth="1"/>
    <col min="40" max="40" width="13.33203" style="1" customWidth="1"/>
    <col min="41" max="41" width="7.5" style="1" customWidth="1"/>
    <col min="42" max="42" width="4.160156" style="1" customWidth="1"/>
    <col min="43" max="43" width="15.66016" style="1" hidden="1" customWidth="1"/>
    <col min="44" max="44" width="13.66016" style="1" customWidth="1"/>
    <col min="45" max="45" width="25.83203" style="1" hidden="1" customWidth="1"/>
    <col min="46" max="46" width="25.83203" style="1" hidden="1" customWidth="1"/>
    <col min="47" max="47" width="25.83203" style="1" hidden="1" customWidth="1"/>
    <col min="48" max="48" width="21.66016" style="1" hidden="1" customWidth="1"/>
    <col min="49" max="49" width="21.66016" style="1" hidden="1" customWidth="1"/>
    <col min="50" max="50" width="25" style="1" hidden="1" customWidth="1"/>
    <col min="51" max="51" width="25" style="1" hidden="1" customWidth="1"/>
    <col min="52" max="52" width="21.66016" style="1" hidden="1" customWidth="1"/>
    <col min="53" max="53" width="19.16016" style="1" hidden="1" customWidth="1"/>
    <col min="54" max="54" width="25" style="1" hidden="1" customWidth="1"/>
    <col min="55" max="55" width="21.66016" style="1" hidden="1" customWidth="1"/>
    <col min="56" max="56" width="19.16016" style="1" hidden="1" customWidth="1"/>
    <col min="57" max="57" width="66.5" style="1" customWidth="1"/>
    <col min="71" max="71" width="9.332031" style="1" hidden="1"/>
    <col min="72" max="72" width="9.332031" style="1" hidden="1"/>
    <col min="73" max="73" width="9.332031" style="1" hidden="1"/>
    <col min="74" max="74" width="9.332031" style="1" hidden="1"/>
    <col min="75" max="75" width="9.332031" style="1" hidden="1"/>
    <col min="76" max="76" width="9.332031" style="1" hidden="1"/>
    <col min="77" max="77" width="9.332031" style="1" hidden="1"/>
    <col min="78" max="78" width="9.332031" style="1" hidden="1"/>
    <col min="79" max="79" width="9.332031" style="1" hidden="1"/>
    <col min="80" max="80" width="9.332031" style="1" hidden="1"/>
    <col min="81" max="81" width="9.332031" style="1" hidden="1"/>
    <col min="82" max="82" width="9.332031" style="1" hidden="1"/>
    <col min="83" max="83" width="9.332031" style="1" hidden="1"/>
    <col min="84" max="84" width="9.332031" style="1" hidden="1"/>
    <col min="85" max="85" width="9.332031" style="1" hidden="1"/>
    <col min="86" max="86" width="9.332031" style="1" hidden="1"/>
    <col min="87" max="87" width="9.332031" style="1" hidden="1"/>
    <col min="88" max="88" width="9.332031" style="1" hidden="1"/>
    <col min="89" max="89" width="9.332031" style="1" hidden="1"/>
    <col min="90" max="90" width="9.332031" style="1" hidden="1"/>
    <col min="91" max="91" width="9.332031" style="1" hidden="1"/>
  </cols>
  <sheetData>
    <row r="1">
      <c r="A1" s="16" t="s">
        <v>0</v>
      </c>
      <c r="AZ1" s="16" t="s">
        <v>1</v>
      </c>
      <c r="BA1" s="16" t="s">
        <v>2</v>
      </c>
      <c r="BB1" s="16" t="s">
        <v>1</v>
      </c>
      <c r="BT1" s="16" t="s">
        <v>3</v>
      </c>
      <c r="BU1" s="16" t="s">
        <v>3</v>
      </c>
      <c r="BV1" s="16" t="s">
        <v>4</v>
      </c>
    </row>
    <row r="2" s="1" customFormat="1" ht="36.96" customHeight="1">
      <c r="AR2" s="17" t="s">
        <v>5</v>
      </c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S2" s="18" t="s">
        <v>6</v>
      </c>
      <c r="BT2" s="18" t="s">
        <v>7</v>
      </c>
    </row>
    <row r="3" s="1" customFormat="1" ht="6.96" customHeight="1">
      <c r="B3" s="19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1"/>
      <c r="BS3" s="18" t="s">
        <v>6</v>
      </c>
      <c r="BT3" s="18" t="s">
        <v>7</v>
      </c>
    </row>
    <row r="4" s="1" customFormat="1" ht="24.96" customHeight="1">
      <c r="B4" s="21"/>
      <c r="D4" s="22" t="s">
        <v>8</v>
      </c>
      <c r="AR4" s="21"/>
      <c r="AS4" s="23" t="s">
        <v>9</v>
      </c>
      <c r="BE4" s="24" t="s">
        <v>10</v>
      </c>
      <c r="BS4" s="18" t="s">
        <v>11</v>
      </c>
    </row>
    <row r="5" s="1" customFormat="1" ht="12" customHeight="1">
      <c r="B5" s="21"/>
      <c r="D5" s="25" t="s">
        <v>12</v>
      </c>
      <c r="K5" s="26" t="s">
        <v>13</v>
      </c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R5" s="21"/>
      <c r="BE5" s="27" t="s">
        <v>14</v>
      </c>
      <c r="BS5" s="18" t="s">
        <v>6</v>
      </c>
    </row>
    <row r="6" s="1" customFormat="1" ht="36.96" customHeight="1">
      <c r="B6" s="21"/>
      <c r="D6" s="28" t="s">
        <v>15</v>
      </c>
      <c r="K6" s="29" t="s">
        <v>16</v>
      </c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R6" s="21"/>
      <c r="BE6" s="30"/>
      <c r="BS6" s="18" t="s">
        <v>6</v>
      </c>
    </row>
    <row r="7" s="1" customFormat="1" ht="12" customHeight="1">
      <c r="B7" s="21"/>
      <c r="D7" s="31" t="s">
        <v>17</v>
      </c>
      <c r="K7" s="26" t="s">
        <v>1</v>
      </c>
      <c r="AK7" s="31" t="s">
        <v>18</v>
      </c>
      <c r="AN7" s="26" t="s">
        <v>1</v>
      </c>
      <c r="AR7" s="21"/>
      <c r="BE7" s="30"/>
      <c r="BS7" s="18" t="s">
        <v>6</v>
      </c>
    </row>
    <row r="8" s="1" customFormat="1" ht="12" customHeight="1">
      <c r="B8" s="21"/>
      <c r="D8" s="31" t="s">
        <v>19</v>
      </c>
      <c r="K8" s="26" t="s">
        <v>20</v>
      </c>
      <c r="AK8" s="31" t="s">
        <v>21</v>
      </c>
      <c r="AN8" s="32" t="s">
        <v>22</v>
      </c>
      <c r="AR8" s="21"/>
      <c r="BE8" s="30"/>
      <c r="BS8" s="18" t="s">
        <v>6</v>
      </c>
    </row>
    <row r="9" s="1" customFormat="1" ht="14.4" customHeight="1">
      <c r="B9" s="21"/>
      <c r="AR9" s="21"/>
      <c r="BE9" s="30"/>
      <c r="BS9" s="18" t="s">
        <v>6</v>
      </c>
    </row>
    <row r="10" s="1" customFormat="1" ht="12" customHeight="1">
      <c r="B10" s="21"/>
      <c r="D10" s="31" t="s">
        <v>23</v>
      </c>
      <c r="AK10" s="31" t="s">
        <v>24</v>
      </c>
      <c r="AN10" s="26" t="s">
        <v>1</v>
      </c>
      <c r="AR10" s="21"/>
      <c r="BE10" s="30"/>
      <c r="BS10" s="18" t="s">
        <v>6</v>
      </c>
    </row>
    <row r="11" s="1" customFormat="1" ht="18.48" customHeight="1">
      <c r="B11" s="21"/>
      <c r="E11" s="26" t="s">
        <v>25</v>
      </c>
      <c r="AK11" s="31" t="s">
        <v>26</v>
      </c>
      <c r="AN11" s="26" t="s">
        <v>1</v>
      </c>
      <c r="AR11" s="21"/>
      <c r="BE11" s="30"/>
      <c r="BS11" s="18" t="s">
        <v>6</v>
      </c>
    </row>
    <row r="12" s="1" customFormat="1" ht="6.96" customHeight="1">
      <c r="B12" s="21"/>
      <c r="AR12" s="21"/>
      <c r="BE12" s="30"/>
      <c r="BS12" s="18" t="s">
        <v>6</v>
      </c>
    </row>
    <row r="13" s="1" customFormat="1" ht="12" customHeight="1">
      <c r="B13" s="21"/>
      <c r="D13" s="31" t="s">
        <v>27</v>
      </c>
      <c r="AK13" s="31" t="s">
        <v>24</v>
      </c>
      <c r="AN13" s="33" t="s">
        <v>28</v>
      </c>
      <c r="AR13" s="21"/>
      <c r="BE13" s="30"/>
      <c r="BS13" s="18" t="s">
        <v>6</v>
      </c>
    </row>
    <row r="14">
      <c r="B14" s="21"/>
      <c r="E14" s="33" t="s">
        <v>28</v>
      </c>
      <c r="F14" s="34"/>
      <c r="G14" s="34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  <c r="AF14" s="34"/>
      <c r="AG14" s="34"/>
      <c r="AH14" s="34"/>
      <c r="AI14" s="34"/>
      <c r="AJ14" s="34"/>
      <c r="AK14" s="31" t="s">
        <v>26</v>
      </c>
      <c r="AN14" s="33" t="s">
        <v>28</v>
      </c>
      <c r="AR14" s="21"/>
      <c r="BE14" s="30"/>
      <c r="BS14" s="18" t="s">
        <v>6</v>
      </c>
    </row>
    <row r="15" s="1" customFormat="1" ht="6.96" customHeight="1">
      <c r="B15" s="21"/>
      <c r="AR15" s="21"/>
      <c r="BE15" s="30"/>
      <c r="BS15" s="18" t="s">
        <v>3</v>
      </c>
    </row>
    <row r="16" s="1" customFormat="1" ht="12" customHeight="1">
      <c r="B16" s="21"/>
      <c r="D16" s="31" t="s">
        <v>29</v>
      </c>
      <c r="AK16" s="31" t="s">
        <v>24</v>
      </c>
      <c r="AN16" s="26" t="s">
        <v>1</v>
      </c>
      <c r="AR16" s="21"/>
      <c r="BE16" s="30"/>
      <c r="BS16" s="18" t="s">
        <v>3</v>
      </c>
    </row>
    <row r="17" s="1" customFormat="1" ht="18.48" customHeight="1">
      <c r="B17" s="21"/>
      <c r="E17" s="26" t="s">
        <v>30</v>
      </c>
      <c r="AK17" s="31" t="s">
        <v>26</v>
      </c>
      <c r="AN17" s="26" t="s">
        <v>1</v>
      </c>
      <c r="AR17" s="21"/>
      <c r="BE17" s="30"/>
      <c r="BS17" s="18" t="s">
        <v>31</v>
      </c>
    </row>
    <row r="18" s="1" customFormat="1" ht="6.96" customHeight="1">
      <c r="B18" s="21"/>
      <c r="AR18" s="21"/>
      <c r="BE18" s="30"/>
      <c r="BS18" s="18" t="s">
        <v>6</v>
      </c>
    </row>
    <row r="19" s="1" customFormat="1" ht="12" customHeight="1">
      <c r="B19" s="21"/>
      <c r="D19" s="31" t="s">
        <v>32</v>
      </c>
      <c r="AK19" s="31" t="s">
        <v>24</v>
      </c>
      <c r="AN19" s="26" t="s">
        <v>1</v>
      </c>
      <c r="AR19" s="21"/>
      <c r="BE19" s="30"/>
      <c r="BS19" s="18" t="s">
        <v>6</v>
      </c>
    </row>
    <row r="20" s="1" customFormat="1" ht="18.48" customHeight="1">
      <c r="B20" s="21"/>
      <c r="E20" s="26" t="s">
        <v>33</v>
      </c>
      <c r="AK20" s="31" t="s">
        <v>26</v>
      </c>
      <c r="AN20" s="26" t="s">
        <v>1</v>
      </c>
      <c r="AR20" s="21"/>
      <c r="BE20" s="30"/>
      <c r="BS20" s="18" t="s">
        <v>31</v>
      </c>
    </row>
    <row r="21" s="1" customFormat="1" ht="6.96" customHeight="1">
      <c r="B21" s="21"/>
      <c r="AR21" s="21"/>
      <c r="BE21" s="30"/>
    </row>
    <row r="22" s="1" customFormat="1" ht="12" customHeight="1">
      <c r="B22" s="21"/>
      <c r="D22" s="31" t="s">
        <v>34</v>
      </c>
      <c r="AR22" s="21"/>
      <c r="BE22" s="30"/>
    </row>
    <row r="23" s="1" customFormat="1" ht="16.5" customHeight="1">
      <c r="B23" s="21"/>
      <c r="E23" s="35" t="s">
        <v>1</v>
      </c>
      <c r="F23" s="35"/>
      <c r="G23" s="35"/>
      <c r="H23" s="35"/>
      <c r="I23" s="35"/>
      <c r="J23" s="35"/>
      <c r="K23" s="35"/>
      <c r="L23" s="35"/>
      <c r="M23" s="35"/>
      <c r="N23" s="35"/>
      <c r="O23" s="35"/>
      <c r="P23" s="35"/>
      <c r="Q23" s="35"/>
      <c r="R23" s="35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  <c r="AF23" s="35"/>
      <c r="AG23" s="35"/>
      <c r="AH23" s="35"/>
      <c r="AI23" s="35"/>
      <c r="AJ23" s="35"/>
      <c r="AK23" s="35"/>
      <c r="AL23" s="35"/>
      <c r="AM23" s="35"/>
      <c r="AN23" s="35"/>
      <c r="AR23" s="21"/>
      <c r="BE23" s="30"/>
    </row>
    <row r="24" s="1" customFormat="1" ht="6.96" customHeight="1">
      <c r="B24" s="21"/>
      <c r="AR24" s="21"/>
      <c r="BE24" s="30"/>
    </row>
    <row r="25" s="1" customFormat="1" ht="6.96" customHeight="1">
      <c r="B25" s="21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6"/>
      <c r="AG25" s="36"/>
      <c r="AH25" s="36"/>
      <c r="AI25" s="36"/>
      <c r="AJ25" s="36"/>
      <c r="AK25" s="36"/>
      <c r="AL25" s="36"/>
      <c r="AM25" s="36"/>
      <c r="AN25" s="36"/>
      <c r="AO25" s="36"/>
      <c r="AR25" s="21"/>
      <c r="BE25" s="30"/>
    </row>
    <row r="26" s="2" customFormat="1" ht="25.92" customHeight="1">
      <c r="A26" s="37"/>
      <c r="B26" s="38"/>
      <c r="C26" s="37"/>
      <c r="D26" s="39" t="s">
        <v>35</v>
      </c>
      <c r="E26" s="40"/>
      <c r="F26" s="40"/>
      <c r="G26" s="40"/>
      <c r="H26" s="40"/>
      <c r="I26" s="40"/>
      <c r="J26" s="40"/>
      <c r="K26" s="40"/>
      <c r="L26" s="40"/>
      <c r="M26" s="40"/>
      <c r="N26" s="40"/>
      <c r="O26" s="40"/>
      <c r="P26" s="40"/>
      <c r="Q26" s="40"/>
      <c r="R26" s="40"/>
      <c r="S26" s="40"/>
      <c r="T26" s="40"/>
      <c r="U26" s="40"/>
      <c r="V26" s="40"/>
      <c r="W26" s="40"/>
      <c r="X26" s="40"/>
      <c r="Y26" s="40"/>
      <c r="Z26" s="40"/>
      <c r="AA26" s="40"/>
      <c r="AB26" s="40"/>
      <c r="AC26" s="40"/>
      <c r="AD26" s="40"/>
      <c r="AE26" s="40"/>
      <c r="AF26" s="40"/>
      <c r="AG26" s="40"/>
      <c r="AH26" s="40"/>
      <c r="AI26" s="40"/>
      <c r="AJ26" s="40"/>
      <c r="AK26" s="41">
        <f>ROUND(AG94,2)</f>
        <v>0</v>
      </c>
      <c r="AL26" s="40"/>
      <c r="AM26" s="40"/>
      <c r="AN26" s="40"/>
      <c r="AO26" s="40"/>
      <c r="AP26" s="37"/>
      <c r="AQ26" s="37"/>
      <c r="AR26" s="38"/>
      <c r="BE26" s="30"/>
    </row>
    <row r="27" s="2" customFormat="1" ht="6.96" customHeight="1">
      <c r="A27" s="37"/>
      <c r="B27" s="38"/>
      <c r="C27" s="37"/>
      <c r="D27" s="37"/>
      <c r="E27" s="37"/>
      <c r="F27" s="37"/>
      <c r="G27" s="37"/>
      <c r="H27" s="37"/>
      <c r="I27" s="37"/>
      <c r="J27" s="37"/>
      <c r="K27" s="37"/>
      <c r="L27" s="37"/>
      <c r="M27" s="37"/>
      <c r="N27" s="37"/>
      <c r="O27" s="37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8"/>
      <c r="BE27" s="30"/>
    </row>
    <row r="28" s="2" customFormat="1">
      <c r="A28" s="37"/>
      <c r="B28" s="38"/>
      <c r="C28" s="37"/>
      <c r="D28" s="37"/>
      <c r="E28" s="37"/>
      <c r="F28" s="37"/>
      <c r="G28" s="37"/>
      <c r="H28" s="37"/>
      <c r="I28" s="37"/>
      <c r="J28" s="37"/>
      <c r="K28" s="37"/>
      <c r="L28" s="42" t="s">
        <v>36</v>
      </c>
      <c r="M28" s="42"/>
      <c r="N28" s="42"/>
      <c r="O28" s="42"/>
      <c r="P28" s="42"/>
      <c r="Q28" s="37"/>
      <c r="R28" s="37"/>
      <c r="S28" s="37"/>
      <c r="T28" s="37"/>
      <c r="U28" s="37"/>
      <c r="V28" s="37"/>
      <c r="W28" s="42" t="s">
        <v>37</v>
      </c>
      <c r="X28" s="42"/>
      <c r="Y28" s="42"/>
      <c r="Z28" s="42"/>
      <c r="AA28" s="42"/>
      <c r="AB28" s="42"/>
      <c r="AC28" s="42"/>
      <c r="AD28" s="42"/>
      <c r="AE28" s="42"/>
      <c r="AF28" s="37"/>
      <c r="AG28" s="37"/>
      <c r="AH28" s="37"/>
      <c r="AI28" s="37"/>
      <c r="AJ28" s="37"/>
      <c r="AK28" s="42" t="s">
        <v>38</v>
      </c>
      <c r="AL28" s="42"/>
      <c r="AM28" s="42"/>
      <c r="AN28" s="42"/>
      <c r="AO28" s="42"/>
      <c r="AP28" s="37"/>
      <c r="AQ28" s="37"/>
      <c r="AR28" s="38"/>
      <c r="BE28" s="30"/>
    </row>
    <row r="29" s="3" customFormat="1" ht="14.4" customHeight="1">
      <c r="A29" s="3"/>
      <c r="B29" s="43"/>
      <c r="C29" s="3"/>
      <c r="D29" s="31" t="s">
        <v>39</v>
      </c>
      <c r="E29" s="3"/>
      <c r="F29" s="44" t="s">
        <v>40</v>
      </c>
      <c r="G29" s="3"/>
      <c r="H29" s="3"/>
      <c r="I29" s="3"/>
      <c r="J29" s="3"/>
      <c r="K29" s="3"/>
      <c r="L29" s="45">
        <v>0.20000000000000001</v>
      </c>
      <c r="M29" s="46"/>
      <c r="N29" s="46"/>
      <c r="O29" s="46"/>
      <c r="P29" s="46"/>
      <c r="Q29" s="46"/>
      <c r="R29" s="46"/>
      <c r="S29" s="46"/>
      <c r="T29" s="46"/>
      <c r="U29" s="46"/>
      <c r="V29" s="46"/>
      <c r="W29" s="47">
        <f>ROUND(AZ94, 2)</f>
        <v>0</v>
      </c>
      <c r="X29" s="46"/>
      <c r="Y29" s="46"/>
      <c r="Z29" s="46"/>
      <c r="AA29" s="46"/>
      <c r="AB29" s="46"/>
      <c r="AC29" s="46"/>
      <c r="AD29" s="46"/>
      <c r="AE29" s="46"/>
      <c r="AF29" s="46"/>
      <c r="AG29" s="46"/>
      <c r="AH29" s="46"/>
      <c r="AI29" s="46"/>
      <c r="AJ29" s="46"/>
      <c r="AK29" s="47">
        <f>ROUND(AV94, 2)</f>
        <v>0</v>
      </c>
      <c r="AL29" s="46"/>
      <c r="AM29" s="46"/>
      <c r="AN29" s="46"/>
      <c r="AO29" s="46"/>
      <c r="AP29" s="46"/>
      <c r="AQ29" s="46"/>
      <c r="AR29" s="48"/>
      <c r="AS29" s="46"/>
      <c r="AT29" s="46"/>
      <c r="AU29" s="46"/>
      <c r="AV29" s="46"/>
      <c r="AW29" s="46"/>
      <c r="AX29" s="46"/>
      <c r="AY29" s="46"/>
      <c r="AZ29" s="46"/>
      <c r="BE29" s="49"/>
    </row>
    <row r="30" s="3" customFormat="1" ht="14.4" customHeight="1">
      <c r="A30" s="3"/>
      <c r="B30" s="43"/>
      <c r="C30" s="3"/>
      <c r="D30" s="3"/>
      <c r="E30" s="3"/>
      <c r="F30" s="44" t="s">
        <v>41</v>
      </c>
      <c r="G30" s="3"/>
      <c r="H30" s="3"/>
      <c r="I30" s="3"/>
      <c r="J30" s="3"/>
      <c r="K30" s="3"/>
      <c r="L30" s="45">
        <v>0.20000000000000001</v>
      </c>
      <c r="M30" s="46"/>
      <c r="N30" s="46"/>
      <c r="O30" s="46"/>
      <c r="P30" s="46"/>
      <c r="Q30" s="46"/>
      <c r="R30" s="46"/>
      <c r="S30" s="46"/>
      <c r="T30" s="46"/>
      <c r="U30" s="46"/>
      <c r="V30" s="46"/>
      <c r="W30" s="47">
        <f>ROUND(BA94, 2)</f>
        <v>0</v>
      </c>
      <c r="X30" s="46"/>
      <c r="Y30" s="46"/>
      <c r="Z30" s="46"/>
      <c r="AA30" s="46"/>
      <c r="AB30" s="46"/>
      <c r="AC30" s="46"/>
      <c r="AD30" s="46"/>
      <c r="AE30" s="46"/>
      <c r="AF30" s="46"/>
      <c r="AG30" s="46"/>
      <c r="AH30" s="46"/>
      <c r="AI30" s="46"/>
      <c r="AJ30" s="46"/>
      <c r="AK30" s="47">
        <f>ROUND(AW94, 2)</f>
        <v>0</v>
      </c>
      <c r="AL30" s="46"/>
      <c r="AM30" s="46"/>
      <c r="AN30" s="46"/>
      <c r="AO30" s="46"/>
      <c r="AP30" s="46"/>
      <c r="AQ30" s="46"/>
      <c r="AR30" s="48"/>
      <c r="AS30" s="46"/>
      <c r="AT30" s="46"/>
      <c r="AU30" s="46"/>
      <c r="AV30" s="46"/>
      <c r="AW30" s="46"/>
      <c r="AX30" s="46"/>
      <c r="AY30" s="46"/>
      <c r="AZ30" s="46"/>
      <c r="BE30" s="49"/>
    </row>
    <row r="31" hidden="1" s="3" customFormat="1" ht="14.4" customHeight="1">
      <c r="A31" s="3"/>
      <c r="B31" s="43"/>
      <c r="C31" s="3"/>
      <c r="D31" s="3"/>
      <c r="E31" s="3"/>
      <c r="F31" s="31" t="s">
        <v>42</v>
      </c>
      <c r="G31" s="3"/>
      <c r="H31" s="3"/>
      <c r="I31" s="3"/>
      <c r="J31" s="3"/>
      <c r="K31" s="3"/>
      <c r="L31" s="50">
        <v>0.20000000000000001</v>
      </c>
      <c r="M31" s="3"/>
      <c r="N31" s="3"/>
      <c r="O31" s="3"/>
      <c r="P31" s="3"/>
      <c r="Q31" s="3"/>
      <c r="R31" s="3"/>
      <c r="S31" s="3"/>
      <c r="T31" s="3"/>
      <c r="U31" s="3"/>
      <c r="V31" s="3"/>
      <c r="W31" s="51">
        <f>ROUND(BB94, 2)</f>
        <v>0</v>
      </c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51">
        <v>0</v>
      </c>
      <c r="AL31" s="3"/>
      <c r="AM31" s="3"/>
      <c r="AN31" s="3"/>
      <c r="AO31" s="3"/>
      <c r="AP31" s="3"/>
      <c r="AQ31" s="3"/>
      <c r="AR31" s="43"/>
      <c r="BE31" s="49"/>
    </row>
    <row r="32" hidden="1" s="3" customFormat="1" ht="14.4" customHeight="1">
      <c r="A32" s="3"/>
      <c r="B32" s="43"/>
      <c r="C32" s="3"/>
      <c r="D32" s="3"/>
      <c r="E32" s="3"/>
      <c r="F32" s="31" t="s">
        <v>43</v>
      </c>
      <c r="G32" s="3"/>
      <c r="H32" s="3"/>
      <c r="I32" s="3"/>
      <c r="J32" s="3"/>
      <c r="K32" s="3"/>
      <c r="L32" s="50">
        <v>0.20000000000000001</v>
      </c>
      <c r="M32" s="3"/>
      <c r="N32" s="3"/>
      <c r="O32" s="3"/>
      <c r="P32" s="3"/>
      <c r="Q32" s="3"/>
      <c r="R32" s="3"/>
      <c r="S32" s="3"/>
      <c r="T32" s="3"/>
      <c r="U32" s="3"/>
      <c r="V32" s="3"/>
      <c r="W32" s="51">
        <f>ROUND(BC94, 2)</f>
        <v>0</v>
      </c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51">
        <v>0</v>
      </c>
      <c r="AL32" s="3"/>
      <c r="AM32" s="3"/>
      <c r="AN32" s="3"/>
      <c r="AO32" s="3"/>
      <c r="AP32" s="3"/>
      <c r="AQ32" s="3"/>
      <c r="AR32" s="43"/>
      <c r="BE32" s="49"/>
    </row>
    <row r="33" hidden="1" s="3" customFormat="1" ht="14.4" customHeight="1">
      <c r="A33" s="3"/>
      <c r="B33" s="43"/>
      <c r="C33" s="3"/>
      <c r="D33" s="3"/>
      <c r="E33" s="3"/>
      <c r="F33" s="44" t="s">
        <v>44</v>
      </c>
      <c r="G33" s="3"/>
      <c r="H33" s="3"/>
      <c r="I33" s="3"/>
      <c r="J33" s="3"/>
      <c r="K33" s="3"/>
      <c r="L33" s="45">
        <v>0</v>
      </c>
      <c r="M33" s="46"/>
      <c r="N33" s="46"/>
      <c r="O33" s="46"/>
      <c r="P33" s="46"/>
      <c r="Q33" s="46"/>
      <c r="R33" s="46"/>
      <c r="S33" s="46"/>
      <c r="T33" s="46"/>
      <c r="U33" s="46"/>
      <c r="V33" s="46"/>
      <c r="W33" s="47">
        <f>ROUND(BD94, 2)</f>
        <v>0</v>
      </c>
      <c r="X33" s="46"/>
      <c r="Y33" s="46"/>
      <c r="Z33" s="46"/>
      <c r="AA33" s="46"/>
      <c r="AB33" s="46"/>
      <c r="AC33" s="46"/>
      <c r="AD33" s="46"/>
      <c r="AE33" s="46"/>
      <c r="AF33" s="46"/>
      <c r="AG33" s="46"/>
      <c r="AH33" s="46"/>
      <c r="AI33" s="46"/>
      <c r="AJ33" s="46"/>
      <c r="AK33" s="47">
        <v>0</v>
      </c>
      <c r="AL33" s="46"/>
      <c r="AM33" s="46"/>
      <c r="AN33" s="46"/>
      <c r="AO33" s="46"/>
      <c r="AP33" s="46"/>
      <c r="AQ33" s="46"/>
      <c r="AR33" s="48"/>
      <c r="AS33" s="46"/>
      <c r="AT33" s="46"/>
      <c r="AU33" s="46"/>
      <c r="AV33" s="46"/>
      <c r="AW33" s="46"/>
      <c r="AX33" s="46"/>
      <c r="AY33" s="46"/>
      <c r="AZ33" s="46"/>
      <c r="BE33" s="49"/>
    </row>
    <row r="34" s="2" customFormat="1" ht="6.96" customHeight="1">
      <c r="A34" s="37"/>
      <c r="B34" s="38"/>
      <c r="C34" s="37"/>
      <c r="D34" s="37"/>
      <c r="E34" s="37"/>
      <c r="F34" s="37"/>
      <c r="G34" s="37"/>
      <c r="H34" s="37"/>
      <c r="I34" s="37"/>
      <c r="J34" s="37"/>
      <c r="K34" s="37"/>
      <c r="L34" s="37"/>
      <c r="M34" s="37"/>
      <c r="N34" s="37"/>
      <c r="O34" s="37"/>
      <c r="P34" s="37"/>
      <c r="Q34" s="37"/>
      <c r="R34" s="37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8"/>
      <c r="BE34" s="30"/>
    </row>
    <row r="35" s="2" customFormat="1" ht="25.92" customHeight="1">
      <c r="A35" s="37"/>
      <c r="B35" s="38"/>
      <c r="C35" s="52"/>
      <c r="D35" s="53" t="s">
        <v>45</v>
      </c>
      <c r="E35" s="54"/>
      <c r="F35" s="54"/>
      <c r="G35" s="54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5" t="s">
        <v>46</v>
      </c>
      <c r="U35" s="54"/>
      <c r="V35" s="54"/>
      <c r="W35" s="54"/>
      <c r="X35" s="56" t="s">
        <v>47</v>
      </c>
      <c r="Y35" s="54"/>
      <c r="Z35" s="54"/>
      <c r="AA35" s="54"/>
      <c r="AB35" s="54"/>
      <c r="AC35" s="54"/>
      <c r="AD35" s="54"/>
      <c r="AE35" s="54"/>
      <c r="AF35" s="54"/>
      <c r="AG35" s="54"/>
      <c r="AH35" s="54"/>
      <c r="AI35" s="54"/>
      <c r="AJ35" s="54"/>
      <c r="AK35" s="57">
        <f>SUM(AK26:AK33)</f>
        <v>0</v>
      </c>
      <c r="AL35" s="54"/>
      <c r="AM35" s="54"/>
      <c r="AN35" s="54"/>
      <c r="AO35" s="58"/>
      <c r="AP35" s="52"/>
      <c r="AQ35" s="52"/>
      <c r="AR35" s="38"/>
      <c r="BE35" s="37"/>
    </row>
    <row r="36" s="2" customFormat="1" ht="6.96" customHeight="1">
      <c r="A36" s="37"/>
      <c r="B36" s="38"/>
      <c r="C36" s="37"/>
      <c r="D36" s="37"/>
      <c r="E36" s="37"/>
      <c r="F36" s="37"/>
      <c r="G36" s="37"/>
      <c r="H36" s="37"/>
      <c r="I36" s="37"/>
      <c r="J36" s="37"/>
      <c r="K36" s="37"/>
      <c r="L36" s="37"/>
      <c r="M36" s="37"/>
      <c r="N36" s="37"/>
      <c r="O36" s="37"/>
      <c r="P36" s="37"/>
      <c r="Q36" s="37"/>
      <c r="R36" s="37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8"/>
      <c r="BE36" s="37"/>
    </row>
    <row r="37" s="2" customFormat="1" ht="14.4" customHeight="1">
      <c r="A37" s="37"/>
      <c r="B37" s="38"/>
      <c r="C37" s="37"/>
      <c r="D37" s="37"/>
      <c r="E37" s="37"/>
      <c r="F37" s="37"/>
      <c r="G37" s="37"/>
      <c r="H37" s="37"/>
      <c r="I37" s="37"/>
      <c r="J37" s="37"/>
      <c r="K37" s="37"/>
      <c r="L37" s="37"/>
      <c r="M37" s="37"/>
      <c r="N37" s="37"/>
      <c r="O37" s="37"/>
      <c r="P37" s="37"/>
      <c r="Q37" s="37"/>
      <c r="R37" s="37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8"/>
      <c r="BE37" s="37"/>
    </row>
    <row r="38" s="1" customFormat="1" ht="14.4" customHeight="1">
      <c r="B38" s="21"/>
      <c r="AR38" s="21"/>
    </row>
    <row r="39" s="1" customFormat="1" ht="14.4" customHeight="1">
      <c r="B39" s="21"/>
      <c r="AR39" s="21"/>
    </row>
    <row r="40" s="1" customFormat="1" ht="14.4" customHeight="1">
      <c r="B40" s="21"/>
      <c r="AR40" s="21"/>
    </row>
    <row r="41" s="1" customFormat="1" ht="14.4" customHeight="1">
      <c r="B41" s="21"/>
      <c r="AR41" s="21"/>
    </row>
    <row r="42" s="1" customFormat="1" ht="14.4" customHeight="1">
      <c r="B42" s="21"/>
      <c r="AR42" s="21"/>
    </row>
    <row r="43" s="1" customFormat="1" ht="14.4" customHeight="1">
      <c r="B43" s="21"/>
      <c r="AR43" s="21"/>
    </row>
    <row r="44" s="1" customFormat="1" ht="14.4" customHeight="1">
      <c r="B44" s="21"/>
      <c r="AR44" s="21"/>
    </row>
    <row r="45" s="1" customFormat="1" ht="14.4" customHeight="1">
      <c r="B45" s="21"/>
      <c r="AR45" s="21"/>
    </row>
    <row r="46" s="1" customFormat="1" ht="14.4" customHeight="1">
      <c r="B46" s="21"/>
      <c r="AR46" s="21"/>
    </row>
    <row r="47" s="1" customFormat="1" ht="14.4" customHeight="1">
      <c r="B47" s="21"/>
      <c r="AR47" s="21"/>
    </row>
    <row r="48" s="1" customFormat="1" ht="14.4" customHeight="1">
      <c r="B48" s="21"/>
      <c r="AR48" s="21"/>
    </row>
    <row r="49" s="2" customFormat="1" ht="14.4" customHeight="1">
      <c r="B49" s="59"/>
      <c r="D49" s="60" t="s">
        <v>48</v>
      </c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  <c r="AA49" s="61"/>
      <c r="AB49" s="61"/>
      <c r="AC49" s="61"/>
      <c r="AD49" s="61"/>
      <c r="AE49" s="61"/>
      <c r="AF49" s="61"/>
      <c r="AG49" s="61"/>
      <c r="AH49" s="60" t="s">
        <v>49</v>
      </c>
      <c r="AI49" s="61"/>
      <c r="AJ49" s="61"/>
      <c r="AK49" s="61"/>
      <c r="AL49" s="61"/>
      <c r="AM49" s="61"/>
      <c r="AN49" s="61"/>
      <c r="AO49" s="61"/>
      <c r="AR49" s="59"/>
    </row>
    <row r="50">
      <c r="B50" s="21"/>
      <c r="AR50" s="21"/>
    </row>
    <row r="51">
      <c r="B51" s="21"/>
      <c r="AR51" s="21"/>
    </row>
    <row r="52">
      <c r="B52" s="21"/>
      <c r="AR52" s="21"/>
    </row>
    <row r="53">
      <c r="B53" s="21"/>
      <c r="AR53" s="21"/>
    </row>
    <row r="54">
      <c r="B54" s="21"/>
      <c r="AR54" s="21"/>
    </row>
    <row r="55">
      <c r="B55" s="21"/>
      <c r="AR55" s="21"/>
    </row>
    <row r="56">
      <c r="B56" s="21"/>
      <c r="AR56" s="21"/>
    </row>
    <row r="57">
      <c r="B57" s="21"/>
      <c r="AR57" s="21"/>
    </row>
    <row r="58">
      <c r="B58" s="21"/>
      <c r="AR58" s="21"/>
    </row>
    <row r="59">
      <c r="B59" s="21"/>
      <c r="AR59" s="21"/>
    </row>
    <row r="60" s="2" customFormat="1">
      <c r="A60" s="37"/>
      <c r="B60" s="38"/>
      <c r="C60" s="37"/>
      <c r="D60" s="62" t="s">
        <v>50</v>
      </c>
      <c r="E60" s="40"/>
      <c r="F60" s="40"/>
      <c r="G60" s="40"/>
      <c r="H60" s="40"/>
      <c r="I60" s="40"/>
      <c r="J60" s="40"/>
      <c r="K60" s="40"/>
      <c r="L60" s="40"/>
      <c r="M60" s="40"/>
      <c r="N60" s="40"/>
      <c r="O60" s="40"/>
      <c r="P60" s="40"/>
      <c r="Q60" s="40"/>
      <c r="R60" s="40"/>
      <c r="S60" s="40"/>
      <c r="T60" s="40"/>
      <c r="U60" s="40"/>
      <c r="V60" s="62" t="s">
        <v>51</v>
      </c>
      <c r="W60" s="40"/>
      <c r="X60" s="40"/>
      <c r="Y60" s="40"/>
      <c r="Z60" s="40"/>
      <c r="AA60" s="40"/>
      <c r="AB60" s="40"/>
      <c r="AC60" s="40"/>
      <c r="AD60" s="40"/>
      <c r="AE60" s="40"/>
      <c r="AF60" s="40"/>
      <c r="AG60" s="40"/>
      <c r="AH60" s="62" t="s">
        <v>50</v>
      </c>
      <c r="AI60" s="40"/>
      <c r="AJ60" s="40"/>
      <c r="AK60" s="40"/>
      <c r="AL60" s="40"/>
      <c r="AM60" s="62" t="s">
        <v>51</v>
      </c>
      <c r="AN60" s="40"/>
      <c r="AO60" s="40"/>
      <c r="AP60" s="37"/>
      <c r="AQ60" s="37"/>
      <c r="AR60" s="38"/>
      <c r="BE60" s="37"/>
    </row>
    <row r="61">
      <c r="B61" s="21"/>
      <c r="AR61" s="21"/>
    </row>
    <row r="62">
      <c r="B62" s="21"/>
      <c r="AR62" s="21"/>
    </row>
    <row r="63">
      <c r="B63" s="21"/>
      <c r="AR63" s="21"/>
    </row>
    <row r="64" s="2" customFormat="1">
      <c r="A64" s="37"/>
      <c r="B64" s="38"/>
      <c r="C64" s="37"/>
      <c r="D64" s="60" t="s">
        <v>52</v>
      </c>
      <c r="E64" s="63"/>
      <c r="F64" s="63"/>
      <c r="G64" s="63"/>
      <c r="H64" s="63"/>
      <c r="I64" s="63"/>
      <c r="J64" s="63"/>
      <c r="K64" s="63"/>
      <c r="L64" s="63"/>
      <c r="M64" s="63"/>
      <c r="N64" s="63"/>
      <c r="O64" s="63"/>
      <c r="P64" s="63"/>
      <c r="Q64" s="63"/>
      <c r="R64" s="63"/>
      <c r="S64" s="63"/>
      <c r="T64" s="63"/>
      <c r="U64" s="63"/>
      <c r="V64" s="63"/>
      <c r="W64" s="63"/>
      <c r="X64" s="63"/>
      <c r="Y64" s="63"/>
      <c r="Z64" s="63"/>
      <c r="AA64" s="63"/>
      <c r="AB64" s="63"/>
      <c r="AC64" s="63"/>
      <c r="AD64" s="63"/>
      <c r="AE64" s="63"/>
      <c r="AF64" s="63"/>
      <c r="AG64" s="63"/>
      <c r="AH64" s="60" t="s">
        <v>53</v>
      </c>
      <c r="AI64" s="63"/>
      <c r="AJ64" s="63"/>
      <c r="AK64" s="63"/>
      <c r="AL64" s="63"/>
      <c r="AM64" s="63"/>
      <c r="AN64" s="63"/>
      <c r="AO64" s="63"/>
      <c r="AP64" s="37"/>
      <c r="AQ64" s="37"/>
      <c r="AR64" s="38"/>
      <c r="BE64" s="37"/>
    </row>
    <row r="65">
      <c r="B65" s="21"/>
      <c r="AR65" s="21"/>
    </row>
    <row r="66">
      <c r="B66" s="21"/>
      <c r="AR66" s="21"/>
    </row>
    <row r="67">
      <c r="B67" s="21"/>
      <c r="AR67" s="21"/>
    </row>
    <row r="68">
      <c r="B68" s="21"/>
      <c r="AR68" s="21"/>
    </row>
    <row r="69">
      <c r="B69" s="21"/>
      <c r="AR69" s="21"/>
    </row>
    <row r="70">
      <c r="B70" s="21"/>
      <c r="AR70" s="21"/>
    </row>
    <row r="71">
      <c r="B71" s="21"/>
      <c r="AR71" s="21"/>
    </row>
    <row r="72">
      <c r="B72" s="21"/>
      <c r="AR72" s="21"/>
    </row>
    <row r="73">
      <c r="B73" s="21"/>
      <c r="AR73" s="21"/>
    </row>
    <row r="74">
      <c r="B74" s="21"/>
      <c r="AR74" s="21"/>
    </row>
    <row r="75" s="2" customFormat="1">
      <c r="A75" s="37"/>
      <c r="B75" s="38"/>
      <c r="C75" s="37"/>
      <c r="D75" s="62" t="s">
        <v>50</v>
      </c>
      <c r="E75" s="40"/>
      <c r="F75" s="40"/>
      <c r="G75" s="40"/>
      <c r="H75" s="40"/>
      <c r="I75" s="40"/>
      <c r="J75" s="40"/>
      <c r="K75" s="40"/>
      <c r="L75" s="40"/>
      <c r="M75" s="40"/>
      <c r="N75" s="40"/>
      <c r="O75" s="40"/>
      <c r="P75" s="40"/>
      <c r="Q75" s="40"/>
      <c r="R75" s="40"/>
      <c r="S75" s="40"/>
      <c r="T75" s="40"/>
      <c r="U75" s="40"/>
      <c r="V75" s="62" t="s">
        <v>51</v>
      </c>
      <c r="W75" s="40"/>
      <c r="X75" s="40"/>
      <c r="Y75" s="40"/>
      <c r="Z75" s="40"/>
      <c r="AA75" s="40"/>
      <c r="AB75" s="40"/>
      <c r="AC75" s="40"/>
      <c r="AD75" s="40"/>
      <c r="AE75" s="40"/>
      <c r="AF75" s="40"/>
      <c r="AG75" s="40"/>
      <c r="AH75" s="62" t="s">
        <v>50</v>
      </c>
      <c r="AI75" s="40"/>
      <c r="AJ75" s="40"/>
      <c r="AK75" s="40"/>
      <c r="AL75" s="40"/>
      <c r="AM75" s="62" t="s">
        <v>51</v>
      </c>
      <c r="AN75" s="40"/>
      <c r="AO75" s="40"/>
      <c r="AP75" s="37"/>
      <c r="AQ75" s="37"/>
      <c r="AR75" s="38"/>
      <c r="BE75" s="37"/>
    </row>
    <row r="76" s="2" customFormat="1">
      <c r="A76" s="37"/>
      <c r="B76" s="38"/>
      <c r="C76" s="37"/>
      <c r="D76" s="37"/>
      <c r="E76" s="37"/>
      <c r="F76" s="37"/>
      <c r="G76" s="37"/>
      <c r="H76" s="37"/>
      <c r="I76" s="37"/>
      <c r="J76" s="37"/>
      <c r="K76" s="37"/>
      <c r="L76" s="37"/>
      <c r="M76" s="37"/>
      <c r="N76" s="37"/>
      <c r="O76" s="37"/>
      <c r="P76" s="37"/>
      <c r="Q76" s="37"/>
      <c r="R76" s="37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  <c r="AF76" s="37"/>
      <c r="AG76" s="37"/>
      <c r="AH76" s="37"/>
      <c r="AI76" s="37"/>
      <c r="AJ76" s="37"/>
      <c r="AK76" s="37"/>
      <c r="AL76" s="37"/>
      <c r="AM76" s="37"/>
      <c r="AN76" s="37"/>
      <c r="AO76" s="37"/>
      <c r="AP76" s="37"/>
      <c r="AQ76" s="37"/>
      <c r="AR76" s="38"/>
      <c r="BE76" s="37"/>
    </row>
    <row r="77" s="2" customFormat="1" ht="6.96" customHeight="1">
      <c r="A77" s="37"/>
      <c r="B77" s="64"/>
      <c r="C77" s="65"/>
      <c r="D77" s="65"/>
      <c r="E77" s="65"/>
      <c r="F77" s="65"/>
      <c r="G77" s="65"/>
      <c r="H77" s="65"/>
      <c r="I77" s="65"/>
      <c r="J77" s="65"/>
      <c r="K77" s="65"/>
      <c r="L77" s="65"/>
      <c r="M77" s="65"/>
      <c r="N77" s="65"/>
      <c r="O77" s="65"/>
      <c r="P77" s="65"/>
      <c r="Q77" s="65"/>
      <c r="R77" s="65"/>
      <c r="S77" s="65"/>
      <c r="T77" s="65"/>
      <c r="U77" s="65"/>
      <c r="V77" s="65"/>
      <c r="W77" s="65"/>
      <c r="X77" s="65"/>
      <c r="Y77" s="65"/>
      <c r="Z77" s="65"/>
      <c r="AA77" s="65"/>
      <c r="AB77" s="65"/>
      <c r="AC77" s="65"/>
      <c r="AD77" s="65"/>
      <c r="AE77" s="65"/>
      <c r="AF77" s="65"/>
      <c r="AG77" s="65"/>
      <c r="AH77" s="65"/>
      <c r="AI77" s="65"/>
      <c r="AJ77" s="65"/>
      <c r="AK77" s="65"/>
      <c r="AL77" s="65"/>
      <c r="AM77" s="65"/>
      <c r="AN77" s="65"/>
      <c r="AO77" s="65"/>
      <c r="AP77" s="65"/>
      <c r="AQ77" s="65"/>
      <c r="AR77" s="38"/>
      <c r="BE77" s="37"/>
    </row>
    <row r="81" s="2" customFormat="1" ht="6.96" customHeight="1">
      <c r="A81" s="37"/>
      <c r="B81" s="66"/>
      <c r="C81" s="67"/>
      <c r="D81" s="67"/>
      <c r="E81" s="67"/>
      <c r="F81" s="67"/>
      <c r="G81" s="67"/>
      <c r="H81" s="67"/>
      <c r="I81" s="67"/>
      <c r="J81" s="67"/>
      <c r="K81" s="67"/>
      <c r="L81" s="67"/>
      <c r="M81" s="67"/>
      <c r="N81" s="67"/>
      <c r="O81" s="67"/>
      <c r="P81" s="67"/>
      <c r="Q81" s="67"/>
      <c r="R81" s="67"/>
      <c r="S81" s="67"/>
      <c r="T81" s="67"/>
      <c r="U81" s="67"/>
      <c r="V81" s="67"/>
      <c r="W81" s="67"/>
      <c r="X81" s="67"/>
      <c r="Y81" s="67"/>
      <c r="Z81" s="67"/>
      <c r="AA81" s="67"/>
      <c r="AB81" s="67"/>
      <c r="AC81" s="67"/>
      <c r="AD81" s="67"/>
      <c r="AE81" s="67"/>
      <c r="AF81" s="67"/>
      <c r="AG81" s="67"/>
      <c r="AH81" s="67"/>
      <c r="AI81" s="67"/>
      <c r="AJ81" s="67"/>
      <c r="AK81" s="67"/>
      <c r="AL81" s="67"/>
      <c r="AM81" s="67"/>
      <c r="AN81" s="67"/>
      <c r="AO81" s="67"/>
      <c r="AP81" s="67"/>
      <c r="AQ81" s="67"/>
      <c r="AR81" s="38"/>
      <c r="BE81" s="37"/>
    </row>
    <row r="82" s="2" customFormat="1" ht="24.96" customHeight="1">
      <c r="A82" s="37"/>
      <c r="B82" s="38"/>
      <c r="C82" s="22" t="s">
        <v>54</v>
      </c>
      <c r="D82" s="37"/>
      <c r="E82" s="37"/>
      <c r="F82" s="37"/>
      <c r="G82" s="37"/>
      <c r="H82" s="37"/>
      <c r="I82" s="37"/>
      <c r="J82" s="37"/>
      <c r="K82" s="37"/>
      <c r="L82" s="37"/>
      <c r="M82" s="37"/>
      <c r="N82" s="37"/>
      <c r="O82" s="37"/>
      <c r="P82" s="37"/>
      <c r="Q82" s="37"/>
      <c r="R82" s="37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  <c r="AF82" s="37"/>
      <c r="AG82" s="37"/>
      <c r="AH82" s="37"/>
      <c r="AI82" s="37"/>
      <c r="AJ82" s="37"/>
      <c r="AK82" s="37"/>
      <c r="AL82" s="37"/>
      <c r="AM82" s="37"/>
      <c r="AN82" s="37"/>
      <c r="AO82" s="37"/>
      <c r="AP82" s="37"/>
      <c r="AQ82" s="37"/>
      <c r="AR82" s="38"/>
      <c r="BE82" s="37"/>
    </row>
    <row r="83" s="2" customFormat="1" ht="6.96" customHeight="1">
      <c r="A83" s="37"/>
      <c r="B83" s="38"/>
      <c r="C83" s="37"/>
      <c r="D83" s="37"/>
      <c r="E83" s="37"/>
      <c r="F83" s="37"/>
      <c r="G83" s="37"/>
      <c r="H83" s="37"/>
      <c r="I83" s="37"/>
      <c r="J83" s="37"/>
      <c r="K83" s="37"/>
      <c r="L83" s="37"/>
      <c r="M83" s="37"/>
      <c r="N83" s="37"/>
      <c r="O83" s="37"/>
      <c r="P83" s="37"/>
      <c r="Q83" s="37"/>
      <c r="R83" s="37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  <c r="AF83" s="37"/>
      <c r="AG83" s="37"/>
      <c r="AH83" s="37"/>
      <c r="AI83" s="37"/>
      <c r="AJ83" s="37"/>
      <c r="AK83" s="37"/>
      <c r="AL83" s="37"/>
      <c r="AM83" s="37"/>
      <c r="AN83" s="37"/>
      <c r="AO83" s="37"/>
      <c r="AP83" s="37"/>
      <c r="AQ83" s="37"/>
      <c r="AR83" s="38"/>
      <c r="BE83" s="37"/>
    </row>
    <row r="84" s="4" customFormat="1" ht="12" customHeight="1">
      <c r="A84" s="4"/>
      <c r="B84" s="68"/>
      <c r="C84" s="31" t="s">
        <v>12</v>
      </c>
      <c r="D84" s="4"/>
      <c r="E84" s="4"/>
      <c r="F84" s="4"/>
      <c r="G84" s="4"/>
      <c r="H84" s="4"/>
      <c r="I84" s="4"/>
      <c r="J84" s="4"/>
      <c r="K84" s="4"/>
      <c r="L84" s="4" t="str">
        <f>K5</f>
        <v>RP2407-072r</v>
      </c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68"/>
      <c r="BE84" s="4"/>
    </row>
    <row r="85" s="5" customFormat="1" ht="36.96" customHeight="1">
      <c r="A85" s="5"/>
      <c r="B85" s="69"/>
      <c r="C85" s="70" t="s">
        <v>15</v>
      </c>
      <c r="D85" s="5"/>
      <c r="E85" s="5"/>
      <c r="F85" s="5"/>
      <c r="G85" s="5"/>
      <c r="H85" s="5"/>
      <c r="I85" s="5"/>
      <c r="J85" s="5"/>
      <c r="K85" s="5"/>
      <c r="L85" s="71" t="str">
        <f>K6</f>
        <v>Komplexná rekonštrukcia a realizácia nadstavby budovy študenského domova4,Tr. SNP53,Banská Bystrica</v>
      </c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69"/>
      <c r="BE85" s="5"/>
    </row>
    <row r="86" s="2" customFormat="1" ht="6.96" customHeight="1">
      <c r="A86" s="37"/>
      <c r="B86" s="38"/>
      <c r="C86" s="37"/>
      <c r="D86" s="37"/>
      <c r="E86" s="37"/>
      <c r="F86" s="37"/>
      <c r="G86" s="37"/>
      <c r="H86" s="37"/>
      <c r="I86" s="37"/>
      <c r="J86" s="37"/>
      <c r="K86" s="37"/>
      <c r="L86" s="37"/>
      <c r="M86" s="37"/>
      <c r="N86" s="37"/>
      <c r="O86" s="37"/>
      <c r="P86" s="37"/>
      <c r="Q86" s="37"/>
      <c r="R86" s="37"/>
      <c r="S86" s="37"/>
      <c r="T86" s="37"/>
      <c r="U86" s="37"/>
      <c r="V86" s="37"/>
      <c r="W86" s="37"/>
      <c r="X86" s="37"/>
      <c r="Y86" s="37"/>
      <c r="Z86" s="37"/>
      <c r="AA86" s="37"/>
      <c r="AB86" s="37"/>
      <c r="AC86" s="37"/>
      <c r="AD86" s="37"/>
      <c r="AE86" s="37"/>
      <c r="AF86" s="37"/>
      <c r="AG86" s="37"/>
      <c r="AH86" s="37"/>
      <c r="AI86" s="37"/>
      <c r="AJ86" s="37"/>
      <c r="AK86" s="37"/>
      <c r="AL86" s="37"/>
      <c r="AM86" s="37"/>
      <c r="AN86" s="37"/>
      <c r="AO86" s="37"/>
      <c r="AP86" s="37"/>
      <c r="AQ86" s="37"/>
      <c r="AR86" s="38"/>
      <c r="BE86" s="37"/>
    </row>
    <row r="87" s="2" customFormat="1" ht="12" customHeight="1">
      <c r="A87" s="37"/>
      <c r="B87" s="38"/>
      <c r="C87" s="31" t="s">
        <v>19</v>
      </c>
      <c r="D87" s="37"/>
      <c r="E87" s="37"/>
      <c r="F87" s="37"/>
      <c r="G87" s="37"/>
      <c r="H87" s="37"/>
      <c r="I87" s="37"/>
      <c r="J87" s="37"/>
      <c r="K87" s="37"/>
      <c r="L87" s="72" t="str">
        <f>IF(K8="","",K8)</f>
        <v>Tr. SNP53,Banská Bystrica,parc.č.1042/1</v>
      </c>
      <c r="M87" s="37"/>
      <c r="N87" s="37"/>
      <c r="O87" s="37"/>
      <c r="P87" s="37"/>
      <c r="Q87" s="37"/>
      <c r="R87" s="37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  <c r="AF87" s="37"/>
      <c r="AG87" s="37"/>
      <c r="AH87" s="37"/>
      <c r="AI87" s="31" t="s">
        <v>21</v>
      </c>
      <c r="AJ87" s="37"/>
      <c r="AK87" s="37"/>
      <c r="AL87" s="37"/>
      <c r="AM87" s="73" t="str">
        <f>IF(AN8= "","",AN8)</f>
        <v>10. 9. 2024</v>
      </c>
      <c r="AN87" s="73"/>
      <c r="AO87" s="37"/>
      <c r="AP87" s="37"/>
      <c r="AQ87" s="37"/>
      <c r="AR87" s="38"/>
      <c r="BE87" s="37"/>
    </row>
    <row r="88" s="2" customFormat="1" ht="6.96" customHeight="1">
      <c r="A88" s="37"/>
      <c r="B88" s="38"/>
      <c r="C88" s="37"/>
      <c r="D88" s="37"/>
      <c r="E88" s="37"/>
      <c r="F88" s="37"/>
      <c r="G88" s="37"/>
      <c r="H88" s="37"/>
      <c r="I88" s="37"/>
      <c r="J88" s="37"/>
      <c r="K88" s="37"/>
      <c r="L88" s="37"/>
      <c r="M88" s="37"/>
      <c r="N88" s="37"/>
      <c r="O88" s="37"/>
      <c r="P88" s="37"/>
      <c r="Q88" s="37"/>
      <c r="R88" s="37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  <c r="AF88" s="37"/>
      <c r="AG88" s="37"/>
      <c r="AH88" s="37"/>
      <c r="AI88" s="37"/>
      <c r="AJ88" s="37"/>
      <c r="AK88" s="37"/>
      <c r="AL88" s="37"/>
      <c r="AM88" s="37"/>
      <c r="AN88" s="37"/>
      <c r="AO88" s="37"/>
      <c r="AP88" s="37"/>
      <c r="AQ88" s="37"/>
      <c r="AR88" s="38"/>
      <c r="BE88" s="37"/>
    </row>
    <row r="89" s="2" customFormat="1" ht="15.15" customHeight="1">
      <c r="A89" s="37"/>
      <c r="B89" s="38"/>
      <c r="C89" s="31" t="s">
        <v>23</v>
      </c>
      <c r="D89" s="37"/>
      <c r="E89" s="37"/>
      <c r="F89" s="37"/>
      <c r="G89" s="37"/>
      <c r="H89" s="37"/>
      <c r="I89" s="37"/>
      <c r="J89" s="37"/>
      <c r="K89" s="37"/>
      <c r="L89" s="4" t="str">
        <f>IF(E11= "","",E11)</f>
        <v>Univerzita Mateja Bela v Banskej Bystrici</v>
      </c>
      <c r="M89" s="37"/>
      <c r="N89" s="37"/>
      <c r="O89" s="37"/>
      <c r="P89" s="37"/>
      <c r="Q89" s="37"/>
      <c r="R89" s="37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  <c r="AF89" s="37"/>
      <c r="AG89" s="37"/>
      <c r="AH89" s="37"/>
      <c r="AI89" s="31" t="s">
        <v>29</v>
      </c>
      <c r="AJ89" s="37"/>
      <c r="AK89" s="37"/>
      <c r="AL89" s="37"/>
      <c r="AM89" s="74" t="str">
        <f>IF(E17="","",E17)</f>
        <v>Insvet s.r.o.,Koeice</v>
      </c>
      <c r="AN89" s="4"/>
      <c r="AO89" s="4"/>
      <c r="AP89" s="4"/>
      <c r="AQ89" s="37"/>
      <c r="AR89" s="38"/>
      <c r="AS89" s="75" t="s">
        <v>55</v>
      </c>
      <c r="AT89" s="76"/>
      <c r="AU89" s="77"/>
      <c r="AV89" s="77"/>
      <c r="AW89" s="77"/>
      <c r="AX89" s="77"/>
      <c r="AY89" s="77"/>
      <c r="AZ89" s="77"/>
      <c r="BA89" s="77"/>
      <c r="BB89" s="77"/>
      <c r="BC89" s="77"/>
      <c r="BD89" s="78"/>
      <c r="BE89" s="37"/>
    </row>
    <row r="90" s="2" customFormat="1" ht="15.15" customHeight="1">
      <c r="A90" s="37"/>
      <c r="B90" s="38"/>
      <c r="C90" s="31" t="s">
        <v>27</v>
      </c>
      <c r="D90" s="37"/>
      <c r="E90" s="37"/>
      <c r="F90" s="37"/>
      <c r="G90" s="37"/>
      <c r="H90" s="37"/>
      <c r="I90" s="37"/>
      <c r="J90" s="37"/>
      <c r="K90" s="37"/>
      <c r="L90" s="4" t="str">
        <f>IF(E14= "Vyplň údaj","",E14)</f>
        <v/>
      </c>
      <c r="M90" s="37"/>
      <c r="N90" s="37"/>
      <c r="O90" s="37"/>
      <c r="P90" s="37"/>
      <c r="Q90" s="37"/>
      <c r="R90" s="37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  <c r="AF90" s="37"/>
      <c r="AG90" s="37"/>
      <c r="AH90" s="37"/>
      <c r="AI90" s="31" t="s">
        <v>32</v>
      </c>
      <c r="AJ90" s="37"/>
      <c r="AK90" s="37"/>
      <c r="AL90" s="37"/>
      <c r="AM90" s="74" t="str">
        <f>IF(E20="","",E20)</f>
        <v xml:space="preserve"> </v>
      </c>
      <c r="AN90" s="4"/>
      <c r="AO90" s="4"/>
      <c r="AP90" s="4"/>
      <c r="AQ90" s="37"/>
      <c r="AR90" s="38"/>
      <c r="AS90" s="79"/>
      <c r="AT90" s="80"/>
      <c r="AU90" s="81"/>
      <c r="AV90" s="81"/>
      <c r="AW90" s="81"/>
      <c r="AX90" s="81"/>
      <c r="AY90" s="81"/>
      <c r="AZ90" s="81"/>
      <c r="BA90" s="81"/>
      <c r="BB90" s="81"/>
      <c r="BC90" s="81"/>
      <c r="BD90" s="82"/>
      <c r="BE90" s="37"/>
    </row>
    <row r="91" s="2" customFormat="1" ht="10.8" customHeight="1">
      <c r="A91" s="37"/>
      <c r="B91" s="38"/>
      <c r="C91" s="37"/>
      <c r="D91" s="37"/>
      <c r="E91" s="37"/>
      <c r="F91" s="37"/>
      <c r="G91" s="37"/>
      <c r="H91" s="37"/>
      <c r="I91" s="37"/>
      <c r="J91" s="37"/>
      <c r="K91" s="37"/>
      <c r="L91" s="37"/>
      <c r="M91" s="37"/>
      <c r="N91" s="37"/>
      <c r="O91" s="37"/>
      <c r="P91" s="37"/>
      <c r="Q91" s="37"/>
      <c r="R91" s="37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  <c r="AF91" s="37"/>
      <c r="AG91" s="37"/>
      <c r="AH91" s="37"/>
      <c r="AI91" s="37"/>
      <c r="AJ91" s="37"/>
      <c r="AK91" s="37"/>
      <c r="AL91" s="37"/>
      <c r="AM91" s="37"/>
      <c r="AN91" s="37"/>
      <c r="AO91" s="37"/>
      <c r="AP91" s="37"/>
      <c r="AQ91" s="37"/>
      <c r="AR91" s="38"/>
      <c r="AS91" s="79"/>
      <c r="AT91" s="80"/>
      <c r="AU91" s="81"/>
      <c r="AV91" s="81"/>
      <c r="AW91" s="81"/>
      <c r="AX91" s="81"/>
      <c r="AY91" s="81"/>
      <c r="AZ91" s="81"/>
      <c r="BA91" s="81"/>
      <c r="BB91" s="81"/>
      <c r="BC91" s="81"/>
      <c r="BD91" s="82"/>
      <c r="BE91" s="37"/>
    </row>
    <row r="92" s="2" customFormat="1" ht="29.28" customHeight="1">
      <c r="A92" s="37"/>
      <c r="B92" s="38"/>
      <c r="C92" s="83" t="s">
        <v>56</v>
      </c>
      <c r="D92" s="84"/>
      <c r="E92" s="84"/>
      <c r="F92" s="84"/>
      <c r="G92" s="84"/>
      <c r="H92" s="85"/>
      <c r="I92" s="86" t="s">
        <v>57</v>
      </c>
      <c r="J92" s="84"/>
      <c r="K92" s="84"/>
      <c r="L92" s="84"/>
      <c r="M92" s="84"/>
      <c r="N92" s="84"/>
      <c r="O92" s="84"/>
      <c r="P92" s="84"/>
      <c r="Q92" s="84"/>
      <c r="R92" s="84"/>
      <c r="S92" s="84"/>
      <c r="T92" s="84"/>
      <c r="U92" s="84"/>
      <c r="V92" s="84"/>
      <c r="W92" s="84"/>
      <c r="X92" s="84"/>
      <c r="Y92" s="84"/>
      <c r="Z92" s="84"/>
      <c r="AA92" s="84"/>
      <c r="AB92" s="84"/>
      <c r="AC92" s="84"/>
      <c r="AD92" s="84"/>
      <c r="AE92" s="84"/>
      <c r="AF92" s="84"/>
      <c r="AG92" s="87" t="s">
        <v>58</v>
      </c>
      <c r="AH92" s="84"/>
      <c r="AI92" s="84"/>
      <c r="AJ92" s="84"/>
      <c r="AK92" s="84"/>
      <c r="AL92" s="84"/>
      <c r="AM92" s="84"/>
      <c r="AN92" s="86" t="s">
        <v>59</v>
      </c>
      <c r="AO92" s="84"/>
      <c r="AP92" s="88"/>
      <c r="AQ92" s="89" t="s">
        <v>60</v>
      </c>
      <c r="AR92" s="38"/>
      <c r="AS92" s="90" t="s">
        <v>61</v>
      </c>
      <c r="AT92" s="91" t="s">
        <v>62</v>
      </c>
      <c r="AU92" s="91" t="s">
        <v>63</v>
      </c>
      <c r="AV92" s="91" t="s">
        <v>64</v>
      </c>
      <c r="AW92" s="91" t="s">
        <v>65</v>
      </c>
      <c r="AX92" s="91" t="s">
        <v>66</v>
      </c>
      <c r="AY92" s="91" t="s">
        <v>67</v>
      </c>
      <c r="AZ92" s="91" t="s">
        <v>68</v>
      </c>
      <c r="BA92" s="91" t="s">
        <v>69</v>
      </c>
      <c r="BB92" s="91" t="s">
        <v>70</v>
      </c>
      <c r="BC92" s="91" t="s">
        <v>71</v>
      </c>
      <c r="BD92" s="92" t="s">
        <v>72</v>
      </c>
      <c r="BE92" s="37"/>
    </row>
    <row r="93" s="2" customFormat="1" ht="10.8" customHeight="1">
      <c r="A93" s="37"/>
      <c r="B93" s="38"/>
      <c r="C93" s="37"/>
      <c r="D93" s="37"/>
      <c r="E93" s="37"/>
      <c r="F93" s="37"/>
      <c r="G93" s="37"/>
      <c r="H93" s="37"/>
      <c r="I93" s="37"/>
      <c r="J93" s="37"/>
      <c r="K93" s="37"/>
      <c r="L93" s="37"/>
      <c r="M93" s="37"/>
      <c r="N93" s="37"/>
      <c r="O93" s="37"/>
      <c r="P93" s="37"/>
      <c r="Q93" s="37"/>
      <c r="R93" s="37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  <c r="AF93" s="37"/>
      <c r="AG93" s="37"/>
      <c r="AH93" s="37"/>
      <c r="AI93" s="37"/>
      <c r="AJ93" s="37"/>
      <c r="AK93" s="37"/>
      <c r="AL93" s="37"/>
      <c r="AM93" s="37"/>
      <c r="AN93" s="37"/>
      <c r="AO93" s="37"/>
      <c r="AP93" s="37"/>
      <c r="AQ93" s="37"/>
      <c r="AR93" s="38"/>
      <c r="AS93" s="93"/>
      <c r="AT93" s="94"/>
      <c r="AU93" s="94"/>
      <c r="AV93" s="94"/>
      <c r="AW93" s="94"/>
      <c r="AX93" s="94"/>
      <c r="AY93" s="94"/>
      <c r="AZ93" s="94"/>
      <c r="BA93" s="94"/>
      <c r="BB93" s="94"/>
      <c r="BC93" s="94"/>
      <c r="BD93" s="95"/>
      <c r="BE93" s="37"/>
    </row>
    <row r="94" s="6" customFormat="1" ht="32.4" customHeight="1">
      <c r="A94" s="6"/>
      <c r="B94" s="96"/>
      <c r="C94" s="97" t="s">
        <v>73</v>
      </c>
      <c r="D94" s="98"/>
      <c r="E94" s="98"/>
      <c r="F94" s="98"/>
      <c r="G94" s="98"/>
      <c r="H94" s="98"/>
      <c r="I94" s="98"/>
      <c r="J94" s="98"/>
      <c r="K94" s="98"/>
      <c r="L94" s="98"/>
      <c r="M94" s="98"/>
      <c r="N94" s="98"/>
      <c r="O94" s="98"/>
      <c r="P94" s="98"/>
      <c r="Q94" s="98"/>
      <c r="R94" s="98"/>
      <c r="S94" s="98"/>
      <c r="T94" s="98"/>
      <c r="U94" s="98"/>
      <c r="V94" s="98"/>
      <c r="W94" s="98"/>
      <c r="X94" s="98"/>
      <c r="Y94" s="98"/>
      <c r="Z94" s="98"/>
      <c r="AA94" s="98"/>
      <c r="AB94" s="98"/>
      <c r="AC94" s="98"/>
      <c r="AD94" s="98"/>
      <c r="AE94" s="98"/>
      <c r="AF94" s="98"/>
      <c r="AG94" s="99">
        <f>ROUND(AG95+AG124+AG135+AG136+AG140+AG143,2)</f>
        <v>0</v>
      </c>
      <c r="AH94" s="99"/>
      <c r="AI94" s="99"/>
      <c r="AJ94" s="99"/>
      <c r="AK94" s="99"/>
      <c r="AL94" s="99"/>
      <c r="AM94" s="99"/>
      <c r="AN94" s="100">
        <f>SUM(AG94,AT94)</f>
        <v>0</v>
      </c>
      <c r="AO94" s="100"/>
      <c r="AP94" s="100"/>
      <c r="AQ94" s="101" t="s">
        <v>1</v>
      </c>
      <c r="AR94" s="96"/>
      <c r="AS94" s="102">
        <f>ROUND(AS95+AS124+AS135+AS136+AS140+AS143,2)</f>
        <v>0</v>
      </c>
      <c r="AT94" s="103">
        <f>ROUND(SUM(AV94:AW94),2)</f>
        <v>0</v>
      </c>
      <c r="AU94" s="104">
        <f>ROUND(AU95+AU124+AU135+AU136+AU140+AU143,5)</f>
        <v>0</v>
      </c>
      <c r="AV94" s="103">
        <f>ROUND(AZ94*L29,2)</f>
        <v>0</v>
      </c>
      <c r="AW94" s="103">
        <f>ROUND(BA94*L30,2)</f>
        <v>0</v>
      </c>
      <c r="AX94" s="103">
        <f>ROUND(BB94*L29,2)</f>
        <v>0</v>
      </c>
      <c r="AY94" s="103">
        <f>ROUND(BC94*L30,2)</f>
        <v>0</v>
      </c>
      <c r="AZ94" s="103">
        <f>ROUND(AZ95+AZ124+AZ135+AZ136+AZ140+AZ143,2)</f>
        <v>0</v>
      </c>
      <c r="BA94" s="103">
        <f>ROUND(BA95+BA124+BA135+BA136+BA140+BA143,2)</f>
        <v>0</v>
      </c>
      <c r="BB94" s="103">
        <f>ROUND(BB95+BB124+BB135+BB136+BB140+BB143,2)</f>
        <v>0</v>
      </c>
      <c r="BC94" s="103">
        <f>ROUND(BC95+BC124+BC135+BC136+BC140+BC143,2)</f>
        <v>0</v>
      </c>
      <c r="BD94" s="105">
        <f>ROUND(BD95+BD124+BD135+BD136+BD140+BD143,2)</f>
        <v>0</v>
      </c>
      <c r="BE94" s="6"/>
      <c r="BS94" s="106" t="s">
        <v>74</v>
      </c>
      <c r="BT94" s="106" t="s">
        <v>75</v>
      </c>
      <c r="BU94" s="107" t="s">
        <v>76</v>
      </c>
      <c r="BV94" s="106" t="s">
        <v>77</v>
      </c>
      <c r="BW94" s="106" t="s">
        <v>4</v>
      </c>
      <c r="BX94" s="106" t="s">
        <v>78</v>
      </c>
      <c r="CL94" s="106" t="s">
        <v>1</v>
      </c>
    </row>
    <row r="95" s="7" customFormat="1" ht="16.5" customHeight="1">
      <c r="A95" s="7"/>
      <c r="B95" s="108"/>
      <c r="C95" s="109"/>
      <c r="D95" s="110" t="s">
        <v>79</v>
      </c>
      <c r="E95" s="110"/>
      <c r="F95" s="110"/>
      <c r="G95" s="110"/>
      <c r="H95" s="110"/>
      <c r="I95" s="111"/>
      <c r="J95" s="110" t="s">
        <v>80</v>
      </c>
      <c r="K95" s="110"/>
      <c r="L95" s="110"/>
      <c r="M95" s="110"/>
      <c r="N95" s="110"/>
      <c r="O95" s="110"/>
      <c r="P95" s="110"/>
      <c r="Q95" s="110"/>
      <c r="R95" s="110"/>
      <c r="S95" s="110"/>
      <c r="T95" s="110"/>
      <c r="U95" s="110"/>
      <c r="V95" s="110"/>
      <c r="W95" s="110"/>
      <c r="X95" s="110"/>
      <c r="Y95" s="110"/>
      <c r="Z95" s="110"/>
      <c r="AA95" s="110"/>
      <c r="AB95" s="110"/>
      <c r="AC95" s="110"/>
      <c r="AD95" s="110"/>
      <c r="AE95" s="110"/>
      <c r="AF95" s="110"/>
      <c r="AG95" s="112">
        <f>ROUND(AG96+AG107+AG117,2)</f>
        <v>0</v>
      </c>
      <c r="AH95" s="111"/>
      <c r="AI95" s="111"/>
      <c r="AJ95" s="111"/>
      <c r="AK95" s="111"/>
      <c r="AL95" s="111"/>
      <c r="AM95" s="111"/>
      <c r="AN95" s="113">
        <f>SUM(AG95,AT95)</f>
        <v>0</v>
      </c>
      <c r="AO95" s="111"/>
      <c r="AP95" s="111"/>
      <c r="AQ95" s="114" t="s">
        <v>81</v>
      </c>
      <c r="AR95" s="108"/>
      <c r="AS95" s="115">
        <f>ROUND(AS96+AS107+AS117,2)</f>
        <v>0</v>
      </c>
      <c r="AT95" s="116">
        <f>ROUND(SUM(AV95:AW95),2)</f>
        <v>0</v>
      </c>
      <c r="AU95" s="117">
        <f>ROUND(AU96+AU107+AU117,5)</f>
        <v>0</v>
      </c>
      <c r="AV95" s="116">
        <f>ROUND(AZ95*L29,2)</f>
        <v>0</v>
      </c>
      <c r="AW95" s="116">
        <f>ROUND(BA95*L30,2)</f>
        <v>0</v>
      </c>
      <c r="AX95" s="116">
        <f>ROUND(BB95*L29,2)</f>
        <v>0</v>
      </c>
      <c r="AY95" s="116">
        <f>ROUND(BC95*L30,2)</f>
        <v>0</v>
      </c>
      <c r="AZ95" s="116">
        <f>ROUND(AZ96+AZ107+AZ117,2)</f>
        <v>0</v>
      </c>
      <c r="BA95" s="116">
        <f>ROUND(BA96+BA107+BA117,2)</f>
        <v>0</v>
      </c>
      <c r="BB95" s="116">
        <f>ROUND(BB96+BB107+BB117,2)</f>
        <v>0</v>
      </c>
      <c r="BC95" s="116">
        <f>ROUND(BC96+BC107+BC117,2)</f>
        <v>0</v>
      </c>
      <c r="BD95" s="118">
        <f>ROUND(BD96+BD107+BD117,2)</f>
        <v>0</v>
      </c>
      <c r="BE95" s="7"/>
      <c r="BS95" s="119" t="s">
        <v>74</v>
      </c>
      <c r="BT95" s="119" t="s">
        <v>82</v>
      </c>
      <c r="BU95" s="119" t="s">
        <v>76</v>
      </c>
      <c r="BV95" s="119" t="s">
        <v>77</v>
      </c>
      <c r="BW95" s="119" t="s">
        <v>83</v>
      </c>
      <c r="BX95" s="119" t="s">
        <v>4</v>
      </c>
      <c r="CL95" s="119" t="s">
        <v>1</v>
      </c>
      <c r="CM95" s="119" t="s">
        <v>75</v>
      </c>
    </row>
    <row r="96" s="4" customFormat="1" ht="16.5" customHeight="1">
      <c r="A96" s="4"/>
      <c r="B96" s="68"/>
      <c r="C96" s="10"/>
      <c r="D96" s="10"/>
      <c r="E96" s="120" t="s">
        <v>84</v>
      </c>
      <c r="F96" s="120"/>
      <c r="G96" s="120"/>
      <c r="H96" s="120"/>
      <c r="I96" s="120"/>
      <c r="J96" s="10"/>
      <c r="K96" s="120" t="s">
        <v>85</v>
      </c>
      <c r="L96" s="120"/>
      <c r="M96" s="120"/>
      <c r="N96" s="120"/>
      <c r="O96" s="120"/>
      <c r="P96" s="120"/>
      <c r="Q96" s="120"/>
      <c r="R96" s="120"/>
      <c r="S96" s="120"/>
      <c r="T96" s="120"/>
      <c r="U96" s="120"/>
      <c r="V96" s="120"/>
      <c r="W96" s="120"/>
      <c r="X96" s="120"/>
      <c r="Y96" s="120"/>
      <c r="Z96" s="120"/>
      <c r="AA96" s="120"/>
      <c r="AB96" s="120"/>
      <c r="AC96" s="120"/>
      <c r="AD96" s="120"/>
      <c r="AE96" s="120"/>
      <c r="AF96" s="120"/>
      <c r="AG96" s="121">
        <f>ROUND(SUM(AG97:AG106),2)</f>
        <v>0</v>
      </c>
      <c r="AH96" s="10"/>
      <c r="AI96" s="10"/>
      <c r="AJ96" s="10"/>
      <c r="AK96" s="10"/>
      <c r="AL96" s="10"/>
      <c r="AM96" s="10"/>
      <c r="AN96" s="122">
        <f>SUM(AG96,AT96)</f>
        <v>0</v>
      </c>
      <c r="AO96" s="10"/>
      <c r="AP96" s="10"/>
      <c r="AQ96" s="123" t="s">
        <v>86</v>
      </c>
      <c r="AR96" s="68"/>
      <c r="AS96" s="124">
        <f>ROUND(SUM(AS97:AS106),2)</f>
        <v>0</v>
      </c>
      <c r="AT96" s="125">
        <f>ROUND(SUM(AV96:AW96),2)</f>
        <v>0</v>
      </c>
      <c r="AU96" s="126">
        <f>ROUND(SUM(AU97:AU106),5)</f>
        <v>0</v>
      </c>
      <c r="AV96" s="125">
        <f>ROUND(AZ96*L29,2)</f>
        <v>0</v>
      </c>
      <c r="AW96" s="125">
        <f>ROUND(BA96*L30,2)</f>
        <v>0</v>
      </c>
      <c r="AX96" s="125">
        <f>ROUND(BB96*L29,2)</f>
        <v>0</v>
      </c>
      <c r="AY96" s="125">
        <f>ROUND(BC96*L30,2)</f>
        <v>0</v>
      </c>
      <c r="AZ96" s="125">
        <f>ROUND(SUM(AZ97:AZ106),2)</f>
        <v>0</v>
      </c>
      <c r="BA96" s="125">
        <f>ROUND(SUM(BA97:BA106),2)</f>
        <v>0</v>
      </c>
      <c r="BB96" s="125">
        <f>ROUND(SUM(BB97:BB106),2)</f>
        <v>0</v>
      </c>
      <c r="BC96" s="125">
        <f>ROUND(SUM(BC97:BC106),2)</f>
        <v>0</v>
      </c>
      <c r="BD96" s="127">
        <f>ROUND(SUM(BD97:BD106),2)</f>
        <v>0</v>
      </c>
      <c r="BE96" s="4"/>
      <c r="BS96" s="26" t="s">
        <v>74</v>
      </c>
      <c r="BT96" s="26" t="s">
        <v>87</v>
      </c>
      <c r="BU96" s="26" t="s">
        <v>76</v>
      </c>
      <c r="BV96" s="26" t="s">
        <v>77</v>
      </c>
      <c r="BW96" s="26" t="s">
        <v>88</v>
      </c>
      <c r="BX96" s="26" t="s">
        <v>83</v>
      </c>
      <c r="CL96" s="26" t="s">
        <v>1</v>
      </c>
    </row>
    <row r="97" s="4" customFormat="1" ht="23.25" customHeight="1">
      <c r="A97" s="128" t="s">
        <v>89</v>
      </c>
      <c r="B97" s="68"/>
      <c r="C97" s="10"/>
      <c r="D97" s="10"/>
      <c r="E97" s="10"/>
      <c r="F97" s="120" t="s">
        <v>90</v>
      </c>
      <c r="G97" s="120"/>
      <c r="H97" s="120"/>
      <c r="I97" s="120"/>
      <c r="J97" s="120"/>
      <c r="K97" s="10"/>
      <c r="L97" s="120" t="s">
        <v>91</v>
      </c>
      <c r="M97" s="120"/>
      <c r="N97" s="120"/>
      <c r="O97" s="120"/>
      <c r="P97" s="120"/>
      <c r="Q97" s="120"/>
      <c r="R97" s="120"/>
      <c r="S97" s="120"/>
      <c r="T97" s="120"/>
      <c r="U97" s="120"/>
      <c r="V97" s="120"/>
      <c r="W97" s="120"/>
      <c r="X97" s="120"/>
      <c r="Y97" s="120"/>
      <c r="Z97" s="120"/>
      <c r="AA97" s="120"/>
      <c r="AB97" s="120"/>
      <c r="AC97" s="120"/>
      <c r="AD97" s="120"/>
      <c r="AE97" s="120"/>
      <c r="AF97" s="120"/>
      <c r="AG97" s="122">
        <f>'as-1.etapa - architektoni...'!J36</f>
        <v>0</v>
      </c>
      <c r="AH97" s="10"/>
      <c r="AI97" s="10"/>
      <c r="AJ97" s="10"/>
      <c r="AK97" s="10"/>
      <c r="AL97" s="10"/>
      <c r="AM97" s="10"/>
      <c r="AN97" s="122">
        <f>SUM(AG97,AT97)</f>
        <v>0</v>
      </c>
      <c r="AO97" s="10"/>
      <c r="AP97" s="10"/>
      <c r="AQ97" s="123" t="s">
        <v>86</v>
      </c>
      <c r="AR97" s="68"/>
      <c r="AS97" s="124">
        <v>0</v>
      </c>
      <c r="AT97" s="125">
        <f>ROUND(SUM(AV97:AW97),2)</f>
        <v>0</v>
      </c>
      <c r="AU97" s="126">
        <f>'as-1.etapa - architektoni...'!P158</f>
        <v>0</v>
      </c>
      <c r="AV97" s="125">
        <f>'as-1.etapa - architektoni...'!J39</f>
        <v>0</v>
      </c>
      <c r="AW97" s="125">
        <f>'as-1.etapa - architektoni...'!J40</f>
        <v>0</v>
      </c>
      <c r="AX97" s="125">
        <f>'as-1.etapa - architektoni...'!J41</f>
        <v>0</v>
      </c>
      <c r="AY97" s="125">
        <f>'as-1.etapa - architektoni...'!J42</f>
        <v>0</v>
      </c>
      <c r="AZ97" s="125">
        <f>'as-1.etapa - architektoni...'!F39</f>
        <v>0</v>
      </c>
      <c r="BA97" s="125">
        <f>'as-1.etapa - architektoni...'!F40</f>
        <v>0</v>
      </c>
      <c r="BB97" s="125">
        <f>'as-1.etapa - architektoni...'!F41</f>
        <v>0</v>
      </c>
      <c r="BC97" s="125">
        <f>'as-1.etapa - architektoni...'!F42</f>
        <v>0</v>
      </c>
      <c r="BD97" s="127">
        <f>'as-1.etapa - architektoni...'!F43</f>
        <v>0</v>
      </c>
      <c r="BE97" s="4"/>
      <c r="BT97" s="26" t="s">
        <v>92</v>
      </c>
      <c r="BV97" s="26" t="s">
        <v>77</v>
      </c>
      <c r="BW97" s="26" t="s">
        <v>93</v>
      </c>
      <c r="BX97" s="26" t="s">
        <v>88</v>
      </c>
      <c r="CL97" s="26" t="s">
        <v>1</v>
      </c>
    </row>
    <row r="98" s="4" customFormat="1" ht="23.25" customHeight="1">
      <c r="A98" s="128" t="s">
        <v>89</v>
      </c>
      <c r="B98" s="68"/>
      <c r="C98" s="10"/>
      <c r="D98" s="10"/>
      <c r="E98" s="10"/>
      <c r="F98" s="120" t="s">
        <v>94</v>
      </c>
      <c r="G98" s="120"/>
      <c r="H98" s="120"/>
      <c r="I98" s="120"/>
      <c r="J98" s="120"/>
      <c r="K98" s="10"/>
      <c r="L98" s="120" t="s">
        <v>95</v>
      </c>
      <c r="M98" s="120"/>
      <c r="N98" s="120"/>
      <c r="O98" s="120"/>
      <c r="P98" s="120"/>
      <c r="Q98" s="120"/>
      <c r="R98" s="120"/>
      <c r="S98" s="120"/>
      <c r="T98" s="120"/>
      <c r="U98" s="120"/>
      <c r="V98" s="120"/>
      <c r="W98" s="120"/>
      <c r="X98" s="120"/>
      <c r="Y98" s="120"/>
      <c r="Z98" s="120"/>
      <c r="AA98" s="120"/>
      <c r="AB98" s="120"/>
      <c r="AC98" s="120"/>
      <c r="AD98" s="120"/>
      <c r="AE98" s="120"/>
      <c r="AF98" s="120"/>
      <c r="AG98" s="122">
        <f>'st-1.etapa - Statika'!J36</f>
        <v>0</v>
      </c>
      <c r="AH98" s="10"/>
      <c r="AI98" s="10"/>
      <c r="AJ98" s="10"/>
      <c r="AK98" s="10"/>
      <c r="AL98" s="10"/>
      <c r="AM98" s="10"/>
      <c r="AN98" s="122">
        <f>SUM(AG98,AT98)</f>
        <v>0</v>
      </c>
      <c r="AO98" s="10"/>
      <c r="AP98" s="10"/>
      <c r="AQ98" s="123" t="s">
        <v>86</v>
      </c>
      <c r="AR98" s="68"/>
      <c r="AS98" s="124">
        <v>0</v>
      </c>
      <c r="AT98" s="125">
        <f>ROUND(SUM(AV98:AW98),2)</f>
        <v>0</v>
      </c>
      <c r="AU98" s="126">
        <f>'st-1.etapa - Statika'!P150</f>
        <v>0</v>
      </c>
      <c r="AV98" s="125">
        <f>'st-1.etapa - Statika'!J39</f>
        <v>0</v>
      </c>
      <c r="AW98" s="125">
        <f>'st-1.etapa - Statika'!J40</f>
        <v>0</v>
      </c>
      <c r="AX98" s="125">
        <f>'st-1.etapa - Statika'!J41</f>
        <v>0</v>
      </c>
      <c r="AY98" s="125">
        <f>'st-1.etapa - Statika'!J42</f>
        <v>0</v>
      </c>
      <c r="AZ98" s="125">
        <f>'st-1.etapa - Statika'!F39</f>
        <v>0</v>
      </c>
      <c r="BA98" s="125">
        <f>'st-1.etapa - Statika'!F40</f>
        <v>0</v>
      </c>
      <c r="BB98" s="125">
        <f>'st-1.etapa - Statika'!F41</f>
        <v>0</v>
      </c>
      <c r="BC98" s="125">
        <f>'st-1.etapa - Statika'!F42</f>
        <v>0</v>
      </c>
      <c r="BD98" s="127">
        <f>'st-1.etapa - Statika'!F43</f>
        <v>0</v>
      </c>
      <c r="BE98" s="4"/>
      <c r="BT98" s="26" t="s">
        <v>92</v>
      </c>
      <c r="BV98" s="26" t="s">
        <v>77</v>
      </c>
      <c r="BW98" s="26" t="s">
        <v>96</v>
      </c>
      <c r="BX98" s="26" t="s">
        <v>88</v>
      </c>
      <c r="CL98" s="26" t="s">
        <v>1</v>
      </c>
    </row>
    <row r="99" s="4" customFormat="1" ht="23.25" customHeight="1">
      <c r="A99" s="128" t="s">
        <v>89</v>
      </c>
      <c r="B99" s="68"/>
      <c r="C99" s="10"/>
      <c r="D99" s="10"/>
      <c r="E99" s="10"/>
      <c r="F99" s="120" t="s">
        <v>97</v>
      </c>
      <c r="G99" s="120"/>
      <c r="H99" s="120"/>
      <c r="I99" s="120"/>
      <c r="J99" s="120"/>
      <c r="K99" s="10"/>
      <c r="L99" s="120" t="s">
        <v>98</v>
      </c>
      <c r="M99" s="120"/>
      <c r="N99" s="120"/>
      <c r="O99" s="120"/>
      <c r="P99" s="120"/>
      <c r="Q99" s="120"/>
      <c r="R99" s="120"/>
      <c r="S99" s="120"/>
      <c r="T99" s="120"/>
      <c r="U99" s="120"/>
      <c r="V99" s="120"/>
      <c r="W99" s="120"/>
      <c r="X99" s="120"/>
      <c r="Y99" s="120"/>
      <c r="Z99" s="120"/>
      <c r="AA99" s="120"/>
      <c r="AB99" s="120"/>
      <c r="AC99" s="120"/>
      <c r="AD99" s="120"/>
      <c r="AE99" s="120"/>
      <c r="AF99" s="120"/>
      <c r="AG99" s="122">
        <f>'eo-1.etapa - Elektroinšta...'!J36</f>
        <v>0</v>
      </c>
      <c r="AH99" s="10"/>
      <c r="AI99" s="10"/>
      <c r="AJ99" s="10"/>
      <c r="AK99" s="10"/>
      <c r="AL99" s="10"/>
      <c r="AM99" s="10"/>
      <c r="AN99" s="122">
        <f>SUM(AG99,AT99)</f>
        <v>0</v>
      </c>
      <c r="AO99" s="10"/>
      <c r="AP99" s="10"/>
      <c r="AQ99" s="123" t="s">
        <v>86</v>
      </c>
      <c r="AR99" s="68"/>
      <c r="AS99" s="124">
        <v>0</v>
      </c>
      <c r="AT99" s="125">
        <f>ROUND(SUM(AV99:AW99),2)</f>
        <v>0</v>
      </c>
      <c r="AU99" s="126">
        <f>'eo-1.etapa - Elektroinšta...'!P145</f>
        <v>0</v>
      </c>
      <c r="AV99" s="125">
        <f>'eo-1.etapa - Elektroinšta...'!J39</f>
        <v>0</v>
      </c>
      <c r="AW99" s="125">
        <f>'eo-1.etapa - Elektroinšta...'!J40</f>
        <v>0</v>
      </c>
      <c r="AX99" s="125">
        <f>'eo-1.etapa - Elektroinšta...'!J41</f>
        <v>0</v>
      </c>
      <c r="AY99" s="125">
        <f>'eo-1.etapa - Elektroinšta...'!J42</f>
        <v>0</v>
      </c>
      <c r="AZ99" s="125">
        <f>'eo-1.etapa - Elektroinšta...'!F39</f>
        <v>0</v>
      </c>
      <c r="BA99" s="125">
        <f>'eo-1.etapa - Elektroinšta...'!F40</f>
        <v>0</v>
      </c>
      <c r="BB99" s="125">
        <f>'eo-1.etapa - Elektroinšta...'!F41</f>
        <v>0</v>
      </c>
      <c r="BC99" s="125">
        <f>'eo-1.etapa - Elektroinšta...'!F42</f>
        <v>0</v>
      </c>
      <c r="BD99" s="127">
        <f>'eo-1.etapa - Elektroinšta...'!F43</f>
        <v>0</v>
      </c>
      <c r="BE99" s="4"/>
      <c r="BT99" s="26" t="s">
        <v>92</v>
      </c>
      <c r="BV99" s="26" t="s">
        <v>77</v>
      </c>
      <c r="BW99" s="26" t="s">
        <v>99</v>
      </c>
      <c r="BX99" s="26" t="s">
        <v>88</v>
      </c>
      <c r="CL99" s="26" t="s">
        <v>1</v>
      </c>
    </row>
    <row r="100" s="4" customFormat="1" ht="16.5" customHeight="1">
      <c r="A100" s="128" t="s">
        <v>89</v>
      </c>
      <c r="B100" s="68"/>
      <c r="C100" s="10"/>
      <c r="D100" s="10"/>
      <c r="E100" s="10"/>
      <c r="F100" s="120" t="s">
        <v>100</v>
      </c>
      <c r="G100" s="120"/>
      <c r="H100" s="120"/>
      <c r="I100" s="120"/>
      <c r="J100" s="120"/>
      <c r="K100" s="10"/>
      <c r="L100" s="120" t="s">
        <v>101</v>
      </c>
      <c r="M100" s="120"/>
      <c r="N100" s="120"/>
      <c r="O100" s="120"/>
      <c r="P100" s="120"/>
      <c r="Q100" s="120"/>
      <c r="R100" s="120"/>
      <c r="S100" s="120"/>
      <c r="T100" s="120"/>
      <c r="U100" s="120"/>
      <c r="V100" s="120"/>
      <c r="W100" s="120"/>
      <c r="X100" s="120"/>
      <c r="Y100" s="120"/>
      <c r="Z100" s="120"/>
      <c r="AA100" s="120"/>
      <c r="AB100" s="120"/>
      <c r="AC100" s="120"/>
      <c r="AD100" s="120"/>
      <c r="AE100" s="120"/>
      <c r="AF100" s="120"/>
      <c r="AG100" s="122">
        <f>'bl -  Bleskozvod a uzemnenie'!J36</f>
        <v>0</v>
      </c>
      <c r="AH100" s="10"/>
      <c r="AI100" s="10"/>
      <c r="AJ100" s="10"/>
      <c r="AK100" s="10"/>
      <c r="AL100" s="10"/>
      <c r="AM100" s="10"/>
      <c r="AN100" s="122">
        <f>SUM(AG100,AT100)</f>
        <v>0</v>
      </c>
      <c r="AO100" s="10"/>
      <c r="AP100" s="10"/>
      <c r="AQ100" s="123" t="s">
        <v>86</v>
      </c>
      <c r="AR100" s="68"/>
      <c r="AS100" s="124">
        <v>0</v>
      </c>
      <c r="AT100" s="125">
        <f>ROUND(SUM(AV100:AW100),2)</f>
        <v>0</v>
      </c>
      <c r="AU100" s="126">
        <f>'bl -  Bleskozvod a uzemnenie'!P138</f>
        <v>0</v>
      </c>
      <c r="AV100" s="125">
        <f>'bl -  Bleskozvod a uzemnenie'!J39</f>
        <v>0</v>
      </c>
      <c r="AW100" s="125">
        <f>'bl -  Bleskozvod a uzemnenie'!J40</f>
        <v>0</v>
      </c>
      <c r="AX100" s="125">
        <f>'bl -  Bleskozvod a uzemnenie'!J41</f>
        <v>0</v>
      </c>
      <c r="AY100" s="125">
        <f>'bl -  Bleskozvod a uzemnenie'!J42</f>
        <v>0</v>
      </c>
      <c r="AZ100" s="125">
        <f>'bl -  Bleskozvod a uzemnenie'!F39</f>
        <v>0</v>
      </c>
      <c r="BA100" s="125">
        <f>'bl -  Bleskozvod a uzemnenie'!F40</f>
        <v>0</v>
      </c>
      <c r="BB100" s="125">
        <f>'bl -  Bleskozvod a uzemnenie'!F41</f>
        <v>0</v>
      </c>
      <c r="BC100" s="125">
        <f>'bl -  Bleskozvod a uzemnenie'!F42</f>
        <v>0</v>
      </c>
      <c r="BD100" s="127">
        <f>'bl -  Bleskozvod a uzemnenie'!F43</f>
        <v>0</v>
      </c>
      <c r="BE100" s="4"/>
      <c r="BT100" s="26" t="s">
        <v>92</v>
      </c>
      <c r="BV100" s="26" t="s">
        <v>77</v>
      </c>
      <c r="BW100" s="26" t="s">
        <v>102</v>
      </c>
      <c r="BX100" s="26" t="s">
        <v>88</v>
      </c>
      <c r="CL100" s="26" t="s">
        <v>33</v>
      </c>
    </row>
    <row r="101" s="4" customFormat="1" ht="23.25" customHeight="1">
      <c r="A101" s="128" t="s">
        <v>89</v>
      </c>
      <c r="B101" s="68"/>
      <c r="C101" s="10"/>
      <c r="D101" s="10"/>
      <c r="E101" s="10"/>
      <c r="F101" s="120" t="s">
        <v>103</v>
      </c>
      <c r="G101" s="120"/>
      <c r="H101" s="120"/>
      <c r="I101" s="120"/>
      <c r="J101" s="120"/>
      <c r="K101" s="10"/>
      <c r="L101" s="120" t="s">
        <v>104</v>
      </c>
      <c r="M101" s="120"/>
      <c r="N101" s="120"/>
      <c r="O101" s="120"/>
      <c r="P101" s="120"/>
      <c r="Q101" s="120"/>
      <c r="R101" s="120"/>
      <c r="S101" s="120"/>
      <c r="T101" s="120"/>
      <c r="U101" s="120"/>
      <c r="V101" s="120"/>
      <c r="W101" s="120"/>
      <c r="X101" s="120"/>
      <c r="Y101" s="120"/>
      <c r="Z101" s="120"/>
      <c r="AA101" s="120"/>
      <c r="AB101" s="120"/>
      <c r="AC101" s="120"/>
      <c r="AD101" s="120"/>
      <c r="AE101" s="120"/>
      <c r="AF101" s="120"/>
      <c r="AG101" s="122">
        <f>'úk-1.etapa - Ústredné vyk...'!J36</f>
        <v>0</v>
      </c>
      <c r="AH101" s="10"/>
      <c r="AI101" s="10"/>
      <c r="AJ101" s="10"/>
      <c r="AK101" s="10"/>
      <c r="AL101" s="10"/>
      <c r="AM101" s="10"/>
      <c r="AN101" s="122">
        <f>SUM(AG101,AT101)</f>
        <v>0</v>
      </c>
      <c r="AO101" s="10"/>
      <c r="AP101" s="10"/>
      <c r="AQ101" s="123" t="s">
        <v>86</v>
      </c>
      <c r="AR101" s="68"/>
      <c r="AS101" s="124">
        <v>0</v>
      </c>
      <c r="AT101" s="125">
        <f>ROUND(SUM(AV101:AW101),2)</f>
        <v>0</v>
      </c>
      <c r="AU101" s="126">
        <f>'úk-1.etapa - Ústredné vyk...'!P145</f>
        <v>0</v>
      </c>
      <c r="AV101" s="125">
        <f>'úk-1.etapa - Ústredné vyk...'!J39</f>
        <v>0</v>
      </c>
      <c r="AW101" s="125">
        <f>'úk-1.etapa - Ústredné vyk...'!J40</f>
        <v>0</v>
      </c>
      <c r="AX101" s="125">
        <f>'úk-1.etapa - Ústredné vyk...'!J41</f>
        <v>0</v>
      </c>
      <c r="AY101" s="125">
        <f>'úk-1.etapa - Ústredné vyk...'!J42</f>
        <v>0</v>
      </c>
      <c r="AZ101" s="125">
        <f>'úk-1.etapa - Ústredné vyk...'!F39</f>
        <v>0</v>
      </c>
      <c r="BA101" s="125">
        <f>'úk-1.etapa - Ústredné vyk...'!F40</f>
        <v>0</v>
      </c>
      <c r="BB101" s="125">
        <f>'úk-1.etapa - Ústredné vyk...'!F41</f>
        <v>0</v>
      </c>
      <c r="BC101" s="125">
        <f>'úk-1.etapa - Ústredné vyk...'!F42</f>
        <v>0</v>
      </c>
      <c r="BD101" s="127">
        <f>'úk-1.etapa - Ústredné vyk...'!F43</f>
        <v>0</v>
      </c>
      <c r="BE101" s="4"/>
      <c r="BT101" s="26" t="s">
        <v>92</v>
      </c>
      <c r="BV101" s="26" t="s">
        <v>77</v>
      </c>
      <c r="BW101" s="26" t="s">
        <v>105</v>
      </c>
      <c r="BX101" s="26" t="s">
        <v>88</v>
      </c>
      <c r="CL101" s="26" t="s">
        <v>1</v>
      </c>
    </row>
    <row r="102" s="4" customFormat="1" ht="23.25" customHeight="1">
      <c r="A102" s="128" t="s">
        <v>89</v>
      </c>
      <c r="B102" s="68"/>
      <c r="C102" s="10"/>
      <c r="D102" s="10"/>
      <c r="E102" s="10"/>
      <c r="F102" s="120" t="s">
        <v>106</v>
      </c>
      <c r="G102" s="120"/>
      <c r="H102" s="120"/>
      <c r="I102" s="120"/>
      <c r="J102" s="120"/>
      <c r="K102" s="10"/>
      <c r="L102" s="120" t="s">
        <v>107</v>
      </c>
      <c r="M102" s="120"/>
      <c r="N102" s="120"/>
      <c r="O102" s="120"/>
      <c r="P102" s="120"/>
      <c r="Q102" s="120"/>
      <c r="R102" s="120"/>
      <c r="S102" s="120"/>
      <c r="T102" s="120"/>
      <c r="U102" s="120"/>
      <c r="V102" s="120"/>
      <c r="W102" s="120"/>
      <c r="X102" s="120"/>
      <c r="Y102" s="120"/>
      <c r="Z102" s="120"/>
      <c r="AA102" s="120"/>
      <c r="AB102" s="120"/>
      <c r="AC102" s="120"/>
      <c r="AD102" s="120"/>
      <c r="AE102" s="120"/>
      <c r="AF102" s="120"/>
      <c r="AG102" s="122">
        <f>'vzt-1.etapa - Vzduchotech...'!J36</f>
        <v>0</v>
      </c>
      <c r="AH102" s="10"/>
      <c r="AI102" s="10"/>
      <c r="AJ102" s="10"/>
      <c r="AK102" s="10"/>
      <c r="AL102" s="10"/>
      <c r="AM102" s="10"/>
      <c r="AN102" s="122">
        <f>SUM(AG102,AT102)</f>
        <v>0</v>
      </c>
      <c r="AO102" s="10"/>
      <c r="AP102" s="10"/>
      <c r="AQ102" s="123" t="s">
        <v>86</v>
      </c>
      <c r="AR102" s="68"/>
      <c r="AS102" s="124">
        <v>0</v>
      </c>
      <c r="AT102" s="125">
        <f>ROUND(SUM(AV102:AW102),2)</f>
        <v>0</v>
      </c>
      <c r="AU102" s="126">
        <f>'vzt-1.etapa - Vzduchotech...'!P139</f>
        <v>0</v>
      </c>
      <c r="AV102" s="125">
        <f>'vzt-1.etapa - Vzduchotech...'!J39</f>
        <v>0</v>
      </c>
      <c r="AW102" s="125">
        <f>'vzt-1.etapa - Vzduchotech...'!J40</f>
        <v>0</v>
      </c>
      <c r="AX102" s="125">
        <f>'vzt-1.etapa - Vzduchotech...'!J41</f>
        <v>0</v>
      </c>
      <c r="AY102" s="125">
        <f>'vzt-1.etapa - Vzduchotech...'!J42</f>
        <v>0</v>
      </c>
      <c r="AZ102" s="125">
        <f>'vzt-1.etapa - Vzduchotech...'!F39</f>
        <v>0</v>
      </c>
      <c r="BA102" s="125">
        <f>'vzt-1.etapa - Vzduchotech...'!F40</f>
        <v>0</v>
      </c>
      <c r="BB102" s="125">
        <f>'vzt-1.etapa - Vzduchotech...'!F41</f>
        <v>0</v>
      </c>
      <c r="BC102" s="125">
        <f>'vzt-1.etapa - Vzduchotech...'!F42</f>
        <v>0</v>
      </c>
      <c r="BD102" s="127">
        <f>'vzt-1.etapa - Vzduchotech...'!F43</f>
        <v>0</v>
      </c>
      <c r="BE102" s="4"/>
      <c r="BT102" s="26" t="s">
        <v>92</v>
      </c>
      <c r="BV102" s="26" t="s">
        <v>77</v>
      </c>
      <c r="BW102" s="26" t="s">
        <v>108</v>
      </c>
      <c r="BX102" s="26" t="s">
        <v>88</v>
      </c>
      <c r="CL102" s="26" t="s">
        <v>1</v>
      </c>
    </row>
    <row r="103" s="4" customFormat="1" ht="23.25" customHeight="1">
      <c r="A103" s="128" t="s">
        <v>89</v>
      </c>
      <c r="B103" s="68"/>
      <c r="C103" s="10"/>
      <c r="D103" s="10"/>
      <c r="E103" s="10"/>
      <c r="F103" s="120" t="s">
        <v>109</v>
      </c>
      <c r="G103" s="120"/>
      <c r="H103" s="120"/>
      <c r="I103" s="120"/>
      <c r="J103" s="120"/>
      <c r="K103" s="10"/>
      <c r="L103" s="120" t="s">
        <v>110</v>
      </c>
      <c r="M103" s="120"/>
      <c r="N103" s="120"/>
      <c r="O103" s="120"/>
      <c r="P103" s="120"/>
      <c r="Q103" s="120"/>
      <c r="R103" s="120"/>
      <c r="S103" s="120"/>
      <c r="T103" s="120"/>
      <c r="U103" s="120"/>
      <c r="V103" s="120"/>
      <c r="W103" s="120"/>
      <c r="X103" s="120"/>
      <c r="Y103" s="120"/>
      <c r="Z103" s="120"/>
      <c r="AA103" s="120"/>
      <c r="AB103" s="120"/>
      <c r="AC103" s="120"/>
      <c r="AD103" s="120"/>
      <c r="AE103" s="120"/>
      <c r="AF103" s="120"/>
      <c r="AG103" s="122">
        <f>'zt-1.etapa - Zdravotechni...'!J36</f>
        <v>0</v>
      </c>
      <c r="AH103" s="10"/>
      <c r="AI103" s="10"/>
      <c r="AJ103" s="10"/>
      <c r="AK103" s="10"/>
      <c r="AL103" s="10"/>
      <c r="AM103" s="10"/>
      <c r="AN103" s="122">
        <f>SUM(AG103,AT103)</f>
        <v>0</v>
      </c>
      <c r="AO103" s="10"/>
      <c r="AP103" s="10"/>
      <c r="AQ103" s="123" t="s">
        <v>86</v>
      </c>
      <c r="AR103" s="68"/>
      <c r="AS103" s="124">
        <v>0</v>
      </c>
      <c r="AT103" s="125">
        <f>ROUND(SUM(AV103:AW103),2)</f>
        <v>0</v>
      </c>
      <c r="AU103" s="126">
        <f>'zt-1.etapa - Zdravotechni...'!P142</f>
        <v>0</v>
      </c>
      <c r="AV103" s="125">
        <f>'zt-1.etapa - Zdravotechni...'!J39</f>
        <v>0</v>
      </c>
      <c r="AW103" s="125">
        <f>'zt-1.etapa - Zdravotechni...'!J40</f>
        <v>0</v>
      </c>
      <c r="AX103" s="125">
        <f>'zt-1.etapa - Zdravotechni...'!J41</f>
        <v>0</v>
      </c>
      <c r="AY103" s="125">
        <f>'zt-1.etapa - Zdravotechni...'!J42</f>
        <v>0</v>
      </c>
      <c r="AZ103" s="125">
        <f>'zt-1.etapa - Zdravotechni...'!F39</f>
        <v>0</v>
      </c>
      <c r="BA103" s="125">
        <f>'zt-1.etapa - Zdravotechni...'!F40</f>
        <v>0</v>
      </c>
      <c r="BB103" s="125">
        <f>'zt-1.etapa - Zdravotechni...'!F41</f>
        <v>0</v>
      </c>
      <c r="BC103" s="125">
        <f>'zt-1.etapa - Zdravotechni...'!F42</f>
        <v>0</v>
      </c>
      <c r="BD103" s="127">
        <f>'zt-1.etapa - Zdravotechni...'!F43</f>
        <v>0</v>
      </c>
      <c r="BE103" s="4"/>
      <c r="BT103" s="26" t="s">
        <v>92</v>
      </c>
      <c r="BV103" s="26" t="s">
        <v>77</v>
      </c>
      <c r="BW103" s="26" t="s">
        <v>111</v>
      </c>
      <c r="BX103" s="26" t="s">
        <v>88</v>
      </c>
      <c r="CL103" s="26" t="s">
        <v>1</v>
      </c>
    </row>
    <row r="104" s="4" customFormat="1" ht="23.25" customHeight="1">
      <c r="A104" s="128" t="s">
        <v>89</v>
      </c>
      <c r="B104" s="68"/>
      <c r="C104" s="10"/>
      <c r="D104" s="10"/>
      <c r="E104" s="10"/>
      <c r="F104" s="120" t="s">
        <v>112</v>
      </c>
      <c r="G104" s="120"/>
      <c r="H104" s="120"/>
      <c r="I104" s="120"/>
      <c r="J104" s="120"/>
      <c r="K104" s="10"/>
      <c r="L104" s="120" t="s">
        <v>113</v>
      </c>
      <c r="M104" s="120"/>
      <c r="N104" s="120"/>
      <c r="O104" s="120"/>
      <c r="P104" s="120"/>
      <c r="Q104" s="120"/>
      <c r="R104" s="120"/>
      <c r="S104" s="120"/>
      <c r="T104" s="120"/>
      <c r="U104" s="120"/>
      <c r="V104" s="120"/>
      <c r="W104" s="120"/>
      <c r="X104" s="120"/>
      <c r="Y104" s="120"/>
      <c r="Z104" s="120"/>
      <c r="AA104" s="120"/>
      <c r="AB104" s="120"/>
      <c r="AC104" s="120"/>
      <c r="AD104" s="120"/>
      <c r="AE104" s="120"/>
      <c r="AF104" s="120"/>
      <c r="AG104" s="122">
        <f>'eps-1.etapa - EPS-I.etapa'!J36</f>
        <v>0</v>
      </c>
      <c r="AH104" s="10"/>
      <c r="AI104" s="10"/>
      <c r="AJ104" s="10"/>
      <c r="AK104" s="10"/>
      <c r="AL104" s="10"/>
      <c r="AM104" s="10"/>
      <c r="AN104" s="122">
        <f>SUM(AG104,AT104)</f>
        <v>0</v>
      </c>
      <c r="AO104" s="10"/>
      <c r="AP104" s="10"/>
      <c r="AQ104" s="123" t="s">
        <v>86</v>
      </c>
      <c r="AR104" s="68"/>
      <c r="AS104" s="124">
        <v>0</v>
      </c>
      <c r="AT104" s="125">
        <f>ROUND(SUM(AV104:AW104),2)</f>
        <v>0</v>
      </c>
      <c r="AU104" s="126">
        <f>'eps-1.etapa - EPS-I.etapa'!P137</f>
        <v>0</v>
      </c>
      <c r="AV104" s="125">
        <f>'eps-1.etapa - EPS-I.etapa'!J39</f>
        <v>0</v>
      </c>
      <c r="AW104" s="125">
        <f>'eps-1.etapa - EPS-I.etapa'!J40</f>
        <v>0</v>
      </c>
      <c r="AX104" s="125">
        <f>'eps-1.etapa - EPS-I.etapa'!J41</f>
        <v>0</v>
      </c>
      <c r="AY104" s="125">
        <f>'eps-1.etapa - EPS-I.etapa'!J42</f>
        <v>0</v>
      </c>
      <c r="AZ104" s="125">
        <f>'eps-1.etapa - EPS-I.etapa'!F39</f>
        <v>0</v>
      </c>
      <c r="BA104" s="125">
        <f>'eps-1.etapa - EPS-I.etapa'!F40</f>
        <v>0</v>
      </c>
      <c r="BB104" s="125">
        <f>'eps-1.etapa - EPS-I.etapa'!F41</f>
        <v>0</v>
      </c>
      <c r="BC104" s="125">
        <f>'eps-1.etapa - EPS-I.etapa'!F42</f>
        <v>0</v>
      </c>
      <c r="BD104" s="127">
        <f>'eps-1.etapa - EPS-I.etapa'!F43</f>
        <v>0</v>
      </c>
      <c r="BE104" s="4"/>
      <c r="BT104" s="26" t="s">
        <v>92</v>
      </c>
      <c r="BV104" s="26" t="s">
        <v>77</v>
      </c>
      <c r="BW104" s="26" t="s">
        <v>114</v>
      </c>
      <c r="BX104" s="26" t="s">
        <v>88</v>
      </c>
      <c r="CL104" s="26" t="s">
        <v>1</v>
      </c>
    </row>
    <row r="105" s="4" customFormat="1" ht="23.25" customHeight="1">
      <c r="A105" s="128" t="s">
        <v>89</v>
      </c>
      <c r="B105" s="68"/>
      <c r="C105" s="10"/>
      <c r="D105" s="10"/>
      <c r="E105" s="10"/>
      <c r="F105" s="120" t="s">
        <v>115</v>
      </c>
      <c r="G105" s="120"/>
      <c r="H105" s="120"/>
      <c r="I105" s="120"/>
      <c r="J105" s="120"/>
      <c r="K105" s="10"/>
      <c r="L105" s="120" t="s">
        <v>116</v>
      </c>
      <c r="M105" s="120"/>
      <c r="N105" s="120"/>
      <c r="O105" s="120"/>
      <c r="P105" s="120"/>
      <c r="Q105" s="120"/>
      <c r="R105" s="120"/>
      <c r="S105" s="120"/>
      <c r="T105" s="120"/>
      <c r="U105" s="120"/>
      <c r="V105" s="120"/>
      <c r="W105" s="120"/>
      <c r="X105" s="120"/>
      <c r="Y105" s="120"/>
      <c r="Z105" s="120"/>
      <c r="AA105" s="120"/>
      <c r="AB105" s="120"/>
      <c r="AC105" s="120"/>
      <c r="AD105" s="120"/>
      <c r="AE105" s="120"/>
      <c r="AF105" s="120"/>
      <c r="AG105" s="122">
        <f>'hsp-1.etapa - HSP -I.etapa'!J36</f>
        <v>0</v>
      </c>
      <c r="AH105" s="10"/>
      <c r="AI105" s="10"/>
      <c r="AJ105" s="10"/>
      <c r="AK105" s="10"/>
      <c r="AL105" s="10"/>
      <c r="AM105" s="10"/>
      <c r="AN105" s="122">
        <f>SUM(AG105,AT105)</f>
        <v>0</v>
      </c>
      <c r="AO105" s="10"/>
      <c r="AP105" s="10"/>
      <c r="AQ105" s="123" t="s">
        <v>86</v>
      </c>
      <c r="AR105" s="68"/>
      <c r="AS105" s="124">
        <v>0</v>
      </c>
      <c r="AT105" s="125">
        <f>ROUND(SUM(AV105:AW105),2)</f>
        <v>0</v>
      </c>
      <c r="AU105" s="126">
        <f>'hsp-1.etapa - HSP -I.etapa'!P137</f>
        <v>0</v>
      </c>
      <c r="AV105" s="125">
        <f>'hsp-1.etapa - HSP -I.etapa'!J39</f>
        <v>0</v>
      </c>
      <c r="AW105" s="125">
        <f>'hsp-1.etapa - HSP -I.etapa'!J40</f>
        <v>0</v>
      </c>
      <c r="AX105" s="125">
        <f>'hsp-1.etapa - HSP -I.etapa'!J41</f>
        <v>0</v>
      </c>
      <c r="AY105" s="125">
        <f>'hsp-1.etapa - HSP -I.etapa'!J42</f>
        <v>0</v>
      </c>
      <c r="AZ105" s="125">
        <f>'hsp-1.etapa - HSP -I.etapa'!F39</f>
        <v>0</v>
      </c>
      <c r="BA105" s="125">
        <f>'hsp-1.etapa - HSP -I.etapa'!F40</f>
        <v>0</v>
      </c>
      <c r="BB105" s="125">
        <f>'hsp-1.etapa - HSP -I.etapa'!F41</f>
        <v>0</v>
      </c>
      <c r="BC105" s="125">
        <f>'hsp-1.etapa - HSP -I.etapa'!F42</f>
        <v>0</v>
      </c>
      <c r="BD105" s="127">
        <f>'hsp-1.etapa - HSP -I.etapa'!F43</f>
        <v>0</v>
      </c>
      <c r="BE105" s="4"/>
      <c r="BT105" s="26" t="s">
        <v>92</v>
      </c>
      <c r="BV105" s="26" t="s">
        <v>77</v>
      </c>
      <c r="BW105" s="26" t="s">
        <v>117</v>
      </c>
      <c r="BX105" s="26" t="s">
        <v>88</v>
      </c>
      <c r="CL105" s="26" t="s">
        <v>1</v>
      </c>
    </row>
    <row r="106" s="4" customFormat="1" ht="23.25" customHeight="1">
      <c r="A106" s="128" t="s">
        <v>89</v>
      </c>
      <c r="B106" s="68"/>
      <c r="C106" s="10"/>
      <c r="D106" s="10"/>
      <c r="E106" s="10"/>
      <c r="F106" s="120" t="s">
        <v>118</v>
      </c>
      <c r="G106" s="120"/>
      <c r="H106" s="120"/>
      <c r="I106" s="120"/>
      <c r="J106" s="120"/>
      <c r="K106" s="10"/>
      <c r="L106" s="120" t="s">
        <v>119</v>
      </c>
      <c r="M106" s="120"/>
      <c r="N106" s="120"/>
      <c r="O106" s="120"/>
      <c r="P106" s="120"/>
      <c r="Q106" s="120"/>
      <c r="R106" s="120"/>
      <c r="S106" s="120"/>
      <c r="T106" s="120"/>
      <c r="U106" s="120"/>
      <c r="V106" s="120"/>
      <c r="W106" s="120"/>
      <c r="X106" s="120"/>
      <c r="Y106" s="120"/>
      <c r="Z106" s="120"/>
      <c r="AA106" s="120"/>
      <c r="AB106" s="120"/>
      <c r="AC106" s="120"/>
      <c r="AD106" s="120"/>
      <c r="AE106" s="120"/>
      <c r="AF106" s="120"/>
      <c r="AG106" s="122">
        <f>'stk-1.etapa - ŠTK-I.etapa'!J36</f>
        <v>0</v>
      </c>
      <c r="AH106" s="10"/>
      <c r="AI106" s="10"/>
      <c r="AJ106" s="10"/>
      <c r="AK106" s="10"/>
      <c r="AL106" s="10"/>
      <c r="AM106" s="10"/>
      <c r="AN106" s="122">
        <f>SUM(AG106,AT106)</f>
        <v>0</v>
      </c>
      <c r="AO106" s="10"/>
      <c r="AP106" s="10"/>
      <c r="AQ106" s="123" t="s">
        <v>86</v>
      </c>
      <c r="AR106" s="68"/>
      <c r="AS106" s="124">
        <v>0</v>
      </c>
      <c r="AT106" s="125">
        <f>ROUND(SUM(AV106:AW106),2)</f>
        <v>0</v>
      </c>
      <c r="AU106" s="126">
        <f>'stk-1.etapa - ŠTK-I.etapa'!P137</f>
        <v>0</v>
      </c>
      <c r="AV106" s="125">
        <f>'stk-1.etapa - ŠTK-I.etapa'!J39</f>
        <v>0</v>
      </c>
      <c r="AW106" s="125">
        <f>'stk-1.etapa - ŠTK-I.etapa'!J40</f>
        <v>0</v>
      </c>
      <c r="AX106" s="125">
        <f>'stk-1.etapa - ŠTK-I.etapa'!J41</f>
        <v>0</v>
      </c>
      <c r="AY106" s="125">
        <f>'stk-1.etapa - ŠTK-I.etapa'!J42</f>
        <v>0</v>
      </c>
      <c r="AZ106" s="125">
        <f>'stk-1.etapa - ŠTK-I.etapa'!F39</f>
        <v>0</v>
      </c>
      <c r="BA106" s="125">
        <f>'stk-1.etapa - ŠTK-I.etapa'!F40</f>
        <v>0</v>
      </c>
      <c r="BB106" s="125">
        <f>'stk-1.etapa - ŠTK-I.etapa'!F41</f>
        <v>0</v>
      </c>
      <c r="BC106" s="125">
        <f>'stk-1.etapa - ŠTK-I.etapa'!F42</f>
        <v>0</v>
      </c>
      <c r="BD106" s="127">
        <f>'stk-1.etapa - ŠTK-I.etapa'!F43</f>
        <v>0</v>
      </c>
      <c r="BE106" s="4"/>
      <c r="BT106" s="26" t="s">
        <v>92</v>
      </c>
      <c r="BV106" s="26" t="s">
        <v>77</v>
      </c>
      <c r="BW106" s="26" t="s">
        <v>120</v>
      </c>
      <c r="BX106" s="26" t="s">
        <v>88</v>
      </c>
      <c r="CL106" s="26" t="s">
        <v>1</v>
      </c>
    </row>
    <row r="107" s="4" customFormat="1" ht="23.25" customHeight="1">
      <c r="A107" s="4"/>
      <c r="B107" s="68"/>
      <c r="C107" s="10"/>
      <c r="D107" s="10"/>
      <c r="E107" s="120" t="s">
        <v>121</v>
      </c>
      <c r="F107" s="120"/>
      <c r="G107" s="120"/>
      <c r="H107" s="120"/>
      <c r="I107" s="120"/>
      <c r="J107" s="10"/>
      <c r="K107" s="120" t="s">
        <v>122</v>
      </c>
      <c r="L107" s="120"/>
      <c r="M107" s="120"/>
      <c r="N107" s="120"/>
      <c r="O107" s="120"/>
      <c r="P107" s="120"/>
      <c r="Q107" s="120"/>
      <c r="R107" s="120"/>
      <c r="S107" s="120"/>
      <c r="T107" s="120"/>
      <c r="U107" s="120"/>
      <c r="V107" s="120"/>
      <c r="W107" s="120"/>
      <c r="X107" s="120"/>
      <c r="Y107" s="120"/>
      <c r="Z107" s="120"/>
      <c r="AA107" s="120"/>
      <c r="AB107" s="120"/>
      <c r="AC107" s="120"/>
      <c r="AD107" s="120"/>
      <c r="AE107" s="120"/>
      <c r="AF107" s="120"/>
      <c r="AG107" s="121">
        <f>ROUND(SUM(AG108:AG116),2)</f>
        <v>0</v>
      </c>
      <c r="AH107" s="10"/>
      <c r="AI107" s="10"/>
      <c r="AJ107" s="10"/>
      <c r="AK107" s="10"/>
      <c r="AL107" s="10"/>
      <c r="AM107" s="10"/>
      <c r="AN107" s="122">
        <f>SUM(AG107,AT107)</f>
        <v>0</v>
      </c>
      <c r="AO107" s="10"/>
      <c r="AP107" s="10"/>
      <c r="AQ107" s="123" t="s">
        <v>86</v>
      </c>
      <c r="AR107" s="68"/>
      <c r="AS107" s="124">
        <f>ROUND(SUM(AS108:AS116),2)</f>
        <v>0</v>
      </c>
      <c r="AT107" s="125">
        <f>ROUND(SUM(AV107:AW107),2)</f>
        <v>0</v>
      </c>
      <c r="AU107" s="126">
        <f>ROUND(SUM(AU108:AU116),5)</f>
        <v>0</v>
      </c>
      <c r="AV107" s="125">
        <f>ROUND(AZ107*L29,2)</f>
        <v>0</v>
      </c>
      <c r="AW107" s="125">
        <f>ROUND(BA107*L30,2)</f>
        <v>0</v>
      </c>
      <c r="AX107" s="125">
        <f>ROUND(BB107*L29,2)</f>
        <v>0</v>
      </c>
      <c r="AY107" s="125">
        <f>ROUND(BC107*L30,2)</f>
        <v>0</v>
      </c>
      <c r="AZ107" s="125">
        <f>ROUND(SUM(AZ108:AZ116),2)</f>
        <v>0</v>
      </c>
      <c r="BA107" s="125">
        <f>ROUND(SUM(BA108:BA116),2)</f>
        <v>0</v>
      </c>
      <c r="BB107" s="125">
        <f>ROUND(SUM(BB108:BB116),2)</f>
        <v>0</v>
      </c>
      <c r="BC107" s="125">
        <f>ROUND(SUM(BC108:BC116),2)</f>
        <v>0</v>
      </c>
      <c r="BD107" s="127">
        <f>ROUND(SUM(BD108:BD116),2)</f>
        <v>0</v>
      </c>
      <c r="BE107" s="4"/>
      <c r="BS107" s="26" t="s">
        <v>74</v>
      </c>
      <c r="BT107" s="26" t="s">
        <v>87</v>
      </c>
      <c r="BU107" s="26" t="s">
        <v>76</v>
      </c>
      <c r="BV107" s="26" t="s">
        <v>77</v>
      </c>
      <c r="BW107" s="26" t="s">
        <v>123</v>
      </c>
      <c r="BX107" s="26" t="s">
        <v>83</v>
      </c>
      <c r="CL107" s="26" t="s">
        <v>1</v>
      </c>
    </row>
    <row r="108" s="4" customFormat="1" ht="23.25" customHeight="1">
      <c r="A108" s="128" t="s">
        <v>89</v>
      </c>
      <c r="B108" s="68"/>
      <c r="C108" s="10"/>
      <c r="D108" s="10"/>
      <c r="E108" s="10"/>
      <c r="F108" s="120" t="s">
        <v>124</v>
      </c>
      <c r="G108" s="120"/>
      <c r="H108" s="120"/>
      <c r="I108" s="120"/>
      <c r="J108" s="120"/>
      <c r="K108" s="10"/>
      <c r="L108" s="120" t="s">
        <v>91</v>
      </c>
      <c r="M108" s="120"/>
      <c r="N108" s="120"/>
      <c r="O108" s="120"/>
      <c r="P108" s="120"/>
      <c r="Q108" s="120"/>
      <c r="R108" s="120"/>
      <c r="S108" s="120"/>
      <c r="T108" s="120"/>
      <c r="U108" s="120"/>
      <c r="V108" s="120"/>
      <c r="W108" s="120"/>
      <c r="X108" s="120"/>
      <c r="Y108" s="120"/>
      <c r="Z108" s="120"/>
      <c r="AA108" s="120"/>
      <c r="AB108" s="120"/>
      <c r="AC108" s="120"/>
      <c r="AD108" s="120"/>
      <c r="AE108" s="120"/>
      <c r="AF108" s="120"/>
      <c r="AG108" s="122">
        <f>'as-2.etapa - architektoni...'!J36</f>
        <v>0</v>
      </c>
      <c r="AH108" s="10"/>
      <c r="AI108" s="10"/>
      <c r="AJ108" s="10"/>
      <c r="AK108" s="10"/>
      <c r="AL108" s="10"/>
      <c r="AM108" s="10"/>
      <c r="AN108" s="122">
        <f>SUM(AG108,AT108)</f>
        <v>0</v>
      </c>
      <c r="AO108" s="10"/>
      <c r="AP108" s="10"/>
      <c r="AQ108" s="123" t="s">
        <v>86</v>
      </c>
      <c r="AR108" s="68"/>
      <c r="AS108" s="124">
        <v>0</v>
      </c>
      <c r="AT108" s="125">
        <f>ROUND(SUM(AV108:AW108),2)</f>
        <v>0</v>
      </c>
      <c r="AU108" s="126">
        <f>'as-2.etapa - architektoni...'!P157</f>
        <v>0</v>
      </c>
      <c r="AV108" s="125">
        <f>'as-2.etapa - architektoni...'!J39</f>
        <v>0</v>
      </c>
      <c r="AW108" s="125">
        <f>'as-2.etapa - architektoni...'!J40</f>
        <v>0</v>
      </c>
      <c r="AX108" s="125">
        <f>'as-2.etapa - architektoni...'!J41</f>
        <v>0</v>
      </c>
      <c r="AY108" s="125">
        <f>'as-2.etapa - architektoni...'!J42</f>
        <v>0</v>
      </c>
      <c r="AZ108" s="125">
        <f>'as-2.etapa - architektoni...'!F39</f>
        <v>0</v>
      </c>
      <c r="BA108" s="125">
        <f>'as-2.etapa - architektoni...'!F40</f>
        <v>0</v>
      </c>
      <c r="BB108" s="125">
        <f>'as-2.etapa - architektoni...'!F41</f>
        <v>0</v>
      </c>
      <c r="BC108" s="125">
        <f>'as-2.etapa - architektoni...'!F42</f>
        <v>0</v>
      </c>
      <c r="BD108" s="127">
        <f>'as-2.etapa - architektoni...'!F43</f>
        <v>0</v>
      </c>
      <c r="BE108" s="4"/>
      <c r="BT108" s="26" t="s">
        <v>92</v>
      </c>
      <c r="BV108" s="26" t="s">
        <v>77</v>
      </c>
      <c r="BW108" s="26" t="s">
        <v>125</v>
      </c>
      <c r="BX108" s="26" t="s">
        <v>123</v>
      </c>
      <c r="CL108" s="26" t="s">
        <v>1</v>
      </c>
    </row>
    <row r="109" s="4" customFormat="1" ht="23.25" customHeight="1">
      <c r="A109" s="128" t="s">
        <v>89</v>
      </c>
      <c r="B109" s="68"/>
      <c r="C109" s="10"/>
      <c r="D109" s="10"/>
      <c r="E109" s="10"/>
      <c r="F109" s="120" t="s">
        <v>126</v>
      </c>
      <c r="G109" s="120"/>
      <c r="H109" s="120"/>
      <c r="I109" s="120"/>
      <c r="J109" s="120"/>
      <c r="K109" s="10"/>
      <c r="L109" s="120" t="s">
        <v>95</v>
      </c>
      <c r="M109" s="120"/>
      <c r="N109" s="120"/>
      <c r="O109" s="120"/>
      <c r="P109" s="120"/>
      <c r="Q109" s="120"/>
      <c r="R109" s="120"/>
      <c r="S109" s="120"/>
      <c r="T109" s="120"/>
      <c r="U109" s="120"/>
      <c r="V109" s="120"/>
      <c r="W109" s="120"/>
      <c r="X109" s="120"/>
      <c r="Y109" s="120"/>
      <c r="Z109" s="120"/>
      <c r="AA109" s="120"/>
      <c r="AB109" s="120"/>
      <c r="AC109" s="120"/>
      <c r="AD109" s="120"/>
      <c r="AE109" s="120"/>
      <c r="AF109" s="120"/>
      <c r="AG109" s="122">
        <f>'st-2.etapa - Statika'!J36</f>
        <v>0</v>
      </c>
      <c r="AH109" s="10"/>
      <c r="AI109" s="10"/>
      <c r="AJ109" s="10"/>
      <c r="AK109" s="10"/>
      <c r="AL109" s="10"/>
      <c r="AM109" s="10"/>
      <c r="AN109" s="122">
        <f>SUM(AG109,AT109)</f>
        <v>0</v>
      </c>
      <c r="AO109" s="10"/>
      <c r="AP109" s="10"/>
      <c r="AQ109" s="123" t="s">
        <v>86</v>
      </c>
      <c r="AR109" s="68"/>
      <c r="AS109" s="124">
        <v>0</v>
      </c>
      <c r="AT109" s="125">
        <f>ROUND(SUM(AV109:AW109),2)</f>
        <v>0</v>
      </c>
      <c r="AU109" s="126">
        <f>'st-2.etapa - Statika'!P146</f>
        <v>0</v>
      </c>
      <c r="AV109" s="125">
        <f>'st-2.etapa - Statika'!J39</f>
        <v>0</v>
      </c>
      <c r="AW109" s="125">
        <f>'st-2.etapa - Statika'!J40</f>
        <v>0</v>
      </c>
      <c r="AX109" s="125">
        <f>'st-2.etapa - Statika'!J41</f>
        <v>0</v>
      </c>
      <c r="AY109" s="125">
        <f>'st-2.etapa - Statika'!J42</f>
        <v>0</v>
      </c>
      <c r="AZ109" s="125">
        <f>'st-2.etapa - Statika'!F39</f>
        <v>0</v>
      </c>
      <c r="BA109" s="125">
        <f>'st-2.etapa - Statika'!F40</f>
        <v>0</v>
      </c>
      <c r="BB109" s="125">
        <f>'st-2.etapa - Statika'!F41</f>
        <v>0</v>
      </c>
      <c r="BC109" s="125">
        <f>'st-2.etapa - Statika'!F42</f>
        <v>0</v>
      </c>
      <c r="BD109" s="127">
        <f>'st-2.etapa - Statika'!F43</f>
        <v>0</v>
      </c>
      <c r="BE109" s="4"/>
      <c r="BT109" s="26" t="s">
        <v>92</v>
      </c>
      <c r="BV109" s="26" t="s">
        <v>77</v>
      </c>
      <c r="BW109" s="26" t="s">
        <v>127</v>
      </c>
      <c r="BX109" s="26" t="s">
        <v>123</v>
      </c>
      <c r="CL109" s="26" t="s">
        <v>1</v>
      </c>
    </row>
    <row r="110" s="4" customFormat="1" ht="23.25" customHeight="1">
      <c r="A110" s="128" t="s">
        <v>89</v>
      </c>
      <c r="B110" s="68"/>
      <c r="C110" s="10"/>
      <c r="D110" s="10"/>
      <c r="E110" s="10"/>
      <c r="F110" s="120" t="s">
        <v>128</v>
      </c>
      <c r="G110" s="120"/>
      <c r="H110" s="120"/>
      <c r="I110" s="120"/>
      <c r="J110" s="120"/>
      <c r="K110" s="10"/>
      <c r="L110" s="120" t="s">
        <v>129</v>
      </c>
      <c r="M110" s="120"/>
      <c r="N110" s="120"/>
      <c r="O110" s="120"/>
      <c r="P110" s="120"/>
      <c r="Q110" s="120"/>
      <c r="R110" s="120"/>
      <c r="S110" s="120"/>
      <c r="T110" s="120"/>
      <c r="U110" s="120"/>
      <c r="V110" s="120"/>
      <c r="W110" s="120"/>
      <c r="X110" s="120"/>
      <c r="Y110" s="120"/>
      <c r="Z110" s="120"/>
      <c r="AA110" s="120"/>
      <c r="AB110" s="120"/>
      <c r="AC110" s="120"/>
      <c r="AD110" s="120"/>
      <c r="AE110" s="120"/>
      <c r="AF110" s="120"/>
      <c r="AG110" s="122">
        <f>'eo-2.etapa - Elektroinšta...'!J36</f>
        <v>0</v>
      </c>
      <c r="AH110" s="10"/>
      <c r="AI110" s="10"/>
      <c r="AJ110" s="10"/>
      <c r="AK110" s="10"/>
      <c r="AL110" s="10"/>
      <c r="AM110" s="10"/>
      <c r="AN110" s="122">
        <f>SUM(AG110,AT110)</f>
        <v>0</v>
      </c>
      <c r="AO110" s="10"/>
      <c r="AP110" s="10"/>
      <c r="AQ110" s="123" t="s">
        <v>86</v>
      </c>
      <c r="AR110" s="68"/>
      <c r="AS110" s="124">
        <v>0</v>
      </c>
      <c r="AT110" s="125">
        <f>ROUND(SUM(AV110:AW110),2)</f>
        <v>0</v>
      </c>
      <c r="AU110" s="126">
        <f>'eo-2.etapa - Elektroinšta...'!P146</f>
        <v>0</v>
      </c>
      <c r="AV110" s="125">
        <f>'eo-2.etapa - Elektroinšta...'!J39</f>
        <v>0</v>
      </c>
      <c r="AW110" s="125">
        <f>'eo-2.etapa - Elektroinšta...'!J40</f>
        <v>0</v>
      </c>
      <c r="AX110" s="125">
        <f>'eo-2.etapa - Elektroinšta...'!J41</f>
        <v>0</v>
      </c>
      <c r="AY110" s="125">
        <f>'eo-2.etapa - Elektroinšta...'!J42</f>
        <v>0</v>
      </c>
      <c r="AZ110" s="125">
        <f>'eo-2.etapa - Elektroinšta...'!F39</f>
        <v>0</v>
      </c>
      <c r="BA110" s="125">
        <f>'eo-2.etapa - Elektroinšta...'!F40</f>
        <v>0</v>
      </c>
      <c r="BB110" s="125">
        <f>'eo-2.etapa - Elektroinšta...'!F41</f>
        <v>0</v>
      </c>
      <c r="BC110" s="125">
        <f>'eo-2.etapa - Elektroinšta...'!F42</f>
        <v>0</v>
      </c>
      <c r="BD110" s="127">
        <f>'eo-2.etapa - Elektroinšta...'!F43</f>
        <v>0</v>
      </c>
      <c r="BE110" s="4"/>
      <c r="BT110" s="26" t="s">
        <v>92</v>
      </c>
      <c r="BV110" s="26" t="s">
        <v>77</v>
      </c>
      <c r="BW110" s="26" t="s">
        <v>130</v>
      </c>
      <c r="BX110" s="26" t="s">
        <v>123</v>
      </c>
      <c r="CL110" s="26" t="s">
        <v>33</v>
      </c>
    </row>
    <row r="111" s="4" customFormat="1" ht="23.25" customHeight="1">
      <c r="A111" s="128" t="s">
        <v>89</v>
      </c>
      <c r="B111" s="68"/>
      <c r="C111" s="10"/>
      <c r="D111" s="10"/>
      <c r="E111" s="10"/>
      <c r="F111" s="120" t="s">
        <v>131</v>
      </c>
      <c r="G111" s="120"/>
      <c r="H111" s="120"/>
      <c r="I111" s="120"/>
      <c r="J111" s="120"/>
      <c r="K111" s="10"/>
      <c r="L111" s="120" t="s">
        <v>132</v>
      </c>
      <c r="M111" s="120"/>
      <c r="N111" s="120"/>
      <c r="O111" s="120"/>
      <c r="P111" s="120"/>
      <c r="Q111" s="120"/>
      <c r="R111" s="120"/>
      <c r="S111" s="120"/>
      <c r="T111" s="120"/>
      <c r="U111" s="120"/>
      <c r="V111" s="120"/>
      <c r="W111" s="120"/>
      <c r="X111" s="120"/>
      <c r="Y111" s="120"/>
      <c r="Z111" s="120"/>
      <c r="AA111" s="120"/>
      <c r="AB111" s="120"/>
      <c r="AC111" s="120"/>
      <c r="AD111" s="120"/>
      <c r="AE111" s="120"/>
      <c r="AF111" s="120"/>
      <c r="AG111" s="122">
        <f>'úk-2.etapa - Ústredné vyk...'!J36</f>
        <v>0</v>
      </c>
      <c r="AH111" s="10"/>
      <c r="AI111" s="10"/>
      <c r="AJ111" s="10"/>
      <c r="AK111" s="10"/>
      <c r="AL111" s="10"/>
      <c r="AM111" s="10"/>
      <c r="AN111" s="122">
        <f>SUM(AG111,AT111)</f>
        <v>0</v>
      </c>
      <c r="AO111" s="10"/>
      <c r="AP111" s="10"/>
      <c r="AQ111" s="123" t="s">
        <v>86</v>
      </c>
      <c r="AR111" s="68"/>
      <c r="AS111" s="124">
        <v>0</v>
      </c>
      <c r="AT111" s="125">
        <f>ROUND(SUM(AV111:AW111),2)</f>
        <v>0</v>
      </c>
      <c r="AU111" s="126">
        <f>'úk-2.etapa - Ústredné vyk...'!P144</f>
        <v>0</v>
      </c>
      <c r="AV111" s="125">
        <f>'úk-2.etapa - Ústredné vyk...'!J39</f>
        <v>0</v>
      </c>
      <c r="AW111" s="125">
        <f>'úk-2.etapa - Ústredné vyk...'!J40</f>
        <v>0</v>
      </c>
      <c r="AX111" s="125">
        <f>'úk-2.etapa - Ústredné vyk...'!J41</f>
        <v>0</v>
      </c>
      <c r="AY111" s="125">
        <f>'úk-2.etapa - Ústredné vyk...'!J42</f>
        <v>0</v>
      </c>
      <c r="AZ111" s="125">
        <f>'úk-2.etapa - Ústredné vyk...'!F39</f>
        <v>0</v>
      </c>
      <c r="BA111" s="125">
        <f>'úk-2.etapa - Ústredné vyk...'!F40</f>
        <v>0</v>
      </c>
      <c r="BB111" s="125">
        <f>'úk-2.etapa - Ústredné vyk...'!F41</f>
        <v>0</v>
      </c>
      <c r="BC111" s="125">
        <f>'úk-2.etapa - Ústredné vyk...'!F42</f>
        <v>0</v>
      </c>
      <c r="BD111" s="127">
        <f>'úk-2.etapa - Ústredné vyk...'!F43</f>
        <v>0</v>
      </c>
      <c r="BE111" s="4"/>
      <c r="BT111" s="26" t="s">
        <v>92</v>
      </c>
      <c r="BV111" s="26" t="s">
        <v>77</v>
      </c>
      <c r="BW111" s="26" t="s">
        <v>133</v>
      </c>
      <c r="BX111" s="26" t="s">
        <v>123</v>
      </c>
      <c r="CL111" s="26" t="s">
        <v>1</v>
      </c>
    </row>
    <row r="112" s="4" customFormat="1" ht="23.25" customHeight="1">
      <c r="A112" s="128" t="s">
        <v>89</v>
      </c>
      <c r="B112" s="68"/>
      <c r="C112" s="10"/>
      <c r="D112" s="10"/>
      <c r="E112" s="10"/>
      <c r="F112" s="120" t="s">
        <v>134</v>
      </c>
      <c r="G112" s="120"/>
      <c r="H112" s="120"/>
      <c r="I112" s="120"/>
      <c r="J112" s="120"/>
      <c r="K112" s="10"/>
      <c r="L112" s="120" t="s">
        <v>135</v>
      </c>
      <c r="M112" s="120"/>
      <c r="N112" s="120"/>
      <c r="O112" s="120"/>
      <c r="P112" s="120"/>
      <c r="Q112" s="120"/>
      <c r="R112" s="120"/>
      <c r="S112" s="120"/>
      <c r="T112" s="120"/>
      <c r="U112" s="120"/>
      <c r="V112" s="120"/>
      <c r="W112" s="120"/>
      <c r="X112" s="120"/>
      <c r="Y112" s="120"/>
      <c r="Z112" s="120"/>
      <c r="AA112" s="120"/>
      <c r="AB112" s="120"/>
      <c r="AC112" s="120"/>
      <c r="AD112" s="120"/>
      <c r="AE112" s="120"/>
      <c r="AF112" s="120"/>
      <c r="AG112" s="122">
        <f>'vzt-2.etapa - Vzduchotech...'!J36</f>
        <v>0</v>
      </c>
      <c r="AH112" s="10"/>
      <c r="AI112" s="10"/>
      <c r="AJ112" s="10"/>
      <c r="AK112" s="10"/>
      <c r="AL112" s="10"/>
      <c r="AM112" s="10"/>
      <c r="AN112" s="122">
        <f>SUM(AG112,AT112)</f>
        <v>0</v>
      </c>
      <c r="AO112" s="10"/>
      <c r="AP112" s="10"/>
      <c r="AQ112" s="123" t="s">
        <v>86</v>
      </c>
      <c r="AR112" s="68"/>
      <c r="AS112" s="124">
        <v>0</v>
      </c>
      <c r="AT112" s="125">
        <f>ROUND(SUM(AV112:AW112),2)</f>
        <v>0</v>
      </c>
      <c r="AU112" s="126">
        <f>'vzt-2.etapa - Vzduchotech...'!P139</f>
        <v>0</v>
      </c>
      <c r="AV112" s="125">
        <f>'vzt-2.etapa - Vzduchotech...'!J39</f>
        <v>0</v>
      </c>
      <c r="AW112" s="125">
        <f>'vzt-2.etapa - Vzduchotech...'!J40</f>
        <v>0</v>
      </c>
      <c r="AX112" s="125">
        <f>'vzt-2.etapa - Vzduchotech...'!J41</f>
        <v>0</v>
      </c>
      <c r="AY112" s="125">
        <f>'vzt-2.etapa - Vzduchotech...'!J42</f>
        <v>0</v>
      </c>
      <c r="AZ112" s="125">
        <f>'vzt-2.etapa - Vzduchotech...'!F39</f>
        <v>0</v>
      </c>
      <c r="BA112" s="125">
        <f>'vzt-2.etapa - Vzduchotech...'!F40</f>
        <v>0</v>
      </c>
      <c r="BB112" s="125">
        <f>'vzt-2.etapa - Vzduchotech...'!F41</f>
        <v>0</v>
      </c>
      <c r="BC112" s="125">
        <f>'vzt-2.etapa - Vzduchotech...'!F42</f>
        <v>0</v>
      </c>
      <c r="BD112" s="127">
        <f>'vzt-2.etapa - Vzduchotech...'!F43</f>
        <v>0</v>
      </c>
      <c r="BE112" s="4"/>
      <c r="BT112" s="26" t="s">
        <v>92</v>
      </c>
      <c r="BV112" s="26" t="s">
        <v>77</v>
      </c>
      <c r="BW112" s="26" t="s">
        <v>136</v>
      </c>
      <c r="BX112" s="26" t="s">
        <v>123</v>
      </c>
      <c r="CL112" s="26" t="s">
        <v>1</v>
      </c>
    </row>
    <row r="113" s="4" customFormat="1" ht="23.25" customHeight="1">
      <c r="A113" s="128" t="s">
        <v>89</v>
      </c>
      <c r="B113" s="68"/>
      <c r="C113" s="10"/>
      <c r="D113" s="10"/>
      <c r="E113" s="10"/>
      <c r="F113" s="120" t="s">
        <v>137</v>
      </c>
      <c r="G113" s="120"/>
      <c r="H113" s="120"/>
      <c r="I113" s="120"/>
      <c r="J113" s="120"/>
      <c r="K113" s="10"/>
      <c r="L113" s="120" t="s">
        <v>138</v>
      </c>
      <c r="M113" s="120"/>
      <c r="N113" s="120"/>
      <c r="O113" s="120"/>
      <c r="P113" s="120"/>
      <c r="Q113" s="120"/>
      <c r="R113" s="120"/>
      <c r="S113" s="120"/>
      <c r="T113" s="120"/>
      <c r="U113" s="120"/>
      <c r="V113" s="120"/>
      <c r="W113" s="120"/>
      <c r="X113" s="120"/>
      <c r="Y113" s="120"/>
      <c r="Z113" s="120"/>
      <c r="AA113" s="120"/>
      <c r="AB113" s="120"/>
      <c r="AC113" s="120"/>
      <c r="AD113" s="120"/>
      <c r="AE113" s="120"/>
      <c r="AF113" s="120"/>
      <c r="AG113" s="122">
        <f>'zt-2.etapa - Zdravotechni...'!J36</f>
        <v>0</v>
      </c>
      <c r="AH113" s="10"/>
      <c r="AI113" s="10"/>
      <c r="AJ113" s="10"/>
      <c r="AK113" s="10"/>
      <c r="AL113" s="10"/>
      <c r="AM113" s="10"/>
      <c r="AN113" s="122">
        <f>SUM(AG113,AT113)</f>
        <v>0</v>
      </c>
      <c r="AO113" s="10"/>
      <c r="AP113" s="10"/>
      <c r="AQ113" s="123" t="s">
        <v>86</v>
      </c>
      <c r="AR113" s="68"/>
      <c r="AS113" s="124">
        <v>0</v>
      </c>
      <c r="AT113" s="125">
        <f>ROUND(SUM(AV113:AW113),2)</f>
        <v>0</v>
      </c>
      <c r="AU113" s="126">
        <f>'zt-2.etapa - Zdravotechni...'!P142</f>
        <v>0</v>
      </c>
      <c r="AV113" s="125">
        <f>'zt-2.etapa - Zdravotechni...'!J39</f>
        <v>0</v>
      </c>
      <c r="AW113" s="125">
        <f>'zt-2.etapa - Zdravotechni...'!J40</f>
        <v>0</v>
      </c>
      <c r="AX113" s="125">
        <f>'zt-2.etapa - Zdravotechni...'!J41</f>
        <v>0</v>
      </c>
      <c r="AY113" s="125">
        <f>'zt-2.etapa - Zdravotechni...'!J42</f>
        <v>0</v>
      </c>
      <c r="AZ113" s="125">
        <f>'zt-2.etapa - Zdravotechni...'!F39</f>
        <v>0</v>
      </c>
      <c r="BA113" s="125">
        <f>'zt-2.etapa - Zdravotechni...'!F40</f>
        <v>0</v>
      </c>
      <c r="BB113" s="125">
        <f>'zt-2.etapa - Zdravotechni...'!F41</f>
        <v>0</v>
      </c>
      <c r="BC113" s="125">
        <f>'zt-2.etapa - Zdravotechni...'!F42</f>
        <v>0</v>
      </c>
      <c r="BD113" s="127">
        <f>'zt-2.etapa - Zdravotechni...'!F43</f>
        <v>0</v>
      </c>
      <c r="BE113" s="4"/>
      <c r="BT113" s="26" t="s">
        <v>92</v>
      </c>
      <c r="BV113" s="26" t="s">
        <v>77</v>
      </c>
      <c r="BW113" s="26" t="s">
        <v>139</v>
      </c>
      <c r="BX113" s="26" t="s">
        <v>123</v>
      </c>
      <c r="CL113" s="26" t="s">
        <v>1</v>
      </c>
    </row>
    <row r="114" s="4" customFormat="1" ht="23.25" customHeight="1">
      <c r="A114" s="128" t="s">
        <v>89</v>
      </c>
      <c r="B114" s="68"/>
      <c r="C114" s="10"/>
      <c r="D114" s="10"/>
      <c r="E114" s="10"/>
      <c r="F114" s="120" t="s">
        <v>140</v>
      </c>
      <c r="G114" s="120"/>
      <c r="H114" s="120"/>
      <c r="I114" s="120"/>
      <c r="J114" s="120"/>
      <c r="K114" s="10"/>
      <c r="L114" s="120" t="s">
        <v>141</v>
      </c>
      <c r="M114" s="120"/>
      <c r="N114" s="120"/>
      <c r="O114" s="120"/>
      <c r="P114" s="120"/>
      <c r="Q114" s="120"/>
      <c r="R114" s="120"/>
      <c r="S114" s="120"/>
      <c r="T114" s="120"/>
      <c r="U114" s="120"/>
      <c r="V114" s="120"/>
      <c r="W114" s="120"/>
      <c r="X114" s="120"/>
      <c r="Y114" s="120"/>
      <c r="Z114" s="120"/>
      <c r="AA114" s="120"/>
      <c r="AB114" s="120"/>
      <c r="AC114" s="120"/>
      <c r="AD114" s="120"/>
      <c r="AE114" s="120"/>
      <c r="AF114" s="120"/>
      <c r="AG114" s="122">
        <f>'eps-2.etapa - EPS-II.etapa'!J36</f>
        <v>0</v>
      </c>
      <c r="AH114" s="10"/>
      <c r="AI114" s="10"/>
      <c r="AJ114" s="10"/>
      <c r="AK114" s="10"/>
      <c r="AL114" s="10"/>
      <c r="AM114" s="10"/>
      <c r="AN114" s="122">
        <f>SUM(AG114,AT114)</f>
        <v>0</v>
      </c>
      <c r="AO114" s="10"/>
      <c r="AP114" s="10"/>
      <c r="AQ114" s="123" t="s">
        <v>86</v>
      </c>
      <c r="AR114" s="68"/>
      <c r="AS114" s="124">
        <v>0</v>
      </c>
      <c r="AT114" s="125">
        <f>ROUND(SUM(AV114:AW114),2)</f>
        <v>0</v>
      </c>
      <c r="AU114" s="126">
        <f>'eps-2.etapa - EPS-II.etapa'!P137</f>
        <v>0</v>
      </c>
      <c r="AV114" s="125">
        <f>'eps-2.etapa - EPS-II.etapa'!J39</f>
        <v>0</v>
      </c>
      <c r="AW114" s="125">
        <f>'eps-2.etapa - EPS-II.etapa'!J40</f>
        <v>0</v>
      </c>
      <c r="AX114" s="125">
        <f>'eps-2.etapa - EPS-II.etapa'!J41</f>
        <v>0</v>
      </c>
      <c r="AY114" s="125">
        <f>'eps-2.etapa - EPS-II.etapa'!J42</f>
        <v>0</v>
      </c>
      <c r="AZ114" s="125">
        <f>'eps-2.etapa - EPS-II.etapa'!F39</f>
        <v>0</v>
      </c>
      <c r="BA114" s="125">
        <f>'eps-2.etapa - EPS-II.etapa'!F40</f>
        <v>0</v>
      </c>
      <c r="BB114" s="125">
        <f>'eps-2.etapa - EPS-II.etapa'!F41</f>
        <v>0</v>
      </c>
      <c r="BC114" s="125">
        <f>'eps-2.etapa - EPS-II.etapa'!F42</f>
        <v>0</v>
      </c>
      <c r="BD114" s="127">
        <f>'eps-2.etapa - EPS-II.etapa'!F43</f>
        <v>0</v>
      </c>
      <c r="BE114" s="4"/>
      <c r="BT114" s="26" t="s">
        <v>92</v>
      </c>
      <c r="BV114" s="26" t="s">
        <v>77</v>
      </c>
      <c r="BW114" s="26" t="s">
        <v>142</v>
      </c>
      <c r="BX114" s="26" t="s">
        <v>123</v>
      </c>
      <c r="CL114" s="26" t="s">
        <v>1</v>
      </c>
    </row>
    <row r="115" s="4" customFormat="1" ht="23.25" customHeight="1">
      <c r="A115" s="128" t="s">
        <v>89</v>
      </c>
      <c r="B115" s="68"/>
      <c r="C115" s="10"/>
      <c r="D115" s="10"/>
      <c r="E115" s="10"/>
      <c r="F115" s="120" t="s">
        <v>143</v>
      </c>
      <c r="G115" s="120"/>
      <c r="H115" s="120"/>
      <c r="I115" s="120"/>
      <c r="J115" s="120"/>
      <c r="K115" s="10"/>
      <c r="L115" s="120" t="s">
        <v>144</v>
      </c>
      <c r="M115" s="120"/>
      <c r="N115" s="120"/>
      <c r="O115" s="120"/>
      <c r="P115" s="120"/>
      <c r="Q115" s="120"/>
      <c r="R115" s="120"/>
      <c r="S115" s="120"/>
      <c r="T115" s="120"/>
      <c r="U115" s="120"/>
      <c r="V115" s="120"/>
      <c r="W115" s="120"/>
      <c r="X115" s="120"/>
      <c r="Y115" s="120"/>
      <c r="Z115" s="120"/>
      <c r="AA115" s="120"/>
      <c r="AB115" s="120"/>
      <c r="AC115" s="120"/>
      <c r="AD115" s="120"/>
      <c r="AE115" s="120"/>
      <c r="AF115" s="120"/>
      <c r="AG115" s="122">
        <f>'hsp-2.etapa - HSP-II.etapa'!J36</f>
        <v>0</v>
      </c>
      <c r="AH115" s="10"/>
      <c r="AI115" s="10"/>
      <c r="AJ115" s="10"/>
      <c r="AK115" s="10"/>
      <c r="AL115" s="10"/>
      <c r="AM115" s="10"/>
      <c r="AN115" s="122">
        <f>SUM(AG115,AT115)</f>
        <v>0</v>
      </c>
      <c r="AO115" s="10"/>
      <c r="AP115" s="10"/>
      <c r="AQ115" s="123" t="s">
        <v>86</v>
      </c>
      <c r="AR115" s="68"/>
      <c r="AS115" s="124">
        <v>0</v>
      </c>
      <c r="AT115" s="125">
        <f>ROUND(SUM(AV115:AW115),2)</f>
        <v>0</v>
      </c>
      <c r="AU115" s="126">
        <f>'hsp-2.etapa - HSP-II.etapa'!P137</f>
        <v>0</v>
      </c>
      <c r="AV115" s="125">
        <f>'hsp-2.etapa - HSP-II.etapa'!J39</f>
        <v>0</v>
      </c>
      <c r="AW115" s="125">
        <f>'hsp-2.etapa - HSP-II.etapa'!J40</f>
        <v>0</v>
      </c>
      <c r="AX115" s="125">
        <f>'hsp-2.etapa - HSP-II.etapa'!J41</f>
        <v>0</v>
      </c>
      <c r="AY115" s="125">
        <f>'hsp-2.etapa - HSP-II.etapa'!J42</f>
        <v>0</v>
      </c>
      <c r="AZ115" s="125">
        <f>'hsp-2.etapa - HSP-II.etapa'!F39</f>
        <v>0</v>
      </c>
      <c r="BA115" s="125">
        <f>'hsp-2.etapa - HSP-II.etapa'!F40</f>
        <v>0</v>
      </c>
      <c r="BB115" s="125">
        <f>'hsp-2.etapa - HSP-II.etapa'!F41</f>
        <v>0</v>
      </c>
      <c r="BC115" s="125">
        <f>'hsp-2.etapa - HSP-II.etapa'!F42</f>
        <v>0</v>
      </c>
      <c r="BD115" s="127">
        <f>'hsp-2.etapa - HSP-II.etapa'!F43</f>
        <v>0</v>
      </c>
      <c r="BE115" s="4"/>
      <c r="BT115" s="26" t="s">
        <v>92</v>
      </c>
      <c r="BV115" s="26" t="s">
        <v>77</v>
      </c>
      <c r="BW115" s="26" t="s">
        <v>145</v>
      </c>
      <c r="BX115" s="26" t="s">
        <v>123</v>
      </c>
      <c r="CL115" s="26" t="s">
        <v>1</v>
      </c>
    </row>
    <row r="116" s="4" customFormat="1" ht="23.25" customHeight="1">
      <c r="A116" s="128" t="s">
        <v>89</v>
      </c>
      <c r="B116" s="68"/>
      <c r="C116" s="10"/>
      <c r="D116" s="10"/>
      <c r="E116" s="10"/>
      <c r="F116" s="120" t="s">
        <v>146</v>
      </c>
      <c r="G116" s="120"/>
      <c r="H116" s="120"/>
      <c r="I116" s="120"/>
      <c r="J116" s="120"/>
      <c r="K116" s="10"/>
      <c r="L116" s="120" t="s">
        <v>147</v>
      </c>
      <c r="M116" s="120"/>
      <c r="N116" s="120"/>
      <c r="O116" s="120"/>
      <c r="P116" s="120"/>
      <c r="Q116" s="120"/>
      <c r="R116" s="120"/>
      <c r="S116" s="120"/>
      <c r="T116" s="120"/>
      <c r="U116" s="120"/>
      <c r="V116" s="120"/>
      <c r="W116" s="120"/>
      <c r="X116" s="120"/>
      <c r="Y116" s="120"/>
      <c r="Z116" s="120"/>
      <c r="AA116" s="120"/>
      <c r="AB116" s="120"/>
      <c r="AC116" s="120"/>
      <c r="AD116" s="120"/>
      <c r="AE116" s="120"/>
      <c r="AF116" s="120"/>
      <c r="AG116" s="122">
        <f>'stk-2.etapa - ŠTK-II.etapa'!J36</f>
        <v>0</v>
      </c>
      <c r="AH116" s="10"/>
      <c r="AI116" s="10"/>
      <c r="AJ116" s="10"/>
      <c r="AK116" s="10"/>
      <c r="AL116" s="10"/>
      <c r="AM116" s="10"/>
      <c r="AN116" s="122">
        <f>SUM(AG116,AT116)</f>
        <v>0</v>
      </c>
      <c r="AO116" s="10"/>
      <c r="AP116" s="10"/>
      <c r="AQ116" s="123" t="s">
        <v>86</v>
      </c>
      <c r="AR116" s="68"/>
      <c r="AS116" s="124">
        <v>0</v>
      </c>
      <c r="AT116" s="125">
        <f>ROUND(SUM(AV116:AW116),2)</f>
        <v>0</v>
      </c>
      <c r="AU116" s="126">
        <f>'stk-2.etapa - ŠTK-II.etapa'!P137</f>
        <v>0</v>
      </c>
      <c r="AV116" s="125">
        <f>'stk-2.etapa - ŠTK-II.etapa'!J39</f>
        <v>0</v>
      </c>
      <c r="AW116" s="125">
        <f>'stk-2.etapa - ŠTK-II.etapa'!J40</f>
        <v>0</v>
      </c>
      <c r="AX116" s="125">
        <f>'stk-2.etapa - ŠTK-II.etapa'!J41</f>
        <v>0</v>
      </c>
      <c r="AY116" s="125">
        <f>'stk-2.etapa - ŠTK-II.etapa'!J42</f>
        <v>0</v>
      </c>
      <c r="AZ116" s="125">
        <f>'stk-2.etapa - ŠTK-II.etapa'!F39</f>
        <v>0</v>
      </c>
      <c r="BA116" s="125">
        <f>'stk-2.etapa - ŠTK-II.etapa'!F40</f>
        <v>0</v>
      </c>
      <c r="BB116" s="125">
        <f>'stk-2.etapa - ŠTK-II.etapa'!F41</f>
        <v>0</v>
      </c>
      <c r="BC116" s="125">
        <f>'stk-2.etapa - ŠTK-II.etapa'!F42</f>
        <v>0</v>
      </c>
      <c r="BD116" s="127">
        <f>'stk-2.etapa - ŠTK-II.etapa'!F43</f>
        <v>0</v>
      </c>
      <c r="BE116" s="4"/>
      <c r="BT116" s="26" t="s">
        <v>92</v>
      </c>
      <c r="BV116" s="26" t="s">
        <v>77</v>
      </c>
      <c r="BW116" s="26" t="s">
        <v>148</v>
      </c>
      <c r="BX116" s="26" t="s">
        <v>123</v>
      </c>
      <c r="CL116" s="26" t="s">
        <v>1</v>
      </c>
    </row>
    <row r="117" s="4" customFormat="1" ht="23.25" customHeight="1">
      <c r="A117" s="4"/>
      <c r="B117" s="68"/>
      <c r="C117" s="10"/>
      <c r="D117" s="10"/>
      <c r="E117" s="120" t="s">
        <v>149</v>
      </c>
      <c r="F117" s="120"/>
      <c r="G117" s="120"/>
      <c r="H117" s="120"/>
      <c r="I117" s="120"/>
      <c r="J117" s="10"/>
      <c r="K117" s="120" t="s">
        <v>150</v>
      </c>
      <c r="L117" s="120"/>
      <c r="M117" s="120"/>
      <c r="N117" s="120"/>
      <c r="O117" s="120"/>
      <c r="P117" s="120"/>
      <c r="Q117" s="120"/>
      <c r="R117" s="120"/>
      <c r="S117" s="120"/>
      <c r="T117" s="120"/>
      <c r="U117" s="120"/>
      <c r="V117" s="120"/>
      <c r="W117" s="120"/>
      <c r="X117" s="120"/>
      <c r="Y117" s="120"/>
      <c r="Z117" s="120"/>
      <c r="AA117" s="120"/>
      <c r="AB117" s="120"/>
      <c r="AC117" s="120"/>
      <c r="AD117" s="120"/>
      <c r="AE117" s="120"/>
      <c r="AF117" s="120"/>
      <c r="AG117" s="121">
        <f>ROUND(SUM(AG118:AG123),2)</f>
        <v>0</v>
      </c>
      <c r="AH117" s="10"/>
      <c r="AI117" s="10"/>
      <c r="AJ117" s="10"/>
      <c r="AK117" s="10"/>
      <c r="AL117" s="10"/>
      <c r="AM117" s="10"/>
      <c r="AN117" s="122">
        <f>SUM(AG117,AT117)</f>
        <v>0</v>
      </c>
      <c r="AO117" s="10"/>
      <c r="AP117" s="10"/>
      <c r="AQ117" s="123" t="s">
        <v>86</v>
      </c>
      <c r="AR117" s="68"/>
      <c r="AS117" s="124">
        <f>ROUND(SUM(AS118:AS123),2)</f>
        <v>0</v>
      </c>
      <c r="AT117" s="125">
        <f>ROUND(SUM(AV117:AW117),2)</f>
        <v>0</v>
      </c>
      <c r="AU117" s="126">
        <f>ROUND(SUM(AU118:AU123),5)</f>
        <v>0</v>
      </c>
      <c r="AV117" s="125">
        <f>ROUND(AZ117*L29,2)</f>
        <v>0</v>
      </c>
      <c r="AW117" s="125">
        <f>ROUND(BA117*L30,2)</f>
        <v>0</v>
      </c>
      <c r="AX117" s="125">
        <f>ROUND(BB117*L29,2)</f>
        <v>0</v>
      </c>
      <c r="AY117" s="125">
        <f>ROUND(BC117*L30,2)</f>
        <v>0</v>
      </c>
      <c r="AZ117" s="125">
        <f>ROUND(SUM(AZ118:AZ123),2)</f>
        <v>0</v>
      </c>
      <c r="BA117" s="125">
        <f>ROUND(SUM(BA118:BA123),2)</f>
        <v>0</v>
      </c>
      <c r="BB117" s="125">
        <f>ROUND(SUM(BB118:BB123),2)</f>
        <v>0</v>
      </c>
      <c r="BC117" s="125">
        <f>ROUND(SUM(BC118:BC123),2)</f>
        <v>0</v>
      </c>
      <c r="BD117" s="127">
        <f>ROUND(SUM(BD118:BD123),2)</f>
        <v>0</v>
      </c>
      <c r="BE117" s="4"/>
      <c r="BS117" s="26" t="s">
        <v>74</v>
      </c>
      <c r="BT117" s="26" t="s">
        <v>87</v>
      </c>
      <c r="BU117" s="26" t="s">
        <v>76</v>
      </c>
      <c r="BV117" s="26" t="s">
        <v>77</v>
      </c>
      <c r="BW117" s="26" t="s">
        <v>151</v>
      </c>
      <c r="BX117" s="26" t="s">
        <v>83</v>
      </c>
      <c r="CL117" s="26" t="s">
        <v>1</v>
      </c>
    </row>
    <row r="118" s="4" customFormat="1" ht="16.5" customHeight="1">
      <c r="A118" s="128" t="s">
        <v>89</v>
      </c>
      <c r="B118" s="68"/>
      <c r="C118" s="10"/>
      <c r="D118" s="10"/>
      <c r="E118" s="10"/>
      <c r="F118" s="120" t="s">
        <v>152</v>
      </c>
      <c r="G118" s="120"/>
      <c r="H118" s="120"/>
      <c r="I118" s="120"/>
      <c r="J118" s="120"/>
      <c r="K118" s="10"/>
      <c r="L118" s="120" t="s">
        <v>153</v>
      </c>
      <c r="M118" s="120"/>
      <c r="N118" s="120"/>
      <c r="O118" s="120"/>
      <c r="P118" s="120"/>
      <c r="Q118" s="120"/>
      <c r="R118" s="120"/>
      <c r="S118" s="120"/>
      <c r="T118" s="120"/>
      <c r="U118" s="120"/>
      <c r="V118" s="120"/>
      <c r="W118" s="120"/>
      <c r="X118" s="120"/>
      <c r="Y118" s="120"/>
      <c r="Z118" s="120"/>
      <c r="AA118" s="120"/>
      <c r="AB118" s="120"/>
      <c r="AC118" s="120"/>
      <c r="AD118" s="120"/>
      <c r="AE118" s="120"/>
      <c r="AF118" s="120"/>
      <c r="AG118" s="122">
        <f>'eo 1-2 - Elektroinštaláci...'!J36</f>
        <v>0</v>
      </c>
      <c r="AH118" s="10"/>
      <c r="AI118" s="10"/>
      <c r="AJ118" s="10"/>
      <c r="AK118" s="10"/>
      <c r="AL118" s="10"/>
      <c r="AM118" s="10"/>
      <c r="AN118" s="122">
        <f>SUM(AG118,AT118)</f>
        <v>0</v>
      </c>
      <c r="AO118" s="10"/>
      <c r="AP118" s="10"/>
      <c r="AQ118" s="123" t="s">
        <v>86</v>
      </c>
      <c r="AR118" s="68"/>
      <c r="AS118" s="124">
        <v>0</v>
      </c>
      <c r="AT118" s="125">
        <f>ROUND(SUM(AV118:AW118),2)</f>
        <v>0</v>
      </c>
      <c r="AU118" s="126">
        <f>'eo 1-2 - Elektroinštaláci...'!P148</f>
        <v>0</v>
      </c>
      <c r="AV118" s="125">
        <f>'eo 1-2 - Elektroinštaláci...'!J39</f>
        <v>0</v>
      </c>
      <c r="AW118" s="125">
        <f>'eo 1-2 - Elektroinštaláci...'!J40</f>
        <v>0</v>
      </c>
      <c r="AX118" s="125">
        <f>'eo 1-2 - Elektroinštaláci...'!J41</f>
        <v>0</v>
      </c>
      <c r="AY118" s="125">
        <f>'eo 1-2 - Elektroinštaláci...'!J42</f>
        <v>0</v>
      </c>
      <c r="AZ118" s="125">
        <f>'eo 1-2 - Elektroinštaláci...'!F39</f>
        <v>0</v>
      </c>
      <c r="BA118" s="125">
        <f>'eo 1-2 - Elektroinštaláci...'!F40</f>
        <v>0</v>
      </c>
      <c r="BB118" s="125">
        <f>'eo 1-2 - Elektroinštaláci...'!F41</f>
        <v>0</v>
      </c>
      <c r="BC118" s="125">
        <f>'eo 1-2 - Elektroinštaláci...'!F42</f>
        <v>0</v>
      </c>
      <c r="BD118" s="127">
        <f>'eo 1-2 - Elektroinštaláci...'!F43</f>
        <v>0</v>
      </c>
      <c r="BE118" s="4"/>
      <c r="BT118" s="26" t="s">
        <v>92</v>
      </c>
      <c r="BV118" s="26" t="s">
        <v>77</v>
      </c>
      <c r="BW118" s="26" t="s">
        <v>154</v>
      </c>
      <c r="BX118" s="26" t="s">
        <v>151</v>
      </c>
      <c r="CL118" s="26" t="s">
        <v>33</v>
      </c>
    </row>
    <row r="119" s="4" customFormat="1" ht="16.5" customHeight="1">
      <c r="A119" s="128" t="s">
        <v>89</v>
      </c>
      <c r="B119" s="68"/>
      <c r="C119" s="10"/>
      <c r="D119" s="10"/>
      <c r="E119" s="10"/>
      <c r="F119" s="120" t="s">
        <v>155</v>
      </c>
      <c r="G119" s="120"/>
      <c r="H119" s="120"/>
      <c r="I119" s="120"/>
      <c r="J119" s="120"/>
      <c r="K119" s="10"/>
      <c r="L119" s="120" t="s">
        <v>156</v>
      </c>
      <c r="M119" s="120"/>
      <c r="N119" s="120"/>
      <c r="O119" s="120"/>
      <c r="P119" s="120"/>
      <c r="Q119" s="120"/>
      <c r="R119" s="120"/>
      <c r="S119" s="120"/>
      <c r="T119" s="120"/>
      <c r="U119" s="120"/>
      <c r="V119" s="120"/>
      <c r="W119" s="120"/>
      <c r="X119" s="120"/>
      <c r="Y119" s="120"/>
      <c r="Z119" s="120"/>
      <c r="AA119" s="120"/>
      <c r="AB119" s="120"/>
      <c r="AC119" s="120"/>
      <c r="AD119" s="120"/>
      <c r="AE119" s="120"/>
      <c r="AF119" s="120"/>
      <c r="AG119" s="122">
        <f>'úk - Ústredné vykurovanie...'!J36</f>
        <v>0</v>
      </c>
      <c r="AH119" s="10"/>
      <c r="AI119" s="10"/>
      <c r="AJ119" s="10"/>
      <c r="AK119" s="10"/>
      <c r="AL119" s="10"/>
      <c r="AM119" s="10"/>
      <c r="AN119" s="122">
        <f>SUM(AG119,AT119)</f>
        <v>0</v>
      </c>
      <c r="AO119" s="10"/>
      <c r="AP119" s="10"/>
      <c r="AQ119" s="123" t="s">
        <v>86</v>
      </c>
      <c r="AR119" s="68"/>
      <c r="AS119" s="124">
        <v>0</v>
      </c>
      <c r="AT119" s="125">
        <f>ROUND(SUM(AV119:AW119),2)</f>
        <v>0</v>
      </c>
      <c r="AU119" s="126">
        <f>'úk - Ústredné vykurovanie...'!P143</f>
        <v>0</v>
      </c>
      <c r="AV119" s="125">
        <f>'úk - Ústredné vykurovanie...'!J39</f>
        <v>0</v>
      </c>
      <c r="AW119" s="125">
        <f>'úk - Ústredné vykurovanie...'!J40</f>
        <v>0</v>
      </c>
      <c r="AX119" s="125">
        <f>'úk - Ústredné vykurovanie...'!J41</f>
        <v>0</v>
      </c>
      <c r="AY119" s="125">
        <f>'úk - Ústredné vykurovanie...'!J42</f>
        <v>0</v>
      </c>
      <c r="AZ119" s="125">
        <f>'úk - Ústredné vykurovanie...'!F39</f>
        <v>0</v>
      </c>
      <c r="BA119" s="125">
        <f>'úk - Ústredné vykurovanie...'!F40</f>
        <v>0</v>
      </c>
      <c r="BB119" s="125">
        <f>'úk - Ústredné vykurovanie...'!F41</f>
        <v>0</v>
      </c>
      <c r="BC119" s="125">
        <f>'úk - Ústredné vykurovanie...'!F42</f>
        <v>0</v>
      </c>
      <c r="BD119" s="127">
        <f>'úk - Ústredné vykurovanie...'!F43</f>
        <v>0</v>
      </c>
      <c r="BE119" s="4"/>
      <c r="BT119" s="26" t="s">
        <v>92</v>
      </c>
      <c r="BV119" s="26" t="s">
        <v>77</v>
      </c>
      <c r="BW119" s="26" t="s">
        <v>157</v>
      </c>
      <c r="BX119" s="26" t="s">
        <v>151</v>
      </c>
      <c r="CL119" s="26" t="s">
        <v>1</v>
      </c>
    </row>
    <row r="120" s="4" customFormat="1" ht="16.5" customHeight="1">
      <c r="A120" s="128" t="s">
        <v>89</v>
      </c>
      <c r="B120" s="68"/>
      <c r="C120" s="10"/>
      <c r="D120" s="10"/>
      <c r="E120" s="10"/>
      <c r="F120" s="120" t="s">
        <v>158</v>
      </c>
      <c r="G120" s="120"/>
      <c r="H120" s="120"/>
      <c r="I120" s="120"/>
      <c r="J120" s="120"/>
      <c r="K120" s="10"/>
      <c r="L120" s="120" t="s">
        <v>159</v>
      </c>
      <c r="M120" s="120"/>
      <c r="N120" s="120"/>
      <c r="O120" s="120"/>
      <c r="P120" s="120"/>
      <c r="Q120" s="120"/>
      <c r="R120" s="120"/>
      <c r="S120" s="120"/>
      <c r="T120" s="120"/>
      <c r="U120" s="120"/>
      <c r="V120" s="120"/>
      <c r="W120" s="120"/>
      <c r="X120" s="120"/>
      <c r="Y120" s="120"/>
      <c r="Z120" s="120"/>
      <c r="AA120" s="120"/>
      <c r="AB120" s="120"/>
      <c r="AC120" s="120"/>
      <c r="AD120" s="120"/>
      <c r="AE120" s="120"/>
      <c r="AF120" s="120"/>
      <c r="AG120" s="122">
        <f>'eps - EPS-I+II.etapa'!J36</f>
        <v>0</v>
      </c>
      <c r="AH120" s="10"/>
      <c r="AI120" s="10"/>
      <c r="AJ120" s="10"/>
      <c r="AK120" s="10"/>
      <c r="AL120" s="10"/>
      <c r="AM120" s="10"/>
      <c r="AN120" s="122">
        <f>SUM(AG120,AT120)</f>
        <v>0</v>
      </c>
      <c r="AO120" s="10"/>
      <c r="AP120" s="10"/>
      <c r="AQ120" s="123" t="s">
        <v>86</v>
      </c>
      <c r="AR120" s="68"/>
      <c r="AS120" s="124">
        <v>0</v>
      </c>
      <c r="AT120" s="125">
        <f>ROUND(SUM(AV120:AW120),2)</f>
        <v>0</v>
      </c>
      <c r="AU120" s="126">
        <f>'eps - EPS-I+II.etapa'!P138</f>
        <v>0</v>
      </c>
      <c r="AV120" s="125">
        <f>'eps - EPS-I+II.etapa'!J39</f>
        <v>0</v>
      </c>
      <c r="AW120" s="125">
        <f>'eps - EPS-I+II.etapa'!J40</f>
        <v>0</v>
      </c>
      <c r="AX120" s="125">
        <f>'eps - EPS-I+II.etapa'!J41</f>
        <v>0</v>
      </c>
      <c r="AY120" s="125">
        <f>'eps - EPS-I+II.etapa'!J42</f>
        <v>0</v>
      </c>
      <c r="AZ120" s="125">
        <f>'eps - EPS-I+II.etapa'!F39</f>
        <v>0</v>
      </c>
      <c r="BA120" s="125">
        <f>'eps - EPS-I+II.etapa'!F40</f>
        <v>0</v>
      </c>
      <c r="BB120" s="125">
        <f>'eps - EPS-I+II.etapa'!F41</f>
        <v>0</v>
      </c>
      <c r="BC120" s="125">
        <f>'eps - EPS-I+II.etapa'!F42</f>
        <v>0</v>
      </c>
      <c r="BD120" s="127">
        <f>'eps - EPS-I+II.etapa'!F43</f>
        <v>0</v>
      </c>
      <c r="BE120" s="4"/>
      <c r="BT120" s="26" t="s">
        <v>92</v>
      </c>
      <c r="BV120" s="26" t="s">
        <v>77</v>
      </c>
      <c r="BW120" s="26" t="s">
        <v>160</v>
      </c>
      <c r="BX120" s="26" t="s">
        <v>151</v>
      </c>
      <c r="CL120" s="26" t="s">
        <v>1</v>
      </c>
    </row>
    <row r="121" s="4" customFormat="1" ht="16.5" customHeight="1">
      <c r="A121" s="128" t="s">
        <v>89</v>
      </c>
      <c r="B121" s="68"/>
      <c r="C121" s="10"/>
      <c r="D121" s="10"/>
      <c r="E121" s="10"/>
      <c r="F121" s="120" t="s">
        <v>161</v>
      </c>
      <c r="G121" s="120"/>
      <c r="H121" s="120"/>
      <c r="I121" s="120"/>
      <c r="J121" s="120"/>
      <c r="K121" s="10"/>
      <c r="L121" s="120" t="s">
        <v>162</v>
      </c>
      <c r="M121" s="120"/>
      <c r="N121" s="120"/>
      <c r="O121" s="120"/>
      <c r="P121" s="120"/>
      <c r="Q121" s="120"/>
      <c r="R121" s="120"/>
      <c r="S121" s="120"/>
      <c r="T121" s="120"/>
      <c r="U121" s="120"/>
      <c r="V121" s="120"/>
      <c r="W121" s="120"/>
      <c r="X121" s="120"/>
      <c r="Y121" s="120"/>
      <c r="Z121" s="120"/>
      <c r="AA121" s="120"/>
      <c r="AB121" s="120"/>
      <c r="AC121" s="120"/>
      <c r="AD121" s="120"/>
      <c r="AE121" s="120"/>
      <c r="AF121" s="120"/>
      <c r="AG121" s="122">
        <f>'hsp - HSP-I+II.etapa'!J36</f>
        <v>0</v>
      </c>
      <c r="AH121" s="10"/>
      <c r="AI121" s="10"/>
      <c r="AJ121" s="10"/>
      <c r="AK121" s="10"/>
      <c r="AL121" s="10"/>
      <c r="AM121" s="10"/>
      <c r="AN121" s="122">
        <f>SUM(AG121,AT121)</f>
        <v>0</v>
      </c>
      <c r="AO121" s="10"/>
      <c r="AP121" s="10"/>
      <c r="AQ121" s="123" t="s">
        <v>86</v>
      </c>
      <c r="AR121" s="68"/>
      <c r="AS121" s="124">
        <v>0</v>
      </c>
      <c r="AT121" s="125">
        <f>ROUND(SUM(AV121:AW121),2)</f>
        <v>0</v>
      </c>
      <c r="AU121" s="126">
        <f>'hsp - HSP-I+II.etapa'!P137</f>
        <v>0</v>
      </c>
      <c r="AV121" s="125">
        <f>'hsp - HSP-I+II.etapa'!J39</f>
        <v>0</v>
      </c>
      <c r="AW121" s="125">
        <f>'hsp - HSP-I+II.etapa'!J40</f>
        <v>0</v>
      </c>
      <c r="AX121" s="125">
        <f>'hsp - HSP-I+II.etapa'!J41</f>
        <v>0</v>
      </c>
      <c r="AY121" s="125">
        <f>'hsp - HSP-I+II.etapa'!J42</f>
        <v>0</v>
      </c>
      <c r="AZ121" s="125">
        <f>'hsp - HSP-I+II.etapa'!F39</f>
        <v>0</v>
      </c>
      <c r="BA121" s="125">
        <f>'hsp - HSP-I+II.etapa'!F40</f>
        <v>0</v>
      </c>
      <c r="BB121" s="125">
        <f>'hsp - HSP-I+II.etapa'!F41</f>
        <v>0</v>
      </c>
      <c r="BC121" s="125">
        <f>'hsp - HSP-I+II.etapa'!F42</f>
        <v>0</v>
      </c>
      <c r="BD121" s="127">
        <f>'hsp - HSP-I+II.etapa'!F43</f>
        <v>0</v>
      </c>
      <c r="BE121" s="4"/>
      <c r="BT121" s="26" t="s">
        <v>92</v>
      </c>
      <c r="BV121" s="26" t="s">
        <v>77</v>
      </c>
      <c r="BW121" s="26" t="s">
        <v>163</v>
      </c>
      <c r="BX121" s="26" t="s">
        <v>151</v>
      </c>
      <c r="CL121" s="26" t="s">
        <v>1</v>
      </c>
    </row>
    <row r="122" s="4" customFormat="1" ht="16.5" customHeight="1">
      <c r="A122" s="128" t="s">
        <v>89</v>
      </c>
      <c r="B122" s="68"/>
      <c r="C122" s="10"/>
      <c r="D122" s="10"/>
      <c r="E122" s="10"/>
      <c r="F122" s="120" t="s">
        <v>164</v>
      </c>
      <c r="G122" s="120"/>
      <c r="H122" s="120"/>
      <c r="I122" s="120"/>
      <c r="J122" s="120"/>
      <c r="K122" s="10"/>
      <c r="L122" s="120" t="s">
        <v>165</v>
      </c>
      <c r="M122" s="120"/>
      <c r="N122" s="120"/>
      <c r="O122" s="120"/>
      <c r="P122" s="120"/>
      <c r="Q122" s="120"/>
      <c r="R122" s="120"/>
      <c r="S122" s="120"/>
      <c r="T122" s="120"/>
      <c r="U122" s="120"/>
      <c r="V122" s="120"/>
      <c r="W122" s="120"/>
      <c r="X122" s="120"/>
      <c r="Y122" s="120"/>
      <c r="Z122" s="120"/>
      <c r="AA122" s="120"/>
      <c r="AB122" s="120"/>
      <c r="AC122" s="120"/>
      <c r="AD122" s="120"/>
      <c r="AE122" s="120"/>
      <c r="AF122" s="120"/>
      <c r="AG122" s="122">
        <f>'stk - ŠTK-I+II.etapa'!J36</f>
        <v>0</v>
      </c>
      <c r="AH122" s="10"/>
      <c r="AI122" s="10"/>
      <c r="AJ122" s="10"/>
      <c r="AK122" s="10"/>
      <c r="AL122" s="10"/>
      <c r="AM122" s="10"/>
      <c r="AN122" s="122">
        <f>SUM(AG122,AT122)</f>
        <v>0</v>
      </c>
      <c r="AO122" s="10"/>
      <c r="AP122" s="10"/>
      <c r="AQ122" s="123" t="s">
        <v>86</v>
      </c>
      <c r="AR122" s="68"/>
      <c r="AS122" s="124">
        <v>0</v>
      </c>
      <c r="AT122" s="125">
        <f>ROUND(SUM(AV122:AW122),2)</f>
        <v>0</v>
      </c>
      <c r="AU122" s="126">
        <f>'stk - ŠTK-I+II.etapa'!P138</f>
        <v>0</v>
      </c>
      <c r="AV122" s="125">
        <f>'stk - ŠTK-I+II.etapa'!J39</f>
        <v>0</v>
      </c>
      <c r="AW122" s="125">
        <f>'stk - ŠTK-I+II.etapa'!J40</f>
        <v>0</v>
      </c>
      <c r="AX122" s="125">
        <f>'stk - ŠTK-I+II.etapa'!J41</f>
        <v>0</v>
      </c>
      <c r="AY122" s="125">
        <f>'stk - ŠTK-I+II.etapa'!J42</f>
        <v>0</v>
      </c>
      <c r="AZ122" s="125">
        <f>'stk - ŠTK-I+II.etapa'!F39</f>
        <v>0</v>
      </c>
      <c r="BA122" s="125">
        <f>'stk - ŠTK-I+II.etapa'!F40</f>
        <v>0</v>
      </c>
      <c r="BB122" s="125">
        <f>'stk - ŠTK-I+II.etapa'!F41</f>
        <v>0</v>
      </c>
      <c r="BC122" s="125">
        <f>'stk - ŠTK-I+II.etapa'!F42</f>
        <v>0</v>
      </c>
      <c r="BD122" s="127">
        <f>'stk - ŠTK-I+II.etapa'!F43</f>
        <v>0</v>
      </c>
      <c r="BE122" s="4"/>
      <c r="BT122" s="26" t="s">
        <v>92</v>
      </c>
      <c r="BV122" s="26" t="s">
        <v>77</v>
      </c>
      <c r="BW122" s="26" t="s">
        <v>166</v>
      </c>
      <c r="BX122" s="26" t="s">
        <v>151</v>
      </c>
      <c r="CL122" s="26" t="s">
        <v>1</v>
      </c>
    </row>
    <row r="123" s="4" customFormat="1" ht="16.5" customHeight="1">
      <c r="A123" s="128" t="s">
        <v>89</v>
      </c>
      <c r="B123" s="68"/>
      <c r="C123" s="10"/>
      <c r="D123" s="10"/>
      <c r="E123" s="10"/>
      <c r="F123" s="120" t="s">
        <v>167</v>
      </c>
      <c r="G123" s="120"/>
      <c r="H123" s="120"/>
      <c r="I123" s="120"/>
      <c r="J123" s="120"/>
      <c r="K123" s="10"/>
      <c r="L123" s="120" t="s">
        <v>168</v>
      </c>
      <c r="M123" s="120"/>
      <c r="N123" s="120"/>
      <c r="O123" s="120"/>
      <c r="P123" s="120"/>
      <c r="Q123" s="120"/>
      <c r="R123" s="120"/>
      <c r="S123" s="120"/>
      <c r="T123" s="120"/>
      <c r="U123" s="120"/>
      <c r="V123" s="120"/>
      <c r="W123" s="120"/>
      <c r="X123" s="120"/>
      <c r="Y123" s="120"/>
      <c r="Z123" s="120"/>
      <c r="AA123" s="120"/>
      <c r="AB123" s="120"/>
      <c r="AC123" s="120"/>
      <c r="AD123" s="120"/>
      <c r="AE123" s="120"/>
      <c r="AF123" s="120"/>
      <c r="AG123" s="122">
        <f>'dp - Dátová prípojka'!J36</f>
        <v>0</v>
      </c>
      <c r="AH123" s="10"/>
      <c r="AI123" s="10"/>
      <c r="AJ123" s="10"/>
      <c r="AK123" s="10"/>
      <c r="AL123" s="10"/>
      <c r="AM123" s="10"/>
      <c r="AN123" s="122">
        <f>SUM(AG123,AT123)</f>
        <v>0</v>
      </c>
      <c r="AO123" s="10"/>
      <c r="AP123" s="10"/>
      <c r="AQ123" s="123" t="s">
        <v>86</v>
      </c>
      <c r="AR123" s="68"/>
      <c r="AS123" s="124">
        <v>0</v>
      </c>
      <c r="AT123" s="125">
        <f>ROUND(SUM(AV123:AW123),2)</f>
        <v>0</v>
      </c>
      <c r="AU123" s="126">
        <f>'dp - Dátová prípojka'!P138</f>
        <v>0</v>
      </c>
      <c r="AV123" s="125">
        <f>'dp - Dátová prípojka'!J39</f>
        <v>0</v>
      </c>
      <c r="AW123" s="125">
        <f>'dp - Dátová prípojka'!J40</f>
        <v>0</v>
      </c>
      <c r="AX123" s="125">
        <f>'dp - Dátová prípojka'!J41</f>
        <v>0</v>
      </c>
      <c r="AY123" s="125">
        <f>'dp - Dátová prípojka'!J42</f>
        <v>0</v>
      </c>
      <c r="AZ123" s="125">
        <f>'dp - Dátová prípojka'!F39</f>
        <v>0</v>
      </c>
      <c r="BA123" s="125">
        <f>'dp - Dátová prípojka'!F40</f>
        <v>0</v>
      </c>
      <c r="BB123" s="125">
        <f>'dp - Dátová prípojka'!F41</f>
        <v>0</v>
      </c>
      <c r="BC123" s="125">
        <f>'dp - Dátová prípojka'!F42</f>
        <v>0</v>
      </c>
      <c r="BD123" s="127">
        <f>'dp - Dátová prípojka'!F43</f>
        <v>0</v>
      </c>
      <c r="BE123" s="4"/>
      <c r="BT123" s="26" t="s">
        <v>92</v>
      </c>
      <c r="BV123" s="26" t="s">
        <v>77</v>
      </c>
      <c r="BW123" s="26" t="s">
        <v>169</v>
      </c>
      <c r="BX123" s="26" t="s">
        <v>151</v>
      </c>
      <c r="CL123" s="26" t="s">
        <v>1</v>
      </c>
    </row>
    <row r="124" s="7" customFormat="1" ht="16.5" customHeight="1">
      <c r="A124" s="7"/>
      <c r="B124" s="108"/>
      <c r="C124" s="109"/>
      <c r="D124" s="110" t="s">
        <v>170</v>
      </c>
      <c r="E124" s="110"/>
      <c r="F124" s="110"/>
      <c r="G124" s="110"/>
      <c r="H124" s="110"/>
      <c r="I124" s="111"/>
      <c r="J124" s="110" t="s">
        <v>171</v>
      </c>
      <c r="K124" s="110"/>
      <c r="L124" s="110"/>
      <c r="M124" s="110"/>
      <c r="N124" s="110"/>
      <c r="O124" s="110"/>
      <c r="P124" s="110"/>
      <c r="Q124" s="110"/>
      <c r="R124" s="110"/>
      <c r="S124" s="110"/>
      <c r="T124" s="110"/>
      <c r="U124" s="110"/>
      <c r="V124" s="110"/>
      <c r="W124" s="110"/>
      <c r="X124" s="110"/>
      <c r="Y124" s="110"/>
      <c r="Z124" s="110"/>
      <c r="AA124" s="110"/>
      <c r="AB124" s="110"/>
      <c r="AC124" s="110"/>
      <c r="AD124" s="110"/>
      <c r="AE124" s="110"/>
      <c r="AF124" s="110"/>
      <c r="AG124" s="112">
        <f>ROUND(SUM(AG125:AG134),2)</f>
        <v>0</v>
      </c>
      <c r="AH124" s="111"/>
      <c r="AI124" s="111"/>
      <c r="AJ124" s="111"/>
      <c r="AK124" s="111"/>
      <c r="AL124" s="111"/>
      <c r="AM124" s="111"/>
      <c r="AN124" s="113">
        <f>SUM(AG124,AT124)</f>
        <v>0</v>
      </c>
      <c r="AO124" s="111"/>
      <c r="AP124" s="111"/>
      <c r="AQ124" s="114" t="s">
        <v>81</v>
      </c>
      <c r="AR124" s="108"/>
      <c r="AS124" s="115">
        <f>ROUND(SUM(AS125:AS134),2)</f>
        <v>0</v>
      </c>
      <c r="AT124" s="116">
        <f>ROUND(SUM(AV124:AW124),2)</f>
        <v>0</v>
      </c>
      <c r="AU124" s="117">
        <f>ROUND(SUM(AU125:AU134),5)</f>
        <v>0</v>
      </c>
      <c r="AV124" s="116">
        <f>ROUND(AZ124*L29,2)</f>
        <v>0</v>
      </c>
      <c r="AW124" s="116">
        <f>ROUND(BA124*L30,2)</f>
        <v>0</v>
      </c>
      <c r="AX124" s="116">
        <f>ROUND(BB124*L29,2)</f>
        <v>0</v>
      </c>
      <c r="AY124" s="116">
        <f>ROUND(BC124*L30,2)</f>
        <v>0</v>
      </c>
      <c r="AZ124" s="116">
        <f>ROUND(SUM(AZ125:AZ134),2)</f>
        <v>0</v>
      </c>
      <c r="BA124" s="116">
        <f>ROUND(SUM(BA125:BA134),2)</f>
        <v>0</v>
      </c>
      <c r="BB124" s="116">
        <f>ROUND(SUM(BB125:BB134),2)</f>
        <v>0</v>
      </c>
      <c r="BC124" s="116">
        <f>ROUND(SUM(BC125:BC134),2)</f>
        <v>0</v>
      </c>
      <c r="BD124" s="118">
        <f>ROUND(SUM(BD125:BD134),2)</f>
        <v>0</v>
      </c>
      <c r="BE124" s="7"/>
      <c r="BS124" s="119" t="s">
        <v>74</v>
      </c>
      <c r="BT124" s="119" t="s">
        <v>82</v>
      </c>
      <c r="BU124" s="119" t="s">
        <v>76</v>
      </c>
      <c r="BV124" s="119" t="s">
        <v>77</v>
      </c>
      <c r="BW124" s="119" t="s">
        <v>172</v>
      </c>
      <c r="BX124" s="119" t="s">
        <v>4</v>
      </c>
      <c r="CL124" s="119" t="s">
        <v>1</v>
      </c>
      <c r="CM124" s="119" t="s">
        <v>75</v>
      </c>
    </row>
    <row r="125" s="4" customFormat="1" ht="16.5" customHeight="1">
      <c r="A125" s="128" t="s">
        <v>89</v>
      </c>
      <c r="B125" s="68"/>
      <c r="C125" s="10"/>
      <c r="D125" s="10"/>
      <c r="E125" s="120" t="s">
        <v>173</v>
      </c>
      <c r="F125" s="120"/>
      <c r="G125" s="120"/>
      <c r="H125" s="120"/>
      <c r="I125" s="120"/>
      <c r="J125" s="10"/>
      <c r="K125" s="120" t="s">
        <v>91</v>
      </c>
      <c r="L125" s="120"/>
      <c r="M125" s="120"/>
      <c r="N125" s="120"/>
      <c r="O125" s="120"/>
      <c r="P125" s="120"/>
      <c r="Q125" s="120"/>
      <c r="R125" s="120"/>
      <c r="S125" s="120"/>
      <c r="T125" s="120"/>
      <c r="U125" s="120"/>
      <c r="V125" s="120"/>
      <c r="W125" s="120"/>
      <c r="X125" s="120"/>
      <c r="Y125" s="120"/>
      <c r="Z125" s="120"/>
      <c r="AA125" s="120"/>
      <c r="AB125" s="120"/>
      <c r="AC125" s="120"/>
      <c r="AD125" s="120"/>
      <c r="AE125" s="120"/>
      <c r="AF125" s="120"/>
      <c r="AG125" s="122">
        <f>'as - architektonicko-stav...'!J34</f>
        <v>0</v>
      </c>
      <c r="AH125" s="10"/>
      <c r="AI125" s="10"/>
      <c r="AJ125" s="10"/>
      <c r="AK125" s="10"/>
      <c r="AL125" s="10"/>
      <c r="AM125" s="10"/>
      <c r="AN125" s="122">
        <f>SUM(AG125,AT125)</f>
        <v>0</v>
      </c>
      <c r="AO125" s="10"/>
      <c r="AP125" s="10"/>
      <c r="AQ125" s="123" t="s">
        <v>86</v>
      </c>
      <c r="AR125" s="68"/>
      <c r="AS125" s="124">
        <v>0</v>
      </c>
      <c r="AT125" s="125">
        <f>ROUND(SUM(AV125:AW125),2)</f>
        <v>0</v>
      </c>
      <c r="AU125" s="126">
        <f>'as - architektonicko-stav...'!P160</f>
        <v>0</v>
      </c>
      <c r="AV125" s="125">
        <f>'as - architektonicko-stav...'!J37</f>
        <v>0</v>
      </c>
      <c r="AW125" s="125">
        <f>'as - architektonicko-stav...'!J38</f>
        <v>0</v>
      </c>
      <c r="AX125" s="125">
        <f>'as - architektonicko-stav...'!J39</f>
        <v>0</v>
      </c>
      <c r="AY125" s="125">
        <f>'as - architektonicko-stav...'!J40</f>
        <v>0</v>
      </c>
      <c r="AZ125" s="125">
        <f>'as - architektonicko-stav...'!F37</f>
        <v>0</v>
      </c>
      <c r="BA125" s="125">
        <f>'as - architektonicko-stav...'!F38</f>
        <v>0</v>
      </c>
      <c r="BB125" s="125">
        <f>'as - architektonicko-stav...'!F39</f>
        <v>0</v>
      </c>
      <c r="BC125" s="125">
        <f>'as - architektonicko-stav...'!F40</f>
        <v>0</v>
      </c>
      <c r="BD125" s="127">
        <f>'as - architektonicko-stav...'!F41</f>
        <v>0</v>
      </c>
      <c r="BE125" s="4"/>
      <c r="BT125" s="26" t="s">
        <v>87</v>
      </c>
      <c r="BV125" s="26" t="s">
        <v>77</v>
      </c>
      <c r="BW125" s="26" t="s">
        <v>174</v>
      </c>
      <c r="BX125" s="26" t="s">
        <v>172</v>
      </c>
      <c r="CL125" s="26" t="s">
        <v>1</v>
      </c>
    </row>
    <row r="126" s="4" customFormat="1" ht="16.5" customHeight="1">
      <c r="A126" s="128" t="s">
        <v>89</v>
      </c>
      <c r="B126" s="68"/>
      <c r="C126" s="10"/>
      <c r="D126" s="10"/>
      <c r="E126" s="120" t="s">
        <v>175</v>
      </c>
      <c r="F126" s="120"/>
      <c r="G126" s="120"/>
      <c r="H126" s="120"/>
      <c r="I126" s="120"/>
      <c r="J126" s="10"/>
      <c r="K126" s="120" t="s">
        <v>95</v>
      </c>
      <c r="L126" s="120"/>
      <c r="M126" s="120"/>
      <c r="N126" s="120"/>
      <c r="O126" s="120"/>
      <c r="P126" s="120"/>
      <c r="Q126" s="120"/>
      <c r="R126" s="120"/>
      <c r="S126" s="120"/>
      <c r="T126" s="120"/>
      <c r="U126" s="120"/>
      <c r="V126" s="120"/>
      <c r="W126" s="120"/>
      <c r="X126" s="120"/>
      <c r="Y126" s="120"/>
      <c r="Z126" s="120"/>
      <c r="AA126" s="120"/>
      <c r="AB126" s="120"/>
      <c r="AC126" s="120"/>
      <c r="AD126" s="120"/>
      <c r="AE126" s="120"/>
      <c r="AF126" s="120"/>
      <c r="AG126" s="122">
        <f>'st - Statika'!J34</f>
        <v>0</v>
      </c>
      <c r="AH126" s="10"/>
      <c r="AI126" s="10"/>
      <c r="AJ126" s="10"/>
      <c r="AK126" s="10"/>
      <c r="AL126" s="10"/>
      <c r="AM126" s="10"/>
      <c r="AN126" s="122">
        <f>SUM(AG126,AT126)</f>
        <v>0</v>
      </c>
      <c r="AO126" s="10"/>
      <c r="AP126" s="10"/>
      <c r="AQ126" s="123" t="s">
        <v>86</v>
      </c>
      <c r="AR126" s="68"/>
      <c r="AS126" s="124">
        <v>0</v>
      </c>
      <c r="AT126" s="125">
        <f>ROUND(SUM(AV126:AW126),2)</f>
        <v>0</v>
      </c>
      <c r="AU126" s="126">
        <f>'st - Statika'!P139</f>
        <v>0</v>
      </c>
      <c r="AV126" s="125">
        <f>'st - Statika'!J37</f>
        <v>0</v>
      </c>
      <c r="AW126" s="125">
        <f>'st - Statika'!J38</f>
        <v>0</v>
      </c>
      <c r="AX126" s="125">
        <f>'st - Statika'!J39</f>
        <v>0</v>
      </c>
      <c r="AY126" s="125">
        <f>'st - Statika'!J40</f>
        <v>0</v>
      </c>
      <c r="AZ126" s="125">
        <f>'st - Statika'!F37</f>
        <v>0</v>
      </c>
      <c r="BA126" s="125">
        <f>'st - Statika'!F38</f>
        <v>0</v>
      </c>
      <c r="BB126" s="125">
        <f>'st - Statika'!F39</f>
        <v>0</v>
      </c>
      <c r="BC126" s="125">
        <f>'st - Statika'!F40</f>
        <v>0</v>
      </c>
      <c r="BD126" s="127">
        <f>'st - Statika'!F41</f>
        <v>0</v>
      </c>
      <c r="BE126" s="4"/>
      <c r="BT126" s="26" t="s">
        <v>87</v>
      </c>
      <c r="BV126" s="26" t="s">
        <v>77</v>
      </c>
      <c r="BW126" s="26" t="s">
        <v>176</v>
      </c>
      <c r="BX126" s="26" t="s">
        <v>172</v>
      </c>
      <c r="CL126" s="26" t="s">
        <v>1</v>
      </c>
    </row>
    <row r="127" s="4" customFormat="1" ht="16.5" customHeight="1">
      <c r="A127" s="128" t="s">
        <v>89</v>
      </c>
      <c r="B127" s="68"/>
      <c r="C127" s="10"/>
      <c r="D127" s="10"/>
      <c r="E127" s="120" t="s">
        <v>177</v>
      </c>
      <c r="F127" s="120"/>
      <c r="G127" s="120"/>
      <c r="H127" s="120"/>
      <c r="I127" s="120"/>
      <c r="J127" s="10"/>
      <c r="K127" s="120" t="s">
        <v>178</v>
      </c>
      <c r="L127" s="120"/>
      <c r="M127" s="120"/>
      <c r="N127" s="120"/>
      <c r="O127" s="120"/>
      <c r="P127" s="120"/>
      <c r="Q127" s="120"/>
      <c r="R127" s="120"/>
      <c r="S127" s="120"/>
      <c r="T127" s="120"/>
      <c r="U127" s="120"/>
      <c r="V127" s="120"/>
      <c r="W127" s="120"/>
      <c r="X127" s="120"/>
      <c r="Y127" s="120"/>
      <c r="Z127" s="120"/>
      <c r="AA127" s="120"/>
      <c r="AB127" s="120"/>
      <c r="AC127" s="120"/>
      <c r="AD127" s="120"/>
      <c r="AE127" s="120"/>
      <c r="AF127" s="120"/>
      <c r="AG127" s="122">
        <f>'eo - Elerktroinštalácia'!J34</f>
        <v>0</v>
      </c>
      <c r="AH127" s="10"/>
      <c r="AI127" s="10"/>
      <c r="AJ127" s="10"/>
      <c r="AK127" s="10"/>
      <c r="AL127" s="10"/>
      <c r="AM127" s="10"/>
      <c r="AN127" s="122">
        <f>SUM(AG127,AT127)</f>
        <v>0</v>
      </c>
      <c r="AO127" s="10"/>
      <c r="AP127" s="10"/>
      <c r="AQ127" s="123" t="s">
        <v>86</v>
      </c>
      <c r="AR127" s="68"/>
      <c r="AS127" s="124">
        <v>0</v>
      </c>
      <c r="AT127" s="125">
        <f>ROUND(SUM(AV127:AW127),2)</f>
        <v>0</v>
      </c>
      <c r="AU127" s="126">
        <f>'eo - Elerktroinštalácia'!P142</f>
        <v>0</v>
      </c>
      <c r="AV127" s="125">
        <f>'eo - Elerktroinštalácia'!J37</f>
        <v>0</v>
      </c>
      <c r="AW127" s="125">
        <f>'eo - Elerktroinštalácia'!J38</f>
        <v>0</v>
      </c>
      <c r="AX127" s="125">
        <f>'eo - Elerktroinštalácia'!J39</f>
        <v>0</v>
      </c>
      <c r="AY127" s="125">
        <f>'eo - Elerktroinštalácia'!J40</f>
        <v>0</v>
      </c>
      <c r="AZ127" s="125">
        <f>'eo - Elerktroinštalácia'!F37</f>
        <v>0</v>
      </c>
      <c r="BA127" s="125">
        <f>'eo - Elerktroinštalácia'!F38</f>
        <v>0</v>
      </c>
      <c r="BB127" s="125">
        <f>'eo - Elerktroinštalácia'!F39</f>
        <v>0</v>
      </c>
      <c r="BC127" s="125">
        <f>'eo - Elerktroinštalácia'!F40</f>
        <v>0</v>
      </c>
      <c r="BD127" s="127">
        <f>'eo - Elerktroinštalácia'!F41</f>
        <v>0</v>
      </c>
      <c r="BE127" s="4"/>
      <c r="BT127" s="26" t="s">
        <v>87</v>
      </c>
      <c r="BV127" s="26" t="s">
        <v>77</v>
      </c>
      <c r="BW127" s="26" t="s">
        <v>179</v>
      </c>
      <c r="BX127" s="26" t="s">
        <v>172</v>
      </c>
      <c r="CL127" s="26" t="s">
        <v>33</v>
      </c>
    </row>
    <row r="128" s="4" customFormat="1" ht="16.5" customHeight="1">
      <c r="A128" s="128" t="s">
        <v>89</v>
      </c>
      <c r="B128" s="68"/>
      <c r="C128" s="10"/>
      <c r="D128" s="10"/>
      <c r="E128" s="120" t="s">
        <v>100</v>
      </c>
      <c r="F128" s="120"/>
      <c r="G128" s="120"/>
      <c r="H128" s="120"/>
      <c r="I128" s="120"/>
      <c r="J128" s="10"/>
      <c r="K128" s="120" t="s">
        <v>101</v>
      </c>
      <c r="L128" s="120"/>
      <c r="M128" s="120"/>
      <c r="N128" s="120"/>
      <c r="O128" s="120"/>
      <c r="P128" s="120"/>
      <c r="Q128" s="120"/>
      <c r="R128" s="120"/>
      <c r="S128" s="120"/>
      <c r="T128" s="120"/>
      <c r="U128" s="120"/>
      <c r="V128" s="120"/>
      <c r="W128" s="120"/>
      <c r="X128" s="120"/>
      <c r="Y128" s="120"/>
      <c r="Z128" s="120"/>
      <c r="AA128" s="120"/>
      <c r="AB128" s="120"/>
      <c r="AC128" s="120"/>
      <c r="AD128" s="120"/>
      <c r="AE128" s="120"/>
      <c r="AF128" s="120"/>
      <c r="AG128" s="122">
        <f>'bl -  Bleskozvod a uzemnenie_01'!J34</f>
        <v>0</v>
      </c>
      <c r="AH128" s="10"/>
      <c r="AI128" s="10"/>
      <c r="AJ128" s="10"/>
      <c r="AK128" s="10"/>
      <c r="AL128" s="10"/>
      <c r="AM128" s="10"/>
      <c r="AN128" s="122">
        <f>SUM(AG128,AT128)</f>
        <v>0</v>
      </c>
      <c r="AO128" s="10"/>
      <c r="AP128" s="10"/>
      <c r="AQ128" s="123" t="s">
        <v>86</v>
      </c>
      <c r="AR128" s="68"/>
      <c r="AS128" s="124">
        <v>0</v>
      </c>
      <c r="AT128" s="125">
        <f>ROUND(SUM(AV128:AW128),2)</f>
        <v>0</v>
      </c>
      <c r="AU128" s="126">
        <f>'bl -  Bleskozvod a uzemnenie_01'!P134</f>
        <v>0</v>
      </c>
      <c r="AV128" s="125">
        <f>'bl -  Bleskozvod a uzemnenie_01'!J37</f>
        <v>0</v>
      </c>
      <c r="AW128" s="125">
        <f>'bl -  Bleskozvod a uzemnenie_01'!J38</f>
        <v>0</v>
      </c>
      <c r="AX128" s="125">
        <f>'bl -  Bleskozvod a uzemnenie_01'!J39</f>
        <v>0</v>
      </c>
      <c r="AY128" s="125">
        <f>'bl -  Bleskozvod a uzemnenie_01'!J40</f>
        <v>0</v>
      </c>
      <c r="AZ128" s="125">
        <f>'bl -  Bleskozvod a uzemnenie_01'!F37</f>
        <v>0</v>
      </c>
      <c r="BA128" s="125">
        <f>'bl -  Bleskozvod a uzemnenie_01'!F38</f>
        <v>0</v>
      </c>
      <c r="BB128" s="125">
        <f>'bl -  Bleskozvod a uzemnenie_01'!F39</f>
        <v>0</v>
      </c>
      <c r="BC128" s="125">
        <f>'bl -  Bleskozvod a uzemnenie_01'!F40</f>
        <v>0</v>
      </c>
      <c r="BD128" s="127">
        <f>'bl -  Bleskozvod a uzemnenie_01'!F41</f>
        <v>0</v>
      </c>
      <c r="BE128" s="4"/>
      <c r="BT128" s="26" t="s">
        <v>87</v>
      </c>
      <c r="BV128" s="26" t="s">
        <v>77</v>
      </c>
      <c r="BW128" s="26" t="s">
        <v>180</v>
      </c>
      <c r="BX128" s="26" t="s">
        <v>172</v>
      </c>
      <c r="CL128" s="26" t="s">
        <v>33</v>
      </c>
    </row>
    <row r="129" s="4" customFormat="1" ht="16.5" customHeight="1">
      <c r="A129" s="128" t="s">
        <v>89</v>
      </c>
      <c r="B129" s="68"/>
      <c r="C129" s="10"/>
      <c r="D129" s="10"/>
      <c r="E129" s="120" t="s">
        <v>155</v>
      </c>
      <c r="F129" s="120"/>
      <c r="G129" s="120"/>
      <c r="H129" s="120"/>
      <c r="I129" s="120"/>
      <c r="J129" s="10"/>
      <c r="K129" s="120" t="s">
        <v>181</v>
      </c>
      <c r="L129" s="120"/>
      <c r="M129" s="120"/>
      <c r="N129" s="120"/>
      <c r="O129" s="120"/>
      <c r="P129" s="120"/>
      <c r="Q129" s="120"/>
      <c r="R129" s="120"/>
      <c r="S129" s="120"/>
      <c r="T129" s="120"/>
      <c r="U129" s="120"/>
      <c r="V129" s="120"/>
      <c r="W129" s="120"/>
      <c r="X129" s="120"/>
      <c r="Y129" s="120"/>
      <c r="Z129" s="120"/>
      <c r="AA129" s="120"/>
      <c r="AB129" s="120"/>
      <c r="AC129" s="120"/>
      <c r="AD129" s="120"/>
      <c r="AE129" s="120"/>
      <c r="AF129" s="120"/>
      <c r="AG129" s="122">
        <f>'úk - Ústredné vykurovanie'!J34</f>
        <v>0</v>
      </c>
      <c r="AH129" s="10"/>
      <c r="AI129" s="10"/>
      <c r="AJ129" s="10"/>
      <c r="AK129" s="10"/>
      <c r="AL129" s="10"/>
      <c r="AM129" s="10"/>
      <c r="AN129" s="122">
        <f>SUM(AG129,AT129)</f>
        <v>0</v>
      </c>
      <c r="AO129" s="10"/>
      <c r="AP129" s="10"/>
      <c r="AQ129" s="123" t="s">
        <v>86</v>
      </c>
      <c r="AR129" s="68"/>
      <c r="AS129" s="124">
        <v>0</v>
      </c>
      <c r="AT129" s="125">
        <f>ROUND(SUM(AV129:AW129),2)</f>
        <v>0</v>
      </c>
      <c r="AU129" s="126">
        <f>'úk - Ústredné vykurovanie'!P139</f>
        <v>0</v>
      </c>
      <c r="AV129" s="125">
        <f>'úk - Ústredné vykurovanie'!J37</f>
        <v>0</v>
      </c>
      <c r="AW129" s="125">
        <f>'úk - Ústredné vykurovanie'!J38</f>
        <v>0</v>
      </c>
      <c r="AX129" s="125">
        <f>'úk - Ústredné vykurovanie'!J39</f>
        <v>0</v>
      </c>
      <c r="AY129" s="125">
        <f>'úk - Ústredné vykurovanie'!J40</f>
        <v>0</v>
      </c>
      <c r="AZ129" s="125">
        <f>'úk - Ústredné vykurovanie'!F37</f>
        <v>0</v>
      </c>
      <c r="BA129" s="125">
        <f>'úk - Ústredné vykurovanie'!F38</f>
        <v>0</v>
      </c>
      <c r="BB129" s="125">
        <f>'úk - Ústredné vykurovanie'!F39</f>
        <v>0</v>
      </c>
      <c r="BC129" s="125">
        <f>'úk - Ústredné vykurovanie'!F40</f>
        <v>0</v>
      </c>
      <c r="BD129" s="127">
        <f>'úk - Ústredné vykurovanie'!F41</f>
        <v>0</v>
      </c>
      <c r="BE129" s="4"/>
      <c r="BT129" s="26" t="s">
        <v>87</v>
      </c>
      <c r="BV129" s="26" t="s">
        <v>77</v>
      </c>
      <c r="BW129" s="26" t="s">
        <v>182</v>
      </c>
      <c r="BX129" s="26" t="s">
        <v>172</v>
      </c>
      <c r="CL129" s="26" t="s">
        <v>1</v>
      </c>
    </row>
    <row r="130" s="4" customFormat="1" ht="16.5" customHeight="1">
      <c r="A130" s="128" t="s">
        <v>89</v>
      </c>
      <c r="B130" s="68"/>
      <c r="C130" s="10"/>
      <c r="D130" s="10"/>
      <c r="E130" s="120" t="s">
        <v>183</v>
      </c>
      <c r="F130" s="120"/>
      <c r="G130" s="120"/>
      <c r="H130" s="120"/>
      <c r="I130" s="120"/>
      <c r="J130" s="10"/>
      <c r="K130" s="120" t="s">
        <v>135</v>
      </c>
      <c r="L130" s="120"/>
      <c r="M130" s="120"/>
      <c r="N130" s="120"/>
      <c r="O130" s="120"/>
      <c r="P130" s="120"/>
      <c r="Q130" s="120"/>
      <c r="R130" s="120"/>
      <c r="S130" s="120"/>
      <c r="T130" s="120"/>
      <c r="U130" s="120"/>
      <c r="V130" s="120"/>
      <c r="W130" s="120"/>
      <c r="X130" s="120"/>
      <c r="Y130" s="120"/>
      <c r="Z130" s="120"/>
      <c r="AA130" s="120"/>
      <c r="AB130" s="120"/>
      <c r="AC130" s="120"/>
      <c r="AD130" s="120"/>
      <c r="AE130" s="120"/>
      <c r="AF130" s="120"/>
      <c r="AG130" s="122">
        <f>'vzt - Vzduchotechnika'!J34</f>
        <v>0</v>
      </c>
      <c r="AH130" s="10"/>
      <c r="AI130" s="10"/>
      <c r="AJ130" s="10"/>
      <c r="AK130" s="10"/>
      <c r="AL130" s="10"/>
      <c r="AM130" s="10"/>
      <c r="AN130" s="122">
        <f>SUM(AG130,AT130)</f>
        <v>0</v>
      </c>
      <c r="AO130" s="10"/>
      <c r="AP130" s="10"/>
      <c r="AQ130" s="123" t="s">
        <v>86</v>
      </c>
      <c r="AR130" s="68"/>
      <c r="AS130" s="124">
        <v>0</v>
      </c>
      <c r="AT130" s="125">
        <f>ROUND(SUM(AV130:AW130),2)</f>
        <v>0</v>
      </c>
      <c r="AU130" s="126">
        <f>'vzt - Vzduchotechnika'!P135</f>
        <v>0</v>
      </c>
      <c r="AV130" s="125">
        <f>'vzt - Vzduchotechnika'!J37</f>
        <v>0</v>
      </c>
      <c r="AW130" s="125">
        <f>'vzt - Vzduchotechnika'!J38</f>
        <v>0</v>
      </c>
      <c r="AX130" s="125">
        <f>'vzt - Vzduchotechnika'!J39</f>
        <v>0</v>
      </c>
      <c r="AY130" s="125">
        <f>'vzt - Vzduchotechnika'!J40</f>
        <v>0</v>
      </c>
      <c r="AZ130" s="125">
        <f>'vzt - Vzduchotechnika'!F37</f>
        <v>0</v>
      </c>
      <c r="BA130" s="125">
        <f>'vzt - Vzduchotechnika'!F38</f>
        <v>0</v>
      </c>
      <c r="BB130" s="125">
        <f>'vzt - Vzduchotechnika'!F39</f>
        <v>0</v>
      </c>
      <c r="BC130" s="125">
        <f>'vzt - Vzduchotechnika'!F40</f>
        <v>0</v>
      </c>
      <c r="BD130" s="127">
        <f>'vzt - Vzduchotechnika'!F41</f>
        <v>0</v>
      </c>
      <c r="BE130" s="4"/>
      <c r="BT130" s="26" t="s">
        <v>87</v>
      </c>
      <c r="BV130" s="26" t="s">
        <v>77</v>
      </c>
      <c r="BW130" s="26" t="s">
        <v>184</v>
      </c>
      <c r="BX130" s="26" t="s">
        <v>172</v>
      </c>
      <c r="CL130" s="26" t="s">
        <v>1</v>
      </c>
    </row>
    <row r="131" s="4" customFormat="1" ht="16.5" customHeight="1">
      <c r="A131" s="128" t="s">
        <v>89</v>
      </c>
      <c r="B131" s="68"/>
      <c r="C131" s="10"/>
      <c r="D131" s="10"/>
      <c r="E131" s="120" t="s">
        <v>185</v>
      </c>
      <c r="F131" s="120"/>
      <c r="G131" s="120"/>
      <c r="H131" s="120"/>
      <c r="I131" s="120"/>
      <c r="J131" s="10"/>
      <c r="K131" s="120" t="s">
        <v>138</v>
      </c>
      <c r="L131" s="120"/>
      <c r="M131" s="120"/>
      <c r="N131" s="120"/>
      <c r="O131" s="120"/>
      <c r="P131" s="120"/>
      <c r="Q131" s="120"/>
      <c r="R131" s="120"/>
      <c r="S131" s="120"/>
      <c r="T131" s="120"/>
      <c r="U131" s="120"/>
      <c r="V131" s="120"/>
      <c r="W131" s="120"/>
      <c r="X131" s="120"/>
      <c r="Y131" s="120"/>
      <c r="Z131" s="120"/>
      <c r="AA131" s="120"/>
      <c r="AB131" s="120"/>
      <c r="AC131" s="120"/>
      <c r="AD131" s="120"/>
      <c r="AE131" s="120"/>
      <c r="AF131" s="120"/>
      <c r="AG131" s="122">
        <f>'zt - Zdravotechnická inšt...'!J34</f>
        <v>0</v>
      </c>
      <c r="AH131" s="10"/>
      <c r="AI131" s="10"/>
      <c r="AJ131" s="10"/>
      <c r="AK131" s="10"/>
      <c r="AL131" s="10"/>
      <c r="AM131" s="10"/>
      <c r="AN131" s="122">
        <f>SUM(AG131,AT131)</f>
        <v>0</v>
      </c>
      <c r="AO131" s="10"/>
      <c r="AP131" s="10"/>
      <c r="AQ131" s="123" t="s">
        <v>86</v>
      </c>
      <c r="AR131" s="68"/>
      <c r="AS131" s="124">
        <v>0</v>
      </c>
      <c r="AT131" s="125">
        <f>ROUND(SUM(AV131:AW131),2)</f>
        <v>0</v>
      </c>
      <c r="AU131" s="126">
        <f>'zt - Zdravotechnická inšt...'!P139</f>
        <v>0</v>
      </c>
      <c r="AV131" s="125">
        <f>'zt - Zdravotechnická inšt...'!J37</f>
        <v>0</v>
      </c>
      <c r="AW131" s="125">
        <f>'zt - Zdravotechnická inšt...'!J38</f>
        <v>0</v>
      </c>
      <c r="AX131" s="125">
        <f>'zt - Zdravotechnická inšt...'!J39</f>
        <v>0</v>
      </c>
      <c r="AY131" s="125">
        <f>'zt - Zdravotechnická inšt...'!J40</f>
        <v>0</v>
      </c>
      <c r="AZ131" s="125">
        <f>'zt - Zdravotechnická inšt...'!F37</f>
        <v>0</v>
      </c>
      <c r="BA131" s="125">
        <f>'zt - Zdravotechnická inšt...'!F38</f>
        <v>0</v>
      </c>
      <c r="BB131" s="125">
        <f>'zt - Zdravotechnická inšt...'!F39</f>
        <v>0</v>
      </c>
      <c r="BC131" s="125">
        <f>'zt - Zdravotechnická inšt...'!F40</f>
        <v>0</v>
      </c>
      <c r="BD131" s="127">
        <f>'zt - Zdravotechnická inšt...'!F41</f>
        <v>0</v>
      </c>
      <c r="BE131" s="4"/>
      <c r="BT131" s="26" t="s">
        <v>87</v>
      </c>
      <c r="BV131" s="26" t="s">
        <v>77</v>
      </c>
      <c r="BW131" s="26" t="s">
        <v>186</v>
      </c>
      <c r="BX131" s="26" t="s">
        <v>172</v>
      </c>
      <c r="CL131" s="26" t="s">
        <v>1</v>
      </c>
    </row>
    <row r="132" s="4" customFormat="1" ht="16.5" customHeight="1">
      <c r="A132" s="128" t="s">
        <v>89</v>
      </c>
      <c r="B132" s="68"/>
      <c r="C132" s="10"/>
      <c r="D132" s="10"/>
      <c r="E132" s="120" t="s">
        <v>158</v>
      </c>
      <c r="F132" s="120"/>
      <c r="G132" s="120"/>
      <c r="H132" s="120"/>
      <c r="I132" s="120"/>
      <c r="J132" s="10"/>
      <c r="K132" s="120" t="s">
        <v>187</v>
      </c>
      <c r="L132" s="120"/>
      <c r="M132" s="120"/>
      <c r="N132" s="120"/>
      <c r="O132" s="120"/>
      <c r="P132" s="120"/>
      <c r="Q132" s="120"/>
      <c r="R132" s="120"/>
      <c r="S132" s="120"/>
      <c r="T132" s="120"/>
      <c r="U132" s="120"/>
      <c r="V132" s="120"/>
      <c r="W132" s="120"/>
      <c r="X132" s="120"/>
      <c r="Y132" s="120"/>
      <c r="Z132" s="120"/>
      <c r="AA132" s="120"/>
      <c r="AB132" s="120"/>
      <c r="AC132" s="120"/>
      <c r="AD132" s="120"/>
      <c r="AE132" s="120"/>
      <c r="AF132" s="120"/>
      <c r="AG132" s="122">
        <f>'eps - EPS'!J34</f>
        <v>0</v>
      </c>
      <c r="AH132" s="10"/>
      <c r="AI132" s="10"/>
      <c r="AJ132" s="10"/>
      <c r="AK132" s="10"/>
      <c r="AL132" s="10"/>
      <c r="AM132" s="10"/>
      <c r="AN132" s="122">
        <f>SUM(AG132,AT132)</f>
        <v>0</v>
      </c>
      <c r="AO132" s="10"/>
      <c r="AP132" s="10"/>
      <c r="AQ132" s="123" t="s">
        <v>86</v>
      </c>
      <c r="AR132" s="68"/>
      <c r="AS132" s="124">
        <v>0</v>
      </c>
      <c r="AT132" s="125">
        <f>ROUND(SUM(AV132:AW132),2)</f>
        <v>0</v>
      </c>
      <c r="AU132" s="126">
        <f>'eps - EPS'!P133</f>
        <v>0</v>
      </c>
      <c r="AV132" s="125">
        <f>'eps - EPS'!J37</f>
        <v>0</v>
      </c>
      <c r="AW132" s="125">
        <f>'eps - EPS'!J38</f>
        <v>0</v>
      </c>
      <c r="AX132" s="125">
        <f>'eps - EPS'!J39</f>
        <v>0</v>
      </c>
      <c r="AY132" s="125">
        <f>'eps - EPS'!J40</f>
        <v>0</v>
      </c>
      <c r="AZ132" s="125">
        <f>'eps - EPS'!F37</f>
        <v>0</v>
      </c>
      <c r="BA132" s="125">
        <f>'eps - EPS'!F38</f>
        <v>0</v>
      </c>
      <c r="BB132" s="125">
        <f>'eps - EPS'!F39</f>
        <v>0</v>
      </c>
      <c r="BC132" s="125">
        <f>'eps - EPS'!F40</f>
        <v>0</v>
      </c>
      <c r="BD132" s="127">
        <f>'eps - EPS'!F41</f>
        <v>0</v>
      </c>
      <c r="BE132" s="4"/>
      <c r="BT132" s="26" t="s">
        <v>87</v>
      </c>
      <c r="BV132" s="26" t="s">
        <v>77</v>
      </c>
      <c r="BW132" s="26" t="s">
        <v>188</v>
      </c>
      <c r="BX132" s="26" t="s">
        <v>172</v>
      </c>
      <c r="CL132" s="26" t="s">
        <v>1</v>
      </c>
    </row>
    <row r="133" s="4" customFormat="1" ht="16.5" customHeight="1">
      <c r="A133" s="128" t="s">
        <v>89</v>
      </c>
      <c r="B133" s="68"/>
      <c r="C133" s="10"/>
      <c r="D133" s="10"/>
      <c r="E133" s="120" t="s">
        <v>161</v>
      </c>
      <c r="F133" s="120"/>
      <c r="G133" s="120"/>
      <c r="H133" s="120"/>
      <c r="I133" s="120"/>
      <c r="J133" s="10"/>
      <c r="K133" s="120" t="s">
        <v>189</v>
      </c>
      <c r="L133" s="120"/>
      <c r="M133" s="120"/>
      <c r="N133" s="120"/>
      <c r="O133" s="120"/>
      <c r="P133" s="120"/>
      <c r="Q133" s="120"/>
      <c r="R133" s="120"/>
      <c r="S133" s="120"/>
      <c r="T133" s="120"/>
      <c r="U133" s="120"/>
      <c r="V133" s="120"/>
      <c r="W133" s="120"/>
      <c r="X133" s="120"/>
      <c r="Y133" s="120"/>
      <c r="Z133" s="120"/>
      <c r="AA133" s="120"/>
      <c r="AB133" s="120"/>
      <c r="AC133" s="120"/>
      <c r="AD133" s="120"/>
      <c r="AE133" s="120"/>
      <c r="AF133" s="120"/>
      <c r="AG133" s="122">
        <f>'hsp - HSP'!J34</f>
        <v>0</v>
      </c>
      <c r="AH133" s="10"/>
      <c r="AI133" s="10"/>
      <c r="AJ133" s="10"/>
      <c r="AK133" s="10"/>
      <c r="AL133" s="10"/>
      <c r="AM133" s="10"/>
      <c r="AN133" s="122">
        <f>SUM(AG133,AT133)</f>
        <v>0</v>
      </c>
      <c r="AO133" s="10"/>
      <c r="AP133" s="10"/>
      <c r="AQ133" s="123" t="s">
        <v>86</v>
      </c>
      <c r="AR133" s="68"/>
      <c r="AS133" s="124">
        <v>0</v>
      </c>
      <c r="AT133" s="125">
        <f>ROUND(SUM(AV133:AW133),2)</f>
        <v>0</v>
      </c>
      <c r="AU133" s="126">
        <f>'hsp - HSP'!P133</f>
        <v>0</v>
      </c>
      <c r="AV133" s="125">
        <f>'hsp - HSP'!J37</f>
        <v>0</v>
      </c>
      <c r="AW133" s="125">
        <f>'hsp - HSP'!J38</f>
        <v>0</v>
      </c>
      <c r="AX133" s="125">
        <f>'hsp - HSP'!J39</f>
        <v>0</v>
      </c>
      <c r="AY133" s="125">
        <f>'hsp - HSP'!J40</f>
        <v>0</v>
      </c>
      <c r="AZ133" s="125">
        <f>'hsp - HSP'!F37</f>
        <v>0</v>
      </c>
      <c r="BA133" s="125">
        <f>'hsp - HSP'!F38</f>
        <v>0</v>
      </c>
      <c r="BB133" s="125">
        <f>'hsp - HSP'!F39</f>
        <v>0</v>
      </c>
      <c r="BC133" s="125">
        <f>'hsp - HSP'!F40</f>
        <v>0</v>
      </c>
      <c r="BD133" s="127">
        <f>'hsp - HSP'!F41</f>
        <v>0</v>
      </c>
      <c r="BE133" s="4"/>
      <c r="BT133" s="26" t="s">
        <v>87</v>
      </c>
      <c r="BV133" s="26" t="s">
        <v>77</v>
      </c>
      <c r="BW133" s="26" t="s">
        <v>190</v>
      </c>
      <c r="BX133" s="26" t="s">
        <v>172</v>
      </c>
      <c r="CL133" s="26" t="s">
        <v>1</v>
      </c>
    </row>
    <row r="134" s="4" customFormat="1" ht="16.5" customHeight="1">
      <c r="A134" s="128" t="s">
        <v>89</v>
      </c>
      <c r="B134" s="68"/>
      <c r="C134" s="10"/>
      <c r="D134" s="10"/>
      <c r="E134" s="120" t="s">
        <v>164</v>
      </c>
      <c r="F134" s="120"/>
      <c r="G134" s="120"/>
      <c r="H134" s="120"/>
      <c r="I134" s="120"/>
      <c r="J134" s="10"/>
      <c r="K134" s="120" t="s">
        <v>191</v>
      </c>
      <c r="L134" s="120"/>
      <c r="M134" s="120"/>
      <c r="N134" s="120"/>
      <c r="O134" s="120"/>
      <c r="P134" s="120"/>
      <c r="Q134" s="120"/>
      <c r="R134" s="120"/>
      <c r="S134" s="120"/>
      <c r="T134" s="120"/>
      <c r="U134" s="120"/>
      <c r="V134" s="120"/>
      <c r="W134" s="120"/>
      <c r="X134" s="120"/>
      <c r="Y134" s="120"/>
      <c r="Z134" s="120"/>
      <c r="AA134" s="120"/>
      <c r="AB134" s="120"/>
      <c r="AC134" s="120"/>
      <c r="AD134" s="120"/>
      <c r="AE134" s="120"/>
      <c r="AF134" s="120"/>
      <c r="AG134" s="122">
        <f>'stk - ŠTK'!J34</f>
        <v>0</v>
      </c>
      <c r="AH134" s="10"/>
      <c r="AI134" s="10"/>
      <c r="AJ134" s="10"/>
      <c r="AK134" s="10"/>
      <c r="AL134" s="10"/>
      <c r="AM134" s="10"/>
      <c r="AN134" s="122">
        <f>SUM(AG134,AT134)</f>
        <v>0</v>
      </c>
      <c r="AO134" s="10"/>
      <c r="AP134" s="10"/>
      <c r="AQ134" s="123" t="s">
        <v>86</v>
      </c>
      <c r="AR134" s="68"/>
      <c r="AS134" s="124">
        <v>0</v>
      </c>
      <c r="AT134" s="125">
        <f>ROUND(SUM(AV134:AW134),2)</f>
        <v>0</v>
      </c>
      <c r="AU134" s="126">
        <f>'stk - ŠTK'!P134</f>
        <v>0</v>
      </c>
      <c r="AV134" s="125">
        <f>'stk - ŠTK'!J37</f>
        <v>0</v>
      </c>
      <c r="AW134" s="125">
        <f>'stk - ŠTK'!J38</f>
        <v>0</v>
      </c>
      <c r="AX134" s="125">
        <f>'stk - ŠTK'!J39</f>
        <v>0</v>
      </c>
      <c r="AY134" s="125">
        <f>'stk - ŠTK'!J40</f>
        <v>0</v>
      </c>
      <c r="AZ134" s="125">
        <f>'stk - ŠTK'!F37</f>
        <v>0</v>
      </c>
      <c r="BA134" s="125">
        <f>'stk - ŠTK'!F38</f>
        <v>0</v>
      </c>
      <c r="BB134" s="125">
        <f>'stk - ŠTK'!F39</f>
        <v>0</v>
      </c>
      <c r="BC134" s="125">
        <f>'stk - ŠTK'!F40</f>
        <v>0</v>
      </c>
      <c r="BD134" s="127">
        <f>'stk - ŠTK'!F41</f>
        <v>0</v>
      </c>
      <c r="BE134" s="4"/>
      <c r="BT134" s="26" t="s">
        <v>87</v>
      </c>
      <c r="BV134" s="26" t="s">
        <v>77</v>
      </c>
      <c r="BW134" s="26" t="s">
        <v>192</v>
      </c>
      <c r="BX134" s="26" t="s">
        <v>172</v>
      </c>
      <c r="CL134" s="26" t="s">
        <v>1</v>
      </c>
    </row>
    <row r="135" s="7" customFormat="1" ht="16.5" customHeight="1">
      <c r="A135" s="128" t="s">
        <v>89</v>
      </c>
      <c r="B135" s="108"/>
      <c r="C135" s="109"/>
      <c r="D135" s="110" t="s">
        <v>193</v>
      </c>
      <c r="E135" s="110"/>
      <c r="F135" s="110"/>
      <c r="G135" s="110"/>
      <c r="H135" s="110"/>
      <c r="I135" s="111"/>
      <c r="J135" s="110" t="s">
        <v>194</v>
      </c>
      <c r="K135" s="110"/>
      <c r="L135" s="110"/>
      <c r="M135" s="110"/>
      <c r="N135" s="110"/>
      <c r="O135" s="110"/>
      <c r="P135" s="110"/>
      <c r="Q135" s="110"/>
      <c r="R135" s="110"/>
      <c r="S135" s="110"/>
      <c r="T135" s="110"/>
      <c r="U135" s="110"/>
      <c r="V135" s="110"/>
      <c r="W135" s="110"/>
      <c r="X135" s="110"/>
      <c r="Y135" s="110"/>
      <c r="Z135" s="110"/>
      <c r="AA135" s="110"/>
      <c r="AB135" s="110"/>
      <c r="AC135" s="110"/>
      <c r="AD135" s="110"/>
      <c r="AE135" s="110"/>
      <c r="AF135" s="110"/>
      <c r="AG135" s="113">
        <f>'SO -03 - Úprava plochy ju...'!J32</f>
        <v>0</v>
      </c>
      <c r="AH135" s="111"/>
      <c r="AI135" s="111"/>
      <c r="AJ135" s="111"/>
      <c r="AK135" s="111"/>
      <c r="AL135" s="111"/>
      <c r="AM135" s="111"/>
      <c r="AN135" s="113">
        <f>SUM(AG135,AT135)</f>
        <v>0</v>
      </c>
      <c r="AO135" s="111"/>
      <c r="AP135" s="111"/>
      <c r="AQ135" s="114" t="s">
        <v>81</v>
      </c>
      <c r="AR135" s="108"/>
      <c r="AS135" s="115">
        <v>0</v>
      </c>
      <c r="AT135" s="116">
        <f>ROUND(SUM(AV135:AW135),2)</f>
        <v>0</v>
      </c>
      <c r="AU135" s="117">
        <f>'SO -03 - Úprava plochy ju...'!P132</f>
        <v>0</v>
      </c>
      <c r="AV135" s="116">
        <f>'SO -03 - Úprava plochy ju...'!J35</f>
        <v>0</v>
      </c>
      <c r="AW135" s="116">
        <f>'SO -03 - Úprava plochy ju...'!J36</f>
        <v>0</v>
      </c>
      <c r="AX135" s="116">
        <f>'SO -03 - Úprava plochy ju...'!J37</f>
        <v>0</v>
      </c>
      <c r="AY135" s="116">
        <f>'SO -03 - Úprava plochy ju...'!J38</f>
        <v>0</v>
      </c>
      <c r="AZ135" s="116">
        <f>'SO -03 - Úprava plochy ju...'!F35</f>
        <v>0</v>
      </c>
      <c r="BA135" s="116">
        <f>'SO -03 - Úprava plochy ju...'!F36</f>
        <v>0</v>
      </c>
      <c r="BB135" s="116">
        <f>'SO -03 - Úprava plochy ju...'!F37</f>
        <v>0</v>
      </c>
      <c r="BC135" s="116">
        <f>'SO -03 - Úprava plochy ju...'!F38</f>
        <v>0</v>
      </c>
      <c r="BD135" s="118">
        <f>'SO -03 - Úprava plochy ju...'!F39</f>
        <v>0</v>
      </c>
      <c r="BE135" s="7"/>
      <c r="BT135" s="119" t="s">
        <v>82</v>
      </c>
      <c r="BV135" s="119" t="s">
        <v>77</v>
      </c>
      <c r="BW135" s="119" t="s">
        <v>195</v>
      </c>
      <c r="BX135" s="119" t="s">
        <v>4</v>
      </c>
      <c r="CL135" s="119" t="s">
        <v>1</v>
      </c>
      <c r="CM135" s="119" t="s">
        <v>75</v>
      </c>
    </row>
    <row r="136" s="7" customFormat="1" ht="16.5" customHeight="1">
      <c r="A136" s="7"/>
      <c r="B136" s="108"/>
      <c r="C136" s="109"/>
      <c r="D136" s="110" t="s">
        <v>196</v>
      </c>
      <c r="E136" s="110"/>
      <c r="F136" s="110"/>
      <c r="G136" s="110"/>
      <c r="H136" s="110"/>
      <c r="I136" s="111"/>
      <c r="J136" s="110" t="s">
        <v>197</v>
      </c>
      <c r="K136" s="110"/>
      <c r="L136" s="110"/>
      <c r="M136" s="110"/>
      <c r="N136" s="110"/>
      <c r="O136" s="110"/>
      <c r="P136" s="110"/>
      <c r="Q136" s="110"/>
      <c r="R136" s="110"/>
      <c r="S136" s="110"/>
      <c r="T136" s="110"/>
      <c r="U136" s="110"/>
      <c r="V136" s="110"/>
      <c r="W136" s="110"/>
      <c r="X136" s="110"/>
      <c r="Y136" s="110"/>
      <c r="Z136" s="110"/>
      <c r="AA136" s="110"/>
      <c r="AB136" s="110"/>
      <c r="AC136" s="110"/>
      <c r="AD136" s="110"/>
      <c r="AE136" s="110"/>
      <c r="AF136" s="110"/>
      <c r="AG136" s="112">
        <f>ROUND(SUM(AG137:AG139),2)</f>
        <v>0</v>
      </c>
      <c r="AH136" s="111"/>
      <c r="AI136" s="111"/>
      <c r="AJ136" s="111"/>
      <c r="AK136" s="111"/>
      <c r="AL136" s="111"/>
      <c r="AM136" s="111"/>
      <c r="AN136" s="113">
        <f>SUM(AG136,AT136)</f>
        <v>0</v>
      </c>
      <c r="AO136" s="111"/>
      <c r="AP136" s="111"/>
      <c r="AQ136" s="114" t="s">
        <v>198</v>
      </c>
      <c r="AR136" s="108"/>
      <c r="AS136" s="115">
        <f>ROUND(SUM(AS137:AS139),2)</f>
        <v>0</v>
      </c>
      <c r="AT136" s="116">
        <f>ROUND(SUM(AV136:AW136),2)</f>
        <v>0</v>
      </c>
      <c r="AU136" s="117">
        <f>ROUND(SUM(AU137:AU139),5)</f>
        <v>0</v>
      </c>
      <c r="AV136" s="116">
        <f>ROUND(AZ136*L29,2)</f>
        <v>0</v>
      </c>
      <c r="AW136" s="116">
        <f>ROUND(BA136*L30,2)</f>
        <v>0</v>
      </c>
      <c r="AX136" s="116">
        <f>ROUND(BB136*L29,2)</f>
        <v>0</v>
      </c>
      <c r="AY136" s="116">
        <f>ROUND(BC136*L30,2)</f>
        <v>0</v>
      </c>
      <c r="AZ136" s="116">
        <f>ROUND(SUM(AZ137:AZ139),2)</f>
        <v>0</v>
      </c>
      <c r="BA136" s="116">
        <f>ROUND(SUM(BA137:BA139),2)</f>
        <v>0</v>
      </c>
      <c r="BB136" s="116">
        <f>ROUND(SUM(BB137:BB139),2)</f>
        <v>0</v>
      </c>
      <c r="BC136" s="116">
        <f>ROUND(SUM(BC137:BC139),2)</f>
        <v>0</v>
      </c>
      <c r="BD136" s="118">
        <f>ROUND(SUM(BD137:BD139),2)</f>
        <v>0</v>
      </c>
      <c r="BE136" s="7"/>
      <c r="BS136" s="119" t="s">
        <v>74</v>
      </c>
      <c r="BT136" s="119" t="s">
        <v>82</v>
      </c>
      <c r="BU136" s="119" t="s">
        <v>76</v>
      </c>
      <c r="BV136" s="119" t="s">
        <v>77</v>
      </c>
      <c r="BW136" s="119" t="s">
        <v>199</v>
      </c>
      <c r="BX136" s="119" t="s">
        <v>4</v>
      </c>
      <c r="CL136" s="119" t="s">
        <v>1</v>
      </c>
      <c r="CM136" s="119" t="s">
        <v>75</v>
      </c>
    </row>
    <row r="137" s="4" customFormat="1" ht="16.5" customHeight="1">
      <c r="A137" s="128" t="s">
        <v>89</v>
      </c>
      <c r="B137" s="68"/>
      <c r="C137" s="10"/>
      <c r="D137" s="10"/>
      <c r="E137" s="120" t="s">
        <v>200</v>
      </c>
      <c r="F137" s="120"/>
      <c r="G137" s="120"/>
      <c r="H137" s="120"/>
      <c r="I137" s="120"/>
      <c r="J137" s="10"/>
      <c r="K137" s="120" t="s">
        <v>201</v>
      </c>
      <c r="L137" s="120"/>
      <c r="M137" s="120"/>
      <c r="N137" s="120"/>
      <c r="O137" s="120"/>
      <c r="P137" s="120"/>
      <c r="Q137" s="120"/>
      <c r="R137" s="120"/>
      <c r="S137" s="120"/>
      <c r="T137" s="120"/>
      <c r="U137" s="120"/>
      <c r="V137" s="120"/>
      <c r="W137" s="120"/>
      <c r="X137" s="120"/>
      <c r="Y137" s="120"/>
      <c r="Z137" s="120"/>
      <c r="AA137" s="120"/>
      <c r="AB137" s="120"/>
      <c r="AC137" s="120"/>
      <c r="AD137" s="120"/>
      <c r="AE137" s="120"/>
      <c r="AF137" s="120"/>
      <c r="AG137" s="122">
        <f>'PS 01-1 - Osobný výťah-1....'!J34</f>
        <v>0</v>
      </c>
      <c r="AH137" s="10"/>
      <c r="AI137" s="10"/>
      <c r="AJ137" s="10"/>
      <c r="AK137" s="10"/>
      <c r="AL137" s="10"/>
      <c r="AM137" s="10"/>
      <c r="AN137" s="122">
        <f>SUM(AG137,AT137)</f>
        <v>0</v>
      </c>
      <c r="AO137" s="10"/>
      <c r="AP137" s="10"/>
      <c r="AQ137" s="123" t="s">
        <v>86</v>
      </c>
      <c r="AR137" s="68"/>
      <c r="AS137" s="124">
        <v>0</v>
      </c>
      <c r="AT137" s="125">
        <f>ROUND(SUM(AV137:AW137),2)</f>
        <v>0</v>
      </c>
      <c r="AU137" s="126">
        <f>'PS 01-1 - Osobný výťah-1....'!P132</f>
        <v>0</v>
      </c>
      <c r="AV137" s="125">
        <f>'PS 01-1 - Osobný výťah-1....'!J37</f>
        <v>0</v>
      </c>
      <c r="AW137" s="125">
        <f>'PS 01-1 - Osobný výťah-1....'!J38</f>
        <v>0</v>
      </c>
      <c r="AX137" s="125">
        <f>'PS 01-1 - Osobný výťah-1....'!J39</f>
        <v>0</v>
      </c>
      <c r="AY137" s="125">
        <f>'PS 01-1 - Osobný výťah-1....'!J40</f>
        <v>0</v>
      </c>
      <c r="AZ137" s="125">
        <f>'PS 01-1 - Osobný výťah-1....'!F37</f>
        <v>0</v>
      </c>
      <c r="BA137" s="125">
        <f>'PS 01-1 - Osobný výťah-1....'!F38</f>
        <v>0</v>
      </c>
      <c r="BB137" s="125">
        <f>'PS 01-1 - Osobný výťah-1....'!F39</f>
        <v>0</v>
      </c>
      <c r="BC137" s="125">
        <f>'PS 01-1 - Osobný výťah-1....'!F40</f>
        <v>0</v>
      </c>
      <c r="BD137" s="127">
        <f>'PS 01-1 - Osobný výťah-1....'!F41</f>
        <v>0</v>
      </c>
      <c r="BE137" s="4"/>
      <c r="BT137" s="26" t="s">
        <v>87</v>
      </c>
      <c r="BV137" s="26" t="s">
        <v>77</v>
      </c>
      <c r="BW137" s="26" t="s">
        <v>202</v>
      </c>
      <c r="BX137" s="26" t="s">
        <v>199</v>
      </c>
      <c r="CL137" s="26" t="s">
        <v>1</v>
      </c>
    </row>
    <row r="138" s="4" customFormat="1" ht="16.5" customHeight="1">
      <c r="A138" s="128" t="s">
        <v>89</v>
      </c>
      <c r="B138" s="68"/>
      <c r="C138" s="10"/>
      <c r="D138" s="10"/>
      <c r="E138" s="120" t="s">
        <v>203</v>
      </c>
      <c r="F138" s="120"/>
      <c r="G138" s="120"/>
      <c r="H138" s="120"/>
      <c r="I138" s="120"/>
      <c r="J138" s="10"/>
      <c r="K138" s="120" t="s">
        <v>204</v>
      </c>
      <c r="L138" s="120"/>
      <c r="M138" s="120"/>
      <c r="N138" s="120"/>
      <c r="O138" s="120"/>
      <c r="P138" s="120"/>
      <c r="Q138" s="120"/>
      <c r="R138" s="120"/>
      <c r="S138" s="120"/>
      <c r="T138" s="120"/>
      <c r="U138" s="120"/>
      <c r="V138" s="120"/>
      <c r="W138" s="120"/>
      <c r="X138" s="120"/>
      <c r="Y138" s="120"/>
      <c r="Z138" s="120"/>
      <c r="AA138" s="120"/>
      <c r="AB138" s="120"/>
      <c r="AC138" s="120"/>
      <c r="AD138" s="120"/>
      <c r="AE138" s="120"/>
      <c r="AF138" s="120"/>
      <c r="AG138" s="122">
        <f>'PS 01-2 - Osobný výťah-2....'!J34</f>
        <v>0</v>
      </c>
      <c r="AH138" s="10"/>
      <c r="AI138" s="10"/>
      <c r="AJ138" s="10"/>
      <c r="AK138" s="10"/>
      <c r="AL138" s="10"/>
      <c r="AM138" s="10"/>
      <c r="AN138" s="122">
        <f>SUM(AG138,AT138)</f>
        <v>0</v>
      </c>
      <c r="AO138" s="10"/>
      <c r="AP138" s="10"/>
      <c r="AQ138" s="123" t="s">
        <v>86</v>
      </c>
      <c r="AR138" s="68"/>
      <c r="AS138" s="124">
        <v>0</v>
      </c>
      <c r="AT138" s="125">
        <f>ROUND(SUM(AV138:AW138),2)</f>
        <v>0</v>
      </c>
      <c r="AU138" s="126">
        <f>'PS 01-2 - Osobný výťah-2....'!P132</f>
        <v>0</v>
      </c>
      <c r="AV138" s="125">
        <f>'PS 01-2 - Osobný výťah-2....'!J37</f>
        <v>0</v>
      </c>
      <c r="AW138" s="125">
        <f>'PS 01-2 - Osobný výťah-2....'!J38</f>
        <v>0</v>
      </c>
      <c r="AX138" s="125">
        <f>'PS 01-2 - Osobný výťah-2....'!J39</f>
        <v>0</v>
      </c>
      <c r="AY138" s="125">
        <f>'PS 01-2 - Osobný výťah-2....'!J40</f>
        <v>0</v>
      </c>
      <c r="AZ138" s="125">
        <f>'PS 01-2 - Osobný výťah-2....'!F37</f>
        <v>0</v>
      </c>
      <c r="BA138" s="125">
        <f>'PS 01-2 - Osobný výťah-2....'!F38</f>
        <v>0</v>
      </c>
      <c r="BB138" s="125">
        <f>'PS 01-2 - Osobný výťah-2....'!F39</f>
        <v>0</v>
      </c>
      <c r="BC138" s="125">
        <f>'PS 01-2 - Osobný výťah-2....'!F40</f>
        <v>0</v>
      </c>
      <c r="BD138" s="127">
        <f>'PS 01-2 - Osobný výťah-2....'!F41</f>
        <v>0</v>
      </c>
      <c r="BE138" s="4"/>
      <c r="BT138" s="26" t="s">
        <v>87</v>
      </c>
      <c r="BV138" s="26" t="s">
        <v>77</v>
      </c>
      <c r="BW138" s="26" t="s">
        <v>205</v>
      </c>
      <c r="BX138" s="26" t="s">
        <v>199</v>
      </c>
      <c r="CL138" s="26" t="s">
        <v>1</v>
      </c>
    </row>
    <row r="139" s="4" customFormat="1" ht="16.5" customHeight="1">
      <c r="A139" s="128" t="s">
        <v>89</v>
      </c>
      <c r="B139" s="68"/>
      <c r="C139" s="10"/>
      <c r="D139" s="10"/>
      <c r="E139" s="120" t="s">
        <v>206</v>
      </c>
      <c r="F139" s="120"/>
      <c r="G139" s="120"/>
      <c r="H139" s="120"/>
      <c r="I139" s="120"/>
      <c r="J139" s="10"/>
      <c r="K139" s="120" t="s">
        <v>207</v>
      </c>
      <c r="L139" s="120"/>
      <c r="M139" s="120"/>
      <c r="N139" s="120"/>
      <c r="O139" s="120"/>
      <c r="P139" s="120"/>
      <c r="Q139" s="120"/>
      <c r="R139" s="120"/>
      <c r="S139" s="120"/>
      <c r="T139" s="120"/>
      <c r="U139" s="120"/>
      <c r="V139" s="120"/>
      <c r="W139" s="120"/>
      <c r="X139" s="120"/>
      <c r="Y139" s="120"/>
      <c r="Z139" s="120"/>
      <c r="AA139" s="120"/>
      <c r="AB139" s="120"/>
      <c r="AC139" s="120"/>
      <c r="AD139" s="120"/>
      <c r="AE139" s="120"/>
      <c r="AF139" s="120"/>
      <c r="AG139" s="122">
        <f>'PS 01-3 - Nákladný výťah'!J34</f>
        <v>0</v>
      </c>
      <c r="AH139" s="10"/>
      <c r="AI139" s="10"/>
      <c r="AJ139" s="10"/>
      <c r="AK139" s="10"/>
      <c r="AL139" s="10"/>
      <c r="AM139" s="10"/>
      <c r="AN139" s="122">
        <f>SUM(AG139,AT139)</f>
        <v>0</v>
      </c>
      <c r="AO139" s="10"/>
      <c r="AP139" s="10"/>
      <c r="AQ139" s="123" t="s">
        <v>86</v>
      </c>
      <c r="AR139" s="68"/>
      <c r="AS139" s="124">
        <v>0</v>
      </c>
      <c r="AT139" s="125">
        <f>ROUND(SUM(AV139:AW139),2)</f>
        <v>0</v>
      </c>
      <c r="AU139" s="126">
        <f>'PS 01-3 - Nákladný výťah'!P132</f>
        <v>0</v>
      </c>
      <c r="AV139" s="125">
        <f>'PS 01-3 - Nákladný výťah'!J37</f>
        <v>0</v>
      </c>
      <c r="AW139" s="125">
        <f>'PS 01-3 - Nákladný výťah'!J38</f>
        <v>0</v>
      </c>
      <c r="AX139" s="125">
        <f>'PS 01-3 - Nákladný výťah'!J39</f>
        <v>0</v>
      </c>
      <c r="AY139" s="125">
        <f>'PS 01-3 - Nákladný výťah'!J40</f>
        <v>0</v>
      </c>
      <c r="AZ139" s="125">
        <f>'PS 01-3 - Nákladný výťah'!F37</f>
        <v>0</v>
      </c>
      <c r="BA139" s="125">
        <f>'PS 01-3 - Nákladný výťah'!F38</f>
        <v>0</v>
      </c>
      <c r="BB139" s="125">
        <f>'PS 01-3 - Nákladný výťah'!F39</f>
        <v>0</v>
      </c>
      <c r="BC139" s="125">
        <f>'PS 01-3 - Nákladný výťah'!F40</f>
        <v>0</v>
      </c>
      <c r="BD139" s="127">
        <f>'PS 01-3 - Nákladný výťah'!F41</f>
        <v>0</v>
      </c>
      <c r="BE139" s="4"/>
      <c r="BT139" s="26" t="s">
        <v>87</v>
      </c>
      <c r="BV139" s="26" t="s">
        <v>77</v>
      </c>
      <c r="BW139" s="26" t="s">
        <v>208</v>
      </c>
      <c r="BX139" s="26" t="s">
        <v>199</v>
      </c>
      <c r="CL139" s="26" t="s">
        <v>1</v>
      </c>
    </row>
    <row r="140" s="7" customFormat="1" ht="16.5" customHeight="1">
      <c r="A140" s="7"/>
      <c r="B140" s="108"/>
      <c r="C140" s="109"/>
      <c r="D140" s="110" t="s">
        <v>209</v>
      </c>
      <c r="E140" s="110"/>
      <c r="F140" s="110"/>
      <c r="G140" s="110"/>
      <c r="H140" s="110"/>
      <c r="I140" s="111"/>
      <c r="J140" s="110" t="s">
        <v>210</v>
      </c>
      <c r="K140" s="110"/>
      <c r="L140" s="110"/>
      <c r="M140" s="110"/>
      <c r="N140" s="110"/>
      <c r="O140" s="110"/>
      <c r="P140" s="110"/>
      <c r="Q140" s="110"/>
      <c r="R140" s="110"/>
      <c r="S140" s="110"/>
      <c r="T140" s="110"/>
      <c r="U140" s="110"/>
      <c r="V140" s="110"/>
      <c r="W140" s="110"/>
      <c r="X140" s="110"/>
      <c r="Y140" s="110"/>
      <c r="Z140" s="110"/>
      <c r="AA140" s="110"/>
      <c r="AB140" s="110"/>
      <c r="AC140" s="110"/>
      <c r="AD140" s="110"/>
      <c r="AE140" s="110"/>
      <c r="AF140" s="110"/>
      <c r="AG140" s="112">
        <f>ROUND(SUM(AG141:AG142),2)</f>
        <v>0</v>
      </c>
      <c r="AH140" s="111"/>
      <c r="AI140" s="111"/>
      <c r="AJ140" s="111"/>
      <c r="AK140" s="111"/>
      <c r="AL140" s="111"/>
      <c r="AM140" s="111"/>
      <c r="AN140" s="113">
        <f>SUM(AG140,AT140)</f>
        <v>0</v>
      </c>
      <c r="AO140" s="111"/>
      <c r="AP140" s="111"/>
      <c r="AQ140" s="114" t="s">
        <v>198</v>
      </c>
      <c r="AR140" s="108"/>
      <c r="AS140" s="115">
        <f>ROUND(SUM(AS141:AS142),2)</f>
        <v>0</v>
      </c>
      <c r="AT140" s="116">
        <f>ROUND(SUM(AV140:AW140),2)</f>
        <v>0</v>
      </c>
      <c r="AU140" s="117">
        <f>ROUND(SUM(AU141:AU142),5)</f>
        <v>0</v>
      </c>
      <c r="AV140" s="116">
        <f>ROUND(AZ140*L29,2)</f>
        <v>0</v>
      </c>
      <c r="AW140" s="116">
        <f>ROUND(BA140*L30,2)</f>
        <v>0</v>
      </c>
      <c r="AX140" s="116">
        <f>ROUND(BB140*L29,2)</f>
        <v>0</v>
      </c>
      <c r="AY140" s="116">
        <f>ROUND(BC140*L30,2)</f>
        <v>0</v>
      </c>
      <c r="AZ140" s="116">
        <f>ROUND(SUM(AZ141:AZ142),2)</f>
        <v>0</v>
      </c>
      <c r="BA140" s="116">
        <f>ROUND(SUM(BA141:BA142),2)</f>
        <v>0</v>
      </c>
      <c r="BB140" s="116">
        <f>ROUND(SUM(BB141:BB142),2)</f>
        <v>0</v>
      </c>
      <c r="BC140" s="116">
        <f>ROUND(SUM(BC141:BC142),2)</f>
        <v>0</v>
      </c>
      <c r="BD140" s="118">
        <f>ROUND(SUM(BD141:BD142),2)</f>
        <v>0</v>
      </c>
      <c r="BE140" s="7"/>
      <c r="BS140" s="119" t="s">
        <v>74</v>
      </c>
      <c r="BT140" s="119" t="s">
        <v>82</v>
      </c>
      <c r="BU140" s="119" t="s">
        <v>76</v>
      </c>
      <c r="BV140" s="119" t="s">
        <v>77</v>
      </c>
      <c r="BW140" s="119" t="s">
        <v>211</v>
      </c>
      <c r="BX140" s="119" t="s">
        <v>4</v>
      </c>
      <c r="CL140" s="119" t="s">
        <v>1</v>
      </c>
      <c r="CM140" s="119" t="s">
        <v>75</v>
      </c>
    </row>
    <row r="141" s="4" customFormat="1" ht="16.5" customHeight="1">
      <c r="A141" s="128" t="s">
        <v>89</v>
      </c>
      <c r="B141" s="68"/>
      <c r="C141" s="10"/>
      <c r="D141" s="10"/>
      <c r="E141" s="120" t="s">
        <v>212</v>
      </c>
      <c r="F141" s="120"/>
      <c r="G141" s="120"/>
      <c r="H141" s="120"/>
      <c r="I141" s="120"/>
      <c r="J141" s="10"/>
      <c r="K141" s="120" t="s">
        <v>213</v>
      </c>
      <c r="L141" s="120"/>
      <c r="M141" s="120"/>
      <c r="N141" s="120"/>
      <c r="O141" s="120"/>
      <c r="P141" s="120"/>
      <c r="Q141" s="120"/>
      <c r="R141" s="120"/>
      <c r="S141" s="120"/>
      <c r="T141" s="120"/>
      <c r="U141" s="120"/>
      <c r="V141" s="120"/>
      <c r="W141" s="120"/>
      <c r="X141" s="120"/>
      <c r="Y141" s="120"/>
      <c r="Z141" s="120"/>
      <c r="AA141" s="120"/>
      <c r="AB141" s="120"/>
      <c r="AC141" s="120"/>
      <c r="AD141" s="120"/>
      <c r="AE141" s="120"/>
      <c r="AF141" s="120"/>
      <c r="AG141" s="122">
        <f>'PS 02-1 - Plošina schodis...'!J34</f>
        <v>0</v>
      </c>
      <c r="AH141" s="10"/>
      <c r="AI141" s="10"/>
      <c r="AJ141" s="10"/>
      <c r="AK141" s="10"/>
      <c r="AL141" s="10"/>
      <c r="AM141" s="10"/>
      <c r="AN141" s="122">
        <f>SUM(AG141,AT141)</f>
        <v>0</v>
      </c>
      <c r="AO141" s="10"/>
      <c r="AP141" s="10"/>
      <c r="AQ141" s="123" t="s">
        <v>86</v>
      </c>
      <c r="AR141" s="68"/>
      <c r="AS141" s="124">
        <v>0</v>
      </c>
      <c r="AT141" s="125">
        <f>ROUND(SUM(AV141:AW141),2)</f>
        <v>0</v>
      </c>
      <c r="AU141" s="126">
        <f>'PS 02-1 - Plošina schodis...'!P132</f>
        <v>0</v>
      </c>
      <c r="AV141" s="125">
        <f>'PS 02-1 - Plošina schodis...'!J37</f>
        <v>0</v>
      </c>
      <c r="AW141" s="125">
        <f>'PS 02-1 - Plošina schodis...'!J38</f>
        <v>0</v>
      </c>
      <c r="AX141" s="125">
        <f>'PS 02-1 - Plošina schodis...'!J39</f>
        <v>0</v>
      </c>
      <c r="AY141" s="125">
        <f>'PS 02-1 - Plošina schodis...'!J40</f>
        <v>0</v>
      </c>
      <c r="AZ141" s="125">
        <f>'PS 02-1 - Plošina schodis...'!F37</f>
        <v>0</v>
      </c>
      <c r="BA141" s="125">
        <f>'PS 02-1 - Plošina schodis...'!F38</f>
        <v>0</v>
      </c>
      <c r="BB141" s="125">
        <f>'PS 02-1 - Plošina schodis...'!F39</f>
        <v>0</v>
      </c>
      <c r="BC141" s="125">
        <f>'PS 02-1 - Plošina schodis...'!F40</f>
        <v>0</v>
      </c>
      <c r="BD141" s="127">
        <f>'PS 02-1 - Plošina schodis...'!F41</f>
        <v>0</v>
      </c>
      <c r="BE141" s="4"/>
      <c r="BT141" s="26" t="s">
        <v>87</v>
      </c>
      <c r="BV141" s="26" t="s">
        <v>77</v>
      </c>
      <c r="BW141" s="26" t="s">
        <v>214</v>
      </c>
      <c r="BX141" s="26" t="s">
        <v>211</v>
      </c>
      <c r="CL141" s="26" t="s">
        <v>1</v>
      </c>
    </row>
    <row r="142" s="4" customFormat="1" ht="16.5" customHeight="1">
      <c r="A142" s="128" t="s">
        <v>89</v>
      </c>
      <c r="B142" s="68"/>
      <c r="C142" s="10"/>
      <c r="D142" s="10"/>
      <c r="E142" s="120" t="s">
        <v>215</v>
      </c>
      <c r="F142" s="120"/>
      <c r="G142" s="120"/>
      <c r="H142" s="120"/>
      <c r="I142" s="120"/>
      <c r="J142" s="10"/>
      <c r="K142" s="120" t="s">
        <v>216</v>
      </c>
      <c r="L142" s="120"/>
      <c r="M142" s="120"/>
      <c r="N142" s="120"/>
      <c r="O142" s="120"/>
      <c r="P142" s="120"/>
      <c r="Q142" s="120"/>
      <c r="R142" s="120"/>
      <c r="S142" s="120"/>
      <c r="T142" s="120"/>
      <c r="U142" s="120"/>
      <c r="V142" s="120"/>
      <c r="W142" s="120"/>
      <c r="X142" s="120"/>
      <c r="Y142" s="120"/>
      <c r="Z142" s="120"/>
      <c r="AA142" s="120"/>
      <c r="AB142" s="120"/>
      <c r="AC142" s="120"/>
      <c r="AD142" s="120"/>
      <c r="AE142" s="120"/>
      <c r="AF142" s="120"/>
      <c r="AG142" s="122">
        <f>'PS 02-2 - Plošina schodis...'!J34</f>
        <v>0</v>
      </c>
      <c r="AH142" s="10"/>
      <c r="AI142" s="10"/>
      <c r="AJ142" s="10"/>
      <c r="AK142" s="10"/>
      <c r="AL142" s="10"/>
      <c r="AM142" s="10"/>
      <c r="AN142" s="122">
        <f>SUM(AG142,AT142)</f>
        <v>0</v>
      </c>
      <c r="AO142" s="10"/>
      <c r="AP142" s="10"/>
      <c r="AQ142" s="123" t="s">
        <v>86</v>
      </c>
      <c r="AR142" s="68"/>
      <c r="AS142" s="124">
        <v>0</v>
      </c>
      <c r="AT142" s="125">
        <f>ROUND(SUM(AV142:AW142),2)</f>
        <v>0</v>
      </c>
      <c r="AU142" s="126">
        <f>'PS 02-2 - Plošina schodis...'!P132</f>
        <v>0</v>
      </c>
      <c r="AV142" s="125">
        <f>'PS 02-2 - Plošina schodis...'!J37</f>
        <v>0</v>
      </c>
      <c r="AW142" s="125">
        <f>'PS 02-2 - Plošina schodis...'!J38</f>
        <v>0</v>
      </c>
      <c r="AX142" s="125">
        <f>'PS 02-2 - Plošina schodis...'!J39</f>
        <v>0</v>
      </c>
      <c r="AY142" s="125">
        <f>'PS 02-2 - Plošina schodis...'!J40</f>
        <v>0</v>
      </c>
      <c r="AZ142" s="125">
        <f>'PS 02-2 - Plošina schodis...'!F37</f>
        <v>0</v>
      </c>
      <c r="BA142" s="125">
        <f>'PS 02-2 - Plošina schodis...'!F38</f>
        <v>0</v>
      </c>
      <c r="BB142" s="125">
        <f>'PS 02-2 - Plošina schodis...'!F39</f>
        <v>0</v>
      </c>
      <c r="BC142" s="125">
        <f>'PS 02-2 - Plošina schodis...'!F40</f>
        <v>0</v>
      </c>
      <c r="BD142" s="127">
        <f>'PS 02-2 - Plošina schodis...'!F41</f>
        <v>0</v>
      </c>
      <c r="BE142" s="4"/>
      <c r="BT142" s="26" t="s">
        <v>87</v>
      </c>
      <c r="BV142" s="26" t="s">
        <v>77</v>
      </c>
      <c r="BW142" s="26" t="s">
        <v>217</v>
      </c>
      <c r="BX142" s="26" t="s">
        <v>211</v>
      </c>
      <c r="CL142" s="26" t="s">
        <v>1</v>
      </c>
    </row>
    <row r="143" s="7" customFormat="1" ht="16.5" customHeight="1">
      <c r="A143" s="128" t="s">
        <v>89</v>
      </c>
      <c r="B143" s="108"/>
      <c r="C143" s="109"/>
      <c r="D143" s="110" t="s">
        <v>218</v>
      </c>
      <c r="E143" s="110"/>
      <c r="F143" s="110"/>
      <c r="G143" s="110"/>
      <c r="H143" s="110"/>
      <c r="I143" s="111"/>
      <c r="J143" s="110" t="s">
        <v>219</v>
      </c>
      <c r="K143" s="110"/>
      <c r="L143" s="110"/>
      <c r="M143" s="110"/>
      <c r="N143" s="110"/>
      <c r="O143" s="110"/>
      <c r="P143" s="110"/>
      <c r="Q143" s="110"/>
      <c r="R143" s="110"/>
      <c r="S143" s="110"/>
      <c r="T143" s="110"/>
      <c r="U143" s="110"/>
      <c r="V143" s="110"/>
      <c r="W143" s="110"/>
      <c r="X143" s="110"/>
      <c r="Y143" s="110"/>
      <c r="Z143" s="110"/>
      <c r="AA143" s="110"/>
      <c r="AB143" s="110"/>
      <c r="AC143" s="110"/>
      <c r="AD143" s="110"/>
      <c r="AE143" s="110"/>
      <c r="AF143" s="110"/>
      <c r="AG143" s="113">
        <f>'PS 03 - Výdaj jedál'!J32</f>
        <v>0</v>
      </c>
      <c r="AH143" s="111"/>
      <c r="AI143" s="111"/>
      <c r="AJ143" s="111"/>
      <c r="AK143" s="111"/>
      <c r="AL143" s="111"/>
      <c r="AM143" s="111"/>
      <c r="AN143" s="113">
        <f>SUM(AG143,AT143)</f>
        <v>0</v>
      </c>
      <c r="AO143" s="111"/>
      <c r="AP143" s="111"/>
      <c r="AQ143" s="114" t="s">
        <v>198</v>
      </c>
      <c r="AR143" s="108"/>
      <c r="AS143" s="129">
        <v>0</v>
      </c>
      <c r="AT143" s="130">
        <f>ROUND(SUM(AV143:AW143),2)</f>
        <v>0</v>
      </c>
      <c r="AU143" s="131">
        <f>'PS 03 - Výdaj jedál'!P131</f>
        <v>0</v>
      </c>
      <c r="AV143" s="130">
        <f>'PS 03 - Výdaj jedál'!J35</f>
        <v>0</v>
      </c>
      <c r="AW143" s="130">
        <f>'PS 03 - Výdaj jedál'!J36</f>
        <v>0</v>
      </c>
      <c r="AX143" s="130">
        <f>'PS 03 - Výdaj jedál'!J37</f>
        <v>0</v>
      </c>
      <c r="AY143" s="130">
        <f>'PS 03 - Výdaj jedál'!J38</f>
        <v>0</v>
      </c>
      <c r="AZ143" s="130">
        <f>'PS 03 - Výdaj jedál'!F35</f>
        <v>0</v>
      </c>
      <c r="BA143" s="130">
        <f>'PS 03 - Výdaj jedál'!F36</f>
        <v>0</v>
      </c>
      <c r="BB143" s="130">
        <f>'PS 03 - Výdaj jedál'!F37</f>
        <v>0</v>
      </c>
      <c r="BC143" s="130">
        <f>'PS 03 - Výdaj jedál'!F38</f>
        <v>0</v>
      </c>
      <c r="BD143" s="132">
        <f>'PS 03 - Výdaj jedál'!F39</f>
        <v>0</v>
      </c>
      <c r="BE143" s="7"/>
      <c r="BT143" s="119" t="s">
        <v>82</v>
      </c>
      <c r="BV143" s="119" t="s">
        <v>77</v>
      </c>
      <c r="BW143" s="119" t="s">
        <v>220</v>
      </c>
      <c r="BX143" s="119" t="s">
        <v>4</v>
      </c>
      <c r="CL143" s="119" t="s">
        <v>1</v>
      </c>
      <c r="CM143" s="119" t="s">
        <v>75</v>
      </c>
    </row>
    <row r="144" s="2" customFormat="1" ht="30" customHeight="1">
      <c r="A144" s="37"/>
      <c r="B144" s="38"/>
      <c r="C144" s="37"/>
      <c r="D144" s="37"/>
      <c r="E144" s="37"/>
      <c r="F144" s="37"/>
      <c r="G144" s="37"/>
      <c r="H144" s="37"/>
      <c r="I144" s="37"/>
      <c r="J144" s="37"/>
      <c r="K144" s="37"/>
      <c r="L144" s="37"/>
      <c r="M144" s="37"/>
      <c r="N144" s="37"/>
      <c r="O144" s="37"/>
      <c r="P144" s="37"/>
      <c r="Q144" s="37"/>
      <c r="R144" s="37"/>
      <c r="S144" s="37"/>
      <c r="T144" s="37"/>
      <c r="U144" s="37"/>
      <c r="V144" s="37"/>
      <c r="W144" s="37"/>
      <c r="X144" s="37"/>
      <c r="Y144" s="37"/>
      <c r="Z144" s="37"/>
      <c r="AA144" s="37"/>
      <c r="AB144" s="37"/>
      <c r="AC144" s="37"/>
      <c r="AD144" s="37"/>
      <c r="AE144" s="37"/>
      <c r="AF144" s="37"/>
      <c r="AG144" s="37"/>
      <c r="AH144" s="37"/>
      <c r="AI144" s="37"/>
      <c r="AJ144" s="37"/>
      <c r="AK144" s="37"/>
      <c r="AL144" s="37"/>
      <c r="AM144" s="37"/>
      <c r="AN144" s="37"/>
      <c r="AO144" s="37"/>
      <c r="AP144" s="37"/>
      <c r="AQ144" s="37"/>
      <c r="AR144" s="38"/>
      <c r="AS144" s="37"/>
      <c r="AT144" s="37"/>
      <c r="AU144" s="37"/>
      <c r="AV144" s="37"/>
      <c r="AW144" s="37"/>
      <c r="AX144" s="37"/>
      <c r="AY144" s="37"/>
      <c r="AZ144" s="37"/>
      <c r="BA144" s="37"/>
      <c r="BB144" s="37"/>
      <c r="BC144" s="37"/>
      <c r="BD144" s="37"/>
      <c r="BE144" s="37"/>
    </row>
    <row r="145" s="2" customFormat="1" ht="6.96" customHeight="1">
      <c r="A145" s="37"/>
      <c r="B145" s="64"/>
      <c r="C145" s="65"/>
      <c r="D145" s="65"/>
      <c r="E145" s="65"/>
      <c r="F145" s="65"/>
      <c r="G145" s="65"/>
      <c r="H145" s="65"/>
      <c r="I145" s="65"/>
      <c r="J145" s="65"/>
      <c r="K145" s="65"/>
      <c r="L145" s="65"/>
      <c r="M145" s="65"/>
      <c r="N145" s="65"/>
      <c r="O145" s="65"/>
      <c r="P145" s="65"/>
      <c r="Q145" s="65"/>
      <c r="R145" s="65"/>
      <c r="S145" s="65"/>
      <c r="T145" s="65"/>
      <c r="U145" s="65"/>
      <c r="V145" s="65"/>
      <c r="W145" s="65"/>
      <c r="X145" s="65"/>
      <c r="Y145" s="65"/>
      <c r="Z145" s="65"/>
      <c r="AA145" s="65"/>
      <c r="AB145" s="65"/>
      <c r="AC145" s="65"/>
      <c r="AD145" s="65"/>
      <c r="AE145" s="65"/>
      <c r="AF145" s="65"/>
      <c r="AG145" s="65"/>
      <c r="AH145" s="65"/>
      <c r="AI145" s="65"/>
      <c r="AJ145" s="65"/>
      <c r="AK145" s="65"/>
      <c r="AL145" s="65"/>
      <c r="AM145" s="65"/>
      <c r="AN145" s="65"/>
      <c r="AO145" s="65"/>
      <c r="AP145" s="65"/>
      <c r="AQ145" s="65"/>
      <c r="AR145" s="38"/>
      <c r="AS145" s="37"/>
      <c r="AT145" s="37"/>
      <c r="AU145" s="37"/>
      <c r="AV145" s="37"/>
      <c r="AW145" s="37"/>
      <c r="AX145" s="37"/>
      <c r="AY145" s="37"/>
      <c r="AZ145" s="37"/>
      <c r="BA145" s="37"/>
      <c r="BB145" s="37"/>
      <c r="BC145" s="37"/>
      <c r="BD145" s="37"/>
      <c r="BE145" s="37"/>
    </row>
  </sheetData>
  <mergeCells count="234">
    <mergeCell ref="BE5:BE34"/>
    <mergeCell ref="K5:AO5"/>
    <mergeCell ref="K6:AO6"/>
    <mergeCell ref="E14:AJ14"/>
    <mergeCell ref="E23:AN23"/>
    <mergeCell ref="AK26:AO26"/>
    <mergeCell ref="L28:P28"/>
    <mergeCell ref="W28:AE28"/>
    <mergeCell ref="AK28:AO28"/>
    <mergeCell ref="AK29:AO29"/>
    <mergeCell ref="L29:P29"/>
    <mergeCell ref="W29:AE29"/>
    <mergeCell ref="AK30:AO30"/>
    <mergeCell ref="W30:AE30"/>
    <mergeCell ref="L30:P30"/>
    <mergeCell ref="AK31:AO31"/>
    <mergeCell ref="L31:P31"/>
    <mergeCell ref="W31:AE31"/>
    <mergeCell ref="L32:P32"/>
    <mergeCell ref="W32:AE32"/>
    <mergeCell ref="AK32:AO32"/>
    <mergeCell ref="L33:P33"/>
    <mergeCell ref="W33:AE33"/>
    <mergeCell ref="AK33:AO33"/>
    <mergeCell ref="AK35:AO35"/>
    <mergeCell ref="X35:AB35"/>
    <mergeCell ref="AR2:BE2"/>
    <mergeCell ref="AG101:AM101"/>
    <mergeCell ref="AN101:AP101"/>
    <mergeCell ref="AN102:AP102"/>
    <mergeCell ref="AG102:AM102"/>
    <mergeCell ref="AN103:AP103"/>
    <mergeCell ref="AG103:AM103"/>
    <mergeCell ref="AN104:AP104"/>
    <mergeCell ref="AG104:AM104"/>
    <mergeCell ref="AN105:AP105"/>
    <mergeCell ref="AG105:AM105"/>
    <mergeCell ref="AN106:AP106"/>
    <mergeCell ref="AG106:AM106"/>
    <mergeCell ref="AN107:AP107"/>
    <mergeCell ref="AG107:AM107"/>
    <mergeCell ref="AG108:AM108"/>
    <mergeCell ref="AN108:AP108"/>
    <mergeCell ref="AG109:AM109"/>
    <mergeCell ref="AN109:AP109"/>
    <mergeCell ref="AN110:AP110"/>
    <mergeCell ref="AG110:AM110"/>
    <mergeCell ref="AN111:AP111"/>
    <mergeCell ref="AG111:AM111"/>
    <mergeCell ref="AN112:AP112"/>
    <mergeCell ref="AG112:AM112"/>
    <mergeCell ref="AN113:AP113"/>
    <mergeCell ref="AG113:AM113"/>
    <mergeCell ref="AN114:AP114"/>
    <mergeCell ref="AG114:AM114"/>
    <mergeCell ref="AN115:AP115"/>
    <mergeCell ref="AG115:AM115"/>
    <mergeCell ref="AN116:AP116"/>
    <mergeCell ref="AG116:AM116"/>
    <mergeCell ref="AG117:AM117"/>
    <mergeCell ref="AN117:AP117"/>
    <mergeCell ref="AN118:AP118"/>
    <mergeCell ref="AG118:AM118"/>
    <mergeCell ref="AG119:AM119"/>
    <mergeCell ref="AN119:AP119"/>
    <mergeCell ref="AG120:AM120"/>
    <mergeCell ref="AN120:AP120"/>
    <mergeCell ref="AG121:AM121"/>
    <mergeCell ref="AN121:AP121"/>
    <mergeCell ref="AG122:AM122"/>
    <mergeCell ref="AN122:AP122"/>
    <mergeCell ref="AN123:AP123"/>
    <mergeCell ref="AG123:AM123"/>
    <mergeCell ref="AN124:AP124"/>
    <mergeCell ref="AG124:AM124"/>
    <mergeCell ref="AN125:AP125"/>
    <mergeCell ref="AG125:AM125"/>
    <mergeCell ref="AG126:AM126"/>
    <mergeCell ref="AN126:AP126"/>
    <mergeCell ref="AG127:AM127"/>
    <mergeCell ref="AN127:AP127"/>
    <mergeCell ref="AN128:AP128"/>
    <mergeCell ref="AG128:AM128"/>
    <mergeCell ref="AN129:AP129"/>
    <mergeCell ref="AG129:AM129"/>
    <mergeCell ref="AN130:AP130"/>
    <mergeCell ref="AG130:AM130"/>
    <mergeCell ref="AN131:AP131"/>
    <mergeCell ref="AG131:AM131"/>
    <mergeCell ref="AG132:AM132"/>
    <mergeCell ref="AN132:AP132"/>
    <mergeCell ref="AN133:AP133"/>
    <mergeCell ref="AG133:AM133"/>
    <mergeCell ref="AN134:AP134"/>
    <mergeCell ref="AG134:AM134"/>
    <mergeCell ref="AN135:AP135"/>
    <mergeCell ref="AG135:AM135"/>
    <mergeCell ref="AN136:AP136"/>
    <mergeCell ref="AG136:AM136"/>
    <mergeCell ref="AN137:AP137"/>
    <mergeCell ref="AG137:AM137"/>
    <mergeCell ref="AN138:AP138"/>
    <mergeCell ref="AG138:AM138"/>
    <mergeCell ref="AN139:AP139"/>
    <mergeCell ref="AG139:AM139"/>
    <mergeCell ref="AN140:AP140"/>
    <mergeCell ref="AG140:AM140"/>
    <mergeCell ref="AN141:AP141"/>
    <mergeCell ref="AG141:AM141"/>
    <mergeCell ref="AN142:AP142"/>
    <mergeCell ref="AG142:AM142"/>
    <mergeCell ref="AN143:AP143"/>
    <mergeCell ref="AG143:AM143"/>
    <mergeCell ref="L85:AO85"/>
    <mergeCell ref="C92:G92"/>
    <mergeCell ref="I92:AF92"/>
    <mergeCell ref="J95:AF95"/>
    <mergeCell ref="D95:H95"/>
    <mergeCell ref="K96:AF96"/>
    <mergeCell ref="E96:I96"/>
    <mergeCell ref="L97:AF97"/>
    <mergeCell ref="F97:J97"/>
    <mergeCell ref="F98:J98"/>
    <mergeCell ref="L98:AF98"/>
    <mergeCell ref="F99:J99"/>
    <mergeCell ref="L99:AF99"/>
    <mergeCell ref="L100:AF100"/>
    <mergeCell ref="F100:J100"/>
    <mergeCell ref="L101:AF101"/>
    <mergeCell ref="F101:J101"/>
    <mergeCell ref="F102:J102"/>
    <mergeCell ref="L102:AF102"/>
    <mergeCell ref="L103:AF103"/>
    <mergeCell ref="F103:J103"/>
    <mergeCell ref="AM87:AN87"/>
    <mergeCell ref="AM89:AP89"/>
    <mergeCell ref="AS89:AT91"/>
    <mergeCell ref="AM90:AP90"/>
    <mergeCell ref="AG92:AM92"/>
    <mergeCell ref="AN92:AP92"/>
    <mergeCell ref="AN95:AP95"/>
    <mergeCell ref="AG95:AM95"/>
    <mergeCell ref="AN96:AP96"/>
    <mergeCell ref="AG96:AM96"/>
    <mergeCell ref="AG97:AM97"/>
    <mergeCell ref="AN97:AP97"/>
    <mergeCell ref="AG98:AM98"/>
    <mergeCell ref="AN98:AP98"/>
    <mergeCell ref="AG99:AM99"/>
    <mergeCell ref="AN99:AP99"/>
    <mergeCell ref="AN100:AP100"/>
    <mergeCell ref="AG100:AM100"/>
    <mergeCell ref="AG94:AM94"/>
    <mergeCell ref="AN94:AP94"/>
    <mergeCell ref="L104:AF104"/>
    <mergeCell ref="F104:J104"/>
    <mergeCell ref="L105:AF105"/>
    <mergeCell ref="F105:J105"/>
    <mergeCell ref="L106:AF106"/>
    <mergeCell ref="F106:J106"/>
    <mergeCell ref="E107:I107"/>
    <mergeCell ref="K107:AF107"/>
    <mergeCell ref="L108:AF108"/>
    <mergeCell ref="F108:J108"/>
    <mergeCell ref="L109:AF109"/>
    <mergeCell ref="F109:J109"/>
    <mergeCell ref="L110:AF110"/>
    <mergeCell ref="F110:J110"/>
    <mergeCell ref="L111:AF111"/>
    <mergeCell ref="F111:J111"/>
    <mergeCell ref="F112:J112"/>
    <mergeCell ref="L112:AF112"/>
    <mergeCell ref="F113:J113"/>
    <mergeCell ref="L113:AF113"/>
    <mergeCell ref="F114:J114"/>
    <mergeCell ref="L114:AF114"/>
    <mergeCell ref="L115:AF115"/>
    <mergeCell ref="F115:J115"/>
    <mergeCell ref="F116:J116"/>
    <mergeCell ref="L116:AF116"/>
    <mergeCell ref="K117:AF117"/>
    <mergeCell ref="E117:I117"/>
    <mergeCell ref="L118:AF118"/>
    <mergeCell ref="F118:J118"/>
    <mergeCell ref="L119:AF119"/>
    <mergeCell ref="F119:J119"/>
    <mergeCell ref="F120:J120"/>
    <mergeCell ref="L120:AF120"/>
    <mergeCell ref="F121:J121"/>
    <mergeCell ref="L121:AF121"/>
    <mergeCell ref="L122:AF122"/>
    <mergeCell ref="F122:J122"/>
    <mergeCell ref="F123:J123"/>
    <mergeCell ref="L123:AF123"/>
    <mergeCell ref="J124:AF124"/>
    <mergeCell ref="D124:H124"/>
    <mergeCell ref="E125:I125"/>
    <mergeCell ref="K125:AF125"/>
    <mergeCell ref="E126:I126"/>
    <mergeCell ref="K126:AF126"/>
    <mergeCell ref="E127:I127"/>
    <mergeCell ref="K127:AF127"/>
    <mergeCell ref="E128:I128"/>
    <mergeCell ref="K128:AF128"/>
    <mergeCell ref="E129:I129"/>
    <mergeCell ref="K129:AF129"/>
    <mergeCell ref="E130:I130"/>
    <mergeCell ref="K130:AF130"/>
    <mergeCell ref="E131:I131"/>
    <mergeCell ref="K131:AF131"/>
    <mergeCell ref="E132:I132"/>
    <mergeCell ref="K132:AF132"/>
    <mergeCell ref="E133:I133"/>
    <mergeCell ref="K133:AF133"/>
    <mergeCell ref="E134:I134"/>
    <mergeCell ref="K134:AF134"/>
    <mergeCell ref="D135:H135"/>
    <mergeCell ref="J135:AF135"/>
    <mergeCell ref="D136:H136"/>
    <mergeCell ref="J136:AF136"/>
    <mergeCell ref="E137:I137"/>
    <mergeCell ref="K137:AF137"/>
    <mergeCell ref="E138:I138"/>
    <mergeCell ref="K138:AF138"/>
    <mergeCell ref="E139:I139"/>
    <mergeCell ref="K139:AF139"/>
    <mergeCell ref="D140:H140"/>
    <mergeCell ref="J140:AF140"/>
    <mergeCell ref="E141:I141"/>
    <mergeCell ref="K141:AF141"/>
    <mergeCell ref="E142:I142"/>
    <mergeCell ref="K142:AF142"/>
    <mergeCell ref="D143:H143"/>
    <mergeCell ref="J143:AF143"/>
  </mergeCells>
  <hyperlinks>
    <hyperlink ref="A97" location="'as-1.etapa - architektoni...'!C2" display="/"/>
    <hyperlink ref="A98" location="'st-1.etapa - Statika'!C2" display="/"/>
    <hyperlink ref="A99" location="'eo-1.etapa - Elektroinšta...'!C2" display="/"/>
    <hyperlink ref="A100" location="'bl -  Bleskozvod a uzemnenie'!C2" display="/"/>
    <hyperlink ref="A101" location="'úk-1.etapa - Ústredné vyk...'!C2" display="/"/>
    <hyperlink ref="A102" location="'vzt-1.etapa - Vzduchotech...'!C2" display="/"/>
    <hyperlink ref="A103" location="'zt-1.etapa - Zdravotechni...'!C2" display="/"/>
    <hyperlink ref="A104" location="'eps-1.etapa - EPS-I.etapa'!C2" display="/"/>
    <hyperlink ref="A105" location="'hsp-1.etapa - HSP -I.etapa'!C2" display="/"/>
    <hyperlink ref="A106" location="'stk-1.etapa - ŠTK-I.etapa'!C2" display="/"/>
    <hyperlink ref="A108" location="'as-2.etapa - architektoni...'!C2" display="/"/>
    <hyperlink ref="A109" location="'st-2.etapa - Statika'!C2" display="/"/>
    <hyperlink ref="A110" location="'eo-2.etapa - Elektroinšta...'!C2" display="/"/>
    <hyperlink ref="A111" location="'úk-2.etapa - Ústredné vyk...'!C2" display="/"/>
    <hyperlink ref="A112" location="'vzt-2.etapa - Vzduchotech...'!C2" display="/"/>
    <hyperlink ref="A113" location="'zt-2.etapa - Zdravotechni...'!C2" display="/"/>
    <hyperlink ref="A114" location="'eps-2.etapa - EPS-II.etapa'!C2" display="/"/>
    <hyperlink ref="A115" location="'hsp-2.etapa - HSP-II.etapa'!C2" display="/"/>
    <hyperlink ref="A116" location="'stk-2.etapa - ŠTK-II.etapa'!C2" display="/"/>
    <hyperlink ref="A118" location="'eo 1-2 - Elektroinštaláci...'!C2" display="/"/>
    <hyperlink ref="A119" location="'úk - Ústredné vykurovanie...'!C2" display="/"/>
    <hyperlink ref="A120" location="'eps - EPS-I+II.etapa'!C2" display="/"/>
    <hyperlink ref="A121" location="'hsp - HSP-I+II.etapa'!C2" display="/"/>
    <hyperlink ref="A122" location="'stk - ŠTK-I+II.etapa'!C2" display="/"/>
    <hyperlink ref="A123" location="'dp - Dátová prípojka'!C2" display="/"/>
    <hyperlink ref="A125" location="'as - architektonicko-stav...'!C2" display="/"/>
    <hyperlink ref="A126" location="'st - Statika'!C2" display="/"/>
    <hyperlink ref="A127" location="'eo - Elerktroinštalácia'!C2" display="/"/>
    <hyperlink ref="A128" location="'bl -  Bleskozvod a uzemnenie_01'!C2" display="/"/>
    <hyperlink ref="A129" location="'úk - Ústredné vykurovanie'!C2" display="/"/>
    <hyperlink ref="A130" location="'vzt - Vzduchotechnika'!C2" display="/"/>
    <hyperlink ref="A131" location="'zt - Zdravotechnická inšt...'!C2" display="/"/>
    <hyperlink ref="A132" location="'eps - EPS'!C2" display="/"/>
    <hyperlink ref="A133" location="'hsp - HSP'!C2" display="/"/>
    <hyperlink ref="A134" location="'stk - ŠTK'!C2" display="/"/>
    <hyperlink ref="A135" location="'SO -03 - Úprava plochy ju...'!C2" display="/"/>
    <hyperlink ref="A137" location="'PS 01-1 - Osobný výťah-1....'!C2" display="/"/>
    <hyperlink ref="A138" location="'PS 01-2 - Osobný výťah-2....'!C2" display="/"/>
    <hyperlink ref="A139" location="'PS 01-3 - Nákladný výťah'!C2" display="/"/>
    <hyperlink ref="A141" location="'PS 02-1 - Plošina schodis...'!C2" display="/"/>
    <hyperlink ref="A142" location="'PS 02-2 - Plošina schodis...'!C2" display="/"/>
    <hyperlink ref="A143" location="'PS 03 - Výdaj jedál'!C2" display="/"/>
  </hyperlink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7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8" t="s">
        <v>93</v>
      </c>
    </row>
    <row r="3" s="1" customFormat="1" ht="6.96" customHeight="1">
      <c r="B3" s="19"/>
      <c r="C3" s="20"/>
      <c r="D3" s="20"/>
      <c r="E3" s="20"/>
      <c r="F3" s="20"/>
      <c r="G3" s="20"/>
      <c r="H3" s="20"/>
      <c r="I3" s="20"/>
      <c r="J3" s="20"/>
      <c r="K3" s="20"/>
      <c r="L3" s="21"/>
      <c r="AT3" s="18" t="s">
        <v>75</v>
      </c>
    </row>
    <row r="4" s="1" customFormat="1" ht="24.96" customHeight="1">
      <c r="B4" s="21"/>
      <c r="D4" s="22" t="s">
        <v>221</v>
      </c>
      <c r="L4" s="21"/>
      <c r="M4" s="133" t="s">
        <v>9</v>
      </c>
      <c r="AT4" s="18" t="s">
        <v>3</v>
      </c>
    </row>
    <row r="5" s="1" customFormat="1" ht="6.96" customHeight="1">
      <c r="B5" s="21"/>
      <c r="L5" s="21"/>
    </row>
    <row r="6" s="1" customFormat="1" ht="12" customHeight="1">
      <c r="B6" s="21"/>
      <c r="D6" s="31" t="s">
        <v>15</v>
      </c>
      <c r="L6" s="21"/>
    </row>
    <row r="7" s="1" customFormat="1" ht="26.25" customHeight="1">
      <c r="B7" s="21"/>
      <c r="E7" s="134" t="str">
        <f>'Rekapitulácia stavby'!K6</f>
        <v>Komplexná rekonštrukcia a realizácia nadstavby budovy študenského domova4,Tr. SNP53,Banská Bystrica</v>
      </c>
      <c r="F7" s="31"/>
      <c r="G7" s="31"/>
      <c r="H7" s="31"/>
      <c r="L7" s="21"/>
    </row>
    <row r="8">
      <c r="B8" s="21"/>
      <c r="D8" s="31" t="s">
        <v>222</v>
      </c>
      <c r="L8" s="21"/>
    </row>
    <row r="9" s="1" customFormat="1" ht="16.5" customHeight="1">
      <c r="B9" s="21"/>
      <c r="E9" s="134" t="s">
        <v>223</v>
      </c>
      <c r="F9" s="1"/>
      <c r="G9" s="1"/>
      <c r="H9" s="1"/>
      <c r="L9" s="21"/>
    </row>
    <row r="10" s="1" customFormat="1" ht="12" customHeight="1">
      <c r="B10" s="21"/>
      <c r="D10" s="31" t="s">
        <v>224</v>
      </c>
      <c r="L10" s="21"/>
    </row>
    <row r="11" s="2" customFormat="1" ht="16.5" customHeight="1">
      <c r="A11" s="37"/>
      <c r="B11" s="38"/>
      <c r="C11" s="37"/>
      <c r="D11" s="37"/>
      <c r="E11" s="135" t="s">
        <v>225</v>
      </c>
      <c r="F11" s="37"/>
      <c r="G11" s="37"/>
      <c r="H11" s="37"/>
      <c r="I11" s="37"/>
      <c r="J11" s="37"/>
      <c r="K11" s="37"/>
      <c r="L11" s="59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</row>
    <row r="12" s="2" customFormat="1" ht="12" customHeight="1">
      <c r="A12" s="37"/>
      <c r="B12" s="38"/>
      <c r="C12" s="37"/>
      <c r="D12" s="31" t="s">
        <v>226</v>
      </c>
      <c r="E12" s="37"/>
      <c r="F12" s="37"/>
      <c r="G12" s="37"/>
      <c r="H12" s="37"/>
      <c r="I12" s="37"/>
      <c r="J12" s="37"/>
      <c r="K12" s="37"/>
      <c r="L12" s="59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</row>
    <row r="13" s="2" customFormat="1" ht="16.5" customHeight="1">
      <c r="A13" s="37"/>
      <c r="B13" s="38"/>
      <c r="C13" s="37"/>
      <c r="D13" s="37"/>
      <c r="E13" s="71" t="s">
        <v>227</v>
      </c>
      <c r="F13" s="37"/>
      <c r="G13" s="37"/>
      <c r="H13" s="37"/>
      <c r="I13" s="37"/>
      <c r="J13" s="37"/>
      <c r="K13" s="37"/>
      <c r="L13" s="59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</row>
    <row r="14" s="2" customFormat="1">
      <c r="A14" s="37"/>
      <c r="B14" s="38"/>
      <c r="C14" s="37"/>
      <c r="D14" s="37"/>
      <c r="E14" s="37"/>
      <c r="F14" s="37"/>
      <c r="G14" s="37"/>
      <c r="H14" s="37"/>
      <c r="I14" s="37"/>
      <c r="J14" s="37"/>
      <c r="K14" s="37"/>
      <c r="L14" s="59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="2" customFormat="1" ht="12" customHeight="1">
      <c r="A15" s="37"/>
      <c r="B15" s="38"/>
      <c r="C15" s="37"/>
      <c r="D15" s="31" t="s">
        <v>17</v>
      </c>
      <c r="E15" s="37"/>
      <c r="F15" s="26" t="s">
        <v>1</v>
      </c>
      <c r="G15" s="37"/>
      <c r="H15" s="37"/>
      <c r="I15" s="31" t="s">
        <v>18</v>
      </c>
      <c r="J15" s="26" t="s">
        <v>1</v>
      </c>
      <c r="K15" s="37"/>
      <c r="L15" s="59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="2" customFormat="1" ht="12" customHeight="1">
      <c r="A16" s="37"/>
      <c r="B16" s="38"/>
      <c r="C16" s="37"/>
      <c r="D16" s="31" t="s">
        <v>19</v>
      </c>
      <c r="E16" s="37"/>
      <c r="F16" s="26" t="s">
        <v>20</v>
      </c>
      <c r="G16" s="37"/>
      <c r="H16" s="37"/>
      <c r="I16" s="31" t="s">
        <v>21</v>
      </c>
      <c r="J16" s="73" t="str">
        <f>'Rekapitulácia stavby'!AN8</f>
        <v>10. 9. 2024</v>
      </c>
      <c r="K16" s="37"/>
      <c r="L16" s="59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="2" customFormat="1" ht="10.8" customHeight="1">
      <c r="A17" s="37"/>
      <c r="B17" s="38"/>
      <c r="C17" s="37"/>
      <c r="D17" s="37"/>
      <c r="E17" s="37"/>
      <c r="F17" s="37"/>
      <c r="G17" s="37"/>
      <c r="H17" s="37"/>
      <c r="I17" s="37"/>
      <c r="J17" s="37"/>
      <c r="K17" s="37"/>
      <c r="L17" s="59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="2" customFormat="1" ht="12" customHeight="1">
      <c r="A18" s="37"/>
      <c r="B18" s="38"/>
      <c r="C18" s="37"/>
      <c r="D18" s="31" t="s">
        <v>23</v>
      </c>
      <c r="E18" s="37"/>
      <c r="F18" s="37"/>
      <c r="G18" s="37"/>
      <c r="H18" s="37"/>
      <c r="I18" s="31" t="s">
        <v>24</v>
      </c>
      <c r="J18" s="26" t="s">
        <v>1</v>
      </c>
      <c r="K18" s="37"/>
      <c r="L18" s="59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="2" customFormat="1" ht="18" customHeight="1">
      <c r="A19" s="37"/>
      <c r="B19" s="38"/>
      <c r="C19" s="37"/>
      <c r="D19" s="37"/>
      <c r="E19" s="26" t="s">
        <v>25</v>
      </c>
      <c r="F19" s="37"/>
      <c r="G19" s="37"/>
      <c r="H19" s="37"/>
      <c r="I19" s="31" t="s">
        <v>26</v>
      </c>
      <c r="J19" s="26" t="s">
        <v>1</v>
      </c>
      <c r="K19" s="37"/>
      <c r="L19" s="59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="2" customFormat="1" ht="6.96" customHeight="1">
      <c r="A20" s="37"/>
      <c r="B20" s="38"/>
      <c r="C20" s="37"/>
      <c r="D20" s="37"/>
      <c r="E20" s="37"/>
      <c r="F20" s="37"/>
      <c r="G20" s="37"/>
      <c r="H20" s="37"/>
      <c r="I20" s="37"/>
      <c r="J20" s="37"/>
      <c r="K20" s="37"/>
      <c r="L20" s="59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="2" customFormat="1" ht="12" customHeight="1">
      <c r="A21" s="37"/>
      <c r="B21" s="38"/>
      <c r="C21" s="37"/>
      <c r="D21" s="31" t="s">
        <v>27</v>
      </c>
      <c r="E21" s="37"/>
      <c r="F21" s="37"/>
      <c r="G21" s="37"/>
      <c r="H21" s="37"/>
      <c r="I21" s="31" t="s">
        <v>24</v>
      </c>
      <c r="J21" s="32" t="str">
        <f>'Rekapitulácia stavby'!AN13</f>
        <v>Vyplň údaj</v>
      </c>
      <c r="K21" s="37"/>
      <c r="L21" s="59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="2" customFormat="1" ht="18" customHeight="1">
      <c r="A22" s="37"/>
      <c r="B22" s="38"/>
      <c r="C22" s="37"/>
      <c r="D22" s="37"/>
      <c r="E22" s="32" t="str">
        <f>'Rekapitulácia stavby'!E14</f>
        <v>Vyplň údaj</v>
      </c>
      <c r="F22" s="26"/>
      <c r="G22" s="26"/>
      <c r="H22" s="26"/>
      <c r="I22" s="31" t="s">
        <v>26</v>
      </c>
      <c r="J22" s="32" t="str">
        <f>'Rekapitulácia stavby'!AN14</f>
        <v>Vyplň údaj</v>
      </c>
      <c r="K22" s="37"/>
      <c r="L22" s="59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="2" customFormat="1" ht="6.96" customHeight="1">
      <c r="A23" s="37"/>
      <c r="B23" s="38"/>
      <c r="C23" s="37"/>
      <c r="D23" s="37"/>
      <c r="E23" s="37"/>
      <c r="F23" s="37"/>
      <c r="G23" s="37"/>
      <c r="H23" s="37"/>
      <c r="I23" s="37"/>
      <c r="J23" s="37"/>
      <c r="K23" s="37"/>
      <c r="L23" s="59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="2" customFormat="1" ht="12" customHeight="1">
      <c r="A24" s="37"/>
      <c r="B24" s="38"/>
      <c r="C24" s="37"/>
      <c r="D24" s="31" t="s">
        <v>29</v>
      </c>
      <c r="E24" s="37"/>
      <c r="F24" s="37"/>
      <c r="G24" s="37"/>
      <c r="H24" s="37"/>
      <c r="I24" s="31" t="s">
        <v>24</v>
      </c>
      <c r="J24" s="26" t="s">
        <v>1</v>
      </c>
      <c r="K24" s="37"/>
      <c r="L24" s="59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="2" customFormat="1" ht="18" customHeight="1">
      <c r="A25" s="37"/>
      <c r="B25" s="38"/>
      <c r="C25" s="37"/>
      <c r="D25" s="37"/>
      <c r="E25" s="26" t="s">
        <v>30</v>
      </c>
      <c r="F25" s="37"/>
      <c r="G25" s="37"/>
      <c r="H25" s="37"/>
      <c r="I25" s="31" t="s">
        <v>26</v>
      </c>
      <c r="J25" s="26" t="s">
        <v>1</v>
      </c>
      <c r="K25" s="37"/>
      <c r="L25" s="59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</row>
    <row r="26" s="2" customFormat="1" ht="6.96" customHeight="1">
      <c r="A26" s="37"/>
      <c r="B26" s="38"/>
      <c r="C26" s="37"/>
      <c r="D26" s="37"/>
      <c r="E26" s="37"/>
      <c r="F26" s="37"/>
      <c r="G26" s="37"/>
      <c r="H26" s="37"/>
      <c r="I26" s="37"/>
      <c r="J26" s="37"/>
      <c r="K26" s="37"/>
      <c r="L26" s="59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="2" customFormat="1" ht="12" customHeight="1">
      <c r="A27" s="37"/>
      <c r="B27" s="38"/>
      <c r="C27" s="37"/>
      <c r="D27" s="31" t="s">
        <v>32</v>
      </c>
      <c r="E27" s="37"/>
      <c r="F27" s="37"/>
      <c r="G27" s="37"/>
      <c r="H27" s="37"/>
      <c r="I27" s="31" t="s">
        <v>24</v>
      </c>
      <c r="J27" s="26" t="str">
        <f>IF('Rekapitulácia stavby'!AN19="","",'Rekapitulácia stavby'!AN19)</f>
        <v/>
      </c>
      <c r="K27" s="37"/>
      <c r="L27" s="59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</row>
    <row r="28" s="2" customFormat="1" ht="18" customHeight="1">
      <c r="A28" s="37"/>
      <c r="B28" s="38"/>
      <c r="C28" s="37"/>
      <c r="D28" s="37"/>
      <c r="E28" s="26" t="str">
        <f>IF('Rekapitulácia stavby'!E20="","",'Rekapitulácia stavby'!E20)</f>
        <v xml:space="preserve"> </v>
      </c>
      <c r="F28" s="37"/>
      <c r="G28" s="37"/>
      <c r="H28" s="37"/>
      <c r="I28" s="31" t="s">
        <v>26</v>
      </c>
      <c r="J28" s="26" t="str">
        <f>IF('Rekapitulácia stavby'!AN20="","",'Rekapitulácia stavby'!AN20)</f>
        <v/>
      </c>
      <c r="K28" s="37"/>
      <c r="L28" s="59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</row>
    <row r="29" s="2" customFormat="1" ht="6.96" customHeight="1">
      <c r="A29" s="37"/>
      <c r="B29" s="38"/>
      <c r="C29" s="37"/>
      <c r="D29" s="37"/>
      <c r="E29" s="37"/>
      <c r="F29" s="37"/>
      <c r="G29" s="37"/>
      <c r="H29" s="37"/>
      <c r="I29" s="37"/>
      <c r="J29" s="37"/>
      <c r="K29" s="37"/>
      <c r="L29" s="59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</row>
    <row r="30" s="2" customFormat="1" ht="12" customHeight="1">
      <c r="A30" s="37"/>
      <c r="B30" s="38"/>
      <c r="C30" s="37"/>
      <c r="D30" s="31" t="s">
        <v>34</v>
      </c>
      <c r="E30" s="37"/>
      <c r="F30" s="37"/>
      <c r="G30" s="37"/>
      <c r="H30" s="37"/>
      <c r="I30" s="37"/>
      <c r="J30" s="37"/>
      <c r="K30" s="37"/>
      <c r="L30" s="59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</row>
    <row r="31" s="8" customFormat="1" ht="16.5" customHeight="1">
      <c r="A31" s="136"/>
      <c r="B31" s="137"/>
      <c r="C31" s="136"/>
      <c r="D31" s="136"/>
      <c r="E31" s="35" t="s">
        <v>1</v>
      </c>
      <c r="F31" s="35"/>
      <c r="G31" s="35"/>
      <c r="H31" s="35"/>
      <c r="I31" s="136"/>
      <c r="J31" s="136"/>
      <c r="K31" s="136"/>
      <c r="L31" s="138"/>
      <c r="S31" s="136"/>
      <c r="T31" s="136"/>
      <c r="U31" s="136"/>
      <c r="V31" s="136"/>
      <c r="W31" s="136"/>
      <c r="X31" s="136"/>
      <c r="Y31" s="136"/>
      <c r="Z31" s="136"/>
      <c r="AA31" s="136"/>
      <c r="AB31" s="136"/>
      <c r="AC31" s="136"/>
      <c r="AD31" s="136"/>
      <c r="AE31" s="136"/>
    </row>
    <row r="32" s="2" customFormat="1" ht="6.96" customHeight="1">
      <c r="A32" s="37"/>
      <c r="B32" s="38"/>
      <c r="C32" s="37"/>
      <c r="D32" s="37"/>
      <c r="E32" s="37"/>
      <c r="F32" s="37"/>
      <c r="G32" s="37"/>
      <c r="H32" s="37"/>
      <c r="I32" s="37"/>
      <c r="J32" s="37"/>
      <c r="K32" s="37"/>
      <c r="L32" s="59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</row>
    <row r="33" s="2" customFormat="1" ht="6.96" customHeight="1">
      <c r="A33" s="37"/>
      <c r="B33" s="38"/>
      <c r="C33" s="37"/>
      <c r="D33" s="94"/>
      <c r="E33" s="94"/>
      <c r="F33" s="94"/>
      <c r="G33" s="94"/>
      <c r="H33" s="94"/>
      <c r="I33" s="94"/>
      <c r="J33" s="94"/>
      <c r="K33" s="94"/>
      <c r="L33" s="59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</row>
    <row r="34" s="2" customFormat="1" ht="14.4" customHeight="1">
      <c r="A34" s="37"/>
      <c r="B34" s="38"/>
      <c r="C34" s="37"/>
      <c r="D34" s="26" t="s">
        <v>228</v>
      </c>
      <c r="E34" s="37"/>
      <c r="F34" s="37"/>
      <c r="G34" s="37"/>
      <c r="H34" s="37"/>
      <c r="I34" s="37"/>
      <c r="J34" s="139">
        <f>J100</f>
        <v>0</v>
      </c>
      <c r="K34" s="37"/>
      <c r="L34" s="59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</row>
    <row r="35" s="2" customFormat="1" ht="14.4" customHeight="1">
      <c r="A35" s="37"/>
      <c r="B35" s="38"/>
      <c r="C35" s="37"/>
      <c r="D35" s="140" t="s">
        <v>229</v>
      </c>
      <c r="E35" s="37"/>
      <c r="F35" s="37"/>
      <c r="G35" s="37"/>
      <c r="H35" s="37"/>
      <c r="I35" s="37"/>
      <c r="J35" s="139">
        <f>J127</f>
        <v>0</v>
      </c>
      <c r="K35" s="37"/>
      <c r="L35" s="59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</row>
    <row r="36" s="2" customFormat="1" ht="25.44" customHeight="1">
      <c r="A36" s="37"/>
      <c r="B36" s="38"/>
      <c r="C36" s="37"/>
      <c r="D36" s="141" t="s">
        <v>35</v>
      </c>
      <c r="E36" s="37"/>
      <c r="F36" s="37"/>
      <c r="G36" s="37"/>
      <c r="H36" s="37"/>
      <c r="I36" s="37"/>
      <c r="J36" s="100">
        <f>ROUND(J34 + J35, 2)</f>
        <v>0</v>
      </c>
      <c r="K36" s="37"/>
      <c r="L36" s="59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</row>
    <row r="37" s="2" customFormat="1" ht="6.96" customHeight="1">
      <c r="A37" s="37"/>
      <c r="B37" s="38"/>
      <c r="C37" s="37"/>
      <c r="D37" s="94"/>
      <c r="E37" s="94"/>
      <c r="F37" s="94"/>
      <c r="G37" s="94"/>
      <c r="H37" s="94"/>
      <c r="I37" s="94"/>
      <c r="J37" s="94"/>
      <c r="K37" s="94"/>
      <c r="L37" s="59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</row>
    <row r="38" s="2" customFormat="1" ht="14.4" customHeight="1">
      <c r="A38" s="37"/>
      <c r="B38" s="38"/>
      <c r="C38" s="37"/>
      <c r="D38" s="37"/>
      <c r="E38" s="37"/>
      <c r="F38" s="42" t="s">
        <v>37</v>
      </c>
      <c r="G38" s="37"/>
      <c r="H38" s="37"/>
      <c r="I38" s="42" t="s">
        <v>36</v>
      </c>
      <c r="J38" s="42" t="s">
        <v>38</v>
      </c>
      <c r="K38" s="37"/>
      <c r="L38" s="59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</row>
    <row r="39" s="2" customFormat="1" ht="14.4" customHeight="1">
      <c r="A39" s="37"/>
      <c r="B39" s="38"/>
      <c r="C39" s="37"/>
      <c r="D39" s="135" t="s">
        <v>39</v>
      </c>
      <c r="E39" s="44" t="s">
        <v>40</v>
      </c>
      <c r="F39" s="142">
        <f>ROUND((SUM(BE127:BE134) + SUM(BE158:BE1288)),  2)</f>
        <v>0</v>
      </c>
      <c r="G39" s="143"/>
      <c r="H39" s="143"/>
      <c r="I39" s="144">
        <v>0.20000000000000001</v>
      </c>
      <c r="J39" s="142">
        <f>ROUND(((SUM(BE127:BE134) + SUM(BE158:BE1288))*I39),  2)</f>
        <v>0</v>
      </c>
      <c r="K39" s="37"/>
      <c r="L39" s="59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</row>
    <row r="40" s="2" customFormat="1" ht="14.4" customHeight="1">
      <c r="A40" s="37"/>
      <c r="B40" s="38"/>
      <c r="C40" s="37"/>
      <c r="D40" s="37"/>
      <c r="E40" s="44" t="s">
        <v>41</v>
      </c>
      <c r="F40" s="142">
        <f>ROUND((SUM(BF127:BF134) + SUM(BF158:BF1288)),  2)</f>
        <v>0</v>
      </c>
      <c r="G40" s="143"/>
      <c r="H40" s="143"/>
      <c r="I40" s="144">
        <v>0.20000000000000001</v>
      </c>
      <c r="J40" s="142">
        <f>ROUND(((SUM(BF127:BF134) + SUM(BF158:BF1288))*I40),  2)</f>
        <v>0</v>
      </c>
      <c r="K40" s="37"/>
      <c r="L40" s="59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</row>
    <row r="41" hidden="1" s="2" customFormat="1" ht="14.4" customHeight="1">
      <c r="A41" s="37"/>
      <c r="B41" s="38"/>
      <c r="C41" s="37"/>
      <c r="D41" s="37"/>
      <c r="E41" s="31" t="s">
        <v>42</v>
      </c>
      <c r="F41" s="145">
        <f>ROUND((SUM(BG127:BG134) + SUM(BG158:BG1288)),  2)</f>
        <v>0</v>
      </c>
      <c r="G41" s="37"/>
      <c r="H41" s="37"/>
      <c r="I41" s="146">
        <v>0.20000000000000001</v>
      </c>
      <c r="J41" s="145">
        <f>0</f>
        <v>0</v>
      </c>
      <c r="K41" s="37"/>
      <c r="L41" s="59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</row>
    <row r="42" hidden="1" s="2" customFormat="1" ht="14.4" customHeight="1">
      <c r="A42" s="37"/>
      <c r="B42" s="38"/>
      <c r="C42" s="37"/>
      <c r="D42" s="37"/>
      <c r="E42" s="31" t="s">
        <v>43</v>
      </c>
      <c r="F42" s="145">
        <f>ROUND((SUM(BH127:BH134) + SUM(BH158:BH1288)),  2)</f>
        <v>0</v>
      </c>
      <c r="G42" s="37"/>
      <c r="H42" s="37"/>
      <c r="I42" s="146">
        <v>0.20000000000000001</v>
      </c>
      <c r="J42" s="145">
        <f>0</f>
        <v>0</v>
      </c>
      <c r="K42" s="37"/>
      <c r="L42" s="59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</row>
    <row r="43" hidden="1" s="2" customFormat="1" ht="14.4" customHeight="1">
      <c r="A43" s="37"/>
      <c r="B43" s="38"/>
      <c r="C43" s="37"/>
      <c r="D43" s="37"/>
      <c r="E43" s="44" t="s">
        <v>44</v>
      </c>
      <c r="F43" s="142">
        <f>ROUND((SUM(BI127:BI134) + SUM(BI158:BI1288)),  2)</f>
        <v>0</v>
      </c>
      <c r="G43" s="143"/>
      <c r="H43" s="143"/>
      <c r="I43" s="144">
        <v>0</v>
      </c>
      <c r="J43" s="142">
        <f>0</f>
        <v>0</v>
      </c>
      <c r="K43" s="37"/>
      <c r="L43" s="59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</row>
    <row r="44" s="2" customFormat="1" ht="6.96" customHeight="1">
      <c r="A44" s="37"/>
      <c r="B44" s="38"/>
      <c r="C44" s="37"/>
      <c r="D44" s="37"/>
      <c r="E44" s="37"/>
      <c r="F44" s="37"/>
      <c r="G44" s="37"/>
      <c r="H44" s="37"/>
      <c r="I44" s="37"/>
      <c r="J44" s="37"/>
      <c r="K44" s="37"/>
      <c r="L44" s="59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</row>
    <row r="45" s="2" customFormat="1" ht="25.44" customHeight="1">
      <c r="A45" s="37"/>
      <c r="B45" s="38"/>
      <c r="C45" s="147"/>
      <c r="D45" s="148" t="s">
        <v>45</v>
      </c>
      <c r="E45" s="85"/>
      <c r="F45" s="85"/>
      <c r="G45" s="149" t="s">
        <v>46</v>
      </c>
      <c r="H45" s="150" t="s">
        <v>47</v>
      </c>
      <c r="I45" s="85"/>
      <c r="J45" s="151">
        <f>SUM(J36:J43)</f>
        <v>0</v>
      </c>
      <c r="K45" s="152"/>
      <c r="L45" s="59"/>
      <c r="S45" s="37"/>
      <c r="T45" s="37"/>
      <c r="U45" s="37"/>
      <c r="V45" s="37"/>
      <c r="W45" s="37"/>
      <c r="X45" s="37"/>
      <c r="Y45" s="37"/>
      <c r="Z45" s="37"/>
      <c r="AA45" s="37"/>
      <c r="AB45" s="37"/>
      <c r="AC45" s="37"/>
      <c r="AD45" s="37"/>
      <c r="AE45" s="37"/>
    </row>
    <row r="46" s="2" customFormat="1" ht="14.4" customHeight="1">
      <c r="A46" s="37"/>
      <c r="B46" s="38"/>
      <c r="C46" s="37"/>
      <c r="D46" s="37"/>
      <c r="E46" s="37"/>
      <c r="F46" s="37"/>
      <c r="G46" s="37"/>
      <c r="H46" s="37"/>
      <c r="I46" s="37"/>
      <c r="J46" s="37"/>
      <c r="K46" s="37"/>
      <c r="L46" s="59"/>
      <c r="S46" s="37"/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37"/>
    </row>
    <row r="47" s="1" customFormat="1" ht="14.4" customHeight="1">
      <c r="B47" s="21"/>
      <c r="L47" s="21"/>
    </row>
    <row r="48" s="1" customFormat="1" ht="14.4" customHeight="1">
      <c r="B48" s="21"/>
      <c r="L48" s="21"/>
    </row>
    <row r="49" s="1" customFormat="1" ht="14.4" customHeight="1">
      <c r="B49" s="21"/>
      <c r="L49" s="21"/>
    </row>
    <row r="50" s="2" customFormat="1" ht="14.4" customHeight="1">
      <c r="B50" s="59"/>
      <c r="D50" s="60" t="s">
        <v>48</v>
      </c>
      <c r="E50" s="61"/>
      <c r="F50" s="61"/>
      <c r="G50" s="60" t="s">
        <v>49</v>
      </c>
      <c r="H50" s="61"/>
      <c r="I50" s="61"/>
      <c r="J50" s="61"/>
      <c r="K50" s="61"/>
      <c r="L50" s="59"/>
    </row>
    <row r="51">
      <c r="B51" s="21"/>
      <c r="L51" s="21"/>
    </row>
    <row r="52">
      <c r="B52" s="21"/>
      <c r="L52" s="21"/>
    </row>
    <row r="53">
      <c r="B53" s="21"/>
      <c r="L53" s="21"/>
    </row>
    <row r="54">
      <c r="B54" s="21"/>
      <c r="L54" s="21"/>
    </row>
    <row r="55">
      <c r="B55" s="21"/>
      <c r="L55" s="21"/>
    </row>
    <row r="56">
      <c r="B56" s="21"/>
      <c r="L56" s="21"/>
    </row>
    <row r="57">
      <c r="B57" s="21"/>
      <c r="L57" s="21"/>
    </row>
    <row r="58">
      <c r="B58" s="21"/>
      <c r="L58" s="21"/>
    </row>
    <row r="59">
      <c r="B59" s="21"/>
      <c r="L59" s="21"/>
    </row>
    <row r="60">
      <c r="B60" s="21"/>
      <c r="L60" s="21"/>
    </row>
    <row r="61" s="2" customFormat="1">
      <c r="A61" s="37"/>
      <c r="B61" s="38"/>
      <c r="C61" s="37"/>
      <c r="D61" s="62" t="s">
        <v>50</v>
      </c>
      <c r="E61" s="40"/>
      <c r="F61" s="153" t="s">
        <v>51</v>
      </c>
      <c r="G61" s="62" t="s">
        <v>50</v>
      </c>
      <c r="H61" s="40"/>
      <c r="I61" s="40"/>
      <c r="J61" s="154" t="s">
        <v>51</v>
      </c>
      <c r="K61" s="40"/>
      <c r="L61" s="59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</row>
    <row r="62">
      <c r="B62" s="21"/>
      <c r="L62" s="21"/>
    </row>
    <row r="63">
      <c r="B63" s="21"/>
      <c r="L63" s="21"/>
    </row>
    <row r="64">
      <c r="B64" s="21"/>
      <c r="L64" s="21"/>
    </row>
    <row r="65" s="2" customFormat="1">
      <c r="A65" s="37"/>
      <c r="B65" s="38"/>
      <c r="C65" s="37"/>
      <c r="D65" s="60" t="s">
        <v>52</v>
      </c>
      <c r="E65" s="63"/>
      <c r="F65" s="63"/>
      <c r="G65" s="60" t="s">
        <v>53</v>
      </c>
      <c r="H65" s="63"/>
      <c r="I65" s="63"/>
      <c r="J65" s="63"/>
      <c r="K65" s="63"/>
      <c r="L65" s="59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</row>
    <row r="66">
      <c r="B66" s="21"/>
      <c r="L66" s="21"/>
    </row>
    <row r="67">
      <c r="B67" s="21"/>
      <c r="L67" s="21"/>
    </row>
    <row r="68">
      <c r="B68" s="21"/>
      <c r="L68" s="21"/>
    </row>
    <row r="69">
      <c r="B69" s="21"/>
      <c r="L69" s="21"/>
    </row>
    <row r="70">
      <c r="B70" s="21"/>
      <c r="L70" s="21"/>
    </row>
    <row r="71">
      <c r="B71" s="21"/>
      <c r="L71" s="21"/>
    </row>
    <row r="72">
      <c r="B72" s="21"/>
      <c r="L72" s="21"/>
    </row>
    <row r="73">
      <c r="B73" s="21"/>
      <c r="L73" s="21"/>
    </row>
    <row r="74">
      <c r="B74" s="21"/>
      <c r="L74" s="21"/>
    </row>
    <row r="75">
      <c r="B75" s="21"/>
      <c r="L75" s="21"/>
    </row>
    <row r="76" s="2" customFormat="1">
      <c r="A76" s="37"/>
      <c r="B76" s="38"/>
      <c r="C76" s="37"/>
      <c r="D76" s="62" t="s">
        <v>50</v>
      </c>
      <c r="E76" s="40"/>
      <c r="F76" s="153" t="s">
        <v>51</v>
      </c>
      <c r="G76" s="62" t="s">
        <v>50</v>
      </c>
      <c r="H76" s="40"/>
      <c r="I76" s="40"/>
      <c r="J76" s="154" t="s">
        <v>51</v>
      </c>
      <c r="K76" s="40"/>
      <c r="L76" s="59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</row>
    <row r="77" s="2" customFormat="1" ht="14.4" customHeight="1">
      <c r="A77" s="37"/>
      <c r="B77" s="64"/>
      <c r="C77" s="65"/>
      <c r="D77" s="65"/>
      <c r="E77" s="65"/>
      <c r="F77" s="65"/>
      <c r="G77" s="65"/>
      <c r="H77" s="65"/>
      <c r="I77" s="65"/>
      <c r="J77" s="65"/>
      <c r="K77" s="65"/>
      <c r="L77" s="59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</row>
    <row r="81" s="2" customFormat="1" ht="6.96" customHeight="1">
      <c r="A81" s="37"/>
      <c r="B81" s="66"/>
      <c r="C81" s="67"/>
      <c r="D81" s="67"/>
      <c r="E81" s="67"/>
      <c r="F81" s="67"/>
      <c r="G81" s="67"/>
      <c r="H81" s="67"/>
      <c r="I81" s="67"/>
      <c r="J81" s="67"/>
      <c r="K81" s="67"/>
      <c r="L81" s="59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</row>
    <row r="82" s="2" customFormat="1" ht="24.96" customHeight="1">
      <c r="A82" s="37"/>
      <c r="B82" s="38"/>
      <c r="C82" s="22" t="s">
        <v>230</v>
      </c>
      <c r="D82" s="37"/>
      <c r="E82" s="37"/>
      <c r="F82" s="37"/>
      <c r="G82" s="37"/>
      <c r="H82" s="37"/>
      <c r="I82" s="37"/>
      <c r="J82" s="37"/>
      <c r="K82" s="37"/>
      <c r="L82" s="59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</row>
    <row r="83" s="2" customFormat="1" ht="6.96" customHeight="1">
      <c r="A83" s="37"/>
      <c r="B83" s="38"/>
      <c r="C83" s="37"/>
      <c r="D83" s="37"/>
      <c r="E83" s="37"/>
      <c r="F83" s="37"/>
      <c r="G83" s="37"/>
      <c r="H83" s="37"/>
      <c r="I83" s="37"/>
      <c r="J83" s="37"/>
      <c r="K83" s="37"/>
      <c r="L83" s="59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</row>
    <row r="84" s="2" customFormat="1" ht="12" customHeight="1">
      <c r="A84" s="37"/>
      <c r="B84" s="38"/>
      <c r="C84" s="31" t="s">
        <v>15</v>
      </c>
      <c r="D84" s="37"/>
      <c r="E84" s="37"/>
      <c r="F84" s="37"/>
      <c r="G84" s="37"/>
      <c r="H84" s="37"/>
      <c r="I84" s="37"/>
      <c r="J84" s="37"/>
      <c r="K84" s="37"/>
      <c r="L84" s="59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</row>
    <row r="85" s="2" customFormat="1" ht="26.25" customHeight="1">
      <c r="A85" s="37"/>
      <c r="B85" s="38"/>
      <c r="C85" s="37"/>
      <c r="D85" s="37"/>
      <c r="E85" s="134" t="str">
        <f>E7</f>
        <v>Komplexná rekonštrukcia a realizácia nadstavby budovy študenského domova4,Tr. SNP53,Banská Bystrica</v>
      </c>
      <c r="F85" s="31"/>
      <c r="G85" s="31"/>
      <c r="H85" s="31"/>
      <c r="I85" s="37"/>
      <c r="J85" s="37"/>
      <c r="K85" s="37"/>
      <c r="L85" s="59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</row>
    <row r="86" s="1" customFormat="1" ht="12" customHeight="1">
      <c r="B86" s="21"/>
      <c r="C86" s="31" t="s">
        <v>222</v>
      </c>
      <c r="L86" s="21"/>
    </row>
    <row r="87" s="1" customFormat="1" ht="16.5" customHeight="1">
      <c r="B87" s="21"/>
      <c r="E87" s="134" t="s">
        <v>223</v>
      </c>
      <c r="F87" s="1"/>
      <c r="G87" s="1"/>
      <c r="H87" s="1"/>
      <c r="L87" s="21"/>
    </row>
    <row r="88" s="1" customFormat="1" ht="12" customHeight="1">
      <c r="B88" s="21"/>
      <c r="C88" s="31" t="s">
        <v>224</v>
      </c>
      <c r="L88" s="21"/>
    </row>
    <row r="89" s="2" customFormat="1" ht="16.5" customHeight="1">
      <c r="A89" s="37"/>
      <c r="B89" s="38"/>
      <c r="C89" s="37"/>
      <c r="D89" s="37"/>
      <c r="E89" s="135" t="s">
        <v>225</v>
      </c>
      <c r="F89" s="37"/>
      <c r="G89" s="37"/>
      <c r="H89" s="37"/>
      <c r="I89" s="37"/>
      <c r="J89" s="37"/>
      <c r="K89" s="37"/>
      <c r="L89" s="59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</row>
    <row r="90" s="2" customFormat="1" ht="12" customHeight="1">
      <c r="A90" s="37"/>
      <c r="B90" s="38"/>
      <c r="C90" s="31" t="s">
        <v>226</v>
      </c>
      <c r="D90" s="37"/>
      <c r="E90" s="37"/>
      <c r="F90" s="37"/>
      <c r="G90" s="37"/>
      <c r="H90" s="37"/>
      <c r="I90" s="37"/>
      <c r="J90" s="37"/>
      <c r="K90" s="37"/>
      <c r="L90" s="59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</row>
    <row r="91" s="2" customFormat="1" ht="16.5" customHeight="1">
      <c r="A91" s="37"/>
      <c r="B91" s="38"/>
      <c r="C91" s="37"/>
      <c r="D91" s="37"/>
      <c r="E91" s="71" t="str">
        <f>E13</f>
        <v>as-1.etapa - architektonicko-stavebné riešenie</v>
      </c>
      <c r="F91" s="37"/>
      <c r="G91" s="37"/>
      <c r="H91" s="37"/>
      <c r="I91" s="37"/>
      <c r="J91" s="37"/>
      <c r="K91" s="37"/>
      <c r="L91" s="59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</row>
    <row r="92" s="2" customFormat="1" ht="6.96" customHeight="1">
      <c r="A92" s="37"/>
      <c r="B92" s="38"/>
      <c r="C92" s="37"/>
      <c r="D92" s="37"/>
      <c r="E92" s="37"/>
      <c r="F92" s="37"/>
      <c r="G92" s="37"/>
      <c r="H92" s="37"/>
      <c r="I92" s="37"/>
      <c r="J92" s="37"/>
      <c r="K92" s="37"/>
      <c r="L92" s="59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</row>
    <row r="93" s="2" customFormat="1" ht="12" customHeight="1">
      <c r="A93" s="37"/>
      <c r="B93" s="38"/>
      <c r="C93" s="31" t="s">
        <v>19</v>
      </c>
      <c r="D93" s="37"/>
      <c r="E93" s="37"/>
      <c r="F93" s="26" t="str">
        <f>F16</f>
        <v>Tr. SNP53,Banská Bystrica,parc.č.1042/1</v>
      </c>
      <c r="G93" s="37"/>
      <c r="H93" s="37"/>
      <c r="I93" s="31" t="s">
        <v>21</v>
      </c>
      <c r="J93" s="73" t="str">
        <f>IF(J16="","",J16)</f>
        <v>10. 9. 2024</v>
      </c>
      <c r="K93" s="37"/>
      <c r="L93" s="59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</row>
    <row r="94" s="2" customFormat="1" ht="6.96" customHeight="1">
      <c r="A94" s="37"/>
      <c r="B94" s="38"/>
      <c r="C94" s="37"/>
      <c r="D94" s="37"/>
      <c r="E94" s="37"/>
      <c r="F94" s="37"/>
      <c r="G94" s="37"/>
      <c r="H94" s="37"/>
      <c r="I94" s="37"/>
      <c r="J94" s="37"/>
      <c r="K94" s="37"/>
      <c r="L94" s="59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</row>
    <row r="95" s="2" customFormat="1" ht="15.15" customHeight="1">
      <c r="A95" s="37"/>
      <c r="B95" s="38"/>
      <c r="C95" s="31" t="s">
        <v>23</v>
      </c>
      <c r="D95" s="37"/>
      <c r="E95" s="37"/>
      <c r="F95" s="26" t="str">
        <f>E19</f>
        <v>Univerzita Mateja Bela v Banskej Bystrici</v>
      </c>
      <c r="G95" s="37"/>
      <c r="H95" s="37"/>
      <c r="I95" s="31" t="s">
        <v>29</v>
      </c>
      <c r="J95" s="35" t="str">
        <f>E25</f>
        <v>Insvet s.r.o.,Koeice</v>
      </c>
      <c r="K95" s="37"/>
      <c r="L95" s="59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</row>
    <row r="96" s="2" customFormat="1" ht="15.15" customHeight="1">
      <c r="A96" s="37"/>
      <c r="B96" s="38"/>
      <c r="C96" s="31" t="s">
        <v>27</v>
      </c>
      <c r="D96" s="37"/>
      <c r="E96" s="37"/>
      <c r="F96" s="26" t="str">
        <f>IF(E22="","",E22)</f>
        <v>Vyplň údaj</v>
      </c>
      <c r="G96" s="37"/>
      <c r="H96" s="37"/>
      <c r="I96" s="31" t="s">
        <v>32</v>
      </c>
      <c r="J96" s="35" t="str">
        <f>E28</f>
        <v xml:space="preserve"> </v>
      </c>
      <c r="K96" s="37"/>
      <c r="L96" s="59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</row>
    <row r="97" s="2" customFormat="1" ht="10.32" customHeight="1">
      <c r="A97" s="37"/>
      <c r="B97" s="38"/>
      <c r="C97" s="37"/>
      <c r="D97" s="37"/>
      <c r="E97" s="37"/>
      <c r="F97" s="37"/>
      <c r="G97" s="37"/>
      <c r="H97" s="37"/>
      <c r="I97" s="37"/>
      <c r="J97" s="37"/>
      <c r="K97" s="37"/>
      <c r="L97" s="59"/>
      <c r="S97" s="37"/>
      <c r="T97" s="37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</row>
    <row r="98" s="2" customFormat="1" ht="29.28" customHeight="1">
      <c r="A98" s="37"/>
      <c r="B98" s="38"/>
      <c r="C98" s="155" t="s">
        <v>231</v>
      </c>
      <c r="D98" s="147"/>
      <c r="E98" s="147"/>
      <c r="F98" s="147"/>
      <c r="G98" s="147"/>
      <c r="H98" s="147"/>
      <c r="I98" s="147"/>
      <c r="J98" s="156" t="s">
        <v>232</v>
      </c>
      <c r="K98" s="147"/>
      <c r="L98" s="59"/>
      <c r="S98" s="37"/>
      <c r="T98" s="37"/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</row>
    <row r="99" s="2" customFormat="1" ht="10.32" customHeight="1">
      <c r="A99" s="37"/>
      <c r="B99" s="38"/>
      <c r="C99" s="37"/>
      <c r="D99" s="37"/>
      <c r="E99" s="37"/>
      <c r="F99" s="37"/>
      <c r="G99" s="37"/>
      <c r="H99" s="37"/>
      <c r="I99" s="37"/>
      <c r="J99" s="37"/>
      <c r="K99" s="37"/>
      <c r="L99" s="59"/>
      <c r="S99" s="37"/>
      <c r="T99" s="37"/>
      <c r="U99" s="37"/>
      <c r="V99" s="37"/>
      <c r="W99" s="37"/>
      <c r="X99" s="37"/>
      <c r="Y99" s="37"/>
      <c r="Z99" s="37"/>
      <c r="AA99" s="37"/>
      <c r="AB99" s="37"/>
      <c r="AC99" s="37"/>
      <c r="AD99" s="37"/>
      <c r="AE99" s="37"/>
    </row>
    <row r="100" s="2" customFormat="1" ht="22.8" customHeight="1">
      <c r="A100" s="37"/>
      <c r="B100" s="38"/>
      <c r="C100" s="157" t="s">
        <v>233</v>
      </c>
      <c r="D100" s="37"/>
      <c r="E100" s="37"/>
      <c r="F100" s="37"/>
      <c r="G100" s="37"/>
      <c r="H100" s="37"/>
      <c r="I100" s="37"/>
      <c r="J100" s="100">
        <f>J158</f>
        <v>0</v>
      </c>
      <c r="K100" s="37"/>
      <c r="L100" s="59"/>
      <c r="S100" s="37"/>
      <c r="T100" s="37"/>
      <c r="U100" s="37"/>
      <c r="V100" s="37"/>
      <c r="W100" s="37"/>
      <c r="X100" s="37"/>
      <c r="Y100" s="37"/>
      <c r="Z100" s="37"/>
      <c r="AA100" s="37"/>
      <c r="AB100" s="37"/>
      <c r="AC100" s="37"/>
      <c r="AD100" s="37"/>
      <c r="AE100" s="37"/>
      <c r="AU100" s="18" t="s">
        <v>234</v>
      </c>
    </row>
    <row r="101" s="9" customFormat="1" ht="24.96" customHeight="1">
      <c r="A101" s="9"/>
      <c r="B101" s="158"/>
      <c r="C101" s="9"/>
      <c r="D101" s="159" t="s">
        <v>235</v>
      </c>
      <c r="E101" s="160"/>
      <c r="F101" s="160"/>
      <c r="G101" s="160"/>
      <c r="H101" s="160"/>
      <c r="I101" s="160"/>
      <c r="J101" s="161">
        <f>J159</f>
        <v>0</v>
      </c>
      <c r="K101" s="9"/>
      <c r="L101" s="158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</row>
    <row r="102" s="10" customFormat="1" ht="19.92" customHeight="1">
      <c r="A102" s="10"/>
      <c r="B102" s="162"/>
      <c r="C102" s="10"/>
      <c r="D102" s="163" t="s">
        <v>236</v>
      </c>
      <c r="E102" s="164"/>
      <c r="F102" s="164"/>
      <c r="G102" s="164"/>
      <c r="H102" s="164"/>
      <c r="I102" s="164"/>
      <c r="J102" s="165">
        <f>J160</f>
        <v>0</v>
      </c>
      <c r="K102" s="10"/>
      <c r="L102" s="162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</row>
    <row r="103" s="10" customFormat="1" ht="19.92" customHeight="1">
      <c r="A103" s="10"/>
      <c r="B103" s="162"/>
      <c r="C103" s="10"/>
      <c r="D103" s="163" t="s">
        <v>237</v>
      </c>
      <c r="E103" s="164"/>
      <c r="F103" s="164"/>
      <c r="G103" s="164"/>
      <c r="H103" s="164"/>
      <c r="I103" s="164"/>
      <c r="J103" s="165">
        <f>J187</f>
        <v>0</v>
      </c>
      <c r="K103" s="10"/>
      <c r="L103" s="162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</row>
    <row r="104" s="10" customFormat="1" ht="19.92" customHeight="1">
      <c r="A104" s="10"/>
      <c r="B104" s="162"/>
      <c r="C104" s="10"/>
      <c r="D104" s="163" t="s">
        <v>238</v>
      </c>
      <c r="E104" s="164"/>
      <c r="F104" s="164"/>
      <c r="G104" s="164"/>
      <c r="H104" s="164"/>
      <c r="I104" s="164"/>
      <c r="J104" s="165">
        <f>J258</f>
        <v>0</v>
      </c>
      <c r="K104" s="10"/>
      <c r="L104" s="162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</row>
    <row r="105" s="10" customFormat="1" ht="19.92" customHeight="1">
      <c r="A105" s="10"/>
      <c r="B105" s="162"/>
      <c r="C105" s="10"/>
      <c r="D105" s="163" t="s">
        <v>239</v>
      </c>
      <c r="E105" s="164"/>
      <c r="F105" s="164"/>
      <c r="G105" s="164"/>
      <c r="H105" s="164"/>
      <c r="I105" s="164"/>
      <c r="J105" s="165">
        <f>J263</f>
        <v>0</v>
      </c>
      <c r="K105" s="10"/>
      <c r="L105" s="162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</row>
    <row r="106" s="10" customFormat="1" ht="19.92" customHeight="1">
      <c r="A106" s="10"/>
      <c r="B106" s="162"/>
      <c r="C106" s="10"/>
      <c r="D106" s="163" t="s">
        <v>240</v>
      </c>
      <c r="E106" s="164"/>
      <c r="F106" s="164"/>
      <c r="G106" s="164"/>
      <c r="H106" s="164"/>
      <c r="I106" s="164"/>
      <c r="J106" s="165">
        <f>J425</f>
        <v>0</v>
      </c>
      <c r="K106" s="10"/>
      <c r="L106" s="162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</row>
    <row r="107" s="10" customFormat="1" ht="19.92" customHeight="1">
      <c r="A107" s="10"/>
      <c r="B107" s="162"/>
      <c r="C107" s="10"/>
      <c r="D107" s="163" t="s">
        <v>241</v>
      </c>
      <c r="E107" s="164"/>
      <c r="F107" s="164"/>
      <c r="G107" s="164"/>
      <c r="H107" s="164"/>
      <c r="I107" s="164"/>
      <c r="J107" s="165">
        <f>J724</f>
        <v>0</v>
      </c>
      <c r="K107" s="10"/>
      <c r="L107" s="162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</row>
    <row r="108" s="9" customFormat="1" ht="24.96" customHeight="1">
      <c r="A108" s="9"/>
      <c r="B108" s="158"/>
      <c r="C108" s="9"/>
      <c r="D108" s="159" t="s">
        <v>242</v>
      </c>
      <c r="E108" s="160"/>
      <c r="F108" s="160"/>
      <c r="G108" s="160"/>
      <c r="H108" s="160"/>
      <c r="I108" s="160"/>
      <c r="J108" s="161">
        <f>J726</f>
        <v>0</v>
      </c>
      <c r="K108" s="9"/>
      <c r="L108" s="158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</row>
    <row r="109" s="10" customFormat="1" ht="19.92" customHeight="1">
      <c r="A109" s="10"/>
      <c r="B109" s="162"/>
      <c r="C109" s="10"/>
      <c r="D109" s="163" t="s">
        <v>243</v>
      </c>
      <c r="E109" s="164"/>
      <c r="F109" s="164"/>
      <c r="G109" s="164"/>
      <c r="H109" s="164"/>
      <c r="I109" s="164"/>
      <c r="J109" s="165">
        <f>J727</f>
        <v>0</v>
      </c>
      <c r="K109" s="10"/>
      <c r="L109" s="162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</row>
    <row r="110" s="10" customFormat="1" ht="19.92" customHeight="1">
      <c r="A110" s="10"/>
      <c r="B110" s="162"/>
      <c r="C110" s="10"/>
      <c r="D110" s="163" t="s">
        <v>244</v>
      </c>
      <c r="E110" s="164"/>
      <c r="F110" s="164"/>
      <c r="G110" s="164"/>
      <c r="H110" s="164"/>
      <c r="I110" s="164"/>
      <c r="J110" s="165">
        <f>J742</f>
        <v>0</v>
      </c>
      <c r="K110" s="10"/>
      <c r="L110" s="162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</row>
    <row r="111" s="10" customFormat="1" ht="19.92" customHeight="1">
      <c r="A111" s="10"/>
      <c r="B111" s="162"/>
      <c r="C111" s="10"/>
      <c r="D111" s="163" t="s">
        <v>245</v>
      </c>
      <c r="E111" s="164"/>
      <c r="F111" s="164"/>
      <c r="G111" s="164"/>
      <c r="H111" s="164"/>
      <c r="I111" s="164"/>
      <c r="J111" s="165">
        <f>J775</f>
        <v>0</v>
      </c>
      <c r="K111" s="10"/>
      <c r="L111" s="162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</row>
    <row r="112" s="10" customFormat="1" ht="19.92" customHeight="1">
      <c r="A112" s="10"/>
      <c r="B112" s="162"/>
      <c r="C112" s="10"/>
      <c r="D112" s="163" t="s">
        <v>246</v>
      </c>
      <c r="E112" s="164"/>
      <c r="F112" s="164"/>
      <c r="G112" s="164"/>
      <c r="H112" s="164"/>
      <c r="I112" s="164"/>
      <c r="J112" s="165">
        <f>J808</f>
        <v>0</v>
      </c>
      <c r="K112" s="10"/>
      <c r="L112" s="162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</row>
    <row r="113" s="10" customFormat="1" ht="19.92" customHeight="1">
      <c r="A113" s="10"/>
      <c r="B113" s="162"/>
      <c r="C113" s="10"/>
      <c r="D113" s="163" t="s">
        <v>247</v>
      </c>
      <c r="E113" s="164"/>
      <c r="F113" s="164"/>
      <c r="G113" s="164"/>
      <c r="H113" s="164"/>
      <c r="I113" s="164"/>
      <c r="J113" s="165">
        <f>J813</f>
        <v>0</v>
      </c>
      <c r="K113" s="10"/>
      <c r="L113" s="162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</row>
    <row r="114" s="10" customFormat="1" ht="19.92" customHeight="1">
      <c r="A114" s="10"/>
      <c r="B114" s="162"/>
      <c r="C114" s="10"/>
      <c r="D114" s="163" t="s">
        <v>248</v>
      </c>
      <c r="E114" s="164"/>
      <c r="F114" s="164"/>
      <c r="G114" s="164"/>
      <c r="H114" s="164"/>
      <c r="I114" s="164"/>
      <c r="J114" s="165">
        <f>J816</f>
        <v>0</v>
      </c>
      <c r="K114" s="10"/>
      <c r="L114" s="162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</row>
    <row r="115" s="10" customFormat="1" ht="19.92" customHeight="1">
      <c r="A115" s="10"/>
      <c r="B115" s="162"/>
      <c r="C115" s="10"/>
      <c r="D115" s="163" t="s">
        <v>249</v>
      </c>
      <c r="E115" s="164"/>
      <c r="F115" s="164"/>
      <c r="G115" s="164"/>
      <c r="H115" s="164"/>
      <c r="I115" s="164"/>
      <c r="J115" s="165">
        <f>J852</f>
        <v>0</v>
      </c>
      <c r="K115" s="10"/>
      <c r="L115" s="162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</row>
    <row r="116" s="10" customFormat="1" ht="19.92" customHeight="1">
      <c r="A116" s="10"/>
      <c r="B116" s="162"/>
      <c r="C116" s="10"/>
      <c r="D116" s="163" t="s">
        <v>250</v>
      </c>
      <c r="E116" s="164"/>
      <c r="F116" s="164"/>
      <c r="G116" s="164"/>
      <c r="H116" s="164"/>
      <c r="I116" s="164"/>
      <c r="J116" s="165">
        <f>J888</f>
        <v>0</v>
      </c>
      <c r="K116" s="10"/>
      <c r="L116" s="162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</row>
    <row r="117" s="10" customFormat="1" ht="19.92" customHeight="1">
      <c r="A117" s="10"/>
      <c r="B117" s="162"/>
      <c r="C117" s="10"/>
      <c r="D117" s="163" t="s">
        <v>251</v>
      </c>
      <c r="E117" s="164"/>
      <c r="F117" s="164"/>
      <c r="G117" s="164"/>
      <c r="H117" s="164"/>
      <c r="I117" s="164"/>
      <c r="J117" s="165">
        <f>J964</f>
        <v>0</v>
      </c>
      <c r="K117" s="10"/>
      <c r="L117" s="162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</row>
    <row r="118" s="10" customFormat="1" ht="14.88" customHeight="1">
      <c r="A118" s="10"/>
      <c r="B118" s="162"/>
      <c r="C118" s="10"/>
      <c r="D118" s="163" t="s">
        <v>252</v>
      </c>
      <c r="E118" s="164"/>
      <c r="F118" s="164"/>
      <c r="G118" s="164"/>
      <c r="H118" s="164"/>
      <c r="I118" s="164"/>
      <c r="J118" s="165">
        <f>J1020</f>
        <v>0</v>
      </c>
      <c r="K118" s="10"/>
      <c r="L118" s="162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</row>
    <row r="119" s="10" customFormat="1" ht="19.92" customHeight="1">
      <c r="A119" s="10"/>
      <c r="B119" s="162"/>
      <c r="C119" s="10"/>
      <c r="D119" s="163" t="s">
        <v>253</v>
      </c>
      <c r="E119" s="164"/>
      <c r="F119" s="164"/>
      <c r="G119" s="164"/>
      <c r="H119" s="164"/>
      <c r="I119" s="164"/>
      <c r="J119" s="165">
        <f>J1064</f>
        <v>0</v>
      </c>
      <c r="K119" s="10"/>
      <c r="L119" s="162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</row>
    <row r="120" s="10" customFormat="1" ht="19.92" customHeight="1">
      <c r="A120" s="10"/>
      <c r="B120" s="162"/>
      <c r="C120" s="10"/>
      <c r="D120" s="163" t="s">
        <v>254</v>
      </c>
      <c r="E120" s="164"/>
      <c r="F120" s="164"/>
      <c r="G120" s="164"/>
      <c r="H120" s="164"/>
      <c r="I120" s="164"/>
      <c r="J120" s="165">
        <f>J1097</f>
        <v>0</v>
      </c>
      <c r="K120" s="10"/>
      <c r="L120" s="162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</row>
    <row r="121" s="10" customFormat="1" ht="19.92" customHeight="1">
      <c r="A121" s="10"/>
      <c r="B121" s="162"/>
      <c r="C121" s="10"/>
      <c r="D121" s="163" t="s">
        <v>255</v>
      </c>
      <c r="E121" s="164"/>
      <c r="F121" s="164"/>
      <c r="G121" s="164"/>
      <c r="H121" s="164"/>
      <c r="I121" s="164"/>
      <c r="J121" s="165">
        <f>J1166</f>
        <v>0</v>
      </c>
      <c r="K121" s="10"/>
      <c r="L121" s="162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</row>
    <row r="122" s="10" customFormat="1" ht="19.92" customHeight="1">
      <c r="A122" s="10"/>
      <c r="B122" s="162"/>
      <c r="C122" s="10"/>
      <c r="D122" s="163" t="s">
        <v>256</v>
      </c>
      <c r="E122" s="164"/>
      <c r="F122" s="164"/>
      <c r="G122" s="164"/>
      <c r="H122" s="164"/>
      <c r="I122" s="164"/>
      <c r="J122" s="165">
        <f>J1190</f>
        <v>0</v>
      </c>
      <c r="K122" s="10"/>
      <c r="L122" s="162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</row>
    <row r="123" s="10" customFormat="1" ht="19.92" customHeight="1">
      <c r="A123" s="10"/>
      <c r="B123" s="162"/>
      <c r="C123" s="10"/>
      <c r="D123" s="163" t="s">
        <v>257</v>
      </c>
      <c r="E123" s="164"/>
      <c r="F123" s="164"/>
      <c r="G123" s="164"/>
      <c r="H123" s="164"/>
      <c r="I123" s="164"/>
      <c r="J123" s="165">
        <f>J1232</f>
        <v>0</v>
      </c>
      <c r="K123" s="10"/>
      <c r="L123" s="162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</row>
    <row r="124" s="10" customFormat="1" ht="19.92" customHeight="1">
      <c r="A124" s="10"/>
      <c r="B124" s="162"/>
      <c r="C124" s="10"/>
      <c r="D124" s="163" t="s">
        <v>258</v>
      </c>
      <c r="E124" s="164"/>
      <c r="F124" s="164"/>
      <c r="G124" s="164"/>
      <c r="H124" s="164"/>
      <c r="I124" s="164"/>
      <c r="J124" s="165">
        <f>J1280</f>
        <v>0</v>
      </c>
      <c r="K124" s="10"/>
      <c r="L124" s="162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</row>
    <row r="125" s="2" customFormat="1" ht="21.84" customHeight="1">
      <c r="A125" s="37"/>
      <c r="B125" s="38"/>
      <c r="C125" s="37"/>
      <c r="D125" s="37"/>
      <c r="E125" s="37"/>
      <c r="F125" s="37"/>
      <c r="G125" s="37"/>
      <c r="H125" s="37"/>
      <c r="I125" s="37"/>
      <c r="J125" s="37"/>
      <c r="K125" s="37"/>
      <c r="L125" s="59"/>
      <c r="S125" s="37"/>
      <c r="T125" s="37"/>
      <c r="U125" s="37"/>
      <c r="V125" s="37"/>
      <c r="W125" s="37"/>
      <c r="X125" s="37"/>
      <c r="Y125" s="37"/>
      <c r="Z125" s="37"/>
      <c r="AA125" s="37"/>
      <c r="AB125" s="37"/>
      <c r="AC125" s="37"/>
      <c r="AD125" s="37"/>
      <c r="AE125" s="37"/>
    </row>
    <row r="126" s="2" customFormat="1" ht="6.96" customHeight="1">
      <c r="A126" s="37"/>
      <c r="B126" s="38"/>
      <c r="C126" s="37"/>
      <c r="D126" s="37"/>
      <c r="E126" s="37"/>
      <c r="F126" s="37"/>
      <c r="G126" s="37"/>
      <c r="H126" s="37"/>
      <c r="I126" s="37"/>
      <c r="J126" s="37"/>
      <c r="K126" s="37"/>
      <c r="L126" s="59"/>
      <c r="S126" s="37"/>
      <c r="T126" s="37"/>
      <c r="U126" s="37"/>
      <c r="V126" s="37"/>
      <c r="W126" s="37"/>
      <c r="X126" s="37"/>
      <c r="Y126" s="37"/>
      <c r="Z126" s="37"/>
      <c r="AA126" s="37"/>
      <c r="AB126" s="37"/>
      <c r="AC126" s="37"/>
      <c r="AD126" s="37"/>
      <c r="AE126" s="37"/>
    </row>
    <row r="127" s="2" customFormat="1" ht="29.28" customHeight="1">
      <c r="A127" s="37"/>
      <c r="B127" s="38"/>
      <c r="C127" s="157" t="s">
        <v>259</v>
      </c>
      <c r="D127" s="37"/>
      <c r="E127" s="37"/>
      <c r="F127" s="37"/>
      <c r="G127" s="37"/>
      <c r="H127" s="37"/>
      <c r="I127" s="37"/>
      <c r="J127" s="166">
        <f>ROUND(J128 + J129 + J130 + J131 + J132 + J133,2)</f>
        <v>0</v>
      </c>
      <c r="K127" s="37"/>
      <c r="L127" s="59"/>
      <c r="N127" s="167" t="s">
        <v>39</v>
      </c>
      <c r="S127" s="37"/>
      <c r="T127" s="37"/>
      <c r="U127" s="37"/>
      <c r="V127" s="37"/>
      <c r="W127" s="37"/>
      <c r="X127" s="37"/>
      <c r="Y127" s="37"/>
      <c r="Z127" s="37"/>
      <c r="AA127" s="37"/>
      <c r="AB127" s="37"/>
      <c r="AC127" s="37"/>
      <c r="AD127" s="37"/>
      <c r="AE127" s="37"/>
    </row>
    <row r="128" s="2" customFormat="1" ht="18" customHeight="1">
      <c r="A128" s="37"/>
      <c r="B128" s="168"/>
      <c r="C128" s="169"/>
      <c r="D128" s="170" t="s">
        <v>260</v>
      </c>
      <c r="E128" s="171"/>
      <c r="F128" s="171"/>
      <c r="G128" s="169"/>
      <c r="H128" s="169"/>
      <c r="I128" s="169"/>
      <c r="J128" s="172">
        <v>0</v>
      </c>
      <c r="K128" s="169"/>
      <c r="L128" s="173"/>
      <c r="M128" s="174"/>
      <c r="N128" s="175" t="s">
        <v>41</v>
      </c>
      <c r="O128" s="174"/>
      <c r="P128" s="174"/>
      <c r="Q128" s="174"/>
      <c r="R128" s="174"/>
      <c r="S128" s="169"/>
      <c r="T128" s="169"/>
      <c r="U128" s="169"/>
      <c r="V128" s="169"/>
      <c r="W128" s="169"/>
      <c r="X128" s="169"/>
      <c r="Y128" s="169"/>
      <c r="Z128" s="169"/>
      <c r="AA128" s="169"/>
      <c r="AB128" s="169"/>
      <c r="AC128" s="169"/>
      <c r="AD128" s="169"/>
      <c r="AE128" s="169"/>
      <c r="AF128" s="174"/>
      <c r="AG128" s="174"/>
      <c r="AH128" s="174"/>
      <c r="AI128" s="174"/>
      <c r="AJ128" s="174"/>
      <c r="AK128" s="174"/>
      <c r="AL128" s="174"/>
      <c r="AM128" s="174"/>
      <c r="AN128" s="174"/>
      <c r="AO128" s="174"/>
      <c r="AP128" s="174"/>
      <c r="AQ128" s="174"/>
      <c r="AR128" s="174"/>
      <c r="AS128" s="174"/>
      <c r="AT128" s="174"/>
      <c r="AU128" s="174"/>
      <c r="AV128" s="174"/>
      <c r="AW128" s="174"/>
      <c r="AX128" s="174"/>
      <c r="AY128" s="176" t="s">
        <v>261</v>
      </c>
      <c r="AZ128" s="174"/>
      <c r="BA128" s="174"/>
      <c r="BB128" s="174"/>
      <c r="BC128" s="174"/>
      <c r="BD128" s="174"/>
      <c r="BE128" s="177">
        <f>IF(N128="základná",J128,0)</f>
        <v>0</v>
      </c>
      <c r="BF128" s="177">
        <f>IF(N128="znížená",J128,0)</f>
        <v>0</v>
      </c>
      <c r="BG128" s="177">
        <f>IF(N128="zákl. prenesená",J128,0)</f>
        <v>0</v>
      </c>
      <c r="BH128" s="177">
        <f>IF(N128="zníž. prenesená",J128,0)</f>
        <v>0</v>
      </c>
      <c r="BI128" s="177">
        <f>IF(N128="nulová",J128,0)</f>
        <v>0</v>
      </c>
      <c r="BJ128" s="176" t="s">
        <v>87</v>
      </c>
      <c r="BK128" s="174"/>
      <c r="BL128" s="174"/>
      <c r="BM128" s="174"/>
    </row>
    <row r="129" s="2" customFormat="1" ht="18" customHeight="1">
      <c r="A129" s="37"/>
      <c r="B129" s="168"/>
      <c r="C129" s="169"/>
      <c r="D129" s="170" t="s">
        <v>262</v>
      </c>
      <c r="E129" s="171"/>
      <c r="F129" s="171"/>
      <c r="G129" s="169"/>
      <c r="H129" s="169"/>
      <c r="I129" s="169"/>
      <c r="J129" s="172">
        <v>0</v>
      </c>
      <c r="K129" s="169"/>
      <c r="L129" s="173"/>
      <c r="M129" s="174"/>
      <c r="N129" s="175" t="s">
        <v>41</v>
      </c>
      <c r="O129" s="174"/>
      <c r="P129" s="174"/>
      <c r="Q129" s="174"/>
      <c r="R129" s="174"/>
      <c r="S129" s="169"/>
      <c r="T129" s="169"/>
      <c r="U129" s="169"/>
      <c r="V129" s="169"/>
      <c r="W129" s="169"/>
      <c r="X129" s="169"/>
      <c r="Y129" s="169"/>
      <c r="Z129" s="169"/>
      <c r="AA129" s="169"/>
      <c r="AB129" s="169"/>
      <c r="AC129" s="169"/>
      <c r="AD129" s="169"/>
      <c r="AE129" s="169"/>
      <c r="AF129" s="174"/>
      <c r="AG129" s="174"/>
      <c r="AH129" s="174"/>
      <c r="AI129" s="174"/>
      <c r="AJ129" s="174"/>
      <c r="AK129" s="174"/>
      <c r="AL129" s="174"/>
      <c r="AM129" s="174"/>
      <c r="AN129" s="174"/>
      <c r="AO129" s="174"/>
      <c r="AP129" s="174"/>
      <c r="AQ129" s="174"/>
      <c r="AR129" s="174"/>
      <c r="AS129" s="174"/>
      <c r="AT129" s="174"/>
      <c r="AU129" s="174"/>
      <c r="AV129" s="174"/>
      <c r="AW129" s="174"/>
      <c r="AX129" s="174"/>
      <c r="AY129" s="176" t="s">
        <v>261</v>
      </c>
      <c r="AZ129" s="174"/>
      <c r="BA129" s="174"/>
      <c r="BB129" s="174"/>
      <c r="BC129" s="174"/>
      <c r="BD129" s="174"/>
      <c r="BE129" s="177">
        <f>IF(N129="základná",J129,0)</f>
        <v>0</v>
      </c>
      <c r="BF129" s="177">
        <f>IF(N129="znížená",J129,0)</f>
        <v>0</v>
      </c>
      <c r="BG129" s="177">
        <f>IF(N129="zákl. prenesená",J129,0)</f>
        <v>0</v>
      </c>
      <c r="BH129" s="177">
        <f>IF(N129="zníž. prenesená",J129,0)</f>
        <v>0</v>
      </c>
      <c r="BI129" s="177">
        <f>IF(N129="nulová",J129,0)</f>
        <v>0</v>
      </c>
      <c r="BJ129" s="176" t="s">
        <v>87</v>
      </c>
      <c r="BK129" s="174"/>
      <c r="BL129" s="174"/>
      <c r="BM129" s="174"/>
    </row>
    <row r="130" s="2" customFormat="1" ht="18" customHeight="1">
      <c r="A130" s="37"/>
      <c r="B130" s="168"/>
      <c r="C130" s="169"/>
      <c r="D130" s="170" t="s">
        <v>263</v>
      </c>
      <c r="E130" s="171"/>
      <c r="F130" s="171"/>
      <c r="G130" s="169"/>
      <c r="H130" s="169"/>
      <c r="I130" s="169"/>
      <c r="J130" s="172">
        <v>0</v>
      </c>
      <c r="K130" s="169"/>
      <c r="L130" s="173"/>
      <c r="M130" s="174"/>
      <c r="N130" s="175" t="s">
        <v>41</v>
      </c>
      <c r="O130" s="174"/>
      <c r="P130" s="174"/>
      <c r="Q130" s="174"/>
      <c r="R130" s="174"/>
      <c r="S130" s="169"/>
      <c r="T130" s="169"/>
      <c r="U130" s="169"/>
      <c r="V130" s="169"/>
      <c r="W130" s="169"/>
      <c r="X130" s="169"/>
      <c r="Y130" s="169"/>
      <c r="Z130" s="169"/>
      <c r="AA130" s="169"/>
      <c r="AB130" s="169"/>
      <c r="AC130" s="169"/>
      <c r="AD130" s="169"/>
      <c r="AE130" s="169"/>
      <c r="AF130" s="174"/>
      <c r="AG130" s="174"/>
      <c r="AH130" s="174"/>
      <c r="AI130" s="174"/>
      <c r="AJ130" s="174"/>
      <c r="AK130" s="174"/>
      <c r="AL130" s="174"/>
      <c r="AM130" s="174"/>
      <c r="AN130" s="174"/>
      <c r="AO130" s="174"/>
      <c r="AP130" s="174"/>
      <c r="AQ130" s="174"/>
      <c r="AR130" s="174"/>
      <c r="AS130" s="174"/>
      <c r="AT130" s="174"/>
      <c r="AU130" s="174"/>
      <c r="AV130" s="174"/>
      <c r="AW130" s="174"/>
      <c r="AX130" s="174"/>
      <c r="AY130" s="176" t="s">
        <v>261</v>
      </c>
      <c r="AZ130" s="174"/>
      <c r="BA130" s="174"/>
      <c r="BB130" s="174"/>
      <c r="BC130" s="174"/>
      <c r="BD130" s="174"/>
      <c r="BE130" s="177">
        <f>IF(N130="základná",J130,0)</f>
        <v>0</v>
      </c>
      <c r="BF130" s="177">
        <f>IF(N130="znížená",J130,0)</f>
        <v>0</v>
      </c>
      <c r="BG130" s="177">
        <f>IF(N130="zákl. prenesená",J130,0)</f>
        <v>0</v>
      </c>
      <c r="BH130" s="177">
        <f>IF(N130="zníž. prenesená",J130,0)</f>
        <v>0</v>
      </c>
      <c r="BI130" s="177">
        <f>IF(N130="nulová",J130,0)</f>
        <v>0</v>
      </c>
      <c r="BJ130" s="176" t="s">
        <v>87</v>
      </c>
      <c r="BK130" s="174"/>
      <c r="BL130" s="174"/>
      <c r="BM130" s="174"/>
    </row>
    <row r="131" s="2" customFormat="1" ht="18" customHeight="1">
      <c r="A131" s="37"/>
      <c r="B131" s="168"/>
      <c r="C131" s="169"/>
      <c r="D131" s="170" t="s">
        <v>264</v>
      </c>
      <c r="E131" s="171"/>
      <c r="F131" s="171"/>
      <c r="G131" s="169"/>
      <c r="H131" s="169"/>
      <c r="I131" s="169"/>
      <c r="J131" s="172">
        <v>0</v>
      </c>
      <c r="K131" s="169"/>
      <c r="L131" s="173"/>
      <c r="M131" s="174"/>
      <c r="N131" s="175" t="s">
        <v>41</v>
      </c>
      <c r="O131" s="174"/>
      <c r="P131" s="174"/>
      <c r="Q131" s="174"/>
      <c r="R131" s="174"/>
      <c r="S131" s="169"/>
      <c r="T131" s="169"/>
      <c r="U131" s="169"/>
      <c r="V131" s="169"/>
      <c r="W131" s="169"/>
      <c r="X131" s="169"/>
      <c r="Y131" s="169"/>
      <c r="Z131" s="169"/>
      <c r="AA131" s="169"/>
      <c r="AB131" s="169"/>
      <c r="AC131" s="169"/>
      <c r="AD131" s="169"/>
      <c r="AE131" s="169"/>
      <c r="AF131" s="174"/>
      <c r="AG131" s="174"/>
      <c r="AH131" s="174"/>
      <c r="AI131" s="174"/>
      <c r="AJ131" s="174"/>
      <c r="AK131" s="174"/>
      <c r="AL131" s="174"/>
      <c r="AM131" s="174"/>
      <c r="AN131" s="174"/>
      <c r="AO131" s="174"/>
      <c r="AP131" s="174"/>
      <c r="AQ131" s="174"/>
      <c r="AR131" s="174"/>
      <c r="AS131" s="174"/>
      <c r="AT131" s="174"/>
      <c r="AU131" s="174"/>
      <c r="AV131" s="174"/>
      <c r="AW131" s="174"/>
      <c r="AX131" s="174"/>
      <c r="AY131" s="176" t="s">
        <v>261</v>
      </c>
      <c r="AZ131" s="174"/>
      <c r="BA131" s="174"/>
      <c r="BB131" s="174"/>
      <c r="BC131" s="174"/>
      <c r="BD131" s="174"/>
      <c r="BE131" s="177">
        <f>IF(N131="základná",J131,0)</f>
        <v>0</v>
      </c>
      <c r="BF131" s="177">
        <f>IF(N131="znížená",J131,0)</f>
        <v>0</v>
      </c>
      <c r="BG131" s="177">
        <f>IF(N131="zákl. prenesená",J131,0)</f>
        <v>0</v>
      </c>
      <c r="BH131" s="177">
        <f>IF(N131="zníž. prenesená",J131,0)</f>
        <v>0</v>
      </c>
      <c r="BI131" s="177">
        <f>IF(N131="nulová",J131,0)</f>
        <v>0</v>
      </c>
      <c r="BJ131" s="176" t="s">
        <v>87</v>
      </c>
      <c r="BK131" s="174"/>
      <c r="BL131" s="174"/>
      <c r="BM131" s="174"/>
    </row>
    <row r="132" s="2" customFormat="1" ht="18" customHeight="1">
      <c r="A132" s="37"/>
      <c r="B132" s="168"/>
      <c r="C132" s="169"/>
      <c r="D132" s="170" t="s">
        <v>265</v>
      </c>
      <c r="E132" s="171"/>
      <c r="F132" s="171"/>
      <c r="G132" s="169"/>
      <c r="H132" s="169"/>
      <c r="I132" s="169"/>
      <c r="J132" s="172">
        <v>0</v>
      </c>
      <c r="K132" s="169"/>
      <c r="L132" s="173"/>
      <c r="M132" s="174"/>
      <c r="N132" s="175" t="s">
        <v>41</v>
      </c>
      <c r="O132" s="174"/>
      <c r="P132" s="174"/>
      <c r="Q132" s="174"/>
      <c r="R132" s="174"/>
      <c r="S132" s="169"/>
      <c r="T132" s="169"/>
      <c r="U132" s="169"/>
      <c r="V132" s="169"/>
      <c r="W132" s="169"/>
      <c r="X132" s="169"/>
      <c r="Y132" s="169"/>
      <c r="Z132" s="169"/>
      <c r="AA132" s="169"/>
      <c r="AB132" s="169"/>
      <c r="AC132" s="169"/>
      <c r="AD132" s="169"/>
      <c r="AE132" s="169"/>
      <c r="AF132" s="174"/>
      <c r="AG132" s="174"/>
      <c r="AH132" s="174"/>
      <c r="AI132" s="174"/>
      <c r="AJ132" s="174"/>
      <c r="AK132" s="174"/>
      <c r="AL132" s="174"/>
      <c r="AM132" s="174"/>
      <c r="AN132" s="174"/>
      <c r="AO132" s="174"/>
      <c r="AP132" s="174"/>
      <c r="AQ132" s="174"/>
      <c r="AR132" s="174"/>
      <c r="AS132" s="174"/>
      <c r="AT132" s="174"/>
      <c r="AU132" s="174"/>
      <c r="AV132" s="174"/>
      <c r="AW132" s="174"/>
      <c r="AX132" s="174"/>
      <c r="AY132" s="176" t="s">
        <v>261</v>
      </c>
      <c r="AZ132" s="174"/>
      <c r="BA132" s="174"/>
      <c r="BB132" s="174"/>
      <c r="BC132" s="174"/>
      <c r="BD132" s="174"/>
      <c r="BE132" s="177">
        <f>IF(N132="základná",J132,0)</f>
        <v>0</v>
      </c>
      <c r="BF132" s="177">
        <f>IF(N132="znížená",J132,0)</f>
        <v>0</v>
      </c>
      <c r="BG132" s="177">
        <f>IF(N132="zákl. prenesená",J132,0)</f>
        <v>0</v>
      </c>
      <c r="BH132" s="177">
        <f>IF(N132="zníž. prenesená",J132,0)</f>
        <v>0</v>
      </c>
      <c r="BI132" s="177">
        <f>IF(N132="nulová",J132,0)</f>
        <v>0</v>
      </c>
      <c r="BJ132" s="176" t="s">
        <v>87</v>
      </c>
      <c r="BK132" s="174"/>
      <c r="BL132" s="174"/>
      <c r="BM132" s="174"/>
    </row>
    <row r="133" s="2" customFormat="1" ht="18" customHeight="1">
      <c r="A133" s="37"/>
      <c r="B133" s="168"/>
      <c r="C133" s="169"/>
      <c r="D133" s="171" t="s">
        <v>266</v>
      </c>
      <c r="E133" s="169"/>
      <c r="F133" s="169"/>
      <c r="G133" s="169"/>
      <c r="H133" s="169"/>
      <c r="I133" s="169"/>
      <c r="J133" s="172">
        <f>ROUND(J34*T133,2)</f>
        <v>0</v>
      </c>
      <c r="K133" s="169"/>
      <c r="L133" s="173"/>
      <c r="M133" s="174"/>
      <c r="N133" s="175" t="s">
        <v>41</v>
      </c>
      <c r="O133" s="174"/>
      <c r="P133" s="174"/>
      <c r="Q133" s="174"/>
      <c r="R133" s="174"/>
      <c r="S133" s="169"/>
      <c r="T133" s="169"/>
      <c r="U133" s="169"/>
      <c r="V133" s="169"/>
      <c r="W133" s="169"/>
      <c r="X133" s="169"/>
      <c r="Y133" s="169"/>
      <c r="Z133" s="169"/>
      <c r="AA133" s="169"/>
      <c r="AB133" s="169"/>
      <c r="AC133" s="169"/>
      <c r="AD133" s="169"/>
      <c r="AE133" s="169"/>
      <c r="AF133" s="174"/>
      <c r="AG133" s="174"/>
      <c r="AH133" s="174"/>
      <c r="AI133" s="174"/>
      <c r="AJ133" s="174"/>
      <c r="AK133" s="174"/>
      <c r="AL133" s="174"/>
      <c r="AM133" s="174"/>
      <c r="AN133" s="174"/>
      <c r="AO133" s="174"/>
      <c r="AP133" s="174"/>
      <c r="AQ133" s="174"/>
      <c r="AR133" s="174"/>
      <c r="AS133" s="174"/>
      <c r="AT133" s="174"/>
      <c r="AU133" s="174"/>
      <c r="AV133" s="174"/>
      <c r="AW133" s="174"/>
      <c r="AX133" s="174"/>
      <c r="AY133" s="176" t="s">
        <v>267</v>
      </c>
      <c r="AZ133" s="174"/>
      <c r="BA133" s="174"/>
      <c r="BB133" s="174"/>
      <c r="BC133" s="174"/>
      <c r="BD133" s="174"/>
      <c r="BE133" s="177">
        <f>IF(N133="základná",J133,0)</f>
        <v>0</v>
      </c>
      <c r="BF133" s="177">
        <f>IF(N133="znížená",J133,0)</f>
        <v>0</v>
      </c>
      <c r="BG133" s="177">
        <f>IF(N133="zákl. prenesená",J133,0)</f>
        <v>0</v>
      </c>
      <c r="BH133" s="177">
        <f>IF(N133="zníž. prenesená",J133,0)</f>
        <v>0</v>
      </c>
      <c r="BI133" s="177">
        <f>IF(N133="nulová",J133,0)</f>
        <v>0</v>
      </c>
      <c r="BJ133" s="176" t="s">
        <v>87</v>
      </c>
      <c r="BK133" s="174"/>
      <c r="BL133" s="174"/>
      <c r="BM133" s="174"/>
    </row>
    <row r="134" s="2" customFormat="1">
      <c r="A134" s="37"/>
      <c r="B134" s="38"/>
      <c r="C134" s="37"/>
      <c r="D134" s="37"/>
      <c r="E134" s="37"/>
      <c r="F134" s="37"/>
      <c r="G134" s="37"/>
      <c r="H134" s="37"/>
      <c r="I134" s="37"/>
      <c r="J134" s="37"/>
      <c r="K134" s="37"/>
      <c r="L134" s="59"/>
      <c r="S134" s="37"/>
      <c r="T134" s="37"/>
      <c r="U134" s="37"/>
      <c r="V134" s="37"/>
      <c r="W134" s="37"/>
      <c r="X134" s="37"/>
      <c r="Y134" s="37"/>
      <c r="Z134" s="37"/>
      <c r="AA134" s="37"/>
      <c r="AB134" s="37"/>
      <c r="AC134" s="37"/>
      <c r="AD134" s="37"/>
      <c r="AE134" s="37"/>
    </row>
    <row r="135" s="2" customFormat="1" ht="29.28" customHeight="1">
      <c r="A135" s="37"/>
      <c r="B135" s="38"/>
      <c r="C135" s="178" t="s">
        <v>268</v>
      </c>
      <c r="D135" s="147"/>
      <c r="E135" s="147"/>
      <c r="F135" s="147"/>
      <c r="G135" s="147"/>
      <c r="H135" s="147"/>
      <c r="I135" s="147"/>
      <c r="J135" s="179">
        <f>ROUND(J100+J127,2)</f>
        <v>0</v>
      </c>
      <c r="K135" s="147"/>
      <c r="L135" s="59"/>
      <c r="S135" s="37"/>
      <c r="T135" s="37"/>
      <c r="U135" s="37"/>
      <c r="V135" s="37"/>
      <c r="W135" s="37"/>
      <c r="X135" s="37"/>
      <c r="Y135" s="37"/>
      <c r="Z135" s="37"/>
      <c r="AA135" s="37"/>
      <c r="AB135" s="37"/>
      <c r="AC135" s="37"/>
      <c r="AD135" s="37"/>
      <c r="AE135" s="37"/>
    </row>
    <row r="136" s="2" customFormat="1" ht="6.96" customHeight="1">
      <c r="A136" s="37"/>
      <c r="B136" s="64"/>
      <c r="C136" s="65"/>
      <c r="D136" s="65"/>
      <c r="E136" s="65"/>
      <c r="F136" s="65"/>
      <c r="G136" s="65"/>
      <c r="H136" s="65"/>
      <c r="I136" s="65"/>
      <c r="J136" s="65"/>
      <c r="K136" s="65"/>
      <c r="L136" s="59"/>
      <c r="S136" s="37"/>
      <c r="T136" s="37"/>
      <c r="U136" s="37"/>
      <c r="V136" s="37"/>
      <c r="W136" s="37"/>
      <c r="X136" s="37"/>
      <c r="Y136" s="37"/>
      <c r="Z136" s="37"/>
      <c r="AA136" s="37"/>
      <c r="AB136" s="37"/>
      <c r="AC136" s="37"/>
      <c r="AD136" s="37"/>
      <c r="AE136" s="37"/>
    </row>
    <row r="140" s="2" customFormat="1" ht="6.96" customHeight="1">
      <c r="A140" s="37"/>
      <c r="B140" s="66"/>
      <c r="C140" s="67"/>
      <c r="D140" s="67"/>
      <c r="E140" s="67"/>
      <c r="F140" s="67"/>
      <c r="G140" s="67"/>
      <c r="H140" s="67"/>
      <c r="I140" s="67"/>
      <c r="J140" s="67"/>
      <c r="K140" s="67"/>
      <c r="L140" s="59"/>
      <c r="S140" s="37"/>
      <c r="T140" s="37"/>
      <c r="U140" s="37"/>
      <c r="V140" s="37"/>
      <c r="W140" s="37"/>
      <c r="X140" s="37"/>
      <c r="Y140" s="37"/>
      <c r="Z140" s="37"/>
      <c r="AA140" s="37"/>
      <c r="AB140" s="37"/>
      <c r="AC140" s="37"/>
      <c r="AD140" s="37"/>
      <c r="AE140" s="37"/>
    </row>
    <row r="141" s="2" customFormat="1" ht="24.96" customHeight="1">
      <c r="A141" s="37"/>
      <c r="B141" s="38"/>
      <c r="C141" s="22" t="s">
        <v>269</v>
      </c>
      <c r="D141" s="37"/>
      <c r="E141" s="37"/>
      <c r="F141" s="37"/>
      <c r="G141" s="37"/>
      <c r="H141" s="37"/>
      <c r="I141" s="37"/>
      <c r="J141" s="37"/>
      <c r="K141" s="37"/>
      <c r="L141" s="59"/>
      <c r="S141" s="37"/>
      <c r="T141" s="37"/>
      <c r="U141" s="37"/>
      <c r="V141" s="37"/>
      <c r="W141" s="37"/>
      <c r="X141" s="37"/>
      <c r="Y141" s="37"/>
      <c r="Z141" s="37"/>
      <c r="AA141" s="37"/>
      <c r="AB141" s="37"/>
      <c r="AC141" s="37"/>
      <c r="AD141" s="37"/>
      <c r="AE141" s="37"/>
    </row>
    <row r="142" s="2" customFormat="1" ht="6.96" customHeight="1">
      <c r="A142" s="37"/>
      <c r="B142" s="38"/>
      <c r="C142" s="37"/>
      <c r="D142" s="37"/>
      <c r="E142" s="37"/>
      <c r="F142" s="37"/>
      <c r="G142" s="37"/>
      <c r="H142" s="37"/>
      <c r="I142" s="37"/>
      <c r="J142" s="37"/>
      <c r="K142" s="37"/>
      <c r="L142" s="59"/>
      <c r="S142" s="37"/>
      <c r="T142" s="37"/>
      <c r="U142" s="37"/>
      <c r="V142" s="37"/>
      <c r="W142" s="37"/>
      <c r="X142" s="37"/>
      <c r="Y142" s="37"/>
      <c r="Z142" s="37"/>
      <c r="AA142" s="37"/>
      <c r="AB142" s="37"/>
      <c r="AC142" s="37"/>
      <c r="AD142" s="37"/>
      <c r="AE142" s="37"/>
    </row>
    <row r="143" s="2" customFormat="1" ht="12" customHeight="1">
      <c r="A143" s="37"/>
      <c r="B143" s="38"/>
      <c r="C143" s="31" t="s">
        <v>15</v>
      </c>
      <c r="D143" s="37"/>
      <c r="E143" s="37"/>
      <c r="F143" s="37"/>
      <c r="G143" s="37"/>
      <c r="H143" s="37"/>
      <c r="I143" s="37"/>
      <c r="J143" s="37"/>
      <c r="K143" s="37"/>
      <c r="L143" s="59"/>
      <c r="S143" s="37"/>
      <c r="T143" s="37"/>
      <c r="U143" s="37"/>
      <c r="V143" s="37"/>
      <c r="W143" s="37"/>
      <c r="X143" s="37"/>
      <c r="Y143" s="37"/>
      <c r="Z143" s="37"/>
      <c r="AA143" s="37"/>
      <c r="AB143" s="37"/>
      <c r="AC143" s="37"/>
      <c r="AD143" s="37"/>
      <c r="AE143" s="37"/>
    </row>
    <row r="144" s="2" customFormat="1" ht="26.25" customHeight="1">
      <c r="A144" s="37"/>
      <c r="B144" s="38"/>
      <c r="C144" s="37"/>
      <c r="D144" s="37"/>
      <c r="E144" s="134" t="str">
        <f>E7</f>
        <v>Komplexná rekonštrukcia a realizácia nadstavby budovy študenského domova4,Tr. SNP53,Banská Bystrica</v>
      </c>
      <c r="F144" s="31"/>
      <c r="G144" s="31"/>
      <c r="H144" s="31"/>
      <c r="I144" s="37"/>
      <c r="J144" s="37"/>
      <c r="K144" s="37"/>
      <c r="L144" s="59"/>
      <c r="S144" s="37"/>
      <c r="T144" s="37"/>
      <c r="U144" s="37"/>
      <c r="V144" s="37"/>
      <c r="W144" s="37"/>
      <c r="X144" s="37"/>
      <c r="Y144" s="37"/>
      <c r="Z144" s="37"/>
      <c r="AA144" s="37"/>
      <c r="AB144" s="37"/>
      <c r="AC144" s="37"/>
      <c r="AD144" s="37"/>
      <c r="AE144" s="37"/>
    </row>
    <row r="145" s="1" customFormat="1" ht="12" customHeight="1">
      <c r="B145" s="21"/>
      <c r="C145" s="31" t="s">
        <v>222</v>
      </c>
      <c r="L145" s="21"/>
    </row>
    <row r="146" s="1" customFormat="1" ht="16.5" customHeight="1">
      <c r="B146" s="21"/>
      <c r="E146" s="134" t="s">
        <v>223</v>
      </c>
      <c r="F146" s="1"/>
      <c r="G146" s="1"/>
      <c r="H146" s="1"/>
      <c r="L146" s="21"/>
    </row>
    <row r="147" s="1" customFormat="1" ht="12" customHeight="1">
      <c r="B147" s="21"/>
      <c r="C147" s="31" t="s">
        <v>224</v>
      </c>
      <c r="L147" s="21"/>
    </row>
    <row r="148" s="2" customFormat="1" ht="16.5" customHeight="1">
      <c r="A148" s="37"/>
      <c r="B148" s="38"/>
      <c r="C148" s="37"/>
      <c r="D148" s="37"/>
      <c r="E148" s="135" t="s">
        <v>225</v>
      </c>
      <c r="F148" s="37"/>
      <c r="G148" s="37"/>
      <c r="H148" s="37"/>
      <c r="I148" s="37"/>
      <c r="J148" s="37"/>
      <c r="K148" s="37"/>
      <c r="L148" s="59"/>
      <c r="S148" s="37"/>
      <c r="T148" s="37"/>
      <c r="U148" s="37"/>
      <c r="V148" s="37"/>
      <c r="W148" s="37"/>
      <c r="X148" s="37"/>
      <c r="Y148" s="37"/>
      <c r="Z148" s="37"/>
      <c r="AA148" s="37"/>
      <c r="AB148" s="37"/>
      <c r="AC148" s="37"/>
      <c r="AD148" s="37"/>
      <c r="AE148" s="37"/>
    </row>
    <row r="149" s="2" customFormat="1" ht="12" customHeight="1">
      <c r="A149" s="37"/>
      <c r="B149" s="38"/>
      <c r="C149" s="31" t="s">
        <v>226</v>
      </c>
      <c r="D149" s="37"/>
      <c r="E149" s="37"/>
      <c r="F149" s="37"/>
      <c r="G149" s="37"/>
      <c r="H149" s="37"/>
      <c r="I149" s="37"/>
      <c r="J149" s="37"/>
      <c r="K149" s="37"/>
      <c r="L149" s="59"/>
      <c r="S149" s="37"/>
      <c r="T149" s="37"/>
      <c r="U149" s="37"/>
      <c r="V149" s="37"/>
      <c r="W149" s="37"/>
      <c r="X149" s="37"/>
      <c r="Y149" s="37"/>
      <c r="Z149" s="37"/>
      <c r="AA149" s="37"/>
      <c r="AB149" s="37"/>
      <c r="AC149" s="37"/>
      <c r="AD149" s="37"/>
      <c r="AE149" s="37"/>
    </row>
    <row r="150" s="2" customFormat="1" ht="16.5" customHeight="1">
      <c r="A150" s="37"/>
      <c r="B150" s="38"/>
      <c r="C150" s="37"/>
      <c r="D150" s="37"/>
      <c r="E150" s="71" t="str">
        <f>E13</f>
        <v>as-1.etapa - architektonicko-stavebné riešenie</v>
      </c>
      <c r="F150" s="37"/>
      <c r="G150" s="37"/>
      <c r="H150" s="37"/>
      <c r="I150" s="37"/>
      <c r="J150" s="37"/>
      <c r="K150" s="37"/>
      <c r="L150" s="59"/>
      <c r="S150" s="37"/>
      <c r="T150" s="37"/>
      <c r="U150" s="37"/>
      <c r="V150" s="37"/>
      <c r="W150" s="37"/>
      <c r="X150" s="37"/>
      <c r="Y150" s="37"/>
      <c r="Z150" s="37"/>
      <c r="AA150" s="37"/>
      <c r="AB150" s="37"/>
      <c r="AC150" s="37"/>
      <c r="AD150" s="37"/>
      <c r="AE150" s="37"/>
    </row>
    <row r="151" s="2" customFormat="1" ht="6.96" customHeight="1">
      <c r="A151" s="37"/>
      <c r="B151" s="38"/>
      <c r="C151" s="37"/>
      <c r="D151" s="37"/>
      <c r="E151" s="37"/>
      <c r="F151" s="37"/>
      <c r="G151" s="37"/>
      <c r="H151" s="37"/>
      <c r="I151" s="37"/>
      <c r="J151" s="37"/>
      <c r="K151" s="37"/>
      <c r="L151" s="59"/>
      <c r="S151" s="37"/>
      <c r="T151" s="37"/>
      <c r="U151" s="37"/>
      <c r="V151" s="37"/>
      <c r="W151" s="37"/>
      <c r="X151" s="37"/>
      <c r="Y151" s="37"/>
      <c r="Z151" s="37"/>
      <c r="AA151" s="37"/>
      <c r="AB151" s="37"/>
      <c r="AC151" s="37"/>
      <c r="AD151" s="37"/>
      <c r="AE151" s="37"/>
    </row>
    <row r="152" s="2" customFormat="1" ht="12" customHeight="1">
      <c r="A152" s="37"/>
      <c r="B152" s="38"/>
      <c r="C152" s="31" t="s">
        <v>19</v>
      </c>
      <c r="D152" s="37"/>
      <c r="E152" s="37"/>
      <c r="F152" s="26" t="str">
        <f>F16</f>
        <v>Tr. SNP53,Banská Bystrica,parc.č.1042/1</v>
      </c>
      <c r="G152" s="37"/>
      <c r="H152" s="37"/>
      <c r="I152" s="31" t="s">
        <v>21</v>
      </c>
      <c r="J152" s="73" t="str">
        <f>IF(J16="","",J16)</f>
        <v>10. 9. 2024</v>
      </c>
      <c r="K152" s="37"/>
      <c r="L152" s="59"/>
      <c r="S152" s="37"/>
      <c r="T152" s="37"/>
      <c r="U152" s="37"/>
      <c r="V152" s="37"/>
      <c r="W152" s="37"/>
      <c r="X152" s="37"/>
      <c r="Y152" s="37"/>
      <c r="Z152" s="37"/>
      <c r="AA152" s="37"/>
      <c r="AB152" s="37"/>
      <c r="AC152" s="37"/>
      <c r="AD152" s="37"/>
      <c r="AE152" s="37"/>
    </row>
    <row r="153" s="2" customFormat="1" ht="6.96" customHeight="1">
      <c r="A153" s="37"/>
      <c r="B153" s="38"/>
      <c r="C153" s="37"/>
      <c r="D153" s="37"/>
      <c r="E153" s="37"/>
      <c r="F153" s="37"/>
      <c r="G153" s="37"/>
      <c r="H153" s="37"/>
      <c r="I153" s="37"/>
      <c r="J153" s="37"/>
      <c r="K153" s="37"/>
      <c r="L153" s="59"/>
      <c r="S153" s="37"/>
      <c r="T153" s="37"/>
      <c r="U153" s="37"/>
      <c r="V153" s="37"/>
      <c r="W153" s="37"/>
      <c r="X153" s="37"/>
      <c r="Y153" s="37"/>
      <c r="Z153" s="37"/>
      <c r="AA153" s="37"/>
      <c r="AB153" s="37"/>
      <c r="AC153" s="37"/>
      <c r="AD153" s="37"/>
      <c r="AE153" s="37"/>
    </row>
    <row r="154" s="2" customFormat="1" ht="15.15" customHeight="1">
      <c r="A154" s="37"/>
      <c r="B154" s="38"/>
      <c r="C154" s="31" t="s">
        <v>23</v>
      </c>
      <c r="D154" s="37"/>
      <c r="E154" s="37"/>
      <c r="F154" s="26" t="str">
        <f>E19</f>
        <v>Univerzita Mateja Bela v Banskej Bystrici</v>
      </c>
      <c r="G154" s="37"/>
      <c r="H154" s="37"/>
      <c r="I154" s="31" t="s">
        <v>29</v>
      </c>
      <c r="J154" s="35" t="str">
        <f>E25</f>
        <v>Insvet s.r.o.,Koeice</v>
      </c>
      <c r="K154" s="37"/>
      <c r="L154" s="59"/>
      <c r="S154" s="37"/>
      <c r="T154" s="37"/>
      <c r="U154" s="37"/>
      <c r="V154" s="37"/>
      <c r="W154" s="37"/>
      <c r="X154" s="37"/>
      <c r="Y154" s="37"/>
      <c r="Z154" s="37"/>
      <c r="AA154" s="37"/>
      <c r="AB154" s="37"/>
      <c r="AC154" s="37"/>
      <c r="AD154" s="37"/>
      <c r="AE154" s="37"/>
    </row>
    <row r="155" s="2" customFormat="1" ht="15.15" customHeight="1">
      <c r="A155" s="37"/>
      <c r="B155" s="38"/>
      <c r="C155" s="31" t="s">
        <v>27</v>
      </c>
      <c r="D155" s="37"/>
      <c r="E155" s="37"/>
      <c r="F155" s="26" t="str">
        <f>IF(E22="","",E22)</f>
        <v>Vyplň údaj</v>
      </c>
      <c r="G155" s="37"/>
      <c r="H155" s="37"/>
      <c r="I155" s="31" t="s">
        <v>32</v>
      </c>
      <c r="J155" s="35" t="str">
        <f>E28</f>
        <v xml:space="preserve"> </v>
      </c>
      <c r="K155" s="37"/>
      <c r="L155" s="59"/>
      <c r="S155" s="37"/>
      <c r="T155" s="37"/>
      <c r="U155" s="37"/>
      <c r="V155" s="37"/>
      <c r="W155" s="37"/>
      <c r="X155" s="37"/>
      <c r="Y155" s="37"/>
      <c r="Z155" s="37"/>
      <c r="AA155" s="37"/>
      <c r="AB155" s="37"/>
      <c r="AC155" s="37"/>
      <c r="AD155" s="37"/>
      <c r="AE155" s="37"/>
    </row>
    <row r="156" s="2" customFormat="1" ht="10.32" customHeight="1">
      <c r="A156" s="37"/>
      <c r="B156" s="38"/>
      <c r="C156" s="37"/>
      <c r="D156" s="37"/>
      <c r="E156" s="37"/>
      <c r="F156" s="37"/>
      <c r="G156" s="37"/>
      <c r="H156" s="37"/>
      <c r="I156" s="37"/>
      <c r="J156" s="37"/>
      <c r="K156" s="37"/>
      <c r="L156" s="59"/>
      <c r="S156" s="37"/>
      <c r="T156" s="37"/>
      <c r="U156" s="37"/>
      <c r="V156" s="37"/>
      <c r="W156" s="37"/>
      <c r="X156" s="37"/>
      <c r="Y156" s="37"/>
      <c r="Z156" s="37"/>
      <c r="AA156" s="37"/>
      <c r="AB156" s="37"/>
      <c r="AC156" s="37"/>
      <c r="AD156" s="37"/>
      <c r="AE156" s="37"/>
    </row>
    <row r="157" s="11" customFormat="1" ht="29.28" customHeight="1">
      <c r="A157" s="180"/>
      <c r="B157" s="181"/>
      <c r="C157" s="182" t="s">
        <v>270</v>
      </c>
      <c r="D157" s="183" t="s">
        <v>60</v>
      </c>
      <c r="E157" s="183" t="s">
        <v>56</v>
      </c>
      <c r="F157" s="183" t="s">
        <v>57</v>
      </c>
      <c r="G157" s="183" t="s">
        <v>271</v>
      </c>
      <c r="H157" s="183" t="s">
        <v>272</v>
      </c>
      <c r="I157" s="183" t="s">
        <v>273</v>
      </c>
      <c r="J157" s="184" t="s">
        <v>232</v>
      </c>
      <c r="K157" s="185" t="s">
        <v>274</v>
      </c>
      <c r="L157" s="186"/>
      <c r="M157" s="90" t="s">
        <v>1</v>
      </c>
      <c r="N157" s="91" t="s">
        <v>39</v>
      </c>
      <c r="O157" s="91" t="s">
        <v>275</v>
      </c>
      <c r="P157" s="91" t="s">
        <v>276</v>
      </c>
      <c r="Q157" s="91" t="s">
        <v>277</v>
      </c>
      <c r="R157" s="91" t="s">
        <v>278</v>
      </c>
      <c r="S157" s="91" t="s">
        <v>279</v>
      </c>
      <c r="T157" s="92" t="s">
        <v>280</v>
      </c>
      <c r="U157" s="180"/>
      <c r="V157" s="180"/>
      <c r="W157" s="180"/>
      <c r="X157" s="180"/>
      <c r="Y157" s="180"/>
      <c r="Z157" s="180"/>
      <c r="AA157" s="180"/>
      <c r="AB157" s="180"/>
      <c r="AC157" s="180"/>
      <c r="AD157" s="180"/>
      <c r="AE157" s="180"/>
    </row>
    <row r="158" s="2" customFormat="1" ht="22.8" customHeight="1">
      <c r="A158" s="37"/>
      <c r="B158" s="38"/>
      <c r="C158" s="97" t="s">
        <v>228</v>
      </c>
      <c r="D158" s="37"/>
      <c r="E158" s="37"/>
      <c r="F158" s="37"/>
      <c r="G158" s="37"/>
      <c r="H158" s="37"/>
      <c r="I158" s="37"/>
      <c r="J158" s="187">
        <f>BK158</f>
        <v>0</v>
      </c>
      <c r="K158" s="37"/>
      <c r="L158" s="38"/>
      <c r="M158" s="93"/>
      <c r="N158" s="77"/>
      <c r="O158" s="94"/>
      <c r="P158" s="188">
        <f>P159+P726</f>
        <v>0</v>
      </c>
      <c r="Q158" s="94"/>
      <c r="R158" s="188">
        <f>R159+R726</f>
        <v>1372.9733224645199</v>
      </c>
      <c r="S158" s="94"/>
      <c r="T158" s="189">
        <f>T159+T726</f>
        <v>1060.8885632399999</v>
      </c>
      <c r="U158" s="37"/>
      <c r="V158" s="37"/>
      <c r="W158" s="37"/>
      <c r="X158" s="37"/>
      <c r="Y158" s="37"/>
      <c r="Z158" s="37"/>
      <c r="AA158" s="37"/>
      <c r="AB158" s="37"/>
      <c r="AC158" s="37"/>
      <c r="AD158" s="37"/>
      <c r="AE158" s="37"/>
      <c r="AT158" s="18" t="s">
        <v>74</v>
      </c>
      <c r="AU158" s="18" t="s">
        <v>234</v>
      </c>
      <c r="BK158" s="190">
        <f>BK159+BK726</f>
        <v>0</v>
      </c>
    </row>
    <row r="159" s="12" customFormat="1" ht="25.92" customHeight="1">
      <c r="A159" s="12"/>
      <c r="B159" s="191"/>
      <c r="C159" s="12"/>
      <c r="D159" s="192" t="s">
        <v>74</v>
      </c>
      <c r="E159" s="193" t="s">
        <v>281</v>
      </c>
      <c r="F159" s="193" t="s">
        <v>282</v>
      </c>
      <c r="G159" s="12"/>
      <c r="H159" s="12"/>
      <c r="I159" s="194"/>
      <c r="J159" s="195">
        <f>BK159</f>
        <v>0</v>
      </c>
      <c r="K159" s="12"/>
      <c r="L159" s="191"/>
      <c r="M159" s="196"/>
      <c r="N159" s="197"/>
      <c r="O159" s="197"/>
      <c r="P159" s="198">
        <f>P160+P187+P258+P263+P425+P724</f>
        <v>0</v>
      </c>
      <c r="Q159" s="197"/>
      <c r="R159" s="198">
        <f>R160+R187+R258+R263+R425+R724</f>
        <v>1209.5008085259999</v>
      </c>
      <c r="S159" s="197"/>
      <c r="T159" s="199">
        <f>T160+T187+T258+T263+T425+T724</f>
        <v>965.07333499999982</v>
      </c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R159" s="192" t="s">
        <v>82</v>
      </c>
      <c r="AT159" s="200" t="s">
        <v>74</v>
      </c>
      <c r="AU159" s="200" t="s">
        <v>75</v>
      </c>
      <c r="AY159" s="192" t="s">
        <v>283</v>
      </c>
      <c r="BK159" s="201">
        <f>BK160+BK187+BK258+BK263+BK425+BK724</f>
        <v>0</v>
      </c>
    </row>
    <row r="160" s="12" customFormat="1" ht="22.8" customHeight="1">
      <c r="A160" s="12"/>
      <c r="B160" s="191"/>
      <c r="C160" s="12"/>
      <c r="D160" s="192" t="s">
        <v>74</v>
      </c>
      <c r="E160" s="202" t="s">
        <v>82</v>
      </c>
      <c r="F160" s="202" t="s">
        <v>284</v>
      </c>
      <c r="G160" s="12"/>
      <c r="H160" s="12"/>
      <c r="I160" s="194"/>
      <c r="J160" s="203">
        <f>BK160</f>
        <v>0</v>
      </c>
      <c r="K160" s="12"/>
      <c r="L160" s="191"/>
      <c r="M160" s="196"/>
      <c r="N160" s="197"/>
      <c r="O160" s="197"/>
      <c r="P160" s="198">
        <f>SUM(P161:P186)</f>
        <v>0</v>
      </c>
      <c r="Q160" s="197"/>
      <c r="R160" s="198">
        <f>SUM(R161:R186)</f>
        <v>0.031113851999999997</v>
      </c>
      <c r="S160" s="197"/>
      <c r="T160" s="199">
        <f>SUM(T161:T186)</f>
        <v>7.8898740000000007</v>
      </c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R160" s="192" t="s">
        <v>82</v>
      </c>
      <c r="AT160" s="200" t="s">
        <v>74</v>
      </c>
      <c r="AU160" s="200" t="s">
        <v>82</v>
      </c>
      <c r="AY160" s="192" t="s">
        <v>283</v>
      </c>
      <c r="BK160" s="201">
        <f>SUM(BK161:BK186)</f>
        <v>0</v>
      </c>
    </row>
    <row r="161" s="2" customFormat="1" ht="33" customHeight="1">
      <c r="A161" s="37"/>
      <c r="B161" s="168"/>
      <c r="C161" s="204" t="s">
        <v>82</v>
      </c>
      <c r="D161" s="204" t="s">
        <v>285</v>
      </c>
      <c r="E161" s="205" t="s">
        <v>286</v>
      </c>
      <c r="F161" s="206" t="s">
        <v>287</v>
      </c>
      <c r="G161" s="207" t="s">
        <v>288</v>
      </c>
      <c r="H161" s="208">
        <v>57.173000000000002</v>
      </c>
      <c r="I161" s="209"/>
      <c r="J161" s="210">
        <f>ROUND(I161*H161,2)</f>
        <v>0</v>
      </c>
      <c r="K161" s="211"/>
      <c r="L161" s="38"/>
      <c r="M161" s="212" t="s">
        <v>1</v>
      </c>
      <c r="N161" s="213" t="s">
        <v>41</v>
      </c>
      <c r="O161" s="81"/>
      <c r="P161" s="214">
        <f>O161*H161</f>
        <v>0</v>
      </c>
      <c r="Q161" s="214">
        <v>0</v>
      </c>
      <c r="R161" s="214">
        <f>Q161*H161</f>
        <v>0</v>
      </c>
      <c r="S161" s="214">
        <v>0.13800000000000001</v>
      </c>
      <c r="T161" s="215">
        <f>S161*H161</f>
        <v>7.8898740000000007</v>
      </c>
      <c r="U161" s="37"/>
      <c r="V161" s="37"/>
      <c r="W161" s="37"/>
      <c r="X161" s="37"/>
      <c r="Y161" s="37"/>
      <c r="Z161" s="37"/>
      <c r="AA161" s="37"/>
      <c r="AB161" s="37"/>
      <c r="AC161" s="37"/>
      <c r="AD161" s="37"/>
      <c r="AE161" s="37"/>
      <c r="AR161" s="216" t="s">
        <v>289</v>
      </c>
      <c r="AT161" s="216" t="s">
        <v>285</v>
      </c>
      <c r="AU161" s="216" t="s">
        <v>87</v>
      </c>
      <c r="AY161" s="18" t="s">
        <v>283</v>
      </c>
      <c r="BE161" s="217">
        <f>IF(N161="základná",J161,0)</f>
        <v>0</v>
      </c>
      <c r="BF161" s="217">
        <f>IF(N161="znížená",J161,0)</f>
        <v>0</v>
      </c>
      <c r="BG161" s="217">
        <f>IF(N161="zákl. prenesená",J161,0)</f>
        <v>0</v>
      </c>
      <c r="BH161" s="217">
        <f>IF(N161="zníž. prenesená",J161,0)</f>
        <v>0</v>
      </c>
      <c r="BI161" s="217">
        <f>IF(N161="nulová",J161,0)</f>
        <v>0</v>
      </c>
      <c r="BJ161" s="18" t="s">
        <v>87</v>
      </c>
      <c r="BK161" s="217">
        <f>ROUND(I161*H161,2)</f>
        <v>0</v>
      </c>
      <c r="BL161" s="18" t="s">
        <v>289</v>
      </c>
      <c r="BM161" s="216" t="s">
        <v>290</v>
      </c>
    </row>
    <row r="162" s="13" customFormat="1">
      <c r="A162" s="13"/>
      <c r="B162" s="218"/>
      <c r="C162" s="13"/>
      <c r="D162" s="219" t="s">
        <v>291</v>
      </c>
      <c r="E162" s="220" t="s">
        <v>1</v>
      </c>
      <c r="F162" s="221" t="s">
        <v>292</v>
      </c>
      <c r="G162" s="13"/>
      <c r="H162" s="222">
        <v>57.173000000000002</v>
      </c>
      <c r="I162" s="223"/>
      <c r="J162" s="13"/>
      <c r="K162" s="13"/>
      <c r="L162" s="218"/>
      <c r="M162" s="224"/>
      <c r="N162" s="225"/>
      <c r="O162" s="225"/>
      <c r="P162" s="225"/>
      <c r="Q162" s="225"/>
      <c r="R162" s="225"/>
      <c r="S162" s="225"/>
      <c r="T162" s="226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T162" s="220" t="s">
        <v>291</v>
      </c>
      <c r="AU162" s="220" t="s">
        <v>87</v>
      </c>
      <c r="AV162" s="13" t="s">
        <v>87</v>
      </c>
      <c r="AW162" s="13" t="s">
        <v>31</v>
      </c>
      <c r="AX162" s="13" t="s">
        <v>75</v>
      </c>
      <c r="AY162" s="220" t="s">
        <v>283</v>
      </c>
    </row>
    <row r="163" s="14" customFormat="1">
      <c r="A163" s="14"/>
      <c r="B163" s="227"/>
      <c r="C163" s="14"/>
      <c r="D163" s="219" t="s">
        <v>291</v>
      </c>
      <c r="E163" s="228" t="s">
        <v>1</v>
      </c>
      <c r="F163" s="229" t="s">
        <v>293</v>
      </c>
      <c r="G163" s="14"/>
      <c r="H163" s="230">
        <v>57.173000000000002</v>
      </c>
      <c r="I163" s="231"/>
      <c r="J163" s="14"/>
      <c r="K163" s="14"/>
      <c r="L163" s="227"/>
      <c r="M163" s="232"/>
      <c r="N163" s="233"/>
      <c r="O163" s="233"/>
      <c r="P163" s="233"/>
      <c r="Q163" s="233"/>
      <c r="R163" s="233"/>
      <c r="S163" s="233"/>
      <c r="T163" s="23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T163" s="228" t="s">
        <v>291</v>
      </c>
      <c r="AU163" s="228" t="s">
        <v>87</v>
      </c>
      <c r="AV163" s="14" t="s">
        <v>289</v>
      </c>
      <c r="AW163" s="14" t="s">
        <v>31</v>
      </c>
      <c r="AX163" s="14" t="s">
        <v>82</v>
      </c>
      <c r="AY163" s="228" t="s">
        <v>283</v>
      </c>
    </row>
    <row r="164" s="2" customFormat="1" ht="16.5" customHeight="1">
      <c r="A164" s="37"/>
      <c r="B164" s="168"/>
      <c r="C164" s="204" t="s">
        <v>87</v>
      </c>
      <c r="D164" s="204" t="s">
        <v>285</v>
      </c>
      <c r="E164" s="205" t="s">
        <v>294</v>
      </c>
      <c r="F164" s="206" t="s">
        <v>295</v>
      </c>
      <c r="G164" s="207" t="s">
        <v>296</v>
      </c>
      <c r="H164" s="208">
        <v>22.109999999999999</v>
      </c>
      <c r="I164" s="209"/>
      <c r="J164" s="210">
        <f>ROUND(I164*H164,2)</f>
        <v>0</v>
      </c>
      <c r="K164" s="211"/>
      <c r="L164" s="38"/>
      <c r="M164" s="212" t="s">
        <v>1</v>
      </c>
      <c r="N164" s="213" t="s">
        <v>41</v>
      </c>
      <c r="O164" s="81"/>
      <c r="P164" s="214">
        <f>O164*H164</f>
        <v>0</v>
      </c>
      <c r="Q164" s="214">
        <v>0</v>
      </c>
      <c r="R164" s="214">
        <f>Q164*H164</f>
        <v>0</v>
      </c>
      <c r="S164" s="214">
        <v>0</v>
      </c>
      <c r="T164" s="215">
        <f>S164*H164</f>
        <v>0</v>
      </c>
      <c r="U164" s="37"/>
      <c r="V164" s="37"/>
      <c r="W164" s="37"/>
      <c r="X164" s="37"/>
      <c r="Y164" s="37"/>
      <c r="Z164" s="37"/>
      <c r="AA164" s="37"/>
      <c r="AB164" s="37"/>
      <c r="AC164" s="37"/>
      <c r="AD164" s="37"/>
      <c r="AE164" s="37"/>
      <c r="AR164" s="216" t="s">
        <v>289</v>
      </c>
      <c r="AT164" s="216" t="s">
        <v>285</v>
      </c>
      <c r="AU164" s="216" t="s">
        <v>87</v>
      </c>
      <c r="AY164" s="18" t="s">
        <v>283</v>
      </c>
      <c r="BE164" s="217">
        <f>IF(N164="základná",J164,0)</f>
        <v>0</v>
      </c>
      <c r="BF164" s="217">
        <f>IF(N164="znížená",J164,0)</f>
        <v>0</v>
      </c>
      <c r="BG164" s="217">
        <f>IF(N164="zákl. prenesená",J164,0)</f>
        <v>0</v>
      </c>
      <c r="BH164" s="217">
        <f>IF(N164="zníž. prenesená",J164,0)</f>
        <v>0</v>
      </c>
      <c r="BI164" s="217">
        <f>IF(N164="nulová",J164,0)</f>
        <v>0</v>
      </c>
      <c r="BJ164" s="18" t="s">
        <v>87</v>
      </c>
      <c r="BK164" s="217">
        <f>ROUND(I164*H164,2)</f>
        <v>0</v>
      </c>
      <c r="BL164" s="18" t="s">
        <v>289</v>
      </c>
      <c r="BM164" s="216" t="s">
        <v>297</v>
      </c>
    </row>
    <row r="165" s="13" customFormat="1">
      <c r="A165" s="13"/>
      <c r="B165" s="218"/>
      <c r="C165" s="13"/>
      <c r="D165" s="219" t="s">
        <v>291</v>
      </c>
      <c r="E165" s="220" t="s">
        <v>1</v>
      </c>
      <c r="F165" s="221" t="s">
        <v>298</v>
      </c>
      <c r="G165" s="13"/>
      <c r="H165" s="222">
        <v>22.109999999999999</v>
      </c>
      <c r="I165" s="223"/>
      <c r="J165" s="13"/>
      <c r="K165" s="13"/>
      <c r="L165" s="218"/>
      <c r="M165" s="224"/>
      <c r="N165" s="225"/>
      <c r="O165" s="225"/>
      <c r="P165" s="225"/>
      <c r="Q165" s="225"/>
      <c r="R165" s="225"/>
      <c r="S165" s="225"/>
      <c r="T165" s="226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T165" s="220" t="s">
        <v>291</v>
      </c>
      <c r="AU165" s="220" t="s">
        <v>87</v>
      </c>
      <c r="AV165" s="13" t="s">
        <v>87</v>
      </c>
      <c r="AW165" s="13" t="s">
        <v>31</v>
      </c>
      <c r="AX165" s="13" t="s">
        <v>82</v>
      </c>
      <c r="AY165" s="220" t="s">
        <v>283</v>
      </c>
    </row>
    <row r="166" s="2" customFormat="1" ht="24.15" customHeight="1">
      <c r="A166" s="37"/>
      <c r="B166" s="168"/>
      <c r="C166" s="204" t="s">
        <v>92</v>
      </c>
      <c r="D166" s="204" t="s">
        <v>285</v>
      </c>
      <c r="E166" s="205" t="s">
        <v>299</v>
      </c>
      <c r="F166" s="206" t="s">
        <v>300</v>
      </c>
      <c r="G166" s="207" t="s">
        <v>296</v>
      </c>
      <c r="H166" s="208">
        <v>22.109999999999999</v>
      </c>
      <c r="I166" s="209"/>
      <c r="J166" s="210">
        <f>ROUND(I166*H166,2)</f>
        <v>0</v>
      </c>
      <c r="K166" s="211"/>
      <c r="L166" s="38"/>
      <c r="M166" s="212" t="s">
        <v>1</v>
      </c>
      <c r="N166" s="213" t="s">
        <v>41</v>
      </c>
      <c r="O166" s="81"/>
      <c r="P166" s="214">
        <f>O166*H166</f>
        <v>0</v>
      </c>
      <c r="Q166" s="214">
        <v>0</v>
      </c>
      <c r="R166" s="214">
        <f>Q166*H166</f>
        <v>0</v>
      </c>
      <c r="S166" s="214">
        <v>0</v>
      </c>
      <c r="T166" s="215">
        <f>S166*H166</f>
        <v>0</v>
      </c>
      <c r="U166" s="37"/>
      <c r="V166" s="37"/>
      <c r="W166" s="37"/>
      <c r="X166" s="37"/>
      <c r="Y166" s="37"/>
      <c r="Z166" s="37"/>
      <c r="AA166" s="37"/>
      <c r="AB166" s="37"/>
      <c r="AC166" s="37"/>
      <c r="AD166" s="37"/>
      <c r="AE166" s="37"/>
      <c r="AR166" s="216" t="s">
        <v>289</v>
      </c>
      <c r="AT166" s="216" t="s">
        <v>285</v>
      </c>
      <c r="AU166" s="216" t="s">
        <v>87</v>
      </c>
      <c r="AY166" s="18" t="s">
        <v>283</v>
      </c>
      <c r="BE166" s="217">
        <f>IF(N166="základná",J166,0)</f>
        <v>0</v>
      </c>
      <c r="BF166" s="217">
        <f>IF(N166="znížená",J166,0)</f>
        <v>0</v>
      </c>
      <c r="BG166" s="217">
        <f>IF(N166="zákl. prenesená",J166,0)</f>
        <v>0</v>
      </c>
      <c r="BH166" s="217">
        <f>IF(N166="zníž. prenesená",J166,0)</f>
        <v>0</v>
      </c>
      <c r="BI166" s="217">
        <f>IF(N166="nulová",J166,0)</f>
        <v>0</v>
      </c>
      <c r="BJ166" s="18" t="s">
        <v>87</v>
      </c>
      <c r="BK166" s="217">
        <f>ROUND(I166*H166,2)</f>
        <v>0</v>
      </c>
      <c r="BL166" s="18" t="s">
        <v>289</v>
      </c>
      <c r="BM166" s="216" t="s">
        <v>301</v>
      </c>
    </row>
    <row r="167" s="2" customFormat="1" ht="16.5" customHeight="1">
      <c r="A167" s="37"/>
      <c r="B167" s="168"/>
      <c r="C167" s="204" t="s">
        <v>289</v>
      </c>
      <c r="D167" s="204" t="s">
        <v>285</v>
      </c>
      <c r="E167" s="205" t="s">
        <v>302</v>
      </c>
      <c r="F167" s="206" t="s">
        <v>303</v>
      </c>
      <c r="G167" s="207" t="s">
        <v>296</v>
      </c>
      <c r="H167" s="208">
        <v>45.738</v>
      </c>
      <c r="I167" s="209"/>
      <c r="J167" s="210">
        <f>ROUND(I167*H167,2)</f>
        <v>0</v>
      </c>
      <c r="K167" s="211"/>
      <c r="L167" s="38"/>
      <c r="M167" s="212" t="s">
        <v>1</v>
      </c>
      <c r="N167" s="213" t="s">
        <v>41</v>
      </c>
      <c r="O167" s="81"/>
      <c r="P167" s="214">
        <f>O167*H167</f>
        <v>0</v>
      </c>
      <c r="Q167" s="214">
        <v>0</v>
      </c>
      <c r="R167" s="214">
        <f>Q167*H167</f>
        <v>0</v>
      </c>
      <c r="S167" s="214">
        <v>0</v>
      </c>
      <c r="T167" s="215">
        <f>S167*H167</f>
        <v>0</v>
      </c>
      <c r="U167" s="37"/>
      <c r="V167" s="37"/>
      <c r="W167" s="37"/>
      <c r="X167" s="37"/>
      <c r="Y167" s="37"/>
      <c r="Z167" s="37"/>
      <c r="AA167" s="37"/>
      <c r="AB167" s="37"/>
      <c r="AC167" s="37"/>
      <c r="AD167" s="37"/>
      <c r="AE167" s="37"/>
      <c r="AR167" s="216" t="s">
        <v>289</v>
      </c>
      <c r="AT167" s="216" t="s">
        <v>285</v>
      </c>
      <c r="AU167" s="216" t="s">
        <v>87</v>
      </c>
      <c r="AY167" s="18" t="s">
        <v>283</v>
      </c>
      <c r="BE167" s="217">
        <f>IF(N167="základná",J167,0)</f>
        <v>0</v>
      </c>
      <c r="BF167" s="217">
        <f>IF(N167="znížená",J167,0)</f>
        <v>0</v>
      </c>
      <c r="BG167" s="217">
        <f>IF(N167="zákl. prenesená",J167,0)</f>
        <v>0</v>
      </c>
      <c r="BH167" s="217">
        <f>IF(N167="zníž. prenesená",J167,0)</f>
        <v>0</v>
      </c>
      <c r="BI167" s="217">
        <f>IF(N167="nulová",J167,0)</f>
        <v>0</v>
      </c>
      <c r="BJ167" s="18" t="s">
        <v>87</v>
      </c>
      <c r="BK167" s="217">
        <f>ROUND(I167*H167,2)</f>
        <v>0</v>
      </c>
      <c r="BL167" s="18" t="s">
        <v>289</v>
      </c>
      <c r="BM167" s="216" t="s">
        <v>304</v>
      </c>
    </row>
    <row r="168" s="13" customFormat="1">
      <c r="A168" s="13"/>
      <c r="B168" s="218"/>
      <c r="C168" s="13"/>
      <c r="D168" s="219" t="s">
        <v>291</v>
      </c>
      <c r="E168" s="220" t="s">
        <v>1</v>
      </c>
      <c r="F168" s="221" t="s">
        <v>305</v>
      </c>
      <c r="G168" s="13"/>
      <c r="H168" s="222">
        <v>45.738</v>
      </c>
      <c r="I168" s="223"/>
      <c r="J168" s="13"/>
      <c r="K168" s="13"/>
      <c r="L168" s="218"/>
      <c r="M168" s="224"/>
      <c r="N168" s="225"/>
      <c r="O168" s="225"/>
      <c r="P168" s="225"/>
      <c r="Q168" s="225"/>
      <c r="R168" s="225"/>
      <c r="S168" s="225"/>
      <c r="T168" s="226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T168" s="220" t="s">
        <v>291</v>
      </c>
      <c r="AU168" s="220" t="s">
        <v>87</v>
      </c>
      <c r="AV168" s="13" t="s">
        <v>87</v>
      </c>
      <c r="AW168" s="13" t="s">
        <v>31</v>
      </c>
      <c r="AX168" s="13" t="s">
        <v>75</v>
      </c>
      <c r="AY168" s="220" t="s">
        <v>283</v>
      </c>
    </row>
    <row r="169" s="14" customFormat="1">
      <c r="A169" s="14"/>
      <c r="B169" s="227"/>
      <c r="C169" s="14"/>
      <c r="D169" s="219" t="s">
        <v>291</v>
      </c>
      <c r="E169" s="228" t="s">
        <v>1</v>
      </c>
      <c r="F169" s="229" t="s">
        <v>293</v>
      </c>
      <c r="G169" s="14"/>
      <c r="H169" s="230">
        <v>45.738</v>
      </c>
      <c r="I169" s="231"/>
      <c r="J169" s="14"/>
      <c r="K169" s="14"/>
      <c r="L169" s="227"/>
      <c r="M169" s="232"/>
      <c r="N169" s="233"/>
      <c r="O169" s="233"/>
      <c r="P169" s="233"/>
      <c r="Q169" s="233"/>
      <c r="R169" s="233"/>
      <c r="S169" s="233"/>
      <c r="T169" s="23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T169" s="228" t="s">
        <v>291</v>
      </c>
      <c r="AU169" s="228" t="s">
        <v>87</v>
      </c>
      <c r="AV169" s="14" t="s">
        <v>289</v>
      </c>
      <c r="AW169" s="14" t="s">
        <v>31</v>
      </c>
      <c r="AX169" s="14" t="s">
        <v>82</v>
      </c>
      <c r="AY169" s="228" t="s">
        <v>283</v>
      </c>
    </row>
    <row r="170" s="2" customFormat="1" ht="37.8" customHeight="1">
      <c r="A170" s="37"/>
      <c r="B170" s="168"/>
      <c r="C170" s="204" t="s">
        <v>306</v>
      </c>
      <c r="D170" s="204" t="s">
        <v>285</v>
      </c>
      <c r="E170" s="205" t="s">
        <v>307</v>
      </c>
      <c r="F170" s="206" t="s">
        <v>308</v>
      </c>
      <c r="G170" s="207" t="s">
        <v>296</v>
      </c>
      <c r="H170" s="208">
        <v>45.738</v>
      </c>
      <c r="I170" s="209"/>
      <c r="J170" s="210">
        <f>ROUND(I170*H170,2)</f>
        <v>0</v>
      </c>
      <c r="K170" s="211"/>
      <c r="L170" s="38"/>
      <c r="M170" s="212" t="s">
        <v>1</v>
      </c>
      <c r="N170" s="213" t="s">
        <v>41</v>
      </c>
      <c r="O170" s="81"/>
      <c r="P170" s="214">
        <f>O170*H170</f>
        <v>0</v>
      </c>
      <c r="Q170" s="214">
        <v>0</v>
      </c>
      <c r="R170" s="214">
        <f>Q170*H170</f>
        <v>0</v>
      </c>
      <c r="S170" s="214">
        <v>0</v>
      </c>
      <c r="T170" s="215">
        <f>S170*H170</f>
        <v>0</v>
      </c>
      <c r="U170" s="37"/>
      <c r="V170" s="37"/>
      <c r="W170" s="37"/>
      <c r="X170" s="37"/>
      <c r="Y170" s="37"/>
      <c r="Z170" s="37"/>
      <c r="AA170" s="37"/>
      <c r="AB170" s="37"/>
      <c r="AC170" s="37"/>
      <c r="AD170" s="37"/>
      <c r="AE170" s="37"/>
      <c r="AR170" s="216" t="s">
        <v>289</v>
      </c>
      <c r="AT170" s="216" t="s">
        <v>285</v>
      </c>
      <c r="AU170" s="216" t="s">
        <v>87</v>
      </c>
      <c r="AY170" s="18" t="s">
        <v>283</v>
      </c>
      <c r="BE170" s="217">
        <f>IF(N170="základná",J170,0)</f>
        <v>0</v>
      </c>
      <c r="BF170" s="217">
        <f>IF(N170="znížená",J170,0)</f>
        <v>0</v>
      </c>
      <c r="BG170" s="217">
        <f>IF(N170="zákl. prenesená",J170,0)</f>
        <v>0</v>
      </c>
      <c r="BH170" s="217">
        <f>IF(N170="zníž. prenesená",J170,0)</f>
        <v>0</v>
      </c>
      <c r="BI170" s="217">
        <f>IF(N170="nulová",J170,0)</f>
        <v>0</v>
      </c>
      <c r="BJ170" s="18" t="s">
        <v>87</v>
      </c>
      <c r="BK170" s="217">
        <f>ROUND(I170*H170,2)</f>
        <v>0</v>
      </c>
      <c r="BL170" s="18" t="s">
        <v>289</v>
      </c>
      <c r="BM170" s="216" t="s">
        <v>309</v>
      </c>
    </row>
    <row r="171" s="2" customFormat="1" ht="24.15" customHeight="1">
      <c r="A171" s="37"/>
      <c r="B171" s="168"/>
      <c r="C171" s="204" t="s">
        <v>310</v>
      </c>
      <c r="D171" s="204" t="s">
        <v>285</v>
      </c>
      <c r="E171" s="205" t="s">
        <v>311</v>
      </c>
      <c r="F171" s="206" t="s">
        <v>312</v>
      </c>
      <c r="G171" s="207" t="s">
        <v>288</v>
      </c>
      <c r="H171" s="208">
        <v>31.625</v>
      </c>
      <c r="I171" s="209"/>
      <c r="J171" s="210">
        <f>ROUND(I171*H171,2)</f>
        <v>0</v>
      </c>
      <c r="K171" s="211"/>
      <c r="L171" s="38"/>
      <c r="M171" s="212" t="s">
        <v>1</v>
      </c>
      <c r="N171" s="213" t="s">
        <v>41</v>
      </c>
      <c r="O171" s="81"/>
      <c r="P171" s="214">
        <f>O171*H171</f>
        <v>0</v>
      </c>
      <c r="Q171" s="214">
        <v>0.00066</v>
      </c>
      <c r="R171" s="214">
        <f>Q171*H171</f>
        <v>0.020872499999999999</v>
      </c>
      <c r="S171" s="214">
        <v>0</v>
      </c>
      <c r="T171" s="215">
        <f>S171*H171</f>
        <v>0</v>
      </c>
      <c r="U171" s="37"/>
      <c r="V171" s="37"/>
      <c r="W171" s="37"/>
      <c r="X171" s="37"/>
      <c r="Y171" s="37"/>
      <c r="Z171" s="37"/>
      <c r="AA171" s="37"/>
      <c r="AB171" s="37"/>
      <c r="AC171" s="37"/>
      <c r="AD171" s="37"/>
      <c r="AE171" s="37"/>
      <c r="AR171" s="216" t="s">
        <v>289</v>
      </c>
      <c r="AT171" s="216" t="s">
        <v>285</v>
      </c>
      <c r="AU171" s="216" t="s">
        <v>87</v>
      </c>
      <c r="AY171" s="18" t="s">
        <v>283</v>
      </c>
      <c r="BE171" s="217">
        <f>IF(N171="základná",J171,0)</f>
        <v>0</v>
      </c>
      <c r="BF171" s="217">
        <f>IF(N171="znížená",J171,0)</f>
        <v>0</v>
      </c>
      <c r="BG171" s="217">
        <f>IF(N171="zákl. prenesená",J171,0)</f>
        <v>0</v>
      </c>
      <c r="BH171" s="217">
        <f>IF(N171="zníž. prenesená",J171,0)</f>
        <v>0</v>
      </c>
      <c r="BI171" s="217">
        <f>IF(N171="nulová",J171,0)</f>
        <v>0</v>
      </c>
      <c r="BJ171" s="18" t="s">
        <v>87</v>
      </c>
      <c r="BK171" s="217">
        <f>ROUND(I171*H171,2)</f>
        <v>0</v>
      </c>
      <c r="BL171" s="18" t="s">
        <v>289</v>
      </c>
      <c r="BM171" s="216" t="s">
        <v>313</v>
      </c>
    </row>
    <row r="172" s="13" customFormat="1">
      <c r="A172" s="13"/>
      <c r="B172" s="218"/>
      <c r="C172" s="13"/>
      <c r="D172" s="219" t="s">
        <v>291</v>
      </c>
      <c r="E172" s="220" t="s">
        <v>1</v>
      </c>
      <c r="F172" s="221" t="s">
        <v>314</v>
      </c>
      <c r="G172" s="13"/>
      <c r="H172" s="222">
        <v>31.625</v>
      </c>
      <c r="I172" s="223"/>
      <c r="J172" s="13"/>
      <c r="K172" s="13"/>
      <c r="L172" s="218"/>
      <c r="M172" s="224"/>
      <c r="N172" s="225"/>
      <c r="O172" s="225"/>
      <c r="P172" s="225"/>
      <c r="Q172" s="225"/>
      <c r="R172" s="225"/>
      <c r="S172" s="225"/>
      <c r="T172" s="226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T172" s="220" t="s">
        <v>291</v>
      </c>
      <c r="AU172" s="220" t="s">
        <v>87</v>
      </c>
      <c r="AV172" s="13" t="s">
        <v>87</v>
      </c>
      <c r="AW172" s="13" t="s">
        <v>31</v>
      </c>
      <c r="AX172" s="13" t="s">
        <v>82</v>
      </c>
      <c r="AY172" s="220" t="s">
        <v>283</v>
      </c>
    </row>
    <row r="173" s="2" customFormat="1" ht="21.75" customHeight="1">
      <c r="A173" s="37"/>
      <c r="B173" s="168"/>
      <c r="C173" s="204" t="s">
        <v>315</v>
      </c>
      <c r="D173" s="204" t="s">
        <v>285</v>
      </c>
      <c r="E173" s="205" t="s">
        <v>316</v>
      </c>
      <c r="F173" s="206" t="s">
        <v>317</v>
      </c>
      <c r="G173" s="207" t="s">
        <v>288</v>
      </c>
      <c r="H173" s="208">
        <v>31.625</v>
      </c>
      <c r="I173" s="209"/>
      <c r="J173" s="210">
        <f>ROUND(I173*H173,2)</f>
        <v>0</v>
      </c>
      <c r="K173" s="211"/>
      <c r="L173" s="38"/>
      <c r="M173" s="212" t="s">
        <v>1</v>
      </c>
      <c r="N173" s="213" t="s">
        <v>41</v>
      </c>
      <c r="O173" s="81"/>
      <c r="P173" s="214">
        <f>O173*H173</f>
        <v>0</v>
      </c>
      <c r="Q173" s="214">
        <v>0</v>
      </c>
      <c r="R173" s="214">
        <f>Q173*H173</f>
        <v>0</v>
      </c>
      <c r="S173" s="214">
        <v>0</v>
      </c>
      <c r="T173" s="215">
        <f>S173*H173</f>
        <v>0</v>
      </c>
      <c r="U173" s="37"/>
      <c r="V173" s="37"/>
      <c r="W173" s="37"/>
      <c r="X173" s="37"/>
      <c r="Y173" s="37"/>
      <c r="Z173" s="37"/>
      <c r="AA173" s="37"/>
      <c r="AB173" s="37"/>
      <c r="AC173" s="37"/>
      <c r="AD173" s="37"/>
      <c r="AE173" s="37"/>
      <c r="AR173" s="216" t="s">
        <v>289</v>
      </c>
      <c r="AT173" s="216" t="s">
        <v>285</v>
      </c>
      <c r="AU173" s="216" t="s">
        <v>87</v>
      </c>
      <c r="AY173" s="18" t="s">
        <v>283</v>
      </c>
      <c r="BE173" s="217">
        <f>IF(N173="základná",J173,0)</f>
        <v>0</v>
      </c>
      <c r="BF173" s="217">
        <f>IF(N173="znížená",J173,0)</f>
        <v>0</v>
      </c>
      <c r="BG173" s="217">
        <f>IF(N173="zákl. prenesená",J173,0)</f>
        <v>0</v>
      </c>
      <c r="BH173" s="217">
        <f>IF(N173="zníž. prenesená",J173,0)</f>
        <v>0</v>
      </c>
      <c r="BI173" s="217">
        <f>IF(N173="nulová",J173,0)</f>
        <v>0</v>
      </c>
      <c r="BJ173" s="18" t="s">
        <v>87</v>
      </c>
      <c r="BK173" s="217">
        <f>ROUND(I173*H173,2)</f>
        <v>0</v>
      </c>
      <c r="BL173" s="18" t="s">
        <v>289</v>
      </c>
      <c r="BM173" s="216" t="s">
        <v>318</v>
      </c>
    </row>
    <row r="174" s="2" customFormat="1" ht="24.15" customHeight="1">
      <c r="A174" s="37"/>
      <c r="B174" s="168"/>
      <c r="C174" s="204" t="s">
        <v>319</v>
      </c>
      <c r="D174" s="204" t="s">
        <v>285</v>
      </c>
      <c r="E174" s="205" t="s">
        <v>320</v>
      </c>
      <c r="F174" s="206" t="s">
        <v>321</v>
      </c>
      <c r="G174" s="207" t="s">
        <v>296</v>
      </c>
      <c r="H174" s="208">
        <v>22.109999999999999</v>
      </c>
      <c r="I174" s="209"/>
      <c r="J174" s="210">
        <f>ROUND(I174*H174,2)</f>
        <v>0</v>
      </c>
      <c r="K174" s="211"/>
      <c r="L174" s="38"/>
      <c r="M174" s="212" t="s">
        <v>1</v>
      </c>
      <c r="N174" s="213" t="s">
        <v>41</v>
      </c>
      <c r="O174" s="81"/>
      <c r="P174" s="214">
        <f>O174*H174</f>
        <v>0</v>
      </c>
      <c r="Q174" s="214">
        <v>0.00046319999999999998</v>
      </c>
      <c r="R174" s="214">
        <f>Q174*H174</f>
        <v>0.010241351999999999</v>
      </c>
      <c r="S174" s="214">
        <v>0</v>
      </c>
      <c r="T174" s="215">
        <f>S174*H174</f>
        <v>0</v>
      </c>
      <c r="U174" s="37"/>
      <c r="V174" s="37"/>
      <c r="W174" s="37"/>
      <c r="X174" s="37"/>
      <c r="Y174" s="37"/>
      <c r="Z174" s="37"/>
      <c r="AA174" s="37"/>
      <c r="AB174" s="37"/>
      <c r="AC174" s="37"/>
      <c r="AD174" s="37"/>
      <c r="AE174" s="37"/>
      <c r="AR174" s="216" t="s">
        <v>289</v>
      </c>
      <c r="AT174" s="216" t="s">
        <v>285</v>
      </c>
      <c r="AU174" s="216" t="s">
        <v>87</v>
      </c>
      <c r="AY174" s="18" t="s">
        <v>283</v>
      </c>
      <c r="BE174" s="217">
        <f>IF(N174="základná",J174,0)</f>
        <v>0</v>
      </c>
      <c r="BF174" s="217">
        <f>IF(N174="znížená",J174,0)</f>
        <v>0</v>
      </c>
      <c r="BG174" s="217">
        <f>IF(N174="zákl. prenesená",J174,0)</f>
        <v>0</v>
      </c>
      <c r="BH174" s="217">
        <f>IF(N174="zníž. prenesená",J174,0)</f>
        <v>0</v>
      </c>
      <c r="BI174" s="217">
        <f>IF(N174="nulová",J174,0)</f>
        <v>0</v>
      </c>
      <c r="BJ174" s="18" t="s">
        <v>87</v>
      </c>
      <c r="BK174" s="217">
        <f>ROUND(I174*H174,2)</f>
        <v>0</v>
      </c>
      <c r="BL174" s="18" t="s">
        <v>289</v>
      </c>
      <c r="BM174" s="216" t="s">
        <v>322</v>
      </c>
    </row>
    <row r="175" s="2" customFormat="1" ht="24.15" customHeight="1">
      <c r="A175" s="37"/>
      <c r="B175" s="168"/>
      <c r="C175" s="204" t="s">
        <v>323</v>
      </c>
      <c r="D175" s="204" t="s">
        <v>285</v>
      </c>
      <c r="E175" s="205" t="s">
        <v>324</v>
      </c>
      <c r="F175" s="206" t="s">
        <v>325</v>
      </c>
      <c r="G175" s="207" t="s">
        <v>296</v>
      </c>
      <c r="H175" s="208">
        <v>22.109999999999999</v>
      </c>
      <c r="I175" s="209"/>
      <c r="J175" s="210">
        <f>ROUND(I175*H175,2)</f>
        <v>0</v>
      </c>
      <c r="K175" s="211"/>
      <c r="L175" s="38"/>
      <c r="M175" s="212" t="s">
        <v>1</v>
      </c>
      <c r="N175" s="213" t="s">
        <v>41</v>
      </c>
      <c r="O175" s="81"/>
      <c r="P175" s="214">
        <f>O175*H175</f>
        <v>0</v>
      </c>
      <c r="Q175" s="214">
        <v>0</v>
      </c>
      <c r="R175" s="214">
        <f>Q175*H175</f>
        <v>0</v>
      </c>
      <c r="S175" s="214">
        <v>0</v>
      </c>
      <c r="T175" s="215">
        <f>S175*H175</f>
        <v>0</v>
      </c>
      <c r="U175" s="37"/>
      <c r="V175" s="37"/>
      <c r="W175" s="37"/>
      <c r="X175" s="37"/>
      <c r="Y175" s="37"/>
      <c r="Z175" s="37"/>
      <c r="AA175" s="37"/>
      <c r="AB175" s="37"/>
      <c r="AC175" s="37"/>
      <c r="AD175" s="37"/>
      <c r="AE175" s="37"/>
      <c r="AR175" s="216" t="s">
        <v>289</v>
      </c>
      <c r="AT175" s="216" t="s">
        <v>285</v>
      </c>
      <c r="AU175" s="216" t="s">
        <v>87</v>
      </c>
      <c r="AY175" s="18" t="s">
        <v>283</v>
      </c>
      <c r="BE175" s="217">
        <f>IF(N175="základná",J175,0)</f>
        <v>0</v>
      </c>
      <c r="BF175" s="217">
        <f>IF(N175="znížená",J175,0)</f>
        <v>0</v>
      </c>
      <c r="BG175" s="217">
        <f>IF(N175="zákl. prenesená",J175,0)</f>
        <v>0</v>
      </c>
      <c r="BH175" s="217">
        <f>IF(N175="zníž. prenesená",J175,0)</f>
        <v>0</v>
      </c>
      <c r="BI175" s="217">
        <f>IF(N175="nulová",J175,0)</f>
        <v>0</v>
      </c>
      <c r="BJ175" s="18" t="s">
        <v>87</v>
      </c>
      <c r="BK175" s="217">
        <f>ROUND(I175*H175,2)</f>
        <v>0</v>
      </c>
      <c r="BL175" s="18" t="s">
        <v>289</v>
      </c>
      <c r="BM175" s="216" t="s">
        <v>326</v>
      </c>
    </row>
    <row r="176" s="2" customFormat="1" ht="33" customHeight="1">
      <c r="A176" s="37"/>
      <c r="B176" s="168"/>
      <c r="C176" s="204" t="s">
        <v>327</v>
      </c>
      <c r="D176" s="204" t="s">
        <v>285</v>
      </c>
      <c r="E176" s="205" t="s">
        <v>328</v>
      </c>
      <c r="F176" s="206" t="s">
        <v>329</v>
      </c>
      <c r="G176" s="207" t="s">
        <v>296</v>
      </c>
      <c r="H176" s="208">
        <v>54.618000000000002</v>
      </c>
      <c r="I176" s="209"/>
      <c r="J176" s="210">
        <f>ROUND(I176*H176,2)</f>
        <v>0</v>
      </c>
      <c r="K176" s="211"/>
      <c r="L176" s="38"/>
      <c r="M176" s="212" t="s">
        <v>1</v>
      </c>
      <c r="N176" s="213" t="s">
        <v>41</v>
      </c>
      <c r="O176" s="81"/>
      <c r="P176" s="214">
        <f>O176*H176</f>
        <v>0</v>
      </c>
      <c r="Q176" s="214">
        <v>0</v>
      </c>
      <c r="R176" s="214">
        <f>Q176*H176</f>
        <v>0</v>
      </c>
      <c r="S176" s="214">
        <v>0</v>
      </c>
      <c r="T176" s="215">
        <f>S176*H176</f>
        <v>0</v>
      </c>
      <c r="U176" s="37"/>
      <c r="V176" s="37"/>
      <c r="W176" s="37"/>
      <c r="X176" s="37"/>
      <c r="Y176" s="37"/>
      <c r="Z176" s="37"/>
      <c r="AA176" s="37"/>
      <c r="AB176" s="37"/>
      <c r="AC176" s="37"/>
      <c r="AD176" s="37"/>
      <c r="AE176" s="37"/>
      <c r="AR176" s="216" t="s">
        <v>289</v>
      </c>
      <c r="AT176" s="216" t="s">
        <v>285</v>
      </c>
      <c r="AU176" s="216" t="s">
        <v>87</v>
      </c>
      <c r="AY176" s="18" t="s">
        <v>283</v>
      </c>
      <c r="BE176" s="217">
        <f>IF(N176="základná",J176,0)</f>
        <v>0</v>
      </c>
      <c r="BF176" s="217">
        <f>IF(N176="znížená",J176,0)</f>
        <v>0</v>
      </c>
      <c r="BG176" s="217">
        <f>IF(N176="zákl. prenesená",J176,0)</f>
        <v>0</v>
      </c>
      <c r="BH176" s="217">
        <f>IF(N176="zníž. prenesená",J176,0)</f>
        <v>0</v>
      </c>
      <c r="BI176" s="217">
        <f>IF(N176="nulová",J176,0)</f>
        <v>0</v>
      </c>
      <c r="BJ176" s="18" t="s">
        <v>87</v>
      </c>
      <c r="BK176" s="217">
        <f>ROUND(I176*H176,2)</f>
        <v>0</v>
      </c>
      <c r="BL176" s="18" t="s">
        <v>289</v>
      </c>
      <c r="BM176" s="216" t="s">
        <v>330</v>
      </c>
    </row>
    <row r="177" s="13" customFormat="1">
      <c r="A177" s="13"/>
      <c r="B177" s="218"/>
      <c r="C177" s="13"/>
      <c r="D177" s="219" t="s">
        <v>291</v>
      </c>
      <c r="E177" s="220" t="s">
        <v>1</v>
      </c>
      <c r="F177" s="221" t="s">
        <v>331</v>
      </c>
      <c r="G177" s="13"/>
      <c r="H177" s="222">
        <v>54.618000000000002</v>
      </c>
      <c r="I177" s="223"/>
      <c r="J177" s="13"/>
      <c r="K177" s="13"/>
      <c r="L177" s="218"/>
      <c r="M177" s="224"/>
      <c r="N177" s="225"/>
      <c r="O177" s="225"/>
      <c r="P177" s="225"/>
      <c r="Q177" s="225"/>
      <c r="R177" s="225"/>
      <c r="S177" s="225"/>
      <c r="T177" s="226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T177" s="220" t="s">
        <v>291</v>
      </c>
      <c r="AU177" s="220" t="s">
        <v>87</v>
      </c>
      <c r="AV177" s="13" t="s">
        <v>87</v>
      </c>
      <c r="AW177" s="13" t="s">
        <v>31</v>
      </c>
      <c r="AX177" s="13" t="s">
        <v>82</v>
      </c>
      <c r="AY177" s="220" t="s">
        <v>283</v>
      </c>
    </row>
    <row r="178" s="2" customFormat="1" ht="37.8" customHeight="1">
      <c r="A178" s="37"/>
      <c r="B178" s="168"/>
      <c r="C178" s="204" t="s">
        <v>332</v>
      </c>
      <c r="D178" s="204" t="s">
        <v>285</v>
      </c>
      <c r="E178" s="205" t="s">
        <v>333</v>
      </c>
      <c r="F178" s="206" t="s">
        <v>334</v>
      </c>
      <c r="G178" s="207" t="s">
        <v>296</v>
      </c>
      <c r="H178" s="208">
        <v>382.32600000000002</v>
      </c>
      <c r="I178" s="209"/>
      <c r="J178" s="210">
        <f>ROUND(I178*H178,2)</f>
        <v>0</v>
      </c>
      <c r="K178" s="211"/>
      <c r="L178" s="38"/>
      <c r="M178" s="212" t="s">
        <v>1</v>
      </c>
      <c r="N178" s="213" t="s">
        <v>41</v>
      </c>
      <c r="O178" s="81"/>
      <c r="P178" s="214">
        <f>O178*H178</f>
        <v>0</v>
      </c>
      <c r="Q178" s="214">
        <v>0</v>
      </c>
      <c r="R178" s="214">
        <f>Q178*H178</f>
        <v>0</v>
      </c>
      <c r="S178" s="214">
        <v>0</v>
      </c>
      <c r="T178" s="215">
        <f>S178*H178</f>
        <v>0</v>
      </c>
      <c r="U178" s="37"/>
      <c r="V178" s="37"/>
      <c r="W178" s="37"/>
      <c r="X178" s="37"/>
      <c r="Y178" s="37"/>
      <c r="Z178" s="37"/>
      <c r="AA178" s="37"/>
      <c r="AB178" s="37"/>
      <c r="AC178" s="37"/>
      <c r="AD178" s="37"/>
      <c r="AE178" s="37"/>
      <c r="AR178" s="216" t="s">
        <v>289</v>
      </c>
      <c r="AT178" s="216" t="s">
        <v>285</v>
      </c>
      <c r="AU178" s="216" t="s">
        <v>87</v>
      </c>
      <c r="AY178" s="18" t="s">
        <v>283</v>
      </c>
      <c r="BE178" s="217">
        <f>IF(N178="základná",J178,0)</f>
        <v>0</v>
      </c>
      <c r="BF178" s="217">
        <f>IF(N178="znížená",J178,0)</f>
        <v>0</v>
      </c>
      <c r="BG178" s="217">
        <f>IF(N178="zákl. prenesená",J178,0)</f>
        <v>0</v>
      </c>
      <c r="BH178" s="217">
        <f>IF(N178="zníž. prenesená",J178,0)</f>
        <v>0</v>
      </c>
      <c r="BI178" s="217">
        <f>IF(N178="nulová",J178,0)</f>
        <v>0</v>
      </c>
      <c r="BJ178" s="18" t="s">
        <v>87</v>
      </c>
      <c r="BK178" s="217">
        <f>ROUND(I178*H178,2)</f>
        <v>0</v>
      </c>
      <c r="BL178" s="18" t="s">
        <v>289</v>
      </c>
      <c r="BM178" s="216" t="s">
        <v>335</v>
      </c>
    </row>
    <row r="179" s="13" customFormat="1">
      <c r="A179" s="13"/>
      <c r="B179" s="218"/>
      <c r="C179" s="13"/>
      <c r="D179" s="219" t="s">
        <v>291</v>
      </c>
      <c r="E179" s="13"/>
      <c r="F179" s="221" t="s">
        <v>336</v>
      </c>
      <c r="G179" s="13"/>
      <c r="H179" s="222">
        <v>382.32600000000002</v>
      </c>
      <c r="I179" s="223"/>
      <c r="J179" s="13"/>
      <c r="K179" s="13"/>
      <c r="L179" s="218"/>
      <c r="M179" s="224"/>
      <c r="N179" s="225"/>
      <c r="O179" s="225"/>
      <c r="P179" s="225"/>
      <c r="Q179" s="225"/>
      <c r="R179" s="225"/>
      <c r="S179" s="225"/>
      <c r="T179" s="226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T179" s="220" t="s">
        <v>291</v>
      </c>
      <c r="AU179" s="220" t="s">
        <v>87</v>
      </c>
      <c r="AV179" s="13" t="s">
        <v>87</v>
      </c>
      <c r="AW179" s="13" t="s">
        <v>3</v>
      </c>
      <c r="AX179" s="13" t="s">
        <v>82</v>
      </c>
      <c r="AY179" s="220" t="s">
        <v>283</v>
      </c>
    </row>
    <row r="180" s="2" customFormat="1" ht="16.5" customHeight="1">
      <c r="A180" s="37"/>
      <c r="B180" s="168"/>
      <c r="C180" s="204" t="s">
        <v>337</v>
      </c>
      <c r="D180" s="204" t="s">
        <v>285</v>
      </c>
      <c r="E180" s="205" t="s">
        <v>338</v>
      </c>
      <c r="F180" s="206" t="s">
        <v>339</v>
      </c>
      <c r="G180" s="207" t="s">
        <v>296</v>
      </c>
      <c r="H180" s="208">
        <v>54.618000000000002</v>
      </c>
      <c r="I180" s="209"/>
      <c r="J180" s="210">
        <f>ROUND(I180*H180,2)</f>
        <v>0</v>
      </c>
      <c r="K180" s="211"/>
      <c r="L180" s="38"/>
      <c r="M180" s="212" t="s">
        <v>1</v>
      </c>
      <c r="N180" s="213" t="s">
        <v>41</v>
      </c>
      <c r="O180" s="81"/>
      <c r="P180" s="214">
        <f>O180*H180</f>
        <v>0</v>
      </c>
      <c r="Q180" s="214">
        <v>0</v>
      </c>
      <c r="R180" s="214">
        <f>Q180*H180</f>
        <v>0</v>
      </c>
      <c r="S180" s="214">
        <v>0</v>
      </c>
      <c r="T180" s="215">
        <f>S180*H180</f>
        <v>0</v>
      </c>
      <c r="U180" s="37"/>
      <c r="V180" s="37"/>
      <c r="W180" s="37"/>
      <c r="X180" s="37"/>
      <c r="Y180" s="37"/>
      <c r="Z180" s="37"/>
      <c r="AA180" s="37"/>
      <c r="AB180" s="37"/>
      <c r="AC180" s="37"/>
      <c r="AD180" s="37"/>
      <c r="AE180" s="37"/>
      <c r="AR180" s="216" t="s">
        <v>289</v>
      </c>
      <c r="AT180" s="216" t="s">
        <v>285</v>
      </c>
      <c r="AU180" s="216" t="s">
        <v>87</v>
      </c>
      <c r="AY180" s="18" t="s">
        <v>283</v>
      </c>
      <c r="BE180" s="217">
        <f>IF(N180="základná",J180,0)</f>
        <v>0</v>
      </c>
      <c r="BF180" s="217">
        <f>IF(N180="znížená",J180,0)</f>
        <v>0</v>
      </c>
      <c r="BG180" s="217">
        <f>IF(N180="zákl. prenesená",J180,0)</f>
        <v>0</v>
      </c>
      <c r="BH180" s="217">
        <f>IF(N180="zníž. prenesená",J180,0)</f>
        <v>0</v>
      </c>
      <c r="BI180" s="217">
        <f>IF(N180="nulová",J180,0)</f>
        <v>0</v>
      </c>
      <c r="BJ180" s="18" t="s">
        <v>87</v>
      </c>
      <c r="BK180" s="217">
        <f>ROUND(I180*H180,2)</f>
        <v>0</v>
      </c>
      <c r="BL180" s="18" t="s">
        <v>289</v>
      </c>
      <c r="BM180" s="216" t="s">
        <v>340</v>
      </c>
    </row>
    <row r="181" s="2" customFormat="1" ht="24.15" customHeight="1">
      <c r="A181" s="37"/>
      <c r="B181" s="168"/>
      <c r="C181" s="204" t="s">
        <v>341</v>
      </c>
      <c r="D181" s="204" t="s">
        <v>285</v>
      </c>
      <c r="E181" s="205" t="s">
        <v>342</v>
      </c>
      <c r="F181" s="206" t="s">
        <v>343</v>
      </c>
      <c r="G181" s="207" t="s">
        <v>344</v>
      </c>
      <c r="H181" s="208">
        <v>98.311999999999998</v>
      </c>
      <c r="I181" s="209"/>
      <c r="J181" s="210">
        <f>ROUND(I181*H181,2)</f>
        <v>0</v>
      </c>
      <c r="K181" s="211"/>
      <c r="L181" s="38"/>
      <c r="M181" s="212" t="s">
        <v>1</v>
      </c>
      <c r="N181" s="213" t="s">
        <v>41</v>
      </c>
      <c r="O181" s="81"/>
      <c r="P181" s="214">
        <f>O181*H181</f>
        <v>0</v>
      </c>
      <c r="Q181" s="214">
        <v>0</v>
      </c>
      <c r="R181" s="214">
        <f>Q181*H181</f>
        <v>0</v>
      </c>
      <c r="S181" s="214">
        <v>0</v>
      </c>
      <c r="T181" s="215">
        <f>S181*H181</f>
        <v>0</v>
      </c>
      <c r="U181" s="37"/>
      <c r="V181" s="37"/>
      <c r="W181" s="37"/>
      <c r="X181" s="37"/>
      <c r="Y181" s="37"/>
      <c r="Z181" s="37"/>
      <c r="AA181" s="37"/>
      <c r="AB181" s="37"/>
      <c r="AC181" s="37"/>
      <c r="AD181" s="37"/>
      <c r="AE181" s="37"/>
      <c r="AR181" s="216" t="s">
        <v>289</v>
      </c>
      <c r="AT181" s="216" t="s">
        <v>285</v>
      </c>
      <c r="AU181" s="216" t="s">
        <v>87</v>
      </c>
      <c r="AY181" s="18" t="s">
        <v>283</v>
      </c>
      <c r="BE181" s="217">
        <f>IF(N181="základná",J181,0)</f>
        <v>0</v>
      </c>
      <c r="BF181" s="217">
        <f>IF(N181="znížená",J181,0)</f>
        <v>0</v>
      </c>
      <c r="BG181" s="217">
        <f>IF(N181="zákl. prenesená",J181,0)</f>
        <v>0</v>
      </c>
      <c r="BH181" s="217">
        <f>IF(N181="zníž. prenesená",J181,0)</f>
        <v>0</v>
      </c>
      <c r="BI181" s="217">
        <f>IF(N181="nulová",J181,0)</f>
        <v>0</v>
      </c>
      <c r="BJ181" s="18" t="s">
        <v>87</v>
      </c>
      <c r="BK181" s="217">
        <f>ROUND(I181*H181,2)</f>
        <v>0</v>
      </c>
      <c r="BL181" s="18" t="s">
        <v>289</v>
      </c>
      <c r="BM181" s="216" t="s">
        <v>345</v>
      </c>
    </row>
    <row r="182" s="13" customFormat="1">
      <c r="A182" s="13"/>
      <c r="B182" s="218"/>
      <c r="C182" s="13"/>
      <c r="D182" s="219" t="s">
        <v>291</v>
      </c>
      <c r="E182" s="220" t="s">
        <v>1</v>
      </c>
      <c r="F182" s="221" t="s">
        <v>346</v>
      </c>
      <c r="G182" s="13"/>
      <c r="H182" s="222">
        <v>98.311999999999998</v>
      </c>
      <c r="I182" s="223"/>
      <c r="J182" s="13"/>
      <c r="K182" s="13"/>
      <c r="L182" s="218"/>
      <c r="M182" s="224"/>
      <c r="N182" s="225"/>
      <c r="O182" s="225"/>
      <c r="P182" s="225"/>
      <c r="Q182" s="225"/>
      <c r="R182" s="225"/>
      <c r="S182" s="225"/>
      <c r="T182" s="226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T182" s="220" t="s">
        <v>291</v>
      </c>
      <c r="AU182" s="220" t="s">
        <v>87</v>
      </c>
      <c r="AV182" s="13" t="s">
        <v>87</v>
      </c>
      <c r="AW182" s="13" t="s">
        <v>31</v>
      </c>
      <c r="AX182" s="13" t="s">
        <v>82</v>
      </c>
      <c r="AY182" s="220" t="s">
        <v>283</v>
      </c>
    </row>
    <row r="183" s="2" customFormat="1" ht="24.15" customHeight="1">
      <c r="A183" s="37"/>
      <c r="B183" s="168"/>
      <c r="C183" s="204" t="s">
        <v>347</v>
      </c>
      <c r="D183" s="204" t="s">
        <v>285</v>
      </c>
      <c r="E183" s="205" t="s">
        <v>348</v>
      </c>
      <c r="F183" s="206" t="s">
        <v>349</v>
      </c>
      <c r="G183" s="207" t="s">
        <v>296</v>
      </c>
      <c r="H183" s="208">
        <v>13.23</v>
      </c>
      <c r="I183" s="209"/>
      <c r="J183" s="210">
        <f>ROUND(I183*H183,2)</f>
        <v>0</v>
      </c>
      <c r="K183" s="211"/>
      <c r="L183" s="38"/>
      <c r="M183" s="212" t="s">
        <v>1</v>
      </c>
      <c r="N183" s="213" t="s">
        <v>41</v>
      </c>
      <c r="O183" s="81"/>
      <c r="P183" s="214">
        <f>O183*H183</f>
        <v>0</v>
      </c>
      <c r="Q183" s="214">
        <v>0</v>
      </c>
      <c r="R183" s="214">
        <f>Q183*H183</f>
        <v>0</v>
      </c>
      <c r="S183" s="214">
        <v>0</v>
      </c>
      <c r="T183" s="215">
        <f>S183*H183</f>
        <v>0</v>
      </c>
      <c r="U183" s="37"/>
      <c r="V183" s="37"/>
      <c r="W183" s="37"/>
      <c r="X183" s="37"/>
      <c r="Y183" s="37"/>
      <c r="Z183" s="37"/>
      <c r="AA183" s="37"/>
      <c r="AB183" s="37"/>
      <c r="AC183" s="37"/>
      <c r="AD183" s="37"/>
      <c r="AE183" s="37"/>
      <c r="AR183" s="216" t="s">
        <v>289</v>
      </c>
      <c r="AT183" s="216" t="s">
        <v>285</v>
      </c>
      <c r="AU183" s="216" t="s">
        <v>87</v>
      </c>
      <c r="AY183" s="18" t="s">
        <v>283</v>
      </c>
      <c r="BE183" s="217">
        <f>IF(N183="základná",J183,0)</f>
        <v>0</v>
      </c>
      <c r="BF183" s="217">
        <f>IF(N183="znížená",J183,0)</f>
        <v>0</v>
      </c>
      <c r="BG183" s="217">
        <f>IF(N183="zákl. prenesená",J183,0)</f>
        <v>0</v>
      </c>
      <c r="BH183" s="217">
        <f>IF(N183="zníž. prenesená",J183,0)</f>
        <v>0</v>
      </c>
      <c r="BI183" s="217">
        <f>IF(N183="nulová",J183,0)</f>
        <v>0</v>
      </c>
      <c r="BJ183" s="18" t="s">
        <v>87</v>
      </c>
      <c r="BK183" s="217">
        <f>ROUND(I183*H183,2)</f>
        <v>0</v>
      </c>
      <c r="BL183" s="18" t="s">
        <v>289</v>
      </c>
      <c r="BM183" s="216" t="s">
        <v>350</v>
      </c>
    </row>
    <row r="184" s="13" customFormat="1">
      <c r="A184" s="13"/>
      <c r="B184" s="218"/>
      <c r="C184" s="13"/>
      <c r="D184" s="219" t="s">
        <v>291</v>
      </c>
      <c r="E184" s="220" t="s">
        <v>1</v>
      </c>
      <c r="F184" s="221" t="s">
        <v>351</v>
      </c>
      <c r="G184" s="13"/>
      <c r="H184" s="222">
        <v>13.23</v>
      </c>
      <c r="I184" s="223"/>
      <c r="J184" s="13"/>
      <c r="K184" s="13"/>
      <c r="L184" s="218"/>
      <c r="M184" s="224"/>
      <c r="N184" s="225"/>
      <c r="O184" s="225"/>
      <c r="P184" s="225"/>
      <c r="Q184" s="225"/>
      <c r="R184" s="225"/>
      <c r="S184" s="225"/>
      <c r="T184" s="226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T184" s="220" t="s">
        <v>291</v>
      </c>
      <c r="AU184" s="220" t="s">
        <v>87</v>
      </c>
      <c r="AV184" s="13" t="s">
        <v>87</v>
      </c>
      <c r="AW184" s="13" t="s">
        <v>31</v>
      </c>
      <c r="AX184" s="13" t="s">
        <v>82</v>
      </c>
      <c r="AY184" s="220" t="s">
        <v>283</v>
      </c>
    </row>
    <row r="185" s="2" customFormat="1" ht="21.75" customHeight="1">
      <c r="A185" s="37"/>
      <c r="B185" s="168"/>
      <c r="C185" s="204" t="s">
        <v>352</v>
      </c>
      <c r="D185" s="204" t="s">
        <v>285</v>
      </c>
      <c r="E185" s="205" t="s">
        <v>353</v>
      </c>
      <c r="F185" s="206" t="s">
        <v>354</v>
      </c>
      <c r="G185" s="207" t="s">
        <v>288</v>
      </c>
      <c r="H185" s="208">
        <v>44.100000000000001</v>
      </c>
      <c r="I185" s="209"/>
      <c r="J185" s="210">
        <f>ROUND(I185*H185,2)</f>
        <v>0</v>
      </c>
      <c r="K185" s="211"/>
      <c r="L185" s="38"/>
      <c r="M185" s="212" t="s">
        <v>1</v>
      </c>
      <c r="N185" s="213" t="s">
        <v>41</v>
      </c>
      <c r="O185" s="81"/>
      <c r="P185" s="214">
        <f>O185*H185</f>
        <v>0</v>
      </c>
      <c r="Q185" s="214">
        <v>0</v>
      </c>
      <c r="R185" s="214">
        <f>Q185*H185</f>
        <v>0</v>
      </c>
      <c r="S185" s="214">
        <v>0</v>
      </c>
      <c r="T185" s="215">
        <f>S185*H185</f>
        <v>0</v>
      </c>
      <c r="U185" s="37"/>
      <c r="V185" s="37"/>
      <c r="W185" s="37"/>
      <c r="X185" s="37"/>
      <c r="Y185" s="37"/>
      <c r="Z185" s="37"/>
      <c r="AA185" s="37"/>
      <c r="AB185" s="37"/>
      <c r="AC185" s="37"/>
      <c r="AD185" s="37"/>
      <c r="AE185" s="37"/>
      <c r="AR185" s="216" t="s">
        <v>289</v>
      </c>
      <c r="AT185" s="216" t="s">
        <v>285</v>
      </c>
      <c r="AU185" s="216" t="s">
        <v>87</v>
      </c>
      <c r="AY185" s="18" t="s">
        <v>283</v>
      </c>
      <c r="BE185" s="217">
        <f>IF(N185="základná",J185,0)</f>
        <v>0</v>
      </c>
      <c r="BF185" s="217">
        <f>IF(N185="znížená",J185,0)</f>
        <v>0</v>
      </c>
      <c r="BG185" s="217">
        <f>IF(N185="zákl. prenesená",J185,0)</f>
        <v>0</v>
      </c>
      <c r="BH185" s="217">
        <f>IF(N185="zníž. prenesená",J185,0)</f>
        <v>0</v>
      </c>
      <c r="BI185" s="217">
        <f>IF(N185="nulová",J185,0)</f>
        <v>0</v>
      </c>
      <c r="BJ185" s="18" t="s">
        <v>87</v>
      </c>
      <c r="BK185" s="217">
        <f>ROUND(I185*H185,2)</f>
        <v>0</v>
      </c>
      <c r="BL185" s="18" t="s">
        <v>289</v>
      </c>
      <c r="BM185" s="216" t="s">
        <v>355</v>
      </c>
    </row>
    <row r="186" s="13" customFormat="1">
      <c r="A186" s="13"/>
      <c r="B186" s="218"/>
      <c r="C186" s="13"/>
      <c r="D186" s="219" t="s">
        <v>291</v>
      </c>
      <c r="E186" s="220" t="s">
        <v>1</v>
      </c>
      <c r="F186" s="221" t="s">
        <v>356</v>
      </c>
      <c r="G186" s="13"/>
      <c r="H186" s="222">
        <v>44.100000000000001</v>
      </c>
      <c r="I186" s="223"/>
      <c r="J186" s="13"/>
      <c r="K186" s="13"/>
      <c r="L186" s="218"/>
      <c r="M186" s="224"/>
      <c r="N186" s="225"/>
      <c r="O186" s="225"/>
      <c r="P186" s="225"/>
      <c r="Q186" s="225"/>
      <c r="R186" s="225"/>
      <c r="S186" s="225"/>
      <c r="T186" s="226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T186" s="220" t="s">
        <v>291</v>
      </c>
      <c r="AU186" s="220" t="s">
        <v>87</v>
      </c>
      <c r="AV186" s="13" t="s">
        <v>87</v>
      </c>
      <c r="AW186" s="13" t="s">
        <v>31</v>
      </c>
      <c r="AX186" s="13" t="s">
        <v>82</v>
      </c>
      <c r="AY186" s="220" t="s">
        <v>283</v>
      </c>
    </row>
    <row r="187" s="12" customFormat="1" ht="22.8" customHeight="1">
      <c r="A187" s="12"/>
      <c r="B187" s="191"/>
      <c r="C187" s="12"/>
      <c r="D187" s="192" t="s">
        <v>74</v>
      </c>
      <c r="E187" s="202" t="s">
        <v>92</v>
      </c>
      <c r="F187" s="202" t="s">
        <v>357</v>
      </c>
      <c r="G187" s="12"/>
      <c r="H187" s="12"/>
      <c r="I187" s="194"/>
      <c r="J187" s="203">
        <f>BK187</f>
        <v>0</v>
      </c>
      <c r="K187" s="12"/>
      <c r="L187" s="191"/>
      <c r="M187" s="196"/>
      <c r="N187" s="197"/>
      <c r="O187" s="197"/>
      <c r="P187" s="198">
        <f>SUM(P188:P257)</f>
        <v>0</v>
      </c>
      <c r="Q187" s="197"/>
      <c r="R187" s="198">
        <f>SUM(R188:R257)</f>
        <v>139.851014413</v>
      </c>
      <c r="S187" s="197"/>
      <c r="T187" s="199">
        <f>SUM(T188:T257)</f>
        <v>0</v>
      </c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R187" s="192" t="s">
        <v>82</v>
      </c>
      <c r="AT187" s="200" t="s">
        <v>74</v>
      </c>
      <c r="AU187" s="200" t="s">
        <v>82</v>
      </c>
      <c r="AY187" s="192" t="s">
        <v>283</v>
      </c>
      <c r="BK187" s="201">
        <f>SUM(BK188:BK257)</f>
        <v>0</v>
      </c>
    </row>
    <row r="188" s="2" customFormat="1" ht="37.8" customHeight="1">
      <c r="A188" s="37"/>
      <c r="B188" s="168"/>
      <c r="C188" s="204" t="s">
        <v>358</v>
      </c>
      <c r="D188" s="204" t="s">
        <v>285</v>
      </c>
      <c r="E188" s="205" t="s">
        <v>359</v>
      </c>
      <c r="F188" s="206" t="s">
        <v>360</v>
      </c>
      <c r="G188" s="207" t="s">
        <v>296</v>
      </c>
      <c r="H188" s="208">
        <v>36.494</v>
      </c>
      <c r="I188" s="209"/>
      <c r="J188" s="210">
        <f>ROUND(I188*H188,2)</f>
        <v>0</v>
      </c>
      <c r="K188" s="211"/>
      <c r="L188" s="38"/>
      <c r="M188" s="212" t="s">
        <v>1</v>
      </c>
      <c r="N188" s="213" t="s">
        <v>41</v>
      </c>
      <c r="O188" s="81"/>
      <c r="P188" s="214">
        <f>O188*H188</f>
        <v>0</v>
      </c>
      <c r="Q188" s="214">
        <v>0.82156200000000001</v>
      </c>
      <c r="R188" s="214">
        <f>Q188*H188</f>
        <v>29.982083628000002</v>
      </c>
      <c r="S188" s="214">
        <v>0</v>
      </c>
      <c r="T188" s="215">
        <f>S188*H188</f>
        <v>0</v>
      </c>
      <c r="U188" s="37"/>
      <c r="V188" s="37"/>
      <c r="W188" s="37"/>
      <c r="X188" s="37"/>
      <c r="Y188" s="37"/>
      <c r="Z188" s="37"/>
      <c r="AA188" s="37"/>
      <c r="AB188" s="37"/>
      <c r="AC188" s="37"/>
      <c r="AD188" s="37"/>
      <c r="AE188" s="37"/>
      <c r="AR188" s="216" t="s">
        <v>289</v>
      </c>
      <c r="AT188" s="216" t="s">
        <v>285</v>
      </c>
      <c r="AU188" s="216" t="s">
        <v>87</v>
      </c>
      <c r="AY188" s="18" t="s">
        <v>283</v>
      </c>
      <c r="BE188" s="217">
        <f>IF(N188="základná",J188,0)</f>
        <v>0</v>
      </c>
      <c r="BF188" s="217">
        <f>IF(N188="znížená",J188,0)</f>
        <v>0</v>
      </c>
      <c r="BG188" s="217">
        <f>IF(N188="zákl. prenesená",J188,0)</f>
        <v>0</v>
      </c>
      <c r="BH188" s="217">
        <f>IF(N188="zníž. prenesená",J188,0)</f>
        <v>0</v>
      </c>
      <c r="BI188" s="217">
        <f>IF(N188="nulová",J188,0)</f>
        <v>0</v>
      </c>
      <c r="BJ188" s="18" t="s">
        <v>87</v>
      </c>
      <c r="BK188" s="217">
        <f>ROUND(I188*H188,2)</f>
        <v>0</v>
      </c>
      <c r="BL188" s="18" t="s">
        <v>289</v>
      </c>
      <c r="BM188" s="216" t="s">
        <v>361</v>
      </c>
    </row>
    <row r="189" s="15" customFormat="1">
      <c r="A189" s="15"/>
      <c r="B189" s="235"/>
      <c r="C189" s="15"/>
      <c r="D189" s="219" t="s">
        <v>291</v>
      </c>
      <c r="E189" s="236" t="s">
        <v>1</v>
      </c>
      <c r="F189" s="237" t="s">
        <v>362</v>
      </c>
      <c r="G189" s="15"/>
      <c r="H189" s="236" t="s">
        <v>1</v>
      </c>
      <c r="I189" s="238"/>
      <c r="J189" s="15"/>
      <c r="K189" s="15"/>
      <c r="L189" s="235"/>
      <c r="M189" s="239"/>
      <c r="N189" s="240"/>
      <c r="O189" s="240"/>
      <c r="P189" s="240"/>
      <c r="Q189" s="240"/>
      <c r="R189" s="240"/>
      <c r="S189" s="240"/>
      <c r="T189" s="241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  <c r="AE189" s="15"/>
      <c r="AT189" s="236" t="s">
        <v>291</v>
      </c>
      <c r="AU189" s="236" t="s">
        <v>87</v>
      </c>
      <c r="AV189" s="15" t="s">
        <v>82</v>
      </c>
      <c r="AW189" s="15" t="s">
        <v>31</v>
      </c>
      <c r="AX189" s="15" t="s">
        <v>75</v>
      </c>
      <c r="AY189" s="236" t="s">
        <v>283</v>
      </c>
    </row>
    <row r="190" s="13" customFormat="1">
      <c r="A190" s="13"/>
      <c r="B190" s="218"/>
      <c r="C190" s="13"/>
      <c r="D190" s="219" t="s">
        <v>291</v>
      </c>
      <c r="E190" s="220" t="s">
        <v>1</v>
      </c>
      <c r="F190" s="221" t="s">
        <v>363</v>
      </c>
      <c r="G190" s="13"/>
      <c r="H190" s="222">
        <v>36.494</v>
      </c>
      <c r="I190" s="223"/>
      <c r="J190" s="13"/>
      <c r="K190" s="13"/>
      <c r="L190" s="218"/>
      <c r="M190" s="224"/>
      <c r="N190" s="225"/>
      <c r="O190" s="225"/>
      <c r="P190" s="225"/>
      <c r="Q190" s="225"/>
      <c r="R190" s="225"/>
      <c r="S190" s="225"/>
      <c r="T190" s="226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T190" s="220" t="s">
        <v>291</v>
      </c>
      <c r="AU190" s="220" t="s">
        <v>87</v>
      </c>
      <c r="AV190" s="13" t="s">
        <v>87</v>
      </c>
      <c r="AW190" s="13" t="s">
        <v>31</v>
      </c>
      <c r="AX190" s="13" t="s">
        <v>82</v>
      </c>
      <c r="AY190" s="220" t="s">
        <v>283</v>
      </c>
    </row>
    <row r="191" s="2" customFormat="1" ht="33" customHeight="1">
      <c r="A191" s="37"/>
      <c r="B191" s="168"/>
      <c r="C191" s="204" t="s">
        <v>364</v>
      </c>
      <c r="D191" s="204" t="s">
        <v>285</v>
      </c>
      <c r="E191" s="205" t="s">
        <v>365</v>
      </c>
      <c r="F191" s="206" t="s">
        <v>366</v>
      </c>
      <c r="G191" s="207" t="s">
        <v>296</v>
      </c>
      <c r="H191" s="208">
        <v>128.08500000000001</v>
      </c>
      <c r="I191" s="209"/>
      <c r="J191" s="210">
        <f>ROUND(I191*H191,2)</f>
        <v>0</v>
      </c>
      <c r="K191" s="211"/>
      <c r="L191" s="38"/>
      <c r="M191" s="212" t="s">
        <v>1</v>
      </c>
      <c r="N191" s="213" t="s">
        <v>41</v>
      </c>
      <c r="O191" s="81"/>
      <c r="P191" s="214">
        <f>O191*H191</f>
        <v>0</v>
      </c>
      <c r="Q191" s="214">
        <v>0.097465599999999999</v>
      </c>
      <c r="R191" s="214">
        <f>Q191*H191</f>
        <v>12.483881376000001</v>
      </c>
      <c r="S191" s="214">
        <v>0</v>
      </c>
      <c r="T191" s="215">
        <f>S191*H191</f>
        <v>0</v>
      </c>
      <c r="U191" s="37"/>
      <c r="V191" s="37"/>
      <c r="W191" s="37"/>
      <c r="X191" s="37"/>
      <c r="Y191" s="37"/>
      <c r="Z191" s="37"/>
      <c r="AA191" s="37"/>
      <c r="AB191" s="37"/>
      <c r="AC191" s="37"/>
      <c r="AD191" s="37"/>
      <c r="AE191" s="37"/>
      <c r="AR191" s="216" t="s">
        <v>289</v>
      </c>
      <c r="AT191" s="216" t="s">
        <v>285</v>
      </c>
      <c r="AU191" s="216" t="s">
        <v>87</v>
      </c>
      <c r="AY191" s="18" t="s">
        <v>283</v>
      </c>
      <c r="BE191" s="217">
        <f>IF(N191="základná",J191,0)</f>
        <v>0</v>
      </c>
      <c r="BF191" s="217">
        <f>IF(N191="znížená",J191,0)</f>
        <v>0</v>
      </c>
      <c r="BG191" s="217">
        <f>IF(N191="zákl. prenesená",J191,0)</f>
        <v>0</v>
      </c>
      <c r="BH191" s="217">
        <f>IF(N191="zníž. prenesená",J191,0)</f>
        <v>0</v>
      </c>
      <c r="BI191" s="217">
        <f>IF(N191="nulová",J191,0)</f>
        <v>0</v>
      </c>
      <c r="BJ191" s="18" t="s">
        <v>87</v>
      </c>
      <c r="BK191" s="217">
        <f>ROUND(I191*H191,2)</f>
        <v>0</v>
      </c>
      <c r="BL191" s="18" t="s">
        <v>289</v>
      </c>
      <c r="BM191" s="216" t="s">
        <v>367</v>
      </c>
    </row>
    <row r="192" s="15" customFormat="1">
      <c r="A192" s="15"/>
      <c r="B192" s="235"/>
      <c r="C192" s="15"/>
      <c r="D192" s="219" t="s">
        <v>291</v>
      </c>
      <c r="E192" s="236" t="s">
        <v>1</v>
      </c>
      <c r="F192" s="237" t="s">
        <v>362</v>
      </c>
      <c r="G192" s="15"/>
      <c r="H192" s="236" t="s">
        <v>1</v>
      </c>
      <c r="I192" s="238"/>
      <c r="J192" s="15"/>
      <c r="K192" s="15"/>
      <c r="L192" s="235"/>
      <c r="M192" s="239"/>
      <c r="N192" s="240"/>
      <c r="O192" s="240"/>
      <c r="P192" s="240"/>
      <c r="Q192" s="240"/>
      <c r="R192" s="240"/>
      <c r="S192" s="240"/>
      <c r="T192" s="241"/>
      <c r="U192" s="15"/>
      <c r="V192" s="15"/>
      <c r="W192" s="15"/>
      <c r="X192" s="15"/>
      <c r="Y192" s="15"/>
      <c r="Z192" s="15"/>
      <c r="AA192" s="15"/>
      <c r="AB192" s="15"/>
      <c r="AC192" s="15"/>
      <c r="AD192" s="15"/>
      <c r="AE192" s="15"/>
      <c r="AT192" s="236" t="s">
        <v>291</v>
      </c>
      <c r="AU192" s="236" t="s">
        <v>87</v>
      </c>
      <c r="AV192" s="15" t="s">
        <v>82</v>
      </c>
      <c r="AW192" s="15" t="s">
        <v>31</v>
      </c>
      <c r="AX192" s="15" t="s">
        <v>75</v>
      </c>
      <c r="AY192" s="236" t="s">
        <v>283</v>
      </c>
    </row>
    <row r="193" s="13" customFormat="1">
      <c r="A193" s="13"/>
      <c r="B193" s="218"/>
      <c r="C193" s="13"/>
      <c r="D193" s="219" t="s">
        <v>291</v>
      </c>
      <c r="E193" s="220" t="s">
        <v>1</v>
      </c>
      <c r="F193" s="221" t="s">
        <v>368</v>
      </c>
      <c r="G193" s="13"/>
      <c r="H193" s="222">
        <v>122.685</v>
      </c>
      <c r="I193" s="223"/>
      <c r="J193" s="13"/>
      <c r="K193" s="13"/>
      <c r="L193" s="218"/>
      <c r="M193" s="224"/>
      <c r="N193" s="225"/>
      <c r="O193" s="225"/>
      <c r="P193" s="225"/>
      <c r="Q193" s="225"/>
      <c r="R193" s="225"/>
      <c r="S193" s="225"/>
      <c r="T193" s="226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T193" s="220" t="s">
        <v>291</v>
      </c>
      <c r="AU193" s="220" t="s">
        <v>87</v>
      </c>
      <c r="AV193" s="13" t="s">
        <v>87</v>
      </c>
      <c r="AW193" s="13" t="s">
        <v>31</v>
      </c>
      <c r="AX193" s="13" t="s">
        <v>75</v>
      </c>
      <c r="AY193" s="220" t="s">
        <v>283</v>
      </c>
    </row>
    <row r="194" s="13" customFormat="1">
      <c r="A194" s="13"/>
      <c r="B194" s="218"/>
      <c r="C194" s="13"/>
      <c r="D194" s="219" t="s">
        <v>291</v>
      </c>
      <c r="E194" s="220" t="s">
        <v>1</v>
      </c>
      <c r="F194" s="221" t="s">
        <v>369</v>
      </c>
      <c r="G194" s="13"/>
      <c r="H194" s="222">
        <v>5.4000000000000004</v>
      </c>
      <c r="I194" s="223"/>
      <c r="J194" s="13"/>
      <c r="K194" s="13"/>
      <c r="L194" s="218"/>
      <c r="M194" s="224"/>
      <c r="N194" s="225"/>
      <c r="O194" s="225"/>
      <c r="P194" s="225"/>
      <c r="Q194" s="225"/>
      <c r="R194" s="225"/>
      <c r="S194" s="225"/>
      <c r="T194" s="226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T194" s="220" t="s">
        <v>291</v>
      </c>
      <c r="AU194" s="220" t="s">
        <v>87</v>
      </c>
      <c r="AV194" s="13" t="s">
        <v>87</v>
      </c>
      <c r="AW194" s="13" t="s">
        <v>31</v>
      </c>
      <c r="AX194" s="13" t="s">
        <v>75</v>
      </c>
      <c r="AY194" s="220" t="s">
        <v>283</v>
      </c>
    </row>
    <row r="195" s="14" customFormat="1">
      <c r="A195" s="14"/>
      <c r="B195" s="227"/>
      <c r="C195" s="14"/>
      <c r="D195" s="219" t="s">
        <v>291</v>
      </c>
      <c r="E195" s="228" t="s">
        <v>1</v>
      </c>
      <c r="F195" s="229" t="s">
        <v>293</v>
      </c>
      <c r="G195" s="14"/>
      <c r="H195" s="230">
        <v>128.08500000000001</v>
      </c>
      <c r="I195" s="231"/>
      <c r="J195" s="14"/>
      <c r="K195" s="14"/>
      <c r="L195" s="227"/>
      <c r="M195" s="232"/>
      <c r="N195" s="233"/>
      <c r="O195" s="233"/>
      <c r="P195" s="233"/>
      <c r="Q195" s="233"/>
      <c r="R195" s="233"/>
      <c r="S195" s="233"/>
      <c r="T195" s="23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T195" s="228" t="s">
        <v>291</v>
      </c>
      <c r="AU195" s="228" t="s">
        <v>87</v>
      </c>
      <c r="AV195" s="14" t="s">
        <v>289</v>
      </c>
      <c r="AW195" s="14" t="s">
        <v>31</v>
      </c>
      <c r="AX195" s="14" t="s">
        <v>82</v>
      </c>
      <c r="AY195" s="228" t="s">
        <v>283</v>
      </c>
    </row>
    <row r="196" s="2" customFormat="1" ht="24.15" customHeight="1">
      <c r="A196" s="37"/>
      <c r="B196" s="168"/>
      <c r="C196" s="204" t="s">
        <v>370</v>
      </c>
      <c r="D196" s="204" t="s">
        <v>285</v>
      </c>
      <c r="E196" s="205" t="s">
        <v>371</v>
      </c>
      <c r="F196" s="206" t="s">
        <v>372</v>
      </c>
      <c r="G196" s="207" t="s">
        <v>373</v>
      </c>
      <c r="H196" s="208">
        <v>32</v>
      </c>
      <c r="I196" s="209"/>
      <c r="J196" s="210">
        <f>ROUND(I196*H196,2)</f>
        <v>0</v>
      </c>
      <c r="K196" s="211"/>
      <c r="L196" s="38"/>
      <c r="M196" s="212" t="s">
        <v>1</v>
      </c>
      <c r="N196" s="213" t="s">
        <v>41</v>
      </c>
      <c r="O196" s="81"/>
      <c r="P196" s="214">
        <f>O196*H196</f>
        <v>0</v>
      </c>
      <c r="Q196" s="214">
        <v>0.021520000000000001</v>
      </c>
      <c r="R196" s="214">
        <f>Q196*H196</f>
        <v>0.68864000000000003</v>
      </c>
      <c r="S196" s="214">
        <v>0</v>
      </c>
      <c r="T196" s="215">
        <f>S196*H196</f>
        <v>0</v>
      </c>
      <c r="U196" s="37"/>
      <c r="V196" s="37"/>
      <c r="W196" s="37"/>
      <c r="X196" s="37"/>
      <c r="Y196" s="37"/>
      <c r="Z196" s="37"/>
      <c r="AA196" s="37"/>
      <c r="AB196" s="37"/>
      <c r="AC196" s="37"/>
      <c r="AD196" s="37"/>
      <c r="AE196" s="37"/>
      <c r="AR196" s="216" t="s">
        <v>289</v>
      </c>
      <c r="AT196" s="216" t="s">
        <v>285</v>
      </c>
      <c r="AU196" s="216" t="s">
        <v>87</v>
      </c>
      <c r="AY196" s="18" t="s">
        <v>283</v>
      </c>
      <c r="BE196" s="217">
        <f>IF(N196="základná",J196,0)</f>
        <v>0</v>
      </c>
      <c r="BF196" s="217">
        <f>IF(N196="znížená",J196,0)</f>
        <v>0</v>
      </c>
      <c r="BG196" s="217">
        <f>IF(N196="zákl. prenesená",J196,0)</f>
        <v>0</v>
      </c>
      <c r="BH196" s="217">
        <f>IF(N196="zníž. prenesená",J196,0)</f>
        <v>0</v>
      </c>
      <c r="BI196" s="217">
        <f>IF(N196="nulová",J196,0)</f>
        <v>0</v>
      </c>
      <c r="BJ196" s="18" t="s">
        <v>87</v>
      </c>
      <c r="BK196" s="217">
        <f>ROUND(I196*H196,2)</f>
        <v>0</v>
      </c>
      <c r="BL196" s="18" t="s">
        <v>289</v>
      </c>
      <c r="BM196" s="216" t="s">
        <v>374</v>
      </c>
    </row>
    <row r="197" s="13" customFormat="1">
      <c r="A197" s="13"/>
      <c r="B197" s="218"/>
      <c r="C197" s="13"/>
      <c r="D197" s="219" t="s">
        <v>291</v>
      </c>
      <c r="E197" s="220" t="s">
        <v>1</v>
      </c>
      <c r="F197" s="221" t="s">
        <v>375</v>
      </c>
      <c r="G197" s="13"/>
      <c r="H197" s="222">
        <v>32</v>
      </c>
      <c r="I197" s="223"/>
      <c r="J197" s="13"/>
      <c r="K197" s="13"/>
      <c r="L197" s="218"/>
      <c r="M197" s="224"/>
      <c r="N197" s="225"/>
      <c r="O197" s="225"/>
      <c r="P197" s="225"/>
      <c r="Q197" s="225"/>
      <c r="R197" s="225"/>
      <c r="S197" s="225"/>
      <c r="T197" s="226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T197" s="220" t="s">
        <v>291</v>
      </c>
      <c r="AU197" s="220" t="s">
        <v>87</v>
      </c>
      <c r="AV197" s="13" t="s">
        <v>87</v>
      </c>
      <c r="AW197" s="13" t="s">
        <v>31</v>
      </c>
      <c r="AX197" s="13" t="s">
        <v>82</v>
      </c>
      <c r="AY197" s="220" t="s">
        <v>283</v>
      </c>
    </row>
    <row r="198" s="2" customFormat="1" ht="24.15" customHeight="1">
      <c r="A198" s="37"/>
      <c r="B198" s="168"/>
      <c r="C198" s="204" t="s">
        <v>376</v>
      </c>
      <c r="D198" s="204" t="s">
        <v>285</v>
      </c>
      <c r="E198" s="205" t="s">
        <v>377</v>
      </c>
      <c r="F198" s="206" t="s">
        <v>378</v>
      </c>
      <c r="G198" s="207" t="s">
        <v>373</v>
      </c>
      <c r="H198" s="208">
        <v>34</v>
      </c>
      <c r="I198" s="209"/>
      <c r="J198" s="210">
        <f>ROUND(I198*H198,2)</f>
        <v>0</v>
      </c>
      <c r="K198" s="211"/>
      <c r="L198" s="38"/>
      <c r="M198" s="212" t="s">
        <v>1</v>
      </c>
      <c r="N198" s="213" t="s">
        <v>41</v>
      </c>
      <c r="O198" s="81"/>
      <c r="P198" s="214">
        <f>O198*H198</f>
        <v>0</v>
      </c>
      <c r="Q198" s="214">
        <v>0.03193</v>
      </c>
      <c r="R198" s="214">
        <f>Q198*H198</f>
        <v>1.08562</v>
      </c>
      <c r="S198" s="214">
        <v>0</v>
      </c>
      <c r="T198" s="215">
        <f>S198*H198</f>
        <v>0</v>
      </c>
      <c r="U198" s="37"/>
      <c r="V198" s="37"/>
      <c r="W198" s="37"/>
      <c r="X198" s="37"/>
      <c r="Y198" s="37"/>
      <c r="Z198" s="37"/>
      <c r="AA198" s="37"/>
      <c r="AB198" s="37"/>
      <c r="AC198" s="37"/>
      <c r="AD198" s="37"/>
      <c r="AE198" s="37"/>
      <c r="AR198" s="216" t="s">
        <v>289</v>
      </c>
      <c r="AT198" s="216" t="s">
        <v>285</v>
      </c>
      <c r="AU198" s="216" t="s">
        <v>87</v>
      </c>
      <c r="AY198" s="18" t="s">
        <v>283</v>
      </c>
      <c r="BE198" s="217">
        <f>IF(N198="základná",J198,0)</f>
        <v>0</v>
      </c>
      <c r="BF198" s="217">
        <f>IF(N198="znížená",J198,0)</f>
        <v>0</v>
      </c>
      <c r="BG198" s="217">
        <f>IF(N198="zákl. prenesená",J198,0)</f>
        <v>0</v>
      </c>
      <c r="BH198" s="217">
        <f>IF(N198="zníž. prenesená",J198,0)</f>
        <v>0</v>
      </c>
      <c r="BI198" s="217">
        <f>IF(N198="nulová",J198,0)</f>
        <v>0</v>
      </c>
      <c r="BJ198" s="18" t="s">
        <v>87</v>
      </c>
      <c r="BK198" s="217">
        <f>ROUND(I198*H198,2)</f>
        <v>0</v>
      </c>
      <c r="BL198" s="18" t="s">
        <v>289</v>
      </c>
      <c r="BM198" s="216" t="s">
        <v>379</v>
      </c>
    </row>
    <row r="199" s="13" customFormat="1">
      <c r="A199" s="13"/>
      <c r="B199" s="218"/>
      <c r="C199" s="13"/>
      <c r="D199" s="219" t="s">
        <v>291</v>
      </c>
      <c r="E199" s="220" t="s">
        <v>1</v>
      </c>
      <c r="F199" s="221" t="s">
        <v>380</v>
      </c>
      <c r="G199" s="13"/>
      <c r="H199" s="222">
        <v>30</v>
      </c>
      <c r="I199" s="223"/>
      <c r="J199" s="13"/>
      <c r="K199" s="13"/>
      <c r="L199" s="218"/>
      <c r="M199" s="224"/>
      <c r="N199" s="225"/>
      <c r="O199" s="225"/>
      <c r="P199" s="225"/>
      <c r="Q199" s="225"/>
      <c r="R199" s="225"/>
      <c r="S199" s="225"/>
      <c r="T199" s="226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T199" s="220" t="s">
        <v>291</v>
      </c>
      <c r="AU199" s="220" t="s">
        <v>87</v>
      </c>
      <c r="AV199" s="13" t="s">
        <v>87</v>
      </c>
      <c r="AW199" s="13" t="s">
        <v>31</v>
      </c>
      <c r="AX199" s="13" t="s">
        <v>75</v>
      </c>
      <c r="AY199" s="220" t="s">
        <v>283</v>
      </c>
    </row>
    <row r="200" s="13" customFormat="1">
      <c r="A200" s="13"/>
      <c r="B200" s="218"/>
      <c r="C200" s="13"/>
      <c r="D200" s="219" t="s">
        <v>291</v>
      </c>
      <c r="E200" s="220" t="s">
        <v>1</v>
      </c>
      <c r="F200" s="221" t="s">
        <v>381</v>
      </c>
      <c r="G200" s="13"/>
      <c r="H200" s="222">
        <v>4</v>
      </c>
      <c r="I200" s="223"/>
      <c r="J200" s="13"/>
      <c r="K200" s="13"/>
      <c r="L200" s="218"/>
      <c r="M200" s="224"/>
      <c r="N200" s="225"/>
      <c r="O200" s="225"/>
      <c r="P200" s="225"/>
      <c r="Q200" s="225"/>
      <c r="R200" s="225"/>
      <c r="S200" s="225"/>
      <c r="T200" s="226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T200" s="220" t="s">
        <v>291</v>
      </c>
      <c r="AU200" s="220" t="s">
        <v>87</v>
      </c>
      <c r="AV200" s="13" t="s">
        <v>87</v>
      </c>
      <c r="AW200" s="13" t="s">
        <v>31</v>
      </c>
      <c r="AX200" s="13" t="s">
        <v>75</v>
      </c>
      <c r="AY200" s="220" t="s">
        <v>283</v>
      </c>
    </row>
    <row r="201" s="14" customFormat="1">
      <c r="A201" s="14"/>
      <c r="B201" s="227"/>
      <c r="C201" s="14"/>
      <c r="D201" s="219" t="s">
        <v>291</v>
      </c>
      <c r="E201" s="228" t="s">
        <v>1</v>
      </c>
      <c r="F201" s="229" t="s">
        <v>293</v>
      </c>
      <c r="G201" s="14"/>
      <c r="H201" s="230">
        <v>34</v>
      </c>
      <c r="I201" s="231"/>
      <c r="J201" s="14"/>
      <c r="K201" s="14"/>
      <c r="L201" s="227"/>
      <c r="M201" s="232"/>
      <c r="N201" s="233"/>
      <c r="O201" s="233"/>
      <c r="P201" s="233"/>
      <c r="Q201" s="233"/>
      <c r="R201" s="233"/>
      <c r="S201" s="233"/>
      <c r="T201" s="234"/>
      <c r="U201" s="14"/>
      <c r="V201" s="14"/>
      <c r="W201" s="14"/>
      <c r="X201" s="14"/>
      <c r="Y201" s="14"/>
      <c r="Z201" s="14"/>
      <c r="AA201" s="14"/>
      <c r="AB201" s="14"/>
      <c r="AC201" s="14"/>
      <c r="AD201" s="14"/>
      <c r="AE201" s="14"/>
      <c r="AT201" s="228" t="s">
        <v>291</v>
      </c>
      <c r="AU201" s="228" t="s">
        <v>87</v>
      </c>
      <c r="AV201" s="14" t="s">
        <v>289</v>
      </c>
      <c r="AW201" s="14" t="s">
        <v>31</v>
      </c>
      <c r="AX201" s="14" t="s">
        <v>82</v>
      </c>
      <c r="AY201" s="228" t="s">
        <v>283</v>
      </c>
    </row>
    <row r="202" s="2" customFormat="1" ht="24.15" customHeight="1">
      <c r="A202" s="37"/>
      <c r="B202" s="168"/>
      <c r="C202" s="204" t="s">
        <v>7</v>
      </c>
      <c r="D202" s="204" t="s">
        <v>285</v>
      </c>
      <c r="E202" s="205" t="s">
        <v>382</v>
      </c>
      <c r="F202" s="206" t="s">
        <v>383</v>
      </c>
      <c r="G202" s="207" t="s">
        <v>373</v>
      </c>
      <c r="H202" s="208">
        <v>9</v>
      </c>
      <c r="I202" s="209"/>
      <c r="J202" s="210">
        <f>ROUND(I202*H202,2)</f>
        <v>0</v>
      </c>
      <c r="K202" s="211"/>
      <c r="L202" s="38"/>
      <c r="M202" s="212" t="s">
        <v>1</v>
      </c>
      <c r="N202" s="213" t="s">
        <v>41</v>
      </c>
      <c r="O202" s="81"/>
      <c r="P202" s="214">
        <f>O202*H202</f>
        <v>0</v>
      </c>
      <c r="Q202" s="214">
        <v>0.067629999999999996</v>
      </c>
      <c r="R202" s="214">
        <f>Q202*H202</f>
        <v>0.60866999999999993</v>
      </c>
      <c r="S202" s="214">
        <v>0</v>
      </c>
      <c r="T202" s="215">
        <f>S202*H202</f>
        <v>0</v>
      </c>
      <c r="U202" s="37"/>
      <c r="V202" s="37"/>
      <c r="W202" s="37"/>
      <c r="X202" s="37"/>
      <c r="Y202" s="37"/>
      <c r="Z202" s="37"/>
      <c r="AA202" s="37"/>
      <c r="AB202" s="37"/>
      <c r="AC202" s="37"/>
      <c r="AD202" s="37"/>
      <c r="AE202" s="37"/>
      <c r="AR202" s="216" t="s">
        <v>289</v>
      </c>
      <c r="AT202" s="216" t="s">
        <v>285</v>
      </c>
      <c r="AU202" s="216" t="s">
        <v>87</v>
      </c>
      <c r="AY202" s="18" t="s">
        <v>283</v>
      </c>
      <c r="BE202" s="217">
        <f>IF(N202="základná",J202,0)</f>
        <v>0</v>
      </c>
      <c r="BF202" s="217">
        <f>IF(N202="znížená",J202,0)</f>
        <v>0</v>
      </c>
      <c r="BG202" s="217">
        <f>IF(N202="zákl. prenesená",J202,0)</f>
        <v>0</v>
      </c>
      <c r="BH202" s="217">
        <f>IF(N202="zníž. prenesená",J202,0)</f>
        <v>0</v>
      </c>
      <c r="BI202" s="217">
        <f>IF(N202="nulová",J202,0)</f>
        <v>0</v>
      </c>
      <c r="BJ202" s="18" t="s">
        <v>87</v>
      </c>
      <c r="BK202" s="217">
        <f>ROUND(I202*H202,2)</f>
        <v>0</v>
      </c>
      <c r="BL202" s="18" t="s">
        <v>289</v>
      </c>
      <c r="BM202" s="216" t="s">
        <v>384</v>
      </c>
    </row>
    <row r="203" s="13" customFormat="1">
      <c r="A203" s="13"/>
      <c r="B203" s="218"/>
      <c r="C203" s="13"/>
      <c r="D203" s="219" t="s">
        <v>291</v>
      </c>
      <c r="E203" s="220" t="s">
        <v>1</v>
      </c>
      <c r="F203" s="221" t="s">
        <v>385</v>
      </c>
      <c r="G203" s="13"/>
      <c r="H203" s="222">
        <v>9</v>
      </c>
      <c r="I203" s="223"/>
      <c r="J203" s="13"/>
      <c r="K203" s="13"/>
      <c r="L203" s="218"/>
      <c r="M203" s="224"/>
      <c r="N203" s="225"/>
      <c r="O203" s="225"/>
      <c r="P203" s="225"/>
      <c r="Q203" s="225"/>
      <c r="R203" s="225"/>
      <c r="S203" s="225"/>
      <c r="T203" s="226"/>
      <c r="U203" s="13"/>
      <c r="V203" s="13"/>
      <c r="W203" s="13"/>
      <c r="X203" s="13"/>
      <c r="Y203" s="13"/>
      <c r="Z203" s="13"/>
      <c r="AA203" s="13"/>
      <c r="AB203" s="13"/>
      <c r="AC203" s="13"/>
      <c r="AD203" s="13"/>
      <c r="AE203" s="13"/>
      <c r="AT203" s="220" t="s">
        <v>291</v>
      </c>
      <c r="AU203" s="220" t="s">
        <v>87</v>
      </c>
      <c r="AV203" s="13" t="s">
        <v>87</v>
      </c>
      <c r="AW203" s="13" t="s">
        <v>31</v>
      </c>
      <c r="AX203" s="13" t="s">
        <v>82</v>
      </c>
      <c r="AY203" s="220" t="s">
        <v>283</v>
      </c>
    </row>
    <row r="204" s="2" customFormat="1" ht="16.5" customHeight="1">
      <c r="A204" s="37"/>
      <c r="B204" s="168"/>
      <c r="C204" s="204" t="s">
        <v>386</v>
      </c>
      <c r="D204" s="204" t="s">
        <v>285</v>
      </c>
      <c r="E204" s="205" t="s">
        <v>387</v>
      </c>
      <c r="F204" s="206" t="s">
        <v>388</v>
      </c>
      <c r="G204" s="207" t="s">
        <v>344</v>
      </c>
      <c r="H204" s="208">
        <v>0.441</v>
      </c>
      <c r="I204" s="209"/>
      <c r="J204" s="210">
        <f>ROUND(I204*H204,2)</f>
        <v>0</v>
      </c>
      <c r="K204" s="211"/>
      <c r="L204" s="38"/>
      <c r="M204" s="212" t="s">
        <v>1</v>
      </c>
      <c r="N204" s="213" t="s">
        <v>41</v>
      </c>
      <c r="O204" s="81"/>
      <c r="P204" s="214">
        <f>O204*H204</f>
        <v>0</v>
      </c>
      <c r="Q204" s="214">
        <v>1.01145</v>
      </c>
      <c r="R204" s="214">
        <f>Q204*H204</f>
        <v>0.44604944999999996</v>
      </c>
      <c r="S204" s="214">
        <v>0</v>
      </c>
      <c r="T204" s="215">
        <f>S204*H204</f>
        <v>0</v>
      </c>
      <c r="U204" s="37"/>
      <c r="V204" s="37"/>
      <c r="W204" s="37"/>
      <c r="X204" s="37"/>
      <c r="Y204" s="37"/>
      <c r="Z204" s="37"/>
      <c r="AA204" s="37"/>
      <c r="AB204" s="37"/>
      <c r="AC204" s="37"/>
      <c r="AD204" s="37"/>
      <c r="AE204" s="37"/>
      <c r="AR204" s="216" t="s">
        <v>289</v>
      </c>
      <c r="AT204" s="216" t="s">
        <v>285</v>
      </c>
      <c r="AU204" s="216" t="s">
        <v>87</v>
      </c>
      <c r="AY204" s="18" t="s">
        <v>283</v>
      </c>
      <c r="BE204" s="217">
        <f>IF(N204="základná",J204,0)</f>
        <v>0</v>
      </c>
      <c r="BF204" s="217">
        <f>IF(N204="znížená",J204,0)</f>
        <v>0</v>
      </c>
      <c r="BG204" s="217">
        <f>IF(N204="zákl. prenesená",J204,0)</f>
        <v>0</v>
      </c>
      <c r="BH204" s="217">
        <f>IF(N204="zníž. prenesená",J204,0)</f>
        <v>0</v>
      </c>
      <c r="BI204" s="217">
        <f>IF(N204="nulová",J204,0)</f>
        <v>0</v>
      </c>
      <c r="BJ204" s="18" t="s">
        <v>87</v>
      </c>
      <c r="BK204" s="217">
        <f>ROUND(I204*H204,2)</f>
        <v>0</v>
      </c>
      <c r="BL204" s="18" t="s">
        <v>289</v>
      </c>
      <c r="BM204" s="216" t="s">
        <v>389</v>
      </c>
    </row>
    <row r="205" s="13" customFormat="1">
      <c r="A205" s="13"/>
      <c r="B205" s="218"/>
      <c r="C205" s="13"/>
      <c r="D205" s="219" t="s">
        <v>291</v>
      </c>
      <c r="E205" s="220" t="s">
        <v>1</v>
      </c>
      <c r="F205" s="221" t="s">
        <v>390</v>
      </c>
      <c r="G205" s="13"/>
      <c r="H205" s="222">
        <v>0.017000000000000001</v>
      </c>
      <c r="I205" s="223"/>
      <c r="J205" s="13"/>
      <c r="K205" s="13"/>
      <c r="L205" s="218"/>
      <c r="M205" s="224"/>
      <c r="N205" s="225"/>
      <c r="O205" s="225"/>
      <c r="P205" s="225"/>
      <c r="Q205" s="225"/>
      <c r="R205" s="225"/>
      <c r="S205" s="225"/>
      <c r="T205" s="226"/>
      <c r="U205" s="13"/>
      <c r="V205" s="13"/>
      <c r="W205" s="13"/>
      <c r="X205" s="13"/>
      <c r="Y205" s="13"/>
      <c r="Z205" s="13"/>
      <c r="AA205" s="13"/>
      <c r="AB205" s="13"/>
      <c r="AC205" s="13"/>
      <c r="AD205" s="13"/>
      <c r="AE205" s="13"/>
      <c r="AT205" s="220" t="s">
        <v>291</v>
      </c>
      <c r="AU205" s="220" t="s">
        <v>87</v>
      </c>
      <c r="AV205" s="13" t="s">
        <v>87</v>
      </c>
      <c r="AW205" s="13" t="s">
        <v>31</v>
      </c>
      <c r="AX205" s="13" t="s">
        <v>75</v>
      </c>
      <c r="AY205" s="220" t="s">
        <v>283</v>
      </c>
    </row>
    <row r="206" s="13" customFormat="1">
      <c r="A206" s="13"/>
      <c r="B206" s="218"/>
      <c r="C206" s="13"/>
      <c r="D206" s="219" t="s">
        <v>291</v>
      </c>
      <c r="E206" s="220" t="s">
        <v>1</v>
      </c>
      <c r="F206" s="221" t="s">
        <v>391</v>
      </c>
      <c r="G206" s="13"/>
      <c r="H206" s="222">
        <v>0.106</v>
      </c>
      <c r="I206" s="223"/>
      <c r="J206" s="13"/>
      <c r="K206" s="13"/>
      <c r="L206" s="218"/>
      <c r="M206" s="224"/>
      <c r="N206" s="225"/>
      <c r="O206" s="225"/>
      <c r="P206" s="225"/>
      <c r="Q206" s="225"/>
      <c r="R206" s="225"/>
      <c r="S206" s="225"/>
      <c r="T206" s="226"/>
      <c r="U206" s="13"/>
      <c r="V206" s="13"/>
      <c r="W206" s="13"/>
      <c r="X206" s="13"/>
      <c r="Y206" s="13"/>
      <c r="Z206" s="13"/>
      <c r="AA206" s="13"/>
      <c r="AB206" s="13"/>
      <c r="AC206" s="13"/>
      <c r="AD206" s="13"/>
      <c r="AE206" s="13"/>
      <c r="AT206" s="220" t="s">
        <v>291</v>
      </c>
      <c r="AU206" s="220" t="s">
        <v>87</v>
      </c>
      <c r="AV206" s="13" t="s">
        <v>87</v>
      </c>
      <c r="AW206" s="13" t="s">
        <v>31</v>
      </c>
      <c r="AX206" s="13" t="s">
        <v>75</v>
      </c>
      <c r="AY206" s="220" t="s">
        <v>283</v>
      </c>
    </row>
    <row r="207" s="13" customFormat="1">
      <c r="A207" s="13"/>
      <c r="B207" s="218"/>
      <c r="C207" s="13"/>
      <c r="D207" s="219" t="s">
        <v>291</v>
      </c>
      <c r="E207" s="220" t="s">
        <v>1</v>
      </c>
      <c r="F207" s="221" t="s">
        <v>392</v>
      </c>
      <c r="G207" s="13"/>
      <c r="H207" s="222">
        <v>0.106</v>
      </c>
      <c r="I207" s="223"/>
      <c r="J207" s="13"/>
      <c r="K207" s="13"/>
      <c r="L207" s="218"/>
      <c r="M207" s="224"/>
      <c r="N207" s="225"/>
      <c r="O207" s="225"/>
      <c r="P207" s="225"/>
      <c r="Q207" s="225"/>
      <c r="R207" s="225"/>
      <c r="S207" s="225"/>
      <c r="T207" s="226"/>
      <c r="U207" s="13"/>
      <c r="V207" s="13"/>
      <c r="W207" s="13"/>
      <c r="X207" s="13"/>
      <c r="Y207" s="13"/>
      <c r="Z207" s="13"/>
      <c r="AA207" s="13"/>
      <c r="AB207" s="13"/>
      <c r="AC207" s="13"/>
      <c r="AD207" s="13"/>
      <c r="AE207" s="13"/>
      <c r="AT207" s="220" t="s">
        <v>291</v>
      </c>
      <c r="AU207" s="220" t="s">
        <v>87</v>
      </c>
      <c r="AV207" s="13" t="s">
        <v>87</v>
      </c>
      <c r="AW207" s="13" t="s">
        <v>31</v>
      </c>
      <c r="AX207" s="13" t="s">
        <v>75</v>
      </c>
      <c r="AY207" s="220" t="s">
        <v>283</v>
      </c>
    </row>
    <row r="208" s="13" customFormat="1">
      <c r="A208" s="13"/>
      <c r="B208" s="218"/>
      <c r="C208" s="13"/>
      <c r="D208" s="219" t="s">
        <v>291</v>
      </c>
      <c r="E208" s="220" t="s">
        <v>1</v>
      </c>
      <c r="F208" s="221" t="s">
        <v>393</v>
      </c>
      <c r="G208" s="13"/>
      <c r="H208" s="222">
        <v>0.106</v>
      </c>
      <c r="I208" s="223"/>
      <c r="J208" s="13"/>
      <c r="K208" s="13"/>
      <c r="L208" s="218"/>
      <c r="M208" s="224"/>
      <c r="N208" s="225"/>
      <c r="O208" s="225"/>
      <c r="P208" s="225"/>
      <c r="Q208" s="225"/>
      <c r="R208" s="225"/>
      <c r="S208" s="225"/>
      <c r="T208" s="226"/>
      <c r="U208" s="13"/>
      <c r="V208" s="13"/>
      <c r="W208" s="13"/>
      <c r="X208" s="13"/>
      <c r="Y208" s="13"/>
      <c r="Z208" s="13"/>
      <c r="AA208" s="13"/>
      <c r="AB208" s="13"/>
      <c r="AC208" s="13"/>
      <c r="AD208" s="13"/>
      <c r="AE208" s="13"/>
      <c r="AT208" s="220" t="s">
        <v>291</v>
      </c>
      <c r="AU208" s="220" t="s">
        <v>87</v>
      </c>
      <c r="AV208" s="13" t="s">
        <v>87</v>
      </c>
      <c r="AW208" s="13" t="s">
        <v>31</v>
      </c>
      <c r="AX208" s="13" t="s">
        <v>75</v>
      </c>
      <c r="AY208" s="220" t="s">
        <v>283</v>
      </c>
    </row>
    <row r="209" s="13" customFormat="1">
      <c r="A209" s="13"/>
      <c r="B209" s="218"/>
      <c r="C209" s="13"/>
      <c r="D209" s="219" t="s">
        <v>291</v>
      </c>
      <c r="E209" s="220" t="s">
        <v>1</v>
      </c>
      <c r="F209" s="221" t="s">
        <v>394</v>
      </c>
      <c r="G209" s="13"/>
      <c r="H209" s="222">
        <v>0.106</v>
      </c>
      <c r="I209" s="223"/>
      <c r="J209" s="13"/>
      <c r="K209" s="13"/>
      <c r="L209" s="218"/>
      <c r="M209" s="224"/>
      <c r="N209" s="225"/>
      <c r="O209" s="225"/>
      <c r="P209" s="225"/>
      <c r="Q209" s="225"/>
      <c r="R209" s="225"/>
      <c r="S209" s="225"/>
      <c r="T209" s="226"/>
      <c r="U209" s="13"/>
      <c r="V209" s="13"/>
      <c r="W209" s="13"/>
      <c r="X209" s="13"/>
      <c r="Y209" s="13"/>
      <c r="Z209" s="13"/>
      <c r="AA209" s="13"/>
      <c r="AB209" s="13"/>
      <c r="AC209" s="13"/>
      <c r="AD209" s="13"/>
      <c r="AE209" s="13"/>
      <c r="AT209" s="220" t="s">
        <v>291</v>
      </c>
      <c r="AU209" s="220" t="s">
        <v>87</v>
      </c>
      <c r="AV209" s="13" t="s">
        <v>87</v>
      </c>
      <c r="AW209" s="13" t="s">
        <v>31</v>
      </c>
      <c r="AX209" s="13" t="s">
        <v>75</v>
      </c>
      <c r="AY209" s="220" t="s">
        <v>283</v>
      </c>
    </row>
    <row r="210" s="14" customFormat="1">
      <c r="A210" s="14"/>
      <c r="B210" s="227"/>
      <c r="C210" s="14"/>
      <c r="D210" s="219" t="s">
        <v>291</v>
      </c>
      <c r="E210" s="228" t="s">
        <v>1</v>
      </c>
      <c r="F210" s="229" t="s">
        <v>293</v>
      </c>
      <c r="G210" s="14"/>
      <c r="H210" s="230">
        <v>0.44099999999999995</v>
      </c>
      <c r="I210" s="231"/>
      <c r="J210" s="14"/>
      <c r="K210" s="14"/>
      <c r="L210" s="227"/>
      <c r="M210" s="232"/>
      <c r="N210" s="233"/>
      <c r="O210" s="233"/>
      <c r="P210" s="233"/>
      <c r="Q210" s="233"/>
      <c r="R210" s="233"/>
      <c r="S210" s="233"/>
      <c r="T210" s="234"/>
      <c r="U210" s="14"/>
      <c r="V210" s="14"/>
      <c r="W210" s="14"/>
      <c r="X210" s="14"/>
      <c r="Y210" s="14"/>
      <c r="Z210" s="14"/>
      <c r="AA210" s="14"/>
      <c r="AB210" s="14"/>
      <c r="AC210" s="14"/>
      <c r="AD210" s="14"/>
      <c r="AE210" s="14"/>
      <c r="AT210" s="228" t="s">
        <v>291</v>
      </c>
      <c r="AU210" s="228" t="s">
        <v>87</v>
      </c>
      <c r="AV210" s="14" t="s">
        <v>289</v>
      </c>
      <c r="AW210" s="14" t="s">
        <v>31</v>
      </c>
      <c r="AX210" s="14" t="s">
        <v>82</v>
      </c>
      <c r="AY210" s="228" t="s">
        <v>283</v>
      </c>
    </row>
    <row r="211" s="2" customFormat="1" ht="33" customHeight="1">
      <c r="A211" s="37"/>
      <c r="B211" s="168"/>
      <c r="C211" s="204" t="s">
        <v>395</v>
      </c>
      <c r="D211" s="204" t="s">
        <v>285</v>
      </c>
      <c r="E211" s="205" t="s">
        <v>396</v>
      </c>
      <c r="F211" s="206" t="s">
        <v>397</v>
      </c>
      <c r="G211" s="207" t="s">
        <v>288</v>
      </c>
      <c r="H211" s="208">
        <v>0.80800000000000005</v>
      </c>
      <c r="I211" s="209"/>
      <c r="J211" s="210">
        <f>ROUND(I211*H211,2)</f>
        <v>0</v>
      </c>
      <c r="K211" s="211"/>
      <c r="L211" s="38"/>
      <c r="M211" s="212" t="s">
        <v>1</v>
      </c>
      <c r="N211" s="213" t="s">
        <v>41</v>
      </c>
      <c r="O211" s="81"/>
      <c r="P211" s="214">
        <f>O211*H211</f>
        <v>0</v>
      </c>
      <c r="Q211" s="214">
        <v>0.108124</v>
      </c>
      <c r="R211" s="214">
        <f>Q211*H211</f>
        <v>0.087364192000000007</v>
      </c>
      <c r="S211" s="214">
        <v>0</v>
      </c>
      <c r="T211" s="215">
        <f>S211*H211</f>
        <v>0</v>
      </c>
      <c r="U211" s="37"/>
      <c r="V211" s="37"/>
      <c r="W211" s="37"/>
      <c r="X211" s="37"/>
      <c r="Y211" s="37"/>
      <c r="Z211" s="37"/>
      <c r="AA211" s="37"/>
      <c r="AB211" s="37"/>
      <c r="AC211" s="37"/>
      <c r="AD211" s="37"/>
      <c r="AE211" s="37"/>
      <c r="AR211" s="216" t="s">
        <v>289</v>
      </c>
      <c r="AT211" s="216" t="s">
        <v>285</v>
      </c>
      <c r="AU211" s="216" t="s">
        <v>87</v>
      </c>
      <c r="AY211" s="18" t="s">
        <v>283</v>
      </c>
      <c r="BE211" s="217">
        <f>IF(N211="základná",J211,0)</f>
        <v>0</v>
      </c>
      <c r="BF211" s="217">
        <f>IF(N211="znížená",J211,0)</f>
        <v>0</v>
      </c>
      <c r="BG211" s="217">
        <f>IF(N211="zákl. prenesená",J211,0)</f>
        <v>0</v>
      </c>
      <c r="BH211" s="217">
        <f>IF(N211="zníž. prenesená",J211,0)</f>
        <v>0</v>
      </c>
      <c r="BI211" s="217">
        <f>IF(N211="nulová",J211,0)</f>
        <v>0</v>
      </c>
      <c r="BJ211" s="18" t="s">
        <v>87</v>
      </c>
      <c r="BK211" s="217">
        <f>ROUND(I211*H211,2)</f>
        <v>0</v>
      </c>
      <c r="BL211" s="18" t="s">
        <v>289</v>
      </c>
      <c r="BM211" s="216" t="s">
        <v>398</v>
      </c>
    </row>
    <row r="212" s="13" customFormat="1">
      <c r="A212" s="13"/>
      <c r="B212" s="218"/>
      <c r="C212" s="13"/>
      <c r="D212" s="219" t="s">
        <v>291</v>
      </c>
      <c r="E212" s="220" t="s">
        <v>1</v>
      </c>
      <c r="F212" s="221" t="s">
        <v>399</v>
      </c>
      <c r="G212" s="13"/>
      <c r="H212" s="222">
        <v>0.80800000000000005</v>
      </c>
      <c r="I212" s="223"/>
      <c r="J212" s="13"/>
      <c r="K212" s="13"/>
      <c r="L212" s="218"/>
      <c r="M212" s="224"/>
      <c r="N212" s="225"/>
      <c r="O212" s="225"/>
      <c r="P212" s="225"/>
      <c r="Q212" s="225"/>
      <c r="R212" s="225"/>
      <c r="S212" s="225"/>
      <c r="T212" s="226"/>
      <c r="U212" s="13"/>
      <c r="V212" s="13"/>
      <c r="W212" s="13"/>
      <c r="X212" s="13"/>
      <c r="Y212" s="13"/>
      <c r="Z212" s="13"/>
      <c r="AA212" s="13"/>
      <c r="AB212" s="13"/>
      <c r="AC212" s="13"/>
      <c r="AD212" s="13"/>
      <c r="AE212" s="13"/>
      <c r="AT212" s="220" t="s">
        <v>291</v>
      </c>
      <c r="AU212" s="220" t="s">
        <v>87</v>
      </c>
      <c r="AV212" s="13" t="s">
        <v>87</v>
      </c>
      <c r="AW212" s="13" t="s">
        <v>31</v>
      </c>
      <c r="AX212" s="13" t="s">
        <v>82</v>
      </c>
      <c r="AY212" s="220" t="s">
        <v>283</v>
      </c>
    </row>
    <row r="213" s="2" customFormat="1" ht="24.15" customHeight="1">
      <c r="A213" s="37"/>
      <c r="B213" s="168"/>
      <c r="C213" s="204" t="s">
        <v>400</v>
      </c>
      <c r="D213" s="204" t="s">
        <v>285</v>
      </c>
      <c r="E213" s="205" t="s">
        <v>401</v>
      </c>
      <c r="F213" s="206" t="s">
        <v>402</v>
      </c>
      <c r="G213" s="207" t="s">
        <v>288</v>
      </c>
      <c r="H213" s="208">
        <v>20.859999999999999</v>
      </c>
      <c r="I213" s="209"/>
      <c r="J213" s="210">
        <f>ROUND(I213*H213,2)</f>
        <v>0</v>
      </c>
      <c r="K213" s="211"/>
      <c r="L213" s="38"/>
      <c r="M213" s="212" t="s">
        <v>1</v>
      </c>
      <c r="N213" s="213" t="s">
        <v>41</v>
      </c>
      <c r="O213" s="81"/>
      <c r="P213" s="214">
        <f>O213*H213</f>
        <v>0</v>
      </c>
      <c r="Q213" s="214">
        <v>0.10811999999999999</v>
      </c>
      <c r="R213" s="214">
        <f>Q213*H213</f>
        <v>2.2553831999999998</v>
      </c>
      <c r="S213" s="214">
        <v>0</v>
      </c>
      <c r="T213" s="215">
        <f>S213*H213</f>
        <v>0</v>
      </c>
      <c r="U213" s="37"/>
      <c r="V213" s="37"/>
      <c r="W213" s="37"/>
      <c r="X213" s="37"/>
      <c r="Y213" s="37"/>
      <c r="Z213" s="37"/>
      <c r="AA213" s="37"/>
      <c r="AB213" s="37"/>
      <c r="AC213" s="37"/>
      <c r="AD213" s="37"/>
      <c r="AE213" s="37"/>
      <c r="AR213" s="216" t="s">
        <v>289</v>
      </c>
      <c r="AT213" s="216" t="s">
        <v>285</v>
      </c>
      <c r="AU213" s="216" t="s">
        <v>87</v>
      </c>
      <c r="AY213" s="18" t="s">
        <v>283</v>
      </c>
      <c r="BE213" s="217">
        <f>IF(N213="základná",J213,0)</f>
        <v>0</v>
      </c>
      <c r="BF213" s="217">
        <f>IF(N213="znížená",J213,0)</f>
        <v>0</v>
      </c>
      <c r="BG213" s="217">
        <f>IF(N213="zákl. prenesená",J213,0)</f>
        <v>0</v>
      </c>
      <c r="BH213" s="217">
        <f>IF(N213="zníž. prenesená",J213,0)</f>
        <v>0</v>
      </c>
      <c r="BI213" s="217">
        <f>IF(N213="nulová",J213,0)</f>
        <v>0</v>
      </c>
      <c r="BJ213" s="18" t="s">
        <v>87</v>
      </c>
      <c r="BK213" s="217">
        <f>ROUND(I213*H213,2)</f>
        <v>0</v>
      </c>
      <c r="BL213" s="18" t="s">
        <v>289</v>
      </c>
      <c r="BM213" s="216" t="s">
        <v>403</v>
      </c>
    </row>
    <row r="214" s="15" customFormat="1">
      <c r="A214" s="15"/>
      <c r="B214" s="235"/>
      <c r="C214" s="15"/>
      <c r="D214" s="219" t="s">
        <v>291</v>
      </c>
      <c r="E214" s="236" t="s">
        <v>1</v>
      </c>
      <c r="F214" s="237" t="s">
        <v>404</v>
      </c>
      <c r="G214" s="15"/>
      <c r="H214" s="236" t="s">
        <v>1</v>
      </c>
      <c r="I214" s="238"/>
      <c r="J214" s="15"/>
      <c r="K214" s="15"/>
      <c r="L214" s="235"/>
      <c r="M214" s="239"/>
      <c r="N214" s="240"/>
      <c r="O214" s="240"/>
      <c r="P214" s="240"/>
      <c r="Q214" s="240"/>
      <c r="R214" s="240"/>
      <c r="S214" s="240"/>
      <c r="T214" s="241"/>
      <c r="U214" s="15"/>
      <c r="V214" s="15"/>
      <c r="W214" s="15"/>
      <c r="X214" s="15"/>
      <c r="Y214" s="15"/>
      <c r="Z214" s="15"/>
      <c r="AA214" s="15"/>
      <c r="AB214" s="15"/>
      <c r="AC214" s="15"/>
      <c r="AD214" s="15"/>
      <c r="AE214" s="15"/>
      <c r="AT214" s="236" t="s">
        <v>291</v>
      </c>
      <c r="AU214" s="236" t="s">
        <v>87</v>
      </c>
      <c r="AV214" s="15" t="s">
        <v>82</v>
      </c>
      <c r="AW214" s="15" t="s">
        <v>31</v>
      </c>
      <c r="AX214" s="15" t="s">
        <v>75</v>
      </c>
      <c r="AY214" s="236" t="s">
        <v>283</v>
      </c>
    </row>
    <row r="215" s="13" customFormat="1">
      <c r="A215" s="13"/>
      <c r="B215" s="218"/>
      <c r="C215" s="13"/>
      <c r="D215" s="219" t="s">
        <v>291</v>
      </c>
      <c r="E215" s="220" t="s">
        <v>1</v>
      </c>
      <c r="F215" s="221" t="s">
        <v>405</v>
      </c>
      <c r="G215" s="13"/>
      <c r="H215" s="222">
        <v>13.587999999999999</v>
      </c>
      <c r="I215" s="223"/>
      <c r="J215" s="13"/>
      <c r="K215" s="13"/>
      <c r="L215" s="218"/>
      <c r="M215" s="224"/>
      <c r="N215" s="225"/>
      <c r="O215" s="225"/>
      <c r="P215" s="225"/>
      <c r="Q215" s="225"/>
      <c r="R215" s="225"/>
      <c r="S215" s="225"/>
      <c r="T215" s="226"/>
      <c r="U215" s="13"/>
      <c r="V215" s="13"/>
      <c r="W215" s="13"/>
      <c r="X215" s="13"/>
      <c r="Y215" s="13"/>
      <c r="Z215" s="13"/>
      <c r="AA215" s="13"/>
      <c r="AB215" s="13"/>
      <c r="AC215" s="13"/>
      <c r="AD215" s="13"/>
      <c r="AE215" s="13"/>
      <c r="AT215" s="220" t="s">
        <v>291</v>
      </c>
      <c r="AU215" s="220" t="s">
        <v>87</v>
      </c>
      <c r="AV215" s="13" t="s">
        <v>87</v>
      </c>
      <c r="AW215" s="13" t="s">
        <v>31</v>
      </c>
      <c r="AX215" s="13" t="s">
        <v>75</v>
      </c>
      <c r="AY215" s="220" t="s">
        <v>283</v>
      </c>
    </row>
    <row r="216" s="15" customFormat="1">
      <c r="A216" s="15"/>
      <c r="B216" s="235"/>
      <c r="C216" s="15"/>
      <c r="D216" s="219" t="s">
        <v>291</v>
      </c>
      <c r="E216" s="236" t="s">
        <v>1</v>
      </c>
      <c r="F216" s="237" t="s">
        <v>406</v>
      </c>
      <c r="G216" s="15"/>
      <c r="H216" s="236" t="s">
        <v>1</v>
      </c>
      <c r="I216" s="238"/>
      <c r="J216" s="15"/>
      <c r="K216" s="15"/>
      <c r="L216" s="235"/>
      <c r="M216" s="239"/>
      <c r="N216" s="240"/>
      <c r="O216" s="240"/>
      <c r="P216" s="240"/>
      <c r="Q216" s="240"/>
      <c r="R216" s="240"/>
      <c r="S216" s="240"/>
      <c r="T216" s="241"/>
      <c r="U216" s="15"/>
      <c r="V216" s="15"/>
      <c r="W216" s="15"/>
      <c r="X216" s="15"/>
      <c r="Y216" s="15"/>
      <c r="Z216" s="15"/>
      <c r="AA216" s="15"/>
      <c r="AB216" s="15"/>
      <c r="AC216" s="15"/>
      <c r="AD216" s="15"/>
      <c r="AE216" s="15"/>
      <c r="AT216" s="236" t="s">
        <v>291</v>
      </c>
      <c r="AU216" s="236" t="s">
        <v>87</v>
      </c>
      <c r="AV216" s="15" t="s">
        <v>82</v>
      </c>
      <c r="AW216" s="15" t="s">
        <v>31</v>
      </c>
      <c r="AX216" s="15" t="s">
        <v>75</v>
      </c>
      <c r="AY216" s="236" t="s">
        <v>283</v>
      </c>
    </row>
    <row r="217" s="13" customFormat="1">
      <c r="A217" s="13"/>
      <c r="B217" s="218"/>
      <c r="C217" s="13"/>
      <c r="D217" s="219" t="s">
        <v>291</v>
      </c>
      <c r="E217" s="220" t="s">
        <v>1</v>
      </c>
      <c r="F217" s="221" t="s">
        <v>407</v>
      </c>
      <c r="G217" s="13"/>
      <c r="H217" s="222">
        <v>7.2720000000000002</v>
      </c>
      <c r="I217" s="223"/>
      <c r="J217" s="13"/>
      <c r="K217" s="13"/>
      <c r="L217" s="218"/>
      <c r="M217" s="224"/>
      <c r="N217" s="225"/>
      <c r="O217" s="225"/>
      <c r="P217" s="225"/>
      <c r="Q217" s="225"/>
      <c r="R217" s="225"/>
      <c r="S217" s="225"/>
      <c r="T217" s="226"/>
      <c r="U217" s="13"/>
      <c r="V217" s="13"/>
      <c r="W217" s="13"/>
      <c r="X217" s="13"/>
      <c r="Y217" s="13"/>
      <c r="Z217" s="13"/>
      <c r="AA217" s="13"/>
      <c r="AB217" s="13"/>
      <c r="AC217" s="13"/>
      <c r="AD217" s="13"/>
      <c r="AE217" s="13"/>
      <c r="AT217" s="220" t="s">
        <v>291</v>
      </c>
      <c r="AU217" s="220" t="s">
        <v>87</v>
      </c>
      <c r="AV217" s="13" t="s">
        <v>87</v>
      </c>
      <c r="AW217" s="13" t="s">
        <v>31</v>
      </c>
      <c r="AX217" s="13" t="s">
        <v>75</v>
      </c>
      <c r="AY217" s="220" t="s">
        <v>283</v>
      </c>
    </row>
    <row r="218" s="14" customFormat="1">
      <c r="A218" s="14"/>
      <c r="B218" s="227"/>
      <c r="C218" s="14"/>
      <c r="D218" s="219" t="s">
        <v>291</v>
      </c>
      <c r="E218" s="228" t="s">
        <v>1</v>
      </c>
      <c r="F218" s="229" t="s">
        <v>293</v>
      </c>
      <c r="G218" s="14"/>
      <c r="H218" s="230">
        <v>20.859999999999999</v>
      </c>
      <c r="I218" s="231"/>
      <c r="J218" s="14"/>
      <c r="K218" s="14"/>
      <c r="L218" s="227"/>
      <c r="M218" s="232"/>
      <c r="N218" s="233"/>
      <c r="O218" s="233"/>
      <c r="P218" s="233"/>
      <c r="Q218" s="233"/>
      <c r="R218" s="233"/>
      <c r="S218" s="233"/>
      <c r="T218" s="234"/>
      <c r="U218" s="14"/>
      <c r="V218" s="14"/>
      <c r="W218" s="14"/>
      <c r="X218" s="14"/>
      <c r="Y218" s="14"/>
      <c r="Z218" s="14"/>
      <c r="AA218" s="14"/>
      <c r="AB218" s="14"/>
      <c r="AC218" s="14"/>
      <c r="AD218" s="14"/>
      <c r="AE218" s="14"/>
      <c r="AT218" s="228" t="s">
        <v>291</v>
      </c>
      <c r="AU218" s="228" t="s">
        <v>87</v>
      </c>
      <c r="AV218" s="14" t="s">
        <v>289</v>
      </c>
      <c r="AW218" s="14" t="s">
        <v>31</v>
      </c>
      <c r="AX218" s="14" t="s">
        <v>82</v>
      </c>
      <c r="AY218" s="228" t="s">
        <v>283</v>
      </c>
    </row>
    <row r="219" s="2" customFormat="1" ht="33" customHeight="1">
      <c r="A219" s="37"/>
      <c r="B219" s="168"/>
      <c r="C219" s="204" t="s">
        <v>408</v>
      </c>
      <c r="D219" s="204" t="s">
        <v>285</v>
      </c>
      <c r="E219" s="205" t="s">
        <v>409</v>
      </c>
      <c r="F219" s="206" t="s">
        <v>410</v>
      </c>
      <c r="G219" s="207" t="s">
        <v>288</v>
      </c>
      <c r="H219" s="208">
        <v>73.299999999999997</v>
      </c>
      <c r="I219" s="209"/>
      <c r="J219" s="210">
        <f>ROUND(I219*H219,2)</f>
        <v>0</v>
      </c>
      <c r="K219" s="211"/>
      <c r="L219" s="38"/>
      <c r="M219" s="212" t="s">
        <v>1</v>
      </c>
      <c r="N219" s="213" t="s">
        <v>41</v>
      </c>
      <c r="O219" s="81"/>
      <c r="P219" s="214">
        <f>O219*H219</f>
        <v>0</v>
      </c>
      <c r="Q219" s="214">
        <v>0.037109999999999997</v>
      </c>
      <c r="R219" s="214">
        <f>Q219*H219</f>
        <v>2.7201629999999999</v>
      </c>
      <c r="S219" s="214">
        <v>0</v>
      </c>
      <c r="T219" s="215">
        <f>S219*H219</f>
        <v>0</v>
      </c>
      <c r="U219" s="37"/>
      <c r="V219" s="37"/>
      <c r="W219" s="37"/>
      <c r="X219" s="37"/>
      <c r="Y219" s="37"/>
      <c r="Z219" s="37"/>
      <c r="AA219" s="37"/>
      <c r="AB219" s="37"/>
      <c r="AC219" s="37"/>
      <c r="AD219" s="37"/>
      <c r="AE219" s="37"/>
      <c r="AR219" s="216" t="s">
        <v>289</v>
      </c>
      <c r="AT219" s="216" t="s">
        <v>285</v>
      </c>
      <c r="AU219" s="216" t="s">
        <v>87</v>
      </c>
      <c r="AY219" s="18" t="s">
        <v>283</v>
      </c>
      <c r="BE219" s="217">
        <f>IF(N219="základná",J219,0)</f>
        <v>0</v>
      </c>
      <c r="BF219" s="217">
        <f>IF(N219="znížená",J219,0)</f>
        <v>0</v>
      </c>
      <c r="BG219" s="217">
        <f>IF(N219="zákl. prenesená",J219,0)</f>
        <v>0</v>
      </c>
      <c r="BH219" s="217">
        <f>IF(N219="zníž. prenesená",J219,0)</f>
        <v>0</v>
      </c>
      <c r="BI219" s="217">
        <f>IF(N219="nulová",J219,0)</f>
        <v>0</v>
      </c>
      <c r="BJ219" s="18" t="s">
        <v>87</v>
      </c>
      <c r="BK219" s="217">
        <f>ROUND(I219*H219,2)</f>
        <v>0</v>
      </c>
      <c r="BL219" s="18" t="s">
        <v>289</v>
      </c>
      <c r="BM219" s="216" t="s">
        <v>411</v>
      </c>
    </row>
    <row r="220" s="15" customFormat="1">
      <c r="A220" s="15"/>
      <c r="B220" s="235"/>
      <c r="C220" s="15"/>
      <c r="D220" s="219" t="s">
        <v>291</v>
      </c>
      <c r="E220" s="236" t="s">
        <v>1</v>
      </c>
      <c r="F220" s="237" t="s">
        <v>404</v>
      </c>
      <c r="G220" s="15"/>
      <c r="H220" s="236" t="s">
        <v>1</v>
      </c>
      <c r="I220" s="238"/>
      <c r="J220" s="15"/>
      <c r="K220" s="15"/>
      <c r="L220" s="235"/>
      <c r="M220" s="239"/>
      <c r="N220" s="240"/>
      <c r="O220" s="240"/>
      <c r="P220" s="240"/>
      <c r="Q220" s="240"/>
      <c r="R220" s="240"/>
      <c r="S220" s="240"/>
      <c r="T220" s="241"/>
      <c r="U220" s="15"/>
      <c r="V220" s="15"/>
      <c r="W220" s="15"/>
      <c r="X220" s="15"/>
      <c r="Y220" s="15"/>
      <c r="Z220" s="15"/>
      <c r="AA220" s="15"/>
      <c r="AB220" s="15"/>
      <c r="AC220" s="15"/>
      <c r="AD220" s="15"/>
      <c r="AE220" s="15"/>
      <c r="AT220" s="236" t="s">
        <v>291</v>
      </c>
      <c r="AU220" s="236" t="s">
        <v>87</v>
      </c>
      <c r="AV220" s="15" t="s">
        <v>82</v>
      </c>
      <c r="AW220" s="15" t="s">
        <v>31</v>
      </c>
      <c r="AX220" s="15" t="s">
        <v>75</v>
      </c>
      <c r="AY220" s="236" t="s">
        <v>283</v>
      </c>
    </row>
    <row r="221" s="13" customFormat="1">
      <c r="A221" s="13"/>
      <c r="B221" s="218"/>
      <c r="C221" s="13"/>
      <c r="D221" s="219" t="s">
        <v>291</v>
      </c>
      <c r="E221" s="220" t="s">
        <v>1</v>
      </c>
      <c r="F221" s="221" t="s">
        <v>412</v>
      </c>
      <c r="G221" s="13"/>
      <c r="H221" s="222">
        <v>9.5999999999999996</v>
      </c>
      <c r="I221" s="223"/>
      <c r="J221" s="13"/>
      <c r="K221" s="13"/>
      <c r="L221" s="218"/>
      <c r="M221" s="224"/>
      <c r="N221" s="225"/>
      <c r="O221" s="225"/>
      <c r="P221" s="225"/>
      <c r="Q221" s="225"/>
      <c r="R221" s="225"/>
      <c r="S221" s="225"/>
      <c r="T221" s="226"/>
      <c r="U221" s="13"/>
      <c r="V221" s="13"/>
      <c r="W221" s="13"/>
      <c r="X221" s="13"/>
      <c r="Y221" s="13"/>
      <c r="Z221" s="13"/>
      <c r="AA221" s="13"/>
      <c r="AB221" s="13"/>
      <c r="AC221" s="13"/>
      <c r="AD221" s="13"/>
      <c r="AE221" s="13"/>
      <c r="AT221" s="220" t="s">
        <v>291</v>
      </c>
      <c r="AU221" s="220" t="s">
        <v>87</v>
      </c>
      <c r="AV221" s="13" t="s">
        <v>87</v>
      </c>
      <c r="AW221" s="13" t="s">
        <v>31</v>
      </c>
      <c r="AX221" s="13" t="s">
        <v>75</v>
      </c>
      <c r="AY221" s="220" t="s">
        <v>283</v>
      </c>
    </row>
    <row r="222" s="15" customFormat="1">
      <c r="A222" s="15"/>
      <c r="B222" s="235"/>
      <c r="C222" s="15"/>
      <c r="D222" s="219" t="s">
        <v>291</v>
      </c>
      <c r="E222" s="236" t="s">
        <v>1</v>
      </c>
      <c r="F222" s="237" t="s">
        <v>413</v>
      </c>
      <c r="G222" s="15"/>
      <c r="H222" s="236" t="s">
        <v>1</v>
      </c>
      <c r="I222" s="238"/>
      <c r="J222" s="15"/>
      <c r="K222" s="15"/>
      <c r="L222" s="235"/>
      <c r="M222" s="239"/>
      <c r="N222" s="240"/>
      <c r="O222" s="240"/>
      <c r="P222" s="240"/>
      <c r="Q222" s="240"/>
      <c r="R222" s="240"/>
      <c r="S222" s="240"/>
      <c r="T222" s="241"/>
      <c r="U222" s="15"/>
      <c r="V222" s="15"/>
      <c r="W222" s="15"/>
      <c r="X222" s="15"/>
      <c r="Y222" s="15"/>
      <c r="Z222" s="15"/>
      <c r="AA222" s="15"/>
      <c r="AB222" s="15"/>
      <c r="AC222" s="15"/>
      <c r="AD222" s="15"/>
      <c r="AE222" s="15"/>
      <c r="AT222" s="236" t="s">
        <v>291</v>
      </c>
      <c r="AU222" s="236" t="s">
        <v>87</v>
      </c>
      <c r="AV222" s="15" t="s">
        <v>82</v>
      </c>
      <c r="AW222" s="15" t="s">
        <v>31</v>
      </c>
      <c r="AX222" s="15" t="s">
        <v>75</v>
      </c>
      <c r="AY222" s="236" t="s">
        <v>283</v>
      </c>
    </row>
    <row r="223" s="13" customFormat="1">
      <c r="A223" s="13"/>
      <c r="B223" s="218"/>
      <c r="C223" s="13"/>
      <c r="D223" s="219" t="s">
        <v>291</v>
      </c>
      <c r="E223" s="220" t="s">
        <v>1</v>
      </c>
      <c r="F223" s="221" t="s">
        <v>412</v>
      </c>
      <c r="G223" s="13"/>
      <c r="H223" s="222">
        <v>9.5999999999999996</v>
      </c>
      <c r="I223" s="223"/>
      <c r="J223" s="13"/>
      <c r="K223" s="13"/>
      <c r="L223" s="218"/>
      <c r="M223" s="224"/>
      <c r="N223" s="225"/>
      <c r="O223" s="225"/>
      <c r="P223" s="225"/>
      <c r="Q223" s="225"/>
      <c r="R223" s="225"/>
      <c r="S223" s="225"/>
      <c r="T223" s="226"/>
      <c r="U223" s="13"/>
      <c r="V223" s="13"/>
      <c r="W223" s="13"/>
      <c r="X223" s="13"/>
      <c r="Y223" s="13"/>
      <c r="Z223" s="13"/>
      <c r="AA223" s="13"/>
      <c r="AB223" s="13"/>
      <c r="AC223" s="13"/>
      <c r="AD223" s="13"/>
      <c r="AE223" s="13"/>
      <c r="AT223" s="220" t="s">
        <v>291</v>
      </c>
      <c r="AU223" s="220" t="s">
        <v>87</v>
      </c>
      <c r="AV223" s="13" t="s">
        <v>87</v>
      </c>
      <c r="AW223" s="13" t="s">
        <v>31</v>
      </c>
      <c r="AX223" s="13" t="s">
        <v>75</v>
      </c>
      <c r="AY223" s="220" t="s">
        <v>283</v>
      </c>
    </row>
    <row r="224" s="15" customFormat="1">
      <c r="A224" s="15"/>
      <c r="B224" s="235"/>
      <c r="C224" s="15"/>
      <c r="D224" s="219" t="s">
        <v>291</v>
      </c>
      <c r="E224" s="236" t="s">
        <v>1</v>
      </c>
      <c r="F224" s="237" t="s">
        <v>414</v>
      </c>
      <c r="G224" s="15"/>
      <c r="H224" s="236" t="s">
        <v>1</v>
      </c>
      <c r="I224" s="238"/>
      <c r="J224" s="15"/>
      <c r="K224" s="15"/>
      <c r="L224" s="235"/>
      <c r="M224" s="239"/>
      <c r="N224" s="240"/>
      <c r="O224" s="240"/>
      <c r="P224" s="240"/>
      <c r="Q224" s="240"/>
      <c r="R224" s="240"/>
      <c r="S224" s="240"/>
      <c r="T224" s="241"/>
      <c r="U224" s="15"/>
      <c r="V224" s="15"/>
      <c r="W224" s="15"/>
      <c r="X224" s="15"/>
      <c r="Y224" s="15"/>
      <c r="Z224" s="15"/>
      <c r="AA224" s="15"/>
      <c r="AB224" s="15"/>
      <c r="AC224" s="15"/>
      <c r="AD224" s="15"/>
      <c r="AE224" s="15"/>
      <c r="AT224" s="236" t="s">
        <v>291</v>
      </c>
      <c r="AU224" s="236" t="s">
        <v>87</v>
      </c>
      <c r="AV224" s="15" t="s">
        <v>82</v>
      </c>
      <c r="AW224" s="15" t="s">
        <v>31</v>
      </c>
      <c r="AX224" s="15" t="s">
        <v>75</v>
      </c>
      <c r="AY224" s="236" t="s">
        <v>283</v>
      </c>
    </row>
    <row r="225" s="13" customFormat="1">
      <c r="A225" s="13"/>
      <c r="B225" s="218"/>
      <c r="C225" s="13"/>
      <c r="D225" s="219" t="s">
        <v>291</v>
      </c>
      <c r="E225" s="220" t="s">
        <v>1</v>
      </c>
      <c r="F225" s="221" t="s">
        <v>412</v>
      </c>
      <c r="G225" s="13"/>
      <c r="H225" s="222">
        <v>9.5999999999999996</v>
      </c>
      <c r="I225" s="223"/>
      <c r="J225" s="13"/>
      <c r="K225" s="13"/>
      <c r="L225" s="218"/>
      <c r="M225" s="224"/>
      <c r="N225" s="225"/>
      <c r="O225" s="225"/>
      <c r="P225" s="225"/>
      <c r="Q225" s="225"/>
      <c r="R225" s="225"/>
      <c r="S225" s="225"/>
      <c r="T225" s="226"/>
      <c r="U225" s="13"/>
      <c r="V225" s="13"/>
      <c r="W225" s="13"/>
      <c r="X225" s="13"/>
      <c r="Y225" s="13"/>
      <c r="Z225" s="13"/>
      <c r="AA225" s="13"/>
      <c r="AB225" s="13"/>
      <c r="AC225" s="13"/>
      <c r="AD225" s="13"/>
      <c r="AE225" s="13"/>
      <c r="AT225" s="220" t="s">
        <v>291</v>
      </c>
      <c r="AU225" s="220" t="s">
        <v>87</v>
      </c>
      <c r="AV225" s="13" t="s">
        <v>87</v>
      </c>
      <c r="AW225" s="13" t="s">
        <v>31</v>
      </c>
      <c r="AX225" s="13" t="s">
        <v>75</v>
      </c>
      <c r="AY225" s="220" t="s">
        <v>283</v>
      </c>
    </row>
    <row r="226" s="15" customFormat="1">
      <c r="A226" s="15"/>
      <c r="B226" s="235"/>
      <c r="C226" s="15"/>
      <c r="D226" s="219" t="s">
        <v>291</v>
      </c>
      <c r="E226" s="236" t="s">
        <v>1</v>
      </c>
      <c r="F226" s="237" t="s">
        <v>415</v>
      </c>
      <c r="G226" s="15"/>
      <c r="H226" s="236" t="s">
        <v>1</v>
      </c>
      <c r="I226" s="238"/>
      <c r="J226" s="15"/>
      <c r="K226" s="15"/>
      <c r="L226" s="235"/>
      <c r="M226" s="239"/>
      <c r="N226" s="240"/>
      <c r="O226" s="240"/>
      <c r="P226" s="240"/>
      <c r="Q226" s="240"/>
      <c r="R226" s="240"/>
      <c r="S226" s="240"/>
      <c r="T226" s="241"/>
      <c r="U226" s="15"/>
      <c r="V226" s="15"/>
      <c r="W226" s="15"/>
      <c r="X226" s="15"/>
      <c r="Y226" s="15"/>
      <c r="Z226" s="15"/>
      <c r="AA226" s="15"/>
      <c r="AB226" s="15"/>
      <c r="AC226" s="15"/>
      <c r="AD226" s="15"/>
      <c r="AE226" s="15"/>
      <c r="AT226" s="236" t="s">
        <v>291</v>
      </c>
      <c r="AU226" s="236" t="s">
        <v>87</v>
      </c>
      <c r="AV226" s="15" t="s">
        <v>82</v>
      </c>
      <c r="AW226" s="15" t="s">
        <v>31</v>
      </c>
      <c r="AX226" s="15" t="s">
        <v>75</v>
      </c>
      <c r="AY226" s="236" t="s">
        <v>283</v>
      </c>
    </row>
    <row r="227" s="13" customFormat="1">
      <c r="A227" s="13"/>
      <c r="B227" s="218"/>
      <c r="C227" s="13"/>
      <c r="D227" s="219" t="s">
        <v>291</v>
      </c>
      <c r="E227" s="220" t="s">
        <v>1</v>
      </c>
      <c r="F227" s="221" t="s">
        <v>412</v>
      </c>
      <c r="G227" s="13"/>
      <c r="H227" s="222">
        <v>9.5999999999999996</v>
      </c>
      <c r="I227" s="223"/>
      <c r="J227" s="13"/>
      <c r="K227" s="13"/>
      <c r="L227" s="218"/>
      <c r="M227" s="224"/>
      <c r="N227" s="225"/>
      <c r="O227" s="225"/>
      <c r="P227" s="225"/>
      <c r="Q227" s="225"/>
      <c r="R227" s="225"/>
      <c r="S227" s="225"/>
      <c r="T227" s="226"/>
      <c r="U227" s="13"/>
      <c r="V227" s="13"/>
      <c r="W227" s="13"/>
      <c r="X227" s="13"/>
      <c r="Y227" s="13"/>
      <c r="Z227" s="13"/>
      <c r="AA227" s="13"/>
      <c r="AB227" s="13"/>
      <c r="AC227" s="13"/>
      <c r="AD227" s="13"/>
      <c r="AE227" s="13"/>
      <c r="AT227" s="220" t="s">
        <v>291</v>
      </c>
      <c r="AU227" s="220" t="s">
        <v>87</v>
      </c>
      <c r="AV227" s="13" t="s">
        <v>87</v>
      </c>
      <c r="AW227" s="13" t="s">
        <v>31</v>
      </c>
      <c r="AX227" s="13" t="s">
        <v>75</v>
      </c>
      <c r="AY227" s="220" t="s">
        <v>283</v>
      </c>
    </row>
    <row r="228" s="15" customFormat="1">
      <c r="A228" s="15"/>
      <c r="B228" s="235"/>
      <c r="C228" s="15"/>
      <c r="D228" s="219" t="s">
        <v>291</v>
      </c>
      <c r="E228" s="236" t="s">
        <v>1</v>
      </c>
      <c r="F228" s="237" t="s">
        <v>416</v>
      </c>
      <c r="G228" s="15"/>
      <c r="H228" s="236" t="s">
        <v>1</v>
      </c>
      <c r="I228" s="238"/>
      <c r="J228" s="15"/>
      <c r="K228" s="15"/>
      <c r="L228" s="235"/>
      <c r="M228" s="239"/>
      <c r="N228" s="240"/>
      <c r="O228" s="240"/>
      <c r="P228" s="240"/>
      <c r="Q228" s="240"/>
      <c r="R228" s="240"/>
      <c r="S228" s="240"/>
      <c r="T228" s="241"/>
      <c r="U228" s="15"/>
      <c r="V228" s="15"/>
      <c r="W228" s="15"/>
      <c r="X228" s="15"/>
      <c r="Y228" s="15"/>
      <c r="Z228" s="15"/>
      <c r="AA228" s="15"/>
      <c r="AB228" s="15"/>
      <c r="AC228" s="15"/>
      <c r="AD228" s="15"/>
      <c r="AE228" s="15"/>
      <c r="AT228" s="236" t="s">
        <v>291</v>
      </c>
      <c r="AU228" s="236" t="s">
        <v>87</v>
      </c>
      <c r="AV228" s="15" t="s">
        <v>82</v>
      </c>
      <c r="AW228" s="15" t="s">
        <v>31</v>
      </c>
      <c r="AX228" s="15" t="s">
        <v>75</v>
      </c>
      <c r="AY228" s="236" t="s">
        <v>283</v>
      </c>
    </row>
    <row r="229" s="13" customFormat="1">
      <c r="A229" s="13"/>
      <c r="B229" s="218"/>
      <c r="C229" s="13"/>
      <c r="D229" s="219" t="s">
        <v>291</v>
      </c>
      <c r="E229" s="220" t="s">
        <v>1</v>
      </c>
      <c r="F229" s="221" t="s">
        <v>412</v>
      </c>
      <c r="G229" s="13"/>
      <c r="H229" s="222">
        <v>9.5999999999999996</v>
      </c>
      <c r="I229" s="223"/>
      <c r="J229" s="13"/>
      <c r="K229" s="13"/>
      <c r="L229" s="218"/>
      <c r="M229" s="224"/>
      <c r="N229" s="225"/>
      <c r="O229" s="225"/>
      <c r="P229" s="225"/>
      <c r="Q229" s="225"/>
      <c r="R229" s="225"/>
      <c r="S229" s="225"/>
      <c r="T229" s="226"/>
      <c r="U229" s="13"/>
      <c r="V229" s="13"/>
      <c r="W229" s="13"/>
      <c r="X229" s="13"/>
      <c r="Y229" s="13"/>
      <c r="Z229" s="13"/>
      <c r="AA229" s="13"/>
      <c r="AB229" s="13"/>
      <c r="AC229" s="13"/>
      <c r="AD229" s="13"/>
      <c r="AE229" s="13"/>
      <c r="AT229" s="220" t="s">
        <v>291</v>
      </c>
      <c r="AU229" s="220" t="s">
        <v>87</v>
      </c>
      <c r="AV229" s="13" t="s">
        <v>87</v>
      </c>
      <c r="AW229" s="13" t="s">
        <v>31</v>
      </c>
      <c r="AX229" s="13" t="s">
        <v>75</v>
      </c>
      <c r="AY229" s="220" t="s">
        <v>283</v>
      </c>
    </row>
    <row r="230" s="15" customFormat="1">
      <c r="A230" s="15"/>
      <c r="B230" s="235"/>
      <c r="C230" s="15"/>
      <c r="D230" s="219" t="s">
        <v>291</v>
      </c>
      <c r="E230" s="236" t="s">
        <v>1</v>
      </c>
      <c r="F230" s="237" t="s">
        <v>362</v>
      </c>
      <c r="G230" s="15"/>
      <c r="H230" s="236" t="s">
        <v>1</v>
      </c>
      <c r="I230" s="238"/>
      <c r="J230" s="15"/>
      <c r="K230" s="15"/>
      <c r="L230" s="235"/>
      <c r="M230" s="239"/>
      <c r="N230" s="240"/>
      <c r="O230" s="240"/>
      <c r="P230" s="240"/>
      <c r="Q230" s="240"/>
      <c r="R230" s="240"/>
      <c r="S230" s="240"/>
      <c r="T230" s="241"/>
      <c r="U230" s="15"/>
      <c r="V230" s="15"/>
      <c r="W230" s="15"/>
      <c r="X230" s="15"/>
      <c r="Y230" s="15"/>
      <c r="Z230" s="15"/>
      <c r="AA230" s="15"/>
      <c r="AB230" s="15"/>
      <c r="AC230" s="15"/>
      <c r="AD230" s="15"/>
      <c r="AE230" s="15"/>
      <c r="AT230" s="236" t="s">
        <v>291</v>
      </c>
      <c r="AU230" s="236" t="s">
        <v>87</v>
      </c>
      <c r="AV230" s="15" t="s">
        <v>82</v>
      </c>
      <c r="AW230" s="15" t="s">
        <v>31</v>
      </c>
      <c r="AX230" s="15" t="s">
        <v>75</v>
      </c>
      <c r="AY230" s="236" t="s">
        <v>283</v>
      </c>
    </row>
    <row r="231" s="13" customFormat="1">
      <c r="A231" s="13"/>
      <c r="B231" s="218"/>
      <c r="C231" s="13"/>
      <c r="D231" s="219" t="s">
        <v>291</v>
      </c>
      <c r="E231" s="220" t="s">
        <v>1</v>
      </c>
      <c r="F231" s="221" t="s">
        <v>417</v>
      </c>
      <c r="G231" s="13"/>
      <c r="H231" s="222">
        <v>25.300000000000001</v>
      </c>
      <c r="I231" s="223"/>
      <c r="J231" s="13"/>
      <c r="K231" s="13"/>
      <c r="L231" s="218"/>
      <c r="M231" s="224"/>
      <c r="N231" s="225"/>
      <c r="O231" s="225"/>
      <c r="P231" s="225"/>
      <c r="Q231" s="225"/>
      <c r="R231" s="225"/>
      <c r="S231" s="225"/>
      <c r="T231" s="226"/>
      <c r="U231" s="13"/>
      <c r="V231" s="13"/>
      <c r="W231" s="13"/>
      <c r="X231" s="13"/>
      <c r="Y231" s="13"/>
      <c r="Z231" s="13"/>
      <c r="AA231" s="13"/>
      <c r="AB231" s="13"/>
      <c r="AC231" s="13"/>
      <c r="AD231" s="13"/>
      <c r="AE231" s="13"/>
      <c r="AT231" s="220" t="s">
        <v>291</v>
      </c>
      <c r="AU231" s="220" t="s">
        <v>87</v>
      </c>
      <c r="AV231" s="13" t="s">
        <v>87</v>
      </c>
      <c r="AW231" s="13" t="s">
        <v>31</v>
      </c>
      <c r="AX231" s="13" t="s">
        <v>75</v>
      </c>
      <c r="AY231" s="220" t="s">
        <v>283</v>
      </c>
    </row>
    <row r="232" s="14" customFormat="1">
      <c r="A232" s="14"/>
      <c r="B232" s="227"/>
      <c r="C232" s="14"/>
      <c r="D232" s="219" t="s">
        <v>291</v>
      </c>
      <c r="E232" s="228" t="s">
        <v>1</v>
      </c>
      <c r="F232" s="229" t="s">
        <v>293</v>
      </c>
      <c r="G232" s="14"/>
      <c r="H232" s="230">
        <v>73.299999999999997</v>
      </c>
      <c r="I232" s="231"/>
      <c r="J232" s="14"/>
      <c r="K232" s="14"/>
      <c r="L232" s="227"/>
      <c r="M232" s="232"/>
      <c r="N232" s="233"/>
      <c r="O232" s="233"/>
      <c r="P232" s="233"/>
      <c r="Q232" s="233"/>
      <c r="R232" s="233"/>
      <c r="S232" s="233"/>
      <c r="T232" s="234"/>
      <c r="U232" s="14"/>
      <c r="V232" s="14"/>
      <c r="W232" s="14"/>
      <c r="X232" s="14"/>
      <c r="Y232" s="14"/>
      <c r="Z232" s="14"/>
      <c r="AA232" s="14"/>
      <c r="AB232" s="14"/>
      <c r="AC232" s="14"/>
      <c r="AD232" s="14"/>
      <c r="AE232" s="14"/>
      <c r="AT232" s="228" t="s">
        <v>291</v>
      </c>
      <c r="AU232" s="228" t="s">
        <v>87</v>
      </c>
      <c r="AV232" s="14" t="s">
        <v>289</v>
      </c>
      <c r="AW232" s="14" t="s">
        <v>31</v>
      </c>
      <c r="AX232" s="14" t="s">
        <v>82</v>
      </c>
      <c r="AY232" s="228" t="s">
        <v>283</v>
      </c>
    </row>
    <row r="233" s="2" customFormat="1" ht="33" customHeight="1">
      <c r="A233" s="37"/>
      <c r="B233" s="168"/>
      <c r="C233" s="204" t="s">
        <v>418</v>
      </c>
      <c r="D233" s="204" t="s">
        <v>285</v>
      </c>
      <c r="E233" s="205" t="s">
        <v>419</v>
      </c>
      <c r="F233" s="206" t="s">
        <v>420</v>
      </c>
      <c r="G233" s="207" t="s">
        <v>288</v>
      </c>
      <c r="H233" s="208">
        <v>514.37199999999996</v>
      </c>
      <c r="I233" s="209"/>
      <c r="J233" s="210">
        <f>ROUND(I233*H233,2)</f>
        <v>0</v>
      </c>
      <c r="K233" s="211"/>
      <c r="L233" s="38"/>
      <c r="M233" s="212" t="s">
        <v>1</v>
      </c>
      <c r="N233" s="213" t="s">
        <v>41</v>
      </c>
      <c r="O233" s="81"/>
      <c r="P233" s="214">
        <f>O233*H233</f>
        <v>0</v>
      </c>
      <c r="Q233" s="214">
        <v>0.074130000000000001</v>
      </c>
      <c r="R233" s="214">
        <f>Q233*H233</f>
        <v>38.130396359999999</v>
      </c>
      <c r="S233" s="214">
        <v>0</v>
      </c>
      <c r="T233" s="215">
        <f>S233*H233</f>
        <v>0</v>
      </c>
      <c r="U233" s="37"/>
      <c r="V233" s="37"/>
      <c r="W233" s="37"/>
      <c r="X233" s="37"/>
      <c r="Y233" s="37"/>
      <c r="Z233" s="37"/>
      <c r="AA233" s="37"/>
      <c r="AB233" s="37"/>
      <c r="AC233" s="37"/>
      <c r="AD233" s="37"/>
      <c r="AE233" s="37"/>
      <c r="AR233" s="216" t="s">
        <v>289</v>
      </c>
      <c r="AT233" s="216" t="s">
        <v>285</v>
      </c>
      <c r="AU233" s="216" t="s">
        <v>87</v>
      </c>
      <c r="AY233" s="18" t="s">
        <v>283</v>
      </c>
      <c r="BE233" s="217">
        <f>IF(N233="základná",J233,0)</f>
        <v>0</v>
      </c>
      <c r="BF233" s="217">
        <f>IF(N233="znížená",J233,0)</f>
        <v>0</v>
      </c>
      <c r="BG233" s="217">
        <f>IF(N233="zákl. prenesená",J233,0)</f>
        <v>0</v>
      </c>
      <c r="BH233" s="217">
        <f>IF(N233="zníž. prenesená",J233,0)</f>
        <v>0</v>
      </c>
      <c r="BI233" s="217">
        <f>IF(N233="nulová",J233,0)</f>
        <v>0</v>
      </c>
      <c r="BJ233" s="18" t="s">
        <v>87</v>
      </c>
      <c r="BK233" s="217">
        <f>ROUND(I233*H233,2)</f>
        <v>0</v>
      </c>
      <c r="BL233" s="18" t="s">
        <v>289</v>
      </c>
      <c r="BM233" s="216" t="s">
        <v>421</v>
      </c>
    </row>
    <row r="234" s="15" customFormat="1">
      <c r="A234" s="15"/>
      <c r="B234" s="235"/>
      <c r="C234" s="15"/>
      <c r="D234" s="219" t="s">
        <v>291</v>
      </c>
      <c r="E234" s="236" t="s">
        <v>1</v>
      </c>
      <c r="F234" s="237" t="s">
        <v>404</v>
      </c>
      <c r="G234" s="15"/>
      <c r="H234" s="236" t="s">
        <v>1</v>
      </c>
      <c r="I234" s="238"/>
      <c r="J234" s="15"/>
      <c r="K234" s="15"/>
      <c r="L234" s="235"/>
      <c r="M234" s="239"/>
      <c r="N234" s="240"/>
      <c r="O234" s="240"/>
      <c r="P234" s="240"/>
      <c r="Q234" s="240"/>
      <c r="R234" s="240"/>
      <c r="S234" s="240"/>
      <c r="T234" s="241"/>
      <c r="U234" s="15"/>
      <c r="V234" s="15"/>
      <c r="W234" s="15"/>
      <c r="X234" s="15"/>
      <c r="Y234" s="15"/>
      <c r="Z234" s="15"/>
      <c r="AA234" s="15"/>
      <c r="AB234" s="15"/>
      <c r="AC234" s="15"/>
      <c r="AD234" s="15"/>
      <c r="AE234" s="15"/>
      <c r="AT234" s="236" t="s">
        <v>291</v>
      </c>
      <c r="AU234" s="236" t="s">
        <v>87</v>
      </c>
      <c r="AV234" s="15" t="s">
        <v>82</v>
      </c>
      <c r="AW234" s="15" t="s">
        <v>31</v>
      </c>
      <c r="AX234" s="15" t="s">
        <v>75</v>
      </c>
      <c r="AY234" s="236" t="s">
        <v>283</v>
      </c>
    </row>
    <row r="235" s="13" customFormat="1">
      <c r="A235" s="13"/>
      <c r="B235" s="218"/>
      <c r="C235" s="13"/>
      <c r="D235" s="219" t="s">
        <v>291</v>
      </c>
      <c r="E235" s="220" t="s">
        <v>1</v>
      </c>
      <c r="F235" s="221" t="s">
        <v>422</v>
      </c>
      <c r="G235" s="13"/>
      <c r="H235" s="222">
        <v>26.324000000000002</v>
      </c>
      <c r="I235" s="223"/>
      <c r="J235" s="13"/>
      <c r="K235" s="13"/>
      <c r="L235" s="218"/>
      <c r="M235" s="224"/>
      <c r="N235" s="225"/>
      <c r="O235" s="225"/>
      <c r="P235" s="225"/>
      <c r="Q235" s="225"/>
      <c r="R235" s="225"/>
      <c r="S235" s="225"/>
      <c r="T235" s="226"/>
      <c r="U235" s="13"/>
      <c r="V235" s="13"/>
      <c r="W235" s="13"/>
      <c r="X235" s="13"/>
      <c r="Y235" s="13"/>
      <c r="Z235" s="13"/>
      <c r="AA235" s="13"/>
      <c r="AB235" s="13"/>
      <c r="AC235" s="13"/>
      <c r="AD235" s="13"/>
      <c r="AE235" s="13"/>
      <c r="AT235" s="220" t="s">
        <v>291</v>
      </c>
      <c r="AU235" s="220" t="s">
        <v>87</v>
      </c>
      <c r="AV235" s="13" t="s">
        <v>87</v>
      </c>
      <c r="AW235" s="13" t="s">
        <v>31</v>
      </c>
      <c r="AX235" s="13" t="s">
        <v>75</v>
      </c>
      <c r="AY235" s="220" t="s">
        <v>283</v>
      </c>
    </row>
    <row r="236" s="13" customFormat="1">
      <c r="A236" s="13"/>
      <c r="B236" s="218"/>
      <c r="C236" s="13"/>
      <c r="D236" s="219" t="s">
        <v>291</v>
      </c>
      <c r="E236" s="220" t="s">
        <v>1</v>
      </c>
      <c r="F236" s="221" t="s">
        <v>423</v>
      </c>
      <c r="G236" s="13"/>
      <c r="H236" s="222">
        <v>48.920000000000002</v>
      </c>
      <c r="I236" s="223"/>
      <c r="J236" s="13"/>
      <c r="K236" s="13"/>
      <c r="L236" s="218"/>
      <c r="M236" s="224"/>
      <c r="N236" s="225"/>
      <c r="O236" s="225"/>
      <c r="P236" s="225"/>
      <c r="Q236" s="225"/>
      <c r="R236" s="225"/>
      <c r="S236" s="225"/>
      <c r="T236" s="226"/>
      <c r="U236" s="13"/>
      <c r="V236" s="13"/>
      <c r="W236" s="13"/>
      <c r="X236" s="13"/>
      <c r="Y236" s="13"/>
      <c r="Z236" s="13"/>
      <c r="AA236" s="13"/>
      <c r="AB236" s="13"/>
      <c r="AC236" s="13"/>
      <c r="AD236" s="13"/>
      <c r="AE236" s="13"/>
      <c r="AT236" s="220" t="s">
        <v>291</v>
      </c>
      <c r="AU236" s="220" t="s">
        <v>87</v>
      </c>
      <c r="AV236" s="13" t="s">
        <v>87</v>
      </c>
      <c r="AW236" s="13" t="s">
        <v>31</v>
      </c>
      <c r="AX236" s="13" t="s">
        <v>75</v>
      </c>
      <c r="AY236" s="220" t="s">
        <v>283</v>
      </c>
    </row>
    <row r="237" s="15" customFormat="1">
      <c r="A237" s="15"/>
      <c r="B237" s="235"/>
      <c r="C237" s="15"/>
      <c r="D237" s="219" t="s">
        <v>291</v>
      </c>
      <c r="E237" s="236" t="s">
        <v>1</v>
      </c>
      <c r="F237" s="237" t="s">
        <v>413</v>
      </c>
      <c r="G237" s="15"/>
      <c r="H237" s="236" t="s">
        <v>1</v>
      </c>
      <c r="I237" s="238"/>
      <c r="J237" s="15"/>
      <c r="K237" s="15"/>
      <c r="L237" s="235"/>
      <c r="M237" s="239"/>
      <c r="N237" s="240"/>
      <c r="O237" s="240"/>
      <c r="P237" s="240"/>
      <c r="Q237" s="240"/>
      <c r="R237" s="240"/>
      <c r="S237" s="240"/>
      <c r="T237" s="241"/>
      <c r="U237" s="15"/>
      <c r="V237" s="15"/>
      <c r="W237" s="15"/>
      <c r="X237" s="15"/>
      <c r="Y237" s="15"/>
      <c r="Z237" s="15"/>
      <c r="AA237" s="15"/>
      <c r="AB237" s="15"/>
      <c r="AC237" s="15"/>
      <c r="AD237" s="15"/>
      <c r="AE237" s="15"/>
      <c r="AT237" s="236" t="s">
        <v>291</v>
      </c>
      <c r="AU237" s="236" t="s">
        <v>87</v>
      </c>
      <c r="AV237" s="15" t="s">
        <v>82</v>
      </c>
      <c r="AW237" s="15" t="s">
        <v>31</v>
      </c>
      <c r="AX237" s="15" t="s">
        <v>75</v>
      </c>
      <c r="AY237" s="236" t="s">
        <v>283</v>
      </c>
    </row>
    <row r="238" s="13" customFormat="1">
      <c r="A238" s="13"/>
      <c r="B238" s="218"/>
      <c r="C238" s="13"/>
      <c r="D238" s="219" t="s">
        <v>291</v>
      </c>
      <c r="E238" s="220" t="s">
        <v>1</v>
      </c>
      <c r="F238" s="221" t="s">
        <v>424</v>
      </c>
      <c r="G238" s="13"/>
      <c r="H238" s="222">
        <v>56.268999999999998</v>
      </c>
      <c r="I238" s="223"/>
      <c r="J238" s="13"/>
      <c r="K238" s="13"/>
      <c r="L238" s="218"/>
      <c r="M238" s="224"/>
      <c r="N238" s="225"/>
      <c r="O238" s="225"/>
      <c r="P238" s="225"/>
      <c r="Q238" s="225"/>
      <c r="R238" s="225"/>
      <c r="S238" s="225"/>
      <c r="T238" s="226"/>
      <c r="U238" s="13"/>
      <c r="V238" s="13"/>
      <c r="W238" s="13"/>
      <c r="X238" s="13"/>
      <c r="Y238" s="13"/>
      <c r="Z238" s="13"/>
      <c r="AA238" s="13"/>
      <c r="AB238" s="13"/>
      <c r="AC238" s="13"/>
      <c r="AD238" s="13"/>
      <c r="AE238" s="13"/>
      <c r="AT238" s="220" t="s">
        <v>291</v>
      </c>
      <c r="AU238" s="220" t="s">
        <v>87</v>
      </c>
      <c r="AV238" s="13" t="s">
        <v>87</v>
      </c>
      <c r="AW238" s="13" t="s">
        <v>31</v>
      </c>
      <c r="AX238" s="13" t="s">
        <v>75</v>
      </c>
      <c r="AY238" s="220" t="s">
        <v>283</v>
      </c>
    </row>
    <row r="239" s="15" customFormat="1">
      <c r="A239" s="15"/>
      <c r="B239" s="235"/>
      <c r="C239" s="15"/>
      <c r="D239" s="219" t="s">
        <v>291</v>
      </c>
      <c r="E239" s="236" t="s">
        <v>1</v>
      </c>
      <c r="F239" s="237" t="s">
        <v>414</v>
      </c>
      <c r="G239" s="15"/>
      <c r="H239" s="236" t="s">
        <v>1</v>
      </c>
      <c r="I239" s="238"/>
      <c r="J239" s="15"/>
      <c r="K239" s="15"/>
      <c r="L239" s="235"/>
      <c r="M239" s="239"/>
      <c r="N239" s="240"/>
      <c r="O239" s="240"/>
      <c r="P239" s="240"/>
      <c r="Q239" s="240"/>
      <c r="R239" s="240"/>
      <c r="S239" s="240"/>
      <c r="T239" s="241"/>
      <c r="U239" s="15"/>
      <c r="V239" s="15"/>
      <c r="W239" s="15"/>
      <c r="X239" s="15"/>
      <c r="Y239" s="15"/>
      <c r="Z239" s="15"/>
      <c r="AA239" s="15"/>
      <c r="AB239" s="15"/>
      <c r="AC239" s="15"/>
      <c r="AD239" s="15"/>
      <c r="AE239" s="15"/>
      <c r="AT239" s="236" t="s">
        <v>291</v>
      </c>
      <c r="AU239" s="236" t="s">
        <v>87</v>
      </c>
      <c r="AV239" s="15" t="s">
        <v>82</v>
      </c>
      <c r="AW239" s="15" t="s">
        <v>31</v>
      </c>
      <c r="AX239" s="15" t="s">
        <v>75</v>
      </c>
      <c r="AY239" s="236" t="s">
        <v>283</v>
      </c>
    </row>
    <row r="240" s="13" customFormat="1">
      <c r="A240" s="13"/>
      <c r="B240" s="218"/>
      <c r="C240" s="13"/>
      <c r="D240" s="219" t="s">
        <v>291</v>
      </c>
      <c r="E240" s="220" t="s">
        <v>1</v>
      </c>
      <c r="F240" s="221" t="s">
        <v>424</v>
      </c>
      <c r="G240" s="13"/>
      <c r="H240" s="222">
        <v>56.268999999999998</v>
      </c>
      <c r="I240" s="223"/>
      <c r="J240" s="13"/>
      <c r="K240" s="13"/>
      <c r="L240" s="218"/>
      <c r="M240" s="224"/>
      <c r="N240" s="225"/>
      <c r="O240" s="225"/>
      <c r="P240" s="225"/>
      <c r="Q240" s="225"/>
      <c r="R240" s="225"/>
      <c r="S240" s="225"/>
      <c r="T240" s="226"/>
      <c r="U240" s="13"/>
      <c r="V240" s="13"/>
      <c r="W240" s="13"/>
      <c r="X240" s="13"/>
      <c r="Y240" s="13"/>
      <c r="Z240" s="13"/>
      <c r="AA240" s="13"/>
      <c r="AB240" s="13"/>
      <c r="AC240" s="13"/>
      <c r="AD240" s="13"/>
      <c r="AE240" s="13"/>
      <c r="AT240" s="220" t="s">
        <v>291</v>
      </c>
      <c r="AU240" s="220" t="s">
        <v>87</v>
      </c>
      <c r="AV240" s="13" t="s">
        <v>87</v>
      </c>
      <c r="AW240" s="13" t="s">
        <v>31</v>
      </c>
      <c r="AX240" s="13" t="s">
        <v>75</v>
      </c>
      <c r="AY240" s="220" t="s">
        <v>283</v>
      </c>
    </row>
    <row r="241" s="15" customFormat="1">
      <c r="A241" s="15"/>
      <c r="B241" s="235"/>
      <c r="C241" s="15"/>
      <c r="D241" s="219" t="s">
        <v>291</v>
      </c>
      <c r="E241" s="236" t="s">
        <v>1</v>
      </c>
      <c r="F241" s="237" t="s">
        <v>415</v>
      </c>
      <c r="G241" s="15"/>
      <c r="H241" s="236" t="s">
        <v>1</v>
      </c>
      <c r="I241" s="238"/>
      <c r="J241" s="15"/>
      <c r="K241" s="15"/>
      <c r="L241" s="235"/>
      <c r="M241" s="239"/>
      <c r="N241" s="240"/>
      <c r="O241" s="240"/>
      <c r="P241" s="240"/>
      <c r="Q241" s="240"/>
      <c r="R241" s="240"/>
      <c r="S241" s="240"/>
      <c r="T241" s="241"/>
      <c r="U241" s="15"/>
      <c r="V241" s="15"/>
      <c r="W241" s="15"/>
      <c r="X241" s="15"/>
      <c r="Y241" s="15"/>
      <c r="Z241" s="15"/>
      <c r="AA241" s="15"/>
      <c r="AB241" s="15"/>
      <c r="AC241" s="15"/>
      <c r="AD241" s="15"/>
      <c r="AE241" s="15"/>
      <c r="AT241" s="236" t="s">
        <v>291</v>
      </c>
      <c r="AU241" s="236" t="s">
        <v>87</v>
      </c>
      <c r="AV241" s="15" t="s">
        <v>82</v>
      </c>
      <c r="AW241" s="15" t="s">
        <v>31</v>
      </c>
      <c r="AX241" s="15" t="s">
        <v>75</v>
      </c>
      <c r="AY241" s="236" t="s">
        <v>283</v>
      </c>
    </row>
    <row r="242" s="13" customFormat="1">
      <c r="A242" s="13"/>
      <c r="B242" s="218"/>
      <c r="C242" s="13"/>
      <c r="D242" s="219" t="s">
        <v>291</v>
      </c>
      <c r="E242" s="220" t="s">
        <v>1</v>
      </c>
      <c r="F242" s="221" t="s">
        <v>424</v>
      </c>
      <c r="G242" s="13"/>
      <c r="H242" s="222">
        <v>56.268999999999998</v>
      </c>
      <c r="I242" s="223"/>
      <c r="J242" s="13"/>
      <c r="K242" s="13"/>
      <c r="L242" s="218"/>
      <c r="M242" s="224"/>
      <c r="N242" s="225"/>
      <c r="O242" s="225"/>
      <c r="P242" s="225"/>
      <c r="Q242" s="225"/>
      <c r="R242" s="225"/>
      <c r="S242" s="225"/>
      <c r="T242" s="226"/>
      <c r="U242" s="13"/>
      <c r="V242" s="13"/>
      <c r="W242" s="13"/>
      <c r="X242" s="13"/>
      <c r="Y242" s="13"/>
      <c r="Z242" s="13"/>
      <c r="AA242" s="13"/>
      <c r="AB242" s="13"/>
      <c r="AC242" s="13"/>
      <c r="AD242" s="13"/>
      <c r="AE242" s="13"/>
      <c r="AT242" s="220" t="s">
        <v>291</v>
      </c>
      <c r="AU242" s="220" t="s">
        <v>87</v>
      </c>
      <c r="AV242" s="13" t="s">
        <v>87</v>
      </c>
      <c r="AW242" s="13" t="s">
        <v>31</v>
      </c>
      <c r="AX242" s="13" t="s">
        <v>75</v>
      </c>
      <c r="AY242" s="220" t="s">
        <v>283</v>
      </c>
    </row>
    <row r="243" s="15" customFormat="1">
      <c r="A243" s="15"/>
      <c r="B243" s="235"/>
      <c r="C243" s="15"/>
      <c r="D243" s="219" t="s">
        <v>291</v>
      </c>
      <c r="E243" s="236" t="s">
        <v>1</v>
      </c>
      <c r="F243" s="237" t="s">
        <v>416</v>
      </c>
      <c r="G243" s="15"/>
      <c r="H243" s="236" t="s">
        <v>1</v>
      </c>
      <c r="I243" s="238"/>
      <c r="J243" s="15"/>
      <c r="K243" s="15"/>
      <c r="L243" s="235"/>
      <c r="M243" s="239"/>
      <c r="N243" s="240"/>
      <c r="O243" s="240"/>
      <c r="P243" s="240"/>
      <c r="Q243" s="240"/>
      <c r="R243" s="240"/>
      <c r="S243" s="240"/>
      <c r="T243" s="241"/>
      <c r="U243" s="15"/>
      <c r="V243" s="15"/>
      <c r="W243" s="15"/>
      <c r="X243" s="15"/>
      <c r="Y243" s="15"/>
      <c r="Z243" s="15"/>
      <c r="AA243" s="15"/>
      <c r="AB243" s="15"/>
      <c r="AC243" s="15"/>
      <c r="AD243" s="15"/>
      <c r="AE243" s="15"/>
      <c r="AT243" s="236" t="s">
        <v>291</v>
      </c>
      <c r="AU243" s="236" t="s">
        <v>87</v>
      </c>
      <c r="AV243" s="15" t="s">
        <v>82</v>
      </c>
      <c r="AW243" s="15" t="s">
        <v>31</v>
      </c>
      <c r="AX243" s="15" t="s">
        <v>75</v>
      </c>
      <c r="AY243" s="236" t="s">
        <v>283</v>
      </c>
    </row>
    <row r="244" s="13" customFormat="1">
      <c r="A244" s="13"/>
      <c r="B244" s="218"/>
      <c r="C244" s="13"/>
      <c r="D244" s="219" t="s">
        <v>291</v>
      </c>
      <c r="E244" s="220" t="s">
        <v>1</v>
      </c>
      <c r="F244" s="221" t="s">
        <v>424</v>
      </c>
      <c r="G244" s="13"/>
      <c r="H244" s="222">
        <v>56.268999999999998</v>
      </c>
      <c r="I244" s="223"/>
      <c r="J244" s="13"/>
      <c r="K244" s="13"/>
      <c r="L244" s="218"/>
      <c r="M244" s="224"/>
      <c r="N244" s="225"/>
      <c r="O244" s="225"/>
      <c r="P244" s="225"/>
      <c r="Q244" s="225"/>
      <c r="R244" s="225"/>
      <c r="S244" s="225"/>
      <c r="T244" s="226"/>
      <c r="U244" s="13"/>
      <c r="V244" s="13"/>
      <c r="W244" s="13"/>
      <c r="X244" s="13"/>
      <c r="Y244" s="13"/>
      <c r="Z244" s="13"/>
      <c r="AA244" s="13"/>
      <c r="AB244" s="13"/>
      <c r="AC244" s="13"/>
      <c r="AD244" s="13"/>
      <c r="AE244" s="13"/>
      <c r="AT244" s="220" t="s">
        <v>291</v>
      </c>
      <c r="AU244" s="220" t="s">
        <v>87</v>
      </c>
      <c r="AV244" s="13" t="s">
        <v>87</v>
      </c>
      <c r="AW244" s="13" t="s">
        <v>31</v>
      </c>
      <c r="AX244" s="13" t="s">
        <v>75</v>
      </c>
      <c r="AY244" s="220" t="s">
        <v>283</v>
      </c>
    </row>
    <row r="245" s="15" customFormat="1">
      <c r="A245" s="15"/>
      <c r="B245" s="235"/>
      <c r="C245" s="15"/>
      <c r="D245" s="219" t="s">
        <v>291</v>
      </c>
      <c r="E245" s="236" t="s">
        <v>1</v>
      </c>
      <c r="F245" s="237" t="s">
        <v>362</v>
      </c>
      <c r="G245" s="15"/>
      <c r="H245" s="236" t="s">
        <v>1</v>
      </c>
      <c r="I245" s="238"/>
      <c r="J245" s="15"/>
      <c r="K245" s="15"/>
      <c r="L245" s="235"/>
      <c r="M245" s="239"/>
      <c r="N245" s="240"/>
      <c r="O245" s="240"/>
      <c r="P245" s="240"/>
      <c r="Q245" s="240"/>
      <c r="R245" s="240"/>
      <c r="S245" s="240"/>
      <c r="T245" s="241"/>
      <c r="U245" s="15"/>
      <c r="V245" s="15"/>
      <c r="W245" s="15"/>
      <c r="X245" s="15"/>
      <c r="Y245" s="15"/>
      <c r="Z245" s="15"/>
      <c r="AA245" s="15"/>
      <c r="AB245" s="15"/>
      <c r="AC245" s="15"/>
      <c r="AD245" s="15"/>
      <c r="AE245" s="15"/>
      <c r="AT245" s="236" t="s">
        <v>291</v>
      </c>
      <c r="AU245" s="236" t="s">
        <v>87</v>
      </c>
      <c r="AV245" s="15" t="s">
        <v>82</v>
      </c>
      <c r="AW245" s="15" t="s">
        <v>31</v>
      </c>
      <c r="AX245" s="15" t="s">
        <v>75</v>
      </c>
      <c r="AY245" s="236" t="s">
        <v>283</v>
      </c>
    </row>
    <row r="246" s="13" customFormat="1">
      <c r="A246" s="13"/>
      <c r="B246" s="218"/>
      <c r="C246" s="13"/>
      <c r="D246" s="219" t="s">
        <v>291</v>
      </c>
      <c r="E246" s="220" t="s">
        <v>1</v>
      </c>
      <c r="F246" s="221" t="s">
        <v>425</v>
      </c>
      <c r="G246" s="13"/>
      <c r="H246" s="222">
        <v>33.392000000000003</v>
      </c>
      <c r="I246" s="223"/>
      <c r="J246" s="13"/>
      <c r="K246" s="13"/>
      <c r="L246" s="218"/>
      <c r="M246" s="224"/>
      <c r="N246" s="225"/>
      <c r="O246" s="225"/>
      <c r="P246" s="225"/>
      <c r="Q246" s="225"/>
      <c r="R246" s="225"/>
      <c r="S246" s="225"/>
      <c r="T246" s="226"/>
      <c r="U246" s="13"/>
      <c r="V246" s="13"/>
      <c r="W246" s="13"/>
      <c r="X246" s="13"/>
      <c r="Y246" s="13"/>
      <c r="Z246" s="13"/>
      <c r="AA246" s="13"/>
      <c r="AB246" s="13"/>
      <c r="AC246" s="13"/>
      <c r="AD246" s="13"/>
      <c r="AE246" s="13"/>
      <c r="AT246" s="220" t="s">
        <v>291</v>
      </c>
      <c r="AU246" s="220" t="s">
        <v>87</v>
      </c>
      <c r="AV246" s="13" t="s">
        <v>87</v>
      </c>
      <c r="AW246" s="13" t="s">
        <v>31</v>
      </c>
      <c r="AX246" s="13" t="s">
        <v>75</v>
      </c>
      <c r="AY246" s="220" t="s">
        <v>283</v>
      </c>
    </row>
    <row r="247" s="13" customFormat="1">
      <c r="A247" s="13"/>
      <c r="B247" s="218"/>
      <c r="C247" s="13"/>
      <c r="D247" s="219" t="s">
        <v>291</v>
      </c>
      <c r="E247" s="220" t="s">
        <v>1</v>
      </c>
      <c r="F247" s="221" t="s">
        <v>426</v>
      </c>
      <c r="G247" s="13"/>
      <c r="H247" s="222">
        <v>102.664</v>
      </c>
      <c r="I247" s="223"/>
      <c r="J247" s="13"/>
      <c r="K247" s="13"/>
      <c r="L247" s="218"/>
      <c r="M247" s="224"/>
      <c r="N247" s="225"/>
      <c r="O247" s="225"/>
      <c r="P247" s="225"/>
      <c r="Q247" s="225"/>
      <c r="R247" s="225"/>
      <c r="S247" s="225"/>
      <c r="T247" s="226"/>
      <c r="U247" s="13"/>
      <c r="V247" s="13"/>
      <c r="W247" s="13"/>
      <c r="X247" s="13"/>
      <c r="Y247" s="13"/>
      <c r="Z247" s="13"/>
      <c r="AA247" s="13"/>
      <c r="AB247" s="13"/>
      <c r="AC247" s="13"/>
      <c r="AD247" s="13"/>
      <c r="AE247" s="13"/>
      <c r="AT247" s="220" t="s">
        <v>291</v>
      </c>
      <c r="AU247" s="220" t="s">
        <v>87</v>
      </c>
      <c r="AV247" s="13" t="s">
        <v>87</v>
      </c>
      <c r="AW247" s="13" t="s">
        <v>31</v>
      </c>
      <c r="AX247" s="13" t="s">
        <v>75</v>
      </c>
      <c r="AY247" s="220" t="s">
        <v>283</v>
      </c>
    </row>
    <row r="248" s="13" customFormat="1">
      <c r="A248" s="13"/>
      <c r="B248" s="218"/>
      <c r="C248" s="13"/>
      <c r="D248" s="219" t="s">
        <v>291</v>
      </c>
      <c r="E248" s="220" t="s">
        <v>1</v>
      </c>
      <c r="F248" s="221" t="s">
        <v>427</v>
      </c>
      <c r="G248" s="13"/>
      <c r="H248" s="222">
        <v>77.995999999999995</v>
      </c>
      <c r="I248" s="223"/>
      <c r="J248" s="13"/>
      <c r="K248" s="13"/>
      <c r="L248" s="218"/>
      <c r="M248" s="224"/>
      <c r="N248" s="225"/>
      <c r="O248" s="225"/>
      <c r="P248" s="225"/>
      <c r="Q248" s="225"/>
      <c r="R248" s="225"/>
      <c r="S248" s="225"/>
      <c r="T248" s="226"/>
      <c r="U248" s="13"/>
      <c r="V248" s="13"/>
      <c r="W248" s="13"/>
      <c r="X248" s="13"/>
      <c r="Y248" s="13"/>
      <c r="Z248" s="13"/>
      <c r="AA248" s="13"/>
      <c r="AB248" s="13"/>
      <c r="AC248" s="13"/>
      <c r="AD248" s="13"/>
      <c r="AE248" s="13"/>
      <c r="AT248" s="220" t="s">
        <v>291</v>
      </c>
      <c r="AU248" s="220" t="s">
        <v>87</v>
      </c>
      <c r="AV248" s="13" t="s">
        <v>87</v>
      </c>
      <c r="AW248" s="13" t="s">
        <v>31</v>
      </c>
      <c r="AX248" s="13" t="s">
        <v>75</v>
      </c>
      <c r="AY248" s="220" t="s">
        <v>283</v>
      </c>
    </row>
    <row r="249" s="14" customFormat="1">
      <c r="A249" s="14"/>
      <c r="B249" s="227"/>
      <c r="C249" s="14"/>
      <c r="D249" s="219" t="s">
        <v>291</v>
      </c>
      <c r="E249" s="228" t="s">
        <v>1</v>
      </c>
      <c r="F249" s="229" t="s">
        <v>293</v>
      </c>
      <c r="G249" s="14"/>
      <c r="H249" s="230">
        <v>514.37199999999996</v>
      </c>
      <c r="I249" s="231"/>
      <c r="J249" s="14"/>
      <c r="K249" s="14"/>
      <c r="L249" s="227"/>
      <c r="M249" s="232"/>
      <c r="N249" s="233"/>
      <c r="O249" s="233"/>
      <c r="P249" s="233"/>
      <c r="Q249" s="233"/>
      <c r="R249" s="233"/>
      <c r="S249" s="233"/>
      <c r="T249" s="234"/>
      <c r="U249" s="14"/>
      <c r="V249" s="14"/>
      <c r="W249" s="14"/>
      <c r="X249" s="14"/>
      <c r="Y249" s="14"/>
      <c r="Z249" s="14"/>
      <c r="AA249" s="14"/>
      <c r="AB249" s="14"/>
      <c r="AC249" s="14"/>
      <c r="AD249" s="14"/>
      <c r="AE249" s="14"/>
      <c r="AT249" s="228" t="s">
        <v>291</v>
      </c>
      <c r="AU249" s="228" t="s">
        <v>87</v>
      </c>
      <c r="AV249" s="14" t="s">
        <v>289</v>
      </c>
      <c r="AW249" s="14" t="s">
        <v>31</v>
      </c>
      <c r="AX249" s="14" t="s">
        <v>82</v>
      </c>
      <c r="AY249" s="228" t="s">
        <v>283</v>
      </c>
    </row>
    <row r="250" s="2" customFormat="1" ht="33" customHeight="1">
      <c r="A250" s="37"/>
      <c r="B250" s="168"/>
      <c r="C250" s="204" t="s">
        <v>428</v>
      </c>
      <c r="D250" s="204" t="s">
        <v>285</v>
      </c>
      <c r="E250" s="205" t="s">
        <v>429</v>
      </c>
      <c r="F250" s="206" t="s">
        <v>430</v>
      </c>
      <c r="G250" s="207" t="s">
        <v>288</v>
      </c>
      <c r="H250" s="208">
        <v>462.12599999999998</v>
      </c>
      <c r="I250" s="209"/>
      <c r="J250" s="210">
        <f>ROUND(I250*H250,2)</f>
        <v>0</v>
      </c>
      <c r="K250" s="211"/>
      <c r="L250" s="38"/>
      <c r="M250" s="212" t="s">
        <v>1</v>
      </c>
      <c r="N250" s="213" t="s">
        <v>41</v>
      </c>
      <c r="O250" s="81"/>
      <c r="P250" s="214">
        <f>O250*H250</f>
        <v>0</v>
      </c>
      <c r="Q250" s="214">
        <v>0.11114449999999999</v>
      </c>
      <c r="R250" s="214">
        <f>Q250*H250</f>
        <v>51.362763206999993</v>
      </c>
      <c r="S250" s="214">
        <v>0</v>
      </c>
      <c r="T250" s="215">
        <f>S250*H250</f>
        <v>0</v>
      </c>
      <c r="U250" s="37"/>
      <c r="V250" s="37"/>
      <c r="W250" s="37"/>
      <c r="X250" s="37"/>
      <c r="Y250" s="37"/>
      <c r="Z250" s="37"/>
      <c r="AA250" s="37"/>
      <c r="AB250" s="37"/>
      <c r="AC250" s="37"/>
      <c r="AD250" s="37"/>
      <c r="AE250" s="37"/>
      <c r="AR250" s="216" t="s">
        <v>289</v>
      </c>
      <c r="AT250" s="216" t="s">
        <v>285</v>
      </c>
      <c r="AU250" s="216" t="s">
        <v>87</v>
      </c>
      <c r="AY250" s="18" t="s">
        <v>283</v>
      </c>
      <c r="BE250" s="217">
        <f>IF(N250="základná",J250,0)</f>
        <v>0</v>
      </c>
      <c r="BF250" s="217">
        <f>IF(N250="znížená",J250,0)</f>
        <v>0</v>
      </c>
      <c r="BG250" s="217">
        <f>IF(N250="zákl. prenesená",J250,0)</f>
        <v>0</v>
      </c>
      <c r="BH250" s="217">
        <f>IF(N250="zníž. prenesená",J250,0)</f>
        <v>0</v>
      </c>
      <c r="BI250" s="217">
        <f>IF(N250="nulová",J250,0)</f>
        <v>0</v>
      </c>
      <c r="BJ250" s="18" t="s">
        <v>87</v>
      </c>
      <c r="BK250" s="217">
        <f>ROUND(I250*H250,2)</f>
        <v>0</v>
      </c>
      <c r="BL250" s="18" t="s">
        <v>289</v>
      </c>
      <c r="BM250" s="216" t="s">
        <v>431</v>
      </c>
    </row>
    <row r="251" s="15" customFormat="1">
      <c r="A251" s="15"/>
      <c r="B251" s="235"/>
      <c r="C251" s="15"/>
      <c r="D251" s="219" t="s">
        <v>291</v>
      </c>
      <c r="E251" s="236" t="s">
        <v>1</v>
      </c>
      <c r="F251" s="237" t="s">
        <v>362</v>
      </c>
      <c r="G251" s="15"/>
      <c r="H251" s="236" t="s">
        <v>1</v>
      </c>
      <c r="I251" s="238"/>
      <c r="J251" s="15"/>
      <c r="K251" s="15"/>
      <c r="L251" s="235"/>
      <c r="M251" s="239"/>
      <c r="N251" s="240"/>
      <c r="O251" s="240"/>
      <c r="P251" s="240"/>
      <c r="Q251" s="240"/>
      <c r="R251" s="240"/>
      <c r="S251" s="240"/>
      <c r="T251" s="241"/>
      <c r="U251" s="15"/>
      <c r="V251" s="15"/>
      <c r="W251" s="15"/>
      <c r="X251" s="15"/>
      <c r="Y251" s="15"/>
      <c r="Z251" s="15"/>
      <c r="AA251" s="15"/>
      <c r="AB251" s="15"/>
      <c r="AC251" s="15"/>
      <c r="AD251" s="15"/>
      <c r="AE251" s="15"/>
      <c r="AT251" s="236" t="s">
        <v>291</v>
      </c>
      <c r="AU251" s="236" t="s">
        <v>87</v>
      </c>
      <c r="AV251" s="15" t="s">
        <v>82</v>
      </c>
      <c r="AW251" s="15" t="s">
        <v>31</v>
      </c>
      <c r="AX251" s="15" t="s">
        <v>75</v>
      </c>
      <c r="AY251" s="236" t="s">
        <v>283</v>
      </c>
    </row>
    <row r="252" s="13" customFormat="1">
      <c r="A252" s="13"/>
      <c r="B252" s="218"/>
      <c r="C252" s="13"/>
      <c r="D252" s="219" t="s">
        <v>291</v>
      </c>
      <c r="E252" s="220" t="s">
        <v>1</v>
      </c>
      <c r="F252" s="221" t="s">
        <v>432</v>
      </c>
      <c r="G252" s="13"/>
      <c r="H252" s="222">
        <v>68.320999999999998</v>
      </c>
      <c r="I252" s="223"/>
      <c r="J252" s="13"/>
      <c r="K252" s="13"/>
      <c r="L252" s="218"/>
      <c r="M252" s="224"/>
      <c r="N252" s="225"/>
      <c r="O252" s="225"/>
      <c r="P252" s="225"/>
      <c r="Q252" s="225"/>
      <c r="R252" s="225"/>
      <c r="S252" s="225"/>
      <c r="T252" s="226"/>
      <c r="U252" s="13"/>
      <c r="V252" s="13"/>
      <c r="W252" s="13"/>
      <c r="X252" s="13"/>
      <c r="Y252" s="13"/>
      <c r="Z252" s="13"/>
      <c r="AA252" s="13"/>
      <c r="AB252" s="13"/>
      <c r="AC252" s="13"/>
      <c r="AD252" s="13"/>
      <c r="AE252" s="13"/>
      <c r="AT252" s="220" t="s">
        <v>291</v>
      </c>
      <c r="AU252" s="220" t="s">
        <v>87</v>
      </c>
      <c r="AV252" s="13" t="s">
        <v>87</v>
      </c>
      <c r="AW252" s="13" t="s">
        <v>31</v>
      </c>
      <c r="AX252" s="13" t="s">
        <v>75</v>
      </c>
      <c r="AY252" s="220" t="s">
        <v>283</v>
      </c>
    </row>
    <row r="253" s="13" customFormat="1">
      <c r="A253" s="13"/>
      <c r="B253" s="218"/>
      <c r="C253" s="13"/>
      <c r="D253" s="219" t="s">
        <v>291</v>
      </c>
      <c r="E253" s="220" t="s">
        <v>1</v>
      </c>
      <c r="F253" s="221" t="s">
        <v>433</v>
      </c>
      <c r="G253" s="13"/>
      <c r="H253" s="222">
        <v>213.36600000000001</v>
      </c>
      <c r="I253" s="223"/>
      <c r="J253" s="13"/>
      <c r="K253" s="13"/>
      <c r="L253" s="218"/>
      <c r="M253" s="224"/>
      <c r="N253" s="225"/>
      <c r="O253" s="225"/>
      <c r="P253" s="225"/>
      <c r="Q253" s="225"/>
      <c r="R253" s="225"/>
      <c r="S253" s="225"/>
      <c r="T253" s="226"/>
      <c r="U253" s="13"/>
      <c r="V253" s="13"/>
      <c r="W253" s="13"/>
      <c r="X253" s="13"/>
      <c r="Y253" s="13"/>
      <c r="Z253" s="13"/>
      <c r="AA253" s="13"/>
      <c r="AB253" s="13"/>
      <c r="AC253" s="13"/>
      <c r="AD253" s="13"/>
      <c r="AE253" s="13"/>
      <c r="AT253" s="220" t="s">
        <v>291</v>
      </c>
      <c r="AU253" s="220" t="s">
        <v>87</v>
      </c>
      <c r="AV253" s="13" t="s">
        <v>87</v>
      </c>
      <c r="AW253" s="13" t="s">
        <v>31</v>
      </c>
      <c r="AX253" s="13" t="s">
        <v>75</v>
      </c>
      <c r="AY253" s="220" t="s">
        <v>283</v>
      </c>
    </row>
    <row r="254" s="13" customFormat="1">
      <c r="A254" s="13"/>
      <c r="B254" s="218"/>
      <c r="C254" s="13"/>
      <c r="D254" s="219" t="s">
        <v>291</v>
      </c>
      <c r="E254" s="220" t="s">
        <v>1</v>
      </c>
      <c r="F254" s="221" t="s">
        <v>434</v>
      </c>
      <c r="G254" s="13"/>
      <c r="H254" s="222">
        <v>87.445999999999998</v>
      </c>
      <c r="I254" s="223"/>
      <c r="J254" s="13"/>
      <c r="K254" s="13"/>
      <c r="L254" s="218"/>
      <c r="M254" s="224"/>
      <c r="N254" s="225"/>
      <c r="O254" s="225"/>
      <c r="P254" s="225"/>
      <c r="Q254" s="225"/>
      <c r="R254" s="225"/>
      <c r="S254" s="225"/>
      <c r="T254" s="226"/>
      <c r="U254" s="13"/>
      <c r="V254" s="13"/>
      <c r="W254" s="13"/>
      <c r="X254" s="13"/>
      <c r="Y254" s="13"/>
      <c r="Z254" s="13"/>
      <c r="AA254" s="13"/>
      <c r="AB254" s="13"/>
      <c r="AC254" s="13"/>
      <c r="AD254" s="13"/>
      <c r="AE254" s="13"/>
      <c r="AT254" s="220" t="s">
        <v>291</v>
      </c>
      <c r="AU254" s="220" t="s">
        <v>87</v>
      </c>
      <c r="AV254" s="13" t="s">
        <v>87</v>
      </c>
      <c r="AW254" s="13" t="s">
        <v>31</v>
      </c>
      <c r="AX254" s="13" t="s">
        <v>75</v>
      </c>
      <c r="AY254" s="220" t="s">
        <v>283</v>
      </c>
    </row>
    <row r="255" s="13" customFormat="1">
      <c r="A255" s="13"/>
      <c r="B255" s="218"/>
      <c r="C255" s="13"/>
      <c r="D255" s="219" t="s">
        <v>291</v>
      </c>
      <c r="E255" s="220" t="s">
        <v>1</v>
      </c>
      <c r="F255" s="221" t="s">
        <v>435</v>
      </c>
      <c r="G255" s="13"/>
      <c r="H255" s="222">
        <v>24.372</v>
      </c>
      <c r="I255" s="223"/>
      <c r="J255" s="13"/>
      <c r="K255" s="13"/>
      <c r="L255" s="218"/>
      <c r="M255" s="224"/>
      <c r="N255" s="225"/>
      <c r="O255" s="225"/>
      <c r="P255" s="225"/>
      <c r="Q255" s="225"/>
      <c r="R255" s="225"/>
      <c r="S255" s="225"/>
      <c r="T255" s="226"/>
      <c r="U255" s="13"/>
      <c r="V255" s="13"/>
      <c r="W255" s="13"/>
      <c r="X255" s="13"/>
      <c r="Y255" s="13"/>
      <c r="Z255" s="13"/>
      <c r="AA255" s="13"/>
      <c r="AB255" s="13"/>
      <c r="AC255" s="13"/>
      <c r="AD255" s="13"/>
      <c r="AE255" s="13"/>
      <c r="AT255" s="220" t="s">
        <v>291</v>
      </c>
      <c r="AU255" s="220" t="s">
        <v>87</v>
      </c>
      <c r="AV255" s="13" t="s">
        <v>87</v>
      </c>
      <c r="AW255" s="13" t="s">
        <v>31</v>
      </c>
      <c r="AX255" s="13" t="s">
        <v>75</v>
      </c>
      <c r="AY255" s="220" t="s">
        <v>283</v>
      </c>
    </row>
    <row r="256" s="13" customFormat="1">
      <c r="A256" s="13"/>
      <c r="B256" s="218"/>
      <c r="C256" s="13"/>
      <c r="D256" s="219" t="s">
        <v>291</v>
      </c>
      <c r="E256" s="220" t="s">
        <v>1</v>
      </c>
      <c r="F256" s="221" t="s">
        <v>436</v>
      </c>
      <c r="G256" s="13"/>
      <c r="H256" s="222">
        <v>68.620999999999995</v>
      </c>
      <c r="I256" s="223"/>
      <c r="J256" s="13"/>
      <c r="K256" s="13"/>
      <c r="L256" s="218"/>
      <c r="M256" s="224"/>
      <c r="N256" s="225"/>
      <c r="O256" s="225"/>
      <c r="P256" s="225"/>
      <c r="Q256" s="225"/>
      <c r="R256" s="225"/>
      <c r="S256" s="225"/>
      <c r="T256" s="226"/>
      <c r="U256" s="13"/>
      <c r="V256" s="13"/>
      <c r="W256" s="13"/>
      <c r="X256" s="13"/>
      <c r="Y256" s="13"/>
      <c r="Z256" s="13"/>
      <c r="AA256" s="13"/>
      <c r="AB256" s="13"/>
      <c r="AC256" s="13"/>
      <c r="AD256" s="13"/>
      <c r="AE256" s="13"/>
      <c r="AT256" s="220" t="s">
        <v>291</v>
      </c>
      <c r="AU256" s="220" t="s">
        <v>87</v>
      </c>
      <c r="AV256" s="13" t="s">
        <v>87</v>
      </c>
      <c r="AW256" s="13" t="s">
        <v>31</v>
      </c>
      <c r="AX256" s="13" t="s">
        <v>75</v>
      </c>
      <c r="AY256" s="220" t="s">
        <v>283</v>
      </c>
    </row>
    <row r="257" s="14" customFormat="1">
      <c r="A257" s="14"/>
      <c r="B257" s="227"/>
      <c r="C257" s="14"/>
      <c r="D257" s="219" t="s">
        <v>291</v>
      </c>
      <c r="E257" s="228" t="s">
        <v>1</v>
      </c>
      <c r="F257" s="229" t="s">
        <v>293</v>
      </c>
      <c r="G257" s="14"/>
      <c r="H257" s="230">
        <v>462.12600000000003</v>
      </c>
      <c r="I257" s="231"/>
      <c r="J257" s="14"/>
      <c r="K257" s="14"/>
      <c r="L257" s="227"/>
      <c r="M257" s="232"/>
      <c r="N257" s="233"/>
      <c r="O257" s="233"/>
      <c r="P257" s="233"/>
      <c r="Q257" s="233"/>
      <c r="R257" s="233"/>
      <c r="S257" s="233"/>
      <c r="T257" s="234"/>
      <c r="U257" s="14"/>
      <c r="V257" s="14"/>
      <c r="W257" s="14"/>
      <c r="X257" s="14"/>
      <c r="Y257" s="14"/>
      <c r="Z257" s="14"/>
      <c r="AA257" s="14"/>
      <c r="AB257" s="14"/>
      <c r="AC257" s="14"/>
      <c r="AD257" s="14"/>
      <c r="AE257" s="14"/>
      <c r="AT257" s="228" t="s">
        <v>291</v>
      </c>
      <c r="AU257" s="228" t="s">
        <v>87</v>
      </c>
      <c r="AV257" s="14" t="s">
        <v>289</v>
      </c>
      <c r="AW257" s="14" t="s">
        <v>31</v>
      </c>
      <c r="AX257" s="14" t="s">
        <v>82</v>
      </c>
      <c r="AY257" s="228" t="s">
        <v>283</v>
      </c>
    </row>
    <row r="258" s="12" customFormat="1" ht="22.8" customHeight="1">
      <c r="A258" s="12"/>
      <c r="B258" s="191"/>
      <c r="C258" s="12"/>
      <c r="D258" s="192" t="s">
        <v>74</v>
      </c>
      <c r="E258" s="202" t="s">
        <v>306</v>
      </c>
      <c r="F258" s="202" t="s">
        <v>437</v>
      </c>
      <c r="G258" s="12"/>
      <c r="H258" s="12"/>
      <c r="I258" s="194"/>
      <c r="J258" s="203">
        <f>BK258</f>
        <v>0</v>
      </c>
      <c r="K258" s="12"/>
      <c r="L258" s="191"/>
      <c r="M258" s="196"/>
      <c r="N258" s="197"/>
      <c r="O258" s="197"/>
      <c r="P258" s="198">
        <f>SUM(P259:P262)</f>
        <v>0</v>
      </c>
      <c r="Q258" s="197"/>
      <c r="R258" s="198">
        <f>SUM(R259:R262)</f>
        <v>38.211326999999997</v>
      </c>
      <c r="S258" s="197"/>
      <c r="T258" s="199">
        <f>SUM(T259:T262)</f>
        <v>0</v>
      </c>
      <c r="U258" s="12"/>
      <c r="V258" s="12"/>
      <c r="W258" s="12"/>
      <c r="X258" s="12"/>
      <c r="Y258" s="12"/>
      <c r="Z258" s="12"/>
      <c r="AA258" s="12"/>
      <c r="AB258" s="12"/>
      <c r="AC258" s="12"/>
      <c r="AD258" s="12"/>
      <c r="AE258" s="12"/>
      <c r="AR258" s="192" t="s">
        <v>82</v>
      </c>
      <c r="AT258" s="200" t="s">
        <v>74</v>
      </c>
      <c r="AU258" s="200" t="s">
        <v>82</v>
      </c>
      <c r="AY258" s="192" t="s">
        <v>283</v>
      </c>
      <c r="BK258" s="201">
        <f>SUM(BK259:BK262)</f>
        <v>0</v>
      </c>
    </row>
    <row r="259" s="2" customFormat="1" ht="33" customHeight="1">
      <c r="A259" s="37"/>
      <c r="B259" s="168"/>
      <c r="C259" s="204" t="s">
        <v>438</v>
      </c>
      <c r="D259" s="204" t="s">
        <v>285</v>
      </c>
      <c r="E259" s="205" t="s">
        <v>439</v>
      </c>
      <c r="F259" s="206" t="s">
        <v>440</v>
      </c>
      <c r="G259" s="207" t="s">
        <v>288</v>
      </c>
      <c r="H259" s="208">
        <v>44.100000000000001</v>
      </c>
      <c r="I259" s="209"/>
      <c r="J259" s="210">
        <f>ROUND(I259*H259,2)</f>
        <v>0</v>
      </c>
      <c r="K259" s="211"/>
      <c r="L259" s="38"/>
      <c r="M259" s="212" t="s">
        <v>1</v>
      </c>
      <c r="N259" s="213" t="s">
        <v>41</v>
      </c>
      <c r="O259" s="81"/>
      <c r="P259" s="214">
        <f>O259*H259</f>
        <v>0</v>
      </c>
      <c r="Q259" s="214">
        <v>0.40481</v>
      </c>
      <c r="R259" s="214">
        <f>Q259*H259</f>
        <v>17.852121</v>
      </c>
      <c r="S259" s="214">
        <v>0</v>
      </c>
      <c r="T259" s="215">
        <f>S259*H259</f>
        <v>0</v>
      </c>
      <c r="U259" s="37"/>
      <c r="V259" s="37"/>
      <c r="W259" s="37"/>
      <c r="X259" s="37"/>
      <c r="Y259" s="37"/>
      <c r="Z259" s="37"/>
      <c r="AA259" s="37"/>
      <c r="AB259" s="37"/>
      <c r="AC259" s="37"/>
      <c r="AD259" s="37"/>
      <c r="AE259" s="37"/>
      <c r="AR259" s="216" t="s">
        <v>289</v>
      </c>
      <c r="AT259" s="216" t="s">
        <v>285</v>
      </c>
      <c r="AU259" s="216" t="s">
        <v>87</v>
      </c>
      <c r="AY259" s="18" t="s">
        <v>283</v>
      </c>
      <c r="BE259" s="217">
        <f>IF(N259="základná",J259,0)</f>
        <v>0</v>
      </c>
      <c r="BF259" s="217">
        <f>IF(N259="znížená",J259,0)</f>
        <v>0</v>
      </c>
      <c r="BG259" s="217">
        <f>IF(N259="zákl. prenesená",J259,0)</f>
        <v>0</v>
      </c>
      <c r="BH259" s="217">
        <f>IF(N259="zníž. prenesená",J259,0)</f>
        <v>0</v>
      </c>
      <c r="BI259" s="217">
        <f>IF(N259="nulová",J259,0)</f>
        <v>0</v>
      </c>
      <c r="BJ259" s="18" t="s">
        <v>87</v>
      </c>
      <c r="BK259" s="217">
        <f>ROUND(I259*H259,2)</f>
        <v>0</v>
      </c>
      <c r="BL259" s="18" t="s">
        <v>289</v>
      </c>
      <c r="BM259" s="216" t="s">
        <v>441</v>
      </c>
    </row>
    <row r="260" s="13" customFormat="1">
      <c r="A260" s="13"/>
      <c r="B260" s="218"/>
      <c r="C260" s="13"/>
      <c r="D260" s="219" t="s">
        <v>291</v>
      </c>
      <c r="E260" s="220" t="s">
        <v>1</v>
      </c>
      <c r="F260" s="221" t="s">
        <v>356</v>
      </c>
      <c r="G260" s="13"/>
      <c r="H260" s="222">
        <v>44.100000000000001</v>
      </c>
      <c r="I260" s="223"/>
      <c r="J260" s="13"/>
      <c r="K260" s="13"/>
      <c r="L260" s="218"/>
      <c r="M260" s="224"/>
      <c r="N260" s="225"/>
      <c r="O260" s="225"/>
      <c r="P260" s="225"/>
      <c r="Q260" s="225"/>
      <c r="R260" s="225"/>
      <c r="S260" s="225"/>
      <c r="T260" s="226"/>
      <c r="U260" s="13"/>
      <c r="V260" s="13"/>
      <c r="W260" s="13"/>
      <c r="X260" s="13"/>
      <c r="Y260" s="13"/>
      <c r="Z260" s="13"/>
      <c r="AA260" s="13"/>
      <c r="AB260" s="13"/>
      <c r="AC260" s="13"/>
      <c r="AD260" s="13"/>
      <c r="AE260" s="13"/>
      <c r="AT260" s="220" t="s">
        <v>291</v>
      </c>
      <c r="AU260" s="220" t="s">
        <v>87</v>
      </c>
      <c r="AV260" s="13" t="s">
        <v>87</v>
      </c>
      <c r="AW260" s="13" t="s">
        <v>31</v>
      </c>
      <c r="AX260" s="13" t="s">
        <v>82</v>
      </c>
      <c r="AY260" s="220" t="s">
        <v>283</v>
      </c>
    </row>
    <row r="261" s="2" customFormat="1" ht="24.15" customHeight="1">
      <c r="A261" s="37"/>
      <c r="B261" s="168"/>
      <c r="C261" s="204" t="s">
        <v>442</v>
      </c>
      <c r="D261" s="204" t="s">
        <v>285</v>
      </c>
      <c r="E261" s="205" t="s">
        <v>443</v>
      </c>
      <c r="F261" s="206" t="s">
        <v>444</v>
      </c>
      <c r="G261" s="207" t="s">
        <v>288</v>
      </c>
      <c r="H261" s="208">
        <v>44.100000000000001</v>
      </c>
      <c r="I261" s="209"/>
      <c r="J261" s="210">
        <f>ROUND(I261*H261,2)</f>
        <v>0</v>
      </c>
      <c r="K261" s="211"/>
      <c r="L261" s="38"/>
      <c r="M261" s="212" t="s">
        <v>1</v>
      </c>
      <c r="N261" s="213" t="s">
        <v>41</v>
      </c>
      <c r="O261" s="81"/>
      <c r="P261" s="214">
        <f>O261*H261</f>
        <v>0</v>
      </c>
      <c r="Q261" s="214">
        <v>0.46166000000000001</v>
      </c>
      <c r="R261" s="214">
        <f>Q261*H261</f>
        <v>20.359206</v>
      </c>
      <c r="S261" s="214">
        <v>0</v>
      </c>
      <c r="T261" s="215">
        <f>S261*H261</f>
        <v>0</v>
      </c>
      <c r="U261" s="37"/>
      <c r="V261" s="37"/>
      <c r="W261" s="37"/>
      <c r="X261" s="37"/>
      <c r="Y261" s="37"/>
      <c r="Z261" s="37"/>
      <c r="AA261" s="37"/>
      <c r="AB261" s="37"/>
      <c r="AC261" s="37"/>
      <c r="AD261" s="37"/>
      <c r="AE261" s="37"/>
      <c r="AR261" s="216" t="s">
        <v>289</v>
      </c>
      <c r="AT261" s="216" t="s">
        <v>285</v>
      </c>
      <c r="AU261" s="216" t="s">
        <v>87</v>
      </c>
      <c r="AY261" s="18" t="s">
        <v>283</v>
      </c>
      <c r="BE261" s="217">
        <f>IF(N261="základná",J261,0)</f>
        <v>0</v>
      </c>
      <c r="BF261" s="217">
        <f>IF(N261="znížená",J261,0)</f>
        <v>0</v>
      </c>
      <c r="BG261" s="217">
        <f>IF(N261="zákl. prenesená",J261,0)</f>
        <v>0</v>
      </c>
      <c r="BH261" s="217">
        <f>IF(N261="zníž. prenesená",J261,0)</f>
        <v>0</v>
      </c>
      <c r="BI261" s="217">
        <f>IF(N261="nulová",J261,0)</f>
        <v>0</v>
      </c>
      <c r="BJ261" s="18" t="s">
        <v>87</v>
      </c>
      <c r="BK261" s="217">
        <f>ROUND(I261*H261,2)</f>
        <v>0</v>
      </c>
      <c r="BL261" s="18" t="s">
        <v>289</v>
      </c>
      <c r="BM261" s="216" t="s">
        <v>445</v>
      </c>
    </row>
    <row r="262" s="13" customFormat="1">
      <c r="A262" s="13"/>
      <c r="B262" s="218"/>
      <c r="C262" s="13"/>
      <c r="D262" s="219" t="s">
        <v>291</v>
      </c>
      <c r="E262" s="220" t="s">
        <v>1</v>
      </c>
      <c r="F262" s="221" t="s">
        <v>356</v>
      </c>
      <c r="G262" s="13"/>
      <c r="H262" s="222">
        <v>44.100000000000001</v>
      </c>
      <c r="I262" s="223"/>
      <c r="J262" s="13"/>
      <c r="K262" s="13"/>
      <c r="L262" s="218"/>
      <c r="M262" s="224"/>
      <c r="N262" s="225"/>
      <c r="O262" s="225"/>
      <c r="P262" s="225"/>
      <c r="Q262" s="225"/>
      <c r="R262" s="225"/>
      <c r="S262" s="225"/>
      <c r="T262" s="226"/>
      <c r="U262" s="13"/>
      <c r="V262" s="13"/>
      <c r="W262" s="13"/>
      <c r="X262" s="13"/>
      <c r="Y262" s="13"/>
      <c r="Z262" s="13"/>
      <c r="AA262" s="13"/>
      <c r="AB262" s="13"/>
      <c r="AC262" s="13"/>
      <c r="AD262" s="13"/>
      <c r="AE262" s="13"/>
      <c r="AT262" s="220" t="s">
        <v>291</v>
      </c>
      <c r="AU262" s="220" t="s">
        <v>87</v>
      </c>
      <c r="AV262" s="13" t="s">
        <v>87</v>
      </c>
      <c r="AW262" s="13" t="s">
        <v>31</v>
      </c>
      <c r="AX262" s="13" t="s">
        <v>82</v>
      </c>
      <c r="AY262" s="220" t="s">
        <v>283</v>
      </c>
    </row>
    <row r="263" s="12" customFormat="1" ht="22.8" customHeight="1">
      <c r="A263" s="12"/>
      <c r="B263" s="191"/>
      <c r="C263" s="12"/>
      <c r="D263" s="192" t="s">
        <v>74</v>
      </c>
      <c r="E263" s="202" t="s">
        <v>310</v>
      </c>
      <c r="F263" s="202" t="s">
        <v>446</v>
      </c>
      <c r="G263" s="12"/>
      <c r="H263" s="12"/>
      <c r="I263" s="194"/>
      <c r="J263" s="203">
        <f>BK263</f>
        <v>0</v>
      </c>
      <c r="K263" s="12"/>
      <c r="L263" s="191"/>
      <c r="M263" s="196"/>
      <c r="N263" s="197"/>
      <c r="O263" s="197"/>
      <c r="P263" s="198">
        <f>SUM(P264:P424)</f>
        <v>0</v>
      </c>
      <c r="Q263" s="197"/>
      <c r="R263" s="198">
        <f>SUM(R264:R424)</f>
        <v>929.41722906099983</v>
      </c>
      <c r="S263" s="197"/>
      <c r="T263" s="199">
        <f>SUM(T264:T424)</f>
        <v>0</v>
      </c>
      <c r="U263" s="12"/>
      <c r="V263" s="12"/>
      <c r="W263" s="12"/>
      <c r="X263" s="12"/>
      <c r="Y263" s="12"/>
      <c r="Z263" s="12"/>
      <c r="AA263" s="12"/>
      <c r="AB263" s="12"/>
      <c r="AC263" s="12"/>
      <c r="AD263" s="12"/>
      <c r="AE263" s="12"/>
      <c r="AR263" s="192" t="s">
        <v>82</v>
      </c>
      <c r="AT263" s="200" t="s">
        <v>74</v>
      </c>
      <c r="AU263" s="200" t="s">
        <v>82</v>
      </c>
      <c r="AY263" s="192" t="s">
        <v>283</v>
      </c>
      <c r="BK263" s="201">
        <f>SUM(BK264:BK424)</f>
        <v>0</v>
      </c>
    </row>
    <row r="264" s="2" customFormat="1" ht="37.8" customHeight="1">
      <c r="A264" s="37"/>
      <c r="B264" s="168"/>
      <c r="C264" s="204" t="s">
        <v>447</v>
      </c>
      <c r="D264" s="204" t="s">
        <v>285</v>
      </c>
      <c r="E264" s="205" t="s">
        <v>448</v>
      </c>
      <c r="F264" s="206" t="s">
        <v>449</v>
      </c>
      <c r="G264" s="207" t="s">
        <v>288</v>
      </c>
      <c r="H264" s="208">
        <v>3027.04</v>
      </c>
      <c r="I264" s="209"/>
      <c r="J264" s="210">
        <f>ROUND(I264*H264,2)</f>
        <v>0</v>
      </c>
      <c r="K264" s="211"/>
      <c r="L264" s="38"/>
      <c r="M264" s="212" t="s">
        <v>1</v>
      </c>
      <c r="N264" s="213" t="s">
        <v>41</v>
      </c>
      <c r="O264" s="81"/>
      <c r="P264" s="214">
        <f>O264*H264</f>
        <v>0</v>
      </c>
      <c r="Q264" s="214">
        <v>0.019120000000000002</v>
      </c>
      <c r="R264" s="214">
        <f>Q264*H264</f>
        <v>57.877004800000002</v>
      </c>
      <c r="S264" s="214">
        <v>0</v>
      </c>
      <c r="T264" s="215">
        <f>S264*H264</f>
        <v>0</v>
      </c>
      <c r="U264" s="37"/>
      <c r="V264" s="37"/>
      <c r="W264" s="37"/>
      <c r="X264" s="37"/>
      <c r="Y264" s="37"/>
      <c r="Z264" s="37"/>
      <c r="AA264" s="37"/>
      <c r="AB264" s="37"/>
      <c r="AC264" s="37"/>
      <c r="AD264" s="37"/>
      <c r="AE264" s="37"/>
      <c r="AR264" s="216" t="s">
        <v>289</v>
      </c>
      <c r="AT264" s="216" t="s">
        <v>285</v>
      </c>
      <c r="AU264" s="216" t="s">
        <v>87</v>
      </c>
      <c r="AY264" s="18" t="s">
        <v>283</v>
      </c>
      <c r="BE264" s="217">
        <f>IF(N264="základná",J264,0)</f>
        <v>0</v>
      </c>
      <c r="BF264" s="217">
        <f>IF(N264="znížená",J264,0)</f>
        <v>0</v>
      </c>
      <c r="BG264" s="217">
        <f>IF(N264="zákl. prenesená",J264,0)</f>
        <v>0</v>
      </c>
      <c r="BH264" s="217">
        <f>IF(N264="zníž. prenesená",J264,0)</f>
        <v>0</v>
      </c>
      <c r="BI264" s="217">
        <f>IF(N264="nulová",J264,0)</f>
        <v>0</v>
      </c>
      <c r="BJ264" s="18" t="s">
        <v>87</v>
      </c>
      <c r="BK264" s="217">
        <f>ROUND(I264*H264,2)</f>
        <v>0</v>
      </c>
      <c r="BL264" s="18" t="s">
        <v>289</v>
      </c>
      <c r="BM264" s="216" t="s">
        <v>450</v>
      </c>
    </row>
    <row r="265" s="15" customFormat="1">
      <c r="A265" s="15"/>
      <c r="B265" s="235"/>
      <c r="C265" s="15"/>
      <c r="D265" s="219" t="s">
        <v>291</v>
      </c>
      <c r="E265" s="236" t="s">
        <v>1</v>
      </c>
      <c r="F265" s="237" t="s">
        <v>451</v>
      </c>
      <c r="G265" s="15"/>
      <c r="H265" s="236" t="s">
        <v>1</v>
      </c>
      <c r="I265" s="238"/>
      <c r="J265" s="15"/>
      <c r="K265" s="15"/>
      <c r="L265" s="235"/>
      <c r="M265" s="239"/>
      <c r="N265" s="240"/>
      <c r="O265" s="240"/>
      <c r="P265" s="240"/>
      <c r="Q265" s="240"/>
      <c r="R265" s="240"/>
      <c r="S265" s="240"/>
      <c r="T265" s="241"/>
      <c r="U265" s="15"/>
      <c r="V265" s="15"/>
      <c r="W265" s="15"/>
      <c r="X265" s="15"/>
      <c r="Y265" s="15"/>
      <c r="Z265" s="15"/>
      <c r="AA265" s="15"/>
      <c r="AB265" s="15"/>
      <c r="AC265" s="15"/>
      <c r="AD265" s="15"/>
      <c r="AE265" s="15"/>
      <c r="AT265" s="236" t="s">
        <v>291</v>
      </c>
      <c r="AU265" s="236" t="s">
        <v>87</v>
      </c>
      <c r="AV265" s="15" t="s">
        <v>82</v>
      </c>
      <c r="AW265" s="15" t="s">
        <v>31</v>
      </c>
      <c r="AX265" s="15" t="s">
        <v>75</v>
      </c>
      <c r="AY265" s="236" t="s">
        <v>283</v>
      </c>
    </row>
    <row r="266" s="13" customFormat="1">
      <c r="A266" s="13"/>
      <c r="B266" s="218"/>
      <c r="C266" s="13"/>
      <c r="D266" s="219" t="s">
        <v>291</v>
      </c>
      <c r="E266" s="220" t="s">
        <v>1</v>
      </c>
      <c r="F266" s="221" t="s">
        <v>452</v>
      </c>
      <c r="G266" s="13"/>
      <c r="H266" s="222">
        <v>289.24000000000001</v>
      </c>
      <c r="I266" s="223"/>
      <c r="J266" s="13"/>
      <c r="K266" s="13"/>
      <c r="L266" s="218"/>
      <c r="M266" s="224"/>
      <c r="N266" s="225"/>
      <c r="O266" s="225"/>
      <c r="P266" s="225"/>
      <c r="Q266" s="225"/>
      <c r="R266" s="225"/>
      <c r="S266" s="225"/>
      <c r="T266" s="226"/>
      <c r="U266" s="13"/>
      <c r="V266" s="13"/>
      <c r="W266" s="13"/>
      <c r="X266" s="13"/>
      <c r="Y266" s="13"/>
      <c r="Z266" s="13"/>
      <c r="AA266" s="13"/>
      <c r="AB266" s="13"/>
      <c r="AC266" s="13"/>
      <c r="AD266" s="13"/>
      <c r="AE266" s="13"/>
      <c r="AT266" s="220" t="s">
        <v>291</v>
      </c>
      <c r="AU266" s="220" t="s">
        <v>87</v>
      </c>
      <c r="AV266" s="13" t="s">
        <v>87</v>
      </c>
      <c r="AW266" s="13" t="s">
        <v>31</v>
      </c>
      <c r="AX266" s="13" t="s">
        <v>75</v>
      </c>
      <c r="AY266" s="220" t="s">
        <v>283</v>
      </c>
    </row>
    <row r="267" s="15" customFormat="1">
      <c r="A267" s="15"/>
      <c r="B267" s="235"/>
      <c r="C267" s="15"/>
      <c r="D267" s="219" t="s">
        <v>291</v>
      </c>
      <c r="E267" s="236" t="s">
        <v>1</v>
      </c>
      <c r="F267" s="237" t="s">
        <v>404</v>
      </c>
      <c r="G267" s="15"/>
      <c r="H267" s="236" t="s">
        <v>1</v>
      </c>
      <c r="I267" s="238"/>
      <c r="J267" s="15"/>
      <c r="K267" s="15"/>
      <c r="L267" s="235"/>
      <c r="M267" s="239"/>
      <c r="N267" s="240"/>
      <c r="O267" s="240"/>
      <c r="P267" s="240"/>
      <c r="Q267" s="240"/>
      <c r="R267" s="240"/>
      <c r="S267" s="240"/>
      <c r="T267" s="241"/>
      <c r="U267" s="15"/>
      <c r="V267" s="15"/>
      <c r="W267" s="15"/>
      <c r="X267" s="15"/>
      <c r="Y267" s="15"/>
      <c r="Z267" s="15"/>
      <c r="AA267" s="15"/>
      <c r="AB267" s="15"/>
      <c r="AC267" s="15"/>
      <c r="AD267" s="15"/>
      <c r="AE267" s="15"/>
      <c r="AT267" s="236" t="s">
        <v>291</v>
      </c>
      <c r="AU267" s="236" t="s">
        <v>87</v>
      </c>
      <c r="AV267" s="15" t="s">
        <v>82</v>
      </c>
      <c r="AW267" s="15" t="s">
        <v>31</v>
      </c>
      <c r="AX267" s="15" t="s">
        <v>75</v>
      </c>
      <c r="AY267" s="236" t="s">
        <v>283</v>
      </c>
    </row>
    <row r="268" s="13" customFormat="1">
      <c r="A268" s="13"/>
      <c r="B268" s="218"/>
      <c r="C268" s="13"/>
      <c r="D268" s="219" t="s">
        <v>291</v>
      </c>
      <c r="E268" s="220" t="s">
        <v>1</v>
      </c>
      <c r="F268" s="221" t="s">
        <v>453</v>
      </c>
      <c r="G268" s="13"/>
      <c r="H268" s="222">
        <v>110.29000000000001</v>
      </c>
      <c r="I268" s="223"/>
      <c r="J268" s="13"/>
      <c r="K268" s="13"/>
      <c r="L268" s="218"/>
      <c r="M268" s="224"/>
      <c r="N268" s="225"/>
      <c r="O268" s="225"/>
      <c r="P268" s="225"/>
      <c r="Q268" s="225"/>
      <c r="R268" s="225"/>
      <c r="S268" s="225"/>
      <c r="T268" s="226"/>
      <c r="U268" s="13"/>
      <c r="V268" s="13"/>
      <c r="W268" s="13"/>
      <c r="X268" s="13"/>
      <c r="Y268" s="13"/>
      <c r="Z268" s="13"/>
      <c r="AA268" s="13"/>
      <c r="AB268" s="13"/>
      <c r="AC268" s="13"/>
      <c r="AD268" s="13"/>
      <c r="AE268" s="13"/>
      <c r="AT268" s="220" t="s">
        <v>291</v>
      </c>
      <c r="AU268" s="220" t="s">
        <v>87</v>
      </c>
      <c r="AV268" s="13" t="s">
        <v>87</v>
      </c>
      <c r="AW268" s="13" t="s">
        <v>31</v>
      </c>
      <c r="AX268" s="13" t="s">
        <v>75</v>
      </c>
      <c r="AY268" s="220" t="s">
        <v>283</v>
      </c>
    </row>
    <row r="269" s="13" customFormat="1">
      <c r="A269" s="13"/>
      <c r="B269" s="218"/>
      <c r="C269" s="13"/>
      <c r="D269" s="219" t="s">
        <v>291</v>
      </c>
      <c r="E269" s="220" t="s">
        <v>1</v>
      </c>
      <c r="F269" s="221" t="s">
        <v>454</v>
      </c>
      <c r="G269" s="13"/>
      <c r="H269" s="222">
        <v>139.37000000000001</v>
      </c>
      <c r="I269" s="223"/>
      <c r="J269" s="13"/>
      <c r="K269" s="13"/>
      <c r="L269" s="218"/>
      <c r="M269" s="224"/>
      <c r="N269" s="225"/>
      <c r="O269" s="225"/>
      <c r="P269" s="225"/>
      <c r="Q269" s="225"/>
      <c r="R269" s="225"/>
      <c r="S269" s="225"/>
      <c r="T269" s="226"/>
      <c r="U269" s="13"/>
      <c r="V269" s="13"/>
      <c r="W269" s="13"/>
      <c r="X269" s="13"/>
      <c r="Y269" s="13"/>
      <c r="Z269" s="13"/>
      <c r="AA269" s="13"/>
      <c r="AB269" s="13"/>
      <c r="AC269" s="13"/>
      <c r="AD269" s="13"/>
      <c r="AE269" s="13"/>
      <c r="AT269" s="220" t="s">
        <v>291</v>
      </c>
      <c r="AU269" s="220" t="s">
        <v>87</v>
      </c>
      <c r="AV269" s="13" t="s">
        <v>87</v>
      </c>
      <c r="AW269" s="13" t="s">
        <v>31</v>
      </c>
      <c r="AX269" s="13" t="s">
        <v>75</v>
      </c>
      <c r="AY269" s="220" t="s">
        <v>283</v>
      </c>
    </row>
    <row r="270" s="13" customFormat="1">
      <c r="A270" s="13"/>
      <c r="B270" s="218"/>
      <c r="C270" s="13"/>
      <c r="D270" s="219" t="s">
        <v>291</v>
      </c>
      <c r="E270" s="220" t="s">
        <v>1</v>
      </c>
      <c r="F270" s="221" t="s">
        <v>455</v>
      </c>
      <c r="G270" s="13"/>
      <c r="H270" s="222">
        <v>99.810000000000002</v>
      </c>
      <c r="I270" s="223"/>
      <c r="J270" s="13"/>
      <c r="K270" s="13"/>
      <c r="L270" s="218"/>
      <c r="M270" s="224"/>
      <c r="N270" s="225"/>
      <c r="O270" s="225"/>
      <c r="P270" s="225"/>
      <c r="Q270" s="225"/>
      <c r="R270" s="225"/>
      <c r="S270" s="225"/>
      <c r="T270" s="226"/>
      <c r="U270" s="13"/>
      <c r="V270" s="13"/>
      <c r="W270" s="13"/>
      <c r="X270" s="13"/>
      <c r="Y270" s="13"/>
      <c r="Z270" s="13"/>
      <c r="AA270" s="13"/>
      <c r="AB270" s="13"/>
      <c r="AC270" s="13"/>
      <c r="AD270" s="13"/>
      <c r="AE270" s="13"/>
      <c r="AT270" s="220" t="s">
        <v>291</v>
      </c>
      <c r="AU270" s="220" t="s">
        <v>87</v>
      </c>
      <c r="AV270" s="13" t="s">
        <v>87</v>
      </c>
      <c r="AW270" s="13" t="s">
        <v>31</v>
      </c>
      <c r="AX270" s="13" t="s">
        <v>75</v>
      </c>
      <c r="AY270" s="220" t="s">
        <v>283</v>
      </c>
    </row>
    <row r="271" s="13" customFormat="1">
      <c r="A271" s="13"/>
      <c r="B271" s="218"/>
      <c r="C271" s="13"/>
      <c r="D271" s="219" t="s">
        <v>291</v>
      </c>
      <c r="E271" s="220" t="s">
        <v>1</v>
      </c>
      <c r="F271" s="221" t="s">
        <v>456</v>
      </c>
      <c r="G271" s="13"/>
      <c r="H271" s="222">
        <v>65.120000000000005</v>
      </c>
      <c r="I271" s="223"/>
      <c r="J271" s="13"/>
      <c r="K271" s="13"/>
      <c r="L271" s="218"/>
      <c r="M271" s="224"/>
      <c r="N271" s="225"/>
      <c r="O271" s="225"/>
      <c r="P271" s="225"/>
      <c r="Q271" s="225"/>
      <c r="R271" s="225"/>
      <c r="S271" s="225"/>
      <c r="T271" s="226"/>
      <c r="U271" s="13"/>
      <c r="V271" s="13"/>
      <c r="W271" s="13"/>
      <c r="X271" s="13"/>
      <c r="Y271" s="13"/>
      <c r="Z271" s="13"/>
      <c r="AA271" s="13"/>
      <c r="AB271" s="13"/>
      <c r="AC271" s="13"/>
      <c r="AD271" s="13"/>
      <c r="AE271" s="13"/>
      <c r="AT271" s="220" t="s">
        <v>291</v>
      </c>
      <c r="AU271" s="220" t="s">
        <v>87</v>
      </c>
      <c r="AV271" s="13" t="s">
        <v>87</v>
      </c>
      <c r="AW271" s="13" t="s">
        <v>31</v>
      </c>
      <c r="AX271" s="13" t="s">
        <v>75</v>
      </c>
      <c r="AY271" s="220" t="s">
        <v>283</v>
      </c>
    </row>
    <row r="272" s="13" customFormat="1">
      <c r="A272" s="13"/>
      <c r="B272" s="218"/>
      <c r="C272" s="13"/>
      <c r="D272" s="219" t="s">
        <v>291</v>
      </c>
      <c r="E272" s="220" t="s">
        <v>1</v>
      </c>
      <c r="F272" s="221" t="s">
        <v>457</v>
      </c>
      <c r="G272" s="13"/>
      <c r="H272" s="222">
        <v>14.25</v>
      </c>
      <c r="I272" s="223"/>
      <c r="J272" s="13"/>
      <c r="K272" s="13"/>
      <c r="L272" s="218"/>
      <c r="M272" s="224"/>
      <c r="N272" s="225"/>
      <c r="O272" s="225"/>
      <c r="P272" s="225"/>
      <c r="Q272" s="225"/>
      <c r="R272" s="225"/>
      <c r="S272" s="225"/>
      <c r="T272" s="226"/>
      <c r="U272" s="13"/>
      <c r="V272" s="13"/>
      <c r="W272" s="13"/>
      <c r="X272" s="13"/>
      <c r="Y272" s="13"/>
      <c r="Z272" s="13"/>
      <c r="AA272" s="13"/>
      <c r="AB272" s="13"/>
      <c r="AC272" s="13"/>
      <c r="AD272" s="13"/>
      <c r="AE272" s="13"/>
      <c r="AT272" s="220" t="s">
        <v>291</v>
      </c>
      <c r="AU272" s="220" t="s">
        <v>87</v>
      </c>
      <c r="AV272" s="13" t="s">
        <v>87</v>
      </c>
      <c r="AW272" s="13" t="s">
        <v>31</v>
      </c>
      <c r="AX272" s="13" t="s">
        <v>75</v>
      </c>
      <c r="AY272" s="220" t="s">
        <v>283</v>
      </c>
    </row>
    <row r="273" s="15" customFormat="1">
      <c r="A273" s="15"/>
      <c r="B273" s="235"/>
      <c r="C273" s="15"/>
      <c r="D273" s="219" t="s">
        <v>291</v>
      </c>
      <c r="E273" s="236" t="s">
        <v>1</v>
      </c>
      <c r="F273" s="237" t="s">
        <v>413</v>
      </c>
      <c r="G273" s="15"/>
      <c r="H273" s="236" t="s">
        <v>1</v>
      </c>
      <c r="I273" s="238"/>
      <c r="J273" s="15"/>
      <c r="K273" s="15"/>
      <c r="L273" s="235"/>
      <c r="M273" s="239"/>
      <c r="N273" s="240"/>
      <c r="O273" s="240"/>
      <c r="P273" s="240"/>
      <c r="Q273" s="240"/>
      <c r="R273" s="240"/>
      <c r="S273" s="240"/>
      <c r="T273" s="241"/>
      <c r="U273" s="15"/>
      <c r="V273" s="15"/>
      <c r="W273" s="15"/>
      <c r="X273" s="15"/>
      <c r="Y273" s="15"/>
      <c r="Z273" s="15"/>
      <c r="AA273" s="15"/>
      <c r="AB273" s="15"/>
      <c r="AC273" s="15"/>
      <c r="AD273" s="15"/>
      <c r="AE273" s="15"/>
      <c r="AT273" s="236" t="s">
        <v>291</v>
      </c>
      <c r="AU273" s="236" t="s">
        <v>87</v>
      </c>
      <c r="AV273" s="15" t="s">
        <v>82</v>
      </c>
      <c r="AW273" s="15" t="s">
        <v>31</v>
      </c>
      <c r="AX273" s="15" t="s">
        <v>75</v>
      </c>
      <c r="AY273" s="236" t="s">
        <v>283</v>
      </c>
    </row>
    <row r="274" s="13" customFormat="1">
      <c r="A274" s="13"/>
      <c r="B274" s="218"/>
      <c r="C274" s="13"/>
      <c r="D274" s="219" t="s">
        <v>291</v>
      </c>
      <c r="E274" s="220" t="s">
        <v>1</v>
      </c>
      <c r="F274" s="221" t="s">
        <v>458</v>
      </c>
      <c r="G274" s="13"/>
      <c r="H274" s="222">
        <v>191.03</v>
      </c>
      <c r="I274" s="223"/>
      <c r="J274" s="13"/>
      <c r="K274" s="13"/>
      <c r="L274" s="218"/>
      <c r="M274" s="224"/>
      <c r="N274" s="225"/>
      <c r="O274" s="225"/>
      <c r="P274" s="225"/>
      <c r="Q274" s="225"/>
      <c r="R274" s="225"/>
      <c r="S274" s="225"/>
      <c r="T274" s="226"/>
      <c r="U274" s="13"/>
      <c r="V274" s="13"/>
      <c r="W274" s="13"/>
      <c r="X274" s="13"/>
      <c r="Y274" s="13"/>
      <c r="Z274" s="13"/>
      <c r="AA274" s="13"/>
      <c r="AB274" s="13"/>
      <c r="AC274" s="13"/>
      <c r="AD274" s="13"/>
      <c r="AE274" s="13"/>
      <c r="AT274" s="220" t="s">
        <v>291</v>
      </c>
      <c r="AU274" s="220" t="s">
        <v>87</v>
      </c>
      <c r="AV274" s="13" t="s">
        <v>87</v>
      </c>
      <c r="AW274" s="13" t="s">
        <v>31</v>
      </c>
      <c r="AX274" s="13" t="s">
        <v>75</v>
      </c>
      <c r="AY274" s="220" t="s">
        <v>283</v>
      </c>
    </row>
    <row r="275" s="13" customFormat="1">
      <c r="A275" s="13"/>
      <c r="B275" s="218"/>
      <c r="C275" s="13"/>
      <c r="D275" s="219" t="s">
        <v>291</v>
      </c>
      <c r="E275" s="220" t="s">
        <v>1</v>
      </c>
      <c r="F275" s="221" t="s">
        <v>459</v>
      </c>
      <c r="G275" s="13"/>
      <c r="H275" s="222">
        <v>115.19</v>
      </c>
      <c r="I275" s="223"/>
      <c r="J275" s="13"/>
      <c r="K275" s="13"/>
      <c r="L275" s="218"/>
      <c r="M275" s="224"/>
      <c r="N275" s="225"/>
      <c r="O275" s="225"/>
      <c r="P275" s="225"/>
      <c r="Q275" s="225"/>
      <c r="R275" s="225"/>
      <c r="S275" s="225"/>
      <c r="T275" s="226"/>
      <c r="U275" s="13"/>
      <c r="V275" s="13"/>
      <c r="W275" s="13"/>
      <c r="X275" s="13"/>
      <c r="Y275" s="13"/>
      <c r="Z275" s="13"/>
      <c r="AA275" s="13"/>
      <c r="AB275" s="13"/>
      <c r="AC275" s="13"/>
      <c r="AD275" s="13"/>
      <c r="AE275" s="13"/>
      <c r="AT275" s="220" t="s">
        <v>291</v>
      </c>
      <c r="AU275" s="220" t="s">
        <v>87</v>
      </c>
      <c r="AV275" s="13" t="s">
        <v>87</v>
      </c>
      <c r="AW275" s="13" t="s">
        <v>31</v>
      </c>
      <c r="AX275" s="13" t="s">
        <v>75</v>
      </c>
      <c r="AY275" s="220" t="s">
        <v>283</v>
      </c>
    </row>
    <row r="276" s="13" customFormat="1">
      <c r="A276" s="13"/>
      <c r="B276" s="218"/>
      <c r="C276" s="13"/>
      <c r="D276" s="219" t="s">
        <v>291</v>
      </c>
      <c r="E276" s="220" t="s">
        <v>1</v>
      </c>
      <c r="F276" s="221" t="s">
        <v>460</v>
      </c>
      <c r="G276" s="13"/>
      <c r="H276" s="222">
        <v>113.13</v>
      </c>
      <c r="I276" s="223"/>
      <c r="J276" s="13"/>
      <c r="K276" s="13"/>
      <c r="L276" s="218"/>
      <c r="M276" s="224"/>
      <c r="N276" s="225"/>
      <c r="O276" s="225"/>
      <c r="P276" s="225"/>
      <c r="Q276" s="225"/>
      <c r="R276" s="225"/>
      <c r="S276" s="225"/>
      <c r="T276" s="226"/>
      <c r="U276" s="13"/>
      <c r="V276" s="13"/>
      <c r="W276" s="13"/>
      <c r="X276" s="13"/>
      <c r="Y276" s="13"/>
      <c r="Z276" s="13"/>
      <c r="AA276" s="13"/>
      <c r="AB276" s="13"/>
      <c r="AC276" s="13"/>
      <c r="AD276" s="13"/>
      <c r="AE276" s="13"/>
      <c r="AT276" s="220" t="s">
        <v>291</v>
      </c>
      <c r="AU276" s="220" t="s">
        <v>87</v>
      </c>
      <c r="AV276" s="13" t="s">
        <v>87</v>
      </c>
      <c r="AW276" s="13" t="s">
        <v>31</v>
      </c>
      <c r="AX276" s="13" t="s">
        <v>75</v>
      </c>
      <c r="AY276" s="220" t="s">
        <v>283</v>
      </c>
    </row>
    <row r="277" s="15" customFormat="1">
      <c r="A277" s="15"/>
      <c r="B277" s="235"/>
      <c r="C277" s="15"/>
      <c r="D277" s="219" t="s">
        <v>291</v>
      </c>
      <c r="E277" s="236" t="s">
        <v>1</v>
      </c>
      <c r="F277" s="237" t="s">
        <v>414</v>
      </c>
      <c r="G277" s="15"/>
      <c r="H277" s="236" t="s">
        <v>1</v>
      </c>
      <c r="I277" s="238"/>
      <c r="J277" s="15"/>
      <c r="K277" s="15"/>
      <c r="L277" s="235"/>
      <c r="M277" s="239"/>
      <c r="N277" s="240"/>
      <c r="O277" s="240"/>
      <c r="P277" s="240"/>
      <c r="Q277" s="240"/>
      <c r="R277" s="240"/>
      <c r="S277" s="240"/>
      <c r="T277" s="241"/>
      <c r="U277" s="15"/>
      <c r="V277" s="15"/>
      <c r="W277" s="15"/>
      <c r="X277" s="15"/>
      <c r="Y277" s="15"/>
      <c r="Z277" s="15"/>
      <c r="AA277" s="15"/>
      <c r="AB277" s="15"/>
      <c r="AC277" s="15"/>
      <c r="AD277" s="15"/>
      <c r="AE277" s="15"/>
      <c r="AT277" s="236" t="s">
        <v>291</v>
      </c>
      <c r="AU277" s="236" t="s">
        <v>87</v>
      </c>
      <c r="AV277" s="15" t="s">
        <v>82</v>
      </c>
      <c r="AW277" s="15" t="s">
        <v>31</v>
      </c>
      <c r="AX277" s="15" t="s">
        <v>75</v>
      </c>
      <c r="AY277" s="236" t="s">
        <v>283</v>
      </c>
    </row>
    <row r="278" s="13" customFormat="1">
      <c r="A278" s="13"/>
      <c r="B278" s="218"/>
      <c r="C278" s="13"/>
      <c r="D278" s="219" t="s">
        <v>291</v>
      </c>
      <c r="E278" s="220" t="s">
        <v>1</v>
      </c>
      <c r="F278" s="221" t="s">
        <v>461</v>
      </c>
      <c r="G278" s="13"/>
      <c r="H278" s="222">
        <v>206.66</v>
      </c>
      <c r="I278" s="223"/>
      <c r="J278" s="13"/>
      <c r="K278" s="13"/>
      <c r="L278" s="218"/>
      <c r="M278" s="224"/>
      <c r="N278" s="225"/>
      <c r="O278" s="225"/>
      <c r="P278" s="225"/>
      <c r="Q278" s="225"/>
      <c r="R278" s="225"/>
      <c r="S278" s="225"/>
      <c r="T278" s="226"/>
      <c r="U278" s="13"/>
      <c r="V278" s="13"/>
      <c r="W278" s="13"/>
      <c r="X278" s="13"/>
      <c r="Y278" s="13"/>
      <c r="Z278" s="13"/>
      <c r="AA278" s="13"/>
      <c r="AB278" s="13"/>
      <c r="AC278" s="13"/>
      <c r="AD278" s="13"/>
      <c r="AE278" s="13"/>
      <c r="AT278" s="220" t="s">
        <v>291</v>
      </c>
      <c r="AU278" s="220" t="s">
        <v>87</v>
      </c>
      <c r="AV278" s="13" t="s">
        <v>87</v>
      </c>
      <c r="AW278" s="13" t="s">
        <v>31</v>
      </c>
      <c r="AX278" s="13" t="s">
        <v>75</v>
      </c>
      <c r="AY278" s="220" t="s">
        <v>283</v>
      </c>
    </row>
    <row r="279" s="13" customFormat="1">
      <c r="A279" s="13"/>
      <c r="B279" s="218"/>
      <c r="C279" s="13"/>
      <c r="D279" s="219" t="s">
        <v>291</v>
      </c>
      <c r="E279" s="220" t="s">
        <v>1</v>
      </c>
      <c r="F279" s="221" t="s">
        <v>462</v>
      </c>
      <c r="G279" s="13"/>
      <c r="H279" s="222">
        <v>112.24</v>
      </c>
      <c r="I279" s="223"/>
      <c r="J279" s="13"/>
      <c r="K279" s="13"/>
      <c r="L279" s="218"/>
      <c r="M279" s="224"/>
      <c r="N279" s="225"/>
      <c r="O279" s="225"/>
      <c r="P279" s="225"/>
      <c r="Q279" s="225"/>
      <c r="R279" s="225"/>
      <c r="S279" s="225"/>
      <c r="T279" s="226"/>
      <c r="U279" s="13"/>
      <c r="V279" s="13"/>
      <c r="W279" s="13"/>
      <c r="X279" s="13"/>
      <c r="Y279" s="13"/>
      <c r="Z279" s="13"/>
      <c r="AA279" s="13"/>
      <c r="AB279" s="13"/>
      <c r="AC279" s="13"/>
      <c r="AD279" s="13"/>
      <c r="AE279" s="13"/>
      <c r="AT279" s="220" t="s">
        <v>291</v>
      </c>
      <c r="AU279" s="220" t="s">
        <v>87</v>
      </c>
      <c r="AV279" s="13" t="s">
        <v>87</v>
      </c>
      <c r="AW279" s="13" t="s">
        <v>31</v>
      </c>
      <c r="AX279" s="13" t="s">
        <v>75</v>
      </c>
      <c r="AY279" s="220" t="s">
        <v>283</v>
      </c>
    </row>
    <row r="280" s="13" customFormat="1">
      <c r="A280" s="13"/>
      <c r="B280" s="218"/>
      <c r="C280" s="13"/>
      <c r="D280" s="219" t="s">
        <v>291</v>
      </c>
      <c r="E280" s="220" t="s">
        <v>1</v>
      </c>
      <c r="F280" s="221" t="s">
        <v>460</v>
      </c>
      <c r="G280" s="13"/>
      <c r="H280" s="222">
        <v>113.13</v>
      </c>
      <c r="I280" s="223"/>
      <c r="J280" s="13"/>
      <c r="K280" s="13"/>
      <c r="L280" s="218"/>
      <c r="M280" s="224"/>
      <c r="N280" s="225"/>
      <c r="O280" s="225"/>
      <c r="P280" s="225"/>
      <c r="Q280" s="225"/>
      <c r="R280" s="225"/>
      <c r="S280" s="225"/>
      <c r="T280" s="226"/>
      <c r="U280" s="13"/>
      <c r="V280" s="13"/>
      <c r="W280" s="13"/>
      <c r="X280" s="13"/>
      <c r="Y280" s="13"/>
      <c r="Z280" s="13"/>
      <c r="AA280" s="13"/>
      <c r="AB280" s="13"/>
      <c r="AC280" s="13"/>
      <c r="AD280" s="13"/>
      <c r="AE280" s="13"/>
      <c r="AT280" s="220" t="s">
        <v>291</v>
      </c>
      <c r="AU280" s="220" t="s">
        <v>87</v>
      </c>
      <c r="AV280" s="13" t="s">
        <v>87</v>
      </c>
      <c r="AW280" s="13" t="s">
        <v>31</v>
      </c>
      <c r="AX280" s="13" t="s">
        <v>75</v>
      </c>
      <c r="AY280" s="220" t="s">
        <v>283</v>
      </c>
    </row>
    <row r="281" s="15" customFormat="1">
      <c r="A281" s="15"/>
      <c r="B281" s="235"/>
      <c r="C281" s="15"/>
      <c r="D281" s="219" t="s">
        <v>291</v>
      </c>
      <c r="E281" s="236" t="s">
        <v>1</v>
      </c>
      <c r="F281" s="237" t="s">
        <v>415</v>
      </c>
      <c r="G281" s="15"/>
      <c r="H281" s="236" t="s">
        <v>1</v>
      </c>
      <c r="I281" s="238"/>
      <c r="J281" s="15"/>
      <c r="K281" s="15"/>
      <c r="L281" s="235"/>
      <c r="M281" s="239"/>
      <c r="N281" s="240"/>
      <c r="O281" s="240"/>
      <c r="P281" s="240"/>
      <c r="Q281" s="240"/>
      <c r="R281" s="240"/>
      <c r="S281" s="240"/>
      <c r="T281" s="241"/>
      <c r="U281" s="15"/>
      <c r="V281" s="15"/>
      <c r="W281" s="15"/>
      <c r="X281" s="15"/>
      <c r="Y281" s="15"/>
      <c r="Z281" s="15"/>
      <c r="AA281" s="15"/>
      <c r="AB281" s="15"/>
      <c r="AC281" s="15"/>
      <c r="AD281" s="15"/>
      <c r="AE281" s="15"/>
      <c r="AT281" s="236" t="s">
        <v>291</v>
      </c>
      <c r="AU281" s="236" t="s">
        <v>87</v>
      </c>
      <c r="AV281" s="15" t="s">
        <v>82</v>
      </c>
      <c r="AW281" s="15" t="s">
        <v>31</v>
      </c>
      <c r="AX281" s="15" t="s">
        <v>75</v>
      </c>
      <c r="AY281" s="236" t="s">
        <v>283</v>
      </c>
    </row>
    <row r="282" s="13" customFormat="1">
      <c r="A282" s="13"/>
      <c r="B282" s="218"/>
      <c r="C282" s="13"/>
      <c r="D282" s="219" t="s">
        <v>291</v>
      </c>
      <c r="E282" s="220" t="s">
        <v>1</v>
      </c>
      <c r="F282" s="221" t="s">
        <v>461</v>
      </c>
      <c r="G282" s="13"/>
      <c r="H282" s="222">
        <v>206.66</v>
      </c>
      <c r="I282" s="223"/>
      <c r="J282" s="13"/>
      <c r="K282" s="13"/>
      <c r="L282" s="218"/>
      <c r="M282" s="224"/>
      <c r="N282" s="225"/>
      <c r="O282" s="225"/>
      <c r="P282" s="225"/>
      <c r="Q282" s="225"/>
      <c r="R282" s="225"/>
      <c r="S282" s="225"/>
      <c r="T282" s="226"/>
      <c r="U282" s="13"/>
      <c r="V282" s="13"/>
      <c r="W282" s="13"/>
      <c r="X282" s="13"/>
      <c r="Y282" s="13"/>
      <c r="Z282" s="13"/>
      <c r="AA282" s="13"/>
      <c r="AB282" s="13"/>
      <c r="AC282" s="13"/>
      <c r="AD282" s="13"/>
      <c r="AE282" s="13"/>
      <c r="AT282" s="220" t="s">
        <v>291</v>
      </c>
      <c r="AU282" s="220" t="s">
        <v>87</v>
      </c>
      <c r="AV282" s="13" t="s">
        <v>87</v>
      </c>
      <c r="AW282" s="13" t="s">
        <v>31</v>
      </c>
      <c r="AX282" s="13" t="s">
        <v>75</v>
      </c>
      <c r="AY282" s="220" t="s">
        <v>283</v>
      </c>
    </row>
    <row r="283" s="13" customFormat="1">
      <c r="A283" s="13"/>
      <c r="B283" s="218"/>
      <c r="C283" s="13"/>
      <c r="D283" s="219" t="s">
        <v>291</v>
      </c>
      <c r="E283" s="220" t="s">
        <v>1</v>
      </c>
      <c r="F283" s="221" t="s">
        <v>462</v>
      </c>
      <c r="G283" s="13"/>
      <c r="H283" s="222">
        <v>112.24</v>
      </c>
      <c r="I283" s="223"/>
      <c r="J283" s="13"/>
      <c r="K283" s="13"/>
      <c r="L283" s="218"/>
      <c r="M283" s="224"/>
      <c r="N283" s="225"/>
      <c r="O283" s="225"/>
      <c r="P283" s="225"/>
      <c r="Q283" s="225"/>
      <c r="R283" s="225"/>
      <c r="S283" s="225"/>
      <c r="T283" s="226"/>
      <c r="U283" s="13"/>
      <c r="V283" s="13"/>
      <c r="W283" s="13"/>
      <c r="X283" s="13"/>
      <c r="Y283" s="13"/>
      <c r="Z283" s="13"/>
      <c r="AA283" s="13"/>
      <c r="AB283" s="13"/>
      <c r="AC283" s="13"/>
      <c r="AD283" s="13"/>
      <c r="AE283" s="13"/>
      <c r="AT283" s="220" t="s">
        <v>291</v>
      </c>
      <c r="AU283" s="220" t="s">
        <v>87</v>
      </c>
      <c r="AV283" s="13" t="s">
        <v>87</v>
      </c>
      <c r="AW283" s="13" t="s">
        <v>31</v>
      </c>
      <c r="AX283" s="13" t="s">
        <v>75</v>
      </c>
      <c r="AY283" s="220" t="s">
        <v>283</v>
      </c>
    </row>
    <row r="284" s="13" customFormat="1">
      <c r="A284" s="13"/>
      <c r="B284" s="218"/>
      <c r="C284" s="13"/>
      <c r="D284" s="219" t="s">
        <v>291</v>
      </c>
      <c r="E284" s="220" t="s">
        <v>1</v>
      </c>
      <c r="F284" s="221" t="s">
        <v>460</v>
      </c>
      <c r="G284" s="13"/>
      <c r="H284" s="222">
        <v>113.13</v>
      </c>
      <c r="I284" s="223"/>
      <c r="J284" s="13"/>
      <c r="K284" s="13"/>
      <c r="L284" s="218"/>
      <c r="M284" s="224"/>
      <c r="N284" s="225"/>
      <c r="O284" s="225"/>
      <c r="P284" s="225"/>
      <c r="Q284" s="225"/>
      <c r="R284" s="225"/>
      <c r="S284" s="225"/>
      <c r="T284" s="226"/>
      <c r="U284" s="13"/>
      <c r="V284" s="13"/>
      <c r="W284" s="13"/>
      <c r="X284" s="13"/>
      <c r="Y284" s="13"/>
      <c r="Z284" s="13"/>
      <c r="AA284" s="13"/>
      <c r="AB284" s="13"/>
      <c r="AC284" s="13"/>
      <c r="AD284" s="13"/>
      <c r="AE284" s="13"/>
      <c r="AT284" s="220" t="s">
        <v>291</v>
      </c>
      <c r="AU284" s="220" t="s">
        <v>87</v>
      </c>
      <c r="AV284" s="13" t="s">
        <v>87</v>
      </c>
      <c r="AW284" s="13" t="s">
        <v>31</v>
      </c>
      <c r="AX284" s="13" t="s">
        <v>75</v>
      </c>
      <c r="AY284" s="220" t="s">
        <v>283</v>
      </c>
    </row>
    <row r="285" s="15" customFormat="1">
      <c r="A285" s="15"/>
      <c r="B285" s="235"/>
      <c r="C285" s="15"/>
      <c r="D285" s="219" t="s">
        <v>291</v>
      </c>
      <c r="E285" s="236" t="s">
        <v>1</v>
      </c>
      <c r="F285" s="237" t="s">
        <v>416</v>
      </c>
      <c r="G285" s="15"/>
      <c r="H285" s="236" t="s">
        <v>1</v>
      </c>
      <c r="I285" s="238"/>
      <c r="J285" s="15"/>
      <c r="K285" s="15"/>
      <c r="L285" s="235"/>
      <c r="M285" s="239"/>
      <c r="N285" s="240"/>
      <c r="O285" s="240"/>
      <c r="P285" s="240"/>
      <c r="Q285" s="240"/>
      <c r="R285" s="240"/>
      <c r="S285" s="240"/>
      <c r="T285" s="241"/>
      <c r="U285" s="15"/>
      <c r="V285" s="15"/>
      <c r="W285" s="15"/>
      <c r="X285" s="15"/>
      <c r="Y285" s="15"/>
      <c r="Z285" s="15"/>
      <c r="AA285" s="15"/>
      <c r="AB285" s="15"/>
      <c r="AC285" s="15"/>
      <c r="AD285" s="15"/>
      <c r="AE285" s="15"/>
      <c r="AT285" s="236" t="s">
        <v>291</v>
      </c>
      <c r="AU285" s="236" t="s">
        <v>87</v>
      </c>
      <c r="AV285" s="15" t="s">
        <v>82</v>
      </c>
      <c r="AW285" s="15" t="s">
        <v>31</v>
      </c>
      <c r="AX285" s="15" t="s">
        <v>75</v>
      </c>
      <c r="AY285" s="236" t="s">
        <v>283</v>
      </c>
    </row>
    <row r="286" s="13" customFormat="1">
      <c r="A286" s="13"/>
      <c r="B286" s="218"/>
      <c r="C286" s="13"/>
      <c r="D286" s="219" t="s">
        <v>291</v>
      </c>
      <c r="E286" s="220" t="s">
        <v>1</v>
      </c>
      <c r="F286" s="221" t="s">
        <v>461</v>
      </c>
      <c r="G286" s="13"/>
      <c r="H286" s="222">
        <v>206.66</v>
      </c>
      <c r="I286" s="223"/>
      <c r="J286" s="13"/>
      <c r="K286" s="13"/>
      <c r="L286" s="218"/>
      <c r="M286" s="224"/>
      <c r="N286" s="225"/>
      <c r="O286" s="225"/>
      <c r="P286" s="225"/>
      <c r="Q286" s="225"/>
      <c r="R286" s="225"/>
      <c r="S286" s="225"/>
      <c r="T286" s="226"/>
      <c r="U286" s="13"/>
      <c r="V286" s="13"/>
      <c r="W286" s="13"/>
      <c r="X286" s="13"/>
      <c r="Y286" s="13"/>
      <c r="Z286" s="13"/>
      <c r="AA286" s="13"/>
      <c r="AB286" s="13"/>
      <c r="AC286" s="13"/>
      <c r="AD286" s="13"/>
      <c r="AE286" s="13"/>
      <c r="AT286" s="220" t="s">
        <v>291</v>
      </c>
      <c r="AU286" s="220" t="s">
        <v>87</v>
      </c>
      <c r="AV286" s="13" t="s">
        <v>87</v>
      </c>
      <c r="AW286" s="13" t="s">
        <v>31</v>
      </c>
      <c r="AX286" s="13" t="s">
        <v>75</v>
      </c>
      <c r="AY286" s="220" t="s">
        <v>283</v>
      </c>
    </row>
    <row r="287" s="13" customFormat="1">
      <c r="A287" s="13"/>
      <c r="B287" s="218"/>
      <c r="C287" s="13"/>
      <c r="D287" s="219" t="s">
        <v>291</v>
      </c>
      <c r="E287" s="220" t="s">
        <v>1</v>
      </c>
      <c r="F287" s="221" t="s">
        <v>462</v>
      </c>
      <c r="G287" s="13"/>
      <c r="H287" s="222">
        <v>112.24</v>
      </c>
      <c r="I287" s="223"/>
      <c r="J287" s="13"/>
      <c r="K287" s="13"/>
      <c r="L287" s="218"/>
      <c r="M287" s="224"/>
      <c r="N287" s="225"/>
      <c r="O287" s="225"/>
      <c r="P287" s="225"/>
      <c r="Q287" s="225"/>
      <c r="R287" s="225"/>
      <c r="S287" s="225"/>
      <c r="T287" s="226"/>
      <c r="U287" s="13"/>
      <c r="V287" s="13"/>
      <c r="W287" s="13"/>
      <c r="X287" s="13"/>
      <c r="Y287" s="13"/>
      <c r="Z287" s="13"/>
      <c r="AA287" s="13"/>
      <c r="AB287" s="13"/>
      <c r="AC287" s="13"/>
      <c r="AD287" s="13"/>
      <c r="AE287" s="13"/>
      <c r="AT287" s="220" t="s">
        <v>291</v>
      </c>
      <c r="AU287" s="220" t="s">
        <v>87</v>
      </c>
      <c r="AV287" s="13" t="s">
        <v>87</v>
      </c>
      <c r="AW287" s="13" t="s">
        <v>31</v>
      </c>
      <c r="AX287" s="13" t="s">
        <v>75</v>
      </c>
      <c r="AY287" s="220" t="s">
        <v>283</v>
      </c>
    </row>
    <row r="288" s="13" customFormat="1">
      <c r="A288" s="13"/>
      <c r="B288" s="218"/>
      <c r="C288" s="13"/>
      <c r="D288" s="219" t="s">
        <v>291</v>
      </c>
      <c r="E288" s="220" t="s">
        <v>1</v>
      </c>
      <c r="F288" s="221" t="s">
        <v>460</v>
      </c>
      <c r="G288" s="13"/>
      <c r="H288" s="222">
        <v>113.13</v>
      </c>
      <c r="I288" s="223"/>
      <c r="J288" s="13"/>
      <c r="K288" s="13"/>
      <c r="L288" s="218"/>
      <c r="M288" s="224"/>
      <c r="N288" s="225"/>
      <c r="O288" s="225"/>
      <c r="P288" s="225"/>
      <c r="Q288" s="225"/>
      <c r="R288" s="225"/>
      <c r="S288" s="225"/>
      <c r="T288" s="226"/>
      <c r="U288" s="13"/>
      <c r="V288" s="13"/>
      <c r="W288" s="13"/>
      <c r="X288" s="13"/>
      <c r="Y288" s="13"/>
      <c r="Z288" s="13"/>
      <c r="AA288" s="13"/>
      <c r="AB288" s="13"/>
      <c r="AC288" s="13"/>
      <c r="AD288" s="13"/>
      <c r="AE288" s="13"/>
      <c r="AT288" s="220" t="s">
        <v>291</v>
      </c>
      <c r="AU288" s="220" t="s">
        <v>87</v>
      </c>
      <c r="AV288" s="13" t="s">
        <v>87</v>
      </c>
      <c r="AW288" s="13" t="s">
        <v>31</v>
      </c>
      <c r="AX288" s="13" t="s">
        <v>75</v>
      </c>
      <c r="AY288" s="220" t="s">
        <v>283</v>
      </c>
    </row>
    <row r="289" s="15" customFormat="1">
      <c r="A289" s="15"/>
      <c r="B289" s="235"/>
      <c r="C289" s="15"/>
      <c r="D289" s="219" t="s">
        <v>291</v>
      </c>
      <c r="E289" s="236" t="s">
        <v>1</v>
      </c>
      <c r="F289" s="237" t="s">
        <v>362</v>
      </c>
      <c r="G289" s="15"/>
      <c r="H289" s="236" t="s">
        <v>1</v>
      </c>
      <c r="I289" s="238"/>
      <c r="J289" s="15"/>
      <c r="K289" s="15"/>
      <c r="L289" s="235"/>
      <c r="M289" s="239"/>
      <c r="N289" s="240"/>
      <c r="O289" s="240"/>
      <c r="P289" s="240"/>
      <c r="Q289" s="240"/>
      <c r="R289" s="240"/>
      <c r="S289" s="240"/>
      <c r="T289" s="241"/>
      <c r="U289" s="15"/>
      <c r="V289" s="15"/>
      <c r="W289" s="15"/>
      <c r="X289" s="15"/>
      <c r="Y289" s="15"/>
      <c r="Z289" s="15"/>
      <c r="AA289" s="15"/>
      <c r="AB289" s="15"/>
      <c r="AC289" s="15"/>
      <c r="AD289" s="15"/>
      <c r="AE289" s="15"/>
      <c r="AT289" s="236" t="s">
        <v>291</v>
      </c>
      <c r="AU289" s="236" t="s">
        <v>87</v>
      </c>
      <c r="AV289" s="15" t="s">
        <v>82</v>
      </c>
      <c r="AW289" s="15" t="s">
        <v>31</v>
      </c>
      <c r="AX289" s="15" t="s">
        <v>75</v>
      </c>
      <c r="AY289" s="236" t="s">
        <v>283</v>
      </c>
    </row>
    <row r="290" s="13" customFormat="1">
      <c r="A290" s="13"/>
      <c r="B290" s="218"/>
      <c r="C290" s="13"/>
      <c r="D290" s="219" t="s">
        <v>291</v>
      </c>
      <c r="E290" s="220" t="s">
        <v>1</v>
      </c>
      <c r="F290" s="221" t="s">
        <v>463</v>
      </c>
      <c r="G290" s="13"/>
      <c r="H290" s="222">
        <v>593.51999999999998</v>
      </c>
      <c r="I290" s="223"/>
      <c r="J290" s="13"/>
      <c r="K290" s="13"/>
      <c r="L290" s="218"/>
      <c r="M290" s="224"/>
      <c r="N290" s="225"/>
      <c r="O290" s="225"/>
      <c r="P290" s="225"/>
      <c r="Q290" s="225"/>
      <c r="R290" s="225"/>
      <c r="S290" s="225"/>
      <c r="T290" s="226"/>
      <c r="U290" s="13"/>
      <c r="V290" s="13"/>
      <c r="W290" s="13"/>
      <c r="X290" s="13"/>
      <c r="Y290" s="13"/>
      <c r="Z290" s="13"/>
      <c r="AA290" s="13"/>
      <c r="AB290" s="13"/>
      <c r="AC290" s="13"/>
      <c r="AD290" s="13"/>
      <c r="AE290" s="13"/>
      <c r="AT290" s="220" t="s">
        <v>291</v>
      </c>
      <c r="AU290" s="220" t="s">
        <v>87</v>
      </c>
      <c r="AV290" s="13" t="s">
        <v>87</v>
      </c>
      <c r="AW290" s="13" t="s">
        <v>31</v>
      </c>
      <c r="AX290" s="13" t="s">
        <v>75</v>
      </c>
      <c r="AY290" s="220" t="s">
        <v>283</v>
      </c>
    </row>
    <row r="291" s="14" customFormat="1">
      <c r="A291" s="14"/>
      <c r="B291" s="227"/>
      <c r="C291" s="14"/>
      <c r="D291" s="219" t="s">
        <v>291</v>
      </c>
      <c r="E291" s="228" t="s">
        <v>1</v>
      </c>
      <c r="F291" s="229" t="s">
        <v>293</v>
      </c>
      <c r="G291" s="14"/>
      <c r="H291" s="230">
        <v>3027.04</v>
      </c>
      <c r="I291" s="231"/>
      <c r="J291" s="14"/>
      <c r="K291" s="14"/>
      <c r="L291" s="227"/>
      <c r="M291" s="232"/>
      <c r="N291" s="233"/>
      <c r="O291" s="233"/>
      <c r="P291" s="233"/>
      <c r="Q291" s="233"/>
      <c r="R291" s="233"/>
      <c r="S291" s="233"/>
      <c r="T291" s="234"/>
      <c r="U291" s="14"/>
      <c r="V291" s="14"/>
      <c r="W291" s="14"/>
      <c r="X291" s="14"/>
      <c r="Y291" s="14"/>
      <c r="Z291" s="14"/>
      <c r="AA291" s="14"/>
      <c r="AB291" s="14"/>
      <c r="AC291" s="14"/>
      <c r="AD291" s="14"/>
      <c r="AE291" s="14"/>
      <c r="AT291" s="228" t="s">
        <v>291</v>
      </c>
      <c r="AU291" s="228" t="s">
        <v>87</v>
      </c>
      <c r="AV291" s="14" t="s">
        <v>289</v>
      </c>
      <c r="AW291" s="14" t="s">
        <v>31</v>
      </c>
      <c r="AX291" s="14" t="s">
        <v>82</v>
      </c>
      <c r="AY291" s="228" t="s">
        <v>283</v>
      </c>
    </row>
    <row r="292" s="2" customFormat="1" ht="24.15" customHeight="1">
      <c r="A292" s="37"/>
      <c r="B292" s="168"/>
      <c r="C292" s="204" t="s">
        <v>464</v>
      </c>
      <c r="D292" s="204" t="s">
        <v>285</v>
      </c>
      <c r="E292" s="205" t="s">
        <v>465</v>
      </c>
      <c r="F292" s="206" t="s">
        <v>466</v>
      </c>
      <c r="G292" s="207" t="s">
        <v>288</v>
      </c>
      <c r="H292" s="208">
        <v>3027.04</v>
      </c>
      <c r="I292" s="209"/>
      <c r="J292" s="210">
        <f>ROUND(I292*H292,2)</f>
        <v>0</v>
      </c>
      <c r="K292" s="211"/>
      <c r="L292" s="38"/>
      <c r="M292" s="212" t="s">
        <v>1</v>
      </c>
      <c r="N292" s="213" t="s">
        <v>41</v>
      </c>
      <c r="O292" s="81"/>
      <c r="P292" s="214">
        <f>O292*H292</f>
        <v>0</v>
      </c>
      <c r="Q292" s="214">
        <v>0.00040000000000000002</v>
      </c>
      <c r="R292" s="214">
        <f>Q292*H292</f>
        <v>1.2108160000000001</v>
      </c>
      <c r="S292" s="214">
        <v>0</v>
      </c>
      <c r="T292" s="215">
        <f>S292*H292</f>
        <v>0</v>
      </c>
      <c r="U292" s="37"/>
      <c r="V292" s="37"/>
      <c r="W292" s="37"/>
      <c r="X292" s="37"/>
      <c r="Y292" s="37"/>
      <c r="Z292" s="37"/>
      <c r="AA292" s="37"/>
      <c r="AB292" s="37"/>
      <c r="AC292" s="37"/>
      <c r="AD292" s="37"/>
      <c r="AE292" s="37"/>
      <c r="AR292" s="216" t="s">
        <v>289</v>
      </c>
      <c r="AT292" s="216" t="s">
        <v>285</v>
      </c>
      <c r="AU292" s="216" t="s">
        <v>87</v>
      </c>
      <c r="AY292" s="18" t="s">
        <v>283</v>
      </c>
      <c r="BE292" s="217">
        <f>IF(N292="základná",J292,0)</f>
        <v>0</v>
      </c>
      <c r="BF292" s="217">
        <f>IF(N292="znížená",J292,0)</f>
        <v>0</v>
      </c>
      <c r="BG292" s="217">
        <f>IF(N292="zákl. prenesená",J292,0)</f>
        <v>0</v>
      </c>
      <c r="BH292" s="217">
        <f>IF(N292="zníž. prenesená",J292,0)</f>
        <v>0</v>
      </c>
      <c r="BI292" s="217">
        <f>IF(N292="nulová",J292,0)</f>
        <v>0</v>
      </c>
      <c r="BJ292" s="18" t="s">
        <v>87</v>
      </c>
      <c r="BK292" s="217">
        <f>ROUND(I292*H292,2)</f>
        <v>0</v>
      </c>
      <c r="BL292" s="18" t="s">
        <v>289</v>
      </c>
      <c r="BM292" s="216" t="s">
        <v>467</v>
      </c>
    </row>
    <row r="293" s="13" customFormat="1">
      <c r="A293" s="13"/>
      <c r="B293" s="218"/>
      <c r="C293" s="13"/>
      <c r="D293" s="219" t="s">
        <v>291</v>
      </c>
      <c r="E293" s="220" t="s">
        <v>1</v>
      </c>
      <c r="F293" s="221" t="s">
        <v>468</v>
      </c>
      <c r="G293" s="13"/>
      <c r="H293" s="222">
        <v>3027.04</v>
      </c>
      <c r="I293" s="223"/>
      <c r="J293" s="13"/>
      <c r="K293" s="13"/>
      <c r="L293" s="218"/>
      <c r="M293" s="224"/>
      <c r="N293" s="225"/>
      <c r="O293" s="225"/>
      <c r="P293" s="225"/>
      <c r="Q293" s="225"/>
      <c r="R293" s="225"/>
      <c r="S293" s="225"/>
      <c r="T293" s="226"/>
      <c r="U293" s="13"/>
      <c r="V293" s="13"/>
      <c r="W293" s="13"/>
      <c r="X293" s="13"/>
      <c r="Y293" s="13"/>
      <c r="Z293" s="13"/>
      <c r="AA293" s="13"/>
      <c r="AB293" s="13"/>
      <c r="AC293" s="13"/>
      <c r="AD293" s="13"/>
      <c r="AE293" s="13"/>
      <c r="AT293" s="220" t="s">
        <v>291</v>
      </c>
      <c r="AU293" s="220" t="s">
        <v>87</v>
      </c>
      <c r="AV293" s="13" t="s">
        <v>87</v>
      </c>
      <c r="AW293" s="13" t="s">
        <v>31</v>
      </c>
      <c r="AX293" s="13" t="s">
        <v>82</v>
      </c>
      <c r="AY293" s="220" t="s">
        <v>283</v>
      </c>
    </row>
    <row r="294" s="2" customFormat="1" ht="24.15" customHeight="1">
      <c r="A294" s="37"/>
      <c r="B294" s="168"/>
      <c r="C294" s="204" t="s">
        <v>469</v>
      </c>
      <c r="D294" s="204" t="s">
        <v>285</v>
      </c>
      <c r="E294" s="205" t="s">
        <v>470</v>
      </c>
      <c r="F294" s="206" t="s">
        <v>471</v>
      </c>
      <c r="G294" s="207" t="s">
        <v>288</v>
      </c>
      <c r="H294" s="208">
        <v>3027.04</v>
      </c>
      <c r="I294" s="209"/>
      <c r="J294" s="210">
        <f>ROUND(I294*H294,2)</f>
        <v>0</v>
      </c>
      <c r="K294" s="211"/>
      <c r="L294" s="38"/>
      <c r="M294" s="212" t="s">
        <v>1</v>
      </c>
      <c r="N294" s="213" t="s">
        <v>41</v>
      </c>
      <c r="O294" s="81"/>
      <c r="P294" s="214">
        <f>O294*H294</f>
        <v>0</v>
      </c>
      <c r="Q294" s="214">
        <v>0.0082500000000000004</v>
      </c>
      <c r="R294" s="214">
        <f>Q294*H294</f>
        <v>24.97308</v>
      </c>
      <c r="S294" s="214">
        <v>0</v>
      </c>
      <c r="T294" s="215">
        <f>S294*H294</f>
        <v>0</v>
      </c>
      <c r="U294" s="37"/>
      <c r="V294" s="37"/>
      <c r="W294" s="37"/>
      <c r="X294" s="37"/>
      <c r="Y294" s="37"/>
      <c r="Z294" s="37"/>
      <c r="AA294" s="37"/>
      <c r="AB294" s="37"/>
      <c r="AC294" s="37"/>
      <c r="AD294" s="37"/>
      <c r="AE294" s="37"/>
      <c r="AR294" s="216" t="s">
        <v>289</v>
      </c>
      <c r="AT294" s="216" t="s">
        <v>285</v>
      </c>
      <c r="AU294" s="216" t="s">
        <v>87</v>
      </c>
      <c r="AY294" s="18" t="s">
        <v>283</v>
      </c>
      <c r="BE294" s="217">
        <f>IF(N294="základná",J294,0)</f>
        <v>0</v>
      </c>
      <c r="BF294" s="217">
        <f>IF(N294="znížená",J294,0)</f>
        <v>0</v>
      </c>
      <c r="BG294" s="217">
        <f>IF(N294="zákl. prenesená",J294,0)</f>
        <v>0</v>
      </c>
      <c r="BH294" s="217">
        <f>IF(N294="zníž. prenesená",J294,0)</f>
        <v>0</v>
      </c>
      <c r="BI294" s="217">
        <f>IF(N294="nulová",J294,0)</f>
        <v>0</v>
      </c>
      <c r="BJ294" s="18" t="s">
        <v>87</v>
      </c>
      <c r="BK294" s="217">
        <f>ROUND(I294*H294,2)</f>
        <v>0</v>
      </c>
      <c r="BL294" s="18" t="s">
        <v>289</v>
      </c>
      <c r="BM294" s="216" t="s">
        <v>472</v>
      </c>
    </row>
    <row r="295" s="2" customFormat="1" ht="33" customHeight="1">
      <c r="A295" s="37"/>
      <c r="B295" s="168"/>
      <c r="C295" s="204" t="s">
        <v>473</v>
      </c>
      <c r="D295" s="204" t="s">
        <v>285</v>
      </c>
      <c r="E295" s="205" t="s">
        <v>474</v>
      </c>
      <c r="F295" s="206" t="s">
        <v>475</v>
      </c>
      <c r="G295" s="207" t="s">
        <v>288</v>
      </c>
      <c r="H295" s="208">
        <v>8813.7549999999992</v>
      </c>
      <c r="I295" s="209"/>
      <c r="J295" s="210">
        <f>ROUND(I295*H295,2)</f>
        <v>0</v>
      </c>
      <c r="K295" s="211"/>
      <c r="L295" s="38"/>
      <c r="M295" s="212" t="s">
        <v>1</v>
      </c>
      <c r="N295" s="213" t="s">
        <v>41</v>
      </c>
      <c r="O295" s="81"/>
      <c r="P295" s="214">
        <f>O295*H295</f>
        <v>0</v>
      </c>
      <c r="Q295" s="214">
        <v>0.017229999999999999</v>
      </c>
      <c r="R295" s="214">
        <f>Q295*H295</f>
        <v>151.86099864999997</v>
      </c>
      <c r="S295" s="214">
        <v>0</v>
      </c>
      <c r="T295" s="215">
        <f>S295*H295</f>
        <v>0</v>
      </c>
      <c r="U295" s="37"/>
      <c r="V295" s="37"/>
      <c r="W295" s="37"/>
      <c r="X295" s="37"/>
      <c r="Y295" s="37"/>
      <c r="Z295" s="37"/>
      <c r="AA295" s="37"/>
      <c r="AB295" s="37"/>
      <c r="AC295" s="37"/>
      <c r="AD295" s="37"/>
      <c r="AE295" s="37"/>
      <c r="AR295" s="216" t="s">
        <v>289</v>
      </c>
      <c r="AT295" s="216" t="s">
        <v>285</v>
      </c>
      <c r="AU295" s="216" t="s">
        <v>87</v>
      </c>
      <c r="AY295" s="18" t="s">
        <v>283</v>
      </c>
      <c r="BE295" s="217">
        <f>IF(N295="základná",J295,0)</f>
        <v>0</v>
      </c>
      <c r="BF295" s="217">
        <f>IF(N295="znížená",J295,0)</f>
        <v>0</v>
      </c>
      <c r="BG295" s="217">
        <f>IF(N295="zákl. prenesená",J295,0)</f>
        <v>0</v>
      </c>
      <c r="BH295" s="217">
        <f>IF(N295="zníž. prenesená",J295,0)</f>
        <v>0</v>
      </c>
      <c r="BI295" s="217">
        <f>IF(N295="nulová",J295,0)</f>
        <v>0</v>
      </c>
      <c r="BJ295" s="18" t="s">
        <v>87</v>
      </c>
      <c r="BK295" s="217">
        <f>ROUND(I295*H295,2)</f>
        <v>0</v>
      </c>
      <c r="BL295" s="18" t="s">
        <v>289</v>
      </c>
      <c r="BM295" s="216" t="s">
        <v>476</v>
      </c>
    </row>
    <row r="296" s="15" customFormat="1">
      <c r="A296" s="15"/>
      <c r="B296" s="235"/>
      <c r="C296" s="15"/>
      <c r="D296" s="219" t="s">
        <v>291</v>
      </c>
      <c r="E296" s="236" t="s">
        <v>1</v>
      </c>
      <c r="F296" s="237" t="s">
        <v>451</v>
      </c>
      <c r="G296" s="15"/>
      <c r="H296" s="236" t="s">
        <v>1</v>
      </c>
      <c r="I296" s="238"/>
      <c r="J296" s="15"/>
      <c r="K296" s="15"/>
      <c r="L296" s="235"/>
      <c r="M296" s="239"/>
      <c r="N296" s="240"/>
      <c r="O296" s="240"/>
      <c r="P296" s="240"/>
      <c r="Q296" s="240"/>
      <c r="R296" s="240"/>
      <c r="S296" s="240"/>
      <c r="T296" s="241"/>
      <c r="U296" s="15"/>
      <c r="V296" s="15"/>
      <c r="W296" s="15"/>
      <c r="X296" s="15"/>
      <c r="Y296" s="15"/>
      <c r="Z296" s="15"/>
      <c r="AA296" s="15"/>
      <c r="AB296" s="15"/>
      <c r="AC296" s="15"/>
      <c r="AD296" s="15"/>
      <c r="AE296" s="15"/>
      <c r="AT296" s="236" t="s">
        <v>291</v>
      </c>
      <c r="AU296" s="236" t="s">
        <v>87</v>
      </c>
      <c r="AV296" s="15" t="s">
        <v>82</v>
      </c>
      <c r="AW296" s="15" t="s">
        <v>31</v>
      </c>
      <c r="AX296" s="15" t="s">
        <v>75</v>
      </c>
      <c r="AY296" s="236" t="s">
        <v>283</v>
      </c>
    </row>
    <row r="297" s="13" customFormat="1">
      <c r="A297" s="13"/>
      <c r="B297" s="218"/>
      <c r="C297" s="13"/>
      <c r="D297" s="219" t="s">
        <v>291</v>
      </c>
      <c r="E297" s="220" t="s">
        <v>1</v>
      </c>
      <c r="F297" s="221" t="s">
        <v>477</v>
      </c>
      <c r="G297" s="13"/>
      <c r="H297" s="222">
        <v>435.42500000000001</v>
      </c>
      <c r="I297" s="223"/>
      <c r="J297" s="13"/>
      <c r="K297" s="13"/>
      <c r="L297" s="218"/>
      <c r="M297" s="224"/>
      <c r="N297" s="225"/>
      <c r="O297" s="225"/>
      <c r="P297" s="225"/>
      <c r="Q297" s="225"/>
      <c r="R297" s="225"/>
      <c r="S297" s="225"/>
      <c r="T297" s="226"/>
      <c r="U297" s="13"/>
      <c r="V297" s="13"/>
      <c r="W297" s="13"/>
      <c r="X297" s="13"/>
      <c r="Y297" s="13"/>
      <c r="Z297" s="13"/>
      <c r="AA297" s="13"/>
      <c r="AB297" s="13"/>
      <c r="AC297" s="13"/>
      <c r="AD297" s="13"/>
      <c r="AE297" s="13"/>
      <c r="AT297" s="220" t="s">
        <v>291</v>
      </c>
      <c r="AU297" s="220" t="s">
        <v>87</v>
      </c>
      <c r="AV297" s="13" t="s">
        <v>87</v>
      </c>
      <c r="AW297" s="13" t="s">
        <v>31</v>
      </c>
      <c r="AX297" s="13" t="s">
        <v>75</v>
      </c>
      <c r="AY297" s="220" t="s">
        <v>283</v>
      </c>
    </row>
    <row r="298" s="13" customFormat="1">
      <c r="A298" s="13"/>
      <c r="B298" s="218"/>
      <c r="C298" s="13"/>
      <c r="D298" s="219" t="s">
        <v>291</v>
      </c>
      <c r="E298" s="220" t="s">
        <v>1</v>
      </c>
      <c r="F298" s="221" t="s">
        <v>478</v>
      </c>
      <c r="G298" s="13"/>
      <c r="H298" s="222">
        <v>202.86000000000001</v>
      </c>
      <c r="I298" s="223"/>
      <c r="J298" s="13"/>
      <c r="K298" s="13"/>
      <c r="L298" s="218"/>
      <c r="M298" s="224"/>
      <c r="N298" s="225"/>
      <c r="O298" s="225"/>
      <c r="P298" s="225"/>
      <c r="Q298" s="225"/>
      <c r="R298" s="225"/>
      <c r="S298" s="225"/>
      <c r="T298" s="226"/>
      <c r="U298" s="13"/>
      <c r="V298" s="13"/>
      <c r="W298" s="13"/>
      <c r="X298" s="13"/>
      <c r="Y298" s="13"/>
      <c r="Z298" s="13"/>
      <c r="AA298" s="13"/>
      <c r="AB298" s="13"/>
      <c r="AC298" s="13"/>
      <c r="AD298" s="13"/>
      <c r="AE298" s="13"/>
      <c r="AT298" s="220" t="s">
        <v>291</v>
      </c>
      <c r="AU298" s="220" t="s">
        <v>87</v>
      </c>
      <c r="AV298" s="13" t="s">
        <v>87</v>
      </c>
      <c r="AW298" s="13" t="s">
        <v>31</v>
      </c>
      <c r="AX298" s="13" t="s">
        <v>75</v>
      </c>
      <c r="AY298" s="220" t="s">
        <v>283</v>
      </c>
    </row>
    <row r="299" s="15" customFormat="1">
      <c r="A299" s="15"/>
      <c r="B299" s="235"/>
      <c r="C299" s="15"/>
      <c r="D299" s="219" t="s">
        <v>291</v>
      </c>
      <c r="E299" s="236" t="s">
        <v>1</v>
      </c>
      <c r="F299" s="237" t="s">
        <v>404</v>
      </c>
      <c r="G299" s="15"/>
      <c r="H299" s="236" t="s">
        <v>1</v>
      </c>
      <c r="I299" s="238"/>
      <c r="J299" s="15"/>
      <c r="K299" s="15"/>
      <c r="L299" s="235"/>
      <c r="M299" s="239"/>
      <c r="N299" s="240"/>
      <c r="O299" s="240"/>
      <c r="P299" s="240"/>
      <c r="Q299" s="240"/>
      <c r="R299" s="240"/>
      <c r="S299" s="240"/>
      <c r="T299" s="241"/>
      <c r="U299" s="15"/>
      <c r="V299" s="15"/>
      <c r="W299" s="15"/>
      <c r="X299" s="15"/>
      <c r="Y299" s="15"/>
      <c r="Z299" s="15"/>
      <c r="AA299" s="15"/>
      <c r="AB299" s="15"/>
      <c r="AC299" s="15"/>
      <c r="AD299" s="15"/>
      <c r="AE299" s="15"/>
      <c r="AT299" s="236" t="s">
        <v>291</v>
      </c>
      <c r="AU299" s="236" t="s">
        <v>87</v>
      </c>
      <c r="AV299" s="15" t="s">
        <v>82</v>
      </c>
      <c r="AW299" s="15" t="s">
        <v>31</v>
      </c>
      <c r="AX299" s="15" t="s">
        <v>75</v>
      </c>
      <c r="AY299" s="236" t="s">
        <v>283</v>
      </c>
    </row>
    <row r="300" s="13" customFormat="1">
      <c r="A300" s="13"/>
      <c r="B300" s="218"/>
      <c r="C300" s="13"/>
      <c r="D300" s="219" t="s">
        <v>291</v>
      </c>
      <c r="E300" s="220" t="s">
        <v>1</v>
      </c>
      <c r="F300" s="221" t="s">
        <v>479</v>
      </c>
      <c r="G300" s="13"/>
      <c r="H300" s="222">
        <v>255.91</v>
      </c>
      <c r="I300" s="223"/>
      <c r="J300" s="13"/>
      <c r="K300" s="13"/>
      <c r="L300" s="218"/>
      <c r="M300" s="224"/>
      <c r="N300" s="225"/>
      <c r="O300" s="225"/>
      <c r="P300" s="225"/>
      <c r="Q300" s="225"/>
      <c r="R300" s="225"/>
      <c r="S300" s="225"/>
      <c r="T300" s="226"/>
      <c r="U300" s="13"/>
      <c r="V300" s="13"/>
      <c r="W300" s="13"/>
      <c r="X300" s="13"/>
      <c r="Y300" s="13"/>
      <c r="Z300" s="13"/>
      <c r="AA300" s="13"/>
      <c r="AB300" s="13"/>
      <c r="AC300" s="13"/>
      <c r="AD300" s="13"/>
      <c r="AE300" s="13"/>
      <c r="AT300" s="220" t="s">
        <v>291</v>
      </c>
      <c r="AU300" s="220" t="s">
        <v>87</v>
      </c>
      <c r="AV300" s="13" t="s">
        <v>87</v>
      </c>
      <c r="AW300" s="13" t="s">
        <v>31</v>
      </c>
      <c r="AX300" s="13" t="s">
        <v>75</v>
      </c>
      <c r="AY300" s="220" t="s">
        <v>283</v>
      </c>
    </row>
    <row r="301" s="13" customFormat="1">
      <c r="A301" s="13"/>
      <c r="B301" s="218"/>
      <c r="C301" s="13"/>
      <c r="D301" s="219" t="s">
        <v>291</v>
      </c>
      <c r="E301" s="220" t="s">
        <v>1</v>
      </c>
      <c r="F301" s="221" t="s">
        <v>480</v>
      </c>
      <c r="G301" s="13"/>
      <c r="H301" s="222">
        <v>241.18000000000001</v>
      </c>
      <c r="I301" s="223"/>
      <c r="J301" s="13"/>
      <c r="K301" s="13"/>
      <c r="L301" s="218"/>
      <c r="M301" s="224"/>
      <c r="N301" s="225"/>
      <c r="O301" s="225"/>
      <c r="P301" s="225"/>
      <c r="Q301" s="225"/>
      <c r="R301" s="225"/>
      <c r="S301" s="225"/>
      <c r="T301" s="226"/>
      <c r="U301" s="13"/>
      <c r="V301" s="13"/>
      <c r="W301" s="13"/>
      <c r="X301" s="13"/>
      <c r="Y301" s="13"/>
      <c r="Z301" s="13"/>
      <c r="AA301" s="13"/>
      <c r="AB301" s="13"/>
      <c r="AC301" s="13"/>
      <c r="AD301" s="13"/>
      <c r="AE301" s="13"/>
      <c r="AT301" s="220" t="s">
        <v>291</v>
      </c>
      <c r="AU301" s="220" t="s">
        <v>87</v>
      </c>
      <c r="AV301" s="13" t="s">
        <v>87</v>
      </c>
      <c r="AW301" s="13" t="s">
        <v>31</v>
      </c>
      <c r="AX301" s="13" t="s">
        <v>75</v>
      </c>
      <c r="AY301" s="220" t="s">
        <v>283</v>
      </c>
    </row>
    <row r="302" s="13" customFormat="1">
      <c r="A302" s="13"/>
      <c r="B302" s="218"/>
      <c r="C302" s="13"/>
      <c r="D302" s="219" t="s">
        <v>291</v>
      </c>
      <c r="E302" s="220" t="s">
        <v>1</v>
      </c>
      <c r="F302" s="221" t="s">
        <v>481</v>
      </c>
      <c r="G302" s="13"/>
      <c r="H302" s="222">
        <v>436.18000000000001</v>
      </c>
      <c r="I302" s="223"/>
      <c r="J302" s="13"/>
      <c r="K302" s="13"/>
      <c r="L302" s="218"/>
      <c r="M302" s="224"/>
      <c r="N302" s="225"/>
      <c r="O302" s="225"/>
      <c r="P302" s="225"/>
      <c r="Q302" s="225"/>
      <c r="R302" s="225"/>
      <c r="S302" s="225"/>
      <c r="T302" s="226"/>
      <c r="U302" s="13"/>
      <c r="V302" s="13"/>
      <c r="W302" s="13"/>
      <c r="X302" s="13"/>
      <c r="Y302" s="13"/>
      <c r="Z302" s="13"/>
      <c r="AA302" s="13"/>
      <c r="AB302" s="13"/>
      <c r="AC302" s="13"/>
      <c r="AD302" s="13"/>
      <c r="AE302" s="13"/>
      <c r="AT302" s="220" t="s">
        <v>291</v>
      </c>
      <c r="AU302" s="220" t="s">
        <v>87</v>
      </c>
      <c r="AV302" s="13" t="s">
        <v>87</v>
      </c>
      <c r="AW302" s="13" t="s">
        <v>31</v>
      </c>
      <c r="AX302" s="13" t="s">
        <v>75</v>
      </c>
      <c r="AY302" s="220" t="s">
        <v>283</v>
      </c>
    </row>
    <row r="303" s="13" customFormat="1">
      <c r="A303" s="13"/>
      <c r="B303" s="218"/>
      <c r="C303" s="13"/>
      <c r="D303" s="219" t="s">
        <v>291</v>
      </c>
      <c r="E303" s="220" t="s">
        <v>1</v>
      </c>
      <c r="F303" s="221" t="s">
        <v>482</v>
      </c>
      <c r="G303" s="13"/>
      <c r="H303" s="222">
        <v>313.62</v>
      </c>
      <c r="I303" s="223"/>
      <c r="J303" s="13"/>
      <c r="K303" s="13"/>
      <c r="L303" s="218"/>
      <c r="M303" s="224"/>
      <c r="N303" s="225"/>
      <c r="O303" s="225"/>
      <c r="P303" s="225"/>
      <c r="Q303" s="225"/>
      <c r="R303" s="225"/>
      <c r="S303" s="225"/>
      <c r="T303" s="226"/>
      <c r="U303" s="13"/>
      <c r="V303" s="13"/>
      <c r="W303" s="13"/>
      <c r="X303" s="13"/>
      <c r="Y303" s="13"/>
      <c r="Z303" s="13"/>
      <c r="AA303" s="13"/>
      <c r="AB303" s="13"/>
      <c r="AC303" s="13"/>
      <c r="AD303" s="13"/>
      <c r="AE303" s="13"/>
      <c r="AT303" s="220" t="s">
        <v>291</v>
      </c>
      <c r="AU303" s="220" t="s">
        <v>87</v>
      </c>
      <c r="AV303" s="13" t="s">
        <v>87</v>
      </c>
      <c r="AW303" s="13" t="s">
        <v>31</v>
      </c>
      <c r="AX303" s="13" t="s">
        <v>75</v>
      </c>
      <c r="AY303" s="220" t="s">
        <v>283</v>
      </c>
    </row>
    <row r="304" s="13" customFormat="1">
      <c r="A304" s="13"/>
      <c r="B304" s="218"/>
      <c r="C304" s="13"/>
      <c r="D304" s="219" t="s">
        <v>291</v>
      </c>
      <c r="E304" s="220" t="s">
        <v>1</v>
      </c>
      <c r="F304" s="221" t="s">
        <v>483</v>
      </c>
      <c r="G304" s="13"/>
      <c r="H304" s="222">
        <v>233.33000000000001</v>
      </c>
      <c r="I304" s="223"/>
      <c r="J304" s="13"/>
      <c r="K304" s="13"/>
      <c r="L304" s="218"/>
      <c r="M304" s="224"/>
      <c r="N304" s="225"/>
      <c r="O304" s="225"/>
      <c r="P304" s="225"/>
      <c r="Q304" s="225"/>
      <c r="R304" s="225"/>
      <c r="S304" s="225"/>
      <c r="T304" s="226"/>
      <c r="U304" s="13"/>
      <c r="V304" s="13"/>
      <c r="W304" s="13"/>
      <c r="X304" s="13"/>
      <c r="Y304" s="13"/>
      <c r="Z304" s="13"/>
      <c r="AA304" s="13"/>
      <c r="AB304" s="13"/>
      <c r="AC304" s="13"/>
      <c r="AD304" s="13"/>
      <c r="AE304" s="13"/>
      <c r="AT304" s="220" t="s">
        <v>291</v>
      </c>
      <c r="AU304" s="220" t="s">
        <v>87</v>
      </c>
      <c r="AV304" s="13" t="s">
        <v>87</v>
      </c>
      <c r="AW304" s="13" t="s">
        <v>31</v>
      </c>
      <c r="AX304" s="13" t="s">
        <v>75</v>
      </c>
      <c r="AY304" s="220" t="s">
        <v>283</v>
      </c>
    </row>
    <row r="305" s="15" customFormat="1">
      <c r="A305" s="15"/>
      <c r="B305" s="235"/>
      <c r="C305" s="15"/>
      <c r="D305" s="219" t="s">
        <v>291</v>
      </c>
      <c r="E305" s="236" t="s">
        <v>1</v>
      </c>
      <c r="F305" s="237" t="s">
        <v>413</v>
      </c>
      <c r="G305" s="15"/>
      <c r="H305" s="236" t="s">
        <v>1</v>
      </c>
      <c r="I305" s="238"/>
      <c r="J305" s="15"/>
      <c r="K305" s="15"/>
      <c r="L305" s="235"/>
      <c r="M305" s="239"/>
      <c r="N305" s="240"/>
      <c r="O305" s="240"/>
      <c r="P305" s="240"/>
      <c r="Q305" s="240"/>
      <c r="R305" s="240"/>
      <c r="S305" s="240"/>
      <c r="T305" s="241"/>
      <c r="U305" s="15"/>
      <c r="V305" s="15"/>
      <c r="W305" s="15"/>
      <c r="X305" s="15"/>
      <c r="Y305" s="15"/>
      <c r="Z305" s="15"/>
      <c r="AA305" s="15"/>
      <c r="AB305" s="15"/>
      <c r="AC305" s="15"/>
      <c r="AD305" s="15"/>
      <c r="AE305" s="15"/>
      <c r="AT305" s="236" t="s">
        <v>291</v>
      </c>
      <c r="AU305" s="236" t="s">
        <v>87</v>
      </c>
      <c r="AV305" s="15" t="s">
        <v>82</v>
      </c>
      <c r="AW305" s="15" t="s">
        <v>31</v>
      </c>
      <c r="AX305" s="15" t="s">
        <v>75</v>
      </c>
      <c r="AY305" s="236" t="s">
        <v>283</v>
      </c>
    </row>
    <row r="306" s="13" customFormat="1">
      <c r="A306" s="13"/>
      <c r="B306" s="218"/>
      <c r="C306" s="13"/>
      <c r="D306" s="219" t="s">
        <v>291</v>
      </c>
      <c r="E306" s="220" t="s">
        <v>1</v>
      </c>
      <c r="F306" s="221" t="s">
        <v>484</v>
      </c>
      <c r="G306" s="13"/>
      <c r="H306" s="222">
        <v>504.75</v>
      </c>
      <c r="I306" s="223"/>
      <c r="J306" s="13"/>
      <c r="K306" s="13"/>
      <c r="L306" s="218"/>
      <c r="M306" s="224"/>
      <c r="N306" s="225"/>
      <c r="O306" s="225"/>
      <c r="P306" s="225"/>
      <c r="Q306" s="225"/>
      <c r="R306" s="225"/>
      <c r="S306" s="225"/>
      <c r="T306" s="226"/>
      <c r="U306" s="13"/>
      <c r="V306" s="13"/>
      <c r="W306" s="13"/>
      <c r="X306" s="13"/>
      <c r="Y306" s="13"/>
      <c r="Z306" s="13"/>
      <c r="AA306" s="13"/>
      <c r="AB306" s="13"/>
      <c r="AC306" s="13"/>
      <c r="AD306" s="13"/>
      <c r="AE306" s="13"/>
      <c r="AT306" s="220" t="s">
        <v>291</v>
      </c>
      <c r="AU306" s="220" t="s">
        <v>87</v>
      </c>
      <c r="AV306" s="13" t="s">
        <v>87</v>
      </c>
      <c r="AW306" s="13" t="s">
        <v>31</v>
      </c>
      <c r="AX306" s="13" t="s">
        <v>75</v>
      </c>
      <c r="AY306" s="220" t="s">
        <v>283</v>
      </c>
    </row>
    <row r="307" s="13" customFormat="1">
      <c r="A307" s="13"/>
      <c r="B307" s="218"/>
      <c r="C307" s="13"/>
      <c r="D307" s="219" t="s">
        <v>291</v>
      </c>
      <c r="E307" s="220" t="s">
        <v>1</v>
      </c>
      <c r="F307" s="221" t="s">
        <v>485</v>
      </c>
      <c r="G307" s="13"/>
      <c r="H307" s="222">
        <v>354.5</v>
      </c>
      <c r="I307" s="223"/>
      <c r="J307" s="13"/>
      <c r="K307" s="13"/>
      <c r="L307" s="218"/>
      <c r="M307" s="224"/>
      <c r="N307" s="225"/>
      <c r="O307" s="225"/>
      <c r="P307" s="225"/>
      <c r="Q307" s="225"/>
      <c r="R307" s="225"/>
      <c r="S307" s="225"/>
      <c r="T307" s="226"/>
      <c r="U307" s="13"/>
      <c r="V307" s="13"/>
      <c r="W307" s="13"/>
      <c r="X307" s="13"/>
      <c r="Y307" s="13"/>
      <c r="Z307" s="13"/>
      <c r="AA307" s="13"/>
      <c r="AB307" s="13"/>
      <c r="AC307" s="13"/>
      <c r="AD307" s="13"/>
      <c r="AE307" s="13"/>
      <c r="AT307" s="220" t="s">
        <v>291</v>
      </c>
      <c r="AU307" s="220" t="s">
        <v>87</v>
      </c>
      <c r="AV307" s="13" t="s">
        <v>87</v>
      </c>
      <c r="AW307" s="13" t="s">
        <v>31</v>
      </c>
      <c r="AX307" s="13" t="s">
        <v>75</v>
      </c>
      <c r="AY307" s="220" t="s">
        <v>283</v>
      </c>
    </row>
    <row r="308" s="13" customFormat="1">
      <c r="A308" s="13"/>
      <c r="B308" s="218"/>
      <c r="C308" s="13"/>
      <c r="D308" s="219" t="s">
        <v>291</v>
      </c>
      <c r="E308" s="220" t="s">
        <v>1</v>
      </c>
      <c r="F308" s="221" t="s">
        <v>486</v>
      </c>
      <c r="G308" s="13"/>
      <c r="H308" s="222">
        <v>332.75999999999999</v>
      </c>
      <c r="I308" s="223"/>
      <c r="J308" s="13"/>
      <c r="K308" s="13"/>
      <c r="L308" s="218"/>
      <c r="M308" s="224"/>
      <c r="N308" s="225"/>
      <c r="O308" s="225"/>
      <c r="P308" s="225"/>
      <c r="Q308" s="225"/>
      <c r="R308" s="225"/>
      <c r="S308" s="225"/>
      <c r="T308" s="226"/>
      <c r="U308" s="13"/>
      <c r="V308" s="13"/>
      <c r="W308" s="13"/>
      <c r="X308" s="13"/>
      <c r="Y308" s="13"/>
      <c r="Z308" s="13"/>
      <c r="AA308" s="13"/>
      <c r="AB308" s="13"/>
      <c r="AC308" s="13"/>
      <c r="AD308" s="13"/>
      <c r="AE308" s="13"/>
      <c r="AT308" s="220" t="s">
        <v>291</v>
      </c>
      <c r="AU308" s="220" t="s">
        <v>87</v>
      </c>
      <c r="AV308" s="13" t="s">
        <v>87</v>
      </c>
      <c r="AW308" s="13" t="s">
        <v>31</v>
      </c>
      <c r="AX308" s="13" t="s">
        <v>75</v>
      </c>
      <c r="AY308" s="220" t="s">
        <v>283</v>
      </c>
    </row>
    <row r="309" s="13" customFormat="1">
      <c r="A309" s="13"/>
      <c r="B309" s="218"/>
      <c r="C309" s="13"/>
      <c r="D309" s="219" t="s">
        <v>291</v>
      </c>
      <c r="E309" s="220" t="s">
        <v>1</v>
      </c>
      <c r="F309" s="221" t="s">
        <v>487</v>
      </c>
      <c r="G309" s="13"/>
      <c r="H309" s="222">
        <v>46.850000000000001</v>
      </c>
      <c r="I309" s="223"/>
      <c r="J309" s="13"/>
      <c r="K309" s="13"/>
      <c r="L309" s="218"/>
      <c r="M309" s="224"/>
      <c r="N309" s="225"/>
      <c r="O309" s="225"/>
      <c r="P309" s="225"/>
      <c r="Q309" s="225"/>
      <c r="R309" s="225"/>
      <c r="S309" s="225"/>
      <c r="T309" s="226"/>
      <c r="U309" s="13"/>
      <c r="V309" s="13"/>
      <c r="W309" s="13"/>
      <c r="X309" s="13"/>
      <c r="Y309" s="13"/>
      <c r="Z309" s="13"/>
      <c r="AA309" s="13"/>
      <c r="AB309" s="13"/>
      <c r="AC309" s="13"/>
      <c r="AD309" s="13"/>
      <c r="AE309" s="13"/>
      <c r="AT309" s="220" t="s">
        <v>291</v>
      </c>
      <c r="AU309" s="220" t="s">
        <v>87</v>
      </c>
      <c r="AV309" s="13" t="s">
        <v>87</v>
      </c>
      <c r="AW309" s="13" t="s">
        <v>31</v>
      </c>
      <c r="AX309" s="13" t="s">
        <v>75</v>
      </c>
      <c r="AY309" s="220" t="s">
        <v>283</v>
      </c>
    </row>
    <row r="310" s="15" customFormat="1">
      <c r="A310" s="15"/>
      <c r="B310" s="235"/>
      <c r="C310" s="15"/>
      <c r="D310" s="219" t="s">
        <v>291</v>
      </c>
      <c r="E310" s="236" t="s">
        <v>1</v>
      </c>
      <c r="F310" s="237" t="s">
        <v>414</v>
      </c>
      <c r="G310" s="15"/>
      <c r="H310" s="236" t="s">
        <v>1</v>
      </c>
      <c r="I310" s="238"/>
      <c r="J310" s="15"/>
      <c r="K310" s="15"/>
      <c r="L310" s="235"/>
      <c r="M310" s="239"/>
      <c r="N310" s="240"/>
      <c r="O310" s="240"/>
      <c r="P310" s="240"/>
      <c r="Q310" s="240"/>
      <c r="R310" s="240"/>
      <c r="S310" s="240"/>
      <c r="T310" s="241"/>
      <c r="U310" s="15"/>
      <c r="V310" s="15"/>
      <c r="W310" s="15"/>
      <c r="X310" s="15"/>
      <c r="Y310" s="15"/>
      <c r="Z310" s="15"/>
      <c r="AA310" s="15"/>
      <c r="AB310" s="15"/>
      <c r="AC310" s="15"/>
      <c r="AD310" s="15"/>
      <c r="AE310" s="15"/>
      <c r="AT310" s="236" t="s">
        <v>291</v>
      </c>
      <c r="AU310" s="236" t="s">
        <v>87</v>
      </c>
      <c r="AV310" s="15" t="s">
        <v>82</v>
      </c>
      <c r="AW310" s="15" t="s">
        <v>31</v>
      </c>
      <c r="AX310" s="15" t="s">
        <v>75</v>
      </c>
      <c r="AY310" s="236" t="s">
        <v>283</v>
      </c>
    </row>
    <row r="311" s="13" customFormat="1">
      <c r="A311" s="13"/>
      <c r="B311" s="218"/>
      <c r="C311" s="13"/>
      <c r="D311" s="219" t="s">
        <v>291</v>
      </c>
      <c r="E311" s="220" t="s">
        <v>1</v>
      </c>
      <c r="F311" s="221" t="s">
        <v>488</v>
      </c>
      <c r="G311" s="13"/>
      <c r="H311" s="222">
        <v>509.75</v>
      </c>
      <c r="I311" s="223"/>
      <c r="J311" s="13"/>
      <c r="K311" s="13"/>
      <c r="L311" s="218"/>
      <c r="M311" s="224"/>
      <c r="N311" s="225"/>
      <c r="O311" s="225"/>
      <c r="P311" s="225"/>
      <c r="Q311" s="225"/>
      <c r="R311" s="225"/>
      <c r="S311" s="225"/>
      <c r="T311" s="226"/>
      <c r="U311" s="13"/>
      <c r="V311" s="13"/>
      <c r="W311" s="13"/>
      <c r="X311" s="13"/>
      <c r="Y311" s="13"/>
      <c r="Z311" s="13"/>
      <c r="AA311" s="13"/>
      <c r="AB311" s="13"/>
      <c r="AC311" s="13"/>
      <c r="AD311" s="13"/>
      <c r="AE311" s="13"/>
      <c r="AT311" s="220" t="s">
        <v>291</v>
      </c>
      <c r="AU311" s="220" t="s">
        <v>87</v>
      </c>
      <c r="AV311" s="13" t="s">
        <v>87</v>
      </c>
      <c r="AW311" s="13" t="s">
        <v>31</v>
      </c>
      <c r="AX311" s="13" t="s">
        <v>75</v>
      </c>
      <c r="AY311" s="220" t="s">
        <v>283</v>
      </c>
    </row>
    <row r="312" s="13" customFormat="1">
      <c r="A312" s="13"/>
      <c r="B312" s="218"/>
      <c r="C312" s="13"/>
      <c r="D312" s="219" t="s">
        <v>291</v>
      </c>
      <c r="E312" s="220" t="s">
        <v>1</v>
      </c>
      <c r="F312" s="221" t="s">
        <v>489</v>
      </c>
      <c r="G312" s="13"/>
      <c r="H312" s="222">
        <v>349.44</v>
      </c>
      <c r="I312" s="223"/>
      <c r="J312" s="13"/>
      <c r="K312" s="13"/>
      <c r="L312" s="218"/>
      <c r="M312" s="224"/>
      <c r="N312" s="225"/>
      <c r="O312" s="225"/>
      <c r="P312" s="225"/>
      <c r="Q312" s="225"/>
      <c r="R312" s="225"/>
      <c r="S312" s="225"/>
      <c r="T312" s="226"/>
      <c r="U312" s="13"/>
      <c r="V312" s="13"/>
      <c r="W312" s="13"/>
      <c r="X312" s="13"/>
      <c r="Y312" s="13"/>
      <c r="Z312" s="13"/>
      <c r="AA312" s="13"/>
      <c r="AB312" s="13"/>
      <c r="AC312" s="13"/>
      <c r="AD312" s="13"/>
      <c r="AE312" s="13"/>
      <c r="AT312" s="220" t="s">
        <v>291</v>
      </c>
      <c r="AU312" s="220" t="s">
        <v>87</v>
      </c>
      <c r="AV312" s="13" t="s">
        <v>87</v>
      </c>
      <c r="AW312" s="13" t="s">
        <v>31</v>
      </c>
      <c r="AX312" s="13" t="s">
        <v>75</v>
      </c>
      <c r="AY312" s="220" t="s">
        <v>283</v>
      </c>
    </row>
    <row r="313" s="13" customFormat="1">
      <c r="A313" s="13"/>
      <c r="B313" s="218"/>
      <c r="C313" s="13"/>
      <c r="D313" s="219" t="s">
        <v>291</v>
      </c>
      <c r="E313" s="220" t="s">
        <v>1</v>
      </c>
      <c r="F313" s="221" t="s">
        <v>490</v>
      </c>
      <c r="G313" s="13"/>
      <c r="H313" s="222">
        <v>295.18000000000001</v>
      </c>
      <c r="I313" s="223"/>
      <c r="J313" s="13"/>
      <c r="K313" s="13"/>
      <c r="L313" s="218"/>
      <c r="M313" s="224"/>
      <c r="N313" s="225"/>
      <c r="O313" s="225"/>
      <c r="P313" s="225"/>
      <c r="Q313" s="225"/>
      <c r="R313" s="225"/>
      <c r="S313" s="225"/>
      <c r="T313" s="226"/>
      <c r="U313" s="13"/>
      <c r="V313" s="13"/>
      <c r="W313" s="13"/>
      <c r="X313" s="13"/>
      <c r="Y313" s="13"/>
      <c r="Z313" s="13"/>
      <c r="AA313" s="13"/>
      <c r="AB313" s="13"/>
      <c r="AC313" s="13"/>
      <c r="AD313" s="13"/>
      <c r="AE313" s="13"/>
      <c r="AT313" s="220" t="s">
        <v>291</v>
      </c>
      <c r="AU313" s="220" t="s">
        <v>87</v>
      </c>
      <c r="AV313" s="13" t="s">
        <v>87</v>
      </c>
      <c r="AW313" s="13" t="s">
        <v>31</v>
      </c>
      <c r="AX313" s="13" t="s">
        <v>75</v>
      </c>
      <c r="AY313" s="220" t="s">
        <v>283</v>
      </c>
    </row>
    <row r="314" s="13" customFormat="1">
      <c r="A314" s="13"/>
      <c r="B314" s="218"/>
      <c r="C314" s="13"/>
      <c r="D314" s="219" t="s">
        <v>291</v>
      </c>
      <c r="E314" s="220" t="s">
        <v>1</v>
      </c>
      <c r="F314" s="221" t="s">
        <v>491</v>
      </c>
      <c r="G314" s="13"/>
      <c r="H314" s="222">
        <v>98.5</v>
      </c>
      <c r="I314" s="223"/>
      <c r="J314" s="13"/>
      <c r="K314" s="13"/>
      <c r="L314" s="218"/>
      <c r="M314" s="224"/>
      <c r="N314" s="225"/>
      <c r="O314" s="225"/>
      <c r="P314" s="225"/>
      <c r="Q314" s="225"/>
      <c r="R314" s="225"/>
      <c r="S314" s="225"/>
      <c r="T314" s="226"/>
      <c r="U314" s="13"/>
      <c r="V314" s="13"/>
      <c r="W314" s="13"/>
      <c r="X314" s="13"/>
      <c r="Y314" s="13"/>
      <c r="Z314" s="13"/>
      <c r="AA314" s="13"/>
      <c r="AB314" s="13"/>
      <c r="AC314" s="13"/>
      <c r="AD314" s="13"/>
      <c r="AE314" s="13"/>
      <c r="AT314" s="220" t="s">
        <v>291</v>
      </c>
      <c r="AU314" s="220" t="s">
        <v>87</v>
      </c>
      <c r="AV314" s="13" t="s">
        <v>87</v>
      </c>
      <c r="AW314" s="13" t="s">
        <v>31</v>
      </c>
      <c r="AX314" s="13" t="s">
        <v>75</v>
      </c>
      <c r="AY314" s="220" t="s">
        <v>283</v>
      </c>
    </row>
    <row r="315" s="15" customFormat="1">
      <c r="A315" s="15"/>
      <c r="B315" s="235"/>
      <c r="C315" s="15"/>
      <c r="D315" s="219" t="s">
        <v>291</v>
      </c>
      <c r="E315" s="236" t="s">
        <v>1</v>
      </c>
      <c r="F315" s="237" t="s">
        <v>415</v>
      </c>
      <c r="G315" s="15"/>
      <c r="H315" s="236" t="s">
        <v>1</v>
      </c>
      <c r="I315" s="238"/>
      <c r="J315" s="15"/>
      <c r="K315" s="15"/>
      <c r="L315" s="235"/>
      <c r="M315" s="239"/>
      <c r="N315" s="240"/>
      <c r="O315" s="240"/>
      <c r="P315" s="240"/>
      <c r="Q315" s="240"/>
      <c r="R315" s="240"/>
      <c r="S315" s="240"/>
      <c r="T315" s="241"/>
      <c r="U315" s="15"/>
      <c r="V315" s="15"/>
      <c r="W315" s="15"/>
      <c r="X315" s="15"/>
      <c r="Y315" s="15"/>
      <c r="Z315" s="15"/>
      <c r="AA315" s="15"/>
      <c r="AB315" s="15"/>
      <c r="AC315" s="15"/>
      <c r="AD315" s="15"/>
      <c r="AE315" s="15"/>
      <c r="AT315" s="236" t="s">
        <v>291</v>
      </c>
      <c r="AU315" s="236" t="s">
        <v>87</v>
      </c>
      <c r="AV315" s="15" t="s">
        <v>82</v>
      </c>
      <c r="AW315" s="15" t="s">
        <v>31</v>
      </c>
      <c r="AX315" s="15" t="s">
        <v>75</v>
      </c>
      <c r="AY315" s="236" t="s">
        <v>283</v>
      </c>
    </row>
    <row r="316" s="13" customFormat="1">
      <c r="A316" s="13"/>
      <c r="B316" s="218"/>
      <c r="C316" s="13"/>
      <c r="D316" s="219" t="s">
        <v>291</v>
      </c>
      <c r="E316" s="220" t="s">
        <v>1</v>
      </c>
      <c r="F316" s="221" t="s">
        <v>488</v>
      </c>
      <c r="G316" s="13"/>
      <c r="H316" s="222">
        <v>509.75</v>
      </c>
      <c r="I316" s="223"/>
      <c r="J316" s="13"/>
      <c r="K316" s="13"/>
      <c r="L316" s="218"/>
      <c r="M316" s="224"/>
      <c r="N316" s="225"/>
      <c r="O316" s="225"/>
      <c r="P316" s="225"/>
      <c r="Q316" s="225"/>
      <c r="R316" s="225"/>
      <c r="S316" s="225"/>
      <c r="T316" s="226"/>
      <c r="U316" s="13"/>
      <c r="V316" s="13"/>
      <c r="W316" s="13"/>
      <c r="X316" s="13"/>
      <c r="Y316" s="13"/>
      <c r="Z316" s="13"/>
      <c r="AA316" s="13"/>
      <c r="AB316" s="13"/>
      <c r="AC316" s="13"/>
      <c r="AD316" s="13"/>
      <c r="AE316" s="13"/>
      <c r="AT316" s="220" t="s">
        <v>291</v>
      </c>
      <c r="AU316" s="220" t="s">
        <v>87</v>
      </c>
      <c r="AV316" s="13" t="s">
        <v>87</v>
      </c>
      <c r="AW316" s="13" t="s">
        <v>31</v>
      </c>
      <c r="AX316" s="13" t="s">
        <v>75</v>
      </c>
      <c r="AY316" s="220" t="s">
        <v>283</v>
      </c>
    </row>
    <row r="317" s="13" customFormat="1">
      <c r="A317" s="13"/>
      <c r="B317" s="218"/>
      <c r="C317" s="13"/>
      <c r="D317" s="219" t="s">
        <v>291</v>
      </c>
      <c r="E317" s="220" t="s">
        <v>1</v>
      </c>
      <c r="F317" s="221" t="s">
        <v>489</v>
      </c>
      <c r="G317" s="13"/>
      <c r="H317" s="222">
        <v>349.44</v>
      </c>
      <c r="I317" s="223"/>
      <c r="J317" s="13"/>
      <c r="K317" s="13"/>
      <c r="L317" s="218"/>
      <c r="M317" s="224"/>
      <c r="N317" s="225"/>
      <c r="O317" s="225"/>
      <c r="P317" s="225"/>
      <c r="Q317" s="225"/>
      <c r="R317" s="225"/>
      <c r="S317" s="225"/>
      <c r="T317" s="226"/>
      <c r="U317" s="13"/>
      <c r="V317" s="13"/>
      <c r="W317" s="13"/>
      <c r="X317" s="13"/>
      <c r="Y317" s="13"/>
      <c r="Z317" s="13"/>
      <c r="AA317" s="13"/>
      <c r="AB317" s="13"/>
      <c r="AC317" s="13"/>
      <c r="AD317" s="13"/>
      <c r="AE317" s="13"/>
      <c r="AT317" s="220" t="s">
        <v>291</v>
      </c>
      <c r="AU317" s="220" t="s">
        <v>87</v>
      </c>
      <c r="AV317" s="13" t="s">
        <v>87</v>
      </c>
      <c r="AW317" s="13" t="s">
        <v>31</v>
      </c>
      <c r="AX317" s="13" t="s">
        <v>75</v>
      </c>
      <c r="AY317" s="220" t="s">
        <v>283</v>
      </c>
    </row>
    <row r="318" s="13" customFormat="1">
      <c r="A318" s="13"/>
      <c r="B318" s="218"/>
      <c r="C318" s="13"/>
      <c r="D318" s="219" t="s">
        <v>291</v>
      </c>
      <c r="E318" s="220" t="s">
        <v>1</v>
      </c>
      <c r="F318" s="221" t="s">
        <v>490</v>
      </c>
      <c r="G318" s="13"/>
      <c r="H318" s="222">
        <v>295.18000000000001</v>
      </c>
      <c r="I318" s="223"/>
      <c r="J318" s="13"/>
      <c r="K318" s="13"/>
      <c r="L318" s="218"/>
      <c r="M318" s="224"/>
      <c r="N318" s="225"/>
      <c r="O318" s="225"/>
      <c r="P318" s="225"/>
      <c r="Q318" s="225"/>
      <c r="R318" s="225"/>
      <c r="S318" s="225"/>
      <c r="T318" s="226"/>
      <c r="U318" s="13"/>
      <c r="V318" s="13"/>
      <c r="W318" s="13"/>
      <c r="X318" s="13"/>
      <c r="Y318" s="13"/>
      <c r="Z318" s="13"/>
      <c r="AA318" s="13"/>
      <c r="AB318" s="13"/>
      <c r="AC318" s="13"/>
      <c r="AD318" s="13"/>
      <c r="AE318" s="13"/>
      <c r="AT318" s="220" t="s">
        <v>291</v>
      </c>
      <c r="AU318" s="220" t="s">
        <v>87</v>
      </c>
      <c r="AV318" s="13" t="s">
        <v>87</v>
      </c>
      <c r="AW318" s="13" t="s">
        <v>31</v>
      </c>
      <c r="AX318" s="13" t="s">
        <v>75</v>
      </c>
      <c r="AY318" s="220" t="s">
        <v>283</v>
      </c>
    </row>
    <row r="319" s="13" customFormat="1">
      <c r="A319" s="13"/>
      <c r="B319" s="218"/>
      <c r="C319" s="13"/>
      <c r="D319" s="219" t="s">
        <v>291</v>
      </c>
      <c r="E319" s="220" t="s">
        <v>1</v>
      </c>
      <c r="F319" s="221" t="s">
        <v>491</v>
      </c>
      <c r="G319" s="13"/>
      <c r="H319" s="222">
        <v>98.5</v>
      </c>
      <c r="I319" s="223"/>
      <c r="J319" s="13"/>
      <c r="K319" s="13"/>
      <c r="L319" s="218"/>
      <c r="M319" s="224"/>
      <c r="N319" s="225"/>
      <c r="O319" s="225"/>
      <c r="P319" s="225"/>
      <c r="Q319" s="225"/>
      <c r="R319" s="225"/>
      <c r="S319" s="225"/>
      <c r="T319" s="226"/>
      <c r="U319" s="13"/>
      <c r="V319" s="13"/>
      <c r="W319" s="13"/>
      <c r="X319" s="13"/>
      <c r="Y319" s="13"/>
      <c r="Z319" s="13"/>
      <c r="AA319" s="13"/>
      <c r="AB319" s="13"/>
      <c r="AC319" s="13"/>
      <c r="AD319" s="13"/>
      <c r="AE319" s="13"/>
      <c r="AT319" s="220" t="s">
        <v>291</v>
      </c>
      <c r="AU319" s="220" t="s">
        <v>87</v>
      </c>
      <c r="AV319" s="13" t="s">
        <v>87</v>
      </c>
      <c r="AW319" s="13" t="s">
        <v>31</v>
      </c>
      <c r="AX319" s="13" t="s">
        <v>75</v>
      </c>
      <c r="AY319" s="220" t="s">
        <v>283</v>
      </c>
    </row>
    <row r="320" s="15" customFormat="1">
      <c r="A320" s="15"/>
      <c r="B320" s="235"/>
      <c r="C320" s="15"/>
      <c r="D320" s="219" t="s">
        <v>291</v>
      </c>
      <c r="E320" s="236" t="s">
        <v>1</v>
      </c>
      <c r="F320" s="237" t="s">
        <v>416</v>
      </c>
      <c r="G320" s="15"/>
      <c r="H320" s="236" t="s">
        <v>1</v>
      </c>
      <c r="I320" s="238"/>
      <c r="J320" s="15"/>
      <c r="K320" s="15"/>
      <c r="L320" s="235"/>
      <c r="M320" s="239"/>
      <c r="N320" s="240"/>
      <c r="O320" s="240"/>
      <c r="P320" s="240"/>
      <c r="Q320" s="240"/>
      <c r="R320" s="240"/>
      <c r="S320" s="240"/>
      <c r="T320" s="241"/>
      <c r="U320" s="15"/>
      <c r="V320" s="15"/>
      <c r="W320" s="15"/>
      <c r="X320" s="15"/>
      <c r="Y320" s="15"/>
      <c r="Z320" s="15"/>
      <c r="AA320" s="15"/>
      <c r="AB320" s="15"/>
      <c r="AC320" s="15"/>
      <c r="AD320" s="15"/>
      <c r="AE320" s="15"/>
      <c r="AT320" s="236" t="s">
        <v>291</v>
      </c>
      <c r="AU320" s="236" t="s">
        <v>87</v>
      </c>
      <c r="AV320" s="15" t="s">
        <v>82</v>
      </c>
      <c r="AW320" s="15" t="s">
        <v>31</v>
      </c>
      <c r="AX320" s="15" t="s">
        <v>75</v>
      </c>
      <c r="AY320" s="236" t="s">
        <v>283</v>
      </c>
    </row>
    <row r="321" s="13" customFormat="1">
      <c r="A321" s="13"/>
      <c r="B321" s="218"/>
      <c r="C321" s="13"/>
      <c r="D321" s="219" t="s">
        <v>291</v>
      </c>
      <c r="E321" s="220" t="s">
        <v>1</v>
      </c>
      <c r="F321" s="221" t="s">
        <v>488</v>
      </c>
      <c r="G321" s="13"/>
      <c r="H321" s="222">
        <v>509.75</v>
      </c>
      <c r="I321" s="223"/>
      <c r="J321" s="13"/>
      <c r="K321" s="13"/>
      <c r="L321" s="218"/>
      <c r="M321" s="224"/>
      <c r="N321" s="225"/>
      <c r="O321" s="225"/>
      <c r="P321" s="225"/>
      <c r="Q321" s="225"/>
      <c r="R321" s="225"/>
      <c r="S321" s="225"/>
      <c r="T321" s="226"/>
      <c r="U321" s="13"/>
      <c r="V321" s="13"/>
      <c r="W321" s="13"/>
      <c r="X321" s="13"/>
      <c r="Y321" s="13"/>
      <c r="Z321" s="13"/>
      <c r="AA321" s="13"/>
      <c r="AB321" s="13"/>
      <c r="AC321" s="13"/>
      <c r="AD321" s="13"/>
      <c r="AE321" s="13"/>
      <c r="AT321" s="220" t="s">
        <v>291</v>
      </c>
      <c r="AU321" s="220" t="s">
        <v>87</v>
      </c>
      <c r="AV321" s="13" t="s">
        <v>87</v>
      </c>
      <c r="AW321" s="13" t="s">
        <v>31</v>
      </c>
      <c r="AX321" s="13" t="s">
        <v>75</v>
      </c>
      <c r="AY321" s="220" t="s">
        <v>283</v>
      </c>
    </row>
    <row r="322" s="13" customFormat="1">
      <c r="A322" s="13"/>
      <c r="B322" s="218"/>
      <c r="C322" s="13"/>
      <c r="D322" s="219" t="s">
        <v>291</v>
      </c>
      <c r="E322" s="220" t="s">
        <v>1</v>
      </c>
      <c r="F322" s="221" t="s">
        <v>489</v>
      </c>
      <c r="G322" s="13"/>
      <c r="H322" s="222">
        <v>349.44</v>
      </c>
      <c r="I322" s="223"/>
      <c r="J322" s="13"/>
      <c r="K322" s="13"/>
      <c r="L322" s="218"/>
      <c r="M322" s="224"/>
      <c r="N322" s="225"/>
      <c r="O322" s="225"/>
      <c r="P322" s="225"/>
      <c r="Q322" s="225"/>
      <c r="R322" s="225"/>
      <c r="S322" s="225"/>
      <c r="T322" s="226"/>
      <c r="U322" s="13"/>
      <c r="V322" s="13"/>
      <c r="W322" s="13"/>
      <c r="X322" s="13"/>
      <c r="Y322" s="13"/>
      <c r="Z322" s="13"/>
      <c r="AA322" s="13"/>
      <c r="AB322" s="13"/>
      <c r="AC322" s="13"/>
      <c r="AD322" s="13"/>
      <c r="AE322" s="13"/>
      <c r="AT322" s="220" t="s">
        <v>291</v>
      </c>
      <c r="AU322" s="220" t="s">
        <v>87</v>
      </c>
      <c r="AV322" s="13" t="s">
        <v>87</v>
      </c>
      <c r="AW322" s="13" t="s">
        <v>31</v>
      </c>
      <c r="AX322" s="13" t="s">
        <v>75</v>
      </c>
      <c r="AY322" s="220" t="s">
        <v>283</v>
      </c>
    </row>
    <row r="323" s="13" customFormat="1">
      <c r="A323" s="13"/>
      <c r="B323" s="218"/>
      <c r="C323" s="13"/>
      <c r="D323" s="219" t="s">
        <v>291</v>
      </c>
      <c r="E323" s="220" t="s">
        <v>1</v>
      </c>
      <c r="F323" s="221" t="s">
        <v>490</v>
      </c>
      <c r="G323" s="13"/>
      <c r="H323" s="222">
        <v>295.18000000000001</v>
      </c>
      <c r="I323" s="223"/>
      <c r="J323" s="13"/>
      <c r="K323" s="13"/>
      <c r="L323" s="218"/>
      <c r="M323" s="224"/>
      <c r="N323" s="225"/>
      <c r="O323" s="225"/>
      <c r="P323" s="225"/>
      <c r="Q323" s="225"/>
      <c r="R323" s="225"/>
      <c r="S323" s="225"/>
      <c r="T323" s="226"/>
      <c r="U323" s="13"/>
      <c r="V323" s="13"/>
      <c r="W323" s="13"/>
      <c r="X323" s="13"/>
      <c r="Y323" s="13"/>
      <c r="Z323" s="13"/>
      <c r="AA323" s="13"/>
      <c r="AB323" s="13"/>
      <c r="AC323" s="13"/>
      <c r="AD323" s="13"/>
      <c r="AE323" s="13"/>
      <c r="AT323" s="220" t="s">
        <v>291</v>
      </c>
      <c r="AU323" s="220" t="s">
        <v>87</v>
      </c>
      <c r="AV323" s="13" t="s">
        <v>87</v>
      </c>
      <c r="AW323" s="13" t="s">
        <v>31</v>
      </c>
      <c r="AX323" s="13" t="s">
        <v>75</v>
      </c>
      <c r="AY323" s="220" t="s">
        <v>283</v>
      </c>
    </row>
    <row r="324" s="13" customFormat="1">
      <c r="A324" s="13"/>
      <c r="B324" s="218"/>
      <c r="C324" s="13"/>
      <c r="D324" s="219" t="s">
        <v>291</v>
      </c>
      <c r="E324" s="220" t="s">
        <v>1</v>
      </c>
      <c r="F324" s="221" t="s">
        <v>491</v>
      </c>
      <c r="G324" s="13"/>
      <c r="H324" s="222">
        <v>98.5</v>
      </c>
      <c r="I324" s="223"/>
      <c r="J324" s="13"/>
      <c r="K324" s="13"/>
      <c r="L324" s="218"/>
      <c r="M324" s="224"/>
      <c r="N324" s="225"/>
      <c r="O324" s="225"/>
      <c r="P324" s="225"/>
      <c r="Q324" s="225"/>
      <c r="R324" s="225"/>
      <c r="S324" s="225"/>
      <c r="T324" s="226"/>
      <c r="U324" s="13"/>
      <c r="V324" s="13"/>
      <c r="W324" s="13"/>
      <c r="X324" s="13"/>
      <c r="Y324" s="13"/>
      <c r="Z324" s="13"/>
      <c r="AA324" s="13"/>
      <c r="AB324" s="13"/>
      <c r="AC324" s="13"/>
      <c r="AD324" s="13"/>
      <c r="AE324" s="13"/>
      <c r="AT324" s="220" t="s">
        <v>291</v>
      </c>
      <c r="AU324" s="220" t="s">
        <v>87</v>
      </c>
      <c r="AV324" s="13" t="s">
        <v>87</v>
      </c>
      <c r="AW324" s="13" t="s">
        <v>31</v>
      </c>
      <c r="AX324" s="13" t="s">
        <v>75</v>
      </c>
      <c r="AY324" s="220" t="s">
        <v>283</v>
      </c>
    </row>
    <row r="325" s="15" customFormat="1">
      <c r="A325" s="15"/>
      <c r="B325" s="235"/>
      <c r="C325" s="15"/>
      <c r="D325" s="219" t="s">
        <v>291</v>
      </c>
      <c r="E325" s="236" t="s">
        <v>1</v>
      </c>
      <c r="F325" s="237" t="s">
        <v>362</v>
      </c>
      <c r="G325" s="15"/>
      <c r="H325" s="236" t="s">
        <v>1</v>
      </c>
      <c r="I325" s="238"/>
      <c r="J325" s="15"/>
      <c r="K325" s="15"/>
      <c r="L325" s="235"/>
      <c r="M325" s="239"/>
      <c r="N325" s="240"/>
      <c r="O325" s="240"/>
      <c r="P325" s="240"/>
      <c r="Q325" s="240"/>
      <c r="R325" s="240"/>
      <c r="S325" s="240"/>
      <c r="T325" s="241"/>
      <c r="U325" s="15"/>
      <c r="V325" s="15"/>
      <c r="W325" s="15"/>
      <c r="X325" s="15"/>
      <c r="Y325" s="15"/>
      <c r="Z325" s="15"/>
      <c r="AA325" s="15"/>
      <c r="AB325" s="15"/>
      <c r="AC325" s="15"/>
      <c r="AD325" s="15"/>
      <c r="AE325" s="15"/>
      <c r="AT325" s="236" t="s">
        <v>291</v>
      </c>
      <c r="AU325" s="236" t="s">
        <v>87</v>
      </c>
      <c r="AV325" s="15" t="s">
        <v>82</v>
      </c>
      <c r="AW325" s="15" t="s">
        <v>31</v>
      </c>
      <c r="AX325" s="15" t="s">
        <v>75</v>
      </c>
      <c r="AY325" s="236" t="s">
        <v>283</v>
      </c>
    </row>
    <row r="326" s="13" customFormat="1">
      <c r="A326" s="13"/>
      <c r="B326" s="218"/>
      <c r="C326" s="13"/>
      <c r="D326" s="219" t="s">
        <v>291</v>
      </c>
      <c r="E326" s="220" t="s">
        <v>1</v>
      </c>
      <c r="F326" s="221" t="s">
        <v>492</v>
      </c>
      <c r="G326" s="13"/>
      <c r="H326" s="222">
        <v>372.68000000000001</v>
      </c>
      <c r="I326" s="223"/>
      <c r="J326" s="13"/>
      <c r="K326" s="13"/>
      <c r="L326" s="218"/>
      <c r="M326" s="224"/>
      <c r="N326" s="225"/>
      <c r="O326" s="225"/>
      <c r="P326" s="225"/>
      <c r="Q326" s="225"/>
      <c r="R326" s="225"/>
      <c r="S326" s="225"/>
      <c r="T326" s="226"/>
      <c r="U326" s="13"/>
      <c r="V326" s="13"/>
      <c r="W326" s="13"/>
      <c r="X326" s="13"/>
      <c r="Y326" s="13"/>
      <c r="Z326" s="13"/>
      <c r="AA326" s="13"/>
      <c r="AB326" s="13"/>
      <c r="AC326" s="13"/>
      <c r="AD326" s="13"/>
      <c r="AE326" s="13"/>
      <c r="AT326" s="220" t="s">
        <v>291</v>
      </c>
      <c r="AU326" s="220" t="s">
        <v>87</v>
      </c>
      <c r="AV326" s="13" t="s">
        <v>87</v>
      </c>
      <c r="AW326" s="13" t="s">
        <v>31</v>
      </c>
      <c r="AX326" s="13" t="s">
        <v>75</v>
      </c>
      <c r="AY326" s="220" t="s">
        <v>283</v>
      </c>
    </row>
    <row r="327" s="13" customFormat="1">
      <c r="A327" s="13"/>
      <c r="B327" s="218"/>
      <c r="C327" s="13"/>
      <c r="D327" s="219" t="s">
        <v>291</v>
      </c>
      <c r="E327" s="220" t="s">
        <v>1</v>
      </c>
      <c r="F327" s="221" t="s">
        <v>493</v>
      </c>
      <c r="G327" s="13"/>
      <c r="H327" s="222">
        <v>684.09000000000003</v>
      </c>
      <c r="I327" s="223"/>
      <c r="J327" s="13"/>
      <c r="K327" s="13"/>
      <c r="L327" s="218"/>
      <c r="M327" s="224"/>
      <c r="N327" s="225"/>
      <c r="O327" s="225"/>
      <c r="P327" s="225"/>
      <c r="Q327" s="225"/>
      <c r="R327" s="225"/>
      <c r="S327" s="225"/>
      <c r="T327" s="226"/>
      <c r="U327" s="13"/>
      <c r="V327" s="13"/>
      <c r="W327" s="13"/>
      <c r="X327" s="13"/>
      <c r="Y327" s="13"/>
      <c r="Z327" s="13"/>
      <c r="AA327" s="13"/>
      <c r="AB327" s="13"/>
      <c r="AC327" s="13"/>
      <c r="AD327" s="13"/>
      <c r="AE327" s="13"/>
      <c r="AT327" s="220" t="s">
        <v>291</v>
      </c>
      <c r="AU327" s="220" t="s">
        <v>87</v>
      </c>
      <c r="AV327" s="13" t="s">
        <v>87</v>
      </c>
      <c r="AW327" s="13" t="s">
        <v>31</v>
      </c>
      <c r="AX327" s="13" t="s">
        <v>75</v>
      </c>
      <c r="AY327" s="220" t="s">
        <v>283</v>
      </c>
    </row>
    <row r="328" s="13" customFormat="1">
      <c r="A328" s="13"/>
      <c r="B328" s="218"/>
      <c r="C328" s="13"/>
      <c r="D328" s="219" t="s">
        <v>291</v>
      </c>
      <c r="E328" s="220" t="s">
        <v>1</v>
      </c>
      <c r="F328" s="221" t="s">
        <v>494</v>
      </c>
      <c r="G328" s="13"/>
      <c r="H328" s="222">
        <v>345.31999999999999</v>
      </c>
      <c r="I328" s="223"/>
      <c r="J328" s="13"/>
      <c r="K328" s="13"/>
      <c r="L328" s="218"/>
      <c r="M328" s="224"/>
      <c r="N328" s="225"/>
      <c r="O328" s="225"/>
      <c r="P328" s="225"/>
      <c r="Q328" s="225"/>
      <c r="R328" s="225"/>
      <c r="S328" s="225"/>
      <c r="T328" s="226"/>
      <c r="U328" s="13"/>
      <c r="V328" s="13"/>
      <c r="W328" s="13"/>
      <c r="X328" s="13"/>
      <c r="Y328" s="13"/>
      <c r="Z328" s="13"/>
      <c r="AA328" s="13"/>
      <c r="AB328" s="13"/>
      <c r="AC328" s="13"/>
      <c r="AD328" s="13"/>
      <c r="AE328" s="13"/>
      <c r="AT328" s="220" t="s">
        <v>291</v>
      </c>
      <c r="AU328" s="220" t="s">
        <v>87</v>
      </c>
      <c r="AV328" s="13" t="s">
        <v>87</v>
      </c>
      <c r="AW328" s="13" t="s">
        <v>31</v>
      </c>
      <c r="AX328" s="13" t="s">
        <v>75</v>
      </c>
      <c r="AY328" s="220" t="s">
        <v>283</v>
      </c>
    </row>
    <row r="329" s="13" customFormat="1">
      <c r="A329" s="13"/>
      <c r="B329" s="218"/>
      <c r="C329" s="13"/>
      <c r="D329" s="219" t="s">
        <v>291</v>
      </c>
      <c r="E329" s="220" t="s">
        <v>1</v>
      </c>
      <c r="F329" s="221" t="s">
        <v>495</v>
      </c>
      <c r="G329" s="13"/>
      <c r="H329" s="222">
        <v>295.69</v>
      </c>
      <c r="I329" s="223"/>
      <c r="J329" s="13"/>
      <c r="K329" s="13"/>
      <c r="L329" s="218"/>
      <c r="M329" s="224"/>
      <c r="N329" s="225"/>
      <c r="O329" s="225"/>
      <c r="P329" s="225"/>
      <c r="Q329" s="225"/>
      <c r="R329" s="225"/>
      <c r="S329" s="225"/>
      <c r="T329" s="226"/>
      <c r="U329" s="13"/>
      <c r="V329" s="13"/>
      <c r="W329" s="13"/>
      <c r="X329" s="13"/>
      <c r="Y329" s="13"/>
      <c r="Z329" s="13"/>
      <c r="AA329" s="13"/>
      <c r="AB329" s="13"/>
      <c r="AC329" s="13"/>
      <c r="AD329" s="13"/>
      <c r="AE329" s="13"/>
      <c r="AT329" s="220" t="s">
        <v>291</v>
      </c>
      <c r="AU329" s="220" t="s">
        <v>87</v>
      </c>
      <c r="AV329" s="13" t="s">
        <v>87</v>
      </c>
      <c r="AW329" s="13" t="s">
        <v>31</v>
      </c>
      <c r="AX329" s="13" t="s">
        <v>75</v>
      </c>
      <c r="AY329" s="220" t="s">
        <v>283</v>
      </c>
    </row>
    <row r="330" s="14" customFormat="1">
      <c r="A330" s="14"/>
      <c r="B330" s="227"/>
      <c r="C330" s="14"/>
      <c r="D330" s="219" t="s">
        <v>291</v>
      </c>
      <c r="E330" s="228" t="s">
        <v>1</v>
      </c>
      <c r="F330" s="229" t="s">
        <v>293</v>
      </c>
      <c r="G330" s="14"/>
      <c r="H330" s="230">
        <v>8813.755000000001</v>
      </c>
      <c r="I330" s="231"/>
      <c r="J330" s="14"/>
      <c r="K330" s="14"/>
      <c r="L330" s="227"/>
      <c r="M330" s="232"/>
      <c r="N330" s="233"/>
      <c r="O330" s="233"/>
      <c r="P330" s="233"/>
      <c r="Q330" s="233"/>
      <c r="R330" s="233"/>
      <c r="S330" s="233"/>
      <c r="T330" s="234"/>
      <c r="U330" s="14"/>
      <c r="V330" s="14"/>
      <c r="W330" s="14"/>
      <c r="X330" s="14"/>
      <c r="Y330" s="14"/>
      <c r="Z330" s="14"/>
      <c r="AA330" s="14"/>
      <c r="AB330" s="14"/>
      <c r="AC330" s="14"/>
      <c r="AD330" s="14"/>
      <c r="AE330" s="14"/>
      <c r="AT330" s="228" t="s">
        <v>291</v>
      </c>
      <c r="AU330" s="228" t="s">
        <v>87</v>
      </c>
      <c r="AV330" s="14" t="s">
        <v>289</v>
      </c>
      <c r="AW330" s="14" t="s">
        <v>31</v>
      </c>
      <c r="AX330" s="14" t="s">
        <v>82</v>
      </c>
      <c r="AY330" s="228" t="s">
        <v>283</v>
      </c>
    </row>
    <row r="331" s="2" customFormat="1" ht="24.15" customHeight="1">
      <c r="A331" s="37"/>
      <c r="B331" s="168"/>
      <c r="C331" s="204" t="s">
        <v>496</v>
      </c>
      <c r="D331" s="204" t="s">
        <v>285</v>
      </c>
      <c r="E331" s="205" t="s">
        <v>497</v>
      </c>
      <c r="F331" s="206" t="s">
        <v>498</v>
      </c>
      <c r="G331" s="207" t="s">
        <v>288</v>
      </c>
      <c r="H331" s="208">
        <v>8813.7549999999992</v>
      </c>
      <c r="I331" s="209"/>
      <c r="J331" s="210">
        <f>ROUND(I331*H331,2)</f>
        <v>0</v>
      </c>
      <c r="K331" s="211"/>
      <c r="L331" s="38"/>
      <c r="M331" s="212" t="s">
        <v>1</v>
      </c>
      <c r="N331" s="213" t="s">
        <v>41</v>
      </c>
      <c r="O331" s="81"/>
      <c r="P331" s="214">
        <f>O331*H331</f>
        <v>0</v>
      </c>
      <c r="Q331" s="214">
        <v>0.00020000000000000001</v>
      </c>
      <c r="R331" s="214">
        <f>Q331*H331</f>
        <v>1.762751</v>
      </c>
      <c r="S331" s="214">
        <v>0</v>
      </c>
      <c r="T331" s="215">
        <f>S331*H331</f>
        <v>0</v>
      </c>
      <c r="U331" s="37"/>
      <c r="V331" s="37"/>
      <c r="W331" s="37"/>
      <c r="X331" s="37"/>
      <c r="Y331" s="37"/>
      <c r="Z331" s="37"/>
      <c r="AA331" s="37"/>
      <c r="AB331" s="37"/>
      <c r="AC331" s="37"/>
      <c r="AD331" s="37"/>
      <c r="AE331" s="37"/>
      <c r="AR331" s="216" t="s">
        <v>289</v>
      </c>
      <c r="AT331" s="216" t="s">
        <v>285</v>
      </c>
      <c r="AU331" s="216" t="s">
        <v>87</v>
      </c>
      <c r="AY331" s="18" t="s">
        <v>283</v>
      </c>
      <c r="BE331" s="217">
        <f>IF(N331="základná",J331,0)</f>
        <v>0</v>
      </c>
      <c r="BF331" s="217">
        <f>IF(N331="znížená",J331,0)</f>
        <v>0</v>
      </c>
      <c r="BG331" s="217">
        <f>IF(N331="zákl. prenesená",J331,0)</f>
        <v>0</v>
      </c>
      <c r="BH331" s="217">
        <f>IF(N331="zníž. prenesená",J331,0)</f>
        <v>0</v>
      </c>
      <c r="BI331" s="217">
        <f>IF(N331="nulová",J331,0)</f>
        <v>0</v>
      </c>
      <c r="BJ331" s="18" t="s">
        <v>87</v>
      </c>
      <c r="BK331" s="217">
        <f>ROUND(I331*H331,2)</f>
        <v>0</v>
      </c>
      <c r="BL331" s="18" t="s">
        <v>289</v>
      </c>
      <c r="BM331" s="216" t="s">
        <v>499</v>
      </c>
    </row>
    <row r="332" s="13" customFormat="1">
      <c r="A332" s="13"/>
      <c r="B332" s="218"/>
      <c r="C332" s="13"/>
      <c r="D332" s="219" t="s">
        <v>291</v>
      </c>
      <c r="E332" s="220" t="s">
        <v>1</v>
      </c>
      <c r="F332" s="221" t="s">
        <v>500</v>
      </c>
      <c r="G332" s="13"/>
      <c r="H332" s="222">
        <v>8813.7549999999992</v>
      </c>
      <c r="I332" s="223"/>
      <c r="J332" s="13"/>
      <c r="K332" s="13"/>
      <c r="L332" s="218"/>
      <c r="M332" s="224"/>
      <c r="N332" s="225"/>
      <c r="O332" s="225"/>
      <c r="P332" s="225"/>
      <c r="Q332" s="225"/>
      <c r="R332" s="225"/>
      <c r="S332" s="225"/>
      <c r="T332" s="226"/>
      <c r="U332" s="13"/>
      <c r="V332" s="13"/>
      <c r="W332" s="13"/>
      <c r="X332" s="13"/>
      <c r="Y332" s="13"/>
      <c r="Z332" s="13"/>
      <c r="AA332" s="13"/>
      <c r="AB332" s="13"/>
      <c r="AC332" s="13"/>
      <c r="AD332" s="13"/>
      <c r="AE332" s="13"/>
      <c r="AT332" s="220" t="s">
        <v>291</v>
      </c>
      <c r="AU332" s="220" t="s">
        <v>87</v>
      </c>
      <c r="AV332" s="13" t="s">
        <v>87</v>
      </c>
      <c r="AW332" s="13" t="s">
        <v>31</v>
      </c>
      <c r="AX332" s="13" t="s">
        <v>82</v>
      </c>
      <c r="AY332" s="220" t="s">
        <v>283</v>
      </c>
    </row>
    <row r="333" s="2" customFormat="1" ht="24.15" customHeight="1">
      <c r="A333" s="37"/>
      <c r="B333" s="168"/>
      <c r="C333" s="204" t="s">
        <v>501</v>
      </c>
      <c r="D333" s="204" t="s">
        <v>285</v>
      </c>
      <c r="E333" s="205" t="s">
        <v>502</v>
      </c>
      <c r="F333" s="206" t="s">
        <v>503</v>
      </c>
      <c r="G333" s="207" t="s">
        <v>288</v>
      </c>
      <c r="H333" s="208">
        <v>8813.7549999999992</v>
      </c>
      <c r="I333" s="209"/>
      <c r="J333" s="210">
        <f>ROUND(I333*H333,2)</f>
        <v>0</v>
      </c>
      <c r="K333" s="211"/>
      <c r="L333" s="38"/>
      <c r="M333" s="212" t="s">
        <v>1</v>
      </c>
      <c r="N333" s="213" t="s">
        <v>41</v>
      </c>
      <c r="O333" s="81"/>
      <c r="P333" s="214">
        <f>O333*H333</f>
        <v>0</v>
      </c>
      <c r="Q333" s="214">
        <v>0.00040000000000000002</v>
      </c>
      <c r="R333" s="214">
        <f>Q333*H333</f>
        <v>3.5255019999999999</v>
      </c>
      <c r="S333" s="214">
        <v>0</v>
      </c>
      <c r="T333" s="215">
        <f>S333*H333</f>
        <v>0</v>
      </c>
      <c r="U333" s="37"/>
      <c r="V333" s="37"/>
      <c r="W333" s="37"/>
      <c r="X333" s="37"/>
      <c r="Y333" s="37"/>
      <c r="Z333" s="37"/>
      <c r="AA333" s="37"/>
      <c r="AB333" s="37"/>
      <c r="AC333" s="37"/>
      <c r="AD333" s="37"/>
      <c r="AE333" s="37"/>
      <c r="AR333" s="216" t="s">
        <v>289</v>
      </c>
      <c r="AT333" s="216" t="s">
        <v>285</v>
      </c>
      <c r="AU333" s="216" t="s">
        <v>87</v>
      </c>
      <c r="AY333" s="18" t="s">
        <v>283</v>
      </c>
      <c r="BE333" s="217">
        <f>IF(N333="základná",J333,0)</f>
        <v>0</v>
      </c>
      <c r="BF333" s="217">
        <f>IF(N333="znížená",J333,0)</f>
        <v>0</v>
      </c>
      <c r="BG333" s="217">
        <f>IF(N333="zákl. prenesená",J333,0)</f>
        <v>0</v>
      </c>
      <c r="BH333" s="217">
        <f>IF(N333="zníž. prenesená",J333,0)</f>
        <v>0</v>
      </c>
      <c r="BI333" s="217">
        <f>IF(N333="nulová",J333,0)</f>
        <v>0</v>
      </c>
      <c r="BJ333" s="18" t="s">
        <v>87</v>
      </c>
      <c r="BK333" s="217">
        <f>ROUND(I333*H333,2)</f>
        <v>0</v>
      </c>
      <c r="BL333" s="18" t="s">
        <v>289</v>
      </c>
      <c r="BM333" s="216" t="s">
        <v>504</v>
      </c>
    </row>
    <row r="334" s="13" customFormat="1">
      <c r="A334" s="13"/>
      <c r="B334" s="218"/>
      <c r="C334" s="13"/>
      <c r="D334" s="219" t="s">
        <v>291</v>
      </c>
      <c r="E334" s="220" t="s">
        <v>1</v>
      </c>
      <c r="F334" s="221" t="s">
        <v>500</v>
      </c>
      <c r="G334" s="13"/>
      <c r="H334" s="222">
        <v>8813.7549999999992</v>
      </c>
      <c r="I334" s="223"/>
      <c r="J334" s="13"/>
      <c r="K334" s="13"/>
      <c r="L334" s="218"/>
      <c r="M334" s="224"/>
      <c r="N334" s="225"/>
      <c r="O334" s="225"/>
      <c r="P334" s="225"/>
      <c r="Q334" s="225"/>
      <c r="R334" s="225"/>
      <c r="S334" s="225"/>
      <c r="T334" s="226"/>
      <c r="U334" s="13"/>
      <c r="V334" s="13"/>
      <c r="W334" s="13"/>
      <c r="X334" s="13"/>
      <c r="Y334" s="13"/>
      <c r="Z334" s="13"/>
      <c r="AA334" s="13"/>
      <c r="AB334" s="13"/>
      <c r="AC334" s="13"/>
      <c r="AD334" s="13"/>
      <c r="AE334" s="13"/>
      <c r="AT334" s="220" t="s">
        <v>291</v>
      </c>
      <c r="AU334" s="220" t="s">
        <v>87</v>
      </c>
      <c r="AV334" s="13" t="s">
        <v>87</v>
      </c>
      <c r="AW334" s="13" t="s">
        <v>31</v>
      </c>
      <c r="AX334" s="13" t="s">
        <v>82</v>
      </c>
      <c r="AY334" s="220" t="s">
        <v>283</v>
      </c>
    </row>
    <row r="335" s="2" customFormat="1" ht="24.15" customHeight="1">
      <c r="A335" s="37"/>
      <c r="B335" s="168"/>
      <c r="C335" s="204" t="s">
        <v>505</v>
      </c>
      <c r="D335" s="204" t="s">
        <v>285</v>
      </c>
      <c r="E335" s="205" t="s">
        <v>506</v>
      </c>
      <c r="F335" s="206" t="s">
        <v>507</v>
      </c>
      <c r="G335" s="207" t="s">
        <v>288</v>
      </c>
      <c r="H335" s="208">
        <v>8813.7549999999992</v>
      </c>
      <c r="I335" s="209"/>
      <c r="J335" s="210">
        <f>ROUND(I335*H335,2)</f>
        <v>0</v>
      </c>
      <c r="K335" s="211"/>
      <c r="L335" s="38"/>
      <c r="M335" s="212" t="s">
        <v>1</v>
      </c>
      <c r="N335" s="213" t="s">
        <v>41</v>
      </c>
      <c r="O335" s="81"/>
      <c r="P335" s="214">
        <f>O335*H335</f>
        <v>0</v>
      </c>
      <c r="Q335" s="214">
        <v>0.0078750000000000001</v>
      </c>
      <c r="R335" s="214">
        <f>Q335*H335</f>
        <v>69.408320624999988</v>
      </c>
      <c r="S335" s="214">
        <v>0</v>
      </c>
      <c r="T335" s="215">
        <f>S335*H335</f>
        <v>0</v>
      </c>
      <c r="U335" s="37"/>
      <c r="V335" s="37"/>
      <c r="W335" s="37"/>
      <c r="X335" s="37"/>
      <c r="Y335" s="37"/>
      <c r="Z335" s="37"/>
      <c r="AA335" s="37"/>
      <c r="AB335" s="37"/>
      <c r="AC335" s="37"/>
      <c r="AD335" s="37"/>
      <c r="AE335" s="37"/>
      <c r="AR335" s="216" t="s">
        <v>289</v>
      </c>
      <c r="AT335" s="216" t="s">
        <v>285</v>
      </c>
      <c r="AU335" s="216" t="s">
        <v>87</v>
      </c>
      <c r="AY335" s="18" t="s">
        <v>283</v>
      </c>
      <c r="BE335" s="217">
        <f>IF(N335="základná",J335,0)</f>
        <v>0</v>
      </c>
      <c r="BF335" s="217">
        <f>IF(N335="znížená",J335,0)</f>
        <v>0</v>
      </c>
      <c r="BG335" s="217">
        <f>IF(N335="zákl. prenesená",J335,0)</f>
        <v>0</v>
      </c>
      <c r="BH335" s="217">
        <f>IF(N335="zníž. prenesená",J335,0)</f>
        <v>0</v>
      </c>
      <c r="BI335" s="217">
        <f>IF(N335="nulová",J335,0)</f>
        <v>0</v>
      </c>
      <c r="BJ335" s="18" t="s">
        <v>87</v>
      </c>
      <c r="BK335" s="217">
        <f>ROUND(I335*H335,2)</f>
        <v>0</v>
      </c>
      <c r="BL335" s="18" t="s">
        <v>289</v>
      </c>
      <c r="BM335" s="216" t="s">
        <v>508</v>
      </c>
    </row>
    <row r="336" s="2" customFormat="1" ht="24.15" customHeight="1">
      <c r="A336" s="37"/>
      <c r="B336" s="168"/>
      <c r="C336" s="204" t="s">
        <v>509</v>
      </c>
      <c r="D336" s="204" t="s">
        <v>285</v>
      </c>
      <c r="E336" s="205" t="s">
        <v>510</v>
      </c>
      <c r="F336" s="206" t="s">
        <v>511</v>
      </c>
      <c r="G336" s="207" t="s">
        <v>288</v>
      </c>
      <c r="H336" s="208">
        <v>117.03</v>
      </c>
      <c r="I336" s="209"/>
      <c r="J336" s="210">
        <f>ROUND(I336*H336,2)</f>
        <v>0</v>
      </c>
      <c r="K336" s="211"/>
      <c r="L336" s="38"/>
      <c r="M336" s="212" t="s">
        <v>1</v>
      </c>
      <c r="N336" s="213" t="s">
        <v>41</v>
      </c>
      <c r="O336" s="81"/>
      <c r="P336" s="214">
        <f>O336*H336</f>
        <v>0</v>
      </c>
      <c r="Q336" s="214">
        <v>0.010500000000000001</v>
      </c>
      <c r="R336" s="214">
        <f>Q336*H336</f>
        <v>1.228815</v>
      </c>
      <c r="S336" s="214">
        <v>0</v>
      </c>
      <c r="T336" s="215">
        <f>S336*H336</f>
        <v>0</v>
      </c>
      <c r="U336" s="37"/>
      <c r="V336" s="37"/>
      <c r="W336" s="37"/>
      <c r="X336" s="37"/>
      <c r="Y336" s="37"/>
      <c r="Z336" s="37"/>
      <c r="AA336" s="37"/>
      <c r="AB336" s="37"/>
      <c r="AC336" s="37"/>
      <c r="AD336" s="37"/>
      <c r="AE336" s="37"/>
      <c r="AR336" s="216" t="s">
        <v>289</v>
      </c>
      <c r="AT336" s="216" t="s">
        <v>285</v>
      </c>
      <c r="AU336" s="216" t="s">
        <v>87</v>
      </c>
      <c r="AY336" s="18" t="s">
        <v>283</v>
      </c>
      <c r="BE336" s="217">
        <f>IF(N336="základná",J336,0)</f>
        <v>0</v>
      </c>
      <c r="BF336" s="217">
        <f>IF(N336="znížená",J336,0)</f>
        <v>0</v>
      </c>
      <c r="BG336" s="217">
        <f>IF(N336="zákl. prenesená",J336,0)</f>
        <v>0</v>
      </c>
      <c r="BH336" s="217">
        <f>IF(N336="zníž. prenesená",J336,0)</f>
        <v>0</v>
      </c>
      <c r="BI336" s="217">
        <f>IF(N336="nulová",J336,0)</f>
        <v>0</v>
      </c>
      <c r="BJ336" s="18" t="s">
        <v>87</v>
      </c>
      <c r="BK336" s="217">
        <f>ROUND(I336*H336,2)</f>
        <v>0</v>
      </c>
      <c r="BL336" s="18" t="s">
        <v>289</v>
      </c>
      <c r="BM336" s="216" t="s">
        <v>512</v>
      </c>
    </row>
    <row r="337" s="15" customFormat="1">
      <c r="A337" s="15"/>
      <c r="B337" s="235"/>
      <c r="C337" s="15"/>
      <c r="D337" s="219" t="s">
        <v>291</v>
      </c>
      <c r="E337" s="236" t="s">
        <v>1</v>
      </c>
      <c r="F337" s="237" t="s">
        <v>451</v>
      </c>
      <c r="G337" s="15"/>
      <c r="H337" s="236" t="s">
        <v>1</v>
      </c>
      <c r="I337" s="238"/>
      <c r="J337" s="15"/>
      <c r="K337" s="15"/>
      <c r="L337" s="235"/>
      <c r="M337" s="239"/>
      <c r="N337" s="240"/>
      <c r="O337" s="240"/>
      <c r="P337" s="240"/>
      <c r="Q337" s="240"/>
      <c r="R337" s="240"/>
      <c r="S337" s="240"/>
      <c r="T337" s="241"/>
      <c r="U337" s="15"/>
      <c r="V337" s="15"/>
      <c r="W337" s="15"/>
      <c r="X337" s="15"/>
      <c r="Y337" s="15"/>
      <c r="Z337" s="15"/>
      <c r="AA337" s="15"/>
      <c r="AB337" s="15"/>
      <c r="AC337" s="15"/>
      <c r="AD337" s="15"/>
      <c r="AE337" s="15"/>
      <c r="AT337" s="236" t="s">
        <v>291</v>
      </c>
      <c r="AU337" s="236" t="s">
        <v>87</v>
      </c>
      <c r="AV337" s="15" t="s">
        <v>82</v>
      </c>
      <c r="AW337" s="15" t="s">
        <v>31</v>
      </c>
      <c r="AX337" s="15" t="s">
        <v>75</v>
      </c>
      <c r="AY337" s="236" t="s">
        <v>283</v>
      </c>
    </row>
    <row r="338" s="13" customFormat="1">
      <c r="A338" s="13"/>
      <c r="B338" s="218"/>
      <c r="C338" s="13"/>
      <c r="D338" s="219" t="s">
        <v>291</v>
      </c>
      <c r="E338" s="220" t="s">
        <v>1</v>
      </c>
      <c r="F338" s="221" t="s">
        <v>513</v>
      </c>
      <c r="G338" s="13"/>
      <c r="H338" s="222">
        <v>58.604999999999997</v>
      </c>
      <c r="I338" s="223"/>
      <c r="J338" s="13"/>
      <c r="K338" s="13"/>
      <c r="L338" s="218"/>
      <c r="M338" s="224"/>
      <c r="N338" s="225"/>
      <c r="O338" s="225"/>
      <c r="P338" s="225"/>
      <c r="Q338" s="225"/>
      <c r="R338" s="225"/>
      <c r="S338" s="225"/>
      <c r="T338" s="226"/>
      <c r="U338" s="13"/>
      <c r="V338" s="13"/>
      <c r="W338" s="13"/>
      <c r="X338" s="13"/>
      <c r="Y338" s="13"/>
      <c r="Z338" s="13"/>
      <c r="AA338" s="13"/>
      <c r="AB338" s="13"/>
      <c r="AC338" s="13"/>
      <c r="AD338" s="13"/>
      <c r="AE338" s="13"/>
      <c r="AT338" s="220" t="s">
        <v>291</v>
      </c>
      <c r="AU338" s="220" t="s">
        <v>87</v>
      </c>
      <c r="AV338" s="13" t="s">
        <v>87</v>
      </c>
      <c r="AW338" s="13" t="s">
        <v>31</v>
      </c>
      <c r="AX338" s="13" t="s">
        <v>75</v>
      </c>
      <c r="AY338" s="220" t="s">
        <v>283</v>
      </c>
    </row>
    <row r="339" s="13" customFormat="1">
      <c r="A339" s="13"/>
      <c r="B339" s="218"/>
      <c r="C339" s="13"/>
      <c r="D339" s="219" t="s">
        <v>291</v>
      </c>
      <c r="E339" s="220" t="s">
        <v>1</v>
      </c>
      <c r="F339" s="221" t="s">
        <v>514</v>
      </c>
      <c r="G339" s="13"/>
      <c r="H339" s="222">
        <v>58.424999999999997</v>
      </c>
      <c r="I339" s="223"/>
      <c r="J339" s="13"/>
      <c r="K339" s="13"/>
      <c r="L339" s="218"/>
      <c r="M339" s="224"/>
      <c r="N339" s="225"/>
      <c r="O339" s="225"/>
      <c r="P339" s="225"/>
      <c r="Q339" s="225"/>
      <c r="R339" s="225"/>
      <c r="S339" s="225"/>
      <c r="T339" s="226"/>
      <c r="U339" s="13"/>
      <c r="V339" s="13"/>
      <c r="W339" s="13"/>
      <c r="X339" s="13"/>
      <c r="Y339" s="13"/>
      <c r="Z339" s="13"/>
      <c r="AA339" s="13"/>
      <c r="AB339" s="13"/>
      <c r="AC339" s="13"/>
      <c r="AD339" s="13"/>
      <c r="AE339" s="13"/>
      <c r="AT339" s="220" t="s">
        <v>291</v>
      </c>
      <c r="AU339" s="220" t="s">
        <v>87</v>
      </c>
      <c r="AV339" s="13" t="s">
        <v>87</v>
      </c>
      <c r="AW339" s="13" t="s">
        <v>31</v>
      </c>
      <c r="AX339" s="13" t="s">
        <v>75</v>
      </c>
      <c r="AY339" s="220" t="s">
        <v>283</v>
      </c>
    </row>
    <row r="340" s="14" customFormat="1">
      <c r="A340" s="14"/>
      <c r="B340" s="227"/>
      <c r="C340" s="14"/>
      <c r="D340" s="219" t="s">
        <v>291</v>
      </c>
      <c r="E340" s="228" t="s">
        <v>1</v>
      </c>
      <c r="F340" s="229" t="s">
        <v>293</v>
      </c>
      <c r="G340" s="14"/>
      <c r="H340" s="230">
        <v>117.03</v>
      </c>
      <c r="I340" s="231"/>
      <c r="J340" s="14"/>
      <c r="K340" s="14"/>
      <c r="L340" s="227"/>
      <c r="M340" s="232"/>
      <c r="N340" s="233"/>
      <c r="O340" s="233"/>
      <c r="P340" s="233"/>
      <c r="Q340" s="233"/>
      <c r="R340" s="233"/>
      <c r="S340" s="233"/>
      <c r="T340" s="234"/>
      <c r="U340" s="14"/>
      <c r="V340" s="14"/>
      <c r="W340" s="14"/>
      <c r="X340" s="14"/>
      <c r="Y340" s="14"/>
      <c r="Z340" s="14"/>
      <c r="AA340" s="14"/>
      <c r="AB340" s="14"/>
      <c r="AC340" s="14"/>
      <c r="AD340" s="14"/>
      <c r="AE340" s="14"/>
      <c r="AT340" s="228" t="s">
        <v>291</v>
      </c>
      <c r="AU340" s="228" t="s">
        <v>87</v>
      </c>
      <c r="AV340" s="14" t="s">
        <v>289</v>
      </c>
      <c r="AW340" s="14" t="s">
        <v>31</v>
      </c>
      <c r="AX340" s="14" t="s">
        <v>82</v>
      </c>
      <c r="AY340" s="228" t="s">
        <v>283</v>
      </c>
    </row>
    <row r="341" s="2" customFormat="1" ht="33" customHeight="1">
      <c r="A341" s="37"/>
      <c r="B341" s="168"/>
      <c r="C341" s="204" t="s">
        <v>515</v>
      </c>
      <c r="D341" s="204" t="s">
        <v>285</v>
      </c>
      <c r="E341" s="205" t="s">
        <v>516</v>
      </c>
      <c r="F341" s="206" t="s">
        <v>517</v>
      </c>
      <c r="G341" s="207" t="s">
        <v>288</v>
      </c>
      <c r="H341" s="208">
        <v>117.03</v>
      </c>
      <c r="I341" s="209"/>
      <c r="J341" s="210">
        <f>ROUND(I341*H341,2)</f>
        <v>0</v>
      </c>
      <c r="K341" s="211"/>
      <c r="L341" s="38"/>
      <c r="M341" s="212" t="s">
        <v>1</v>
      </c>
      <c r="N341" s="213" t="s">
        <v>41</v>
      </c>
      <c r="O341" s="81"/>
      <c r="P341" s="214">
        <f>O341*H341</f>
        <v>0</v>
      </c>
      <c r="Q341" s="214">
        <v>0.0052500000000000003</v>
      </c>
      <c r="R341" s="214">
        <f>Q341*H341</f>
        <v>0.6144075</v>
      </c>
      <c r="S341" s="214">
        <v>0</v>
      </c>
      <c r="T341" s="215">
        <f>S341*H341</f>
        <v>0</v>
      </c>
      <c r="U341" s="37"/>
      <c r="V341" s="37"/>
      <c r="W341" s="37"/>
      <c r="X341" s="37"/>
      <c r="Y341" s="37"/>
      <c r="Z341" s="37"/>
      <c r="AA341" s="37"/>
      <c r="AB341" s="37"/>
      <c r="AC341" s="37"/>
      <c r="AD341" s="37"/>
      <c r="AE341" s="37"/>
      <c r="AR341" s="216" t="s">
        <v>289</v>
      </c>
      <c r="AT341" s="216" t="s">
        <v>285</v>
      </c>
      <c r="AU341" s="216" t="s">
        <v>87</v>
      </c>
      <c r="AY341" s="18" t="s">
        <v>283</v>
      </c>
      <c r="BE341" s="217">
        <f>IF(N341="základná",J341,0)</f>
        <v>0</v>
      </c>
      <c r="BF341" s="217">
        <f>IF(N341="znížená",J341,0)</f>
        <v>0</v>
      </c>
      <c r="BG341" s="217">
        <f>IF(N341="zákl. prenesená",J341,0)</f>
        <v>0</v>
      </c>
      <c r="BH341" s="217">
        <f>IF(N341="zníž. prenesená",J341,0)</f>
        <v>0</v>
      </c>
      <c r="BI341" s="217">
        <f>IF(N341="nulová",J341,0)</f>
        <v>0</v>
      </c>
      <c r="BJ341" s="18" t="s">
        <v>87</v>
      </c>
      <c r="BK341" s="217">
        <f>ROUND(I341*H341,2)</f>
        <v>0</v>
      </c>
      <c r="BL341" s="18" t="s">
        <v>289</v>
      </c>
      <c r="BM341" s="216" t="s">
        <v>518</v>
      </c>
    </row>
    <row r="342" s="2" customFormat="1" ht="33" customHeight="1">
      <c r="A342" s="37"/>
      <c r="B342" s="168"/>
      <c r="C342" s="204" t="s">
        <v>519</v>
      </c>
      <c r="D342" s="204" t="s">
        <v>285</v>
      </c>
      <c r="E342" s="205" t="s">
        <v>520</v>
      </c>
      <c r="F342" s="206" t="s">
        <v>521</v>
      </c>
      <c r="G342" s="207" t="s">
        <v>288</v>
      </c>
      <c r="H342" s="208">
        <v>117.03</v>
      </c>
      <c r="I342" s="209"/>
      <c r="J342" s="210">
        <f>ROUND(I342*H342,2)</f>
        <v>0</v>
      </c>
      <c r="K342" s="211"/>
      <c r="L342" s="38"/>
      <c r="M342" s="212" t="s">
        <v>1</v>
      </c>
      <c r="N342" s="213" t="s">
        <v>41</v>
      </c>
      <c r="O342" s="81"/>
      <c r="P342" s="214">
        <f>O342*H342</f>
        <v>0</v>
      </c>
      <c r="Q342" s="214">
        <v>0.017325</v>
      </c>
      <c r="R342" s="214">
        <f>Q342*H342</f>
        <v>2.0275447500000001</v>
      </c>
      <c r="S342" s="214">
        <v>0</v>
      </c>
      <c r="T342" s="215">
        <f>S342*H342</f>
        <v>0</v>
      </c>
      <c r="U342" s="37"/>
      <c r="V342" s="37"/>
      <c r="W342" s="37"/>
      <c r="X342" s="37"/>
      <c r="Y342" s="37"/>
      <c r="Z342" s="37"/>
      <c r="AA342" s="37"/>
      <c r="AB342" s="37"/>
      <c r="AC342" s="37"/>
      <c r="AD342" s="37"/>
      <c r="AE342" s="37"/>
      <c r="AR342" s="216" t="s">
        <v>289</v>
      </c>
      <c r="AT342" s="216" t="s">
        <v>285</v>
      </c>
      <c r="AU342" s="216" t="s">
        <v>87</v>
      </c>
      <c r="AY342" s="18" t="s">
        <v>283</v>
      </c>
      <c r="BE342" s="217">
        <f>IF(N342="základná",J342,0)</f>
        <v>0</v>
      </c>
      <c r="BF342" s="217">
        <f>IF(N342="znížená",J342,0)</f>
        <v>0</v>
      </c>
      <c r="BG342" s="217">
        <f>IF(N342="zákl. prenesená",J342,0)</f>
        <v>0</v>
      </c>
      <c r="BH342" s="217">
        <f>IF(N342="zníž. prenesená",J342,0)</f>
        <v>0</v>
      </c>
      <c r="BI342" s="217">
        <f>IF(N342="nulová",J342,0)</f>
        <v>0</v>
      </c>
      <c r="BJ342" s="18" t="s">
        <v>87</v>
      </c>
      <c r="BK342" s="217">
        <f>ROUND(I342*H342,2)</f>
        <v>0</v>
      </c>
      <c r="BL342" s="18" t="s">
        <v>289</v>
      </c>
      <c r="BM342" s="216" t="s">
        <v>522</v>
      </c>
    </row>
    <row r="343" s="2" customFormat="1" ht="24.15" customHeight="1">
      <c r="A343" s="37"/>
      <c r="B343" s="168"/>
      <c r="C343" s="204" t="s">
        <v>523</v>
      </c>
      <c r="D343" s="204" t="s">
        <v>285</v>
      </c>
      <c r="E343" s="205" t="s">
        <v>524</v>
      </c>
      <c r="F343" s="206" t="s">
        <v>525</v>
      </c>
      <c r="G343" s="207" t="s">
        <v>288</v>
      </c>
      <c r="H343" s="208">
        <v>117.03</v>
      </c>
      <c r="I343" s="209"/>
      <c r="J343" s="210">
        <f>ROUND(I343*H343,2)</f>
        <v>0</v>
      </c>
      <c r="K343" s="211"/>
      <c r="L343" s="38"/>
      <c r="M343" s="212" t="s">
        <v>1</v>
      </c>
      <c r="N343" s="213" t="s">
        <v>41</v>
      </c>
      <c r="O343" s="81"/>
      <c r="P343" s="214">
        <f>O343*H343</f>
        <v>0</v>
      </c>
      <c r="Q343" s="214">
        <v>0.004725</v>
      </c>
      <c r="R343" s="214">
        <f>Q343*H343</f>
        <v>0.55296675000000006</v>
      </c>
      <c r="S343" s="214">
        <v>0</v>
      </c>
      <c r="T343" s="215">
        <f>S343*H343</f>
        <v>0</v>
      </c>
      <c r="U343" s="37"/>
      <c r="V343" s="37"/>
      <c r="W343" s="37"/>
      <c r="X343" s="37"/>
      <c r="Y343" s="37"/>
      <c r="Z343" s="37"/>
      <c r="AA343" s="37"/>
      <c r="AB343" s="37"/>
      <c r="AC343" s="37"/>
      <c r="AD343" s="37"/>
      <c r="AE343" s="37"/>
      <c r="AR343" s="216" t="s">
        <v>289</v>
      </c>
      <c r="AT343" s="216" t="s">
        <v>285</v>
      </c>
      <c r="AU343" s="216" t="s">
        <v>87</v>
      </c>
      <c r="AY343" s="18" t="s">
        <v>283</v>
      </c>
      <c r="BE343" s="217">
        <f>IF(N343="základná",J343,0)</f>
        <v>0</v>
      </c>
      <c r="BF343" s="217">
        <f>IF(N343="znížená",J343,0)</f>
        <v>0</v>
      </c>
      <c r="BG343" s="217">
        <f>IF(N343="zákl. prenesená",J343,0)</f>
        <v>0</v>
      </c>
      <c r="BH343" s="217">
        <f>IF(N343="zníž. prenesená",J343,0)</f>
        <v>0</v>
      </c>
      <c r="BI343" s="217">
        <f>IF(N343="nulová",J343,0)</f>
        <v>0</v>
      </c>
      <c r="BJ343" s="18" t="s">
        <v>87</v>
      </c>
      <c r="BK343" s="217">
        <f>ROUND(I343*H343,2)</f>
        <v>0</v>
      </c>
      <c r="BL343" s="18" t="s">
        <v>289</v>
      </c>
      <c r="BM343" s="216" t="s">
        <v>526</v>
      </c>
    </row>
    <row r="344" s="2" customFormat="1" ht="24.15" customHeight="1">
      <c r="A344" s="37"/>
      <c r="B344" s="168"/>
      <c r="C344" s="204" t="s">
        <v>527</v>
      </c>
      <c r="D344" s="204" t="s">
        <v>285</v>
      </c>
      <c r="E344" s="205" t="s">
        <v>528</v>
      </c>
      <c r="F344" s="206" t="s">
        <v>529</v>
      </c>
      <c r="G344" s="207" t="s">
        <v>288</v>
      </c>
      <c r="H344" s="208">
        <v>8813.7549999999992</v>
      </c>
      <c r="I344" s="209"/>
      <c r="J344" s="210">
        <f>ROUND(I344*H344,2)</f>
        <v>0</v>
      </c>
      <c r="K344" s="211"/>
      <c r="L344" s="38"/>
      <c r="M344" s="212" t="s">
        <v>1</v>
      </c>
      <c r="N344" s="213" t="s">
        <v>41</v>
      </c>
      <c r="O344" s="81"/>
      <c r="P344" s="214">
        <f>O344*H344</f>
        <v>0</v>
      </c>
      <c r="Q344" s="214">
        <v>0.0051539999999999997</v>
      </c>
      <c r="R344" s="214">
        <f>Q344*H344</f>
        <v>45.426093269999996</v>
      </c>
      <c r="S344" s="214">
        <v>0</v>
      </c>
      <c r="T344" s="215">
        <f>S344*H344</f>
        <v>0</v>
      </c>
      <c r="U344" s="37"/>
      <c r="V344" s="37"/>
      <c r="W344" s="37"/>
      <c r="X344" s="37"/>
      <c r="Y344" s="37"/>
      <c r="Z344" s="37"/>
      <c r="AA344" s="37"/>
      <c r="AB344" s="37"/>
      <c r="AC344" s="37"/>
      <c r="AD344" s="37"/>
      <c r="AE344" s="37"/>
      <c r="AR344" s="216" t="s">
        <v>289</v>
      </c>
      <c r="AT344" s="216" t="s">
        <v>285</v>
      </c>
      <c r="AU344" s="216" t="s">
        <v>87</v>
      </c>
      <c r="AY344" s="18" t="s">
        <v>283</v>
      </c>
      <c r="BE344" s="217">
        <f>IF(N344="základná",J344,0)</f>
        <v>0</v>
      </c>
      <c r="BF344" s="217">
        <f>IF(N344="znížená",J344,0)</f>
        <v>0</v>
      </c>
      <c r="BG344" s="217">
        <f>IF(N344="zákl. prenesená",J344,0)</f>
        <v>0</v>
      </c>
      <c r="BH344" s="217">
        <f>IF(N344="zníž. prenesená",J344,0)</f>
        <v>0</v>
      </c>
      <c r="BI344" s="217">
        <f>IF(N344="nulová",J344,0)</f>
        <v>0</v>
      </c>
      <c r="BJ344" s="18" t="s">
        <v>87</v>
      </c>
      <c r="BK344" s="217">
        <f>ROUND(I344*H344,2)</f>
        <v>0</v>
      </c>
      <c r="BL344" s="18" t="s">
        <v>289</v>
      </c>
      <c r="BM344" s="216" t="s">
        <v>530</v>
      </c>
    </row>
    <row r="345" s="2" customFormat="1" ht="24.15" customHeight="1">
      <c r="A345" s="37"/>
      <c r="B345" s="168"/>
      <c r="C345" s="204" t="s">
        <v>531</v>
      </c>
      <c r="D345" s="204" t="s">
        <v>285</v>
      </c>
      <c r="E345" s="205" t="s">
        <v>532</v>
      </c>
      <c r="F345" s="206" t="s">
        <v>533</v>
      </c>
      <c r="G345" s="207" t="s">
        <v>288</v>
      </c>
      <c r="H345" s="208">
        <v>1814.4500000000001</v>
      </c>
      <c r="I345" s="209"/>
      <c r="J345" s="210">
        <f>ROUND(I345*H345,2)</f>
        <v>0</v>
      </c>
      <c r="K345" s="211"/>
      <c r="L345" s="38"/>
      <c r="M345" s="212" t="s">
        <v>1</v>
      </c>
      <c r="N345" s="213" t="s">
        <v>41</v>
      </c>
      <c r="O345" s="81"/>
      <c r="P345" s="214">
        <f>O345*H345</f>
        <v>0</v>
      </c>
      <c r="Q345" s="214">
        <v>0.040984520000000003</v>
      </c>
      <c r="R345" s="214">
        <f>Q345*H345</f>
        <v>74.364362314000005</v>
      </c>
      <c r="S345" s="214">
        <v>0</v>
      </c>
      <c r="T345" s="215">
        <f>S345*H345</f>
        <v>0</v>
      </c>
      <c r="U345" s="37"/>
      <c r="V345" s="37"/>
      <c r="W345" s="37"/>
      <c r="X345" s="37"/>
      <c r="Y345" s="37"/>
      <c r="Z345" s="37"/>
      <c r="AA345" s="37"/>
      <c r="AB345" s="37"/>
      <c r="AC345" s="37"/>
      <c r="AD345" s="37"/>
      <c r="AE345" s="37"/>
      <c r="AR345" s="216" t="s">
        <v>289</v>
      </c>
      <c r="AT345" s="216" t="s">
        <v>285</v>
      </c>
      <c r="AU345" s="216" t="s">
        <v>87</v>
      </c>
      <c r="AY345" s="18" t="s">
        <v>283</v>
      </c>
      <c r="BE345" s="217">
        <f>IF(N345="základná",J345,0)</f>
        <v>0</v>
      </c>
      <c r="BF345" s="217">
        <f>IF(N345="znížená",J345,0)</f>
        <v>0</v>
      </c>
      <c r="BG345" s="217">
        <f>IF(N345="zákl. prenesená",J345,0)</f>
        <v>0</v>
      </c>
      <c r="BH345" s="217">
        <f>IF(N345="zníž. prenesená",J345,0)</f>
        <v>0</v>
      </c>
      <c r="BI345" s="217">
        <f>IF(N345="nulová",J345,0)</f>
        <v>0</v>
      </c>
      <c r="BJ345" s="18" t="s">
        <v>87</v>
      </c>
      <c r="BK345" s="217">
        <f>ROUND(I345*H345,2)</f>
        <v>0</v>
      </c>
      <c r="BL345" s="18" t="s">
        <v>289</v>
      </c>
      <c r="BM345" s="216" t="s">
        <v>534</v>
      </c>
    </row>
    <row r="346" s="13" customFormat="1">
      <c r="A346" s="13"/>
      <c r="B346" s="218"/>
      <c r="C346" s="13"/>
      <c r="D346" s="219" t="s">
        <v>291</v>
      </c>
      <c r="E346" s="220" t="s">
        <v>1</v>
      </c>
      <c r="F346" s="221" t="s">
        <v>535</v>
      </c>
      <c r="G346" s="13"/>
      <c r="H346" s="222">
        <v>710.51999999999998</v>
      </c>
      <c r="I346" s="223"/>
      <c r="J346" s="13"/>
      <c r="K346" s="13"/>
      <c r="L346" s="218"/>
      <c r="M346" s="224"/>
      <c r="N346" s="225"/>
      <c r="O346" s="225"/>
      <c r="P346" s="225"/>
      <c r="Q346" s="225"/>
      <c r="R346" s="225"/>
      <c r="S346" s="225"/>
      <c r="T346" s="226"/>
      <c r="U346" s="13"/>
      <c r="V346" s="13"/>
      <c r="W346" s="13"/>
      <c r="X346" s="13"/>
      <c r="Y346" s="13"/>
      <c r="Z346" s="13"/>
      <c r="AA346" s="13"/>
      <c r="AB346" s="13"/>
      <c r="AC346" s="13"/>
      <c r="AD346" s="13"/>
      <c r="AE346" s="13"/>
      <c r="AT346" s="220" t="s">
        <v>291</v>
      </c>
      <c r="AU346" s="220" t="s">
        <v>87</v>
      </c>
      <c r="AV346" s="13" t="s">
        <v>87</v>
      </c>
      <c r="AW346" s="13" t="s">
        <v>31</v>
      </c>
      <c r="AX346" s="13" t="s">
        <v>75</v>
      </c>
      <c r="AY346" s="220" t="s">
        <v>283</v>
      </c>
    </row>
    <row r="347" s="13" customFormat="1">
      <c r="A347" s="13"/>
      <c r="B347" s="218"/>
      <c r="C347" s="13"/>
      <c r="D347" s="219" t="s">
        <v>291</v>
      </c>
      <c r="E347" s="220" t="s">
        <v>1</v>
      </c>
      <c r="F347" s="221" t="s">
        <v>536</v>
      </c>
      <c r="G347" s="13"/>
      <c r="H347" s="222">
        <v>719.64999999999998</v>
      </c>
      <c r="I347" s="223"/>
      <c r="J347" s="13"/>
      <c r="K347" s="13"/>
      <c r="L347" s="218"/>
      <c r="M347" s="224"/>
      <c r="N347" s="225"/>
      <c r="O347" s="225"/>
      <c r="P347" s="225"/>
      <c r="Q347" s="225"/>
      <c r="R347" s="225"/>
      <c r="S347" s="225"/>
      <c r="T347" s="226"/>
      <c r="U347" s="13"/>
      <c r="V347" s="13"/>
      <c r="W347" s="13"/>
      <c r="X347" s="13"/>
      <c r="Y347" s="13"/>
      <c r="Z347" s="13"/>
      <c r="AA347" s="13"/>
      <c r="AB347" s="13"/>
      <c r="AC347" s="13"/>
      <c r="AD347" s="13"/>
      <c r="AE347" s="13"/>
      <c r="AT347" s="220" t="s">
        <v>291</v>
      </c>
      <c r="AU347" s="220" t="s">
        <v>87</v>
      </c>
      <c r="AV347" s="13" t="s">
        <v>87</v>
      </c>
      <c r="AW347" s="13" t="s">
        <v>31</v>
      </c>
      <c r="AX347" s="13" t="s">
        <v>75</v>
      </c>
      <c r="AY347" s="220" t="s">
        <v>283</v>
      </c>
    </row>
    <row r="348" s="13" customFormat="1">
      <c r="A348" s="13"/>
      <c r="B348" s="218"/>
      <c r="C348" s="13"/>
      <c r="D348" s="219" t="s">
        <v>291</v>
      </c>
      <c r="E348" s="220" t="s">
        <v>1</v>
      </c>
      <c r="F348" s="221" t="s">
        <v>537</v>
      </c>
      <c r="G348" s="13"/>
      <c r="H348" s="222">
        <v>384.27999999999997</v>
      </c>
      <c r="I348" s="223"/>
      <c r="J348" s="13"/>
      <c r="K348" s="13"/>
      <c r="L348" s="218"/>
      <c r="M348" s="224"/>
      <c r="N348" s="225"/>
      <c r="O348" s="225"/>
      <c r="P348" s="225"/>
      <c r="Q348" s="225"/>
      <c r="R348" s="225"/>
      <c r="S348" s="225"/>
      <c r="T348" s="226"/>
      <c r="U348" s="13"/>
      <c r="V348" s="13"/>
      <c r="W348" s="13"/>
      <c r="X348" s="13"/>
      <c r="Y348" s="13"/>
      <c r="Z348" s="13"/>
      <c r="AA348" s="13"/>
      <c r="AB348" s="13"/>
      <c r="AC348" s="13"/>
      <c r="AD348" s="13"/>
      <c r="AE348" s="13"/>
      <c r="AT348" s="220" t="s">
        <v>291</v>
      </c>
      <c r="AU348" s="220" t="s">
        <v>87</v>
      </c>
      <c r="AV348" s="13" t="s">
        <v>87</v>
      </c>
      <c r="AW348" s="13" t="s">
        <v>31</v>
      </c>
      <c r="AX348" s="13" t="s">
        <v>75</v>
      </c>
      <c r="AY348" s="220" t="s">
        <v>283</v>
      </c>
    </row>
    <row r="349" s="14" customFormat="1">
      <c r="A349" s="14"/>
      <c r="B349" s="227"/>
      <c r="C349" s="14"/>
      <c r="D349" s="219" t="s">
        <v>291</v>
      </c>
      <c r="E349" s="228" t="s">
        <v>1</v>
      </c>
      <c r="F349" s="229" t="s">
        <v>293</v>
      </c>
      <c r="G349" s="14"/>
      <c r="H349" s="230">
        <v>1814.4500000000001</v>
      </c>
      <c r="I349" s="231"/>
      <c r="J349" s="14"/>
      <c r="K349" s="14"/>
      <c r="L349" s="227"/>
      <c r="M349" s="232"/>
      <c r="N349" s="233"/>
      <c r="O349" s="233"/>
      <c r="P349" s="233"/>
      <c r="Q349" s="233"/>
      <c r="R349" s="233"/>
      <c r="S349" s="233"/>
      <c r="T349" s="234"/>
      <c r="U349" s="14"/>
      <c r="V349" s="14"/>
      <c r="W349" s="14"/>
      <c r="X349" s="14"/>
      <c r="Y349" s="14"/>
      <c r="Z349" s="14"/>
      <c r="AA349" s="14"/>
      <c r="AB349" s="14"/>
      <c r="AC349" s="14"/>
      <c r="AD349" s="14"/>
      <c r="AE349" s="14"/>
      <c r="AT349" s="228" t="s">
        <v>291</v>
      </c>
      <c r="AU349" s="228" t="s">
        <v>87</v>
      </c>
      <c r="AV349" s="14" t="s">
        <v>289</v>
      </c>
      <c r="AW349" s="14" t="s">
        <v>31</v>
      </c>
      <c r="AX349" s="14" t="s">
        <v>82</v>
      </c>
      <c r="AY349" s="228" t="s">
        <v>283</v>
      </c>
    </row>
    <row r="350" s="2" customFormat="1" ht="24.15" customHeight="1">
      <c r="A350" s="37"/>
      <c r="B350" s="168"/>
      <c r="C350" s="204" t="s">
        <v>538</v>
      </c>
      <c r="D350" s="204" t="s">
        <v>285</v>
      </c>
      <c r="E350" s="205" t="s">
        <v>539</v>
      </c>
      <c r="F350" s="206" t="s">
        <v>540</v>
      </c>
      <c r="G350" s="207" t="s">
        <v>288</v>
      </c>
      <c r="H350" s="208">
        <v>153.00999999999999</v>
      </c>
      <c r="I350" s="209"/>
      <c r="J350" s="210">
        <f>ROUND(I350*H350,2)</f>
        <v>0</v>
      </c>
      <c r="K350" s="211"/>
      <c r="L350" s="38"/>
      <c r="M350" s="212" t="s">
        <v>1</v>
      </c>
      <c r="N350" s="213" t="s">
        <v>41</v>
      </c>
      <c r="O350" s="81"/>
      <c r="P350" s="214">
        <f>O350*H350</f>
        <v>0</v>
      </c>
      <c r="Q350" s="214">
        <v>0.00022499999999999999</v>
      </c>
      <c r="R350" s="214">
        <f>Q350*H350</f>
        <v>0.03442725</v>
      </c>
      <c r="S350" s="214">
        <v>0</v>
      </c>
      <c r="T350" s="215">
        <f>S350*H350</f>
        <v>0</v>
      </c>
      <c r="U350" s="37"/>
      <c r="V350" s="37"/>
      <c r="W350" s="37"/>
      <c r="X350" s="37"/>
      <c r="Y350" s="37"/>
      <c r="Z350" s="37"/>
      <c r="AA350" s="37"/>
      <c r="AB350" s="37"/>
      <c r="AC350" s="37"/>
      <c r="AD350" s="37"/>
      <c r="AE350" s="37"/>
      <c r="AR350" s="216" t="s">
        <v>289</v>
      </c>
      <c r="AT350" s="216" t="s">
        <v>285</v>
      </c>
      <c r="AU350" s="216" t="s">
        <v>87</v>
      </c>
      <c r="AY350" s="18" t="s">
        <v>283</v>
      </c>
      <c r="BE350" s="217">
        <f>IF(N350="základná",J350,0)</f>
        <v>0</v>
      </c>
      <c r="BF350" s="217">
        <f>IF(N350="znížená",J350,0)</f>
        <v>0</v>
      </c>
      <c r="BG350" s="217">
        <f>IF(N350="zákl. prenesená",J350,0)</f>
        <v>0</v>
      </c>
      <c r="BH350" s="217">
        <f>IF(N350="zníž. prenesená",J350,0)</f>
        <v>0</v>
      </c>
      <c r="BI350" s="217">
        <f>IF(N350="nulová",J350,0)</f>
        <v>0</v>
      </c>
      <c r="BJ350" s="18" t="s">
        <v>87</v>
      </c>
      <c r="BK350" s="217">
        <f>ROUND(I350*H350,2)</f>
        <v>0</v>
      </c>
      <c r="BL350" s="18" t="s">
        <v>289</v>
      </c>
      <c r="BM350" s="216" t="s">
        <v>541</v>
      </c>
    </row>
    <row r="351" s="2" customFormat="1" ht="24.15" customHeight="1">
      <c r="A351" s="37"/>
      <c r="B351" s="168"/>
      <c r="C351" s="204" t="s">
        <v>542</v>
      </c>
      <c r="D351" s="204" t="s">
        <v>285</v>
      </c>
      <c r="E351" s="205" t="s">
        <v>543</v>
      </c>
      <c r="F351" s="206" t="s">
        <v>544</v>
      </c>
      <c r="G351" s="207" t="s">
        <v>288</v>
      </c>
      <c r="H351" s="208">
        <v>153.00999999999999</v>
      </c>
      <c r="I351" s="209"/>
      <c r="J351" s="210">
        <f>ROUND(I351*H351,2)</f>
        <v>0</v>
      </c>
      <c r="K351" s="211"/>
      <c r="L351" s="38"/>
      <c r="M351" s="212" t="s">
        <v>1</v>
      </c>
      <c r="N351" s="213" t="s">
        <v>41</v>
      </c>
      <c r="O351" s="81"/>
      <c r="P351" s="214">
        <f>O351*H351</f>
        <v>0</v>
      </c>
      <c r="Q351" s="214">
        <v>0.0033</v>
      </c>
      <c r="R351" s="214">
        <f>Q351*H351</f>
        <v>0.50493299999999997</v>
      </c>
      <c r="S351" s="214">
        <v>0</v>
      </c>
      <c r="T351" s="215">
        <f>S351*H351</f>
        <v>0</v>
      </c>
      <c r="U351" s="37"/>
      <c r="V351" s="37"/>
      <c r="W351" s="37"/>
      <c r="X351" s="37"/>
      <c r="Y351" s="37"/>
      <c r="Z351" s="37"/>
      <c r="AA351" s="37"/>
      <c r="AB351" s="37"/>
      <c r="AC351" s="37"/>
      <c r="AD351" s="37"/>
      <c r="AE351" s="37"/>
      <c r="AR351" s="216" t="s">
        <v>289</v>
      </c>
      <c r="AT351" s="216" t="s">
        <v>285</v>
      </c>
      <c r="AU351" s="216" t="s">
        <v>87</v>
      </c>
      <c r="AY351" s="18" t="s">
        <v>283</v>
      </c>
      <c r="BE351" s="217">
        <f>IF(N351="základná",J351,0)</f>
        <v>0</v>
      </c>
      <c r="BF351" s="217">
        <f>IF(N351="znížená",J351,0)</f>
        <v>0</v>
      </c>
      <c r="BG351" s="217">
        <f>IF(N351="zákl. prenesená",J351,0)</f>
        <v>0</v>
      </c>
      <c r="BH351" s="217">
        <f>IF(N351="zníž. prenesená",J351,0)</f>
        <v>0</v>
      </c>
      <c r="BI351" s="217">
        <f>IF(N351="nulová",J351,0)</f>
        <v>0</v>
      </c>
      <c r="BJ351" s="18" t="s">
        <v>87</v>
      </c>
      <c r="BK351" s="217">
        <f>ROUND(I351*H351,2)</f>
        <v>0</v>
      </c>
      <c r="BL351" s="18" t="s">
        <v>289</v>
      </c>
      <c r="BM351" s="216" t="s">
        <v>545</v>
      </c>
    </row>
    <row r="352" s="2" customFormat="1" ht="24.15" customHeight="1">
      <c r="A352" s="37"/>
      <c r="B352" s="168"/>
      <c r="C352" s="204" t="s">
        <v>546</v>
      </c>
      <c r="D352" s="204" t="s">
        <v>285</v>
      </c>
      <c r="E352" s="205" t="s">
        <v>547</v>
      </c>
      <c r="F352" s="206" t="s">
        <v>548</v>
      </c>
      <c r="G352" s="207" t="s">
        <v>288</v>
      </c>
      <c r="H352" s="208">
        <v>1814.4500000000001</v>
      </c>
      <c r="I352" s="209"/>
      <c r="J352" s="210">
        <f>ROUND(I352*H352,2)</f>
        <v>0</v>
      </c>
      <c r="K352" s="211"/>
      <c r="L352" s="38"/>
      <c r="M352" s="212" t="s">
        <v>1</v>
      </c>
      <c r="N352" s="213" t="s">
        <v>41</v>
      </c>
      <c r="O352" s="81"/>
      <c r="P352" s="214">
        <f>O352*H352</f>
        <v>0</v>
      </c>
      <c r="Q352" s="214">
        <v>0.0052500000000000003</v>
      </c>
      <c r="R352" s="214">
        <f>Q352*H352</f>
        <v>9.5258625000000006</v>
      </c>
      <c r="S352" s="214">
        <v>0</v>
      </c>
      <c r="T352" s="215">
        <f>S352*H352</f>
        <v>0</v>
      </c>
      <c r="U352" s="37"/>
      <c r="V352" s="37"/>
      <c r="W352" s="37"/>
      <c r="X352" s="37"/>
      <c r="Y352" s="37"/>
      <c r="Z352" s="37"/>
      <c r="AA352" s="37"/>
      <c r="AB352" s="37"/>
      <c r="AC352" s="37"/>
      <c r="AD352" s="37"/>
      <c r="AE352" s="37"/>
      <c r="AR352" s="216" t="s">
        <v>289</v>
      </c>
      <c r="AT352" s="216" t="s">
        <v>285</v>
      </c>
      <c r="AU352" s="216" t="s">
        <v>87</v>
      </c>
      <c r="AY352" s="18" t="s">
        <v>283</v>
      </c>
      <c r="BE352" s="217">
        <f>IF(N352="základná",J352,0)</f>
        <v>0</v>
      </c>
      <c r="BF352" s="217">
        <f>IF(N352="znížená",J352,0)</f>
        <v>0</v>
      </c>
      <c r="BG352" s="217">
        <f>IF(N352="zákl. prenesená",J352,0)</f>
        <v>0</v>
      </c>
      <c r="BH352" s="217">
        <f>IF(N352="zníž. prenesená",J352,0)</f>
        <v>0</v>
      </c>
      <c r="BI352" s="217">
        <f>IF(N352="nulová",J352,0)</f>
        <v>0</v>
      </c>
      <c r="BJ352" s="18" t="s">
        <v>87</v>
      </c>
      <c r="BK352" s="217">
        <f>ROUND(I352*H352,2)</f>
        <v>0</v>
      </c>
      <c r="BL352" s="18" t="s">
        <v>289</v>
      </c>
      <c r="BM352" s="216" t="s">
        <v>549</v>
      </c>
    </row>
    <row r="353" s="13" customFormat="1">
      <c r="A353" s="13"/>
      <c r="B353" s="218"/>
      <c r="C353" s="13"/>
      <c r="D353" s="219" t="s">
        <v>291</v>
      </c>
      <c r="E353" s="220" t="s">
        <v>1</v>
      </c>
      <c r="F353" s="221" t="s">
        <v>550</v>
      </c>
      <c r="G353" s="13"/>
      <c r="H353" s="222">
        <v>1814.4500000000001</v>
      </c>
      <c r="I353" s="223"/>
      <c r="J353" s="13"/>
      <c r="K353" s="13"/>
      <c r="L353" s="218"/>
      <c r="M353" s="224"/>
      <c r="N353" s="225"/>
      <c r="O353" s="225"/>
      <c r="P353" s="225"/>
      <c r="Q353" s="225"/>
      <c r="R353" s="225"/>
      <c r="S353" s="225"/>
      <c r="T353" s="226"/>
      <c r="U353" s="13"/>
      <c r="V353" s="13"/>
      <c r="W353" s="13"/>
      <c r="X353" s="13"/>
      <c r="Y353" s="13"/>
      <c r="Z353" s="13"/>
      <c r="AA353" s="13"/>
      <c r="AB353" s="13"/>
      <c r="AC353" s="13"/>
      <c r="AD353" s="13"/>
      <c r="AE353" s="13"/>
      <c r="AT353" s="220" t="s">
        <v>291</v>
      </c>
      <c r="AU353" s="220" t="s">
        <v>87</v>
      </c>
      <c r="AV353" s="13" t="s">
        <v>87</v>
      </c>
      <c r="AW353" s="13" t="s">
        <v>31</v>
      </c>
      <c r="AX353" s="13" t="s">
        <v>82</v>
      </c>
      <c r="AY353" s="220" t="s">
        <v>283</v>
      </c>
    </row>
    <row r="354" s="2" customFormat="1" ht="24.15" customHeight="1">
      <c r="A354" s="37"/>
      <c r="B354" s="168"/>
      <c r="C354" s="204" t="s">
        <v>551</v>
      </c>
      <c r="D354" s="204" t="s">
        <v>285</v>
      </c>
      <c r="E354" s="205" t="s">
        <v>552</v>
      </c>
      <c r="F354" s="206" t="s">
        <v>553</v>
      </c>
      <c r="G354" s="207" t="s">
        <v>288</v>
      </c>
      <c r="H354" s="208">
        <v>1814.4500000000001</v>
      </c>
      <c r="I354" s="209"/>
      <c r="J354" s="210">
        <f>ROUND(I354*H354,2)</f>
        <v>0</v>
      </c>
      <c r="K354" s="211"/>
      <c r="L354" s="38"/>
      <c r="M354" s="212" t="s">
        <v>1</v>
      </c>
      <c r="N354" s="213" t="s">
        <v>41</v>
      </c>
      <c r="O354" s="81"/>
      <c r="P354" s="214">
        <f>O354*H354</f>
        <v>0</v>
      </c>
      <c r="Q354" s="214">
        <v>0.01155</v>
      </c>
      <c r="R354" s="214">
        <f>Q354*H354</f>
        <v>20.9568975</v>
      </c>
      <c r="S354" s="214">
        <v>0</v>
      </c>
      <c r="T354" s="215">
        <f>S354*H354</f>
        <v>0</v>
      </c>
      <c r="U354" s="37"/>
      <c r="V354" s="37"/>
      <c r="W354" s="37"/>
      <c r="X354" s="37"/>
      <c r="Y354" s="37"/>
      <c r="Z354" s="37"/>
      <c r="AA354" s="37"/>
      <c r="AB354" s="37"/>
      <c r="AC354" s="37"/>
      <c r="AD354" s="37"/>
      <c r="AE354" s="37"/>
      <c r="AR354" s="216" t="s">
        <v>289</v>
      </c>
      <c r="AT354" s="216" t="s">
        <v>285</v>
      </c>
      <c r="AU354" s="216" t="s">
        <v>87</v>
      </c>
      <c r="AY354" s="18" t="s">
        <v>283</v>
      </c>
      <c r="BE354" s="217">
        <f>IF(N354="základná",J354,0)</f>
        <v>0</v>
      </c>
      <c r="BF354" s="217">
        <f>IF(N354="znížená",J354,0)</f>
        <v>0</v>
      </c>
      <c r="BG354" s="217">
        <f>IF(N354="zákl. prenesená",J354,0)</f>
        <v>0</v>
      </c>
      <c r="BH354" s="217">
        <f>IF(N354="zníž. prenesená",J354,0)</f>
        <v>0</v>
      </c>
      <c r="BI354" s="217">
        <f>IF(N354="nulová",J354,0)</f>
        <v>0</v>
      </c>
      <c r="BJ354" s="18" t="s">
        <v>87</v>
      </c>
      <c r="BK354" s="217">
        <f>ROUND(I354*H354,2)</f>
        <v>0</v>
      </c>
      <c r="BL354" s="18" t="s">
        <v>289</v>
      </c>
      <c r="BM354" s="216" t="s">
        <v>554</v>
      </c>
    </row>
    <row r="355" s="13" customFormat="1">
      <c r="A355" s="13"/>
      <c r="B355" s="218"/>
      <c r="C355" s="13"/>
      <c r="D355" s="219" t="s">
        <v>291</v>
      </c>
      <c r="E355" s="220" t="s">
        <v>1</v>
      </c>
      <c r="F355" s="221" t="s">
        <v>550</v>
      </c>
      <c r="G355" s="13"/>
      <c r="H355" s="222">
        <v>1814.4500000000001</v>
      </c>
      <c r="I355" s="223"/>
      <c r="J355" s="13"/>
      <c r="K355" s="13"/>
      <c r="L355" s="218"/>
      <c r="M355" s="224"/>
      <c r="N355" s="225"/>
      <c r="O355" s="225"/>
      <c r="P355" s="225"/>
      <c r="Q355" s="225"/>
      <c r="R355" s="225"/>
      <c r="S355" s="225"/>
      <c r="T355" s="226"/>
      <c r="U355" s="13"/>
      <c r="V355" s="13"/>
      <c r="W355" s="13"/>
      <c r="X355" s="13"/>
      <c r="Y355" s="13"/>
      <c r="Z355" s="13"/>
      <c r="AA355" s="13"/>
      <c r="AB355" s="13"/>
      <c r="AC355" s="13"/>
      <c r="AD355" s="13"/>
      <c r="AE355" s="13"/>
      <c r="AT355" s="220" t="s">
        <v>291</v>
      </c>
      <c r="AU355" s="220" t="s">
        <v>87</v>
      </c>
      <c r="AV355" s="13" t="s">
        <v>87</v>
      </c>
      <c r="AW355" s="13" t="s">
        <v>31</v>
      </c>
      <c r="AX355" s="13" t="s">
        <v>82</v>
      </c>
      <c r="AY355" s="220" t="s">
        <v>283</v>
      </c>
    </row>
    <row r="356" s="2" customFormat="1" ht="24.15" customHeight="1">
      <c r="A356" s="37"/>
      <c r="B356" s="168"/>
      <c r="C356" s="204" t="s">
        <v>555</v>
      </c>
      <c r="D356" s="204" t="s">
        <v>285</v>
      </c>
      <c r="E356" s="205" t="s">
        <v>556</v>
      </c>
      <c r="F356" s="206" t="s">
        <v>557</v>
      </c>
      <c r="G356" s="207" t="s">
        <v>288</v>
      </c>
      <c r="H356" s="208">
        <v>153.00999999999999</v>
      </c>
      <c r="I356" s="209"/>
      <c r="J356" s="210">
        <f>ROUND(I356*H356,2)</f>
        <v>0</v>
      </c>
      <c r="K356" s="211"/>
      <c r="L356" s="38"/>
      <c r="M356" s="212" t="s">
        <v>1</v>
      </c>
      <c r="N356" s="213" t="s">
        <v>41</v>
      </c>
      <c r="O356" s="81"/>
      <c r="P356" s="214">
        <f>O356*H356</f>
        <v>0</v>
      </c>
      <c r="Q356" s="214">
        <v>0.033689999999999998</v>
      </c>
      <c r="R356" s="214">
        <f>Q356*H356</f>
        <v>5.1549068999999994</v>
      </c>
      <c r="S356" s="214">
        <v>0</v>
      </c>
      <c r="T356" s="215">
        <f>S356*H356</f>
        <v>0</v>
      </c>
      <c r="U356" s="37"/>
      <c r="V356" s="37"/>
      <c r="W356" s="37"/>
      <c r="X356" s="37"/>
      <c r="Y356" s="37"/>
      <c r="Z356" s="37"/>
      <c r="AA356" s="37"/>
      <c r="AB356" s="37"/>
      <c r="AC356" s="37"/>
      <c r="AD356" s="37"/>
      <c r="AE356" s="37"/>
      <c r="AR356" s="216" t="s">
        <v>289</v>
      </c>
      <c r="AT356" s="216" t="s">
        <v>285</v>
      </c>
      <c r="AU356" s="216" t="s">
        <v>87</v>
      </c>
      <c r="AY356" s="18" t="s">
        <v>283</v>
      </c>
      <c r="BE356" s="217">
        <f>IF(N356="základná",J356,0)</f>
        <v>0</v>
      </c>
      <c r="BF356" s="217">
        <f>IF(N356="znížená",J356,0)</f>
        <v>0</v>
      </c>
      <c r="BG356" s="217">
        <f>IF(N356="zákl. prenesená",J356,0)</f>
        <v>0</v>
      </c>
      <c r="BH356" s="217">
        <f>IF(N356="zníž. prenesená",J356,0)</f>
        <v>0</v>
      </c>
      <c r="BI356" s="217">
        <f>IF(N356="nulová",J356,0)</f>
        <v>0</v>
      </c>
      <c r="BJ356" s="18" t="s">
        <v>87</v>
      </c>
      <c r="BK356" s="217">
        <f>ROUND(I356*H356,2)</f>
        <v>0</v>
      </c>
      <c r="BL356" s="18" t="s">
        <v>289</v>
      </c>
      <c r="BM356" s="216" t="s">
        <v>558</v>
      </c>
    </row>
    <row r="357" s="15" customFormat="1">
      <c r="A357" s="15"/>
      <c r="B357" s="235"/>
      <c r="C357" s="15"/>
      <c r="D357" s="219" t="s">
        <v>291</v>
      </c>
      <c r="E357" s="236" t="s">
        <v>1</v>
      </c>
      <c r="F357" s="237" t="s">
        <v>559</v>
      </c>
      <c r="G357" s="15"/>
      <c r="H357" s="236" t="s">
        <v>1</v>
      </c>
      <c r="I357" s="238"/>
      <c r="J357" s="15"/>
      <c r="K357" s="15"/>
      <c r="L357" s="235"/>
      <c r="M357" s="239"/>
      <c r="N357" s="240"/>
      <c r="O357" s="240"/>
      <c r="P357" s="240"/>
      <c r="Q357" s="240"/>
      <c r="R357" s="240"/>
      <c r="S357" s="240"/>
      <c r="T357" s="241"/>
      <c r="U357" s="15"/>
      <c r="V357" s="15"/>
      <c r="W357" s="15"/>
      <c r="X357" s="15"/>
      <c r="Y357" s="15"/>
      <c r="Z357" s="15"/>
      <c r="AA357" s="15"/>
      <c r="AB357" s="15"/>
      <c r="AC357" s="15"/>
      <c r="AD357" s="15"/>
      <c r="AE357" s="15"/>
      <c r="AT357" s="236" t="s">
        <v>291</v>
      </c>
      <c r="AU357" s="236" t="s">
        <v>87</v>
      </c>
      <c r="AV357" s="15" t="s">
        <v>82</v>
      </c>
      <c r="AW357" s="15" t="s">
        <v>31</v>
      </c>
      <c r="AX357" s="15" t="s">
        <v>75</v>
      </c>
      <c r="AY357" s="236" t="s">
        <v>283</v>
      </c>
    </row>
    <row r="358" s="13" customFormat="1">
      <c r="A358" s="13"/>
      <c r="B358" s="218"/>
      <c r="C358" s="13"/>
      <c r="D358" s="219" t="s">
        <v>291</v>
      </c>
      <c r="E358" s="220" t="s">
        <v>1</v>
      </c>
      <c r="F358" s="221" t="s">
        <v>560</v>
      </c>
      <c r="G358" s="13"/>
      <c r="H358" s="222">
        <v>153.00999999999999</v>
      </c>
      <c r="I358" s="223"/>
      <c r="J358" s="13"/>
      <c r="K358" s="13"/>
      <c r="L358" s="218"/>
      <c r="M358" s="224"/>
      <c r="N358" s="225"/>
      <c r="O358" s="225"/>
      <c r="P358" s="225"/>
      <c r="Q358" s="225"/>
      <c r="R358" s="225"/>
      <c r="S358" s="225"/>
      <c r="T358" s="226"/>
      <c r="U358" s="13"/>
      <c r="V358" s="13"/>
      <c r="W358" s="13"/>
      <c r="X358" s="13"/>
      <c r="Y358" s="13"/>
      <c r="Z358" s="13"/>
      <c r="AA358" s="13"/>
      <c r="AB358" s="13"/>
      <c r="AC358" s="13"/>
      <c r="AD358" s="13"/>
      <c r="AE358" s="13"/>
      <c r="AT358" s="220" t="s">
        <v>291</v>
      </c>
      <c r="AU358" s="220" t="s">
        <v>87</v>
      </c>
      <c r="AV358" s="13" t="s">
        <v>87</v>
      </c>
      <c r="AW358" s="13" t="s">
        <v>31</v>
      </c>
      <c r="AX358" s="13" t="s">
        <v>82</v>
      </c>
      <c r="AY358" s="220" t="s">
        <v>283</v>
      </c>
    </row>
    <row r="359" s="2" customFormat="1" ht="24.15" customHeight="1">
      <c r="A359" s="37"/>
      <c r="B359" s="168"/>
      <c r="C359" s="204" t="s">
        <v>561</v>
      </c>
      <c r="D359" s="204" t="s">
        <v>285</v>
      </c>
      <c r="E359" s="205" t="s">
        <v>562</v>
      </c>
      <c r="F359" s="206" t="s">
        <v>563</v>
      </c>
      <c r="G359" s="207" t="s">
        <v>296</v>
      </c>
      <c r="H359" s="208">
        <v>0.78000000000000003</v>
      </c>
      <c r="I359" s="209"/>
      <c r="J359" s="210">
        <f>ROUND(I359*H359,2)</f>
        <v>0</v>
      </c>
      <c r="K359" s="211"/>
      <c r="L359" s="38"/>
      <c r="M359" s="212" t="s">
        <v>1</v>
      </c>
      <c r="N359" s="213" t="s">
        <v>41</v>
      </c>
      <c r="O359" s="81"/>
      <c r="P359" s="214">
        <f>O359*H359</f>
        <v>0</v>
      </c>
      <c r="Q359" s="214">
        <v>2.1940735</v>
      </c>
      <c r="R359" s="214">
        <f>Q359*H359</f>
        <v>1.7113773300000001</v>
      </c>
      <c r="S359" s="214">
        <v>0</v>
      </c>
      <c r="T359" s="215">
        <f>S359*H359</f>
        <v>0</v>
      </c>
      <c r="U359" s="37"/>
      <c r="V359" s="37"/>
      <c r="W359" s="37"/>
      <c r="X359" s="37"/>
      <c r="Y359" s="37"/>
      <c r="Z359" s="37"/>
      <c r="AA359" s="37"/>
      <c r="AB359" s="37"/>
      <c r="AC359" s="37"/>
      <c r="AD359" s="37"/>
      <c r="AE359" s="37"/>
      <c r="AR359" s="216" t="s">
        <v>289</v>
      </c>
      <c r="AT359" s="216" t="s">
        <v>285</v>
      </c>
      <c r="AU359" s="216" t="s">
        <v>87</v>
      </c>
      <c r="AY359" s="18" t="s">
        <v>283</v>
      </c>
      <c r="BE359" s="217">
        <f>IF(N359="základná",J359,0)</f>
        <v>0</v>
      </c>
      <c r="BF359" s="217">
        <f>IF(N359="znížená",J359,0)</f>
        <v>0</v>
      </c>
      <c r="BG359" s="217">
        <f>IF(N359="zákl. prenesená",J359,0)</f>
        <v>0</v>
      </c>
      <c r="BH359" s="217">
        <f>IF(N359="zníž. prenesená",J359,0)</f>
        <v>0</v>
      </c>
      <c r="BI359" s="217">
        <f>IF(N359="nulová",J359,0)</f>
        <v>0</v>
      </c>
      <c r="BJ359" s="18" t="s">
        <v>87</v>
      </c>
      <c r="BK359" s="217">
        <f>ROUND(I359*H359,2)</f>
        <v>0</v>
      </c>
      <c r="BL359" s="18" t="s">
        <v>289</v>
      </c>
      <c r="BM359" s="216" t="s">
        <v>564</v>
      </c>
    </row>
    <row r="360" s="13" customFormat="1">
      <c r="A360" s="13"/>
      <c r="B360" s="218"/>
      <c r="C360" s="13"/>
      <c r="D360" s="219" t="s">
        <v>291</v>
      </c>
      <c r="E360" s="220" t="s">
        <v>1</v>
      </c>
      <c r="F360" s="221" t="s">
        <v>565</v>
      </c>
      <c r="G360" s="13"/>
      <c r="H360" s="222">
        <v>0.78000000000000003</v>
      </c>
      <c r="I360" s="223"/>
      <c r="J360" s="13"/>
      <c r="K360" s="13"/>
      <c r="L360" s="218"/>
      <c r="M360" s="224"/>
      <c r="N360" s="225"/>
      <c r="O360" s="225"/>
      <c r="P360" s="225"/>
      <c r="Q360" s="225"/>
      <c r="R360" s="225"/>
      <c r="S360" s="225"/>
      <c r="T360" s="226"/>
      <c r="U360" s="13"/>
      <c r="V360" s="13"/>
      <c r="W360" s="13"/>
      <c r="X360" s="13"/>
      <c r="Y360" s="13"/>
      <c r="Z360" s="13"/>
      <c r="AA360" s="13"/>
      <c r="AB360" s="13"/>
      <c r="AC360" s="13"/>
      <c r="AD360" s="13"/>
      <c r="AE360" s="13"/>
      <c r="AT360" s="220" t="s">
        <v>291</v>
      </c>
      <c r="AU360" s="220" t="s">
        <v>87</v>
      </c>
      <c r="AV360" s="13" t="s">
        <v>87</v>
      </c>
      <c r="AW360" s="13" t="s">
        <v>31</v>
      </c>
      <c r="AX360" s="13" t="s">
        <v>82</v>
      </c>
      <c r="AY360" s="220" t="s">
        <v>283</v>
      </c>
    </row>
    <row r="361" s="2" customFormat="1" ht="33" customHeight="1">
      <c r="A361" s="37"/>
      <c r="B361" s="168"/>
      <c r="C361" s="204" t="s">
        <v>566</v>
      </c>
      <c r="D361" s="204" t="s">
        <v>285</v>
      </c>
      <c r="E361" s="205" t="s">
        <v>567</v>
      </c>
      <c r="F361" s="206" t="s">
        <v>568</v>
      </c>
      <c r="G361" s="207" t="s">
        <v>296</v>
      </c>
      <c r="H361" s="208">
        <v>0.78000000000000003</v>
      </c>
      <c r="I361" s="209"/>
      <c r="J361" s="210">
        <f>ROUND(I361*H361,2)</f>
        <v>0</v>
      </c>
      <c r="K361" s="211"/>
      <c r="L361" s="38"/>
      <c r="M361" s="212" t="s">
        <v>1</v>
      </c>
      <c r="N361" s="213" t="s">
        <v>41</v>
      </c>
      <c r="O361" s="81"/>
      <c r="P361" s="214">
        <f>O361*H361</f>
        <v>0</v>
      </c>
      <c r="Q361" s="214">
        <v>0</v>
      </c>
      <c r="R361" s="214">
        <f>Q361*H361</f>
        <v>0</v>
      </c>
      <c r="S361" s="214">
        <v>0</v>
      </c>
      <c r="T361" s="215">
        <f>S361*H361</f>
        <v>0</v>
      </c>
      <c r="U361" s="37"/>
      <c r="V361" s="37"/>
      <c r="W361" s="37"/>
      <c r="X361" s="37"/>
      <c r="Y361" s="37"/>
      <c r="Z361" s="37"/>
      <c r="AA361" s="37"/>
      <c r="AB361" s="37"/>
      <c r="AC361" s="37"/>
      <c r="AD361" s="37"/>
      <c r="AE361" s="37"/>
      <c r="AR361" s="216" t="s">
        <v>289</v>
      </c>
      <c r="AT361" s="216" t="s">
        <v>285</v>
      </c>
      <c r="AU361" s="216" t="s">
        <v>87</v>
      </c>
      <c r="AY361" s="18" t="s">
        <v>283</v>
      </c>
      <c r="BE361" s="217">
        <f>IF(N361="základná",J361,0)</f>
        <v>0</v>
      </c>
      <c r="BF361" s="217">
        <f>IF(N361="znížená",J361,0)</f>
        <v>0</v>
      </c>
      <c r="BG361" s="217">
        <f>IF(N361="zákl. prenesená",J361,0)</f>
        <v>0</v>
      </c>
      <c r="BH361" s="217">
        <f>IF(N361="zníž. prenesená",J361,0)</f>
        <v>0</v>
      </c>
      <c r="BI361" s="217">
        <f>IF(N361="nulová",J361,0)</f>
        <v>0</v>
      </c>
      <c r="BJ361" s="18" t="s">
        <v>87</v>
      </c>
      <c r="BK361" s="217">
        <f>ROUND(I361*H361,2)</f>
        <v>0</v>
      </c>
      <c r="BL361" s="18" t="s">
        <v>289</v>
      </c>
      <c r="BM361" s="216" t="s">
        <v>569</v>
      </c>
    </row>
    <row r="362" s="13" customFormat="1">
      <c r="A362" s="13"/>
      <c r="B362" s="218"/>
      <c r="C362" s="13"/>
      <c r="D362" s="219" t="s">
        <v>291</v>
      </c>
      <c r="E362" s="220" t="s">
        <v>1</v>
      </c>
      <c r="F362" s="221" t="s">
        <v>570</v>
      </c>
      <c r="G362" s="13"/>
      <c r="H362" s="222">
        <v>0.78000000000000003</v>
      </c>
      <c r="I362" s="223"/>
      <c r="J362" s="13"/>
      <c r="K362" s="13"/>
      <c r="L362" s="218"/>
      <c r="M362" s="224"/>
      <c r="N362" s="225"/>
      <c r="O362" s="225"/>
      <c r="P362" s="225"/>
      <c r="Q362" s="225"/>
      <c r="R362" s="225"/>
      <c r="S362" s="225"/>
      <c r="T362" s="226"/>
      <c r="U362" s="13"/>
      <c r="V362" s="13"/>
      <c r="W362" s="13"/>
      <c r="X362" s="13"/>
      <c r="Y362" s="13"/>
      <c r="Z362" s="13"/>
      <c r="AA362" s="13"/>
      <c r="AB362" s="13"/>
      <c r="AC362" s="13"/>
      <c r="AD362" s="13"/>
      <c r="AE362" s="13"/>
      <c r="AT362" s="220" t="s">
        <v>291</v>
      </c>
      <c r="AU362" s="220" t="s">
        <v>87</v>
      </c>
      <c r="AV362" s="13" t="s">
        <v>87</v>
      </c>
      <c r="AW362" s="13" t="s">
        <v>31</v>
      </c>
      <c r="AX362" s="13" t="s">
        <v>82</v>
      </c>
      <c r="AY362" s="220" t="s">
        <v>283</v>
      </c>
    </row>
    <row r="363" s="2" customFormat="1" ht="37.8" customHeight="1">
      <c r="A363" s="37"/>
      <c r="B363" s="168"/>
      <c r="C363" s="204" t="s">
        <v>571</v>
      </c>
      <c r="D363" s="204" t="s">
        <v>285</v>
      </c>
      <c r="E363" s="205" t="s">
        <v>572</v>
      </c>
      <c r="F363" s="206" t="s">
        <v>573</v>
      </c>
      <c r="G363" s="207" t="s">
        <v>288</v>
      </c>
      <c r="H363" s="208">
        <v>5.2000000000000002</v>
      </c>
      <c r="I363" s="209"/>
      <c r="J363" s="210">
        <f>ROUND(I363*H363,2)</f>
        <v>0</v>
      </c>
      <c r="K363" s="211"/>
      <c r="L363" s="38"/>
      <c r="M363" s="212" t="s">
        <v>1</v>
      </c>
      <c r="N363" s="213" t="s">
        <v>41</v>
      </c>
      <c r="O363" s="81"/>
      <c r="P363" s="214">
        <f>O363*H363</f>
        <v>0</v>
      </c>
      <c r="Q363" s="214">
        <v>0.0062736099999999998</v>
      </c>
      <c r="R363" s="214">
        <f>Q363*H363</f>
        <v>0.032622772000000001</v>
      </c>
      <c r="S363" s="214">
        <v>0</v>
      </c>
      <c r="T363" s="215">
        <f>S363*H363</f>
        <v>0</v>
      </c>
      <c r="U363" s="37"/>
      <c r="V363" s="37"/>
      <c r="W363" s="37"/>
      <c r="X363" s="37"/>
      <c r="Y363" s="37"/>
      <c r="Z363" s="37"/>
      <c r="AA363" s="37"/>
      <c r="AB363" s="37"/>
      <c r="AC363" s="37"/>
      <c r="AD363" s="37"/>
      <c r="AE363" s="37"/>
      <c r="AR363" s="216" t="s">
        <v>289</v>
      </c>
      <c r="AT363" s="216" t="s">
        <v>285</v>
      </c>
      <c r="AU363" s="216" t="s">
        <v>87</v>
      </c>
      <c r="AY363" s="18" t="s">
        <v>283</v>
      </c>
      <c r="BE363" s="217">
        <f>IF(N363="základná",J363,0)</f>
        <v>0</v>
      </c>
      <c r="BF363" s="217">
        <f>IF(N363="znížená",J363,0)</f>
        <v>0</v>
      </c>
      <c r="BG363" s="217">
        <f>IF(N363="zákl. prenesená",J363,0)</f>
        <v>0</v>
      </c>
      <c r="BH363" s="217">
        <f>IF(N363="zníž. prenesená",J363,0)</f>
        <v>0</v>
      </c>
      <c r="BI363" s="217">
        <f>IF(N363="nulová",J363,0)</f>
        <v>0</v>
      </c>
      <c r="BJ363" s="18" t="s">
        <v>87</v>
      </c>
      <c r="BK363" s="217">
        <f>ROUND(I363*H363,2)</f>
        <v>0</v>
      </c>
      <c r="BL363" s="18" t="s">
        <v>289</v>
      </c>
      <c r="BM363" s="216" t="s">
        <v>574</v>
      </c>
    </row>
    <row r="364" s="13" customFormat="1">
      <c r="A364" s="13"/>
      <c r="B364" s="218"/>
      <c r="C364" s="13"/>
      <c r="D364" s="219" t="s">
        <v>291</v>
      </c>
      <c r="E364" s="220" t="s">
        <v>1</v>
      </c>
      <c r="F364" s="221" t="s">
        <v>575</v>
      </c>
      <c r="G364" s="13"/>
      <c r="H364" s="222">
        <v>5.2000000000000002</v>
      </c>
      <c r="I364" s="223"/>
      <c r="J364" s="13"/>
      <c r="K364" s="13"/>
      <c r="L364" s="218"/>
      <c r="M364" s="224"/>
      <c r="N364" s="225"/>
      <c r="O364" s="225"/>
      <c r="P364" s="225"/>
      <c r="Q364" s="225"/>
      <c r="R364" s="225"/>
      <c r="S364" s="225"/>
      <c r="T364" s="226"/>
      <c r="U364" s="13"/>
      <c r="V364" s="13"/>
      <c r="W364" s="13"/>
      <c r="X364" s="13"/>
      <c r="Y364" s="13"/>
      <c r="Z364" s="13"/>
      <c r="AA364" s="13"/>
      <c r="AB364" s="13"/>
      <c r="AC364" s="13"/>
      <c r="AD364" s="13"/>
      <c r="AE364" s="13"/>
      <c r="AT364" s="220" t="s">
        <v>291</v>
      </c>
      <c r="AU364" s="220" t="s">
        <v>87</v>
      </c>
      <c r="AV364" s="13" t="s">
        <v>87</v>
      </c>
      <c r="AW364" s="13" t="s">
        <v>31</v>
      </c>
      <c r="AX364" s="13" t="s">
        <v>82</v>
      </c>
      <c r="AY364" s="220" t="s">
        <v>283</v>
      </c>
    </row>
    <row r="365" s="2" customFormat="1" ht="37.8" customHeight="1">
      <c r="A365" s="37"/>
      <c r="B365" s="168"/>
      <c r="C365" s="204" t="s">
        <v>576</v>
      </c>
      <c r="D365" s="204" t="s">
        <v>285</v>
      </c>
      <c r="E365" s="205" t="s">
        <v>577</v>
      </c>
      <c r="F365" s="206" t="s">
        <v>578</v>
      </c>
      <c r="G365" s="207" t="s">
        <v>288</v>
      </c>
      <c r="H365" s="208">
        <v>604.08000000000004</v>
      </c>
      <c r="I365" s="209"/>
      <c r="J365" s="210">
        <f>ROUND(I365*H365,2)</f>
        <v>0</v>
      </c>
      <c r="K365" s="211"/>
      <c r="L365" s="38"/>
      <c r="M365" s="212" t="s">
        <v>1</v>
      </c>
      <c r="N365" s="213" t="s">
        <v>41</v>
      </c>
      <c r="O365" s="81"/>
      <c r="P365" s="214">
        <f>O365*H365</f>
        <v>0</v>
      </c>
      <c r="Q365" s="214">
        <v>0.00027999999999999998</v>
      </c>
      <c r="R365" s="214">
        <f>Q365*H365</f>
        <v>0.1691424</v>
      </c>
      <c r="S365" s="214">
        <v>0</v>
      </c>
      <c r="T365" s="215">
        <f>S365*H365</f>
        <v>0</v>
      </c>
      <c r="U365" s="37"/>
      <c r="V365" s="37"/>
      <c r="W365" s="37"/>
      <c r="X365" s="37"/>
      <c r="Y365" s="37"/>
      <c r="Z365" s="37"/>
      <c r="AA365" s="37"/>
      <c r="AB365" s="37"/>
      <c r="AC365" s="37"/>
      <c r="AD365" s="37"/>
      <c r="AE365" s="37"/>
      <c r="AR365" s="216" t="s">
        <v>289</v>
      </c>
      <c r="AT365" s="216" t="s">
        <v>285</v>
      </c>
      <c r="AU365" s="216" t="s">
        <v>87</v>
      </c>
      <c r="AY365" s="18" t="s">
        <v>283</v>
      </c>
      <c r="BE365" s="217">
        <f>IF(N365="základná",J365,0)</f>
        <v>0</v>
      </c>
      <c r="BF365" s="217">
        <f>IF(N365="znížená",J365,0)</f>
        <v>0</v>
      </c>
      <c r="BG365" s="217">
        <f>IF(N365="zákl. prenesená",J365,0)</f>
        <v>0</v>
      </c>
      <c r="BH365" s="217">
        <f>IF(N365="zníž. prenesená",J365,0)</f>
        <v>0</v>
      </c>
      <c r="BI365" s="217">
        <f>IF(N365="nulová",J365,0)</f>
        <v>0</v>
      </c>
      <c r="BJ365" s="18" t="s">
        <v>87</v>
      </c>
      <c r="BK365" s="217">
        <f>ROUND(I365*H365,2)</f>
        <v>0</v>
      </c>
      <c r="BL365" s="18" t="s">
        <v>289</v>
      </c>
      <c r="BM365" s="216" t="s">
        <v>579</v>
      </c>
    </row>
    <row r="366" s="13" customFormat="1">
      <c r="A366" s="13"/>
      <c r="B366" s="218"/>
      <c r="C366" s="13"/>
      <c r="D366" s="219" t="s">
        <v>291</v>
      </c>
      <c r="E366" s="220" t="s">
        <v>1</v>
      </c>
      <c r="F366" s="221" t="s">
        <v>580</v>
      </c>
      <c r="G366" s="13"/>
      <c r="H366" s="222">
        <v>604.08000000000004</v>
      </c>
      <c r="I366" s="223"/>
      <c r="J366" s="13"/>
      <c r="K366" s="13"/>
      <c r="L366" s="218"/>
      <c r="M366" s="224"/>
      <c r="N366" s="225"/>
      <c r="O366" s="225"/>
      <c r="P366" s="225"/>
      <c r="Q366" s="225"/>
      <c r="R366" s="225"/>
      <c r="S366" s="225"/>
      <c r="T366" s="226"/>
      <c r="U366" s="13"/>
      <c r="V366" s="13"/>
      <c r="W366" s="13"/>
      <c r="X366" s="13"/>
      <c r="Y366" s="13"/>
      <c r="Z366" s="13"/>
      <c r="AA366" s="13"/>
      <c r="AB366" s="13"/>
      <c r="AC366" s="13"/>
      <c r="AD366" s="13"/>
      <c r="AE366" s="13"/>
      <c r="AT366" s="220" t="s">
        <v>291</v>
      </c>
      <c r="AU366" s="220" t="s">
        <v>87</v>
      </c>
      <c r="AV366" s="13" t="s">
        <v>87</v>
      </c>
      <c r="AW366" s="13" t="s">
        <v>31</v>
      </c>
      <c r="AX366" s="13" t="s">
        <v>82</v>
      </c>
      <c r="AY366" s="220" t="s">
        <v>283</v>
      </c>
    </row>
    <row r="367" s="2" customFormat="1" ht="24.15" customHeight="1">
      <c r="A367" s="37"/>
      <c r="B367" s="168"/>
      <c r="C367" s="242" t="s">
        <v>581</v>
      </c>
      <c r="D367" s="242" t="s">
        <v>582</v>
      </c>
      <c r="E367" s="243" t="s">
        <v>583</v>
      </c>
      <c r="F367" s="244" t="s">
        <v>584</v>
      </c>
      <c r="G367" s="245" t="s">
        <v>373</v>
      </c>
      <c r="H367" s="246">
        <v>2416.3200000000002</v>
      </c>
      <c r="I367" s="247"/>
      <c r="J367" s="248">
        <f>ROUND(I367*H367,2)</f>
        <v>0</v>
      </c>
      <c r="K367" s="249"/>
      <c r="L367" s="250"/>
      <c r="M367" s="251" t="s">
        <v>1</v>
      </c>
      <c r="N367" s="252" t="s">
        <v>41</v>
      </c>
      <c r="O367" s="81"/>
      <c r="P367" s="214">
        <f>O367*H367</f>
        <v>0</v>
      </c>
      <c r="Q367" s="214">
        <v>6.0000000000000002E-05</v>
      </c>
      <c r="R367" s="214">
        <f>Q367*H367</f>
        <v>0.1449792</v>
      </c>
      <c r="S367" s="214">
        <v>0</v>
      </c>
      <c r="T367" s="215">
        <f>S367*H367</f>
        <v>0</v>
      </c>
      <c r="U367" s="37"/>
      <c r="V367" s="37"/>
      <c r="W367" s="37"/>
      <c r="X367" s="37"/>
      <c r="Y367" s="37"/>
      <c r="Z367" s="37"/>
      <c r="AA367" s="37"/>
      <c r="AB367" s="37"/>
      <c r="AC367" s="37"/>
      <c r="AD367" s="37"/>
      <c r="AE367" s="37"/>
      <c r="AR367" s="216" t="s">
        <v>319</v>
      </c>
      <c r="AT367" s="216" t="s">
        <v>582</v>
      </c>
      <c r="AU367" s="216" t="s">
        <v>87</v>
      </c>
      <c r="AY367" s="18" t="s">
        <v>283</v>
      </c>
      <c r="BE367" s="217">
        <f>IF(N367="základná",J367,0)</f>
        <v>0</v>
      </c>
      <c r="BF367" s="217">
        <f>IF(N367="znížená",J367,0)</f>
        <v>0</v>
      </c>
      <c r="BG367" s="217">
        <f>IF(N367="zákl. prenesená",J367,0)</f>
        <v>0</v>
      </c>
      <c r="BH367" s="217">
        <f>IF(N367="zníž. prenesená",J367,0)</f>
        <v>0</v>
      </c>
      <c r="BI367" s="217">
        <f>IF(N367="nulová",J367,0)</f>
        <v>0</v>
      </c>
      <c r="BJ367" s="18" t="s">
        <v>87</v>
      </c>
      <c r="BK367" s="217">
        <f>ROUND(I367*H367,2)</f>
        <v>0</v>
      </c>
      <c r="BL367" s="18" t="s">
        <v>289</v>
      </c>
      <c r="BM367" s="216" t="s">
        <v>585</v>
      </c>
    </row>
    <row r="368" s="13" customFormat="1">
      <c r="A368" s="13"/>
      <c r="B368" s="218"/>
      <c r="C368" s="13"/>
      <c r="D368" s="219" t="s">
        <v>291</v>
      </c>
      <c r="E368" s="220" t="s">
        <v>1</v>
      </c>
      <c r="F368" s="221" t="s">
        <v>586</v>
      </c>
      <c r="G368" s="13"/>
      <c r="H368" s="222">
        <v>2416.3200000000002</v>
      </c>
      <c r="I368" s="223"/>
      <c r="J368" s="13"/>
      <c r="K368" s="13"/>
      <c r="L368" s="218"/>
      <c r="M368" s="224"/>
      <c r="N368" s="225"/>
      <c r="O368" s="225"/>
      <c r="P368" s="225"/>
      <c r="Q368" s="225"/>
      <c r="R368" s="225"/>
      <c r="S368" s="225"/>
      <c r="T368" s="226"/>
      <c r="U368" s="13"/>
      <c r="V368" s="13"/>
      <c r="W368" s="13"/>
      <c r="X368" s="13"/>
      <c r="Y368" s="13"/>
      <c r="Z368" s="13"/>
      <c r="AA368" s="13"/>
      <c r="AB368" s="13"/>
      <c r="AC368" s="13"/>
      <c r="AD368" s="13"/>
      <c r="AE368" s="13"/>
      <c r="AT368" s="220" t="s">
        <v>291</v>
      </c>
      <c r="AU368" s="220" t="s">
        <v>87</v>
      </c>
      <c r="AV368" s="13" t="s">
        <v>87</v>
      </c>
      <c r="AW368" s="13" t="s">
        <v>31</v>
      </c>
      <c r="AX368" s="13" t="s">
        <v>82</v>
      </c>
      <c r="AY368" s="220" t="s">
        <v>283</v>
      </c>
    </row>
    <row r="369" s="2" customFormat="1" ht="16.5" customHeight="1">
      <c r="A369" s="37"/>
      <c r="B369" s="168"/>
      <c r="C369" s="242" t="s">
        <v>587</v>
      </c>
      <c r="D369" s="242" t="s">
        <v>582</v>
      </c>
      <c r="E369" s="243" t="s">
        <v>588</v>
      </c>
      <c r="F369" s="244" t="s">
        <v>589</v>
      </c>
      <c r="G369" s="245" t="s">
        <v>288</v>
      </c>
      <c r="H369" s="246">
        <v>604.08000000000004</v>
      </c>
      <c r="I369" s="247"/>
      <c r="J369" s="248">
        <f>ROUND(I369*H369,2)</f>
        <v>0</v>
      </c>
      <c r="K369" s="249"/>
      <c r="L369" s="250"/>
      <c r="M369" s="251" t="s">
        <v>1</v>
      </c>
      <c r="N369" s="252" t="s">
        <v>41</v>
      </c>
      <c r="O369" s="81"/>
      <c r="P369" s="214">
        <f>O369*H369</f>
        <v>0</v>
      </c>
      <c r="Q369" s="214">
        <v>0.11</v>
      </c>
      <c r="R369" s="214">
        <f>Q369*H369</f>
        <v>66.448800000000006</v>
      </c>
      <c r="S369" s="214">
        <v>0</v>
      </c>
      <c r="T369" s="215">
        <f>S369*H369</f>
        <v>0</v>
      </c>
      <c r="U369" s="37"/>
      <c r="V369" s="37"/>
      <c r="W369" s="37"/>
      <c r="X369" s="37"/>
      <c r="Y369" s="37"/>
      <c r="Z369" s="37"/>
      <c r="AA369" s="37"/>
      <c r="AB369" s="37"/>
      <c r="AC369" s="37"/>
      <c r="AD369" s="37"/>
      <c r="AE369" s="37"/>
      <c r="AR369" s="216" t="s">
        <v>319</v>
      </c>
      <c r="AT369" s="216" t="s">
        <v>582</v>
      </c>
      <c r="AU369" s="216" t="s">
        <v>87</v>
      </c>
      <c r="AY369" s="18" t="s">
        <v>283</v>
      </c>
      <c r="BE369" s="217">
        <f>IF(N369="základná",J369,0)</f>
        <v>0</v>
      </c>
      <c r="BF369" s="217">
        <f>IF(N369="znížená",J369,0)</f>
        <v>0</v>
      </c>
      <c r="BG369" s="217">
        <f>IF(N369="zákl. prenesená",J369,0)</f>
        <v>0</v>
      </c>
      <c r="BH369" s="217">
        <f>IF(N369="zníž. prenesená",J369,0)</f>
        <v>0</v>
      </c>
      <c r="BI369" s="217">
        <f>IF(N369="nulová",J369,0)</f>
        <v>0</v>
      </c>
      <c r="BJ369" s="18" t="s">
        <v>87</v>
      </c>
      <c r="BK369" s="217">
        <f>ROUND(I369*H369,2)</f>
        <v>0</v>
      </c>
      <c r="BL369" s="18" t="s">
        <v>289</v>
      </c>
      <c r="BM369" s="216" t="s">
        <v>590</v>
      </c>
    </row>
    <row r="370" s="2" customFormat="1" ht="33" customHeight="1">
      <c r="A370" s="37"/>
      <c r="B370" s="168"/>
      <c r="C370" s="204" t="s">
        <v>591</v>
      </c>
      <c r="D370" s="204" t="s">
        <v>285</v>
      </c>
      <c r="E370" s="205" t="s">
        <v>592</v>
      </c>
      <c r="F370" s="206" t="s">
        <v>593</v>
      </c>
      <c r="G370" s="207" t="s">
        <v>288</v>
      </c>
      <c r="H370" s="208">
        <v>2241.8249999999998</v>
      </c>
      <c r="I370" s="209"/>
      <c r="J370" s="210">
        <f>ROUND(I370*H370,2)</f>
        <v>0</v>
      </c>
      <c r="K370" s="211"/>
      <c r="L370" s="38"/>
      <c r="M370" s="212" t="s">
        <v>1</v>
      </c>
      <c r="N370" s="213" t="s">
        <v>41</v>
      </c>
      <c r="O370" s="81"/>
      <c r="P370" s="214">
        <f>O370*H370</f>
        <v>0</v>
      </c>
      <c r="Q370" s="214">
        <v>0.059389999999999998</v>
      </c>
      <c r="R370" s="214">
        <f>Q370*H370</f>
        <v>133.14198674999997</v>
      </c>
      <c r="S370" s="214">
        <v>0</v>
      </c>
      <c r="T370" s="215">
        <f>S370*H370</f>
        <v>0</v>
      </c>
      <c r="U370" s="37"/>
      <c r="V370" s="37"/>
      <c r="W370" s="37"/>
      <c r="X370" s="37"/>
      <c r="Y370" s="37"/>
      <c r="Z370" s="37"/>
      <c r="AA370" s="37"/>
      <c r="AB370" s="37"/>
      <c r="AC370" s="37"/>
      <c r="AD370" s="37"/>
      <c r="AE370" s="37"/>
      <c r="AR370" s="216" t="s">
        <v>289</v>
      </c>
      <c r="AT370" s="216" t="s">
        <v>285</v>
      </c>
      <c r="AU370" s="216" t="s">
        <v>87</v>
      </c>
      <c r="AY370" s="18" t="s">
        <v>283</v>
      </c>
      <c r="BE370" s="217">
        <f>IF(N370="základná",J370,0)</f>
        <v>0</v>
      </c>
      <c r="BF370" s="217">
        <f>IF(N370="znížená",J370,0)</f>
        <v>0</v>
      </c>
      <c r="BG370" s="217">
        <f>IF(N370="zákl. prenesená",J370,0)</f>
        <v>0</v>
      </c>
      <c r="BH370" s="217">
        <f>IF(N370="zníž. prenesená",J370,0)</f>
        <v>0</v>
      </c>
      <c r="BI370" s="217">
        <f>IF(N370="nulová",J370,0)</f>
        <v>0</v>
      </c>
      <c r="BJ370" s="18" t="s">
        <v>87</v>
      </c>
      <c r="BK370" s="217">
        <f>ROUND(I370*H370,2)</f>
        <v>0</v>
      </c>
      <c r="BL370" s="18" t="s">
        <v>289</v>
      </c>
      <c r="BM370" s="216" t="s">
        <v>594</v>
      </c>
    </row>
    <row r="371" s="13" customFormat="1">
      <c r="A371" s="13"/>
      <c r="B371" s="218"/>
      <c r="C371" s="13"/>
      <c r="D371" s="219" t="s">
        <v>291</v>
      </c>
      <c r="E371" s="220" t="s">
        <v>1</v>
      </c>
      <c r="F371" s="221" t="s">
        <v>595</v>
      </c>
      <c r="G371" s="13"/>
      <c r="H371" s="222">
        <v>274.56</v>
      </c>
      <c r="I371" s="223"/>
      <c r="J371" s="13"/>
      <c r="K371" s="13"/>
      <c r="L371" s="218"/>
      <c r="M371" s="224"/>
      <c r="N371" s="225"/>
      <c r="O371" s="225"/>
      <c r="P371" s="225"/>
      <c r="Q371" s="225"/>
      <c r="R371" s="225"/>
      <c r="S371" s="225"/>
      <c r="T371" s="226"/>
      <c r="U371" s="13"/>
      <c r="V371" s="13"/>
      <c r="W371" s="13"/>
      <c r="X371" s="13"/>
      <c r="Y371" s="13"/>
      <c r="Z371" s="13"/>
      <c r="AA371" s="13"/>
      <c r="AB371" s="13"/>
      <c r="AC371" s="13"/>
      <c r="AD371" s="13"/>
      <c r="AE371" s="13"/>
      <c r="AT371" s="220" t="s">
        <v>291</v>
      </c>
      <c r="AU371" s="220" t="s">
        <v>87</v>
      </c>
      <c r="AV371" s="13" t="s">
        <v>87</v>
      </c>
      <c r="AW371" s="13" t="s">
        <v>31</v>
      </c>
      <c r="AX371" s="13" t="s">
        <v>75</v>
      </c>
      <c r="AY371" s="220" t="s">
        <v>283</v>
      </c>
    </row>
    <row r="372" s="13" customFormat="1">
      <c r="A372" s="13"/>
      <c r="B372" s="218"/>
      <c r="C372" s="13"/>
      <c r="D372" s="219" t="s">
        <v>291</v>
      </c>
      <c r="E372" s="220" t="s">
        <v>1</v>
      </c>
      <c r="F372" s="221" t="s">
        <v>596</v>
      </c>
      <c r="G372" s="13"/>
      <c r="H372" s="222">
        <v>164.41999999999999</v>
      </c>
      <c r="I372" s="223"/>
      <c r="J372" s="13"/>
      <c r="K372" s="13"/>
      <c r="L372" s="218"/>
      <c r="M372" s="224"/>
      <c r="N372" s="225"/>
      <c r="O372" s="225"/>
      <c r="P372" s="225"/>
      <c r="Q372" s="225"/>
      <c r="R372" s="225"/>
      <c r="S372" s="225"/>
      <c r="T372" s="226"/>
      <c r="U372" s="13"/>
      <c r="V372" s="13"/>
      <c r="W372" s="13"/>
      <c r="X372" s="13"/>
      <c r="Y372" s="13"/>
      <c r="Z372" s="13"/>
      <c r="AA372" s="13"/>
      <c r="AB372" s="13"/>
      <c r="AC372" s="13"/>
      <c r="AD372" s="13"/>
      <c r="AE372" s="13"/>
      <c r="AT372" s="220" t="s">
        <v>291</v>
      </c>
      <c r="AU372" s="220" t="s">
        <v>87</v>
      </c>
      <c r="AV372" s="13" t="s">
        <v>87</v>
      </c>
      <c r="AW372" s="13" t="s">
        <v>31</v>
      </c>
      <c r="AX372" s="13" t="s">
        <v>75</v>
      </c>
      <c r="AY372" s="220" t="s">
        <v>283</v>
      </c>
    </row>
    <row r="373" s="13" customFormat="1">
      <c r="A373" s="13"/>
      <c r="B373" s="218"/>
      <c r="C373" s="13"/>
      <c r="D373" s="219" t="s">
        <v>291</v>
      </c>
      <c r="E373" s="220" t="s">
        <v>1</v>
      </c>
      <c r="F373" s="221" t="s">
        <v>597</v>
      </c>
      <c r="G373" s="13"/>
      <c r="H373" s="222">
        <v>1522.135</v>
      </c>
      <c r="I373" s="223"/>
      <c r="J373" s="13"/>
      <c r="K373" s="13"/>
      <c r="L373" s="218"/>
      <c r="M373" s="224"/>
      <c r="N373" s="225"/>
      <c r="O373" s="225"/>
      <c r="P373" s="225"/>
      <c r="Q373" s="225"/>
      <c r="R373" s="225"/>
      <c r="S373" s="225"/>
      <c r="T373" s="226"/>
      <c r="U373" s="13"/>
      <c r="V373" s="13"/>
      <c r="W373" s="13"/>
      <c r="X373" s="13"/>
      <c r="Y373" s="13"/>
      <c r="Z373" s="13"/>
      <c r="AA373" s="13"/>
      <c r="AB373" s="13"/>
      <c r="AC373" s="13"/>
      <c r="AD373" s="13"/>
      <c r="AE373" s="13"/>
      <c r="AT373" s="220" t="s">
        <v>291</v>
      </c>
      <c r="AU373" s="220" t="s">
        <v>87</v>
      </c>
      <c r="AV373" s="13" t="s">
        <v>87</v>
      </c>
      <c r="AW373" s="13" t="s">
        <v>31</v>
      </c>
      <c r="AX373" s="13" t="s">
        <v>75</v>
      </c>
      <c r="AY373" s="220" t="s">
        <v>283</v>
      </c>
    </row>
    <row r="374" s="13" customFormat="1">
      <c r="A374" s="13"/>
      <c r="B374" s="218"/>
      <c r="C374" s="13"/>
      <c r="D374" s="219" t="s">
        <v>291</v>
      </c>
      <c r="E374" s="220" t="s">
        <v>1</v>
      </c>
      <c r="F374" s="221" t="s">
        <v>598</v>
      </c>
      <c r="G374" s="13"/>
      <c r="H374" s="222">
        <v>226.16999999999999</v>
      </c>
      <c r="I374" s="223"/>
      <c r="J374" s="13"/>
      <c r="K374" s="13"/>
      <c r="L374" s="218"/>
      <c r="M374" s="224"/>
      <c r="N374" s="225"/>
      <c r="O374" s="225"/>
      <c r="P374" s="225"/>
      <c r="Q374" s="225"/>
      <c r="R374" s="225"/>
      <c r="S374" s="225"/>
      <c r="T374" s="226"/>
      <c r="U374" s="13"/>
      <c r="V374" s="13"/>
      <c r="W374" s="13"/>
      <c r="X374" s="13"/>
      <c r="Y374" s="13"/>
      <c r="Z374" s="13"/>
      <c r="AA374" s="13"/>
      <c r="AB374" s="13"/>
      <c r="AC374" s="13"/>
      <c r="AD374" s="13"/>
      <c r="AE374" s="13"/>
      <c r="AT374" s="220" t="s">
        <v>291</v>
      </c>
      <c r="AU374" s="220" t="s">
        <v>87</v>
      </c>
      <c r="AV374" s="13" t="s">
        <v>87</v>
      </c>
      <c r="AW374" s="13" t="s">
        <v>31</v>
      </c>
      <c r="AX374" s="13" t="s">
        <v>75</v>
      </c>
      <c r="AY374" s="220" t="s">
        <v>283</v>
      </c>
    </row>
    <row r="375" s="13" customFormat="1">
      <c r="A375" s="13"/>
      <c r="B375" s="218"/>
      <c r="C375" s="13"/>
      <c r="D375" s="219" t="s">
        <v>291</v>
      </c>
      <c r="E375" s="220" t="s">
        <v>1</v>
      </c>
      <c r="F375" s="221" t="s">
        <v>599</v>
      </c>
      <c r="G375" s="13"/>
      <c r="H375" s="222">
        <v>54.539999999999999</v>
      </c>
      <c r="I375" s="223"/>
      <c r="J375" s="13"/>
      <c r="K375" s="13"/>
      <c r="L375" s="218"/>
      <c r="M375" s="224"/>
      <c r="N375" s="225"/>
      <c r="O375" s="225"/>
      <c r="P375" s="225"/>
      <c r="Q375" s="225"/>
      <c r="R375" s="225"/>
      <c r="S375" s="225"/>
      <c r="T375" s="226"/>
      <c r="U375" s="13"/>
      <c r="V375" s="13"/>
      <c r="W375" s="13"/>
      <c r="X375" s="13"/>
      <c r="Y375" s="13"/>
      <c r="Z375" s="13"/>
      <c r="AA375" s="13"/>
      <c r="AB375" s="13"/>
      <c r="AC375" s="13"/>
      <c r="AD375" s="13"/>
      <c r="AE375" s="13"/>
      <c r="AT375" s="220" t="s">
        <v>291</v>
      </c>
      <c r="AU375" s="220" t="s">
        <v>87</v>
      </c>
      <c r="AV375" s="13" t="s">
        <v>87</v>
      </c>
      <c r="AW375" s="13" t="s">
        <v>31</v>
      </c>
      <c r="AX375" s="13" t="s">
        <v>75</v>
      </c>
      <c r="AY375" s="220" t="s">
        <v>283</v>
      </c>
    </row>
    <row r="376" s="14" customFormat="1">
      <c r="A376" s="14"/>
      <c r="B376" s="227"/>
      <c r="C376" s="14"/>
      <c r="D376" s="219" t="s">
        <v>291</v>
      </c>
      <c r="E376" s="228" t="s">
        <v>1</v>
      </c>
      <c r="F376" s="229" t="s">
        <v>293</v>
      </c>
      <c r="G376" s="14"/>
      <c r="H376" s="230">
        <v>2241.8249999999998</v>
      </c>
      <c r="I376" s="231"/>
      <c r="J376" s="14"/>
      <c r="K376" s="14"/>
      <c r="L376" s="227"/>
      <c r="M376" s="232"/>
      <c r="N376" s="233"/>
      <c r="O376" s="233"/>
      <c r="P376" s="233"/>
      <c r="Q376" s="233"/>
      <c r="R376" s="233"/>
      <c r="S376" s="233"/>
      <c r="T376" s="234"/>
      <c r="U376" s="14"/>
      <c r="V376" s="14"/>
      <c r="W376" s="14"/>
      <c r="X376" s="14"/>
      <c r="Y376" s="14"/>
      <c r="Z376" s="14"/>
      <c r="AA376" s="14"/>
      <c r="AB376" s="14"/>
      <c r="AC376" s="14"/>
      <c r="AD376" s="14"/>
      <c r="AE376" s="14"/>
      <c r="AT376" s="228" t="s">
        <v>291</v>
      </c>
      <c r="AU376" s="228" t="s">
        <v>87</v>
      </c>
      <c r="AV376" s="14" t="s">
        <v>289</v>
      </c>
      <c r="AW376" s="14" t="s">
        <v>31</v>
      </c>
      <c r="AX376" s="14" t="s">
        <v>82</v>
      </c>
      <c r="AY376" s="228" t="s">
        <v>283</v>
      </c>
    </row>
    <row r="377" s="2" customFormat="1" ht="21.75" customHeight="1">
      <c r="A377" s="37"/>
      <c r="B377" s="168"/>
      <c r="C377" s="204" t="s">
        <v>600</v>
      </c>
      <c r="D377" s="204" t="s">
        <v>285</v>
      </c>
      <c r="E377" s="205" t="s">
        <v>601</v>
      </c>
      <c r="F377" s="206" t="s">
        <v>602</v>
      </c>
      <c r="G377" s="207" t="s">
        <v>288</v>
      </c>
      <c r="H377" s="208">
        <v>2294.9319999999998</v>
      </c>
      <c r="I377" s="209"/>
      <c r="J377" s="210">
        <f>ROUND(I377*H377,2)</f>
        <v>0</v>
      </c>
      <c r="K377" s="211"/>
      <c r="L377" s="38"/>
      <c r="M377" s="212" t="s">
        <v>1</v>
      </c>
      <c r="N377" s="213" t="s">
        <v>41</v>
      </c>
      <c r="O377" s="81"/>
      <c r="P377" s="214">
        <f>O377*H377</f>
        <v>0</v>
      </c>
      <c r="Q377" s="214">
        <v>0.072099999999999997</v>
      </c>
      <c r="R377" s="214">
        <f>Q377*H377</f>
        <v>165.46459719999999</v>
      </c>
      <c r="S377" s="214">
        <v>0</v>
      </c>
      <c r="T377" s="215">
        <f>S377*H377</f>
        <v>0</v>
      </c>
      <c r="U377" s="37"/>
      <c r="V377" s="37"/>
      <c r="W377" s="37"/>
      <c r="X377" s="37"/>
      <c r="Y377" s="37"/>
      <c r="Z377" s="37"/>
      <c r="AA377" s="37"/>
      <c r="AB377" s="37"/>
      <c r="AC377" s="37"/>
      <c r="AD377" s="37"/>
      <c r="AE377" s="37"/>
      <c r="AR377" s="216" t="s">
        <v>289</v>
      </c>
      <c r="AT377" s="216" t="s">
        <v>285</v>
      </c>
      <c r="AU377" s="216" t="s">
        <v>87</v>
      </c>
      <c r="AY377" s="18" t="s">
        <v>283</v>
      </c>
      <c r="BE377" s="217">
        <f>IF(N377="základná",J377,0)</f>
        <v>0</v>
      </c>
      <c r="BF377" s="217">
        <f>IF(N377="znížená",J377,0)</f>
        <v>0</v>
      </c>
      <c r="BG377" s="217">
        <f>IF(N377="zákl. prenesená",J377,0)</f>
        <v>0</v>
      </c>
      <c r="BH377" s="217">
        <f>IF(N377="zníž. prenesená",J377,0)</f>
        <v>0</v>
      </c>
      <c r="BI377" s="217">
        <f>IF(N377="nulová",J377,0)</f>
        <v>0</v>
      </c>
      <c r="BJ377" s="18" t="s">
        <v>87</v>
      </c>
      <c r="BK377" s="217">
        <f>ROUND(I377*H377,2)</f>
        <v>0</v>
      </c>
      <c r="BL377" s="18" t="s">
        <v>289</v>
      </c>
      <c r="BM377" s="216" t="s">
        <v>603</v>
      </c>
    </row>
    <row r="378" s="13" customFormat="1">
      <c r="A378" s="13"/>
      <c r="B378" s="218"/>
      <c r="C378" s="13"/>
      <c r="D378" s="219" t="s">
        <v>291</v>
      </c>
      <c r="E378" s="220" t="s">
        <v>1</v>
      </c>
      <c r="F378" s="221" t="s">
        <v>596</v>
      </c>
      <c r="G378" s="13"/>
      <c r="H378" s="222">
        <v>164.41999999999999</v>
      </c>
      <c r="I378" s="223"/>
      <c r="J378" s="13"/>
      <c r="K378" s="13"/>
      <c r="L378" s="218"/>
      <c r="M378" s="224"/>
      <c r="N378" s="225"/>
      <c r="O378" s="225"/>
      <c r="P378" s="225"/>
      <c r="Q378" s="225"/>
      <c r="R378" s="225"/>
      <c r="S378" s="225"/>
      <c r="T378" s="226"/>
      <c r="U378" s="13"/>
      <c r="V378" s="13"/>
      <c r="W378" s="13"/>
      <c r="X378" s="13"/>
      <c r="Y378" s="13"/>
      <c r="Z378" s="13"/>
      <c r="AA378" s="13"/>
      <c r="AB378" s="13"/>
      <c r="AC378" s="13"/>
      <c r="AD378" s="13"/>
      <c r="AE378" s="13"/>
      <c r="AT378" s="220" t="s">
        <v>291</v>
      </c>
      <c r="AU378" s="220" t="s">
        <v>87</v>
      </c>
      <c r="AV378" s="13" t="s">
        <v>87</v>
      </c>
      <c r="AW378" s="13" t="s">
        <v>31</v>
      </c>
      <c r="AX378" s="13" t="s">
        <v>75</v>
      </c>
      <c r="AY378" s="220" t="s">
        <v>283</v>
      </c>
    </row>
    <row r="379" s="13" customFormat="1">
      <c r="A379" s="13"/>
      <c r="B379" s="218"/>
      <c r="C379" s="13"/>
      <c r="D379" s="219" t="s">
        <v>291</v>
      </c>
      <c r="E379" s="220" t="s">
        <v>1</v>
      </c>
      <c r="F379" s="221" t="s">
        <v>597</v>
      </c>
      <c r="G379" s="13"/>
      <c r="H379" s="222">
        <v>1522.135</v>
      </c>
      <c r="I379" s="223"/>
      <c r="J379" s="13"/>
      <c r="K379" s="13"/>
      <c r="L379" s="218"/>
      <c r="M379" s="224"/>
      <c r="N379" s="225"/>
      <c r="O379" s="225"/>
      <c r="P379" s="225"/>
      <c r="Q379" s="225"/>
      <c r="R379" s="225"/>
      <c r="S379" s="225"/>
      <c r="T379" s="226"/>
      <c r="U379" s="13"/>
      <c r="V379" s="13"/>
      <c r="W379" s="13"/>
      <c r="X379" s="13"/>
      <c r="Y379" s="13"/>
      <c r="Z379" s="13"/>
      <c r="AA379" s="13"/>
      <c r="AB379" s="13"/>
      <c r="AC379" s="13"/>
      <c r="AD379" s="13"/>
      <c r="AE379" s="13"/>
      <c r="AT379" s="220" t="s">
        <v>291</v>
      </c>
      <c r="AU379" s="220" t="s">
        <v>87</v>
      </c>
      <c r="AV379" s="13" t="s">
        <v>87</v>
      </c>
      <c r="AW379" s="13" t="s">
        <v>31</v>
      </c>
      <c r="AX379" s="13" t="s">
        <v>75</v>
      </c>
      <c r="AY379" s="220" t="s">
        <v>283</v>
      </c>
    </row>
    <row r="380" s="13" customFormat="1">
      <c r="A380" s="13"/>
      <c r="B380" s="218"/>
      <c r="C380" s="13"/>
      <c r="D380" s="219" t="s">
        <v>291</v>
      </c>
      <c r="E380" s="220" t="s">
        <v>1</v>
      </c>
      <c r="F380" s="221" t="s">
        <v>599</v>
      </c>
      <c r="G380" s="13"/>
      <c r="H380" s="222">
        <v>54.539999999999999</v>
      </c>
      <c r="I380" s="223"/>
      <c r="J380" s="13"/>
      <c r="K380" s="13"/>
      <c r="L380" s="218"/>
      <c r="M380" s="224"/>
      <c r="N380" s="225"/>
      <c r="O380" s="225"/>
      <c r="P380" s="225"/>
      <c r="Q380" s="225"/>
      <c r="R380" s="225"/>
      <c r="S380" s="225"/>
      <c r="T380" s="226"/>
      <c r="U380" s="13"/>
      <c r="V380" s="13"/>
      <c r="W380" s="13"/>
      <c r="X380" s="13"/>
      <c r="Y380" s="13"/>
      <c r="Z380" s="13"/>
      <c r="AA380" s="13"/>
      <c r="AB380" s="13"/>
      <c r="AC380" s="13"/>
      <c r="AD380" s="13"/>
      <c r="AE380" s="13"/>
      <c r="AT380" s="220" t="s">
        <v>291</v>
      </c>
      <c r="AU380" s="220" t="s">
        <v>87</v>
      </c>
      <c r="AV380" s="13" t="s">
        <v>87</v>
      </c>
      <c r="AW380" s="13" t="s">
        <v>31</v>
      </c>
      <c r="AX380" s="13" t="s">
        <v>75</v>
      </c>
      <c r="AY380" s="220" t="s">
        <v>283</v>
      </c>
    </row>
    <row r="381" s="13" customFormat="1">
      <c r="A381" s="13"/>
      <c r="B381" s="218"/>
      <c r="C381" s="13"/>
      <c r="D381" s="219" t="s">
        <v>291</v>
      </c>
      <c r="E381" s="220" t="s">
        <v>1</v>
      </c>
      <c r="F381" s="221" t="s">
        <v>604</v>
      </c>
      <c r="G381" s="13"/>
      <c r="H381" s="222">
        <v>35.359999999999999</v>
      </c>
      <c r="I381" s="223"/>
      <c r="J381" s="13"/>
      <c r="K381" s="13"/>
      <c r="L381" s="218"/>
      <c r="M381" s="224"/>
      <c r="N381" s="225"/>
      <c r="O381" s="225"/>
      <c r="P381" s="225"/>
      <c r="Q381" s="225"/>
      <c r="R381" s="225"/>
      <c r="S381" s="225"/>
      <c r="T381" s="226"/>
      <c r="U381" s="13"/>
      <c r="V381" s="13"/>
      <c r="W381" s="13"/>
      <c r="X381" s="13"/>
      <c r="Y381" s="13"/>
      <c r="Z381" s="13"/>
      <c r="AA381" s="13"/>
      <c r="AB381" s="13"/>
      <c r="AC381" s="13"/>
      <c r="AD381" s="13"/>
      <c r="AE381" s="13"/>
      <c r="AT381" s="220" t="s">
        <v>291</v>
      </c>
      <c r="AU381" s="220" t="s">
        <v>87</v>
      </c>
      <c r="AV381" s="13" t="s">
        <v>87</v>
      </c>
      <c r="AW381" s="13" t="s">
        <v>31</v>
      </c>
      <c r="AX381" s="13" t="s">
        <v>75</v>
      </c>
      <c r="AY381" s="220" t="s">
        <v>283</v>
      </c>
    </row>
    <row r="382" s="13" customFormat="1">
      <c r="A382" s="13"/>
      <c r="B382" s="218"/>
      <c r="C382" s="13"/>
      <c r="D382" s="219" t="s">
        <v>291</v>
      </c>
      <c r="E382" s="220" t="s">
        <v>1</v>
      </c>
      <c r="F382" s="221" t="s">
        <v>605</v>
      </c>
      <c r="G382" s="13"/>
      <c r="H382" s="222">
        <v>518.47699999999998</v>
      </c>
      <c r="I382" s="223"/>
      <c r="J382" s="13"/>
      <c r="K382" s="13"/>
      <c r="L382" s="218"/>
      <c r="M382" s="224"/>
      <c r="N382" s="225"/>
      <c r="O382" s="225"/>
      <c r="P382" s="225"/>
      <c r="Q382" s="225"/>
      <c r="R382" s="225"/>
      <c r="S382" s="225"/>
      <c r="T382" s="226"/>
      <c r="U382" s="13"/>
      <c r="V382" s="13"/>
      <c r="W382" s="13"/>
      <c r="X382" s="13"/>
      <c r="Y382" s="13"/>
      <c r="Z382" s="13"/>
      <c r="AA382" s="13"/>
      <c r="AB382" s="13"/>
      <c r="AC382" s="13"/>
      <c r="AD382" s="13"/>
      <c r="AE382" s="13"/>
      <c r="AT382" s="220" t="s">
        <v>291</v>
      </c>
      <c r="AU382" s="220" t="s">
        <v>87</v>
      </c>
      <c r="AV382" s="13" t="s">
        <v>87</v>
      </c>
      <c r="AW382" s="13" t="s">
        <v>31</v>
      </c>
      <c r="AX382" s="13" t="s">
        <v>75</v>
      </c>
      <c r="AY382" s="220" t="s">
        <v>283</v>
      </c>
    </row>
    <row r="383" s="14" customFormat="1">
      <c r="A383" s="14"/>
      <c r="B383" s="227"/>
      <c r="C383" s="14"/>
      <c r="D383" s="219" t="s">
        <v>291</v>
      </c>
      <c r="E383" s="228" t="s">
        <v>1</v>
      </c>
      <c r="F383" s="229" t="s">
        <v>293</v>
      </c>
      <c r="G383" s="14"/>
      <c r="H383" s="230">
        <v>2294.9319999999998</v>
      </c>
      <c r="I383" s="231"/>
      <c r="J383" s="14"/>
      <c r="K383" s="14"/>
      <c r="L383" s="227"/>
      <c r="M383" s="232"/>
      <c r="N383" s="233"/>
      <c r="O383" s="233"/>
      <c r="P383" s="233"/>
      <c r="Q383" s="233"/>
      <c r="R383" s="233"/>
      <c r="S383" s="233"/>
      <c r="T383" s="234"/>
      <c r="U383" s="14"/>
      <c r="V383" s="14"/>
      <c r="W383" s="14"/>
      <c r="X383" s="14"/>
      <c r="Y383" s="14"/>
      <c r="Z383" s="14"/>
      <c r="AA383" s="14"/>
      <c r="AB383" s="14"/>
      <c r="AC383" s="14"/>
      <c r="AD383" s="14"/>
      <c r="AE383" s="14"/>
      <c r="AT383" s="228" t="s">
        <v>291</v>
      </c>
      <c r="AU383" s="228" t="s">
        <v>87</v>
      </c>
      <c r="AV383" s="14" t="s">
        <v>289</v>
      </c>
      <c r="AW383" s="14" t="s">
        <v>31</v>
      </c>
      <c r="AX383" s="14" t="s">
        <v>82</v>
      </c>
      <c r="AY383" s="228" t="s">
        <v>283</v>
      </c>
    </row>
    <row r="384" s="2" customFormat="1" ht="21.75" customHeight="1">
      <c r="A384" s="37"/>
      <c r="B384" s="168"/>
      <c r="C384" s="204" t="s">
        <v>606</v>
      </c>
      <c r="D384" s="204" t="s">
        <v>285</v>
      </c>
      <c r="E384" s="205" t="s">
        <v>607</v>
      </c>
      <c r="F384" s="206" t="s">
        <v>608</v>
      </c>
      <c r="G384" s="207" t="s">
        <v>288</v>
      </c>
      <c r="H384" s="208">
        <v>601.03999999999996</v>
      </c>
      <c r="I384" s="209"/>
      <c r="J384" s="210">
        <f>ROUND(I384*H384,2)</f>
        <v>0</v>
      </c>
      <c r="K384" s="211"/>
      <c r="L384" s="38"/>
      <c r="M384" s="212" t="s">
        <v>1</v>
      </c>
      <c r="N384" s="213" t="s">
        <v>41</v>
      </c>
      <c r="O384" s="81"/>
      <c r="P384" s="214">
        <f>O384*H384</f>
        <v>0</v>
      </c>
      <c r="Q384" s="214">
        <v>0.082400000000000001</v>
      </c>
      <c r="R384" s="214">
        <f>Q384*H384</f>
        <v>49.525695999999996</v>
      </c>
      <c r="S384" s="214">
        <v>0</v>
      </c>
      <c r="T384" s="215">
        <f>S384*H384</f>
        <v>0</v>
      </c>
      <c r="U384" s="37"/>
      <c r="V384" s="37"/>
      <c r="W384" s="37"/>
      <c r="X384" s="37"/>
      <c r="Y384" s="37"/>
      <c r="Z384" s="37"/>
      <c r="AA384" s="37"/>
      <c r="AB384" s="37"/>
      <c r="AC384" s="37"/>
      <c r="AD384" s="37"/>
      <c r="AE384" s="37"/>
      <c r="AR384" s="216" t="s">
        <v>289</v>
      </c>
      <c r="AT384" s="216" t="s">
        <v>285</v>
      </c>
      <c r="AU384" s="216" t="s">
        <v>87</v>
      </c>
      <c r="AY384" s="18" t="s">
        <v>283</v>
      </c>
      <c r="BE384" s="217">
        <f>IF(N384="základná",J384,0)</f>
        <v>0</v>
      </c>
      <c r="BF384" s="217">
        <f>IF(N384="znížená",J384,0)</f>
        <v>0</v>
      </c>
      <c r="BG384" s="217">
        <f>IF(N384="zákl. prenesená",J384,0)</f>
        <v>0</v>
      </c>
      <c r="BH384" s="217">
        <f>IF(N384="zníž. prenesená",J384,0)</f>
        <v>0</v>
      </c>
      <c r="BI384" s="217">
        <f>IF(N384="nulová",J384,0)</f>
        <v>0</v>
      </c>
      <c r="BJ384" s="18" t="s">
        <v>87</v>
      </c>
      <c r="BK384" s="217">
        <f>ROUND(I384*H384,2)</f>
        <v>0</v>
      </c>
      <c r="BL384" s="18" t="s">
        <v>289</v>
      </c>
      <c r="BM384" s="216" t="s">
        <v>609</v>
      </c>
    </row>
    <row r="385" s="13" customFormat="1">
      <c r="A385" s="13"/>
      <c r="B385" s="218"/>
      <c r="C385" s="13"/>
      <c r="D385" s="219" t="s">
        <v>291</v>
      </c>
      <c r="E385" s="220" t="s">
        <v>1</v>
      </c>
      <c r="F385" s="221" t="s">
        <v>595</v>
      </c>
      <c r="G385" s="13"/>
      <c r="H385" s="222">
        <v>274.56</v>
      </c>
      <c r="I385" s="223"/>
      <c r="J385" s="13"/>
      <c r="K385" s="13"/>
      <c r="L385" s="218"/>
      <c r="M385" s="224"/>
      <c r="N385" s="225"/>
      <c r="O385" s="225"/>
      <c r="P385" s="225"/>
      <c r="Q385" s="225"/>
      <c r="R385" s="225"/>
      <c r="S385" s="225"/>
      <c r="T385" s="226"/>
      <c r="U385" s="13"/>
      <c r="V385" s="13"/>
      <c r="W385" s="13"/>
      <c r="X385" s="13"/>
      <c r="Y385" s="13"/>
      <c r="Z385" s="13"/>
      <c r="AA385" s="13"/>
      <c r="AB385" s="13"/>
      <c r="AC385" s="13"/>
      <c r="AD385" s="13"/>
      <c r="AE385" s="13"/>
      <c r="AT385" s="220" t="s">
        <v>291</v>
      </c>
      <c r="AU385" s="220" t="s">
        <v>87</v>
      </c>
      <c r="AV385" s="13" t="s">
        <v>87</v>
      </c>
      <c r="AW385" s="13" t="s">
        <v>31</v>
      </c>
      <c r="AX385" s="13" t="s">
        <v>75</v>
      </c>
      <c r="AY385" s="220" t="s">
        <v>283</v>
      </c>
    </row>
    <row r="386" s="13" customFormat="1">
      <c r="A386" s="13"/>
      <c r="B386" s="218"/>
      <c r="C386" s="13"/>
      <c r="D386" s="219" t="s">
        <v>291</v>
      </c>
      <c r="E386" s="220" t="s">
        <v>1</v>
      </c>
      <c r="F386" s="221" t="s">
        <v>610</v>
      </c>
      <c r="G386" s="13"/>
      <c r="H386" s="222">
        <v>226.16999999999999</v>
      </c>
      <c r="I386" s="223"/>
      <c r="J386" s="13"/>
      <c r="K386" s="13"/>
      <c r="L386" s="218"/>
      <c r="M386" s="224"/>
      <c r="N386" s="225"/>
      <c r="O386" s="225"/>
      <c r="P386" s="225"/>
      <c r="Q386" s="225"/>
      <c r="R386" s="225"/>
      <c r="S386" s="225"/>
      <c r="T386" s="226"/>
      <c r="U386" s="13"/>
      <c r="V386" s="13"/>
      <c r="W386" s="13"/>
      <c r="X386" s="13"/>
      <c r="Y386" s="13"/>
      <c r="Z386" s="13"/>
      <c r="AA386" s="13"/>
      <c r="AB386" s="13"/>
      <c r="AC386" s="13"/>
      <c r="AD386" s="13"/>
      <c r="AE386" s="13"/>
      <c r="AT386" s="220" t="s">
        <v>291</v>
      </c>
      <c r="AU386" s="220" t="s">
        <v>87</v>
      </c>
      <c r="AV386" s="13" t="s">
        <v>87</v>
      </c>
      <c r="AW386" s="13" t="s">
        <v>31</v>
      </c>
      <c r="AX386" s="13" t="s">
        <v>75</v>
      </c>
      <c r="AY386" s="220" t="s">
        <v>283</v>
      </c>
    </row>
    <row r="387" s="13" customFormat="1">
      <c r="A387" s="13"/>
      <c r="B387" s="218"/>
      <c r="C387" s="13"/>
      <c r="D387" s="219" t="s">
        <v>291</v>
      </c>
      <c r="E387" s="220" t="s">
        <v>1</v>
      </c>
      <c r="F387" s="221" t="s">
        <v>611</v>
      </c>
      <c r="G387" s="13"/>
      <c r="H387" s="222">
        <v>100.31</v>
      </c>
      <c r="I387" s="223"/>
      <c r="J387" s="13"/>
      <c r="K387" s="13"/>
      <c r="L387" s="218"/>
      <c r="M387" s="224"/>
      <c r="N387" s="225"/>
      <c r="O387" s="225"/>
      <c r="P387" s="225"/>
      <c r="Q387" s="225"/>
      <c r="R387" s="225"/>
      <c r="S387" s="225"/>
      <c r="T387" s="226"/>
      <c r="U387" s="13"/>
      <c r="V387" s="13"/>
      <c r="W387" s="13"/>
      <c r="X387" s="13"/>
      <c r="Y387" s="13"/>
      <c r="Z387" s="13"/>
      <c r="AA387" s="13"/>
      <c r="AB387" s="13"/>
      <c r="AC387" s="13"/>
      <c r="AD387" s="13"/>
      <c r="AE387" s="13"/>
      <c r="AT387" s="220" t="s">
        <v>291</v>
      </c>
      <c r="AU387" s="220" t="s">
        <v>87</v>
      </c>
      <c r="AV387" s="13" t="s">
        <v>87</v>
      </c>
      <c r="AW387" s="13" t="s">
        <v>31</v>
      </c>
      <c r="AX387" s="13" t="s">
        <v>75</v>
      </c>
      <c r="AY387" s="220" t="s">
        <v>283</v>
      </c>
    </row>
    <row r="388" s="14" customFormat="1">
      <c r="A388" s="14"/>
      <c r="B388" s="227"/>
      <c r="C388" s="14"/>
      <c r="D388" s="219" t="s">
        <v>291</v>
      </c>
      <c r="E388" s="228" t="s">
        <v>1</v>
      </c>
      <c r="F388" s="229" t="s">
        <v>293</v>
      </c>
      <c r="G388" s="14"/>
      <c r="H388" s="230">
        <v>601.03999999999996</v>
      </c>
      <c r="I388" s="231"/>
      <c r="J388" s="14"/>
      <c r="K388" s="14"/>
      <c r="L388" s="227"/>
      <c r="M388" s="232"/>
      <c r="N388" s="233"/>
      <c r="O388" s="233"/>
      <c r="P388" s="233"/>
      <c r="Q388" s="233"/>
      <c r="R388" s="233"/>
      <c r="S388" s="233"/>
      <c r="T388" s="234"/>
      <c r="U388" s="14"/>
      <c r="V388" s="14"/>
      <c r="W388" s="14"/>
      <c r="X388" s="14"/>
      <c r="Y388" s="14"/>
      <c r="Z388" s="14"/>
      <c r="AA388" s="14"/>
      <c r="AB388" s="14"/>
      <c r="AC388" s="14"/>
      <c r="AD388" s="14"/>
      <c r="AE388" s="14"/>
      <c r="AT388" s="228" t="s">
        <v>291</v>
      </c>
      <c r="AU388" s="228" t="s">
        <v>87</v>
      </c>
      <c r="AV388" s="14" t="s">
        <v>289</v>
      </c>
      <c r="AW388" s="14" t="s">
        <v>31</v>
      </c>
      <c r="AX388" s="14" t="s">
        <v>82</v>
      </c>
      <c r="AY388" s="228" t="s">
        <v>283</v>
      </c>
    </row>
    <row r="389" s="2" customFormat="1" ht="24.15" customHeight="1">
      <c r="A389" s="37"/>
      <c r="B389" s="168"/>
      <c r="C389" s="204" t="s">
        <v>612</v>
      </c>
      <c r="D389" s="204" t="s">
        <v>285</v>
      </c>
      <c r="E389" s="205" t="s">
        <v>613</v>
      </c>
      <c r="F389" s="206" t="s">
        <v>614</v>
      </c>
      <c r="G389" s="207" t="s">
        <v>288</v>
      </c>
      <c r="H389" s="208">
        <v>2895.9720000000002</v>
      </c>
      <c r="I389" s="209"/>
      <c r="J389" s="210">
        <f>ROUND(I389*H389,2)</f>
        <v>0</v>
      </c>
      <c r="K389" s="211"/>
      <c r="L389" s="38"/>
      <c r="M389" s="212" t="s">
        <v>1</v>
      </c>
      <c r="N389" s="213" t="s">
        <v>41</v>
      </c>
      <c r="O389" s="81"/>
      <c r="P389" s="214">
        <f>O389*H389</f>
        <v>0</v>
      </c>
      <c r="Q389" s="214">
        <v>0.0104</v>
      </c>
      <c r="R389" s="214">
        <f>Q389*H389</f>
        <v>30.118108800000002</v>
      </c>
      <c r="S389" s="214">
        <v>0</v>
      </c>
      <c r="T389" s="215">
        <f>S389*H389</f>
        <v>0</v>
      </c>
      <c r="U389" s="37"/>
      <c r="V389" s="37"/>
      <c r="W389" s="37"/>
      <c r="X389" s="37"/>
      <c r="Y389" s="37"/>
      <c r="Z389" s="37"/>
      <c r="AA389" s="37"/>
      <c r="AB389" s="37"/>
      <c r="AC389" s="37"/>
      <c r="AD389" s="37"/>
      <c r="AE389" s="37"/>
      <c r="AR389" s="216" t="s">
        <v>289</v>
      </c>
      <c r="AT389" s="216" t="s">
        <v>285</v>
      </c>
      <c r="AU389" s="216" t="s">
        <v>87</v>
      </c>
      <c r="AY389" s="18" t="s">
        <v>283</v>
      </c>
      <c r="BE389" s="217">
        <f>IF(N389="základná",J389,0)</f>
        <v>0</v>
      </c>
      <c r="BF389" s="217">
        <f>IF(N389="znížená",J389,0)</f>
        <v>0</v>
      </c>
      <c r="BG389" s="217">
        <f>IF(N389="zákl. prenesená",J389,0)</f>
        <v>0</v>
      </c>
      <c r="BH389" s="217">
        <f>IF(N389="zníž. prenesená",J389,0)</f>
        <v>0</v>
      </c>
      <c r="BI389" s="217">
        <f>IF(N389="nulová",J389,0)</f>
        <v>0</v>
      </c>
      <c r="BJ389" s="18" t="s">
        <v>87</v>
      </c>
      <c r="BK389" s="217">
        <f>ROUND(I389*H389,2)</f>
        <v>0</v>
      </c>
      <c r="BL389" s="18" t="s">
        <v>289</v>
      </c>
      <c r="BM389" s="216" t="s">
        <v>615</v>
      </c>
    </row>
    <row r="390" s="13" customFormat="1">
      <c r="A390" s="13"/>
      <c r="B390" s="218"/>
      <c r="C390" s="13"/>
      <c r="D390" s="219" t="s">
        <v>291</v>
      </c>
      <c r="E390" s="220" t="s">
        <v>1</v>
      </c>
      <c r="F390" s="221" t="s">
        <v>595</v>
      </c>
      <c r="G390" s="13"/>
      <c r="H390" s="222">
        <v>274.56</v>
      </c>
      <c r="I390" s="223"/>
      <c r="J390" s="13"/>
      <c r="K390" s="13"/>
      <c r="L390" s="218"/>
      <c r="M390" s="224"/>
      <c r="N390" s="225"/>
      <c r="O390" s="225"/>
      <c r="P390" s="225"/>
      <c r="Q390" s="225"/>
      <c r="R390" s="225"/>
      <c r="S390" s="225"/>
      <c r="T390" s="226"/>
      <c r="U390" s="13"/>
      <c r="V390" s="13"/>
      <c r="W390" s="13"/>
      <c r="X390" s="13"/>
      <c r="Y390" s="13"/>
      <c r="Z390" s="13"/>
      <c r="AA390" s="13"/>
      <c r="AB390" s="13"/>
      <c r="AC390" s="13"/>
      <c r="AD390" s="13"/>
      <c r="AE390" s="13"/>
      <c r="AT390" s="220" t="s">
        <v>291</v>
      </c>
      <c r="AU390" s="220" t="s">
        <v>87</v>
      </c>
      <c r="AV390" s="13" t="s">
        <v>87</v>
      </c>
      <c r="AW390" s="13" t="s">
        <v>31</v>
      </c>
      <c r="AX390" s="13" t="s">
        <v>75</v>
      </c>
      <c r="AY390" s="220" t="s">
        <v>283</v>
      </c>
    </row>
    <row r="391" s="13" customFormat="1">
      <c r="A391" s="13"/>
      <c r="B391" s="218"/>
      <c r="C391" s="13"/>
      <c r="D391" s="219" t="s">
        <v>291</v>
      </c>
      <c r="E391" s="220" t="s">
        <v>1</v>
      </c>
      <c r="F391" s="221" t="s">
        <v>596</v>
      </c>
      <c r="G391" s="13"/>
      <c r="H391" s="222">
        <v>164.41999999999999</v>
      </c>
      <c r="I391" s="223"/>
      <c r="J391" s="13"/>
      <c r="K391" s="13"/>
      <c r="L391" s="218"/>
      <c r="M391" s="224"/>
      <c r="N391" s="225"/>
      <c r="O391" s="225"/>
      <c r="P391" s="225"/>
      <c r="Q391" s="225"/>
      <c r="R391" s="225"/>
      <c r="S391" s="225"/>
      <c r="T391" s="226"/>
      <c r="U391" s="13"/>
      <c r="V391" s="13"/>
      <c r="W391" s="13"/>
      <c r="X391" s="13"/>
      <c r="Y391" s="13"/>
      <c r="Z391" s="13"/>
      <c r="AA391" s="13"/>
      <c r="AB391" s="13"/>
      <c r="AC391" s="13"/>
      <c r="AD391" s="13"/>
      <c r="AE391" s="13"/>
      <c r="AT391" s="220" t="s">
        <v>291</v>
      </c>
      <c r="AU391" s="220" t="s">
        <v>87</v>
      </c>
      <c r="AV391" s="13" t="s">
        <v>87</v>
      </c>
      <c r="AW391" s="13" t="s">
        <v>31</v>
      </c>
      <c r="AX391" s="13" t="s">
        <v>75</v>
      </c>
      <c r="AY391" s="220" t="s">
        <v>283</v>
      </c>
    </row>
    <row r="392" s="13" customFormat="1">
      <c r="A392" s="13"/>
      <c r="B392" s="218"/>
      <c r="C392" s="13"/>
      <c r="D392" s="219" t="s">
        <v>291</v>
      </c>
      <c r="E392" s="220" t="s">
        <v>1</v>
      </c>
      <c r="F392" s="221" t="s">
        <v>597</v>
      </c>
      <c r="G392" s="13"/>
      <c r="H392" s="222">
        <v>1522.135</v>
      </c>
      <c r="I392" s="223"/>
      <c r="J392" s="13"/>
      <c r="K392" s="13"/>
      <c r="L392" s="218"/>
      <c r="M392" s="224"/>
      <c r="N392" s="225"/>
      <c r="O392" s="225"/>
      <c r="P392" s="225"/>
      <c r="Q392" s="225"/>
      <c r="R392" s="225"/>
      <c r="S392" s="225"/>
      <c r="T392" s="226"/>
      <c r="U392" s="13"/>
      <c r="V392" s="13"/>
      <c r="W392" s="13"/>
      <c r="X392" s="13"/>
      <c r="Y392" s="13"/>
      <c r="Z392" s="13"/>
      <c r="AA392" s="13"/>
      <c r="AB392" s="13"/>
      <c r="AC392" s="13"/>
      <c r="AD392" s="13"/>
      <c r="AE392" s="13"/>
      <c r="AT392" s="220" t="s">
        <v>291</v>
      </c>
      <c r="AU392" s="220" t="s">
        <v>87</v>
      </c>
      <c r="AV392" s="13" t="s">
        <v>87</v>
      </c>
      <c r="AW392" s="13" t="s">
        <v>31</v>
      </c>
      <c r="AX392" s="13" t="s">
        <v>75</v>
      </c>
      <c r="AY392" s="220" t="s">
        <v>283</v>
      </c>
    </row>
    <row r="393" s="13" customFormat="1">
      <c r="A393" s="13"/>
      <c r="B393" s="218"/>
      <c r="C393" s="13"/>
      <c r="D393" s="219" t="s">
        <v>291</v>
      </c>
      <c r="E393" s="220" t="s">
        <v>1</v>
      </c>
      <c r="F393" s="221" t="s">
        <v>611</v>
      </c>
      <c r="G393" s="13"/>
      <c r="H393" s="222">
        <v>100.31</v>
      </c>
      <c r="I393" s="223"/>
      <c r="J393" s="13"/>
      <c r="K393" s="13"/>
      <c r="L393" s="218"/>
      <c r="M393" s="224"/>
      <c r="N393" s="225"/>
      <c r="O393" s="225"/>
      <c r="P393" s="225"/>
      <c r="Q393" s="225"/>
      <c r="R393" s="225"/>
      <c r="S393" s="225"/>
      <c r="T393" s="226"/>
      <c r="U393" s="13"/>
      <c r="V393" s="13"/>
      <c r="W393" s="13"/>
      <c r="X393" s="13"/>
      <c r="Y393" s="13"/>
      <c r="Z393" s="13"/>
      <c r="AA393" s="13"/>
      <c r="AB393" s="13"/>
      <c r="AC393" s="13"/>
      <c r="AD393" s="13"/>
      <c r="AE393" s="13"/>
      <c r="AT393" s="220" t="s">
        <v>291</v>
      </c>
      <c r="AU393" s="220" t="s">
        <v>87</v>
      </c>
      <c r="AV393" s="13" t="s">
        <v>87</v>
      </c>
      <c r="AW393" s="13" t="s">
        <v>31</v>
      </c>
      <c r="AX393" s="13" t="s">
        <v>75</v>
      </c>
      <c r="AY393" s="220" t="s">
        <v>283</v>
      </c>
    </row>
    <row r="394" s="13" customFormat="1">
      <c r="A394" s="13"/>
      <c r="B394" s="218"/>
      <c r="C394" s="13"/>
      <c r="D394" s="219" t="s">
        <v>291</v>
      </c>
      <c r="E394" s="220" t="s">
        <v>1</v>
      </c>
      <c r="F394" s="221" t="s">
        <v>604</v>
      </c>
      <c r="G394" s="13"/>
      <c r="H394" s="222">
        <v>35.359999999999999</v>
      </c>
      <c r="I394" s="223"/>
      <c r="J394" s="13"/>
      <c r="K394" s="13"/>
      <c r="L394" s="218"/>
      <c r="M394" s="224"/>
      <c r="N394" s="225"/>
      <c r="O394" s="225"/>
      <c r="P394" s="225"/>
      <c r="Q394" s="225"/>
      <c r="R394" s="225"/>
      <c r="S394" s="225"/>
      <c r="T394" s="226"/>
      <c r="U394" s="13"/>
      <c r="V394" s="13"/>
      <c r="W394" s="13"/>
      <c r="X394" s="13"/>
      <c r="Y394" s="13"/>
      <c r="Z394" s="13"/>
      <c r="AA394" s="13"/>
      <c r="AB394" s="13"/>
      <c r="AC394" s="13"/>
      <c r="AD394" s="13"/>
      <c r="AE394" s="13"/>
      <c r="AT394" s="220" t="s">
        <v>291</v>
      </c>
      <c r="AU394" s="220" t="s">
        <v>87</v>
      </c>
      <c r="AV394" s="13" t="s">
        <v>87</v>
      </c>
      <c r="AW394" s="13" t="s">
        <v>31</v>
      </c>
      <c r="AX394" s="13" t="s">
        <v>75</v>
      </c>
      <c r="AY394" s="220" t="s">
        <v>283</v>
      </c>
    </row>
    <row r="395" s="13" customFormat="1">
      <c r="A395" s="13"/>
      <c r="B395" s="218"/>
      <c r="C395" s="13"/>
      <c r="D395" s="219" t="s">
        <v>291</v>
      </c>
      <c r="E395" s="220" t="s">
        <v>1</v>
      </c>
      <c r="F395" s="221" t="s">
        <v>605</v>
      </c>
      <c r="G395" s="13"/>
      <c r="H395" s="222">
        <v>518.47699999999998</v>
      </c>
      <c r="I395" s="223"/>
      <c r="J395" s="13"/>
      <c r="K395" s="13"/>
      <c r="L395" s="218"/>
      <c r="M395" s="224"/>
      <c r="N395" s="225"/>
      <c r="O395" s="225"/>
      <c r="P395" s="225"/>
      <c r="Q395" s="225"/>
      <c r="R395" s="225"/>
      <c r="S395" s="225"/>
      <c r="T395" s="226"/>
      <c r="U395" s="13"/>
      <c r="V395" s="13"/>
      <c r="W395" s="13"/>
      <c r="X395" s="13"/>
      <c r="Y395" s="13"/>
      <c r="Z395" s="13"/>
      <c r="AA395" s="13"/>
      <c r="AB395" s="13"/>
      <c r="AC395" s="13"/>
      <c r="AD395" s="13"/>
      <c r="AE395" s="13"/>
      <c r="AT395" s="220" t="s">
        <v>291</v>
      </c>
      <c r="AU395" s="220" t="s">
        <v>87</v>
      </c>
      <c r="AV395" s="13" t="s">
        <v>87</v>
      </c>
      <c r="AW395" s="13" t="s">
        <v>31</v>
      </c>
      <c r="AX395" s="13" t="s">
        <v>75</v>
      </c>
      <c r="AY395" s="220" t="s">
        <v>283</v>
      </c>
    </row>
    <row r="396" s="13" customFormat="1">
      <c r="A396" s="13"/>
      <c r="B396" s="218"/>
      <c r="C396" s="13"/>
      <c r="D396" s="219" t="s">
        <v>291</v>
      </c>
      <c r="E396" s="220" t="s">
        <v>1</v>
      </c>
      <c r="F396" s="221" t="s">
        <v>598</v>
      </c>
      <c r="G396" s="13"/>
      <c r="H396" s="222">
        <v>226.16999999999999</v>
      </c>
      <c r="I396" s="223"/>
      <c r="J396" s="13"/>
      <c r="K396" s="13"/>
      <c r="L396" s="218"/>
      <c r="M396" s="224"/>
      <c r="N396" s="225"/>
      <c r="O396" s="225"/>
      <c r="P396" s="225"/>
      <c r="Q396" s="225"/>
      <c r="R396" s="225"/>
      <c r="S396" s="225"/>
      <c r="T396" s="226"/>
      <c r="U396" s="13"/>
      <c r="V396" s="13"/>
      <c r="W396" s="13"/>
      <c r="X396" s="13"/>
      <c r="Y396" s="13"/>
      <c r="Z396" s="13"/>
      <c r="AA396" s="13"/>
      <c r="AB396" s="13"/>
      <c r="AC396" s="13"/>
      <c r="AD396" s="13"/>
      <c r="AE396" s="13"/>
      <c r="AT396" s="220" t="s">
        <v>291</v>
      </c>
      <c r="AU396" s="220" t="s">
        <v>87</v>
      </c>
      <c r="AV396" s="13" t="s">
        <v>87</v>
      </c>
      <c r="AW396" s="13" t="s">
        <v>31</v>
      </c>
      <c r="AX396" s="13" t="s">
        <v>75</v>
      </c>
      <c r="AY396" s="220" t="s">
        <v>283</v>
      </c>
    </row>
    <row r="397" s="13" customFormat="1">
      <c r="A397" s="13"/>
      <c r="B397" s="218"/>
      <c r="C397" s="13"/>
      <c r="D397" s="219" t="s">
        <v>291</v>
      </c>
      <c r="E397" s="220" t="s">
        <v>1</v>
      </c>
      <c r="F397" s="221" t="s">
        <v>599</v>
      </c>
      <c r="G397" s="13"/>
      <c r="H397" s="222">
        <v>54.539999999999999</v>
      </c>
      <c r="I397" s="223"/>
      <c r="J397" s="13"/>
      <c r="K397" s="13"/>
      <c r="L397" s="218"/>
      <c r="M397" s="224"/>
      <c r="N397" s="225"/>
      <c r="O397" s="225"/>
      <c r="P397" s="225"/>
      <c r="Q397" s="225"/>
      <c r="R397" s="225"/>
      <c r="S397" s="225"/>
      <c r="T397" s="226"/>
      <c r="U397" s="13"/>
      <c r="V397" s="13"/>
      <c r="W397" s="13"/>
      <c r="X397" s="13"/>
      <c r="Y397" s="13"/>
      <c r="Z397" s="13"/>
      <c r="AA397" s="13"/>
      <c r="AB397" s="13"/>
      <c r="AC397" s="13"/>
      <c r="AD397" s="13"/>
      <c r="AE397" s="13"/>
      <c r="AT397" s="220" t="s">
        <v>291</v>
      </c>
      <c r="AU397" s="220" t="s">
        <v>87</v>
      </c>
      <c r="AV397" s="13" t="s">
        <v>87</v>
      </c>
      <c r="AW397" s="13" t="s">
        <v>31</v>
      </c>
      <c r="AX397" s="13" t="s">
        <v>75</v>
      </c>
      <c r="AY397" s="220" t="s">
        <v>283</v>
      </c>
    </row>
    <row r="398" s="14" customFormat="1">
      <c r="A398" s="14"/>
      <c r="B398" s="227"/>
      <c r="C398" s="14"/>
      <c r="D398" s="219" t="s">
        <v>291</v>
      </c>
      <c r="E398" s="228" t="s">
        <v>1</v>
      </c>
      <c r="F398" s="229" t="s">
        <v>293</v>
      </c>
      <c r="G398" s="14"/>
      <c r="H398" s="230">
        <v>2895.9720000000002</v>
      </c>
      <c r="I398" s="231"/>
      <c r="J398" s="14"/>
      <c r="K398" s="14"/>
      <c r="L398" s="227"/>
      <c r="M398" s="232"/>
      <c r="N398" s="233"/>
      <c r="O398" s="233"/>
      <c r="P398" s="233"/>
      <c r="Q398" s="233"/>
      <c r="R398" s="233"/>
      <c r="S398" s="233"/>
      <c r="T398" s="234"/>
      <c r="U398" s="14"/>
      <c r="V398" s="14"/>
      <c r="W398" s="14"/>
      <c r="X398" s="14"/>
      <c r="Y398" s="14"/>
      <c r="Z398" s="14"/>
      <c r="AA398" s="14"/>
      <c r="AB398" s="14"/>
      <c r="AC398" s="14"/>
      <c r="AD398" s="14"/>
      <c r="AE398" s="14"/>
      <c r="AT398" s="228" t="s">
        <v>291</v>
      </c>
      <c r="AU398" s="228" t="s">
        <v>87</v>
      </c>
      <c r="AV398" s="14" t="s">
        <v>289</v>
      </c>
      <c r="AW398" s="14" t="s">
        <v>31</v>
      </c>
      <c r="AX398" s="14" t="s">
        <v>82</v>
      </c>
      <c r="AY398" s="228" t="s">
        <v>283</v>
      </c>
    </row>
    <row r="399" s="2" customFormat="1" ht="24.15" customHeight="1">
      <c r="A399" s="37"/>
      <c r="B399" s="168"/>
      <c r="C399" s="204" t="s">
        <v>616</v>
      </c>
      <c r="D399" s="204" t="s">
        <v>285</v>
      </c>
      <c r="E399" s="205" t="s">
        <v>617</v>
      </c>
      <c r="F399" s="206" t="s">
        <v>618</v>
      </c>
      <c r="G399" s="207" t="s">
        <v>288</v>
      </c>
      <c r="H399" s="208">
        <v>2895.9720000000002</v>
      </c>
      <c r="I399" s="209"/>
      <c r="J399" s="210">
        <f>ROUND(I399*H399,2)</f>
        <v>0</v>
      </c>
      <c r="K399" s="211"/>
      <c r="L399" s="38"/>
      <c r="M399" s="212" t="s">
        <v>1</v>
      </c>
      <c r="N399" s="213" t="s">
        <v>41</v>
      </c>
      <c r="O399" s="81"/>
      <c r="P399" s="214">
        <f>O399*H399</f>
        <v>0</v>
      </c>
      <c r="Q399" s="214">
        <v>0.00014999999999999999</v>
      </c>
      <c r="R399" s="214">
        <f>Q399*H399</f>
        <v>0.4343958</v>
      </c>
      <c r="S399" s="214">
        <v>0</v>
      </c>
      <c r="T399" s="215">
        <f>S399*H399</f>
        <v>0</v>
      </c>
      <c r="U399" s="37"/>
      <c r="V399" s="37"/>
      <c r="W399" s="37"/>
      <c r="X399" s="37"/>
      <c r="Y399" s="37"/>
      <c r="Z399" s="37"/>
      <c r="AA399" s="37"/>
      <c r="AB399" s="37"/>
      <c r="AC399" s="37"/>
      <c r="AD399" s="37"/>
      <c r="AE399" s="37"/>
      <c r="AR399" s="216" t="s">
        <v>289</v>
      </c>
      <c r="AT399" s="216" t="s">
        <v>285</v>
      </c>
      <c r="AU399" s="216" t="s">
        <v>87</v>
      </c>
      <c r="AY399" s="18" t="s">
        <v>283</v>
      </c>
      <c r="BE399" s="217">
        <f>IF(N399="základná",J399,0)</f>
        <v>0</v>
      </c>
      <c r="BF399" s="217">
        <f>IF(N399="znížená",J399,0)</f>
        <v>0</v>
      </c>
      <c r="BG399" s="217">
        <f>IF(N399="zákl. prenesená",J399,0)</f>
        <v>0</v>
      </c>
      <c r="BH399" s="217">
        <f>IF(N399="zníž. prenesená",J399,0)</f>
        <v>0</v>
      </c>
      <c r="BI399" s="217">
        <f>IF(N399="nulová",J399,0)</f>
        <v>0</v>
      </c>
      <c r="BJ399" s="18" t="s">
        <v>87</v>
      </c>
      <c r="BK399" s="217">
        <f>ROUND(I399*H399,2)</f>
        <v>0</v>
      </c>
      <c r="BL399" s="18" t="s">
        <v>289</v>
      </c>
      <c r="BM399" s="216" t="s">
        <v>619</v>
      </c>
    </row>
    <row r="400" s="13" customFormat="1">
      <c r="A400" s="13"/>
      <c r="B400" s="218"/>
      <c r="C400" s="13"/>
      <c r="D400" s="219" t="s">
        <v>291</v>
      </c>
      <c r="E400" s="220" t="s">
        <v>1</v>
      </c>
      <c r="F400" s="221" t="s">
        <v>595</v>
      </c>
      <c r="G400" s="13"/>
      <c r="H400" s="222">
        <v>274.56</v>
      </c>
      <c r="I400" s="223"/>
      <c r="J400" s="13"/>
      <c r="K400" s="13"/>
      <c r="L400" s="218"/>
      <c r="M400" s="224"/>
      <c r="N400" s="225"/>
      <c r="O400" s="225"/>
      <c r="P400" s="225"/>
      <c r="Q400" s="225"/>
      <c r="R400" s="225"/>
      <c r="S400" s="225"/>
      <c r="T400" s="226"/>
      <c r="U400" s="13"/>
      <c r="V400" s="13"/>
      <c r="W400" s="13"/>
      <c r="X400" s="13"/>
      <c r="Y400" s="13"/>
      <c r="Z400" s="13"/>
      <c r="AA400" s="13"/>
      <c r="AB400" s="13"/>
      <c r="AC400" s="13"/>
      <c r="AD400" s="13"/>
      <c r="AE400" s="13"/>
      <c r="AT400" s="220" t="s">
        <v>291</v>
      </c>
      <c r="AU400" s="220" t="s">
        <v>87</v>
      </c>
      <c r="AV400" s="13" t="s">
        <v>87</v>
      </c>
      <c r="AW400" s="13" t="s">
        <v>31</v>
      </c>
      <c r="AX400" s="13" t="s">
        <v>75</v>
      </c>
      <c r="AY400" s="220" t="s">
        <v>283</v>
      </c>
    </row>
    <row r="401" s="13" customFormat="1">
      <c r="A401" s="13"/>
      <c r="B401" s="218"/>
      <c r="C401" s="13"/>
      <c r="D401" s="219" t="s">
        <v>291</v>
      </c>
      <c r="E401" s="220" t="s">
        <v>1</v>
      </c>
      <c r="F401" s="221" t="s">
        <v>596</v>
      </c>
      <c r="G401" s="13"/>
      <c r="H401" s="222">
        <v>164.41999999999999</v>
      </c>
      <c r="I401" s="223"/>
      <c r="J401" s="13"/>
      <c r="K401" s="13"/>
      <c r="L401" s="218"/>
      <c r="M401" s="224"/>
      <c r="N401" s="225"/>
      <c r="O401" s="225"/>
      <c r="P401" s="225"/>
      <c r="Q401" s="225"/>
      <c r="R401" s="225"/>
      <c r="S401" s="225"/>
      <c r="T401" s="226"/>
      <c r="U401" s="13"/>
      <c r="V401" s="13"/>
      <c r="W401" s="13"/>
      <c r="X401" s="13"/>
      <c r="Y401" s="13"/>
      <c r="Z401" s="13"/>
      <c r="AA401" s="13"/>
      <c r="AB401" s="13"/>
      <c r="AC401" s="13"/>
      <c r="AD401" s="13"/>
      <c r="AE401" s="13"/>
      <c r="AT401" s="220" t="s">
        <v>291</v>
      </c>
      <c r="AU401" s="220" t="s">
        <v>87</v>
      </c>
      <c r="AV401" s="13" t="s">
        <v>87</v>
      </c>
      <c r="AW401" s="13" t="s">
        <v>31</v>
      </c>
      <c r="AX401" s="13" t="s">
        <v>75</v>
      </c>
      <c r="AY401" s="220" t="s">
        <v>283</v>
      </c>
    </row>
    <row r="402" s="13" customFormat="1">
      <c r="A402" s="13"/>
      <c r="B402" s="218"/>
      <c r="C402" s="13"/>
      <c r="D402" s="219" t="s">
        <v>291</v>
      </c>
      <c r="E402" s="220" t="s">
        <v>1</v>
      </c>
      <c r="F402" s="221" t="s">
        <v>597</v>
      </c>
      <c r="G402" s="13"/>
      <c r="H402" s="222">
        <v>1522.135</v>
      </c>
      <c r="I402" s="223"/>
      <c r="J402" s="13"/>
      <c r="K402" s="13"/>
      <c r="L402" s="218"/>
      <c r="M402" s="224"/>
      <c r="N402" s="225"/>
      <c r="O402" s="225"/>
      <c r="P402" s="225"/>
      <c r="Q402" s="225"/>
      <c r="R402" s="225"/>
      <c r="S402" s="225"/>
      <c r="T402" s="226"/>
      <c r="U402" s="13"/>
      <c r="V402" s="13"/>
      <c r="W402" s="13"/>
      <c r="X402" s="13"/>
      <c r="Y402" s="13"/>
      <c r="Z402" s="13"/>
      <c r="AA402" s="13"/>
      <c r="AB402" s="13"/>
      <c r="AC402" s="13"/>
      <c r="AD402" s="13"/>
      <c r="AE402" s="13"/>
      <c r="AT402" s="220" t="s">
        <v>291</v>
      </c>
      <c r="AU402" s="220" t="s">
        <v>87</v>
      </c>
      <c r="AV402" s="13" t="s">
        <v>87</v>
      </c>
      <c r="AW402" s="13" t="s">
        <v>31</v>
      </c>
      <c r="AX402" s="13" t="s">
        <v>75</v>
      </c>
      <c r="AY402" s="220" t="s">
        <v>283</v>
      </c>
    </row>
    <row r="403" s="13" customFormat="1">
      <c r="A403" s="13"/>
      <c r="B403" s="218"/>
      <c r="C403" s="13"/>
      <c r="D403" s="219" t="s">
        <v>291</v>
      </c>
      <c r="E403" s="220" t="s">
        <v>1</v>
      </c>
      <c r="F403" s="221" t="s">
        <v>598</v>
      </c>
      <c r="G403" s="13"/>
      <c r="H403" s="222">
        <v>226.16999999999999</v>
      </c>
      <c r="I403" s="223"/>
      <c r="J403" s="13"/>
      <c r="K403" s="13"/>
      <c r="L403" s="218"/>
      <c r="M403" s="224"/>
      <c r="N403" s="225"/>
      <c r="O403" s="225"/>
      <c r="P403" s="225"/>
      <c r="Q403" s="225"/>
      <c r="R403" s="225"/>
      <c r="S403" s="225"/>
      <c r="T403" s="226"/>
      <c r="U403" s="13"/>
      <c r="V403" s="13"/>
      <c r="W403" s="13"/>
      <c r="X403" s="13"/>
      <c r="Y403" s="13"/>
      <c r="Z403" s="13"/>
      <c r="AA403" s="13"/>
      <c r="AB403" s="13"/>
      <c r="AC403" s="13"/>
      <c r="AD403" s="13"/>
      <c r="AE403" s="13"/>
      <c r="AT403" s="220" t="s">
        <v>291</v>
      </c>
      <c r="AU403" s="220" t="s">
        <v>87</v>
      </c>
      <c r="AV403" s="13" t="s">
        <v>87</v>
      </c>
      <c r="AW403" s="13" t="s">
        <v>31</v>
      </c>
      <c r="AX403" s="13" t="s">
        <v>75</v>
      </c>
      <c r="AY403" s="220" t="s">
        <v>283</v>
      </c>
    </row>
    <row r="404" s="13" customFormat="1">
      <c r="A404" s="13"/>
      <c r="B404" s="218"/>
      <c r="C404" s="13"/>
      <c r="D404" s="219" t="s">
        <v>291</v>
      </c>
      <c r="E404" s="220" t="s">
        <v>1</v>
      </c>
      <c r="F404" s="221" t="s">
        <v>599</v>
      </c>
      <c r="G404" s="13"/>
      <c r="H404" s="222">
        <v>54.539999999999999</v>
      </c>
      <c r="I404" s="223"/>
      <c r="J404" s="13"/>
      <c r="K404" s="13"/>
      <c r="L404" s="218"/>
      <c r="M404" s="224"/>
      <c r="N404" s="225"/>
      <c r="O404" s="225"/>
      <c r="P404" s="225"/>
      <c r="Q404" s="225"/>
      <c r="R404" s="225"/>
      <c r="S404" s="225"/>
      <c r="T404" s="226"/>
      <c r="U404" s="13"/>
      <c r="V404" s="13"/>
      <c r="W404" s="13"/>
      <c r="X404" s="13"/>
      <c r="Y404" s="13"/>
      <c r="Z404" s="13"/>
      <c r="AA404" s="13"/>
      <c r="AB404" s="13"/>
      <c r="AC404" s="13"/>
      <c r="AD404" s="13"/>
      <c r="AE404" s="13"/>
      <c r="AT404" s="220" t="s">
        <v>291</v>
      </c>
      <c r="AU404" s="220" t="s">
        <v>87</v>
      </c>
      <c r="AV404" s="13" t="s">
        <v>87</v>
      </c>
      <c r="AW404" s="13" t="s">
        <v>31</v>
      </c>
      <c r="AX404" s="13" t="s">
        <v>75</v>
      </c>
      <c r="AY404" s="220" t="s">
        <v>283</v>
      </c>
    </row>
    <row r="405" s="13" customFormat="1">
      <c r="A405" s="13"/>
      <c r="B405" s="218"/>
      <c r="C405" s="13"/>
      <c r="D405" s="219" t="s">
        <v>291</v>
      </c>
      <c r="E405" s="220" t="s">
        <v>1</v>
      </c>
      <c r="F405" s="221" t="s">
        <v>611</v>
      </c>
      <c r="G405" s="13"/>
      <c r="H405" s="222">
        <v>100.31</v>
      </c>
      <c r="I405" s="223"/>
      <c r="J405" s="13"/>
      <c r="K405" s="13"/>
      <c r="L405" s="218"/>
      <c r="M405" s="224"/>
      <c r="N405" s="225"/>
      <c r="O405" s="225"/>
      <c r="P405" s="225"/>
      <c r="Q405" s="225"/>
      <c r="R405" s="225"/>
      <c r="S405" s="225"/>
      <c r="T405" s="226"/>
      <c r="U405" s="13"/>
      <c r="V405" s="13"/>
      <c r="W405" s="13"/>
      <c r="X405" s="13"/>
      <c r="Y405" s="13"/>
      <c r="Z405" s="13"/>
      <c r="AA405" s="13"/>
      <c r="AB405" s="13"/>
      <c r="AC405" s="13"/>
      <c r="AD405" s="13"/>
      <c r="AE405" s="13"/>
      <c r="AT405" s="220" t="s">
        <v>291</v>
      </c>
      <c r="AU405" s="220" t="s">
        <v>87</v>
      </c>
      <c r="AV405" s="13" t="s">
        <v>87</v>
      </c>
      <c r="AW405" s="13" t="s">
        <v>31</v>
      </c>
      <c r="AX405" s="13" t="s">
        <v>75</v>
      </c>
      <c r="AY405" s="220" t="s">
        <v>283</v>
      </c>
    </row>
    <row r="406" s="13" customFormat="1">
      <c r="A406" s="13"/>
      <c r="B406" s="218"/>
      <c r="C406" s="13"/>
      <c r="D406" s="219" t="s">
        <v>291</v>
      </c>
      <c r="E406" s="220" t="s">
        <v>1</v>
      </c>
      <c r="F406" s="221" t="s">
        <v>604</v>
      </c>
      <c r="G406" s="13"/>
      <c r="H406" s="222">
        <v>35.359999999999999</v>
      </c>
      <c r="I406" s="223"/>
      <c r="J406" s="13"/>
      <c r="K406" s="13"/>
      <c r="L406" s="218"/>
      <c r="M406" s="224"/>
      <c r="N406" s="225"/>
      <c r="O406" s="225"/>
      <c r="P406" s="225"/>
      <c r="Q406" s="225"/>
      <c r="R406" s="225"/>
      <c r="S406" s="225"/>
      <c r="T406" s="226"/>
      <c r="U406" s="13"/>
      <c r="V406" s="13"/>
      <c r="W406" s="13"/>
      <c r="X406" s="13"/>
      <c r="Y406" s="13"/>
      <c r="Z406" s="13"/>
      <c r="AA406" s="13"/>
      <c r="AB406" s="13"/>
      <c r="AC406" s="13"/>
      <c r="AD406" s="13"/>
      <c r="AE406" s="13"/>
      <c r="AT406" s="220" t="s">
        <v>291</v>
      </c>
      <c r="AU406" s="220" t="s">
        <v>87</v>
      </c>
      <c r="AV406" s="13" t="s">
        <v>87</v>
      </c>
      <c r="AW406" s="13" t="s">
        <v>31</v>
      </c>
      <c r="AX406" s="13" t="s">
        <v>75</v>
      </c>
      <c r="AY406" s="220" t="s">
        <v>283</v>
      </c>
    </row>
    <row r="407" s="13" customFormat="1">
      <c r="A407" s="13"/>
      <c r="B407" s="218"/>
      <c r="C407" s="13"/>
      <c r="D407" s="219" t="s">
        <v>291</v>
      </c>
      <c r="E407" s="220" t="s">
        <v>1</v>
      </c>
      <c r="F407" s="221" t="s">
        <v>605</v>
      </c>
      <c r="G407" s="13"/>
      <c r="H407" s="222">
        <v>518.47699999999998</v>
      </c>
      <c r="I407" s="223"/>
      <c r="J407" s="13"/>
      <c r="K407" s="13"/>
      <c r="L407" s="218"/>
      <c r="M407" s="224"/>
      <c r="N407" s="225"/>
      <c r="O407" s="225"/>
      <c r="P407" s="225"/>
      <c r="Q407" s="225"/>
      <c r="R407" s="225"/>
      <c r="S407" s="225"/>
      <c r="T407" s="226"/>
      <c r="U407" s="13"/>
      <c r="V407" s="13"/>
      <c r="W407" s="13"/>
      <c r="X407" s="13"/>
      <c r="Y407" s="13"/>
      <c r="Z407" s="13"/>
      <c r="AA407" s="13"/>
      <c r="AB407" s="13"/>
      <c r="AC407" s="13"/>
      <c r="AD407" s="13"/>
      <c r="AE407" s="13"/>
      <c r="AT407" s="220" t="s">
        <v>291</v>
      </c>
      <c r="AU407" s="220" t="s">
        <v>87</v>
      </c>
      <c r="AV407" s="13" t="s">
        <v>87</v>
      </c>
      <c r="AW407" s="13" t="s">
        <v>31</v>
      </c>
      <c r="AX407" s="13" t="s">
        <v>75</v>
      </c>
      <c r="AY407" s="220" t="s">
        <v>283</v>
      </c>
    </row>
    <row r="408" s="14" customFormat="1">
      <c r="A408" s="14"/>
      <c r="B408" s="227"/>
      <c r="C408" s="14"/>
      <c r="D408" s="219" t="s">
        <v>291</v>
      </c>
      <c r="E408" s="228" t="s">
        <v>1</v>
      </c>
      <c r="F408" s="229" t="s">
        <v>293</v>
      </c>
      <c r="G408" s="14"/>
      <c r="H408" s="230">
        <v>2895.9719999999998</v>
      </c>
      <c r="I408" s="231"/>
      <c r="J408" s="14"/>
      <c r="K408" s="14"/>
      <c r="L408" s="227"/>
      <c r="M408" s="232"/>
      <c r="N408" s="233"/>
      <c r="O408" s="233"/>
      <c r="P408" s="233"/>
      <c r="Q408" s="233"/>
      <c r="R408" s="233"/>
      <c r="S408" s="233"/>
      <c r="T408" s="234"/>
      <c r="U408" s="14"/>
      <c r="V408" s="14"/>
      <c r="W408" s="14"/>
      <c r="X408" s="14"/>
      <c r="Y408" s="14"/>
      <c r="Z408" s="14"/>
      <c r="AA408" s="14"/>
      <c r="AB408" s="14"/>
      <c r="AC408" s="14"/>
      <c r="AD408" s="14"/>
      <c r="AE408" s="14"/>
      <c r="AT408" s="228" t="s">
        <v>291</v>
      </c>
      <c r="AU408" s="228" t="s">
        <v>87</v>
      </c>
      <c r="AV408" s="14" t="s">
        <v>289</v>
      </c>
      <c r="AW408" s="14" t="s">
        <v>31</v>
      </c>
      <c r="AX408" s="14" t="s">
        <v>82</v>
      </c>
      <c r="AY408" s="228" t="s">
        <v>283</v>
      </c>
    </row>
    <row r="409" s="2" customFormat="1" ht="24.15" customHeight="1">
      <c r="A409" s="37"/>
      <c r="B409" s="168"/>
      <c r="C409" s="204" t="s">
        <v>620</v>
      </c>
      <c r="D409" s="204" t="s">
        <v>285</v>
      </c>
      <c r="E409" s="205" t="s">
        <v>621</v>
      </c>
      <c r="F409" s="206" t="s">
        <v>622</v>
      </c>
      <c r="G409" s="207" t="s">
        <v>288</v>
      </c>
      <c r="H409" s="208">
        <v>16.699999999999999</v>
      </c>
      <c r="I409" s="209"/>
      <c r="J409" s="210">
        <f>ROUND(I409*H409,2)</f>
        <v>0</v>
      </c>
      <c r="K409" s="211"/>
      <c r="L409" s="38"/>
      <c r="M409" s="212" t="s">
        <v>1</v>
      </c>
      <c r="N409" s="213" t="s">
        <v>41</v>
      </c>
      <c r="O409" s="81"/>
      <c r="P409" s="214">
        <f>O409*H409</f>
        <v>0</v>
      </c>
      <c r="Q409" s="214">
        <v>0.31498999999999999</v>
      </c>
      <c r="R409" s="214">
        <f>Q409*H409</f>
        <v>5.2603329999999993</v>
      </c>
      <c r="S409" s="214">
        <v>0</v>
      </c>
      <c r="T409" s="215">
        <f>S409*H409</f>
        <v>0</v>
      </c>
      <c r="U409" s="37"/>
      <c r="V409" s="37"/>
      <c r="W409" s="37"/>
      <c r="X409" s="37"/>
      <c r="Y409" s="37"/>
      <c r="Z409" s="37"/>
      <c r="AA409" s="37"/>
      <c r="AB409" s="37"/>
      <c r="AC409" s="37"/>
      <c r="AD409" s="37"/>
      <c r="AE409" s="37"/>
      <c r="AR409" s="216" t="s">
        <v>289</v>
      </c>
      <c r="AT409" s="216" t="s">
        <v>285</v>
      </c>
      <c r="AU409" s="216" t="s">
        <v>87</v>
      </c>
      <c r="AY409" s="18" t="s">
        <v>283</v>
      </c>
      <c r="BE409" s="217">
        <f>IF(N409="základná",J409,0)</f>
        <v>0</v>
      </c>
      <c r="BF409" s="217">
        <f>IF(N409="znížená",J409,0)</f>
        <v>0</v>
      </c>
      <c r="BG409" s="217">
        <f>IF(N409="zákl. prenesená",J409,0)</f>
        <v>0</v>
      </c>
      <c r="BH409" s="217">
        <f>IF(N409="zníž. prenesená",J409,0)</f>
        <v>0</v>
      </c>
      <c r="BI409" s="217">
        <f>IF(N409="nulová",J409,0)</f>
        <v>0</v>
      </c>
      <c r="BJ409" s="18" t="s">
        <v>87</v>
      </c>
      <c r="BK409" s="217">
        <f>ROUND(I409*H409,2)</f>
        <v>0</v>
      </c>
      <c r="BL409" s="18" t="s">
        <v>289</v>
      </c>
      <c r="BM409" s="216" t="s">
        <v>623</v>
      </c>
    </row>
    <row r="410" s="13" customFormat="1">
      <c r="A410" s="13"/>
      <c r="B410" s="218"/>
      <c r="C410" s="13"/>
      <c r="D410" s="219" t="s">
        <v>291</v>
      </c>
      <c r="E410" s="220" t="s">
        <v>1</v>
      </c>
      <c r="F410" s="221" t="s">
        <v>624</v>
      </c>
      <c r="G410" s="13"/>
      <c r="H410" s="222">
        <v>11.5</v>
      </c>
      <c r="I410" s="223"/>
      <c r="J410" s="13"/>
      <c r="K410" s="13"/>
      <c r="L410" s="218"/>
      <c r="M410" s="224"/>
      <c r="N410" s="225"/>
      <c r="O410" s="225"/>
      <c r="P410" s="225"/>
      <c r="Q410" s="225"/>
      <c r="R410" s="225"/>
      <c r="S410" s="225"/>
      <c r="T410" s="226"/>
      <c r="U410" s="13"/>
      <c r="V410" s="13"/>
      <c r="W410" s="13"/>
      <c r="X410" s="13"/>
      <c r="Y410" s="13"/>
      <c r="Z410" s="13"/>
      <c r="AA410" s="13"/>
      <c r="AB410" s="13"/>
      <c r="AC410" s="13"/>
      <c r="AD410" s="13"/>
      <c r="AE410" s="13"/>
      <c r="AT410" s="220" t="s">
        <v>291</v>
      </c>
      <c r="AU410" s="220" t="s">
        <v>87</v>
      </c>
      <c r="AV410" s="13" t="s">
        <v>87</v>
      </c>
      <c r="AW410" s="13" t="s">
        <v>31</v>
      </c>
      <c r="AX410" s="13" t="s">
        <v>75</v>
      </c>
      <c r="AY410" s="220" t="s">
        <v>283</v>
      </c>
    </row>
    <row r="411" s="13" customFormat="1">
      <c r="A411" s="13"/>
      <c r="B411" s="218"/>
      <c r="C411" s="13"/>
      <c r="D411" s="219" t="s">
        <v>291</v>
      </c>
      <c r="E411" s="220" t="s">
        <v>1</v>
      </c>
      <c r="F411" s="221" t="s">
        <v>575</v>
      </c>
      <c r="G411" s="13"/>
      <c r="H411" s="222">
        <v>5.2000000000000002</v>
      </c>
      <c r="I411" s="223"/>
      <c r="J411" s="13"/>
      <c r="K411" s="13"/>
      <c r="L411" s="218"/>
      <c r="M411" s="224"/>
      <c r="N411" s="225"/>
      <c r="O411" s="225"/>
      <c r="P411" s="225"/>
      <c r="Q411" s="225"/>
      <c r="R411" s="225"/>
      <c r="S411" s="225"/>
      <c r="T411" s="226"/>
      <c r="U411" s="13"/>
      <c r="V411" s="13"/>
      <c r="W411" s="13"/>
      <c r="X411" s="13"/>
      <c r="Y411" s="13"/>
      <c r="Z411" s="13"/>
      <c r="AA411" s="13"/>
      <c r="AB411" s="13"/>
      <c r="AC411" s="13"/>
      <c r="AD411" s="13"/>
      <c r="AE411" s="13"/>
      <c r="AT411" s="220" t="s">
        <v>291</v>
      </c>
      <c r="AU411" s="220" t="s">
        <v>87</v>
      </c>
      <c r="AV411" s="13" t="s">
        <v>87</v>
      </c>
      <c r="AW411" s="13" t="s">
        <v>31</v>
      </c>
      <c r="AX411" s="13" t="s">
        <v>75</v>
      </c>
      <c r="AY411" s="220" t="s">
        <v>283</v>
      </c>
    </row>
    <row r="412" s="14" customFormat="1">
      <c r="A412" s="14"/>
      <c r="B412" s="227"/>
      <c r="C412" s="14"/>
      <c r="D412" s="219" t="s">
        <v>291</v>
      </c>
      <c r="E412" s="228" t="s">
        <v>1</v>
      </c>
      <c r="F412" s="229" t="s">
        <v>293</v>
      </c>
      <c r="G412" s="14"/>
      <c r="H412" s="230">
        <v>16.699999999999999</v>
      </c>
      <c r="I412" s="231"/>
      <c r="J412" s="14"/>
      <c r="K412" s="14"/>
      <c r="L412" s="227"/>
      <c r="M412" s="232"/>
      <c r="N412" s="233"/>
      <c r="O412" s="233"/>
      <c r="P412" s="233"/>
      <c r="Q412" s="233"/>
      <c r="R412" s="233"/>
      <c r="S412" s="233"/>
      <c r="T412" s="234"/>
      <c r="U412" s="14"/>
      <c r="V412" s="14"/>
      <c r="W412" s="14"/>
      <c r="X412" s="14"/>
      <c r="Y412" s="14"/>
      <c r="Z412" s="14"/>
      <c r="AA412" s="14"/>
      <c r="AB412" s="14"/>
      <c r="AC412" s="14"/>
      <c r="AD412" s="14"/>
      <c r="AE412" s="14"/>
      <c r="AT412" s="228" t="s">
        <v>291</v>
      </c>
      <c r="AU412" s="228" t="s">
        <v>87</v>
      </c>
      <c r="AV412" s="14" t="s">
        <v>289</v>
      </c>
      <c r="AW412" s="14" t="s">
        <v>31</v>
      </c>
      <c r="AX412" s="14" t="s">
        <v>82</v>
      </c>
      <c r="AY412" s="228" t="s">
        <v>283</v>
      </c>
    </row>
    <row r="413" s="2" customFormat="1" ht="24.15" customHeight="1">
      <c r="A413" s="37"/>
      <c r="B413" s="168"/>
      <c r="C413" s="204" t="s">
        <v>625</v>
      </c>
      <c r="D413" s="253" t="s">
        <v>285</v>
      </c>
      <c r="E413" s="205" t="s">
        <v>626</v>
      </c>
      <c r="F413" s="206" t="s">
        <v>627</v>
      </c>
      <c r="G413" s="207" t="s">
        <v>373</v>
      </c>
      <c r="H413" s="208">
        <v>215</v>
      </c>
      <c r="I413" s="209"/>
      <c r="J413" s="210">
        <f>ROUND(I413*H413,2)</f>
        <v>0</v>
      </c>
      <c r="K413" s="211"/>
      <c r="L413" s="38"/>
      <c r="M413" s="212" t="s">
        <v>1</v>
      </c>
      <c r="N413" s="213" t="s">
        <v>41</v>
      </c>
      <c r="O413" s="81"/>
      <c r="P413" s="214">
        <f>O413*H413</f>
        <v>0</v>
      </c>
      <c r="Q413" s="214">
        <v>0.017500000000000002</v>
      </c>
      <c r="R413" s="214">
        <f>Q413*H413</f>
        <v>3.7625000000000002</v>
      </c>
      <c r="S413" s="214">
        <v>0</v>
      </c>
      <c r="T413" s="215">
        <f>S413*H413</f>
        <v>0</v>
      </c>
      <c r="U413" s="37"/>
      <c r="V413" s="37"/>
      <c r="W413" s="37"/>
      <c r="X413" s="37"/>
      <c r="Y413" s="37"/>
      <c r="Z413" s="37"/>
      <c r="AA413" s="37"/>
      <c r="AB413" s="37"/>
      <c r="AC413" s="37"/>
      <c r="AD413" s="37"/>
      <c r="AE413" s="37"/>
      <c r="AR413" s="216" t="s">
        <v>289</v>
      </c>
      <c r="AT413" s="216" t="s">
        <v>285</v>
      </c>
      <c r="AU413" s="216" t="s">
        <v>87</v>
      </c>
      <c r="AY413" s="18" t="s">
        <v>283</v>
      </c>
      <c r="BE413" s="217">
        <f>IF(N413="základná",J413,0)</f>
        <v>0</v>
      </c>
      <c r="BF413" s="217">
        <f>IF(N413="znížená",J413,0)</f>
        <v>0</v>
      </c>
      <c r="BG413" s="217">
        <f>IF(N413="zákl. prenesená",J413,0)</f>
        <v>0</v>
      </c>
      <c r="BH413" s="217">
        <f>IF(N413="zníž. prenesená",J413,0)</f>
        <v>0</v>
      </c>
      <c r="BI413" s="217">
        <f>IF(N413="nulová",J413,0)</f>
        <v>0</v>
      </c>
      <c r="BJ413" s="18" t="s">
        <v>87</v>
      </c>
      <c r="BK413" s="217">
        <f>ROUND(I413*H413,2)</f>
        <v>0</v>
      </c>
      <c r="BL413" s="18" t="s">
        <v>289</v>
      </c>
      <c r="BM413" s="216" t="s">
        <v>628</v>
      </c>
    </row>
    <row r="414" s="13" customFormat="1">
      <c r="A414" s="13"/>
      <c r="B414" s="218"/>
      <c r="C414" s="13"/>
      <c r="D414" s="219" t="s">
        <v>291</v>
      </c>
      <c r="E414" s="220" t="s">
        <v>1</v>
      </c>
      <c r="F414" s="221" t="s">
        <v>629</v>
      </c>
      <c r="G414" s="13"/>
      <c r="H414" s="222">
        <v>81</v>
      </c>
      <c r="I414" s="223"/>
      <c r="J414" s="13"/>
      <c r="K414" s="13"/>
      <c r="L414" s="218"/>
      <c r="M414" s="224"/>
      <c r="N414" s="225"/>
      <c r="O414" s="225"/>
      <c r="P414" s="225"/>
      <c r="Q414" s="225"/>
      <c r="R414" s="225"/>
      <c r="S414" s="225"/>
      <c r="T414" s="226"/>
      <c r="U414" s="13"/>
      <c r="V414" s="13"/>
      <c r="W414" s="13"/>
      <c r="X414" s="13"/>
      <c r="Y414" s="13"/>
      <c r="Z414" s="13"/>
      <c r="AA414" s="13"/>
      <c r="AB414" s="13"/>
      <c r="AC414" s="13"/>
      <c r="AD414" s="13"/>
      <c r="AE414" s="13"/>
      <c r="AT414" s="220" t="s">
        <v>291</v>
      </c>
      <c r="AU414" s="220" t="s">
        <v>87</v>
      </c>
      <c r="AV414" s="13" t="s">
        <v>87</v>
      </c>
      <c r="AW414" s="13" t="s">
        <v>31</v>
      </c>
      <c r="AX414" s="13" t="s">
        <v>75</v>
      </c>
      <c r="AY414" s="220" t="s">
        <v>283</v>
      </c>
    </row>
    <row r="415" s="13" customFormat="1">
      <c r="A415" s="13"/>
      <c r="B415" s="218"/>
      <c r="C415" s="13"/>
      <c r="D415" s="219" t="s">
        <v>291</v>
      </c>
      <c r="E415" s="220" t="s">
        <v>1</v>
      </c>
      <c r="F415" s="221" t="s">
        <v>630</v>
      </c>
      <c r="G415" s="13"/>
      <c r="H415" s="222">
        <v>92</v>
      </c>
      <c r="I415" s="223"/>
      <c r="J415" s="13"/>
      <c r="K415" s="13"/>
      <c r="L415" s="218"/>
      <c r="M415" s="224"/>
      <c r="N415" s="225"/>
      <c r="O415" s="225"/>
      <c r="P415" s="225"/>
      <c r="Q415" s="225"/>
      <c r="R415" s="225"/>
      <c r="S415" s="225"/>
      <c r="T415" s="226"/>
      <c r="U415" s="13"/>
      <c r="V415" s="13"/>
      <c r="W415" s="13"/>
      <c r="X415" s="13"/>
      <c r="Y415" s="13"/>
      <c r="Z415" s="13"/>
      <c r="AA415" s="13"/>
      <c r="AB415" s="13"/>
      <c r="AC415" s="13"/>
      <c r="AD415" s="13"/>
      <c r="AE415" s="13"/>
      <c r="AT415" s="220" t="s">
        <v>291</v>
      </c>
      <c r="AU415" s="220" t="s">
        <v>87</v>
      </c>
      <c r="AV415" s="13" t="s">
        <v>87</v>
      </c>
      <c r="AW415" s="13" t="s">
        <v>31</v>
      </c>
      <c r="AX415" s="13" t="s">
        <v>75</v>
      </c>
      <c r="AY415" s="220" t="s">
        <v>283</v>
      </c>
    </row>
    <row r="416" s="13" customFormat="1">
      <c r="A416" s="13"/>
      <c r="B416" s="218"/>
      <c r="C416" s="13"/>
      <c r="D416" s="219" t="s">
        <v>291</v>
      </c>
      <c r="E416" s="220" t="s">
        <v>1</v>
      </c>
      <c r="F416" s="221" t="s">
        <v>631</v>
      </c>
      <c r="G416" s="13"/>
      <c r="H416" s="222">
        <v>42</v>
      </c>
      <c r="I416" s="223"/>
      <c r="J416" s="13"/>
      <c r="K416" s="13"/>
      <c r="L416" s="218"/>
      <c r="M416" s="224"/>
      <c r="N416" s="225"/>
      <c r="O416" s="225"/>
      <c r="P416" s="225"/>
      <c r="Q416" s="225"/>
      <c r="R416" s="225"/>
      <c r="S416" s="225"/>
      <c r="T416" s="226"/>
      <c r="U416" s="13"/>
      <c r="V416" s="13"/>
      <c r="W416" s="13"/>
      <c r="X416" s="13"/>
      <c r="Y416" s="13"/>
      <c r="Z416" s="13"/>
      <c r="AA416" s="13"/>
      <c r="AB416" s="13"/>
      <c r="AC416" s="13"/>
      <c r="AD416" s="13"/>
      <c r="AE416" s="13"/>
      <c r="AT416" s="220" t="s">
        <v>291</v>
      </c>
      <c r="AU416" s="220" t="s">
        <v>87</v>
      </c>
      <c r="AV416" s="13" t="s">
        <v>87</v>
      </c>
      <c r="AW416" s="13" t="s">
        <v>31</v>
      </c>
      <c r="AX416" s="13" t="s">
        <v>75</v>
      </c>
      <c r="AY416" s="220" t="s">
        <v>283</v>
      </c>
    </row>
    <row r="417" s="14" customFormat="1">
      <c r="A417" s="14"/>
      <c r="B417" s="227"/>
      <c r="C417" s="14"/>
      <c r="D417" s="219" t="s">
        <v>291</v>
      </c>
      <c r="E417" s="228" t="s">
        <v>1</v>
      </c>
      <c r="F417" s="229" t="s">
        <v>293</v>
      </c>
      <c r="G417" s="14"/>
      <c r="H417" s="230">
        <v>215</v>
      </c>
      <c r="I417" s="231"/>
      <c r="J417" s="14"/>
      <c r="K417" s="14"/>
      <c r="L417" s="227"/>
      <c r="M417" s="232"/>
      <c r="N417" s="233"/>
      <c r="O417" s="233"/>
      <c r="P417" s="233"/>
      <c r="Q417" s="233"/>
      <c r="R417" s="233"/>
      <c r="S417" s="233"/>
      <c r="T417" s="234"/>
      <c r="U417" s="14"/>
      <c r="V417" s="14"/>
      <c r="W417" s="14"/>
      <c r="X417" s="14"/>
      <c r="Y417" s="14"/>
      <c r="Z417" s="14"/>
      <c r="AA417" s="14"/>
      <c r="AB417" s="14"/>
      <c r="AC417" s="14"/>
      <c r="AD417" s="14"/>
      <c r="AE417" s="14"/>
      <c r="AT417" s="228" t="s">
        <v>291</v>
      </c>
      <c r="AU417" s="228" t="s">
        <v>87</v>
      </c>
      <c r="AV417" s="14" t="s">
        <v>289</v>
      </c>
      <c r="AW417" s="14" t="s">
        <v>31</v>
      </c>
      <c r="AX417" s="14" t="s">
        <v>82</v>
      </c>
      <c r="AY417" s="228" t="s">
        <v>283</v>
      </c>
    </row>
    <row r="418" s="2" customFormat="1" ht="24.15" customHeight="1">
      <c r="A418" s="37"/>
      <c r="B418" s="168"/>
      <c r="C418" s="242" t="s">
        <v>632</v>
      </c>
      <c r="D418" s="254" t="s">
        <v>582</v>
      </c>
      <c r="E418" s="243" t="s">
        <v>633</v>
      </c>
      <c r="F418" s="244" t="s">
        <v>634</v>
      </c>
      <c r="G418" s="245" t="s">
        <v>373</v>
      </c>
      <c r="H418" s="246">
        <v>41</v>
      </c>
      <c r="I418" s="247"/>
      <c r="J418" s="248">
        <f>ROUND(I418*H418,2)</f>
        <v>0</v>
      </c>
      <c r="K418" s="249"/>
      <c r="L418" s="250"/>
      <c r="M418" s="251" t="s">
        <v>1</v>
      </c>
      <c r="N418" s="252" t="s">
        <v>41</v>
      </c>
      <c r="O418" s="81"/>
      <c r="P418" s="214">
        <f>O418*H418</f>
        <v>0</v>
      </c>
      <c r="Q418" s="214">
        <v>0.010999999999999999</v>
      </c>
      <c r="R418" s="214">
        <f>Q418*H418</f>
        <v>0.45099999999999996</v>
      </c>
      <c r="S418" s="214">
        <v>0</v>
      </c>
      <c r="T418" s="215">
        <f>S418*H418</f>
        <v>0</v>
      </c>
      <c r="U418" s="37"/>
      <c r="V418" s="37"/>
      <c r="W418" s="37"/>
      <c r="X418" s="37"/>
      <c r="Y418" s="37"/>
      <c r="Z418" s="37"/>
      <c r="AA418" s="37"/>
      <c r="AB418" s="37"/>
      <c r="AC418" s="37"/>
      <c r="AD418" s="37"/>
      <c r="AE418" s="37"/>
      <c r="AR418" s="216" t="s">
        <v>319</v>
      </c>
      <c r="AT418" s="216" t="s">
        <v>582</v>
      </c>
      <c r="AU418" s="216" t="s">
        <v>87</v>
      </c>
      <c r="AY418" s="18" t="s">
        <v>283</v>
      </c>
      <c r="BE418" s="217">
        <f>IF(N418="základná",J418,0)</f>
        <v>0</v>
      </c>
      <c r="BF418" s="217">
        <f>IF(N418="znížená",J418,0)</f>
        <v>0</v>
      </c>
      <c r="BG418" s="217">
        <f>IF(N418="zákl. prenesená",J418,0)</f>
        <v>0</v>
      </c>
      <c r="BH418" s="217">
        <f>IF(N418="zníž. prenesená",J418,0)</f>
        <v>0</v>
      </c>
      <c r="BI418" s="217">
        <f>IF(N418="nulová",J418,0)</f>
        <v>0</v>
      </c>
      <c r="BJ418" s="18" t="s">
        <v>87</v>
      </c>
      <c r="BK418" s="217">
        <f>ROUND(I418*H418,2)</f>
        <v>0</v>
      </c>
      <c r="BL418" s="18" t="s">
        <v>289</v>
      </c>
      <c r="BM418" s="216" t="s">
        <v>635</v>
      </c>
    </row>
    <row r="419" s="13" customFormat="1">
      <c r="A419" s="13"/>
      <c r="B419" s="218"/>
      <c r="C419" s="13"/>
      <c r="D419" s="219" t="s">
        <v>291</v>
      </c>
      <c r="E419" s="220" t="s">
        <v>1</v>
      </c>
      <c r="F419" s="221" t="s">
        <v>636</v>
      </c>
      <c r="G419" s="13"/>
      <c r="H419" s="222">
        <v>41</v>
      </c>
      <c r="I419" s="223"/>
      <c r="J419" s="13"/>
      <c r="K419" s="13"/>
      <c r="L419" s="218"/>
      <c r="M419" s="224"/>
      <c r="N419" s="225"/>
      <c r="O419" s="225"/>
      <c r="P419" s="225"/>
      <c r="Q419" s="225"/>
      <c r="R419" s="225"/>
      <c r="S419" s="225"/>
      <c r="T419" s="226"/>
      <c r="U419" s="13"/>
      <c r="V419" s="13"/>
      <c r="W419" s="13"/>
      <c r="X419" s="13"/>
      <c r="Y419" s="13"/>
      <c r="Z419" s="13"/>
      <c r="AA419" s="13"/>
      <c r="AB419" s="13"/>
      <c r="AC419" s="13"/>
      <c r="AD419" s="13"/>
      <c r="AE419" s="13"/>
      <c r="AT419" s="220" t="s">
        <v>291</v>
      </c>
      <c r="AU419" s="220" t="s">
        <v>87</v>
      </c>
      <c r="AV419" s="13" t="s">
        <v>87</v>
      </c>
      <c r="AW419" s="13" t="s">
        <v>31</v>
      </c>
      <c r="AX419" s="13" t="s">
        <v>82</v>
      </c>
      <c r="AY419" s="220" t="s">
        <v>283</v>
      </c>
    </row>
    <row r="420" s="2" customFormat="1" ht="24.15" customHeight="1">
      <c r="A420" s="37"/>
      <c r="B420" s="168"/>
      <c r="C420" s="242" t="s">
        <v>637</v>
      </c>
      <c r="D420" s="242" t="s">
        <v>582</v>
      </c>
      <c r="E420" s="243" t="s">
        <v>638</v>
      </c>
      <c r="F420" s="244" t="s">
        <v>639</v>
      </c>
      <c r="G420" s="245" t="s">
        <v>373</v>
      </c>
      <c r="H420" s="246">
        <v>1</v>
      </c>
      <c r="I420" s="247"/>
      <c r="J420" s="248">
        <f>ROUND(I420*H420,2)</f>
        <v>0</v>
      </c>
      <c r="K420" s="249"/>
      <c r="L420" s="250"/>
      <c r="M420" s="251" t="s">
        <v>1</v>
      </c>
      <c r="N420" s="252" t="s">
        <v>41</v>
      </c>
      <c r="O420" s="81"/>
      <c r="P420" s="214">
        <f>O420*H420</f>
        <v>0</v>
      </c>
      <c r="Q420" s="214">
        <v>0.012</v>
      </c>
      <c r="R420" s="214">
        <f>Q420*H420</f>
        <v>0.012</v>
      </c>
      <c r="S420" s="214">
        <v>0</v>
      </c>
      <c r="T420" s="215">
        <f>S420*H420</f>
        <v>0</v>
      </c>
      <c r="U420" s="37"/>
      <c r="V420" s="37"/>
      <c r="W420" s="37"/>
      <c r="X420" s="37"/>
      <c r="Y420" s="37"/>
      <c r="Z420" s="37"/>
      <c r="AA420" s="37"/>
      <c r="AB420" s="37"/>
      <c r="AC420" s="37"/>
      <c r="AD420" s="37"/>
      <c r="AE420" s="37"/>
      <c r="AR420" s="216" t="s">
        <v>319</v>
      </c>
      <c r="AT420" s="216" t="s">
        <v>582</v>
      </c>
      <c r="AU420" s="216" t="s">
        <v>87</v>
      </c>
      <c r="AY420" s="18" t="s">
        <v>283</v>
      </c>
      <c r="BE420" s="217">
        <f>IF(N420="základná",J420,0)</f>
        <v>0</v>
      </c>
      <c r="BF420" s="217">
        <f>IF(N420="znížená",J420,0)</f>
        <v>0</v>
      </c>
      <c r="BG420" s="217">
        <f>IF(N420="zákl. prenesená",J420,0)</f>
        <v>0</v>
      </c>
      <c r="BH420" s="217">
        <f>IF(N420="zníž. prenesená",J420,0)</f>
        <v>0</v>
      </c>
      <c r="BI420" s="217">
        <f>IF(N420="nulová",J420,0)</f>
        <v>0</v>
      </c>
      <c r="BJ420" s="18" t="s">
        <v>87</v>
      </c>
      <c r="BK420" s="217">
        <f>ROUND(I420*H420,2)</f>
        <v>0</v>
      </c>
      <c r="BL420" s="18" t="s">
        <v>289</v>
      </c>
      <c r="BM420" s="216" t="s">
        <v>640</v>
      </c>
    </row>
    <row r="421" s="2" customFormat="1" ht="24.15" customHeight="1">
      <c r="A421" s="37"/>
      <c r="B421" s="168"/>
      <c r="C421" s="242" t="s">
        <v>641</v>
      </c>
      <c r="D421" s="254" t="s">
        <v>582</v>
      </c>
      <c r="E421" s="243" t="s">
        <v>642</v>
      </c>
      <c r="F421" s="244" t="s">
        <v>643</v>
      </c>
      <c r="G421" s="245" t="s">
        <v>373</v>
      </c>
      <c r="H421" s="246">
        <v>173</v>
      </c>
      <c r="I421" s="247"/>
      <c r="J421" s="248">
        <f>ROUND(I421*H421,2)</f>
        <v>0</v>
      </c>
      <c r="K421" s="249"/>
      <c r="L421" s="250"/>
      <c r="M421" s="251" t="s">
        <v>1</v>
      </c>
      <c r="N421" s="252" t="s">
        <v>41</v>
      </c>
      <c r="O421" s="81"/>
      <c r="P421" s="214">
        <f>O421*H421</f>
        <v>0</v>
      </c>
      <c r="Q421" s="214">
        <v>0.01</v>
      </c>
      <c r="R421" s="214">
        <f>Q421*H421</f>
        <v>1.73</v>
      </c>
      <c r="S421" s="214">
        <v>0</v>
      </c>
      <c r="T421" s="215">
        <f>S421*H421</f>
        <v>0</v>
      </c>
      <c r="U421" s="37"/>
      <c r="V421" s="37"/>
      <c r="W421" s="37"/>
      <c r="X421" s="37"/>
      <c r="Y421" s="37"/>
      <c r="Z421" s="37"/>
      <c r="AA421" s="37"/>
      <c r="AB421" s="37"/>
      <c r="AC421" s="37"/>
      <c r="AD421" s="37"/>
      <c r="AE421" s="37"/>
      <c r="AR421" s="216" t="s">
        <v>319</v>
      </c>
      <c r="AT421" s="216" t="s">
        <v>582</v>
      </c>
      <c r="AU421" s="216" t="s">
        <v>87</v>
      </c>
      <c r="AY421" s="18" t="s">
        <v>283</v>
      </c>
      <c r="BE421" s="217">
        <f>IF(N421="základná",J421,0)</f>
        <v>0</v>
      </c>
      <c r="BF421" s="217">
        <f>IF(N421="znížená",J421,0)</f>
        <v>0</v>
      </c>
      <c r="BG421" s="217">
        <f>IF(N421="zákl. prenesená",J421,0)</f>
        <v>0</v>
      </c>
      <c r="BH421" s="217">
        <f>IF(N421="zníž. prenesená",J421,0)</f>
        <v>0</v>
      </c>
      <c r="BI421" s="217">
        <f>IF(N421="nulová",J421,0)</f>
        <v>0</v>
      </c>
      <c r="BJ421" s="18" t="s">
        <v>87</v>
      </c>
      <c r="BK421" s="217">
        <f>ROUND(I421*H421,2)</f>
        <v>0</v>
      </c>
      <c r="BL421" s="18" t="s">
        <v>289</v>
      </c>
      <c r="BM421" s="216" t="s">
        <v>644</v>
      </c>
    </row>
    <row r="422" s="13" customFormat="1">
      <c r="A422" s="13"/>
      <c r="B422" s="218"/>
      <c r="C422" s="13"/>
      <c r="D422" s="219" t="s">
        <v>291</v>
      </c>
      <c r="E422" s="220" t="s">
        <v>1</v>
      </c>
      <c r="F422" s="221" t="s">
        <v>629</v>
      </c>
      <c r="G422" s="13"/>
      <c r="H422" s="222">
        <v>81</v>
      </c>
      <c r="I422" s="223"/>
      <c r="J422" s="13"/>
      <c r="K422" s="13"/>
      <c r="L422" s="218"/>
      <c r="M422" s="224"/>
      <c r="N422" s="225"/>
      <c r="O422" s="225"/>
      <c r="P422" s="225"/>
      <c r="Q422" s="225"/>
      <c r="R422" s="225"/>
      <c r="S422" s="225"/>
      <c r="T422" s="226"/>
      <c r="U422" s="13"/>
      <c r="V422" s="13"/>
      <c r="W422" s="13"/>
      <c r="X422" s="13"/>
      <c r="Y422" s="13"/>
      <c r="Z422" s="13"/>
      <c r="AA422" s="13"/>
      <c r="AB422" s="13"/>
      <c r="AC422" s="13"/>
      <c r="AD422" s="13"/>
      <c r="AE422" s="13"/>
      <c r="AT422" s="220" t="s">
        <v>291</v>
      </c>
      <c r="AU422" s="220" t="s">
        <v>87</v>
      </c>
      <c r="AV422" s="13" t="s">
        <v>87</v>
      </c>
      <c r="AW422" s="13" t="s">
        <v>31</v>
      </c>
      <c r="AX422" s="13" t="s">
        <v>75</v>
      </c>
      <c r="AY422" s="220" t="s">
        <v>283</v>
      </c>
    </row>
    <row r="423" s="13" customFormat="1">
      <c r="A423" s="13"/>
      <c r="B423" s="218"/>
      <c r="C423" s="13"/>
      <c r="D423" s="219" t="s">
        <v>291</v>
      </c>
      <c r="E423" s="220" t="s">
        <v>1</v>
      </c>
      <c r="F423" s="221" t="s">
        <v>630</v>
      </c>
      <c r="G423" s="13"/>
      <c r="H423" s="222">
        <v>92</v>
      </c>
      <c r="I423" s="223"/>
      <c r="J423" s="13"/>
      <c r="K423" s="13"/>
      <c r="L423" s="218"/>
      <c r="M423" s="224"/>
      <c r="N423" s="225"/>
      <c r="O423" s="225"/>
      <c r="P423" s="225"/>
      <c r="Q423" s="225"/>
      <c r="R423" s="225"/>
      <c r="S423" s="225"/>
      <c r="T423" s="226"/>
      <c r="U423" s="13"/>
      <c r="V423" s="13"/>
      <c r="W423" s="13"/>
      <c r="X423" s="13"/>
      <c r="Y423" s="13"/>
      <c r="Z423" s="13"/>
      <c r="AA423" s="13"/>
      <c r="AB423" s="13"/>
      <c r="AC423" s="13"/>
      <c r="AD423" s="13"/>
      <c r="AE423" s="13"/>
      <c r="AT423" s="220" t="s">
        <v>291</v>
      </c>
      <c r="AU423" s="220" t="s">
        <v>87</v>
      </c>
      <c r="AV423" s="13" t="s">
        <v>87</v>
      </c>
      <c r="AW423" s="13" t="s">
        <v>31</v>
      </c>
      <c r="AX423" s="13" t="s">
        <v>75</v>
      </c>
      <c r="AY423" s="220" t="s">
        <v>283</v>
      </c>
    </row>
    <row r="424" s="14" customFormat="1">
      <c r="A424" s="14"/>
      <c r="B424" s="227"/>
      <c r="C424" s="14"/>
      <c r="D424" s="219" t="s">
        <v>291</v>
      </c>
      <c r="E424" s="228" t="s">
        <v>1</v>
      </c>
      <c r="F424" s="229" t="s">
        <v>293</v>
      </c>
      <c r="G424" s="14"/>
      <c r="H424" s="230">
        <v>173</v>
      </c>
      <c r="I424" s="231"/>
      <c r="J424" s="14"/>
      <c r="K424" s="14"/>
      <c r="L424" s="227"/>
      <c r="M424" s="232"/>
      <c r="N424" s="233"/>
      <c r="O424" s="233"/>
      <c r="P424" s="233"/>
      <c r="Q424" s="233"/>
      <c r="R424" s="233"/>
      <c r="S424" s="233"/>
      <c r="T424" s="234"/>
      <c r="U424" s="14"/>
      <c r="V424" s="14"/>
      <c r="W424" s="14"/>
      <c r="X424" s="14"/>
      <c r="Y424" s="14"/>
      <c r="Z424" s="14"/>
      <c r="AA424" s="14"/>
      <c r="AB424" s="14"/>
      <c r="AC424" s="14"/>
      <c r="AD424" s="14"/>
      <c r="AE424" s="14"/>
      <c r="AT424" s="228" t="s">
        <v>291</v>
      </c>
      <c r="AU424" s="228" t="s">
        <v>87</v>
      </c>
      <c r="AV424" s="14" t="s">
        <v>289</v>
      </c>
      <c r="AW424" s="14" t="s">
        <v>31</v>
      </c>
      <c r="AX424" s="14" t="s">
        <v>82</v>
      </c>
      <c r="AY424" s="228" t="s">
        <v>283</v>
      </c>
    </row>
    <row r="425" s="12" customFormat="1" ht="22.8" customHeight="1">
      <c r="A425" s="12"/>
      <c r="B425" s="191"/>
      <c r="C425" s="12"/>
      <c r="D425" s="192" t="s">
        <v>74</v>
      </c>
      <c r="E425" s="202" t="s">
        <v>323</v>
      </c>
      <c r="F425" s="202" t="s">
        <v>645</v>
      </c>
      <c r="G425" s="12"/>
      <c r="H425" s="12"/>
      <c r="I425" s="194"/>
      <c r="J425" s="203">
        <f>BK425</f>
        <v>0</v>
      </c>
      <c r="K425" s="12"/>
      <c r="L425" s="191"/>
      <c r="M425" s="196"/>
      <c r="N425" s="197"/>
      <c r="O425" s="197"/>
      <c r="P425" s="198">
        <f>SUM(P426:P723)</f>
        <v>0</v>
      </c>
      <c r="Q425" s="197"/>
      <c r="R425" s="198">
        <f>SUM(R426:R723)</f>
        <v>101.9901242</v>
      </c>
      <c r="S425" s="197"/>
      <c r="T425" s="199">
        <f>SUM(T426:T723)</f>
        <v>957.18346099999985</v>
      </c>
      <c r="U425" s="12"/>
      <c r="V425" s="12"/>
      <c r="W425" s="12"/>
      <c r="X425" s="12"/>
      <c r="Y425" s="12"/>
      <c r="Z425" s="12"/>
      <c r="AA425" s="12"/>
      <c r="AB425" s="12"/>
      <c r="AC425" s="12"/>
      <c r="AD425" s="12"/>
      <c r="AE425" s="12"/>
      <c r="AR425" s="192" t="s">
        <v>82</v>
      </c>
      <c r="AT425" s="200" t="s">
        <v>74</v>
      </c>
      <c r="AU425" s="200" t="s">
        <v>82</v>
      </c>
      <c r="AY425" s="192" t="s">
        <v>283</v>
      </c>
      <c r="BK425" s="201">
        <f>SUM(BK426:BK723)</f>
        <v>0</v>
      </c>
    </row>
    <row r="426" s="2" customFormat="1" ht="37.8" customHeight="1">
      <c r="A426" s="37"/>
      <c r="B426" s="168"/>
      <c r="C426" s="204" t="s">
        <v>646</v>
      </c>
      <c r="D426" s="204" t="s">
        <v>285</v>
      </c>
      <c r="E426" s="205" t="s">
        <v>647</v>
      </c>
      <c r="F426" s="206" t="s">
        <v>648</v>
      </c>
      <c r="G426" s="207" t="s">
        <v>649</v>
      </c>
      <c r="H426" s="208">
        <v>63</v>
      </c>
      <c r="I426" s="209"/>
      <c r="J426" s="210">
        <f>ROUND(I426*H426,2)</f>
        <v>0</v>
      </c>
      <c r="K426" s="211"/>
      <c r="L426" s="38"/>
      <c r="M426" s="212" t="s">
        <v>1</v>
      </c>
      <c r="N426" s="213" t="s">
        <v>41</v>
      </c>
      <c r="O426" s="81"/>
      <c r="P426" s="214">
        <f>O426*H426</f>
        <v>0</v>
      </c>
      <c r="Q426" s="214">
        <v>0.099252000000000007</v>
      </c>
      <c r="R426" s="214">
        <f>Q426*H426</f>
        <v>6.2528760000000005</v>
      </c>
      <c r="S426" s="214">
        <v>0</v>
      </c>
      <c r="T426" s="215">
        <f>S426*H426</f>
        <v>0</v>
      </c>
      <c r="U426" s="37"/>
      <c r="V426" s="37"/>
      <c r="W426" s="37"/>
      <c r="X426" s="37"/>
      <c r="Y426" s="37"/>
      <c r="Z426" s="37"/>
      <c r="AA426" s="37"/>
      <c r="AB426" s="37"/>
      <c r="AC426" s="37"/>
      <c r="AD426" s="37"/>
      <c r="AE426" s="37"/>
      <c r="AR426" s="216" t="s">
        <v>289</v>
      </c>
      <c r="AT426" s="216" t="s">
        <v>285</v>
      </c>
      <c r="AU426" s="216" t="s">
        <v>87</v>
      </c>
      <c r="AY426" s="18" t="s">
        <v>283</v>
      </c>
      <c r="BE426" s="217">
        <f>IF(N426="základná",J426,0)</f>
        <v>0</v>
      </c>
      <c r="BF426" s="217">
        <f>IF(N426="znížená",J426,0)</f>
        <v>0</v>
      </c>
      <c r="BG426" s="217">
        <f>IF(N426="zákl. prenesená",J426,0)</f>
        <v>0</v>
      </c>
      <c r="BH426" s="217">
        <f>IF(N426="zníž. prenesená",J426,0)</f>
        <v>0</v>
      </c>
      <c r="BI426" s="217">
        <f>IF(N426="nulová",J426,0)</f>
        <v>0</v>
      </c>
      <c r="BJ426" s="18" t="s">
        <v>87</v>
      </c>
      <c r="BK426" s="217">
        <f>ROUND(I426*H426,2)</f>
        <v>0</v>
      </c>
      <c r="BL426" s="18" t="s">
        <v>289</v>
      </c>
      <c r="BM426" s="216" t="s">
        <v>650</v>
      </c>
    </row>
    <row r="427" s="2" customFormat="1" ht="21.75" customHeight="1">
      <c r="A427" s="37"/>
      <c r="B427" s="168"/>
      <c r="C427" s="242" t="s">
        <v>651</v>
      </c>
      <c r="D427" s="242" t="s">
        <v>582</v>
      </c>
      <c r="E427" s="243" t="s">
        <v>652</v>
      </c>
      <c r="F427" s="244" t="s">
        <v>653</v>
      </c>
      <c r="G427" s="245" t="s">
        <v>373</v>
      </c>
      <c r="H427" s="246">
        <v>63.630000000000003</v>
      </c>
      <c r="I427" s="247"/>
      <c r="J427" s="248">
        <f>ROUND(I427*H427,2)</f>
        <v>0</v>
      </c>
      <c r="K427" s="249"/>
      <c r="L427" s="250"/>
      <c r="M427" s="251" t="s">
        <v>1</v>
      </c>
      <c r="N427" s="252" t="s">
        <v>41</v>
      </c>
      <c r="O427" s="81"/>
      <c r="P427" s="214">
        <f>O427*H427</f>
        <v>0</v>
      </c>
      <c r="Q427" s="214">
        <v>0.0235</v>
      </c>
      <c r="R427" s="214">
        <f>Q427*H427</f>
        <v>1.4953050000000001</v>
      </c>
      <c r="S427" s="214">
        <v>0</v>
      </c>
      <c r="T427" s="215">
        <f>S427*H427</f>
        <v>0</v>
      </c>
      <c r="U427" s="37"/>
      <c r="V427" s="37"/>
      <c r="W427" s="37"/>
      <c r="X427" s="37"/>
      <c r="Y427" s="37"/>
      <c r="Z427" s="37"/>
      <c r="AA427" s="37"/>
      <c r="AB427" s="37"/>
      <c r="AC427" s="37"/>
      <c r="AD427" s="37"/>
      <c r="AE427" s="37"/>
      <c r="AR427" s="216" t="s">
        <v>319</v>
      </c>
      <c r="AT427" s="216" t="s">
        <v>582</v>
      </c>
      <c r="AU427" s="216" t="s">
        <v>87</v>
      </c>
      <c r="AY427" s="18" t="s">
        <v>283</v>
      </c>
      <c r="BE427" s="217">
        <f>IF(N427="základná",J427,0)</f>
        <v>0</v>
      </c>
      <c r="BF427" s="217">
        <f>IF(N427="znížená",J427,0)</f>
        <v>0</v>
      </c>
      <c r="BG427" s="217">
        <f>IF(N427="zákl. prenesená",J427,0)</f>
        <v>0</v>
      </c>
      <c r="BH427" s="217">
        <f>IF(N427="zníž. prenesená",J427,0)</f>
        <v>0</v>
      </c>
      <c r="BI427" s="217">
        <f>IF(N427="nulová",J427,0)</f>
        <v>0</v>
      </c>
      <c r="BJ427" s="18" t="s">
        <v>87</v>
      </c>
      <c r="BK427" s="217">
        <f>ROUND(I427*H427,2)</f>
        <v>0</v>
      </c>
      <c r="BL427" s="18" t="s">
        <v>289</v>
      </c>
      <c r="BM427" s="216" t="s">
        <v>654</v>
      </c>
    </row>
    <row r="428" s="13" customFormat="1">
      <c r="A428" s="13"/>
      <c r="B428" s="218"/>
      <c r="C428" s="13"/>
      <c r="D428" s="219" t="s">
        <v>291</v>
      </c>
      <c r="E428" s="13"/>
      <c r="F428" s="221" t="s">
        <v>655</v>
      </c>
      <c r="G428" s="13"/>
      <c r="H428" s="222">
        <v>63.630000000000003</v>
      </c>
      <c r="I428" s="223"/>
      <c r="J428" s="13"/>
      <c r="K428" s="13"/>
      <c r="L428" s="218"/>
      <c r="M428" s="224"/>
      <c r="N428" s="225"/>
      <c r="O428" s="225"/>
      <c r="P428" s="225"/>
      <c r="Q428" s="225"/>
      <c r="R428" s="225"/>
      <c r="S428" s="225"/>
      <c r="T428" s="226"/>
      <c r="U428" s="13"/>
      <c r="V428" s="13"/>
      <c r="W428" s="13"/>
      <c r="X428" s="13"/>
      <c r="Y428" s="13"/>
      <c r="Z428" s="13"/>
      <c r="AA428" s="13"/>
      <c r="AB428" s="13"/>
      <c r="AC428" s="13"/>
      <c r="AD428" s="13"/>
      <c r="AE428" s="13"/>
      <c r="AT428" s="220" t="s">
        <v>291</v>
      </c>
      <c r="AU428" s="220" t="s">
        <v>87</v>
      </c>
      <c r="AV428" s="13" t="s">
        <v>87</v>
      </c>
      <c r="AW428" s="13" t="s">
        <v>3</v>
      </c>
      <c r="AX428" s="13" t="s">
        <v>82</v>
      </c>
      <c r="AY428" s="220" t="s">
        <v>283</v>
      </c>
    </row>
    <row r="429" s="2" customFormat="1" ht="37.8" customHeight="1">
      <c r="A429" s="37"/>
      <c r="B429" s="168"/>
      <c r="C429" s="204" t="s">
        <v>656</v>
      </c>
      <c r="D429" s="204" t="s">
        <v>285</v>
      </c>
      <c r="E429" s="205" t="s">
        <v>657</v>
      </c>
      <c r="F429" s="206" t="s">
        <v>658</v>
      </c>
      <c r="G429" s="207" t="s">
        <v>288</v>
      </c>
      <c r="H429" s="208">
        <v>1863</v>
      </c>
      <c r="I429" s="209"/>
      <c r="J429" s="210">
        <f>ROUND(I429*H429,2)</f>
        <v>0</v>
      </c>
      <c r="K429" s="211"/>
      <c r="L429" s="38"/>
      <c r="M429" s="212" t="s">
        <v>1</v>
      </c>
      <c r="N429" s="213" t="s">
        <v>41</v>
      </c>
      <c r="O429" s="81"/>
      <c r="P429" s="214">
        <f>O429*H429</f>
        <v>0</v>
      </c>
      <c r="Q429" s="214">
        <v>0.023990000000000001</v>
      </c>
      <c r="R429" s="214">
        <f>Q429*H429</f>
        <v>44.693370000000002</v>
      </c>
      <c r="S429" s="214">
        <v>0</v>
      </c>
      <c r="T429" s="215">
        <f>S429*H429</f>
        <v>0</v>
      </c>
      <c r="U429" s="37"/>
      <c r="V429" s="37"/>
      <c r="W429" s="37"/>
      <c r="X429" s="37"/>
      <c r="Y429" s="37"/>
      <c r="Z429" s="37"/>
      <c r="AA429" s="37"/>
      <c r="AB429" s="37"/>
      <c r="AC429" s="37"/>
      <c r="AD429" s="37"/>
      <c r="AE429" s="37"/>
      <c r="AR429" s="216" t="s">
        <v>289</v>
      </c>
      <c r="AT429" s="216" t="s">
        <v>285</v>
      </c>
      <c r="AU429" s="216" t="s">
        <v>87</v>
      </c>
      <c r="AY429" s="18" t="s">
        <v>283</v>
      </c>
      <c r="BE429" s="217">
        <f>IF(N429="základná",J429,0)</f>
        <v>0</v>
      </c>
      <c r="BF429" s="217">
        <f>IF(N429="znížená",J429,0)</f>
        <v>0</v>
      </c>
      <c r="BG429" s="217">
        <f>IF(N429="zákl. prenesená",J429,0)</f>
        <v>0</v>
      </c>
      <c r="BH429" s="217">
        <f>IF(N429="zníž. prenesená",J429,0)</f>
        <v>0</v>
      </c>
      <c r="BI429" s="217">
        <f>IF(N429="nulová",J429,0)</f>
        <v>0</v>
      </c>
      <c r="BJ429" s="18" t="s">
        <v>87</v>
      </c>
      <c r="BK429" s="217">
        <f>ROUND(I429*H429,2)</f>
        <v>0</v>
      </c>
      <c r="BL429" s="18" t="s">
        <v>289</v>
      </c>
      <c r="BM429" s="216" t="s">
        <v>659</v>
      </c>
    </row>
    <row r="430" s="13" customFormat="1">
      <c r="A430" s="13"/>
      <c r="B430" s="218"/>
      <c r="C430" s="13"/>
      <c r="D430" s="219" t="s">
        <v>291</v>
      </c>
      <c r="E430" s="220" t="s">
        <v>1</v>
      </c>
      <c r="F430" s="221" t="s">
        <v>660</v>
      </c>
      <c r="G430" s="13"/>
      <c r="H430" s="222">
        <v>1863</v>
      </c>
      <c r="I430" s="223"/>
      <c r="J430" s="13"/>
      <c r="K430" s="13"/>
      <c r="L430" s="218"/>
      <c r="M430" s="224"/>
      <c r="N430" s="225"/>
      <c r="O430" s="225"/>
      <c r="P430" s="225"/>
      <c r="Q430" s="225"/>
      <c r="R430" s="225"/>
      <c r="S430" s="225"/>
      <c r="T430" s="226"/>
      <c r="U430" s="13"/>
      <c r="V430" s="13"/>
      <c r="W430" s="13"/>
      <c r="X430" s="13"/>
      <c r="Y430" s="13"/>
      <c r="Z430" s="13"/>
      <c r="AA430" s="13"/>
      <c r="AB430" s="13"/>
      <c r="AC430" s="13"/>
      <c r="AD430" s="13"/>
      <c r="AE430" s="13"/>
      <c r="AT430" s="220" t="s">
        <v>291</v>
      </c>
      <c r="AU430" s="220" t="s">
        <v>87</v>
      </c>
      <c r="AV430" s="13" t="s">
        <v>87</v>
      </c>
      <c r="AW430" s="13" t="s">
        <v>31</v>
      </c>
      <c r="AX430" s="13" t="s">
        <v>82</v>
      </c>
      <c r="AY430" s="220" t="s">
        <v>283</v>
      </c>
    </row>
    <row r="431" s="2" customFormat="1" ht="44.25" customHeight="1">
      <c r="A431" s="37"/>
      <c r="B431" s="168"/>
      <c r="C431" s="204" t="s">
        <v>661</v>
      </c>
      <c r="D431" s="204" t="s">
        <v>285</v>
      </c>
      <c r="E431" s="205" t="s">
        <v>662</v>
      </c>
      <c r="F431" s="206" t="s">
        <v>663</v>
      </c>
      <c r="G431" s="207" t="s">
        <v>288</v>
      </c>
      <c r="H431" s="208">
        <v>5589</v>
      </c>
      <c r="I431" s="209"/>
      <c r="J431" s="210">
        <f>ROUND(I431*H431,2)</f>
        <v>0</v>
      </c>
      <c r="K431" s="211"/>
      <c r="L431" s="38"/>
      <c r="M431" s="212" t="s">
        <v>1</v>
      </c>
      <c r="N431" s="213" t="s">
        <v>41</v>
      </c>
      <c r="O431" s="81"/>
      <c r="P431" s="214">
        <f>O431*H431</f>
        <v>0</v>
      </c>
      <c r="Q431" s="214">
        <v>0</v>
      </c>
      <c r="R431" s="214">
        <f>Q431*H431</f>
        <v>0</v>
      </c>
      <c r="S431" s="214">
        <v>0</v>
      </c>
      <c r="T431" s="215">
        <f>S431*H431</f>
        <v>0</v>
      </c>
      <c r="U431" s="37"/>
      <c r="V431" s="37"/>
      <c r="W431" s="37"/>
      <c r="X431" s="37"/>
      <c r="Y431" s="37"/>
      <c r="Z431" s="37"/>
      <c r="AA431" s="37"/>
      <c r="AB431" s="37"/>
      <c r="AC431" s="37"/>
      <c r="AD431" s="37"/>
      <c r="AE431" s="37"/>
      <c r="AR431" s="216" t="s">
        <v>289</v>
      </c>
      <c r="AT431" s="216" t="s">
        <v>285</v>
      </c>
      <c r="AU431" s="216" t="s">
        <v>87</v>
      </c>
      <c r="AY431" s="18" t="s">
        <v>283</v>
      </c>
      <c r="BE431" s="217">
        <f>IF(N431="základná",J431,0)</f>
        <v>0</v>
      </c>
      <c r="BF431" s="217">
        <f>IF(N431="znížená",J431,0)</f>
        <v>0</v>
      </c>
      <c r="BG431" s="217">
        <f>IF(N431="zákl. prenesená",J431,0)</f>
        <v>0</v>
      </c>
      <c r="BH431" s="217">
        <f>IF(N431="zníž. prenesená",J431,0)</f>
        <v>0</v>
      </c>
      <c r="BI431" s="217">
        <f>IF(N431="nulová",J431,0)</f>
        <v>0</v>
      </c>
      <c r="BJ431" s="18" t="s">
        <v>87</v>
      </c>
      <c r="BK431" s="217">
        <f>ROUND(I431*H431,2)</f>
        <v>0</v>
      </c>
      <c r="BL431" s="18" t="s">
        <v>289</v>
      </c>
      <c r="BM431" s="216" t="s">
        <v>664</v>
      </c>
    </row>
    <row r="432" s="13" customFormat="1">
      <c r="A432" s="13"/>
      <c r="B432" s="218"/>
      <c r="C432" s="13"/>
      <c r="D432" s="219" t="s">
        <v>291</v>
      </c>
      <c r="E432" s="220" t="s">
        <v>1</v>
      </c>
      <c r="F432" s="221" t="s">
        <v>665</v>
      </c>
      <c r="G432" s="13"/>
      <c r="H432" s="222">
        <v>5589</v>
      </c>
      <c r="I432" s="223"/>
      <c r="J432" s="13"/>
      <c r="K432" s="13"/>
      <c r="L432" s="218"/>
      <c r="M432" s="224"/>
      <c r="N432" s="225"/>
      <c r="O432" s="225"/>
      <c r="P432" s="225"/>
      <c r="Q432" s="225"/>
      <c r="R432" s="225"/>
      <c r="S432" s="225"/>
      <c r="T432" s="226"/>
      <c r="U432" s="13"/>
      <c r="V432" s="13"/>
      <c r="W432" s="13"/>
      <c r="X432" s="13"/>
      <c r="Y432" s="13"/>
      <c r="Z432" s="13"/>
      <c r="AA432" s="13"/>
      <c r="AB432" s="13"/>
      <c r="AC432" s="13"/>
      <c r="AD432" s="13"/>
      <c r="AE432" s="13"/>
      <c r="AT432" s="220" t="s">
        <v>291</v>
      </c>
      <c r="AU432" s="220" t="s">
        <v>87</v>
      </c>
      <c r="AV432" s="13" t="s">
        <v>87</v>
      </c>
      <c r="AW432" s="13" t="s">
        <v>31</v>
      </c>
      <c r="AX432" s="13" t="s">
        <v>82</v>
      </c>
      <c r="AY432" s="220" t="s">
        <v>283</v>
      </c>
    </row>
    <row r="433" s="2" customFormat="1" ht="37.8" customHeight="1">
      <c r="A433" s="37"/>
      <c r="B433" s="168"/>
      <c r="C433" s="204" t="s">
        <v>666</v>
      </c>
      <c r="D433" s="204" t="s">
        <v>285</v>
      </c>
      <c r="E433" s="205" t="s">
        <v>667</v>
      </c>
      <c r="F433" s="206" t="s">
        <v>668</v>
      </c>
      <c r="G433" s="207" t="s">
        <v>288</v>
      </c>
      <c r="H433" s="208">
        <v>1863</v>
      </c>
      <c r="I433" s="209"/>
      <c r="J433" s="210">
        <f>ROUND(I433*H433,2)</f>
        <v>0</v>
      </c>
      <c r="K433" s="211"/>
      <c r="L433" s="38"/>
      <c r="M433" s="212" t="s">
        <v>1</v>
      </c>
      <c r="N433" s="213" t="s">
        <v>41</v>
      </c>
      <c r="O433" s="81"/>
      <c r="P433" s="214">
        <f>O433*H433</f>
        <v>0</v>
      </c>
      <c r="Q433" s="214">
        <v>0.023990000000000001</v>
      </c>
      <c r="R433" s="214">
        <f>Q433*H433</f>
        <v>44.693370000000002</v>
      </c>
      <c r="S433" s="214">
        <v>0</v>
      </c>
      <c r="T433" s="215">
        <f>S433*H433</f>
        <v>0</v>
      </c>
      <c r="U433" s="37"/>
      <c r="V433" s="37"/>
      <c r="W433" s="37"/>
      <c r="X433" s="37"/>
      <c r="Y433" s="37"/>
      <c r="Z433" s="37"/>
      <c r="AA433" s="37"/>
      <c r="AB433" s="37"/>
      <c r="AC433" s="37"/>
      <c r="AD433" s="37"/>
      <c r="AE433" s="37"/>
      <c r="AR433" s="216" t="s">
        <v>289</v>
      </c>
      <c r="AT433" s="216" t="s">
        <v>285</v>
      </c>
      <c r="AU433" s="216" t="s">
        <v>87</v>
      </c>
      <c r="AY433" s="18" t="s">
        <v>283</v>
      </c>
      <c r="BE433" s="217">
        <f>IF(N433="základná",J433,0)</f>
        <v>0</v>
      </c>
      <c r="BF433" s="217">
        <f>IF(N433="znížená",J433,0)</f>
        <v>0</v>
      </c>
      <c r="BG433" s="217">
        <f>IF(N433="zákl. prenesená",J433,0)</f>
        <v>0</v>
      </c>
      <c r="BH433" s="217">
        <f>IF(N433="zníž. prenesená",J433,0)</f>
        <v>0</v>
      </c>
      <c r="BI433" s="217">
        <f>IF(N433="nulová",J433,0)</f>
        <v>0</v>
      </c>
      <c r="BJ433" s="18" t="s">
        <v>87</v>
      </c>
      <c r="BK433" s="217">
        <f>ROUND(I433*H433,2)</f>
        <v>0</v>
      </c>
      <c r="BL433" s="18" t="s">
        <v>289</v>
      </c>
      <c r="BM433" s="216" t="s">
        <v>669</v>
      </c>
    </row>
    <row r="434" s="2" customFormat="1" ht="24.15" customHeight="1">
      <c r="A434" s="37"/>
      <c r="B434" s="168"/>
      <c r="C434" s="204" t="s">
        <v>670</v>
      </c>
      <c r="D434" s="204" t="s">
        <v>285</v>
      </c>
      <c r="E434" s="205" t="s">
        <v>671</v>
      </c>
      <c r="F434" s="206" t="s">
        <v>672</v>
      </c>
      <c r="G434" s="207" t="s">
        <v>288</v>
      </c>
      <c r="H434" s="208">
        <v>3027.04</v>
      </c>
      <c r="I434" s="209"/>
      <c r="J434" s="210">
        <f>ROUND(I434*H434,2)</f>
        <v>0</v>
      </c>
      <c r="K434" s="211"/>
      <c r="L434" s="38"/>
      <c r="M434" s="212" t="s">
        <v>1</v>
      </c>
      <c r="N434" s="213" t="s">
        <v>41</v>
      </c>
      <c r="O434" s="81"/>
      <c r="P434" s="214">
        <f>O434*H434</f>
        <v>0</v>
      </c>
      <c r="Q434" s="214">
        <v>0.0015299999999999999</v>
      </c>
      <c r="R434" s="214">
        <f>Q434*H434</f>
        <v>4.6313711999999994</v>
      </c>
      <c r="S434" s="214">
        <v>0</v>
      </c>
      <c r="T434" s="215">
        <f>S434*H434</f>
        <v>0</v>
      </c>
      <c r="U434" s="37"/>
      <c r="V434" s="37"/>
      <c r="W434" s="37"/>
      <c r="X434" s="37"/>
      <c r="Y434" s="37"/>
      <c r="Z434" s="37"/>
      <c r="AA434" s="37"/>
      <c r="AB434" s="37"/>
      <c r="AC434" s="37"/>
      <c r="AD434" s="37"/>
      <c r="AE434" s="37"/>
      <c r="AR434" s="216" t="s">
        <v>289</v>
      </c>
      <c r="AT434" s="216" t="s">
        <v>285</v>
      </c>
      <c r="AU434" s="216" t="s">
        <v>87</v>
      </c>
      <c r="AY434" s="18" t="s">
        <v>283</v>
      </c>
      <c r="BE434" s="217">
        <f>IF(N434="základná",J434,0)</f>
        <v>0</v>
      </c>
      <c r="BF434" s="217">
        <f>IF(N434="znížená",J434,0)</f>
        <v>0</v>
      </c>
      <c r="BG434" s="217">
        <f>IF(N434="zákl. prenesená",J434,0)</f>
        <v>0</v>
      </c>
      <c r="BH434" s="217">
        <f>IF(N434="zníž. prenesená",J434,0)</f>
        <v>0</v>
      </c>
      <c r="BI434" s="217">
        <f>IF(N434="nulová",J434,0)</f>
        <v>0</v>
      </c>
      <c r="BJ434" s="18" t="s">
        <v>87</v>
      </c>
      <c r="BK434" s="217">
        <f>ROUND(I434*H434,2)</f>
        <v>0</v>
      </c>
      <c r="BL434" s="18" t="s">
        <v>289</v>
      </c>
      <c r="BM434" s="216" t="s">
        <v>673</v>
      </c>
    </row>
    <row r="435" s="13" customFormat="1">
      <c r="A435" s="13"/>
      <c r="B435" s="218"/>
      <c r="C435" s="13"/>
      <c r="D435" s="219" t="s">
        <v>291</v>
      </c>
      <c r="E435" s="220" t="s">
        <v>1</v>
      </c>
      <c r="F435" s="221" t="s">
        <v>468</v>
      </c>
      <c r="G435" s="13"/>
      <c r="H435" s="222">
        <v>3027.04</v>
      </c>
      <c r="I435" s="223"/>
      <c r="J435" s="13"/>
      <c r="K435" s="13"/>
      <c r="L435" s="218"/>
      <c r="M435" s="224"/>
      <c r="N435" s="225"/>
      <c r="O435" s="225"/>
      <c r="P435" s="225"/>
      <c r="Q435" s="225"/>
      <c r="R435" s="225"/>
      <c r="S435" s="225"/>
      <c r="T435" s="226"/>
      <c r="U435" s="13"/>
      <c r="V435" s="13"/>
      <c r="W435" s="13"/>
      <c r="X435" s="13"/>
      <c r="Y435" s="13"/>
      <c r="Z435" s="13"/>
      <c r="AA435" s="13"/>
      <c r="AB435" s="13"/>
      <c r="AC435" s="13"/>
      <c r="AD435" s="13"/>
      <c r="AE435" s="13"/>
      <c r="AT435" s="220" t="s">
        <v>291</v>
      </c>
      <c r="AU435" s="220" t="s">
        <v>87</v>
      </c>
      <c r="AV435" s="13" t="s">
        <v>87</v>
      </c>
      <c r="AW435" s="13" t="s">
        <v>31</v>
      </c>
      <c r="AX435" s="13" t="s">
        <v>82</v>
      </c>
      <c r="AY435" s="220" t="s">
        <v>283</v>
      </c>
    </row>
    <row r="436" s="2" customFormat="1" ht="16.5" customHeight="1">
      <c r="A436" s="37"/>
      <c r="B436" s="168"/>
      <c r="C436" s="204" t="s">
        <v>674</v>
      </c>
      <c r="D436" s="204" t="s">
        <v>285</v>
      </c>
      <c r="E436" s="205" t="s">
        <v>675</v>
      </c>
      <c r="F436" s="206" t="s">
        <v>676</v>
      </c>
      <c r="G436" s="207" t="s">
        <v>288</v>
      </c>
      <c r="H436" s="208">
        <v>4568</v>
      </c>
      <c r="I436" s="209"/>
      <c r="J436" s="210">
        <f>ROUND(I436*H436,2)</f>
        <v>0</v>
      </c>
      <c r="K436" s="211"/>
      <c r="L436" s="38"/>
      <c r="M436" s="212" t="s">
        <v>1</v>
      </c>
      <c r="N436" s="213" t="s">
        <v>41</v>
      </c>
      <c r="O436" s="81"/>
      <c r="P436" s="214">
        <f>O436*H436</f>
        <v>0</v>
      </c>
      <c r="Q436" s="214">
        <v>4.8999999999999998E-05</v>
      </c>
      <c r="R436" s="214">
        <f>Q436*H436</f>
        <v>0.223832</v>
      </c>
      <c r="S436" s="214">
        <v>0</v>
      </c>
      <c r="T436" s="215">
        <f>S436*H436</f>
        <v>0</v>
      </c>
      <c r="U436" s="37"/>
      <c r="V436" s="37"/>
      <c r="W436" s="37"/>
      <c r="X436" s="37"/>
      <c r="Y436" s="37"/>
      <c r="Z436" s="37"/>
      <c r="AA436" s="37"/>
      <c r="AB436" s="37"/>
      <c r="AC436" s="37"/>
      <c r="AD436" s="37"/>
      <c r="AE436" s="37"/>
      <c r="AR436" s="216" t="s">
        <v>289</v>
      </c>
      <c r="AT436" s="216" t="s">
        <v>285</v>
      </c>
      <c r="AU436" s="216" t="s">
        <v>87</v>
      </c>
      <c r="AY436" s="18" t="s">
        <v>283</v>
      </c>
      <c r="BE436" s="217">
        <f>IF(N436="základná",J436,0)</f>
        <v>0</v>
      </c>
      <c r="BF436" s="217">
        <f>IF(N436="znížená",J436,0)</f>
        <v>0</v>
      </c>
      <c r="BG436" s="217">
        <f>IF(N436="zákl. prenesená",J436,0)</f>
        <v>0</v>
      </c>
      <c r="BH436" s="217">
        <f>IF(N436="zníž. prenesená",J436,0)</f>
        <v>0</v>
      </c>
      <c r="BI436" s="217">
        <f>IF(N436="nulová",J436,0)</f>
        <v>0</v>
      </c>
      <c r="BJ436" s="18" t="s">
        <v>87</v>
      </c>
      <c r="BK436" s="217">
        <f>ROUND(I436*H436,2)</f>
        <v>0</v>
      </c>
      <c r="BL436" s="18" t="s">
        <v>289</v>
      </c>
      <c r="BM436" s="216" t="s">
        <v>677</v>
      </c>
    </row>
    <row r="437" s="13" customFormat="1">
      <c r="A437" s="13"/>
      <c r="B437" s="218"/>
      <c r="C437" s="13"/>
      <c r="D437" s="219" t="s">
        <v>291</v>
      </c>
      <c r="E437" s="220" t="s">
        <v>1</v>
      </c>
      <c r="F437" s="221" t="s">
        <v>678</v>
      </c>
      <c r="G437" s="13"/>
      <c r="H437" s="222">
        <v>4568</v>
      </c>
      <c r="I437" s="223"/>
      <c r="J437" s="13"/>
      <c r="K437" s="13"/>
      <c r="L437" s="218"/>
      <c r="M437" s="224"/>
      <c r="N437" s="225"/>
      <c r="O437" s="225"/>
      <c r="P437" s="225"/>
      <c r="Q437" s="225"/>
      <c r="R437" s="225"/>
      <c r="S437" s="225"/>
      <c r="T437" s="226"/>
      <c r="U437" s="13"/>
      <c r="V437" s="13"/>
      <c r="W437" s="13"/>
      <c r="X437" s="13"/>
      <c r="Y437" s="13"/>
      <c r="Z437" s="13"/>
      <c r="AA437" s="13"/>
      <c r="AB437" s="13"/>
      <c r="AC437" s="13"/>
      <c r="AD437" s="13"/>
      <c r="AE437" s="13"/>
      <c r="AT437" s="220" t="s">
        <v>291</v>
      </c>
      <c r="AU437" s="220" t="s">
        <v>87</v>
      </c>
      <c r="AV437" s="13" t="s">
        <v>87</v>
      </c>
      <c r="AW437" s="13" t="s">
        <v>31</v>
      </c>
      <c r="AX437" s="13" t="s">
        <v>82</v>
      </c>
      <c r="AY437" s="220" t="s">
        <v>283</v>
      </c>
    </row>
    <row r="438" s="2" customFormat="1" ht="37.8" customHeight="1">
      <c r="A438" s="37"/>
      <c r="B438" s="168"/>
      <c r="C438" s="204" t="s">
        <v>679</v>
      </c>
      <c r="D438" s="204" t="s">
        <v>285</v>
      </c>
      <c r="E438" s="205" t="s">
        <v>680</v>
      </c>
      <c r="F438" s="206" t="s">
        <v>681</v>
      </c>
      <c r="G438" s="207" t="s">
        <v>288</v>
      </c>
      <c r="H438" s="208">
        <v>370.88</v>
      </c>
      <c r="I438" s="209"/>
      <c r="J438" s="210">
        <f>ROUND(I438*H438,2)</f>
        <v>0</v>
      </c>
      <c r="K438" s="211"/>
      <c r="L438" s="38"/>
      <c r="M438" s="212" t="s">
        <v>1</v>
      </c>
      <c r="N438" s="213" t="s">
        <v>41</v>
      </c>
      <c r="O438" s="81"/>
      <c r="P438" s="214">
        <f>O438*H438</f>
        <v>0</v>
      </c>
      <c r="Q438" s="214">
        <v>0</v>
      </c>
      <c r="R438" s="214">
        <f>Q438*H438</f>
        <v>0</v>
      </c>
      <c r="S438" s="214">
        <v>0.19600000000000001</v>
      </c>
      <c r="T438" s="215">
        <f>S438*H438</f>
        <v>72.692480000000003</v>
      </c>
      <c r="U438" s="37"/>
      <c r="V438" s="37"/>
      <c r="W438" s="37"/>
      <c r="X438" s="37"/>
      <c r="Y438" s="37"/>
      <c r="Z438" s="37"/>
      <c r="AA438" s="37"/>
      <c r="AB438" s="37"/>
      <c r="AC438" s="37"/>
      <c r="AD438" s="37"/>
      <c r="AE438" s="37"/>
      <c r="AR438" s="216" t="s">
        <v>289</v>
      </c>
      <c r="AT438" s="216" t="s">
        <v>285</v>
      </c>
      <c r="AU438" s="216" t="s">
        <v>87</v>
      </c>
      <c r="AY438" s="18" t="s">
        <v>283</v>
      </c>
      <c r="BE438" s="217">
        <f>IF(N438="základná",J438,0)</f>
        <v>0</v>
      </c>
      <c r="BF438" s="217">
        <f>IF(N438="znížená",J438,0)</f>
        <v>0</v>
      </c>
      <c r="BG438" s="217">
        <f>IF(N438="zákl. prenesená",J438,0)</f>
        <v>0</v>
      </c>
      <c r="BH438" s="217">
        <f>IF(N438="zníž. prenesená",J438,0)</f>
        <v>0</v>
      </c>
      <c r="BI438" s="217">
        <f>IF(N438="nulová",J438,0)</f>
        <v>0</v>
      </c>
      <c r="BJ438" s="18" t="s">
        <v>87</v>
      </c>
      <c r="BK438" s="217">
        <f>ROUND(I438*H438,2)</f>
        <v>0</v>
      </c>
      <c r="BL438" s="18" t="s">
        <v>289</v>
      </c>
      <c r="BM438" s="216" t="s">
        <v>682</v>
      </c>
    </row>
    <row r="439" s="15" customFormat="1">
      <c r="A439" s="15"/>
      <c r="B439" s="235"/>
      <c r="C439" s="15"/>
      <c r="D439" s="219" t="s">
        <v>291</v>
      </c>
      <c r="E439" s="236" t="s">
        <v>1</v>
      </c>
      <c r="F439" s="237" t="s">
        <v>404</v>
      </c>
      <c r="G439" s="15"/>
      <c r="H439" s="236" t="s">
        <v>1</v>
      </c>
      <c r="I439" s="238"/>
      <c r="J439" s="15"/>
      <c r="K439" s="15"/>
      <c r="L439" s="235"/>
      <c r="M439" s="239"/>
      <c r="N439" s="240"/>
      <c r="O439" s="240"/>
      <c r="P439" s="240"/>
      <c r="Q439" s="240"/>
      <c r="R439" s="240"/>
      <c r="S439" s="240"/>
      <c r="T439" s="241"/>
      <c r="U439" s="15"/>
      <c r="V439" s="15"/>
      <c r="W439" s="15"/>
      <c r="X439" s="15"/>
      <c r="Y439" s="15"/>
      <c r="Z439" s="15"/>
      <c r="AA439" s="15"/>
      <c r="AB439" s="15"/>
      <c r="AC439" s="15"/>
      <c r="AD439" s="15"/>
      <c r="AE439" s="15"/>
      <c r="AT439" s="236" t="s">
        <v>291</v>
      </c>
      <c r="AU439" s="236" t="s">
        <v>87</v>
      </c>
      <c r="AV439" s="15" t="s">
        <v>82</v>
      </c>
      <c r="AW439" s="15" t="s">
        <v>31</v>
      </c>
      <c r="AX439" s="15" t="s">
        <v>75</v>
      </c>
      <c r="AY439" s="236" t="s">
        <v>283</v>
      </c>
    </row>
    <row r="440" s="13" customFormat="1">
      <c r="A440" s="13"/>
      <c r="B440" s="218"/>
      <c r="C440" s="13"/>
      <c r="D440" s="219" t="s">
        <v>291</v>
      </c>
      <c r="E440" s="220" t="s">
        <v>1</v>
      </c>
      <c r="F440" s="221" t="s">
        <v>683</v>
      </c>
      <c r="G440" s="13"/>
      <c r="H440" s="222">
        <v>19.878</v>
      </c>
      <c r="I440" s="223"/>
      <c r="J440" s="13"/>
      <c r="K440" s="13"/>
      <c r="L440" s="218"/>
      <c r="M440" s="224"/>
      <c r="N440" s="225"/>
      <c r="O440" s="225"/>
      <c r="P440" s="225"/>
      <c r="Q440" s="225"/>
      <c r="R440" s="225"/>
      <c r="S440" s="225"/>
      <c r="T440" s="226"/>
      <c r="U440" s="13"/>
      <c r="V440" s="13"/>
      <c r="W440" s="13"/>
      <c r="X440" s="13"/>
      <c r="Y440" s="13"/>
      <c r="Z440" s="13"/>
      <c r="AA440" s="13"/>
      <c r="AB440" s="13"/>
      <c r="AC440" s="13"/>
      <c r="AD440" s="13"/>
      <c r="AE440" s="13"/>
      <c r="AT440" s="220" t="s">
        <v>291</v>
      </c>
      <c r="AU440" s="220" t="s">
        <v>87</v>
      </c>
      <c r="AV440" s="13" t="s">
        <v>87</v>
      </c>
      <c r="AW440" s="13" t="s">
        <v>31</v>
      </c>
      <c r="AX440" s="13" t="s">
        <v>75</v>
      </c>
      <c r="AY440" s="220" t="s">
        <v>283</v>
      </c>
    </row>
    <row r="441" s="13" customFormat="1">
      <c r="A441" s="13"/>
      <c r="B441" s="218"/>
      <c r="C441" s="13"/>
      <c r="D441" s="219" t="s">
        <v>291</v>
      </c>
      <c r="E441" s="220" t="s">
        <v>1</v>
      </c>
      <c r="F441" s="221" t="s">
        <v>684</v>
      </c>
      <c r="G441" s="13"/>
      <c r="H441" s="222">
        <v>16.922000000000001</v>
      </c>
      <c r="I441" s="223"/>
      <c r="J441" s="13"/>
      <c r="K441" s="13"/>
      <c r="L441" s="218"/>
      <c r="M441" s="224"/>
      <c r="N441" s="225"/>
      <c r="O441" s="225"/>
      <c r="P441" s="225"/>
      <c r="Q441" s="225"/>
      <c r="R441" s="225"/>
      <c r="S441" s="225"/>
      <c r="T441" s="226"/>
      <c r="U441" s="13"/>
      <c r="V441" s="13"/>
      <c r="W441" s="13"/>
      <c r="X441" s="13"/>
      <c r="Y441" s="13"/>
      <c r="Z441" s="13"/>
      <c r="AA441" s="13"/>
      <c r="AB441" s="13"/>
      <c r="AC441" s="13"/>
      <c r="AD441" s="13"/>
      <c r="AE441" s="13"/>
      <c r="AT441" s="220" t="s">
        <v>291</v>
      </c>
      <c r="AU441" s="220" t="s">
        <v>87</v>
      </c>
      <c r="AV441" s="13" t="s">
        <v>87</v>
      </c>
      <c r="AW441" s="13" t="s">
        <v>31</v>
      </c>
      <c r="AX441" s="13" t="s">
        <v>75</v>
      </c>
      <c r="AY441" s="220" t="s">
        <v>283</v>
      </c>
    </row>
    <row r="442" s="13" customFormat="1">
      <c r="A442" s="13"/>
      <c r="B442" s="218"/>
      <c r="C442" s="13"/>
      <c r="D442" s="219" t="s">
        <v>291</v>
      </c>
      <c r="E442" s="220" t="s">
        <v>1</v>
      </c>
      <c r="F442" s="221" t="s">
        <v>685</v>
      </c>
      <c r="G442" s="13"/>
      <c r="H442" s="222">
        <v>18.373999999999999</v>
      </c>
      <c r="I442" s="223"/>
      <c r="J442" s="13"/>
      <c r="K442" s="13"/>
      <c r="L442" s="218"/>
      <c r="M442" s="224"/>
      <c r="N442" s="225"/>
      <c r="O442" s="225"/>
      <c r="P442" s="225"/>
      <c r="Q442" s="225"/>
      <c r="R442" s="225"/>
      <c r="S442" s="225"/>
      <c r="T442" s="226"/>
      <c r="U442" s="13"/>
      <c r="V442" s="13"/>
      <c r="W442" s="13"/>
      <c r="X442" s="13"/>
      <c r="Y442" s="13"/>
      <c r="Z442" s="13"/>
      <c r="AA442" s="13"/>
      <c r="AB442" s="13"/>
      <c r="AC442" s="13"/>
      <c r="AD442" s="13"/>
      <c r="AE442" s="13"/>
      <c r="AT442" s="220" t="s">
        <v>291</v>
      </c>
      <c r="AU442" s="220" t="s">
        <v>87</v>
      </c>
      <c r="AV442" s="13" t="s">
        <v>87</v>
      </c>
      <c r="AW442" s="13" t="s">
        <v>31</v>
      </c>
      <c r="AX442" s="13" t="s">
        <v>75</v>
      </c>
      <c r="AY442" s="220" t="s">
        <v>283</v>
      </c>
    </row>
    <row r="443" s="13" customFormat="1">
      <c r="A443" s="13"/>
      <c r="B443" s="218"/>
      <c r="C443" s="13"/>
      <c r="D443" s="219" t="s">
        <v>291</v>
      </c>
      <c r="E443" s="220" t="s">
        <v>1</v>
      </c>
      <c r="F443" s="221" t="s">
        <v>686</v>
      </c>
      <c r="G443" s="13"/>
      <c r="H443" s="222">
        <v>31.744</v>
      </c>
      <c r="I443" s="223"/>
      <c r="J443" s="13"/>
      <c r="K443" s="13"/>
      <c r="L443" s="218"/>
      <c r="M443" s="224"/>
      <c r="N443" s="225"/>
      <c r="O443" s="225"/>
      <c r="P443" s="225"/>
      <c r="Q443" s="225"/>
      <c r="R443" s="225"/>
      <c r="S443" s="225"/>
      <c r="T443" s="226"/>
      <c r="U443" s="13"/>
      <c r="V443" s="13"/>
      <c r="W443" s="13"/>
      <c r="X443" s="13"/>
      <c r="Y443" s="13"/>
      <c r="Z443" s="13"/>
      <c r="AA443" s="13"/>
      <c r="AB443" s="13"/>
      <c r="AC443" s="13"/>
      <c r="AD443" s="13"/>
      <c r="AE443" s="13"/>
      <c r="AT443" s="220" t="s">
        <v>291</v>
      </c>
      <c r="AU443" s="220" t="s">
        <v>87</v>
      </c>
      <c r="AV443" s="13" t="s">
        <v>87</v>
      </c>
      <c r="AW443" s="13" t="s">
        <v>31</v>
      </c>
      <c r="AX443" s="13" t="s">
        <v>75</v>
      </c>
      <c r="AY443" s="220" t="s">
        <v>283</v>
      </c>
    </row>
    <row r="444" s="13" customFormat="1">
      <c r="A444" s="13"/>
      <c r="B444" s="218"/>
      <c r="C444" s="13"/>
      <c r="D444" s="219" t="s">
        <v>291</v>
      </c>
      <c r="E444" s="220" t="s">
        <v>1</v>
      </c>
      <c r="F444" s="221" t="s">
        <v>687</v>
      </c>
      <c r="G444" s="13"/>
      <c r="H444" s="222">
        <v>34.874000000000002</v>
      </c>
      <c r="I444" s="223"/>
      <c r="J444" s="13"/>
      <c r="K444" s="13"/>
      <c r="L444" s="218"/>
      <c r="M444" s="224"/>
      <c r="N444" s="225"/>
      <c r="O444" s="225"/>
      <c r="P444" s="225"/>
      <c r="Q444" s="225"/>
      <c r="R444" s="225"/>
      <c r="S444" s="225"/>
      <c r="T444" s="226"/>
      <c r="U444" s="13"/>
      <c r="V444" s="13"/>
      <c r="W444" s="13"/>
      <c r="X444" s="13"/>
      <c r="Y444" s="13"/>
      <c r="Z444" s="13"/>
      <c r="AA444" s="13"/>
      <c r="AB444" s="13"/>
      <c r="AC444" s="13"/>
      <c r="AD444" s="13"/>
      <c r="AE444" s="13"/>
      <c r="AT444" s="220" t="s">
        <v>291</v>
      </c>
      <c r="AU444" s="220" t="s">
        <v>87</v>
      </c>
      <c r="AV444" s="13" t="s">
        <v>87</v>
      </c>
      <c r="AW444" s="13" t="s">
        <v>31</v>
      </c>
      <c r="AX444" s="13" t="s">
        <v>75</v>
      </c>
      <c r="AY444" s="220" t="s">
        <v>283</v>
      </c>
    </row>
    <row r="445" s="13" customFormat="1">
      <c r="A445" s="13"/>
      <c r="B445" s="218"/>
      <c r="C445" s="13"/>
      <c r="D445" s="219" t="s">
        <v>291</v>
      </c>
      <c r="E445" s="220" t="s">
        <v>1</v>
      </c>
      <c r="F445" s="221" t="s">
        <v>688</v>
      </c>
      <c r="G445" s="13"/>
      <c r="H445" s="222">
        <v>20.667999999999999</v>
      </c>
      <c r="I445" s="223"/>
      <c r="J445" s="13"/>
      <c r="K445" s="13"/>
      <c r="L445" s="218"/>
      <c r="M445" s="224"/>
      <c r="N445" s="225"/>
      <c r="O445" s="225"/>
      <c r="P445" s="225"/>
      <c r="Q445" s="225"/>
      <c r="R445" s="225"/>
      <c r="S445" s="225"/>
      <c r="T445" s="226"/>
      <c r="U445" s="13"/>
      <c r="V445" s="13"/>
      <c r="W445" s="13"/>
      <c r="X445" s="13"/>
      <c r="Y445" s="13"/>
      <c r="Z445" s="13"/>
      <c r="AA445" s="13"/>
      <c r="AB445" s="13"/>
      <c r="AC445" s="13"/>
      <c r="AD445" s="13"/>
      <c r="AE445" s="13"/>
      <c r="AT445" s="220" t="s">
        <v>291</v>
      </c>
      <c r="AU445" s="220" t="s">
        <v>87</v>
      </c>
      <c r="AV445" s="13" t="s">
        <v>87</v>
      </c>
      <c r="AW445" s="13" t="s">
        <v>31</v>
      </c>
      <c r="AX445" s="13" t="s">
        <v>75</v>
      </c>
      <c r="AY445" s="220" t="s">
        <v>283</v>
      </c>
    </row>
    <row r="446" s="15" customFormat="1">
      <c r="A446" s="15"/>
      <c r="B446" s="235"/>
      <c r="C446" s="15"/>
      <c r="D446" s="219" t="s">
        <v>291</v>
      </c>
      <c r="E446" s="236" t="s">
        <v>1</v>
      </c>
      <c r="F446" s="237" t="s">
        <v>413</v>
      </c>
      <c r="G446" s="15"/>
      <c r="H446" s="236" t="s">
        <v>1</v>
      </c>
      <c r="I446" s="238"/>
      <c r="J446" s="15"/>
      <c r="K446" s="15"/>
      <c r="L446" s="235"/>
      <c r="M446" s="239"/>
      <c r="N446" s="240"/>
      <c r="O446" s="240"/>
      <c r="P446" s="240"/>
      <c r="Q446" s="240"/>
      <c r="R446" s="240"/>
      <c r="S446" s="240"/>
      <c r="T446" s="241"/>
      <c r="U446" s="15"/>
      <c r="V446" s="15"/>
      <c r="W446" s="15"/>
      <c r="X446" s="15"/>
      <c r="Y446" s="15"/>
      <c r="Z446" s="15"/>
      <c r="AA446" s="15"/>
      <c r="AB446" s="15"/>
      <c r="AC446" s="15"/>
      <c r="AD446" s="15"/>
      <c r="AE446" s="15"/>
      <c r="AT446" s="236" t="s">
        <v>291</v>
      </c>
      <c r="AU446" s="236" t="s">
        <v>87</v>
      </c>
      <c r="AV446" s="15" t="s">
        <v>82</v>
      </c>
      <c r="AW446" s="15" t="s">
        <v>31</v>
      </c>
      <c r="AX446" s="15" t="s">
        <v>75</v>
      </c>
      <c r="AY446" s="236" t="s">
        <v>283</v>
      </c>
    </row>
    <row r="447" s="13" customFormat="1">
      <c r="A447" s="13"/>
      <c r="B447" s="218"/>
      <c r="C447" s="13"/>
      <c r="D447" s="219" t="s">
        <v>291</v>
      </c>
      <c r="E447" s="220" t="s">
        <v>1</v>
      </c>
      <c r="F447" s="221" t="s">
        <v>689</v>
      </c>
      <c r="G447" s="13"/>
      <c r="H447" s="222">
        <v>31.902999999999999</v>
      </c>
      <c r="I447" s="223"/>
      <c r="J447" s="13"/>
      <c r="K447" s="13"/>
      <c r="L447" s="218"/>
      <c r="M447" s="224"/>
      <c r="N447" s="225"/>
      <c r="O447" s="225"/>
      <c r="P447" s="225"/>
      <c r="Q447" s="225"/>
      <c r="R447" s="225"/>
      <c r="S447" s="225"/>
      <c r="T447" s="226"/>
      <c r="U447" s="13"/>
      <c r="V447" s="13"/>
      <c r="W447" s="13"/>
      <c r="X447" s="13"/>
      <c r="Y447" s="13"/>
      <c r="Z447" s="13"/>
      <c r="AA447" s="13"/>
      <c r="AB447" s="13"/>
      <c r="AC447" s="13"/>
      <c r="AD447" s="13"/>
      <c r="AE447" s="13"/>
      <c r="AT447" s="220" t="s">
        <v>291</v>
      </c>
      <c r="AU447" s="220" t="s">
        <v>87</v>
      </c>
      <c r="AV447" s="13" t="s">
        <v>87</v>
      </c>
      <c r="AW447" s="13" t="s">
        <v>31</v>
      </c>
      <c r="AX447" s="13" t="s">
        <v>75</v>
      </c>
      <c r="AY447" s="220" t="s">
        <v>283</v>
      </c>
    </row>
    <row r="448" s="13" customFormat="1">
      <c r="A448" s="13"/>
      <c r="B448" s="218"/>
      <c r="C448" s="13"/>
      <c r="D448" s="219" t="s">
        <v>291</v>
      </c>
      <c r="E448" s="220" t="s">
        <v>1</v>
      </c>
      <c r="F448" s="221" t="s">
        <v>690</v>
      </c>
      <c r="G448" s="13"/>
      <c r="H448" s="222">
        <v>24.152000000000001</v>
      </c>
      <c r="I448" s="223"/>
      <c r="J448" s="13"/>
      <c r="K448" s="13"/>
      <c r="L448" s="218"/>
      <c r="M448" s="224"/>
      <c r="N448" s="225"/>
      <c r="O448" s="225"/>
      <c r="P448" s="225"/>
      <c r="Q448" s="225"/>
      <c r="R448" s="225"/>
      <c r="S448" s="225"/>
      <c r="T448" s="226"/>
      <c r="U448" s="13"/>
      <c r="V448" s="13"/>
      <c r="W448" s="13"/>
      <c r="X448" s="13"/>
      <c r="Y448" s="13"/>
      <c r="Z448" s="13"/>
      <c r="AA448" s="13"/>
      <c r="AB448" s="13"/>
      <c r="AC448" s="13"/>
      <c r="AD448" s="13"/>
      <c r="AE448" s="13"/>
      <c r="AT448" s="220" t="s">
        <v>291</v>
      </c>
      <c r="AU448" s="220" t="s">
        <v>87</v>
      </c>
      <c r="AV448" s="13" t="s">
        <v>87</v>
      </c>
      <c r="AW448" s="13" t="s">
        <v>31</v>
      </c>
      <c r="AX448" s="13" t="s">
        <v>75</v>
      </c>
      <c r="AY448" s="220" t="s">
        <v>283</v>
      </c>
    </row>
    <row r="449" s="15" customFormat="1">
      <c r="A449" s="15"/>
      <c r="B449" s="235"/>
      <c r="C449" s="15"/>
      <c r="D449" s="219" t="s">
        <v>291</v>
      </c>
      <c r="E449" s="236" t="s">
        <v>1</v>
      </c>
      <c r="F449" s="237" t="s">
        <v>414</v>
      </c>
      <c r="G449" s="15"/>
      <c r="H449" s="236" t="s">
        <v>1</v>
      </c>
      <c r="I449" s="238"/>
      <c r="J449" s="15"/>
      <c r="K449" s="15"/>
      <c r="L449" s="235"/>
      <c r="M449" s="239"/>
      <c r="N449" s="240"/>
      <c r="O449" s="240"/>
      <c r="P449" s="240"/>
      <c r="Q449" s="240"/>
      <c r="R449" s="240"/>
      <c r="S449" s="240"/>
      <c r="T449" s="241"/>
      <c r="U449" s="15"/>
      <c r="V449" s="15"/>
      <c r="W449" s="15"/>
      <c r="X449" s="15"/>
      <c r="Y449" s="15"/>
      <c r="Z449" s="15"/>
      <c r="AA449" s="15"/>
      <c r="AB449" s="15"/>
      <c r="AC449" s="15"/>
      <c r="AD449" s="15"/>
      <c r="AE449" s="15"/>
      <c r="AT449" s="236" t="s">
        <v>291</v>
      </c>
      <c r="AU449" s="236" t="s">
        <v>87</v>
      </c>
      <c r="AV449" s="15" t="s">
        <v>82</v>
      </c>
      <c r="AW449" s="15" t="s">
        <v>31</v>
      </c>
      <c r="AX449" s="15" t="s">
        <v>75</v>
      </c>
      <c r="AY449" s="236" t="s">
        <v>283</v>
      </c>
    </row>
    <row r="450" s="13" customFormat="1">
      <c r="A450" s="13"/>
      <c r="B450" s="218"/>
      <c r="C450" s="13"/>
      <c r="D450" s="219" t="s">
        <v>291</v>
      </c>
      <c r="E450" s="220" t="s">
        <v>1</v>
      </c>
      <c r="F450" s="221" t="s">
        <v>689</v>
      </c>
      <c r="G450" s="13"/>
      <c r="H450" s="222">
        <v>31.902999999999999</v>
      </c>
      <c r="I450" s="223"/>
      <c r="J450" s="13"/>
      <c r="K450" s="13"/>
      <c r="L450" s="218"/>
      <c r="M450" s="224"/>
      <c r="N450" s="225"/>
      <c r="O450" s="225"/>
      <c r="P450" s="225"/>
      <c r="Q450" s="225"/>
      <c r="R450" s="225"/>
      <c r="S450" s="225"/>
      <c r="T450" s="226"/>
      <c r="U450" s="13"/>
      <c r="V450" s="13"/>
      <c r="W450" s="13"/>
      <c r="X450" s="13"/>
      <c r="Y450" s="13"/>
      <c r="Z450" s="13"/>
      <c r="AA450" s="13"/>
      <c r="AB450" s="13"/>
      <c r="AC450" s="13"/>
      <c r="AD450" s="13"/>
      <c r="AE450" s="13"/>
      <c r="AT450" s="220" t="s">
        <v>291</v>
      </c>
      <c r="AU450" s="220" t="s">
        <v>87</v>
      </c>
      <c r="AV450" s="13" t="s">
        <v>87</v>
      </c>
      <c r="AW450" s="13" t="s">
        <v>31</v>
      </c>
      <c r="AX450" s="13" t="s">
        <v>75</v>
      </c>
      <c r="AY450" s="220" t="s">
        <v>283</v>
      </c>
    </row>
    <row r="451" s="13" customFormat="1">
      <c r="A451" s="13"/>
      <c r="B451" s="218"/>
      <c r="C451" s="13"/>
      <c r="D451" s="219" t="s">
        <v>291</v>
      </c>
      <c r="E451" s="220" t="s">
        <v>1</v>
      </c>
      <c r="F451" s="221" t="s">
        <v>690</v>
      </c>
      <c r="G451" s="13"/>
      <c r="H451" s="222">
        <v>24.152000000000001</v>
      </c>
      <c r="I451" s="223"/>
      <c r="J451" s="13"/>
      <c r="K451" s="13"/>
      <c r="L451" s="218"/>
      <c r="M451" s="224"/>
      <c r="N451" s="225"/>
      <c r="O451" s="225"/>
      <c r="P451" s="225"/>
      <c r="Q451" s="225"/>
      <c r="R451" s="225"/>
      <c r="S451" s="225"/>
      <c r="T451" s="226"/>
      <c r="U451" s="13"/>
      <c r="V451" s="13"/>
      <c r="W451" s="13"/>
      <c r="X451" s="13"/>
      <c r="Y451" s="13"/>
      <c r="Z451" s="13"/>
      <c r="AA451" s="13"/>
      <c r="AB451" s="13"/>
      <c r="AC451" s="13"/>
      <c r="AD451" s="13"/>
      <c r="AE451" s="13"/>
      <c r="AT451" s="220" t="s">
        <v>291</v>
      </c>
      <c r="AU451" s="220" t="s">
        <v>87</v>
      </c>
      <c r="AV451" s="13" t="s">
        <v>87</v>
      </c>
      <c r="AW451" s="13" t="s">
        <v>31</v>
      </c>
      <c r="AX451" s="13" t="s">
        <v>75</v>
      </c>
      <c r="AY451" s="220" t="s">
        <v>283</v>
      </c>
    </row>
    <row r="452" s="15" customFormat="1">
      <c r="A452" s="15"/>
      <c r="B452" s="235"/>
      <c r="C452" s="15"/>
      <c r="D452" s="219" t="s">
        <v>291</v>
      </c>
      <c r="E452" s="236" t="s">
        <v>1</v>
      </c>
      <c r="F452" s="237" t="s">
        <v>415</v>
      </c>
      <c r="G452" s="15"/>
      <c r="H452" s="236" t="s">
        <v>1</v>
      </c>
      <c r="I452" s="238"/>
      <c r="J452" s="15"/>
      <c r="K452" s="15"/>
      <c r="L452" s="235"/>
      <c r="M452" s="239"/>
      <c r="N452" s="240"/>
      <c r="O452" s="240"/>
      <c r="P452" s="240"/>
      <c r="Q452" s="240"/>
      <c r="R452" s="240"/>
      <c r="S452" s="240"/>
      <c r="T452" s="241"/>
      <c r="U452" s="15"/>
      <c r="V452" s="15"/>
      <c r="W452" s="15"/>
      <c r="X452" s="15"/>
      <c r="Y452" s="15"/>
      <c r="Z452" s="15"/>
      <c r="AA452" s="15"/>
      <c r="AB452" s="15"/>
      <c r="AC452" s="15"/>
      <c r="AD452" s="15"/>
      <c r="AE452" s="15"/>
      <c r="AT452" s="236" t="s">
        <v>291</v>
      </c>
      <c r="AU452" s="236" t="s">
        <v>87</v>
      </c>
      <c r="AV452" s="15" t="s">
        <v>82</v>
      </c>
      <c r="AW452" s="15" t="s">
        <v>31</v>
      </c>
      <c r="AX452" s="15" t="s">
        <v>75</v>
      </c>
      <c r="AY452" s="236" t="s">
        <v>283</v>
      </c>
    </row>
    <row r="453" s="13" customFormat="1">
      <c r="A453" s="13"/>
      <c r="B453" s="218"/>
      <c r="C453" s="13"/>
      <c r="D453" s="219" t="s">
        <v>291</v>
      </c>
      <c r="E453" s="220" t="s">
        <v>1</v>
      </c>
      <c r="F453" s="221" t="s">
        <v>689</v>
      </c>
      <c r="G453" s="13"/>
      <c r="H453" s="222">
        <v>31.902999999999999</v>
      </c>
      <c r="I453" s="223"/>
      <c r="J453" s="13"/>
      <c r="K453" s="13"/>
      <c r="L453" s="218"/>
      <c r="M453" s="224"/>
      <c r="N453" s="225"/>
      <c r="O453" s="225"/>
      <c r="P453" s="225"/>
      <c r="Q453" s="225"/>
      <c r="R453" s="225"/>
      <c r="S453" s="225"/>
      <c r="T453" s="226"/>
      <c r="U453" s="13"/>
      <c r="V453" s="13"/>
      <c r="W453" s="13"/>
      <c r="X453" s="13"/>
      <c r="Y453" s="13"/>
      <c r="Z453" s="13"/>
      <c r="AA453" s="13"/>
      <c r="AB453" s="13"/>
      <c r="AC453" s="13"/>
      <c r="AD453" s="13"/>
      <c r="AE453" s="13"/>
      <c r="AT453" s="220" t="s">
        <v>291</v>
      </c>
      <c r="AU453" s="220" t="s">
        <v>87</v>
      </c>
      <c r="AV453" s="13" t="s">
        <v>87</v>
      </c>
      <c r="AW453" s="13" t="s">
        <v>31</v>
      </c>
      <c r="AX453" s="13" t="s">
        <v>75</v>
      </c>
      <c r="AY453" s="220" t="s">
        <v>283</v>
      </c>
    </row>
    <row r="454" s="13" customFormat="1">
      <c r="A454" s="13"/>
      <c r="B454" s="218"/>
      <c r="C454" s="13"/>
      <c r="D454" s="219" t="s">
        <v>291</v>
      </c>
      <c r="E454" s="220" t="s">
        <v>1</v>
      </c>
      <c r="F454" s="221" t="s">
        <v>690</v>
      </c>
      <c r="G454" s="13"/>
      <c r="H454" s="222">
        <v>24.152000000000001</v>
      </c>
      <c r="I454" s="223"/>
      <c r="J454" s="13"/>
      <c r="K454" s="13"/>
      <c r="L454" s="218"/>
      <c r="M454" s="224"/>
      <c r="N454" s="225"/>
      <c r="O454" s="225"/>
      <c r="P454" s="225"/>
      <c r="Q454" s="225"/>
      <c r="R454" s="225"/>
      <c r="S454" s="225"/>
      <c r="T454" s="226"/>
      <c r="U454" s="13"/>
      <c r="V454" s="13"/>
      <c r="W454" s="13"/>
      <c r="X454" s="13"/>
      <c r="Y454" s="13"/>
      <c r="Z454" s="13"/>
      <c r="AA454" s="13"/>
      <c r="AB454" s="13"/>
      <c r="AC454" s="13"/>
      <c r="AD454" s="13"/>
      <c r="AE454" s="13"/>
      <c r="AT454" s="220" t="s">
        <v>291</v>
      </c>
      <c r="AU454" s="220" t="s">
        <v>87</v>
      </c>
      <c r="AV454" s="13" t="s">
        <v>87</v>
      </c>
      <c r="AW454" s="13" t="s">
        <v>31</v>
      </c>
      <c r="AX454" s="13" t="s">
        <v>75</v>
      </c>
      <c r="AY454" s="220" t="s">
        <v>283</v>
      </c>
    </row>
    <row r="455" s="15" customFormat="1">
      <c r="A455" s="15"/>
      <c r="B455" s="235"/>
      <c r="C455" s="15"/>
      <c r="D455" s="219" t="s">
        <v>291</v>
      </c>
      <c r="E455" s="236" t="s">
        <v>1</v>
      </c>
      <c r="F455" s="237" t="s">
        <v>416</v>
      </c>
      <c r="G455" s="15"/>
      <c r="H455" s="236" t="s">
        <v>1</v>
      </c>
      <c r="I455" s="238"/>
      <c r="J455" s="15"/>
      <c r="K455" s="15"/>
      <c r="L455" s="235"/>
      <c r="M455" s="239"/>
      <c r="N455" s="240"/>
      <c r="O455" s="240"/>
      <c r="P455" s="240"/>
      <c r="Q455" s="240"/>
      <c r="R455" s="240"/>
      <c r="S455" s="240"/>
      <c r="T455" s="241"/>
      <c r="U455" s="15"/>
      <c r="V455" s="15"/>
      <c r="W455" s="15"/>
      <c r="X455" s="15"/>
      <c r="Y455" s="15"/>
      <c r="Z455" s="15"/>
      <c r="AA455" s="15"/>
      <c r="AB455" s="15"/>
      <c r="AC455" s="15"/>
      <c r="AD455" s="15"/>
      <c r="AE455" s="15"/>
      <c r="AT455" s="236" t="s">
        <v>291</v>
      </c>
      <c r="AU455" s="236" t="s">
        <v>87</v>
      </c>
      <c r="AV455" s="15" t="s">
        <v>82</v>
      </c>
      <c r="AW455" s="15" t="s">
        <v>31</v>
      </c>
      <c r="AX455" s="15" t="s">
        <v>75</v>
      </c>
      <c r="AY455" s="236" t="s">
        <v>283</v>
      </c>
    </row>
    <row r="456" s="13" customFormat="1">
      <c r="A456" s="13"/>
      <c r="B456" s="218"/>
      <c r="C456" s="13"/>
      <c r="D456" s="219" t="s">
        <v>291</v>
      </c>
      <c r="E456" s="220" t="s">
        <v>1</v>
      </c>
      <c r="F456" s="221" t="s">
        <v>689</v>
      </c>
      <c r="G456" s="13"/>
      <c r="H456" s="222">
        <v>31.902999999999999</v>
      </c>
      <c r="I456" s="223"/>
      <c r="J456" s="13"/>
      <c r="K456" s="13"/>
      <c r="L456" s="218"/>
      <c r="M456" s="224"/>
      <c r="N456" s="225"/>
      <c r="O456" s="225"/>
      <c r="P456" s="225"/>
      <c r="Q456" s="225"/>
      <c r="R456" s="225"/>
      <c r="S456" s="225"/>
      <c r="T456" s="226"/>
      <c r="U456" s="13"/>
      <c r="V456" s="13"/>
      <c r="W456" s="13"/>
      <c r="X456" s="13"/>
      <c r="Y456" s="13"/>
      <c r="Z456" s="13"/>
      <c r="AA456" s="13"/>
      <c r="AB456" s="13"/>
      <c r="AC456" s="13"/>
      <c r="AD456" s="13"/>
      <c r="AE456" s="13"/>
      <c r="AT456" s="220" t="s">
        <v>291</v>
      </c>
      <c r="AU456" s="220" t="s">
        <v>87</v>
      </c>
      <c r="AV456" s="13" t="s">
        <v>87</v>
      </c>
      <c r="AW456" s="13" t="s">
        <v>31</v>
      </c>
      <c r="AX456" s="13" t="s">
        <v>75</v>
      </c>
      <c r="AY456" s="220" t="s">
        <v>283</v>
      </c>
    </row>
    <row r="457" s="13" customFormat="1">
      <c r="A457" s="13"/>
      <c r="B457" s="218"/>
      <c r="C457" s="13"/>
      <c r="D457" s="219" t="s">
        <v>291</v>
      </c>
      <c r="E457" s="220" t="s">
        <v>1</v>
      </c>
      <c r="F457" s="221" t="s">
        <v>690</v>
      </c>
      <c r="G457" s="13"/>
      <c r="H457" s="222">
        <v>24.152000000000001</v>
      </c>
      <c r="I457" s="223"/>
      <c r="J457" s="13"/>
      <c r="K457" s="13"/>
      <c r="L457" s="218"/>
      <c r="M457" s="224"/>
      <c r="N457" s="225"/>
      <c r="O457" s="225"/>
      <c r="P457" s="225"/>
      <c r="Q457" s="225"/>
      <c r="R457" s="225"/>
      <c r="S457" s="225"/>
      <c r="T457" s="226"/>
      <c r="U457" s="13"/>
      <c r="V457" s="13"/>
      <c r="W457" s="13"/>
      <c r="X457" s="13"/>
      <c r="Y457" s="13"/>
      <c r="Z457" s="13"/>
      <c r="AA457" s="13"/>
      <c r="AB457" s="13"/>
      <c r="AC457" s="13"/>
      <c r="AD457" s="13"/>
      <c r="AE457" s="13"/>
      <c r="AT457" s="220" t="s">
        <v>291</v>
      </c>
      <c r="AU457" s="220" t="s">
        <v>87</v>
      </c>
      <c r="AV457" s="13" t="s">
        <v>87</v>
      </c>
      <c r="AW457" s="13" t="s">
        <v>31</v>
      </c>
      <c r="AX457" s="13" t="s">
        <v>75</v>
      </c>
      <c r="AY457" s="220" t="s">
        <v>283</v>
      </c>
    </row>
    <row r="458" s="13" customFormat="1">
      <c r="A458" s="13"/>
      <c r="B458" s="218"/>
      <c r="C458" s="13"/>
      <c r="D458" s="219" t="s">
        <v>291</v>
      </c>
      <c r="E458" s="220" t="s">
        <v>1</v>
      </c>
      <c r="F458" s="221" t="s">
        <v>691</v>
      </c>
      <c r="G458" s="13"/>
      <c r="H458" s="222">
        <v>4.2000000000000002</v>
      </c>
      <c r="I458" s="223"/>
      <c r="J458" s="13"/>
      <c r="K458" s="13"/>
      <c r="L458" s="218"/>
      <c r="M458" s="224"/>
      <c r="N458" s="225"/>
      <c r="O458" s="225"/>
      <c r="P458" s="225"/>
      <c r="Q458" s="225"/>
      <c r="R458" s="225"/>
      <c r="S458" s="225"/>
      <c r="T458" s="226"/>
      <c r="U458" s="13"/>
      <c r="V458" s="13"/>
      <c r="W458" s="13"/>
      <c r="X458" s="13"/>
      <c r="Y458" s="13"/>
      <c r="Z458" s="13"/>
      <c r="AA458" s="13"/>
      <c r="AB458" s="13"/>
      <c r="AC458" s="13"/>
      <c r="AD458" s="13"/>
      <c r="AE458" s="13"/>
      <c r="AT458" s="220" t="s">
        <v>291</v>
      </c>
      <c r="AU458" s="220" t="s">
        <v>87</v>
      </c>
      <c r="AV458" s="13" t="s">
        <v>87</v>
      </c>
      <c r="AW458" s="13" t="s">
        <v>31</v>
      </c>
      <c r="AX458" s="13" t="s">
        <v>75</v>
      </c>
      <c r="AY458" s="220" t="s">
        <v>283</v>
      </c>
    </row>
    <row r="459" s="14" customFormat="1">
      <c r="A459" s="14"/>
      <c r="B459" s="227"/>
      <c r="C459" s="14"/>
      <c r="D459" s="219" t="s">
        <v>291</v>
      </c>
      <c r="E459" s="228" t="s">
        <v>1</v>
      </c>
      <c r="F459" s="229" t="s">
        <v>293</v>
      </c>
      <c r="G459" s="14"/>
      <c r="H459" s="230">
        <v>370.88</v>
      </c>
      <c r="I459" s="231"/>
      <c r="J459" s="14"/>
      <c r="K459" s="14"/>
      <c r="L459" s="227"/>
      <c r="M459" s="232"/>
      <c r="N459" s="233"/>
      <c r="O459" s="233"/>
      <c r="P459" s="233"/>
      <c r="Q459" s="233"/>
      <c r="R459" s="233"/>
      <c r="S459" s="233"/>
      <c r="T459" s="234"/>
      <c r="U459" s="14"/>
      <c r="V459" s="14"/>
      <c r="W459" s="14"/>
      <c r="X459" s="14"/>
      <c r="Y459" s="14"/>
      <c r="Z459" s="14"/>
      <c r="AA459" s="14"/>
      <c r="AB459" s="14"/>
      <c r="AC459" s="14"/>
      <c r="AD459" s="14"/>
      <c r="AE459" s="14"/>
      <c r="AT459" s="228" t="s">
        <v>291</v>
      </c>
      <c r="AU459" s="228" t="s">
        <v>87</v>
      </c>
      <c r="AV459" s="14" t="s">
        <v>289</v>
      </c>
      <c r="AW459" s="14" t="s">
        <v>31</v>
      </c>
      <c r="AX459" s="14" t="s">
        <v>82</v>
      </c>
      <c r="AY459" s="228" t="s">
        <v>283</v>
      </c>
    </row>
    <row r="460" s="2" customFormat="1" ht="44.25" customHeight="1">
      <c r="A460" s="37"/>
      <c r="B460" s="168"/>
      <c r="C460" s="204" t="s">
        <v>692</v>
      </c>
      <c r="D460" s="204" t="s">
        <v>285</v>
      </c>
      <c r="E460" s="205" t="s">
        <v>693</v>
      </c>
      <c r="F460" s="206" t="s">
        <v>694</v>
      </c>
      <c r="G460" s="207" t="s">
        <v>296</v>
      </c>
      <c r="H460" s="208">
        <v>1.538</v>
      </c>
      <c r="I460" s="209"/>
      <c r="J460" s="210">
        <f>ROUND(I460*H460,2)</f>
        <v>0</v>
      </c>
      <c r="K460" s="211"/>
      <c r="L460" s="38"/>
      <c r="M460" s="212" t="s">
        <v>1</v>
      </c>
      <c r="N460" s="213" t="s">
        <v>41</v>
      </c>
      <c r="O460" s="81"/>
      <c r="P460" s="214">
        <f>O460*H460</f>
        <v>0</v>
      </c>
      <c r="Q460" s="214">
        <v>0</v>
      </c>
      <c r="R460" s="214">
        <f>Q460*H460</f>
        <v>0</v>
      </c>
      <c r="S460" s="214">
        <v>1.905</v>
      </c>
      <c r="T460" s="215">
        <f>S460*H460</f>
        <v>2.9298899999999999</v>
      </c>
      <c r="U460" s="37"/>
      <c r="V460" s="37"/>
      <c r="W460" s="37"/>
      <c r="X460" s="37"/>
      <c r="Y460" s="37"/>
      <c r="Z460" s="37"/>
      <c r="AA460" s="37"/>
      <c r="AB460" s="37"/>
      <c r="AC460" s="37"/>
      <c r="AD460" s="37"/>
      <c r="AE460" s="37"/>
      <c r="AR460" s="216" t="s">
        <v>289</v>
      </c>
      <c r="AT460" s="216" t="s">
        <v>285</v>
      </c>
      <c r="AU460" s="216" t="s">
        <v>87</v>
      </c>
      <c r="AY460" s="18" t="s">
        <v>283</v>
      </c>
      <c r="BE460" s="217">
        <f>IF(N460="základná",J460,0)</f>
        <v>0</v>
      </c>
      <c r="BF460" s="217">
        <f>IF(N460="znížená",J460,0)</f>
        <v>0</v>
      </c>
      <c r="BG460" s="217">
        <f>IF(N460="zákl. prenesená",J460,0)</f>
        <v>0</v>
      </c>
      <c r="BH460" s="217">
        <f>IF(N460="zníž. prenesená",J460,0)</f>
        <v>0</v>
      </c>
      <c r="BI460" s="217">
        <f>IF(N460="nulová",J460,0)</f>
        <v>0</v>
      </c>
      <c r="BJ460" s="18" t="s">
        <v>87</v>
      </c>
      <c r="BK460" s="217">
        <f>ROUND(I460*H460,2)</f>
        <v>0</v>
      </c>
      <c r="BL460" s="18" t="s">
        <v>289</v>
      </c>
      <c r="BM460" s="216" t="s">
        <v>695</v>
      </c>
    </row>
    <row r="461" s="15" customFormat="1">
      <c r="A461" s="15"/>
      <c r="B461" s="235"/>
      <c r="C461" s="15"/>
      <c r="D461" s="219" t="s">
        <v>291</v>
      </c>
      <c r="E461" s="236" t="s">
        <v>1</v>
      </c>
      <c r="F461" s="237" t="s">
        <v>404</v>
      </c>
      <c r="G461" s="15"/>
      <c r="H461" s="236" t="s">
        <v>1</v>
      </c>
      <c r="I461" s="238"/>
      <c r="J461" s="15"/>
      <c r="K461" s="15"/>
      <c r="L461" s="235"/>
      <c r="M461" s="239"/>
      <c r="N461" s="240"/>
      <c r="O461" s="240"/>
      <c r="P461" s="240"/>
      <c r="Q461" s="240"/>
      <c r="R461" s="240"/>
      <c r="S461" s="240"/>
      <c r="T461" s="241"/>
      <c r="U461" s="15"/>
      <c r="V461" s="15"/>
      <c r="W461" s="15"/>
      <c r="X461" s="15"/>
      <c r="Y461" s="15"/>
      <c r="Z461" s="15"/>
      <c r="AA461" s="15"/>
      <c r="AB461" s="15"/>
      <c r="AC461" s="15"/>
      <c r="AD461" s="15"/>
      <c r="AE461" s="15"/>
      <c r="AT461" s="236" t="s">
        <v>291</v>
      </c>
      <c r="AU461" s="236" t="s">
        <v>87</v>
      </c>
      <c r="AV461" s="15" t="s">
        <v>82</v>
      </c>
      <c r="AW461" s="15" t="s">
        <v>31</v>
      </c>
      <c r="AX461" s="15" t="s">
        <v>75</v>
      </c>
      <c r="AY461" s="236" t="s">
        <v>283</v>
      </c>
    </row>
    <row r="462" s="13" customFormat="1">
      <c r="A462" s="13"/>
      <c r="B462" s="218"/>
      <c r="C462" s="13"/>
      <c r="D462" s="219" t="s">
        <v>291</v>
      </c>
      <c r="E462" s="220" t="s">
        <v>1</v>
      </c>
      <c r="F462" s="221" t="s">
        <v>696</v>
      </c>
      <c r="G462" s="13"/>
      <c r="H462" s="222">
        <v>1.538</v>
      </c>
      <c r="I462" s="223"/>
      <c r="J462" s="13"/>
      <c r="K462" s="13"/>
      <c r="L462" s="218"/>
      <c r="M462" s="224"/>
      <c r="N462" s="225"/>
      <c r="O462" s="225"/>
      <c r="P462" s="225"/>
      <c r="Q462" s="225"/>
      <c r="R462" s="225"/>
      <c r="S462" s="225"/>
      <c r="T462" s="226"/>
      <c r="U462" s="13"/>
      <c r="V462" s="13"/>
      <c r="W462" s="13"/>
      <c r="X462" s="13"/>
      <c r="Y462" s="13"/>
      <c r="Z462" s="13"/>
      <c r="AA462" s="13"/>
      <c r="AB462" s="13"/>
      <c r="AC462" s="13"/>
      <c r="AD462" s="13"/>
      <c r="AE462" s="13"/>
      <c r="AT462" s="220" t="s">
        <v>291</v>
      </c>
      <c r="AU462" s="220" t="s">
        <v>87</v>
      </c>
      <c r="AV462" s="13" t="s">
        <v>87</v>
      </c>
      <c r="AW462" s="13" t="s">
        <v>31</v>
      </c>
      <c r="AX462" s="13" t="s">
        <v>82</v>
      </c>
      <c r="AY462" s="220" t="s">
        <v>283</v>
      </c>
    </row>
    <row r="463" s="2" customFormat="1" ht="33" customHeight="1">
      <c r="A463" s="37"/>
      <c r="B463" s="168"/>
      <c r="C463" s="204" t="s">
        <v>697</v>
      </c>
      <c r="D463" s="204" t="s">
        <v>285</v>
      </c>
      <c r="E463" s="205" t="s">
        <v>698</v>
      </c>
      <c r="F463" s="206" t="s">
        <v>699</v>
      </c>
      <c r="G463" s="207" t="s">
        <v>288</v>
      </c>
      <c r="H463" s="208">
        <v>6.0750000000000002</v>
      </c>
      <c r="I463" s="209"/>
      <c r="J463" s="210">
        <f>ROUND(I463*H463,2)</f>
        <v>0</v>
      </c>
      <c r="K463" s="211"/>
      <c r="L463" s="38"/>
      <c r="M463" s="212" t="s">
        <v>1</v>
      </c>
      <c r="N463" s="213" t="s">
        <v>41</v>
      </c>
      <c r="O463" s="81"/>
      <c r="P463" s="214">
        <f>O463*H463</f>
        <v>0</v>
      </c>
      <c r="Q463" s="214">
        <v>0</v>
      </c>
      <c r="R463" s="214">
        <f>Q463*H463</f>
        <v>0</v>
      </c>
      <c r="S463" s="214">
        <v>0.29699999999999999</v>
      </c>
      <c r="T463" s="215">
        <f>S463*H463</f>
        <v>1.8042750000000001</v>
      </c>
      <c r="U463" s="37"/>
      <c r="V463" s="37"/>
      <c r="W463" s="37"/>
      <c r="X463" s="37"/>
      <c r="Y463" s="37"/>
      <c r="Z463" s="37"/>
      <c r="AA463" s="37"/>
      <c r="AB463" s="37"/>
      <c r="AC463" s="37"/>
      <c r="AD463" s="37"/>
      <c r="AE463" s="37"/>
      <c r="AR463" s="216" t="s">
        <v>289</v>
      </c>
      <c r="AT463" s="216" t="s">
        <v>285</v>
      </c>
      <c r="AU463" s="216" t="s">
        <v>87</v>
      </c>
      <c r="AY463" s="18" t="s">
        <v>283</v>
      </c>
      <c r="BE463" s="217">
        <f>IF(N463="základná",J463,0)</f>
        <v>0</v>
      </c>
      <c r="BF463" s="217">
        <f>IF(N463="znížená",J463,0)</f>
        <v>0</v>
      </c>
      <c r="BG463" s="217">
        <f>IF(N463="zákl. prenesená",J463,0)</f>
        <v>0</v>
      </c>
      <c r="BH463" s="217">
        <f>IF(N463="zníž. prenesená",J463,0)</f>
        <v>0</v>
      </c>
      <c r="BI463" s="217">
        <f>IF(N463="nulová",J463,0)</f>
        <v>0</v>
      </c>
      <c r="BJ463" s="18" t="s">
        <v>87</v>
      </c>
      <c r="BK463" s="217">
        <f>ROUND(I463*H463,2)</f>
        <v>0</v>
      </c>
      <c r="BL463" s="18" t="s">
        <v>289</v>
      </c>
      <c r="BM463" s="216" t="s">
        <v>700</v>
      </c>
    </row>
    <row r="464" s="13" customFormat="1">
      <c r="A464" s="13"/>
      <c r="B464" s="218"/>
      <c r="C464" s="13"/>
      <c r="D464" s="219" t="s">
        <v>291</v>
      </c>
      <c r="E464" s="220" t="s">
        <v>1</v>
      </c>
      <c r="F464" s="221" t="s">
        <v>701</v>
      </c>
      <c r="G464" s="13"/>
      <c r="H464" s="222">
        <v>6.0750000000000002</v>
      </c>
      <c r="I464" s="223"/>
      <c r="J464" s="13"/>
      <c r="K464" s="13"/>
      <c r="L464" s="218"/>
      <c r="M464" s="224"/>
      <c r="N464" s="225"/>
      <c r="O464" s="225"/>
      <c r="P464" s="225"/>
      <c r="Q464" s="225"/>
      <c r="R464" s="225"/>
      <c r="S464" s="225"/>
      <c r="T464" s="226"/>
      <c r="U464" s="13"/>
      <c r="V464" s="13"/>
      <c r="W464" s="13"/>
      <c r="X464" s="13"/>
      <c r="Y464" s="13"/>
      <c r="Z464" s="13"/>
      <c r="AA464" s="13"/>
      <c r="AB464" s="13"/>
      <c r="AC464" s="13"/>
      <c r="AD464" s="13"/>
      <c r="AE464" s="13"/>
      <c r="AT464" s="220" t="s">
        <v>291</v>
      </c>
      <c r="AU464" s="220" t="s">
        <v>87</v>
      </c>
      <c r="AV464" s="13" t="s">
        <v>87</v>
      </c>
      <c r="AW464" s="13" t="s">
        <v>31</v>
      </c>
      <c r="AX464" s="13" t="s">
        <v>82</v>
      </c>
      <c r="AY464" s="220" t="s">
        <v>283</v>
      </c>
    </row>
    <row r="465" s="2" customFormat="1" ht="37.8" customHeight="1">
      <c r="A465" s="37"/>
      <c r="B465" s="168"/>
      <c r="C465" s="204" t="s">
        <v>702</v>
      </c>
      <c r="D465" s="204" t="s">
        <v>285</v>
      </c>
      <c r="E465" s="205" t="s">
        <v>703</v>
      </c>
      <c r="F465" s="206" t="s">
        <v>704</v>
      </c>
      <c r="G465" s="207" t="s">
        <v>296</v>
      </c>
      <c r="H465" s="208">
        <v>194.08600000000001</v>
      </c>
      <c r="I465" s="209"/>
      <c r="J465" s="210">
        <f>ROUND(I465*H465,2)</f>
        <v>0</v>
      </c>
      <c r="K465" s="211"/>
      <c r="L465" s="38"/>
      <c r="M465" s="212" t="s">
        <v>1</v>
      </c>
      <c r="N465" s="213" t="s">
        <v>41</v>
      </c>
      <c r="O465" s="81"/>
      <c r="P465" s="214">
        <f>O465*H465</f>
        <v>0</v>
      </c>
      <c r="Q465" s="214">
        <v>0</v>
      </c>
      <c r="R465" s="214">
        <f>Q465*H465</f>
        <v>0</v>
      </c>
      <c r="S465" s="214">
        <v>2.2000000000000002</v>
      </c>
      <c r="T465" s="215">
        <f>S465*H465</f>
        <v>426.98920000000004</v>
      </c>
      <c r="U465" s="37"/>
      <c r="V465" s="37"/>
      <c r="W465" s="37"/>
      <c r="X465" s="37"/>
      <c r="Y465" s="37"/>
      <c r="Z465" s="37"/>
      <c r="AA465" s="37"/>
      <c r="AB465" s="37"/>
      <c r="AC465" s="37"/>
      <c r="AD465" s="37"/>
      <c r="AE465" s="37"/>
      <c r="AR465" s="216" t="s">
        <v>289</v>
      </c>
      <c r="AT465" s="216" t="s">
        <v>285</v>
      </c>
      <c r="AU465" s="216" t="s">
        <v>87</v>
      </c>
      <c r="AY465" s="18" t="s">
        <v>283</v>
      </c>
      <c r="BE465" s="217">
        <f>IF(N465="základná",J465,0)</f>
        <v>0</v>
      </c>
      <c r="BF465" s="217">
        <f>IF(N465="znížená",J465,0)</f>
        <v>0</v>
      </c>
      <c r="BG465" s="217">
        <f>IF(N465="zákl. prenesená",J465,0)</f>
        <v>0</v>
      </c>
      <c r="BH465" s="217">
        <f>IF(N465="zníž. prenesená",J465,0)</f>
        <v>0</v>
      </c>
      <c r="BI465" s="217">
        <f>IF(N465="nulová",J465,0)</f>
        <v>0</v>
      </c>
      <c r="BJ465" s="18" t="s">
        <v>87</v>
      </c>
      <c r="BK465" s="217">
        <f>ROUND(I465*H465,2)</f>
        <v>0</v>
      </c>
      <c r="BL465" s="18" t="s">
        <v>289</v>
      </c>
      <c r="BM465" s="216" t="s">
        <v>705</v>
      </c>
    </row>
    <row r="466" s="15" customFormat="1">
      <c r="A466" s="15"/>
      <c r="B466" s="235"/>
      <c r="C466" s="15"/>
      <c r="D466" s="219" t="s">
        <v>291</v>
      </c>
      <c r="E466" s="236" t="s">
        <v>1</v>
      </c>
      <c r="F466" s="237" t="s">
        <v>706</v>
      </c>
      <c r="G466" s="15"/>
      <c r="H466" s="236" t="s">
        <v>1</v>
      </c>
      <c r="I466" s="238"/>
      <c r="J466" s="15"/>
      <c r="K466" s="15"/>
      <c r="L466" s="235"/>
      <c r="M466" s="239"/>
      <c r="N466" s="240"/>
      <c r="O466" s="240"/>
      <c r="P466" s="240"/>
      <c r="Q466" s="240"/>
      <c r="R466" s="240"/>
      <c r="S466" s="240"/>
      <c r="T466" s="241"/>
      <c r="U466" s="15"/>
      <c r="V466" s="15"/>
      <c r="W466" s="15"/>
      <c r="X466" s="15"/>
      <c r="Y466" s="15"/>
      <c r="Z466" s="15"/>
      <c r="AA466" s="15"/>
      <c r="AB466" s="15"/>
      <c r="AC466" s="15"/>
      <c r="AD466" s="15"/>
      <c r="AE466" s="15"/>
      <c r="AT466" s="236" t="s">
        <v>291</v>
      </c>
      <c r="AU466" s="236" t="s">
        <v>87</v>
      </c>
      <c r="AV466" s="15" t="s">
        <v>82</v>
      </c>
      <c r="AW466" s="15" t="s">
        <v>31</v>
      </c>
      <c r="AX466" s="15" t="s">
        <v>75</v>
      </c>
      <c r="AY466" s="236" t="s">
        <v>283</v>
      </c>
    </row>
    <row r="467" s="13" customFormat="1">
      <c r="A467" s="13"/>
      <c r="B467" s="218"/>
      <c r="C467" s="13"/>
      <c r="D467" s="219" t="s">
        <v>291</v>
      </c>
      <c r="E467" s="220" t="s">
        <v>1</v>
      </c>
      <c r="F467" s="221" t="s">
        <v>707</v>
      </c>
      <c r="G467" s="13"/>
      <c r="H467" s="222">
        <v>1.002</v>
      </c>
      <c r="I467" s="223"/>
      <c r="J467" s="13"/>
      <c r="K467" s="13"/>
      <c r="L467" s="218"/>
      <c r="M467" s="224"/>
      <c r="N467" s="225"/>
      <c r="O467" s="225"/>
      <c r="P467" s="225"/>
      <c r="Q467" s="225"/>
      <c r="R467" s="225"/>
      <c r="S467" s="225"/>
      <c r="T467" s="226"/>
      <c r="U467" s="13"/>
      <c r="V467" s="13"/>
      <c r="W467" s="13"/>
      <c r="X467" s="13"/>
      <c r="Y467" s="13"/>
      <c r="Z467" s="13"/>
      <c r="AA467" s="13"/>
      <c r="AB467" s="13"/>
      <c r="AC467" s="13"/>
      <c r="AD467" s="13"/>
      <c r="AE467" s="13"/>
      <c r="AT467" s="220" t="s">
        <v>291</v>
      </c>
      <c r="AU467" s="220" t="s">
        <v>87</v>
      </c>
      <c r="AV467" s="13" t="s">
        <v>87</v>
      </c>
      <c r="AW467" s="13" t="s">
        <v>31</v>
      </c>
      <c r="AX467" s="13" t="s">
        <v>75</v>
      </c>
      <c r="AY467" s="220" t="s">
        <v>283</v>
      </c>
    </row>
    <row r="468" s="13" customFormat="1">
      <c r="A468" s="13"/>
      <c r="B468" s="218"/>
      <c r="C468" s="13"/>
      <c r="D468" s="219" t="s">
        <v>291</v>
      </c>
      <c r="E468" s="220" t="s">
        <v>1</v>
      </c>
      <c r="F468" s="221" t="s">
        <v>708</v>
      </c>
      <c r="G468" s="13"/>
      <c r="H468" s="222">
        <v>2.6059999999999999</v>
      </c>
      <c r="I468" s="223"/>
      <c r="J468" s="13"/>
      <c r="K468" s="13"/>
      <c r="L468" s="218"/>
      <c r="M468" s="224"/>
      <c r="N468" s="225"/>
      <c r="O468" s="225"/>
      <c r="P468" s="225"/>
      <c r="Q468" s="225"/>
      <c r="R468" s="225"/>
      <c r="S468" s="225"/>
      <c r="T468" s="226"/>
      <c r="U468" s="13"/>
      <c r="V468" s="13"/>
      <c r="W468" s="13"/>
      <c r="X468" s="13"/>
      <c r="Y468" s="13"/>
      <c r="Z468" s="13"/>
      <c r="AA468" s="13"/>
      <c r="AB468" s="13"/>
      <c r="AC468" s="13"/>
      <c r="AD468" s="13"/>
      <c r="AE468" s="13"/>
      <c r="AT468" s="220" t="s">
        <v>291</v>
      </c>
      <c r="AU468" s="220" t="s">
        <v>87</v>
      </c>
      <c r="AV468" s="13" t="s">
        <v>87</v>
      </c>
      <c r="AW468" s="13" t="s">
        <v>31</v>
      </c>
      <c r="AX468" s="13" t="s">
        <v>75</v>
      </c>
      <c r="AY468" s="220" t="s">
        <v>283</v>
      </c>
    </row>
    <row r="469" s="13" customFormat="1">
      <c r="A469" s="13"/>
      <c r="B469" s="218"/>
      <c r="C469" s="13"/>
      <c r="D469" s="219" t="s">
        <v>291</v>
      </c>
      <c r="E469" s="220" t="s">
        <v>1</v>
      </c>
      <c r="F469" s="221" t="s">
        <v>709</v>
      </c>
      <c r="G469" s="13"/>
      <c r="H469" s="222">
        <v>5.1539999999999999</v>
      </c>
      <c r="I469" s="223"/>
      <c r="J469" s="13"/>
      <c r="K469" s="13"/>
      <c r="L469" s="218"/>
      <c r="M469" s="224"/>
      <c r="N469" s="225"/>
      <c r="O469" s="225"/>
      <c r="P469" s="225"/>
      <c r="Q469" s="225"/>
      <c r="R469" s="225"/>
      <c r="S469" s="225"/>
      <c r="T469" s="226"/>
      <c r="U469" s="13"/>
      <c r="V469" s="13"/>
      <c r="W469" s="13"/>
      <c r="X469" s="13"/>
      <c r="Y469" s="13"/>
      <c r="Z469" s="13"/>
      <c r="AA469" s="13"/>
      <c r="AB469" s="13"/>
      <c r="AC469" s="13"/>
      <c r="AD469" s="13"/>
      <c r="AE469" s="13"/>
      <c r="AT469" s="220" t="s">
        <v>291</v>
      </c>
      <c r="AU469" s="220" t="s">
        <v>87</v>
      </c>
      <c r="AV469" s="13" t="s">
        <v>87</v>
      </c>
      <c r="AW469" s="13" t="s">
        <v>31</v>
      </c>
      <c r="AX469" s="13" t="s">
        <v>75</v>
      </c>
      <c r="AY469" s="220" t="s">
        <v>283</v>
      </c>
    </row>
    <row r="470" s="13" customFormat="1">
      <c r="A470" s="13"/>
      <c r="B470" s="218"/>
      <c r="C470" s="13"/>
      <c r="D470" s="219" t="s">
        <v>291</v>
      </c>
      <c r="E470" s="220" t="s">
        <v>1</v>
      </c>
      <c r="F470" s="221" t="s">
        <v>710</v>
      </c>
      <c r="G470" s="13"/>
      <c r="H470" s="222">
        <v>14.92</v>
      </c>
      <c r="I470" s="223"/>
      <c r="J470" s="13"/>
      <c r="K470" s="13"/>
      <c r="L470" s="218"/>
      <c r="M470" s="224"/>
      <c r="N470" s="225"/>
      <c r="O470" s="225"/>
      <c r="P470" s="225"/>
      <c r="Q470" s="225"/>
      <c r="R470" s="225"/>
      <c r="S470" s="225"/>
      <c r="T470" s="226"/>
      <c r="U470" s="13"/>
      <c r="V470" s="13"/>
      <c r="W470" s="13"/>
      <c r="X470" s="13"/>
      <c r="Y470" s="13"/>
      <c r="Z470" s="13"/>
      <c r="AA470" s="13"/>
      <c r="AB470" s="13"/>
      <c r="AC470" s="13"/>
      <c r="AD470" s="13"/>
      <c r="AE470" s="13"/>
      <c r="AT470" s="220" t="s">
        <v>291</v>
      </c>
      <c r="AU470" s="220" t="s">
        <v>87</v>
      </c>
      <c r="AV470" s="13" t="s">
        <v>87</v>
      </c>
      <c r="AW470" s="13" t="s">
        <v>31</v>
      </c>
      <c r="AX470" s="13" t="s">
        <v>75</v>
      </c>
      <c r="AY470" s="220" t="s">
        <v>283</v>
      </c>
    </row>
    <row r="471" s="15" customFormat="1">
      <c r="A471" s="15"/>
      <c r="B471" s="235"/>
      <c r="C471" s="15"/>
      <c r="D471" s="219" t="s">
        <v>291</v>
      </c>
      <c r="E471" s="236" t="s">
        <v>1</v>
      </c>
      <c r="F471" s="237" t="s">
        <v>404</v>
      </c>
      <c r="G471" s="15"/>
      <c r="H471" s="236" t="s">
        <v>1</v>
      </c>
      <c r="I471" s="238"/>
      <c r="J471" s="15"/>
      <c r="K471" s="15"/>
      <c r="L471" s="235"/>
      <c r="M471" s="239"/>
      <c r="N471" s="240"/>
      <c r="O471" s="240"/>
      <c r="P471" s="240"/>
      <c r="Q471" s="240"/>
      <c r="R471" s="240"/>
      <c r="S471" s="240"/>
      <c r="T471" s="241"/>
      <c r="U471" s="15"/>
      <c r="V471" s="15"/>
      <c r="W471" s="15"/>
      <c r="X471" s="15"/>
      <c r="Y471" s="15"/>
      <c r="Z471" s="15"/>
      <c r="AA471" s="15"/>
      <c r="AB471" s="15"/>
      <c r="AC471" s="15"/>
      <c r="AD471" s="15"/>
      <c r="AE471" s="15"/>
      <c r="AT471" s="236" t="s">
        <v>291</v>
      </c>
      <c r="AU471" s="236" t="s">
        <v>87</v>
      </c>
      <c r="AV471" s="15" t="s">
        <v>82</v>
      </c>
      <c r="AW471" s="15" t="s">
        <v>31</v>
      </c>
      <c r="AX471" s="15" t="s">
        <v>75</v>
      </c>
      <c r="AY471" s="236" t="s">
        <v>283</v>
      </c>
    </row>
    <row r="472" s="13" customFormat="1">
      <c r="A472" s="13"/>
      <c r="B472" s="218"/>
      <c r="C472" s="13"/>
      <c r="D472" s="219" t="s">
        <v>291</v>
      </c>
      <c r="E472" s="220" t="s">
        <v>1</v>
      </c>
      <c r="F472" s="221" t="s">
        <v>711</v>
      </c>
      <c r="G472" s="13"/>
      <c r="H472" s="222">
        <v>9.8079999999999998</v>
      </c>
      <c r="I472" s="223"/>
      <c r="J472" s="13"/>
      <c r="K472" s="13"/>
      <c r="L472" s="218"/>
      <c r="M472" s="224"/>
      <c r="N472" s="225"/>
      <c r="O472" s="225"/>
      <c r="P472" s="225"/>
      <c r="Q472" s="225"/>
      <c r="R472" s="225"/>
      <c r="S472" s="225"/>
      <c r="T472" s="226"/>
      <c r="U472" s="13"/>
      <c r="V472" s="13"/>
      <c r="W472" s="13"/>
      <c r="X472" s="13"/>
      <c r="Y472" s="13"/>
      <c r="Z472" s="13"/>
      <c r="AA472" s="13"/>
      <c r="AB472" s="13"/>
      <c r="AC472" s="13"/>
      <c r="AD472" s="13"/>
      <c r="AE472" s="13"/>
      <c r="AT472" s="220" t="s">
        <v>291</v>
      </c>
      <c r="AU472" s="220" t="s">
        <v>87</v>
      </c>
      <c r="AV472" s="13" t="s">
        <v>87</v>
      </c>
      <c r="AW472" s="13" t="s">
        <v>31</v>
      </c>
      <c r="AX472" s="13" t="s">
        <v>75</v>
      </c>
      <c r="AY472" s="220" t="s">
        <v>283</v>
      </c>
    </row>
    <row r="473" s="13" customFormat="1">
      <c r="A473" s="13"/>
      <c r="B473" s="218"/>
      <c r="C473" s="13"/>
      <c r="D473" s="219" t="s">
        <v>291</v>
      </c>
      <c r="E473" s="220" t="s">
        <v>1</v>
      </c>
      <c r="F473" s="221" t="s">
        <v>712</v>
      </c>
      <c r="G473" s="13"/>
      <c r="H473" s="222">
        <v>4.9029999999999996</v>
      </c>
      <c r="I473" s="223"/>
      <c r="J473" s="13"/>
      <c r="K473" s="13"/>
      <c r="L473" s="218"/>
      <c r="M473" s="224"/>
      <c r="N473" s="225"/>
      <c r="O473" s="225"/>
      <c r="P473" s="225"/>
      <c r="Q473" s="225"/>
      <c r="R473" s="225"/>
      <c r="S473" s="225"/>
      <c r="T473" s="226"/>
      <c r="U473" s="13"/>
      <c r="V473" s="13"/>
      <c r="W473" s="13"/>
      <c r="X473" s="13"/>
      <c r="Y473" s="13"/>
      <c r="Z473" s="13"/>
      <c r="AA473" s="13"/>
      <c r="AB473" s="13"/>
      <c r="AC473" s="13"/>
      <c r="AD473" s="13"/>
      <c r="AE473" s="13"/>
      <c r="AT473" s="220" t="s">
        <v>291</v>
      </c>
      <c r="AU473" s="220" t="s">
        <v>87</v>
      </c>
      <c r="AV473" s="13" t="s">
        <v>87</v>
      </c>
      <c r="AW473" s="13" t="s">
        <v>31</v>
      </c>
      <c r="AX473" s="13" t="s">
        <v>75</v>
      </c>
      <c r="AY473" s="220" t="s">
        <v>283</v>
      </c>
    </row>
    <row r="474" s="13" customFormat="1">
      <c r="A474" s="13"/>
      <c r="B474" s="218"/>
      <c r="C474" s="13"/>
      <c r="D474" s="219" t="s">
        <v>291</v>
      </c>
      <c r="E474" s="220" t="s">
        <v>1</v>
      </c>
      <c r="F474" s="221" t="s">
        <v>713</v>
      </c>
      <c r="G474" s="13"/>
      <c r="H474" s="222">
        <v>19.152999999999999</v>
      </c>
      <c r="I474" s="223"/>
      <c r="J474" s="13"/>
      <c r="K474" s="13"/>
      <c r="L474" s="218"/>
      <c r="M474" s="224"/>
      <c r="N474" s="225"/>
      <c r="O474" s="225"/>
      <c r="P474" s="225"/>
      <c r="Q474" s="225"/>
      <c r="R474" s="225"/>
      <c r="S474" s="225"/>
      <c r="T474" s="226"/>
      <c r="U474" s="13"/>
      <c r="V474" s="13"/>
      <c r="W474" s="13"/>
      <c r="X474" s="13"/>
      <c r="Y474" s="13"/>
      <c r="Z474" s="13"/>
      <c r="AA474" s="13"/>
      <c r="AB474" s="13"/>
      <c r="AC474" s="13"/>
      <c r="AD474" s="13"/>
      <c r="AE474" s="13"/>
      <c r="AT474" s="220" t="s">
        <v>291</v>
      </c>
      <c r="AU474" s="220" t="s">
        <v>87</v>
      </c>
      <c r="AV474" s="13" t="s">
        <v>87</v>
      </c>
      <c r="AW474" s="13" t="s">
        <v>31</v>
      </c>
      <c r="AX474" s="13" t="s">
        <v>75</v>
      </c>
      <c r="AY474" s="220" t="s">
        <v>283</v>
      </c>
    </row>
    <row r="475" s="15" customFormat="1">
      <c r="A475" s="15"/>
      <c r="B475" s="235"/>
      <c r="C475" s="15"/>
      <c r="D475" s="219" t="s">
        <v>291</v>
      </c>
      <c r="E475" s="236" t="s">
        <v>1</v>
      </c>
      <c r="F475" s="237" t="s">
        <v>714</v>
      </c>
      <c r="G475" s="15"/>
      <c r="H475" s="236" t="s">
        <v>1</v>
      </c>
      <c r="I475" s="238"/>
      <c r="J475" s="15"/>
      <c r="K475" s="15"/>
      <c r="L475" s="235"/>
      <c r="M475" s="239"/>
      <c r="N475" s="240"/>
      <c r="O475" s="240"/>
      <c r="P475" s="240"/>
      <c r="Q475" s="240"/>
      <c r="R475" s="240"/>
      <c r="S475" s="240"/>
      <c r="T475" s="241"/>
      <c r="U475" s="15"/>
      <c r="V475" s="15"/>
      <c r="W475" s="15"/>
      <c r="X475" s="15"/>
      <c r="Y475" s="15"/>
      <c r="Z475" s="15"/>
      <c r="AA475" s="15"/>
      <c r="AB475" s="15"/>
      <c r="AC475" s="15"/>
      <c r="AD475" s="15"/>
      <c r="AE475" s="15"/>
      <c r="AT475" s="236" t="s">
        <v>291</v>
      </c>
      <c r="AU475" s="236" t="s">
        <v>87</v>
      </c>
      <c r="AV475" s="15" t="s">
        <v>82</v>
      </c>
      <c r="AW475" s="15" t="s">
        <v>31</v>
      </c>
      <c r="AX475" s="15" t="s">
        <v>75</v>
      </c>
      <c r="AY475" s="236" t="s">
        <v>283</v>
      </c>
    </row>
    <row r="476" s="13" customFormat="1">
      <c r="A476" s="13"/>
      <c r="B476" s="218"/>
      <c r="C476" s="13"/>
      <c r="D476" s="219" t="s">
        <v>291</v>
      </c>
      <c r="E476" s="220" t="s">
        <v>1</v>
      </c>
      <c r="F476" s="221" t="s">
        <v>715</v>
      </c>
      <c r="G476" s="13"/>
      <c r="H476" s="222">
        <v>7.0229999999999997</v>
      </c>
      <c r="I476" s="223"/>
      <c r="J476" s="13"/>
      <c r="K476" s="13"/>
      <c r="L476" s="218"/>
      <c r="M476" s="224"/>
      <c r="N476" s="225"/>
      <c r="O476" s="225"/>
      <c r="P476" s="225"/>
      <c r="Q476" s="225"/>
      <c r="R476" s="225"/>
      <c r="S476" s="225"/>
      <c r="T476" s="226"/>
      <c r="U476" s="13"/>
      <c r="V476" s="13"/>
      <c r="W476" s="13"/>
      <c r="X476" s="13"/>
      <c r="Y476" s="13"/>
      <c r="Z476" s="13"/>
      <c r="AA476" s="13"/>
      <c r="AB476" s="13"/>
      <c r="AC476" s="13"/>
      <c r="AD476" s="13"/>
      <c r="AE476" s="13"/>
      <c r="AT476" s="220" t="s">
        <v>291</v>
      </c>
      <c r="AU476" s="220" t="s">
        <v>87</v>
      </c>
      <c r="AV476" s="13" t="s">
        <v>87</v>
      </c>
      <c r="AW476" s="13" t="s">
        <v>31</v>
      </c>
      <c r="AX476" s="13" t="s">
        <v>75</v>
      </c>
      <c r="AY476" s="220" t="s">
        <v>283</v>
      </c>
    </row>
    <row r="477" s="13" customFormat="1">
      <c r="A477" s="13"/>
      <c r="B477" s="218"/>
      <c r="C477" s="13"/>
      <c r="D477" s="219" t="s">
        <v>291</v>
      </c>
      <c r="E477" s="220" t="s">
        <v>1</v>
      </c>
      <c r="F477" s="221" t="s">
        <v>716</v>
      </c>
      <c r="G477" s="13"/>
      <c r="H477" s="222">
        <v>5.8369999999999997</v>
      </c>
      <c r="I477" s="223"/>
      <c r="J477" s="13"/>
      <c r="K477" s="13"/>
      <c r="L477" s="218"/>
      <c r="M477" s="224"/>
      <c r="N477" s="225"/>
      <c r="O477" s="225"/>
      <c r="P477" s="225"/>
      <c r="Q477" s="225"/>
      <c r="R477" s="225"/>
      <c r="S477" s="225"/>
      <c r="T477" s="226"/>
      <c r="U477" s="13"/>
      <c r="V477" s="13"/>
      <c r="W477" s="13"/>
      <c r="X477" s="13"/>
      <c r="Y477" s="13"/>
      <c r="Z477" s="13"/>
      <c r="AA477" s="13"/>
      <c r="AB477" s="13"/>
      <c r="AC477" s="13"/>
      <c r="AD477" s="13"/>
      <c r="AE477" s="13"/>
      <c r="AT477" s="220" t="s">
        <v>291</v>
      </c>
      <c r="AU477" s="220" t="s">
        <v>87</v>
      </c>
      <c r="AV477" s="13" t="s">
        <v>87</v>
      </c>
      <c r="AW477" s="13" t="s">
        <v>31</v>
      </c>
      <c r="AX477" s="13" t="s">
        <v>75</v>
      </c>
      <c r="AY477" s="220" t="s">
        <v>283</v>
      </c>
    </row>
    <row r="478" s="13" customFormat="1">
      <c r="A478" s="13"/>
      <c r="B478" s="218"/>
      <c r="C478" s="13"/>
      <c r="D478" s="219" t="s">
        <v>291</v>
      </c>
      <c r="E478" s="220" t="s">
        <v>1</v>
      </c>
      <c r="F478" s="221" t="s">
        <v>717</v>
      </c>
      <c r="G478" s="13"/>
      <c r="H478" s="222">
        <v>21.274999999999999</v>
      </c>
      <c r="I478" s="223"/>
      <c r="J478" s="13"/>
      <c r="K478" s="13"/>
      <c r="L478" s="218"/>
      <c r="M478" s="224"/>
      <c r="N478" s="225"/>
      <c r="O478" s="225"/>
      <c r="P478" s="225"/>
      <c r="Q478" s="225"/>
      <c r="R478" s="225"/>
      <c r="S478" s="225"/>
      <c r="T478" s="226"/>
      <c r="U478" s="13"/>
      <c r="V478" s="13"/>
      <c r="W478" s="13"/>
      <c r="X478" s="13"/>
      <c r="Y478" s="13"/>
      <c r="Z478" s="13"/>
      <c r="AA478" s="13"/>
      <c r="AB478" s="13"/>
      <c r="AC478" s="13"/>
      <c r="AD478" s="13"/>
      <c r="AE478" s="13"/>
      <c r="AT478" s="220" t="s">
        <v>291</v>
      </c>
      <c r="AU478" s="220" t="s">
        <v>87</v>
      </c>
      <c r="AV478" s="13" t="s">
        <v>87</v>
      </c>
      <c r="AW478" s="13" t="s">
        <v>31</v>
      </c>
      <c r="AX478" s="13" t="s">
        <v>75</v>
      </c>
      <c r="AY478" s="220" t="s">
        <v>283</v>
      </c>
    </row>
    <row r="479" s="15" customFormat="1">
      <c r="A479" s="15"/>
      <c r="B479" s="235"/>
      <c r="C479" s="15"/>
      <c r="D479" s="219" t="s">
        <v>291</v>
      </c>
      <c r="E479" s="236" t="s">
        <v>1</v>
      </c>
      <c r="F479" s="237" t="s">
        <v>414</v>
      </c>
      <c r="G479" s="15"/>
      <c r="H479" s="236" t="s">
        <v>1</v>
      </c>
      <c r="I479" s="238"/>
      <c r="J479" s="15"/>
      <c r="K479" s="15"/>
      <c r="L479" s="235"/>
      <c r="M479" s="239"/>
      <c r="N479" s="240"/>
      <c r="O479" s="240"/>
      <c r="P479" s="240"/>
      <c r="Q479" s="240"/>
      <c r="R479" s="240"/>
      <c r="S479" s="240"/>
      <c r="T479" s="241"/>
      <c r="U479" s="15"/>
      <c r="V479" s="15"/>
      <c r="W479" s="15"/>
      <c r="X479" s="15"/>
      <c r="Y479" s="15"/>
      <c r="Z479" s="15"/>
      <c r="AA479" s="15"/>
      <c r="AB479" s="15"/>
      <c r="AC479" s="15"/>
      <c r="AD479" s="15"/>
      <c r="AE479" s="15"/>
      <c r="AT479" s="236" t="s">
        <v>291</v>
      </c>
      <c r="AU479" s="236" t="s">
        <v>87</v>
      </c>
      <c r="AV479" s="15" t="s">
        <v>82</v>
      </c>
      <c r="AW479" s="15" t="s">
        <v>31</v>
      </c>
      <c r="AX479" s="15" t="s">
        <v>75</v>
      </c>
      <c r="AY479" s="236" t="s">
        <v>283</v>
      </c>
    </row>
    <row r="480" s="13" customFormat="1">
      <c r="A480" s="13"/>
      <c r="B480" s="218"/>
      <c r="C480" s="13"/>
      <c r="D480" s="219" t="s">
        <v>291</v>
      </c>
      <c r="E480" s="220" t="s">
        <v>1</v>
      </c>
      <c r="F480" s="221" t="s">
        <v>715</v>
      </c>
      <c r="G480" s="13"/>
      <c r="H480" s="222">
        <v>7.0229999999999997</v>
      </c>
      <c r="I480" s="223"/>
      <c r="J480" s="13"/>
      <c r="K480" s="13"/>
      <c r="L480" s="218"/>
      <c r="M480" s="224"/>
      <c r="N480" s="225"/>
      <c r="O480" s="225"/>
      <c r="P480" s="225"/>
      <c r="Q480" s="225"/>
      <c r="R480" s="225"/>
      <c r="S480" s="225"/>
      <c r="T480" s="226"/>
      <c r="U480" s="13"/>
      <c r="V480" s="13"/>
      <c r="W480" s="13"/>
      <c r="X480" s="13"/>
      <c r="Y480" s="13"/>
      <c r="Z480" s="13"/>
      <c r="AA480" s="13"/>
      <c r="AB480" s="13"/>
      <c r="AC480" s="13"/>
      <c r="AD480" s="13"/>
      <c r="AE480" s="13"/>
      <c r="AT480" s="220" t="s">
        <v>291</v>
      </c>
      <c r="AU480" s="220" t="s">
        <v>87</v>
      </c>
      <c r="AV480" s="13" t="s">
        <v>87</v>
      </c>
      <c r="AW480" s="13" t="s">
        <v>31</v>
      </c>
      <c r="AX480" s="13" t="s">
        <v>75</v>
      </c>
      <c r="AY480" s="220" t="s">
        <v>283</v>
      </c>
    </row>
    <row r="481" s="13" customFormat="1">
      <c r="A481" s="13"/>
      <c r="B481" s="218"/>
      <c r="C481" s="13"/>
      <c r="D481" s="219" t="s">
        <v>291</v>
      </c>
      <c r="E481" s="220" t="s">
        <v>1</v>
      </c>
      <c r="F481" s="221" t="s">
        <v>716</v>
      </c>
      <c r="G481" s="13"/>
      <c r="H481" s="222">
        <v>5.8369999999999997</v>
      </c>
      <c r="I481" s="223"/>
      <c r="J481" s="13"/>
      <c r="K481" s="13"/>
      <c r="L481" s="218"/>
      <c r="M481" s="224"/>
      <c r="N481" s="225"/>
      <c r="O481" s="225"/>
      <c r="P481" s="225"/>
      <c r="Q481" s="225"/>
      <c r="R481" s="225"/>
      <c r="S481" s="225"/>
      <c r="T481" s="226"/>
      <c r="U481" s="13"/>
      <c r="V481" s="13"/>
      <c r="W481" s="13"/>
      <c r="X481" s="13"/>
      <c r="Y481" s="13"/>
      <c r="Z481" s="13"/>
      <c r="AA481" s="13"/>
      <c r="AB481" s="13"/>
      <c r="AC481" s="13"/>
      <c r="AD481" s="13"/>
      <c r="AE481" s="13"/>
      <c r="AT481" s="220" t="s">
        <v>291</v>
      </c>
      <c r="AU481" s="220" t="s">
        <v>87</v>
      </c>
      <c r="AV481" s="13" t="s">
        <v>87</v>
      </c>
      <c r="AW481" s="13" t="s">
        <v>31</v>
      </c>
      <c r="AX481" s="13" t="s">
        <v>75</v>
      </c>
      <c r="AY481" s="220" t="s">
        <v>283</v>
      </c>
    </row>
    <row r="482" s="13" customFormat="1">
      <c r="A482" s="13"/>
      <c r="B482" s="218"/>
      <c r="C482" s="13"/>
      <c r="D482" s="219" t="s">
        <v>291</v>
      </c>
      <c r="E482" s="220" t="s">
        <v>1</v>
      </c>
      <c r="F482" s="221" t="s">
        <v>717</v>
      </c>
      <c r="G482" s="13"/>
      <c r="H482" s="222">
        <v>21.274999999999999</v>
      </c>
      <c r="I482" s="223"/>
      <c r="J482" s="13"/>
      <c r="K482" s="13"/>
      <c r="L482" s="218"/>
      <c r="M482" s="224"/>
      <c r="N482" s="225"/>
      <c r="O482" s="225"/>
      <c r="P482" s="225"/>
      <c r="Q482" s="225"/>
      <c r="R482" s="225"/>
      <c r="S482" s="225"/>
      <c r="T482" s="226"/>
      <c r="U482" s="13"/>
      <c r="V482" s="13"/>
      <c r="W482" s="13"/>
      <c r="X482" s="13"/>
      <c r="Y482" s="13"/>
      <c r="Z482" s="13"/>
      <c r="AA482" s="13"/>
      <c r="AB482" s="13"/>
      <c r="AC482" s="13"/>
      <c r="AD482" s="13"/>
      <c r="AE482" s="13"/>
      <c r="AT482" s="220" t="s">
        <v>291</v>
      </c>
      <c r="AU482" s="220" t="s">
        <v>87</v>
      </c>
      <c r="AV482" s="13" t="s">
        <v>87</v>
      </c>
      <c r="AW482" s="13" t="s">
        <v>31</v>
      </c>
      <c r="AX482" s="13" t="s">
        <v>75</v>
      </c>
      <c r="AY482" s="220" t="s">
        <v>283</v>
      </c>
    </row>
    <row r="483" s="15" customFormat="1">
      <c r="A483" s="15"/>
      <c r="B483" s="235"/>
      <c r="C483" s="15"/>
      <c r="D483" s="219" t="s">
        <v>291</v>
      </c>
      <c r="E483" s="236" t="s">
        <v>1</v>
      </c>
      <c r="F483" s="237" t="s">
        <v>415</v>
      </c>
      <c r="G483" s="15"/>
      <c r="H483" s="236" t="s">
        <v>1</v>
      </c>
      <c r="I483" s="238"/>
      <c r="J483" s="15"/>
      <c r="K483" s="15"/>
      <c r="L483" s="235"/>
      <c r="M483" s="239"/>
      <c r="N483" s="240"/>
      <c r="O483" s="240"/>
      <c r="P483" s="240"/>
      <c r="Q483" s="240"/>
      <c r="R483" s="240"/>
      <c r="S483" s="240"/>
      <c r="T483" s="241"/>
      <c r="U483" s="15"/>
      <c r="V483" s="15"/>
      <c r="W483" s="15"/>
      <c r="X483" s="15"/>
      <c r="Y483" s="15"/>
      <c r="Z483" s="15"/>
      <c r="AA483" s="15"/>
      <c r="AB483" s="15"/>
      <c r="AC483" s="15"/>
      <c r="AD483" s="15"/>
      <c r="AE483" s="15"/>
      <c r="AT483" s="236" t="s">
        <v>291</v>
      </c>
      <c r="AU483" s="236" t="s">
        <v>87</v>
      </c>
      <c r="AV483" s="15" t="s">
        <v>82</v>
      </c>
      <c r="AW483" s="15" t="s">
        <v>31</v>
      </c>
      <c r="AX483" s="15" t="s">
        <v>75</v>
      </c>
      <c r="AY483" s="236" t="s">
        <v>283</v>
      </c>
    </row>
    <row r="484" s="13" customFormat="1">
      <c r="A484" s="13"/>
      <c r="B484" s="218"/>
      <c r="C484" s="13"/>
      <c r="D484" s="219" t="s">
        <v>291</v>
      </c>
      <c r="E484" s="220" t="s">
        <v>1</v>
      </c>
      <c r="F484" s="221" t="s">
        <v>715</v>
      </c>
      <c r="G484" s="13"/>
      <c r="H484" s="222">
        <v>7.0229999999999997</v>
      </c>
      <c r="I484" s="223"/>
      <c r="J484" s="13"/>
      <c r="K484" s="13"/>
      <c r="L484" s="218"/>
      <c r="M484" s="224"/>
      <c r="N484" s="225"/>
      <c r="O484" s="225"/>
      <c r="P484" s="225"/>
      <c r="Q484" s="225"/>
      <c r="R484" s="225"/>
      <c r="S484" s="225"/>
      <c r="T484" s="226"/>
      <c r="U484" s="13"/>
      <c r="V484" s="13"/>
      <c r="W484" s="13"/>
      <c r="X484" s="13"/>
      <c r="Y484" s="13"/>
      <c r="Z484" s="13"/>
      <c r="AA484" s="13"/>
      <c r="AB484" s="13"/>
      <c r="AC484" s="13"/>
      <c r="AD484" s="13"/>
      <c r="AE484" s="13"/>
      <c r="AT484" s="220" t="s">
        <v>291</v>
      </c>
      <c r="AU484" s="220" t="s">
        <v>87</v>
      </c>
      <c r="AV484" s="13" t="s">
        <v>87</v>
      </c>
      <c r="AW484" s="13" t="s">
        <v>31</v>
      </c>
      <c r="AX484" s="13" t="s">
        <v>75</v>
      </c>
      <c r="AY484" s="220" t="s">
        <v>283</v>
      </c>
    </row>
    <row r="485" s="13" customFormat="1">
      <c r="A485" s="13"/>
      <c r="B485" s="218"/>
      <c r="C485" s="13"/>
      <c r="D485" s="219" t="s">
        <v>291</v>
      </c>
      <c r="E485" s="220" t="s">
        <v>1</v>
      </c>
      <c r="F485" s="221" t="s">
        <v>716</v>
      </c>
      <c r="G485" s="13"/>
      <c r="H485" s="222">
        <v>5.8369999999999997</v>
      </c>
      <c r="I485" s="223"/>
      <c r="J485" s="13"/>
      <c r="K485" s="13"/>
      <c r="L485" s="218"/>
      <c r="M485" s="224"/>
      <c r="N485" s="225"/>
      <c r="O485" s="225"/>
      <c r="P485" s="225"/>
      <c r="Q485" s="225"/>
      <c r="R485" s="225"/>
      <c r="S485" s="225"/>
      <c r="T485" s="226"/>
      <c r="U485" s="13"/>
      <c r="V485" s="13"/>
      <c r="W485" s="13"/>
      <c r="X485" s="13"/>
      <c r="Y485" s="13"/>
      <c r="Z485" s="13"/>
      <c r="AA485" s="13"/>
      <c r="AB485" s="13"/>
      <c r="AC485" s="13"/>
      <c r="AD485" s="13"/>
      <c r="AE485" s="13"/>
      <c r="AT485" s="220" t="s">
        <v>291</v>
      </c>
      <c r="AU485" s="220" t="s">
        <v>87</v>
      </c>
      <c r="AV485" s="13" t="s">
        <v>87</v>
      </c>
      <c r="AW485" s="13" t="s">
        <v>31</v>
      </c>
      <c r="AX485" s="13" t="s">
        <v>75</v>
      </c>
      <c r="AY485" s="220" t="s">
        <v>283</v>
      </c>
    </row>
    <row r="486" s="13" customFormat="1">
      <c r="A486" s="13"/>
      <c r="B486" s="218"/>
      <c r="C486" s="13"/>
      <c r="D486" s="219" t="s">
        <v>291</v>
      </c>
      <c r="E486" s="220" t="s">
        <v>1</v>
      </c>
      <c r="F486" s="221" t="s">
        <v>717</v>
      </c>
      <c r="G486" s="13"/>
      <c r="H486" s="222">
        <v>21.274999999999999</v>
      </c>
      <c r="I486" s="223"/>
      <c r="J486" s="13"/>
      <c r="K486" s="13"/>
      <c r="L486" s="218"/>
      <c r="M486" s="224"/>
      <c r="N486" s="225"/>
      <c r="O486" s="225"/>
      <c r="P486" s="225"/>
      <c r="Q486" s="225"/>
      <c r="R486" s="225"/>
      <c r="S486" s="225"/>
      <c r="T486" s="226"/>
      <c r="U486" s="13"/>
      <c r="V486" s="13"/>
      <c r="W486" s="13"/>
      <c r="X486" s="13"/>
      <c r="Y486" s="13"/>
      <c r="Z486" s="13"/>
      <c r="AA486" s="13"/>
      <c r="AB486" s="13"/>
      <c r="AC486" s="13"/>
      <c r="AD486" s="13"/>
      <c r="AE486" s="13"/>
      <c r="AT486" s="220" t="s">
        <v>291</v>
      </c>
      <c r="AU486" s="220" t="s">
        <v>87</v>
      </c>
      <c r="AV486" s="13" t="s">
        <v>87</v>
      </c>
      <c r="AW486" s="13" t="s">
        <v>31</v>
      </c>
      <c r="AX486" s="13" t="s">
        <v>75</v>
      </c>
      <c r="AY486" s="220" t="s">
        <v>283</v>
      </c>
    </row>
    <row r="487" s="15" customFormat="1">
      <c r="A487" s="15"/>
      <c r="B487" s="235"/>
      <c r="C487" s="15"/>
      <c r="D487" s="219" t="s">
        <v>291</v>
      </c>
      <c r="E487" s="236" t="s">
        <v>1</v>
      </c>
      <c r="F487" s="237" t="s">
        <v>718</v>
      </c>
      <c r="G487" s="15"/>
      <c r="H487" s="236" t="s">
        <v>1</v>
      </c>
      <c r="I487" s="238"/>
      <c r="J487" s="15"/>
      <c r="K487" s="15"/>
      <c r="L487" s="235"/>
      <c r="M487" s="239"/>
      <c r="N487" s="240"/>
      <c r="O487" s="240"/>
      <c r="P487" s="240"/>
      <c r="Q487" s="240"/>
      <c r="R487" s="240"/>
      <c r="S487" s="240"/>
      <c r="T487" s="241"/>
      <c r="U487" s="15"/>
      <c r="V487" s="15"/>
      <c r="W487" s="15"/>
      <c r="X487" s="15"/>
      <c r="Y487" s="15"/>
      <c r="Z487" s="15"/>
      <c r="AA487" s="15"/>
      <c r="AB487" s="15"/>
      <c r="AC487" s="15"/>
      <c r="AD487" s="15"/>
      <c r="AE487" s="15"/>
      <c r="AT487" s="236" t="s">
        <v>291</v>
      </c>
      <c r="AU487" s="236" t="s">
        <v>87</v>
      </c>
      <c r="AV487" s="15" t="s">
        <v>82</v>
      </c>
      <c r="AW487" s="15" t="s">
        <v>31</v>
      </c>
      <c r="AX487" s="15" t="s">
        <v>75</v>
      </c>
      <c r="AY487" s="236" t="s">
        <v>283</v>
      </c>
    </row>
    <row r="488" s="13" customFormat="1">
      <c r="A488" s="13"/>
      <c r="B488" s="218"/>
      <c r="C488" s="13"/>
      <c r="D488" s="219" t="s">
        <v>291</v>
      </c>
      <c r="E488" s="220" t="s">
        <v>1</v>
      </c>
      <c r="F488" s="221" t="s">
        <v>715</v>
      </c>
      <c r="G488" s="13"/>
      <c r="H488" s="222">
        <v>7.0229999999999997</v>
      </c>
      <c r="I488" s="223"/>
      <c r="J488" s="13"/>
      <c r="K488" s="13"/>
      <c r="L488" s="218"/>
      <c r="M488" s="224"/>
      <c r="N488" s="225"/>
      <c r="O488" s="225"/>
      <c r="P488" s="225"/>
      <c r="Q488" s="225"/>
      <c r="R488" s="225"/>
      <c r="S488" s="225"/>
      <c r="T488" s="226"/>
      <c r="U488" s="13"/>
      <c r="V488" s="13"/>
      <c r="W488" s="13"/>
      <c r="X488" s="13"/>
      <c r="Y488" s="13"/>
      <c r="Z488" s="13"/>
      <c r="AA488" s="13"/>
      <c r="AB488" s="13"/>
      <c r="AC488" s="13"/>
      <c r="AD488" s="13"/>
      <c r="AE488" s="13"/>
      <c r="AT488" s="220" t="s">
        <v>291</v>
      </c>
      <c r="AU488" s="220" t="s">
        <v>87</v>
      </c>
      <c r="AV488" s="13" t="s">
        <v>87</v>
      </c>
      <c r="AW488" s="13" t="s">
        <v>31</v>
      </c>
      <c r="AX488" s="13" t="s">
        <v>75</v>
      </c>
      <c r="AY488" s="220" t="s">
        <v>283</v>
      </c>
    </row>
    <row r="489" s="13" customFormat="1">
      <c r="A489" s="13"/>
      <c r="B489" s="218"/>
      <c r="C489" s="13"/>
      <c r="D489" s="219" t="s">
        <v>291</v>
      </c>
      <c r="E489" s="220" t="s">
        <v>1</v>
      </c>
      <c r="F489" s="221" t="s">
        <v>716</v>
      </c>
      <c r="G489" s="13"/>
      <c r="H489" s="222">
        <v>5.8369999999999997</v>
      </c>
      <c r="I489" s="223"/>
      <c r="J489" s="13"/>
      <c r="K489" s="13"/>
      <c r="L489" s="218"/>
      <c r="M489" s="224"/>
      <c r="N489" s="225"/>
      <c r="O489" s="225"/>
      <c r="P489" s="225"/>
      <c r="Q489" s="225"/>
      <c r="R489" s="225"/>
      <c r="S489" s="225"/>
      <c r="T489" s="226"/>
      <c r="U489" s="13"/>
      <c r="V489" s="13"/>
      <c r="W489" s="13"/>
      <c r="X489" s="13"/>
      <c r="Y489" s="13"/>
      <c r="Z489" s="13"/>
      <c r="AA489" s="13"/>
      <c r="AB489" s="13"/>
      <c r="AC489" s="13"/>
      <c r="AD489" s="13"/>
      <c r="AE489" s="13"/>
      <c r="AT489" s="220" t="s">
        <v>291</v>
      </c>
      <c r="AU489" s="220" t="s">
        <v>87</v>
      </c>
      <c r="AV489" s="13" t="s">
        <v>87</v>
      </c>
      <c r="AW489" s="13" t="s">
        <v>31</v>
      </c>
      <c r="AX489" s="13" t="s">
        <v>75</v>
      </c>
      <c r="AY489" s="220" t="s">
        <v>283</v>
      </c>
    </row>
    <row r="490" s="13" customFormat="1">
      <c r="A490" s="13"/>
      <c r="B490" s="218"/>
      <c r="C490" s="13"/>
      <c r="D490" s="219" t="s">
        <v>291</v>
      </c>
      <c r="E490" s="220" t="s">
        <v>1</v>
      </c>
      <c r="F490" s="221" t="s">
        <v>717</v>
      </c>
      <c r="G490" s="13"/>
      <c r="H490" s="222">
        <v>21.274999999999999</v>
      </c>
      <c r="I490" s="223"/>
      <c r="J490" s="13"/>
      <c r="K490" s="13"/>
      <c r="L490" s="218"/>
      <c r="M490" s="224"/>
      <c r="N490" s="225"/>
      <c r="O490" s="225"/>
      <c r="P490" s="225"/>
      <c r="Q490" s="225"/>
      <c r="R490" s="225"/>
      <c r="S490" s="225"/>
      <c r="T490" s="226"/>
      <c r="U490" s="13"/>
      <c r="V490" s="13"/>
      <c r="W490" s="13"/>
      <c r="X490" s="13"/>
      <c r="Y490" s="13"/>
      <c r="Z490" s="13"/>
      <c r="AA490" s="13"/>
      <c r="AB490" s="13"/>
      <c r="AC490" s="13"/>
      <c r="AD490" s="13"/>
      <c r="AE490" s="13"/>
      <c r="AT490" s="220" t="s">
        <v>291</v>
      </c>
      <c r="AU490" s="220" t="s">
        <v>87</v>
      </c>
      <c r="AV490" s="13" t="s">
        <v>87</v>
      </c>
      <c r="AW490" s="13" t="s">
        <v>31</v>
      </c>
      <c r="AX490" s="13" t="s">
        <v>75</v>
      </c>
      <c r="AY490" s="220" t="s">
        <v>283</v>
      </c>
    </row>
    <row r="491" s="14" customFormat="1">
      <c r="A491" s="14"/>
      <c r="B491" s="227"/>
      <c r="C491" s="14"/>
      <c r="D491" s="219" t="s">
        <v>291</v>
      </c>
      <c r="E491" s="228" t="s">
        <v>1</v>
      </c>
      <c r="F491" s="229" t="s">
        <v>293</v>
      </c>
      <c r="G491" s="14"/>
      <c r="H491" s="230">
        <v>194.08599999999998</v>
      </c>
      <c r="I491" s="231"/>
      <c r="J491" s="14"/>
      <c r="K491" s="14"/>
      <c r="L491" s="227"/>
      <c r="M491" s="232"/>
      <c r="N491" s="233"/>
      <c r="O491" s="233"/>
      <c r="P491" s="233"/>
      <c r="Q491" s="233"/>
      <c r="R491" s="233"/>
      <c r="S491" s="233"/>
      <c r="T491" s="234"/>
      <c r="U491" s="14"/>
      <c r="V491" s="14"/>
      <c r="W491" s="14"/>
      <c r="X491" s="14"/>
      <c r="Y491" s="14"/>
      <c r="Z491" s="14"/>
      <c r="AA491" s="14"/>
      <c r="AB491" s="14"/>
      <c r="AC491" s="14"/>
      <c r="AD491" s="14"/>
      <c r="AE491" s="14"/>
      <c r="AT491" s="228" t="s">
        <v>291</v>
      </c>
      <c r="AU491" s="228" t="s">
        <v>87</v>
      </c>
      <c r="AV491" s="14" t="s">
        <v>289</v>
      </c>
      <c r="AW491" s="14" t="s">
        <v>31</v>
      </c>
      <c r="AX491" s="14" t="s">
        <v>82</v>
      </c>
      <c r="AY491" s="228" t="s">
        <v>283</v>
      </c>
    </row>
    <row r="492" s="2" customFormat="1" ht="37.8" customHeight="1">
      <c r="A492" s="37"/>
      <c r="B492" s="168"/>
      <c r="C492" s="204" t="s">
        <v>719</v>
      </c>
      <c r="D492" s="204" t="s">
        <v>285</v>
      </c>
      <c r="E492" s="205" t="s">
        <v>720</v>
      </c>
      <c r="F492" s="206" t="s">
        <v>721</v>
      </c>
      <c r="G492" s="207" t="s">
        <v>288</v>
      </c>
      <c r="H492" s="208">
        <v>219.08000000000001</v>
      </c>
      <c r="I492" s="209"/>
      <c r="J492" s="210">
        <f>ROUND(I492*H492,2)</f>
        <v>0</v>
      </c>
      <c r="K492" s="211"/>
      <c r="L492" s="38"/>
      <c r="M492" s="212" t="s">
        <v>1</v>
      </c>
      <c r="N492" s="213" t="s">
        <v>41</v>
      </c>
      <c r="O492" s="81"/>
      <c r="P492" s="214">
        <f>O492*H492</f>
        <v>0</v>
      </c>
      <c r="Q492" s="214">
        <v>0</v>
      </c>
      <c r="R492" s="214">
        <f>Q492*H492</f>
        <v>0</v>
      </c>
      <c r="S492" s="214">
        <v>0.065000000000000002</v>
      </c>
      <c r="T492" s="215">
        <f>S492*H492</f>
        <v>14.240200000000002</v>
      </c>
      <c r="U492" s="37"/>
      <c r="V492" s="37"/>
      <c r="W492" s="37"/>
      <c r="X492" s="37"/>
      <c r="Y492" s="37"/>
      <c r="Z492" s="37"/>
      <c r="AA492" s="37"/>
      <c r="AB492" s="37"/>
      <c r="AC492" s="37"/>
      <c r="AD492" s="37"/>
      <c r="AE492" s="37"/>
      <c r="AR492" s="216" t="s">
        <v>289</v>
      </c>
      <c r="AT492" s="216" t="s">
        <v>285</v>
      </c>
      <c r="AU492" s="216" t="s">
        <v>87</v>
      </c>
      <c r="AY492" s="18" t="s">
        <v>283</v>
      </c>
      <c r="BE492" s="217">
        <f>IF(N492="základná",J492,0)</f>
        <v>0</v>
      </c>
      <c r="BF492" s="217">
        <f>IF(N492="znížená",J492,0)</f>
        <v>0</v>
      </c>
      <c r="BG492" s="217">
        <f>IF(N492="zákl. prenesená",J492,0)</f>
        <v>0</v>
      </c>
      <c r="BH492" s="217">
        <f>IF(N492="zníž. prenesená",J492,0)</f>
        <v>0</v>
      </c>
      <c r="BI492" s="217">
        <f>IF(N492="nulová",J492,0)</f>
        <v>0</v>
      </c>
      <c r="BJ492" s="18" t="s">
        <v>87</v>
      </c>
      <c r="BK492" s="217">
        <f>ROUND(I492*H492,2)</f>
        <v>0</v>
      </c>
      <c r="BL492" s="18" t="s">
        <v>289</v>
      </c>
      <c r="BM492" s="216" t="s">
        <v>722</v>
      </c>
    </row>
    <row r="493" s="15" customFormat="1">
      <c r="A493" s="15"/>
      <c r="B493" s="235"/>
      <c r="C493" s="15"/>
      <c r="D493" s="219" t="s">
        <v>291</v>
      </c>
      <c r="E493" s="236" t="s">
        <v>1</v>
      </c>
      <c r="F493" s="237" t="s">
        <v>706</v>
      </c>
      <c r="G493" s="15"/>
      <c r="H493" s="236" t="s">
        <v>1</v>
      </c>
      <c r="I493" s="238"/>
      <c r="J493" s="15"/>
      <c r="K493" s="15"/>
      <c r="L493" s="235"/>
      <c r="M493" s="239"/>
      <c r="N493" s="240"/>
      <c r="O493" s="240"/>
      <c r="P493" s="240"/>
      <c r="Q493" s="240"/>
      <c r="R493" s="240"/>
      <c r="S493" s="240"/>
      <c r="T493" s="241"/>
      <c r="U493" s="15"/>
      <c r="V493" s="15"/>
      <c r="W493" s="15"/>
      <c r="X493" s="15"/>
      <c r="Y493" s="15"/>
      <c r="Z493" s="15"/>
      <c r="AA493" s="15"/>
      <c r="AB493" s="15"/>
      <c r="AC493" s="15"/>
      <c r="AD493" s="15"/>
      <c r="AE493" s="15"/>
      <c r="AT493" s="236" t="s">
        <v>291</v>
      </c>
      <c r="AU493" s="236" t="s">
        <v>87</v>
      </c>
      <c r="AV493" s="15" t="s">
        <v>82</v>
      </c>
      <c r="AW493" s="15" t="s">
        <v>31</v>
      </c>
      <c r="AX493" s="15" t="s">
        <v>75</v>
      </c>
      <c r="AY493" s="236" t="s">
        <v>283</v>
      </c>
    </row>
    <row r="494" s="13" customFormat="1">
      <c r="A494" s="13"/>
      <c r="B494" s="218"/>
      <c r="C494" s="13"/>
      <c r="D494" s="219" t="s">
        <v>291</v>
      </c>
      <c r="E494" s="220" t="s">
        <v>1</v>
      </c>
      <c r="F494" s="221" t="s">
        <v>723</v>
      </c>
      <c r="G494" s="13"/>
      <c r="H494" s="222">
        <v>186.5</v>
      </c>
      <c r="I494" s="223"/>
      <c r="J494" s="13"/>
      <c r="K494" s="13"/>
      <c r="L494" s="218"/>
      <c r="M494" s="224"/>
      <c r="N494" s="225"/>
      <c r="O494" s="225"/>
      <c r="P494" s="225"/>
      <c r="Q494" s="225"/>
      <c r="R494" s="225"/>
      <c r="S494" s="225"/>
      <c r="T494" s="226"/>
      <c r="U494" s="13"/>
      <c r="V494" s="13"/>
      <c r="W494" s="13"/>
      <c r="X494" s="13"/>
      <c r="Y494" s="13"/>
      <c r="Z494" s="13"/>
      <c r="AA494" s="13"/>
      <c r="AB494" s="13"/>
      <c r="AC494" s="13"/>
      <c r="AD494" s="13"/>
      <c r="AE494" s="13"/>
      <c r="AT494" s="220" t="s">
        <v>291</v>
      </c>
      <c r="AU494" s="220" t="s">
        <v>87</v>
      </c>
      <c r="AV494" s="13" t="s">
        <v>87</v>
      </c>
      <c r="AW494" s="13" t="s">
        <v>31</v>
      </c>
      <c r="AX494" s="13" t="s">
        <v>75</v>
      </c>
      <c r="AY494" s="220" t="s">
        <v>283</v>
      </c>
    </row>
    <row r="495" s="13" customFormat="1">
      <c r="A495" s="13"/>
      <c r="B495" s="218"/>
      <c r="C495" s="13"/>
      <c r="D495" s="219" t="s">
        <v>291</v>
      </c>
      <c r="E495" s="220" t="s">
        <v>1</v>
      </c>
      <c r="F495" s="221" t="s">
        <v>724</v>
      </c>
      <c r="G495" s="13"/>
      <c r="H495" s="222">
        <v>32.579999999999998</v>
      </c>
      <c r="I495" s="223"/>
      <c r="J495" s="13"/>
      <c r="K495" s="13"/>
      <c r="L495" s="218"/>
      <c r="M495" s="224"/>
      <c r="N495" s="225"/>
      <c r="O495" s="225"/>
      <c r="P495" s="225"/>
      <c r="Q495" s="225"/>
      <c r="R495" s="225"/>
      <c r="S495" s="225"/>
      <c r="T495" s="226"/>
      <c r="U495" s="13"/>
      <c r="V495" s="13"/>
      <c r="W495" s="13"/>
      <c r="X495" s="13"/>
      <c r="Y495" s="13"/>
      <c r="Z495" s="13"/>
      <c r="AA495" s="13"/>
      <c r="AB495" s="13"/>
      <c r="AC495" s="13"/>
      <c r="AD495" s="13"/>
      <c r="AE495" s="13"/>
      <c r="AT495" s="220" t="s">
        <v>291</v>
      </c>
      <c r="AU495" s="220" t="s">
        <v>87</v>
      </c>
      <c r="AV495" s="13" t="s">
        <v>87</v>
      </c>
      <c r="AW495" s="13" t="s">
        <v>31</v>
      </c>
      <c r="AX495" s="13" t="s">
        <v>75</v>
      </c>
      <c r="AY495" s="220" t="s">
        <v>283</v>
      </c>
    </row>
    <row r="496" s="14" customFormat="1">
      <c r="A496" s="14"/>
      <c r="B496" s="227"/>
      <c r="C496" s="14"/>
      <c r="D496" s="219" t="s">
        <v>291</v>
      </c>
      <c r="E496" s="228" t="s">
        <v>1</v>
      </c>
      <c r="F496" s="229" t="s">
        <v>293</v>
      </c>
      <c r="G496" s="14"/>
      <c r="H496" s="230">
        <v>219.07999999999998</v>
      </c>
      <c r="I496" s="231"/>
      <c r="J496" s="14"/>
      <c r="K496" s="14"/>
      <c r="L496" s="227"/>
      <c r="M496" s="232"/>
      <c r="N496" s="233"/>
      <c r="O496" s="233"/>
      <c r="P496" s="233"/>
      <c r="Q496" s="233"/>
      <c r="R496" s="233"/>
      <c r="S496" s="233"/>
      <c r="T496" s="234"/>
      <c r="U496" s="14"/>
      <c r="V496" s="14"/>
      <c r="W496" s="14"/>
      <c r="X496" s="14"/>
      <c r="Y496" s="14"/>
      <c r="Z496" s="14"/>
      <c r="AA496" s="14"/>
      <c r="AB496" s="14"/>
      <c r="AC496" s="14"/>
      <c r="AD496" s="14"/>
      <c r="AE496" s="14"/>
      <c r="AT496" s="228" t="s">
        <v>291</v>
      </c>
      <c r="AU496" s="228" t="s">
        <v>87</v>
      </c>
      <c r="AV496" s="14" t="s">
        <v>289</v>
      </c>
      <c r="AW496" s="14" t="s">
        <v>31</v>
      </c>
      <c r="AX496" s="14" t="s">
        <v>82</v>
      </c>
      <c r="AY496" s="228" t="s">
        <v>283</v>
      </c>
    </row>
    <row r="497" s="2" customFormat="1" ht="37.8" customHeight="1">
      <c r="A497" s="37"/>
      <c r="B497" s="168"/>
      <c r="C497" s="204" t="s">
        <v>725</v>
      </c>
      <c r="D497" s="204" t="s">
        <v>285</v>
      </c>
      <c r="E497" s="205" t="s">
        <v>726</v>
      </c>
      <c r="F497" s="206" t="s">
        <v>727</v>
      </c>
      <c r="G497" s="207" t="s">
        <v>288</v>
      </c>
      <c r="H497" s="208">
        <v>353.13</v>
      </c>
      <c r="I497" s="209"/>
      <c r="J497" s="210">
        <f>ROUND(I497*H497,2)</f>
        <v>0</v>
      </c>
      <c r="K497" s="211"/>
      <c r="L497" s="38"/>
      <c r="M497" s="212" t="s">
        <v>1</v>
      </c>
      <c r="N497" s="213" t="s">
        <v>41</v>
      </c>
      <c r="O497" s="81"/>
      <c r="P497" s="214">
        <f>O497*H497</f>
        <v>0</v>
      </c>
      <c r="Q497" s="214">
        <v>0</v>
      </c>
      <c r="R497" s="214">
        <f>Q497*H497</f>
        <v>0</v>
      </c>
      <c r="S497" s="214">
        <v>0.065000000000000002</v>
      </c>
      <c r="T497" s="215">
        <f>S497*H497</f>
        <v>22.95345</v>
      </c>
      <c r="U497" s="37"/>
      <c r="V497" s="37"/>
      <c r="W497" s="37"/>
      <c r="X497" s="37"/>
      <c r="Y497" s="37"/>
      <c r="Z497" s="37"/>
      <c r="AA497" s="37"/>
      <c r="AB497" s="37"/>
      <c r="AC497" s="37"/>
      <c r="AD497" s="37"/>
      <c r="AE497" s="37"/>
      <c r="AR497" s="216" t="s">
        <v>289</v>
      </c>
      <c r="AT497" s="216" t="s">
        <v>285</v>
      </c>
      <c r="AU497" s="216" t="s">
        <v>87</v>
      </c>
      <c r="AY497" s="18" t="s">
        <v>283</v>
      </c>
      <c r="BE497" s="217">
        <f>IF(N497="základná",J497,0)</f>
        <v>0</v>
      </c>
      <c r="BF497" s="217">
        <f>IF(N497="znížená",J497,0)</f>
        <v>0</v>
      </c>
      <c r="BG497" s="217">
        <f>IF(N497="zákl. prenesená",J497,0)</f>
        <v>0</v>
      </c>
      <c r="BH497" s="217">
        <f>IF(N497="zníž. prenesená",J497,0)</f>
        <v>0</v>
      </c>
      <c r="BI497" s="217">
        <f>IF(N497="nulová",J497,0)</f>
        <v>0</v>
      </c>
      <c r="BJ497" s="18" t="s">
        <v>87</v>
      </c>
      <c r="BK497" s="217">
        <f>ROUND(I497*H497,2)</f>
        <v>0</v>
      </c>
      <c r="BL497" s="18" t="s">
        <v>289</v>
      </c>
      <c r="BM497" s="216" t="s">
        <v>728</v>
      </c>
    </row>
    <row r="498" s="15" customFormat="1">
      <c r="A498" s="15"/>
      <c r="B498" s="235"/>
      <c r="C498" s="15"/>
      <c r="D498" s="219" t="s">
        <v>291</v>
      </c>
      <c r="E498" s="236" t="s">
        <v>1</v>
      </c>
      <c r="F498" s="237" t="s">
        <v>729</v>
      </c>
      <c r="G498" s="15"/>
      <c r="H498" s="236" t="s">
        <v>1</v>
      </c>
      <c r="I498" s="238"/>
      <c r="J498" s="15"/>
      <c r="K498" s="15"/>
      <c r="L498" s="235"/>
      <c r="M498" s="239"/>
      <c r="N498" s="240"/>
      <c r="O498" s="240"/>
      <c r="P498" s="240"/>
      <c r="Q498" s="240"/>
      <c r="R498" s="240"/>
      <c r="S498" s="240"/>
      <c r="T498" s="241"/>
      <c r="U498" s="15"/>
      <c r="V498" s="15"/>
      <c r="W498" s="15"/>
      <c r="X498" s="15"/>
      <c r="Y498" s="15"/>
      <c r="Z498" s="15"/>
      <c r="AA498" s="15"/>
      <c r="AB498" s="15"/>
      <c r="AC498" s="15"/>
      <c r="AD498" s="15"/>
      <c r="AE498" s="15"/>
      <c r="AT498" s="236" t="s">
        <v>291</v>
      </c>
      <c r="AU498" s="236" t="s">
        <v>87</v>
      </c>
      <c r="AV498" s="15" t="s">
        <v>82</v>
      </c>
      <c r="AW498" s="15" t="s">
        <v>31</v>
      </c>
      <c r="AX498" s="15" t="s">
        <v>75</v>
      </c>
      <c r="AY498" s="236" t="s">
        <v>283</v>
      </c>
    </row>
    <row r="499" s="15" customFormat="1">
      <c r="A499" s="15"/>
      <c r="B499" s="235"/>
      <c r="C499" s="15"/>
      <c r="D499" s="219" t="s">
        <v>291</v>
      </c>
      <c r="E499" s="236" t="s">
        <v>1</v>
      </c>
      <c r="F499" s="237" t="s">
        <v>404</v>
      </c>
      <c r="G499" s="15"/>
      <c r="H499" s="236" t="s">
        <v>1</v>
      </c>
      <c r="I499" s="238"/>
      <c r="J499" s="15"/>
      <c r="K499" s="15"/>
      <c r="L499" s="235"/>
      <c r="M499" s="239"/>
      <c r="N499" s="240"/>
      <c r="O499" s="240"/>
      <c r="P499" s="240"/>
      <c r="Q499" s="240"/>
      <c r="R499" s="240"/>
      <c r="S499" s="240"/>
      <c r="T499" s="241"/>
      <c r="U499" s="15"/>
      <c r="V499" s="15"/>
      <c r="W499" s="15"/>
      <c r="X499" s="15"/>
      <c r="Y499" s="15"/>
      <c r="Z499" s="15"/>
      <c r="AA499" s="15"/>
      <c r="AB499" s="15"/>
      <c r="AC499" s="15"/>
      <c r="AD499" s="15"/>
      <c r="AE499" s="15"/>
      <c r="AT499" s="236" t="s">
        <v>291</v>
      </c>
      <c r="AU499" s="236" t="s">
        <v>87</v>
      </c>
      <c r="AV499" s="15" t="s">
        <v>82</v>
      </c>
      <c r="AW499" s="15" t="s">
        <v>31</v>
      </c>
      <c r="AX499" s="15" t="s">
        <v>75</v>
      </c>
      <c r="AY499" s="236" t="s">
        <v>283</v>
      </c>
    </row>
    <row r="500" s="13" customFormat="1">
      <c r="A500" s="13"/>
      <c r="B500" s="218"/>
      <c r="C500" s="13"/>
      <c r="D500" s="219" t="s">
        <v>291</v>
      </c>
      <c r="E500" s="220" t="s">
        <v>1</v>
      </c>
      <c r="F500" s="221" t="s">
        <v>730</v>
      </c>
      <c r="G500" s="13"/>
      <c r="H500" s="222">
        <v>38.969999999999999</v>
      </c>
      <c r="I500" s="223"/>
      <c r="J500" s="13"/>
      <c r="K500" s="13"/>
      <c r="L500" s="218"/>
      <c r="M500" s="224"/>
      <c r="N500" s="225"/>
      <c r="O500" s="225"/>
      <c r="P500" s="225"/>
      <c r="Q500" s="225"/>
      <c r="R500" s="225"/>
      <c r="S500" s="225"/>
      <c r="T500" s="226"/>
      <c r="U500" s="13"/>
      <c r="V500" s="13"/>
      <c r="W500" s="13"/>
      <c r="X500" s="13"/>
      <c r="Y500" s="13"/>
      <c r="Z500" s="13"/>
      <c r="AA500" s="13"/>
      <c r="AB500" s="13"/>
      <c r="AC500" s="13"/>
      <c r="AD500" s="13"/>
      <c r="AE500" s="13"/>
      <c r="AT500" s="220" t="s">
        <v>291</v>
      </c>
      <c r="AU500" s="220" t="s">
        <v>87</v>
      </c>
      <c r="AV500" s="13" t="s">
        <v>87</v>
      </c>
      <c r="AW500" s="13" t="s">
        <v>31</v>
      </c>
      <c r="AX500" s="13" t="s">
        <v>75</v>
      </c>
      <c r="AY500" s="220" t="s">
        <v>283</v>
      </c>
    </row>
    <row r="501" s="13" customFormat="1">
      <c r="A501" s="13"/>
      <c r="B501" s="218"/>
      <c r="C501" s="13"/>
      <c r="D501" s="219" t="s">
        <v>291</v>
      </c>
      <c r="E501" s="220" t="s">
        <v>1</v>
      </c>
      <c r="F501" s="221" t="s">
        <v>731</v>
      </c>
      <c r="G501" s="13"/>
      <c r="H501" s="222">
        <v>22.32</v>
      </c>
      <c r="I501" s="223"/>
      <c r="J501" s="13"/>
      <c r="K501" s="13"/>
      <c r="L501" s="218"/>
      <c r="M501" s="224"/>
      <c r="N501" s="225"/>
      <c r="O501" s="225"/>
      <c r="P501" s="225"/>
      <c r="Q501" s="225"/>
      <c r="R501" s="225"/>
      <c r="S501" s="225"/>
      <c r="T501" s="226"/>
      <c r="U501" s="13"/>
      <c r="V501" s="13"/>
      <c r="W501" s="13"/>
      <c r="X501" s="13"/>
      <c r="Y501" s="13"/>
      <c r="Z501" s="13"/>
      <c r="AA501" s="13"/>
      <c r="AB501" s="13"/>
      <c r="AC501" s="13"/>
      <c r="AD501" s="13"/>
      <c r="AE501" s="13"/>
      <c r="AT501" s="220" t="s">
        <v>291</v>
      </c>
      <c r="AU501" s="220" t="s">
        <v>87</v>
      </c>
      <c r="AV501" s="13" t="s">
        <v>87</v>
      </c>
      <c r="AW501" s="13" t="s">
        <v>31</v>
      </c>
      <c r="AX501" s="13" t="s">
        <v>75</v>
      </c>
      <c r="AY501" s="220" t="s">
        <v>283</v>
      </c>
    </row>
    <row r="502" s="15" customFormat="1">
      <c r="A502" s="15"/>
      <c r="B502" s="235"/>
      <c r="C502" s="15"/>
      <c r="D502" s="219" t="s">
        <v>291</v>
      </c>
      <c r="E502" s="236" t="s">
        <v>1</v>
      </c>
      <c r="F502" s="237" t="s">
        <v>413</v>
      </c>
      <c r="G502" s="15"/>
      <c r="H502" s="236" t="s">
        <v>1</v>
      </c>
      <c r="I502" s="238"/>
      <c r="J502" s="15"/>
      <c r="K502" s="15"/>
      <c r="L502" s="235"/>
      <c r="M502" s="239"/>
      <c r="N502" s="240"/>
      <c r="O502" s="240"/>
      <c r="P502" s="240"/>
      <c r="Q502" s="240"/>
      <c r="R502" s="240"/>
      <c r="S502" s="240"/>
      <c r="T502" s="241"/>
      <c r="U502" s="15"/>
      <c r="V502" s="15"/>
      <c r="W502" s="15"/>
      <c r="X502" s="15"/>
      <c r="Y502" s="15"/>
      <c r="Z502" s="15"/>
      <c r="AA502" s="15"/>
      <c r="AB502" s="15"/>
      <c r="AC502" s="15"/>
      <c r="AD502" s="15"/>
      <c r="AE502" s="15"/>
      <c r="AT502" s="236" t="s">
        <v>291</v>
      </c>
      <c r="AU502" s="236" t="s">
        <v>87</v>
      </c>
      <c r="AV502" s="15" t="s">
        <v>82</v>
      </c>
      <c r="AW502" s="15" t="s">
        <v>31</v>
      </c>
      <c r="AX502" s="15" t="s">
        <v>75</v>
      </c>
      <c r="AY502" s="236" t="s">
        <v>283</v>
      </c>
    </row>
    <row r="503" s="13" customFormat="1">
      <c r="A503" s="13"/>
      <c r="B503" s="218"/>
      <c r="C503" s="13"/>
      <c r="D503" s="219" t="s">
        <v>291</v>
      </c>
      <c r="E503" s="220" t="s">
        <v>1</v>
      </c>
      <c r="F503" s="221" t="s">
        <v>732</v>
      </c>
      <c r="G503" s="13"/>
      <c r="H503" s="222">
        <v>27.399999999999999</v>
      </c>
      <c r="I503" s="223"/>
      <c r="J503" s="13"/>
      <c r="K503" s="13"/>
      <c r="L503" s="218"/>
      <c r="M503" s="224"/>
      <c r="N503" s="225"/>
      <c r="O503" s="225"/>
      <c r="P503" s="225"/>
      <c r="Q503" s="225"/>
      <c r="R503" s="225"/>
      <c r="S503" s="225"/>
      <c r="T503" s="226"/>
      <c r="U503" s="13"/>
      <c r="V503" s="13"/>
      <c r="W503" s="13"/>
      <c r="X503" s="13"/>
      <c r="Y503" s="13"/>
      <c r="Z503" s="13"/>
      <c r="AA503" s="13"/>
      <c r="AB503" s="13"/>
      <c r="AC503" s="13"/>
      <c r="AD503" s="13"/>
      <c r="AE503" s="13"/>
      <c r="AT503" s="220" t="s">
        <v>291</v>
      </c>
      <c r="AU503" s="220" t="s">
        <v>87</v>
      </c>
      <c r="AV503" s="13" t="s">
        <v>87</v>
      </c>
      <c r="AW503" s="13" t="s">
        <v>31</v>
      </c>
      <c r="AX503" s="13" t="s">
        <v>75</v>
      </c>
      <c r="AY503" s="220" t="s">
        <v>283</v>
      </c>
    </row>
    <row r="504" s="13" customFormat="1">
      <c r="A504" s="13"/>
      <c r="B504" s="218"/>
      <c r="C504" s="13"/>
      <c r="D504" s="219" t="s">
        <v>291</v>
      </c>
      <c r="E504" s="220" t="s">
        <v>1</v>
      </c>
      <c r="F504" s="221" t="s">
        <v>733</v>
      </c>
      <c r="G504" s="13"/>
      <c r="H504" s="222">
        <v>45.560000000000002</v>
      </c>
      <c r="I504" s="223"/>
      <c r="J504" s="13"/>
      <c r="K504" s="13"/>
      <c r="L504" s="218"/>
      <c r="M504" s="224"/>
      <c r="N504" s="225"/>
      <c r="O504" s="225"/>
      <c r="P504" s="225"/>
      <c r="Q504" s="225"/>
      <c r="R504" s="225"/>
      <c r="S504" s="225"/>
      <c r="T504" s="226"/>
      <c r="U504" s="13"/>
      <c r="V504" s="13"/>
      <c r="W504" s="13"/>
      <c r="X504" s="13"/>
      <c r="Y504" s="13"/>
      <c r="Z504" s="13"/>
      <c r="AA504" s="13"/>
      <c r="AB504" s="13"/>
      <c r="AC504" s="13"/>
      <c r="AD504" s="13"/>
      <c r="AE504" s="13"/>
      <c r="AT504" s="220" t="s">
        <v>291</v>
      </c>
      <c r="AU504" s="220" t="s">
        <v>87</v>
      </c>
      <c r="AV504" s="13" t="s">
        <v>87</v>
      </c>
      <c r="AW504" s="13" t="s">
        <v>31</v>
      </c>
      <c r="AX504" s="13" t="s">
        <v>75</v>
      </c>
      <c r="AY504" s="220" t="s">
        <v>283</v>
      </c>
    </row>
    <row r="505" s="15" customFormat="1">
      <c r="A505" s="15"/>
      <c r="B505" s="235"/>
      <c r="C505" s="15"/>
      <c r="D505" s="219" t="s">
        <v>291</v>
      </c>
      <c r="E505" s="236" t="s">
        <v>1</v>
      </c>
      <c r="F505" s="237" t="s">
        <v>414</v>
      </c>
      <c r="G505" s="15"/>
      <c r="H505" s="236" t="s">
        <v>1</v>
      </c>
      <c r="I505" s="238"/>
      <c r="J505" s="15"/>
      <c r="K505" s="15"/>
      <c r="L505" s="235"/>
      <c r="M505" s="239"/>
      <c r="N505" s="240"/>
      <c r="O505" s="240"/>
      <c r="P505" s="240"/>
      <c r="Q505" s="240"/>
      <c r="R505" s="240"/>
      <c r="S505" s="240"/>
      <c r="T505" s="241"/>
      <c r="U505" s="15"/>
      <c r="V505" s="15"/>
      <c r="W505" s="15"/>
      <c r="X505" s="15"/>
      <c r="Y505" s="15"/>
      <c r="Z505" s="15"/>
      <c r="AA505" s="15"/>
      <c r="AB505" s="15"/>
      <c r="AC505" s="15"/>
      <c r="AD505" s="15"/>
      <c r="AE505" s="15"/>
      <c r="AT505" s="236" t="s">
        <v>291</v>
      </c>
      <c r="AU505" s="236" t="s">
        <v>87</v>
      </c>
      <c r="AV505" s="15" t="s">
        <v>82</v>
      </c>
      <c r="AW505" s="15" t="s">
        <v>31</v>
      </c>
      <c r="AX505" s="15" t="s">
        <v>75</v>
      </c>
      <c r="AY505" s="236" t="s">
        <v>283</v>
      </c>
    </row>
    <row r="506" s="13" customFormat="1">
      <c r="A506" s="13"/>
      <c r="B506" s="218"/>
      <c r="C506" s="13"/>
      <c r="D506" s="219" t="s">
        <v>291</v>
      </c>
      <c r="E506" s="220" t="s">
        <v>1</v>
      </c>
      <c r="F506" s="221" t="s">
        <v>732</v>
      </c>
      <c r="G506" s="13"/>
      <c r="H506" s="222">
        <v>27.399999999999999</v>
      </c>
      <c r="I506" s="223"/>
      <c r="J506" s="13"/>
      <c r="K506" s="13"/>
      <c r="L506" s="218"/>
      <c r="M506" s="224"/>
      <c r="N506" s="225"/>
      <c r="O506" s="225"/>
      <c r="P506" s="225"/>
      <c r="Q506" s="225"/>
      <c r="R506" s="225"/>
      <c r="S506" s="225"/>
      <c r="T506" s="226"/>
      <c r="U506" s="13"/>
      <c r="V506" s="13"/>
      <c r="W506" s="13"/>
      <c r="X506" s="13"/>
      <c r="Y506" s="13"/>
      <c r="Z506" s="13"/>
      <c r="AA506" s="13"/>
      <c r="AB506" s="13"/>
      <c r="AC506" s="13"/>
      <c r="AD506" s="13"/>
      <c r="AE506" s="13"/>
      <c r="AT506" s="220" t="s">
        <v>291</v>
      </c>
      <c r="AU506" s="220" t="s">
        <v>87</v>
      </c>
      <c r="AV506" s="13" t="s">
        <v>87</v>
      </c>
      <c r="AW506" s="13" t="s">
        <v>31</v>
      </c>
      <c r="AX506" s="13" t="s">
        <v>75</v>
      </c>
      <c r="AY506" s="220" t="s">
        <v>283</v>
      </c>
    </row>
    <row r="507" s="13" customFormat="1">
      <c r="A507" s="13"/>
      <c r="B507" s="218"/>
      <c r="C507" s="13"/>
      <c r="D507" s="219" t="s">
        <v>291</v>
      </c>
      <c r="E507" s="220" t="s">
        <v>1</v>
      </c>
      <c r="F507" s="221" t="s">
        <v>733</v>
      </c>
      <c r="G507" s="13"/>
      <c r="H507" s="222">
        <v>45.560000000000002</v>
      </c>
      <c r="I507" s="223"/>
      <c r="J507" s="13"/>
      <c r="K507" s="13"/>
      <c r="L507" s="218"/>
      <c r="M507" s="224"/>
      <c r="N507" s="225"/>
      <c r="O507" s="225"/>
      <c r="P507" s="225"/>
      <c r="Q507" s="225"/>
      <c r="R507" s="225"/>
      <c r="S507" s="225"/>
      <c r="T507" s="226"/>
      <c r="U507" s="13"/>
      <c r="V507" s="13"/>
      <c r="W507" s="13"/>
      <c r="X507" s="13"/>
      <c r="Y507" s="13"/>
      <c r="Z507" s="13"/>
      <c r="AA507" s="13"/>
      <c r="AB507" s="13"/>
      <c r="AC507" s="13"/>
      <c r="AD507" s="13"/>
      <c r="AE507" s="13"/>
      <c r="AT507" s="220" t="s">
        <v>291</v>
      </c>
      <c r="AU507" s="220" t="s">
        <v>87</v>
      </c>
      <c r="AV507" s="13" t="s">
        <v>87</v>
      </c>
      <c r="AW507" s="13" t="s">
        <v>31</v>
      </c>
      <c r="AX507" s="13" t="s">
        <v>75</v>
      </c>
      <c r="AY507" s="220" t="s">
        <v>283</v>
      </c>
    </row>
    <row r="508" s="15" customFormat="1">
      <c r="A508" s="15"/>
      <c r="B508" s="235"/>
      <c r="C508" s="15"/>
      <c r="D508" s="219" t="s">
        <v>291</v>
      </c>
      <c r="E508" s="236" t="s">
        <v>1</v>
      </c>
      <c r="F508" s="237" t="s">
        <v>415</v>
      </c>
      <c r="G508" s="15"/>
      <c r="H508" s="236" t="s">
        <v>1</v>
      </c>
      <c r="I508" s="238"/>
      <c r="J508" s="15"/>
      <c r="K508" s="15"/>
      <c r="L508" s="235"/>
      <c r="M508" s="239"/>
      <c r="N508" s="240"/>
      <c r="O508" s="240"/>
      <c r="P508" s="240"/>
      <c r="Q508" s="240"/>
      <c r="R508" s="240"/>
      <c r="S508" s="240"/>
      <c r="T508" s="241"/>
      <c r="U508" s="15"/>
      <c r="V508" s="15"/>
      <c r="W508" s="15"/>
      <c r="X508" s="15"/>
      <c r="Y508" s="15"/>
      <c r="Z508" s="15"/>
      <c r="AA508" s="15"/>
      <c r="AB508" s="15"/>
      <c r="AC508" s="15"/>
      <c r="AD508" s="15"/>
      <c r="AE508" s="15"/>
      <c r="AT508" s="236" t="s">
        <v>291</v>
      </c>
      <c r="AU508" s="236" t="s">
        <v>87</v>
      </c>
      <c r="AV508" s="15" t="s">
        <v>82</v>
      </c>
      <c r="AW508" s="15" t="s">
        <v>31</v>
      </c>
      <c r="AX508" s="15" t="s">
        <v>75</v>
      </c>
      <c r="AY508" s="236" t="s">
        <v>283</v>
      </c>
    </row>
    <row r="509" s="13" customFormat="1">
      <c r="A509" s="13"/>
      <c r="B509" s="218"/>
      <c r="C509" s="13"/>
      <c r="D509" s="219" t="s">
        <v>291</v>
      </c>
      <c r="E509" s="220" t="s">
        <v>1</v>
      </c>
      <c r="F509" s="221" t="s">
        <v>732</v>
      </c>
      <c r="G509" s="13"/>
      <c r="H509" s="222">
        <v>27.399999999999999</v>
      </c>
      <c r="I509" s="223"/>
      <c r="J509" s="13"/>
      <c r="K509" s="13"/>
      <c r="L509" s="218"/>
      <c r="M509" s="224"/>
      <c r="N509" s="225"/>
      <c r="O509" s="225"/>
      <c r="P509" s="225"/>
      <c r="Q509" s="225"/>
      <c r="R509" s="225"/>
      <c r="S509" s="225"/>
      <c r="T509" s="226"/>
      <c r="U509" s="13"/>
      <c r="V509" s="13"/>
      <c r="W509" s="13"/>
      <c r="X509" s="13"/>
      <c r="Y509" s="13"/>
      <c r="Z509" s="13"/>
      <c r="AA509" s="13"/>
      <c r="AB509" s="13"/>
      <c r="AC509" s="13"/>
      <c r="AD509" s="13"/>
      <c r="AE509" s="13"/>
      <c r="AT509" s="220" t="s">
        <v>291</v>
      </c>
      <c r="AU509" s="220" t="s">
        <v>87</v>
      </c>
      <c r="AV509" s="13" t="s">
        <v>87</v>
      </c>
      <c r="AW509" s="13" t="s">
        <v>31</v>
      </c>
      <c r="AX509" s="13" t="s">
        <v>75</v>
      </c>
      <c r="AY509" s="220" t="s">
        <v>283</v>
      </c>
    </row>
    <row r="510" s="13" customFormat="1">
      <c r="A510" s="13"/>
      <c r="B510" s="218"/>
      <c r="C510" s="13"/>
      <c r="D510" s="219" t="s">
        <v>291</v>
      </c>
      <c r="E510" s="220" t="s">
        <v>1</v>
      </c>
      <c r="F510" s="221" t="s">
        <v>733</v>
      </c>
      <c r="G510" s="13"/>
      <c r="H510" s="222">
        <v>45.560000000000002</v>
      </c>
      <c r="I510" s="223"/>
      <c r="J510" s="13"/>
      <c r="K510" s="13"/>
      <c r="L510" s="218"/>
      <c r="M510" s="224"/>
      <c r="N510" s="225"/>
      <c r="O510" s="225"/>
      <c r="P510" s="225"/>
      <c r="Q510" s="225"/>
      <c r="R510" s="225"/>
      <c r="S510" s="225"/>
      <c r="T510" s="226"/>
      <c r="U510" s="13"/>
      <c r="V510" s="13"/>
      <c r="W510" s="13"/>
      <c r="X510" s="13"/>
      <c r="Y510" s="13"/>
      <c r="Z510" s="13"/>
      <c r="AA510" s="13"/>
      <c r="AB510" s="13"/>
      <c r="AC510" s="13"/>
      <c r="AD510" s="13"/>
      <c r="AE510" s="13"/>
      <c r="AT510" s="220" t="s">
        <v>291</v>
      </c>
      <c r="AU510" s="220" t="s">
        <v>87</v>
      </c>
      <c r="AV510" s="13" t="s">
        <v>87</v>
      </c>
      <c r="AW510" s="13" t="s">
        <v>31</v>
      </c>
      <c r="AX510" s="13" t="s">
        <v>75</v>
      </c>
      <c r="AY510" s="220" t="s">
        <v>283</v>
      </c>
    </row>
    <row r="511" s="15" customFormat="1">
      <c r="A511" s="15"/>
      <c r="B511" s="235"/>
      <c r="C511" s="15"/>
      <c r="D511" s="219" t="s">
        <v>291</v>
      </c>
      <c r="E511" s="236" t="s">
        <v>1</v>
      </c>
      <c r="F511" s="237" t="s">
        <v>416</v>
      </c>
      <c r="G511" s="15"/>
      <c r="H511" s="236" t="s">
        <v>1</v>
      </c>
      <c r="I511" s="238"/>
      <c r="J511" s="15"/>
      <c r="K511" s="15"/>
      <c r="L511" s="235"/>
      <c r="M511" s="239"/>
      <c r="N511" s="240"/>
      <c r="O511" s="240"/>
      <c r="P511" s="240"/>
      <c r="Q511" s="240"/>
      <c r="R511" s="240"/>
      <c r="S511" s="240"/>
      <c r="T511" s="241"/>
      <c r="U511" s="15"/>
      <c r="V511" s="15"/>
      <c r="W511" s="15"/>
      <c r="X511" s="15"/>
      <c r="Y511" s="15"/>
      <c r="Z511" s="15"/>
      <c r="AA511" s="15"/>
      <c r="AB511" s="15"/>
      <c r="AC511" s="15"/>
      <c r="AD511" s="15"/>
      <c r="AE511" s="15"/>
      <c r="AT511" s="236" t="s">
        <v>291</v>
      </c>
      <c r="AU511" s="236" t="s">
        <v>87</v>
      </c>
      <c r="AV511" s="15" t="s">
        <v>82</v>
      </c>
      <c r="AW511" s="15" t="s">
        <v>31</v>
      </c>
      <c r="AX511" s="15" t="s">
        <v>75</v>
      </c>
      <c r="AY511" s="236" t="s">
        <v>283</v>
      </c>
    </row>
    <row r="512" s="13" customFormat="1">
      <c r="A512" s="13"/>
      <c r="B512" s="218"/>
      <c r="C512" s="13"/>
      <c r="D512" s="219" t="s">
        <v>291</v>
      </c>
      <c r="E512" s="220" t="s">
        <v>1</v>
      </c>
      <c r="F512" s="221" t="s">
        <v>732</v>
      </c>
      <c r="G512" s="13"/>
      <c r="H512" s="222">
        <v>27.399999999999999</v>
      </c>
      <c r="I512" s="223"/>
      <c r="J512" s="13"/>
      <c r="K512" s="13"/>
      <c r="L512" s="218"/>
      <c r="M512" s="224"/>
      <c r="N512" s="225"/>
      <c r="O512" s="225"/>
      <c r="P512" s="225"/>
      <c r="Q512" s="225"/>
      <c r="R512" s="225"/>
      <c r="S512" s="225"/>
      <c r="T512" s="226"/>
      <c r="U512" s="13"/>
      <c r="V512" s="13"/>
      <c r="W512" s="13"/>
      <c r="X512" s="13"/>
      <c r="Y512" s="13"/>
      <c r="Z512" s="13"/>
      <c r="AA512" s="13"/>
      <c r="AB512" s="13"/>
      <c r="AC512" s="13"/>
      <c r="AD512" s="13"/>
      <c r="AE512" s="13"/>
      <c r="AT512" s="220" t="s">
        <v>291</v>
      </c>
      <c r="AU512" s="220" t="s">
        <v>87</v>
      </c>
      <c r="AV512" s="13" t="s">
        <v>87</v>
      </c>
      <c r="AW512" s="13" t="s">
        <v>31</v>
      </c>
      <c r="AX512" s="13" t="s">
        <v>75</v>
      </c>
      <c r="AY512" s="220" t="s">
        <v>283</v>
      </c>
    </row>
    <row r="513" s="13" customFormat="1">
      <c r="A513" s="13"/>
      <c r="B513" s="218"/>
      <c r="C513" s="13"/>
      <c r="D513" s="219" t="s">
        <v>291</v>
      </c>
      <c r="E513" s="220" t="s">
        <v>1</v>
      </c>
      <c r="F513" s="221" t="s">
        <v>733</v>
      </c>
      <c r="G513" s="13"/>
      <c r="H513" s="222">
        <v>45.560000000000002</v>
      </c>
      <c r="I513" s="223"/>
      <c r="J513" s="13"/>
      <c r="K513" s="13"/>
      <c r="L513" s="218"/>
      <c r="M513" s="224"/>
      <c r="N513" s="225"/>
      <c r="O513" s="225"/>
      <c r="P513" s="225"/>
      <c r="Q513" s="225"/>
      <c r="R513" s="225"/>
      <c r="S513" s="225"/>
      <c r="T513" s="226"/>
      <c r="U513" s="13"/>
      <c r="V513" s="13"/>
      <c r="W513" s="13"/>
      <c r="X513" s="13"/>
      <c r="Y513" s="13"/>
      <c r="Z513" s="13"/>
      <c r="AA513" s="13"/>
      <c r="AB513" s="13"/>
      <c r="AC513" s="13"/>
      <c r="AD513" s="13"/>
      <c r="AE513" s="13"/>
      <c r="AT513" s="220" t="s">
        <v>291</v>
      </c>
      <c r="AU513" s="220" t="s">
        <v>87</v>
      </c>
      <c r="AV513" s="13" t="s">
        <v>87</v>
      </c>
      <c r="AW513" s="13" t="s">
        <v>31</v>
      </c>
      <c r="AX513" s="13" t="s">
        <v>75</v>
      </c>
      <c r="AY513" s="220" t="s">
        <v>283</v>
      </c>
    </row>
    <row r="514" s="14" customFormat="1">
      <c r="A514" s="14"/>
      <c r="B514" s="227"/>
      <c r="C514" s="14"/>
      <c r="D514" s="219" t="s">
        <v>291</v>
      </c>
      <c r="E514" s="228" t="s">
        <v>1</v>
      </c>
      <c r="F514" s="229" t="s">
        <v>293</v>
      </c>
      <c r="G514" s="14"/>
      <c r="H514" s="230">
        <v>353.13</v>
      </c>
      <c r="I514" s="231"/>
      <c r="J514" s="14"/>
      <c r="K514" s="14"/>
      <c r="L514" s="227"/>
      <c r="M514" s="232"/>
      <c r="N514" s="233"/>
      <c r="O514" s="233"/>
      <c r="P514" s="233"/>
      <c r="Q514" s="233"/>
      <c r="R514" s="233"/>
      <c r="S514" s="233"/>
      <c r="T514" s="234"/>
      <c r="U514" s="14"/>
      <c r="V514" s="14"/>
      <c r="W514" s="14"/>
      <c r="X514" s="14"/>
      <c r="Y514" s="14"/>
      <c r="Z514" s="14"/>
      <c r="AA514" s="14"/>
      <c r="AB514" s="14"/>
      <c r="AC514" s="14"/>
      <c r="AD514" s="14"/>
      <c r="AE514" s="14"/>
      <c r="AT514" s="228" t="s">
        <v>291</v>
      </c>
      <c r="AU514" s="228" t="s">
        <v>87</v>
      </c>
      <c r="AV514" s="14" t="s">
        <v>289</v>
      </c>
      <c r="AW514" s="14" t="s">
        <v>31</v>
      </c>
      <c r="AX514" s="14" t="s">
        <v>82</v>
      </c>
      <c r="AY514" s="228" t="s">
        <v>283</v>
      </c>
    </row>
    <row r="515" s="2" customFormat="1" ht="24.15" customHeight="1">
      <c r="A515" s="37"/>
      <c r="B515" s="168"/>
      <c r="C515" s="204" t="s">
        <v>734</v>
      </c>
      <c r="D515" s="204" t="s">
        <v>285</v>
      </c>
      <c r="E515" s="205" t="s">
        <v>735</v>
      </c>
      <c r="F515" s="206" t="s">
        <v>736</v>
      </c>
      <c r="G515" s="207" t="s">
        <v>373</v>
      </c>
      <c r="H515" s="208">
        <v>211</v>
      </c>
      <c r="I515" s="209"/>
      <c r="J515" s="210">
        <f>ROUND(I515*H515,2)</f>
        <v>0</v>
      </c>
      <c r="K515" s="211"/>
      <c r="L515" s="38"/>
      <c r="M515" s="212" t="s">
        <v>1</v>
      </c>
      <c r="N515" s="213" t="s">
        <v>41</v>
      </c>
      <c r="O515" s="81"/>
      <c r="P515" s="214">
        <f>O515*H515</f>
        <v>0</v>
      </c>
      <c r="Q515" s="214">
        <v>0</v>
      </c>
      <c r="R515" s="214">
        <f>Q515*H515</f>
        <v>0</v>
      </c>
      <c r="S515" s="214">
        <v>0.024</v>
      </c>
      <c r="T515" s="215">
        <f>S515*H515</f>
        <v>5.0640000000000001</v>
      </c>
      <c r="U515" s="37"/>
      <c r="V515" s="37"/>
      <c r="W515" s="37"/>
      <c r="X515" s="37"/>
      <c r="Y515" s="37"/>
      <c r="Z515" s="37"/>
      <c r="AA515" s="37"/>
      <c r="AB515" s="37"/>
      <c r="AC515" s="37"/>
      <c r="AD515" s="37"/>
      <c r="AE515" s="37"/>
      <c r="AR515" s="216" t="s">
        <v>289</v>
      </c>
      <c r="AT515" s="216" t="s">
        <v>285</v>
      </c>
      <c r="AU515" s="216" t="s">
        <v>87</v>
      </c>
      <c r="AY515" s="18" t="s">
        <v>283</v>
      </c>
      <c r="BE515" s="217">
        <f>IF(N515="základná",J515,0)</f>
        <v>0</v>
      </c>
      <c r="BF515" s="217">
        <f>IF(N515="znížená",J515,0)</f>
        <v>0</v>
      </c>
      <c r="BG515" s="217">
        <f>IF(N515="zákl. prenesená",J515,0)</f>
        <v>0</v>
      </c>
      <c r="BH515" s="217">
        <f>IF(N515="zníž. prenesená",J515,0)</f>
        <v>0</v>
      </c>
      <c r="BI515" s="217">
        <f>IF(N515="nulová",J515,0)</f>
        <v>0</v>
      </c>
      <c r="BJ515" s="18" t="s">
        <v>87</v>
      </c>
      <c r="BK515" s="217">
        <f>ROUND(I515*H515,2)</f>
        <v>0</v>
      </c>
      <c r="BL515" s="18" t="s">
        <v>289</v>
      </c>
      <c r="BM515" s="216" t="s">
        <v>737</v>
      </c>
    </row>
    <row r="516" s="13" customFormat="1">
      <c r="A516" s="13"/>
      <c r="B516" s="218"/>
      <c r="C516" s="13"/>
      <c r="D516" s="219" t="s">
        <v>291</v>
      </c>
      <c r="E516" s="220" t="s">
        <v>1</v>
      </c>
      <c r="F516" s="221" t="s">
        <v>738</v>
      </c>
      <c r="G516" s="13"/>
      <c r="H516" s="222">
        <v>9</v>
      </c>
      <c r="I516" s="223"/>
      <c r="J516" s="13"/>
      <c r="K516" s="13"/>
      <c r="L516" s="218"/>
      <c r="M516" s="224"/>
      <c r="N516" s="225"/>
      <c r="O516" s="225"/>
      <c r="P516" s="225"/>
      <c r="Q516" s="225"/>
      <c r="R516" s="225"/>
      <c r="S516" s="225"/>
      <c r="T516" s="226"/>
      <c r="U516" s="13"/>
      <c r="V516" s="13"/>
      <c r="W516" s="13"/>
      <c r="X516" s="13"/>
      <c r="Y516" s="13"/>
      <c r="Z516" s="13"/>
      <c r="AA516" s="13"/>
      <c r="AB516" s="13"/>
      <c r="AC516" s="13"/>
      <c r="AD516" s="13"/>
      <c r="AE516" s="13"/>
      <c r="AT516" s="220" t="s">
        <v>291</v>
      </c>
      <c r="AU516" s="220" t="s">
        <v>87</v>
      </c>
      <c r="AV516" s="13" t="s">
        <v>87</v>
      </c>
      <c r="AW516" s="13" t="s">
        <v>31</v>
      </c>
      <c r="AX516" s="13" t="s">
        <v>75</v>
      </c>
      <c r="AY516" s="220" t="s">
        <v>283</v>
      </c>
    </row>
    <row r="517" s="13" customFormat="1">
      <c r="A517" s="13"/>
      <c r="B517" s="218"/>
      <c r="C517" s="13"/>
      <c r="D517" s="219" t="s">
        <v>291</v>
      </c>
      <c r="E517" s="220" t="s">
        <v>1</v>
      </c>
      <c r="F517" s="221" t="s">
        <v>739</v>
      </c>
      <c r="G517" s="13"/>
      <c r="H517" s="222">
        <v>38</v>
      </c>
      <c r="I517" s="223"/>
      <c r="J517" s="13"/>
      <c r="K517" s="13"/>
      <c r="L517" s="218"/>
      <c r="M517" s="224"/>
      <c r="N517" s="225"/>
      <c r="O517" s="225"/>
      <c r="P517" s="225"/>
      <c r="Q517" s="225"/>
      <c r="R517" s="225"/>
      <c r="S517" s="225"/>
      <c r="T517" s="226"/>
      <c r="U517" s="13"/>
      <c r="V517" s="13"/>
      <c r="W517" s="13"/>
      <c r="X517" s="13"/>
      <c r="Y517" s="13"/>
      <c r="Z517" s="13"/>
      <c r="AA517" s="13"/>
      <c r="AB517" s="13"/>
      <c r="AC517" s="13"/>
      <c r="AD517" s="13"/>
      <c r="AE517" s="13"/>
      <c r="AT517" s="220" t="s">
        <v>291</v>
      </c>
      <c r="AU517" s="220" t="s">
        <v>87</v>
      </c>
      <c r="AV517" s="13" t="s">
        <v>87</v>
      </c>
      <c r="AW517" s="13" t="s">
        <v>31</v>
      </c>
      <c r="AX517" s="13" t="s">
        <v>75</v>
      </c>
      <c r="AY517" s="220" t="s">
        <v>283</v>
      </c>
    </row>
    <row r="518" s="13" customFormat="1">
      <c r="A518" s="13"/>
      <c r="B518" s="218"/>
      <c r="C518" s="13"/>
      <c r="D518" s="219" t="s">
        <v>291</v>
      </c>
      <c r="E518" s="220" t="s">
        <v>1</v>
      </c>
      <c r="F518" s="221" t="s">
        <v>740</v>
      </c>
      <c r="G518" s="13"/>
      <c r="H518" s="222">
        <v>41</v>
      </c>
      <c r="I518" s="223"/>
      <c r="J518" s="13"/>
      <c r="K518" s="13"/>
      <c r="L518" s="218"/>
      <c r="M518" s="224"/>
      <c r="N518" s="225"/>
      <c r="O518" s="225"/>
      <c r="P518" s="225"/>
      <c r="Q518" s="225"/>
      <c r="R518" s="225"/>
      <c r="S518" s="225"/>
      <c r="T518" s="226"/>
      <c r="U518" s="13"/>
      <c r="V518" s="13"/>
      <c r="W518" s="13"/>
      <c r="X518" s="13"/>
      <c r="Y518" s="13"/>
      <c r="Z518" s="13"/>
      <c r="AA518" s="13"/>
      <c r="AB518" s="13"/>
      <c r="AC518" s="13"/>
      <c r="AD518" s="13"/>
      <c r="AE518" s="13"/>
      <c r="AT518" s="220" t="s">
        <v>291</v>
      </c>
      <c r="AU518" s="220" t="s">
        <v>87</v>
      </c>
      <c r="AV518" s="13" t="s">
        <v>87</v>
      </c>
      <c r="AW518" s="13" t="s">
        <v>31</v>
      </c>
      <c r="AX518" s="13" t="s">
        <v>75</v>
      </c>
      <c r="AY518" s="220" t="s">
        <v>283</v>
      </c>
    </row>
    <row r="519" s="13" customFormat="1">
      <c r="A519" s="13"/>
      <c r="B519" s="218"/>
      <c r="C519" s="13"/>
      <c r="D519" s="219" t="s">
        <v>291</v>
      </c>
      <c r="E519" s="220" t="s">
        <v>1</v>
      </c>
      <c r="F519" s="221" t="s">
        <v>741</v>
      </c>
      <c r="G519" s="13"/>
      <c r="H519" s="222">
        <v>41</v>
      </c>
      <c r="I519" s="223"/>
      <c r="J519" s="13"/>
      <c r="K519" s="13"/>
      <c r="L519" s="218"/>
      <c r="M519" s="224"/>
      <c r="N519" s="225"/>
      <c r="O519" s="225"/>
      <c r="P519" s="225"/>
      <c r="Q519" s="225"/>
      <c r="R519" s="225"/>
      <c r="S519" s="225"/>
      <c r="T519" s="226"/>
      <c r="U519" s="13"/>
      <c r="V519" s="13"/>
      <c r="W519" s="13"/>
      <c r="X519" s="13"/>
      <c r="Y519" s="13"/>
      <c r="Z519" s="13"/>
      <c r="AA519" s="13"/>
      <c r="AB519" s="13"/>
      <c r="AC519" s="13"/>
      <c r="AD519" s="13"/>
      <c r="AE519" s="13"/>
      <c r="AT519" s="220" t="s">
        <v>291</v>
      </c>
      <c r="AU519" s="220" t="s">
        <v>87</v>
      </c>
      <c r="AV519" s="13" t="s">
        <v>87</v>
      </c>
      <c r="AW519" s="13" t="s">
        <v>31</v>
      </c>
      <c r="AX519" s="13" t="s">
        <v>75</v>
      </c>
      <c r="AY519" s="220" t="s">
        <v>283</v>
      </c>
    </row>
    <row r="520" s="13" customFormat="1">
      <c r="A520" s="13"/>
      <c r="B520" s="218"/>
      <c r="C520" s="13"/>
      <c r="D520" s="219" t="s">
        <v>291</v>
      </c>
      <c r="E520" s="220" t="s">
        <v>1</v>
      </c>
      <c r="F520" s="221" t="s">
        <v>742</v>
      </c>
      <c r="G520" s="13"/>
      <c r="H520" s="222">
        <v>41</v>
      </c>
      <c r="I520" s="223"/>
      <c r="J520" s="13"/>
      <c r="K520" s="13"/>
      <c r="L520" s="218"/>
      <c r="M520" s="224"/>
      <c r="N520" s="225"/>
      <c r="O520" s="225"/>
      <c r="P520" s="225"/>
      <c r="Q520" s="225"/>
      <c r="R520" s="225"/>
      <c r="S520" s="225"/>
      <c r="T520" s="226"/>
      <c r="U520" s="13"/>
      <c r="V520" s="13"/>
      <c r="W520" s="13"/>
      <c r="X520" s="13"/>
      <c r="Y520" s="13"/>
      <c r="Z520" s="13"/>
      <c r="AA520" s="13"/>
      <c r="AB520" s="13"/>
      <c r="AC520" s="13"/>
      <c r="AD520" s="13"/>
      <c r="AE520" s="13"/>
      <c r="AT520" s="220" t="s">
        <v>291</v>
      </c>
      <c r="AU520" s="220" t="s">
        <v>87</v>
      </c>
      <c r="AV520" s="13" t="s">
        <v>87</v>
      </c>
      <c r="AW520" s="13" t="s">
        <v>31</v>
      </c>
      <c r="AX520" s="13" t="s">
        <v>75</v>
      </c>
      <c r="AY520" s="220" t="s">
        <v>283</v>
      </c>
    </row>
    <row r="521" s="13" customFormat="1">
      <c r="A521" s="13"/>
      <c r="B521" s="218"/>
      <c r="C521" s="13"/>
      <c r="D521" s="219" t="s">
        <v>291</v>
      </c>
      <c r="E521" s="220" t="s">
        <v>1</v>
      </c>
      <c r="F521" s="221" t="s">
        <v>743</v>
      </c>
      <c r="G521" s="13"/>
      <c r="H521" s="222">
        <v>41</v>
      </c>
      <c r="I521" s="223"/>
      <c r="J521" s="13"/>
      <c r="K521" s="13"/>
      <c r="L521" s="218"/>
      <c r="M521" s="224"/>
      <c r="N521" s="225"/>
      <c r="O521" s="225"/>
      <c r="P521" s="225"/>
      <c r="Q521" s="225"/>
      <c r="R521" s="225"/>
      <c r="S521" s="225"/>
      <c r="T521" s="226"/>
      <c r="U521" s="13"/>
      <c r="V521" s="13"/>
      <c r="W521" s="13"/>
      <c r="X521" s="13"/>
      <c r="Y521" s="13"/>
      <c r="Z521" s="13"/>
      <c r="AA521" s="13"/>
      <c r="AB521" s="13"/>
      <c r="AC521" s="13"/>
      <c r="AD521" s="13"/>
      <c r="AE521" s="13"/>
      <c r="AT521" s="220" t="s">
        <v>291</v>
      </c>
      <c r="AU521" s="220" t="s">
        <v>87</v>
      </c>
      <c r="AV521" s="13" t="s">
        <v>87</v>
      </c>
      <c r="AW521" s="13" t="s">
        <v>31</v>
      </c>
      <c r="AX521" s="13" t="s">
        <v>75</v>
      </c>
      <c r="AY521" s="220" t="s">
        <v>283</v>
      </c>
    </row>
    <row r="522" s="14" customFormat="1">
      <c r="A522" s="14"/>
      <c r="B522" s="227"/>
      <c r="C522" s="14"/>
      <c r="D522" s="219" t="s">
        <v>291</v>
      </c>
      <c r="E522" s="228" t="s">
        <v>1</v>
      </c>
      <c r="F522" s="229" t="s">
        <v>293</v>
      </c>
      <c r="G522" s="14"/>
      <c r="H522" s="230">
        <v>211</v>
      </c>
      <c r="I522" s="231"/>
      <c r="J522" s="14"/>
      <c r="K522" s="14"/>
      <c r="L522" s="227"/>
      <c r="M522" s="232"/>
      <c r="N522" s="233"/>
      <c r="O522" s="233"/>
      <c r="P522" s="233"/>
      <c r="Q522" s="233"/>
      <c r="R522" s="233"/>
      <c r="S522" s="233"/>
      <c r="T522" s="234"/>
      <c r="U522" s="14"/>
      <c r="V522" s="14"/>
      <c r="W522" s="14"/>
      <c r="X522" s="14"/>
      <c r="Y522" s="14"/>
      <c r="Z522" s="14"/>
      <c r="AA522" s="14"/>
      <c r="AB522" s="14"/>
      <c r="AC522" s="14"/>
      <c r="AD522" s="14"/>
      <c r="AE522" s="14"/>
      <c r="AT522" s="228" t="s">
        <v>291</v>
      </c>
      <c r="AU522" s="228" t="s">
        <v>87</v>
      </c>
      <c r="AV522" s="14" t="s">
        <v>289</v>
      </c>
      <c r="AW522" s="14" t="s">
        <v>31</v>
      </c>
      <c r="AX522" s="14" t="s">
        <v>82</v>
      </c>
      <c r="AY522" s="228" t="s">
        <v>283</v>
      </c>
    </row>
    <row r="523" s="2" customFormat="1" ht="24.15" customHeight="1">
      <c r="A523" s="37"/>
      <c r="B523" s="168"/>
      <c r="C523" s="204" t="s">
        <v>744</v>
      </c>
      <c r="D523" s="204" t="s">
        <v>285</v>
      </c>
      <c r="E523" s="205" t="s">
        <v>745</v>
      </c>
      <c r="F523" s="206" t="s">
        <v>746</v>
      </c>
      <c r="G523" s="207" t="s">
        <v>373</v>
      </c>
      <c r="H523" s="208">
        <v>3</v>
      </c>
      <c r="I523" s="209"/>
      <c r="J523" s="210">
        <f>ROUND(I523*H523,2)</f>
        <v>0</v>
      </c>
      <c r="K523" s="211"/>
      <c r="L523" s="38"/>
      <c r="M523" s="212" t="s">
        <v>1</v>
      </c>
      <c r="N523" s="213" t="s">
        <v>41</v>
      </c>
      <c r="O523" s="81"/>
      <c r="P523" s="214">
        <f>O523*H523</f>
        <v>0</v>
      </c>
      <c r="Q523" s="214">
        <v>0</v>
      </c>
      <c r="R523" s="214">
        <f>Q523*H523</f>
        <v>0</v>
      </c>
      <c r="S523" s="214">
        <v>0.027</v>
      </c>
      <c r="T523" s="215">
        <f>S523*H523</f>
        <v>0.081000000000000003</v>
      </c>
      <c r="U523" s="37"/>
      <c r="V523" s="37"/>
      <c r="W523" s="37"/>
      <c r="X523" s="37"/>
      <c r="Y523" s="37"/>
      <c r="Z523" s="37"/>
      <c r="AA523" s="37"/>
      <c r="AB523" s="37"/>
      <c r="AC523" s="37"/>
      <c r="AD523" s="37"/>
      <c r="AE523" s="37"/>
      <c r="AR523" s="216" t="s">
        <v>289</v>
      </c>
      <c r="AT523" s="216" t="s">
        <v>285</v>
      </c>
      <c r="AU523" s="216" t="s">
        <v>87</v>
      </c>
      <c r="AY523" s="18" t="s">
        <v>283</v>
      </c>
      <c r="BE523" s="217">
        <f>IF(N523="základná",J523,0)</f>
        <v>0</v>
      </c>
      <c r="BF523" s="217">
        <f>IF(N523="znížená",J523,0)</f>
        <v>0</v>
      </c>
      <c r="BG523" s="217">
        <f>IF(N523="zákl. prenesená",J523,0)</f>
        <v>0</v>
      </c>
      <c r="BH523" s="217">
        <f>IF(N523="zníž. prenesená",J523,0)</f>
        <v>0</v>
      </c>
      <c r="BI523" s="217">
        <f>IF(N523="nulová",J523,0)</f>
        <v>0</v>
      </c>
      <c r="BJ523" s="18" t="s">
        <v>87</v>
      </c>
      <c r="BK523" s="217">
        <f>ROUND(I523*H523,2)</f>
        <v>0</v>
      </c>
      <c r="BL523" s="18" t="s">
        <v>289</v>
      </c>
      <c r="BM523" s="216" t="s">
        <v>747</v>
      </c>
    </row>
    <row r="524" s="13" customFormat="1">
      <c r="A524" s="13"/>
      <c r="B524" s="218"/>
      <c r="C524" s="13"/>
      <c r="D524" s="219" t="s">
        <v>291</v>
      </c>
      <c r="E524" s="220" t="s">
        <v>1</v>
      </c>
      <c r="F524" s="221" t="s">
        <v>748</v>
      </c>
      <c r="G524" s="13"/>
      <c r="H524" s="222">
        <v>1</v>
      </c>
      <c r="I524" s="223"/>
      <c r="J524" s="13"/>
      <c r="K524" s="13"/>
      <c r="L524" s="218"/>
      <c r="M524" s="224"/>
      <c r="N524" s="225"/>
      <c r="O524" s="225"/>
      <c r="P524" s="225"/>
      <c r="Q524" s="225"/>
      <c r="R524" s="225"/>
      <c r="S524" s="225"/>
      <c r="T524" s="226"/>
      <c r="U524" s="13"/>
      <c r="V524" s="13"/>
      <c r="W524" s="13"/>
      <c r="X524" s="13"/>
      <c r="Y524" s="13"/>
      <c r="Z524" s="13"/>
      <c r="AA524" s="13"/>
      <c r="AB524" s="13"/>
      <c r="AC524" s="13"/>
      <c r="AD524" s="13"/>
      <c r="AE524" s="13"/>
      <c r="AT524" s="220" t="s">
        <v>291</v>
      </c>
      <c r="AU524" s="220" t="s">
        <v>87</v>
      </c>
      <c r="AV524" s="13" t="s">
        <v>87</v>
      </c>
      <c r="AW524" s="13" t="s">
        <v>31</v>
      </c>
      <c r="AX524" s="13" t="s">
        <v>75</v>
      </c>
      <c r="AY524" s="220" t="s">
        <v>283</v>
      </c>
    </row>
    <row r="525" s="13" customFormat="1">
      <c r="A525" s="13"/>
      <c r="B525" s="218"/>
      <c r="C525" s="13"/>
      <c r="D525" s="219" t="s">
        <v>291</v>
      </c>
      <c r="E525" s="220" t="s">
        <v>1</v>
      </c>
      <c r="F525" s="221" t="s">
        <v>749</v>
      </c>
      <c r="G525" s="13"/>
      <c r="H525" s="222">
        <v>2</v>
      </c>
      <c r="I525" s="223"/>
      <c r="J525" s="13"/>
      <c r="K525" s="13"/>
      <c r="L525" s="218"/>
      <c r="M525" s="224"/>
      <c r="N525" s="225"/>
      <c r="O525" s="225"/>
      <c r="P525" s="225"/>
      <c r="Q525" s="225"/>
      <c r="R525" s="225"/>
      <c r="S525" s="225"/>
      <c r="T525" s="226"/>
      <c r="U525" s="13"/>
      <c r="V525" s="13"/>
      <c r="W525" s="13"/>
      <c r="X525" s="13"/>
      <c r="Y525" s="13"/>
      <c r="Z525" s="13"/>
      <c r="AA525" s="13"/>
      <c r="AB525" s="13"/>
      <c r="AC525" s="13"/>
      <c r="AD525" s="13"/>
      <c r="AE525" s="13"/>
      <c r="AT525" s="220" t="s">
        <v>291</v>
      </c>
      <c r="AU525" s="220" t="s">
        <v>87</v>
      </c>
      <c r="AV525" s="13" t="s">
        <v>87</v>
      </c>
      <c r="AW525" s="13" t="s">
        <v>31</v>
      </c>
      <c r="AX525" s="13" t="s">
        <v>75</v>
      </c>
      <c r="AY525" s="220" t="s">
        <v>283</v>
      </c>
    </row>
    <row r="526" s="14" customFormat="1">
      <c r="A526" s="14"/>
      <c r="B526" s="227"/>
      <c r="C526" s="14"/>
      <c r="D526" s="219" t="s">
        <v>291</v>
      </c>
      <c r="E526" s="228" t="s">
        <v>1</v>
      </c>
      <c r="F526" s="229" t="s">
        <v>293</v>
      </c>
      <c r="G526" s="14"/>
      <c r="H526" s="230">
        <v>3</v>
      </c>
      <c r="I526" s="231"/>
      <c r="J526" s="14"/>
      <c r="K526" s="14"/>
      <c r="L526" s="227"/>
      <c r="M526" s="232"/>
      <c r="N526" s="233"/>
      <c r="O526" s="233"/>
      <c r="P526" s="233"/>
      <c r="Q526" s="233"/>
      <c r="R526" s="233"/>
      <c r="S526" s="233"/>
      <c r="T526" s="234"/>
      <c r="U526" s="14"/>
      <c r="V526" s="14"/>
      <c r="W526" s="14"/>
      <c r="X526" s="14"/>
      <c r="Y526" s="14"/>
      <c r="Z526" s="14"/>
      <c r="AA526" s="14"/>
      <c r="AB526" s="14"/>
      <c r="AC526" s="14"/>
      <c r="AD526" s="14"/>
      <c r="AE526" s="14"/>
      <c r="AT526" s="228" t="s">
        <v>291</v>
      </c>
      <c r="AU526" s="228" t="s">
        <v>87</v>
      </c>
      <c r="AV526" s="14" t="s">
        <v>289</v>
      </c>
      <c r="AW526" s="14" t="s">
        <v>31</v>
      </c>
      <c r="AX526" s="14" t="s">
        <v>82</v>
      </c>
      <c r="AY526" s="228" t="s">
        <v>283</v>
      </c>
    </row>
    <row r="527" s="2" customFormat="1" ht="24.15" customHeight="1">
      <c r="A527" s="37"/>
      <c r="B527" s="168"/>
      <c r="C527" s="204" t="s">
        <v>750</v>
      </c>
      <c r="D527" s="204" t="s">
        <v>285</v>
      </c>
      <c r="E527" s="205" t="s">
        <v>751</v>
      </c>
      <c r="F527" s="206" t="s">
        <v>752</v>
      </c>
      <c r="G527" s="207" t="s">
        <v>288</v>
      </c>
      <c r="H527" s="208">
        <v>55.649999999999999</v>
      </c>
      <c r="I527" s="209"/>
      <c r="J527" s="210">
        <f>ROUND(I527*H527,2)</f>
        <v>0</v>
      </c>
      <c r="K527" s="211"/>
      <c r="L527" s="38"/>
      <c r="M527" s="212" t="s">
        <v>1</v>
      </c>
      <c r="N527" s="213" t="s">
        <v>41</v>
      </c>
      <c r="O527" s="81"/>
      <c r="P527" s="214">
        <f>O527*H527</f>
        <v>0</v>
      </c>
      <c r="Q527" s="214">
        <v>0</v>
      </c>
      <c r="R527" s="214">
        <f>Q527*H527</f>
        <v>0</v>
      </c>
      <c r="S527" s="214">
        <v>0.067000000000000004</v>
      </c>
      <c r="T527" s="215">
        <f>S527*H527</f>
        <v>3.7285500000000003</v>
      </c>
      <c r="U527" s="37"/>
      <c r="V527" s="37"/>
      <c r="W527" s="37"/>
      <c r="X527" s="37"/>
      <c r="Y527" s="37"/>
      <c r="Z527" s="37"/>
      <c r="AA527" s="37"/>
      <c r="AB527" s="37"/>
      <c r="AC527" s="37"/>
      <c r="AD527" s="37"/>
      <c r="AE527" s="37"/>
      <c r="AR527" s="216" t="s">
        <v>289</v>
      </c>
      <c r="AT527" s="216" t="s">
        <v>285</v>
      </c>
      <c r="AU527" s="216" t="s">
        <v>87</v>
      </c>
      <c r="AY527" s="18" t="s">
        <v>283</v>
      </c>
      <c r="BE527" s="217">
        <f>IF(N527="základná",J527,0)</f>
        <v>0</v>
      </c>
      <c r="BF527" s="217">
        <f>IF(N527="znížená",J527,0)</f>
        <v>0</v>
      </c>
      <c r="BG527" s="217">
        <f>IF(N527="zákl. prenesená",J527,0)</f>
        <v>0</v>
      </c>
      <c r="BH527" s="217">
        <f>IF(N527="zníž. prenesená",J527,0)</f>
        <v>0</v>
      </c>
      <c r="BI527" s="217">
        <f>IF(N527="nulová",J527,0)</f>
        <v>0</v>
      </c>
      <c r="BJ527" s="18" t="s">
        <v>87</v>
      </c>
      <c r="BK527" s="217">
        <f>ROUND(I527*H527,2)</f>
        <v>0</v>
      </c>
      <c r="BL527" s="18" t="s">
        <v>289</v>
      </c>
      <c r="BM527" s="216" t="s">
        <v>753</v>
      </c>
    </row>
    <row r="528" s="13" customFormat="1">
      <c r="A528" s="13"/>
      <c r="B528" s="218"/>
      <c r="C528" s="13"/>
      <c r="D528" s="219" t="s">
        <v>291</v>
      </c>
      <c r="E528" s="220" t="s">
        <v>1</v>
      </c>
      <c r="F528" s="221" t="s">
        <v>754</v>
      </c>
      <c r="G528" s="13"/>
      <c r="H528" s="222">
        <v>11.130000000000001</v>
      </c>
      <c r="I528" s="223"/>
      <c r="J528" s="13"/>
      <c r="K528" s="13"/>
      <c r="L528" s="218"/>
      <c r="M528" s="224"/>
      <c r="N528" s="225"/>
      <c r="O528" s="225"/>
      <c r="P528" s="225"/>
      <c r="Q528" s="225"/>
      <c r="R528" s="225"/>
      <c r="S528" s="225"/>
      <c r="T528" s="226"/>
      <c r="U528" s="13"/>
      <c r="V528" s="13"/>
      <c r="W528" s="13"/>
      <c r="X528" s="13"/>
      <c r="Y528" s="13"/>
      <c r="Z528" s="13"/>
      <c r="AA528" s="13"/>
      <c r="AB528" s="13"/>
      <c r="AC528" s="13"/>
      <c r="AD528" s="13"/>
      <c r="AE528" s="13"/>
      <c r="AT528" s="220" t="s">
        <v>291</v>
      </c>
      <c r="AU528" s="220" t="s">
        <v>87</v>
      </c>
      <c r="AV528" s="13" t="s">
        <v>87</v>
      </c>
      <c r="AW528" s="13" t="s">
        <v>31</v>
      </c>
      <c r="AX528" s="13" t="s">
        <v>75</v>
      </c>
      <c r="AY528" s="220" t="s">
        <v>283</v>
      </c>
    </row>
    <row r="529" s="13" customFormat="1">
      <c r="A529" s="13"/>
      <c r="B529" s="218"/>
      <c r="C529" s="13"/>
      <c r="D529" s="219" t="s">
        <v>291</v>
      </c>
      <c r="E529" s="220" t="s">
        <v>1</v>
      </c>
      <c r="F529" s="221" t="s">
        <v>755</v>
      </c>
      <c r="G529" s="13"/>
      <c r="H529" s="222">
        <v>11.130000000000001</v>
      </c>
      <c r="I529" s="223"/>
      <c r="J529" s="13"/>
      <c r="K529" s="13"/>
      <c r="L529" s="218"/>
      <c r="M529" s="224"/>
      <c r="N529" s="225"/>
      <c r="O529" s="225"/>
      <c r="P529" s="225"/>
      <c r="Q529" s="225"/>
      <c r="R529" s="225"/>
      <c r="S529" s="225"/>
      <c r="T529" s="226"/>
      <c r="U529" s="13"/>
      <c r="V529" s="13"/>
      <c r="W529" s="13"/>
      <c r="X529" s="13"/>
      <c r="Y529" s="13"/>
      <c r="Z529" s="13"/>
      <c r="AA529" s="13"/>
      <c r="AB529" s="13"/>
      <c r="AC529" s="13"/>
      <c r="AD529" s="13"/>
      <c r="AE529" s="13"/>
      <c r="AT529" s="220" t="s">
        <v>291</v>
      </c>
      <c r="AU529" s="220" t="s">
        <v>87</v>
      </c>
      <c r="AV529" s="13" t="s">
        <v>87</v>
      </c>
      <c r="AW529" s="13" t="s">
        <v>31</v>
      </c>
      <c r="AX529" s="13" t="s">
        <v>75</v>
      </c>
      <c r="AY529" s="220" t="s">
        <v>283</v>
      </c>
    </row>
    <row r="530" s="13" customFormat="1">
      <c r="A530" s="13"/>
      <c r="B530" s="218"/>
      <c r="C530" s="13"/>
      <c r="D530" s="219" t="s">
        <v>291</v>
      </c>
      <c r="E530" s="220" t="s">
        <v>1</v>
      </c>
      <c r="F530" s="221" t="s">
        <v>756</v>
      </c>
      <c r="G530" s="13"/>
      <c r="H530" s="222">
        <v>11.130000000000001</v>
      </c>
      <c r="I530" s="223"/>
      <c r="J530" s="13"/>
      <c r="K530" s="13"/>
      <c r="L530" s="218"/>
      <c r="M530" s="224"/>
      <c r="N530" s="225"/>
      <c r="O530" s="225"/>
      <c r="P530" s="225"/>
      <c r="Q530" s="225"/>
      <c r="R530" s="225"/>
      <c r="S530" s="225"/>
      <c r="T530" s="226"/>
      <c r="U530" s="13"/>
      <c r="V530" s="13"/>
      <c r="W530" s="13"/>
      <c r="X530" s="13"/>
      <c r="Y530" s="13"/>
      <c r="Z530" s="13"/>
      <c r="AA530" s="13"/>
      <c r="AB530" s="13"/>
      <c r="AC530" s="13"/>
      <c r="AD530" s="13"/>
      <c r="AE530" s="13"/>
      <c r="AT530" s="220" t="s">
        <v>291</v>
      </c>
      <c r="AU530" s="220" t="s">
        <v>87</v>
      </c>
      <c r="AV530" s="13" t="s">
        <v>87</v>
      </c>
      <c r="AW530" s="13" t="s">
        <v>31</v>
      </c>
      <c r="AX530" s="13" t="s">
        <v>75</v>
      </c>
      <c r="AY530" s="220" t="s">
        <v>283</v>
      </c>
    </row>
    <row r="531" s="13" customFormat="1">
      <c r="A531" s="13"/>
      <c r="B531" s="218"/>
      <c r="C531" s="13"/>
      <c r="D531" s="219" t="s">
        <v>291</v>
      </c>
      <c r="E531" s="220" t="s">
        <v>1</v>
      </c>
      <c r="F531" s="221" t="s">
        <v>757</v>
      </c>
      <c r="G531" s="13"/>
      <c r="H531" s="222">
        <v>11.130000000000001</v>
      </c>
      <c r="I531" s="223"/>
      <c r="J531" s="13"/>
      <c r="K531" s="13"/>
      <c r="L531" s="218"/>
      <c r="M531" s="224"/>
      <c r="N531" s="225"/>
      <c r="O531" s="225"/>
      <c r="P531" s="225"/>
      <c r="Q531" s="225"/>
      <c r="R531" s="225"/>
      <c r="S531" s="225"/>
      <c r="T531" s="226"/>
      <c r="U531" s="13"/>
      <c r="V531" s="13"/>
      <c r="W531" s="13"/>
      <c r="X531" s="13"/>
      <c r="Y531" s="13"/>
      <c r="Z531" s="13"/>
      <c r="AA531" s="13"/>
      <c r="AB531" s="13"/>
      <c r="AC531" s="13"/>
      <c r="AD531" s="13"/>
      <c r="AE531" s="13"/>
      <c r="AT531" s="220" t="s">
        <v>291</v>
      </c>
      <c r="AU531" s="220" t="s">
        <v>87</v>
      </c>
      <c r="AV531" s="13" t="s">
        <v>87</v>
      </c>
      <c r="AW531" s="13" t="s">
        <v>31</v>
      </c>
      <c r="AX531" s="13" t="s">
        <v>75</v>
      </c>
      <c r="AY531" s="220" t="s">
        <v>283</v>
      </c>
    </row>
    <row r="532" s="13" customFormat="1">
      <c r="A532" s="13"/>
      <c r="B532" s="218"/>
      <c r="C532" s="13"/>
      <c r="D532" s="219" t="s">
        <v>291</v>
      </c>
      <c r="E532" s="220" t="s">
        <v>1</v>
      </c>
      <c r="F532" s="221" t="s">
        <v>758</v>
      </c>
      <c r="G532" s="13"/>
      <c r="H532" s="222">
        <v>11.130000000000001</v>
      </c>
      <c r="I532" s="223"/>
      <c r="J532" s="13"/>
      <c r="K532" s="13"/>
      <c r="L532" s="218"/>
      <c r="M532" s="224"/>
      <c r="N532" s="225"/>
      <c r="O532" s="225"/>
      <c r="P532" s="225"/>
      <c r="Q532" s="225"/>
      <c r="R532" s="225"/>
      <c r="S532" s="225"/>
      <c r="T532" s="226"/>
      <c r="U532" s="13"/>
      <c r="V532" s="13"/>
      <c r="W532" s="13"/>
      <c r="X532" s="13"/>
      <c r="Y532" s="13"/>
      <c r="Z532" s="13"/>
      <c r="AA532" s="13"/>
      <c r="AB532" s="13"/>
      <c r="AC532" s="13"/>
      <c r="AD532" s="13"/>
      <c r="AE532" s="13"/>
      <c r="AT532" s="220" t="s">
        <v>291</v>
      </c>
      <c r="AU532" s="220" t="s">
        <v>87</v>
      </c>
      <c r="AV532" s="13" t="s">
        <v>87</v>
      </c>
      <c r="AW532" s="13" t="s">
        <v>31</v>
      </c>
      <c r="AX532" s="13" t="s">
        <v>75</v>
      </c>
      <c r="AY532" s="220" t="s">
        <v>283</v>
      </c>
    </row>
    <row r="533" s="14" customFormat="1">
      <c r="A533" s="14"/>
      <c r="B533" s="227"/>
      <c r="C533" s="14"/>
      <c r="D533" s="219" t="s">
        <v>291</v>
      </c>
      <c r="E533" s="228" t="s">
        <v>1</v>
      </c>
      <c r="F533" s="229" t="s">
        <v>293</v>
      </c>
      <c r="G533" s="14"/>
      <c r="H533" s="230">
        <v>55.650000000000006</v>
      </c>
      <c r="I533" s="231"/>
      <c r="J533" s="14"/>
      <c r="K533" s="14"/>
      <c r="L533" s="227"/>
      <c r="M533" s="232"/>
      <c r="N533" s="233"/>
      <c r="O533" s="233"/>
      <c r="P533" s="233"/>
      <c r="Q533" s="233"/>
      <c r="R533" s="233"/>
      <c r="S533" s="233"/>
      <c r="T533" s="234"/>
      <c r="U533" s="14"/>
      <c r="V533" s="14"/>
      <c r="W533" s="14"/>
      <c r="X533" s="14"/>
      <c r="Y533" s="14"/>
      <c r="Z533" s="14"/>
      <c r="AA533" s="14"/>
      <c r="AB533" s="14"/>
      <c r="AC533" s="14"/>
      <c r="AD533" s="14"/>
      <c r="AE533" s="14"/>
      <c r="AT533" s="228" t="s">
        <v>291</v>
      </c>
      <c r="AU533" s="228" t="s">
        <v>87</v>
      </c>
      <c r="AV533" s="14" t="s">
        <v>289</v>
      </c>
      <c r="AW533" s="14" t="s">
        <v>31</v>
      </c>
      <c r="AX533" s="14" t="s">
        <v>82</v>
      </c>
      <c r="AY533" s="228" t="s">
        <v>283</v>
      </c>
    </row>
    <row r="534" s="2" customFormat="1" ht="24.15" customHeight="1">
      <c r="A534" s="37"/>
      <c r="B534" s="168"/>
      <c r="C534" s="204" t="s">
        <v>759</v>
      </c>
      <c r="D534" s="204" t="s">
        <v>285</v>
      </c>
      <c r="E534" s="205" t="s">
        <v>760</v>
      </c>
      <c r="F534" s="206" t="s">
        <v>761</v>
      </c>
      <c r="G534" s="207" t="s">
        <v>288</v>
      </c>
      <c r="H534" s="208">
        <v>301.80399999999997</v>
      </c>
      <c r="I534" s="209"/>
      <c r="J534" s="210">
        <f>ROUND(I534*H534,2)</f>
        <v>0</v>
      </c>
      <c r="K534" s="211"/>
      <c r="L534" s="38"/>
      <c r="M534" s="212" t="s">
        <v>1</v>
      </c>
      <c r="N534" s="213" t="s">
        <v>41</v>
      </c>
      <c r="O534" s="81"/>
      <c r="P534" s="214">
        <f>O534*H534</f>
        <v>0</v>
      </c>
      <c r="Q534" s="214">
        <v>0</v>
      </c>
      <c r="R534" s="214">
        <f>Q534*H534</f>
        <v>0</v>
      </c>
      <c r="S534" s="214">
        <v>0.075999999999999998</v>
      </c>
      <c r="T534" s="215">
        <f>S534*H534</f>
        <v>22.937103999999998</v>
      </c>
      <c r="U534" s="37"/>
      <c r="V534" s="37"/>
      <c r="W534" s="37"/>
      <c r="X534" s="37"/>
      <c r="Y534" s="37"/>
      <c r="Z534" s="37"/>
      <c r="AA534" s="37"/>
      <c r="AB534" s="37"/>
      <c r="AC534" s="37"/>
      <c r="AD534" s="37"/>
      <c r="AE534" s="37"/>
      <c r="AR534" s="216" t="s">
        <v>289</v>
      </c>
      <c r="AT534" s="216" t="s">
        <v>285</v>
      </c>
      <c r="AU534" s="216" t="s">
        <v>87</v>
      </c>
      <c r="AY534" s="18" t="s">
        <v>283</v>
      </c>
      <c r="BE534" s="217">
        <f>IF(N534="základná",J534,0)</f>
        <v>0</v>
      </c>
      <c r="BF534" s="217">
        <f>IF(N534="znížená",J534,0)</f>
        <v>0</v>
      </c>
      <c r="BG534" s="217">
        <f>IF(N534="zákl. prenesená",J534,0)</f>
        <v>0</v>
      </c>
      <c r="BH534" s="217">
        <f>IF(N534="zníž. prenesená",J534,0)</f>
        <v>0</v>
      </c>
      <c r="BI534" s="217">
        <f>IF(N534="nulová",J534,0)</f>
        <v>0</v>
      </c>
      <c r="BJ534" s="18" t="s">
        <v>87</v>
      </c>
      <c r="BK534" s="217">
        <f>ROUND(I534*H534,2)</f>
        <v>0</v>
      </c>
      <c r="BL534" s="18" t="s">
        <v>289</v>
      </c>
      <c r="BM534" s="216" t="s">
        <v>762</v>
      </c>
    </row>
    <row r="535" s="13" customFormat="1">
      <c r="A535" s="13"/>
      <c r="B535" s="218"/>
      <c r="C535" s="13"/>
      <c r="D535" s="219" t="s">
        <v>291</v>
      </c>
      <c r="E535" s="220" t="s">
        <v>1</v>
      </c>
      <c r="F535" s="221" t="s">
        <v>763</v>
      </c>
      <c r="G535" s="13"/>
      <c r="H535" s="222">
        <v>14.183999999999999</v>
      </c>
      <c r="I535" s="223"/>
      <c r="J535" s="13"/>
      <c r="K535" s="13"/>
      <c r="L535" s="218"/>
      <c r="M535" s="224"/>
      <c r="N535" s="225"/>
      <c r="O535" s="225"/>
      <c r="P535" s="225"/>
      <c r="Q535" s="225"/>
      <c r="R535" s="225"/>
      <c r="S535" s="225"/>
      <c r="T535" s="226"/>
      <c r="U535" s="13"/>
      <c r="V535" s="13"/>
      <c r="W535" s="13"/>
      <c r="X535" s="13"/>
      <c r="Y535" s="13"/>
      <c r="Z535" s="13"/>
      <c r="AA535" s="13"/>
      <c r="AB535" s="13"/>
      <c r="AC535" s="13"/>
      <c r="AD535" s="13"/>
      <c r="AE535" s="13"/>
      <c r="AT535" s="220" t="s">
        <v>291</v>
      </c>
      <c r="AU535" s="220" t="s">
        <v>87</v>
      </c>
      <c r="AV535" s="13" t="s">
        <v>87</v>
      </c>
      <c r="AW535" s="13" t="s">
        <v>31</v>
      </c>
      <c r="AX535" s="13" t="s">
        <v>75</v>
      </c>
      <c r="AY535" s="220" t="s">
        <v>283</v>
      </c>
    </row>
    <row r="536" s="13" customFormat="1">
      <c r="A536" s="13"/>
      <c r="B536" s="218"/>
      <c r="C536" s="13"/>
      <c r="D536" s="219" t="s">
        <v>291</v>
      </c>
      <c r="E536" s="220" t="s">
        <v>1</v>
      </c>
      <c r="F536" s="221" t="s">
        <v>764</v>
      </c>
      <c r="G536" s="13"/>
      <c r="H536" s="222">
        <v>54.372</v>
      </c>
      <c r="I536" s="223"/>
      <c r="J536" s="13"/>
      <c r="K536" s="13"/>
      <c r="L536" s="218"/>
      <c r="M536" s="224"/>
      <c r="N536" s="225"/>
      <c r="O536" s="225"/>
      <c r="P536" s="225"/>
      <c r="Q536" s="225"/>
      <c r="R536" s="225"/>
      <c r="S536" s="225"/>
      <c r="T536" s="226"/>
      <c r="U536" s="13"/>
      <c r="V536" s="13"/>
      <c r="W536" s="13"/>
      <c r="X536" s="13"/>
      <c r="Y536" s="13"/>
      <c r="Z536" s="13"/>
      <c r="AA536" s="13"/>
      <c r="AB536" s="13"/>
      <c r="AC536" s="13"/>
      <c r="AD536" s="13"/>
      <c r="AE536" s="13"/>
      <c r="AT536" s="220" t="s">
        <v>291</v>
      </c>
      <c r="AU536" s="220" t="s">
        <v>87</v>
      </c>
      <c r="AV536" s="13" t="s">
        <v>87</v>
      </c>
      <c r="AW536" s="13" t="s">
        <v>31</v>
      </c>
      <c r="AX536" s="13" t="s">
        <v>75</v>
      </c>
      <c r="AY536" s="220" t="s">
        <v>283</v>
      </c>
    </row>
    <row r="537" s="13" customFormat="1">
      <c r="A537" s="13"/>
      <c r="B537" s="218"/>
      <c r="C537" s="13"/>
      <c r="D537" s="219" t="s">
        <v>291</v>
      </c>
      <c r="E537" s="220" t="s">
        <v>1</v>
      </c>
      <c r="F537" s="221" t="s">
        <v>765</v>
      </c>
      <c r="G537" s="13"/>
      <c r="H537" s="222">
        <v>58.311999999999998</v>
      </c>
      <c r="I537" s="223"/>
      <c r="J537" s="13"/>
      <c r="K537" s="13"/>
      <c r="L537" s="218"/>
      <c r="M537" s="224"/>
      <c r="N537" s="225"/>
      <c r="O537" s="225"/>
      <c r="P537" s="225"/>
      <c r="Q537" s="225"/>
      <c r="R537" s="225"/>
      <c r="S537" s="225"/>
      <c r="T537" s="226"/>
      <c r="U537" s="13"/>
      <c r="V537" s="13"/>
      <c r="W537" s="13"/>
      <c r="X537" s="13"/>
      <c r="Y537" s="13"/>
      <c r="Z537" s="13"/>
      <c r="AA537" s="13"/>
      <c r="AB537" s="13"/>
      <c r="AC537" s="13"/>
      <c r="AD537" s="13"/>
      <c r="AE537" s="13"/>
      <c r="AT537" s="220" t="s">
        <v>291</v>
      </c>
      <c r="AU537" s="220" t="s">
        <v>87</v>
      </c>
      <c r="AV537" s="13" t="s">
        <v>87</v>
      </c>
      <c r="AW537" s="13" t="s">
        <v>31</v>
      </c>
      <c r="AX537" s="13" t="s">
        <v>75</v>
      </c>
      <c r="AY537" s="220" t="s">
        <v>283</v>
      </c>
    </row>
    <row r="538" s="13" customFormat="1">
      <c r="A538" s="13"/>
      <c r="B538" s="218"/>
      <c r="C538" s="13"/>
      <c r="D538" s="219" t="s">
        <v>291</v>
      </c>
      <c r="E538" s="220" t="s">
        <v>1</v>
      </c>
      <c r="F538" s="221" t="s">
        <v>766</v>
      </c>
      <c r="G538" s="13"/>
      <c r="H538" s="222">
        <v>58.311999999999998</v>
      </c>
      <c r="I538" s="223"/>
      <c r="J538" s="13"/>
      <c r="K538" s="13"/>
      <c r="L538" s="218"/>
      <c r="M538" s="224"/>
      <c r="N538" s="225"/>
      <c r="O538" s="225"/>
      <c r="P538" s="225"/>
      <c r="Q538" s="225"/>
      <c r="R538" s="225"/>
      <c r="S538" s="225"/>
      <c r="T538" s="226"/>
      <c r="U538" s="13"/>
      <c r="V538" s="13"/>
      <c r="W538" s="13"/>
      <c r="X538" s="13"/>
      <c r="Y538" s="13"/>
      <c r="Z538" s="13"/>
      <c r="AA538" s="13"/>
      <c r="AB538" s="13"/>
      <c r="AC538" s="13"/>
      <c r="AD538" s="13"/>
      <c r="AE538" s="13"/>
      <c r="AT538" s="220" t="s">
        <v>291</v>
      </c>
      <c r="AU538" s="220" t="s">
        <v>87</v>
      </c>
      <c r="AV538" s="13" t="s">
        <v>87</v>
      </c>
      <c r="AW538" s="13" t="s">
        <v>31</v>
      </c>
      <c r="AX538" s="13" t="s">
        <v>75</v>
      </c>
      <c r="AY538" s="220" t="s">
        <v>283</v>
      </c>
    </row>
    <row r="539" s="13" customFormat="1">
      <c r="A539" s="13"/>
      <c r="B539" s="218"/>
      <c r="C539" s="13"/>
      <c r="D539" s="219" t="s">
        <v>291</v>
      </c>
      <c r="E539" s="220" t="s">
        <v>1</v>
      </c>
      <c r="F539" s="221" t="s">
        <v>767</v>
      </c>
      <c r="G539" s="13"/>
      <c r="H539" s="222">
        <v>58.311999999999998</v>
      </c>
      <c r="I539" s="223"/>
      <c r="J539" s="13"/>
      <c r="K539" s="13"/>
      <c r="L539" s="218"/>
      <c r="M539" s="224"/>
      <c r="N539" s="225"/>
      <c r="O539" s="225"/>
      <c r="P539" s="225"/>
      <c r="Q539" s="225"/>
      <c r="R539" s="225"/>
      <c r="S539" s="225"/>
      <c r="T539" s="226"/>
      <c r="U539" s="13"/>
      <c r="V539" s="13"/>
      <c r="W539" s="13"/>
      <c r="X539" s="13"/>
      <c r="Y539" s="13"/>
      <c r="Z539" s="13"/>
      <c r="AA539" s="13"/>
      <c r="AB539" s="13"/>
      <c r="AC539" s="13"/>
      <c r="AD539" s="13"/>
      <c r="AE539" s="13"/>
      <c r="AT539" s="220" t="s">
        <v>291</v>
      </c>
      <c r="AU539" s="220" t="s">
        <v>87</v>
      </c>
      <c r="AV539" s="13" t="s">
        <v>87</v>
      </c>
      <c r="AW539" s="13" t="s">
        <v>31</v>
      </c>
      <c r="AX539" s="13" t="s">
        <v>75</v>
      </c>
      <c r="AY539" s="220" t="s">
        <v>283</v>
      </c>
    </row>
    <row r="540" s="13" customFormat="1">
      <c r="A540" s="13"/>
      <c r="B540" s="218"/>
      <c r="C540" s="13"/>
      <c r="D540" s="219" t="s">
        <v>291</v>
      </c>
      <c r="E540" s="220" t="s">
        <v>1</v>
      </c>
      <c r="F540" s="221" t="s">
        <v>768</v>
      </c>
      <c r="G540" s="13"/>
      <c r="H540" s="222">
        <v>58.311999999999998</v>
      </c>
      <c r="I540" s="223"/>
      <c r="J540" s="13"/>
      <c r="K540" s="13"/>
      <c r="L540" s="218"/>
      <c r="M540" s="224"/>
      <c r="N540" s="225"/>
      <c r="O540" s="225"/>
      <c r="P540" s="225"/>
      <c r="Q540" s="225"/>
      <c r="R540" s="225"/>
      <c r="S540" s="225"/>
      <c r="T540" s="226"/>
      <c r="U540" s="13"/>
      <c r="V540" s="13"/>
      <c r="W540" s="13"/>
      <c r="X540" s="13"/>
      <c r="Y540" s="13"/>
      <c r="Z540" s="13"/>
      <c r="AA540" s="13"/>
      <c r="AB540" s="13"/>
      <c r="AC540" s="13"/>
      <c r="AD540" s="13"/>
      <c r="AE540" s="13"/>
      <c r="AT540" s="220" t="s">
        <v>291</v>
      </c>
      <c r="AU540" s="220" t="s">
        <v>87</v>
      </c>
      <c r="AV540" s="13" t="s">
        <v>87</v>
      </c>
      <c r="AW540" s="13" t="s">
        <v>31</v>
      </c>
      <c r="AX540" s="13" t="s">
        <v>75</v>
      </c>
      <c r="AY540" s="220" t="s">
        <v>283</v>
      </c>
    </row>
    <row r="541" s="14" customFormat="1">
      <c r="A541" s="14"/>
      <c r="B541" s="227"/>
      <c r="C541" s="14"/>
      <c r="D541" s="219" t="s">
        <v>291</v>
      </c>
      <c r="E541" s="228" t="s">
        <v>1</v>
      </c>
      <c r="F541" s="229" t="s">
        <v>293</v>
      </c>
      <c r="G541" s="14"/>
      <c r="H541" s="230">
        <v>301.80400000000003</v>
      </c>
      <c r="I541" s="231"/>
      <c r="J541" s="14"/>
      <c r="K541" s="14"/>
      <c r="L541" s="227"/>
      <c r="M541" s="232"/>
      <c r="N541" s="233"/>
      <c r="O541" s="233"/>
      <c r="P541" s="233"/>
      <c r="Q541" s="233"/>
      <c r="R541" s="233"/>
      <c r="S541" s="233"/>
      <c r="T541" s="234"/>
      <c r="U541" s="14"/>
      <c r="V541" s="14"/>
      <c r="W541" s="14"/>
      <c r="X541" s="14"/>
      <c r="Y541" s="14"/>
      <c r="Z541" s="14"/>
      <c r="AA541" s="14"/>
      <c r="AB541" s="14"/>
      <c r="AC541" s="14"/>
      <c r="AD541" s="14"/>
      <c r="AE541" s="14"/>
      <c r="AT541" s="228" t="s">
        <v>291</v>
      </c>
      <c r="AU541" s="228" t="s">
        <v>87</v>
      </c>
      <c r="AV541" s="14" t="s">
        <v>289</v>
      </c>
      <c r="AW541" s="14" t="s">
        <v>31</v>
      </c>
      <c r="AX541" s="14" t="s">
        <v>82</v>
      </c>
      <c r="AY541" s="228" t="s">
        <v>283</v>
      </c>
    </row>
    <row r="542" s="2" customFormat="1" ht="24.15" customHeight="1">
      <c r="A542" s="37"/>
      <c r="B542" s="168"/>
      <c r="C542" s="204" t="s">
        <v>769</v>
      </c>
      <c r="D542" s="204" t="s">
        <v>285</v>
      </c>
      <c r="E542" s="205" t="s">
        <v>770</v>
      </c>
      <c r="F542" s="206" t="s">
        <v>771</v>
      </c>
      <c r="G542" s="207" t="s">
        <v>288</v>
      </c>
      <c r="H542" s="208">
        <v>2.3639999999999999</v>
      </c>
      <c r="I542" s="209"/>
      <c r="J542" s="210">
        <f>ROUND(I542*H542,2)</f>
        <v>0</v>
      </c>
      <c r="K542" s="211"/>
      <c r="L542" s="38"/>
      <c r="M542" s="212" t="s">
        <v>1</v>
      </c>
      <c r="N542" s="213" t="s">
        <v>41</v>
      </c>
      <c r="O542" s="81"/>
      <c r="P542" s="214">
        <f>O542*H542</f>
        <v>0</v>
      </c>
      <c r="Q542" s="214">
        <v>0</v>
      </c>
      <c r="R542" s="214">
        <f>Q542*H542</f>
        <v>0</v>
      </c>
      <c r="S542" s="214">
        <v>0.063</v>
      </c>
      <c r="T542" s="215">
        <f>S542*H542</f>
        <v>0.14893199999999998</v>
      </c>
      <c r="U542" s="37"/>
      <c r="V542" s="37"/>
      <c r="W542" s="37"/>
      <c r="X542" s="37"/>
      <c r="Y542" s="37"/>
      <c r="Z542" s="37"/>
      <c r="AA542" s="37"/>
      <c r="AB542" s="37"/>
      <c r="AC542" s="37"/>
      <c r="AD542" s="37"/>
      <c r="AE542" s="37"/>
      <c r="AR542" s="216" t="s">
        <v>289</v>
      </c>
      <c r="AT542" s="216" t="s">
        <v>285</v>
      </c>
      <c r="AU542" s="216" t="s">
        <v>87</v>
      </c>
      <c r="AY542" s="18" t="s">
        <v>283</v>
      </c>
      <c r="BE542" s="217">
        <f>IF(N542="základná",J542,0)</f>
        <v>0</v>
      </c>
      <c r="BF542" s="217">
        <f>IF(N542="znížená",J542,0)</f>
        <v>0</v>
      </c>
      <c r="BG542" s="217">
        <f>IF(N542="zákl. prenesená",J542,0)</f>
        <v>0</v>
      </c>
      <c r="BH542" s="217">
        <f>IF(N542="zníž. prenesená",J542,0)</f>
        <v>0</v>
      </c>
      <c r="BI542" s="217">
        <f>IF(N542="nulová",J542,0)</f>
        <v>0</v>
      </c>
      <c r="BJ542" s="18" t="s">
        <v>87</v>
      </c>
      <c r="BK542" s="217">
        <f>ROUND(I542*H542,2)</f>
        <v>0</v>
      </c>
      <c r="BL542" s="18" t="s">
        <v>289</v>
      </c>
      <c r="BM542" s="216" t="s">
        <v>772</v>
      </c>
    </row>
    <row r="543" s="13" customFormat="1">
      <c r="A543" s="13"/>
      <c r="B543" s="218"/>
      <c r="C543" s="13"/>
      <c r="D543" s="219" t="s">
        <v>291</v>
      </c>
      <c r="E543" s="220" t="s">
        <v>1</v>
      </c>
      <c r="F543" s="221" t="s">
        <v>773</v>
      </c>
      <c r="G543" s="13"/>
      <c r="H543" s="222">
        <v>2.3639999999999999</v>
      </c>
      <c r="I543" s="223"/>
      <c r="J543" s="13"/>
      <c r="K543" s="13"/>
      <c r="L543" s="218"/>
      <c r="M543" s="224"/>
      <c r="N543" s="225"/>
      <c r="O543" s="225"/>
      <c r="P543" s="225"/>
      <c r="Q543" s="225"/>
      <c r="R543" s="225"/>
      <c r="S543" s="225"/>
      <c r="T543" s="226"/>
      <c r="U543" s="13"/>
      <c r="V543" s="13"/>
      <c r="W543" s="13"/>
      <c r="X543" s="13"/>
      <c r="Y543" s="13"/>
      <c r="Z543" s="13"/>
      <c r="AA543" s="13"/>
      <c r="AB543" s="13"/>
      <c r="AC543" s="13"/>
      <c r="AD543" s="13"/>
      <c r="AE543" s="13"/>
      <c r="AT543" s="220" t="s">
        <v>291</v>
      </c>
      <c r="AU543" s="220" t="s">
        <v>87</v>
      </c>
      <c r="AV543" s="13" t="s">
        <v>87</v>
      </c>
      <c r="AW543" s="13" t="s">
        <v>31</v>
      </c>
      <c r="AX543" s="13" t="s">
        <v>82</v>
      </c>
      <c r="AY543" s="220" t="s">
        <v>283</v>
      </c>
    </row>
    <row r="544" s="2" customFormat="1" ht="24.15" customHeight="1">
      <c r="A544" s="37"/>
      <c r="B544" s="168"/>
      <c r="C544" s="204" t="s">
        <v>774</v>
      </c>
      <c r="D544" s="204" t="s">
        <v>285</v>
      </c>
      <c r="E544" s="205" t="s">
        <v>775</v>
      </c>
      <c r="F544" s="206" t="s">
        <v>776</v>
      </c>
      <c r="G544" s="207" t="s">
        <v>373</v>
      </c>
      <c r="H544" s="208">
        <v>11</v>
      </c>
      <c r="I544" s="209"/>
      <c r="J544" s="210">
        <f>ROUND(I544*H544,2)</f>
        <v>0</v>
      </c>
      <c r="K544" s="211"/>
      <c r="L544" s="38"/>
      <c r="M544" s="212" t="s">
        <v>1</v>
      </c>
      <c r="N544" s="213" t="s">
        <v>41</v>
      </c>
      <c r="O544" s="81"/>
      <c r="P544" s="214">
        <f>O544*H544</f>
        <v>0</v>
      </c>
      <c r="Q544" s="214">
        <v>0</v>
      </c>
      <c r="R544" s="214">
        <f>Q544*H544</f>
        <v>0</v>
      </c>
      <c r="S544" s="214">
        <v>0.014</v>
      </c>
      <c r="T544" s="215">
        <f>S544*H544</f>
        <v>0.154</v>
      </c>
      <c r="U544" s="37"/>
      <c r="V544" s="37"/>
      <c r="W544" s="37"/>
      <c r="X544" s="37"/>
      <c r="Y544" s="37"/>
      <c r="Z544" s="37"/>
      <c r="AA544" s="37"/>
      <c r="AB544" s="37"/>
      <c r="AC544" s="37"/>
      <c r="AD544" s="37"/>
      <c r="AE544" s="37"/>
      <c r="AR544" s="216" t="s">
        <v>289</v>
      </c>
      <c r="AT544" s="216" t="s">
        <v>285</v>
      </c>
      <c r="AU544" s="216" t="s">
        <v>87</v>
      </c>
      <c r="AY544" s="18" t="s">
        <v>283</v>
      </c>
      <c r="BE544" s="217">
        <f>IF(N544="základná",J544,0)</f>
        <v>0</v>
      </c>
      <c r="BF544" s="217">
        <f>IF(N544="znížená",J544,0)</f>
        <v>0</v>
      </c>
      <c r="BG544" s="217">
        <f>IF(N544="zákl. prenesená",J544,0)</f>
        <v>0</v>
      </c>
      <c r="BH544" s="217">
        <f>IF(N544="zníž. prenesená",J544,0)</f>
        <v>0</v>
      </c>
      <c r="BI544" s="217">
        <f>IF(N544="nulová",J544,0)</f>
        <v>0</v>
      </c>
      <c r="BJ544" s="18" t="s">
        <v>87</v>
      </c>
      <c r="BK544" s="217">
        <f>ROUND(I544*H544,2)</f>
        <v>0</v>
      </c>
      <c r="BL544" s="18" t="s">
        <v>289</v>
      </c>
      <c r="BM544" s="216" t="s">
        <v>777</v>
      </c>
    </row>
    <row r="545" s="13" customFormat="1">
      <c r="A545" s="13"/>
      <c r="B545" s="218"/>
      <c r="C545" s="13"/>
      <c r="D545" s="219" t="s">
        <v>291</v>
      </c>
      <c r="E545" s="220" t="s">
        <v>1</v>
      </c>
      <c r="F545" s="221" t="s">
        <v>778</v>
      </c>
      <c r="G545" s="13"/>
      <c r="H545" s="222">
        <v>11</v>
      </c>
      <c r="I545" s="223"/>
      <c r="J545" s="13"/>
      <c r="K545" s="13"/>
      <c r="L545" s="218"/>
      <c r="M545" s="224"/>
      <c r="N545" s="225"/>
      <c r="O545" s="225"/>
      <c r="P545" s="225"/>
      <c r="Q545" s="225"/>
      <c r="R545" s="225"/>
      <c r="S545" s="225"/>
      <c r="T545" s="226"/>
      <c r="U545" s="13"/>
      <c r="V545" s="13"/>
      <c r="W545" s="13"/>
      <c r="X545" s="13"/>
      <c r="Y545" s="13"/>
      <c r="Z545" s="13"/>
      <c r="AA545" s="13"/>
      <c r="AB545" s="13"/>
      <c r="AC545" s="13"/>
      <c r="AD545" s="13"/>
      <c r="AE545" s="13"/>
      <c r="AT545" s="220" t="s">
        <v>291</v>
      </c>
      <c r="AU545" s="220" t="s">
        <v>87</v>
      </c>
      <c r="AV545" s="13" t="s">
        <v>87</v>
      </c>
      <c r="AW545" s="13" t="s">
        <v>31</v>
      </c>
      <c r="AX545" s="13" t="s">
        <v>75</v>
      </c>
      <c r="AY545" s="220" t="s">
        <v>283</v>
      </c>
    </row>
    <row r="546" s="14" customFormat="1">
      <c r="A546" s="14"/>
      <c r="B546" s="227"/>
      <c r="C546" s="14"/>
      <c r="D546" s="219" t="s">
        <v>291</v>
      </c>
      <c r="E546" s="228" t="s">
        <v>1</v>
      </c>
      <c r="F546" s="229" t="s">
        <v>293</v>
      </c>
      <c r="G546" s="14"/>
      <c r="H546" s="230">
        <v>11</v>
      </c>
      <c r="I546" s="231"/>
      <c r="J546" s="14"/>
      <c r="K546" s="14"/>
      <c r="L546" s="227"/>
      <c r="M546" s="232"/>
      <c r="N546" s="233"/>
      <c r="O546" s="233"/>
      <c r="P546" s="233"/>
      <c r="Q546" s="233"/>
      <c r="R546" s="233"/>
      <c r="S546" s="233"/>
      <c r="T546" s="234"/>
      <c r="U546" s="14"/>
      <c r="V546" s="14"/>
      <c r="W546" s="14"/>
      <c r="X546" s="14"/>
      <c r="Y546" s="14"/>
      <c r="Z546" s="14"/>
      <c r="AA546" s="14"/>
      <c r="AB546" s="14"/>
      <c r="AC546" s="14"/>
      <c r="AD546" s="14"/>
      <c r="AE546" s="14"/>
      <c r="AT546" s="228" t="s">
        <v>291</v>
      </c>
      <c r="AU546" s="228" t="s">
        <v>87</v>
      </c>
      <c r="AV546" s="14" t="s">
        <v>289</v>
      </c>
      <c r="AW546" s="14" t="s">
        <v>31</v>
      </c>
      <c r="AX546" s="14" t="s">
        <v>82</v>
      </c>
      <c r="AY546" s="228" t="s">
        <v>283</v>
      </c>
    </row>
    <row r="547" s="2" customFormat="1" ht="24.15" customHeight="1">
      <c r="A547" s="37"/>
      <c r="B547" s="168"/>
      <c r="C547" s="204" t="s">
        <v>779</v>
      </c>
      <c r="D547" s="204" t="s">
        <v>285</v>
      </c>
      <c r="E547" s="205" t="s">
        <v>780</v>
      </c>
      <c r="F547" s="206" t="s">
        <v>781</v>
      </c>
      <c r="G547" s="207" t="s">
        <v>373</v>
      </c>
      <c r="H547" s="208">
        <v>100</v>
      </c>
      <c r="I547" s="209"/>
      <c r="J547" s="210">
        <f>ROUND(I547*H547,2)</f>
        <v>0</v>
      </c>
      <c r="K547" s="211"/>
      <c r="L547" s="38"/>
      <c r="M547" s="212" t="s">
        <v>1</v>
      </c>
      <c r="N547" s="213" t="s">
        <v>41</v>
      </c>
      <c r="O547" s="81"/>
      <c r="P547" s="214">
        <f>O547*H547</f>
        <v>0</v>
      </c>
      <c r="Q547" s="214">
        <v>0</v>
      </c>
      <c r="R547" s="214">
        <f>Q547*H547</f>
        <v>0</v>
      </c>
      <c r="S547" s="214">
        <v>0.02</v>
      </c>
      <c r="T547" s="215">
        <f>S547*H547</f>
        <v>2</v>
      </c>
      <c r="U547" s="37"/>
      <c r="V547" s="37"/>
      <c r="W547" s="37"/>
      <c r="X547" s="37"/>
      <c r="Y547" s="37"/>
      <c r="Z547" s="37"/>
      <c r="AA547" s="37"/>
      <c r="AB547" s="37"/>
      <c r="AC547" s="37"/>
      <c r="AD547" s="37"/>
      <c r="AE547" s="37"/>
      <c r="AR547" s="216" t="s">
        <v>289</v>
      </c>
      <c r="AT547" s="216" t="s">
        <v>285</v>
      </c>
      <c r="AU547" s="216" t="s">
        <v>87</v>
      </c>
      <c r="AY547" s="18" t="s">
        <v>283</v>
      </c>
      <c r="BE547" s="217">
        <f>IF(N547="základná",J547,0)</f>
        <v>0</v>
      </c>
      <c r="BF547" s="217">
        <f>IF(N547="znížená",J547,0)</f>
        <v>0</v>
      </c>
      <c r="BG547" s="217">
        <f>IF(N547="zákl. prenesená",J547,0)</f>
        <v>0</v>
      </c>
      <c r="BH547" s="217">
        <f>IF(N547="zníž. prenesená",J547,0)</f>
        <v>0</v>
      </c>
      <c r="BI547" s="217">
        <f>IF(N547="nulová",J547,0)</f>
        <v>0</v>
      </c>
      <c r="BJ547" s="18" t="s">
        <v>87</v>
      </c>
      <c r="BK547" s="217">
        <f>ROUND(I547*H547,2)</f>
        <v>0</v>
      </c>
      <c r="BL547" s="18" t="s">
        <v>289</v>
      </c>
      <c r="BM547" s="216" t="s">
        <v>782</v>
      </c>
    </row>
    <row r="548" s="13" customFormat="1">
      <c r="A548" s="13"/>
      <c r="B548" s="218"/>
      <c r="C548" s="13"/>
      <c r="D548" s="219" t="s">
        <v>291</v>
      </c>
      <c r="E548" s="220" t="s">
        <v>1</v>
      </c>
      <c r="F548" s="221" t="s">
        <v>783</v>
      </c>
      <c r="G548" s="13"/>
      <c r="H548" s="222">
        <v>20</v>
      </c>
      <c r="I548" s="223"/>
      <c r="J548" s="13"/>
      <c r="K548" s="13"/>
      <c r="L548" s="218"/>
      <c r="M548" s="224"/>
      <c r="N548" s="225"/>
      <c r="O548" s="225"/>
      <c r="P548" s="225"/>
      <c r="Q548" s="225"/>
      <c r="R548" s="225"/>
      <c r="S548" s="225"/>
      <c r="T548" s="226"/>
      <c r="U548" s="13"/>
      <c r="V548" s="13"/>
      <c r="W548" s="13"/>
      <c r="X548" s="13"/>
      <c r="Y548" s="13"/>
      <c r="Z548" s="13"/>
      <c r="AA548" s="13"/>
      <c r="AB548" s="13"/>
      <c r="AC548" s="13"/>
      <c r="AD548" s="13"/>
      <c r="AE548" s="13"/>
      <c r="AT548" s="220" t="s">
        <v>291</v>
      </c>
      <c r="AU548" s="220" t="s">
        <v>87</v>
      </c>
      <c r="AV548" s="13" t="s">
        <v>87</v>
      </c>
      <c r="AW548" s="13" t="s">
        <v>31</v>
      </c>
      <c r="AX548" s="13" t="s">
        <v>75</v>
      </c>
      <c r="AY548" s="220" t="s">
        <v>283</v>
      </c>
    </row>
    <row r="549" s="13" customFormat="1">
      <c r="A549" s="13"/>
      <c r="B549" s="218"/>
      <c r="C549" s="13"/>
      <c r="D549" s="219" t="s">
        <v>291</v>
      </c>
      <c r="E549" s="220" t="s">
        <v>1</v>
      </c>
      <c r="F549" s="221" t="s">
        <v>784</v>
      </c>
      <c r="G549" s="13"/>
      <c r="H549" s="222">
        <v>20</v>
      </c>
      <c r="I549" s="223"/>
      <c r="J549" s="13"/>
      <c r="K549" s="13"/>
      <c r="L549" s="218"/>
      <c r="M549" s="224"/>
      <c r="N549" s="225"/>
      <c r="O549" s="225"/>
      <c r="P549" s="225"/>
      <c r="Q549" s="225"/>
      <c r="R549" s="225"/>
      <c r="S549" s="225"/>
      <c r="T549" s="226"/>
      <c r="U549" s="13"/>
      <c r="V549" s="13"/>
      <c r="W549" s="13"/>
      <c r="X549" s="13"/>
      <c r="Y549" s="13"/>
      <c r="Z549" s="13"/>
      <c r="AA549" s="13"/>
      <c r="AB549" s="13"/>
      <c r="AC549" s="13"/>
      <c r="AD549" s="13"/>
      <c r="AE549" s="13"/>
      <c r="AT549" s="220" t="s">
        <v>291</v>
      </c>
      <c r="AU549" s="220" t="s">
        <v>87</v>
      </c>
      <c r="AV549" s="13" t="s">
        <v>87</v>
      </c>
      <c r="AW549" s="13" t="s">
        <v>31</v>
      </c>
      <c r="AX549" s="13" t="s">
        <v>75</v>
      </c>
      <c r="AY549" s="220" t="s">
        <v>283</v>
      </c>
    </row>
    <row r="550" s="13" customFormat="1">
      <c r="A550" s="13"/>
      <c r="B550" s="218"/>
      <c r="C550" s="13"/>
      <c r="D550" s="219" t="s">
        <v>291</v>
      </c>
      <c r="E550" s="220" t="s">
        <v>1</v>
      </c>
      <c r="F550" s="221" t="s">
        <v>785</v>
      </c>
      <c r="G550" s="13"/>
      <c r="H550" s="222">
        <v>20</v>
      </c>
      <c r="I550" s="223"/>
      <c r="J550" s="13"/>
      <c r="K550" s="13"/>
      <c r="L550" s="218"/>
      <c r="M550" s="224"/>
      <c r="N550" s="225"/>
      <c r="O550" s="225"/>
      <c r="P550" s="225"/>
      <c r="Q550" s="225"/>
      <c r="R550" s="225"/>
      <c r="S550" s="225"/>
      <c r="T550" s="226"/>
      <c r="U550" s="13"/>
      <c r="V550" s="13"/>
      <c r="W550" s="13"/>
      <c r="X550" s="13"/>
      <c r="Y550" s="13"/>
      <c r="Z550" s="13"/>
      <c r="AA550" s="13"/>
      <c r="AB550" s="13"/>
      <c r="AC550" s="13"/>
      <c r="AD550" s="13"/>
      <c r="AE550" s="13"/>
      <c r="AT550" s="220" t="s">
        <v>291</v>
      </c>
      <c r="AU550" s="220" t="s">
        <v>87</v>
      </c>
      <c r="AV550" s="13" t="s">
        <v>87</v>
      </c>
      <c r="AW550" s="13" t="s">
        <v>31</v>
      </c>
      <c r="AX550" s="13" t="s">
        <v>75</v>
      </c>
      <c r="AY550" s="220" t="s">
        <v>283</v>
      </c>
    </row>
    <row r="551" s="13" customFormat="1">
      <c r="A551" s="13"/>
      <c r="B551" s="218"/>
      <c r="C551" s="13"/>
      <c r="D551" s="219" t="s">
        <v>291</v>
      </c>
      <c r="E551" s="220" t="s">
        <v>1</v>
      </c>
      <c r="F551" s="221" t="s">
        <v>786</v>
      </c>
      <c r="G551" s="13"/>
      <c r="H551" s="222">
        <v>20</v>
      </c>
      <c r="I551" s="223"/>
      <c r="J551" s="13"/>
      <c r="K551" s="13"/>
      <c r="L551" s="218"/>
      <c r="M551" s="224"/>
      <c r="N551" s="225"/>
      <c r="O551" s="225"/>
      <c r="P551" s="225"/>
      <c r="Q551" s="225"/>
      <c r="R551" s="225"/>
      <c r="S551" s="225"/>
      <c r="T551" s="226"/>
      <c r="U551" s="13"/>
      <c r="V551" s="13"/>
      <c r="W551" s="13"/>
      <c r="X551" s="13"/>
      <c r="Y551" s="13"/>
      <c r="Z551" s="13"/>
      <c r="AA551" s="13"/>
      <c r="AB551" s="13"/>
      <c r="AC551" s="13"/>
      <c r="AD551" s="13"/>
      <c r="AE551" s="13"/>
      <c r="AT551" s="220" t="s">
        <v>291</v>
      </c>
      <c r="AU551" s="220" t="s">
        <v>87</v>
      </c>
      <c r="AV551" s="13" t="s">
        <v>87</v>
      </c>
      <c r="AW551" s="13" t="s">
        <v>31</v>
      </c>
      <c r="AX551" s="13" t="s">
        <v>75</v>
      </c>
      <c r="AY551" s="220" t="s">
        <v>283</v>
      </c>
    </row>
    <row r="552" s="13" customFormat="1">
      <c r="A552" s="13"/>
      <c r="B552" s="218"/>
      <c r="C552" s="13"/>
      <c r="D552" s="219" t="s">
        <v>291</v>
      </c>
      <c r="E552" s="220" t="s">
        <v>1</v>
      </c>
      <c r="F552" s="221" t="s">
        <v>787</v>
      </c>
      <c r="G552" s="13"/>
      <c r="H552" s="222">
        <v>20</v>
      </c>
      <c r="I552" s="223"/>
      <c r="J552" s="13"/>
      <c r="K552" s="13"/>
      <c r="L552" s="218"/>
      <c r="M552" s="224"/>
      <c r="N552" s="225"/>
      <c r="O552" s="225"/>
      <c r="P552" s="225"/>
      <c r="Q552" s="225"/>
      <c r="R552" s="225"/>
      <c r="S552" s="225"/>
      <c r="T552" s="226"/>
      <c r="U552" s="13"/>
      <c r="V552" s="13"/>
      <c r="W552" s="13"/>
      <c r="X552" s="13"/>
      <c r="Y552" s="13"/>
      <c r="Z552" s="13"/>
      <c r="AA552" s="13"/>
      <c r="AB552" s="13"/>
      <c r="AC552" s="13"/>
      <c r="AD552" s="13"/>
      <c r="AE552" s="13"/>
      <c r="AT552" s="220" t="s">
        <v>291</v>
      </c>
      <c r="AU552" s="220" t="s">
        <v>87</v>
      </c>
      <c r="AV552" s="13" t="s">
        <v>87</v>
      </c>
      <c r="AW552" s="13" t="s">
        <v>31</v>
      </c>
      <c r="AX552" s="13" t="s">
        <v>75</v>
      </c>
      <c r="AY552" s="220" t="s">
        <v>283</v>
      </c>
    </row>
    <row r="553" s="14" customFormat="1">
      <c r="A553" s="14"/>
      <c r="B553" s="227"/>
      <c r="C553" s="14"/>
      <c r="D553" s="219" t="s">
        <v>291</v>
      </c>
      <c r="E553" s="228" t="s">
        <v>1</v>
      </c>
      <c r="F553" s="229" t="s">
        <v>293</v>
      </c>
      <c r="G553" s="14"/>
      <c r="H553" s="230">
        <v>100</v>
      </c>
      <c r="I553" s="231"/>
      <c r="J553" s="14"/>
      <c r="K553" s="14"/>
      <c r="L553" s="227"/>
      <c r="M553" s="232"/>
      <c r="N553" s="233"/>
      <c r="O553" s="233"/>
      <c r="P553" s="233"/>
      <c r="Q553" s="233"/>
      <c r="R553" s="233"/>
      <c r="S553" s="233"/>
      <c r="T553" s="234"/>
      <c r="U553" s="14"/>
      <c r="V553" s="14"/>
      <c r="W553" s="14"/>
      <c r="X553" s="14"/>
      <c r="Y553" s="14"/>
      <c r="Z553" s="14"/>
      <c r="AA553" s="14"/>
      <c r="AB553" s="14"/>
      <c r="AC553" s="14"/>
      <c r="AD553" s="14"/>
      <c r="AE553" s="14"/>
      <c r="AT553" s="228" t="s">
        <v>291</v>
      </c>
      <c r="AU553" s="228" t="s">
        <v>87</v>
      </c>
      <c r="AV553" s="14" t="s">
        <v>289</v>
      </c>
      <c r="AW553" s="14" t="s">
        <v>31</v>
      </c>
      <c r="AX553" s="14" t="s">
        <v>82</v>
      </c>
      <c r="AY553" s="228" t="s">
        <v>283</v>
      </c>
    </row>
    <row r="554" s="2" customFormat="1" ht="21.75" customHeight="1">
      <c r="A554" s="37"/>
      <c r="B554" s="168"/>
      <c r="C554" s="204" t="s">
        <v>788</v>
      </c>
      <c r="D554" s="204" t="s">
        <v>285</v>
      </c>
      <c r="E554" s="205" t="s">
        <v>789</v>
      </c>
      <c r="F554" s="206" t="s">
        <v>790</v>
      </c>
      <c r="G554" s="207" t="s">
        <v>649</v>
      </c>
      <c r="H554" s="208">
        <v>695.5</v>
      </c>
      <c r="I554" s="209"/>
      <c r="J554" s="210">
        <f>ROUND(I554*H554,2)</f>
        <v>0</v>
      </c>
      <c r="K554" s="211"/>
      <c r="L554" s="38"/>
      <c r="M554" s="212" t="s">
        <v>1</v>
      </c>
      <c r="N554" s="213" t="s">
        <v>41</v>
      </c>
      <c r="O554" s="81"/>
      <c r="P554" s="214">
        <f>O554*H554</f>
        <v>0</v>
      </c>
      <c r="Q554" s="214">
        <v>0</v>
      </c>
      <c r="R554" s="214">
        <f>Q554*H554</f>
        <v>0</v>
      </c>
      <c r="S554" s="214">
        <v>0.0070000000000000001</v>
      </c>
      <c r="T554" s="215">
        <f>S554*H554</f>
        <v>4.8685</v>
      </c>
      <c r="U554" s="37"/>
      <c r="V554" s="37"/>
      <c r="W554" s="37"/>
      <c r="X554" s="37"/>
      <c r="Y554" s="37"/>
      <c r="Z554" s="37"/>
      <c r="AA554" s="37"/>
      <c r="AB554" s="37"/>
      <c r="AC554" s="37"/>
      <c r="AD554" s="37"/>
      <c r="AE554" s="37"/>
      <c r="AR554" s="216" t="s">
        <v>289</v>
      </c>
      <c r="AT554" s="216" t="s">
        <v>285</v>
      </c>
      <c r="AU554" s="216" t="s">
        <v>87</v>
      </c>
      <c r="AY554" s="18" t="s">
        <v>283</v>
      </c>
      <c r="BE554" s="217">
        <f>IF(N554="základná",J554,0)</f>
        <v>0</v>
      </c>
      <c r="BF554" s="217">
        <f>IF(N554="znížená",J554,0)</f>
        <v>0</v>
      </c>
      <c r="BG554" s="217">
        <f>IF(N554="zákl. prenesená",J554,0)</f>
        <v>0</v>
      </c>
      <c r="BH554" s="217">
        <f>IF(N554="zníž. prenesená",J554,0)</f>
        <v>0</v>
      </c>
      <c r="BI554" s="217">
        <f>IF(N554="nulová",J554,0)</f>
        <v>0</v>
      </c>
      <c r="BJ554" s="18" t="s">
        <v>87</v>
      </c>
      <c r="BK554" s="217">
        <f>ROUND(I554*H554,2)</f>
        <v>0</v>
      </c>
      <c r="BL554" s="18" t="s">
        <v>289</v>
      </c>
      <c r="BM554" s="216" t="s">
        <v>791</v>
      </c>
    </row>
    <row r="555" s="13" customFormat="1">
      <c r="A555" s="13"/>
      <c r="B555" s="218"/>
      <c r="C555" s="13"/>
      <c r="D555" s="219" t="s">
        <v>291</v>
      </c>
      <c r="E555" s="220" t="s">
        <v>1</v>
      </c>
      <c r="F555" s="221" t="s">
        <v>792</v>
      </c>
      <c r="G555" s="13"/>
      <c r="H555" s="222">
        <v>39.600000000000001</v>
      </c>
      <c r="I555" s="223"/>
      <c r="J555" s="13"/>
      <c r="K555" s="13"/>
      <c r="L555" s="218"/>
      <c r="M555" s="224"/>
      <c r="N555" s="225"/>
      <c r="O555" s="225"/>
      <c r="P555" s="225"/>
      <c r="Q555" s="225"/>
      <c r="R555" s="225"/>
      <c r="S555" s="225"/>
      <c r="T555" s="226"/>
      <c r="U555" s="13"/>
      <c r="V555" s="13"/>
      <c r="W555" s="13"/>
      <c r="X555" s="13"/>
      <c r="Y555" s="13"/>
      <c r="Z555" s="13"/>
      <c r="AA555" s="13"/>
      <c r="AB555" s="13"/>
      <c r="AC555" s="13"/>
      <c r="AD555" s="13"/>
      <c r="AE555" s="13"/>
      <c r="AT555" s="220" t="s">
        <v>291</v>
      </c>
      <c r="AU555" s="220" t="s">
        <v>87</v>
      </c>
      <c r="AV555" s="13" t="s">
        <v>87</v>
      </c>
      <c r="AW555" s="13" t="s">
        <v>31</v>
      </c>
      <c r="AX555" s="13" t="s">
        <v>75</v>
      </c>
      <c r="AY555" s="220" t="s">
        <v>283</v>
      </c>
    </row>
    <row r="556" s="13" customFormat="1">
      <c r="A556" s="13"/>
      <c r="B556" s="218"/>
      <c r="C556" s="13"/>
      <c r="D556" s="219" t="s">
        <v>291</v>
      </c>
      <c r="E556" s="220" t="s">
        <v>1</v>
      </c>
      <c r="F556" s="221" t="s">
        <v>793</v>
      </c>
      <c r="G556" s="13"/>
      <c r="H556" s="222">
        <v>125.7</v>
      </c>
      <c r="I556" s="223"/>
      <c r="J556" s="13"/>
      <c r="K556" s="13"/>
      <c r="L556" s="218"/>
      <c r="M556" s="224"/>
      <c r="N556" s="225"/>
      <c r="O556" s="225"/>
      <c r="P556" s="225"/>
      <c r="Q556" s="225"/>
      <c r="R556" s="225"/>
      <c r="S556" s="225"/>
      <c r="T556" s="226"/>
      <c r="U556" s="13"/>
      <c r="V556" s="13"/>
      <c r="W556" s="13"/>
      <c r="X556" s="13"/>
      <c r="Y556" s="13"/>
      <c r="Z556" s="13"/>
      <c r="AA556" s="13"/>
      <c r="AB556" s="13"/>
      <c r="AC556" s="13"/>
      <c r="AD556" s="13"/>
      <c r="AE556" s="13"/>
      <c r="AT556" s="220" t="s">
        <v>291</v>
      </c>
      <c r="AU556" s="220" t="s">
        <v>87</v>
      </c>
      <c r="AV556" s="13" t="s">
        <v>87</v>
      </c>
      <c r="AW556" s="13" t="s">
        <v>31</v>
      </c>
      <c r="AX556" s="13" t="s">
        <v>75</v>
      </c>
      <c r="AY556" s="220" t="s">
        <v>283</v>
      </c>
    </row>
    <row r="557" s="13" customFormat="1">
      <c r="A557" s="13"/>
      <c r="B557" s="218"/>
      <c r="C557" s="13"/>
      <c r="D557" s="219" t="s">
        <v>291</v>
      </c>
      <c r="E557" s="220" t="s">
        <v>1</v>
      </c>
      <c r="F557" s="221" t="s">
        <v>794</v>
      </c>
      <c r="G557" s="13"/>
      <c r="H557" s="222">
        <v>131.69999999999999</v>
      </c>
      <c r="I557" s="223"/>
      <c r="J557" s="13"/>
      <c r="K557" s="13"/>
      <c r="L557" s="218"/>
      <c r="M557" s="224"/>
      <c r="N557" s="225"/>
      <c r="O557" s="225"/>
      <c r="P557" s="225"/>
      <c r="Q557" s="225"/>
      <c r="R557" s="225"/>
      <c r="S557" s="225"/>
      <c r="T557" s="226"/>
      <c r="U557" s="13"/>
      <c r="V557" s="13"/>
      <c r="W557" s="13"/>
      <c r="X557" s="13"/>
      <c r="Y557" s="13"/>
      <c r="Z557" s="13"/>
      <c r="AA557" s="13"/>
      <c r="AB557" s="13"/>
      <c r="AC557" s="13"/>
      <c r="AD557" s="13"/>
      <c r="AE557" s="13"/>
      <c r="AT557" s="220" t="s">
        <v>291</v>
      </c>
      <c r="AU557" s="220" t="s">
        <v>87</v>
      </c>
      <c r="AV557" s="13" t="s">
        <v>87</v>
      </c>
      <c r="AW557" s="13" t="s">
        <v>31</v>
      </c>
      <c r="AX557" s="13" t="s">
        <v>75</v>
      </c>
      <c r="AY557" s="220" t="s">
        <v>283</v>
      </c>
    </row>
    <row r="558" s="13" customFormat="1">
      <c r="A558" s="13"/>
      <c r="B558" s="218"/>
      <c r="C558" s="13"/>
      <c r="D558" s="219" t="s">
        <v>291</v>
      </c>
      <c r="E558" s="220" t="s">
        <v>1</v>
      </c>
      <c r="F558" s="221" t="s">
        <v>795</v>
      </c>
      <c r="G558" s="13"/>
      <c r="H558" s="222">
        <v>133.40000000000001</v>
      </c>
      <c r="I558" s="223"/>
      <c r="J558" s="13"/>
      <c r="K558" s="13"/>
      <c r="L558" s="218"/>
      <c r="M558" s="224"/>
      <c r="N558" s="225"/>
      <c r="O558" s="225"/>
      <c r="P558" s="225"/>
      <c r="Q558" s="225"/>
      <c r="R558" s="225"/>
      <c r="S558" s="225"/>
      <c r="T558" s="226"/>
      <c r="U558" s="13"/>
      <c r="V558" s="13"/>
      <c r="W558" s="13"/>
      <c r="X558" s="13"/>
      <c r="Y558" s="13"/>
      <c r="Z558" s="13"/>
      <c r="AA558" s="13"/>
      <c r="AB558" s="13"/>
      <c r="AC558" s="13"/>
      <c r="AD558" s="13"/>
      <c r="AE558" s="13"/>
      <c r="AT558" s="220" t="s">
        <v>291</v>
      </c>
      <c r="AU558" s="220" t="s">
        <v>87</v>
      </c>
      <c r="AV558" s="13" t="s">
        <v>87</v>
      </c>
      <c r="AW558" s="13" t="s">
        <v>31</v>
      </c>
      <c r="AX558" s="13" t="s">
        <v>75</v>
      </c>
      <c r="AY558" s="220" t="s">
        <v>283</v>
      </c>
    </row>
    <row r="559" s="13" customFormat="1">
      <c r="A559" s="13"/>
      <c r="B559" s="218"/>
      <c r="C559" s="13"/>
      <c r="D559" s="219" t="s">
        <v>291</v>
      </c>
      <c r="E559" s="220" t="s">
        <v>1</v>
      </c>
      <c r="F559" s="221" t="s">
        <v>796</v>
      </c>
      <c r="G559" s="13"/>
      <c r="H559" s="222">
        <v>133.40000000000001</v>
      </c>
      <c r="I559" s="223"/>
      <c r="J559" s="13"/>
      <c r="K559" s="13"/>
      <c r="L559" s="218"/>
      <c r="M559" s="224"/>
      <c r="N559" s="225"/>
      <c r="O559" s="225"/>
      <c r="P559" s="225"/>
      <c r="Q559" s="225"/>
      <c r="R559" s="225"/>
      <c r="S559" s="225"/>
      <c r="T559" s="226"/>
      <c r="U559" s="13"/>
      <c r="V559" s="13"/>
      <c r="W559" s="13"/>
      <c r="X559" s="13"/>
      <c r="Y559" s="13"/>
      <c r="Z559" s="13"/>
      <c r="AA559" s="13"/>
      <c r="AB559" s="13"/>
      <c r="AC559" s="13"/>
      <c r="AD559" s="13"/>
      <c r="AE559" s="13"/>
      <c r="AT559" s="220" t="s">
        <v>291</v>
      </c>
      <c r="AU559" s="220" t="s">
        <v>87</v>
      </c>
      <c r="AV559" s="13" t="s">
        <v>87</v>
      </c>
      <c r="AW559" s="13" t="s">
        <v>31</v>
      </c>
      <c r="AX559" s="13" t="s">
        <v>75</v>
      </c>
      <c r="AY559" s="220" t="s">
        <v>283</v>
      </c>
    </row>
    <row r="560" s="13" customFormat="1">
      <c r="A560" s="13"/>
      <c r="B560" s="218"/>
      <c r="C560" s="13"/>
      <c r="D560" s="219" t="s">
        <v>291</v>
      </c>
      <c r="E560" s="220" t="s">
        <v>1</v>
      </c>
      <c r="F560" s="221" t="s">
        <v>797</v>
      </c>
      <c r="G560" s="13"/>
      <c r="H560" s="222">
        <v>131.69999999999999</v>
      </c>
      <c r="I560" s="223"/>
      <c r="J560" s="13"/>
      <c r="K560" s="13"/>
      <c r="L560" s="218"/>
      <c r="M560" s="224"/>
      <c r="N560" s="225"/>
      <c r="O560" s="225"/>
      <c r="P560" s="225"/>
      <c r="Q560" s="225"/>
      <c r="R560" s="225"/>
      <c r="S560" s="225"/>
      <c r="T560" s="226"/>
      <c r="U560" s="13"/>
      <c r="V560" s="13"/>
      <c r="W560" s="13"/>
      <c r="X560" s="13"/>
      <c r="Y560" s="13"/>
      <c r="Z560" s="13"/>
      <c r="AA560" s="13"/>
      <c r="AB560" s="13"/>
      <c r="AC560" s="13"/>
      <c r="AD560" s="13"/>
      <c r="AE560" s="13"/>
      <c r="AT560" s="220" t="s">
        <v>291</v>
      </c>
      <c r="AU560" s="220" t="s">
        <v>87</v>
      </c>
      <c r="AV560" s="13" t="s">
        <v>87</v>
      </c>
      <c r="AW560" s="13" t="s">
        <v>31</v>
      </c>
      <c r="AX560" s="13" t="s">
        <v>75</v>
      </c>
      <c r="AY560" s="220" t="s">
        <v>283</v>
      </c>
    </row>
    <row r="561" s="14" customFormat="1">
      <c r="A561" s="14"/>
      <c r="B561" s="227"/>
      <c r="C561" s="14"/>
      <c r="D561" s="219" t="s">
        <v>291</v>
      </c>
      <c r="E561" s="228" t="s">
        <v>1</v>
      </c>
      <c r="F561" s="229" t="s">
        <v>293</v>
      </c>
      <c r="G561" s="14"/>
      <c r="H561" s="230">
        <v>695.5</v>
      </c>
      <c r="I561" s="231"/>
      <c r="J561" s="14"/>
      <c r="K561" s="14"/>
      <c r="L561" s="227"/>
      <c r="M561" s="232"/>
      <c r="N561" s="233"/>
      <c r="O561" s="233"/>
      <c r="P561" s="233"/>
      <c r="Q561" s="233"/>
      <c r="R561" s="233"/>
      <c r="S561" s="233"/>
      <c r="T561" s="234"/>
      <c r="U561" s="14"/>
      <c r="V561" s="14"/>
      <c r="W561" s="14"/>
      <c r="X561" s="14"/>
      <c r="Y561" s="14"/>
      <c r="Z561" s="14"/>
      <c r="AA561" s="14"/>
      <c r="AB561" s="14"/>
      <c r="AC561" s="14"/>
      <c r="AD561" s="14"/>
      <c r="AE561" s="14"/>
      <c r="AT561" s="228" t="s">
        <v>291</v>
      </c>
      <c r="AU561" s="228" t="s">
        <v>87</v>
      </c>
      <c r="AV561" s="14" t="s">
        <v>289</v>
      </c>
      <c r="AW561" s="14" t="s">
        <v>31</v>
      </c>
      <c r="AX561" s="14" t="s">
        <v>82</v>
      </c>
      <c r="AY561" s="228" t="s">
        <v>283</v>
      </c>
    </row>
    <row r="562" s="2" customFormat="1" ht="24.15" customHeight="1">
      <c r="A562" s="37"/>
      <c r="B562" s="168"/>
      <c r="C562" s="204" t="s">
        <v>798</v>
      </c>
      <c r="D562" s="204" t="s">
        <v>285</v>
      </c>
      <c r="E562" s="205" t="s">
        <v>799</v>
      </c>
      <c r="F562" s="206" t="s">
        <v>800</v>
      </c>
      <c r="G562" s="207" t="s">
        <v>649</v>
      </c>
      <c r="H562" s="208">
        <v>13.300000000000001</v>
      </c>
      <c r="I562" s="209"/>
      <c r="J562" s="210">
        <f>ROUND(I562*H562,2)</f>
        <v>0</v>
      </c>
      <c r="K562" s="211"/>
      <c r="L562" s="38"/>
      <c r="M562" s="212" t="s">
        <v>1</v>
      </c>
      <c r="N562" s="213" t="s">
        <v>41</v>
      </c>
      <c r="O562" s="81"/>
      <c r="P562" s="214">
        <f>O562*H562</f>
        <v>0</v>
      </c>
      <c r="Q562" s="214">
        <v>0</v>
      </c>
      <c r="R562" s="214">
        <f>Q562*H562</f>
        <v>0</v>
      </c>
      <c r="S562" s="214">
        <v>0.012</v>
      </c>
      <c r="T562" s="215">
        <f>S562*H562</f>
        <v>0.15960000000000002</v>
      </c>
      <c r="U562" s="37"/>
      <c r="V562" s="37"/>
      <c r="W562" s="37"/>
      <c r="X562" s="37"/>
      <c r="Y562" s="37"/>
      <c r="Z562" s="37"/>
      <c r="AA562" s="37"/>
      <c r="AB562" s="37"/>
      <c r="AC562" s="37"/>
      <c r="AD562" s="37"/>
      <c r="AE562" s="37"/>
      <c r="AR562" s="216" t="s">
        <v>289</v>
      </c>
      <c r="AT562" s="216" t="s">
        <v>285</v>
      </c>
      <c r="AU562" s="216" t="s">
        <v>87</v>
      </c>
      <c r="AY562" s="18" t="s">
        <v>283</v>
      </c>
      <c r="BE562" s="217">
        <f>IF(N562="základná",J562,0)</f>
        <v>0</v>
      </c>
      <c r="BF562" s="217">
        <f>IF(N562="znížená",J562,0)</f>
        <v>0</v>
      </c>
      <c r="BG562" s="217">
        <f>IF(N562="zákl. prenesená",J562,0)</f>
        <v>0</v>
      </c>
      <c r="BH562" s="217">
        <f>IF(N562="zníž. prenesená",J562,0)</f>
        <v>0</v>
      </c>
      <c r="BI562" s="217">
        <f>IF(N562="nulová",J562,0)</f>
        <v>0</v>
      </c>
      <c r="BJ562" s="18" t="s">
        <v>87</v>
      </c>
      <c r="BK562" s="217">
        <f>ROUND(I562*H562,2)</f>
        <v>0</v>
      </c>
      <c r="BL562" s="18" t="s">
        <v>289</v>
      </c>
      <c r="BM562" s="216" t="s">
        <v>801</v>
      </c>
    </row>
    <row r="563" s="15" customFormat="1">
      <c r="A563" s="15"/>
      <c r="B563" s="235"/>
      <c r="C563" s="15"/>
      <c r="D563" s="219" t="s">
        <v>291</v>
      </c>
      <c r="E563" s="236" t="s">
        <v>1</v>
      </c>
      <c r="F563" s="237" t="s">
        <v>404</v>
      </c>
      <c r="G563" s="15"/>
      <c r="H563" s="236" t="s">
        <v>1</v>
      </c>
      <c r="I563" s="238"/>
      <c r="J563" s="15"/>
      <c r="K563" s="15"/>
      <c r="L563" s="235"/>
      <c r="M563" s="239"/>
      <c r="N563" s="240"/>
      <c r="O563" s="240"/>
      <c r="P563" s="240"/>
      <c r="Q563" s="240"/>
      <c r="R563" s="240"/>
      <c r="S563" s="240"/>
      <c r="T563" s="241"/>
      <c r="U563" s="15"/>
      <c r="V563" s="15"/>
      <c r="W563" s="15"/>
      <c r="X563" s="15"/>
      <c r="Y563" s="15"/>
      <c r="Z563" s="15"/>
      <c r="AA563" s="15"/>
      <c r="AB563" s="15"/>
      <c r="AC563" s="15"/>
      <c r="AD563" s="15"/>
      <c r="AE563" s="15"/>
      <c r="AT563" s="236" t="s">
        <v>291</v>
      </c>
      <c r="AU563" s="236" t="s">
        <v>87</v>
      </c>
      <c r="AV563" s="15" t="s">
        <v>82</v>
      </c>
      <c r="AW563" s="15" t="s">
        <v>31</v>
      </c>
      <c r="AX563" s="15" t="s">
        <v>75</v>
      </c>
      <c r="AY563" s="236" t="s">
        <v>283</v>
      </c>
    </row>
    <row r="564" s="13" customFormat="1">
      <c r="A564" s="13"/>
      <c r="B564" s="218"/>
      <c r="C564" s="13"/>
      <c r="D564" s="219" t="s">
        <v>291</v>
      </c>
      <c r="E564" s="220" t="s">
        <v>1</v>
      </c>
      <c r="F564" s="221" t="s">
        <v>802</v>
      </c>
      <c r="G564" s="13"/>
      <c r="H564" s="222">
        <v>13.300000000000001</v>
      </c>
      <c r="I564" s="223"/>
      <c r="J564" s="13"/>
      <c r="K564" s="13"/>
      <c r="L564" s="218"/>
      <c r="M564" s="224"/>
      <c r="N564" s="225"/>
      <c r="O564" s="225"/>
      <c r="P564" s="225"/>
      <c r="Q564" s="225"/>
      <c r="R564" s="225"/>
      <c r="S564" s="225"/>
      <c r="T564" s="226"/>
      <c r="U564" s="13"/>
      <c r="V564" s="13"/>
      <c r="W564" s="13"/>
      <c r="X564" s="13"/>
      <c r="Y564" s="13"/>
      <c r="Z564" s="13"/>
      <c r="AA564" s="13"/>
      <c r="AB564" s="13"/>
      <c r="AC564" s="13"/>
      <c r="AD564" s="13"/>
      <c r="AE564" s="13"/>
      <c r="AT564" s="220" t="s">
        <v>291</v>
      </c>
      <c r="AU564" s="220" t="s">
        <v>87</v>
      </c>
      <c r="AV564" s="13" t="s">
        <v>87</v>
      </c>
      <c r="AW564" s="13" t="s">
        <v>31</v>
      </c>
      <c r="AX564" s="13" t="s">
        <v>82</v>
      </c>
      <c r="AY564" s="220" t="s">
        <v>283</v>
      </c>
    </row>
    <row r="565" s="2" customFormat="1" ht="24.15" customHeight="1">
      <c r="A565" s="37"/>
      <c r="B565" s="168"/>
      <c r="C565" s="204" t="s">
        <v>803</v>
      </c>
      <c r="D565" s="204" t="s">
        <v>285</v>
      </c>
      <c r="E565" s="205" t="s">
        <v>804</v>
      </c>
      <c r="F565" s="206" t="s">
        <v>805</v>
      </c>
      <c r="G565" s="207" t="s">
        <v>373</v>
      </c>
      <c r="H565" s="208">
        <v>1</v>
      </c>
      <c r="I565" s="209"/>
      <c r="J565" s="210">
        <f>ROUND(I565*H565,2)</f>
        <v>0</v>
      </c>
      <c r="K565" s="211"/>
      <c r="L565" s="38"/>
      <c r="M565" s="212" t="s">
        <v>1</v>
      </c>
      <c r="N565" s="213" t="s">
        <v>41</v>
      </c>
      <c r="O565" s="81"/>
      <c r="P565" s="214">
        <f>O565*H565</f>
        <v>0</v>
      </c>
      <c r="Q565" s="214">
        <v>0</v>
      </c>
      <c r="R565" s="214">
        <f>Q565*H565</f>
        <v>0</v>
      </c>
      <c r="S565" s="214">
        <v>0.025999999999999999</v>
      </c>
      <c r="T565" s="215">
        <f>S565*H565</f>
        <v>0.025999999999999999</v>
      </c>
      <c r="U565" s="37"/>
      <c r="V565" s="37"/>
      <c r="W565" s="37"/>
      <c r="X565" s="37"/>
      <c r="Y565" s="37"/>
      <c r="Z565" s="37"/>
      <c r="AA565" s="37"/>
      <c r="AB565" s="37"/>
      <c r="AC565" s="37"/>
      <c r="AD565" s="37"/>
      <c r="AE565" s="37"/>
      <c r="AR565" s="216" t="s">
        <v>289</v>
      </c>
      <c r="AT565" s="216" t="s">
        <v>285</v>
      </c>
      <c r="AU565" s="216" t="s">
        <v>87</v>
      </c>
      <c r="AY565" s="18" t="s">
        <v>283</v>
      </c>
      <c r="BE565" s="217">
        <f>IF(N565="základná",J565,0)</f>
        <v>0</v>
      </c>
      <c r="BF565" s="217">
        <f>IF(N565="znížená",J565,0)</f>
        <v>0</v>
      </c>
      <c r="BG565" s="217">
        <f>IF(N565="zákl. prenesená",J565,0)</f>
        <v>0</v>
      </c>
      <c r="BH565" s="217">
        <f>IF(N565="zníž. prenesená",J565,0)</f>
        <v>0</v>
      </c>
      <c r="BI565" s="217">
        <f>IF(N565="nulová",J565,0)</f>
        <v>0</v>
      </c>
      <c r="BJ565" s="18" t="s">
        <v>87</v>
      </c>
      <c r="BK565" s="217">
        <f>ROUND(I565*H565,2)</f>
        <v>0</v>
      </c>
      <c r="BL565" s="18" t="s">
        <v>289</v>
      </c>
      <c r="BM565" s="216" t="s">
        <v>806</v>
      </c>
    </row>
    <row r="566" s="2" customFormat="1" ht="24.15" customHeight="1">
      <c r="A566" s="37"/>
      <c r="B566" s="168"/>
      <c r="C566" s="204" t="s">
        <v>807</v>
      </c>
      <c r="D566" s="204" t="s">
        <v>285</v>
      </c>
      <c r="E566" s="205" t="s">
        <v>808</v>
      </c>
      <c r="F566" s="206" t="s">
        <v>809</v>
      </c>
      <c r="G566" s="207" t="s">
        <v>373</v>
      </c>
      <c r="H566" s="208">
        <v>1</v>
      </c>
      <c r="I566" s="209"/>
      <c r="J566" s="210">
        <f>ROUND(I566*H566,2)</f>
        <v>0</v>
      </c>
      <c r="K566" s="211"/>
      <c r="L566" s="38"/>
      <c r="M566" s="212" t="s">
        <v>1</v>
      </c>
      <c r="N566" s="213" t="s">
        <v>41</v>
      </c>
      <c r="O566" s="81"/>
      <c r="P566" s="214">
        <f>O566*H566</f>
        <v>0</v>
      </c>
      <c r="Q566" s="214">
        <v>0</v>
      </c>
      <c r="R566" s="214">
        <f>Q566*H566</f>
        <v>0</v>
      </c>
      <c r="S566" s="214">
        <v>0.029999999999999999</v>
      </c>
      <c r="T566" s="215">
        <f>S566*H566</f>
        <v>0.029999999999999999</v>
      </c>
      <c r="U566" s="37"/>
      <c r="V566" s="37"/>
      <c r="W566" s="37"/>
      <c r="X566" s="37"/>
      <c r="Y566" s="37"/>
      <c r="Z566" s="37"/>
      <c r="AA566" s="37"/>
      <c r="AB566" s="37"/>
      <c r="AC566" s="37"/>
      <c r="AD566" s="37"/>
      <c r="AE566" s="37"/>
      <c r="AR566" s="216" t="s">
        <v>289</v>
      </c>
      <c r="AT566" s="216" t="s">
        <v>285</v>
      </c>
      <c r="AU566" s="216" t="s">
        <v>87</v>
      </c>
      <c r="AY566" s="18" t="s">
        <v>283</v>
      </c>
      <c r="BE566" s="217">
        <f>IF(N566="základná",J566,0)</f>
        <v>0</v>
      </c>
      <c r="BF566" s="217">
        <f>IF(N566="znížená",J566,0)</f>
        <v>0</v>
      </c>
      <c r="BG566" s="217">
        <f>IF(N566="zákl. prenesená",J566,0)</f>
        <v>0</v>
      </c>
      <c r="BH566" s="217">
        <f>IF(N566="zníž. prenesená",J566,0)</f>
        <v>0</v>
      </c>
      <c r="BI566" s="217">
        <f>IF(N566="nulová",J566,0)</f>
        <v>0</v>
      </c>
      <c r="BJ566" s="18" t="s">
        <v>87</v>
      </c>
      <c r="BK566" s="217">
        <f>ROUND(I566*H566,2)</f>
        <v>0</v>
      </c>
      <c r="BL566" s="18" t="s">
        <v>289</v>
      </c>
      <c r="BM566" s="216" t="s">
        <v>810</v>
      </c>
    </row>
    <row r="567" s="2" customFormat="1" ht="24.15" customHeight="1">
      <c r="A567" s="37"/>
      <c r="B567" s="168"/>
      <c r="C567" s="204" t="s">
        <v>811</v>
      </c>
      <c r="D567" s="204" t="s">
        <v>285</v>
      </c>
      <c r="E567" s="205" t="s">
        <v>812</v>
      </c>
      <c r="F567" s="206" t="s">
        <v>813</v>
      </c>
      <c r="G567" s="207" t="s">
        <v>288</v>
      </c>
      <c r="H567" s="208">
        <v>16.326000000000001</v>
      </c>
      <c r="I567" s="209"/>
      <c r="J567" s="210">
        <f>ROUND(I567*H567,2)</f>
        <v>0</v>
      </c>
      <c r="K567" s="211"/>
      <c r="L567" s="38"/>
      <c r="M567" s="212" t="s">
        <v>1</v>
      </c>
      <c r="N567" s="213" t="s">
        <v>41</v>
      </c>
      <c r="O567" s="81"/>
      <c r="P567" s="214">
        <f>O567*H567</f>
        <v>0</v>
      </c>
      <c r="Q567" s="214">
        <v>0</v>
      </c>
      <c r="R567" s="214">
        <f>Q567*H567</f>
        <v>0</v>
      </c>
      <c r="S567" s="214">
        <v>0.27000000000000002</v>
      </c>
      <c r="T567" s="215">
        <f>S567*H567</f>
        <v>4.4080200000000005</v>
      </c>
      <c r="U567" s="37"/>
      <c r="V567" s="37"/>
      <c r="W567" s="37"/>
      <c r="X567" s="37"/>
      <c r="Y567" s="37"/>
      <c r="Z567" s="37"/>
      <c r="AA567" s="37"/>
      <c r="AB567" s="37"/>
      <c r="AC567" s="37"/>
      <c r="AD567" s="37"/>
      <c r="AE567" s="37"/>
      <c r="AR567" s="216" t="s">
        <v>289</v>
      </c>
      <c r="AT567" s="216" t="s">
        <v>285</v>
      </c>
      <c r="AU567" s="216" t="s">
        <v>87</v>
      </c>
      <c r="AY567" s="18" t="s">
        <v>283</v>
      </c>
      <c r="BE567" s="217">
        <f>IF(N567="základná",J567,0)</f>
        <v>0</v>
      </c>
      <c r="BF567" s="217">
        <f>IF(N567="znížená",J567,0)</f>
        <v>0</v>
      </c>
      <c r="BG567" s="217">
        <f>IF(N567="zákl. prenesená",J567,0)</f>
        <v>0</v>
      </c>
      <c r="BH567" s="217">
        <f>IF(N567="zníž. prenesená",J567,0)</f>
        <v>0</v>
      </c>
      <c r="BI567" s="217">
        <f>IF(N567="nulová",J567,0)</f>
        <v>0</v>
      </c>
      <c r="BJ567" s="18" t="s">
        <v>87</v>
      </c>
      <c r="BK567" s="217">
        <f>ROUND(I567*H567,2)</f>
        <v>0</v>
      </c>
      <c r="BL567" s="18" t="s">
        <v>289</v>
      </c>
      <c r="BM567" s="216" t="s">
        <v>814</v>
      </c>
    </row>
    <row r="568" s="15" customFormat="1">
      <c r="A568" s="15"/>
      <c r="B568" s="235"/>
      <c r="C568" s="15"/>
      <c r="D568" s="219" t="s">
        <v>291</v>
      </c>
      <c r="E568" s="236" t="s">
        <v>1</v>
      </c>
      <c r="F568" s="237" t="s">
        <v>404</v>
      </c>
      <c r="G568" s="15"/>
      <c r="H568" s="236" t="s">
        <v>1</v>
      </c>
      <c r="I568" s="238"/>
      <c r="J568" s="15"/>
      <c r="K568" s="15"/>
      <c r="L568" s="235"/>
      <c r="M568" s="239"/>
      <c r="N568" s="240"/>
      <c r="O568" s="240"/>
      <c r="P568" s="240"/>
      <c r="Q568" s="240"/>
      <c r="R568" s="240"/>
      <c r="S568" s="240"/>
      <c r="T568" s="241"/>
      <c r="U568" s="15"/>
      <c r="V568" s="15"/>
      <c r="W568" s="15"/>
      <c r="X568" s="15"/>
      <c r="Y568" s="15"/>
      <c r="Z568" s="15"/>
      <c r="AA568" s="15"/>
      <c r="AB568" s="15"/>
      <c r="AC568" s="15"/>
      <c r="AD568" s="15"/>
      <c r="AE568" s="15"/>
      <c r="AT568" s="236" t="s">
        <v>291</v>
      </c>
      <c r="AU568" s="236" t="s">
        <v>87</v>
      </c>
      <c r="AV568" s="15" t="s">
        <v>82</v>
      </c>
      <c r="AW568" s="15" t="s">
        <v>31</v>
      </c>
      <c r="AX568" s="15" t="s">
        <v>75</v>
      </c>
      <c r="AY568" s="236" t="s">
        <v>283</v>
      </c>
    </row>
    <row r="569" s="13" customFormat="1">
      <c r="A569" s="13"/>
      <c r="B569" s="218"/>
      <c r="C569" s="13"/>
      <c r="D569" s="219" t="s">
        <v>291</v>
      </c>
      <c r="E569" s="220" t="s">
        <v>1</v>
      </c>
      <c r="F569" s="221" t="s">
        <v>815</v>
      </c>
      <c r="G569" s="13"/>
      <c r="H569" s="222">
        <v>16.326000000000001</v>
      </c>
      <c r="I569" s="223"/>
      <c r="J569" s="13"/>
      <c r="K569" s="13"/>
      <c r="L569" s="218"/>
      <c r="M569" s="224"/>
      <c r="N569" s="225"/>
      <c r="O569" s="225"/>
      <c r="P569" s="225"/>
      <c r="Q569" s="225"/>
      <c r="R569" s="225"/>
      <c r="S569" s="225"/>
      <c r="T569" s="226"/>
      <c r="U569" s="13"/>
      <c r="V569" s="13"/>
      <c r="W569" s="13"/>
      <c r="X569" s="13"/>
      <c r="Y569" s="13"/>
      <c r="Z569" s="13"/>
      <c r="AA569" s="13"/>
      <c r="AB569" s="13"/>
      <c r="AC569" s="13"/>
      <c r="AD569" s="13"/>
      <c r="AE569" s="13"/>
      <c r="AT569" s="220" t="s">
        <v>291</v>
      </c>
      <c r="AU569" s="220" t="s">
        <v>87</v>
      </c>
      <c r="AV569" s="13" t="s">
        <v>87</v>
      </c>
      <c r="AW569" s="13" t="s">
        <v>31</v>
      </c>
      <c r="AX569" s="13" t="s">
        <v>82</v>
      </c>
      <c r="AY569" s="220" t="s">
        <v>283</v>
      </c>
    </row>
    <row r="570" s="2" customFormat="1" ht="37.8" customHeight="1">
      <c r="A570" s="37"/>
      <c r="B570" s="168"/>
      <c r="C570" s="204" t="s">
        <v>816</v>
      </c>
      <c r="D570" s="204" t="s">
        <v>285</v>
      </c>
      <c r="E570" s="205" t="s">
        <v>817</v>
      </c>
      <c r="F570" s="206" t="s">
        <v>818</v>
      </c>
      <c r="G570" s="207" t="s">
        <v>649</v>
      </c>
      <c r="H570" s="208">
        <v>190</v>
      </c>
      <c r="I570" s="209"/>
      <c r="J570" s="210">
        <f>ROUND(I570*H570,2)</f>
        <v>0</v>
      </c>
      <c r="K570" s="211"/>
      <c r="L570" s="38"/>
      <c r="M570" s="212" t="s">
        <v>1</v>
      </c>
      <c r="N570" s="213" t="s">
        <v>41</v>
      </c>
      <c r="O570" s="81"/>
      <c r="P570" s="214">
        <f>O570*H570</f>
        <v>0</v>
      </c>
      <c r="Q570" s="214">
        <v>0</v>
      </c>
      <c r="R570" s="214">
        <f>Q570*H570</f>
        <v>0</v>
      </c>
      <c r="S570" s="214">
        <v>0.002</v>
      </c>
      <c r="T570" s="215">
        <f>S570*H570</f>
        <v>0.38</v>
      </c>
      <c r="U570" s="37"/>
      <c r="V570" s="37"/>
      <c r="W570" s="37"/>
      <c r="X570" s="37"/>
      <c r="Y570" s="37"/>
      <c r="Z570" s="37"/>
      <c r="AA570" s="37"/>
      <c r="AB570" s="37"/>
      <c r="AC570" s="37"/>
      <c r="AD570" s="37"/>
      <c r="AE570" s="37"/>
      <c r="AR570" s="216" t="s">
        <v>289</v>
      </c>
      <c r="AT570" s="216" t="s">
        <v>285</v>
      </c>
      <c r="AU570" s="216" t="s">
        <v>87</v>
      </c>
      <c r="AY570" s="18" t="s">
        <v>283</v>
      </c>
      <c r="BE570" s="217">
        <f>IF(N570="základná",J570,0)</f>
        <v>0</v>
      </c>
      <c r="BF570" s="217">
        <f>IF(N570="znížená",J570,0)</f>
        <v>0</v>
      </c>
      <c r="BG570" s="217">
        <f>IF(N570="zákl. prenesená",J570,0)</f>
        <v>0</v>
      </c>
      <c r="BH570" s="217">
        <f>IF(N570="zníž. prenesená",J570,0)</f>
        <v>0</v>
      </c>
      <c r="BI570" s="217">
        <f>IF(N570="nulová",J570,0)</f>
        <v>0</v>
      </c>
      <c r="BJ570" s="18" t="s">
        <v>87</v>
      </c>
      <c r="BK570" s="217">
        <f>ROUND(I570*H570,2)</f>
        <v>0</v>
      </c>
      <c r="BL570" s="18" t="s">
        <v>289</v>
      </c>
      <c r="BM570" s="216" t="s">
        <v>819</v>
      </c>
    </row>
    <row r="571" s="13" customFormat="1">
      <c r="A571" s="13"/>
      <c r="B571" s="218"/>
      <c r="C571" s="13"/>
      <c r="D571" s="219" t="s">
        <v>291</v>
      </c>
      <c r="E571" s="220" t="s">
        <v>1</v>
      </c>
      <c r="F571" s="221" t="s">
        <v>820</v>
      </c>
      <c r="G571" s="13"/>
      <c r="H571" s="222">
        <v>38</v>
      </c>
      <c r="I571" s="223"/>
      <c r="J571" s="13"/>
      <c r="K571" s="13"/>
      <c r="L571" s="218"/>
      <c r="M571" s="224"/>
      <c r="N571" s="225"/>
      <c r="O571" s="225"/>
      <c r="P571" s="225"/>
      <c r="Q571" s="225"/>
      <c r="R571" s="225"/>
      <c r="S571" s="225"/>
      <c r="T571" s="226"/>
      <c r="U571" s="13"/>
      <c r="V571" s="13"/>
      <c r="W571" s="13"/>
      <c r="X571" s="13"/>
      <c r="Y571" s="13"/>
      <c r="Z571" s="13"/>
      <c r="AA571" s="13"/>
      <c r="AB571" s="13"/>
      <c r="AC571" s="13"/>
      <c r="AD571" s="13"/>
      <c r="AE571" s="13"/>
      <c r="AT571" s="220" t="s">
        <v>291</v>
      </c>
      <c r="AU571" s="220" t="s">
        <v>87</v>
      </c>
      <c r="AV571" s="13" t="s">
        <v>87</v>
      </c>
      <c r="AW571" s="13" t="s">
        <v>31</v>
      </c>
      <c r="AX571" s="13" t="s">
        <v>75</v>
      </c>
      <c r="AY571" s="220" t="s">
        <v>283</v>
      </c>
    </row>
    <row r="572" s="13" customFormat="1">
      <c r="A572" s="13"/>
      <c r="B572" s="218"/>
      <c r="C572" s="13"/>
      <c r="D572" s="219" t="s">
        <v>291</v>
      </c>
      <c r="E572" s="220" t="s">
        <v>1</v>
      </c>
      <c r="F572" s="221" t="s">
        <v>821</v>
      </c>
      <c r="G572" s="13"/>
      <c r="H572" s="222">
        <v>38</v>
      </c>
      <c r="I572" s="223"/>
      <c r="J572" s="13"/>
      <c r="K572" s="13"/>
      <c r="L572" s="218"/>
      <c r="M572" s="224"/>
      <c r="N572" s="225"/>
      <c r="O572" s="225"/>
      <c r="P572" s="225"/>
      <c r="Q572" s="225"/>
      <c r="R572" s="225"/>
      <c r="S572" s="225"/>
      <c r="T572" s="226"/>
      <c r="U572" s="13"/>
      <c r="V572" s="13"/>
      <c r="W572" s="13"/>
      <c r="X572" s="13"/>
      <c r="Y572" s="13"/>
      <c r="Z572" s="13"/>
      <c r="AA572" s="13"/>
      <c r="AB572" s="13"/>
      <c r="AC572" s="13"/>
      <c r="AD572" s="13"/>
      <c r="AE572" s="13"/>
      <c r="AT572" s="220" t="s">
        <v>291</v>
      </c>
      <c r="AU572" s="220" t="s">
        <v>87</v>
      </c>
      <c r="AV572" s="13" t="s">
        <v>87</v>
      </c>
      <c r="AW572" s="13" t="s">
        <v>31</v>
      </c>
      <c r="AX572" s="13" t="s">
        <v>75</v>
      </c>
      <c r="AY572" s="220" t="s">
        <v>283</v>
      </c>
    </row>
    <row r="573" s="13" customFormat="1">
      <c r="A573" s="13"/>
      <c r="B573" s="218"/>
      <c r="C573" s="13"/>
      <c r="D573" s="219" t="s">
        <v>291</v>
      </c>
      <c r="E573" s="220" t="s">
        <v>1</v>
      </c>
      <c r="F573" s="221" t="s">
        <v>822</v>
      </c>
      <c r="G573" s="13"/>
      <c r="H573" s="222">
        <v>38</v>
      </c>
      <c r="I573" s="223"/>
      <c r="J573" s="13"/>
      <c r="K573" s="13"/>
      <c r="L573" s="218"/>
      <c r="M573" s="224"/>
      <c r="N573" s="225"/>
      <c r="O573" s="225"/>
      <c r="P573" s="225"/>
      <c r="Q573" s="225"/>
      <c r="R573" s="225"/>
      <c r="S573" s="225"/>
      <c r="T573" s="226"/>
      <c r="U573" s="13"/>
      <c r="V573" s="13"/>
      <c r="W573" s="13"/>
      <c r="X573" s="13"/>
      <c r="Y573" s="13"/>
      <c r="Z573" s="13"/>
      <c r="AA573" s="13"/>
      <c r="AB573" s="13"/>
      <c r="AC573" s="13"/>
      <c r="AD573" s="13"/>
      <c r="AE573" s="13"/>
      <c r="AT573" s="220" t="s">
        <v>291</v>
      </c>
      <c r="AU573" s="220" t="s">
        <v>87</v>
      </c>
      <c r="AV573" s="13" t="s">
        <v>87</v>
      </c>
      <c r="AW573" s="13" t="s">
        <v>31</v>
      </c>
      <c r="AX573" s="13" t="s">
        <v>75</v>
      </c>
      <c r="AY573" s="220" t="s">
        <v>283</v>
      </c>
    </row>
    <row r="574" s="13" customFormat="1">
      <c r="A574" s="13"/>
      <c r="B574" s="218"/>
      <c r="C574" s="13"/>
      <c r="D574" s="219" t="s">
        <v>291</v>
      </c>
      <c r="E574" s="220" t="s">
        <v>1</v>
      </c>
      <c r="F574" s="221" t="s">
        <v>823</v>
      </c>
      <c r="G574" s="13"/>
      <c r="H574" s="222">
        <v>38</v>
      </c>
      <c r="I574" s="223"/>
      <c r="J574" s="13"/>
      <c r="K574" s="13"/>
      <c r="L574" s="218"/>
      <c r="M574" s="224"/>
      <c r="N574" s="225"/>
      <c r="O574" s="225"/>
      <c r="P574" s="225"/>
      <c r="Q574" s="225"/>
      <c r="R574" s="225"/>
      <c r="S574" s="225"/>
      <c r="T574" s="226"/>
      <c r="U574" s="13"/>
      <c r="V574" s="13"/>
      <c r="W574" s="13"/>
      <c r="X574" s="13"/>
      <c r="Y574" s="13"/>
      <c r="Z574" s="13"/>
      <c r="AA574" s="13"/>
      <c r="AB574" s="13"/>
      <c r="AC574" s="13"/>
      <c r="AD574" s="13"/>
      <c r="AE574" s="13"/>
      <c r="AT574" s="220" t="s">
        <v>291</v>
      </c>
      <c r="AU574" s="220" t="s">
        <v>87</v>
      </c>
      <c r="AV574" s="13" t="s">
        <v>87</v>
      </c>
      <c r="AW574" s="13" t="s">
        <v>31</v>
      </c>
      <c r="AX574" s="13" t="s">
        <v>75</v>
      </c>
      <c r="AY574" s="220" t="s">
        <v>283</v>
      </c>
    </row>
    <row r="575" s="13" customFormat="1">
      <c r="A575" s="13"/>
      <c r="B575" s="218"/>
      <c r="C575" s="13"/>
      <c r="D575" s="219" t="s">
        <v>291</v>
      </c>
      <c r="E575" s="220" t="s">
        <v>1</v>
      </c>
      <c r="F575" s="221" t="s">
        <v>824</v>
      </c>
      <c r="G575" s="13"/>
      <c r="H575" s="222">
        <v>38</v>
      </c>
      <c r="I575" s="223"/>
      <c r="J575" s="13"/>
      <c r="K575" s="13"/>
      <c r="L575" s="218"/>
      <c r="M575" s="224"/>
      <c r="N575" s="225"/>
      <c r="O575" s="225"/>
      <c r="P575" s="225"/>
      <c r="Q575" s="225"/>
      <c r="R575" s="225"/>
      <c r="S575" s="225"/>
      <c r="T575" s="226"/>
      <c r="U575" s="13"/>
      <c r="V575" s="13"/>
      <c r="W575" s="13"/>
      <c r="X575" s="13"/>
      <c r="Y575" s="13"/>
      <c r="Z575" s="13"/>
      <c r="AA575" s="13"/>
      <c r="AB575" s="13"/>
      <c r="AC575" s="13"/>
      <c r="AD575" s="13"/>
      <c r="AE575" s="13"/>
      <c r="AT575" s="220" t="s">
        <v>291</v>
      </c>
      <c r="AU575" s="220" t="s">
        <v>87</v>
      </c>
      <c r="AV575" s="13" t="s">
        <v>87</v>
      </c>
      <c r="AW575" s="13" t="s">
        <v>31</v>
      </c>
      <c r="AX575" s="13" t="s">
        <v>75</v>
      </c>
      <c r="AY575" s="220" t="s">
        <v>283</v>
      </c>
    </row>
    <row r="576" s="14" customFormat="1">
      <c r="A576" s="14"/>
      <c r="B576" s="227"/>
      <c r="C576" s="14"/>
      <c r="D576" s="219" t="s">
        <v>291</v>
      </c>
      <c r="E576" s="228" t="s">
        <v>1</v>
      </c>
      <c r="F576" s="229" t="s">
        <v>293</v>
      </c>
      <c r="G576" s="14"/>
      <c r="H576" s="230">
        <v>190</v>
      </c>
      <c r="I576" s="231"/>
      <c r="J576" s="14"/>
      <c r="K576" s="14"/>
      <c r="L576" s="227"/>
      <c r="M576" s="232"/>
      <c r="N576" s="233"/>
      <c r="O576" s="233"/>
      <c r="P576" s="233"/>
      <c r="Q576" s="233"/>
      <c r="R576" s="233"/>
      <c r="S576" s="233"/>
      <c r="T576" s="234"/>
      <c r="U576" s="14"/>
      <c r="V576" s="14"/>
      <c r="W576" s="14"/>
      <c r="X576" s="14"/>
      <c r="Y576" s="14"/>
      <c r="Z576" s="14"/>
      <c r="AA576" s="14"/>
      <c r="AB576" s="14"/>
      <c r="AC576" s="14"/>
      <c r="AD576" s="14"/>
      <c r="AE576" s="14"/>
      <c r="AT576" s="228" t="s">
        <v>291</v>
      </c>
      <c r="AU576" s="228" t="s">
        <v>87</v>
      </c>
      <c r="AV576" s="14" t="s">
        <v>289</v>
      </c>
      <c r="AW576" s="14" t="s">
        <v>31</v>
      </c>
      <c r="AX576" s="14" t="s">
        <v>82</v>
      </c>
      <c r="AY576" s="228" t="s">
        <v>283</v>
      </c>
    </row>
    <row r="577" s="2" customFormat="1" ht="16.5" customHeight="1">
      <c r="A577" s="37"/>
      <c r="B577" s="168"/>
      <c r="C577" s="204" t="s">
        <v>825</v>
      </c>
      <c r="D577" s="204" t="s">
        <v>285</v>
      </c>
      <c r="E577" s="205" t="s">
        <v>826</v>
      </c>
      <c r="F577" s="206" t="s">
        <v>827</v>
      </c>
      <c r="G577" s="207" t="s">
        <v>649</v>
      </c>
      <c r="H577" s="208">
        <v>41.799999999999997</v>
      </c>
      <c r="I577" s="209"/>
      <c r="J577" s="210">
        <f>ROUND(I577*H577,2)</f>
        <v>0</v>
      </c>
      <c r="K577" s="211"/>
      <c r="L577" s="38"/>
      <c r="M577" s="212" t="s">
        <v>1</v>
      </c>
      <c r="N577" s="213" t="s">
        <v>41</v>
      </c>
      <c r="O577" s="81"/>
      <c r="P577" s="214">
        <f>O577*H577</f>
        <v>0</v>
      </c>
      <c r="Q577" s="214">
        <v>0</v>
      </c>
      <c r="R577" s="214">
        <f>Q577*H577</f>
        <v>0</v>
      </c>
      <c r="S577" s="214">
        <v>0.036999999999999998</v>
      </c>
      <c r="T577" s="215">
        <f>S577*H577</f>
        <v>1.5465999999999998</v>
      </c>
      <c r="U577" s="37"/>
      <c r="V577" s="37"/>
      <c r="W577" s="37"/>
      <c r="X577" s="37"/>
      <c r="Y577" s="37"/>
      <c r="Z577" s="37"/>
      <c r="AA577" s="37"/>
      <c r="AB577" s="37"/>
      <c r="AC577" s="37"/>
      <c r="AD577" s="37"/>
      <c r="AE577" s="37"/>
      <c r="AR577" s="216" t="s">
        <v>289</v>
      </c>
      <c r="AT577" s="216" t="s">
        <v>285</v>
      </c>
      <c r="AU577" s="216" t="s">
        <v>87</v>
      </c>
      <c r="AY577" s="18" t="s">
        <v>283</v>
      </c>
      <c r="BE577" s="217">
        <f>IF(N577="základná",J577,0)</f>
        <v>0</v>
      </c>
      <c r="BF577" s="217">
        <f>IF(N577="znížená",J577,0)</f>
        <v>0</v>
      </c>
      <c r="BG577" s="217">
        <f>IF(N577="zákl. prenesená",J577,0)</f>
        <v>0</v>
      </c>
      <c r="BH577" s="217">
        <f>IF(N577="zníž. prenesená",J577,0)</f>
        <v>0</v>
      </c>
      <c r="BI577" s="217">
        <f>IF(N577="nulová",J577,0)</f>
        <v>0</v>
      </c>
      <c r="BJ577" s="18" t="s">
        <v>87</v>
      </c>
      <c r="BK577" s="217">
        <f>ROUND(I577*H577,2)</f>
        <v>0</v>
      </c>
      <c r="BL577" s="18" t="s">
        <v>289</v>
      </c>
      <c r="BM577" s="216" t="s">
        <v>828</v>
      </c>
    </row>
    <row r="578" s="13" customFormat="1">
      <c r="A578" s="13"/>
      <c r="B578" s="218"/>
      <c r="C578" s="13"/>
      <c r="D578" s="219" t="s">
        <v>291</v>
      </c>
      <c r="E578" s="220" t="s">
        <v>1</v>
      </c>
      <c r="F578" s="221" t="s">
        <v>829</v>
      </c>
      <c r="G578" s="13"/>
      <c r="H578" s="222">
        <v>6.5</v>
      </c>
      <c r="I578" s="223"/>
      <c r="J578" s="13"/>
      <c r="K578" s="13"/>
      <c r="L578" s="218"/>
      <c r="M578" s="224"/>
      <c r="N578" s="225"/>
      <c r="O578" s="225"/>
      <c r="P578" s="225"/>
      <c r="Q578" s="225"/>
      <c r="R578" s="225"/>
      <c r="S578" s="225"/>
      <c r="T578" s="226"/>
      <c r="U578" s="13"/>
      <c r="V578" s="13"/>
      <c r="W578" s="13"/>
      <c r="X578" s="13"/>
      <c r="Y578" s="13"/>
      <c r="Z578" s="13"/>
      <c r="AA578" s="13"/>
      <c r="AB578" s="13"/>
      <c r="AC578" s="13"/>
      <c r="AD578" s="13"/>
      <c r="AE578" s="13"/>
      <c r="AT578" s="220" t="s">
        <v>291</v>
      </c>
      <c r="AU578" s="220" t="s">
        <v>87</v>
      </c>
      <c r="AV578" s="13" t="s">
        <v>87</v>
      </c>
      <c r="AW578" s="13" t="s">
        <v>31</v>
      </c>
      <c r="AX578" s="13" t="s">
        <v>75</v>
      </c>
      <c r="AY578" s="220" t="s">
        <v>283</v>
      </c>
    </row>
    <row r="579" s="13" customFormat="1">
      <c r="A579" s="13"/>
      <c r="B579" s="218"/>
      <c r="C579" s="13"/>
      <c r="D579" s="219" t="s">
        <v>291</v>
      </c>
      <c r="E579" s="220" t="s">
        <v>1</v>
      </c>
      <c r="F579" s="221" t="s">
        <v>830</v>
      </c>
      <c r="G579" s="13"/>
      <c r="H579" s="222">
        <v>11.6</v>
      </c>
      <c r="I579" s="223"/>
      <c r="J579" s="13"/>
      <c r="K579" s="13"/>
      <c r="L579" s="218"/>
      <c r="M579" s="224"/>
      <c r="N579" s="225"/>
      <c r="O579" s="225"/>
      <c r="P579" s="225"/>
      <c r="Q579" s="225"/>
      <c r="R579" s="225"/>
      <c r="S579" s="225"/>
      <c r="T579" s="226"/>
      <c r="U579" s="13"/>
      <c r="V579" s="13"/>
      <c r="W579" s="13"/>
      <c r="X579" s="13"/>
      <c r="Y579" s="13"/>
      <c r="Z579" s="13"/>
      <c r="AA579" s="13"/>
      <c r="AB579" s="13"/>
      <c r="AC579" s="13"/>
      <c r="AD579" s="13"/>
      <c r="AE579" s="13"/>
      <c r="AT579" s="220" t="s">
        <v>291</v>
      </c>
      <c r="AU579" s="220" t="s">
        <v>87</v>
      </c>
      <c r="AV579" s="13" t="s">
        <v>87</v>
      </c>
      <c r="AW579" s="13" t="s">
        <v>31</v>
      </c>
      <c r="AX579" s="13" t="s">
        <v>75</v>
      </c>
      <c r="AY579" s="220" t="s">
        <v>283</v>
      </c>
    </row>
    <row r="580" s="13" customFormat="1">
      <c r="A580" s="13"/>
      <c r="B580" s="218"/>
      <c r="C580" s="13"/>
      <c r="D580" s="219" t="s">
        <v>291</v>
      </c>
      <c r="E580" s="220" t="s">
        <v>1</v>
      </c>
      <c r="F580" s="221" t="s">
        <v>831</v>
      </c>
      <c r="G580" s="13"/>
      <c r="H580" s="222">
        <v>6.5</v>
      </c>
      <c r="I580" s="223"/>
      <c r="J580" s="13"/>
      <c r="K580" s="13"/>
      <c r="L580" s="218"/>
      <c r="M580" s="224"/>
      <c r="N580" s="225"/>
      <c r="O580" s="225"/>
      <c r="P580" s="225"/>
      <c r="Q580" s="225"/>
      <c r="R580" s="225"/>
      <c r="S580" s="225"/>
      <c r="T580" s="226"/>
      <c r="U580" s="13"/>
      <c r="V580" s="13"/>
      <c r="W580" s="13"/>
      <c r="X580" s="13"/>
      <c r="Y580" s="13"/>
      <c r="Z580" s="13"/>
      <c r="AA580" s="13"/>
      <c r="AB580" s="13"/>
      <c r="AC580" s="13"/>
      <c r="AD580" s="13"/>
      <c r="AE580" s="13"/>
      <c r="AT580" s="220" t="s">
        <v>291</v>
      </c>
      <c r="AU580" s="220" t="s">
        <v>87</v>
      </c>
      <c r="AV580" s="13" t="s">
        <v>87</v>
      </c>
      <c r="AW580" s="13" t="s">
        <v>31</v>
      </c>
      <c r="AX580" s="13" t="s">
        <v>75</v>
      </c>
      <c r="AY580" s="220" t="s">
        <v>283</v>
      </c>
    </row>
    <row r="581" s="13" customFormat="1">
      <c r="A581" s="13"/>
      <c r="B581" s="218"/>
      <c r="C581" s="13"/>
      <c r="D581" s="219" t="s">
        <v>291</v>
      </c>
      <c r="E581" s="220" t="s">
        <v>1</v>
      </c>
      <c r="F581" s="221" t="s">
        <v>832</v>
      </c>
      <c r="G581" s="13"/>
      <c r="H581" s="222">
        <v>6.5</v>
      </c>
      <c r="I581" s="223"/>
      <c r="J581" s="13"/>
      <c r="K581" s="13"/>
      <c r="L581" s="218"/>
      <c r="M581" s="224"/>
      <c r="N581" s="225"/>
      <c r="O581" s="225"/>
      <c r="P581" s="225"/>
      <c r="Q581" s="225"/>
      <c r="R581" s="225"/>
      <c r="S581" s="225"/>
      <c r="T581" s="226"/>
      <c r="U581" s="13"/>
      <c r="V581" s="13"/>
      <c r="W581" s="13"/>
      <c r="X581" s="13"/>
      <c r="Y581" s="13"/>
      <c r="Z581" s="13"/>
      <c r="AA581" s="13"/>
      <c r="AB581" s="13"/>
      <c r="AC581" s="13"/>
      <c r="AD581" s="13"/>
      <c r="AE581" s="13"/>
      <c r="AT581" s="220" t="s">
        <v>291</v>
      </c>
      <c r="AU581" s="220" t="s">
        <v>87</v>
      </c>
      <c r="AV581" s="13" t="s">
        <v>87</v>
      </c>
      <c r="AW581" s="13" t="s">
        <v>31</v>
      </c>
      <c r="AX581" s="13" t="s">
        <v>75</v>
      </c>
      <c r="AY581" s="220" t="s">
        <v>283</v>
      </c>
    </row>
    <row r="582" s="13" customFormat="1">
      <c r="A582" s="13"/>
      <c r="B582" s="218"/>
      <c r="C582" s="13"/>
      <c r="D582" s="219" t="s">
        <v>291</v>
      </c>
      <c r="E582" s="220" t="s">
        <v>1</v>
      </c>
      <c r="F582" s="221" t="s">
        <v>833</v>
      </c>
      <c r="G582" s="13"/>
      <c r="H582" s="222">
        <v>6.5</v>
      </c>
      <c r="I582" s="223"/>
      <c r="J582" s="13"/>
      <c r="K582" s="13"/>
      <c r="L582" s="218"/>
      <c r="M582" s="224"/>
      <c r="N582" s="225"/>
      <c r="O582" s="225"/>
      <c r="P582" s="225"/>
      <c r="Q582" s="225"/>
      <c r="R582" s="225"/>
      <c r="S582" s="225"/>
      <c r="T582" s="226"/>
      <c r="U582" s="13"/>
      <c r="V582" s="13"/>
      <c r="W582" s="13"/>
      <c r="X582" s="13"/>
      <c r="Y582" s="13"/>
      <c r="Z582" s="13"/>
      <c r="AA582" s="13"/>
      <c r="AB582" s="13"/>
      <c r="AC582" s="13"/>
      <c r="AD582" s="13"/>
      <c r="AE582" s="13"/>
      <c r="AT582" s="220" t="s">
        <v>291</v>
      </c>
      <c r="AU582" s="220" t="s">
        <v>87</v>
      </c>
      <c r="AV582" s="13" t="s">
        <v>87</v>
      </c>
      <c r="AW582" s="13" t="s">
        <v>31</v>
      </c>
      <c r="AX582" s="13" t="s">
        <v>75</v>
      </c>
      <c r="AY582" s="220" t="s">
        <v>283</v>
      </c>
    </row>
    <row r="583" s="13" customFormat="1">
      <c r="A583" s="13"/>
      <c r="B583" s="218"/>
      <c r="C583" s="13"/>
      <c r="D583" s="219" t="s">
        <v>291</v>
      </c>
      <c r="E583" s="220" t="s">
        <v>1</v>
      </c>
      <c r="F583" s="221" t="s">
        <v>834</v>
      </c>
      <c r="G583" s="13"/>
      <c r="H583" s="222">
        <v>4.2000000000000002</v>
      </c>
      <c r="I583" s="223"/>
      <c r="J583" s="13"/>
      <c r="K583" s="13"/>
      <c r="L583" s="218"/>
      <c r="M583" s="224"/>
      <c r="N583" s="225"/>
      <c r="O583" s="225"/>
      <c r="P583" s="225"/>
      <c r="Q583" s="225"/>
      <c r="R583" s="225"/>
      <c r="S583" s="225"/>
      <c r="T583" s="226"/>
      <c r="U583" s="13"/>
      <c r="V583" s="13"/>
      <c r="W583" s="13"/>
      <c r="X583" s="13"/>
      <c r="Y583" s="13"/>
      <c r="Z583" s="13"/>
      <c r="AA583" s="13"/>
      <c r="AB583" s="13"/>
      <c r="AC583" s="13"/>
      <c r="AD583" s="13"/>
      <c r="AE583" s="13"/>
      <c r="AT583" s="220" t="s">
        <v>291</v>
      </c>
      <c r="AU583" s="220" t="s">
        <v>87</v>
      </c>
      <c r="AV583" s="13" t="s">
        <v>87</v>
      </c>
      <c r="AW583" s="13" t="s">
        <v>31</v>
      </c>
      <c r="AX583" s="13" t="s">
        <v>75</v>
      </c>
      <c r="AY583" s="220" t="s">
        <v>283</v>
      </c>
    </row>
    <row r="584" s="14" customFormat="1">
      <c r="A584" s="14"/>
      <c r="B584" s="227"/>
      <c r="C584" s="14"/>
      <c r="D584" s="219" t="s">
        <v>291</v>
      </c>
      <c r="E584" s="228" t="s">
        <v>1</v>
      </c>
      <c r="F584" s="229" t="s">
        <v>293</v>
      </c>
      <c r="G584" s="14"/>
      <c r="H584" s="230">
        <v>41.800000000000004</v>
      </c>
      <c r="I584" s="231"/>
      <c r="J584" s="14"/>
      <c r="K584" s="14"/>
      <c r="L584" s="227"/>
      <c r="M584" s="232"/>
      <c r="N584" s="233"/>
      <c r="O584" s="233"/>
      <c r="P584" s="233"/>
      <c r="Q584" s="233"/>
      <c r="R584" s="233"/>
      <c r="S584" s="233"/>
      <c r="T584" s="234"/>
      <c r="U584" s="14"/>
      <c r="V584" s="14"/>
      <c r="W584" s="14"/>
      <c r="X584" s="14"/>
      <c r="Y584" s="14"/>
      <c r="Z584" s="14"/>
      <c r="AA584" s="14"/>
      <c r="AB584" s="14"/>
      <c r="AC584" s="14"/>
      <c r="AD584" s="14"/>
      <c r="AE584" s="14"/>
      <c r="AT584" s="228" t="s">
        <v>291</v>
      </c>
      <c r="AU584" s="228" t="s">
        <v>87</v>
      </c>
      <c r="AV584" s="14" t="s">
        <v>289</v>
      </c>
      <c r="AW584" s="14" t="s">
        <v>31</v>
      </c>
      <c r="AX584" s="14" t="s">
        <v>82</v>
      </c>
      <c r="AY584" s="228" t="s">
        <v>283</v>
      </c>
    </row>
    <row r="585" s="2" customFormat="1" ht="16.5" customHeight="1">
      <c r="A585" s="37"/>
      <c r="B585" s="168"/>
      <c r="C585" s="204" t="s">
        <v>835</v>
      </c>
      <c r="D585" s="204" t="s">
        <v>285</v>
      </c>
      <c r="E585" s="205" t="s">
        <v>836</v>
      </c>
      <c r="F585" s="206" t="s">
        <v>837</v>
      </c>
      <c r="G585" s="207" t="s">
        <v>373</v>
      </c>
      <c r="H585" s="208">
        <v>2</v>
      </c>
      <c r="I585" s="209"/>
      <c r="J585" s="210">
        <f>ROUND(I585*H585,2)</f>
        <v>0</v>
      </c>
      <c r="K585" s="211"/>
      <c r="L585" s="38"/>
      <c r="M585" s="212" t="s">
        <v>1</v>
      </c>
      <c r="N585" s="213" t="s">
        <v>41</v>
      </c>
      <c r="O585" s="81"/>
      <c r="P585" s="214">
        <f>O585*H585</f>
        <v>0</v>
      </c>
      <c r="Q585" s="214">
        <v>0</v>
      </c>
      <c r="R585" s="214">
        <f>Q585*H585</f>
        <v>0</v>
      </c>
      <c r="S585" s="214">
        <v>0.0089999999999999993</v>
      </c>
      <c r="T585" s="215">
        <f>S585*H585</f>
        <v>0.017999999999999999</v>
      </c>
      <c r="U585" s="37"/>
      <c r="V585" s="37"/>
      <c r="W585" s="37"/>
      <c r="X585" s="37"/>
      <c r="Y585" s="37"/>
      <c r="Z585" s="37"/>
      <c r="AA585" s="37"/>
      <c r="AB585" s="37"/>
      <c r="AC585" s="37"/>
      <c r="AD585" s="37"/>
      <c r="AE585" s="37"/>
      <c r="AR585" s="216" t="s">
        <v>289</v>
      </c>
      <c r="AT585" s="216" t="s">
        <v>285</v>
      </c>
      <c r="AU585" s="216" t="s">
        <v>87</v>
      </c>
      <c r="AY585" s="18" t="s">
        <v>283</v>
      </c>
      <c r="BE585" s="217">
        <f>IF(N585="základná",J585,0)</f>
        <v>0</v>
      </c>
      <c r="BF585" s="217">
        <f>IF(N585="znížená",J585,0)</f>
        <v>0</v>
      </c>
      <c r="BG585" s="217">
        <f>IF(N585="zákl. prenesená",J585,0)</f>
        <v>0</v>
      </c>
      <c r="BH585" s="217">
        <f>IF(N585="zníž. prenesená",J585,0)</f>
        <v>0</v>
      </c>
      <c r="BI585" s="217">
        <f>IF(N585="nulová",J585,0)</f>
        <v>0</v>
      </c>
      <c r="BJ585" s="18" t="s">
        <v>87</v>
      </c>
      <c r="BK585" s="217">
        <f>ROUND(I585*H585,2)</f>
        <v>0</v>
      </c>
      <c r="BL585" s="18" t="s">
        <v>289</v>
      </c>
      <c r="BM585" s="216" t="s">
        <v>838</v>
      </c>
    </row>
    <row r="586" s="2" customFormat="1" ht="33" customHeight="1">
      <c r="A586" s="37"/>
      <c r="B586" s="168"/>
      <c r="C586" s="204" t="s">
        <v>839</v>
      </c>
      <c r="D586" s="204" t="s">
        <v>285</v>
      </c>
      <c r="E586" s="205" t="s">
        <v>840</v>
      </c>
      <c r="F586" s="206" t="s">
        <v>841</v>
      </c>
      <c r="G586" s="207" t="s">
        <v>288</v>
      </c>
      <c r="H586" s="208">
        <v>2413.1700000000001</v>
      </c>
      <c r="I586" s="209"/>
      <c r="J586" s="210">
        <f>ROUND(I586*H586,2)</f>
        <v>0</v>
      </c>
      <c r="K586" s="211"/>
      <c r="L586" s="38"/>
      <c r="M586" s="212" t="s">
        <v>1</v>
      </c>
      <c r="N586" s="213" t="s">
        <v>41</v>
      </c>
      <c r="O586" s="81"/>
      <c r="P586" s="214">
        <f>O586*H586</f>
        <v>0</v>
      </c>
      <c r="Q586" s="214">
        <v>0</v>
      </c>
      <c r="R586" s="214">
        <f>Q586*H586</f>
        <v>0</v>
      </c>
      <c r="S586" s="214">
        <v>0.02</v>
      </c>
      <c r="T586" s="215">
        <f>S586*H586</f>
        <v>48.263400000000004</v>
      </c>
      <c r="U586" s="37"/>
      <c r="V586" s="37"/>
      <c r="W586" s="37"/>
      <c r="X586" s="37"/>
      <c r="Y586" s="37"/>
      <c r="Z586" s="37"/>
      <c r="AA586" s="37"/>
      <c r="AB586" s="37"/>
      <c r="AC586" s="37"/>
      <c r="AD586" s="37"/>
      <c r="AE586" s="37"/>
      <c r="AR586" s="216" t="s">
        <v>289</v>
      </c>
      <c r="AT586" s="216" t="s">
        <v>285</v>
      </c>
      <c r="AU586" s="216" t="s">
        <v>87</v>
      </c>
      <c r="AY586" s="18" t="s">
        <v>283</v>
      </c>
      <c r="BE586" s="217">
        <f>IF(N586="základná",J586,0)</f>
        <v>0</v>
      </c>
      <c r="BF586" s="217">
        <f>IF(N586="znížená",J586,0)</f>
        <v>0</v>
      </c>
      <c r="BG586" s="217">
        <f>IF(N586="zákl. prenesená",J586,0)</f>
        <v>0</v>
      </c>
      <c r="BH586" s="217">
        <f>IF(N586="zníž. prenesená",J586,0)</f>
        <v>0</v>
      </c>
      <c r="BI586" s="217">
        <f>IF(N586="nulová",J586,0)</f>
        <v>0</v>
      </c>
      <c r="BJ586" s="18" t="s">
        <v>87</v>
      </c>
      <c r="BK586" s="217">
        <f>ROUND(I586*H586,2)</f>
        <v>0</v>
      </c>
      <c r="BL586" s="18" t="s">
        <v>289</v>
      </c>
      <c r="BM586" s="216" t="s">
        <v>842</v>
      </c>
    </row>
    <row r="587" s="15" customFormat="1">
      <c r="A587" s="15"/>
      <c r="B587" s="235"/>
      <c r="C587" s="15"/>
      <c r="D587" s="219" t="s">
        <v>291</v>
      </c>
      <c r="E587" s="236" t="s">
        <v>1</v>
      </c>
      <c r="F587" s="237" t="s">
        <v>706</v>
      </c>
      <c r="G587" s="15"/>
      <c r="H587" s="236" t="s">
        <v>1</v>
      </c>
      <c r="I587" s="238"/>
      <c r="J587" s="15"/>
      <c r="K587" s="15"/>
      <c r="L587" s="235"/>
      <c r="M587" s="239"/>
      <c r="N587" s="240"/>
      <c r="O587" s="240"/>
      <c r="P587" s="240"/>
      <c r="Q587" s="240"/>
      <c r="R587" s="240"/>
      <c r="S587" s="240"/>
      <c r="T587" s="241"/>
      <c r="U587" s="15"/>
      <c r="V587" s="15"/>
      <c r="W587" s="15"/>
      <c r="X587" s="15"/>
      <c r="Y587" s="15"/>
      <c r="Z587" s="15"/>
      <c r="AA587" s="15"/>
      <c r="AB587" s="15"/>
      <c r="AC587" s="15"/>
      <c r="AD587" s="15"/>
      <c r="AE587" s="15"/>
      <c r="AT587" s="236" t="s">
        <v>291</v>
      </c>
      <c r="AU587" s="236" t="s">
        <v>87</v>
      </c>
      <c r="AV587" s="15" t="s">
        <v>82</v>
      </c>
      <c r="AW587" s="15" t="s">
        <v>31</v>
      </c>
      <c r="AX587" s="15" t="s">
        <v>75</v>
      </c>
      <c r="AY587" s="236" t="s">
        <v>283</v>
      </c>
    </row>
    <row r="588" s="13" customFormat="1">
      <c r="A588" s="13"/>
      <c r="B588" s="218"/>
      <c r="C588" s="13"/>
      <c r="D588" s="219" t="s">
        <v>291</v>
      </c>
      <c r="E588" s="220" t="s">
        <v>1</v>
      </c>
      <c r="F588" s="221" t="s">
        <v>843</v>
      </c>
      <c r="G588" s="13"/>
      <c r="H588" s="222">
        <v>283.14999999999998</v>
      </c>
      <c r="I588" s="223"/>
      <c r="J588" s="13"/>
      <c r="K588" s="13"/>
      <c r="L588" s="218"/>
      <c r="M588" s="224"/>
      <c r="N588" s="225"/>
      <c r="O588" s="225"/>
      <c r="P588" s="225"/>
      <c r="Q588" s="225"/>
      <c r="R588" s="225"/>
      <c r="S588" s="225"/>
      <c r="T588" s="226"/>
      <c r="U588" s="13"/>
      <c r="V588" s="13"/>
      <c r="W588" s="13"/>
      <c r="X588" s="13"/>
      <c r="Y588" s="13"/>
      <c r="Z588" s="13"/>
      <c r="AA588" s="13"/>
      <c r="AB588" s="13"/>
      <c r="AC588" s="13"/>
      <c r="AD588" s="13"/>
      <c r="AE588" s="13"/>
      <c r="AT588" s="220" t="s">
        <v>291</v>
      </c>
      <c r="AU588" s="220" t="s">
        <v>87</v>
      </c>
      <c r="AV588" s="13" t="s">
        <v>87</v>
      </c>
      <c r="AW588" s="13" t="s">
        <v>31</v>
      </c>
      <c r="AX588" s="13" t="s">
        <v>75</v>
      </c>
      <c r="AY588" s="220" t="s">
        <v>283</v>
      </c>
    </row>
    <row r="589" s="15" customFormat="1">
      <c r="A589" s="15"/>
      <c r="B589" s="235"/>
      <c r="C589" s="15"/>
      <c r="D589" s="219" t="s">
        <v>291</v>
      </c>
      <c r="E589" s="236" t="s">
        <v>1</v>
      </c>
      <c r="F589" s="237" t="s">
        <v>404</v>
      </c>
      <c r="G589" s="15"/>
      <c r="H589" s="236" t="s">
        <v>1</v>
      </c>
      <c r="I589" s="238"/>
      <c r="J589" s="15"/>
      <c r="K589" s="15"/>
      <c r="L589" s="235"/>
      <c r="M589" s="239"/>
      <c r="N589" s="240"/>
      <c r="O589" s="240"/>
      <c r="P589" s="240"/>
      <c r="Q589" s="240"/>
      <c r="R589" s="240"/>
      <c r="S589" s="240"/>
      <c r="T589" s="241"/>
      <c r="U589" s="15"/>
      <c r="V589" s="15"/>
      <c r="W589" s="15"/>
      <c r="X589" s="15"/>
      <c r="Y589" s="15"/>
      <c r="Z589" s="15"/>
      <c r="AA589" s="15"/>
      <c r="AB589" s="15"/>
      <c r="AC589" s="15"/>
      <c r="AD589" s="15"/>
      <c r="AE589" s="15"/>
      <c r="AT589" s="236" t="s">
        <v>291</v>
      </c>
      <c r="AU589" s="236" t="s">
        <v>87</v>
      </c>
      <c r="AV589" s="15" t="s">
        <v>82</v>
      </c>
      <c r="AW589" s="15" t="s">
        <v>31</v>
      </c>
      <c r="AX589" s="15" t="s">
        <v>75</v>
      </c>
      <c r="AY589" s="236" t="s">
        <v>283</v>
      </c>
    </row>
    <row r="590" s="13" customFormat="1">
      <c r="A590" s="13"/>
      <c r="B590" s="218"/>
      <c r="C590" s="13"/>
      <c r="D590" s="219" t="s">
        <v>291</v>
      </c>
      <c r="E590" s="220" t="s">
        <v>1</v>
      </c>
      <c r="F590" s="221" t="s">
        <v>844</v>
      </c>
      <c r="G590" s="13"/>
      <c r="H590" s="222">
        <v>167.16</v>
      </c>
      <c r="I590" s="223"/>
      <c r="J590" s="13"/>
      <c r="K590" s="13"/>
      <c r="L590" s="218"/>
      <c r="M590" s="224"/>
      <c r="N590" s="225"/>
      <c r="O590" s="225"/>
      <c r="P590" s="225"/>
      <c r="Q590" s="225"/>
      <c r="R590" s="225"/>
      <c r="S590" s="225"/>
      <c r="T590" s="226"/>
      <c r="U590" s="13"/>
      <c r="V590" s="13"/>
      <c r="W590" s="13"/>
      <c r="X590" s="13"/>
      <c r="Y590" s="13"/>
      <c r="Z590" s="13"/>
      <c r="AA590" s="13"/>
      <c r="AB590" s="13"/>
      <c r="AC590" s="13"/>
      <c r="AD590" s="13"/>
      <c r="AE590" s="13"/>
      <c r="AT590" s="220" t="s">
        <v>291</v>
      </c>
      <c r="AU590" s="220" t="s">
        <v>87</v>
      </c>
      <c r="AV590" s="13" t="s">
        <v>87</v>
      </c>
      <c r="AW590" s="13" t="s">
        <v>31</v>
      </c>
      <c r="AX590" s="13" t="s">
        <v>75</v>
      </c>
      <c r="AY590" s="220" t="s">
        <v>283</v>
      </c>
    </row>
    <row r="591" s="13" customFormat="1">
      <c r="A591" s="13"/>
      <c r="B591" s="218"/>
      <c r="C591" s="13"/>
      <c r="D591" s="219" t="s">
        <v>291</v>
      </c>
      <c r="E591" s="220" t="s">
        <v>1</v>
      </c>
      <c r="F591" s="221" t="s">
        <v>845</v>
      </c>
      <c r="G591" s="13"/>
      <c r="H591" s="222">
        <v>164.69999999999999</v>
      </c>
      <c r="I591" s="223"/>
      <c r="J591" s="13"/>
      <c r="K591" s="13"/>
      <c r="L591" s="218"/>
      <c r="M591" s="224"/>
      <c r="N591" s="225"/>
      <c r="O591" s="225"/>
      <c r="P591" s="225"/>
      <c r="Q591" s="225"/>
      <c r="R591" s="225"/>
      <c r="S591" s="225"/>
      <c r="T591" s="226"/>
      <c r="U591" s="13"/>
      <c r="V591" s="13"/>
      <c r="W591" s="13"/>
      <c r="X591" s="13"/>
      <c r="Y591" s="13"/>
      <c r="Z591" s="13"/>
      <c r="AA591" s="13"/>
      <c r="AB591" s="13"/>
      <c r="AC591" s="13"/>
      <c r="AD591" s="13"/>
      <c r="AE591" s="13"/>
      <c r="AT591" s="220" t="s">
        <v>291</v>
      </c>
      <c r="AU591" s="220" t="s">
        <v>87</v>
      </c>
      <c r="AV591" s="13" t="s">
        <v>87</v>
      </c>
      <c r="AW591" s="13" t="s">
        <v>31</v>
      </c>
      <c r="AX591" s="13" t="s">
        <v>75</v>
      </c>
      <c r="AY591" s="220" t="s">
        <v>283</v>
      </c>
    </row>
    <row r="592" s="13" customFormat="1">
      <c r="A592" s="13"/>
      <c r="B592" s="218"/>
      <c r="C592" s="13"/>
      <c r="D592" s="219" t="s">
        <v>291</v>
      </c>
      <c r="E592" s="220" t="s">
        <v>1</v>
      </c>
      <c r="F592" s="221" t="s">
        <v>846</v>
      </c>
      <c r="G592" s="13"/>
      <c r="H592" s="222">
        <v>91.439999999999998</v>
      </c>
      <c r="I592" s="223"/>
      <c r="J592" s="13"/>
      <c r="K592" s="13"/>
      <c r="L592" s="218"/>
      <c r="M592" s="224"/>
      <c r="N592" s="225"/>
      <c r="O592" s="225"/>
      <c r="P592" s="225"/>
      <c r="Q592" s="225"/>
      <c r="R592" s="225"/>
      <c r="S592" s="225"/>
      <c r="T592" s="226"/>
      <c r="U592" s="13"/>
      <c r="V592" s="13"/>
      <c r="W592" s="13"/>
      <c r="X592" s="13"/>
      <c r="Y592" s="13"/>
      <c r="Z592" s="13"/>
      <c r="AA592" s="13"/>
      <c r="AB592" s="13"/>
      <c r="AC592" s="13"/>
      <c r="AD592" s="13"/>
      <c r="AE592" s="13"/>
      <c r="AT592" s="220" t="s">
        <v>291</v>
      </c>
      <c r="AU592" s="220" t="s">
        <v>87</v>
      </c>
      <c r="AV592" s="13" t="s">
        <v>87</v>
      </c>
      <c r="AW592" s="13" t="s">
        <v>31</v>
      </c>
      <c r="AX592" s="13" t="s">
        <v>75</v>
      </c>
      <c r="AY592" s="220" t="s">
        <v>283</v>
      </c>
    </row>
    <row r="593" s="15" customFormat="1">
      <c r="A593" s="15"/>
      <c r="B593" s="235"/>
      <c r="C593" s="15"/>
      <c r="D593" s="219" t="s">
        <v>291</v>
      </c>
      <c r="E593" s="236" t="s">
        <v>1</v>
      </c>
      <c r="F593" s="237" t="s">
        <v>413</v>
      </c>
      <c r="G593" s="15"/>
      <c r="H593" s="236" t="s">
        <v>1</v>
      </c>
      <c r="I593" s="238"/>
      <c r="J593" s="15"/>
      <c r="K593" s="15"/>
      <c r="L593" s="235"/>
      <c r="M593" s="239"/>
      <c r="N593" s="240"/>
      <c r="O593" s="240"/>
      <c r="P593" s="240"/>
      <c r="Q593" s="240"/>
      <c r="R593" s="240"/>
      <c r="S593" s="240"/>
      <c r="T593" s="241"/>
      <c r="U593" s="15"/>
      <c r="V593" s="15"/>
      <c r="W593" s="15"/>
      <c r="X593" s="15"/>
      <c r="Y593" s="15"/>
      <c r="Z593" s="15"/>
      <c r="AA593" s="15"/>
      <c r="AB593" s="15"/>
      <c r="AC593" s="15"/>
      <c r="AD593" s="15"/>
      <c r="AE593" s="15"/>
      <c r="AT593" s="236" t="s">
        <v>291</v>
      </c>
      <c r="AU593" s="236" t="s">
        <v>87</v>
      </c>
      <c r="AV593" s="15" t="s">
        <v>82</v>
      </c>
      <c r="AW593" s="15" t="s">
        <v>31</v>
      </c>
      <c r="AX593" s="15" t="s">
        <v>75</v>
      </c>
      <c r="AY593" s="236" t="s">
        <v>283</v>
      </c>
    </row>
    <row r="594" s="13" customFormat="1">
      <c r="A594" s="13"/>
      <c r="B594" s="218"/>
      <c r="C594" s="13"/>
      <c r="D594" s="219" t="s">
        <v>291</v>
      </c>
      <c r="E594" s="220" t="s">
        <v>1</v>
      </c>
      <c r="F594" s="221" t="s">
        <v>847</v>
      </c>
      <c r="G594" s="13"/>
      <c r="H594" s="222">
        <v>186.52000000000001</v>
      </c>
      <c r="I594" s="223"/>
      <c r="J594" s="13"/>
      <c r="K594" s="13"/>
      <c r="L594" s="218"/>
      <c r="M594" s="224"/>
      <c r="N594" s="225"/>
      <c r="O594" s="225"/>
      <c r="P594" s="225"/>
      <c r="Q594" s="225"/>
      <c r="R594" s="225"/>
      <c r="S594" s="225"/>
      <c r="T594" s="226"/>
      <c r="U594" s="13"/>
      <c r="V594" s="13"/>
      <c r="W594" s="13"/>
      <c r="X594" s="13"/>
      <c r="Y594" s="13"/>
      <c r="Z594" s="13"/>
      <c r="AA594" s="13"/>
      <c r="AB594" s="13"/>
      <c r="AC594" s="13"/>
      <c r="AD594" s="13"/>
      <c r="AE594" s="13"/>
      <c r="AT594" s="220" t="s">
        <v>291</v>
      </c>
      <c r="AU594" s="220" t="s">
        <v>87</v>
      </c>
      <c r="AV594" s="13" t="s">
        <v>87</v>
      </c>
      <c r="AW594" s="13" t="s">
        <v>31</v>
      </c>
      <c r="AX594" s="13" t="s">
        <v>75</v>
      </c>
      <c r="AY594" s="220" t="s">
        <v>283</v>
      </c>
    </row>
    <row r="595" s="13" customFormat="1">
      <c r="A595" s="13"/>
      <c r="B595" s="218"/>
      <c r="C595" s="13"/>
      <c r="D595" s="219" t="s">
        <v>291</v>
      </c>
      <c r="E595" s="220" t="s">
        <v>1</v>
      </c>
      <c r="F595" s="221" t="s">
        <v>848</v>
      </c>
      <c r="G595" s="13"/>
      <c r="H595" s="222">
        <v>212.75999999999999</v>
      </c>
      <c r="I595" s="223"/>
      <c r="J595" s="13"/>
      <c r="K595" s="13"/>
      <c r="L595" s="218"/>
      <c r="M595" s="224"/>
      <c r="N595" s="225"/>
      <c r="O595" s="225"/>
      <c r="P595" s="225"/>
      <c r="Q595" s="225"/>
      <c r="R595" s="225"/>
      <c r="S595" s="225"/>
      <c r="T595" s="226"/>
      <c r="U595" s="13"/>
      <c r="V595" s="13"/>
      <c r="W595" s="13"/>
      <c r="X595" s="13"/>
      <c r="Y595" s="13"/>
      <c r="Z595" s="13"/>
      <c r="AA595" s="13"/>
      <c r="AB595" s="13"/>
      <c r="AC595" s="13"/>
      <c r="AD595" s="13"/>
      <c r="AE595" s="13"/>
      <c r="AT595" s="220" t="s">
        <v>291</v>
      </c>
      <c r="AU595" s="220" t="s">
        <v>87</v>
      </c>
      <c r="AV595" s="13" t="s">
        <v>87</v>
      </c>
      <c r="AW595" s="13" t="s">
        <v>31</v>
      </c>
      <c r="AX595" s="13" t="s">
        <v>75</v>
      </c>
      <c r="AY595" s="220" t="s">
        <v>283</v>
      </c>
    </row>
    <row r="596" s="13" customFormat="1">
      <c r="A596" s="13"/>
      <c r="B596" s="218"/>
      <c r="C596" s="13"/>
      <c r="D596" s="219" t="s">
        <v>291</v>
      </c>
      <c r="E596" s="220" t="s">
        <v>1</v>
      </c>
      <c r="F596" s="221" t="s">
        <v>849</v>
      </c>
      <c r="G596" s="13"/>
      <c r="H596" s="222">
        <v>27.399999999999999</v>
      </c>
      <c r="I596" s="223"/>
      <c r="J596" s="13"/>
      <c r="K596" s="13"/>
      <c r="L596" s="218"/>
      <c r="M596" s="224"/>
      <c r="N596" s="225"/>
      <c r="O596" s="225"/>
      <c r="P596" s="225"/>
      <c r="Q596" s="225"/>
      <c r="R596" s="225"/>
      <c r="S596" s="225"/>
      <c r="T596" s="226"/>
      <c r="U596" s="13"/>
      <c r="V596" s="13"/>
      <c r="W596" s="13"/>
      <c r="X596" s="13"/>
      <c r="Y596" s="13"/>
      <c r="Z596" s="13"/>
      <c r="AA596" s="13"/>
      <c r="AB596" s="13"/>
      <c r="AC596" s="13"/>
      <c r="AD596" s="13"/>
      <c r="AE596" s="13"/>
      <c r="AT596" s="220" t="s">
        <v>291</v>
      </c>
      <c r="AU596" s="220" t="s">
        <v>87</v>
      </c>
      <c r="AV596" s="13" t="s">
        <v>87</v>
      </c>
      <c r="AW596" s="13" t="s">
        <v>31</v>
      </c>
      <c r="AX596" s="13" t="s">
        <v>75</v>
      </c>
      <c r="AY596" s="220" t="s">
        <v>283</v>
      </c>
    </row>
    <row r="597" s="15" customFormat="1">
      <c r="A597" s="15"/>
      <c r="B597" s="235"/>
      <c r="C597" s="15"/>
      <c r="D597" s="219" t="s">
        <v>291</v>
      </c>
      <c r="E597" s="236" t="s">
        <v>1</v>
      </c>
      <c r="F597" s="237" t="s">
        <v>414</v>
      </c>
      <c r="G597" s="15"/>
      <c r="H597" s="236" t="s">
        <v>1</v>
      </c>
      <c r="I597" s="238"/>
      <c r="J597" s="15"/>
      <c r="K597" s="15"/>
      <c r="L597" s="235"/>
      <c r="M597" s="239"/>
      <c r="N597" s="240"/>
      <c r="O597" s="240"/>
      <c r="P597" s="240"/>
      <c r="Q597" s="240"/>
      <c r="R597" s="240"/>
      <c r="S597" s="240"/>
      <c r="T597" s="241"/>
      <c r="U597" s="15"/>
      <c r="V597" s="15"/>
      <c r="W597" s="15"/>
      <c r="X597" s="15"/>
      <c r="Y597" s="15"/>
      <c r="Z597" s="15"/>
      <c r="AA597" s="15"/>
      <c r="AB597" s="15"/>
      <c r="AC597" s="15"/>
      <c r="AD597" s="15"/>
      <c r="AE597" s="15"/>
      <c r="AT597" s="236" t="s">
        <v>291</v>
      </c>
      <c r="AU597" s="236" t="s">
        <v>87</v>
      </c>
      <c r="AV597" s="15" t="s">
        <v>82</v>
      </c>
      <c r="AW597" s="15" t="s">
        <v>31</v>
      </c>
      <c r="AX597" s="15" t="s">
        <v>75</v>
      </c>
      <c r="AY597" s="236" t="s">
        <v>283</v>
      </c>
    </row>
    <row r="598" s="13" customFormat="1">
      <c r="A598" s="13"/>
      <c r="B598" s="218"/>
      <c r="C598" s="13"/>
      <c r="D598" s="219" t="s">
        <v>291</v>
      </c>
      <c r="E598" s="220" t="s">
        <v>1</v>
      </c>
      <c r="F598" s="221" t="s">
        <v>847</v>
      </c>
      <c r="G598" s="13"/>
      <c r="H598" s="222">
        <v>186.52000000000001</v>
      </c>
      <c r="I598" s="223"/>
      <c r="J598" s="13"/>
      <c r="K598" s="13"/>
      <c r="L598" s="218"/>
      <c r="M598" s="224"/>
      <c r="N598" s="225"/>
      <c r="O598" s="225"/>
      <c r="P598" s="225"/>
      <c r="Q598" s="225"/>
      <c r="R598" s="225"/>
      <c r="S598" s="225"/>
      <c r="T598" s="226"/>
      <c r="U598" s="13"/>
      <c r="V598" s="13"/>
      <c r="W598" s="13"/>
      <c r="X598" s="13"/>
      <c r="Y598" s="13"/>
      <c r="Z598" s="13"/>
      <c r="AA598" s="13"/>
      <c r="AB598" s="13"/>
      <c r="AC598" s="13"/>
      <c r="AD598" s="13"/>
      <c r="AE598" s="13"/>
      <c r="AT598" s="220" t="s">
        <v>291</v>
      </c>
      <c r="AU598" s="220" t="s">
        <v>87</v>
      </c>
      <c r="AV598" s="13" t="s">
        <v>87</v>
      </c>
      <c r="AW598" s="13" t="s">
        <v>31</v>
      </c>
      <c r="AX598" s="13" t="s">
        <v>75</v>
      </c>
      <c r="AY598" s="220" t="s">
        <v>283</v>
      </c>
    </row>
    <row r="599" s="13" customFormat="1">
      <c r="A599" s="13"/>
      <c r="B599" s="218"/>
      <c r="C599" s="13"/>
      <c r="D599" s="219" t="s">
        <v>291</v>
      </c>
      <c r="E599" s="220" t="s">
        <v>1</v>
      </c>
      <c r="F599" s="221" t="s">
        <v>848</v>
      </c>
      <c r="G599" s="13"/>
      <c r="H599" s="222">
        <v>212.75999999999999</v>
      </c>
      <c r="I599" s="223"/>
      <c r="J599" s="13"/>
      <c r="K599" s="13"/>
      <c r="L599" s="218"/>
      <c r="M599" s="224"/>
      <c r="N599" s="225"/>
      <c r="O599" s="225"/>
      <c r="P599" s="225"/>
      <c r="Q599" s="225"/>
      <c r="R599" s="225"/>
      <c r="S599" s="225"/>
      <c r="T599" s="226"/>
      <c r="U599" s="13"/>
      <c r="V599" s="13"/>
      <c r="W599" s="13"/>
      <c r="X599" s="13"/>
      <c r="Y599" s="13"/>
      <c r="Z599" s="13"/>
      <c r="AA599" s="13"/>
      <c r="AB599" s="13"/>
      <c r="AC599" s="13"/>
      <c r="AD599" s="13"/>
      <c r="AE599" s="13"/>
      <c r="AT599" s="220" t="s">
        <v>291</v>
      </c>
      <c r="AU599" s="220" t="s">
        <v>87</v>
      </c>
      <c r="AV599" s="13" t="s">
        <v>87</v>
      </c>
      <c r="AW599" s="13" t="s">
        <v>31</v>
      </c>
      <c r="AX599" s="13" t="s">
        <v>75</v>
      </c>
      <c r="AY599" s="220" t="s">
        <v>283</v>
      </c>
    </row>
    <row r="600" s="13" customFormat="1">
      <c r="A600" s="13"/>
      <c r="B600" s="218"/>
      <c r="C600" s="13"/>
      <c r="D600" s="219" t="s">
        <v>291</v>
      </c>
      <c r="E600" s="220" t="s">
        <v>1</v>
      </c>
      <c r="F600" s="221" t="s">
        <v>849</v>
      </c>
      <c r="G600" s="13"/>
      <c r="H600" s="222">
        <v>27.399999999999999</v>
      </c>
      <c r="I600" s="223"/>
      <c r="J600" s="13"/>
      <c r="K600" s="13"/>
      <c r="L600" s="218"/>
      <c r="M600" s="224"/>
      <c r="N600" s="225"/>
      <c r="O600" s="225"/>
      <c r="P600" s="225"/>
      <c r="Q600" s="225"/>
      <c r="R600" s="225"/>
      <c r="S600" s="225"/>
      <c r="T600" s="226"/>
      <c r="U600" s="13"/>
      <c r="V600" s="13"/>
      <c r="W600" s="13"/>
      <c r="X600" s="13"/>
      <c r="Y600" s="13"/>
      <c r="Z600" s="13"/>
      <c r="AA600" s="13"/>
      <c r="AB600" s="13"/>
      <c r="AC600" s="13"/>
      <c r="AD600" s="13"/>
      <c r="AE600" s="13"/>
      <c r="AT600" s="220" t="s">
        <v>291</v>
      </c>
      <c r="AU600" s="220" t="s">
        <v>87</v>
      </c>
      <c r="AV600" s="13" t="s">
        <v>87</v>
      </c>
      <c r="AW600" s="13" t="s">
        <v>31</v>
      </c>
      <c r="AX600" s="13" t="s">
        <v>75</v>
      </c>
      <c r="AY600" s="220" t="s">
        <v>283</v>
      </c>
    </row>
    <row r="601" s="15" customFormat="1">
      <c r="A601" s="15"/>
      <c r="B601" s="235"/>
      <c r="C601" s="15"/>
      <c r="D601" s="219" t="s">
        <v>291</v>
      </c>
      <c r="E601" s="236" t="s">
        <v>1</v>
      </c>
      <c r="F601" s="237" t="s">
        <v>415</v>
      </c>
      <c r="G601" s="15"/>
      <c r="H601" s="236" t="s">
        <v>1</v>
      </c>
      <c r="I601" s="238"/>
      <c r="J601" s="15"/>
      <c r="K601" s="15"/>
      <c r="L601" s="235"/>
      <c r="M601" s="239"/>
      <c r="N601" s="240"/>
      <c r="O601" s="240"/>
      <c r="P601" s="240"/>
      <c r="Q601" s="240"/>
      <c r="R601" s="240"/>
      <c r="S601" s="240"/>
      <c r="T601" s="241"/>
      <c r="U601" s="15"/>
      <c r="V601" s="15"/>
      <c r="W601" s="15"/>
      <c r="X601" s="15"/>
      <c r="Y601" s="15"/>
      <c r="Z601" s="15"/>
      <c r="AA601" s="15"/>
      <c r="AB601" s="15"/>
      <c r="AC601" s="15"/>
      <c r="AD601" s="15"/>
      <c r="AE601" s="15"/>
      <c r="AT601" s="236" t="s">
        <v>291</v>
      </c>
      <c r="AU601" s="236" t="s">
        <v>87</v>
      </c>
      <c r="AV601" s="15" t="s">
        <v>82</v>
      </c>
      <c r="AW601" s="15" t="s">
        <v>31</v>
      </c>
      <c r="AX601" s="15" t="s">
        <v>75</v>
      </c>
      <c r="AY601" s="236" t="s">
        <v>283</v>
      </c>
    </row>
    <row r="602" s="13" customFormat="1">
      <c r="A602" s="13"/>
      <c r="B602" s="218"/>
      <c r="C602" s="13"/>
      <c r="D602" s="219" t="s">
        <v>291</v>
      </c>
      <c r="E602" s="220" t="s">
        <v>1</v>
      </c>
      <c r="F602" s="221" t="s">
        <v>847</v>
      </c>
      <c r="G602" s="13"/>
      <c r="H602" s="222">
        <v>186.52000000000001</v>
      </c>
      <c r="I602" s="223"/>
      <c r="J602" s="13"/>
      <c r="K602" s="13"/>
      <c r="L602" s="218"/>
      <c r="M602" s="224"/>
      <c r="N602" s="225"/>
      <c r="O602" s="225"/>
      <c r="P602" s="225"/>
      <c r="Q602" s="225"/>
      <c r="R602" s="225"/>
      <c r="S602" s="225"/>
      <c r="T602" s="226"/>
      <c r="U602" s="13"/>
      <c r="V602" s="13"/>
      <c r="W602" s="13"/>
      <c r="X602" s="13"/>
      <c r="Y602" s="13"/>
      <c r="Z602" s="13"/>
      <c r="AA602" s="13"/>
      <c r="AB602" s="13"/>
      <c r="AC602" s="13"/>
      <c r="AD602" s="13"/>
      <c r="AE602" s="13"/>
      <c r="AT602" s="220" t="s">
        <v>291</v>
      </c>
      <c r="AU602" s="220" t="s">
        <v>87</v>
      </c>
      <c r="AV602" s="13" t="s">
        <v>87</v>
      </c>
      <c r="AW602" s="13" t="s">
        <v>31</v>
      </c>
      <c r="AX602" s="13" t="s">
        <v>75</v>
      </c>
      <c r="AY602" s="220" t="s">
        <v>283</v>
      </c>
    </row>
    <row r="603" s="13" customFormat="1">
      <c r="A603" s="13"/>
      <c r="B603" s="218"/>
      <c r="C603" s="13"/>
      <c r="D603" s="219" t="s">
        <v>291</v>
      </c>
      <c r="E603" s="220" t="s">
        <v>1</v>
      </c>
      <c r="F603" s="221" t="s">
        <v>848</v>
      </c>
      <c r="G603" s="13"/>
      <c r="H603" s="222">
        <v>212.75999999999999</v>
      </c>
      <c r="I603" s="223"/>
      <c r="J603" s="13"/>
      <c r="K603" s="13"/>
      <c r="L603" s="218"/>
      <c r="M603" s="224"/>
      <c r="N603" s="225"/>
      <c r="O603" s="225"/>
      <c r="P603" s="225"/>
      <c r="Q603" s="225"/>
      <c r="R603" s="225"/>
      <c r="S603" s="225"/>
      <c r="T603" s="226"/>
      <c r="U603" s="13"/>
      <c r="V603" s="13"/>
      <c r="W603" s="13"/>
      <c r="X603" s="13"/>
      <c r="Y603" s="13"/>
      <c r="Z603" s="13"/>
      <c r="AA603" s="13"/>
      <c r="AB603" s="13"/>
      <c r="AC603" s="13"/>
      <c r="AD603" s="13"/>
      <c r="AE603" s="13"/>
      <c r="AT603" s="220" t="s">
        <v>291</v>
      </c>
      <c r="AU603" s="220" t="s">
        <v>87</v>
      </c>
      <c r="AV603" s="13" t="s">
        <v>87</v>
      </c>
      <c r="AW603" s="13" t="s">
        <v>31</v>
      </c>
      <c r="AX603" s="13" t="s">
        <v>75</v>
      </c>
      <c r="AY603" s="220" t="s">
        <v>283</v>
      </c>
    </row>
    <row r="604" s="13" customFormat="1">
      <c r="A604" s="13"/>
      <c r="B604" s="218"/>
      <c r="C604" s="13"/>
      <c r="D604" s="219" t="s">
        <v>291</v>
      </c>
      <c r="E604" s="220" t="s">
        <v>1</v>
      </c>
      <c r="F604" s="221" t="s">
        <v>849</v>
      </c>
      <c r="G604" s="13"/>
      <c r="H604" s="222">
        <v>27.399999999999999</v>
      </c>
      <c r="I604" s="223"/>
      <c r="J604" s="13"/>
      <c r="K604" s="13"/>
      <c r="L604" s="218"/>
      <c r="M604" s="224"/>
      <c r="N604" s="225"/>
      <c r="O604" s="225"/>
      <c r="P604" s="225"/>
      <c r="Q604" s="225"/>
      <c r="R604" s="225"/>
      <c r="S604" s="225"/>
      <c r="T604" s="226"/>
      <c r="U604" s="13"/>
      <c r="V604" s="13"/>
      <c r="W604" s="13"/>
      <c r="X604" s="13"/>
      <c r="Y604" s="13"/>
      <c r="Z604" s="13"/>
      <c r="AA604" s="13"/>
      <c r="AB604" s="13"/>
      <c r="AC604" s="13"/>
      <c r="AD604" s="13"/>
      <c r="AE604" s="13"/>
      <c r="AT604" s="220" t="s">
        <v>291</v>
      </c>
      <c r="AU604" s="220" t="s">
        <v>87</v>
      </c>
      <c r="AV604" s="13" t="s">
        <v>87</v>
      </c>
      <c r="AW604" s="13" t="s">
        <v>31</v>
      </c>
      <c r="AX604" s="13" t="s">
        <v>75</v>
      </c>
      <c r="AY604" s="220" t="s">
        <v>283</v>
      </c>
    </row>
    <row r="605" s="15" customFormat="1">
      <c r="A605" s="15"/>
      <c r="B605" s="235"/>
      <c r="C605" s="15"/>
      <c r="D605" s="219" t="s">
        <v>291</v>
      </c>
      <c r="E605" s="236" t="s">
        <v>1</v>
      </c>
      <c r="F605" s="237" t="s">
        <v>416</v>
      </c>
      <c r="G605" s="15"/>
      <c r="H605" s="236" t="s">
        <v>1</v>
      </c>
      <c r="I605" s="238"/>
      <c r="J605" s="15"/>
      <c r="K605" s="15"/>
      <c r="L605" s="235"/>
      <c r="M605" s="239"/>
      <c r="N605" s="240"/>
      <c r="O605" s="240"/>
      <c r="P605" s="240"/>
      <c r="Q605" s="240"/>
      <c r="R605" s="240"/>
      <c r="S605" s="240"/>
      <c r="T605" s="241"/>
      <c r="U605" s="15"/>
      <c r="V605" s="15"/>
      <c r="W605" s="15"/>
      <c r="X605" s="15"/>
      <c r="Y605" s="15"/>
      <c r="Z605" s="15"/>
      <c r="AA605" s="15"/>
      <c r="AB605" s="15"/>
      <c r="AC605" s="15"/>
      <c r="AD605" s="15"/>
      <c r="AE605" s="15"/>
      <c r="AT605" s="236" t="s">
        <v>291</v>
      </c>
      <c r="AU605" s="236" t="s">
        <v>87</v>
      </c>
      <c r="AV605" s="15" t="s">
        <v>82</v>
      </c>
      <c r="AW605" s="15" t="s">
        <v>31</v>
      </c>
      <c r="AX605" s="15" t="s">
        <v>75</v>
      </c>
      <c r="AY605" s="236" t="s">
        <v>283</v>
      </c>
    </row>
    <row r="606" s="13" customFormat="1">
      <c r="A606" s="13"/>
      <c r="B606" s="218"/>
      <c r="C606" s="13"/>
      <c r="D606" s="219" t="s">
        <v>291</v>
      </c>
      <c r="E606" s="220" t="s">
        <v>1</v>
      </c>
      <c r="F606" s="221" t="s">
        <v>847</v>
      </c>
      <c r="G606" s="13"/>
      <c r="H606" s="222">
        <v>186.52000000000001</v>
      </c>
      <c r="I606" s="223"/>
      <c r="J606" s="13"/>
      <c r="K606" s="13"/>
      <c r="L606" s="218"/>
      <c r="M606" s="224"/>
      <c r="N606" s="225"/>
      <c r="O606" s="225"/>
      <c r="P606" s="225"/>
      <c r="Q606" s="225"/>
      <c r="R606" s="225"/>
      <c r="S606" s="225"/>
      <c r="T606" s="226"/>
      <c r="U606" s="13"/>
      <c r="V606" s="13"/>
      <c r="W606" s="13"/>
      <c r="X606" s="13"/>
      <c r="Y606" s="13"/>
      <c r="Z606" s="13"/>
      <c r="AA606" s="13"/>
      <c r="AB606" s="13"/>
      <c r="AC606" s="13"/>
      <c r="AD606" s="13"/>
      <c r="AE606" s="13"/>
      <c r="AT606" s="220" t="s">
        <v>291</v>
      </c>
      <c r="AU606" s="220" t="s">
        <v>87</v>
      </c>
      <c r="AV606" s="13" t="s">
        <v>87</v>
      </c>
      <c r="AW606" s="13" t="s">
        <v>31</v>
      </c>
      <c r="AX606" s="13" t="s">
        <v>75</v>
      </c>
      <c r="AY606" s="220" t="s">
        <v>283</v>
      </c>
    </row>
    <row r="607" s="13" customFormat="1">
      <c r="A607" s="13"/>
      <c r="B607" s="218"/>
      <c r="C607" s="13"/>
      <c r="D607" s="219" t="s">
        <v>291</v>
      </c>
      <c r="E607" s="220" t="s">
        <v>1</v>
      </c>
      <c r="F607" s="221" t="s">
        <v>848</v>
      </c>
      <c r="G607" s="13"/>
      <c r="H607" s="222">
        <v>212.75999999999999</v>
      </c>
      <c r="I607" s="223"/>
      <c r="J607" s="13"/>
      <c r="K607" s="13"/>
      <c r="L607" s="218"/>
      <c r="M607" s="224"/>
      <c r="N607" s="225"/>
      <c r="O607" s="225"/>
      <c r="P607" s="225"/>
      <c r="Q607" s="225"/>
      <c r="R607" s="225"/>
      <c r="S607" s="225"/>
      <c r="T607" s="226"/>
      <c r="U607" s="13"/>
      <c r="V607" s="13"/>
      <c r="W607" s="13"/>
      <c r="X607" s="13"/>
      <c r="Y607" s="13"/>
      <c r="Z607" s="13"/>
      <c r="AA607" s="13"/>
      <c r="AB607" s="13"/>
      <c r="AC607" s="13"/>
      <c r="AD607" s="13"/>
      <c r="AE607" s="13"/>
      <c r="AT607" s="220" t="s">
        <v>291</v>
      </c>
      <c r="AU607" s="220" t="s">
        <v>87</v>
      </c>
      <c r="AV607" s="13" t="s">
        <v>87</v>
      </c>
      <c r="AW607" s="13" t="s">
        <v>31</v>
      </c>
      <c r="AX607" s="13" t="s">
        <v>75</v>
      </c>
      <c r="AY607" s="220" t="s">
        <v>283</v>
      </c>
    </row>
    <row r="608" s="13" customFormat="1">
      <c r="A608" s="13"/>
      <c r="B608" s="218"/>
      <c r="C608" s="13"/>
      <c r="D608" s="219" t="s">
        <v>291</v>
      </c>
      <c r="E608" s="220" t="s">
        <v>1</v>
      </c>
      <c r="F608" s="221" t="s">
        <v>849</v>
      </c>
      <c r="G608" s="13"/>
      <c r="H608" s="222">
        <v>27.399999999999999</v>
      </c>
      <c r="I608" s="223"/>
      <c r="J608" s="13"/>
      <c r="K608" s="13"/>
      <c r="L608" s="218"/>
      <c r="M608" s="224"/>
      <c r="N608" s="225"/>
      <c r="O608" s="225"/>
      <c r="P608" s="225"/>
      <c r="Q608" s="225"/>
      <c r="R608" s="225"/>
      <c r="S608" s="225"/>
      <c r="T608" s="226"/>
      <c r="U608" s="13"/>
      <c r="V608" s="13"/>
      <c r="W608" s="13"/>
      <c r="X608" s="13"/>
      <c r="Y608" s="13"/>
      <c r="Z608" s="13"/>
      <c r="AA608" s="13"/>
      <c r="AB608" s="13"/>
      <c r="AC608" s="13"/>
      <c r="AD608" s="13"/>
      <c r="AE608" s="13"/>
      <c r="AT608" s="220" t="s">
        <v>291</v>
      </c>
      <c r="AU608" s="220" t="s">
        <v>87</v>
      </c>
      <c r="AV608" s="13" t="s">
        <v>87</v>
      </c>
      <c r="AW608" s="13" t="s">
        <v>31</v>
      </c>
      <c r="AX608" s="13" t="s">
        <v>75</v>
      </c>
      <c r="AY608" s="220" t="s">
        <v>283</v>
      </c>
    </row>
    <row r="609" s="14" customFormat="1">
      <c r="A609" s="14"/>
      <c r="B609" s="227"/>
      <c r="C609" s="14"/>
      <c r="D609" s="219" t="s">
        <v>291</v>
      </c>
      <c r="E609" s="228" t="s">
        <v>1</v>
      </c>
      <c r="F609" s="229" t="s">
        <v>293</v>
      </c>
      <c r="G609" s="14"/>
      <c r="H609" s="230">
        <v>2413.1700000000005</v>
      </c>
      <c r="I609" s="231"/>
      <c r="J609" s="14"/>
      <c r="K609" s="14"/>
      <c r="L609" s="227"/>
      <c r="M609" s="232"/>
      <c r="N609" s="233"/>
      <c r="O609" s="233"/>
      <c r="P609" s="233"/>
      <c r="Q609" s="233"/>
      <c r="R609" s="233"/>
      <c r="S609" s="233"/>
      <c r="T609" s="234"/>
      <c r="U609" s="14"/>
      <c r="V609" s="14"/>
      <c r="W609" s="14"/>
      <c r="X609" s="14"/>
      <c r="Y609" s="14"/>
      <c r="Z609" s="14"/>
      <c r="AA609" s="14"/>
      <c r="AB609" s="14"/>
      <c r="AC609" s="14"/>
      <c r="AD609" s="14"/>
      <c r="AE609" s="14"/>
      <c r="AT609" s="228" t="s">
        <v>291</v>
      </c>
      <c r="AU609" s="228" t="s">
        <v>87</v>
      </c>
      <c r="AV609" s="14" t="s">
        <v>289</v>
      </c>
      <c r="AW609" s="14" t="s">
        <v>31</v>
      </c>
      <c r="AX609" s="14" t="s">
        <v>82</v>
      </c>
      <c r="AY609" s="228" t="s">
        <v>283</v>
      </c>
    </row>
    <row r="610" s="2" customFormat="1" ht="33" customHeight="1">
      <c r="A610" s="37"/>
      <c r="B610" s="168"/>
      <c r="C610" s="204" t="s">
        <v>850</v>
      </c>
      <c r="D610" s="204" t="s">
        <v>285</v>
      </c>
      <c r="E610" s="205" t="s">
        <v>851</v>
      </c>
      <c r="F610" s="206" t="s">
        <v>852</v>
      </c>
      <c r="G610" s="207" t="s">
        <v>288</v>
      </c>
      <c r="H610" s="208">
        <v>8267.8580000000002</v>
      </c>
      <c r="I610" s="209"/>
      <c r="J610" s="210">
        <f>ROUND(I610*H610,2)</f>
        <v>0</v>
      </c>
      <c r="K610" s="211"/>
      <c r="L610" s="38"/>
      <c r="M610" s="212" t="s">
        <v>1</v>
      </c>
      <c r="N610" s="213" t="s">
        <v>41</v>
      </c>
      <c r="O610" s="81"/>
      <c r="P610" s="214">
        <f>O610*H610</f>
        <v>0</v>
      </c>
      <c r="Q610" s="214">
        <v>0</v>
      </c>
      <c r="R610" s="214">
        <f>Q610*H610</f>
        <v>0</v>
      </c>
      <c r="S610" s="214">
        <v>0.02</v>
      </c>
      <c r="T610" s="215">
        <f>S610*H610</f>
        <v>165.35715999999999</v>
      </c>
      <c r="U610" s="37"/>
      <c r="V610" s="37"/>
      <c r="W610" s="37"/>
      <c r="X610" s="37"/>
      <c r="Y610" s="37"/>
      <c r="Z610" s="37"/>
      <c r="AA610" s="37"/>
      <c r="AB610" s="37"/>
      <c r="AC610" s="37"/>
      <c r="AD610" s="37"/>
      <c r="AE610" s="37"/>
      <c r="AR610" s="216" t="s">
        <v>289</v>
      </c>
      <c r="AT610" s="216" t="s">
        <v>285</v>
      </c>
      <c r="AU610" s="216" t="s">
        <v>87</v>
      </c>
      <c r="AY610" s="18" t="s">
        <v>283</v>
      </c>
      <c r="BE610" s="217">
        <f>IF(N610="základná",J610,0)</f>
        <v>0</v>
      </c>
      <c r="BF610" s="217">
        <f>IF(N610="znížená",J610,0)</f>
        <v>0</v>
      </c>
      <c r="BG610" s="217">
        <f>IF(N610="zákl. prenesená",J610,0)</f>
        <v>0</v>
      </c>
      <c r="BH610" s="217">
        <f>IF(N610="zníž. prenesená",J610,0)</f>
        <v>0</v>
      </c>
      <c r="BI610" s="217">
        <f>IF(N610="nulová",J610,0)</f>
        <v>0</v>
      </c>
      <c r="BJ610" s="18" t="s">
        <v>87</v>
      </c>
      <c r="BK610" s="217">
        <f>ROUND(I610*H610,2)</f>
        <v>0</v>
      </c>
      <c r="BL610" s="18" t="s">
        <v>289</v>
      </c>
      <c r="BM610" s="216" t="s">
        <v>853</v>
      </c>
    </row>
    <row r="611" s="15" customFormat="1">
      <c r="A611" s="15"/>
      <c r="B611" s="235"/>
      <c r="C611" s="15"/>
      <c r="D611" s="219" t="s">
        <v>291</v>
      </c>
      <c r="E611" s="236" t="s">
        <v>1</v>
      </c>
      <c r="F611" s="237" t="s">
        <v>706</v>
      </c>
      <c r="G611" s="15"/>
      <c r="H611" s="236" t="s">
        <v>1</v>
      </c>
      <c r="I611" s="238"/>
      <c r="J611" s="15"/>
      <c r="K611" s="15"/>
      <c r="L611" s="235"/>
      <c r="M611" s="239"/>
      <c r="N611" s="240"/>
      <c r="O611" s="240"/>
      <c r="P611" s="240"/>
      <c r="Q611" s="240"/>
      <c r="R611" s="240"/>
      <c r="S611" s="240"/>
      <c r="T611" s="241"/>
      <c r="U611" s="15"/>
      <c r="V611" s="15"/>
      <c r="W611" s="15"/>
      <c r="X611" s="15"/>
      <c r="Y611" s="15"/>
      <c r="Z611" s="15"/>
      <c r="AA611" s="15"/>
      <c r="AB611" s="15"/>
      <c r="AC611" s="15"/>
      <c r="AD611" s="15"/>
      <c r="AE611" s="15"/>
      <c r="AT611" s="236" t="s">
        <v>291</v>
      </c>
      <c r="AU611" s="236" t="s">
        <v>87</v>
      </c>
      <c r="AV611" s="15" t="s">
        <v>82</v>
      </c>
      <c r="AW611" s="15" t="s">
        <v>31</v>
      </c>
      <c r="AX611" s="15" t="s">
        <v>75</v>
      </c>
      <c r="AY611" s="236" t="s">
        <v>283</v>
      </c>
    </row>
    <row r="612" s="13" customFormat="1">
      <c r="A612" s="13"/>
      <c r="B612" s="218"/>
      <c r="C612" s="13"/>
      <c r="D612" s="219" t="s">
        <v>291</v>
      </c>
      <c r="E612" s="220" t="s">
        <v>1</v>
      </c>
      <c r="F612" s="221" t="s">
        <v>854</v>
      </c>
      <c r="G612" s="13"/>
      <c r="H612" s="222">
        <v>192.90000000000001</v>
      </c>
      <c r="I612" s="223"/>
      <c r="J612" s="13"/>
      <c r="K612" s="13"/>
      <c r="L612" s="218"/>
      <c r="M612" s="224"/>
      <c r="N612" s="225"/>
      <c r="O612" s="225"/>
      <c r="P612" s="225"/>
      <c r="Q612" s="225"/>
      <c r="R612" s="225"/>
      <c r="S612" s="225"/>
      <c r="T612" s="226"/>
      <c r="U612" s="13"/>
      <c r="V612" s="13"/>
      <c r="W612" s="13"/>
      <c r="X612" s="13"/>
      <c r="Y612" s="13"/>
      <c r="Z612" s="13"/>
      <c r="AA612" s="13"/>
      <c r="AB612" s="13"/>
      <c r="AC612" s="13"/>
      <c r="AD612" s="13"/>
      <c r="AE612" s="13"/>
      <c r="AT612" s="220" t="s">
        <v>291</v>
      </c>
      <c r="AU612" s="220" t="s">
        <v>87</v>
      </c>
      <c r="AV612" s="13" t="s">
        <v>87</v>
      </c>
      <c r="AW612" s="13" t="s">
        <v>31</v>
      </c>
      <c r="AX612" s="13" t="s">
        <v>75</v>
      </c>
      <c r="AY612" s="220" t="s">
        <v>283</v>
      </c>
    </row>
    <row r="613" s="13" customFormat="1">
      <c r="A613" s="13"/>
      <c r="B613" s="218"/>
      <c r="C613" s="13"/>
      <c r="D613" s="219" t="s">
        <v>291</v>
      </c>
      <c r="E613" s="220" t="s">
        <v>1</v>
      </c>
      <c r="F613" s="221" t="s">
        <v>855</v>
      </c>
      <c r="G613" s="13"/>
      <c r="H613" s="222">
        <v>334.423</v>
      </c>
      <c r="I613" s="223"/>
      <c r="J613" s="13"/>
      <c r="K613" s="13"/>
      <c r="L613" s="218"/>
      <c r="M613" s="224"/>
      <c r="N613" s="225"/>
      <c r="O613" s="225"/>
      <c r="P613" s="225"/>
      <c r="Q613" s="225"/>
      <c r="R613" s="225"/>
      <c r="S613" s="225"/>
      <c r="T613" s="226"/>
      <c r="U613" s="13"/>
      <c r="V613" s="13"/>
      <c r="W613" s="13"/>
      <c r="X613" s="13"/>
      <c r="Y613" s="13"/>
      <c r="Z613" s="13"/>
      <c r="AA613" s="13"/>
      <c r="AB613" s="13"/>
      <c r="AC613" s="13"/>
      <c r="AD613" s="13"/>
      <c r="AE613" s="13"/>
      <c r="AT613" s="220" t="s">
        <v>291</v>
      </c>
      <c r="AU613" s="220" t="s">
        <v>87</v>
      </c>
      <c r="AV613" s="13" t="s">
        <v>87</v>
      </c>
      <c r="AW613" s="13" t="s">
        <v>31</v>
      </c>
      <c r="AX613" s="13" t="s">
        <v>75</v>
      </c>
      <c r="AY613" s="220" t="s">
        <v>283</v>
      </c>
    </row>
    <row r="614" s="13" customFormat="1">
      <c r="A614" s="13"/>
      <c r="B614" s="218"/>
      <c r="C614" s="13"/>
      <c r="D614" s="219" t="s">
        <v>291</v>
      </c>
      <c r="E614" s="220" t="s">
        <v>1</v>
      </c>
      <c r="F614" s="221" t="s">
        <v>856</v>
      </c>
      <c r="G614" s="13"/>
      <c r="H614" s="222">
        <v>160.68000000000001</v>
      </c>
      <c r="I614" s="223"/>
      <c r="J614" s="13"/>
      <c r="K614" s="13"/>
      <c r="L614" s="218"/>
      <c r="M614" s="224"/>
      <c r="N614" s="225"/>
      <c r="O614" s="225"/>
      <c r="P614" s="225"/>
      <c r="Q614" s="225"/>
      <c r="R614" s="225"/>
      <c r="S614" s="225"/>
      <c r="T614" s="226"/>
      <c r="U614" s="13"/>
      <c r="V614" s="13"/>
      <c r="W614" s="13"/>
      <c r="X614" s="13"/>
      <c r="Y614" s="13"/>
      <c r="Z614" s="13"/>
      <c r="AA614" s="13"/>
      <c r="AB614" s="13"/>
      <c r="AC614" s="13"/>
      <c r="AD614" s="13"/>
      <c r="AE614" s="13"/>
      <c r="AT614" s="220" t="s">
        <v>291</v>
      </c>
      <c r="AU614" s="220" t="s">
        <v>87</v>
      </c>
      <c r="AV614" s="13" t="s">
        <v>87</v>
      </c>
      <c r="AW614" s="13" t="s">
        <v>31</v>
      </c>
      <c r="AX614" s="13" t="s">
        <v>75</v>
      </c>
      <c r="AY614" s="220" t="s">
        <v>283</v>
      </c>
    </row>
    <row r="615" s="13" customFormat="1">
      <c r="A615" s="13"/>
      <c r="B615" s="218"/>
      <c r="C615" s="13"/>
      <c r="D615" s="219" t="s">
        <v>291</v>
      </c>
      <c r="E615" s="220" t="s">
        <v>1</v>
      </c>
      <c r="F615" s="221" t="s">
        <v>857</v>
      </c>
      <c r="G615" s="13"/>
      <c r="H615" s="222">
        <v>79.893000000000001</v>
      </c>
      <c r="I615" s="223"/>
      <c r="J615" s="13"/>
      <c r="K615" s="13"/>
      <c r="L615" s="218"/>
      <c r="M615" s="224"/>
      <c r="N615" s="225"/>
      <c r="O615" s="225"/>
      <c r="P615" s="225"/>
      <c r="Q615" s="225"/>
      <c r="R615" s="225"/>
      <c r="S615" s="225"/>
      <c r="T615" s="226"/>
      <c r="U615" s="13"/>
      <c r="V615" s="13"/>
      <c r="W615" s="13"/>
      <c r="X615" s="13"/>
      <c r="Y615" s="13"/>
      <c r="Z615" s="13"/>
      <c r="AA615" s="13"/>
      <c r="AB615" s="13"/>
      <c r="AC615" s="13"/>
      <c r="AD615" s="13"/>
      <c r="AE615" s="13"/>
      <c r="AT615" s="220" t="s">
        <v>291</v>
      </c>
      <c r="AU615" s="220" t="s">
        <v>87</v>
      </c>
      <c r="AV615" s="13" t="s">
        <v>87</v>
      </c>
      <c r="AW615" s="13" t="s">
        <v>31</v>
      </c>
      <c r="AX615" s="13" t="s">
        <v>75</v>
      </c>
      <c r="AY615" s="220" t="s">
        <v>283</v>
      </c>
    </row>
    <row r="616" s="15" customFormat="1">
      <c r="A616" s="15"/>
      <c r="B616" s="235"/>
      <c r="C616" s="15"/>
      <c r="D616" s="219" t="s">
        <v>291</v>
      </c>
      <c r="E616" s="236" t="s">
        <v>1</v>
      </c>
      <c r="F616" s="237" t="s">
        <v>404</v>
      </c>
      <c r="G616" s="15"/>
      <c r="H616" s="236" t="s">
        <v>1</v>
      </c>
      <c r="I616" s="238"/>
      <c r="J616" s="15"/>
      <c r="K616" s="15"/>
      <c r="L616" s="235"/>
      <c r="M616" s="239"/>
      <c r="N616" s="240"/>
      <c r="O616" s="240"/>
      <c r="P616" s="240"/>
      <c r="Q616" s="240"/>
      <c r="R616" s="240"/>
      <c r="S616" s="240"/>
      <c r="T616" s="241"/>
      <c r="U616" s="15"/>
      <c r="V616" s="15"/>
      <c r="W616" s="15"/>
      <c r="X616" s="15"/>
      <c r="Y616" s="15"/>
      <c r="Z616" s="15"/>
      <c r="AA616" s="15"/>
      <c r="AB616" s="15"/>
      <c r="AC616" s="15"/>
      <c r="AD616" s="15"/>
      <c r="AE616" s="15"/>
      <c r="AT616" s="236" t="s">
        <v>291</v>
      </c>
      <c r="AU616" s="236" t="s">
        <v>87</v>
      </c>
      <c r="AV616" s="15" t="s">
        <v>82</v>
      </c>
      <c r="AW616" s="15" t="s">
        <v>31</v>
      </c>
      <c r="AX616" s="15" t="s">
        <v>75</v>
      </c>
      <c r="AY616" s="236" t="s">
        <v>283</v>
      </c>
    </row>
    <row r="617" s="13" customFormat="1">
      <c r="A617" s="13"/>
      <c r="B617" s="218"/>
      <c r="C617" s="13"/>
      <c r="D617" s="219" t="s">
        <v>291</v>
      </c>
      <c r="E617" s="220" t="s">
        <v>1</v>
      </c>
      <c r="F617" s="221" t="s">
        <v>858</v>
      </c>
      <c r="G617" s="13"/>
      <c r="H617" s="222">
        <v>373.363</v>
      </c>
      <c r="I617" s="223"/>
      <c r="J617" s="13"/>
      <c r="K617" s="13"/>
      <c r="L617" s="218"/>
      <c r="M617" s="224"/>
      <c r="N617" s="225"/>
      <c r="O617" s="225"/>
      <c r="P617" s="225"/>
      <c r="Q617" s="225"/>
      <c r="R617" s="225"/>
      <c r="S617" s="225"/>
      <c r="T617" s="226"/>
      <c r="U617" s="13"/>
      <c r="V617" s="13"/>
      <c r="W617" s="13"/>
      <c r="X617" s="13"/>
      <c r="Y617" s="13"/>
      <c r="Z617" s="13"/>
      <c r="AA617" s="13"/>
      <c r="AB617" s="13"/>
      <c r="AC617" s="13"/>
      <c r="AD617" s="13"/>
      <c r="AE617" s="13"/>
      <c r="AT617" s="220" t="s">
        <v>291</v>
      </c>
      <c r="AU617" s="220" t="s">
        <v>87</v>
      </c>
      <c r="AV617" s="13" t="s">
        <v>87</v>
      </c>
      <c r="AW617" s="13" t="s">
        <v>31</v>
      </c>
      <c r="AX617" s="13" t="s">
        <v>75</v>
      </c>
      <c r="AY617" s="220" t="s">
        <v>283</v>
      </c>
    </row>
    <row r="618" s="13" customFormat="1">
      <c r="A618" s="13"/>
      <c r="B618" s="218"/>
      <c r="C618" s="13"/>
      <c r="D618" s="219" t="s">
        <v>291</v>
      </c>
      <c r="E618" s="220" t="s">
        <v>1</v>
      </c>
      <c r="F618" s="221" t="s">
        <v>859</v>
      </c>
      <c r="G618" s="13"/>
      <c r="H618" s="222">
        <v>411.81299999999999</v>
      </c>
      <c r="I618" s="223"/>
      <c r="J618" s="13"/>
      <c r="K618" s="13"/>
      <c r="L618" s="218"/>
      <c r="M618" s="224"/>
      <c r="N618" s="225"/>
      <c r="O618" s="225"/>
      <c r="P618" s="225"/>
      <c r="Q618" s="225"/>
      <c r="R618" s="225"/>
      <c r="S618" s="225"/>
      <c r="T618" s="226"/>
      <c r="U618" s="13"/>
      <c r="V618" s="13"/>
      <c r="W618" s="13"/>
      <c r="X618" s="13"/>
      <c r="Y618" s="13"/>
      <c r="Z618" s="13"/>
      <c r="AA618" s="13"/>
      <c r="AB618" s="13"/>
      <c r="AC618" s="13"/>
      <c r="AD618" s="13"/>
      <c r="AE618" s="13"/>
      <c r="AT618" s="220" t="s">
        <v>291</v>
      </c>
      <c r="AU618" s="220" t="s">
        <v>87</v>
      </c>
      <c r="AV618" s="13" t="s">
        <v>87</v>
      </c>
      <c r="AW618" s="13" t="s">
        <v>31</v>
      </c>
      <c r="AX618" s="13" t="s">
        <v>75</v>
      </c>
      <c r="AY618" s="220" t="s">
        <v>283</v>
      </c>
    </row>
    <row r="619" s="13" customFormat="1">
      <c r="A619" s="13"/>
      <c r="B619" s="218"/>
      <c r="C619" s="13"/>
      <c r="D619" s="219" t="s">
        <v>291</v>
      </c>
      <c r="E619" s="220" t="s">
        <v>1</v>
      </c>
      <c r="F619" s="221" t="s">
        <v>860</v>
      </c>
      <c r="G619" s="13"/>
      <c r="H619" s="222">
        <v>-45.920000000000002</v>
      </c>
      <c r="I619" s="223"/>
      <c r="J619" s="13"/>
      <c r="K619" s="13"/>
      <c r="L619" s="218"/>
      <c r="M619" s="224"/>
      <c r="N619" s="225"/>
      <c r="O619" s="225"/>
      <c r="P619" s="225"/>
      <c r="Q619" s="225"/>
      <c r="R619" s="225"/>
      <c r="S619" s="225"/>
      <c r="T619" s="226"/>
      <c r="U619" s="13"/>
      <c r="V619" s="13"/>
      <c r="W619" s="13"/>
      <c r="X619" s="13"/>
      <c r="Y619" s="13"/>
      <c r="Z619" s="13"/>
      <c r="AA619" s="13"/>
      <c r="AB619" s="13"/>
      <c r="AC619" s="13"/>
      <c r="AD619" s="13"/>
      <c r="AE619" s="13"/>
      <c r="AT619" s="220" t="s">
        <v>291</v>
      </c>
      <c r="AU619" s="220" t="s">
        <v>87</v>
      </c>
      <c r="AV619" s="13" t="s">
        <v>87</v>
      </c>
      <c r="AW619" s="13" t="s">
        <v>31</v>
      </c>
      <c r="AX619" s="13" t="s">
        <v>75</v>
      </c>
      <c r="AY619" s="220" t="s">
        <v>283</v>
      </c>
    </row>
    <row r="620" s="13" customFormat="1">
      <c r="A620" s="13"/>
      <c r="B620" s="218"/>
      <c r="C620" s="13"/>
      <c r="D620" s="219" t="s">
        <v>291</v>
      </c>
      <c r="E620" s="220" t="s">
        <v>1</v>
      </c>
      <c r="F620" s="221" t="s">
        <v>861</v>
      </c>
      <c r="G620" s="13"/>
      <c r="H620" s="222">
        <v>46.240000000000002</v>
      </c>
      <c r="I620" s="223"/>
      <c r="J620" s="13"/>
      <c r="K620" s="13"/>
      <c r="L620" s="218"/>
      <c r="M620" s="224"/>
      <c r="N620" s="225"/>
      <c r="O620" s="225"/>
      <c r="P620" s="225"/>
      <c r="Q620" s="225"/>
      <c r="R620" s="225"/>
      <c r="S620" s="225"/>
      <c r="T620" s="226"/>
      <c r="U620" s="13"/>
      <c r="V620" s="13"/>
      <c r="W620" s="13"/>
      <c r="X620" s="13"/>
      <c r="Y620" s="13"/>
      <c r="Z620" s="13"/>
      <c r="AA620" s="13"/>
      <c r="AB620" s="13"/>
      <c r="AC620" s="13"/>
      <c r="AD620" s="13"/>
      <c r="AE620" s="13"/>
      <c r="AT620" s="220" t="s">
        <v>291</v>
      </c>
      <c r="AU620" s="220" t="s">
        <v>87</v>
      </c>
      <c r="AV620" s="13" t="s">
        <v>87</v>
      </c>
      <c r="AW620" s="13" t="s">
        <v>31</v>
      </c>
      <c r="AX620" s="13" t="s">
        <v>75</v>
      </c>
      <c r="AY620" s="220" t="s">
        <v>283</v>
      </c>
    </row>
    <row r="621" s="13" customFormat="1">
      <c r="A621" s="13"/>
      <c r="B621" s="218"/>
      <c r="C621" s="13"/>
      <c r="D621" s="219" t="s">
        <v>291</v>
      </c>
      <c r="E621" s="220" t="s">
        <v>1</v>
      </c>
      <c r="F621" s="221" t="s">
        <v>862</v>
      </c>
      <c r="G621" s="13"/>
      <c r="H621" s="222">
        <v>1069.4880000000001</v>
      </c>
      <c r="I621" s="223"/>
      <c r="J621" s="13"/>
      <c r="K621" s="13"/>
      <c r="L621" s="218"/>
      <c r="M621" s="224"/>
      <c r="N621" s="225"/>
      <c r="O621" s="225"/>
      <c r="P621" s="225"/>
      <c r="Q621" s="225"/>
      <c r="R621" s="225"/>
      <c r="S621" s="225"/>
      <c r="T621" s="226"/>
      <c r="U621" s="13"/>
      <c r="V621" s="13"/>
      <c r="W621" s="13"/>
      <c r="X621" s="13"/>
      <c r="Y621" s="13"/>
      <c r="Z621" s="13"/>
      <c r="AA621" s="13"/>
      <c r="AB621" s="13"/>
      <c r="AC621" s="13"/>
      <c r="AD621" s="13"/>
      <c r="AE621" s="13"/>
      <c r="AT621" s="220" t="s">
        <v>291</v>
      </c>
      <c r="AU621" s="220" t="s">
        <v>87</v>
      </c>
      <c r="AV621" s="13" t="s">
        <v>87</v>
      </c>
      <c r="AW621" s="13" t="s">
        <v>31</v>
      </c>
      <c r="AX621" s="13" t="s">
        <v>75</v>
      </c>
      <c r="AY621" s="220" t="s">
        <v>283</v>
      </c>
    </row>
    <row r="622" s="13" customFormat="1">
      <c r="A622" s="13"/>
      <c r="B622" s="218"/>
      <c r="C622" s="13"/>
      <c r="D622" s="219" t="s">
        <v>291</v>
      </c>
      <c r="E622" s="220" t="s">
        <v>1</v>
      </c>
      <c r="F622" s="221" t="s">
        <v>863</v>
      </c>
      <c r="G622" s="13"/>
      <c r="H622" s="222">
        <v>-66.799999999999997</v>
      </c>
      <c r="I622" s="223"/>
      <c r="J622" s="13"/>
      <c r="K622" s="13"/>
      <c r="L622" s="218"/>
      <c r="M622" s="224"/>
      <c r="N622" s="225"/>
      <c r="O622" s="225"/>
      <c r="P622" s="225"/>
      <c r="Q622" s="225"/>
      <c r="R622" s="225"/>
      <c r="S622" s="225"/>
      <c r="T622" s="226"/>
      <c r="U622" s="13"/>
      <c r="V622" s="13"/>
      <c r="W622" s="13"/>
      <c r="X622" s="13"/>
      <c r="Y622" s="13"/>
      <c r="Z622" s="13"/>
      <c r="AA622" s="13"/>
      <c r="AB622" s="13"/>
      <c r="AC622" s="13"/>
      <c r="AD622" s="13"/>
      <c r="AE622" s="13"/>
      <c r="AT622" s="220" t="s">
        <v>291</v>
      </c>
      <c r="AU622" s="220" t="s">
        <v>87</v>
      </c>
      <c r="AV622" s="13" t="s">
        <v>87</v>
      </c>
      <c r="AW622" s="13" t="s">
        <v>31</v>
      </c>
      <c r="AX622" s="13" t="s">
        <v>75</v>
      </c>
      <c r="AY622" s="220" t="s">
        <v>283</v>
      </c>
    </row>
    <row r="623" s="13" customFormat="1">
      <c r="A623" s="13"/>
      <c r="B623" s="218"/>
      <c r="C623" s="13"/>
      <c r="D623" s="219" t="s">
        <v>291</v>
      </c>
      <c r="E623" s="220" t="s">
        <v>1</v>
      </c>
      <c r="F623" s="221" t="s">
        <v>864</v>
      </c>
      <c r="G623" s="13"/>
      <c r="H623" s="222">
        <v>-41.829999999999998</v>
      </c>
      <c r="I623" s="223"/>
      <c r="J623" s="13"/>
      <c r="K623" s="13"/>
      <c r="L623" s="218"/>
      <c r="M623" s="224"/>
      <c r="N623" s="225"/>
      <c r="O623" s="225"/>
      <c r="P623" s="225"/>
      <c r="Q623" s="225"/>
      <c r="R623" s="225"/>
      <c r="S623" s="225"/>
      <c r="T623" s="226"/>
      <c r="U623" s="13"/>
      <c r="V623" s="13"/>
      <c r="W623" s="13"/>
      <c r="X623" s="13"/>
      <c r="Y623" s="13"/>
      <c r="Z623" s="13"/>
      <c r="AA623" s="13"/>
      <c r="AB623" s="13"/>
      <c r="AC623" s="13"/>
      <c r="AD623" s="13"/>
      <c r="AE623" s="13"/>
      <c r="AT623" s="220" t="s">
        <v>291</v>
      </c>
      <c r="AU623" s="220" t="s">
        <v>87</v>
      </c>
      <c r="AV623" s="13" t="s">
        <v>87</v>
      </c>
      <c r="AW623" s="13" t="s">
        <v>31</v>
      </c>
      <c r="AX623" s="13" t="s">
        <v>75</v>
      </c>
      <c r="AY623" s="220" t="s">
        <v>283</v>
      </c>
    </row>
    <row r="624" s="15" customFormat="1">
      <c r="A624" s="15"/>
      <c r="B624" s="235"/>
      <c r="C624" s="15"/>
      <c r="D624" s="219" t="s">
        <v>291</v>
      </c>
      <c r="E624" s="236" t="s">
        <v>1</v>
      </c>
      <c r="F624" s="237" t="s">
        <v>413</v>
      </c>
      <c r="G624" s="15"/>
      <c r="H624" s="236" t="s">
        <v>1</v>
      </c>
      <c r="I624" s="238"/>
      <c r="J624" s="15"/>
      <c r="K624" s="15"/>
      <c r="L624" s="235"/>
      <c r="M624" s="239"/>
      <c r="N624" s="240"/>
      <c r="O624" s="240"/>
      <c r="P624" s="240"/>
      <c r="Q624" s="240"/>
      <c r="R624" s="240"/>
      <c r="S624" s="240"/>
      <c r="T624" s="241"/>
      <c r="U624" s="15"/>
      <c r="V624" s="15"/>
      <c r="W624" s="15"/>
      <c r="X624" s="15"/>
      <c r="Y624" s="15"/>
      <c r="Z624" s="15"/>
      <c r="AA624" s="15"/>
      <c r="AB624" s="15"/>
      <c r="AC624" s="15"/>
      <c r="AD624" s="15"/>
      <c r="AE624" s="15"/>
      <c r="AT624" s="236" t="s">
        <v>291</v>
      </c>
      <c r="AU624" s="236" t="s">
        <v>87</v>
      </c>
      <c r="AV624" s="15" t="s">
        <v>82</v>
      </c>
      <c r="AW624" s="15" t="s">
        <v>31</v>
      </c>
      <c r="AX624" s="15" t="s">
        <v>75</v>
      </c>
      <c r="AY624" s="236" t="s">
        <v>283</v>
      </c>
    </row>
    <row r="625" s="13" customFormat="1">
      <c r="A625" s="13"/>
      <c r="B625" s="218"/>
      <c r="C625" s="13"/>
      <c r="D625" s="219" t="s">
        <v>291</v>
      </c>
      <c r="E625" s="220" t="s">
        <v>1</v>
      </c>
      <c r="F625" s="221" t="s">
        <v>865</v>
      </c>
      <c r="G625" s="13"/>
      <c r="H625" s="222">
        <v>504.21300000000002</v>
      </c>
      <c r="I625" s="223"/>
      <c r="J625" s="13"/>
      <c r="K625" s="13"/>
      <c r="L625" s="218"/>
      <c r="M625" s="224"/>
      <c r="N625" s="225"/>
      <c r="O625" s="225"/>
      <c r="P625" s="225"/>
      <c r="Q625" s="225"/>
      <c r="R625" s="225"/>
      <c r="S625" s="225"/>
      <c r="T625" s="226"/>
      <c r="U625" s="13"/>
      <c r="V625" s="13"/>
      <c r="W625" s="13"/>
      <c r="X625" s="13"/>
      <c r="Y625" s="13"/>
      <c r="Z625" s="13"/>
      <c r="AA625" s="13"/>
      <c r="AB625" s="13"/>
      <c r="AC625" s="13"/>
      <c r="AD625" s="13"/>
      <c r="AE625" s="13"/>
      <c r="AT625" s="220" t="s">
        <v>291</v>
      </c>
      <c r="AU625" s="220" t="s">
        <v>87</v>
      </c>
      <c r="AV625" s="13" t="s">
        <v>87</v>
      </c>
      <c r="AW625" s="13" t="s">
        <v>31</v>
      </c>
      <c r="AX625" s="13" t="s">
        <v>75</v>
      </c>
      <c r="AY625" s="220" t="s">
        <v>283</v>
      </c>
    </row>
    <row r="626" s="13" customFormat="1">
      <c r="A626" s="13"/>
      <c r="B626" s="218"/>
      <c r="C626" s="13"/>
      <c r="D626" s="219" t="s">
        <v>291</v>
      </c>
      <c r="E626" s="220" t="s">
        <v>1</v>
      </c>
      <c r="F626" s="221" t="s">
        <v>866</v>
      </c>
      <c r="G626" s="13"/>
      <c r="H626" s="222">
        <v>281.46300000000002</v>
      </c>
      <c r="I626" s="223"/>
      <c r="J626" s="13"/>
      <c r="K626" s="13"/>
      <c r="L626" s="218"/>
      <c r="M626" s="224"/>
      <c r="N626" s="225"/>
      <c r="O626" s="225"/>
      <c r="P626" s="225"/>
      <c r="Q626" s="225"/>
      <c r="R626" s="225"/>
      <c r="S626" s="225"/>
      <c r="T626" s="226"/>
      <c r="U626" s="13"/>
      <c r="V626" s="13"/>
      <c r="W626" s="13"/>
      <c r="X626" s="13"/>
      <c r="Y626" s="13"/>
      <c r="Z626" s="13"/>
      <c r="AA626" s="13"/>
      <c r="AB626" s="13"/>
      <c r="AC626" s="13"/>
      <c r="AD626" s="13"/>
      <c r="AE626" s="13"/>
      <c r="AT626" s="220" t="s">
        <v>291</v>
      </c>
      <c r="AU626" s="220" t="s">
        <v>87</v>
      </c>
      <c r="AV626" s="13" t="s">
        <v>87</v>
      </c>
      <c r="AW626" s="13" t="s">
        <v>31</v>
      </c>
      <c r="AX626" s="13" t="s">
        <v>75</v>
      </c>
      <c r="AY626" s="220" t="s">
        <v>283</v>
      </c>
    </row>
    <row r="627" s="13" customFormat="1">
      <c r="A627" s="13"/>
      <c r="B627" s="218"/>
      <c r="C627" s="13"/>
      <c r="D627" s="219" t="s">
        <v>291</v>
      </c>
      <c r="E627" s="220" t="s">
        <v>1</v>
      </c>
      <c r="F627" s="221" t="s">
        <v>867</v>
      </c>
      <c r="G627" s="13"/>
      <c r="H627" s="222">
        <v>90.888000000000005</v>
      </c>
      <c r="I627" s="223"/>
      <c r="J627" s="13"/>
      <c r="K627" s="13"/>
      <c r="L627" s="218"/>
      <c r="M627" s="224"/>
      <c r="N627" s="225"/>
      <c r="O627" s="225"/>
      <c r="P627" s="225"/>
      <c r="Q627" s="225"/>
      <c r="R627" s="225"/>
      <c r="S627" s="225"/>
      <c r="T627" s="226"/>
      <c r="U627" s="13"/>
      <c r="V627" s="13"/>
      <c r="W627" s="13"/>
      <c r="X627" s="13"/>
      <c r="Y627" s="13"/>
      <c r="Z627" s="13"/>
      <c r="AA627" s="13"/>
      <c r="AB627" s="13"/>
      <c r="AC627" s="13"/>
      <c r="AD627" s="13"/>
      <c r="AE627" s="13"/>
      <c r="AT627" s="220" t="s">
        <v>291</v>
      </c>
      <c r="AU627" s="220" t="s">
        <v>87</v>
      </c>
      <c r="AV627" s="13" t="s">
        <v>87</v>
      </c>
      <c r="AW627" s="13" t="s">
        <v>31</v>
      </c>
      <c r="AX627" s="13" t="s">
        <v>75</v>
      </c>
      <c r="AY627" s="220" t="s">
        <v>283</v>
      </c>
    </row>
    <row r="628" s="13" customFormat="1">
      <c r="A628" s="13"/>
      <c r="B628" s="218"/>
      <c r="C628" s="13"/>
      <c r="D628" s="219" t="s">
        <v>291</v>
      </c>
      <c r="E628" s="220" t="s">
        <v>1</v>
      </c>
      <c r="F628" s="221" t="s">
        <v>868</v>
      </c>
      <c r="G628" s="13"/>
      <c r="H628" s="222">
        <v>-92.349999999999994</v>
      </c>
      <c r="I628" s="223"/>
      <c r="J628" s="13"/>
      <c r="K628" s="13"/>
      <c r="L628" s="218"/>
      <c r="M628" s="224"/>
      <c r="N628" s="225"/>
      <c r="O628" s="225"/>
      <c r="P628" s="225"/>
      <c r="Q628" s="225"/>
      <c r="R628" s="225"/>
      <c r="S628" s="225"/>
      <c r="T628" s="226"/>
      <c r="U628" s="13"/>
      <c r="V628" s="13"/>
      <c r="W628" s="13"/>
      <c r="X628" s="13"/>
      <c r="Y628" s="13"/>
      <c r="Z628" s="13"/>
      <c r="AA628" s="13"/>
      <c r="AB628" s="13"/>
      <c r="AC628" s="13"/>
      <c r="AD628" s="13"/>
      <c r="AE628" s="13"/>
      <c r="AT628" s="220" t="s">
        <v>291</v>
      </c>
      <c r="AU628" s="220" t="s">
        <v>87</v>
      </c>
      <c r="AV628" s="13" t="s">
        <v>87</v>
      </c>
      <c r="AW628" s="13" t="s">
        <v>31</v>
      </c>
      <c r="AX628" s="13" t="s">
        <v>75</v>
      </c>
      <c r="AY628" s="220" t="s">
        <v>283</v>
      </c>
    </row>
    <row r="629" s="13" customFormat="1">
      <c r="A629" s="13"/>
      <c r="B629" s="218"/>
      <c r="C629" s="13"/>
      <c r="D629" s="219" t="s">
        <v>291</v>
      </c>
      <c r="E629" s="220" t="s">
        <v>1</v>
      </c>
      <c r="F629" s="221" t="s">
        <v>869</v>
      </c>
      <c r="G629" s="13"/>
      <c r="H629" s="222">
        <v>-21.420000000000002</v>
      </c>
      <c r="I629" s="223"/>
      <c r="J629" s="13"/>
      <c r="K629" s="13"/>
      <c r="L629" s="218"/>
      <c r="M629" s="224"/>
      <c r="N629" s="225"/>
      <c r="O629" s="225"/>
      <c r="P629" s="225"/>
      <c r="Q629" s="225"/>
      <c r="R629" s="225"/>
      <c r="S629" s="225"/>
      <c r="T629" s="226"/>
      <c r="U629" s="13"/>
      <c r="V629" s="13"/>
      <c r="W629" s="13"/>
      <c r="X629" s="13"/>
      <c r="Y629" s="13"/>
      <c r="Z629" s="13"/>
      <c r="AA629" s="13"/>
      <c r="AB629" s="13"/>
      <c r="AC629" s="13"/>
      <c r="AD629" s="13"/>
      <c r="AE629" s="13"/>
      <c r="AT629" s="220" t="s">
        <v>291</v>
      </c>
      <c r="AU629" s="220" t="s">
        <v>87</v>
      </c>
      <c r="AV629" s="13" t="s">
        <v>87</v>
      </c>
      <c r="AW629" s="13" t="s">
        <v>31</v>
      </c>
      <c r="AX629" s="13" t="s">
        <v>75</v>
      </c>
      <c r="AY629" s="220" t="s">
        <v>283</v>
      </c>
    </row>
    <row r="630" s="13" customFormat="1">
      <c r="A630" s="13"/>
      <c r="B630" s="218"/>
      <c r="C630" s="13"/>
      <c r="D630" s="219" t="s">
        <v>291</v>
      </c>
      <c r="E630" s="220" t="s">
        <v>1</v>
      </c>
      <c r="F630" s="221" t="s">
        <v>870</v>
      </c>
      <c r="G630" s="13"/>
      <c r="H630" s="222">
        <v>124.95</v>
      </c>
      <c r="I630" s="223"/>
      <c r="J630" s="13"/>
      <c r="K630" s="13"/>
      <c r="L630" s="218"/>
      <c r="M630" s="224"/>
      <c r="N630" s="225"/>
      <c r="O630" s="225"/>
      <c r="P630" s="225"/>
      <c r="Q630" s="225"/>
      <c r="R630" s="225"/>
      <c r="S630" s="225"/>
      <c r="T630" s="226"/>
      <c r="U630" s="13"/>
      <c r="V630" s="13"/>
      <c r="W630" s="13"/>
      <c r="X630" s="13"/>
      <c r="Y630" s="13"/>
      <c r="Z630" s="13"/>
      <c r="AA630" s="13"/>
      <c r="AB630" s="13"/>
      <c r="AC630" s="13"/>
      <c r="AD630" s="13"/>
      <c r="AE630" s="13"/>
      <c r="AT630" s="220" t="s">
        <v>291</v>
      </c>
      <c r="AU630" s="220" t="s">
        <v>87</v>
      </c>
      <c r="AV630" s="13" t="s">
        <v>87</v>
      </c>
      <c r="AW630" s="13" t="s">
        <v>31</v>
      </c>
      <c r="AX630" s="13" t="s">
        <v>75</v>
      </c>
      <c r="AY630" s="220" t="s">
        <v>283</v>
      </c>
    </row>
    <row r="631" s="13" customFormat="1">
      <c r="A631" s="13"/>
      <c r="B631" s="218"/>
      <c r="C631" s="13"/>
      <c r="D631" s="219" t="s">
        <v>291</v>
      </c>
      <c r="E631" s="220" t="s">
        <v>1</v>
      </c>
      <c r="F631" s="221" t="s">
        <v>871</v>
      </c>
      <c r="G631" s="13"/>
      <c r="H631" s="222">
        <v>419.51299999999998</v>
      </c>
      <c r="I631" s="223"/>
      <c r="J631" s="13"/>
      <c r="K631" s="13"/>
      <c r="L631" s="218"/>
      <c r="M631" s="224"/>
      <c r="N631" s="225"/>
      <c r="O631" s="225"/>
      <c r="P631" s="225"/>
      <c r="Q631" s="225"/>
      <c r="R631" s="225"/>
      <c r="S631" s="225"/>
      <c r="T631" s="226"/>
      <c r="U631" s="13"/>
      <c r="V631" s="13"/>
      <c r="W631" s="13"/>
      <c r="X631" s="13"/>
      <c r="Y631" s="13"/>
      <c r="Z631" s="13"/>
      <c r="AA631" s="13"/>
      <c r="AB631" s="13"/>
      <c r="AC631" s="13"/>
      <c r="AD631" s="13"/>
      <c r="AE631" s="13"/>
      <c r="AT631" s="220" t="s">
        <v>291</v>
      </c>
      <c r="AU631" s="220" t="s">
        <v>87</v>
      </c>
      <c r="AV631" s="13" t="s">
        <v>87</v>
      </c>
      <c r="AW631" s="13" t="s">
        <v>31</v>
      </c>
      <c r="AX631" s="13" t="s">
        <v>75</v>
      </c>
      <c r="AY631" s="220" t="s">
        <v>283</v>
      </c>
    </row>
    <row r="632" s="13" customFormat="1">
      <c r="A632" s="13"/>
      <c r="B632" s="218"/>
      <c r="C632" s="13"/>
      <c r="D632" s="219" t="s">
        <v>291</v>
      </c>
      <c r="E632" s="220" t="s">
        <v>1</v>
      </c>
      <c r="F632" s="221" t="s">
        <v>872</v>
      </c>
      <c r="G632" s="13"/>
      <c r="H632" s="222">
        <v>-37.119999999999997</v>
      </c>
      <c r="I632" s="223"/>
      <c r="J632" s="13"/>
      <c r="K632" s="13"/>
      <c r="L632" s="218"/>
      <c r="M632" s="224"/>
      <c r="N632" s="225"/>
      <c r="O632" s="225"/>
      <c r="P632" s="225"/>
      <c r="Q632" s="225"/>
      <c r="R632" s="225"/>
      <c r="S632" s="225"/>
      <c r="T632" s="226"/>
      <c r="U632" s="13"/>
      <c r="V632" s="13"/>
      <c r="W632" s="13"/>
      <c r="X632" s="13"/>
      <c r="Y632" s="13"/>
      <c r="Z632" s="13"/>
      <c r="AA632" s="13"/>
      <c r="AB632" s="13"/>
      <c r="AC632" s="13"/>
      <c r="AD632" s="13"/>
      <c r="AE632" s="13"/>
      <c r="AT632" s="220" t="s">
        <v>291</v>
      </c>
      <c r="AU632" s="220" t="s">
        <v>87</v>
      </c>
      <c r="AV632" s="13" t="s">
        <v>87</v>
      </c>
      <c r="AW632" s="13" t="s">
        <v>31</v>
      </c>
      <c r="AX632" s="13" t="s">
        <v>75</v>
      </c>
      <c r="AY632" s="220" t="s">
        <v>283</v>
      </c>
    </row>
    <row r="633" s="13" customFormat="1">
      <c r="A633" s="13"/>
      <c r="B633" s="218"/>
      <c r="C633" s="13"/>
      <c r="D633" s="219" t="s">
        <v>291</v>
      </c>
      <c r="E633" s="220" t="s">
        <v>1</v>
      </c>
      <c r="F633" s="221" t="s">
        <v>873</v>
      </c>
      <c r="G633" s="13"/>
      <c r="H633" s="222">
        <v>205.97499999999999</v>
      </c>
      <c r="I633" s="223"/>
      <c r="J633" s="13"/>
      <c r="K633" s="13"/>
      <c r="L633" s="218"/>
      <c r="M633" s="224"/>
      <c r="N633" s="225"/>
      <c r="O633" s="225"/>
      <c r="P633" s="225"/>
      <c r="Q633" s="225"/>
      <c r="R633" s="225"/>
      <c r="S633" s="225"/>
      <c r="T633" s="226"/>
      <c r="U633" s="13"/>
      <c r="V633" s="13"/>
      <c r="W633" s="13"/>
      <c r="X633" s="13"/>
      <c r="Y633" s="13"/>
      <c r="Z633" s="13"/>
      <c r="AA633" s="13"/>
      <c r="AB633" s="13"/>
      <c r="AC633" s="13"/>
      <c r="AD633" s="13"/>
      <c r="AE633" s="13"/>
      <c r="AT633" s="220" t="s">
        <v>291</v>
      </c>
      <c r="AU633" s="220" t="s">
        <v>87</v>
      </c>
      <c r="AV633" s="13" t="s">
        <v>87</v>
      </c>
      <c r="AW633" s="13" t="s">
        <v>31</v>
      </c>
      <c r="AX633" s="13" t="s">
        <v>75</v>
      </c>
      <c r="AY633" s="220" t="s">
        <v>283</v>
      </c>
    </row>
    <row r="634" s="13" customFormat="1">
      <c r="A634" s="13"/>
      <c r="B634" s="218"/>
      <c r="C634" s="13"/>
      <c r="D634" s="219" t="s">
        <v>291</v>
      </c>
      <c r="E634" s="220" t="s">
        <v>1</v>
      </c>
      <c r="F634" s="221" t="s">
        <v>874</v>
      </c>
      <c r="G634" s="13"/>
      <c r="H634" s="222">
        <v>-37.710000000000001</v>
      </c>
      <c r="I634" s="223"/>
      <c r="J634" s="13"/>
      <c r="K634" s="13"/>
      <c r="L634" s="218"/>
      <c r="M634" s="224"/>
      <c r="N634" s="225"/>
      <c r="O634" s="225"/>
      <c r="P634" s="225"/>
      <c r="Q634" s="225"/>
      <c r="R634" s="225"/>
      <c r="S634" s="225"/>
      <c r="T634" s="226"/>
      <c r="U634" s="13"/>
      <c r="V634" s="13"/>
      <c r="W634" s="13"/>
      <c r="X634" s="13"/>
      <c r="Y634" s="13"/>
      <c r="Z634" s="13"/>
      <c r="AA634" s="13"/>
      <c r="AB634" s="13"/>
      <c r="AC634" s="13"/>
      <c r="AD634" s="13"/>
      <c r="AE634" s="13"/>
      <c r="AT634" s="220" t="s">
        <v>291</v>
      </c>
      <c r="AU634" s="220" t="s">
        <v>87</v>
      </c>
      <c r="AV634" s="13" t="s">
        <v>87</v>
      </c>
      <c r="AW634" s="13" t="s">
        <v>31</v>
      </c>
      <c r="AX634" s="13" t="s">
        <v>75</v>
      </c>
      <c r="AY634" s="220" t="s">
        <v>283</v>
      </c>
    </row>
    <row r="635" s="15" customFormat="1">
      <c r="A635" s="15"/>
      <c r="B635" s="235"/>
      <c r="C635" s="15"/>
      <c r="D635" s="219" t="s">
        <v>291</v>
      </c>
      <c r="E635" s="236" t="s">
        <v>1</v>
      </c>
      <c r="F635" s="237" t="s">
        <v>414</v>
      </c>
      <c r="G635" s="15"/>
      <c r="H635" s="236" t="s">
        <v>1</v>
      </c>
      <c r="I635" s="238"/>
      <c r="J635" s="15"/>
      <c r="K635" s="15"/>
      <c r="L635" s="235"/>
      <c r="M635" s="239"/>
      <c r="N635" s="240"/>
      <c r="O635" s="240"/>
      <c r="P635" s="240"/>
      <c r="Q635" s="240"/>
      <c r="R635" s="240"/>
      <c r="S635" s="240"/>
      <c r="T635" s="241"/>
      <c r="U635" s="15"/>
      <c r="V635" s="15"/>
      <c r="W635" s="15"/>
      <c r="X635" s="15"/>
      <c r="Y635" s="15"/>
      <c r="Z635" s="15"/>
      <c r="AA635" s="15"/>
      <c r="AB635" s="15"/>
      <c r="AC635" s="15"/>
      <c r="AD635" s="15"/>
      <c r="AE635" s="15"/>
      <c r="AT635" s="236" t="s">
        <v>291</v>
      </c>
      <c r="AU635" s="236" t="s">
        <v>87</v>
      </c>
      <c r="AV635" s="15" t="s">
        <v>82</v>
      </c>
      <c r="AW635" s="15" t="s">
        <v>31</v>
      </c>
      <c r="AX635" s="15" t="s">
        <v>75</v>
      </c>
      <c r="AY635" s="236" t="s">
        <v>283</v>
      </c>
    </row>
    <row r="636" s="13" customFormat="1">
      <c r="A636" s="13"/>
      <c r="B636" s="218"/>
      <c r="C636" s="13"/>
      <c r="D636" s="219" t="s">
        <v>291</v>
      </c>
      <c r="E636" s="220" t="s">
        <v>1</v>
      </c>
      <c r="F636" s="221" t="s">
        <v>865</v>
      </c>
      <c r="G636" s="13"/>
      <c r="H636" s="222">
        <v>504.21300000000002</v>
      </c>
      <c r="I636" s="223"/>
      <c r="J636" s="13"/>
      <c r="K636" s="13"/>
      <c r="L636" s="218"/>
      <c r="M636" s="224"/>
      <c r="N636" s="225"/>
      <c r="O636" s="225"/>
      <c r="P636" s="225"/>
      <c r="Q636" s="225"/>
      <c r="R636" s="225"/>
      <c r="S636" s="225"/>
      <c r="T636" s="226"/>
      <c r="U636" s="13"/>
      <c r="V636" s="13"/>
      <c r="W636" s="13"/>
      <c r="X636" s="13"/>
      <c r="Y636" s="13"/>
      <c r="Z636" s="13"/>
      <c r="AA636" s="13"/>
      <c r="AB636" s="13"/>
      <c r="AC636" s="13"/>
      <c r="AD636" s="13"/>
      <c r="AE636" s="13"/>
      <c r="AT636" s="220" t="s">
        <v>291</v>
      </c>
      <c r="AU636" s="220" t="s">
        <v>87</v>
      </c>
      <c r="AV636" s="13" t="s">
        <v>87</v>
      </c>
      <c r="AW636" s="13" t="s">
        <v>31</v>
      </c>
      <c r="AX636" s="13" t="s">
        <v>75</v>
      </c>
      <c r="AY636" s="220" t="s">
        <v>283</v>
      </c>
    </row>
    <row r="637" s="13" customFormat="1">
      <c r="A637" s="13"/>
      <c r="B637" s="218"/>
      <c r="C637" s="13"/>
      <c r="D637" s="219" t="s">
        <v>291</v>
      </c>
      <c r="E637" s="220" t="s">
        <v>1</v>
      </c>
      <c r="F637" s="221" t="s">
        <v>866</v>
      </c>
      <c r="G637" s="13"/>
      <c r="H637" s="222">
        <v>281.46300000000002</v>
      </c>
      <c r="I637" s="223"/>
      <c r="J637" s="13"/>
      <c r="K637" s="13"/>
      <c r="L637" s="218"/>
      <c r="M637" s="224"/>
      <c r="N637" s="225"/>
      <c r="O637" s="225"/>
      <c r="P637" s="225"/>
      <c r="Q637" s="225"/>
      <c r="R637" s="225"/>
      <c r="S637" s="225"/>
      <c r="T637" s="226"/>
      <c r="U637" s="13"/>
      <c r="V637" s="13"/>
      <c r="W637" s="13"/>
      <c r="X637" s="13"/>
      <c r="Y637" s="13"/>
      <c r="Z637" s="13"/>
      <c r="AA637" s="13"/>
      <c r="AB637" s="13"/>
      <c r="AC637" s="13"/>
      <c r="AD637" s="13"/>
      <c r="AE637" s="13"/>
      <c r="AT637" s="220" t="s">
        <v>291</v>
      </c>
      <c r="AU637" s="220" t="s">
        <v>87</v>
      </c>
      <c r="AV637" s="13" t="s">
        <v>87</v>
      </c>
      <c r="AW637" s="13" t="s">
        <v>31</v>
      </c>
      <c r="AX637" s="13" t="s">
        <v>75</v>
      </c>
      <c r="AY637" s="220" t="s">
        <v>283</v>
      </c>
    </row>
    <row r="638" s="13" customFormat="1">
      <c r="A638" s="13"/>
      <c r="B638" s="218"/>
      <c r="C638" s="13"/>
      <c r="D638" s="219" t="s">
        <v>291</v>
      </c>
      <c r="E638" s="220" t="s">
        <v>1</v>
      </c>
      <c r="F638" s="221" t="s">
        <v>867</v>
      </c>
      <c r="G638" s="13"/>
      <c r="H638" s="222">
        <v>90.888000000000005</v>
      </c>
      <c r="I638" s="223"/>
      <c r="J638" s="13"/>
      <c r="K638" s="13"/>
      <c r="L638" s="218"/>
      <c r="M638" s="224"/>
      <c r="N638" s="225"/>
      <c r="O638" s="225"/>
      <c r="P638" s="225"/>
      <c r="Q638" s="225"/>
      <c r="R638" s="225"/>
      <c r="S638" s="225"/>
      <c r="T638" s="226"/>
      <c r="U638" s="13"/>
      <c r="V638" s="13"/>
      <c r="W638" s="13"/>
      <c r="X638" s="13"/>
      <c r="Y638" s="13"/>
      <c r="Z638" s="13"/>
      <c r="AA638" s="13"/>
      <c r="AB638" s="13"/>
      <c r="AC638" s="13"/>
      <c r="AD638" s="13"/>
      <c r="AE638" s="13"/>
      <c r="AT638" s="220" t="s">
        <v>291</v>
      </c>
      <c r="AU638" s="220" t="s">
        <v>87</v>
      </c>
      <c r="AV638" s="13" t="s">
        <v>87</v>
      </c>
      <c r="AW638" s="13" t="s">
        <v>31</v>
      </c>
      <c r="AX638" s="13" t="s">
        <v>75</v>
      </c>
      <c r="AY638" s="220" t="s">
        <v>283</v>
      </c>
    </row>
    <row r="639" s="13" customFormat="1">
      <c r="A639" s="13"/>
      <c r="B639" s="218"/>
      <c r="C639" s="13"/>
      <c r="D639" s="219" t="s">
        <v>291</v>
      </c>
      <c r="E639" s="220" t="s">
        <v>1</v>
      </c>
      <c r="F639" s="221" t="s">
        <v>868</v>
      </c>
      <c r="G639" s="13"/>
      <c r="H639" s="222">
        <v>-92.349999999999994</v>
      </c>
      <c r="I639" s="223"/>
      <c r="J639" s="13"/>
      <c r="K639" s="13"/>
      <c r="L639" s="218"/>
      <c r="M639" s="224"/>
      <c r="N639" s="225"/>
      <c r="O639" s="225"/>
      <c r="P639" s="225"/>
      <c r="Q639" s="225"/>
      <c r="R639" s="225"/>
      <c r="S639" s="225"/>
      <c r="T639" s="226"/>
      <c r="U639" s="13"/>
      <c r="V639" s="13"/>
      <c r="W639" s="13"/>
      <c r="X639" s="13"/>
      <c r="Y639" s="13"/>
      <c r="Z639" s="13"/>
      <c r="AA639" s="13"/>
      <c r="AB639" s="13"/>
      <c r="AC639" s="13"/>
      <c r="AD639" s="13"/>
      <c r="AE639" s="13"/>
      <c r="AT639" s="220" t="s">
        <v>291</v>
      </c>
      <c r="AU639" s="220" t="s">
        <v>87</v>
      </c>
      <c r="AV639" s="13" t="s">
        <v>87</v>
      </c>
      <c r="AW639" s="13" t="s">
        <v>31</v>
      </c>
      <c r="AX639" s="13" t="s">
        <v>75</v>
      </c>
      <c r="AY639" s="220" t="s">
        <v>283</v>
      </c>
    </row>
    <row r="640" s="13" customFormat="1">
      <c r="A640" s="13"/>
      <c r="B640" s="218"/>
      <c r="C640" s="13"/>
      <c r="D640" s="219" t="s">
        <v>291</v>
      </c>
      <c r="E640" s="220" t="s">
        <v>1</v>
      </c>
      <c r="F640" s="221" t="s">
        <v>869</v>
      </c>
      <c r="G640" s="13"/>
      <c r="H640" s="222">
        <v>-21.420000000000002</v>
      </c>
      <c r="I640" s="223"/>
      <c r="J640" s="13"/>
      <c r="K640" s="13"/>
      <c r="L640" s="218"/>
      <c r="M640" s="224"/>
      <c r="N640" s="225"/>
      <c r="O640" s="225"/>
      <c r="P640" s="225"/>
      <c r="Q640" s="225"/>
      <c r="R640" s="225"/>
      <c r="S640" s="225"/>
      <c r="T640" s="226"/>
      <c r="U640" s="13"/>
      <c r="V640" s="13"/>
      <c r="W640" s="13"/>
      <c r="X640" s="13"/>
      <c r="Y640" s="13"/>
      <c r="Z640" s="13"/>
      <c r="AA640" s="13"/>
      <c r="AB640" s="13"/>
      <c r="AC640" s="13"/>
      <c r="AD640" s="13"/>
      <c r="AE640" s="13"/>
      <c r="AT640" s="220" t="s">
        <v>291</v>
      </c>
      <c r="AU640" s="220" t="s">
        <v>87</v>
      </c>
      <c r="AV640" s="13" t="s">
        <v>87</v>
      </c>
      <c r="AW640" s="13" t="s">
        <v>31</v>
      </c>
      <c r="AX640" s="13" t="s">
        <v>75</v>
      </c>
      <c r="AY640" s="220" t="s">
        <v>283</v>
      </c>
    </row>
    <row r="641" s="13" customFormat="1">
      <c r="A641" s="13"/>
      <c r="B641" s="218"/>
      <c r="C641" s="13"/>
      <c r="D641" s="219" t="s">
        <v>291</v>
      </c>
      <c r="E641" s="220" t="s">
        <v>1</v>
      </c>
      <c r="F641" s="221" t="s">
        <v>870</v>
      </c>
      <c r="G641" s="13"/>
      <c r="H641" s="222">
        <v>124.95</v>
      </c>
      <c r="I641" s="223"/>
      <c r="J641" s="13"/>
      <c r="K641" s="13"/>
      <c r="L641" s="218"/>
      <c r="M641" s="224"/>
      <c r="N641" s="225"/>
      <c r="O641" s="225"/>
      <c r="P641" s="225"/>
      <c r="Q641" s="225"/>
      <c r="R641" s="225"/>
      <c r="S641" s="225"/>
      <c r="T641" s="226"/>
      <c r="U641" s="13"/>
      <c r="V641" s="13"/>
      <c r="W641" s="13"/>
      <c r="X641" s="13"/>
      <c r="Y641" s="13"/>
      <c r="Z641" s="13"/>
      <c r="AA641" s="13"/>
      <c r="AB641" s="13"/>
      <c r="AC641" s="13"/>
      <c r="AD641" s="13"/>
      <c r="AE641" s="13"/>
      <c r="AT641" s="220" t="s">
        <v>291</v>
      </c>
      <c r="AU641" s="220" t="s">
        <v>87</v>
      </c>
      <c r="AV641" s="13" t="s">
        <v>87</v>
      </c>
      <c r="AW641" s="13" t="s">
        <v>31</v>
      </c>
      <c r="AX641" s="13" t="s">
        <v>75</v>
      </c>
      <c r="AY641" s="220" t="s">
        <v>283</v>
      </c>
    </row>
    <row r="642" s="13" customFormat="1">
      <c r="A642" s="13"/>
      <c r="B642" s="218"/>
      <c r="C642" s="13"/>
      <c r="D642" s="219" t="s">
        <v>291</v>
      </c>
      <c r="E642" s="220" t="s">
        <v>1</v>
      </c>
      <c r="F642" s="221" t="s">
        <v>871</v>
      </c>
      <c r="G642" s="13"/>
      <c r="H642" s="222">
        <v>419.51299999999998</v>
      </c>
      <c r="I642" s="223"/>
      <c r="J642" s="13"/>
      <c r="K642" s="13"/>
      <c r="L642" s="218"/>
      <c r="M642" s="224"/>
      <c r="N642" s="225"/>
      <c r="O642" s="225"/>
      <c r="P642" s="225"/>
      <c r="Q642" s="225"/>
      <c r="R642" s="225"/>
      <c r="S642" s="225"/>
      <c r="T642" s="226"/>
      <c r="U642" s="13"/>
      <c r="V642" s="13"/>
      <c r="W642" s="13"/>
      <c r="X642" s="13"/>
      <c r="Y642" s="13"/>
      <c r="Z642" s="13"/>
      <c r="AA642" s="13"/>
      <c r="AB642" s="13"/>
      <c r="AC642" s="13"/>
      <c r="AD642" s="13"/>
      <c r="AE642" s="13"/>
      <c r="AT642" s="220" t="s">
        <v>291</v>
      </c>
      <c r="AU642" s="220" t="s">
        <v>87</v>
      </c>
      <c r="AV642" s="13" t="s">
        <v>87</v>
      </c>
      <c r="AW642" s="13" t="s">
        <v>31</v>
      </c>
      <c r="AX642" s="13" t="s">
        <v>75</v>
      </c>
      <c r="AY642" s="220" t="s">
        <v>283</v>
      </c>
    </row>
    <row r="643" s="13" customFormat="1">
      <c r="A643" s="13"/>
      <c r="B643" s="218"/>
      <c r="C643" s="13"/>
      <c r="D643" s="219" t="s">
        <v>291</v>
      </c>
      <c r="E643" s="220" t="s">
        <v>1</v>
      </c>
      <c r="F643" s="221" t="s">
        <v>872</v>
      </c>
      <c r="G643" s="13"/>
      <c r="H643" s="222">
        <v>-37.119999999999997</v>
      </c>
      <c r="I643" s="223"/>
      <c r="J643" s="13"/>
      <c r="K643" s="13"/>
      <c r="L643" s="218"/>
      <c r="M643" s="224"/>
      <c r="N643" s="225"/>
      <c r="O643" s="225"/>
      <c r="P643" s="225"/>
      <c r="Q643" s="225"/>
      <c r="R643" s="225"/>
      <c r="S643" s="225"/>
      <c r="T643" s="226"/>
      <c r="U643" s="13"/>
      <c r="V643" s="13"/>
      <c r="W643" s="13"/>
      <c r="X643" s="13"/>
      <c r="Y643" s="13"/>
      <c r="Z643" s="13"/>
      <c r="AA643" s="13"/>
      <c r="AB643" s="13"/>
      <c r="AC643" s="13"/>
      <c r="AD643" s="13"/>
      <c r="AE643" s="13"/>
      <c r="AT643" s="220" t="s">
        <v>291</v>
      </c>
      <c r="AU643" s="220" t="s">
        <v>87</v>
      </c>
      <c r="AV643" s="13" t="s">
        <v>87</v>
      </c>
      <c r="AW643" s="13" t="s">
        <v>31</v>
      </c>
      <c r="AX643" s="13" t="s">
        <v>75</v>
      </c>
      <c r="AY643" s="220" t="s">
        <v>283</v>
      </c>
    </row>
    <row r="644" s="13" customFormat="1">
      <c r="A644" s="13"/>
      <c r="B644" s="218"/>
      <c r="C644" s="13"/>
      <c r="D644" s="219" t="s">
        <v>291</v>
      </c>
      <c r="E644" s="220" t="s">
        <v>1</v>
      </c>
      <c r="F644" s="221" t="s">
        <v>873</v>
      </c>
      <c r="G644" s="13"/>
      <c r="H644" s="222">
        <v>205.97499999999999</v>
      </c>
      <c r="I644" s="223"/>
      <c r="J644" s="13"/>
      <c r="K644" s="13"/>
      <c r="L644" s="218"/>
      <c r="M644" s="224"/>
      <c r="N644" s="225"/>
      <c r="O644" s="225"/>
      <c r="P644" s="225"/>
      <c r="Q644" s="225"/>
      <c r="R644" s="225"/>
      <c r="S644" s="225"/>
      <c r="T644" s="226"/>
      <c r="U644" s="13"/>
      <c r="V644" s="13"/>
      <c r="W644" s="13"/>
      <c r="X644" s="13"/>
      <c r="Y644" s="13"/>
      <c r="Z644" s="13"/>
      <c r="AA644" s="13"/>
      <c r="AB644" s="13"/>
      <c r="AC644" s="13"/>
      <c r="AD644" s="13"/>
      <c r="AE644" s="13"/>
      <c r="AT644" s="220" t="s">
        <v>291</v>
      </c>
      <c r="AU644" s="220" t="s">
        <v>87</v>
      </c>
      <c r="AV644" s="13" t="s">
        <v>87</v>
      </c>
      <c r="AW644" s="13" t="s">
        <v>31</v>
      </c>
      <c r="AX644" s="13" t="s">
        <v>75</v>
      </c>
      <c r="AY644" s="220" t="s">
        <v>283</v>
      </c>
    </row>
    <row r="645" s="13" customFormat="1">
      <c r="A645" s="13"/>
      <c r="B645" s="218"/>
      <c r="C645" s="13"/>
      <c r="D645" s="219" t="s">
        <v>291</v>
      </c>
      <c r="E645" s="220" t="s">
        <v>1</v>
      </c>
      <c r="F645" s="221" t="s">
        <v>874</v>
      </c>
      <c r="G645" s="13"/>
      <c r="H645" s="222">
        <v>-37.710000000000001</v>
      </c>
      <c r="I645" s="223"/>
      <c r="J645" s="13"/>
      <c r="K645" s="13"/>
      <c r="L645" s="218"/>
      <c r="M645" s="224"/>
      <c r="N645" s="225"/>
      <c r="O645" s="225"/>
      <c r="P645" s="225"/>
      <c r="Q645" s="225"/>
      <c r="R645" s="225"/>
      <c r="S645" s="225"/>
      <c r="T645" s="226"/>
      <c r="U645" s="13"/>
      <c r="V645" s="13"/>
      <c r="W645" s="13"/>
      <c r="X645" s="13"/>
      <c r="Y645" s="13"/>
      <c r="Z645" s="13"/>
      <c r="AA645" s="13"/>
      <c r="AB645" s="13"/>
      <c r="AC645" s="13"/>
      <c r="AD645" s="13"/>
      <c r="AE645" s="13"/>
      <c r="AT645" s="220" t="s">
        <v>291</v>
      </c>
      <c r="AU645" s="220" t="s">
        <v>87</v>
      </c>
      <c r="AV645" s="13" t="s">
        <v>87</v>
      </c>
      <c r="AW645" s="13" t="s">
        <v>31</v>
      </c>
      <c r="AX645" s="13" t="s">
        <v>75</v>
      </c>
      <c r="AY645" s="220" t="s">
        <v>283</v>
      </c>
    </row>
    <row r="646" s="15" customFormat="1">
      <c r="A646" s="15"/>
      <c r="B646" s="235"/>
      <c r="C646" s="15"/>
      <c r="D646" s="219" t="s">
        <v>291</v>
      </c>
      <c r="E646" s="236" t="s">
        <v>1</v>
      </c>
      <c r="F646" s="237" t="s">
        <v>415</v>
      </c>
      <c r="G646" s="15"/>
      <c r="H646" s="236" t="s">
        <v>1</v>
      </c>
      <c r="I646" s="238"/>
      <c r="J646" s="15"/>
      <c r="K646" s="15"/>
      <c r="L646" s="235"/>
      <c r="M646" s="239"/>
      <c r="N646" s="240"/>
      <c r="O646" s="240"/>
      <c r="P646" s="240"/>
      <c r="Q646" s="240"/>
      <c r="R646" s="240"/>
      <c r="S646" s="240"/>
      <c r="T646" s="241"/>
      <c r="U646" s="15"/>
      <c r="V646" s="15"/>
      <c r="W646" s="15"/>
      <c r="X646" s="15"/>
      <c r="Y646" s="15"/>
      <c r="Z646" s="15"/>
      <c r="AA646" s="15"/>
      <c r="AB646" s="15"/>
      <c r="AC646" s="15"/>
      <c r="AD646" s="15"/>
      <c r="AE646" s="15"/>
      <c r="AT646" s="236" t="s">
        <v>291</v>
      </c>
      <c r="AU646" s="236" t="s">
        <v>87</v>
      </c>
      <c r="AV646" s="15" t="s">
        <v>82</v>
      </c>
      <c r="AW646" s="15" t="s">
        <v>31</v>
      </c>
      <c r="AX646" s="15" t="s">
        <v>75</v>
      </c>
      <c r="AY646" s="236" t="s">
        <v>283</v>
      </c>
    </row>
    <row r="647" s="13" customFormat="1">
      <c r="A647" s="13"/>
      <c r="B647" s="218"/>
      <c r="C647" s="13"/>
      <c r="D647" s="219" t="s">
        <v>291</v>
      </c>
      <c r="E647" s="220" t="s">
        <v>1</v>
      </c>
      <c r="F647" s="221" t="s">
        <v>865</v>
      </c>
      <c r="G647" s="13"/>
      <c r="H647" s="222">
        <v>504.21300000000002</v>
      </c>
      <c r="I647" s="223"/>
      <c r="J647" s="13"/>
      <c r="K647" s="13"/>
      <c r="L647" s="218"/>
      <c r="M647" s="224"/>
      <c r="N647" s="225"/>
      <c r="O647" s="225"/>
      <c r="P647" s="225"/>
      <c r="Q647" s="225"/>
      <c r="R647" s="225"/>
      <c r="S647" s="225"/>
      <c r="T647" s="226"/>
      <c r="U647" s="13"/>
      <c r="V647" s="13"/>
      <c r="W647" s="13"/>
      <c r="X647" s="13"/>
      <c r="Y647" s="13"/>
      <c r="Z647" s="13"/>
      <c r="AA647" s="13"/>
      <c r="AB647" s="13"/>
      <c r="AC647" s="13"/>
      <c r="AD647" s="13"/>
      <c r="AE647" s="13"/>
      <c r="AT647" s="220" t="s">
        <v>291</v>
      </c>
      <c r="AU647" s="220" t="s">
        <v>87</v>
      </c>
      <c r="AV647" s="13" t="s">
        <v>87</v>
      </c>
      <c r="AW647" s="13" t="s">
        <v>31</v>
      </c>
      <c r="AX647" s="13" t="s">
        <v>75</v>
      </c>
      <c r="AY647" s="220" t="s">
        <v>283</v>
      </c>
    </row>
    <row r="648" s="13" customFormat="1">
      <c r="A648" s="13"/>
      <c r="B648" s="218"/>
      <c r="C648" s="13"/>
      <c r="D648" s="219" t="s">
        <v>291</v>
      </c>
      <c r="E648" s="220" t="s">
        <v>1</v>
      </c>
      <c r="F648" s="221" t="s">
        <v>866</v>
      </c>
      <c r="G648" s="13"/>
      <c r="H648" s="222">
        <v>281.46300000000002</v>
      </c>
      <c r="I648" s="223"/>
      <c r="J648" s="13"/>
      <c r="K648" s="13"/>
      <c r="L648" s="218"/>
      <c r="M648" s="224"/>
      <c r="N648" s="225"/>
      <c r="O648" s="225"/>
      <c r="P648" s="225"/>
      <c r="Q648" s="225"/>
      <c r="R648" s="225"/>
      <c r="S648" s="225"/>
      <c r="T648" s="226"/>
      <c r="U648" s="13"/>
      <c r="V648" s="13"/>
      <c r="W648" s="13"/>
      <c r="X648" s="13"/>
      <c r="Y648" s="13"/>
      <c r="Z648" s="13"/>
      <c r="AA648" s="13"/>
      <c r="AB648" s="13"/>
      <c r="AC648" s="13"/>
      <c r="AD648" s="13"/>
      <c r="AE648" s="13"/>
      <c r="AT648" s="220" t="s">
        <v>291</v>
      </c>
      <c r="AU648" s="220" t="s">
        <v>87</v>
      </c>
      <c r="AV648" s="13" t="s">
        <v>87</v>
      </c>
      <c r="AW648" s="13" t="s">
        <v>31</v>
      </c>
      <c r="AX648" s="13" t="s">
        <v>75</v>
      </c>
      <c r="AY648" s="220" t="s">
        <v>283</v>
      </c>
    </row>
    <row r="649" s="13" customFormat="1">
      <c r="A649" s="13"/>
      <c r="B649" s="218"/>
      <c r="C649" s="13"/>
      <c r="D649" s="219" t="s">
        <v>291</v>
      </c>
      <c r="E649" s="220" t="s">
        <v>1</v>
      </c>
      <c r="F649" s="221" t="s">
        <v>867</v>
      </c>
      <c r="G649" s="13"/>
      <c r="H649" s="222">
        <v>90.888000000000005</v>
      </c>
      <c r="I649" s="223"/>
      <c r="J649" s="13"/>
      <c r="K649" s="13"/>
      <c r="L649" s="218"/>
      <c r="M649" s="224"/>
      <c r="N649" s="225"/>
      <c r="O649" s="225"/>
      <c r="P649" s="225"/>
      <c r="Q649" s="225"/>
      <c r="R649" s="225"/>
      <c r="S649" s="225"/>
      <c r="T649" s="226"/>
      <c r="U649" s="13"/>
      <c r="V649" s="13"/>
      <c r="W649" s="13"/>
      <c r="X649" s="13"/>
      <c r="Y649" s="13"/>
      <c r="Z649" s="13"/>
      <c r="AA649" s="13"/>
      <c r="AB649" s="13"/>
      <c r="AC649" s="13"/>
      <c r="AD649" s="13"/>
      <c r="AE649" s="13"/>
      <c r="AT649" s="220" t="s">
        <v>291</v>
      </c>
      <c r="AU649" s="220" t="s">
        <v>87</v>
      </c>
      <c r="AV649" s="13" t="s">
        <v>87</v>
      </c>
      <c r="AW649" s="13" t="s">
        <v>31</v>
      </c>
      <c r="AX649" s="13" t="s">
        <v>75</v>
      </c>
      <c r="AY649" s="220" t="s">
        <v>283</v>
      </c>
    </row>
    <row r="650" s="13" customFormat="1">
      <c r="A650" s="13"/>
      <c r="B650" s="218"/>
      <c r="C650" s="13"/>
      <c r="D650" s="219" t="s">
        <v>291</v>
      </c>
      <c r="E650" s="220" t="s">
        <v>1</v>
      </c>
      <c r="F650" s="221" t="s">
        <v>868</v>
      </c>
      <c r="G650" s="13"/>
      <c r="H650" s="222">
        <v>-92.349999999999994</v>
      </c>
      <c r="I650" s="223"/>
      <c r="J650" s="13"/>
      <c r="K650" s="13"/>
      <c r="L650" s="218"/>
      <c r="M650" s="224"/>
      <c r="N650" s="225"/>
      <c r="O650" s="225"/>
      <c r="P650" s="225"/>
      <c r="Q650" s="225"/>
      <c r="R650" s="225"/>
      <c r="S650" s="225"/>
      <c r="T650" s="226"/>
      <c r="U650" s="13"/>
      <c r="V650" s="13"/>
      <c r="W650" s="13"/>
      <c r="X650" s="13"/>
      <c r="Y650" s="13"/>
      <c r="Z650" s="13"/>
      <c r="AA650" s="13"/>
      <c r="AB650" s="13"/>
      <c r="AC650" s="13"/>
      <c r="AD650" s="13"/>
      <c r="AE650" s="13"/>
      <c r="AT650" s="220" t="s">
        <v>291</v>
      </c>
      <c r="AU650" s="220" t="s">
        <v>87</v>
      </c>
      <c r="AV650" s="13" t="s">
        <v>87</v>
      </c>
      <c r="AW650" s="13" t="s">
        <v>31</v>
      </c>
      <c r="AX650" s="13" t="s">
        <v>75</v>
      </c>
      <c r="AY650" s="220" t="s">
        <v>283</v>
      </c>
    </row>
    <row r="651" s="13" customFormat="1">
      <c r="A651" s="13"/>
      <c r="B651" s="218"/>
      <c r="C651" s="13"/>
      <c r="D651" s="219" t="s">
        <v>291</v>
      </c>
      <c r="E651" s="220" t="s">
        <v>1</v>
      </c>
      <c r="F651" s="221" t="s">
        <v>869</v>
      </c>
      <c r="G651" s="13"/>
      <c r="H651" s="222">
        <v>-21.420000000000002</v>
      </c>
      <c r="I651" s="223"/>
      <c r="J651" s="13"/>
      <c r="K651" s="13"/>
      <c r="L651" s="218"/>
      <c r="M651" s="224"/>
      <c r="N651" s="225"/>
      <c r="O651" s="225"/>
      <c r="P651" s="225"/>
      <c r="Q651" s="225"/>
      <c r="R651" s="225"/>
      <c r="S651" s="225"/>
      <c r="T651" s="226"/>
      <c r="U651" s="13"/>
      <c r="V651" s="13"/>
      <c r="W651" s="13"/>
      <c r="X651" s="13"/>
      <c r="Y651" s="13"/>
      <c r="Z651" s="13"/>
      <c r="AA651" s="13"/>
      <c r="AB651" s="13"/>
      <c r="AC651" s="13"/>
      <c r="AD651" s="13"/>
      <c r="AE651" s="13"/>
      <c r="AT651" s="220" t="s">
        <v>291</v>
      </c>
      <c r="AU651" s="220" t="s">
        <v>87</v>
      </c>
      <c r="AV651" s="13" t="s">
        <v>87</v>
      </c>
      <c r="AW651" s="13" t="s">
        <v>31</v>
      </c>
      <c r="AX651" s="13" t="s">
        <v>75</v>
      </c>
      <c r="AY651" s="220" t="s">
        <v>283</v>
      </c>
    </row>
    <row r="652" s="13" customFormat="1">
      <c r="A652" s="13"/>
      <c r="B652" s="218"/>
      <c r="C652" s="13"/>
      <c r="D652" s="219" t="s">
        <v>291</v>
      </c>
      <c r="E652" s="220" t="s">
        <v>1</v>
      </c>
      <c r="F652" s="221" t="s">
        <v>870</v>
      </c>
      <c r="G652" s="13"/>
      <c r="H652" s="222">
        <v>124.95</v>
      </c>
      <c r="I652" s="223"/>
      <c r="J652" s="13"/>
      <c r="K652" s="13"/>
      <c r="L652" s="218"/>
      <c r="M652" s="224"/>
      <c r="N652" s="225"/>
      <c r="O652" s="225"/>
      <c r="P652" s="225"/>
      <c r="Q652" s="225"/>
      <c r="R652" s="225"/>
      <c r="S652" s="225"/>
      <c r="T652" s="226"/>
      <c r="U652" s="13"/>
      <c r="V652" s="13"/>
      <c r="W652" s="13"/>
      <c r="X652" s="13"/>
      <c r="Y652" s="13"/>
      <c r="Z652" s="13"/>
      <c r="AA652" s="13"/>
      <c r="AB652" s="13"/>
      <c r="AC652" s="13"/>
      <c r="AD652" s="13"/>
      <c r="AE652" s="13"/>
      <c r="AT652" s="220" t="s">
        <v>291</v>
      </c>
      <c r="AU652" s="220" t="s">
        <v>87</v>
      </c>
      <c r="AV652" s="13" t="s">
        <v>87</v>
      </c>
      <c r="AW652" s="13" t="s">
        <v>31</v>
      </c>
      <c r="AX652" s="13" t="s">
        <v>75</v>
      </c>
      <c r="AY652" s="220" t="s">
        <v>283</v>
      </c>
    </row>
    <row r="653" s="13" customFormat="1">
      <c r="A653" s="13"/>
      <c r="B653" s="218"/>
      <c r="C653" s="13"/>
      <c r="D653" s="219" t="s">
        <v>291</v>
      </c>
      <c r="E653" s="220" t="s">
        <v>1</v>
      </c>
      <c r="F653" s="221" t="s">
        <v>871</v>
      </c>
      <c r="G653" s="13"/>
      <c r="H653" s="222">
        <v>419.51299999999998</v>
      </c>
      <c r="I653" s="223"/>
      <c r="J653" s="13"/>
      <c r="K653" s="13"/>
      <c r="L653" s="218"/>
      <c r="M653" s="224"/>
      <c r="N653" s="225"/>
      <c r="O653" s="225"/>
      <c r="P653" s="225"/>
      <c r="Q653" s="225"/>
      <c r="R653" s="225"/>
      <c r="S653" s="225"/>
      <c r="T653" s="226"/>
      <c r="U653" s="13"/>
      <c r="V653" s="13"/>
      <c r="W653" s="13"/>
      <c r="X653" s="13"/>
      <c r="Y653" s="13"/>
      <c r="Z653" s="13"/>
      <c r="AA653" s="13"/>
      <c r="AB653" s="13"/>
      <c r="AC653" s="13"/>
      <c r="AD653" s="13"/>
      <c r="AE653" s="13"/>
      <c r="AT653" s="220" t="s">
        <v>291</v>
      </c>
      <c r="AU653" s="220" t="s">
        <v>87</v>
      </c>
      <c r="AV653" s="13" t="s">
        <v>87</v>
      </c>
      <c r="AW653" s="13" t="s">
        <v>31</v>
      </c>
      <c r="AX653" s="13" t="s">
        <v>75</v>
      </c>
      <c r="AY653" s="220" t="s">
        <v>283</v>
      </c>
    </row>
    <row r="654" s="13" customFormat="1">
      <c r="A654" s="13"/>
      <c r="B654" s="218"/>
      <c r="C654" s="13"/>
      <c r="D654" s="219" t="s">
        <v>291</v>
      </c>
      <c r="E654" s="220" t="s">
        <v>1</v>
      </c>
      <c r="F654" s="221" t="s">
        <v>872</v>
      </c>
      <c r="G654" s="13"/>
      <c r="H654" s="222">
        <v>-37.119999999999997</v>
      </c>
      <c r="I654" s="223"/>
      <c r="J654" s="13"/>
      <c r="K654" s="13"/>
      <c r="L654" s="218"/>
      <c r="M654" s="224"/>
      <c r="N654" s="225"/>
      <c r="O654" s="225"/>
      <c r="P654" s="225"/>
      <c r="Q654" s="225"/>
      <c r="R654" s="225"/>
      <c r="S654" s="225"/>
      <c r="T654" s="226"/>
      <c r="U654" s="13"/>
      <c r="V654" s="13"/>
      <c r="W654" s="13"/>
      <c r="X654" s="13"/>
      <c r="Y654" s="13"/>
      <c r="Z654" s="13"/>
      <c r="AA654" s="13"/>
      <c r="AB654" s="13"/>
      <c r="AC654" s="13"/>
      <c r="AD654" s="13"/>
      <c r="AE654" s="13"/>
      <c r="AT654" s="220" t="s">
        <v>291</v>
      </c>
      <c r="AU654" s="220" t="s">
        <v>87</v>
      </c>
      <c r="AV654" s="13" t="s">
        <v>87</v>
      </c>
      <c r="AW654" s="13" t="s">
        <v>31</v>
      </c>
      <c r="AX654" s="13" t="s">
        <v>75</v>
      </c>
      <c r="AY654" s="220" t="s">
        <v>283</v>
      </c>
    </row>
    <row r="655" s="13" customFormat="1">
      <c r="A655" s="13"/>
      <c r="B655" s="218"/>
      <c r="C655" s="13"/>
      <c r="D655" s="219" t="s">
        <v>291</v>
      </c>
      <c r="E655" s="220" t="s">
        <v>1</v>
      </c>
      <c r="F655" s="221" t="s">
        <v>873</v>
      </c>
      <c r="G655" s="13"/>
      <c r="H655" s="222">
        <v>205.97499999999999</v>
      </c>
      <c r="I655" s="223"/>
      <c r="J655" s="13"/>
      <c r="K655" s="13"/>
      <c r="L655" s="218"/>
      <c r="M655" s="224"/>
      <c r="N655" s="225"/>
      <c r="O655" s="225"/>
      <c r="P655" s="225"/>
      <c r="Q655" s="225"/>
      <c r="R655" s="225"/>
      <c r="S655" s="225"/>
      <c r="T655" s="226"/>
      <c r="U655" s="13"/>
      <c r="V655" s="13"/>
      <c r="W655" s="13"/>
      <c r="X655" s="13"/>
      <c r="Y655" s="13"/>
      <c r="Z655" s="13"/>
      <c r="AA655" s="13"/>
      <c r="AB655" s="13"/>
      <c r="AC655" s="13"/>
      <c r="AD655" s="13"/>
      <c r="AE655" s="13"/>
      <c r="AT655" s="220" t="s">
        <v>291</v>
      </c>
      <c r="AU655" s="220" t="s">
        <v>87</v>
      </c>
      <c r="AV655" s="13" t="s">
        <v>87</v>
      </c>
      <c r="AW655" s="13" t="s">
        <v>31</v>
      </c>
      <c r="AX655" s="13" t="s">
        <v>75</v>
      </c>
      <c r="AY655" s="220" t="s">
        <v>283</v>
      </c>
    </row>
    <row r="656" s="13" customFormat="1">
      <c r="A656" s="13"/>
      <c r="B656" s="218"/>
      <c r="C656" s="13"/>
      <c r="D656" s="219" t="s">
        <v>291</v>
      </c>
      <c r="E656" s="220" t="s">
        <v>1</v>
      </c>
      <c r="F656" s="221" t="s">
        <v>874</v>
      </c>
      <c r="G656" s="13"/>
      <c r="H656" s="222">
        <v>-37.710000000000001</v>
      </c>
      <c r="I656" s="223"/>
      <c r="J656" s="13"/>
      <c r="K656" s="13"/>
      <c r="L656" s="218"/>
      <c r="M656" s="224"/>
      <c r="N656" s="225"/>
      <c r="O656" s="225"/>
      <c r="P656" s="225"/>
      <c r="Q656" s="225"/>
      <c r="R656" s="225"/>
      <c r="S656" s="225"/>
      <c r="T656" s="226"/>
      <c r="U656" s="13"/>
      <c r="V656" s="13"/>
      <c r="W656" s="13"/>
      <c r="X656" s="13"/>
      <c r="Y656" s="13"/>
      <c r="Z656" s="13"/>
      <c r="AA656" s="13"/>
      <c r="AB656" s="13"/>
      <c r="AC656" s="13"/>
      <c r="AD656" s="13"/>
      <c r="AE656" s="13"/>
      <c r="AT656" s="220" t="s">
        <v>291</v>
      </c>
      <c r="AU656" s="220" t="s">
        <v>87</v>
      </c>
      <c r="AV656" s="13" t="s">
        <v>87</v>
      </c>
      <c r="AW656" s="13" t="s">
        <v>31</v>
      </c>
      <c r="AX656" s="13" t="s">
        <v>75</v>
      </c>
      <c r="AY656" s="220" t="s">
        <v>283</v>
      </c>
    </row>
    <row r="657" s="15" customFormat="1">
      <c r="A657" s="15"/>
      <c r="B657" s="235"/>
      <c r="C657" s="15"/>
      <c r="D657" s="219" t="s">
        <v>291</v>
      </c>
      <c r="E657" s="236" t="s">
        <v>1</v>
      </c>
      <c r="F657" s="237" t="s">
        <v>416</v>
      </c>
      <c r="G657" s="15"/>
      <c r="H657" s="236" t="s">
        <v>1</v>
      </c>
      <c r="I657" s="238"/>
      <c r="J657" s="15"/>
      <c r="K657" s="15"/>
      <c r="L657" s="235"/>
      <c r="M657" s="239"/>
      <c r="N657" s="240"/>
      <c r="O657" s="240"/>
      <c r="P657" s="240"/>
      <c r="Q657" s="240"/>
      <c r="R657" s="240"/>
      <c r="S657" s="240"/>
      <c r="T657" s="241"/>
      <c r="U657" s="15"/>
      <c r="V657" s="15"/>
      <c r="W657" s="15"/>
      <c r="X657" s="15"/>
      <c r="Y657" s="15"/>
      <c r="Z657" s="15"/>
      <c r="AA657" s="15"/>
      <c r="AB657" s="15"/>
      <c r="AC657" s="15"/>
      <c r="AD657" s="15"/>
      <c r="AE657" s="15"/>
      <c r="AT657" s="236" t="s">
        <v>291</v>
      </c>
      <c r="AU657" s="236" t="s">
        <v>87</v>
      </c>
      <c r="AV657" s="15" t="s">
        <v>82</v>
      </c>
      <c r="AW657" s="15" t="s">
        <v>31</v>
      </c>
      <c r="AX657" s="15" t="s">
        <v>75</v>
      </c>
      <c r="AY657" s="236" t="s">
        <v>283</v>
      </c>
    </row>
    <row r="658" s="13" customFormat="1">
      <c r="A658" s="13"/>
      <c r="B658" s="218"/>
      <c r="C658" s="13"/>
      <c r="D658" s="219" t="s">
        <v>291</v>
      </c>
      <c r="E658" s="220" t="s">
        <v>1</v>
      </c>
      <c r="F658" s="221" t="s">
        <v>865</v>
      </c>
      <c r="G658" s="13"/>
      <c r="H658" s="222">
        <v>504.21300000000002</v>
      </c>
      <c r="I658" s="223"/>
      <c r="J658" s="13"/>
      <c r="K658" s="13"/>
      <c r="L658" s="218"/>
      <c r="M658" s="224"/>
      <c r="N658" s="225"/>
      <c r="O658" s="225"/>
      <c r="P658" s="225"/>
      <c r="Q658" s="225"/>
      <c r="R658" s="225"/>
      <c r="S658" s="225"/>
      <c r="T658" s="226"/>
      <c r="U658" s="13"/>
      <c r="V658" s="13"/>
      <c r="W658" s="13"/>
      <c r="X658" s="13"/>
      <c r="Y658" s="13"/>
      <c r="Z658" s="13"/>
      <c r="AA658" s="13"/>
      <c r="AB658" s="13"/>
      <c r="AC658" s="13"/>
      <c r="AD658" s="13"/>
      <c r="AE658" s="13"/>
      <c r="AT658" s="220" t="s">
        <v>291</v>
      </c>
      <c r="AU658" s="220" t="s">
        <v>87</v>
      </c>
      <c r="AV658" s="13" t="s">
        <v>87</v>
      </c>
      <c r="AW658" s="13" t="s">
        <v>31</v>
      </c>
      <c r="AX658" s="13" t="s">
        <v>75</v>
      </c>
      <c r="AY658" s="220" t="s">
        <v>283</v>
      </c>
    </row>
    <row r="659" s="13" customFormat="1">
      <c r="A659" s="13"/>
      <c r="B659" s="218"/>
      <c r="C659" s="13"/>
      <c r="D659" s="219" t="s">
        <v>291</v>
      </c>
      <c r="E659" s="220" t="s">
        <v>1</v>
      </c>
      <c r="F659" s="221" t="s">
        <v>866</v>
      </c>
      <c r="G659" s="13"/>
      <c r="H659" s="222">
        <v>281.46300000000002</v>
      </c>
      <c r="I659" s="223"/>
      <c r="J659" s="13"/>
      <c r="K659" s="13"/>
      <c r="L659" s="218"/>
      <c r="M659" s="224"/>
      <c r="N659" s="225"/>
      <c r="O659" s="225"/>
      <c r="P659" s="225"/>
      <c r="Q659" s="225"/>
      <c r="R659" s="225"/>
      <c r="S659" s="225"/>
      <c r="T659" s="226"/>
      <c r="U659" s="13"/>
      <c r="V659" s="13"/>
      <c r="W659" s="13"/>
      <c r="X659" s="13"/>
      <c r="Y659" s="13"/>
      <c r="Z659" s="13"/>
      <c r="AA659" s="13"/>
      <c r="AB659" s="13"/>
      <c r="AC659" s="13"/>
      <c r="AD659" s="13"/>
      <c r="AE659" s="13"/>
      <c r="AT659" s="220" t="s">
        <v>291</v>
      </c>
      <c r="AU659" s="220" t="s">
        <v>87</v>
      </c>
      <c r="AV659" s="13" t="s">
        <v>87</v>
      </c>
      <c r="AW659" s="13" t="s">
        <v>31</v>
      </c>
      <c r="AX659" s="13" t="s">
        <v>75</v>
      </c>
      <c r="AY659" s="220" t="s">
        <v>283</v>
      </c>
    </row>
    <row r="660" s="13" customFormat="1">
      <c r="A660" s="13"/>
      <c r="B660" s="218"/>
      <c r="C660" s="13"/>
      <c r="D660" s="219" t="s">
        <v>291</v>
      </c>
      <c r="E660" s="220" t="s">
        <v>1</v>
      </c>
      <c r="F660" s="221" t="s">
        <v>867</v>
      </c>
      <c r="G660" s="13"/>
      <c r="H660" s="222">
        <v>90.888000000000005</v>
      </c>
      <c r="I660" s="223"/>
      <c r="J660" s="13"/>
      <c r="K660" s="13"/>
      <c r="L660" s="218"/>
      <c r="M660" s="224"/>
      <c r="N660" s="225"/>
      <c r="O660" s="225"/>
      <c r="P660" s="225"/>
      <c r="Q660" s="225"/>
      <c r="R660" s="225"/>
      <c r="S660" s="225"/>
      <c r="T660" s="226"/>
      <c r="U660" s="13"/>
      <c r="V660" s="13"/>
      <c r="W660" s="13"/>
      <c r="X660" s="13"/>
      <c r="Y660" s="13"/>
      <c r="Z660" s="13"/>
      <c r="AA660" s="13"/>
      <c r="AB660" s="13"/>
      <c r="AC660" s="13"/>
      <c r="AD660" s="13"/>
      <c r="AE660" s="13"/>
      <c r="AT660" s="220" t="s">
        <v>291</v>
      </c>
      <c r="AU660" s="220" t="s">
        <v>87</v>
      </c>
      <c r="AV660" s="13" t="s">
        <v>87</v>
      </c>
      <c r="AW660" s="13" t="s">
        <v>31</v>
      </c>
      <c r="AX660" s="13" t="s">
        <v>75</v>
      </c>
      <c r="AY660" s="220" t="s">
        <v>283</v>
      </c>
    </row>
    <row r="661" s="13" customFormat="1">
      <c r="A661" s="13"/>
      <c r="B661" s="218"/>
      <c r="C661" s="13"/>
      <c r="D661" s="219" t="s">
        <v>291</v>
      </c>
      <c r="E661" s="220" t="s">
        <v>1</v>
      </c>
      <c r="F661" s="221" t="s">
        <v>868</v>
      </c>
      <c r="G661" s="13"/>
      <c r="H661" s="222">
        <v>-92.349999999999994</v>
      </c>
      <c r="I661" s="223"/>
      <c r="J661" s="13"/>
      <c r="K661" s="13"/>
      <c r="L661" s="218"/>
      <c r="M661" s="224"/>
      <c r="N661" s="225"/>
      <c r="O661" s="225"/>
      <c r="P661" s="225"/>
      <c r="Q661" s="225"/>
      <c r="R661" s="225"/>
      <c r="S661" s="225"/>
      <c r="T661" s="226"/>
      <c r="U661" s="13"/>
      <c r="V661" s="13"/>
      <c r="W661" s="13"/>
      <c r="X661" s="13"/>
      <c r="Y661" s="13"/>
      <c r="Z661" s="13"/>
      <c r="AA661" s="13"/>
      <c r="AB661" s="13"/>
      <c r="AC661" s="13"/>
      <c r="AD661" s="13"/>
      <c r="AE661" s="13"/>
      <c r="AT661" s="220" t="s">
        <v>291</v>
      </c>
      <c r="AU661" s="220" t="s">
        <v>87</v>
      </c>
      <c r="AV661" s="13" t="s">
        <v>87</v>
      </c>
      <c r="AW661" s="13" t="s">
        <v>31</v>
      </c>
      <c r="AX661" s="13" t="s">
        <v>75</v>
      </c>
      <c r="AY661" s="220" t="s">
        <v>283</v>
      </c>
    </row>
    <row r="662" s="13" customFormat="1">
      <c r="A662" s="13"/>
      <c r="B662" s="218"/>
      <c r="C662" s="13"/>
      <c r="D662" s="219" t="s">
        <v>291</v>
      </c>
      <c r="E662" s="220" t="s">
        <v>1</v>
      </c>
      <c r="F662" s="221" t="s">
        <v>869</v>
      </c>
      <c r="G662" s="13"/>
      <c r="H662" s="222">
        <v>-21.420000000000002</v>
      </c>
      <c r="I662" s="223"/>
      <c r="J662" s="13"/>
      <c r="K662" s="13"/>
      <c r="L662" s="218"/>
      <c r="M662" s="224"/>
      <c r="N662" s="225"/>
      <c r="O662" s="225"/>
      <c r="P662" s="225"/>
      <c r="Q662" s="225"/>
      <c r="R662" s="225"/>
      <c r="S662" s="225"/>
      <c r="T662" s="226"/>
      <c r="U662" s="13"/>
      <c r="V662" s="13"/>
      <c r="W662" s="13"/>
      <c r="X662" s="13"/>
      <c r="Y662" s="13"/>
      <c r="Z662" s="13"/>
      <c r="AA662" s="13"/>
      <c r="AB662" s="13"/>
      <c r="AC662" s="13"/>
      <c r="AD662" s="13"/>
      <c r="AE662" s="13"/>
      <c r="AT662" s="220" t="s">
        <v>291</v>
      </c>
      <c r="AU662" s="220" t="s">
        <v>87</v>
      </c>
      <c r="AV662" s="13" t="s">
        <v>87</v>
      </c>
      <c r="AW662" s="13" t="s">
        <v>31</v>
      </c>
      <c r="AX662" s="13" t="s">
        <v>75</v>
      </c>
      <c r="AY662" s="220" t="s">
        <v>283</v>
      </c>
    </row>
    <row r="663" s="13" customFormat="1">
      <c r="A663" s="13"/>
      <c r="B663" s="218"/>
      <c r="C663" s="13"/>
      <c r="D663" s="219" t="s">
        <v>291</v>
      </c>
      <c r="E663" s="220" t="s">
        <v>1</v>
      </c>
      <c r="F663" s="221" t="s">
        <v>870</v>
      </c>
      <c r="G663" s="13"/>
      <c r="H663" s="222">
        <v>124.95</v>
      </c>
      <c r="I663" s="223"/>
      <c r="J663" s="13"/>
      <c r="K663" s="13"/>
      <c r="L663" s="218"/>
      <c r="M663" s="224"/>
      <c r="N663" s="225"/>
      <c r="O663" s="225"/>
      <c r="P663" s="225"/>
      <c r="Q663" s="225"/>
      <c r="R663" s="225"/>
      <c r="S663" s="225"/>
      <c r="T663" s="226"/>
      <c r="U663" s="13"/>
      <c r="V663" s="13"/>
      <c r="W663" s="13"/>
      <c r="X663" s="13"/>
      <c r="Y663" s="13"/>
      <c r="Z663" s="13"/>
      <c r="AA663" s="13"/>
      <c r="AB663" s="13"/>
      <c r="AC663" s="13"/>
      <c r="AD663" s="13"/>
      <c r="AE663" s="13"/>
      <c r="AT663" s="220" t="s">
        <v>291</v>
      </c>
      <c r="AU663" s="220" t="s">
        <v>87</v>
      </c>
      <c r="AV663" s="13" t="s">
        <v>87</v>
      </c>
      <c r="AW663" s="13" t="s">
        <v>31</v>
      </c>
      <c r="AX663" s="13" t="s">
        <v>75</v>
      </c>
      <c r="AY663" s="220" t="s">
        <v>283</v>
      </c>
    </row>
    <row r="664" s="13" customFormat="1">
      <c r="A664" s="13"/>
      <c r="B664" s="218"/>
      <c r="C664" s="13"/>
      <c r="D664" s="219" t="s">
        <v>291</v>
      </c>
      <c r="E664" s="220" t="s">
        <v>1</v>
      </c>
      <c r="F664" s="221" t="s">
        <v>871</v>
      </c>
      <c r="G664" s="13"/>
      <c r="H664" s="222">
        <v>419.51299999999998</v>
      </c>
      <c r="I664" s="223"/>
      <c r="J664" s="13"/>
      <c r="K664" s="13"/>
      <c r="L664" s="218"/>
      <c r="M664" s="224"/>
      <c r="N664" s="225"/>
      <c r="O664" s="225"/>
      <c r="P664" s="225"/>
      <c r="Q664" s="225"/>
      <c r="R664" s="225"/>
      <c r="S664" s="225"/>
      <c r="T664" s="226"/>
      <c r="U664" s="13"/>
      <c r="V664" s="13"/>
      <c r="W664" s="13"/>
      <c r="X664" s="13"/>
      <c r="Y664" s="13"/>
      <c r="Z664" s="13"/>
      <c r="AA664" s="13"/>
      <c r="AB664" s="13"/>
      <c r="AC664" s="13"/>
      <c r="AD664" s="13"/>
      <c r="AE664" s="13"/>
      <c r="AT664" s="220" t="s">
        <v>291</v>
      </c>
      <c r="AU664" s="220" t="s">
        <v>87</v>
      </c>
      <c r="AV664" s="13" t="s">
        <v>87</v>
      </c>
      <c r="AW664" s="13" t="s">
        <v>31</v>
      </c>
      <c r="AX664" s="13" t="s">
        <v>75</v>
      </c>
      <c r="AY664" s="220" t="s">
        <v>283</v>
      </c>
    </row>
    <row r="665" s="13" customFormat="1">
      <c r="A665" s="13"/>
      <c r="B665" s="218"/>
      <c r="C665" s="13"/>
      <c r="D665" s="219" t="s">
        <v>291</v>
      </c>
      <c r="E665" s="220" t="s">
        <v>1</v>
      </c>
      <c r="F665" s="221" t="s">
        <v>872</v>
      </c>
      <c r="G665" s="13"/>
      <c r="H665" s="222">
        <v>-37.119999999999997</v>
      </c>
      <c r="I665" s="223"/>
      <c r="J665" s="13"/>
      <c r="K665" s="13"/>
      <c r="L665" s="218"/>
      <c r="M665" s="224"/>
      <c r="N665" s="225"/>
      <c r="O665" s="225"/>
      <c r="P665" s="225"/>
      <c r="Q665" s="225"/>
      <c r="R665" s="225"/>
      <c r="S665" s="225"/>
      <c r="T665" s="226"/>
      <c r="U665" s="13"/>
      <c r="V665" s="13"/>
      <c r="W665" s="13"/>
      <c r="X665" s="13"/>
      <c r="Y665" s="13"/>
      <c r="Z665" s="13"/>
      <c r="AA665" s="13"/>
      <c r="AB665" s="13"/>
      <c r="AC665" s="13"/>
      <c r="AD665" s="13"/>
      <c r="AE665" s="13"/>
      <c r="AT665" s="220" t="s">
        <v>291</v>
      </c>
      <c r="AU665" s="220" t="s">
        <v>87</v>
      </c>
      <c r="AV665" s="13" t="s">
        <v>87</v>
      </c>
      <c r="AW665" s="13" t="s">
        <v>31</v>
      </c>
      <c r="AX665" s="13" t="s">
        <v>75</v>
      </c>
      <c r="AY665" s="220" t="s">
        <v>283</v>
      </c>
    </row>
    <row r="666" s="13" customFormat="1">
      <c r="A666" s="13"/>
      <c r="B666" s="218"/>
      <c r="C666" s="13"/>
      <c r="D666" s="219" t="s">
        <v>291</v>
      </c>
      <c r="E666" s="220" t="s">
        <v>1</v>
      </c>
      <c r="F666" s="221" t="s">
        <v>873</v>
      </c>
      <c r="G666" s="13"/>
      <c r="H666" s="222">
        <v>205.97499999999999</v>
      </c>
      <c r="I666" s="223"/>
      <c r="J666" s="13"/>
      <c r="K666" s="13"/>
      <c r="L666" s="218"/>
      <c r="M666" s="224"/>
      <c r="N666" s="225"/>
      <c r="O666" s="225"/>
      <c r="P666" s="225"/>
      <c r="Q666" s="225"/>
      <c r="R666" s="225"/>
      <c r="S666" s="225"/>
      <c r="T666" s="226"/>
      <c r="U666" s="13"/>
      <c r="V666" s="13"/>
      <c r="W666" s="13"/>
      <c r="X666" s="13"/>
      <c r="Y666" s="13"/>
      <c r="Z666" s="13"/>
      <c r="AA666" s="13"/>
      <c r="AB666" s="13"/>
      <c r="AC666" s="13"/>
      <c r="AD666" s="13"/>
      <c r="AE666" s="13"/>
      <c r="AT666" s="220" t="s">
        <v>291</v>
      </c>
      <c r="AU666" s="220" t="s">
        <v>87</v>
      </c>
      <c r="AV666" s="13" t="s">
        <v>87</v>
      </c>
      <c r="AW666" s="13" t="s">
        <v>31</v>
      </c>
      <c r="AX666" s="13" t="s">
        <v>75</v>
      </c>
      <c r="AY666" s="220" t="s">
        <v>283</v>
      </c>
    </row>
    <row r="667" s="13" customFormat="1">
      <c r="A667" s="13"/>
      <c r="B667" s="218"/>
      <c r="C667" s="13"/>
      <c r="D667" s="219" t="s">
        <v>291</v>
      </c>
      <c r="E667" s="220" t="s">
        <v>1</v>
      </c>
      <c r="F667" s="221" t="s">
        <v>874</v>
      </c>
      <c r="G667" s="13"/>
      <c r="H667" s="222">
        <v>-37.710000000000001</v>
      </c>
      <c r="I667" s="223"/>
      <c r="J667" s="13"/>
      <c r="K667" s="13"/>
      <c r="L667" s="218"/>
      <c r="M667" s="224"/>
      <c r="N667" s="225"/>
      <c r="O667" s="225"/>
      <c r="P667" s="225"/>
      <c r="Q667" s="225"/>
      <c r="R667" s="225"/>
      <c r="S667" s="225"/>
      <c r="T667" s="226"/>
      <c r="U667" s="13"/>
      <c r="V667" s="13"/>
      <c r="W667" s="13"/>
      <c r="X667" s="13"/>
      <c r="Y667" s="13"/>
      <c r="Z667" s="13"/>
      <c r="AA667" s="13"/>
      <c r="AB667" s="13"/>
      <c r="AC667" s="13"/>
      <c r="AD667" s="13"/>
      <c r="AE667" s="13"/>
      <c r="AT667" s="220" t="s">
        <v>291</v>
      </c>
      <c r="AU667" s="220" t="s">
        <v>87</v>
      </c>
      <c r="AV667" s="13" t="s">
        <v>87</v>
      </c>
      <c r="AW667" s="13" t="s">
        <v>31</v>
      </c>
      <c r="AX667" s="13" t="s">
        <v>75</v>
      </c>
      <c r="AY667" s="220" t="s">
        <v>283</v>
      </c>
    </row>
    <row r="668" s="14" customFormat="1">
      <c r="A668" s="14"/>
      <c r="B668" s="227"/>
      <c r="C668" s="14"/>
      <c r="D668" s="219" t="s">
        <v>291</v>
      </c>
      <c r="E668" s="228" t="s">
        <v>1</v>
      </c>
      <c r="F668" s="229" t="s">
        <v>293</v>
      </c>
      <c r="G668" s="14"/>
      <c r="H668" s="230">
        <v>8267.8579999999984</v>
      </c>
      <c r="I668" s="231"/>
      <c r="J668" s="14"/>
      <c r="K668" s="14"/>
      <c r="L668" s="227"/>
      <c r="M668" s="232"/>
      <c r="N668" s="233"/>
      <c r="O668" s="233"/>
      <c r="P668" s="233"/>
      <c r="Q668" s="233"/>
      <c r="R668" s="233"/>
      <c r="S668" s="233"/>
      <c r="T668" s="234"/>
      <c r="U668" s="14"/>
      <c r="V668" s="14"/>
      <c r="W668" s="14"/>
      <c r="X668" s="14"/>
      <c r="Y668" s="14"/>
      <c r="Z668" s="14"/>
      <c r="AA668" s="14"/>
      <c r="AB668" s="14"/>
      <c r="AC668" s="14"/>
      <c r="AD668" s="14"/>
      <c r="AE668" s="14"/>
      <c r="AT668" s="228" t="s">
        <v>291</v>
      </c>
      <c r="AU668" s="228" t="s">
        <v>87</v>
      </c>
      <c r="AV668" s="14" t="s">
        <v>289</v>
      </c>
      <c r="AW668" s="14" t="s">
        <v>31</v>
      </c>
      <c r="AX668" s="14" t="s">
        <v>82</v>
      </c>
      <c r="AY668" s="228" t="s">
        <v>283</v>
      </c>
    </row>
    <row r="669" s="2" customFormat="1" ht="24.15" customHeight="1">
      <c r="A669" s="37"/>
      <c r="B669" s="168"/>
      <c r="C669" s="204" t="s">
        <v>875</v>
      </c>
      <c r="D669" s="204" t="s">
        <v>285</v>
      </c>
      <c r="E669" s="205" t="s">
        <v>876</v>
      </c>
      <c r="F669" s="206" t="s">
        <v>877</v>
      </c>
      <c r="G669" s="207" t="s">
        <v>288</v>
      </c>
      <c r="H669" s="208">
        <v>117.03</v>
      </c>
      <c r="I669" s="209"/>
      <c r="J669" s="210">
        <f>ROUND(I669*H669,2)</f>
        <v>0</v>
      </c>
      <c r="K669" s="211"/>
      <c r="L669" s="38"/>
      <c r="M669" s="212" t="s">
        <v>1</v>
      </c>
      <c r="N669" s="213" t="s">
        <v>41</v>
      </c>
      <c r="O669" s="81"/>
      <c r="P669" s="214">
        <f>O669*H669</f>
        <v>0</v>
      </c>
      <c r="Q669" s="214">
        <v>0</v>
      </c>
      <c r="R669" s="214">
        <f>Q669*H669</f>
        <v>0</v>
      </c>
      <c r="S669" s="214">
        <v>0.060999999999999999</v>
      </c>
      <c r="T669" s="215">
        <f>S669*H669</f>
        <v>7.1388299999999996</v>
      </c>
      <c r="U669" s="37"/>
      <c r="V669" s="37"/>
      <c r="W669" s="37"/>
      <c r="X669" s="37"/>
      <c r="Y669" s="37"/>
      <c r="Z669" s="37"/>
      <c r="AA669" s="37"/>
      <c r="AB669" s="37"/>
      <c r="AC669" s="37"/>
      <c r="AD669" s="37"/>
      <c r="AE669" s="37"/>
      <c r="AR669" s="216" t="s">
        <v>289</v>
      </c>
      <c r="AT669" s="216" t="s">
        <v>285</v>
      </c>
      <c r="AU669" s="216" t="s">
        <v>87</v>
      </c>
      <c r="AY669" s="18" t="s">
        <v>283</v>
      </c>
      <c r="BE669" s="217">
        <f>IF(N669="základná",J669,0)</f>
        <v>0</v>
      </c>
      <c r="BF669" s="217">
        <f>IF(N669="znížená",J669,0)</f>
        <v>0</v>
      </c>
      <c r="BG669" s="217">
        <f>IF(N669="zákl. prenesená",J669,0)</f>
        <v>0</v>
      </c>
      <c r="BH669" s="217">
        <f>IF(N669="zníž. prenesená",J669,0)</f>
        <v>0</v>
      </c>
      <c r="BI669" s="217">
        <f>IF(N669="nulová",J669,0)</f>
        <v>0</v>
      </c>
      <c r="BJ669" s="18" t="s">
        <v>87</v>
      </c>
      <c r="BK669" s="217">
        <f>ROUND(I669*H669,2)</f>
        <v>0</v>
      </c>
      <c r="BL669" s="18" t="s">
        <v>289</v>
      </c>
      <c r="BM669" s="216" t="s">
        <v>878</v>
      </c>
    </row>
    <row r="670" s="13" customFormat="1">
      <c r="A670" s="13"/>
      <c r="B670" s="218"/>
      <c r="C670" s="13"/>
      <c r="D670" s="219" t="s">
        <v>291</v>
      </c>
      <c r="E670" s="220" t="s">
        <v>1</v>
      </c>
      <c r="F670" s="221" t="s">
        <v>879</v>
      </c>
      <c r="G670" s="13"/>
      <c r="H670" s="222">
        <v>117.03</v>
      </c>
      <c r="I670" s="223"/>
      <c r="J670" s="13"/>
      <c r="K670" s="13"/>
      <c r="L670" s="218"/>
      <c r="M670" s="224"/>
      <c r="N670" s="225"/>
      <c r="O670" s="225"/>
      <c r="P670" s="225"/>
      <c r="Q670" s="225"/>
      <c r="R670" s="225"/>
      <c r="S670" s="225"/>
      <c r="T670" s="226"/>
      <c r="U670" s="13"/>
      <c r="V670" s="13"/>
      <c r="W670" s="13"/>
      <c r="X670" s="13"/>
      <c r="Y670" s="13"/>
      <c r="Z670" s="13"/>
      <c r="AA670" s="13"/>
      <c r="AB670" s="13"/>
      <c r="AC670" s="13"/>
      <c r="AD670" s="13"/>
      <c r="AE670" s="13"/>
      <c r="AT670" s="220" t="s">
        <v>291</v>
      </c>
      <c r="AU670" s="220" t="s">
        <v>87</v>
      </c>
      <c r="AV670" s="13" t="s">
        <v>87</v>
      </c>
      <c r="AW670" s="13" t="s">
        <v>31</v>
      </c>
      <c r="AX670" s="13" t="s">
        <v>82</v>
      </c>
      <c r="AY670" s="220" t="s">
        <v>283</v>
      </c>
    </row>
    <row r="671" s="2" customFormat="1" ht="24.15" customHeight="1">
      <c r="A671" s="37"/>
      <c r="B671" s="168"/>
      <c r="C671" s="204" t="s">
        <v>880</v>
      </c>
      <c r="D671" s="204" t="s">
        <v>285</v>
      </c>
      <c r="E671" s="205" t="s">
        <v>881</v>
      </c>
      <c r="F671" s="206" t="s">
        <v>882</v>
      </c>
      <c r="G671" s="207" t="s">
        <v>288</v>
      </c>
      <c r="H671" s="208">
        <v>1446.77</v>
      </c>
      <c r="I671" s="209"/>
      <c r="J671" s="210">
        <f>ROUND(I671*H671,2)</f>
        <v>0</v>
      </c>
      <c r="K671" s="211"/>
      <c r="L671" s="38"/>
      <c r="M671" s="212" t="s">
        <v>1</v>
      </c>
      <c r="N671" s="213" t="s">
        <v>41</v>
      </c>
      <c r="O671" s="81"/>
      <c r="P671" s="214">
        <f>O671*H671</f>
        <v>0</v>
      </c>
      <c r="Q671" s="214">
        <v>0</v>
      </c>
      <c r="R671" s="214">
        <f>Q671*H671</f>
        <v>0</v>
      </c>
      <c r="S671" s="214">
        <v>0.029000000000000001</v>
      </c>
      <c r="T671" s="215">
        <f>S671*H671</f>
        <v>41.956330000000001</v>
      </c>
      <c r="U671" s="37"/>
      <c r="V671" s="37"/>
      <c r="W671" s="37"/>
      <c r="X671" s="37"/>
      <c r="Y671" s="37"/>
      <c r="Z671" s="37"/>
      <c r="AA671" s="37"/>
      <c r="AB671" s="37"/>
      <c r="AC671" s="37"/>
      <c r="AD671" s="37"/>
      <c r="AE671" s="37"/>
      <c r="AR671" s="216" t="s">
        <v>289</v>
      </c>
      <c r="AT671" s="216" t="s">
        <v>285</v>
      </c>
      <c r="AU671" s="216" t="s">
        <v>87</v>
      </c>
      <c r="AY671" s="18" t="s">
        <v>283</v>
      </c>
      <c r="BE671" s="217">
        <f>IF(N671="základná",J671,0)</f>
        <v>0</v>
      </c>
      <c r="BF671" s="217">
        <f>IF(N671="znížená",J671,0)</f>
        <v>0</v>
      </c>
      <c r="BG671" s="217">
        <f>IF(N671="zákl. prenesená",J671,0)</f>
        <v>0</v>
      </c>
      <c r="BH671" s="217">
        <f>IF(N671="zníž. prenesená",J671,0)</f>
        <v>0</v>
      </c>
      <c r="BI671" s="217">
        <f>IF(N671="nulová",J671,0)</f>
        <v>0</v>
      </c>
      <c r="BJ671" s="18" t="s">
        <v>87</v>
      </c>
      <c r="BK671" s="217">
        <f>ROUND(I671*H671,2)</f>
        <v>0</v>
      </c>
      <c r="BL671" s="18" t="s">
        <v>289</v>
      </c>
      <c r="BM671" s="216" t="s">
        <v>883</v>
      </c>
    </row>
    <row r="672" s="13" customFormat="1">
      <c r="A672" s="13"/>
      <c r="B672" s="218"/>
      <c r="C672" s="13"/>
      <c r="D672" s="219" t="s">
        <v>291</v>
      </c>
      <c r="E672" s="220" t="s">
        <v>1</v>
      </c>
      <c r="F672" s="221" t="s">
        <v>884</v>
      </c>
      <c r="G672" s="13"/>
      <c r="H672" s="222">
        <v>576.05999999999995</v>
      </c>
      <c r="I672" s="223"/>
      <c r="J672" s="13"/>
      <c r="K672" s="13"/>
      <c r="L672" s="218"/>
      <c r="M672" s="224"/>
      <c r="N672" s="225"/>
      <c r="O672" s="225"/>
      <c r="P672" s="225"/>
      <c r="Q672" s="225"/>
      <c r="R672" s="225"/>
      <c r="S672" s="225"/>
      <c r="T672" s="226"/>
      <c r="U672" s="13"/>
      <c r="V672" s="13"/>
      <c r="W672" s="13"/>
      <c r="X672" s="13"/>
      <c r="Y672" s="13"/>
      <c r="Z672" s="13"/>
      <c r="AA672" s="13"/>
      <c r="AB672" s="13"/>
      <c r="AC672" s="13"/>
      <c r="AD672" s="13"/>
      <c r="AE672" s="13"/>
      <c r="AT672" s="220" t="s">
        <v>291</v>
      </c>
      <c r="AU672" s="220" t="s">
        <v>87</v>
      </c>
      <c r="AV672" s="13" t="s">
        <v>87</v>
      </c>
      <c r="AW672" s="13" t="s">
        <v>31</v>
      </c>
      <c r="AX672" s="13" t="s">
        <v>75</v>
      </c>
      <c r="AY672" s="220" t="s">
        <v>283</v>
      </c>
    </row>
    <row r="673" s="13" customFormat="1">
      <c r="A673" s="13"/>
      <c r="B673" s="218"/>
      <c r="C673" s="13"/>
      <c r="D673" s="219" t="s">
        <v>291</v>
      </c>
      <c r="E673" s="220" t="s">
        <v>1</v>
      </c>
      <c r="F673" s="221" t="s">
        <v>885</v>
      </c>
      <c r="G673" s="13"/>
      <c r="H673" s="222">
        <v>586.13999999999999</v>
      </c>
      <c r="I673" s="223"/>
      <c r="J673" s="13"/>
      <c r="K673" s="13"/>
      <c r="L673" s="218"/>
      <c r="M673" s="224"/>
      <c r="N673" s="225"/>
      <c r="O673" s="225"/>
      <c r="P673" s="225"/>
      <c r="Q673" s="225"/>
      <c r="R673" s="225"/>
      <c r="S673" s="225"/>
      <c r="T673" s="226"/>
      <c r="U673" s="13"/>
      <c r="V673" s="13"/>
      <c r="W673" s="13"/>
      <c r="X673" s="13"/>
      <c r="Y673" s="13"/>
      <c r="Z673" s="13"/>
      <c r="AA673" s="13"/>
      <c r="AB673" s="13"/>
      <c r="AC673" s="13"/>
      <c r="AD673" s="13"/>
      <c r="AE673" s="13"/>
      <c r="AT673" s="220" t="s">
        <v>291</v>
      </c>
      <c r="AU673" s="220" t="s">
        <v>87</v>
      </c>
      <c r="AV673" s="13" t="s">
        <v>87</v>
      </c>
      <c r="AW673" s="13" t="s">
        <v>31</v>
      </c>
      <c r="AX673" s="13" t="s">
        <v>75</v>
      </c>
      <c r="AY673" s="220" t="s">
        <v>283</v>
      </c>
    </row>
    <row r="674" s="13" customFormat="1">
      <c r="A674" s="13"/>
      <c r="B674" s="218"/>
      <c r="C674" s="13"/>
      <c r="D674" s="219" t="s">
        <v>291</v>
      </c>
      <c r="E674" s="220" t="s">
        <v>1</v>
      </c>
      <c r="F674" s="221" t="s">
        <v>886</v>
      </c>
      <c r="G674" s="13"/>
      <c r="H674" s="222">
        <v>284.56999999999999</v>
      </c>
      <c r="I674" s="223"/>
      <c r="J674" s="13"/>
      <c r="K674" s="13"/>
      <c r="L674" s="218"/>
      <c r="M674" s="224"/>
      <c r="N674" s="225"/>
      <c r="O674" s="225"/>
      <c r="P674" s="225"/>
      <c r="Q674" s="225"/>
      <c r="R674" s="225"/>
      <c r="S674" s="225"/>
      <c r="T674" s="226"/>
      <c r="U674" s="13"/>
      <c r="V674" s="13"/>
      <c r="W674" s="13"/>
      <c r="X674" s="13"/>
      <c r="Y674" s="13"/>
      <c r="Z674" s="13"/>
      <c r="AA674" s="13"/>
      <c r="AB674" s="13"/>
      <c r="AC674" s="13"/>
      <c r="AD674" s="13"/>
      <c r="AE674" s="13"/>
      <c r="AT674" s="220" t="s">
        <v>291</v>
      </c>
      <c r="AU674" s="220" t="s">
        <v>87</v>
      </c>
      <c r="AV674" s="13" t="s">
        <v>87</v>
      </c>
      <c r="AW674" s="13" t="s">
        <v>31</v>
      </c>
      <c r="AX674" s="13" t="s">
        <v>75</v>
      </c>
      <c r="AY674" s="220" t="s">
        <v>283</v>
      </c>
    </row>
    <row r="675" s="14" customFormat="1">
      <c r="A675" s="14"/>
      <c r="B675" s="227"/>
      <c r="C675" s="14"/>
      <c r="D675" s="219" t="s">
        <v>291</v>
      </c>
      <c r="E675" s="228" t="s">
        <v>1</v>
      </c>
      <c r="F675" s="229" t="s">
        <v>293</v>
      </c>
      <c r="G675" s="14"/>
      <c r="H675" s="230">
        <v>1446.7699999999998</v>
      </c>
      <c r="I675" s="231"/>
      <c r="J675" s="14"/>
      <c r="K675" s="14"/>
      <c r="L675" s="227"/>
      <c r="M675" s="232"/>
      <c r="N675" s="233"/>
      <c r="O675" s="233"/>
      <c r="P675" s="233"/>
      <c r="Q675" s="233"/>
      <c r="R675" s="233"/>
      <c r="S675" s="233"/>
      <c r="T675" s="234"/>
      <c r="U675" s="14"/>
      <c r="V675" s="14"/>
      <c r="W675" s="14"/>
      <c r="X675" s="14"/>
      <c r="Y675" s="14"/>
      <c r="Z675" s="14"/>
      <c r="AA675" s="14"/>
      <c r="AB675" s="14"/>
      <c r="AC675" s="14"/>
      <c r="AD675" s="14"/>
      <c r="AE675" s="14"/>
      <c r="AT675" s="228" t="s">
        <v>291</v>
      </c>
      <c r="AU675" s="228" t="s">
        <v>87</v>
      </c>
      <c r="AV675" s="14" t="s">
        <v>289</v>
      </c>
      <c r="AW675" s="14" t="s">
        <v>31</v>
      </c>
      <c r="AX675" s="14" t="s">
        <v>82</v>
      </c>
      <c r="AY675" s="228" t="s">
        <v>283</v>
      </c>
    </row>
    <row r="676" s="2" customFormat="1" ht="37.8" customHeight="1">
      <c r="A676" s="37"/>
      <c r="B676" s="168"/>
      <c r="C676" s="204" t="s">
        <v>887</v>
      </c>
      <c r="D676" s="204" t="s">
        <v>285</v>
      </c>
      <c r="E676" s="205" t="s">
        <v>888</v>
      </c>
      <c r="F676" s="206" t="s">
        <v>889</v>
      </c>
      <c r="G676" s="207" t="s">
        <v>288</v>
      </c>
      <c r="H676" s="208">
        <v>1175.0550000000001</v>
      </c>
      <c r="I676" s="209"/>
      <c r="J676" s="210">
        <f>ROUND(I676*H676,2)</f>
        <v>0</v>
      </c>
      <c r="K676" s="211"/>
      <c r="L676" s="38"/>
      <c r="M676" s="212" t="s">
        <v>1</v>
      </c>
      <c r="N676" s="213" t="s">
        <v>41</v>
      </c>
      <c r="O676" s="81"/>
      <c r="P676" s="214">
        <f>O676*H676</f>
        <v>0</v>
      </c>
      <c r="Q676" s="214">
        <v>0</v>
      </c>
      <c r="R676" s="214">
        <f>Q676*H676</f>
        <v>0</v>
      </c>
      <c r="S676" s="214">
        <v>0.068000000000000005</v>
      </c>
      <c r="T676" s="215">
        <f>S676*H676</f>
        <v>79.903740000000013</v>
      </c>
      <c r="U676" s="37"/>
      <c r="V676" s="37"/>
      <c r="W676" s="37"/>
      <c r="X676" s="37"/>
      <c r="Y676" s="37"/>
      <c r="Z676" s="37"/>
      <c r="AA676" s="37"/>
      <c r="AB676" s="37"/>
      <c r="AC676" s="37"/>
      <c r="AD676" s="37"/>
      <c r="AE676" s="37"/>
      <c r="AR676" s="216" t="s">
        <v>289</v>
      </c>
      <c r="AT676" s="216" t="s">
        <v>285</v>
      </c>
      <c r="AU676" s="216" t="s">
        <v>87</v>
      </c>
      <c r="AY676" s="18" t="s">
        <v>283</v>
      </c>
      <c r="BE676" s="217">
        <f>IF(N676="základná",J676,0)</f>
        <v>0</v>
      </c>
      <c r="BF676" s="217">
        <f>IF(N676="znížená",J676,0)</f>
        <v>0</v>
      </c>
      <c r="BG676" s="217">
        <f>IF(N676="zákl. prenesená",J676,0)</f>
        <v>0</v>
      </c>
      <c r="BH676" s="217">
        <f>IF(N676="zníž. prenesená",J676,0)</f>
        <v>0</v>
      </c>
      <c r="BI676" s="217">
        <f>IF(N676="nulová",J676,0)</f>
        <v>0</v>
      </c>
      <c r="BJ676" s="18" t="s">
        <v>87</v>
      </c>
      <c r="BK676" s="217">
        <f>ROUND(I676*H676,2)</f>
        <v>0</v>
      </c>
      <c r="BL676" s="18" t="s">
        <v>289</v>
      </c>
      <c r="BM676" s="216" t="s">
        <v>890</v>
      </c>
    </row>
    <row r="677" s="15" customFormat="1">
      <c r="A677" s="15"/>
      <c r="B677" s="235"/>
      <c r="C677" s="15"/>
      <c r="D677" s="219" t="s">
        <v>291</v>
      </c>
      <c r="E677" s="236" t="s">
        <v>1</v>
      </c>
      <c r="F677" s="237" t="s">
        <v>404</v>
      </c>
      <c r="G677" s="15"/>
      <c r="H677" s="236" t="s">
        <v>1</v>
      </c>
      <c r="I677" s="238"/>
      <c r="J677" s="15"/>
      <c r="K677" s="15"/>
      <c r="L677" s="235"/>
      <c r="M677" s="239"/>
      <c r="N677" s="240"/>
      <c r="O677" s="240"/>
      <c r="P677" s="240"/>
      <c r="Q677" s="240"/>
      <c r="R677" s="240"/>
      <c r="S677" s="240"/>
      <c r="T677" s="241"/>
      <c r="U677" s="15"/>
      <c r="V677" s="15"/>
      <c r="W677" s="15"/>
      <c r="X677" s="15"/>
      <c r="Y677" s="15"/>
      <c r="Z677" s="15"/>
      <c r="AA677" s="15"/>
      <c r="AB677" s="15"/>
      <c r="AC677" s="15"/>
      <c r="AD677" s="15"/>
      <c r="AE677" s="15"/>
      <c r="AT677" s="236" t="s">
        <v>291</v>
      </c>
      <c r="AU677" s="236" t="s">
        <v>87</v>
      </c>
      <c r="AV677" s="15" t="s">
        <v>82</v>
      </c>
      <c r="AW677" s="15" t="s">
        <v>31</v>
      </c>
      <c r="AX677" s="15" t="s">
        <v>75</v>
      </c>
      <c r="AY677" s="236" t="s">
        <v>283</v>
      </c>
    </row>
    <row r="678" s="13" customFormat="1">
      <c r="A678" s="13"/>
      <c r="B678" s="218"/>
      <c r="C678" s="13"/>
      <c r="D678" s="219" t="s">
        <v>291</v>
      </c>
      <c r="E678" s="220" t="s">
        <v>1</v>
      </c>
      <c r="F678" s="221" t="s">
        <v>891</v>
      </c>
      <c r="G678" s="13"/>
      <c r="H678" s="222">
        <v>85.260000000000005</v>
      </c>
      <c r="I678" s="223"/>
      <c r="J678" s="13"/>
      <c r="K678" s="13"/>
      <c r="L678" s="218"/>
      <c r="M678" s="224"/>
      <c r="N678" s="225"/>
      <c r="O678" s="225"/>
      <c r="P678" s="225"/>
      <c r="Q678" s="225"/>
      <c r="R678" s="225"/>
      <c r="S678" s="225"/>
      <c r="T678" s="226"/>
      <c r="U678" s="13"/>
      <c r="V678" s="13"/>
      <c r="W678" s="13"/>
      <c r="X678" s="13"/>
      <c r="Y678" s="13"/>
      <c r="Z678" s="13"/>
      <c r="AA678" s="13"/>
      <c r="AB678" s="13"/>
      <c r="AC678" s="13"/>
      <c r="AD678" s="13"/>
      <c r="AE678" s="13"/>
      <c r="AT678" s="220" t="s">
        <v>291</v>
      </c>
      <c r="AU678" s="220" t="s">
        <v>87</v>
      </c>
      <c r="AV678" s="13" t="s">
        <v>87</v>
      </c>
      <c r="AW678" s="13" t="s">
        <v>31</v>
      </c>
      <c r="AX678" s="13" t="s">
        <v>75</v>
      </c>
      <c r="AY678" s="220" t="s">
        <v>283</v>
      </c>
    </row>
    <row r="679" s="13" customFormat="1">
      <c r="A679" s="13"/>
      <c r="B679" s="218"/>
      <c r="C679" s="13"/>
      <c r="D679" s="219" t="s">
        <v>291</v>
      </c>
      <c r="E679" s="220" t="s">
        <v>1</v>
      </c>
      <c r="F679" s="221" t="s">
        <v>892</v>
      </c>
      <c r="G679" s="13"/>
      <c r="H679" s="222">
        <v>83.019999999999996</v>
      </c>
      <c r="I679" s="223"/>
      <c r="J679" s="13"/>
      <c r="K679" s="13"/>
      <c r="L679" s="218"/>
      <c r="M679" s="224"/>
      <c r="N679" s="225"/>
      <c r="O679" s="225"/>
      <c r="P679" s="225"/>
      <c r="Q679" s="225"/>
      <c r="R679" s="225"/>
      <c r="S679" s="225"/>
      <c r="T679" s="226"/>
      <c r="U679" s="13"/>
      <c r="V679" s="13"/>
      <c r="W679" s="13"/>
      <c r="X679" s="13"/>
      <c r="Y679" s="13"/>
      <c r="Z679" s="13"/>
      <c r="AA679" s="13"/>
      <c r="AB679" s="13"/>
      <c r="AC679" s="13"/>
      <c r="AD679" s="13"/>
      <c r="AE679" s="13"/>
      <c r="AT679" s="220" t="s">
        <v>291</v>
      </c>
      <c r="AU679" s="220" t="s">
        <v>87</v>
      </c>
      <c r="AV679" s="13" t="s">
        <v>87</v>
      </c>
      <c r="AW679" s="13" t="s">
        <v>31</v>
      </c>
      <c r="AX679" s="13" t="s">
        <v>75</v>
      </c>
      <c r="AY679" s="220" t="s">
        <v>283</v>
      </c>
    </row>
    <row r="680" s="13" customFormat="1">
      <c r="A680" s="13"/>
      <c r="B680" s="218"/>
      <c r="C680" s="13"/>
      <c r="D680" s="219" t="s">
        <v>291</v>
      </c>
      <c r="E680" s="220" t="s">
        <v>1</v>
      </c>
      <c r="F680" s="221" t="s">
        <v>893</v>
      </c>
      <c r="G680" s="13"/>
      <c r="H680" s="222">
        <v>112.295</v>
      </c>
      <c r="I680" s="223"/>
      <c r="J680" s="13"/>
      <c r="K680" s="13"/>
      <c r="L680" s="218"/>
      <c r="M680" s="224"/>
      <c r="N680" s="225"/>
      <c r="O680" s="225"/>
      <c r="P680" s="225"/>
      <c r="Q680" s="225"/>
      <c r="R680" s="225"/>
      <c r="S680" s="225"/>
      <c r="T680" s="226"/>
      <c r="U680" s="13"/>
      <c r="V680" s="13"/>
      <c r="W680" s="13"/>
      <c r="X680" s="13"/>
      <c r="Y680" s="13"/>
      <c r="Z680" s="13"/>
      <c r="AA680" s="13"/>
      <c r="AB680" s="13"/>
      <c r="AC680" s="13"/>
      <c r="AD680" s="13"/>
      <c r="AE680" s="13"/>
      <c r="AT680" s="220" t="s">
        <v>291</v>
      </c>
      <c r="AU680" s="220" t="s">
        <v>87</v>
      </c>
      <c r="AV680" s="13" t="s">
        <v>87</v>
      </c>
      <c r="AW680" s="13" t="s">
        <v>31</v>
      </c>
      <c r="AX680" s="13" t="s">
        <v>75</v>
      </c>
      <c r="AY680" s="220" t="s">
        <v>283</v>
      </c>
    </row>
    <row r="681" s="15" customFormat="1">
      <c r="A681" s="15"/>
      <c r="B681" s="235"/>
      <c r="C681" s="15"/>
      <c r="D681" s="219" t="s">
        <v>291</v>
      </c>
      <c r="E681" s="236" t="s">
        <v>1</v>
      </c>
      <c r="F681" s="237" t="s">
        <v>413</v>
      </c>
      <c r="G681" s="15"/>
      <c r="H681" s="236" t="s">
        <v>1</v>
      </c>
      <c r="I681" s="238"/>
      <c r="J681" s="15"/>
      <c r="K681" s="15"/>
      <c r="L681" s="235"/>
      <c r="M681" s="239"/>
      <c r="N681" s="240"/>
      <c r="O681" s="240"/>
      <c r="P681" s="240"/>
      <c r="Q681" s="240"/>
      <c r="R681" s="240"/>
      <c r="S681" s="240"/>
      <c r="T681" s="241"/>
      <c r="U681" s="15"/>
      <c r="V681" s="15"/>
      <c r="W681" s="15"/>
      <c r="X681" s="15"/>
      <c r="Y681" s="15"/>
      <c r="Z681" s="15"/>
      <c r="AA681" s="15"/>
      <c r="AB681" s="15"/>
      <c r="AC681" s="15"/>
      <c r="AD681" s="15"/>
      <c r="AE681" s="15"/>
      <c r="AT681" s="236" t="s">
        <v>291</v>
      </c>
      <c r="AU681" s="236" t="s">
        <v>87</v>
      </c>
      <c r="AV681" s="15" t="s">
        <v>82</v>
      </c>
      <c r="AW681" s="15" t="s">
        <v>31</v>
      </c>
      <c r="AX681" s="15" t="s">
        <v>75</v>
      </c>
      <c r="AY681" s="236" t="s">
        <v>283</v>
      </c>
    </row>
    <row r="682" s="13" customFormat="1">
      <c r="A682" s="13"/>
      <c r="B682" s="218"/>
      <c r="C682" s="13"/>
      <c r="D682" s="219" t="s">
        <v>291</v>
      </c>
      <c r="E682" s="220" t="s">
        <v>1</v>
      </c>
      <c r="F682" s="221" t="s">
        <v>894</v>
      </c>
      <c r="G682" s="13"/>
      <c r="H682" s="222">
        <v>118.41</v>
      </c>
      <c r="I682" s="223"/>
      <c r="J682" s="13"/>
      <c r="K682" s="13"/>
      <c r="L682" s="218"/>
      <c r="M682" s="224"/>
      <c r="N682" s="225"/>
      <c r="O682" s="225"/>
      <c r="P682" s="225"/>
      <c r="Q682" s="225"/>
      <c r="R682" s="225"/>
      <c r="S682" s="225"/>
      <c r="T682" s="226"/>
      <c r="U682" s="13"/>
      <c r="V682" s="13"/>
      <c r="W682" s="13"/>
      <c r="X682" s="13"/>
      <c r="Y682" s="13"/>
      <c r="Z682" s="13"/>
      <c r="AA682" s="13"/>
      <c r="AB682" s="13"/>
      <c r="AC682" s="13"/>
      <c r="AD682" s="13"/>
      <c r="AE682" s="13"/>
      <c r="AT682" s="220" t="s">
        <v>291</v>
      </c>
      <c r="AU682" s="220" t="s">
        <v>87</v>
      </c>
      <c r="AV682" s="13" t="s">
        <v>87</v>
      </c>
      <c r="AW682" s="13" t="s">
        <v>31</v>
      </c>
      <c r="AX682" s="13" t="s">
        <v>75</v>
      </c>
      <c r="AY682" s="220" t="s">
        <v>283</v>
      </c>
    </row>
    <row r="683" s="13" customFormat="1">
      <c r="A683" s="13"/>
      <c r="B683" s="218"/>
      <c r="C683" s="13"/>
      <c r="D683" s="219" t="s">
        <v>291</v>
      </c>
      <c r="E683" s="220" t="s">
        <v>1</v>
      </c>
      <c r="F683" s="221" t="s">
        <v>895</v>
      </c>
      <c r="G683" s="13"/>
      <c r="H683" s="222">
        <v>13.890000000000001</v>
      </c>
      <c r="I683" s="223"/>
      <c r="J683" s="13"/>
      <c r="K683" s="13"/>
      <c r="L683" s="218"/>
      <c r="M683" s="224"/>
      <c r="N683" s="225"/>
      <c r="O683" s="225"/>
      <c r="P683" s="225"/>
      <c r="Q683" s="225"/>
      <c r="R683" s="225"/>
      <c r="S683" s="225"/>
      <c r="T683" s="226"/>
      <c r="U683" s="13"/>
      <c r="V683" s="13"/>
      <c r="W683" s="13"/>
      <c r="X683" s="13"/>
      <c r="Y683" s="13"/>
      <c r="Z683" s="13"/>
      <c r="AA683" s="13"/>
      <c r="AB683" s="13"/>
      <c r="AC683" s="13"/>
      <c r="AD683" s="13"/>
      <c r="AE683" s="13"/>
      <c r="AT683" s="220" t="s">
        <v>291</v>
      </c>
      <c r="AU683" s="220" t="s">
        <v>87</v>
      </c>
      <c r="AV683" s="13" t="s">
        <v>87</v>
      </c>
      <c r="AW683" s="13" t="s">
        <v>31</v>
      </c>
      <c r="AX683" s="13" t="s">
        <v>75</v>
      </c>
      <c r="AY683" s="220" t="s">
        <v>283</v>
      </c>
    </row>
    <row r="684" s="13" customFormat="1">
      <c r="A684" s="13"/>
      <c r="B684" s="218"/>
      <c r="C684" s="13"/>
      <c r="D684" s="219" t="s">
        <v>291</v>
      </c>
      <c r="E684" s="220" t="s">
        <v>1</v>
      </c>
      <c r="F684" s="221" t="s">
        <v>896</v>
      </c>
      <c r="G684" s="13"/>
      <c r="H684" s="222">
        <v>100.76000000000001</v>
      </c>
      <c r="I684" s="223"/>
      <c r="J684" s="13"/>
      <c r="K684" s="13"/>
      <c r="L684" s="218"/>
      <c r="M684" s="224"/>
      <c r="N684" s="225"/>
      <c r="O684" s="225"/>
      <c r="P684" s="225"/>
      <c r="Q684" s="225"/>
      <c r="R684" s="225"/>
      <c r="S684" s="225"/>
      <c r="T684" s="226"/>
      <c r="U684" s="13"/>
      <c r="V684" s="13"/>
      <c r="W684" s="13"/>
      <c r="X684" s="13"/>
      <c r="Y684" s="13"/>
      <c r="Z684" s="13"/>
      <c r="AA684" s="13"/>
      <c r="AB684" s="13"/>
      <c r="AC684" s="13"/>
      <c r="AD684" s="13"/>
      <c r="AE684" s="13"/>
      <c r="AT684" s="220" t="s">
        <v>291</v>
      </c>
      <c r="AU684" s="220" t="s">
        <v>87</v>
      </c>
      <c r="AV684" s="13" t="s">
        <v>87</v>
      </c>
      <c r="AW684" s="13" t="s">
        <v>31</v>
      </c>
      <c r="AX684" s="13" t="s">
        <v>75</v>
      </c>
      <c r="AY684" s="220" t="s">
        <v>283</v>
      </c>
    </row>
    <row r="685" s="13" customFormat="1">
      <c r="A685" s="13"/>
      <c r="B685" s="218"/>
      <c r="C685" s="13"/>
      <c r="D685" s="219" t="s">
        <v>291</v>
      </c>
      <c r="E685" s="220" t="s">
        <v>1</v>
      </c>
      <c r="F685" s="221" t="s">
        <v>897</v>
      </c>
      <c r="G685" s="13"/>
      <c r="H685" s="222">
        <v>-9.4399999999999995</v>
      </c>
      <c r="I685" s="223"/>
      <c r="J685" s="13"/>
      <c r="K685" s="13"/>
      <c r="L685" s="218"/>
      <c r="M685" s="224"/>
      <c r="N685" s="225"/>
      <c r="O685" s="225"/>
      <c r="P685" s="225"/>
      <c r="Q685" s="225"/>
      <c r="R685" s="225"/>
      <c r="S685" s="225"/>
      <c r="T685" s="226"/>
      <c r="U685" s="13"/>
      <c r="V685" s="13"/>
      <c r="W685" s="13"/>
      <c r="X685" s="13"/>
      <c r="Y685" s="13"/>
      <c r="Z685" s="13"/>
      <c r="AA685" s="13"/>
      <c r="AB685" s="13"/>
      <c r="AC685" s="13"/>
      <c r="AD685" s="13"/>
      <c r="AE685" s="13"/>
      <c r="AT685" s="220" t="s">
        <v>291</v>
      </c>
      <c r="AU685" s="220" t="s">
        <v>87</v>
      </c>
      <c r="AV685" s="13" t="s">
        <v>87</v>
      </c>
      <c r="AW685" s="13" t="s">
        <v>31</v>
      </c>
      <c r="AX685" s="13" t="s">
        <v>75</v>
      </c>
      <c r="AY685" s="220" t="s">
        <v>283</v>
      </c>
    </row>
    <row r="686" s="15" customFormat="1">
      <c r="A686" s="15"/>
      <c r="B686" s="235"/>
      <c r="C686" s="15"/>
      <c r="D686" s="219" t="s">
        <v>291</v>
      </c>
      <c r="E686" s="236" t="s">
        <v>1</v>
      </c>
      <c r="F686" s="237" t="s">
        <v>414</v>
      </c>
      <c r="G686" s="15"/>
      <c r="H686" s="236" t="s">
        <v>1</v>
      </c>
      <c r="I686" s="238"/>
      <c r="J686" s="15"/>
      <c r="K686" s="15"/>
      <c r="L686" s="235"/>
      <c r="M686" s="239"/>
      <c r="N686" s="240"/>
      <c r="O686" s="240"/>
      <c r="P686" s="240"/>
      <c r="Q686" s="240"/>
      <c r="R686" s="240"/>
      <c r="S686" s="240"/>
      <c r="T686" s="241"/>
      <c r="U686" s="15"/>
      <c r="V686" s="15"/>
      <c r="W686" s="15"/>
      <c r="X686" s="15"/>
      <c r="Y686" s="15"/>
      <c r="Z686" s="15"/>
      <c r="AA686" s="15"/>
      <c r="AB686" s="15"/>
      <c r="AC686" s="15"/>
      <c r="AD686" s="15"/>
      <c r="AE686" s="15"/>
      <c r="AT686" s="236" t="s">
        <v>291</v>
      </c>
      <c r="AU686" s="236" t="s">
        <v>87</v>
      </c>
      <c r="AV686" s="15" t="s">
        <v>82</v>
      </c>
      <c r="AW686" s="15" t="s">
        <v>31</v>
      </c>
      <c r="AX686" s="15" t="s">
        <v>75</v>
      </c>
      <c r="AY686" s="236" t="s">
        <v>283</v>
      </c>
    </row>
    <row r="687" s="13" customFormat="1">
      <c r="A687" s="13"/>
      <c r="B687" s="218"/>
      <c r="C687" s="13"/>
      <c r="D687" s="219" t="s">
        <v>291</v>
      </c>
      <c r="E687" s="220" t="s">
        <v>1</v>
      </c>
      <c r="F687" s="221" t="s">
        <v>894</v>
      </c>
      <c r="G687" s="13"/>
      <c r="H687" s="222">
        <v>118.41</v>
      </c>
      <c r="I687" s="223"/>
      <c r="J687" s="13"/>
      <c r="K687" s="13"/>
      <c r="L687" s="218"/>
      <c r="M687" s="224"/>
      <c r="N687" s="225"/>
      <c r="O687" s="225"/>
      <c r="P687" s="225"/>
      <c r="Q687" s="225"/>
      <c r="R687" s="225"/>
      <c r="S687" s="225"/>
      <c r="T687" s="226"/>
      <c r="U687" s="13"/>
      <c r="V687" s="13"/>
      <c r="W687" s="13"/>
      <c r="X687" s="13"/>
      <c r="Y687" s="13"/>
      <c r="Z687" s="13"/>
      <c r="AA687" s="13"/>
      <c r="AB687" s="13"/>
      <c r="AC687" s="13"/>
      <c r="AD687" s="13"/>
      <c r="AE687" s="13"/>
      <c r="AT687" s="220" t="s">
        <v>291</v>
      </c>
      <c r="AU687" s="220" t="s">
        <v>87</v>
      </c>
      <c r="AV687" s="13" t="s">
        <v>87</v>
      </c>
      <c r="AW687" s="13" t="s">
        <v>31</v>
      </c>
      <c r="AX687" s="13" t="s">
        <v>75</v>
      </c>
      <c r="AY687" s="220" t="s">
        <v>283</v>
      </c>
    </row>
    <row r="688" s="13" customFormat="1">
      <c r="A688" s="13"/>
      <c r="B688" s="218"/>
      <c r="C688" s="13"/>
      <c r="D688" s="219" t="s">
        <v>291</v>
      </c>
      <c r="E688" s="220" t="s">
        <v>1</v>
      </c>
      <c r="F688" s="221" t="s">
        <v>895</v>
      </c>
      <c r="G688" s="13"/>
      <c r="H688" s="222">
        <v>13.890000000000001</v>
      </c>
      <c r="I688" s="223"/>
      <c r="J688" s="13"/>
      <c r="K688" s="13"/>
      <c r="L688" s="218"/>
      <c r="M688" s="224"/>
      <c r="N688" s="225"/>
      <c r="O688" s="225"/>
      <c r="P688" s="225"/>
      <c r="Q688" s="225"/>
      <c r="R688" s="225"/>
      <c r="S688" s="225"/>
      <c r="T688" s="226"/>
      <c r="U688" s="13"/>
      <c r="V688" s="13"/>
      <c r="W688" s="13"/>
      <c r="X688" s="13"/>
      <c r="Y688" s="13"/>
      <c r="Z688" s="13"/>
      <c r="AA688" s="13"/>
      <c r="AB688" s="13"/>
      <c r="AC688" s="13"/>
      <c r="AD688" s="13"/>
      <c r="AE688" s="13"/>
      <c r="AT688" s="220" t="s">
        <v>291</v>
      </c>
      <c r="AU688" s="220" t="s">
        <v>87</v>
      </c>
      <c r="AV688" s="13" t="s">
        <v>87</v>
      </c>
      <c r="AW688" s="13" t="s">
        <v>31</v>
      </c>
      <c r="AX688" s="13" t="s">
        <v>75</v>
      </c>
      <c r="AY688" s="220" t="s">
        <v>283</v>
      </c>
    </row>
    <row r="689" s="13" customFormat="1">
      <c r="A689" s="13"/>
      <c r="B689" s="218"/>
      <c r="C689" s="13"/>
      <c r="D689" s="219" t="s">
        <v>291</v>
      </c>
      <c r="E689" s="220" t="s">
        <v>1</v>
      </c>
      <c r="F689" s="221" t="s">
        <v>896</v>
      </c>
      <c r="G689" s="13"/>
      <c r="H689" s="222">
        <v>100.76000000000001</v>
      </c>
      <c r="I689" s="223"/>
      <c r="J689" s="13"/>
      <c r="K689" s="13"/>
      <c r="L689" s="218"/>
      <c r="M689" s="224"/>
      <c r="N689" s="225"/>
      <c r="O689" s="225"/>
      <c r="P689" s="225"/>
      <c r="Q689" s="225"/>
      <c r="R689" s="225"/>
      <c r="S689" s="225"/>
      <c r="T689" s="226"/>
      <c r="U689" s="13"/>
      <c r="V689" s="13"/>
      <c r="W689" s="13"/>
      <c r="X689" s="13"/>
      <c r="Y689" s="13"/>
      <c r="Z689" s="13"/>
      <c r="AA689" s="13"/>
      <c r="AB689" s="13"/>
      <c r="AC689" s="13"/>
      <c r="AD689" s="13"/>
      <c r="AE689" s="13"/>
      <c r="AT689" s="220" t="s">
        <v>291</v>
      </c>
      <c r="AU689" s="220" t="s">
        <v>87</v>
      </c>
      <c r="AV689" s="13" t="s">
        <v>87</v>
      </c>
      <c r="AW689" s="13" t="s">
        <v>31</v>
      </c>
      <c r="AX689" s="13" t="s">
        <v>75</v>
      </c>
      <c r="AY689" s="220" t="s">
        <v>283</v>
      </c>
    </row>
    <row r="690" s="13" customFormat="1">
      <c r="A690" s="13"/>
      <c r="B690" s="218"/>
      <c r="C690" s="13"/>
      <c r="D690" s="219" t="s">
        <v>291</v>
      </c>
      <c r="E690" s="220" t="s">
        <v>1</v>
      </c>
      <c r="F690" s="221" t="s">
        <v>897</v>
      </c>
      <c r="G690" s="13"/>
      <c r="H690" s="222">
        <v>-9.4399999999999995</v>
      </c>
      <c r="I690" s="223"/>
      <c r="J690" s="13"/>
      <c r="K690" s="13"/>
      <c r="L690" s="218"/>
      <c r="M690" s="224"/>
      <c r="N690" s="225"/>
      <c r="O690" s="225"/>
      <c r="P690" s="225"/>
      <c r="Q690" s="225"/>
      <c r="R690" s="225"/>
      <c r="S690" s="225"/>
      <c r="T690" s="226"/>
      <c r="U690" s="13"/>
      <c r="V690" s="13"/>
      <c r="W690" s="13"/>
      <c r="X690" s="13"/>
      <c r="Y690" s="13"/>
      <c r="Z690" s="13"/>
      <c r="AA690" s="13"/>
      <c r="AB690" s="13"/>
      <c r="AC690" s="13"/>
      <c r="AD690" s="13"/>
      <c r="AE690" s="13"/>
      <c r="AT690" s="220" t="s">
        <v>291</v>
      </c>
      <c r="AU690" s="220" t="s">
        <v>87</v>
      </c>
      <c r="AV690" s="13" t="s">
        <v>87</v>
      </c>
      <c r="AW690" s="13" t="s">
        <v>31</v>
      </c>
      <c r="AX690" s="13" t="s">
        <v>75</v>
      </c>
      <c r="AY690" s="220" t="s">
        <v>283</v>
      </c>
    </row>
    <row r="691" s="15" customFormat="1">
      <c r="A691" s="15"/>
      <c r="B691" s="235"/>
      <c r="C691" s="15"/>
      <c r="D691" s="219" t="s">
        <v>291</v>
      </c>
      <c r="E691" s="236" t="s">
        <v>1</v>
      </c>
      <c r="F691" s="237" t="s">
        <v>415</v>
      </c>
      <c r="G691" s="15"/>
      <c r="H691" s="236" t="s">
        <v>1</v>
      </c>
      <c r="I691" s="238"/>
      <c r="J691" s="15"/>
      <c r="K691" s="15"/>
      <c r="L691" s="235"/>
      <c r="M691" s="239"/>
      <c r="N691" s="240"/>
      <c r="O691" s="240"/>
      <c r="P691" s="240"/>
      <c r="Q691" s="240"/>
      <c r="R691" s="240"/>
      <c r="S691" s="240"/>
      <c r="T691" s="241"/>
      <c r="U691" s="15"/>
      <c r="V691" s="15"/>
      <c r="W691" s="15"/>
      <c r="X691" s="15"/>
      <c r="Y691" s="15"/>
      <c r="Z691" s="15"/>
      <c r="AA691" s="15"/>
      <c r="AB691" s="15"/>
      <c r="AC691" s="15"/>
      <c r="AD691" s="15"/>
      <c r="AE691" s="15"/>
      <c r="AT691" s="236" t="s">
        <v>291</v>
      </c>
      <c r="AU691" s="236" t="s">
        <v>87</v>
      </c>
      <c r="AV691" s="15" t="s">
        <v>82</v>
      </c>
      <c r="AW691" s="15" t="s">
        <v>31</v>
      </c>
      <c r="AX691" s="15" t="s">
        <v>75</v>
      </c>
      <c r="AY691" s="236" t="s">
        <v>283</v>
      </c>
    </row>
    <row r="692" s="13" customFormat="1">
      <c r="A692" s="13"/>
      <c r="B692" s="218"/>
      <c r="C692" s="13"/>
      <c r="D692" s="219" t="s">
        <v>291</v>
      </c>
      <c r="E692" s="220" t="s">
        <v>1</v>
      </c>
      <c r="F692" s="221" t="s">
        <v>894</v>
      </c>
      <c r="G692" s="13"/>
      <c r="H692" s="222">
        <v>118.41</v>
      </c>
      <c r="I692" s="223"/>
      <c r="J692" s="13"/>
      <c r="K692" s="13"/>
      <c r="L692" s="218"/>
      <c r="M692" s="224"/>
      <c r="N692" s="225"/>
      <c r="O692" s="225"/>
      <c r="P692" s="225"/>
      <c r="Q692" s="225"/>
      <c r="R692" s="225"/>
      <c r="S692" s="225"/>
      <c r="T692" s="226"/>
      <c r="U692" s="13"/>
      <c r="V692" s="13"/>
      <c r="W692" s="13"/>
      <c r="X692" s="13"/>
      <c r="Y692" s="13"/>
      <c r="Z692" s="13"/>
      <c r="AA692" s="13"/>
      <c r="AB692" s="13"/>
      <c r="AC692" s="13"/>
      <c r="AD692" s="13"/>
      <c r="AE692" s="13"/>
      <c r="AT692" s="220" t="s">
        <v>291</v>
      </c>
      <c r="AU692" s="220" t="s">
        <v>87</v>
      </c>
      <c r="AV692" s="13" t="s">
        <v>87</v>
      </c>
      <c r="AW692" s="13" t="s">
        <v>31</v>
      </c>
      <c r="AX692" s="13" t="s">
        <v>75</v>
      </c>
      <c r="AY692" s="220" t="s">
        <v>283</v>
      </c>
    </row>
    <row r="693" s="13" customFormat="1">
      <c r="A693" s="13"/>
      <c r="B693" s="218"/>
      <c r="C693" s="13"/>
      <c r="D693" s="219" t="s">
        <v>291</v>
      </c>
      <c r="E693" s="220" t="s">
        <v>1</v>
      </c>
      <c r="F693" s="221" t="s">
        <v>895</v>
      </c>
      <c r="G693" s="13"/>
      <c r="H693" s="222">
        <v>13.890000000000001</v>
      </c>
      <c r="I693" s="223"/>
      <c r="J693" s="13"/>
      <c r="K693" s="13"/>
      <c r="L693" s="218"/>
      <c r="M693" s="224"/>
      <c r="N693" s="225"/>
      <c r="O693" s="225"/>
      <c r="P693" s="225"/>
      <c r="Q693" s="225"/>
      <c r="R693" s="225"/>
      <c r="S693" s="225"/>
      <c r="T693" s="226"/>
      <c r="U693" s="13"/>
      <c r="V693" s="13"/>
      <c r="W693" s="13"/>
      <c r="X693" s="13"/>
      <c r="Y693" s="13"/>
      <c r="Z693" s="13"/>
      <c r="AA693" s="13"/>
      <c r="AB693" s="13"/>
      <c r="AC693" s="13"/>
      <c r="AD693" s="13"/>
      <c r="AE693" s="13"/>
      <c r="AT693" s="220" t="s">
        <v>291</v>
      </c>
      <c r="AU693" s="220" t="s">
        <v>87</v>
      </c>
      <c r="AV693" s="13" t="s">
        <v>87</v>
      </c>
      <c r="AW693" s="13" t="s">
        <v>31</v>
      </c>
      <c r="AX693" s="13" t="s">
        <v>75</v>
      </c>
      <c r="AY693" s="220" t="s">
        <v>283</v>
      </c>
    </row>
    <row r="694" s="13" customFormat="1">
      <c r="A694" s="13"/>
      <c r="B694" s="218"/>
      <c r="C694" s="13"/>
      <c r="D694" s="219" t="s">
        <v>291</v>
      </c>
      <c r="E694" s="220" t="s">
        <v>1</v>
      </c>
      <c r="F694" s="221" t="s">
        <v>896</v>
      </c>
      <c r="G694" s="13"/>
      <c r="H694" s="222">
        <v>100.76000000000001</v>
      </c>
      <c r="I694" s="223"/>
      <c r="J694" s="13"/>
      <c r="K694" s="13"/>
      <c r="L694" s="218"/>
      <c r="M694" s="224"/>
      <c r="N694" s="225"/>
      <c r="O694" s="225"/>
      <c r="P694" s="225"/>
      <c r="Q694" s="225"/>
      <c r="R694" s="225"/>
      <c r="S694" s="225"/>
      <c r="T694" s="226"/>
      <c r="U694" s="13"/>
      <c r="V694" s="13"/>
      <c r="W694" s="13"/>
      <c r="X694" s="13"/>
      <c r="Y694" s="13"/>
      <c r="Z694" s="13"/>
      <c r="AA694" s="13"/>
      <c r="AB694" s="13"/>
      <c r="AC694" s="13"/>
      <c r="AD694" s="13"/>
      <c r="AE694" s="13"/>
      <c r="AT694" s="220" t="s">
        <v>291</v>
      </c>
      <c r="AU694" s="220" t="s">
        <v>87</v>
      </c>
      <c r="AV694" s="13" t="s">
        <v>87</v>
      </c>
      <c r="AW694" s="13" t="s">
        <v>31</v>
      </c>
      <c r="AX694" s="13" t="s">
        <v>75</v>
      </c>
      <c r="AY694" s="220" t="s">
        <v>283</v>
      </c>
    </row>
    <row r="695" s="13" customFormat="1">
      <c r="A695" s="13"/>
      <c r="B695" s="218"/>
      <c r="C695" s="13"/>
      <c r="D695" s="219" t="s">
        <v>291</v>
      </c>
      <c r="E695" s="220" t="s">
        <v>1</v>
      </c>
      <c r="F695" s="221" t="s">
        <v>897</v>
      </c>
      <c r="G695" s="13"/>
      <c r="H695" s="222">
        <v>-9.4399999999999995</v>
      </c>
      <c r="I695" s="223"/>
      <c r="J695" s="13"/>
      <c r="K695" s="13"/>
      <c r="L695" s="218"/>
      <c r="M695" s="224"/>
      <c r="N695" s="225"/>
      <c r="O695" s="225"/>
      <c r="P695" s="225"/>
      <c r="Q695" s="225"/>
      <c r="R695" s="225"/>
      <c r="S695" s="225"/>
      <c r="T695" s="226"/>
      <c r="U695" s="13"/>
      <c r="V695" s="13"/>
      <c r="W695" s="13"/>
      <c r="X695" s="13"/>
      <c r="Y695" s="13"/>
      <c r="Z695" s="13"/>
      <c r="AA695" s="13"/>
      <c r="AB695" s="13"/>
      <c r="AC695" s="13"/>
      <c r="AD695" s="13"/>
      <c r="AE695" s="13"/>
      <c r="AT695" s="220" t="s">
        <v>291</v>
      </c>
      <c r="AU695" s="220" t="s">
        <v>87</v>
      </c>
      <c r="AV695" s="13" t="s">
        <v>87</v>
      </c>
      <c r="AW695" s="13" t="s">
        <v>31</v>
      </c>
      <c r="AX695" s="13" t="s">
        <v>75</v>
      </c>
      <c r="AY695" s="220" t="s">
        <v>283</v>
      </c>
    </row>
    <row r="696" s="15" customFormat="1">
      <c r="A696" s="15"/>
      <c r="B696" s="235"/>
      <c r="C696" s="15"/>
      <c r="D696" s="219" t="s">
        <v>291</v>
      </c>
      <c r="E696" s="236" t="s">
        <v>1</v>
      </c>
      <c r="F696" s="237" t="s">
        <v>416</v>
      </c>
      <c r="G696" s="15"/>
      <c r="H696" s="236" t="s">
        <v>1</v>
      </c>
      <c r="I696" s="238"/>
      <c r="J696" s="15"/>
      <c r="K696" s="15"/>
      <c r="L696" s="235"/>
      <c r="M696" s="239"/>
      <c r="N696" s="240"/>
      <c r="O696" s="240"/>
      <c r="P696" s="240"/>
      <c r="Q696" s="240"/>
      <c r="R696" s="240"/>
      <c r="S696" s="240"/>
      <c r="T696" s="241"/>
      <c r="U696" s="15"/>
      <c r="V696" s="15"/>
      <c r="W696" s="15"/>
      <c r="X696" s="15"/>
      <c r="Y696" s="15"/>
      <c r="Z696" s="15"/>
      <c r="AA696" s="15"/>
      <c r="AB696" s="15"/>
      <c r="AC696" s="15"/>
      <c r="AD696" s="15"/>
      <c r="AE696" s="15"/>
      <c r="AT696" s="236" t="s">
        <v>291</v>
      </c>
      <c r="AU696" s="236" t="s">
        <v>87</v>
      </c>
      <c r="AV696" s="15" t="s">
        <v>82</v>
      </c>
      <c r="AW696" s="15" t="s">
        <v>31</v>
      </c>
      <c r="AX696" s="15" t="s">
        <v>75</v>
      </c>
      <c r="AY696" s="236" t="s">
        <v>283</v>
      </c>
    </row>
    <row r="697" s="13" customFormat="1">
      <c r="A697" s="13"/>
      <c r="B697" s="218"/>
      <c r="C697" s="13"/>
      <c r="D697" s="219" t="s">
        <v>291</v>
      </c>
      <c r="E697" s="220" t="s">
        <v>1</v>
      </c>
      <c r="F697" s="221" t="s">
        <v>894</v>
      </c>
      <c r="G697" s="13"/>
      <c r="H697" s="222">
        <v>118.41</v>
      </c>
      <c r="I697" s="223"/>
      <c r="J697" s="13"/>
      <c r="K697" s="13"/>
      <c r="L697" s="218"/>
      <c r="M697" s="224"/>
      <c r="N697" s="225"/>
      <c r="O697" s="225"/>
      <c r="P697" s="225"/>
      <c r="Q697" s="225"/>
      <c r="R697" s="225"/>
      <c r="S697" s="225"/>
      <c r="T697" s="226"/>
      <c r="U697" s="13"/>
      <c r="V697" s="13"/>
      <c r="W697" s="13"/>
      <c r="X697" s="13"/>
      <c r="Y697" s="13"/>
      <c r="Z697" s="13"/>
      <c r="AA697" s="13"/>
      <c r="AB697" s="13"/>
      <c r="AC697" s="13"/>
      <c r="AD697" s="13"/>
      <c r="AE697" s="13"/>
      <c r="AT697" s="220" t="s">
        <v>291</v>
      </c>
      <c r="AU697" s="220" t="s">
        <v>87</v>
      </c>
      <c r="AV697" s="13" t="s">
        <v>87</v>
      </c>
      <c r="AW697" s="13" t="s">
        <v>31</v>
      </c>
      <c r="AX697" s="13" t="s">
        <v>75</v>
      </c>
      <c r="AY697" s="220" t="s">
        <v>283</v>
      </c>
    </row>
    <row r="698" s="13" customFormat="1">
      <c r="A698" s="13"/>
      <c r="B698" s="218"/>
      <c r="C698" s="13"/>
      <c r="D698" s="219" t="s">
        <v>291</v>
      </c>
      <c r="E698" s="220" t="s">
        <v>1</v>
      </c>
      <c r="F698" s="221" t="s">
        <v>895</v>
      </c>
      <c r="G698" s="13"/>
      <c r="H698" s="222">
        <v>13.890000000000001</v>
      </c>
      <c r="I698" s="223"/>
      <c r="J698" s="13"/>
      <c r="K698" s="13"/>
      <c r="L698" s="218"/>
      <c r="M698" s="224"/>
      <c r="N698" s="225"/>
      <c r="O698" s="225"/>
      <c r="P698" s="225"/>
      <c r="Q698" s="225"/>
      <c r="R698" s="225"/>
      <c r="S698" s="225"/>
      <c r="T698" s="226"/>
      <c r="U698" s="13"/>
      <c r="V698" s="13"/>
      <c r="W698" s="13"/>
      <c r="X698" s="13"/>
      <c r="Y698" s="13"/>
      <c r="Z698" s="13"/>
      <c r="AA698" s="13"/>
      <c r="AB698" s="13"/>
      <c r="AC698" s="13"/>
      <c r="AD698" s="13"/>
      <c r="AE698" s="13"/>
      <c r="AT698" s="220" t="s">
        <v>291</v>
      </c>
      <c r="AU698" s="220" t="s">
        <v>87</v>
      </c>
      <c r="AV698" s="13" t="s">
        <v>87</v>
      </c>
      <c r="AW698" s="13" t="s">
        <v>31</v>
      </c>
      <c r="AX698" s="13" t="s">
        <v>75</v>
      </c>
      <c r="AY698" s="220" t="s">
        <v>283</v>
      </c>
    </row>
    <row r="699" s="13" customFormat="1">
      <c r="A699" s="13"/>
      <c r="B699" s="218"/>
      <c r="C699" s="13"/>
      <c r="D699" s="219" t="s">
        <v>291</v>
      </c>
      <c r="E699" s="220" t="s">
        <v>1</v>
      </c>
      <c r="F699" s="221" t="s">
        <v>896</v>
      </c>
      <c r="G699" s="13"/>
      <c r="H699" s="222">
        <v>100.76000000000001</v>
      </c>
      <c r="I699" s="223"/>
      <c r="J699" s="13"/>
      <c r="K699" s="13"/>
      <c r="L699" s="218"/>
      <c r="M699" s="224"/>
      <c r="N699" s="225"/>
      <c r="O699" s="225"/>
      <c r="P699" s="225"/>
      <c r="Q699" s="225"/>
      <c r="R699" s="225"/>
      <c r="S699" s="225"/>
      <c r="T699" s="226"/>
      <c r="U699" s="13"/>
      <c r="V699" s="13"/>
      <c r="W699" s="13"/>
      <c r="X699" s="13"/>
      <c r="Y699" s="13"/>
      <c r="Z699" s="13"/>
      <c r="AA699" s="13"/>
      <c r="AB699" s="13"/>
      <c r="AC699" s="13"/>
      <c r="AD699" s="13"/>
      <c r="AE699" s="13"/>
      <c r="AT699" s="220" t="s">
        <v>291</v>
      </c>
      <c r="AU699" s="220" t="s">
        <v>87</v>
      </c>
      <c r="AV699" s="13" t="s">
        <v>87</v>
      </c>
      <c r="AW699" s="13" t="s">
        <v>31</v>
      </c>
      <c r="AX699" s="13" t="s">
        <v>75</v>
      </c>
      <c r="AY699" s="220" t="s">
        <v>283</v>
      </c>
    </row>
    <row r="700" s="13" customFormat="1">
      <c r="A700" s="13"/>
      <c r="B700" s="218"/>
      <c r="C700" s="13"/>
      <c r="D700" s="219" t="s">
        <v>291</v>
      </c>
      <c r="E700" s="220" t="s">
        <v>1</v>
      </c>
      <c r="F700" s="221" t="s">
        <v>897</v>
      </c>
      <c r="G700" s="13"/>
      <c r="H700" s="222">
        <v>-9.4399999999999995</v>
      </c>
      <c r="I700" s="223"/>
      <c r="J700" s="13"/>
      <c r="K700" s="13"/>
      <c r="L700" s="218"/>
      <c r="M700" s="224"/>
      <c r="N700" s="225"/>
      <c r="O700" s="225"/>
      <c r="P700" s="225"/>
      <c r="Q700" s="225"/>
      <c r="R700" s="225"/>
      <c r="S700" s="225"/>
      <c r="T700" s="226"/>
      <c r="U700" s="13"/>
      <c r="V700" s="13"/>
      <c r="W700" s="13"/>
      <c r="X700" s="13"/>
      <c r="Y700" s="13"/>
      <c r="Z700" s="13"/>
      <c r="AA700" s="13"/>
      <c r="AB700" s="13"/>
      <c r="AC700" s="13"/>
      <c r="AD700" s="13"/>
      <c r="AE700" s="13"/>
      <c r="AT700" s="220" t="s">
        <v>291</v>
      </c>
      <c r="AU700" s="220" t="s">
        <v>87</v>
      </c>
      <c r="AV700" s="13" t="s">
        <v>87</v>
      </c>
      <c r="AW700" s="13" t="s">
        <v>31</v>
      </c>
      <c r="AX700" s="13" t="s">
        <v>75</v>
      </c>
      <c r="AY700" s="220" t="s">
        <v>283</v>
      </c>
    </row>
    <row r="701" s="14" customFormat="1">
      <c r="A701" s="14"/>
      <c r="B701" s="227"/>
      <c r="C701" s="14"/>
      <c r="D701" s="219" t="s">
        <v>291</v>
      </c>
      <c r="E701" s="228" t="s">
        <v>1</v>
      </c>
      <c r="F701" s="229" t="s">
        <v>293</v>
      </c>
      <c r="G701" s="14"/>
      <c r="H701" s="230">
        <v>1175.0549999999998</v>
      </c>
      <c r="I701" s="231"/>
      <c r="J701" s="14"/>
      <c r="K701" s="14"/>
      <c r="L701" s="227"/>
      <c r="M701" s="232"/>
      <c r="N701" s="233"/>
      <c r="O701" s="233"/>
      <c r="P701" s="233"/>
      <c r="Q701" s="233"/>
      <c r="R701" s="233"/>
      <c r="S701" s="233"/>
      <c r="T701" s="234"/>
      <c r="U701" s="14"/>
      <c r="V701" s="14"/>
      <c r="W701" s="14"/>
      <c r="X701" s="14"/>
      <c r="Y701" s="14"/>
      <c r="Z701" s="14"/>
      <c r="AA701" s="14"/>
      <c r="AB701" s="14"/>
      <c r="AC701" s="14"/>
      <c r="AD701" s="14"/>
      <c r="AE701" s="14"/>
      <c r="AT701" s="228" t="s">
        <v>291</v>
      </c>
      <c r="AU701" s="228" t="s">
        <v>87</v>
      </c>
      <c r="AV701" s="14" t="s">
        <v>289</v>
      </c>
      <c r="AW701" s="14" t="s">
        <v>31</v>
      </c>
      <c r="AX701" s="14" t="s">
        <v>82</v>
      </c>
      <c r="AY701" s="228" t="s">
        <v>283</v>
      </c>
    </row>
    <row r="702" s="2" customFormat="1" ht="24.15" customHeight="1">
      <c r="A702" s="37"/>
      <c r="B702" s="168"/>
      <c r="C702" s="204" t="s">
        <v>898</v>
      </c>
      <c r="D702" s="204" t="s">
        <v>285</v>
      </c>
      <c r="E702" s="205" t="s">
        <v>899</v>
      </c>
      <c r="F702" s="206" t="s">
        <v>900</v>
      </c>
      <c r="G702" s="207" t="s">
        <v>288</v>
      </c>
      <c r="H702" s="208">
        <v>375.39999999999998</v>
      </c>
      <c r="I702" s="209"/>
      <c r="J702" s="210">
        <f>ROUND(I702*H702,2)</f>
        <v>0</v>
      </c>
      <c r="K702" s="211"/>
      <c r="L702" s="38"/>
      <c r="M702" s="212" t="s">
        <v>1</v>
      </c>
      <c r="N702" s="213" t="s">
        <v>41</v>
      </c>
      <c r="O702" s="81"/>
      <c r="P702" s="214">
        <f>O702*H702</f>
        <v>0</v>
      </c>
      <c r="Q702" s="214">
        <v>0</v>
      </c>
      <c r="R702" s="214">
        <f>Q702*H702</f>
        <v>0</v>
      </c>
      <c r="S702" s="214">
        <v>0.072999999999999995</v>
      </c>
      <c r="T702" s="215">
        <f>S702*H702</f>
        <v>27.404199999999996</v>
      </c>
      <c r="U702" s="37"/>
      <c r="V702" s="37"/>
      <c r="W702" s="37"/>
      <c r="X702" s="37"/>
      <c r="Y702" s="37"/>
      <c r="Z702" s="37"/>
      <c r="AA702" s="37"/>
      <c r="AB702" s="37"/>
      <c r="AC702" s="37"/>
      <c r="AD702" s="37"/>
      <c r="AE702" s="37"/>
      <c r="AR702" s="216" t="s">
        <v>289</v>
      </c>
      <c r="AT702" s="216" t="s">
        <v>285</v>
      </c>
      <c r="AU702" s="216" t="s">
        <v>87</v>
      </c>
      <c r="AY702" s="18" t="s">
        <v>283</v>
      </c>
      <c r="BE702" s="217">
        <f>IF(N702="základná",J702,0)</f>
        <v>0</v>
      </c>
      <c r="BF702" s="217">
        <f>IF(N702="znížená",J702,0)</f>
        <v>0</v>
      </c>
      <c r="BG702" s="217">
        <f>IF(N702="zákl. prenesená",J702,0)</f>
        <v>0</v>
      </c>
      <c r="BH702" s="217">
        <f>IF(N702="zníž. prenesená",J702,0)</f>
        <v>0</v>
      </c>
      <c r="BI702" s="217">
        <f>IF(N702="nulová",J702,0)</f>
        <v>0</v>
      </c>
      <c r="BJ702" s="18" t="s">
        <v>87</v>
      </c>
      <c r="BK702" s="217">
        <f>ROUND(I702*H702,2)</f>
        <v>0</v>
      </c>
      <c r="BL702" s="18" t="s">
        <v>289</v>
      </c>
      <c r="BM702" s="216" t="s">
        <v>901</v>
      </c>
    </row>
    <row r="703" s="15" customFormat="1">
      <c r="A703" s="15"/>
      <c r="B703" s="235"/>
      <c r="C703" s="15"/>
      <c r="D703" s="219" t="s">
        <v>291</v>
      </c>
      <c r="E703" s="236" t="s">
        <v>1</v>
      </c>
      <c r="F703" s="237" t="s">
        <v>706</v>
      </c>
      <c r="G703" s="15"/>
      <c r="H703" s="236" t="s">
        <v>1</v>
      </c>
      <c r="I703" s="238"/>
      <c r="J703" s="15"/>
      <c r="K703" s="15"/>
      <c r="L703" s="235"/>
      <c r="M703" s="239"/>
      <c r="N703" s="240"/>
      <c r="O703" s="240"/>
      <c r="P703" s="240"/>
      <c r="Q703" s="240"/>
      <c r="R703" s="240"/>
      <c r="S703" s="240"/>
      <c r="T703" s="241"/>
      <c r="U703" s="15"/>
      <c r="V703" s="15"/>
      <c r="W703" s="15"/>
      <c r="X703" s="15"/>
      <c r="Y703" s="15"/>
      <c r="Z703" s="15"/>
      <c r="AA703" s="15"/>
      <c r="AB703" s="15"/>
      <c r="AC703" s="15"/>
      <c r="AD703" s="15"/>
      <c r="AE703" s="15"/>
      <c r="AT703" s="236" t="s">
        <v>291</v>
      </c>
      <c r="AU703" s="236" t="s">
        <v>87</v>
      </c>
      <c r="AV703" s="15" t="s">
        <v>82</v>
      </c>
      <c r="AW703" s="15" t="s">
        <v>31</v>
      </c>
      <c r="AX703" s="15" t="s">
        <v>75</v>
      </c>
      <c r="AY703" s="236" t="s">
        <v>283</v>
      </c>
    </row>
    <row r="704" s="13" customFormat="1">
      <c r="A704" s="13"/>
      <c r="B704" s="218"/>
      <c r="C704" s="13"/>
      <c r="D704" s="219" t="s">
        <v>291</v>
      </c>
      <c r="E704" s="220" t="s">
        <v>1</v>
      </c>
      <c r="F704" s="221" t="s">
        <v>902</v>
      </c>
      <c r="G704" s="13"/>
      <c r="H704" s="222">
        <v>297.68000000000001</v>
      </c>
      <c r="I704" s="223"/>
      <c r="J704" s="13"/>
      <c r="K704" s="13"/>
      <c r="L704" s="218"/>
      <c r="M704" s="224"/>
      <c r="N704" s="225"/>
      <c r="O704" s="225"/>
      <c r="P704" s="225"/>
      <c r="Q704" s="225"/>
      <c r="R704" s="225"/>
      <c r="S704" s="225"/>
      <c r="T704" s="226"/>
      <c r="U704" s="13"/>
      <c r="V704" s="13"/>
      <c r="W704" s="13"/>
      <c r="X704" s="13"/>
      <c r="Y704" s="13"/>
      <c r="Z704" s="13"/>
      <c r="AA704" s="13"/>
      <c r="AB704" s="13"/>
      <c r="AC704" s="13"/>
      <c r="AD704" s="13"/>
      <c r="AE704" s="13"/>
      <c r="AT704" s="220" t="s">
        <v>291</v>
      </c>
      <c r="AU704" s="220" t="s">
        <v>87</v>
      </c>
      <c r="AV704" s="13" t="s">
        <v>87</v>
      </c>
      <c r="AW704" s="13" t="s">
        <v>31</v>
      </c>
      <c r="AX704" s="13" t="s">
        <v>75</v>
      </c>
      <c r="AY704" s="220" t="s">
        <v>283</v>
      </c>
    </row>
    <row r="705" s="13" customFormat="1">
      <c r="A705" s="13"/>
      <c r="B705" s="218"/>
      <c r="C705" s="13"/>
      <c r="D705" s="219" t="s">
        <v>291</v>
      </c>
      <c r="E705" s="220" t="s">
        <v>1</v>
      </c>
      <c r="F705" s="221" t="s">
        <v>903</v>
      </c>
      <c r="G705" s="13"/>
      <c r="H705" s="222">
        <v>77.719999999999999</v>
      </c>
      <c r="I705" s="223"/>
      <c r="J705" s="13"/>
      <c r="K705" s="13"/>
      <c r="L705" s="218"/>
      <c r="M705" s="224"/>
      <c r="N705" s="225"/>
      <c r="O705" s="225"/>
      <c r="P705" s="225"/>
      <c r="Q705" s="225"/>
      <c r="R705" s="225"/>
      <c r="S705" s="225"/>
      <c r="T705" s="226"/>
      <c r="U705" s="13"/>
      <c r="V705" s="13"/>
      <c r="W705" s="13"/>
      <c r="X705" s="13"/>
      <c r="Y705" s="13"/>
      <c r="Z705" s="13"/>
      <c r="AA705" s="13"/>
      <c r="AB705" s="13"/>
      <c r="AC705" s="13"/>
      <c r="AD705" s="13"/>
      <c r="AE705" s="13"/>
      <c r="AT705" s="220" t="s">
        <v>291</v>
      </c>
      <c r="AU705" s="220" t="s">
        <v>87</v>
      </c>
      <c r="AV705" s="13" t="s">
        <v>87</v>
      </c>
      <c r="AW705" s="13" t="s">
        <v>31</v>
      </c>
      <c r="AX705" s="13" t="s">
        <v>75</v>
      </c>
      <c r="AY705" s="220" t="s">
        <v>283</v>
      </c>
    </row>
    <row r="706" s="14" customFormat="1">
      <c r="A706" s="14"/>
      <c r="B706" s="227"/>
      <c r="C706" s="14"/>
      <c r="D706" s="219" t="s">
        <v>291</v>
      </c>
      <c r="E706" s="228" t="s">
        <v>1</v>
      </c>
      <c r="F706" s="229" t="s">
        <v>293</v>
      </c>
      <c r="G706" s="14"/>
      <c r="H706" s="230">
        <v>375.39999999999998</v>
      </c>
      <c r="I706" s="231"/>
      <c r="J706" s="14"/>
      <c r="K706" s="14"/>
      <c r="L706" s="227"/>
      <c r="M706" s="232"/>
      <c r="N706" s="233"/>
      <c r="O706" s="233"/>
      <c r="P706" s="233"/>
      <c r="Q706" s="233"/>
      <c r="R706" s="233"/>
      <c r="S706" s="233"/>
      <c r="T706" s="234"/>
      <c r="U706" s="14"/>
      <c r="V706" s="14"/>
      <c r="W706" s="14"/>
      <c r="X706" s="14"/>
      <c r="Y706" s="14"/>
      <c r="Z706" s="14"/>
      <c r="AA706" s="14"/>
      <c r="AB706" s="14"/>
      <c r="AC706" s="14"/>
      <c r="AD706" s="14"/>
      <c r="AE706" s="14"/>
      <c r="AT706" s="228" t="s">
        <v>291</v>
      </c>
      <c r="AU706" s="228" t="s">
        <v>87</v>
      </c>
      <c r="AV706" s="14" t="s">
        <v>289</v>
      </c>
      <c r="AW706" s="14" t="s">
        <v>31</v>
      </c>
      <c r="AX706" s="14" t="s">
        <v>82</v>
      </c>
      <c r="AY706" s="228" t="s">
        <v>283</v>
      </c>
    </row>
    <row r="707" s="2" customFormat="1" ht="24.15" customHeight="1">
      <c r="A707" s="37"/>
      <c r="B707" s="168"/>
      <c r="C707" s="204" t="s">
        <v>904</v>
      </c>
      <c r="D707" s="204" t="s">
        <v>285</v>
      </c>
      <c r="E707" s="205" t="s">
        <v>905</v>
      </c>
      <c r="F707" s="206" t="s">
        <v>906</v>
      </c>
      <c r="G707" s="207" t="s">
        <v>344</v>
      </c>
      <c r="H707" s="208">
        <v>1060.8889999999999</v>
      </c>
      <c r="I707" s="209"/>
      <c r="J707" s="210">
        <f>ROUND(I707*H707,2)</f>
        <v>0</v>
      </c>
      <c r="K707" s="211"/>
      <c r="L707" s="38"/>
      <c r="M707" s="212" t="s">
        <v>1</v>
      </c>
      <c r="N707" s="213" t="s">
        <v>41</v>
      </c>
      <c r="O707" s="81"/>
      <c r="P707" s="214">
        <f>O707*H707</f>
        <v>0</v>
      </c>
      <c r="Q707" s="214">
        <v>0</v>
      </c>
      <c r="R707" s="214">
        <f>Q707*H707</f>
        <v>0</v>
      </c>
      <c r="S707" s="214">
        <v>0</v>
      </c>
      <c r="T707" s="215">
        <f>S707*H707</f>
        <v>0</v>
      </c>
      <c r="U707" s="37"/>
      <c r="V707" s="37"/>
      <c r="W707" s="37"/>
      <c r="X707" s="37"/>
      <c r="Y707" s="37"/>
      <c r="Z707" s="37"/>
      <c r="AA707" s="37"/>
      <c r="AB707" s="37"/>
      <c r="AC707" s="37"/>
      <c r="AD707" s="37"/>
      <c r="AE707" s="37"/>
      <c r="AR707" s="216" t="s">
        <v>289</v>
      </c>
      <c r="AT707" s="216" t="s">
        <v>285</v>
      </c>
      <c r="AU707" s="216" t="s">
        <v>87</v>
      </c>
      <c r="AY707" s="18" t="s">
        <v>283</v>
      </c>
      <c r="BE707" s="217">
        <f>IF(N707="základná",J707,0)</f>
        <v>0</v>
      </c>
      <c r="BF707" s="217">
        <f>IF(N707="znížená",J707,0)</f>
        <v>0</v>
      </c>
      <c r="BG707" s="217">
        <f>IF(N707="zákl. prenesená",J707,0)</f>
        <v>0</v>
      </c>
      <c r="BH707" s="217">
        <f>IF(N707="zníž. prenesená",J707,0)</f>
        <v>0</v>
      </c>
      <c r="BI707" s="217">
        <f>IF(N707="nulová",J707,0)</f>
        <v>0</v>
      </c>
      <c r="BJ707" s="18" t="s">
        <v>87</v>
      </c>
      <c r="BK707" s="217">
        <f>ROUND(I707*H707,2)</f>
        <v>0</v>
      </c>
      <c r="BL707" s="18" t="s">
        <v>289</v>
      </c>
      <c r="BM707" s="216" t="s">
        <v>907</v>
      </c>
    </row>
    <row r="708" s="2" customFormat="1" ht="24.15" customHeight="1">
      <c r="A708" s="37"/>
      <c r="B708" s="168"/>
      <c r="C708" s="204" t="s">
        <v>908</v>
      </c>
      <c r="D708" s="204" t="s">
        <v>285</v>
      </c>
      <c r="E708" s="205" t="s">
        <v>909</v>
      </c>
      <c r="F708" s="206" t="s">
        <v>910</v>
      </c>
      <c r="G708" s="207" t="s">
        <v>344</v>
      </c>
      <c r="H708" s="208">
        <v>5304.4449999999997</v>
      </c>
      <c r="I708" s="209"/>
      <c r="J708" s="210">
        <f>ROUND(I708*H708,2)</f>
        <v>0</v>
      </c>
      <c r="K708" s="211"/>
      <c r="L708" s="38"/>
      <c r="M708" s="212" t="s">
        <v>1</v>
      </c>
      <c r="N708" s="213" t="s">
        <v>41</v>
      </c>
      <c r="O708" s="81"/>
      <c r="P708" s="214">
        <f>O708*H708</f>
        <v>0</v>
      </c>
      <c r="Q708" s="214">
        <v>0</v>
      </c>
      <c r="R708" s="214">
        <f>Q708*H708</f>
        <v>0</v>
      </c>
      <c r="S708" s="214">
        <v>0</v>
      </c>
      <c r="T708" s="215">
        <f>S708*H708</f>
        <v>0</v>
      </c>
      <c r="U708" s="37"/>
      <c r="V708" s="37"/>
      <c r="W708" s="37"/>
      <c r="X708" s="37"/>
      <c r="Y708" s="37"/>
      <c r="Z708" s="37"/>
      <c r="AA708" s="37"/>
      <c r="AB708" s="37"/>
      <c r="AC708" s="37"/>
      <c r="AD708" s="37"/>
      <c r="AE708" s="37"/>
      <c r="AR708" s="216" t="s">
        <v>289</v>
      </c>
      <c r="AT708" s="216" t="s">
        <v>285</v>
      </c>
      <c r="AU708" s="216" t="s">
        <v>87</v>
      </c>
      <c r="AY708" s="18" t="s">
        <v>283</v>
      </c>
      <c r="BE708" s="217">
        <f>IF(N708="základná",J708,0)</f>
        <v>0</v>
      </c>
      <c r="BF708" s="217">
        <f>IF(N708="znížená",J708,0)</f>
        <v>0</v>
      </c>
      <c r="BG708" s="217">
        <f>IF(N708="zákl. prenesená",J708,0)</f>
        <v>0</v>
      </c>
      <c r="BH708" s="217">
        <f>IF(N708="zníž. prenesená",J708,0)</f>
        <v>0</v>
      </c>
      <c r="BI708" s="217">
        <f>IF(N708="nulová",J708,0)</f>
        <v>0</v>
      </c>
      <c r="BJ708" s="18" t="s">
        <v>87</v>
      </c>
      <c r="BK708" s="217">
        <f>ROUND(I708*H708,2)</f>
        <v>0</v>
      </c>
      <c r="BL708" s="18" t="s">
        <v>289</v>
      </c>
      <c r="BM708" s="216" t="s">
        <v>911</v>
      </c>
    </row>
    <row r="709" s="13" customFormat="1">
      <c r="A709" s="13"/>
      <c r="B709" s="218"/>
      <c r="C709" s="13"/>
      <c r="D709" s="219" t="s">
        <v>291</v>
      </c>
      <c r="E709" s="13"/>
      <c r="F709" s="221" t="s">
        <v>912</v>
      </c>
      <c r="G709" s="13"/>
      <c r="H709" s="222">
        <v>5304.4449999999997</v>
      </c>
      <c r="I709" s="223"/>
      <c r="J709" s="13"/>
      <c r="K709" s="13"/>
      <c r="L709" s="218"/>
      <c r="M709" s="224"/>
      <c r="N709" s="225"/>
      <c r="O709" s="225"/>
      <c r="P709" s="225"/>
      <c r="Q709" s="225"/>
      <c r="R709" s="225"/>
      <c r="S709" s="225"/>
      <c r="T709" s="226"/>
      <c r="U709" s="13"/>
      <c r="V709" s="13"/>
      <c r="W709" s="13"/>
      <c r="X709" s="13"/>
      <c r="Y709" s="13"/>
      <c r="Z709" s="13"/>
      <c r="AA709" s="13"/>
      <c r="AB709" s="13"/>
      <c r="AC709" s="13"/>
      <c r="AD709" s="13"/>
      <c r="AE709" s="13"/>
      <c r="AT709" s="220" t="s">
        <v>291</v>
      </c>
      <c r="AU709" s="220" t="s">
        <v>87</v>
      </c>
      <c r="AV709" s="13" t="s">
        <v>87</v>
      </c>
      <c r="AW709" s="13" t="s">
        <v>3</v>
      </c>
      <c r="AX709" s="13" t="s">
        <v>82</v>
      </c>
      <c r="AY709" s="220" t="s">
        <v>283</v>
      </c>
    </row>
    <row r="710" s="2" customFormat="1" ht="21.75" customHeight="1">
      <c r="A710" s="37"/>
      <c r="B710" s="168"/>
      <c r="C710" s="204" t="s">
        <v>913</v>
      </c>
      <c r="D710" s="204" t="s">
        <v>285</v>
      </c>
      <c r="E710" s="205" t="s">
        <v>914</v>
      </c>
      <c r="F710" s="206" t="s">
        <v>915</v>
      </c>
      <c r="G710" s="207" t="s">
        <v>344</v>
      </c>
      <c r="H710" s="208">
        <v>1060.8889999999999</v>
      </c>
      <c r="I710" s="209"/>
      <c r="J710" s="210">
        <f>ROUND(I710*H710,2)</f>
        <v>0</v>
      </c>
      <c r="K710" s="211"/>
      <c r="L710" s="38"/>
      <c r="M710" s="212" t="s">
        <v>1</v>
      </c>
      <c r="N710" s="213" t="s">
        <v>41</v>
      </c>
      <c r="O710" s="81"/>
      <c r="P710" s="214">
        <f>O710*H710</f>
        <v>0</v>
      </c>
      <c r="Q710" s="214">
        <v>0</v>
      </c>
      <c r="R710" s="214">
        <f>Q710*H710</f>
        <v>0</v>
      </c>
      <c r="S710" s="214">
        <v>0</v>
      </c>
      <c r="T710" s="215">
        <f>S710*H710</f>
        <v>0</v>
      </c>
      <c r="U710" s="37"/>
      <c r="V710" s="37"/>
      <c r="W710" s="37"/>
      <c r="X710" s="37"/>
      <c r="Y710" s="37"/>
      <c r="Z710" s="37"/>
      <c r="AA710" s="37"/>
      <c r="AB710" s="37"/>
      <c r="AC710" s="37"/>
      <c r="AD710" s="37"/>
      <c r="AE710" s="37"/>
      <c r="AR710" s="216" t="s">
        <v>289</v>
      </c>
      <c r="AT710" s="216" t="s">
        <v>285</v>
      </c>
      <c r="AU710" s="216" t="s">
        <v>87</v>
      </c>
      <c r="AY710" s="18" t="s">
        <v>283</v>
      </c>
      <c r="BE710" s="217">
        <f>IF(N710="základná",J710,0)</f>
        <v>0</v>
      </c>
      <c r="BF710" s="217">
        <f>IF(N710="znížená",J710,0)</f>
        <v>0</v>
      </c>
      <c r="BG710" s="217">
        <f>IF(N710="zákl. prenesená",J710,0)</f>
        <v>0</v>
      </c>
      <c r="BH710" s="217">
        <f>IF(N710="zníž. prenesená",J710,0)</f>
        <v>0</v>
      </c>
      <c r="BI710" s="217">
        <f>IF(N710="nulová",J710,0)</f>
        <v>0</v>
      </c>
      <c r="BJ710" s="18" t="s">
        <v>87</v>
      </c>
      <c r="BK710" s="217">
        <f>ROUND(I710*H710,2)</f>
        <v>0</v>
      </c>
      <c r="BL710" s="18" t="s">
        <v>289</v>
      </c>
      <c r="BM710" s="216" t="s">
        <v>916</v>
      </c>
    </row>
    <row r="711" s="2" customFormat="1" ht="24.15" customHeight="1">
      <c r="A711" s="37"/>
      <c r="B711" s="168"/>
      <c r="C711" s="204" t="s">
        <v>917</v>
      </c>
      <c r="D711" s="204" t="s">
        <v>285</v>
      </c>
      <c r="E711" s="205" t="s">
        <v>918</v>
      </c>
      <c r="F711" s="206" t="s">
        <v>919</v>
      </c>
      <c r="G711" s="207" t="s">
        <v>344</v>
      </c>
      <c r="H711" s="208">
        <v>9548.0010000000002</v>
      </c>
      <c r="I711" s="209"/>
      <c r="J711" s="210">
        <f>ROUND(I711*H711,2)</f>
        <v>0</v>
      </c>
      <c r="K711" s="211"/>
      <c r="L711" s="38"/>
      <c r="M711" s="212" t="s">
        <v>1</v>
      </c>
      <c r="N711" s="213" t="s">
        <v>41</v>
      </c>
      <c r="O711" s="81"/>
      <c r="P711" s="214">
        <f>O711*H711</f>
        <v>0</v>
      </c>
      <c r="Q711" s="214">
        <v>0</v>
      </c>
      <c r="R711" s="214">
        <f>Q711*H711</f>
        <v>0</v>
      </c>
      <c r="S711" s="214">
        <v>0</v>
      </c>
      <c r="T711" s="215">
        <f>S711*H711</f>
        <v>0</v>
      </c>
      <c r="U711" s="37"/>
      <c r="V711" s="37"/>
      <c r="W711" s="37"/>
      <c r="X711" s="37"/>
      <c r="Y711" s="37"/>
      <c r="Z711" s="37"/>
      <c r="AA711" s="37"/>
      <c r="AB711" s="37"/>
      <c r="AC711" s="37"/>
      <c r="AD711" s="37"/>
      <c r="AE711" s="37"/>
      <c r="AR711" s="216" t="s">
        <v>289</v>
      </c>
      <c r="AT711" s="216" t="s">
        <v>285</v>
      </c>
      <c r="AU711" s="216" t="s">
        <v>87</v>
      </c>
      <c r="AY711" s="18" t="s">
        <v>283</v>
      </c>
      <c r="BE711" s="217">
        <f>IF(N711="základná",J711,0)</f>
        <v>0</v>
      </c>
      <c r="BF711" s="217">
        <f>IF(N711="znížená",J711,0)</f>
        <v>0</v>
      </c>
      <c r="BG711" s="217">
        <f>IF(N711="zákl. prenesená",J711,0)</f>
        <v>0</v>
      </c>
      <c r="BH711" s="217">
        <f>IF(N711="zníž. prenesená",J711,0)</f>
        <v>0</v>
      </c>
      <c r="BI711" s="217">
        <f>IF(N711="nulová",J711,0)</f>
        <v>0</v>
      </c>
      <c r="BJ711" s="18" t="s">
        <v>87</v>
      </c>
      <c r="BK711" s="217">
        <f>ROUND(I711*H711,2)</f>
        <v>0</v>
      </c>
      <c r="BL711" s="18" t="s">
        <v>289</v>
      </c>
      <c r="BM711" s="216" t="s">
        <v>920</v>
      </c>
    </row>
    <row r="712" s="13" customFormat="1">
      <c r="A712" s="13"/>
      <c r="B712" s="218"/>
      <c r="C712" s="13"/>
      <c r="D712" s="219" t="s">
        <v>291</v>
      </c>
      <c r="E712" s="13"/>
      <c r="F712" s="221" t="s">
        <v>921</v>
      </c>
      <c r="G712" s="13"/>
      <c r="H712" s="222">
        <v>9548.0010000000002</v>
      </c>
      <c r="I712" s="223"/>
      <c r="J712" s="13"/>
      <c r="K712" s="13"/>
      <c r="L712" s="218"/>
      <c r="M712" s="224"/>
      <c r="N712" s="225"/>
      <c r="O712" s="225"/>
      <c r="P712" s="225"/>
      <c r="Q712" s="225"/>
      <c r="R712" s="225"/>
      <c r="S712" s="225"/>
      <c r="T712" s="226"/>
      <c r="U712" s="13"/>
      <c r="V712" s="13"/>
      <c r="W712" s="13"/>
      <c r="X712" s="13"/>
      <c r="Y712" s="13"/>
      <c r="Z712" s="13"/>
      <c r="AA712" s="13"/>
      <c r="AB712" s="13"/>
      <c r="AC712" s="13"/>
      <c r="AD712" s="13"/>
      <c r="AE712" s="13"/>
      <c r="AT712" s="220" t="s">
        <v>291</v>
      </c>
      <c r="AU712" s="220" t="s">
        <v>87</v>
      </c>
      <c r="AV712" s="13" t="s">
        <v>87</v>
      </c>
      <c r="AW712" s="13" t="s">
        <v>3</v>
      </c>
      <c r="AX712" s="13" t="s">
        <v>82</v>
      </c>
      <c r="AY712" s="220" t="s">
        <v>283</v>
      </c>
    </row>
    <row r="713" s="2" customFormat="1" ht="24.15" customHeight="1">
      <c r="A713" s="37"/>
      <c r="B713" s="168"/>
      <c r="C713" s="204" t="s">
        <v>922</v>
      </c>
      <c r="D713" s="204" t="s">
        <v>285</v>
      </c>
      <c r="E713" s="205" t="s">
        <v>923</v>
      </c>
      <c r="F713" s="206" t="s">
        <v>924</v>
      </c>
      <c r="G713" s="207" t="s">
        <v>344</v>
      </c>
      <c r="H713" s="208">
        <v>1060.8889999999999</v>
      </c>
      <c r="I713" s="209"/>
      <c r="J713" s="210">
        <f>ROUND(I713*H713,2)</f>
        <v>0</v>
      </c>
      <c r="K713" s="211"/>
      <c r="L713" s="38"/>
      <c r="M713" s="212" t="s">
        <v>1</v>
      </c>
      <c r="N713" s="213" t="s">
        <v>41</v>
      </c>
      <c r="O713" s="81"/>
      <c r="P713" s="214">
        <f>O713*H713</f>
        <v>0</v>
      </c>
      <c r="Q713" s="214">
        <v>0</v>
      </c>
      <c r="R713" s="214">
        <f>Q713*H713</f>
        <v>0</v>
      </c>
      <c r="S713" s="214">
        <v>0</v>
      </c>
      <c r="T713" s="215">
        <f>S713*H713</f>
        <v>0</v>
      </c>
      <c r="U713" s="37"/>
      <c r="V713" s="37"/>
      <c r="W713" s="37"/>
      <c r="X713" s="37"/>
      <c r="Y713" s="37"/>
      <c r="Z713" s="37"/>
      <c r="AA713" s="37"/>
      <c r="AB713" s="37"/>
      <c r="AC713" s="37"/>
      <c r="AD713" s="37"/>
      <c r="AE713" s="37"/>
      <c r="AR713" s="216" t="s">
        <v>289</v>
      </c>
      <c r="AT713" s="216" t="s">
        <v>285</v>
      </c>
      <c r="AU713" s="216" t="s">
        <v>87</v>
      </c>
      <c r="AY713" s="18" t="s">
        <v>283</v>
      </c>
      <c r="BE713" s="217">
        <f>IF(N713="základná",J713,0)</f>
        <v>0</v>
      </c>
      <c r="BF713" s="217">
        <f>IF(N713="znížená",J713,0)</f>
        <v>0</v>
      </c>
      <c r="BG713" s="217">
        <f>IF(N713="zákl. prenesená",J713,0)</f>
        <v>0</v>
      </c>
      <c r="BH713" s="217">
        <f>IF(N713="zníž. prenesená",J713,0)</f>
        <v>0</v>
      </c>
      <c r="BI713" s="217">
        <f>IF(N713="nulová",J713,0)</f>
        <v>0</v>
      </c>
      <c r="BJ713" s="18" t="s">
        <v>87</v>
      </c>
      <c r="BK713" s="217">
        <f>ROUND(I713*H713,2)</f>
        <v>0</v>
      </c>
      <c r="BL713" s="18" t="s">
        <v>289</v>
      </c>
      <c r="BM713" s="216" t="s">
        <v>925</v>
      </c>
    </row>
    <row r="714" s="2" customFormat="1" ht="24.15" customHeight="1">
      <c r="A714" s="37"/>
      <c r="B714" s="168"/>
      <c r="C714" s="204" t="s">
        <v>926</v>
      </c>
      <c r="D714" s="253" t="s">
        <v>285</v>
      </c>
      <c r="E714" s="205" t="s">
        <v>927</v>
      </c>
      <c r="F714" s="206" t="s">
        <v>928</v>
      </c>
      <c r="G714" s="207" t="s">
        <v>344</v>
      </c>
      <c r="H714" s="208">
        <v>927.80700000000002</v>
      </c>
      <c r="I714" s="209"/>
      <c r="J714" s="210">
        <f>ROUND(I714*H714,2)</f>
        <v>0</v>
      </c>
      <c r="K714" s="211"/>
      <c r="L714" s="38"/>
      <c r="M714" s="212" t="s">
        <v>1</v>
      </c>
      <c r="N714" s="213" t="s">
        <v>41</v>
      </c>
      <c r="O714" s="81"/>
      <c r="P714" s="214">
        <f>O714*H714</f>
        <v>0</v>
      </c>
      <c r="Q714" s="214">
        <v>0</v>
      </c>
      <c r="R714" s="214">
        <f>Q714*H714</f>
        <v>0</v>
      </c>
      <c r="S714" s="214">
        <v>0</v>
      </c>
      <c r="T714" s="215">
        <f>S714*H714</f>
        <v>0</v>
      </c>
      <c r="U714" s="37"/>
      <c r="V714" s="37"/>
      <c r="W714" s="37"/>
      <c r="X714" s="37"/>
      <c r="Y714" s="37"/>
      <c r="Z714" s="37"/>
      <c r="AA714" s="37"/>
      <c r="AB714" s="37"/>
      <c r="AC714" s="37"/>
      <c r="AD714" s="37"/>
      <c r="AE714" s="37"/>
      <c r="AR714" s="216" t="s">
        <v>289</v>
      </c>
      <c r="AT714" s="216" t="s">
        <v>285</v>
      </c>
      <c r="AU714" s="216" t="s">
        <v>87</v>
      </c>
      <c r="AY714" s="18" t="s">
        <v>283</v>
      </c>
      <c r="BE714" s="217">
        <f>IF(N714="základná",J714,0)</f>
        <v>0</v>
      </c>
      <c r="BF714" s="217">
        <f>IF(N714="znížená",J714,0)</f>
        <v>0</v>
      </c>
      <c r="BG714" s="217">
        <f>IF(N714="zákl. prenesená",J714,0)</f>
        <v>0</v>
      </c>
      <c r="BH714" s="217">
        <f>IF(N714="zníž. prenesená",J714,0)</f>
        <v>0</v>
      </c>
      <c r="BI714" s="217">
        <f>IF(N714="nulová",J714,0)</f>
        <v>0</v>
      </c>
      <c r="BJ714" s="18" t="s">
        <v>87</v>
      </c>
      <c r="BK714" s="217">
        <f>ROUND(I714*H714,2)</f>
        <v>0</v>
      </c>
      <c r="BL714" s="18" t="s">
        <v>289</v>
      </c>
      <c r="BM714" s="216" t="s">
        <v>929</v>
      </c>
    </row>
    <row r="715" s="13" customFormat="1">
      <c r="A715" s="13"/>
      <c r="B715" s="218"/>
      <c r="C715" s="13"/>
      <c r="D715" s="219" t="s">
        <v>291</v>
      </c>
      <c r="E715" s="220" t="s">
        <v>1</v>
      </c>
      <c r="F715" s="221" t="s">
        <v>930</v>
      </c>
      <c r="G715" s="13"/>
      <c r="H715" s="222">
        <v>927.80700000000002</v>
      </c>
      <c r="I715" s="223"/>
      <c r="J715" s="13"/>
      <c r="K715" s="13"/>
      <c r="L715" s="218"/>
      <c r="M715" s="224"/>
      <c r="N715" s="225"/>
      <c r="O715" s="225"/>
      <c r="P715" s="225"/>
      <c r="Q715" s="225"/>
      <c r="R715" s="225"/>
      <c r="S715" s="225"/>
      <c r="T715" s="226"/>
      <c r="U715" s="13"/>
      <c r="V715" s="13"/>
      <c r="W715" s="13"/>
      <c r="X715" s="13"/>
      <c r="Y715" s="13"/>
      <c r="Z715" s="13"/>
      <c r="AA715" s="13"/>
      <c r="AB715" s="13"/>
      <c r="AC715" s="13"/>
      <c r="AD715" s="13"/>
      <c r="AE715" s="13"/>
      <c r="AT715" s="220" t="s">
        <v>291</v>
      </c>
      <c r="AU715" s="220" t="s">
        <v>87</v>
      </c>
      <c r="AV715" s="13" t="s">
        <v>87</v>
      </c>
      <c r="AW715" s="13" t="s">
        <v>31</v>
      </c>
      <c r="AX715" s="13" t="s">
        <v>82</v>
      </c>
      <c r="AY715" s="220" t="s">
        <v>283</v>
      </c>
    </row>
    <row r="716" s="2" customFormat="1" ht="24.15" customHeight="1">
      <c r="A716" s="37"/>
      <c r="B716" s="168"/>
      <c r="C716" s="204" t="s">
        <v>931</v>
      </c>
      <c r="D716" s="253" t="s">
        <v>285</v>
      </c>
      <c r="E716" s="205" t="s">
        <v>932</v>
      </c>
      <c r="F716" s="206" t="s">
        <v>933</v>
      </c>
      <c r="G716" s="207" t="s">
        <v>344</v>
      </c>
      <c r="H716" s="208">
        <v>67.174999999999997</v>
      </c>
      <c r="I716" s="209"/>
      <c r="J716" s="210">
        <f>ROUND(I716*H716,2)</f>
        <v>0</v>
      </c>
      <c r="K716" s="211"/>
      <c r="L716" s="38"/>
      <c r="M716" s="212" t="s">
        <v>1</v>
      </c>
      <c r="N716" s="213" t="s">
        <v>41</v>
      </c>
      <c r="O716" s="81"/>
      <c r="P716" s="214">
        <f>O716*H716</f>
        <v>0</v>
      </c>
      <c r="Q716" s="214">
        <v>0</v>
      </c>
      <c r="R716" s="214">
        <f>Q716*H716</f>
        <v>0</v>
      </c>
      <c r="S716" s="214">
        <v>0</v>
      </c>
      <c r="T716" s="215">
        <f>S716*H716</f>
        <v>0</v>
      </c>
      <c r="U716" s="37"/>
      <c r="V716" s="37"/>
      <c r="W716" s="37"/>
      <c r="X716" s="37"/>
      <c r="Y716" s="37"/>
      <c r="Z716" s="37"/>
      <c r="AA716" s="37"/>
      <c r="AB716" s="37"/>
      <c r="AC716" s="37"/>
      <c r="AD716" s="37"/>
      <c r="AE716" s="37"/>
      <c r="AR716" s="216" t="s">
        <v>289</v>
      </c>
      <c r="AT716" s="216" t="s">
        <v>285</v>
      </c>
      <c r="AU716" s="216" t="s">
        <v>87</v>
      </c>
      <c r="AY716" s="18" t="s">
        <v>283</v>
      </c>
      <c r="BE716" s="217">
        <f>IF(N716="základná",J716,0)</f>
        <v>0</v>
      </c>
      <c r="BF716" s="217">
        <f>IF(N716="znížená",J716,0)</f>
        <v>0</v>
      </c>
      <c r="BG716" s="217">
        <f>IF(N716="zákl. prenesená",J716,0)</f>
        <v>0</v>
      </c>
      <c r="BH716" s="217">
        <f>IF(N716="zníž. prenesená",J716,0)</f>
        <v>0</v>
      </c>
      <c r="BI716" s="217">
        <f>IF(N716="nulová",J716,0)</f>
        <v>0</v>
      </c>
      <c r="BJ716" s="18" t="s">
        <v>87</v>
      </c>
      <c r="BK716" s="217">
        <f>ROUND(I716*H716,2)</f>
        <v>0</v>
      </c>
      <c r="BL716" s="18" t="s">
        <v>289</v>
      </c>
      <c r="BM716" s="216" t="s">
        <v>934</v>
      </c>
    </row>
    <row r="717" s="13" customFormat="1">
      <c r="A717" s="13"/>
      <c r="B717" s="218"/>
      <c r="C717" s="13"/>
      <c r="D717" s="219" t="s">
        <v>291</v>
      </c>
      <c r="E717" s="220" t="s">
        <v>1</v>
      </c>
      <c r="F717" s="221" t="s">
        <v>935</v>
      </c>
      <c r="G717" s="13"/>
      <c r="H717" s="222">
        <v>59.573</v>
      </c>
      <c r="I717" s="223"/>
      <c r="J717" s="13"/>
      <c r="K717" s="13"/>
      <c r="L717" s="218"/>
      <c r="M717" s="224"/>
      <c r="N717" s="225"/>
      <c r="O717" s="225"/>
      <c r="P717" s="225"/>
      <c r="Q717" s="225"/>
      <c r="R717" s="225"/>
      <c r="S717" s="225"/>
      <c r="T717" s="226"/>
      <c r="U717" s="13"/>
      <c r="V717" s="13"/>
      <c r="W717" s="13"/>
      <c r="X717" s="13"/>
      <c r="Y717" s="13"/>
      <c r="Z717" s="13"/>
      <c r="AA717" s="13"/>
      <c r="AB717" s="13"/>
      <c r="AC717" s="13"/>
      <c r="AD717" s="13"/>
      <c r="AE717" s="13"/>
      <c r="AT717" s="220" t="s">
        <v>291</v>
      </c>
      <c r="AU717" s="220" t="s">
        <v>87</v>
      </c>
      <c r="AV717" s="13" t="s">
        <v>87</v>
      </c>
      <c r="AW717" s="13" t="s">
        <v>31</v>
      </c>
      <c r="AX717" s="13" t="s">
        <v>75</v>
      </c>
      <c r="AY717" s="220" t="s">
        <v>283</v>
      </c>
    </row>
    <row r="718" s="13" customFormat="1">
      <c r="A718" s="13"/>
      <c r="B718" s="218"/>
      <c r="C718" s="13"/>
      <c r="D718" s="219" t="s">
        <v>291</v>
      </c>
      <c r="E718" s="220" t="s">
        <v>1</v>
      </c>
      <c r="F718" s="221" t="s">
        <v>936</v>
      </c>
      <c r="G718" s="13"/>
      <c r="H718" s="222">
        <v>7.6020000000000003</v>
      </c>
      <c r="I718" s="223"/>
      <c r="J718" s="13"/>
      <c r="K718" s="13"/>
      <c r="L718" s="218"/>
      <c r="M718" s="224"/>
      <c r="N718" s="225"/>
      <c r="O718" s="225"/>
      <c r="P718" s="225"/>
      <c r="Q718" s="225"/>
      <c r="R718" s="225"/>
      <c r="S718" s="225"/>
      <c r="T718" s="226"/>
      <c r="U718" s="13"/>
      <c r="V718" s="13"/>
      <c r="W718" s="13"/>
      <c r="X718" s="13"/>
      <c r="Y718" s="13"/>
      <c r="Z718" s="13"/>
      <c r="AA718" s="13"/>
      <c r="AB718" s="13"/>
      <c r="AC718" s="13"/>
      <c r="AD718" s="13"/>
      <c r="AE718" s="13"/>
      <c r="AT718" s="220" t="s">
        <v>291</v>
      </c>
      <c r="AU718" s="220" t="s">
        <v>87</v>
      </c>
      <c r="AV718" s="13" t="s">
        <v>87</v>
      </c>
      <c r="AW718" s="13" t="s">
        <v>31</v>
      </c>
      <c r="AX718" s="13" t="s">
        <v>75</v>
      </c>
      <c r="AY718" s="220" t="s">
        <v>283</v>
      </c>
    </row>
    <row r="719" s="14" customFormat="1">
      <c r="A719" s="14"/>
      <c r="B719" s="227"/>
      <c r="C719" s="14"/>
      <c r="D719" s="219" t="s">
        <v>291</v>
      </c>
      <c r="E719" s="228" t="s">
        <v>1</v>
      </c>
      <c r="F719" s="229" t="s">
        <v>293</v>
      </c>
      <c r="G719" s="14"/>
      <c r="H719" s="230">
        <v>67.174999999999997</v>
      </c>
      <c r="I719" s="231"/>
      <c r="J719" s="14"/>
      <c r="K719" s="14"/>
      <c r="L719" s="227"/>
      <c r="M719" s="232"/>
      <c r="N719" s="233"/>
      <c r="O719" s="233"/>
      <c r="P719" s="233"/>
      <c r="Q719" s="233"/>
      <c r="R719" s="233"/>
      <c r="S719" s="233"/>
      <c r="T719" s="234"/>
      <c r="U719" s="14"/>
      <c r="V719" s="14"/>
      <c r="W719" s="14"/>
      <c r="X719" s="14"/>
      <c r="Y719" s="14"/>
      <c r="Z719" s="14"/>
      <c r="AA719" s="14"/>
      <c r="AB719" s="14"/>
      <c r="AC719" s="14"/>
      <c r="AD719" s="14"/>
      <c r="AE719" s="14"/>
      <c r="AT719" s="228" t="s">
        <v>291</v>
      </c>
      <c r="AU719" s="228" t="s">
        <v>87</v>
      </c>
      <c r="AV719" s="14" t="s">
        <v>289</v>
      </c>
      <c r="AW719" s="14" t="s">
        <v>31</v>
      </c>
      <c r="AX719" s="14" t="s">
        <v>82</v>
      </c>
      <c r="AY719" s="228" t="s">
        <v>283</v>
      </c>
    </row>
    <row r="720" s="2" customFormat="1" ht="24.15" customHeight="1">
      <c r="A720" s="37"/>
      <c r="B720" s="168"/>
      <c r="C720" s="204" t="s">
        <v>937</v>
      </c>
      <c r="D720" s="253" t="s">
        <v>285</v>
      </c>
      <c r="E720" s="205" t="s">
        <v>938</v>
      </c>
      <c r="F720" s="206" t="s">
        <v>939</v>
      </c>
      <c r="G720" s="207" t="s">
        <v>344</v>
      </c>
      <c r="H720" s="208">
        <v>25.920000000000002</v>
      </c>
      <c r="I720" s="209"/>
      <c r="J720" s="210">
        <f>ROUND(I720*H720,2)</f>
        <v>0</v>
      </c>
      <c r="K720" s="211"/>
      <c r="L720" s="38"/>
      <c r="M720" s="212" t="s">
        <v>1</v>
      </c>
      <c r="N720" s="213" t="s">
        <v>41</v>
      </c>
      <c r="O720" s="81"/>
      <c r="P720" s="214">
        <f>O720*H720</f>
        <v>0</v>
      </c>
      <c r="Q720" s="214">
        <v>0</v>
      </c>
      <c r="R720" s="214">
        <f>Q720*H720</f>
        <v>0</v>
      </c>
      <c r="S720" s="214">
        <v>0</v>
      </c>
      <c r="T720" s="215">
        <f>S720*H720</f>
        <v>0</v>
      </c>
      <c r="U720" s="37"/>
      <c r="V720" s="37"/>
      <c r="W720" s="37"/>
      <c r="X720" s="37"/>
      <c r="Y720" s="37"/>
      <c r="Z720" s="37"/>
      <c r="AA720" s="37"/>
      <c r="AB720" s="37"/>
      <c r="AC720" s="37"/>
      <c r="AD720" s="37"/>
      <c r="AE720" s="37"/>
      <c r="AR720" s="216" t="s">
        <v>289</v>
      </c>
      <c r="AT720" s="216" t="s">
        <v>285</v>
      </c>
      <c r="AU720" s="216" t="s">
        <v>87</v>
      </c>
      <c r="AY720" s="18" t="s">
        <v>283</v>
      </c>
      <c r="BE720" s="217">
        <f>IF(N720="základná",J720,0)</f>
        <v>0</v>
      </c>
      <c r="BF720" s="217">
        <f>IF(N720="znížená",J720,0)</f>
        <v>0</v>
      </c>
      <c r="BG720" s="217">
        <f>IF(N720="zákl. prenesená",J720,0)</f>
        <v>0</v>
      </c>
      <c r="BH720" s="217">
        <f>IF(N720="zníž. prenesená",J720,0)</f>
        <v>0</v>
      </c>
      <c r="BI720" s="217">
        <f>IF(N720="nulová",J720,0)</f>
        <v>0</v>
      </c>
      <c r="BJ720" s="18" t="s">
        <v>87</v>
      </c>
      <c r="BK720" s="217">
        <f>ROUND(I720*H720,2)</f>
        <v>0</v>
      </c>
      <c r="BL720" s="18" t="s">
        <v>289</v>
      </c>
      <c r="BM720" s="216" t="s">
        <v>940</v>
      </c>
    </row>
    <row r="721" s="2" customFormat="1" ht="24.15" customHeight="1">
      <c r="A721" s="37"/>
      <c r="B721" s="168"/>
      <c r="C721" s="204" t="s">
        <v>941</v>
      </c>
      <c r="D721" s="253" t="s">
        <v>285</v>
      </c>
      <c r="E721" s="205" t="s">
        <v>942</v>
      </c>
      <c r="F721" s="206" t="s">
        <v>943</v>
      </c>
      <c r="G721" s="207" t="s">
        <v>344</v>
      </c>
      <c r="H721" s="208">
        <v>39.555999999999997</v>
      </c>
      <c r="I721" s="209"/>
      <c r="J721" s="210">
        <f>ROUND(I721*H721,2)</f>
        <v>0</v>
      </c>
      <c r="K721" s="211"/>
      <c r="L721" s="38"/>
      <c r="M721" s="212" t="s">
        <v>1</v>
      </c>
      <c r="N721" s="213" t="s">
        <v>41</v>
      </c>
      <c r="O721" s="81"/>
      <c r="P721" s="214">
        <f>O721*H721</f>
        <v>0</v>
      </c>
      <c r="Q721" s="214">
        <v>0</v>
      </c>
      <c r="R721" s="214">
        <f>Q721*H721</f>
        <v>0</v>
      </c>
      <c r="S721" s="214">
        <v>0</v>
      </c>
      <c r="T721" s="215">
        <f>S721*H721</f>
        <v>0</v>
      </c>
      <c r="U721" s="37"/>
      <c r="V721" s="37"/>
      <c r="W721" s="37"/>
      <c r="X721" s="37"/>
      <c r="Y721" s="37"/>
      <c r="Z721" s="37"/>
      <c r="AA721" s="37"/>
      <c r="AB721" s="37"/>
      <c r="AC721" s="37"/>
      <c r="AD721" s="37"/>
      <c r="AE721" s="37"/>
      <c r="AR721" s="216" t="s">
        <v>289</v>
      </c>
      <c r="AT721" s="216" t="s">
        <v>285</v>
      </c>
      <c r="AU721" s="216" t="s">
        <v>87</v>
      </c>
      <c r="AY721" s="18" t="s">
        <v>283</v>
      </c>
      <c r="BE721" s="217">
        <f>IF(N721="základná",J721,0)</f>
        <v>0</v>
      </c>
      <c r="BF721" s="217">
        <f>IF(N721="znížená",J721,0)</f>
        <v>0</v>
      </c>
      <c r="BG721" s="217">
        <f>IF(N721="zákl. prenesená",J721,0)</f>
        <v>0</v>
      </c>
      <c r="BH721" s="217">
        <f>IF(N721="zníž. prenesená",J721,0)</f>
        <v>0</v>
      </c>
      <c r="BI721" s="217">
        <f>IF(N721="nulová",J721,0)</f>
        <v>0</v>
      </c>
      <c r="BJ721" s="18" t="s">
        <v>87</v>
      </c>
      <c r="BK721" s="217">
        <f>ROUND(I721*H721,2)</f>
        <v>0</v>
      </c>
      <c r="BL721" s="18" t="s">
        <v>289</v>
      </c>
      <c r="BM721" s="216" t="s">
        <v>944</v>
      </c>
    </row>
    <row r="722" s="13" customFormat="1">
      <c r="A722" s="13"/>
      <c r="B722" s="218"/>
      <c r="C722" s="13"/>
      <c r="D722" s="219" t="s">
        <v>291</v>
      </c>
      <c r="E722" s="220" t="s">
        <v>1</v>
      </c>
      <c r="F722" s="221" t="s">
        <v>945</v>
      </c>
      <c r="G722" s="13"/>
      <c r="H722" s="222">
        <v>39.555999999999997</v>
      </c>
      <c r="I722" s="223"/>
      <c r="J722" s="13"/>
      <c r="K722" s="13"/>
      <c r="L722" s="218"/>
      <c r="M722" s="224"/>
      <c r="N722" s="225"/>
      <c r="O722" s="225"/>
      <c r="P722" s="225"/>
      <c r="Q722" s="225"/>
      <c r="R722" s="225"/>
      <c r="S722" s="225"/>
      <c r="T722" s="226"/>
      <c r="U722" s="13"/>
      <c r="V722" s="13"/>
      <c r="W722" s="13"/>
      <c r="X722" s="13"/>
      <c r="Y722" s="13"/>
      <c r="Z722" s="13"/>
      <c r="AA722" s="13"/>
      <c r="AB722" s="13"/>
      <c r="AC722" s="13"/>
      <c r="AD722" s="13"/>
      <c r="AE722" s="13"/>
      <c r="AT722" s="220" t="s">
        <v>291</v>
      </c>
      <c r="AU722" s="220" t="s">
        <v>87</v>
      </c>
      <c r="AV722" s="13" t="s">
        <v>87</v>
      </c>
      <c r="AW722" s="13" t="s">
        <v>31</v>
      </c>
      <c r="AX722" s="13" t="s">
        <v>82</v>
      </c>
      <c r="AY722" s="220" t="s">
        <v>283</v>
      </c>
    </row>
    <row r="723" s="2" customFormat="1" ht="24.15" customHeight="1">
      <c r="A723" s="37"/>
      <c r="B723" s="168"/>
      <c r="C723" s="204" t="s">
        <v>946</v>
      </c>
      <c r="D723" s="253" t="s">
        <v>285</v>
      </c>
      <c r="E723" s="205" t="s">
        <v>947</v>
      </c>
      <c r="F723" s="206" t="s">
        <v>948</v>
      </c>
      <c r="G723" s="207" t="s">
        <v>344</v>
      </c>
      <c r="H723" s="208">
        <v>0.43099999999999999</v>
      </c>
      <c r="I723" s="209"/>
      <c r="J723" s="210">
        <f>ROUND(I723*H723,2)</f>
        <v>0</v>
      </c>
      <c r="K723" s="211"/>
      <c r="L723" s="38"/>
      <c r="M723" s="212" t="s">
        <v>1</v>
      </c>
      <c r="N723" s="213" t="s">
        <v>41</v>
      </c>
      <c r="O723" s="81"/>
      <c r="P723" s="214">
        <f>O723*H723</f>
        <v>0</v>
      </c>
      <c r="Q723" s="214">
        <v>0</v>
      </c>
      <c r="R723" s="214">
        <f>Q723*H723</f>
        <v>0</v>
      </c>
      <c r="S723" s="214">
        <v>0</v>
      </c>
      <c r="T723" s="215">
        <f>S723*H723</f>
        <v>0</v>
      </c>
      <c r="U723" s="37"/>
      <c r="V723" s="37"/>
      <c r="W723" s="37"/>
      <c r="X723" s="37"/>
      <c r="Y723" s="37"/>
      <c r="Z723" s="37"/>
      <c r="AA723" s="37"/>
      <c r="AB723" s="37"/>
      <c r="AC723" s="37"/>
      <c r="AD723" s="37"/>
      <c r="AE723" s="37"/>
      <c r="AR723" s="216" t="s">
        <v>289</v>
      </c>
      <c r="AT723" s="216" t="s">
        <v>285</v>
      </c>
      <c r="AU723" s="216" t="s">
        <v>87</v>
      </c>
      <c r="AY723" s="18" t="s">
        <v>283</v>
      </c>
      <c r="BE723" s="217">
        <f>IF(N723="základná",J723,0)</f>
        <v>0</v>
      </c>
      <c r="BF723" s="217">
        <f>IF(N723="znížená",J723,0)</f>
        <v>0</v>
      </c>
      <c r="BG723" s="217">
        <f>IF(N723="zákl. prenesená",J723,0)</f>
        <v>0</v>
      </c>
      <c r="BH723" s="217">
        <f>IF(N723="zníž. prenesená",J723,0)</f>
        <v>0</v>
      </c>
      <c r="BI723" s="217">
        <f>IF(N723="nulová",J723,0)</f>
        <v>0</v>
      </c>
      <c r="BJ723" s="18" t="s">
        <v>87</v>
      </c>
      <c r="BK723" s="217">
        <f>ROUND(I723*H723,2)</f>
        <v>0</v>
      </c>
      <c r="BL723" s="18" t="s">
        <v>289</v>
      </c>
      <c r="BM723" s="216" t="s">
        <v>949</v>
      </c>
    </row>
    <row r="724" s="12" customFormat="1" ht="22.8" customHeight="1">
      <c r="A724" s="12"/>
      <c r="B724" s="191"/>
      <c r="C724" s="12"/>
      <c r="D724" s="192" t="s">
        <v>74</v>
      </c>
      <c r="E724" s="202" t="s">
        <v>917</v>
      </c>
      <c r="F724" s="202" t="s">
        <v>950</v>
      </c>
      <c r="G724" s="12"/>
      <c r="H724" s="12"/>
      <c r="I724" s="194"/>
      <c r="J724" s="203">
        <f>BK724</f>
        <v>0</v>
      </c>
      <c r="K724" s="12"/>
      <c r="L724" s="191"/>
      <c r="M724" s="196"/>
      <c r="N724" s="197"/>
      <c r="O724" s="197"/>
      <c r="P724" s="198">
        <f>P725</f>
        <v>0</v>
      </c>
      <c r="Q724" s="197"/>
      <c r="R724" s="198">
        <f>R725</f>
        <v>0</v>
      </c>
      <c r="S724" s="197"/>
      <c r="T724" s="199">
        <f>T725</f>
        <v>0</v>
      </c>
      <c r="U724" s="12"/>
      <c r="V724" s="12"/>
      <c r="W724" s="12"/>
      <c r="X724" s="12"/>
      <c r="Y724" s="12"/>
      <c r="Z724" s="12"/>
      <c r="AA724" s="12"/>
      <c r="AB724" s="12"/>
      <c r="AC724" s="12"/>
      <c r="AD724" s="12"/>
      <c r="AE724" s="12"/>
      <c r="AR724" s="192" t="s">
        <v>82</v>
      </c>
      <c r="AT724" s="200" t="s">
        <v>74</v>
      </c>
      <c r="AU724" s="200" t="s">
        <v>82</v>
      </c>
      <c r="AY724" s="192" t="s">
        <v>283</v>
      </c>
      <c r="BK724" s="201">
        <f>BK725</f>
        <v>0</v>
      </c>
    </row>
    <row r="725" s="2" customFormat="1" ht="24.15" customHeight="1">
      <c r="A725" s="37"/>
      <c r="B725" s="168"/>
      <c r="C725" s="204" t="s">
        <v>951</v>
      </c>
      <c r="D725" s="204" t="s">
        <v>285</v>
      </c>
      <c r="E725" s="205" t="s">
        <v>952</v>
      </c>
      <c r="F725" s="206" t="s">
        <v>953</v>
      </c>
      <c r="G725" s="207" t="s">
        <v>344</v>
      </c>
      <c r="H725" s="208">
        <v>1210.2339999999999</v>
      </c>
      <c r="I725" s="209"/>
      <c r="J725" s="210">
        <f>ROUND(I725*H725,2)</f>
        <v>0</v>
      </c>
      <c r="K725" s="211"/>
      <c r="L725" s="38"/>
      <c r="M725" s="212" t="s">
        <v>1</v>
      </c>
      <c r="N725" s="213" t="s">
        <v>41</v>
      </c>
      <c r="O725" s="81"/>
      <c r="P725" s="214">
        <f>O725*H725</f>
        <v>0</v>
      </c>
      <c r="Q725" s="214">
        <v>0</v>
      </c>
      <c r="R725" s="214">
        <f>Q725*H725</f>
        <v>0</v>
      </c>
      <c r="S725" s="214">
        <v>0</v>
      </c>
      <c r="T725" s="215">
        <f>S725*H725</f>
        <v>0</v>
      </c>
      <c r="U725" s="37"/>
      <c r="V725" s="37"/>
      <c r="W725" s="37"/>
      <c r="X725" s="37"/>
      <c r="Y725" s="37"/>
      <c r="Z725" s="37"/>
      <c r="AA725" s="37"/>
      <c r="AB725" s="37"/>
      <c r="AC725" s="37"/>
      <c r="AD725" s="37"/>
      <c r="AE725" s="37"/>
      <c r="AR725" s="216" t="s">
        <v>289</v>
      </c>
      <c r="AT725" s="216" t="s">
        <v>285</v>
      </c>
      <c r="AU725" s="216" t="s">
        <v>87</v>
      </c>
      <c r="AY725" s="18" t="s">
        <v>283</v>
      </c>
      <c r="BE725" s="217">
        <f>IF(N725="základná",J725,0)</f>
        <v>0</v>
      </c>
      <c r="BF725" s="217">
        <f>IF(N725="znížená",J725,0)</f>
        <v>0</v>
      </c>
      <c r="BG725" s="217">
        <f>IF(N725="zákl. prenesená",J725,0)</f>
        <v>0</v>
      </c>
      <c r="BH725" s="217">
        <f>IF(N725="zníž. prenesená",J725,0)</f>
        <v>0</v>
      </c>
      <c r="BI725" s="217">
        <f>IF(N725="nulová",J725,0)</f>
        <v>0</v>
      </c>
      <c r="BJ725" s="18" t="s">
        <v>87</v>
      </c>
      <c r="BK725" s="217">
        <f>ROUND(I725*H725,2)</f>
        <v>0</v>
      </c>
      <c r="BL725" s="18" t="s">
        <v>289</v>
      </c>
      <c r="BM725" s="216" t="s">
        <v>954</v>
      </c>
    </row>
    <row r="726" s="12" customFormat="1" ht="25.92" customHeight="1">
      <c r="A726" s="12"/>
      <c r="B726" s="191"/>
      <c r="C726" s="12"/>
      <c r="D726" s="192" t="s">
        <v>74</v>
      </c>
      <c r="E726" s="193" t="s">
        <v>955</v>
      </c>
      <c r="F726" s="193" t="s">
        <v>956</v>
      </c>
      <c r="G726" s="12"/>
      <c r="H726" s="12"/>
      <c r="I726" s="194"/>
      <c r="J726" s="195">
        <f>BK726</f>
        <v>0</v>
      </c>
      <c r="K726" s="12"/>
      <c r="L726" s="191"/>
      <c r="M726" s="196"/>
      <c r="N726" s="197"/>
      <c r="O726" s="197"/>
      <c r="P726" s="198">
        <f>P727+P742+P775+P808+P813+P816+P852+P888+P964+P1064+P1097+P1166+P1190+P1232+P1280</f>
        <v>0</v>
      </c>
      <c r="Q726" s="197"/>
      <c r="R726" s="198">
        <f>R727+R742+R775+R808+R813+R816+R852+R888+R964+R1064+R1097+R1166+R1190+R1232+R1280</f>
        <v>163.47251393852</v>
      </c>
      <c r="S726" s="197"/>
      <c r="T726" s="199">
        <f>T727+T742+T775+T808+T813+T816+T852+T888+T964+T1064+T1097+T1166+T1190+T1232+T1280</f>
        <v>95.815228240000025</v>
      </c>
      <c r="U726" s="12"/>
      <c r="V726" s="12"/>
      <c r="W726" s="12"/>
      <c r="X726" s="12"/>
      <c r="Y726" s="12"/>
      <c r="Z726" s="12"/>
      <c r="AA726" s="12"/>
      <c r="AB726" s="12"/>
      <c r="AC726" s="12"/>
      <c r="AD726" s="12"/>
      <c r="AE726" s="12"/>
      <c r="AR726" s="192" t="s">
        <v>87</v>
      </c>
      <c r="AT726" s="200" t="s">
        <v>74</v>
      </c>
      <c r="AU726" s="200" t="s">
        <v>75</v>
      </c>
      <c r="AY726" s="192" t="s">
        <v>283</v>
      </c>
      <c r="BK726" s="201">
        <f>BK727+BK742+BK775+BK808+BK813+BK816+BK852+BK888+BK964+BK1064+BK1097+BK1166+BK1190+BK1232+BK1280</f>
        <v>0</v>
      </c>
    </row>
    <row r="727" s="12" customFormat="1" ht="22.8" customHeight="1">
      <c r="A727" s="12"/>
      <c r="B727" s="191"/>
      <c r="C727" s="12"/>
      <c r="D727" s="192" t="s">
        <v>74</v>
      </c>
      <c r="E727" s="202" t="s">
        <v>957</v>
      </c>
      <c r="F727" s="202" t="s">
        <v>958</v>
      </c>
      <c r="G727" s="12"/>
      <c r="H727" s="12"/>
      <c r="I727" s="194"/>
      <c r="J727" s="203">
        <f>BK727</f>
        <v>0</v>
      </c>
      <c r="K727" s="12"/>
      <c r="L727" s="191"/>
      <c r="M727" s="196"/>
      <c r="N727" s="197"/>
      <c r="O727" s="197"/>
      <c r="P727" s="198">
        <f>SUM(P728:P741)</f>
        <v>0</v>
      </c>
      <c r="Q727" s="197"/>
      <c r="R727" s="198">
        <f>SUM(R728:R741)</f>
        <v>2.3768012999999999</v>
      </c>
      <c r="S727" s="197"/>
      <c r="T727" s="199">
        <f>SUM(T728:T741)</f>
        <v>0</v>
      </c>
      <c r="U727" s="12"/>
      <c r="V727" s="12"/>
      <c r="W727" s="12"/>
      <c r="X727" s="12"/>
      <c r="Y727" s="12"/>
      <c r="Z727" s="12"/>
      <c r="AA727" s="12"/>
      <c r="AB727" s="12"/>
      <c r="AC727" s="12"/>
      <c r="AD727" s="12"/>
      <c r="AE727" s="12"/>
      <c r="AR727" s="192" t="s">
        <v>87</v>
      </c>
      <c r="AT727" s="200" t="s">
        <v>74</v>
      </c>
      <c r="AU727" s="200" t="s">
        <v>82</v>
      </c>
      <c r="AY727" s="192" t="s">
        <v>283</v>
      </c>
      <c r="BK727" s="201">
        <f>SUM(BK728:BK741)</f>
        <v>0</v>
      </c>
    </row>
    <row r="728" s="2" customFormat="1" ht="24.15" customHeight="1">
      <c r="A728" s="37"/>
      <c r="B728" s="168"/>
      <c r="C728" s="204" t="s">
        <v>959</v>
      </c>
      <c r="D728" s="204" t="s">
        <v>285</v>
      </c>
      <c r="E728" s="205" t="s">
        <v>960</v>
      </c>
      <c r="F728" s="206" t="s">
        <v>961</v>
      </c>
      <c r="G728" s="207" t="s">
        <v>288</v>
      </c>
      <c r="H728" s="208">
        <v>280.70999999999998</v>
      </c>
      <c r="I728" s="209"/>
      <c r="J728" s="210">
        <f>ROUND(I728*H728,2)</f>
        <v>0</v>
      </c>
      <c r="K728" s="211"/>
      <c r="L728" s="38"/>
      <c r="M728" s="212" t="s">
        <v>1</v>
      </c>
      <c r="N728" s="213" t="s">
        <v>41</v>
      </c>
      <c r="O728" s="81"/>
      <c r="P728" s="214">
        <f>O728*H728</f>
        <v>0</v>
      </c>
      <c r="Q728" s="214">
        <v>0.0035000000000000001</v>
      </c>
      <c r="R728" s="214">
        <f>Q728*H728</f>
        <v>0.98248499999999994</v>
      </c>
      <c r="S728" s="214">
        <v>0</v>
      </c>
      <c r="T728" s="215">
        <f>S728*H728</f>
        <v>0</v>
      </c>
      <c r="U728" s="37"/>
      <c r="V728" s="37"/>
      <c r="W728" s="37"/>
      <c r="X728" s="37"/>
      <c r="Y728" s="37"/>
      <c r="Z728" s="37"/>
      <c r="AA728" s="37"/>
      <c r="AB728" s="37"/>
      <c r="AC728" s="37"/>
      <c r="AD728" s="37"/>
      <c r="AE728" s="37"/>
      <c r="AR728" s="216" t="s">
        <v>358</v>
      </c>
      <c r="AT728" s="216" t="s">
        <v>285</v>
      </c>
      <c r="AU728" s="216" t="s">
        <v>87</v>
      </c>
      <c r="AY728" s="18" t="s">
        <v>283</v>
      </c>
      <c r="BE728" s="217">
        <f>IF(N728="základná",J728,0)</f>
        <v>0</v>
      </c>
      <c r="BF728" s="217">
        <f>IF(N728="znížená",J728,0)</f>
        <v>0</v>
      </c>
      <c r="BG728" s="217">
        <f>IF(N728="zákl. prenesená",J728,0)</f>
        <v>0</v>
      </c>
      <c r="BH728" s="217">
        <f>IF(N728="zníž. prenesená",J728,0)</f>
        <v>0</v>
      </c>
      <c r="BI728" s="217">
        <f>IF(N728="nulová",J728,0)</f>
        <v>0</v>
      </c>
      <c r="BJ728" s="18" t="s">
        <v>87</v>
      </c>
      <c r="BK728" s="217">
        <f>ROUND(I728*H728,2)</f>
        <v>0</v>
      </c>
      <c r="BL728" s="18" t="s">
        <v>358</v>
      </c>
      <c r="BM728" s="216" t="s">
        <v>962</v>
      </c>
    </row>
    <row r="729" s="13" customFormat="1">
      <c r="A729" s="13"/>
      <c r="B729" s="218"/>
      <c r="C729" s="13"/>
      <c r="D729" s="219" t="s">
        <v>291</v>
      </c>
      <c r="E729" s="220" t="s">
        <v>1</v>
      </c>
      <c r="F729" s="221" t="s">
        <v>598</v>
      </c>
      <c r="G729" s="13"/>
      <c r="H729" s="222">
        <v>226.16999999999999</v>
      </c>
      <c r="I729" s="223"/>
      <c r="J729" s="13"/>
      <c r="K729" s="13"/>
      <c r="L729" s="218"/>
      <c r="M729" s="224"/>
      <c r="N729" s="225"/>
      <c r="O729" s="225"/>
      <c r="P729" s="225"/>
      <c r="Q729" s="225"/>
      <c r="R729" s="225"/>
      <c r="S729" s="225"/>
      <c r="T729" s="226"/>
      <c r="U729" s="13"/>
      <c r="V729" s="13"/>
      <c r="W729" s="13"/>
      <c r="X729" s="13"/>
      <c r="Y729" s="13"/>
      <c r="Z729" s="13"/>
      <c r="AA729" s="13"/>
      <c r="AB729" s="13"/>
      <c r="AC729" s="13"/>
      <c r="AD729" s="13"/>
      <c r="AE729" s="13"/>
      <c r="AT729" s="220" t="s">
        <v>291</v>
      </c>
      <c r="AU729" s="220" t="s">
        <v>87</v>
      </c>
      <c r="AV729" s="13" t="s">
        <v>87</v>
      </c>
      <c r="AW729" s="13" t="s">
        <v>31</v>
      </c>
      <c r="AX729" s="13" t="s">
        <v>75</v>
      </c>
      <c r="AY729" s="220" t="s">
        <v>283</v>
      </c>
    </row>
    <row r="730" s="13" customFormat="1">
      <c r="A730" s="13"/>
      <c r="B730" s="218"/>
      <c r="C730" s="13"/>
      <c r="D730" s="219" t="s">
        <v>291</v>
      </c>
      <c r="E730" s="220" t="s">
        <v>1</v>
      </c>
      <c r="F730" s="221" t="s">
        <v>599</v>
      </c>
      <c r="G730" s="13"/>
      <c r="H730" s="222">
        <v>54.539999999999999</v>
      </c>
      <c r="I730" s="223"/>
      <c r="J730" s="13"/>
      <c r="K730" s="13"/>
      <c r="L730" s="218"/>
      <c r="M730" s="224"/>
      <c r="N730" s="225"/>
      <c r="O730" s="225"/>
      <c r="P730" s="225"/>
      <c r="Q730" s="225"/>
      <c r="R730" s="225"/>
      <c r="S730" s="225"/>
      <c r="T730" s="226"/>
      <c r="U730" s="13"/>
      <c r="V730" s="13"/>
      <c r="W730" s="13"/>
      <c r="X730" s="13"/>
      <c r="Y730" s="13"/>
      <c r="Z730" s="13"/>
      <c r="AA730" s="13"/>
      <c r="AB730" s="13"/>
      <c r="AC730" s="13"/>
      <c r="AD730" s="13"/>
      <c r="AE730" s="13"/>
      <c r="AT730" s="220" t="s">
        <v>291</v>
      </c>
      <c r="AU730" s="220" t="s">
        <v>87</v>
      </c>
      <c r="AV730" s="13" t="s">
        <v>87</v>
      </c>
      <c r="AW730" s="13" t="s">
        <v>31</v>
      </c>
      <c r="AX730" s="13" t="s">
        <v>75</v>
      </c>
      <c r="AY730" s="220" t="s">
        <v>283</v>
      </c>
    </row>
    <row r="731" s="14" customFormat="1">
      <c r="A731" s="14"/>
      <c r="B731" s="227"/>
      <c r="C731" s="14"/>
      <c r="D731" s="219" t="s">
        <v>291</v>
      </c>
      <c r="E731" s="228" t="s">
        <v>1</v>
      </c>
      <c r="F731" s="229" t="s">
        <v>293</v>
      </c>
      <c r="G731" s="14"/>
      <c r="H731" s="230">
        <v>280.70999999999998</v>
      </c>
      <c r="I731" s="231"/>
      <c r="J731" s="14"/>
      <c r="K731" s="14"/>
      <c r="L731" s="227"/>
      <c r="M731" s="232"/>
      <c r="N731" s="233"/>
      <c r="O731" s="233"/>
      <c r="P731" s="233"/>
      <c r="Q731" s="233"/>
      <c r="R731" s="233"/>
      <c r="S731" s="233"/>
      <c r="T731" s="234"/>
      <c r="U731" s="14"/>
      <c r="V731" s="14"/>
      <c r="W731" s="14"/>
      <c r="X731" s="14"/>
      <c r="Y731" s="14"/>
      <c r="Z731" s="14"/>
      <c r="AA731" s="14"/>
      <c r="AB731" s="14"/>
      <c r="AC731" s="14"/>
      <c r="AD731" s="14"/>
      <c r="AE731" s="14"/>
      <c r="AT731" s="228" t="s">
        <v>291</v>
      </c>
      <c r="AU731" s="228" t="s">
        <v>87</v>
      </c>
      <c r="AV731" s="14" t="s">
        <v>289</v>
      </c>
      <c r="AW731" s="14" t="s">
        <v>31</v>
      </c>
      <c r="AX731" s="14" t="s">
        <v>82</v>
      </c>
      <c r="AY731" s="228" t="s">
        <v>283</v>
      </c>
    </row>
    <row r="732" s="2" customFormat="1" ht="24.15" customHeight="1">
      <c r="A732" s="37"/>
      <c r="B732" s="168"/>
      <c r="C732" s="204" t="s">
        <v>963</v>
      </c>
      <c r="D732" s="204" t="s">
        <v>285</v>
      </c>
      <c r="E732" s="205" t="s">
        <v>964</v>
      </c>
      <c r="F732" s="206" t="s">
        <v>965</v>
      </c>
      <c r="G732" s="207" t="s">
        <v>288</v>
      </c>
      <c r="H732" s="208">
        <v>117.03</v>
      </c>
      <c r="I732" s="209"/>
      <c r="J732" s="210">
        <f>ROUND(I732*H732,2)</f>
        <v>0</v>
      </c>
      <c r="K732" s="211"/>
      <c r="L732" s="38"/>
      <c r="M732" s="212" t="s">
        <v>1</v>
      </c>
      <c r="N732" s="213" t="s">
        <v>41</v>
      </c>
      <c r="O732" s="81"/>
      <c r="P732" s="214">
        <f>O732*H732</f>
        <v>0</v>
      </c>
      <c r="Q732" s="214">
        <v>0.0035000000000000001</v>
      </c>
      <c r="R732" s="214">
        <f>Q732*H732</f>
        <v>0.409605</v>
      </c>
      <c r="S732" s="214">
        <v>0</v>
      </c>
      <c r="T732" s="215">
        <f>S732*H732</f>
        <v>0</v>
      </c>
      <c r="U732" s="37"/>
      <c r="V732" s="37"/>
      <c r="W732" s="37"/>
      <c r="X732" s="37"/>
      <c r="Y732" s="37"/>
      <c r="Z732" s="37"/>
      <c r="AA732" s="37"/>
      <c r="AB732" s="37"/>
      <c r="AC732" s="37"/>
      <c r="AD732" s="37"/>
      <c r="AE732" s="37"/>
      <c r="AR732" s="216" t="s">
        <v>358</v>
      </c>
      <c r="AT732" s="216" t="s">
        <v>285</v>
      </c>
      <c r="AU732" s="216" t="s">
        <v>87</v>
      </c>
      <c r="AY732" s="18" t="s">
        <v>283</v>
      </c>
      <c r="BE732" s="217">
        <f>IF(N732="základná",J732,0)</f>
        <v>0</v>
      </c>
      <c r="BF732" s="217">
        <f>IF(N732="znížená",J732,0)</f>
        <v>0</v>
      </c>
      <c r="BG732" s="217">
        <f>IF(N732="zákl. prenesená",J732,0)</f>
        <v>0</v>
      </c>
      <c r="BH732" s="217">
        <f>IF(N732="zníž. prenesená",J732,0)</f>
        <v>0</v>
      </c>
      <c r="BI732" s="217">
        <f>IF(N732="nulová",J732,0)</f>
        <v>0</v>
      </c>
      <c r="BJ732" s="18" t="s">
        <v>87</v>
      </c>
      <c r="BK732" s="217">
        <f>ROUND(I732*H732,2)</f>
        <v>0</v>
      </c>
      <c r="BL732" s="18" t="s">
        <v>358</v>
      </c>
      <c r="BM732" s="216" t="s">
        <v>966</v>
      </c>
    </row>
    <row r="733" s="2" customFormat="1" ht="24.15" customHeight="1">
      <c r="A733" s="37"/>
      <c r="B733" s="168"/>
      <c r="C733" s="204" t="s">
        <v>967</v>
      </c>
      <c r="D733" s="204" t="s">
        <v>285</v>
      </c>
      <c r="E733" s="205" t="s">
        <v>968</v>
      </c>
      <c r="F733" s="206" t="s">
        <v>969</v>
      </c>
      <c r="G733" s="207" t="s">
        <v>288</v>
      </c>
      <c r="H733" s="208">
        <v>280.70999999999998</v>
      </c>
      <c r="I733" s="209"/>
      <c r="J733" s="210">
        <f>ROUND(I733*H733,2)</f>
        <v>0</v>
      </c>
      <c r="K733" s="211"/>
      <c r="L733" s="38"/>
      <c r="M733" s="212" t="s">
        <v>1</v>
      </c>
      <c r="N733" s="213" t="s">
        <v>41</v>
      </c>
      <c r="O733" s="81"/>
      <c r="P733" s="214">
        <f>O733*H733</f>
        <v>0</v>
      </c>
      <c r="Q733" s="214">
        <v>0.00158</v>
      </c>
      <c r="R733" s="214">
        <f>Q733*H733</f>
        <v>0.44352179999999997</v>
      </c>
      <c r="S733" s="214">
        <v>0</v>
      </c>
      <c r="T733" s="215">
        <f>S733*H733</f>
        <v>0</v>
      </c>
      <c r="U733" s="37"/>
      <c r="V733" s="37"/>
      <c r="W733" s="37"/>
      <c r="X733" s="37"/>
      <c r="Y733" s="37"/>
      <c r="Z733" s="37"/>
      <c r="AA733" s="37"/>
      <c r="AB733" s="37"/>
      <c r="AC733" s="37"/>
      <c r="AD733" s="37"/>
      <c r="AE733" s="37"/>
      <c r="AR733" s="216" t="s">
        <v>358</v>
      </c>
      <c r="AT733" s="216" t="s">
        <v>285</v>
      </c>
      <c r="AU733" s="216" t="s">
        <v>87</v>
      </c>
      <c r="AY733" s="18" t="s">
        <v>283</v>
      </c>
      <c r="BE733" s="217">
        <f>IF(N733="základná",J733,0)</f>
        <v>0</v>
      </c>
      <c r="BF733" s="217">
        <f>IF(N733="znížená",J733,0)</f>
        <v>0</v>
      </c>
      <c r="BG733" s="217">
        <f>IF(N733="zákl. prenesená",J733,0)</f>
        <v>0</v>
      </c>
      <c r="BH733" s="217">
        <f>IF(N733="zníž. prenesená",J733,0)</f>
        <v>0</v>
      </c>
      <c r="BI733" s="217">
        <f>IF(N733="nulová",J733,0)</f>
        <v>0</v>
      </c>
      <c r="BJ733" s="18" t="s">
        <v>87</v>
      </c>
      <c r="BK733" s="217">
        <f>ROUND(I733*H733,2)</f>
        <v>0</v>
      </c>
      <c r="BL733" s="18" t="s">
        <v>358</v>
      </c>
      <c r="BM733" s="216" t="s">
        <v>970</v>
      </c>
    </row>
    <row r="734" s="13" customFormat="1">
      <c r="A734" s="13"/>
      <c r="B734" s="218"/>
      <c r="C734" s="13"/>
      <c r="D734" s="219" t="s">
        <v>291</v>
      </c>
      <c r="E734" s="220" t="s">
        <v>1</v>
      </c>
      <c r="F734" s="221" t="s">
        <v>598</v>
      </c>
      <c r="G734" s="13"/>
      <c r="H734" s="222">
        <v>226.16999999999999</v>
      </c>
      <c r="I734" s="223"/>
      <c r="J734" s="13"/>
      <c r="K734" s="13"/>
      <c r="L734" s="218"/>
      <c r="M734" s="224"/>
      <c r="N734" s="225"/>
      <c r="O734" s="225"/>
      <c r="P734" s="225"/>
      <c r="Q734" s="225"/>
      <c r="R734" s="225"/>
      <c r="S734" s="225"/>
      <c r="T734" s="226"/>
      <c r="U734" s="13"/>
      <c r="V734" s="13"/>
      <c r="W734" s="13"/>
      <c r="X734" s="13"/>
      <c r="Y734" s="13"/>
      <c r="Z734" s="13"/>
      <c r="AA734" s="13"/>
      <c r="AB734" s="13"/>
      <c r="AC734" s="13"/>
      <c r="AD734" s="13"/>
      <c r="AE734" s="13"/>
      <c r="AT734" s="220" t="s">
        <v>291</v>
      </c>
      <c r="AU734" s="220" t="s">
        <v>87</v>
      </c>
      <c r="AV734" s="13" t="s">
        <v>87</v>
      </c>
      <c r="AW734" s="13" t="s">
        <v>31</v>
      </c>
      <c r="AX734" s="13" t="s">
        <v>75</v>
      </c>
      <c r="AY734" s="220" t="s">
        <v>283</v>
      </c>
    </row>
    <row r="735" s="13" customFormat="1">
      <c r="A735" s="13"/>
      <c r="B735" s="218"/>
      <c r="C735" s="13"/>
      <c r="D735" s="219" t="s">
        <v>291</v>
      </c>
      <c r="E735" s="220" t="s">
        <v>1</v>
      </c>
      <c r="F735" s="221" t="s">
        <v>599</v>
      </c>
      <c r="G735" s="13"/>
      <c r="H735" s="222">
        <v>54.539999999999999</v>
      </c>
      <c r="I735" s="223"/>
      <c r="J735" s="13"/>
      <c r="K735" s="13"/>
      <c r="L735" s="218"/>
      <c r="M735" s="224"/>
      <c r="N735" s="225"/>
      <c r="O735" s="225"/>
      <c r="P735" s="225"/>
      <c r="Q735" s="225"/>
      <c r="R735" s="225"/>
      <c r="S735" s="225"/>
      <c r="T735" s="226"/>
      <c r="U735" s="13"/>
      <c r="V735" s="13"/>
      <c r="W735" s="13"/>
      <c r="X735" s="13"/>
      <c r="Y735" s="13"/>
      <c r="Z735" s="13"/>
      <c r="AA735" s="13"/>
      <c r="AB735" s="13"/>
      <c r="AC735" s="13"/>
      <c r="AD735" s="13"/>
      <c r="AE735" s="13"/>
      <c r="AT735" s="220" t="s">
        <v>291</v>
      </c>
      <c r="AU735" s="220" t="s">
        <v>87</v>
      </c>
      <c r="AV735" s="13" t="s">
        <v>87</v>
      </c>
      <c r="AW735" s="13" t="s">
        <v>31</v>
      </c>
      <c r="AX735" s="13" t="s">
        <v>75</v>
      </c>
      <c r="AY735" s="220" t="s">
        <v>283</v>
      </c>
    </row>
    <row r="736" s="14" customFormat="1">
      <c r="A736" s="14"/>
      <c r="B736" s="227"/>
      <c r="C736" s="14"/>
      <c r="D736" s="219" t="s">
        <v>291</v>
      </c>
      <c r="E736" s="228" t="s">
        <v>1</v>
      </c>
      <c r="F736" s="229" t="s">
        <v>293</v>
      </c>
      <c r="G736" s="14"/>
      <c r="H736" s="230">
        <v>280.70999999999998</v>
      </c>
      <c r="I736" s="231"/>
      <c r="J736" s="14"/>
      <c r="K736" s="14"/>
      <c r="L736" s="227"/>
      <c r="M736" s="232"/>
      <c r="N736" s="233"/>
      <c r="O736" s="233"/>
      <c r="P736" s="233"/>
      <c r="Q736" s="233"/>
      <c r="R736" s="233"/>
      <c r="S736" s="233"/>
      <c r="T736" s="234"/>
      <c r="U736" s="14"/>
      <c r="V736" s="14"/>
      <c r="W736" s="14"/>
      <c r="X736" s="14"/>
      <c r="Y736" s="14"/>
      <c r="Z736" s="14"/>
      <c r="AA736" s="14"/>
      <c r="AB736" s="14"/>
      <c r="AC736" s="14"/>
      <c r="AD736" s="14"/>
      <c r="AE736" s="14"/>
      <c r="AT736" s="228" t="s">
        <v>291</v>
      </c>
      <c r="AU736" s="228" t="s">
        <v>87</v>
      </c>
      <c r="AV736" s="14" t="s">
        <v>289</v>
      </c>
      <c r="AW736" s="14" t="s">
        <v>31</v>
      </c>
      <c r="AX736" s="14" t="s">
        <v>82</v>
      </c>
      <c r="AY736" s="228" t="s">
        <v>283</v>
      </c>
    </row>
    <row r="737" s="2" customFormat="1" ht="37.8" customHeight="1">
      <c r="A737" s="37"/>
      <c r="B737" s="168"/>
      <c r="C737" s="204" t="s">
        <v>971</v>
      </c>
      <c r="D737" s="204" t="s">
        <v>285</v>
      </c>
      <c r="E737" s="205" t="s">
        <v>972</v>
      </c>
      <c r="F737" s="206" t="s">
        <v>973</v>
      </c>
      <c r="G737" s="207" t="s">
        <v>649</v>
      </c>
      <c r="H737" s="208">
        <v>228.34999999999999</v>
      </c>
      <c r="I737" s="209"/>
      <c r="J737" s="210">
        <f>ROUND(I737*H737,2)</f>
        <v>0</v>
      </c>
      <c r="K737" s="211"/>
      <c r="L737" s="38"/>
      <c r="M737" s="212" t="s">
        <v>1</v>
      </c>
      <c r="N737" s="213" t="s">
        <v>41</v>
      </c>
      <c r="O737" s="81"/>
      <c r="P737" s="214">
        <f>O737*H737</f>
        <v>0</v>
      </c>
      <c r="Q737" s="214">
        <v>0.0023700000000000001</v>
      </c>
      <c r="R737" s="214">
        <f>Q737*H737</f>
        <v>0.54118949999999999</v>
      </c>
      <c r="S737" s="214">
        <v>0</v>
      </c>
      <c r="T737" s="215">
        <f>S737*H737</f>
        <v>0</v>
      </c>
      <c r="U737" s="37"/>
      <c r="V737" s="37"/>
      <c r="W737" s="37"/>
      <c r="X737" s="37"/>
      <c r="Y737" s="37"/>
      <c r="Z737" s="37"/>
      <c r="AA737" s="37"/>
      <c r="AB737" s="37"/>
      <c r="AC737" s="37"/>
      <c r="AD737" s="37"/>
      <c r="AE737" s="37"/>
      <c r="AR737" s="216" t="s">
        <v>358</v>
      </c>
      <c r="AT737" s="216" t="s">
        <v>285</v>
      </c>
      <c r="AU737" s="216" t="s">
        <v>87</v>
      </c>
      <c r="AY737" s="18" t="s">
        <v>283</v>
      </c>
      <c r="BE737" s="217">
        <f>IF(N737="základná",J737,0)</f>
        <v>0</v>
      </c>
      <c r="BF737" s="217">
        <f>IF(N737="znížená",J737,0)</f>
        <v>0</v>
      </c>
      <c r="BG737" s="217">
        <f>IF(N737="zákl. prenesená",J737,0)</f>
        <v>0</v>
      </c>
      <c r="BH737" s="217">
        <f>IF(N737="zníž. prenesená",J737,0)</f>
        <v>0</v>
      </c>
      <c r="BI737" s="217">
        <f>IF(N737="nulová",J737,0)</f>
        <v>0</v>
      </c>
      <c r="BJ737" s="18" t="s">
        <v>87</v>
      </c>
      <c r="BK737" s="217">
        <f>ROUND(I737*H737,2)</f>
        <v>0</v>
      </c>
      <c r="BL737" s="18" t="s">
        <v>358</v>
      </c>
      <c r="BM737" s="216" t="s">
        <v>974</v>
      </c>
    </row>
    <row r="738" s="15" customFormat="1">
      <c r="A738" s="15"/>
      <c r="B738" s="235"/>
      <c r="C738" s="15"/>
      <c r="D738" s="219" t="s">
        <v>291</v>
      </c>
      <c r="E738" s="236" t="s">
        <v>1</v>
      </c>
      <c r="F738" s="237" t="s">
        <v>451</v>
      </c>
      <c r="G738" s="15"/>
      <c r="H738" s="236" t="s">
        <v>1</v>
      </c>
      <c r="I738" s="238"/>
      <c r="J738" s="15"/>
      <c r="K738" s="15"/>
      <c r="L738" s="235"/>
      <c r="M738" s="239"/>
      <c r="N738" s="240"/>
      <c r="O738" s="240"/>
      <c r="P738" s="240"/>
      <c r="Q738" s="240"/>
      <c r="R738" s="240"/>
      <c r="S738" s="240"/>
      <c r="T738" s="241"/>
      <c r="U738" s="15"/>
      <c r="V738" s="15"/>
      <c r="W738" s="15"/>
      <c r="X738" s="15"/>
      <c r="Y738" s="15"/>
      <c r="Z738" s="15"/>
      <c r="AA738" s="15"/>
      <c r="AB738" s="15"/>
      <c r="AC738" s="15"/>
      <c r="AD738" s="15"/>
      <c r="AE738" s="15"/>
      <c r="AT738" s="236" t="s">
        <v>291</v>
      </c>
      <c r="AU738" s="236" t="s">
        <v>87</v>
      </c>
      <c r="AV738" s="15" t="s">
        <v>82</v>
      </c>
      <c r="AW738" s="15" t="s">
        <v>31</v>
      </c>
      <c r="AX738" s="15" t="s">
        <v>75</v>
      </c>
      <c r="AY738" s="236" t="s">
        <v>283</v>
      </c>
    </row>
    <row r="739" s="13" customFormat="1">
      <c r="A739" s="13"/>
      <c r="B739" s="218"/>
      <c r="C739" s="13"/>
      <c r="D739" s="219" t="s">
        <v>291</v>
      </c>
      <c r="E739" s="220" t="s">
        <v>1</v>
      </c>
      <c r="F739" s="221" t="s">
        <v>975</v>
      </c>
      <c r="G739" s="13"/>
      <c r="H739" s="222">
        <v>228.34999999999999</v>
      </c>
      <c r="I739" s="223"/>
      <c r="J739" s="13"/>
      <c r="K739" s="13"/>
      <c r="L739" s="218"/>
      <c r="M739" s="224"/>
      <c r="N739" s="225"/>
      <c r="O739" s="225"/>
      <c r="P739" s="225"/>
      <c r="Q739" s="225"/>
      <c r="R739" s="225"/>
      <c r="S739" s="225"/>
      <c r="T739" s="226"/>
      <c r="U739" s="13"/>
      <c r="V739" s="13"/>
      <c r="W739" s="13"/>
      <c r="X739" s="13"/>
      <c r="Y739" s="13"/>
      <c r="Z739" s="13"/>
      <c r="AA739" s="13"/>
      <c r="AB739" s="13"/>
      <c r="AC739" s="13"/>
      <c r="AD739" s="13"/>
      <c r="AE739" s="13"/>
      <c r="AT739" s="220" t="s">
        <v>291</v>
      </c>
      <c r="AU739" s="220" t="s">
        <v>87</v>
      </c>
      <c r="AV739" s="13" t="s">
        <v>87</v>
      </c>
      <c r="AW739" s="13" t="s">
        <v>31</v>
      </c>
      <c r="AX739" s="13" t="s">
        <v>75</v>
      </c>
      <c r="AY739" s="220" t="s">
        <v>283</v>
      </c>
    </row>
    <row r="740" s="14" customFormat="1">
      <c r="A740" s="14"/>
      <c r="B740" s="227"/>
      <c r="C740" s="14"/>
      <c r="D740" s="219" t="s">
        <v>291</v>
      </c>
      <c r="E740" s="228" t="s">
        <v>1</v>
      </c>
      <c r="F740" s="229" t="s">
        <v>293</v>
      </c>
      <c r="G740" s="14"/>
      <c r="H740" s="230">
        <v>228.34999999999999</v>
      </c>
      <c r="I740" s="231"/>
      <c r="J740" s="14"/>
      <c r="K740" s="14"/>
      <c r="L740" s="227"/>
      <c r="M740" s="232"/>
      <c r="N740" s="233"/>
      <c r="O740" s="233"/>
      <c r="P740" s="233"/>
      <c r="Q740" s="233"/>
      <c r="R740" s="233"/>
      <c r="S740" s="233"/>
      <c r="T740" s="234"/>
      <c r="U740" s="14"/>
      <c r="V740" s="14"/>
      <c r="W740" s="14"/>
      <c r="X740" s="14"/>
      <c r="Y740" s="14"/>
      <c r="Z740" s="14"/>
      <c r="AA740" s="14"/>
      <c r="AB740" s="14"/>
      <c r="AC740" s="14"/>
      <c r="AD740" s="14"/>
      <c r="AE740" s="14"/>
      <c r="AT740" s="228" t="s">
        <v>291</v>
      </c>
      <c r="AU740" s="228" t="s">
        <v>87</v>
      </c>
      <c r="AV740" s="14" t="s">
        <v>289</v>
      </c>
      <c r="AW740" s="14" t="s">
        <v>31</v>
      </c>
      <c r="AX740" s="14" t="s">
        <v>82</v>
      </c>
      <c r="AY740" s="228" t="s">
        <v>283</v>
      </c>
    </row>
    <row r="741" s="2" customFormat="1" ht="24.15" customHeight="1">
      <c r="A741" s="37"/>
      <c r="B741" s="168"/>
      <c r="C741" s="204" t="s">
        <v>976</v>
      </c>
      <c r="D741" s="204" t="s">
        <v>285</v>
      </c>
      <c r="E741" s="205" t="s">
        <v>977</v>
      </c>
      <c r="F741" s="206" t="s">
        <v>978</v>
      </c>
      <c r="G741" s="207" t="s">
        <v>979</v>
      </c>
      <c r="H741" s="255"/>
      <c r="I741" s="209"/>
      <c r="J741" s="210">
        <f>ROUND(I741*H741,2)</f>
        <v>0</v>
      </c>
      <c r="K741" s="211"/>
      <c r="L741" s="38"/>
      <c r="M741" s="212" t="s">
        <v>1</v>
      </c>
      <c r="N741" s="213" t="s">
        <v>41</v>
      </c>
      <c r="O741" s="81"/>
      <c r="P741" s="214">
        <f>O741*H741</f>
        <v>0</v>
      </c>
      <c r="Q741" s="214">
        <v>0</v>
      </c>
      <c r="R741" s="214">
        <f>Q741*H741</f>
        <v>0</v>
      </c>
      <c r="S741" s="214">
        <v>0</v>
      </c>
      <c r="T741" s="215">
        <f>S741*H741</f>
        <v>0</v>
      </c>
      <c r="U741" s="37"/>
      <c r="V741" s="37"/>
      <c r="W741" s="37"/>
      <c r="X741" s="37"/>
      <c r="Y741" s="37"/>
      <c r="Z741" s="37"/>
      <c r="AA741" s="37"/>
      <c r="AB741" s="37"/>
      <c r="AC741" s="37"/>
      <c r="AD741" s="37"/>
      <c r="AE741" s="37"/>
      <c r="AR741" s="216" t="s">
        <v>358</v>
      </c>
      <c r="AT741" s="216" t="s">
        <v>285</v>
      </c>
      <c r="AU741" s="216" t="s">
        <v>87</v>
      </c>
      <c r="AY741" s="18" t="s">
        <v>283</v>
      </c>
      <c r="BE741" s="217">
        <f>IF(N741="základná",J741,0)</f>
        <v>0</v>
      </c>
      <c r="BF741" s="217">
        <f>IF(N741="znížená",J741,0)</f>
        <v>0</v>
      </c>
      <c r="BG741" s="217">
        <f>IF(N741="zákl. prenesená",J741,0)</f>
        <v>0</v>
      </c>
      <c r="BH741" s="217">
        <f>IF(N741="zníž. prenesená",J741,0)</f>
        <v>0</v>
      </c>
      <c r="BI741" s="217">
        <f>IF(N741="nulová",J741,0)</f>
        <v>0</v>
      </c>
      <c r="BJ741" s="18" t="s">
        <v>87</v>
      </c>
      <c r="BK741" s="217">
        <f>ROUND(I741*H741,2)</f>
        <v>0</v>
      </c>
      <c r="BL741" s="18" t="s">
        <v>358</v>
      </c>
      <c r="BM741" s="216" t="s">
        <v>980</v>
      </c>
    </row>
    <row r="742" s="12" customFormat="1" ht="22.8" customHeight="1">
      <c r="A742" s="12"/>
      <c r="B742" s="191"/>
      <c r="C742" s="12"/>
      <c r="D742" s="192" t="s">
        <v>74</v>
      </c>
      <c r="E742" s="202" t="s">
        <v>981</v>
      </c>
      <c r="F742" s="202" t="s">
        <v>982</v>
      </c>
      <c r="G742" s="12"/>
      <c r="H742" s="12"/>
      <c r="I742" s="194"/>
      <c r="J742" s="203">
        <f>BK742</f>
        <v>0</v>
      </c>
      <c r="K742" s="12"/>
      <c r="L742" s="191"/>
      <c r="M742" s="196"/>
      <c r="N742" s="197"/>
      <c r="O742" s="197"/>
      <c r="P742" s="198">
        <f>SUM(P743:P774)</f>
        <v>0</v>
      </c>
      <c r="Q742" s="197"/>
      <c r="R742" s="198">
        <f>SUM(R743:R774)</f>
        <v>16.961100060000003</v>
      </c>
      <c r="S742" s="197"/>
      <c r="T742" s="199">
        <f>SUM(T743:T774)</f>
        <v>25.920000000000002</v>
      </c>
      <c r="U742" s="12"/>
      <c r="V742" s="12"/>
      <c r="W742" s="12"/>
      <c r="X742" s="12"/>
      <c r="Y742" s="12"/>
      <c r="Z742" s="12"/>
      <c r="AA742" s="12"/>
      <c r="AB742" s="12"/>
      <c r="AC742" s="12"/>
      <c r="AD742" s="12"/>
      <c r="AE742" s="12"/>
      <c r="AR742" s="192" t="s">
        <v>87</v>
      </c>
      <c r="AT742" s="200" t="s">
        <v>74</v>
      </c>
      <c r="AU742" s="200" t="s">
        <v>82</v>
      </c>
      <c r="AY742" s="192" t="s">
        <v>283</v>
      </c>
      <c r="BK742" s="201">
        <f>SUM(BK743:BK774)</f>
        <v>0</v>
      </c>
    </row>
    <row r="743" s="2" customFormat="1" ht="21.75" customHeight="1">
      <c r="A743" s="37"/>
      <c r="B743" s="168"/>
      <c r="C743" s="204" t="s">
        <v>983</v>
      </c>
      <c r="D743" s="204" t="s">
        <v>285</v>
      </c>
      <c r="E743" s="205" t="s">
        <v>984</v>
      </c>
      <c r="F743" s="206" t="s">
        <v>985</v>
      </c>
      <c r="G743" s="207" t="s">
        <v>288</v>
      </c>
      <c r="H743" s="208">
        <v>1369.9500000000001</v>
      </c>
      <c r="I743" s="209"/>
      <c r="J743" s="210">
        <f>ROUND(I743*H743,2)</f>
        <v>0</v>
      </c>
      <c r="K743" s="211"/>
      <c r="L743" s="38"/>
      <c r="M743" s="212" t="s">
        <v>1</v>
      </c>
      <c r="N743" s="213" t="s">
        <v>41</v>
      </c>
      <c r="O743" s="81"/>
      <c r="P743" s="214">
        <f>O743*H743</f>
        <v>0</v>
      </c>
      <c r="Q743" s="214">
        <v>0</v>
      </c>
      <c r="R743" s="214">
        <f>Q743*H743</f>
        <v>0</v>
      </c>
      <c r="S743" s="214">
        <v>0</v>
      </c>
      <c r="T743" s="215">
        <f>S743*H743</f>
        <v>0</v>
      </c>
      <c r="U743" s="37"/>
      <c r="V743" s="37"/>
      <c r="W743" s="37"/>
      <c r="X743" s="37"/>
      <c r="Y743" s="37"/>
      <c r="Z743" s="37"/>
      <c r="AA743" s="37"/>
      <c r="AB743" s="37"/>
      <c r="AC743" s="37"/>
      <c r="AD743" s="37"/>
      <c r="AE743" s="37"/>
      <c r="AR743" s="216" t="s">
        <v>358</v>
      </c>
      <c r="AT743" s="216" t="s">
        <v>285</v>
      </c>
      <c r="AU743" s="216" t="s">
        <v>87</v>
      </c>
      <c r="AY743" s="18" t="s">
        <v>283</v>
      </c>
      <c r="BE743" s="217">
        <f>IF(N743="základná",J743,0)</f>
        <v>0</v>
      </c>
      <c r="BF743" s="217">
        <f>IF(N743="znížená",J743,0)</f>
        <v>0</v>
      </c>
      <c r="BG743" s="217">
        <f>IF(N743="zákl. prenesená",J743,0)</f>
        <v>0</v>
      </c>
      <c r="BH743" s="217">
        <f>IF(N743="zníž. prenesená",J743,0)</f>
        <v>0</v>
      </c>
      <c r="BI743" s="217">
        <f>IF(N743="nulová",J743,0)</f>
        <v>0</v>
      </c>
      <c r="BJ743" s="18" t="s">
        <v>87</v>
      </c>
      <c r="BK743" s="217">
        <f>ROUND(I743*H743,2)</f>
        <v>0</v>
      </c>
      <c r="BL743" s="18" t="s">
        <v>358</v>
      </c>
      <c r="BM743" s="216" t="s">
        <v>986</v>
      </c>
    </row>
    <row r="744" s="13" customFormat="1">
      <c r="A744" s="13"/>
      <c r="B744" s="218"/>
      <c r="C744" s="13"/>
      <c r="D744" s="219" t="s">
        <v>291</v>
      </c>
      <c r="E744" s="220" t="s">
        <v>1</v>
      </c>
      <c r="F744" s="221" t="s">
        <v>987</v>
      </c>
      <c r="G744" s="13"/>
      <c r="H744" s="222">
        <v>604.08000000000004</v>
      </c>
      <c r="I744" s="223"/>
      <c r="J744" s="13"/>
      <c r="K744" s="13"/>
      <c r="L744" s="218"/>
      <c r="M744" s="224"/>
      <c r="N744" s="225"/>
      <c r="O744" s="225"/>
      <c r="P744" s="225"/>
      <c r="Q744" s="225"/>
      <c r="R744" s="225"/>
      <c r="S744" s="225"/>
      <c r="T744" s="226"/>
      <c r="U744" s="13"/>
      <c r="V744" s="13"/>
      <c r="W744" s="13"/>
      <c r="X744" s="13"/>
      <c r="Y744" s="13"/>
      <c r="Z744" s="13"/>
      <c r="AA744" s="13"/>
      <c r="AB744" s="13"/>
      <c r="AC744" s="13"/>
      <c r="AD744" s="13"/>
      <c r="AE744" s="13"/>
      <c r="AT744" s="220" t="s">
        <v>291</v>
      </c>
      <c r="AU744" s="220" t="s">
        <v>87</v>
      </c>
      <c r="AV744" s="13" t="s">
        <v>87</v>
      </c>
      <c r="AW744" s="13" t="s">
        <v>31</v>
      </c>
      <c r="AX744" s="13" t="s">
        <v>75</v>
      </c>
      <c r="AY744" s="220" t="s">
        <v>283</v>
      </c>
    </row>
    <row r="745" s="13" customFormat="1">
      <c r="A745" s="13"/>
      <c r="B745" s="218"/>
      <c r="C745" s="13"/>
      <c r="D745" s="219" t="s">
        <v>291</v>
      </c>
      <c r="E745" s="220" t="s">
        <v>1</v>
      </c>
      <c r="F745" s="221" t="s">
        <v>988</v>
      </c>
      <c r="G745" s="13"/>
      <c r="H745" s="222">
        <v>765.87</v>
      </c>
      <c r="I745" s="223"/>
      <c r="J745" s="13"/>
      <c r="K745" s="13"/>
      <c r="L745" s="218"/>
      <c r="M745" s="224"/>
      <c r="N745" s="225"/>
      <c r="O745" s="225"/>
      <c r="P745" s="225"/>
      <c r="Q745" s="225"/>
      <c r="R745" s="225"/>
      <c r="S745" s="225"/>
      <c r="T745" s="226"/>
      <c r="U745" s="13"/>
      <c r="V745" s="13"/>
      <c r="W745" s="13"/>
      <c r="X745" s="13"/>
      <c r="Y745" s="13"/>
      <c r="Z745" s="13"/>
      <c r="AA745" s="13"/>
      <c r="AB745" s="13"/>
      <c r="AC745" s="13"/>
      <c r="AD745" s="13"/>
      <c r="AE745" s="13"/>
      <c r="AT745" s="220" t="s">
        <v>291</v>
      </c>
      <c r="AU745" s="220" t="s">
        <v>87</v>
      </c>
      <c r="AV745" s="13" t="s">
        <v>87</v>
      </c>
      <c r="AW745" s="13" t="s">
        <v>31</v>
      </c>
      <c r="AX745" s="13" t="s">
        <v>75</v>
      </c>
      <c r="AY745" s="220" t="s">
        <v>283</v>
      </c>
    </row>
    <row r="746" s="14" customFormat="1">
      <c r="A746" s="14"/>
      <c r="B746" s="227"/>
      <c r="C746" s="14"/>
      <c r="D746" s="219" t="s">
        <v>291</v>
      </c>
      <c r="E746" s="228" t="s">
        <v>1</v>
      </c>
      <c r="F746" s="229" t="s">
        <v>293</v>
      </c>
      <c r="G746" s="14"/>
      <c r="H746" s="230">
        <v>1369.9500000000001</v>
      </c>
      <c r="I746" s="231"/>
      <c r="J746" s="14"/>
      <c r="K746" s="14"/>
      <c r="L746" s="227"/>
      <c r="M746" s="232"/>
      <c r="N746" s="233"/>
      <c r="O746" s="233"/>
      <c r="P746" s="233"/>
      <c r="Q746" s="233"/>
      <c r="R746" s="233"/>
      <c r="S746" s="233"/>
      <c r="T746" s="234"/>
      <c r="U746" s="14"/>
      <c r="V746" s="14"/>
      <c r="W746" s="14"/>
      <c r="X746" s="14"/>
      <c r="Y746" s="14"/>
      <c r="Z746" s="14"/>
      <c r="AA746" s="14"/>
      <c r="AB746" s="14"/>
      <c r="AC746" s="14"/>
      <c r="AD746" s="14"/>
      <c r="AE746" s="14"/>
      <c r="AT746" s="228" t="s">
        <v>291</v>
      </c>
      <c r="AU746" s="228" t="s">
        <v>87</v>
      </c>
      <c r="AV746" s="14" t="s">
        <v>289</v>
      </c>
      <c r="AW746" s="14" t="s">
        <v>31</v>
      </c>
      <c r="AX746" s="14" t="s">
        <v>82</v>
      </c>
      <c r="AY746" s="228" t="s">
        <v>283</v>
      </c>
    </row>
    <row r="747" s="2" customFormat="1" ht="24.15" customHeight="1">
      <c r="A747" s="37"/>
      <c r="B747" s="168"/>
      <c r="C747" s="242" t="s">
        <v>989</v>
      </c>
      <c r="D747" s="242" t="s">
        <v>582</v>
      </c>
      <c r="E747" s="243" t="s">
        <v>990</v>
      </c>
      <c r="F747" s="244" t="s">
        <v>991</v>
      </c>
      <c r="G747" s="245" t="s">
        <v>288</v>
      </c>
      <c r="H747" s="246">
        <v>1575.443</v>
      </c>
      <c r="I747" s="247"/>
      <c r="J747" s="248">
        <f>ROUND(I747*H747,2)</f>
        <v>0</v>
      </c>
      <c r="K747" s="249"/>
      <c r="L747" s="250"/>
      <c r="M747" s="251" t="s">
        <v>1</v>
      </c>
      <c r="N747" s="252" t="s">
        <v>41</v>
      </c>
      <c r="O747" s="81"/>
      <c r="P747" s="214">
        <f>O747*H747</f>
        <v>0</v>
      </c>
      <c r="Q747" s="214">
        <v>0.00013999999999999999</v>
      </c>
      <c r="R747" s="214">
        <f>Q747*H747</f>
        <v>0.22056201999999997</v>
      </c>
      <c r="S747" s="214">
        <v>0</v>
      </c>
      <c r="T747" s="215">
        <f>S747*H747</f>
        <v>0</v>
      </c>
      <c r="U747" s="37"/>
      <c r="V747" s="37"/>
      <c r="W747" s="37"/>
      <c r="X747" s="37"/>
      <c r="Y747" s="37"/>
      <c r="Z747" s="37"/>
      <c r="AA747" s="37"/>
      <c r="AB747" s="37"/>
      <c r="AC747" s="37"/>
      <c r="AD747" s="37"/>
      <c r="AE747" s="37"/>
      <c r="AR747" s="216" t="s">
        <v>473</v>
      </c>
      <c r="AT747" s="216" t="s">
        <v>582</v>
      </c>
      <c r="AU747" s="216" t="s">
        <v>87</v>
      </c>
      <c r="AY747" s="18" t="s">
        <v>283</v>
      </c>
      <c r="BE747" s="217">
        <f>IF(N747="základná",J747,0)</f>
        <v>0</v>
      </c>
      <c r="BF747" s="217">
        <f>IF(N747="znížená",J747,0)</f>
        <v>0</v>
      </c>
      <c r="BG747" s="217">
        <f>IF(N747="zákl. prenesená",J747,0)</f>
        <v>0</v>
      </c>
      <c r="BH747" s="217">
        <f>IF(N747="zníž. prenesená",J747,0)</f>
        <v>0</v>
      </c>
      <c r="BI747" s="217">
        <f>IF(N747="nulová",J747,0)</f>
        <v>0</v>
      </c>
      <c r="BJ747" s="18" t="s">
        <v>87</v>
      </c>
      <c r="BK747" s="217">
        <f>ROUND(I747*H747,2)</f>
        <v>0</v>
      </c>
      <c r="BL747" s="18" t="s">
        <v>358</v>
      </c>
      <c r="BM747" s="216" t="s">
        <v>992</v>
      </c>
    </row>
    <row r="748" s="13" customFormat="1">
      <c r="A748" s="13"/>
      <c r="B748" s="218"/>
      <c r="C748" s="13"/>
      <c r="D748" s="219" t="s">
        <v>291</v>
      </c>
      <c r="E748" s="13"/>
      <c r="F748" s="221" t="s">
        <v>993</v>
      </c>
      <c r="G748" s="13"/>
      <c r="H748" s="222">
        <v>1575.443</v>
      </c>
      <c r="I748" s="223"/>
      <c r="J748" s="13"/>
      <c r="K748" s="13"/>
      <c r="L748" s="218"/>
      <c r="M748" s="224"/>
      <c r="N748" s="225"/>
      <c r="O748" s="225"/>
      <c r="P748" s="225"/>
      <c r="Q748" s="225"/>
      <c r="R748" s="225"/>
      <c r="S748" s="225"/>
      <c r="T748" s="226"/>
      <c r="U748" s="13"/>
      <c r="V748" s="13"/>
      <c r="W748" s="13"/>
      <c r="X748" s="13"/>
      <c r="Y748" s="13"/>
      <c r="Z748" s="13"/>
      <c r="AA748" s="13"/>
      <c r="AB748" s="13"/>
      <c r="AC748" s="13"/>
      <c r="AD748" s="13"/>
      <c r="AE748" s="13"/>
      <c r="AT748" s="220" t="s">
        <v>291</v>
      </c>
      <c r="AU748" s="220" t="s">
        <v>87</v>
      </c>
      <c r="AV748" s="13" t="s">
        <v>87</v>
      </c>
      <c r="AW748" s="13" t="s">
        <v>3</v>
      </c>
      <c r="AX748" s="13" t="s">
        <v>82</v>
      </c>
      <c r="AY748" s="220" t="s">
        <v>283</v>
      </c>
    </row>
    <row r="749" s="2" customFormat="1" ht="33" customHeight="1">
      <c r="A749" s="37"/>
      <c r="B749" s="168"/>
      <c r="C749" s="204" t="s">
        <v>994</v>
      </c>
      <c r="D749" s="204" t="s">
        <v>285</v>
      </c>
      <c r="E749" s="205" t="s">
        <v>995</v>
      </c>
      <c r="F749" s="206" t="s">
        <v>996</v>
      </c>
      <c r="G749" s="207" t="s">
        <v>288</v>
      </c>
      <c r="H749" s="208">
        <v>1369.9500000000001</v>
      </c>
      <c r="I749" s="209"/>
      <c r="J749" s="210">
        <f>ROUND(I749*H749,2)</f>
        <v>0</v>
      </c>
      <c r="K749" s="211"/>
      <c r="L749" s="38"/>
      <c r="M749" s="212" t="s">
        <v>1</v>
      </c>
      <c r="N749" s="213" t="s">
        <v>41</v>
      </c>
      <c r="O749" s="81"/>
      <c r="P749" s="214">
        <f>O749*H749</f>
        <v>0</v>
      </c>
      <c r="Q749" s="214">
        <v>0.00014999999999999999</v>
      </c>
      <c r="R749" s="214">
        <f>Q749*H749</f>
        <v>0.2054925</v>
      </c>
      <c r="S749" s="214">
        <v>0</v>
      </c>
      <c r="T749" s="215">
        <f>S749*H749</f>
        <v>0</v>
      </c>
      <c r="U749" s="37"/>
      <c r="V749" s="37"/>
      <c r="W749" s="37"/>
      <c r="X749" s="37"/>
      <c r="Y749" s="37"/>
      <c r="Z749" s="37"/>
      <c r="AA749" s="37"/>
      <c r="AB749" s="37"/>
      <c r="AC749" s="37"/>
      <c r="AD749" s="37"/>
      <c r="AE749" s="37"/>
      <c r="AR749" s="216" t="s">
        <v>358</v>
      </c>
      <c r="AT749" s="216" t="s">
        <v>285</v>
      </c>
      <c r="AU749" s="216" t="s">
        <v>87</v>
      </c>
      <c r="AY749" s="18" t="s">
        <v>283</v>
      </c>
      <c r="BE749" s="217">
        <f>IF(N749="základná",J749,0)</f>
        <v>0</v>
      </c>
      <c r="BF749" s="217">
        <f>IF(N749="znížená",J749,0)</f>
        <v>0</v>
      </c>
      <c r="BG749" s="217">
        <f>IF(N749="zákl. prenesená",J749,0)</f>
        <v>0</v>
      </c>
      <c r="BH749" s="217">
        <f>IF(N749="zníž. prenesená",J749,0)</f>
        <v>0</v>
      </c>
      <c r="BI749" s="217">
        <f>IF(N749="nulová",J749,0)</f>
        <v>0</v>
      </c>
      <c r="BJ749" s="18" t="s">
        <v>87</v>
      </c>
      <c r="BK749" s="217">
        <f>ROUND(I749*H749,2)</f>
        <v>0</v>
      </c>
      <c r="BL749" s="18" t="s">
        <v>358</v>
      </c>
      <c r="BM749" s="216" t="s">
        <v>997</v>
      </c>
    </row>
    <row r="750" s="13" customFormat="1">
      <c r="A750" s="13"/>
      <c r="B750" s="218"/>
      <c r="C750" s="13"/>
      <c r="D750" s="219" t="s">
        <v>291</v>
      </c>
      <c r="E750" s="220" t="s">
        <v>1</v>
      </c>
      <c r="F750" s="221" t="s">
        <v>987</v>
      </c>
      <c r="G750" s="13"/>
      <c r="H750" s="222">
        <v>604.08000000000004</v>
      </c>
      <c r="I750" s="223"/>
      <c r="J750" s="13"/>
      <c r="K750" s="13"/>
      <c r="L750" s="218"/>
      <c r="M750" s="224"/>
      <c r="N750" s="225"/>
      <c r="O750" s="225"/>
      <c r="P750" s="225"/>
      <c r="Q750" s="225"/>
      <c r="R750" s="225"/>
      <c r="S750" s="225"/>
      <c r="T750" s="226"/>
      <c r="U750" s="13"/>
      <c r="V750" s="13"/>
      <c r="W750" s="13"/>
      <c r="X750" s="13"/>
      <c r="Y750" s="13"/>
      <c r="Z750" s="13"/>
      <c r="AA750" s="13"/>
      <c r="AB750" s="13"/>
      <c r="AC750" s="13"/>
      <c r="AD750" s="13"/>
      <c r="AE750" s="13"/>
      <c r="AT750" s="220" t="s">
        <v>291</v>
      </c>
      <c r="AU750" s="220" t="s">
        <v>87</v>
      </c>
      <c r="AV750" s="13" t="s">
        <v>87</v>
      </c>
      <c r="AW750" s="13" t="s">
        <v>31</v>
      </c>
      <c r="AX750" s="13" t="s">
        <v>75</v>
      </c>
      <c r="AY750" s="220" t="s">
        <v>283</v>
      </c>
    </row>
    <row r="751" s="13" customFormat="1">
      <c r="A751" s="13"/>
      <c r="B751" s="218"/>
      <c r="C751" s="13"/>
      <c r="D751" s="219" t="s">
        <v>291</v>
      </c>
      <c r="E751" s="220" t="s">
        <v>1</v>
      </c>
      <c r="F751" s="221" t="s">
        <v>988</v>
      </c>
      <c r="G751" s="13"/>
      <c r="H751" s="222">
        <v>765.87</v>
      </c>
      <c r="I751" s="223"/>
      <c r="J751" s="13"/>
      <c r="K751" s="13"/>
      <c r="L751" s="218"/>
      <c r="M751" s="224"/>
      <c r="N751" s="225"/>
      <c r="O751" s="225"/>
      <c r="P751" s="225"/>
      <c r="Q751" s="225"/>
      <c r="R751" s="225"/>
      <c r="S751" s="225"/>
      <c r="T751" s="226"/>
      <c r="U751" s="13"/>
      <c r="V751" s="13"/>
      <c r="W751" s="13"/>
      <c r="X751" s="13"/>
      <c r="Y751" s="13"/>
      <c r="Z751" s="13"/>
      <c r="AA751" s="13"/>
      <c r="AB751" s="13"/>
      <c r="AC751" s="13"/>
      <c r="AD751" s="13"/>
      <c r="AE751" s="13"/>
      <c r="AT751" s="220" t="s">
        <v>291</v>
      </c>
      <c r="AU751" s="220" t="s">
        <v>87</v>
      </c>
      <c r="AV751" s="13" t="s">
        <v>87</v>
      </c>
      <c r="AW751" s="13" t="s">
        <v>31</v>
      </c>
      <c r="AX751" s="13" t="s">
        <v>75</v>
      </c>
      <c r="AY751" s="220" t="s">
        <v>283</v>
      </c>
    </row>
    <row r="752" s="14" customFormat="1">
      <c r="A752" s="14"/>
      <c r="B752" s="227"/>
      <c r="C752" s="14"/>
      <c r="D752" s="219" t="s">
        <v>291</v>
      </c>
      <c r="E752" s="228" t="s">
        <v>1</v>
      </c>
      <c r="F752" s="229" t="s">
        <v>293</v>
      </c>
      <c r="G752" s="14"/>
      <c r="H752" s="230">
        <v>1369.9500000000001</v>
      </c>
      <c r="I752" s="231"/>
      <c r="J752" s="14"/>
      <c r="K752" s="14"/>
      <c r="L752" s="227"/>
      <c r="M752" s="232"/>
      <c r="N752" s="233"/>
      <c r="O752" s="233"/>
      <c r="P752" s="233"/>
      <c r="Q752" s="233"/>
      <c r="R752" s="233"/>
      <c r="S752" s="233"/>
      <c r="T752" s="234"/>
      <c r="U752" s="14"/>
      <c r="V752" s="14"/>
      <c r="W752" s="14"/>
      <c r="X752" s="14"/>
      <c r="Y752" s="14"/>
      <c r="Z752" s="14"/>
      <c r="AA752" s="14"/>
      <c r="AB752" s="14"/>
      <c r="AC752" s="14"/>
      <c r="AD752" s="14"/>
      <c r="AE752" s="14"/>
      <c r="AT752" s="228" t="s">
        <v>291</v>
      </c>
      <c r="AU752" s="228" t="s">
        <v>87</v>
      </c>
      <c r="AV752" s="14" t="s">
        <v>289</v>
      </c>
      <c r="AW752" s="14" t="s">
        <v>31</v>
      </c>
      <c r="AX752" s="14" t="s">
        <v>82</v>
      </c>
      <c r="AY752" s="228" t="s">
        <v>283</v>
      </c>
    </row>
    <row r="753" s="2" customFormat="1" ht="24.15" customHeight="1">
      <c r="A753" s="37"/>
      <c r="B753" s="168"/>
      <c r="C753" s="242" t="s">
        <v>998</v>
      </c>
      <c r="D753" s="242" t="s">
        <v>582</v>
      </c>
      <c r="E753" s="243" t="s">
        <v>999</v>
      </c>
      <c r="F753" s="244" t="s">
        <v>1000</v>
      </c>
      <c r="G753" s="245" t="s">
        <v>373</v>
      </c>
      <c r="H753" s="246">
        <v>5479.8000000000002</v>
      </c>
      <c r="I753" s="247"/>
      <c r="J753" s="248">
        <f>ROUND(I753*H753,2)</f>
        <v>0</v>
      </c>
      <c r="K753" s="249"/>
      <c r="L753" s="250"/>
      <c r="M753" s="251" t="s">
        <v>1</v>
      </c>
      <c r="N753" s="252" t="s">
        <v>41</v>
      </c>
      <c r="O753" s="81"/>
      <c r="P753" s="214">
        <f>O753*H753</f>
        <v>0</v>
      </c>
      <c r="Q753" s="214">
        <v>0.001</v>
      </c>
      <c r="R753" s="214">
        <f>Q753*H753</f>
        <v>5.4798</v>
      </c>
      <c r="S753" s="214">
        <v>0</v>
      </c>
      <c r="T753" s="215">
        <f>S753*H753</f>
        <v>0</v>
      </c>
      <c r="U753" s="37"/>
      <c r="V753" s="37"/>
      <c r="W753" s="37"/>
      <c r="X753" s="37"/>
      <c r="Y753" s="37"/>
      <c r="Z753" s="37"/>
      <c r="AA753" s="37"/>
      <c r="AB753" s="37"/>
      <c r="AC753" s="37"/>
      <c r="AD753" s="37"/>
      <c r="AE753" s="37"/>
      <c r="AR753" s="216" t="s">
        <v>473</v>
      </c>
      <c r="AT753" s="216" t="s">
        <v>582</v>
      </c>
      <c r="AU753" s="216" t="s">
        <v>87</v>
      </c>
      <c r="AY753" s="18" t="s">
        <v>283</v>
      </c>
      <c r="BE753" s="217">
        <f>IF(N753="základná",J753,0)</f>
        <v>0</v>
      </c>
      <c r="BF753" s="217">
        <f>IF(N753="znížená",J753,0)</f>
        <v>0</v>
      </c>
      <c r="BG753" s="217">
        <f>IF(N753="zákl. prenesená",J753,0)</f>
        <v>0</v>
      </c>
      <c r="BH753" s="217">
        <f>IF(N753="zníž. prenesená",J753,0)</f>
        <v>0</v>
      </c>
      <c r="BI753" s="217">
        <f>IF(N753="nulová",J753,0)</f>
        <v>0</v>
      </c>
      <c r="BJ753" s="18" t="s">
        <v>87</v>
      </c>
      <c r="BK753" s="217">
        <f>ROUND(I753*H753,2)</f>
        <v>0</v>
      </c>
      <c r="BL753" s="18" t="s">
        <v>358</v>
      </c>
      <c r="BM753" s="216" t="s">
        <v>1001</v>
      </c>
    </row>
    <row r="754" s="2" customFormat="1" ht="24.15" customHeight="1">
      <c r="A754" s="37"/>
      <c r="B754" s="168"/>
      <c r="C754" s="242" t="s">
        <v>1002</v>
      </c>
      <c r="D754" s="242" t="s">
        <v>582</v>
      </c>
      <c r="E754" s="243" t="s">
        <v>1003</v>
      </c>
      <c r="F754" s="244" t="s">
        <v>1004</v>
      </c>
      <c r="G754" s="245" t="s">
        <v>373</v>
      </c>
      <c r="H754" s="246">
        <v>5479.8000000000002</v>
      </c>
      <c r="I754" s="247"/>
      <c r="J754" s="248">
        <f>ROUND(I754*H754,2)</f>
        <v>0</v>
      </c>
      <c r="K754" s="249"/>
      <c r="L754" s="250"/>
      <c r="M754" s="251" t="s">
        <v>1</v>
      </c>
      <c r="N754" s="252" t="s">
        <v>41</v>
      </c>
      <c r="O754" s="81"/>
      <c r="P754" s="214">
        <f>O754*H754</f>
        <v>0</v>
      </c>
      <c r="Q754" s="214">
        <v>0.00035</v>
      </c>
      <c r="R754" s="214">
        <f>Q754*H754</f>
        <v>1.9179300000000001</v>
      </c>
      <c r="S754" s="214">
        <v>0</v>
      </c>
      <c r="T754" s="215">
        <f>S754*H754</f>
        <v>0</v>
      </c>
      <c r="U754" s="37"/>
      <c r="V754" s="37"/>
      <c r="W754" s="37"/>
      <c r="X754" s="37"/>
      <c r="Y754" s="37"/>
      <c r="Z754" s="37"/>
      <c r="AA754" s="37"/>
      <c r="AB754" s="37"/>
      <c r="AC754" s="37"/>
      <c r="AD754" s="37"/>
      <c r="AE754" s="37"/>
      <c r="AR754" s="216" t="s">
        <v>473</v>
      </c>
      <c r="AT754" s="216" t="s">
        <v>582</v>
      </c>
      <c r="AU754" s="216" t="s">
        <v>87</v>
      </c>
      <c r="AY754" s="18" t="s">
        <v>283</v>
      </c>
      <c r="BE754" s="217">
        <f>IF(N754="základná",J754,0)</f>
        <v>0</v>
      </c>
      <c r="BF754" s="217">
        <f>IF(N754="znížená",J754,0)</f>
        <v>0</v>
      </c>
      <c r="BG754" s="217">
        <f>IF(N754="zákl. prenesená",J754,0)</f>
        <v>0</v>
      </c>
      <c r="BH754" s="217">
        <f>IF(N754="zníž. prenesená",J754,0)</f>
        <v>0</v>
      </c>
      <c r="BI754" s="217">
        <f>IF(N754="nulová",J754,0)</f>
        <v>0</v>
      </c>
      <c r="BJ754" s="18" t="s">
        <v>87</v>
      </c>
      <c r="BK754" s="217">
        <f>ROUND(I754*H754,2)</f>
        <v>0</v>
      </c>
      <c r="BL754" s="18" t="s">
        <v>358</v>
      </c>
      <c r="BM754" s="216" t="s">
        <v>1005</v>
      </c>
    </row>
    <row r="755" s="2" customFormat="1" ht="16.5" customHeight="1">
      <c r="A755" s="37"/>
      <c r="B755" s="168"/>
      <c r="C755" s="242" t="s">
        <v>1006</v>
      </c>
      <c r="D755" s="242" t="s">
        <v>582</v>
      </c>
      <c r="E755" s="243" t="s">
        <v>1007</v>
      </c>
      <c r="F755" s="244" t="s">
        <v>1008</v>
      </c>
      <c r="G755" s="245" t="s">
        <v>288</v>
      </c>
      <c r="H755" s="246">
        <v>694.69200000000001</v>
      </c>
      <c r="I755" s="247"/>
      <c r="J755" s="248">
        <f>ROUND(I755*H755,2)</f>
        <v>0</v>
      </c>
      <c r="K755" s="249"/>
      <c r="L755" s="250"/>
      <c r="M755" s="251" t="s">
        <v>1</v>
      </c>
      <c r="N755" s="252" t="s">
        <v>41</v>
      </c>
      <c r="O755" s="81"/>
      <c r="P755" s="214">
        <f>O755*H755</f>
        <v>0</v>
      </c>
      <c r="Q755" s="214">
        <v>0.0016000000000000001</v>
      </c>
      <c r="R755" s="214">
        <f>Q755*H755</f>
        <v>1.1115072000000001</v>
      </c>
      <c r="S755" s="214">
        <v>0</v>
      </c>
      <c r="T755" s="215">
        <f>S755*H755</f>
        <v>0</v>
      </c>
      <c r="U755" s="37"/>
      <c r="V755" s="37"/>
      <c r="W755" s="37"/>
      <c r="X755" s="37"/>
      <c r="Y755" s="37"/>
      <c r="Z755" s="37"/>
      <c r="AA755" s="37"/>
      <c r="AB755" s="37"/>
      <c r="AC755" s="37"/>
      <c r="AD755" s="37"/>
      <c r="AE755" s="37"/>
      <c r="AR755" s="216" t="s">
        <v>473</v>
      </c>
      <c r="AT755" s="216" t="s">
        <v>582</v>
      </c>
      <c r="AU755" s="216" t="s">
        <v>87</v>
      </c>
      <c r="AY755" s="18" t="s">
        <v>283</v>
      </c>
      <c r="BE755" s="217">
        <f>IF(N755="základná",J755,0)</f>
        <v>0</v>
      </c>
      <c r="BF755" s="217">
        <f>IF(N755="znížená",J755,0)</f>
        <v>0</v>
      </c>
      <c r="BG755" s="217">
        <f>IF(N755="zákl. prenesená",J755,0)</f>
        <v>0</v>
      </c>
      <c r="BH755" s="217">
        <f>IF(N755="zníž. prenesená",J755,0)</f>
        <v>0</v>
      </c>
      <c r="BI755" s="217">
        <f>IF(N755="nulová",J755,0)</f>
        <v>0</v>
      </c>
      <c r="BJ755" s="18" t="s">
        <v>87</v>
      </c>
      <c r="BK755" s="217">
        <f>ROUND(I755*H755,2)</f>
        <v>0</v>
      </c>
      <c r="BL755" s="18" t="s">
        <v>358</v>
      </c>
      <c r="BM755" s="216" t="s">
        <v>1009</v>
      </c>
    </row>
    <row r="756" s="2" customFormat="1" ht="37.8" customHeight="1">
      <c r="A756" s="37"/>
      <c r="B756" s="168"/>
      <c r="C756" s="242" t="s">
        <v>1010</v>
      </c>
      <c r="D756" s="242" t="s">
        <v>582</v>
      </c>
      <c r="E756" s="243" t="s">
        <v>1011</v>
      </c>
      <c r="F756" s="244" t="s">
        <v>1012</v>
      </c>
      <c r="G756" s="245" t="s">
        <v>288</v>
      </c>
      <c r="H756" s="246">
        <v>880.75099999999998</v>
      </c>
      <c r="I756" s="247"/>
      <c r="J756" s="248">
        <f>ROUND(I756*H756,2)</f>
        <v>0</v>
      </c>
      <c r="K756" s="249"/>
      <c r="L756" s="250"/>
      <c r="M756" s="251" t="s">
        <v>1</v>
      </c>
      <c r="N756" s="252" t="s">
        <v>41</v>
      </c>
      <c r="O756" s="81"/>
      <c r="P756" s="214">
        <f>O756*H756</f>
        <v>0</v>
      </c>
      <c r="Q756" s="214">
        <v>0.0074400000000000004</v>
      </c>
      <c r="R756" s="214">
        <f>Q756*H756</f>
        <v>6.5527874400000004</v>
      </c>
      <c r="S756" s="214">
        <v>0</v>
      </c>
      <c r="T756" s="215">
        <f>S756*H756</f>
        <v>0</v>
      </c>
      <c r="U756" s="37"/>
      <c r="V756" s="37"/>
      <c r="W756" s="37"/>
      <c r="X756" s="37"/>
      <c r="Y756" s="37"/>
      <c r="Z756" s="37"/>
      <c r="AA756" s="37"/>
      <c r="AB756" s="37"/>
      <c r="AC756" s="37"/>
      <c r="AD756" s="37"/>
      <c r="AE756" s="37"/>
      <c r="AR756" s="216" t="s">
        <v>473</v>
      </c>
      <c r="AT756" s="216" t="s">
        <v>582</v>
      </c>
      <c r="AU756" s="216" t="s">
        <v>87</v>
      </c>
      <c r="AY756" s="18" t="s">
        <v>283</v>
      </c>
      <c r="BE756" s="217">
        <f>IF(N756="základná",J756,0)</f>
        <v>0</v>
      </c>
      <c r="BF756" s="217">
        <f>IF(N756="znížená",J756,0)</f>
        <v>0</v>
      </c>
      <c r="BG756" s="217">
        <f>IF(N756="zákl. prenesená",J756,0)</f>
        <v>0</v>
      </c>
      <c r="BH756" s="217">
        <f>IF(N756="zníž. prenesená",J756,0)</f>
        <v>0</v>
      </c>
      <c r="BI756" s="217">
        <f>IF(N756="nulová",J756,0)</f>
        <v>0</v>
      </c>
      <c r="BJ756" s="18" t="s">
        <v>87</v>
      </c>
      <c r="BK756" s="217">
        <f>ROUND(I756*H756,2)</f>
        <v>0</v>
      </c>
      <c r="BL756" s="18" t="s">
        <v>358</v>
      </c>
      <c r="BM756" s="216" t="s">
        <v>1013</v>
      </c>
    </row>
    <row r="757" s="13" customFormat="1">
      <c r="A757" s="13"/>
      <c r="B757" s="218"/>
      <c r="C757" s="13"/>
      <c r="D757" s="219" t="s">
        <v>291</v>
      </c>
      <c r="E757" s="220" t="s">
        <v>1</v>
      </c>
      <c r="F757" s="221" t="s">
        <v>988</v>
      </c>
      <c r="G757" s="13"/>
      <c r="H757" s="222">
        <v>765.87</v>
      </c>
      <c r="I757" s="223"/>
      <c r="J757" s="13"/>
      <c r="K757" s="13"/>
      <c r="L757" s="218"/>
      <c r="M757" s="224"/>
      <c r="N757" s="225"/>
      <c r="O757" s="225"/>
      <c r="P757" s="225"/>
      <c r="Q757" s="225"/>
      <c r="R757" s="225"/>
      <c r="S757" s="225"/>
      <c r="T757" s="226"/>
      <c r="U757" s="13"/>
      <c r="V757" s="13"/>
      <c r="W757" s="13"/>
      <c r="X757" s="13"/>
      <c r="Y757" s="13"/>
      <c r="Z757" s="13"/>
      <c r="AA757" s="13"/>
      <c r="AB757" s="13"/>
      <c r="AC757" s="13"/>
      <c r="AD757" s="13"/>
      <c r="AE757" s="13"/>
      <c r="AT757" s="220" t="s">
        <v>291</v>
      </c>
      <c r="AU757" s="220" t="s">
        <v>87</v>
      </c>
      <c r="AV757" s="13" t="s">
        <v>87</v>
      </c>
      <c r="AW757" s="13" t="s">
        <v>31</v>
      </c>
      <c r="AX757" s="13" t="s">
        <v>82</v>
      </c>
      <c r="AY757" s="220" t="s">
        <v>283</v>
      </c>
    </row>
    <row r="758" s="13" customFormat="1">
      <c r="A758" s="13"/>
      <c r="B758" s="218"/>
      <c r="C758" s="13"/>
      <c r="D758" s="219" t="s">
        <v>291</v>
      </c>
      <c r="E758" s="13"/>
      <c r="F758" s="221" t="s">
        <v>1014</v>
      </c>
      <c r="G758" s="13"/>
      <c r="H758" s="222">
        <v>880.75099999999998</v>
      </c>
      <c r="I758" s="223"/>
      <c r="J758" s="13"/>
      <c r="K758" s="13"/>
      <c r="L758" s="218"/>
      <c r="M758" s="224"/>
      <c r="N758" s="225"/>
      <c r="O758" s="225"/>
      <c r="P758" s="225"/>
      <c r="Q758" s="225"/>
      <c r="R758" s="225"/>
      <c r="S758" s="225"/>
      <c r="T758" s="226"/>
      <c r="U758" s="13"/>
      <c r="V758" s="13"/>
      <c r="W758" s="13"/>
      <c r="X758" s="13"/>
      <c r="Y758" s="13"/>
      <c r="Z758" s="13"/>
      <c r="AA758" s="13"/>
      <c r="AB758" s="13"/>
      <c r="AC758" s="13"/>
      <c r="AD758" s="13"/>
      <c r="AE758" s="13"/>
      <c r="AT758" s="220" t="s">
        <v>291</v>
      </c>
      <c r="AU758" s="220" t="s">
        <v>87</v>
      </c>
      <c r="AV758" s="13" t="s">
        <v>87</v>
      </c>
      <c r="AW758" s="13" t="s">
        <v>3</v>
      </c>
      <c r="AX758" s="13" t="s">
        <v>82</v>
      </c>
      <c r="AY758" s="220" t="s">
        <v>283</v>
      </c>
    </row>
    <row r="759" s="2" customFormat="1" ht="33" customHeight="1">
      <c r="A759" s="37"/>
      <c r="B759" s="168"/>
      <c r="C759" s="204" t="s">
        <v>1015</v>
      </c>
      <c r="D759" s="204" t="s">
        <v>285</v>
      </c>
      <c r="E759" s="205" t="s">
        <v>1016</v>
      </c>
      <c r="F759" s="206" t="s">
        <v>1017</v>
      </c>
      <c r="G759" s="207" t="s">
        <v>288</v>
      </c>
      <c r="H759" s="208">
        <v>1620</v>
      </c>
      <c r="I759" s="209"/>
      <c r="J759" s="210">
        <f>ROUND(I759*H759,2)</f>
        <v>0</v>
      </c>
      <c r="K759" s="211"/>
      <c r="L759" s="38"/>
      <c r="M759" s="212" t="s">
        <v>1</v>
      </c>
      <c r="N759" s="213" t="s">
        <v>41</v>
      </c>
      <c r="O759" s="81"/>
      <c r="P759" s="214">
        <f>O759*H759</f>
        <v>0</v>
      </c>
      <c r="Q759" s="214">
        <v>0</v>
      </c>
      <c r="R759" s="214">
        <f>Q759*H759</f>
        <v>0</v>
      </c>
      <c r="S759" s="214">
        <v>0.016</v>
      </c>
      <c r="T759" s="215">
        <f>S759*H759</f>
        <v>25.920000000000002</v>
      </c>
      <c r="U759" s="37"/>
      <c r="V759" s="37"/>
      <c r="W759" s="37"/>
      <c r="X759" s="37"/>
      <c r="Y759" s="37"/>
      <c r="Z759" s="37"/>
      <c r="AA759" s="37"/>
      <c r="AB759" s="37"/>
      <c r="AC759" s="37"/>
      <c r="AD759" s="37"/>
      <c r="AE759" s="37"/>
      <c r="AR759" s="216" t="s">
        <v>358</v>
      </c>
      <c r="AT759" s="216" t="s">
        <v>285</v>
      </c>
      <c r="AU759" s="216" t="s">
        <v>87</v>
      </c>
      <c r="AY759" s="18" t="s">
        <v>283</v>
      </c>
      <c r="BE759" s="217">
        <f>IF(N759="základná",J759,0)</f>
        <v>0</v>
      </c>
      <c r="BF759" s="217">
        <f>IF(N759="znížená",J759,0)</f>
        <v>0</v>
      </c>
      <c r="BG759" s="217">
        <f>IF(N759="zákl. prenesená",J759,0)</f>
        <v>0</v>
      </c>
      <c r="BH759" s="217">
        <f>IF(N759="zníž. prenesená",J759,0)</f>
        <v>0</v>
      </c>
      <c r="BI759" s="217">
        <f>IF(N759="nulová",J759,0)</f>
        <v>0</v>
      </c>
      <c r="BJ759" s="18" t="s">
        <v>87</v>
      </c>
      <c r="BK759" s="217">
        <f>ROUND(I759*H759,2)</f>
        <v>0</v>
      </c>
      <c r="BL759" s="18" t="s">
        <v>358</v>
      </c>
      <c r="BM759" s="216" t="s">
        <v>1018</v>
      </c>
    </row>
    <row r="760" s="2" customFormat="1" ht="16.5" customHeight="1">
      <c r="A760" s="37"/>
      <c r="B760" s="168"/>
      <c r="C760" s="204" t="s">
        <v>1019</v>
      </c>
      <c r="D760" s="204" t="s">
        <v>285</v>
      </c>
      <c r="E760" s="205" t="s">
        <v>1020</v>
      </c>
      <c r="F760" s="206" t="s">
        <v>1021</v>
      </c>
      <c r="G760" s="207" t="s">
        <v>373</v>
      </c>
      <c r="H760" s="208">
        <v>150</v>
      </c>
      <c r="I760" s="209"/>
      <c r="J760" s="210">
        <f>ROUND(I760*H760,2)</f>
        <v>0</v>
      </c>
      <c r="K760" s="211"/>
      <c r="L760" s="38"/>
      <c r="M760" s="212" t="s">
        <v>1</v>
      </c>
      <c r="N760" s="213" t="s">
        <v>41</v>
      </c>
      <c r="O760" s="81"/>
      <c r="P760" s="214">
        <f>O760*H760</f>
        <v>0</v>
      </c>
      <c r="Q760" s="214">
        <v>4.0000000000000003E-05</v>
      </c>
      <c r="R760" s="214">
        <f>Q760*H760</f>
        <v>0.0060000000000000001</v>
      </c>
      <c r="S760" s="214">
        <v>0</v>
      </c>
      <c r="T760" s="215">
        <f>S760*H760</f>
        <v>0</v>
      </c>
      <c r="U760" s="37"/>
      <c r="V760" s="37"/>
      <c r="W760" s="37"/>
      <c r="X760" s="37"/>
      <c r="Y760" s="37"/>
      <c r="Z760" s="37"/>
      <c r="AA760" s="37"/>
      <c r="AB760" s="37"/>
      <c r="AC760" s="37"/>
      <c r="AD760" s="37"/>
      <c r="AE760" s="37"/>
      <c r="AR760" s="216" t="s">
        <v>358</v>
      </c>
      <c r="AT760" s="216" t="s">
        <v>285</v>
      </c>
      <c r="AU760" s="216" t="s">
        <v>87</v>
      </c>
      <c r="AY760" s="18" t="s">
        <v>283</v>
      </c>
      <c r="BE760" s="217">
        <f>IF(N760="základná",J760,0)</f>
        <v>0</v>
      </c>
      <c r="BF760" s="217">
        <f>IF(N760="znížená",J760,0)</f>
        <v>0</v>
      </c>
      <c r="BG760" s="217">
        <f>IF(N760="zákl. prenesená",J760,0)</f>
        <v>0</v>
      </c>
      <c r="BH760" s="217">
        <f>IF(N760="zníž. prenesená",J760,0)</f>
        <v>0</v>
      </c>
      <c r="BI760" s="217">
        <f>IF(N760="nulová",J760,0)</f>
        <v>0</v>
      </c>
      <c r="BJ760" s="18" t="s">
        <v>87</v>
      </c>
      <c r="BK760" s="217">
        <f>ROUND(I760*H760,2)</f>
        <v>0</v>
      </c>
      <c r="BL760" s="18" t="s">
        <v>358</v>
      </c>
      <c r="BM760" s="216" t="s">
        <v>1022</v>
      </c>
    </row>
    <row r="761" s="13" customFormat="1">
      <c r="A761" s="13"/>
      <c r="B761" s="218"/>
      <c r="C761" s="13"/>
      <c r="D761" s="219" t="s">
        <v>291</v>
      </c>
      <c r="E761" s="220" t="s">
        <v>1</v>
      </c>
      <c r="F761" s="221" t="s">
        <v>1023</v>
      </c>
      <c r="G761" s="13"/>
      <c r="H761" s="222">
        <v>150</v>
      </c>
      <c r="I761" s="223"/>
      <c r="J761" s="13"/>
      <c r="K761" s="13"/>
      <c r="L761" s="218"/>
      <c r="M761" s="224"/>
      <c r="N761" s="225"/>
      <c r="O761" s="225"/>
      <c r="P761" s="225"/>
      <c r="Q761" s="225"/>
      <c r="R761" s="225"/>
      <c r="S761" s="225"/>
      <c r="T761" s="226"/>
      <c r="U761" s="13"/>
      <c r="V761" s="13"/>
      <c r="W761" s="13"/>
      <c r="X761" s="13"/>
      <c r="Y761" s="13"/>
      <c r="Z761" s="13"/>
      <c r="AA761" s="13"/>
      <c r="AB761" s="13"/>
      <c r="AC761" s="13"/>
      <c r="AD761" s="13"/>
      <c r="AE761" s="13"/>
      <c r="AT761" s="220" t="s">
        <v>291</v>
      </c>
      <c r="AU761" s="220" t="s">
        <v>87</v>
      </c>
      <c r="AV761" s="13" t="s">
        <v>87</v>
      </c>
      <c r="AW761" s="13" t="s">
        <v>31</v>
      </c>
      <c r="AX761" s="13" t="s">
        <v>82</v>
      </c>
      <c r="AY761" s="220" t="s">
        <v>283</v>
      </c>
    </row>
    <row r="762" s="2" customFormat="1" ht="24.15" customHeight="1">
      <c r="A762" s="37"/>
      <c r="B762" s="168"/>
      <c r="C762" s="242" t="s">
        <v>1024</v>
      </c>
      <c r="D762" s="242" t="s">
        <v>582</v>
      </c>
      <c r="E762" s="243" t="s">
        <v>1025</v>
      </c>
      <c r="F762" s="244" t="s">
        <v>1026</v>
      </c>
      <c r="G762" s="245" t="s">
        <v>373</v>
      </c>
      <c r="H762" s="246">
        <v>80</v>
      </c>
      <c r="I762" s="247"/>
      <c r="J762" s="248">
        <f>ROUND(I762*H762,2)</f>
        <v>0</v>
      </c>
      <c r="K762" s="249"/>
      <c r="L762" s="250"/>
      <c r="M762" s="251" t="s">
        <v>1</v>
      </c>
      <c r="N762" s="252" t="s">
        <v>41</v>
      </c>
      <c r="O762" s="81"/>
      <c r="P762" s="214">
        <f>O762*H762</f>
        <v>0</v>
      </c>
      <c r="Q762" s="214">
        <v>0.00175</v>
      </c>
      <c r="R762" s="214">
        <f>Q762*H762</f>
        <v>0.14000000000000001</v>
      </c>
      <c r="S762" s="214">
        <v>0</v>
      </c>
      <c r="T762" s="215">
        <f>S762*H762</f>
        <v>0</v>
      </c>
      <c r="U762" s="37"/>
      <c r="V762" s="37"/>
      <c r="W762" s="37"/>
      <c r="X762" s="37"/>
      <c r="Y762" s="37"/>
      <c r="Z762" s="37"/>
      <c r="AA762" s="37"/>
      <c r="AB762" s="37"/>
      <c r="AC762" s="37"/>
      <c r="AD762" s="37"/>
      <c r="AE762" s="37"/>
      <c r="AR762" s="216" t="s">
        <v>473</v>
      </c>
      <c r="AT762" s="216" t="s">
        <v>582</v>
      </c>
      <c r="AU762" s="216" t="s">
        <v>87</v>
      </c>
      <c r="AY762" s="18" t="s">
        <v>283</v>
      </c>
      <c r="BE762" s="217">
        <f>IF(N762="základná",J762,0)</f>
        <v>0</v>
      </c>
      <c r="BF762" s="217">
        <f>IF(N762="znížená",J762,0)</f>
        <v>0</v>
      </c>
      <c r="BG762" s="217">
        <f>IF(N762="zákl. prenesená",J762,0)</f>
        <v>0</v>
      </c>
      <c r="BH762" s="217">
        <f>IF(N762="zníž. prenesená",J762,0)</f>
        <v>0</v>
      </c>
      <c r="BI762" s="217">
        <f>IF(N762="nulová",J762,0)</f>
        <v>0</v>
      </c>
      <c r="BJ762" s="18" t="s">
        <v>87</v>
      </c>
      <c r="BK762" s="217">
        <f>ROUND(I762*H762,2)</f>
        <v>0</v>
      </c>
      <c r="BL762" s="18" t="s">
        <v>358</v>
      </c>
      <c r="BM762" s="216" t="s">
        <v>1027</v>
      </c>
    </row>
    <row r="763" s="2" customFormat="1" ht="21.75" customHeight="1">
      <c r="A763" s="37"/>
      <c r="B763" s="168"/>
      <c r="C763" s="242" t="s">
        <v>1028</v>
      </c>
      <c r="D763" s="242" t="s">
        <v>582</v>
      </c>
      <c r="E763" s="243" t="s">
        <v>1029</v>
      </c>
      <c r="F763" s="244" t="s">
        <v>1030</v>
      </c>
      <c r="G763" s="245" t="s">
        <v>373</v>
      </c>
      <c r="H763" s="246">
        <v>70</v>
      </c>
      <c r="I763" s="247"/>
      <c r="J763" s="248">
        <f>ROUND(I763*H763,2)</f>
        <v>0</v>
      </c>
      <c r="K763" s="249"/>
      <c r="L763" s="250"/>
      <c r="M763" s="251" t="s">
        <v>1</v>
      </c>
      <c r="N763" s="252" t="s">
        <v>41</v>
      </c>
      <c r="O763" s="81"/>
      <c r="P763" s="214">
        <f>O763*H763</f>
        <v>0</v>
      </c>
      <c r="Q763" s="214">
        <v>0.0016999999999999999</v>
      </c>
      <c r="R763" s="214">
        <f>Q763*H763</f>
        <v>0.119</v>
      </c>
      <c r="S763" s="214">
        <v>0</v>
      </c>
      <c r="T763" s="215">
        <f>S763*H763</f>
        <v>0</v>
      </c>
      <c r="U763" s="37"/>
      <c r="V763" s="37"/>
      <c r="W763" s="37"/>
      <c r="X763" s="37"/>
      <c r="Y763" s="37"/>
      <c r="Z763" s="37"/>
      <c r="AA763" s="37"/>
      <c r="AB763" s="37"/>
      <c r="AC763" s="37"/>
      <c r="AD763" s="37"/>
      <c r="AE763" s="37"/>
      <c r="AR763" s="216" t="s">
        <v>473</v>
      </c>
      <c r="AT763" s="216" t="s">
        <v>582</v>
      </c>
      <c r="AU763" s="216" t="s">
        <v>87</v>
      </c>
      <c r="AY763" s="18" t="s">
        <v>283</v>
      </c>
      <c r="BE763" s="217">
        <f>IF(N763="základná",J763,0)</f>
        <v>0</v>
      </c>
      <c r="BF763" s="217">
        <f>IF(N763="znížená",J763,0)</f>
        <v>0</v>
      </c>
      <c r="BG763" s="217">
        <f>IF(N763="zákl. prenesená",J763,0)</f>
        <v>0</v>
      </c>
      <c r="BH763" s="217">
        <f>IF(N763="zníž. prenesená",J763,0)</f>
        <v>0</v>
      </c>
      <c r="BI763" s="217">
        <f>IF(N763="nulová",J763,0)</f>
        <v>0</v>
      </c>
      <c r="BJ763" s="18" t="s">
        <v>87</v>
      </c>
      <c r="BK763" s="217">
        <f>ROUND(I763*H763,2)</f>
        <v>0</v>
      </c>
      <c r="BL763" s="18" t="s">
        <v>358</v>
      </c>
      <c r="BM763" s="216" t="s">
        <v>1031</v>
      </c>
    </row>
    <row r="764" s="2" customFormat="1" ht="21.75" customHeight="1">
      <c r="A764" s="37"/>
      <c r="B764" s="168"/>
      <c r="C764" s="242" t="s">
        <v>1032</v>
      </c>
      <c r="D764" s="242" t="s">
        <v>582</v>
      </c>
      <c r="E764" s="243" t="s">
        <v>1033</v>
      </c>
      <c r="F764" s="244" t="s">
        <v>1034</v>
      </c>
      <c r="G764" s="245" t="s">
        <v>373</v>
      </c>
      <c r="H764" s="246">
        <v>750</v>
      </c>
      <c r="I764" s="247"/>
      <c r="J764" s="248">
        <f>ROUND(I764*H764,2)</f>
        <v>0</v>
      </c>
      <c r="K764" s="249"/>
      <c r="L764" s="250"/>
      <c r="M764" s="251" t="s">
        <v>1</v>
      </c>
      <c r="N764" s="252" t="s">
        <v>41</v>
      </c>
      <c r="O764" s="81"/>
      <c r="P764" s="214">
        <f>O764*H764</f>
        <v>0</v>
      </c>
      <c r="Q764" s="214">
        <v>0.00014999999999999999</v>
      </c>
      <c r="R764" s="214">
        <f>Q764*H764</f>
        <v>0.11249999999999999</v>
      </c>
      <c r="S764" s="214">
        <v>0</v>
      </c>
      <c r="T764" s="215">
        <f>S764*H764</f>
        <v>0</v>
      </c>
      <c r="U764" s="37"/>
      <c r="V764" s="37"/>
      <c r="W764" s="37"/>
      <c r="X764" s="37"/>
      <c r="Y764" s="37"/>
      <c r="Z764" s="37"/>
      <c r="AA764" s="37"/>
      <c r="AB764" s="37"/>
      <c r="AC764" s="37"/>
      <c r="AD764" s="37"/>
      <c r="AE764" s="37"/>
      <c r="AR764" s="216" t="s">
        <v>473</v>
      </c>
      <c r="AT764" s="216" t="s">
        <v>582</v>
      </c>
      <c r="AU764" s="216" t="s">
        <v>87</v>
      </c>
      <c r="AY764" s="18" t="s">
        <v>283</v>
      </c>
      <c r="BE764" s="217">
        <f>IF(N764="základná",J764,0)</f>
        <v>0</v>
      </c>
      <c r="BF764" s="217">
        <f>IF(N764="znížená",J764,0)</f>
        <v>0</v>
      </c>
      <c r="BG764" s="217">
        <f>IF(N764="zákl. prenesená",J764,0)</f>
        <v>0</v>
      </c>
      <c r="BH764" s="217">
        <f>IF(N764="zníž. prenesená",J764,0)</f>
        <v>0</v>
      </c>
      <c r="BI764" s="217">
        <f>IF(N764="nulová",J764,0)</f>
        <v>0</v>
      </c>
      <c r="BJ764" s="18" t="s">
        <v>87</v>
      </c>
      <c r="BK764" s="217">
        <f>ROUND(I764*H764,2)</f>
        <v>0</v>
      </c>
      <c r="BL764" s="18" t="s">
        <v>358</v>
      </c>
      <c r="BM764" s="216" t="s">
        <v>1035</v>
      </c>
    </row>
    <row r="765" s="2" customFormat="1" ht="24.15" customHeight="1">
      <c r="A765" s="37"/>
      <c r="B765" s="168"/>
      <c r="C765" s="204" t="s">
        <v>1036</v>
      </c>
      <c r="D765" s="204" t="s">
        <v>285</v>
      </c>
      <c r="E765" s="205" t="s">
        <v>1037</v>
      </c>
      <c r="F765" s="206" t="s">
        <v>1038</v>
      </c>
      <c r="G765" s="207" t="s">
        <v>288</v>
      </c>
      <c r="H765" s="208">
        <v>765.87</v>
      </c>
      <c r="I765" s="209"/>
      <c r="J765" s="210">
        <f>ROUND(I765*H765,2)</f>
        <v>0</v>
      </c>
      <c r="K765" s="211"/>
      <c r="L765" s="38"/>
      <c r="M765" s="212" t="s">
        <v>1</v>
      </c>
      <c r="N765" s="213" t="s">
        <v>41</v>
      </c>
      <c r="O765" s="81"/>
      <c r="P765" s="214">
        <f>O765*H765</f>
        <v>0</v>
      </c>
      <c r="Q765" s="214">
        <v>0</v>
      </c>
      <c r="R765" s="214">
        <f>Q765*H765</f>
        <v>0</v>
      </c>
      <c r="S765" s="214">
        <v>0</v>
      </c>
      <c r="T765" s="215">
        <f>S765*H765</f>
        <v>0</v>
      </c>
      <c r="U765" s="37"/>
      <c r="V765" s="37"/>
      <c r="W765" s="37"/>
      <c r="X765" s="37"/>
      <c r="Y765" s="37"/>
      <c r="Z765" s="37"/>
      <c r="AA765" s="37"/>
      <c r="AB765" s="37"/>
      <c r="AC765" s="37"/>
      <c r="AD765" s="37"/>
      <c r="AE765" s="37"/>
      <c r="AR765" s="216" t="s">
        <v>358</v>
      </c>
      <c r="AT765" s="216" t="s">
        <v>285</v>
      </c>
      <c r="AU765" s="216" t="s">
        <v>87</v>
      </c>
      <c r="AY765" s="18" t="s">
        <v>283</v>
      </c>
      <c r="BE765" s="217">
        <f>IF(N765="základná",J765,0)</f>
        <v>0</v>
      </c>
      <c r="BF765" s="217">
        <f>IF(N765="znížená",J765,0)</f>
        <v>0</v>
      </c>
      <c r="BG765" s="217">
        <f>IF(N765="zákl. prenesená",J765,0)</f>
        <v>0</v>
      </c>
      <c r="BH765" s="217">
        <f>IF(N765="zníž. prenesená",J765,0)</f>
        <v>0</v>
      </c>
      <c r="BI765" s="217">
        <f>IF(N765="nulová",J765,0)</f>
        <v>0</v>
      </c>
      <c r="BJ765" s="18" t="s">
        <v>87</v>
      </c>
      <c r="BK765" s="217">
        <f>ROUND(I765*H765,2)</f>
        <v>0</v>
      </c>
      <c r="BL765" s="18" t="s">
        <v>358</v>
      </c>
      <c r="BM765" s="216" t="s">
        <v>1039</v>
      </c>
    </row>
    <row r="766" s="13" customFormat="1">
      <c r="A766" s="13"/>
      <c r="B766" s="218"/>
      <c r="C766" s="13"/>
      <c r="D766" s="219" t="s">
        <v>291</v>
      </c>
      <c r="E766" s="220" t="s">
        <v>1</v>
      </c>
      <c r="F766" s="221" t="s">
        <v>988</v>
      </c>
      <c r="G766" s="13"/>
      <c r="H766" s="222">
        <v>765.87</v>
      </c>
      <c r="I766" s="223"/>
      <c r="J766" s="13"/>
      <c r="K766" s="13"/>
      <c r="L766" s="218"/>
      <c r="M766" s="224"/>
      <c r="N766" s="225"/>
      <c r="O766" s="225"/>
      <c r="P766" s="225"/>
      <c r="Q766" s="225"/>
      <c r="R766" s="225"/>
      <c r="S766" s="225"/>
      <c r="T766" s="226"/>
      <c r="U766" s="13"/>
      <c r="V766" s="13"/>
      <c r="W766" s="13"/>
      <c r="X766" s="13"/>
      <c r="Y766" s="13"/>
      <c r="Z766" s="13"/>
      <c r="AA766" s="13"/>
      <c r="AB766" s="13"/>
      <c r="AC766" s="13"/>
      <c r="AD766" s="13"/>
      <c r="AE766" s="13"/>
      <c r="AT766" s="220" t="s">
        <v>291</v>
      </c>
      <c r="AU766" s="220" t="s">
        <v>87</v>
      </c>
      <c r="AV766" s="13" t="s">
        <v>87</v>
      </c>
      <c r="AW766" s="13" t="s">
        <v>31</v>
      </c>
      <c r="AX766" s="13" t="s">
        <v>82</v>
      </c>
      <c r="AY766" s="220" t="s">
        <v>283</v>
      </c>
    </row>
    <row r="767" s="2" customFormat="1" ht="16.5" customHeight="1">
      <c r="A767" s="37"/>
      <c r="B767" s="168"/>
      <c r="C767" s="242" t="s">
        <v>1040</v>
      </c>
      <c r="D767" s="242" t="s">
        <v>582</v>
      </c>
      <c r="E767" s="243" t="s">
        <v>1041</v>
      </c>
      <c r="F767" s="244" t="s">
        <v>1042</v>
      </c>
      <c r="G767" s="245" t="s">
        <v>288</v>
      </c>
      <c r="H767" s="246">
        <v>880.75099999999998</v>
      </c>
      <c r="I767" s="247"/>
      <c r="J767" s="248">
        <f>ROUND(I767*H767,2)</f>
        <v>0</v>
      </c>
      <c r="K767" s="249"/>
      <c r="L767" s="250"/>
      <c r="M767" s="251" t="s">
        <v>1</v>
      </c>
      <c r="N767" s="252" t="s">
        <v>41</v>
      </c>
      <c r="O767" s="81"/>
      <c r="P767" s="214">
        <f>O767*H767</f>
        <v>0</v>
      </c>
      <c r="Q767" s="214">
        <v>0.00050000000000000001</v>
      </c>
      <c r="R767" s="214">
        <f>Q767*H767</f>
        <v>0.44037549999999998</v>
      </c>
      <c r="S767" s="214">
        <v>0</v>
      </c>
      <c r="T767" s="215">
        <f>S767*H767</f>
        <v>0</v>
      </c>
      <c r="U767" s="37"/>
      <c r="V767" s="37"/>
      <c r="W767" s="37"/>
      <c r="X767" s="37"/>
      <c r="Y767" s="37"/>
      <c r="Z767" s="37"/>
      <c r="AA767" s="37"/>
      <c r="AB767" s="37"/>
      <c r="AC767" s="37"/>
      <c r="AD767" s="37"/>
      <c r="AE767" s="37"/>
      <c r="AR767" s="216" t="s">
        <v>473</v>
      </c>
      <c r="AT767" s="216" t="s">
        <v>582</v>
      </c>
      <c r="AU767" s="216" t="s">
        <v>87</v>
      </c>
      <c r="AY767" s="18" t="s">
        <v>283</v>
      </c>
      <c r="BE767" s="217">
        <f>IF(N767="základná",J767,0)</f>
        <v>0</v>
      </c>
      <c r="BF767" s="217">
        <f>IF(N767="znížená",J767,0)</f>
        <v>0</v>
      </c>
      <c r="BG767" s="217">
        <f>IF(N767="zákl. prenesená",J767,0)</f>
        <v>0</v>
      </c>
      <c r="BH767" s="217">
        <f>IF(N767="zníž. prenesená",J767,0)</f>
        <v>0</v>
      </c>
      <c r="BI767" s="217">
        <f>IF(N767="nulová",J767,0)</f>
        <v>0</v>
      </c>
      <c r="BJ767" s="18" t="s">
        <v>87</v>
      </c>
      <c r="BK767" s="217">
        <f>ROUND(I767*H767,2)</f>
        <v>0</v>
      </c>
      <c r="BL767" s="18" t="s">
        <v>358</v>
      </c>
      <c r="BM767" s="216" t="s">
        <v>1043</v>
      </c>
    </row>
    <row r="768" s="13" customFormat="1">
      <c r="A768" s="13"/>
      <c r="B768" s="218"/>
      <c r="C768" s="13"/>
      <c r="D768" s="219" t="s">
        <v>291</v>
      </c>
      <c r="E768" s="13"/>
      <c r="F768" s="221" t="s">
        <v>1014</v>
      </c>
      <c r="G768" s="13"/>
      <c r="H768" s="222">
        <v>880.75099999999998</v>
      </c>
      <c r="I768" s="223"/>
      <c r="J768" s="13"/>
      <c r="K768" s="13"/>
      <c r="L768" s="218"/>
      <c r="M768" s="224"/>
      <c r="N768" s="225"/>
      <c r="O768" s="225"/>
      <c r="P768" s="225"/>
      <c r="Q768" s="225"/>
      <c r="R768" s="225"/>
      <c r="S768" s="225"/>
      <c r="T768" s="226"/>
      <c r="U768" s="13"/>
      <c r="V768" s="13"/>
      <c r="W768" s="13"/>
      <c r="X768" s="13"/>
      <c r="Y768" s="13"/>
      <c r="Z768" s="13"/>
      <c r="AA768" s="13"/>
      <c r="AB768" s="13"/>
      <c r="AC768" s="13"/>
      <c r="AD768" s="13"/>
      <c r="AE768" s="13"/>
      <c r="AT768" s="220" t="s">
        <v>291</v>
      </c>
      <c r="AU768" s="220" t="s">
        <v>87</v>
      </c>
      <c r="AV768" s="13" t="s">
        <v>87</v>
      </c>
      <c r="AW768" s="13" t="s">
        <v>3</v>
      </c>
      <c r="AX768" s="13" t="s">
        <v>82</v>
      </c>
      <c r="AY768" s="220" t="s">
        <v>283</v>
      </c>
    </row>
    <row r="769" s="2" customFormat="1" ht="33" customHeight="1">
      <c r="A769" s="37"/>
      <c r="B769" s="168"/>
      <c r="C769" s="204" t="s">
        <v>1044</v>
      </c>
      <c r="D769" s="204" t="s">
        <v>285</v>
      </c>
      <c r="E769" s="205" t="s">
        <v>1045</v>
      </c>
      <c r="F769" s="206" t="s">
        <v>1046</v>
      </c>
      <c r="G769" s="207" t="s">
        <v>649</v>
      </c>
      <c r="H769" s="208">
        <v>149.09999999999999</v>
      </c>
      <c r="I769" s="209"/>
      <c r="J769" s="210">
        <f>ROUND(I769*H769,2)</f>
        <v>0</v>
      </c>
      <c r="K769" s="211"/>
      <c r="L769" s="38"/>
      <c r="M769" s="212" t="s">
        <v>1</v>
      </c>
      <c r="N769" s="213" t="s">
        <v>41</v>
      </c>
      <c r="O769" s="81"/>
      <c r="P769" s="214">
        <f>O769*H769</f>
        <v>0</v>
      </c>
      <c r="Q769" s="214">
        <v>3.0000000000000001E-05</v>
      </c>
      <c r="R769" s="214">
        <f>Q769*H769</f>
        <v>0.0044729999999999995</v>
      </c>
      <c r="S769" s="214">
        <v>0</v>
      </c>
      <c r="T769" s="215">
        <f>S769*H769</f>
        <v>0</v>
      </c>
      <c r="U769" s="37"/>
      <c r="V769" s="37"/>
      <c r="W769" s="37"/>
      <c r="X769" s="37"/>
      <c r="Y769" s="37"/>
      <c r="Z769" s="37"/>
      <c r="AA769" s="37"/>
      <c r="AB769" s="37"/>
      <c r="AC769" s="37"/>
      <c r="AD769" s="37"/>
      <c r="AE769" s="37"/>
      <c r="AR769" s="216" t="s">
        <v>358</v>
      </c>
      <c r="AT769" s="216" t="s">
        <v>285</v>
      </c>
      <c r="AU769" s="216" t="s">
        <v>87</v>
      </c>
      <c r="AY769" s="18" t="s">
        <v>283</v>
      </c>
      <c r="BE769" s="217">
        <f>IF(N769="základná",J769,0)</f>
        <v>0</v>
      </c>
      <c r="BF769" s="217">
        <f>IF(N769="znížená",J769,0)</f>
        <v>0</v>
      </c>
      <c r="BG769" s="217">
        <f>IF(N769="zákl. prenesená",J769,0)</f>
        <v>0</v>
      </c>
      <c r="BH769" s="217">
        <f>IF(N769="zníž. prenesená",J769,0)</f>
        <v>0</v>
      </c>
      <c r="BI769" s="217">
        <f>IF(N769="nulová",J769,0)</f>
        <v>0</v>
      </c>
      <c r="BJ769" s="18" t="s">
        <v>87</v>
      </c>
      <c r="BK769" s="217">
        <f>ROUND(I769*H769,2)</f>
        <v>0</v>
      </c>
      <c r="BL769" s="18" t="s">
        <v>358</v>
      </c>
      <c r="BM769" s="216" t="s">
        <v>1047</v>
      </c>
    </row>
    <row r="770" s="13" customFormat="1">
      <c r="A770" s="13"/>
      <c r="B770" s="218"/>
      <c r="C770" s="13"/>
      <c r="D770" s="219" t="s">
        <v>291</v>
      </c>
      <c r="E770" s="220" t="s">
        <v>1</v>
      </c>
      <c r="F770" s="221" t="s">
        <v>1048</v>
      </c>
      <c r="G770" s="13"/>
      <c r="H770" s="222">
        <v>149.09999999999999</v>
      </c>
      <c r="I770" s="223"/>
      <c r="J770" s="13"/>
      <c r="K770" s="13"/>
      <c r="L770" s="218"/>
      <c r="M770" s="224"/>
      <c r="N770" s="225"/>
      <c r="O770" s="225"/>
      <c r="P770" s="225"/>
      <c r="Q770" s="225"/>
      <c r="R770" s="225"/>
      <c r="S770" s="225"/>
      <c r="T770" s="226"/>
      <c r="U770" s="13"/>
      <c r="V770" s="13"/>
      <c r="W770" s="13"/>
      <c r="X770" s="13"/>
      <c r="Y770" s="13"/>
      <c r="Z770" s="13"/>
      <c r="AA770" s="13"/>
      <c r="AB770" s="13"/>
      <c r="AC770" s="13"/>
      <c r="AD770" s="13"/>
      <c r="AE770" s="13"/>
      <c r="AT770" s="220" t="s">
        <v>291</v>
      </c>
      <c r="AU770" s="220" t="s">
        <v>87</v>
      </c>
      <c r="AV770" s="13" t="s">
        <v>87</v>
      </c>
      <c r="AW770" s="13" t="s">
        <v>31</v>
      </c>
      <c r="AX770" s="13" t="s">
        <v>82</v>
      </c>
      <c r="AY770" s="220" t="s">
        <v>283</v>
      </c>
    </row>
    <row r="771" s="2" customFormat="1" ht="16.5" customHeight="1">
      <c r="A771" s="37"/>
      <c r="B771" s="168"/>
      <c r="C771" s="242" t="s">
        <v>1049</v>
      </c>
      <c r="D771" s="242" t="s">
        <v>582</v>
      </c>
      <c r="E771" s="243" t="s">
        <v>1050</v>
      </c>
      <c r="F771" s="244" t="s">
        <v>1051</v>
      </c>
      <c r="G771" s="245" t="s">
        <v>373</v>
      </c>
      <c r="H771" s="246">
        <v>1192.8</v>
      </c>
      <c r="I771" s="247"/>
      <c r="J771" s="248">
        <f>ROUND(I771*H771,2)</f>
        <v>0</v>
      </c>
      <c r="K771" s="249"/>
      <c r="L771" s="250"/>
      <c r="M771" s="251" t="s">
        <v>1</v>
      </c>
      <c r="N771" s="252" t="s">
        <v>41</v>
      </c>
      <c r="O771" s="81"/>
      <c r="P771" s="214">
        <f>O771*H771</f>
        <v>0</v>
      </c>
      <c r="Q771" s="214">
        <v>0.00010000000000000001</v>
      </c>
      <c r="R771" s="214">
        <f>Q771*H771</f>
        <v>0.11928</v>
      </c>
      <c r="S771" s="214">
        <v>0</v>
      </c>
      <c r="T771" s="215">
        <f>S771*H771</f>
        <v>0</v>
      </c>
      <c r="U771" s="37"/>
      <c r="V771" s="37"/>
      <c r="W771" s="37"/>
      <c r="X771" s="37"/>
      <c r="Y771" s="37"/>
      <c r="Z771" s="37"/>
      <c r="AA771" s="37"/>
      <c r="AB771" s="37"/>
      <c r="AC771" s="37"/>
      <c r="AD771" s="37"/>
      <c r="AE771" s="37"/>
      <c r="AR771" s="216" t="s">
        <v>473</v>
      </c>
      <c r="AT771" s="216" t="s">
        <v>582</v>
      </c>
      <c r="AU771" s="216" t="s">
        <v>87</v>
      </c>
      <c r="AY771" s="18" t="s">
        <v>283</v>
      </c>
      <c r="BE771" s="217">
        <f>IF(N771="základná",J771,0)</f>
        <v>0</v>
      </c>
      <c r="BF771" s="217">
        <f>IF(N771="znížená",J771,0)</f>
        <v>0</v>
      </c>
      <c r="BG771" s="217">
        <f>IF(N771="zákl. prenesená",J771,0)</f>
        <v>0</v>
      </c>
      <c r="BH771" s="217">
        <f>IF(N771="zníž. prenesená",J771,0)</f>
        <v>0</v>
      </c>
      <c r="BI771" s="217">
        <f>IF(N771="nulová",J771,0)</f>
        <v>0</v>
      </c>
      <c r="BJ771" s="18" t="s">
        <v>87</v>
      </c>
      <c r="BK771" s="217">
        <f>ROUND(I771*H771,2)</f>
        <v>0</v>
      </c>
      <c r="BL771" s="18" t="s">
        <v>358</v>
      </c>
      <c r="BM771" s="216" t="s">
        <v>1052</v>
      </c>
    </row>
    <row r="772" s="2" customFormat="1" ht="16.5" customHeight="1">
      <c r="A772" s="37"/>
      <c r="B772" s="168"/>
      <c r="C772" s="242" t="s">
        <v>1053</v>
      </c>
      <c r="D772" s="242" t="s">
        <v>582</v>
      </c>
      <c r="E772" s="243" t="s">
        <v>1054</v>
      </c>
      <c r="F772" s="244" t="s">
        <v>1055</v>
      </c>
      <c r="G772" s="245" t="s">
        <v>288</v>
      </c>
      <c r="H772" s="246">
        <v>67.094999999999999</v>
      </c>
      <c r="I772" s="247"/>
      <c r="J772" s="248">
        <f>ROUND(I772*H772,2)</f>
        <v>0</v>
      </c>
      <c r="K772" s="249"/>
      <c r="L772" s="250"/>
      <c r="M772" s="251" t="s">
        <v>1</v>
      </c>
      <c r="N772" s="252" t="s">
        <v>41</v>
      </c>
      <c r="O772" s="81"/>
      <c r="P772" s="214">
        <f>O772*H772</f>
        <v>0</v>
      </c>
      <c r="Q772" s="214">
        <v>0.00792</v>
      </c>
      <c r="R772" s="214">
        <f>Q772*H772</f>
        <v>0.53139239999999999</v>
      </c>
      <c r="S772" s="214">
        <v>0</v>
      </c>
      <c r="T772" s="215">
        <f>S772*H772</f>
        <v>0</v>
      </c>
      <c r="U772" s="37"/>
      <c r="V772" s="37"/>
      <c r="W772" s="37"/>
      <c r="X772" s="37"/>
      <c r="Y772" s="37"/>
      <c r="Z772" s="37"/>
      <c r="AA772" s="37"/>
      <c r="AB772" s="37"/>
      <c r="AC772" s="37"/>
      <c r="AD772" s="37"/>
      <c r="AE772" s="37"/>
      <c r="AR772" s="216" t="s">
        <v>473</v>
      </c>
      <c r="AT772" s="216" t="s">
        <v>582</v>
      </c>
      <c r="AU772" s="216" t="s">
        <v>87</v>
      </c>
      <c r="AY772" s="18" t="s">
        <v>283</v>
      </c>
      <c r="BE772" s="217">
        <f>IF(N772="základná",J772,0)</f>
        <v>0</v>
      </c>
      <c r="BF772" s="217">
        <f>IF(N772="znížená",J772,0)</f>
        <v>0</v>
      </c>
      <c r="BG772" s="217">
        <f>IF(N772="zákl. prenesená",J772,0)</f>
        <v>0</v>
      </c>
      <c r="BH772" s="217">
        <f>IF(N772="zníž. prenesená",J772,0)</f>
        <v>0</v>
      </c>
      <c r="BI772" s="217">
        <f>IF(N772="nulová",J772,0)</f>
        <v>0</v>
      </c>
      <c r="BJ772" s="18" t="s">
        <v>87</v>
      </c>
      <c r="BK772" s="217">
        <f>ROUND(I772*H772,2)</f>
        <v>0</v>
      </c>
      <c r="BL772" s="18" t="s">
        <v>358</v>
      </c>
      <c r="BM772" s="216" t="s">
        <v>1056</v>
      </c>
    </row>
    <row r="773" s="13" customFormat="1">
      <c r="A773" s="13"/>
      <c r="B773" s="218"/>
      <c r="C773" s="13"/>
      <c r="D773" s="219" t="s">
        <v>291</v>
      </c>
      <c r="E773" s="220" t="s">
        <v>1</v>
      </c>
      <c r="F773" s="221" t="s">
        <v>1057</v>
      </c>
      <c r="G773" s="13"/>
      <c r="H773" s="222">
        <v>67.094999999999999</v>
      </c>
      <c r="I773" s="223"/>
      <c r="J773" s="13"/>
      <c r="K773" s="13"/>
      <c r="L773" s="218"/>
      <c r="M773" s="224"/>
      <c r="N773" s="225"/>
      <c r="O773" s="225"/>
      <c r="P773" s="225"/>
      <c r="Q773" s="225"/>
      <c r="R773" s="225"/>
      <c r="S773" s="225"/>
      <c r="T773" s="226"/>
      <c r="U773" s="13"/>
      <c r="V773" s="13"/>
      <c r="W773" s="13"/>
      <c r="X773" s="13"/>
      <c r="Y773" s="13"/>
      <c r="Z773" s="13"/>
      <c r="AA773" s="13"/>
      <c r="AB773" s="13"/>
      <c r="AC773" s="13"/>
      <c r="AD773" s="13"/>
      <c r="AE773" s="13"/>
      <c r="AT773" s="220" t="s">
        <v>291</v>
      </c>
      <c r="AU773" s="220" t="s">
        <v>87</v>
      </c>
      <c r="AV773" s="13" t="s">
        <v>87</v>
      </c>
      <c r="AW773" s="13" t="s">
        <v>31</v>
      </c>
      <c r="AX773" s="13" t="s">
        <v>82</v>
      </c>
      <c r="AY773" s="220" t="s">
        <v>283</v>
      </c>
    </row>
    <row r="774" s="2" customFormat="1" ht="24.15" customHeight="1">
      <c r="A774" s="37"/>
      <c r="B774" s="168"/>
      <c r="C774" s="204" t="s">
        <v>1058</v>
      </c>
      <c r="D774" s="204" t="s">
        <v>285</v>
      </c>
      <c r="E774" s="205" t="s">
        <v>1059</v>
      </c>
      <c r="F774" s="206" t="s">
        <v>1060</v>
      </c>
      <c r="G774" s="207" t="s">
        <v>979</v>
      </c>
      <c r="H774" s="255"/>
      <c r="I774" s="209"/>
      <c r="J774" s="210">
        <f>ROUND(I774*H774,2)</f>
        <v>0</v>
      </c>
      <c r="K774" s="211"/>
      <c r="L774" s="38"/>
      <c r="M774" s="212" t="s">
        <v>1</v>
      </c>
      <c r="N774" s="213" t="s">
        <v>41</v>
      </c>
      <c r="O774" s="81"/>
      <c r="P774" s="214">
        <f>O774*H774</f>
        <v>0</v>
      </c>
      <c r="Q774" s="214">
        <v>0</v>
      </c>
      <c r="R774" s="214">
        <f>Q774*H774</f>
        <v>0</v>
      </c>
      <c r="S774" s="214">
        <v>0</v>
      </c>
      <c r="T774" s="215">
        <f>S774*H774</f>
        <v>0</v>
      </c>
      <c r="U774" s="37"/>
      <c r="V774" s="37"/>
      <c r="W774" s="37"/>
      <c r="X774" s="37"/>
      <c r="Y774" s="37"/>
      <c r="Z774" s="37"/>
      <c r="AA774" s="37"/>
      <c r="AB774" s="37"/>
      <c r="AC774" s="37"/>
      <c r="AD774" s="37"/>
      <c r="AE774" s="37"/>
      <c r="AR774" s="216" t="s">
        <v>358</v>
      </c>
      <c r="AT774" s="216" t="s">
        <v>285</v>
      </c>
      <c r="AU774" s="216" t="s">
        <v>87</v>
      </c>
      <c r="AY774" s="18" t="s">
        <v>283</v>
      </c>
      <c r="BE774" s="217">
        <f>IF(N774="základná",J774,0)</f>
        <v>0</v>
      </c>
      <c r="BF774" s="217">
        <f>IF(N774="znížená",J774,0)</f>
        <v>0</v>
      </c>
      <c r="BG774" s="217">
        <f>IF(N774="zákl. prenesená",J774,0)</f>
        <v>0</v>
      </c>
      <c r="BH774" s="217">
        <f>IF(N774="zníž. prenesená",J774,0)</f>
        <v>0</v>
      </c>
      <c r="BI774" s="217">
        <f>IF(N774="nulová",J774,0)</f>
        <v>0</v>
      </c>
      <c r="BJ774" s="18" t="s">
        <v>87</v>
      </c>
      <c r="BK774" s="217">
        <f>ROUND(I774*H774,2)</f>
        <v>0</v>
      </c>
      <c r="BL774" s="18" t="s">
        <v>358</v>
      </c>
      <c r="BM774" s="216" t="s">
        <v>1061</v>
      </c>
    </row>
    <row r="775" s="12" customFormat="1" ht="22.8" customHeight="1">
      <c r="A775" s="12"/>
      <c r="B775" s="191"/>
      <c r="C775" s="12"/>
      <c r="D775" s="192" t="s">
        <v>74</v>
      </c>
      <c r="E775" s="202" t="s">
        <v>1062</v>
      </c>
      <c r="F775" s="202" t="s">
        <v>1063</v>
      </c>
      <c r="G775" s="12"/>
      <c r="H775" s="12"/>
      <c r="I775" s="194"/>
      <c r="J775" s="203">
        <f>BK775</f>
        <v>0</v>
      </c>
      <c r="K775" s="12"/>
      <c r="L775" s="191"/>
      <c r="M775" s="196"/>
      <c r="N775" s="197"/>
      <c r="O775" s="197"/>
      <c r="P775" s="198">
        <f>SUM(P776:P807)</f>
        <v>0</v>
      </c>
      <c r="Q775" s="197"/>
      <c r="R775" s="198">
        <f>SUM(R776:R807)</f>
        <v>24.464167849999999</v>
      </c>
      <c r="S775" s="197"/>
      <c r="T775" s="199">
        <f>SUM(T776:T807)</f>
        <v>0</v>
      </c>
      <c r="U775" s="12"/>
      <c r="V775" s="12"/>
      <c r="W775" s="12"/>
      <c r="X775" s="12"/>
      <c r="Y775" s="12"/>
      <c r="Z775" s="12"/>
      <c r="AA775" s="12"/>
      <c r="AB775" s="12"/>
      <c r="AC775" s="12"/>
      <c r="AD775" s="12"/>
      <c r="AE775" s="12"/>
      <c r="AR775" s="192" t="s">
        <v>87</v>
      </c>
      <c r="AT775" s="200" t="s">
        <v>74</v>
      </c>
      <c r="AU775" s="200" t="s">
        <v>82</v>
      </c>
      <c r="AY775" s="192" t="s">
        <v>283</v>
      </c>
      <c r="BK775" s="201">
        <f>SUM(BK776:BK807)</f>
        <v>0</v>
      </c>
    </row>
    <row r="776" s="2" customFormat="1" ht="16.5" customHeight="1">
      <c r="A776" s="37"/>
      <c r="B776" s="168"/>
      <c r="C776" s="204" t="s">
        <v>1064</v>
      </c>
      <c r="D776" s="204" t="s">
        <v>285</v>
      </c>
      <c r="E776" s="205" t="s">
        <v>1065</v>
      </c>
      <c r="F776" s="206" t="s">
        <v>1066</v>
      </c>
      <c r="G776" s="207" t="s">
        <v>288</v>
      </c>
      <c r="H776" s="208">
        <v>322.76999999999998</v>
      </c>
      <c r="I776" s="209"/>
      <c r="J776" s="210">
        <f>ROUND(I776*H776,2)</f>
        <v>0</v>
      </c>
      <c r="K776" s="211"/>
      <c r="L776" s="38"/>
      <c r="M776" s="212" t="s">
        <v>1</v>
      </c>
      <c r="N776" s="213" t="s">
        <v>41</v>
      </c>
      <c r="O776" s="81"/>
      <c r="P776" s="214">
        <f>O776*H776</f>
        <v>0</v>
      </c>
      <c r="Q776" s="214">
        <v>3.0000000000000001E-05</v>
      </c>
      <c r="R776" s="214">
        <f>Q776*H776</f>
        <v>0.0096831</v>
      </c>
      <c r="S776" s="214">
        <v>0</v>
      </c>
      <c r="T776" s="215">
        <f>S776*H776</f>
        <v>0</v>
      </c>
      <c r="U776" s="37"/>
      <c r="V776" s="37"/>
      <c r="W776" s="37"/>
      <c r="X776" s="37"/>
      <c r="Y776" s="37"/>
      <c r="Z776" s="37"/>
      <c r="AA776" s="37"/>
      <c r="AB776" s="37"/>
      <c r="AC776" s="37"/>
      <c r="AD776" s="37"/>
      <c r="AE776" s="37"/>
      <c r="AR776" s="216" t="s">
        <v>358</v>
      </c>
      <c r="AT776" s="216" t="s">
        <v>285</v>
      </c>
      <c r="AU776" s="216" t="s">
        <v>87</v>
      </c>
      <c r="AY776" s="18" t="s">
        <v>283</v>
      </c>
      <c r="BE776" s="217">
        <f>IF(N776="základná",J776,0)</f>
        <v>0</v>
      </c>
      <c r="BF776" s="217">
        <f>IF(N776="znížená",J776,0)</f>
        <v>0</v>
      </c>
      <c r="BG776" s="217">
        <f>IF(N776="zákl. prenesená",J776,0)</f>
        <v>0</v>
      </c>
      <c r="BH776" s="217">
        <f>IF(N776="zníž. prenesená",J776,0)</f>
        <v>0</v>
      </c>
      <c r="BI776" s="217">
        <f>IF(N776="nulová",J776,0)</f>
        <v>0</v>
      </c>
      <c r="BJ776" s="18" t="s">
        <v>87</v>
      </c>
      <c r="BK776" s="217">
        <f>ROUND(I776*H776,2)</f>
        <v>0</v>
      </c>
      <c r="BL776" s="18" t="s">
        <v>358</v>
      </c>
      <c r="BM776" s="216" t="s">
        <v>1067</v>
      </c>
    </row>
    <row r="777" s="13" customFormat="1">
      <c r="A777" s="13"/>
      <c r="B777" s="218"/>
      <c r="C777" s="13"/>
      <c r="D777" s="219" t="s">
        <v>291</v>
      </c>
      <c r="E777" s="220" t="s">
        <v>1</v>
      </c>
      <c r="F777" s="221" t="s">
        <v>1068</v>
      </c>
      <c r="G777" s="13"/>
      <c r="H777" s="222">
        <v>71.730000000000004</v>
      </c>
      <c r="I777" s="223"/>
      <c r="J777" s="13"/>
      <c r="K777" s="13"/>
      <c r="L777" s="218"/>
      <c r="M777" s="224"/>
      <c r="N777" s="225"/>
      <c r="O777" s="225"/>
      <c r="P777" s="225"/>
      <c r="Q777" s="225"/>
      <c r="R777" s="225"/>
      <c r="S777" s="225"/>
      <c r="T777" s="226"/>
      <c r="U777" s="13"/>
      <c r="V777" s="13"/>
      <c r="W777" s="13"/>
      <c r="X777" s="13"/>
      <c r="Y777" s="13"/>
      <c r="Z777" s="13"/>
      <c r="AA777" s="13"/>
      <c r="AB777" s="13"/>
      <c r="AC777" s="13"/>
      <c r="AD777" s="13"/>
      <c r="AE777" s="13"/>
      <c r="AT777" s="220" t="s">
        <v>291</v>
      </c>
      <c r="AU777" s="220" t="s">
        <v>87</v>
      </c>
      <c r="AV777" s="13" t="s">
        <v>87</v>
      </c>
      <c r="AW777" s="13" t="s">
        <v>31</v>
      </c>
      <c r="AX777" s="13" t="s">
        <v>75</v>
      </c>
      <c r="AY777" s="220" t="s">
        <v>283</v>
      </c>
    </row>
    <row r="778" s="13" customFormat="1">
      <c r="A778" s="13"/>
      <c r="B778" s="218"/>
      <c r="C778" s="13"/>
      <c r="D778" s="219" t="s">
        <v>291</v>
      </c>
      <c r="E778" s="220" t="s">
        <v>1</v>
      </c>
      <c r="F778" s="221" t="s">
        <v>1069</v>
      </c>
      <c r="G778" s="13"/>
      <c r="H778" s="222">
        <v>62.759999999999998</v>
      </c>
      <c r="I778" s="223"/>
      <c r="J778" s="13"/>
      <c r="K778" s="13"/>
      <c r="L778" s="218"/>
      <c r="M778" s="224"/>
      <c r="N778" s="225"/>
      <c r="O778" s="225"/>
      <c r="P778" s="225"/>
      <c r="Q778" s="225"/>
      <c r="R778" s="225"/>
      <c r="S778" s="225"/>
      <c r="T778" s="226"/>
      <c r="U778" s="13"/>
      <c r="V778" s="13"/>
      <c r="W778" s="13"/>
      <c r="X778" s="13"/>
      <c r="Y778" s="13"/>
      <c r="Z778" s="13"/>
      <c r="AA778" s="13"/>
      <c r="AB778" s="13"/>
      <c r="AC778" s="13"/>
      <c r="AD778" s="13"/>
      <c r="AE778" s="13"/>
      <c r="AT778" s="220" t="s">
        <v>291</v>
      </c>
      <c r="AU778" s="220" t="s">
        <v>87</v>
      </c>
      <c r="AV778" s="13" t="s">
        <v>87</v>
      </c>
      <c r="AW778" s="13" t="s">
        <v>31</v>
      </c>
      <c r="AX778" s="13" t="s">
        <v>75</v>
      </c>
      <c r="AY778" s="220" t="s">
        <v>283</v>
      </c>
    </row>
    <row r="779" s="13" customFormat="1">
      <c r="A779" s="13"/>
      <c r="B779" s="218"/>
      <c r="C779" s="13"/>
      <c r="D779" s="219" t="s">
        <v>291</v>
      </c>
      <c r="E779" s="220" t="s">
        <v>1</v>
      </c>
      <c r="F779" s="221" t="s">
        <v>1070</v>
      </c>
      <c r="G779" s="13"/>
      <c r="H779" s="222">
        <v>62.759999999999998</v>
      </c>
      <c r="I779" s="223"/>
      <c r="J779" s="13"/>
      <c r="K779" s="13"/>
      <c r="L779" s="218"/>
      <c r="M779" s="224"/>
      <c r="N779" s="225"/>
      <c r="O779" s="225"/>
      <c r="P779" s="225"/>
      <c r="Q779" s="225"/>
      <c r="R779" s="225"/>
      <c r="S779" s="225"/>
      <c r="T779" s="226"/>
      <c r="U779" s="13"/>
      <c r="V779" s="13"/>
      <c r="W779" s="13"/>
      <c r="X779" s="13"/>
      <c r="Y779" s="13"/>
      <c r="Z779" s="13"/>
      <c r="AA779" s="13"/>
      <c r="AB779" s="13"/>
      <c r="AC779" s="13"/>
      <c r="AD779" s="13"/>
      <c r="AE779" s="13"/>
      <c r="AT779" s="220" t="s">
        <v>291</v>
      </c>
      <c r="AU779" s="220" t="s">
        <v>87</v>
      </c>
      <c r="AV779" s="13" t="s">
        <v>87</v>
      </c>
      <c r="AW779" s="13" t="s">
        <v>31</v>
      </c>
      <c r="AX779" s="13" t="s">
        <v>75</v>
      </c>
      <c r="AY779" s="220" t="s">
        <v>283</v>
      </c>
    </row>
    <row r="780" s="13" customFormat="1">
      <c r="A780" s="13"/>
      <c r="B780" s="218"/>
      <c r="C780" s="13"/>
      <c r="D780" s="219" t="s">
        <v>291</v>
      </c>
      <c r="E780" s="220" t="s">
        <v>1</v>
      </c>
      <c r="F780" s="221" t="s">
        <v>1071</v>
      </c>
      <c r="G780" s="13"/>
      <c r="H780" s="222">
        <v>62.759999999999998</v>
      </c>
      <c r="I780" s="223"/>
      <c r="J780" s="13"/>
      <c r="K780" s="13"/>
      <c r="L780" s="218"/>
      <c r="M780" s="224"/>
      <c r="N780" s="225"/>
      <c r="O780" s="225"/>
      <c r="P780" s="225"/>
      <c r="Q780" s="225"/>
      <c r="R780" s="225"/>
      <c r="S780" s="225"/>
      <c r="T780" s="226"/>
      <c r="U780" s="13"/>
      <c r="V780" s="13"/>
      <c r="W780" s="13"/>
      <c r="X780" s="13"/>
      <c r="Y780" s="13"/>
      <c r="Z780" s="13"/>
      <c r="AA780" s="13"/>
      <c r="AB780" s="13"/>
      <c r="AC780" s="13"/>
      <c r="AD780" s="13"/>
      <c r="AE780" s="13"/>
      <c r="AT780" s="220" t="s">
        <v>291</v>
      </c>
      <c r="AU780" s="220" t="s">
        <v>87</v>
      </c>
      <c r="AV780" s="13" t="s">
        <v>87</v>
      </c>
      <c r="AW780" s="13" t="s">
        <v>31</v>
      </c>
      <c r="AX780" s="13" t="s">
        <v>75</v>
      </c>
      <c r="AY780" s="220" t="s">
        <v>283</v>
      </c>
    </row>
    <row r="781" s="13" customFormat="1">
      <c r="A781" s="13"/>
      <c r="B781" s="218"/>
      <c r="C781" s="13"/>
      <c r="D781" s="219" t="s">
        <v>291</v>
      </c>
      <c r="E781" s="220" t="s">
        <v>1</v>
      </c>
      <c r="F781" s="221" t="s">
        <v>1072</v>
      </c>
      <c r="G781" s="13"/>
      <c r="H781" s="222">
        <v>62.759999999999998</v>
      </c>
      <c r="I781" s="223"/>
      <c r="J781" s="13"/>
      <c r="K781" s="13"/>
      <c r="L781" s="218"/>
      <c r="M781" s="224"/>
      <c r="N781" s="225"/>
      <c r="O781" s="225"/>
      <c r="P781" s="225"/>
      <c r="Q781" s="225"/>
      <c r="R781" s="225"/>
      <c r="S781" s="225"/>
      <c r="T781" s="226"/>
      <c r="U781" s="13"/>
      <c r="V781" s="13"/>
      <c r="W781" s="13"/>
      <c r="X781" s="13"/>
      <c r="Y781" s="13"/>
      <c r="Z781" s="13"/>
      <c r="AA781" s="13"/>
      <c r="AB781" s="13"/>
      <c r="AC781" s="13"/>
      <c r="AD781" s="13"/>
      <c r="AE781" s="13"/>
      <c r="AT781" s="220" t="s">
        <v>291</v>
      </c>
      <c r="AU781" s="220" t="s">
        <v>87</v>
      </c>
      <c r="AV781" s="13" t="s">
        <v>87</v>
      </c>
      <c r="AW781" s="13" t="s">
        <v>31</v>
      </c>
      <c r="AX781" s="13" t="s">
        <v>75</v>
      </c>
      <c r="AY781" s="220" t="s">
        <v>283</v>
      </c>
    </row>
    <row r="782" s="14" customFormat="1">
      <c r="A782" s="14"/>
      <c r="B782" s="227"/>
      <c r="C782" s="14"/>
      <c r="D782" s="219" t="s">
        <v>291</v>
      </c>
      <c r="E782" s="228" t="s">
        <v>1</v>
      </c>
      <c r="F782" s="229" t="s">
        <v>293</v>
      </c>
      <c r="G782" s="14"/>
      <c r="H782" s="230">
        <v>322.76999999999998</v>
      </c>
      <c r="I782" s="231"/>
      <c r="J782" s="14"/>
      <c r="K782" s="14"/>
      <c r="L782" s="227"/>
      <c r="M782" s="232"/>
      <c r="N782" s="233"/>
      <c r="O782" s="233"/>
      <c r="P782" s="233"/>
      <c r="Q782" s="233"/>
      <c r="R782" s="233"/>
      <c r="S782" s="233"/>
      <c r="T782" s="234"/>
      <c r="U782" s="14"/>
      <c r="V782" s="14"/>
      <c r="W782" s="14"/>
      <c r="X782" s="14"/>
      <c r="Y782" s="14"/>
      <c r="Z782" s="14"/>
      <c r="AA782" s="14"/>
      <c r="AB782" s="14"/>
      <c r="AC782" s="14"/>
      <c r="AD782" s="14"/>
      <c r="AE782" s="14"/>
      <c r="AT782" s="228" t="s">
        <v>291</v>
      </c>
      <c r="AU782" s="228" t="s">
        <v>87</v>
      </c>
      <c r="AV782" s="14" t="s">
        <v>289</v>
      </c>
      <c r="AW782" s="14" t="s">
        <v>31</v>
      </c>
      <c r="AX782" s="14" t="s">
        <v>82</v>
      </c>
      <c r="AY782" s="228" t="s">
        <v>283</v>
      </c>
    </row>
    <row r="783" s="2" customFormat="1" ht="16.5" customHeight="1">
      <c r="A783" s="37"/>
      <c r="B783" s="168"/>
      <c r="C783" s="242" t="s">
        <v>1073</v>
      </c>
      <c r="D783" s="242" t="s">
        <v>582</v>
      </c>
      <c r="E783" s="243" t="s">
        <v>1074</v>
      </c>
      <c r="F783" s="244" t="s">
        <v>1075</v>
      </c>
      <c r="G783" s="245" t="s">
        <v>288</v>
      </c>
      <c r="H783" s="246">
        <v>371.18599999999998</v>
      </c>
      <c r="I783" s="247"/>
      <c r="J783" s="248">
        <f>ROUND(I783*H783,2)</f>
        <v>0</v>
      </c>
      <c r="K783" s="249"/>
      <c r="L783" s="250"/>
      <c r="M783" s="251" t="s">
        <v>1</v>
      </c>
      <c r="N783" s="252" t="s">
        <v>41</v>
      </c>
      <c r="O783" s="81"/>
      <c r="P783" s="214">
        <f>O783*H783</f>
        <v>0</v>
      </c>
      <c r="Q783" s="214">
        <v>0.0011000000000000001</v>
      </c>
      <c r="R783" s="214">
        <f>Q783*H783</f>
        <v>0.40830460000000002</v>
      </c>
      <c r="S783" s="214">
        <v>0</v>
      </c>
      <c r="T783" s="215">
        <f>S783*H783</f>
        <v>0</v>
      </c>
      <c r="U783" s="37"/>
      <c r="V783" s="37"/>
      <c r="W783" s="37"/>
      <c r="X783" s="37"/>
      <c r="Y783" s="37"/>
      <c r="Z783" s="37"/>
      <c r="AA783" s="37"/>
      <c r="AB783" s="37"/>
      <c r="AC783" s="37"/>
      <c r="AD783" s="37"/>
      <c r="AE783" s="37"/>
      <c r="AR783" s="216" t="s">
        <v>473</v>
      </c>
      <c r="AT783" s="216" t="s">
        <v>582</v>
      </c>
      <c r="AU783" s="216" t="s">
        <v>87</v>
      </c>
      <c r="AY783" s="18" t="s">
        <v>283</v>
      </c>
      <c r="BE783" s="217">
        <f>IF(N783="základná",J783,0)</f>
        <v>0</v>
      </c>
      <c r="BF783" s="217">
        <f>IF(N783="znížená",J783,0)</f>
        <v>0</v>
      </c>
      <c r="BG783" s="217">
        <f>IF(N783="zákl. prenesená",J783,0)</f>
        <v>0</v>
      </c>
      <c r="BH783" s="217">
        <f>IF(N783="zníž. prenesená",J783,0)</f>
        <v>0</v>
      </c>
      <c r="BI783" s="217">
        <f>IF(N783="nulová",J783,0)</f>
        <v>0</v>
      </c>
      <c r="BJ783" s="18" t="s">
        <v>87</v>
      </c>
      <c r="BK783" s="217">
        <f>ROUND(I783*H783,2)</f>
        <v>0</v>
      </c>
      <c r="BL783" s="18" t="s">
        <v>358</v>
      </c>
      <c r="BM783" s="216" t="s">
        <v>1076</v>
      </c>
    </row>
    <row r="784" s="13" customFormat="1">
      <c r="A784" s="13"/>
      <c r="B784" s="218"/>
      <c r="C784" s="13"/>
      <c r="D784" s="219" t="s">
        <v>291</v>
      </c>
      <c r="E784" s="13"/>
      <c r="F784" s="221" t="s">
        <v>1077</v>
      </c>
      <c r="G784" s="13"/>
      <c r="H784" s="222">
        <v>371.18599999999998</v>
      </c>
      <c r="I784" s="223"/>
      <c r="J784" s="13"/>
      <c r="K784" s="13"/>
      <c r="L784" s="218"/>
      <c r="M784" s="224"/>
      <c r="N784" s="225"/>
      <c r="O784" s="225"/>
      <c r="P784" s="225"/>
      <c r="Q784" s="225"/>
      <c r="R784" s="225"/>
      <c r="S784" s="225"/>
      <c r="T784" s="226"/>
      <c r="U784" s="13"/>
      <c r="V784" s="13"/>
      <c r="W784" s="13"/>
      <c r="X784" s="13"/>
      <c r="Y784" s="13"/>
      <c r="Z784" s="13"/>
      <c r="AA784" s="13"/>
      <c r="AB784" s="13"/>
      <c r="AC784" s="13"/>
      <c r="AD784" s="13"/>
      <c r="AE784" s="13"/>
      <c r="AT784" s="220" t="s">
        <v>291</v>
      </c>
      <c r="AU784" s="220" t="s">
        <v>87</v>
      </c>
      <c r="AV784" s="13" t="s">
        <v>87</v>
      </c>
      <c r="AW784" s="13" t="s">
        <v>3</v>
      </c>
      <c r="AX784" s="13" t="s">
        <v>82</v>
      </c>
      <c r="AY784" s="220" t="s">
        <v>283</v>
      </c>
    </row>
    <row r="785" s="2" customFormat="1" ht="24.15" customHeight="1">
      <c r="A785" s="37"/>
      <c r="B785" s="168"/>
      <c r="C785" s="204" t="s">
        <v>1078</v>
      </c>
      <c r="D785" s="204" t="s">
        <v>285</v>
      </c>
      <c r="E785" s="205" t="s">
        <v>1079</v>
      </c>
      <c r="F785" s="206" t="s">
        <v>1080</v>
      </c>
      <c r="G785" s="207" t="s">
        <v>288</v>
      </c>
      <c r="H785" s="208">
        <v>200.55199999999999</v>
      </c>
      <c r="I785" s="209"/>
      <c r="J785" s="210">
        <f>ROUND(I785*H785,2)</f>
        <v>0</v>
      </c>
      <c r="K785" s="211"/>
      <c r="L785" s="38"/>
      <c r="M785" s="212" t="s">
        <v>1</v>
      </c>
      <c r="N785" s="213" t="s">
        <v>41</v>
      </c>
      <c r="O785" s="81"/>
      <c r="P785" s="214">
        <f>O785*H785</f>
        <v>0</v>
      </c>
      <c r="Q785" s="214">
        <v>0.0050000000000000001</v>
      </c>
      <c r="R785" s="214">
        <f>Q785*H785</f>
        <v>1.0027599999999999</v>
      </c>
      <c r="S785" s="214">
        <v>0</v>
      </c>
      <c r="T785" s="215">
        <f>S785*H785</f>
        <v>0</v>
      </c>
      <c r="U785" s="37"/>
      <c r="V785" s="37"/>
      <c r="W785" s="37"/>
      <c r="X785" s="37"/>
      <c r="Y785" s="37"/>
      <c r="Z785" s="37"/>
      <c r="AA785" s="37"/>
      <c r="AB785" s="37"/>
      <c r="AC785" s="37"/>
      <c r="AD785" s="37"/>
      <c r="AE785" s="37"/>
      <c r="AR785" s="216" t="s">
        <v>358</v>
      </c>
      <c r="AT785" s="216" t="s">
        <v>285</v>
      </c>
      <c r="AU785" s="216" t="s">
        <v>87</v>
      </c>
      <c r="AY785" s="18" t="s">
        <v>283</v>
      </c>
      <c r="BE785" s="217">
        <f>IF(N785="základná",J785,0)</f>
        <v>0</v>
      </c>
      <c r="BF785" s="217">
        <f>IF(N785="znížená",J785,0)</f>
        <v>0</v>
      </c>
      <c r="BG785" s="217">
        <f>IF(N785="zákl. prenesená",J785,0)</f>
        <v>0</v>
      </c>
      <c r="BH785" s="217">
        <f>IF(N785="zníž. prenesená",J785,0)</f>
        <v>0</v>
      </c>
      <c r="BI785" s="217">
        <f>IF(N785="nulová",J785,0)</f>
        <v>0</v>
      </c>
      <c r="BJ785" s="18" t="s">
        <v>87</v>
      </c>
      <c r="BK785" s="217">
        <f>ROUND(I785*H785,2)</f>
        <v>0</v>
      </c>
      <c r="BL785" s="18" t="s">
        <v>358</v>
      </c>
      <c r="BM785" s="216" t="s">
        <v>1081</v>
      </c>
    </row>
    <row r="786" s="15" customFormat="1">
      <c r="A786" s="15"/>
      <c r="B786" s="235"/>
      <c r="C786" s="15"/>
      <c r="D786" s="219" t="s">
        <v>291</v>
      </c>
      <c r="E786" s="236" t="s">
        <v>1</v>
      </c>
      <c r="F786" s="237" t="s">
        <v>1082</v>
      </c>
      <c r="G786" s="15"/>
      <c r="H786" s="236" t="s">
        <v>1</v>
      </c>
      <c r="I786" s="238"/>
      <c r="J786" s="15"/>
      <c r="K786" s="15"/>
      <c r="L786" s="235"/>
      <c r="M786" s="239"/>
      <c r="N786" s="240"/>
      <c r="O786" s="240"/>
      <c r="P786" s="240"/>
      <c r="Q786" s="240"/>
      <c r="R786" s="240"/>
      <c r="S786" s="240"/>
      <c r="T786" s="241"/>
      <c r="U786" s="15"/>
      <c r="V786" s="15"/>
      <c r="W786" s="15"/>
      <c r="X786" s="15"/>
      <c r="Y786" s="15"/>
      <c r="Z786" s="15"/>
      <c r="AA786" s="15"/>
      <c r="AB786" s="15"/>
      <c r="AC786" s="15"/>
      <c r="AD786" s="15"/>
      <c r="AE786" s="15"/>
      <c r="AT786" s="236" t="s">
        <v>291</v>
      </c>
      <c r="AU786" s="236" t="s">
        <v>87</v>
      </c>
      <c r="AV786" s="15" t="s">
        <v>82</v>
      </c>
      <c r="AW786" s="15" t="s">
        <v>31</v>
      </c>
      <c r="AX786" s="15" t="s">
        <v>75</v>
      </c>
      <c r="AY786" s="236" t="s">
        <v>283</v>
      </c>
    </row>
    <row r="787" s="13" customFormat="1">
      <c r="A787" s="13"/>
      <c r="B787" s="218"/>
      <c r="C787" s="13"/>
      <c r="D787" s="219" t="s">
        <v>291</v>
      </c>
      <c r="E787" s="220" t="s">
        <v>1</v>
      </c>
      <c r="F787" s="221" t="s">
        <v>1083</v>
      </c>
      <c r="G787" s="13"/>
      <c r="H787" s="222">
        <v>50.399999999999999</v>
      </c>
      <c r="I787" s="223"/>
      <c r="J787" s="13"/>
      <c r="K787" s="13"/>
      <c r="L787" s="218"/>
      <c r="M787" s="224"/>
      <c r="N787" s="225"/>
      <c r="O787" s="225"/>
      <c r="P787" s="225"/>
      <c r="Q787" s="225"/>
      <c r="R787" s="225"/>
      <c r="S787" s="225"/>
      <c r="T787" s="226"/>
      <c r="U787" s="13"/>
      <c r="V787" s="13"/>
      <c r="W787" s="13"/>
      <c r="X787" s="13"/>
      <c r="Y787" s="13"/>
      <c r="Z787" s="13"/>
      <c r="AA787" s="13"/>
      <c r="AB787" s="13"/>
      <c r="AC787" s="13"/>
      <c r="AD787" s="13"/>
      <c r="AE787" s="13"/>
      <c r="AT787" s="220" t="s">
        <v>291</v>
      </c>
      <c r="AU787" s="220" t="s">
        <v>87</v>
      </c>
      <c r="AV787" s="13" t="s">
        <v>87</v>
      </c>
      <c r="AW787" s="13" t="s">
        <v>31</v>
      </c>
      <c r="AX787" s="13" t="s">
        <v>75</v>
      </c>
      <c r="AY787" s="220" t="s">
        <v>283</v>
      </c>
    </row>
    <row r="788" s="15" customFormat="1">
      <c r="A788" s="15"/>
      <c r="B788" s="235"/>
      <c r="C788" s="15"/>
      <c r="D788" s="219" t="s">
        <v>291</v>
      </c>
      <c r="E788" s="236" t="s">
        <v>1</v>
      </c>
      <c r="F788" s="237" t="s">
        <v>1084</v>
      </c>
      <c r="G788" s="15"/>
      <c r="H788" s="236" t="s">
        <v>1</v>
      </c>
      <c r="I788" s="238"/>
      <c r="J788" s="15"/>
      <c r="K788" s="15"/>
      <c r="L788" s="235"/>
      <c r="M788" s="239"/>
      <c r="N788" s="240"/>
      <c r="O788" s="240"/>
      <c r="P788" s="240"/>
      <c r="Q788" s="240"/>
      <c r="R788" s="240"/>
      <c r="S788" s="240"/>
      <c r="T788" s="241"/>
      <c r="U788" s="15"/>
      <c r="V788" s="15"/>
      <c r="W788" s="15"/>
      <c r="X788" s="15"/>
      <c r="Y788" s="15"/>
      <c r="Z788" s="15"/>
      <c r="AA788" s="15"/>
      <c r="AB788" s="15"/>
      <c r="AC788" s="15"/>
      <c r="AD788" s="15"/>
      <c r="AE788" s="15"/>
      <c r="AT788" s="236" t="s">
        <v>291</v>
      </c>
      <c r="AU788" s="236" t="s">
        <v>87</v>
      </c>
      <c r="AV788" s="15" t="s">
        <v>82</v>
      </c>
      <c r="AW788" s="15" t="s">
        <v>31</v>
      </c>
      <c r="AX788" s="15" t="s">
        <v>75</v>
      </c>
      <c r="AY788" s="236" t="s">
        <v>283</v>
      </c>
    </row>
    <row r="789" s="13" customFormat="1">
      <c r="A789" s="13"/>
      <c r="B789" s="218"/>
      <c r="C789" s="13"/>
      <c r="D789" s="219" t="s">
        <v>291</v>
      </c>
      <c r="E789" s="220" t="s">
        <v>1</v>
      </c>
      <c r="F789" s="221" t="s">
        <v>1085</v>
      </c>
      <c r="G789" s="13"/>
      <c r="H789" s="222">
        <v>150.15199999999999</v>
      </c>
      <c r="I789" s="223"/>
      <c r="J789" s="13"/>
      <c r="K789" s="13"/>
      <c r="L789" s="218"/>
      <c r="M789" s="224"/>
      <c r="N789" s="225"/>
      <c r="O789" s="225"/>
      <c r="P789" s="225"/>
      <c r="Q789" s="225"/>
      <c r="R789" s="225"/>
      <c r="S789" s="225"/>
      <c r="T789" s="226"/>
      <c r="U789" s="13"/>
      <c r="V789" s="13"/>
      <c r="W789" s="13"/>
      <c r="X789" s="13"/>
      <c r="Y789" s="13"/>
      <c r="Z789" s="13"/>
      <c r="AA789" s="13"/>
      <c r="AB789" s="13"/>
      <c r="AC789" s="13"/>
      <c r="AD789" s="13"/>
      <c r="AE789" s="13"/>
      <c r="AT789" s="220" t="s">
        <v>291</v>
      </c>
      <c r="AU789" s="220" t="s">
        <v>87</v>
      </c>
      <c r="AV789" s="13" t="s">
        <v>87</v>
      </c>
      <c r="AW789" s="13" t="s">
        <v>31</v>
      </c>
      <c r="AX789" s="13" t="s">
        <v>75</v>
      </c>
      <c r="AY789" s="220" t="s">
        <v>283</v>
      </c>
    </row>
    <row r="790" s="14" customFormat="1">
      <c r="A790" s="14"/>
      <c r="B790" s="227"/>
      <c r="C790" s="14"/>
      <c r="D790" s="219" t="s">
        <v>291</v>
      </c>
      <c r="E790" s="228" t="s">
        <v>1</v>
      </c>
      <c r="F790" s="229" t="s">
        <v>293</v>
      </c>
      <c r="G790" s="14"/>
      <c r="H790" s="230">
        <v>200.55199999999999</v>
      </c>
      <c r="I790" s="231"/>
      <c r="J790" s="14"/>
      <c r="K790" s="14"/>
      <c r="L790" s="227"/>
      <c r="M790" s="232"/>
      <c r="N790" s="233"/>
      <c r="O790" s="233"/>
      <c r="P790" s="233"/>
      <c r="Q790" s="233"/>
      <c r="R790" s="233"/>
      <c r="S790" s="233"/>
      <c r="T790" s="234"/>
      <c r="U790" s="14"/>
      <c r="V790" s="14"/>
      <c r="W790" s="14"/>
      <c r="X790" s="14"/>
      <c r="Y790" s="14"/>
      <c r="Z790" s="14"/>
      <c r="AA790" s="14"/>
      <c r="AB790" s="14"/>
      <c r="AC790" s="14"/>
      <c r="AD790" s="14"/>
      <c r="AE790" s="14"/>
      <c r="AT790" s="228" t="s">
        <v>291</v>
      </c>
      <c r="AU790" s="228" t="s">
        <v>87</v>
      </c>
      <c r="AV790" s="14" t="s">
        <v>289</v>
      </c>
      <c r="AW790" s="14" t="s">
        <v>31</v>
      </c>
      <c r="AX790" s="14" t="s">
        <v>82</v>
      </c>
      <c r="AY790" s="228" t="s">
        <v>283</v>
      </c>
    </row>
    <row r="791" s="2" customFormat="1" ht="24.15" customHeight="1">
      <c r="A791" s="37"/>
      <c r="B791" s="168"/>
      <c r="C791" s="242" t="s">
        <v>1086</v>
      </c>
      <c r="D791" s="242" t="s">
        <v>582</v>
      </c>
      <c r="E791" s="243" t="s">
        <v>1087</v>
      </c>
      <c r="F791" s="244" t="s">
        <v>1088</v>
      </c>
      <c r="G791" s="245" t="s">
        <v>288</v>
      </c>
      <c r="H791" s="246">
        <v>153.155</v>
      </c>
      <c r="I791" s="247"/>
      <c r="J791" s="248">
        <f>ROUND(I791*H791,2)</f>
        <v>0</v>
      </c>
      <c r="K791" s="249"/>
      <c r="L791" s="250"/>
      <c r="M791" s="251" t="s">
        <v>1</v>
      </c>
      <c r="N791" s="252" t="s">
        <v>41</v>
      </c>
      <c r="O791" s="81"/>
      <c r="P791" s="214">
        <f>O791*H791</f>
        <v>0</v>
      </c>
      <c r="Q791" s="214">
        <v>0.00165</v>
      </c>
      <c r="R791" s="214">
        <f>Q791*H791</f>
        <v>0.25270575000000001</v>
      </c>
      <c r="S791" s="214">
        <v>0</v>
      </c>
      <c r="T791" s="215">
        <f>S791*H791</f>
        <v>0</v>
      </c>
      <c r="U791" s="37"/>
      <c r="V791" s="37"/>
      <c r="W791" s="37"/>
      <c r="X791" s="37"/>
      <c r="Y791" s="37"/>
      <c r="Z791" s="37"/>
      <c r="AA791" s="37"/>
      <c r="AB791" s="37"/>
      <c r="AC791" s="37"/>
      <c r="AD791" s="37"/>
      <c r="AE791" s="37"/>
      <c r="AR791" s="216" t="s">
        <v>473</v>
      </c>
      <c r="AT791" s="216" t="s">
        <v>582</v>
      </c>
      <c r="AU791" s="216" t="s">
        <v>87</v>
      </c>
      <c r="AY791" s="18" t="s">
        <v>283</v>
      </c>
      <c r="BE791" s="217">
        <f>IF(N791="základná",J791,0)</f>
        <v>0</v>
      </c>
      <c r="BF791" s="217">
        <f>IF(N791="znížená",J791,0)</f>
        <v>0</v>
      </c>
      <c r="BG791" s="217">
        <f>IF(N791="zákl. prenesená",J791,0)</f>
        <v>0</v>
      </c>
      <c r="BH791" s="217">
        <f>IF(N791="zníž. prenesená",J791,0)</f>
        <v>0</v>
      </c>
      <c r="BI791" s="217">
        <f>IF(N791="nulová",J791,0)</f>
        <v>0</v>
      </c>
      <c r="BJ791" s="18" t="s">
        <v>87</v>
      </c>
      <c r="BK791" s="217">
        <f>ROUND(I791*H791,2)</f>
        <v>0</v>
      </c>
      <c r="BL791" s="18" t="s">
        <v>358</v>
      </c>
      <c r="BM791" s="216" t="s">
        <v>1089</v>
      </c>
    </row>
    <row r="792" s="13" customFormat="1">
      <c r="A792" s="13"/>
      <c r="B792" s="218"/>
      <c r="C792" s="13"/>
      <c r="D792" s="219" t="s">
        <v>291</v>
      </c>
      <c r="E792" s="13"/>
      <c r="F792" s="221" t="s">
        <v>1090</v>
      </c>
      <c r="G792" s="13"/>
      <c r="H792" s="222">
        <v>153.155</v>
      </c>
      <c r="I792" s="223"/>
      <c r="J792" s="13"/>
      <c r="K792" s="13"/>
      <c r="L792" s="218"/>
      <c r="M792" s="224"/>
      <c r="N792" s="225"/>
      <c r="O792" s="225"/>
      <c r="P792" s="225"/>
      <c r="Q792" s="225"/>
      <c r="R792" s="225"/>
      <c r="S792" s="225"/>
      <c r="T792" s="226"/>
      <c r="U792" s="13"/>
      <c r="V792" s="13"/>
      <c r="W792" s="13"/>
      <c r="X792" s="13"/>
      <c r="Y792" s="13"/>
      <c r="Z792" s="13"/>
      <c r="AA792" s="13"/>
      <c r="AB792" s="13"/>
      <c r="AC792" s="13"/>
      <c r="AD792" s="13"/>
      <c r="AE792" s="13"/>
      <c r="AT792" s="220" t="s">
        <v>291</v>
      </c>
      <c r="AU792" s="220" t="s">
        <v>87</v>
      </c>
      <c r="AV792" s="13" t="s">
        <v>87</v>
      </c>
      <c r="AW792" s="13" t="s">
        <v>3</v>
      </c>
      <c r="AX792" s="13" t="s">
        <v>82</v>
      </c>
      <c r="AY792" s="220" t="s">
        <v>283</v>
      </c>
    </row>
    <row r="793" s="2" customFormat="1" ht="24.15" customHeight="1">
      <c r="A793" s="37"/>
      <c r="B793" s="168"/>
      <c r="C793" s="242" t="s">
        <v>1091</v>
      </c>
      <c r="D793" s="242" t="s">
        <v>582</v>
      </c>
      <c r="E793" s="243" t="s">
        <v>1092</v>
      </c>
      <c r="F793" s="244" t="s">
        <v>1093</v>
      </c>
      <c r="G793" s="245" t="s">
        <v>288</v>
      </c>
      <c r="H793" s="246">
        <v>56.280000000000001</v>
      </c>
      <c r="I793" s="247"/>
      <c r="J793" s="248">
        <f>ROUND(I793*H793,2)</f>
        <v>0</v>
      </c>
      <c r="K793" s="249"/>
      <c r="L793" s="250"/>
      <c r="M793" s="251" t="s">
        <v>1</v>
      </c>
      <c r="N793" s="252" t="s">
        <v>41</v>
      </c>
      <c r="O793" s="81"/>
      <c r="P793" s="214">
        <f>O793*H793</f>
        <v>0</v>
      </c>
      <c r="Q793" s="214">
        <v>0.0033</v>
      </c>
      <c r="R793" s="214">
        <f>Q793*H793</f>
        <v>0.185724</v>
      </c>
      <c r="S793" s="214">
        <v>0</v>
      </c>
      <c r="T793" s="215">
        <f>S793*H793</f>
        <v>0</v>
      </c>
      <c r="U793" s="37"/>
      <c r="V793" s="37"/>
      <c r="W793" s="37"/>
      <c r="X793" s="37"/>
      <c r="Y793" s="37"/>
      <c r="Z793" s="37"/>
      <c r="AA793" s="37"/>
      <c r="AB793" s="37"/>
      <c r="AC793" s="37"/>
      <c r="AD793" s="37"/>
      <c r="AE793" s="37"/>
      <c r="AR793" s="216" t="s">
        <v>473</v>
      </c>
      <c r="AT793" s="216" t="s">
        <v>582</v>
      </c>
      <c r="AU793" s="216" t="s">
        <v>87</v>
      </c>
      <c r="AY793" s="18" t="s">
        <v>283</v>
      </c>
      <c r="BE793" s="217">
        <f>IF(N793="základná",J793,0)</f>
        <v>0</v>
      </c>
      <c r="BF793" s="217">
        <f>IF(N793="znížená",J793,0)</f>
        <v>0</v>
      </c>
      <c r="BG793" s="217">
        <f>IF(N793="zákl. prenesená",J793,0)</f>
        <v>0</v>
      </c>
      <c r="BH793" s="217">
        <f>IF(N793="zníž. prenesená",J793,0)</f>
        <v>0</v>
      </c>
      <c r="BI793" s="217">
        <f>IF(N793="nulová",J793,0)</f>
        <v>0</v>
      </c>
      <c r="BJ793" s="18" t="s">
        <v>87</v>
      </c>
      <c r="BK793" s="217">
        <f>ROUND(I793*H793,2)</f>
        <v>0</v>
      </c>
      <c r="BL793" s="18" t="s">
        <v>358</v>
      </c>
      <c r="BM793" s="216" t="s">
        <v>1094</v>
      </c>
    </row>
    <row r="794" s="13" customFormat="1">
      <c r="A794" s="13"/>
      <c r="B794" s="218"/>
      <c r="C794" s="13"/>
      <c r="D794" s="219" t="s">
        <v>291</v>
      </c>
      <c r="E794" s="13"/>
      <c r="F794" s="221" t="s">
        <v>1095</v>
      </c>
      <c r="G794" s="13"/>
      <c r="H794" s="222">
        <v>56.280000000000001</v>
      </c>
      <c r="I794" s="223"/>
      <c r="J794" s="13"/>
      <c r="K794" s="13"/>
      <c r="L794" s="218"/>
      <c r="M794" s="224"/>
      <c r="N794" s="225"/>
      <c r="O794" s="225"/>
      <c r="P794" s="225"/>
      <c r="Q794" s="225"/>
      <c r="R794" s="225"/>
      <c r="S794" s="225"/>
      <c r="T794" s="226"/>
      <c r="U794" s="13"/>
      <c r="V794" s="13"/>
      <c r="W794" s="13"/>
      <c r="X794" s="13"/>
      <c r="Y794" s="13"/>
      <c r="Z794" s="13"/>
      <c r="AA794" s="13"/>
      <c r="AB794" s="13"/>
      <c r="AC794" s="13"/>
      <c r="AD794" s="13"/>
      <c r="AE794" s="13"/>
      <c r="AT794" s="220" t="s">
        <v>291</v>
      </c>
      <c r="AU794" s="220" t="s">
        <v>87</v>
      </c>
      <c r="AV794" s="13" t="s">
        <v>87</v>
      </c>
      <c r="AW794" s="13" t="s">
        <v>3</v>
      </c>
      <c r="AX794" s="13" t="s">
        <v>82</v>
      </c>
      <c r="AY794" s="220" t="s">
        <v>283</v>
      </c>
    </row>
    <row r="795" s="2" customFormat="1" ht="24.15" customHeight="1">
      <c r="A795" s="37"/>
      <c r="B795" s="168"/>
      <c r="C795" s="204" t="s">
        <v>1096</v>
      </c>
      <c r="D795" s="253" t="s">
        <v>285</v>
      </c>
      <c r="E795" s="205" t="s">
        <v>1097</v>
      </c>
      <c r="F795" s="206" t="s">
        <v>1098</v>
      </c>
      <c r="G795" s="207" t="s">
        <v>288</v>
      </c>
      <c r="H795" s="208">
        <v>604.08000000000004</v>
      </c>
      <c r="I795" s="209"/>
      <c r="J795" s="210">
        <f>ROUND(I795*H795,2)</f>
        <v>0</v>
      </c>
      <c r="K795" s="211"/>
      <c r="L795" s="38"/>
      <c r="M795" s="212" t="s">
        <v>1</v>
      </c>
      <c r="N795" s="213" t="s">
        <v>41</v>
      </c>
      <c r="O795" s="81"/>
      <c r="P795" s="214">
        <f>O795*H795</f>
        <v>0</v>
      </c>
      <c r="Q795" s="214">
        <v>0</v>
      </c>
      <c r="R795" s="214">
        <f>Q795*H795</f>
        <v>0</v>
      </c>
      <c r="S795" s="214">
        <v>0</v>
      </c>
      <c r="T795" s="215">
        <f>S795*H795</f>
        <v>0</v>
      </c>
      <c r="U795" s="37"/>
      <c r="V795" s="37"/>
      <c r="W795" s="37"/>
      <c r="X795" s="37"/>
      <c r="Y795" s="37"/>
      <c r="Z795" s="37"/>
      <c r="AA795" s="37"/>
      <c r="AB795" s="37"/>
      <c r="AC795" s="37"/>
      <c r="AD795" s="37"/>
      <c r="AE795" s="37"/>
      <c r="AR795" s="216" t="s">
        <v>358</v>
      </c>
      <c r="AT795" s="216" t="s">
        <v>285</v>
      </c>
      <c r="AU795" s="216" t="s">
        <v>87</v>
      </c>
      <c r="AY795" s="18" t="s">
        <v>283</v>
      </c>
      <c r="BE795" s="217">
        <f>IF(N795="základná",J795,0)</f>
        <v>0</v>
      </c>
      <c r="BF795" s="217">
        <f>IF(N795="znížená",J795,0)</f>
        <v>0</v>
      </c>
      <c r="BG795" s="217">
        <f>IF(N795="zákl. prenesená",J795,0)</f>
        <v>0</v>
      </c>
      <c r="BH795" s="217">
        <f>IF(N795="zníž. prenesená",J795,0)</f>
        <v>0</v>
      </c>
      <c r="BI795" s="217">
        <f>IF(N795="nulová",J795,0)</f>
        <v>0</v>
      </c>
      <c r="BJ795" s="18" t="s">
        <v>87</v>
      </c>
      <c r="BK795" s="217">
        <f>ROUND(I795*H795,2)</f>
        <v>0</v>
      </c>
      <c r="BL795" s="18" t="s">
        <v>358</v>
      </c>
      <c r="BM795" s="216" t="s">
        <v>1099</v>
      </c>
    </row>
    <row r="796" s="13" customFormat="1">
      <c r="A796" s="13"/>
      <c r="B796" s="218"/>
      <c r="C796" s="13"/>
      <c r="D796" s="219" t="s">
        <v>291</v>
      </c>
      <c r="E796" s="220" t="s">
        <v>1</v>
      </c>
      <c r="F796" s="221" t="s">
        <v>987</v>
      </c>
      <c r="G796" s="13"/>
      <c r="H796" s="222">
        <v>604.08000000000004</v>
      </c>
      <c r="I796" s="223"/>
      <c r="J796" s="13"/>
      <c r="K796" s="13"/>
      <c r="L796" s="218"/>
      <c r="M796" s="224"/>
      <c r="N796" s="225"/>
      <c r="O796" s="225"/>
      <c r="P796" s="225"/>
      <c r="Q796" s="225"/>
      <c r="R796" s="225"/>
      <c r="S796" s="225"/>
      <c r="T796" s="226"/>
      <c r="U796" s="13"/>
      <c r="V796" s="13"/>
      <c r="W796" s="13"/>
      <c r="X796" s="13"/>
      <c r="Y796" s="13"/>
      <c r="Z796" s="13"/>
      <c r="AA796" s="13"/>
      <c r="AB796" s="13"/>
      <c r="AC796" s="13"/>
      <c r="AD796" s="13"/>
      <c r="AE796" s="13"/>
      <c r="AT796" s="220" t="s">
        <v>291</v>
      </c>
      <c r="AU796" s="220" t="s">
        <v>87</v>
      </c>
      <c r="AV796" s="13" t="s">
        <v>87</v>
      </c>
      <c r="AW796" s="13" t="s">
        <v>31</v>
      </c>
      <c r="AX796" s="13" t="s">
        <v>75</v>
      </c>
      <c r="AY796" s="220" t="s">
        <v>283</v>
      </c>
    </row>
    <row r="797" s="14" customFormat="1">
      <c r="A797" s="14"/>
      <c r="B797" s="227"/>
      <c r="C797" s="14"/>
      <c r="D797" s="219" t="s">
        <v>291</v>
      </c>
      <c r="E797" s="228" t="s">
        <v>1</v>
      </c>
      <c r="F797" s="229" t="s">
        <v>293</v>
      </c>
      <c r="G797" s="14"/>
      <c r="H797" s="230">
        <v>604.08000000000004</v>
      </c>
      <c r="I797" s="231"/>
      <c r="J797" s="14"/>
      <c r="K797" s="14"/>
      <c r="L797" s="227"/>
      <c r="M797" s="232"/>
      <c r="N797" s="233"/>
      <c r="O797" s="233"/>
      <c r="P797" s="233"/>
      <c r="Q797" s="233"/>
      <c r="R797" s="233"/>
      <c r="S797" s="233"/>
      <c r="T797" s="234"/>
      <c r="U797" s="14"/>
      <c r="V797" s="14"/>
      <c r="W797" s="14"/>
      <c r="X797" s="14"/>
      <c r="Y797" s="14"/>
      <c r="Z797" s="14"/>
      <c r="AA797" s="14"/>
      <c r="AB797" s="14"/>
      <c r="AC797" s="14"/>
      <c r="AD797" s="14"/>
      <c r="AE797" s="14"/>
      <c r="AT797" s="228" t="s">
        <v>291</v>
      </c>
      <c r="AU797" s="228" t="s">
        <v>87</v>
      </c>
      <c r="AV797" s="14" t="s">
        <v>289</v>
      </c>
      <c r="AW797" s="14" t="s">
        <v>31</v>
      </c>
      <c r="AX797" s="14" t="s">
        <v>82</v>
      </c>
      <c r="AY797" s="228" t="s">
        <v>283</v>
      </c>
    </row>
    <row r="798" s="2" customFormat="1" ht="24.15" customHeight="1">
      <c r="A798" s="37"/>
      <c r="B798" s="168"/>
      <c r="C798" s="204" t="s">
        <v>1100</v>
      </c>
      <c r="D798" s="253" t="s">
        <v>285</v>
      </c>
      <c r="E798" s="205" t="s">
        <v>1101</v>
      </c>
      <c r="F798" s="206" t="s">
        <v>1102</v>
      </c>
      <c r="G798" s="207" t="s">
        <v>288</v>
      </c>
      <c r="H798" s="208">
        <v>1531.74</v>
      </c>
      <c r="I798" s="209"/>
      <c r="J798" s="210">
        <f>ROUND(I798*H798,2)</f>
        <v>0</v>
      </c>
      <c r="K798" s="211"/>
      <c r="L798" s="38"/>
      <c r="M798" s="212" t="s">
        <v>1</v>
      </c>
      <c r="N798" s="213" t="s">
        <v>41</v>
      </c>
      <c r="O798" s="81"/>
      <c r="P798" s="214">
        <f>O798*H798</f>
        <v>0</v>
      </c>
      <c r="Q798" s="214">
        <v>0</v>
      </c>
      <c r="R798" s="214">
        <f>Q798*H798</f>
        <v>0</v>
      </c>
      <c r="S798" s="214">
        <v>0</v>
      </c>
      <c r="T798" s="215">
        <f>S798*H798</f>
        <v>0</v>
      </c>
      <c r="U798" s="37"/>
      <c r="V798" s="37"/>
      <c r="W798" s="37"/>
      <c r="X798" s="37"/>
      <c r="Y798" s="37"/>
      <c r="Z798" s="37"/>
      <c r="AA798" s="37"/>
      <c r="AB798" s="37"/>
      <c r="AC798" s="37"/>
      <c r="AD798" s="37"/>
      <c r="AE798" s="37"/>
      <c r="AR798" s="216" t="s">
        <v>358</v>
      </c>
      <c r="AT798" s="216" t="s">
        <v>285</v>
      </c>
      <c r="AU798" s="216" t="s">
        <v>87</v>
      </c>
      <c r="AY798" s="18" t="s">
        <v>283</v>
      </c>
      <c r="BE798" s="217">
        <f>IF(N798="základná",J798,0)</f>
        <v>0</v>
      </c>
      <c r="BF798" s="217">
        <f>IF(N798="znížená",J798,0)</f>
        <v>0</v>
      </c>
      <c r="BG798" s="217">
        <f>IF(N798="zákl. prenesená",J798,0)</f>
        <v>0</v>
      </c>
      <c r="BH798" s="217">
        <f>IF(N798="zníž. prenesená",J798,0)</f>
        <v>0</v>
      </c>
      <c r="BI798" s="217">
        <f>IF(N798="nulová",J798,0)</f>
        <v>0</v>
      </c>
      <c r="BJ798" s="18" t="s">
        <v>87</v>
      </c>
      <c r="BK798" s="217">
        <f>ROUND(I798*H798,2)</f>
        <v>0</v>
      </c>
      <c r="BL798" s="18" t="s">
        <v>358</v>
      </c>
      <c r="BM798" s="216" t="s">
        <v>1103</v>
      </c>
    </row>
    <row r="799" s="13" customFormat="1">
      <c r="A799" s="13"/>
      <c r="B799" s="218"/>
      <c r="C799" s="13"/>
      <c r="D799" s="219" t="s">
        <v>291</v>
      </c>
      <c r="E799" s="220" t="s">
        <v>1</v>
      </c>
      <c r="F799" s="221" t="s">
        <v>1104</v>
      </c>
      <c r="G799" s="13"/>
      <c r="H799" s="222">
        <v>1531.74</v>
      </c>
      <c r="I799" s="223"/>
      <c r="J799" s="13"/>
      <c r="K799" s="13"/>
      <c r="L799" s="218"/>
      <c r="M799" s="224"/>
      <c r="N799" s="225"/>
      <c r="O799" s="225"/>
      <c r="P799" s="225"/>
      <c r="Q799" s="225"/>
      <c r="R799" s="225"/>
      <c r="S799" s="225"/>
      <c r="T799" s="226"/>
      <c r="U799" s="13"/>
      <c r="V799" s="13"/>
      <c r="W799" s="13"/>
      <c r="X799" s="13"/>
      <c r="Y799" s="13"/>
      <c r="Z799" s="13"/>
      <c r="AA799" s="13"/>
      <c r="AB799" s="13"/>
      <c r="AC799" s="13"/>
      <c r="AD799" s="13"/>
      <c r="AE799" s="13"/>
      <c r="AT799" s="220" t="s">
        <v>291</v>
      </c>
      <c r="AU799" s="220" t="s">
        <v>87</v>
      </c>
      <c r="AV799" s="13" t="s">
        <v>87</v>
      </c>
      <c r="AW799" s="13" t="s">
        <v>31</v>
      </c>
      <c r="AX799" s="13" t="s">
        <v>82</v>
      </c>
      <c r="AY799" s="220" t="s">
        <v>283</v>
      </c>
    </row>
    <row r="800" s="2" customFormat="1" ht="24.15" customHeight="1">
      <c r="A800" s="37"/>
      <c r="B800" s="168"/>
      <c r="C800" s="242" t="s">
        <v>1105</v>
      </c>
      <c r="D800" s="254" t="s">
        <v>582</v>
      </c>
      <c r="E800" s="243" t="s">
        <v>1106</v>
      </c>
      <c r="F800" s="244" t="s">
        <v>1107</v>
      </c>
      <c r="G800" s="245" t="s">
        <v>288</v>
      </c>
      <c r="H800" s="246">
        <v>1397.3489999999999</v>
      </c>
      <c r="I800" s="247"/>
      <c r="J800" s="248">
        <f>ROUND(I800*H800,2)</f>
        <v>0</v>
      </c>
      <c r="K800" s="249"/>
      <c r="L800" s="250"/>
      <c r="M800" s="251" t="s">
        <v>1</v>
      </c>
      <c r="N800" s="252" t="s">
        <v>41</v>
      </c>
      <c r="O800" s="81"/>
      <c r="P800" s="214">
        <f>O800*H800</f>
        <v>0</v>
      </c>
      <c r="Q800" s="214">
        <v>0.0095999999999999992</v>
      </c>
      <c r="R800" s="214">
        <f>Q800*H800</f>
        <v>13.414550399999998</v>
      </c>
      <c r="S800" s="214">
        <v>0</v>
      </c>
      <c r="T800" s="215">
        <f>S800*H800</f>
        <v>0</v>
      </c>
      <c r="U800" s="37"/>
      <c r="V800" s="37"/>
      <c r="W800" s="37"/>
      <c r="X800" s="37"/>
      <c r="Y800" s="37"/>
      <c r="Z800" s="37"/>
      <c r="AA800" s="37"/>
      <c r="AB800" s="37"/>
      <c r="AC800" s="37"/>
      <c r="AD800" s="37"/>
      <c r="AE800" s="37"/>
      <c r="AR800" s="216" t="s">
        <v>473</v>
      </c>
      <c r="AT800" s="216" t="s">
        <v>582</v>
      </c>
      <c r="AU800" s="216" t="s">
        <v>87</v>
      </c>
      <c r="AY800" s="18" t="s">
        <v>283</v>
      </c>
      <c r="BE800" s="217">
        <f>IF(N800="základná",J800,0)</f>
        <v>0</v>
      </c>
      <c r="BF800" s="217">
        <f>IF(N800="znížená",J800,0)</f>
        <v>0</v>
      </c>
      <c r="BG800" s="217">
        <f>IF(N800="zákl. prenesená",J800,0)</f>
        <v>0</v>
      </c>
      <c r="BH800" s="217">
        <f>IF(N800="zníž. prenesená",J800,0)</f>
        <v>0</v>
      </c>
      <c r="BI800" s="217">
        <f>IF(N800="nulová",J800,0)</f>
        <v>0</v>
      </c>
      <c r="BJ800" s="18" t="s">
        <v>87</v>
      </c>
      <c r="BK800" s="217">
        <f>ROUND(I800*H800,2)</f>
        <v>0</v>
      </c>
      <c r="BL800" s="18" t="s">
        <v>358</v>
      </c>
      <c r="BM800" s="216" t="s">
        <v>1108</v>
      </c>
    </row>
    <row r="801" s="13" customFormat="1">
      <c r="A801" s="13"/>
      <c r="B801" s="218"/>
      <c r="C801" s="13"/>
      <c r="D801" s="219" t="s">
        <v>291</v>
      </c>
      <c r="E801" s="220" t="s">
        <v>1</v>
      </c>
      <c r="F801" s="221" t="s">
        <v>987</v>
      </c>
      <c r="G801" s="13"/>
      <c r="H801" s="222">
        <v>604.08000000000004</v>
      </c>
      <c r="I801" s="223"/>
      <c r="J801" s="13"/>
      <c r="K801" s="13"/>
      <c r="L801" s="218"/>
      <c r="M801" s="224"/>
      <c r="N801" s="225"/>
      <c r="O801" s="225"/>
      <c r="P801" s="225"/>
      <c r="Q801" s="225"/>
      <c r="R801" s="225"/>
      <c r="S801" s="225"/>
      <c r="T801" s="226"/>
      <c r="U801" s="13"/>
      <c r="V801" s="13"/>
      <c r="W801" s="13"/>
      <c r="X801" s="13"/>
      <c r="Y801" s="13"/>
      <c r="Z801" s="13"/>
      <c r="AA801" s="13"/>
      <c r="AB801" s="13"/>
      <c r="AC801" s="13"/>
      <c r="AD801" s="13"/>
      <c r="AE801" s="13"/>
      <c r="AT801" s="220" t="s">
        <v>291</v>
      </c>
      <c r="AU801" s="220" t="s">
        <v>87</v>
      </c>
      <c r="AV801" s="13" t="s">
        <v>87</v>
      </c>
      <c r="AW801" s="13" t="s">
        <v>31</v>
      </c>
      <c r="AX801" s="13" t="s">
        <v>75</v>
      </c>
      <c r="AY801" s="220" t="s">
        <v>283</v>
      </c>
    </row>
    <row r="802" s="13" customFormat="1">
      <c r="A802" s="13"/>
      <c r="B802" s="218"/>
      <c r="C802" s="13"/>
      <c r="D802" s="219" t="s">
        <v>291</v>
      </c>
      <c r="E802" s="220" t="s">
        <v>1</v>
      </c>
      <c r="F802" s="221" t="s">
        <v>1109</v>
      </c>
      <c r="G802" s="13"/>
      <c r="H802" s="222">
        <v>765.87</v>
      </c>
      <c r="I802" s="223"/>
      <c r="J802" s="13"/>
      <c r="K802" s="13"/>
      <c r="L802" s="218"/>
      <c r="M802" s="224"/>
      <c r="N802" s="225"/>
      <c r="O802" s="225"/>
      <c r="P802" s="225"/>
      <c r="Q802" s="225"/>
      <c r="R802" s="225"/>
      <c r="S802" s="225"/>
      <c r="T802" s="226"/>
      <c r="U802" s="13"/>
      <c r="V802" s="13"/>
      <c r="W802" s="13"/>
      <c r="X802" s="13"/>
      <c r="Y802" s="13"/>
      <c r="Z802" s="13"/>
      <c r="AA802" s="13"/>
      <c r="AB802" s="13"/>
      <c r="AC802" s="13"/>
      <c r="AD802" s="13"/>
      <c r="AE802" s="13"/>
      <c r="AT802" s="220" t="s">
        <v>291</v>
      </c>
      <c r="AU802" s="220" t="s">
        <v>87</v>
      </c>
      <c r="AV802" s="13" t="s">
        <v>87</v>
      </c>
      <c r="AW802" s="13" t="s">
        <v>31</v>
      </c>
      <c r="AX802" s="13" t="s">
        <v>75</v>
      </c>
      <c r="AY802" s="220" t="s">
        <v>283</v>
      </c>
    </row>
    <row r="803" s="14" customFormat="1">
      <c r="A803" s="14"/>
      <c r="B803" s="227"/>
      <c r="C803" s="14"/>
      <c r="D803" s="219" t="s">
        <v>291</v>
      </c>
      <c r="E803" s="228" t="s">
        <v>1</v>
      </c>
      <c r="F803" s="229" t="s">
        <v>293</v>
      </c>
      <c r="G803" s="14"/>
      <c r="H803" s="230">
        <v>1369.9500000000001</v>
      </c>
      <c r="I803" s="231"/>
      <c r="J803" s="14"/>
      <c r="K803" s="14"/>
      <c r="L803" s="227"/>
      <c r="M803" s="232"/>
      <c r="N803" s="233"/>
      <c r="O803" s="233"/>
      <c r="P803" s="233"/>
      <c r="Q803" s="233"/>
      <c r="R803" s="233"/>
      <c r="S803" s="233"/>
      <c r="T803" s="234"/>
      <c r="U803" s="14"/>
      <c r="V803" s="14"/>
      <c r="W803" s="14"/>
      <c r="X803" s="14"/>
      <c r="Y803" s="14"/>
      <c r="Z803" s="14"/>
      <c r="AA803" s="14"/>
      <c r="AB803" s="14"/>
      <c r="AC803" s="14"/>
      <c r="AD803" s="14"/>
      <c r="AE803" s="14"/>
      <c r="AT803" s="228" t="s">
        <v>291</v>
      </c>
      <c r="AU803" s="228" t="s">
        <v>87</v>
      </c>
      <c r="AV803" s="14" t="s">
        <v>289</v>
      </c>
      <c r="AW803" s="14" t="s">
        <v>31</v>
      </c>
      <c r="AX803" s="14" t="s">
        <v>82</v>
      </c>
      <c r="AY803" s="228" t="s">
        <v>283</v>
      </c>
    </row>
    <row r="804" s="13" customFormat="1">
      <c r="A804" s="13"/>
      <c r="B804" s="218"/>
      <c r="C804" s="13"/>
      <c r="D804" s="219" t="s">
        <v>291</v>
      </c>
      <c r="E804" s="13"/>
      <c r="F804" s="221" t="s">
        <v>1110</v>
      </c>
      <c r="G804" s="13"/>
      <c r="H804" s="222">
        <v>1397.3489999999999</v>
      </c>
      <c r="I804" s="223"/>
      <c r="J804" s="13"/>
      <c r="K804" s="13"/>
      <c r="L804" s="218"/>
      <c r="M804" s="224"/>
      <c r="N804" s="225"/>
      <c r="O804" s="225"/>
      <c r="P804" s="225"/>
      <c r="Q804" s="225"/>
      <c r="R804" s="225"/>
      <c r="S804" s="225"/>
      <c r="T804" s="226"/>
      <c r="U804" s="13"/>
      <c r="V804" s="13"/>
      <c r="W804" s="13"/>
      <c r="X804" s="13"/>
      <c r="Y804" s="13"/>
      <c r="Z804" s="13"/>
      <c r="AA804" s="13"/>
      <c r="AB804" s="13"/>
      <c r="AC804" s="13"/>
      <c r="AD804" s="13"/>
      <c r="AE804" s="13"/>
      <c r="AT804" s="220" t="s">
        <v>291</v>
      </c>
      <c r="AU804" s="220" t="s">
        <v>87</v>
      </c>
      <c r="AV804" s="13" t="s">
        <v>87</v>
      </c>
      <c r="AW804" s="13" t="s">
        <v>3</v>
      </c>
      <c r="AX804" s="13" t="s">
        <v>82</v>
      </c>
      <c r="AY804" s="220" t="s">
        <v>283</v>
      </c>
    </row>
    <row r="805" s="2" customFormat="1" ht="24.15" customHeight="1">
      <c r="A805" s="37"/>
      <c r="B805" s="168"/>
      <c r="C805" s="242" t="s">
        <v>1111</v>
      </c>
      <c r="D805" s="254" t="s">
        <v>582</v>
      </c>
      <c r="E805" s="243" t="s">
        <v>1112</v>
      </c>
      <c r="F805" s="244" t="s">
        <v>1113</v>
      </c>
      <c r="G805" s="245" t="s">
        <v>288</v>
      </c>
      <c r="H805" s="246">
        <v>765.87</v>
      </c>
      <c r="I805" s="247"/>
      <c r="J805" s="248">
        <f>ROUND(I805*H805,2)</f>
        <v>0</v>
      </c>
      <c r="K805" s="249"/>
      <c r="L805" s="250"/>
      <c r="M805" s="251" t="s">
        <v>1</v>
      </c>
      <c r="N805" s="252" t="s">
        <v>41</v>
      </c>
      <c r="O805" s="81"/>
      <c r="P805" s="214">
        <f>O805*H805</f>
        <v>0</v>
      </c>
      <c r="Q805" s="214">
        <v>0.012</v>
      </c>
      <c r="R805" s="214">
        <f>Q805*H805</f>
        <v>9.1904400000000006</v>
      </c>
      <c r="S805" s="214">
        <v>0</v>
      </c>
      <c r="T805" s="215">
        <f>S805*H805</f>
        <v>0</v>
      </c>
      <c r="U805" s="37"/>
      <c r="V805" s="37"/>
      <c r="W805" s="37"/>
      <c r="X805" s="37"/>
      <c r="Y805" s="37"/>
      <c r="Z805" s="37"/>
      <c r="AA805" s="37"/>
      <c r="AB805" s="37"/>
      <c r="AC805" s="37"/>
      <c r="AD805" s="37"/>
      <c r="AE805" s="37"/>
      <c r="AR805" s="216" t="s">
        <v>473</v>
      </c>
      <c r="AT805" s="216" t="s">
        <v>582</v>
      </c>
      <c r="AU805" s="216" t="s">
        <v>87</v>
      </c>
      <c r="AY805" s="18" t="s">
        <v>283</v>
      </c>
      <c r="BE805" s="217">
        <f>IF(N805="základná",J805,0)</f>
        <v>0</v>
      </c>
      <c r="BF805" s="217">
        <f>IF(N805="znížená",J805,0)</f>
        <v>0</v>
      </c>
      <c r="BG805" s="217">
        <f>IF(N805="zákl. prenesená",J805,0)</f>
        <v>0</v>
      </c>
      <c r="BH805" s="217">
        <f>IF(N805="zníž. prenesená",J805,0)</f>
        <v>0</v>
      </c>
      <c r="BI805" s="217">
        <f>IF(N805="nulová",J805,0)</f>
        <v>0</v>
      </c>
      <c r="BJ805" s="18" t="s">
        <v>87</v>
      </c>
      <c r="BK805" s="217">
        <f>ROUND(I805*H805,2)</f>
        <v>0</v>
      </c>
      <c r="BL805" s="18" t="s">
        <v>358</v>
      </c>
      <c r="BM805" s="216" t="s">
        <v>1114</v>
      </c>
    </row>
    <row r="806" s="13" customFormat="1">
      <c r="A806" s="13"/>
      <c r="B806" s="218"/>
      <c r="C806" s="13"/>
      <c r="D806" s="219" t="s">
        <v>291</v>
      </c>
      <c r="E806" s="220" t="s">
        <v>1</v>
      </c>
      <c r="F806" s="221" t="s">
        <v>988</v>
      </c>
      <c r="G806" s="13"/>
      <c r="H806" s="222">
        <v>765.87</v>
      </c>
      <c r="I806" s="223"/>
      <c r="J806" s="13"/>
      <c r="K806" s="13"/>
      <c r="L806" s="218"/>
      <c r="M806" s="224"/>
      <c r="N806" s="225"/>
      <c r="O806" s="225"/>
      <c r="P806" s="225"/>
      <c r="Q806" s="225"/>
      <c r="R806" s="225"/>
      <c r="S806" s="225"/>
      <c r="T806" s="226"/>
      <c r="U806" s="13"/>
      <c r="V806" s="13"/>
      <c r="W806" s="13"/>
      <c r="X806" s="13"/>
      <c r="Y806" s="13"/>
      <c r="Z806" s="13"/>
      <c r="AA806" s="13"/>
      <c r="AB806" s="13"/>
      <c r="AC806" s="13"/>
      <c r="AD806" s="13"/>
      <c r="AE806" s="13"/>
      <c r="AT806" s="220" t="s">
        <v>291</v>
      </c>
      <c r="AU806" s="220" t="s">
        <v>87</v>
      </c>
      <c r="AV806" s="13" t="s">
        <v>87</v>
      </c>
      <c r="AW806" s="13" t="s">
        <v>31</v>
      </c>
      <c r="AX806" s="13" t="s">
        <v>82</v>
      </c>
      <c r="AY806" s="220" t="s">
        <v>283</v>
      </c>
    </row>
    <row r="807" s="2" customFormat="1" ht="24.15" customHeight="1">
      <c r="A807" s="37"/>
      <c r="B807" s="168"/>
      <c r="C807" s="204" t="s">
        <v>1115</v>
      </c>
      <c r="D807" s="204" t="s">
        <v>285</v>
      </c>
      <c r="E807" s="205" t="s">
        <v>1116</v>
      </c>
      <c r="F807" s="206" t="s">
        <v>1117</v>
      </c>
      <c r="G807" s="207" t="s">
        <v>979</v>
      </c>
      <c r="H807" s="255"/>
      <c r="I807" s="209"/>
      <c r="J807" s="210">
        <f>ROUND(I807*H807,2)</f>
        <v>0</v>
      </c>
      <c r="K807" s="211"/>
      <c r="L807" s="38"/>
      <c r="M807" s="212" t="s">
        <v>1</v>
      </c>
      <c r="N807" s="213" t="s">
        <v>41</v>
      </c>
      <c r="O807" s="81"/>
      <c r="P807" s="214">
        <f>O807*H807</f>
        <v>0</v>
      </c>
      <c r="Q807" s="214">
        <v>0</v>
      </c>
      <c r="R807" s="214">
        <f>Q807*H807</f>
        <v>0</v>
      </c>
      <c r="S807" s="214">
        <v>0</v>
      </c>
      <c r="T807" s="215">
        <f>S807*H807</f>
        <v>0</v>
      </c>
      <c r="U807" s="37"/>
      <c r="V807" s="37"/>
      <c r="W807" s="37"/>
      <c r="X807" s="37"/>
      <c r="Y807" s="37"/>
      <c r="Z807" s="37"/>
      <c r="AA807" s="37"/>
      <c r="AB807" s="37"/>
      <c r="AC807" s="37"/>
      <c r="AD807" s="37"/>
      <c r="AE807" s="37"/>
      <c r="AR807" s="216" t="s">
        <v>358</v>
      </c>
      <c r="AT807" s="216" t="s">
        <v>285</v>
      </c>
      <c r="AU807" s="216" t="s">
        <v>87</v>
      </c>
      <c r="AY807" s="18" t="s">
        <v>283</v>
      </c>
      <c r="BE807" s="217">
        <f>IF(N807="základná",J807,0)</f>
        <v>0</v>
      </c>
      <c r="BF807" s="217">
        <f>IF(N807="znížená",J807,0)</f>
        <v>0</v>
      </c>
      <c r="BG807" s="217">
        <f>IF(N807="zákl. prenesená",J807,0)</f>
        <v>0</v>
      </c>
      <c r="BH807" s="217">
        <f>IF(N807="zníž. prenesená",J807,0)</f>
        <v>0</v>
      </c>
      <c r="BI807" s="217">
        <f>IF(N807="nulová",J807,0)</f>
        <v>0</v>
      </c>
      <c r="BJ807" s="18" t="s">
        <v>87</v>
      </c>
      <c r="BK807" s="217">
        <f>ROUND(I807*H807,2)</f>
        <v>0</v>
      </c>
      <c r="BL807" s="18" t="s">
        <v>358</v>
      </c>
      <c r="BM807" s="216" t="s">
        <v>1118</v>
      </c>
    </row>
    <row r="808" s="12" customFormat="1" ht="22.8" customHeight="1">
      <c r="A808" s="12"/>
      <c r="B808" s="191"/>
      <c r="C808" s="12"/>
      <c r="D808" s="192" t="s">
        <v>74</v>
      </c>
      <c r="E808" s="202" t="s">
        <v>1119</v>
      </c>
      <c r="F808" s="202" t="s">
        <v>1120</v>
      </c>
      <c r="G808" s="12"/>
      <c r="H808" s="12"/>
      <c r="I808" s="194"/>
      <c r="J808" s="203">
        <f>BK808</f>
        <v>0</v>
      </c>
      <c r="K808" s="12"/>
      <c r="L808" s="191"/>
      <c r="M808" s="196"/>
      <c r="N808" s="197"/>
      <c r="O808" s="197"/>
      <c r="P808" s="198">
        <f>SUM(P809:P812)</f>
        <v>0</v>
      </c>
      <c r="Q808" s="197"/>
      <c r="R808" s="198">
        <f>SUM(R809:R812)</f>
        <v>2.5673400000000002</v>
      </c>
      <c r="S808" s="197"/>
      <c r="T808" s="199">
        <f>SUM(T809:T812)</f>
        <v>0</v>
      </c>
      <c r="U808" s="12"/>
      <c r="V808" s="12"/>
      <c r="W808" s="12"/>
      <c r="X808" s="12"/>
      <c r="Y808" s="12"/>
      <c r="Z808" s="12"/>
      <c r="AA808" s="12"/>
      <c r="AB808" s="12"/>
      <c r="AC808" s="12"/>
      <c r="AD808" s="12"/>
      <c r="AE808" s="12"/>
      <c r="AR808" s="192" t="s">
        <v>87</v>
      </c>
      <c r="AT808" s="200" t="s">
        <v>74</v>
      </c>
      <c r="AU808" s="200" t="s">
        <v>82</v>
      </c>
      <c r="AY808" s="192" t="s">
        <v>283</v>
      </c>
      <c r="BK808" s="201">
        <f>SUM(BK809:BK812)</f>
        <v>0</v>
      </c>
    </row>
    <row r="809" s="2" customFormat="1" ht="37.8" customHeight="1">
      <c r="A809" s="37"/>
      <c r="B809" s="168"/>
      <c r="C809" s="204" t="s">
        <v>1121</v>
      </c>
      <c r="D809" s="253" t="s">
        <v>285</v>
      </c>
      <c r="E809" s="205" t="s">
        <v>1122</v>
      </c>
      <c r="F809" s="206" t="s">
        <v>1123</v>
      </c>
      <c r="G809" s="207" t="s">
        <v>373</v>
      </c>
      <c r="H809" s="208">
        <v>51</v>
      </c>
      <c r="I809" s="209"/>
      <c r="J809" s="210">
        <f>ROUND(I809*H809,2)</f>
        <v>0</v>
      </c>
      <c r="K809" s="211"/>
      <c r="L809" s="38"/>
      <c r="M809" s="212" t="s">
        <v>1</v>
      </c>
      <c r="N809" s="213" t="s">
        <v>41</v>
      </c>
      <c r="O809" s="81"/>
      <c r="P809" s="214">
        <f>O809*H809</f>
        <v>0</v>
      </c>
      <c r="Q809" s="214">
        <v>0.00034000000000000002</v>
      </c>
      <c r="R809" s="214">
        <f>Q809*H809</f>
        <v>0.017340000000000001</v>
      </c>
      <c r="S809" s="214">
        <v>0</v>
      </c>
      <c r="T809" s="215">
        <f>S809*H809</f>
        <v>0</v>
      </c>
      <c r="U809" s="37"/>
      <c r="V809" s="37"/>
      <c r="W809" s="37"/>
      <c r="X809" s="37"/>
      <c r="Y809" s="37"/>
      <c r="Z809" s="37"/>
      <c r="AA809" s="37"/>
      <c r="AB809" s="37"/>
      <c r="AC809" s="37"/>
      <c r="AD809" s="37"/>
      <c r="AE809" s="37"/>
      <c r="AR809" s="216" t="s">
        <v>358</v>
      </c>
      <c r="AT809" s="216" t="s">
        <v>285</v>
      </c>
      <c r="AU809" s="216" t="s">
        <v>87</v>
      </c>
      <c r="AY809" s="18" t="s">
        <v>283</v>
      </c>
      <c r="BE809" s="217">
        <f>IF(N809="základná",J809,0)</f>
        <v>0</v>
      </c>
      <c r="BF809" s="217">
        <f>IF(N809="znížená",J809,0)</f>
        <v>0</v>
      </c>
      <c r="BG809" s="217">
        <f>IF(N809="zákl. prenesená",J809,0)</f>
        <v>0</v>
      </c>
      <c r="BH809" s="217">
        <f>IF(N809="zníž. prenesená",J809,0)</f>
        <v>0</v>
      </c>
      <c r="BI809" s="217">
        <f>IF(N809="nulová",J809,0)</f>
        <v>0</v>
      </c>
      <c r="BJ809" s="18" t="s">
        <v>87</v>
      </c>
      <c r="BK809" s="217">
        <f>ROUND(I809*H809,2)</f>
        <v>0</v>
      </c>
      <c r="BL809" s="18" t="s">
        <v>358</v>
      </c>
      <c r="BM809" s="216" t="s">
        <v>1124</v>
      </c>
    </row>
    <row r="810" s="13" customFormat="1">
      <c r="A810" s="13"/>
      <c r="B810" s="218"/>
      <c r="C810" s="13"/>
      <c r="D810" s="219" t="s">
        <v>291</v>
      </c>
      <c r="E810" s="220" t="s">
        <v>1</v>
      </c>
      <c r="F810" s="221" t="s">
        <v>1125</v>
      </c>
      <c r="G810" s="13"/>
      <c r="H810" s="222">
        <v>51</v>
      </c>
      <c r="I810" s="223"/>
      <c r="J810" s="13"/>
      <c r="K810" s="13"/>
      <c r="L810" s="218"/>
      <c r="M810" s="224"/>
      <c r="N810" s="225"/>
      <c r="O810" s="225"/>
      <c r="P810" s="225"/>
      <c r="Q810" s="225"/>
      <c r="R810" s="225"/>
      <c r="S810" s="225"/>
      <c r="T810" s="226"/>
      <c r="U810" s="13"/>
      <c r="V810" s="13"/>
      <c r="W810" s="13"/>
      <c r="X810" s="13"/>
      <c r="Y810" s="13"/>
      <c r="Z810" s="13"/>
      <c r="AA810" s="13"/>
      <c r="AB810" s="13"/>
      <c r="AC810" s="13"/>
      <c r="AD810" s="13"/>
      <c r="AE810" s="13"/>
      <c r="AT810" s="220" t="s">
        <v>291</v>
      </c>
      <c r="AU810" s="220" t="s">
        <v>87</v>
      </c>
      <c r="AV810" s="13" t="s">
        <v>87</v>
      </c>
      <c r="AW810" s="13" t="s">
        <v>31</v>
      </c>
      <c r="AX810" s="13" t="s">
        <v>82</v>
      </c>
      <c r="AY810" s="220" t="s">
        <v>283</v>
      </c>
    </row>
    <row r="811" s="2" customFormat="1" ht="24.15" customHeight="1">
      <c r="A811" s="37"/>
      <c r="B811" s="168"/>
      <c r="C811" s="242" t="s">
        <v>1126</v>
      </c>
      <c r="D811" s="254" t="s">
        <v>582</v>
      </c>
      <c r="E811" s="243" t="s">
        <v>1127</v>
      </c>
      <c r="F811" s="244" t="s">
        <v>1128</v>
      </c>
      <c r="G811" s="245" t="s">
        <v>373</v>
      </c>
      <c r="H811" s="246">
        <v>51</v>
      </c>
      <c r="I811" s="247"/>
      <c r="J811" s="248">
        <f>ROUND(I811*H811,2)</f>
        <v>0</v>
      </c>
      <c r="K811" s="249"/>
      <c r="L811" s="250"/>
      <c r="M811" s="251" t="s">
        <v>1</v>
      </c>
      <c r="N811" s="252" t="s">
        <v>41</v>
      </c>
      <c r="O811" s="81"/>
      <c r="P811" s="214">
        <f>O811*H811</f>
        <v>0</v>
      </c>
      <c r="Q811" s="214">
        <v>0.050000000000000003</v>
      </c>
      <c r="R811" s="214">
        <f>Q811*H811</f>
        <v>2.5500000000000003</v>
      </c>
      <c r="S811" s="214">
        <v>0</v>
      </c>
      <c r="T811" s="215">
        <f>S811*H811</f>
        <v>0</v>
      </c>
      <c r="U811" s="37"/>
      <c r="V811" s="37"/>
      <c r="W811" s="37"/>
      <c r="X811" s="37"/>
      <c r="Y811" s="37"/>
      <c r="Z811" s="37"/>
      <c r="AA811" s="37"/>
      <c r="AB811" s="37"/>
      <c r="AC811" s="37"/>
      <c r="AD811" s="37"/>
      <c r="AE811" s="37"/>
      <c r="AR811" s="216" t="s">
        <v>473</v>
      </c>
      <c r="AT811" s="216" t="s">
        <v>582</v>
      </c>
      <c r="AU811" s="216" t="s">
        <v>87</v>
      </c>
      <c r="AY811" s="18" t="s">
        <v>283</v>
      </c>
      <c r="BE811" s="217">
        <f>IF(N811="základná",J811,0)</f>
        <v>0</v>
      </c>
      <c r="BF811" s="217">
        <f>IF(N811="znížená",J811,0)</f>
        <v>0</v>
      </c>
      <c r="BG811" s="217">
        <f>IF(N811="zákl. prenesená",J811,0)</f>
        <v>0</v>
      </c>
      <c r="BH811" s="217">
        <f>IF(N811="zníž. prenesená",J811,0)</f>
        <v>0</v>
      </c>
      <c r="BI811" s="217">
        <f>IF(N811="nulová",J811,0)</f>
        <v>0</v>
      </c>
      <c r="BJ811" s="18" t="s">
        <v>87</v>
      </c>
      <c r="BK811" s="217">
        <f>ROUND(I811*H811,2)</f>
        <v>0</v>
      </c>
      <c r="BL811" s="18" t="s">
        <v>358</v>
      </c>
      <c r="BM811" s="216" t="s">
        <v>1129</v>
      </c>
    </row>
    <row r="812" s="2" customFormat="1" ht="24.15" customHeight="1">
      <c r="A812" s="37"/>
      <c r="B812" s="168"/>
      <c r="C812" s="204" t="s">
        <v>1130</v>
      </c>
      <c r="D812" s="253" t="s">
        <v>285</v>
      </c>
      <c r="E812" s="205" t="s">
        <v>1131</v>
      </c>
      <c r="F812" s="206" t="s">
        <v>1132</v>
      </c>
      <c r="G812" s="207" t="s">
        <v>979</v>
      </c>
      <c r="H812" s="255"/>
      <c r="I812" s="209"/>
      <c r="J812" s="210">
        <f>ROUND(I812*H812,2)</f>
        <v>0</v>
      </c>
      <c r="K812" s="211"/>
      <c r="L812" s="38"/>
      <c r="M812" s="212" t="s">
        <v>1</v>
      </c>
      <c r="N812" s="213" t="s">
        <v>41</v>
      </c>
      <c r="O812" s="81"/>
      <c r="P812" s="214">
        <f>O812*H812</f>
        <v>0</v>
      </c>
      <c r="Q812" s="214">
        <v>0</v>
      </c>
      <c r="R812" s="214">
        <f>Q812*H812</f>
        <v>0</v>
      </c>
      <c r="S812" s="214">
        <v>0</v>
      </c>
      <c r="T812" s="215">
        <f>S812*H812</f>
        <v>0</v>
      </c>
      <c r="U812" s="37"/>
      <c r="V812" s="37"/>
      <c r="W812" s="37"/>
      <c r="X812" s="37"/>
      <c r="Y812" s="37"/>
      <c r="Z812" s="37"/>
      <c r="AA812" s="37"/>
      <c r="AB812" s="37"/>
      <c r="AC812" s="37"/>
      <c r="AD812" s="37"/>
      <c r="AE812" s="37"/>
      <c r="AR812" s="216" t="s">
        <v>358</v>
      </c>
      <c r="AT812" s="216" t="s">
        <v>285</v>
      </c>
      <c r="AU812" s="216" t="s">
        <v>87</v>
      </c>
      <c r="AY812" s="18" t="s">
        <v>283</v>
      </c>
      <c r="BE812" s="217">
        <f>IF(N812="základná",J812,0)</f>
        <v>0</v>
      </c>
      <c r="BF812" s="217">
        <f>IF(N812="znížená",J812,0)</f>
        <v>0</v>
      </c>
      <c r="BG812" s="217">
        <f>IF(N812="zákl. prenesená",J812,0)</f>
        <v>0</v>
      </c>
      <c r="BH812" s="217">
        <f>IF(N812="zníž. prenesená",J812,0)</f>
        <v>0</v>
      </c>
      <c r="BI812" s="217">
        <f>IF(N812="nulová",J812,0)</f>
        <v>0</v>
      </c>
      <c r="BJ812" s="18" t="s">
        <v>87</v>
      </c>
      <c r="BK812" s="217">
        <f>ROUND(I812*H812,2)</f>
        <v>0</v>
      </c>
      <c r="BL812" s="18" t="s">
        <v>358</v>
      </c>
      <c r="BM812" s="216" t="s">
        <v>1133</v>
      </c>
    </row>
    <row r="813" s="12" customFormat="1" ht="22.8" customHeight="1">
      <c r="A813" s="12"/>
      <c r="B813" s="191"/>
      <c r="C813" s="12"/>
      <c r="D813" s="192" t="s">
        <v>74</v>
      </c>
      <c r="E813" s="202" t="s">
        <v>1134</v>
      </c>
      <c r="F813" s="202" t="s">
        <v>1135</v>
      </c>
      <c r="G813" s="12"/>
      <c r="H813" s="12"/>
      <c r="I813" s="194"/>
      <c r="J813" s="203">
        <f>BK813</f>
        <v>0</v>
      </c>
      <c r="K813" s="12"/>
      <c r="L813" s="191"/>
      <c r="M813" s="196"/>
      <c r="N813" s="197"/>
      <c r="O813" s="197"/>
      <c r="P813" s="198">
        <f>SUM(P814:P815)</f>
        <v>0</v>
      </c>
      <c r="Q813" s="197"/>
      <c r="R813" s="198">
        <f>SUM(R814:R815)</f>
        <v>0</v>
      </c>
      <c r="S813" s="197"/>
      <c r="T813" s="199">
        <f>SUM(T814:T815)</f>
        <v>25.920000000000002</v>
      </c>
      <c r="U813" s="12"/>
      <c r="V813" s="12"/>
      <c r="W813" s="12"/>
      <c r="X813" s="12"/>
      <c r="Y813" s="12"/>
      <c r="Z813" s="12"/>
      <c r="AA813" s="12"/>
      <c r="AB813" s="12"/>
      <c r="AC813" s="12"/>
      <c r="AD813" s="12"/>
      <c r="AE813" s="12"/>
      <c r="AR813" s="192" t="s">
        <v>87</v>
      </c>
      <c r="AT813" s="200" t="s">
        <v>74</v>
      </c>
      <c r="AU813" s="200" t="s">
        <v>82</v>
      </c>
      <c r="AY813" s="192" t="s">
        <v>283</v>
      </c>
      <c r="BK813" s="201">
        <f>SUM(BK814:BK815)</f>
        <v>0</v>
      </c>
    </row>
    <row r="814" s="2" customFormat="1" ht="33" customHeight="1">
      <c r="A814" s="37"/>
      <c r="B814" s="168"/>
      <c r="C814" s="204" t="s">
        <v>1136</v>
      </c>
      <c r="D814" s="204" t="s">
        <v>285</v>
      </c>
      <c r="E814" s="205" t="s">
        <v>1137</v>
      </c>
      <c r="F814" s="206" t="s">
        <v>1138</v>
      </c>
      <c r="G814" s="207" t="s">
        <v>288</v>
      </c>
      <c r="H814" s="208">
        <v>1620</v>
      </c>
      <c r="I814" s="209"/>
      <c r="J814" s="210">
        <f>ROUND(I814*H814,2)</f>
        <v>0</v>
      </c>
      <c r="K814" s="211"/>
      <c r="L814" s="38"/>
      <c r="M814" s="212" t="s">
        <v>1</v>
      </c>
      <c r="N814" s="213" t="s">
        <v>41</v>
      </c>
      <c r="O814" s="81"/>
      <c r="P814" s="214">
        <f>O814*H814</f>
        <v>0</v>
      </c>
      <c r="Q814" s="214">
        <v>0</v>
      </c>
      <c r="R814" s="214">
        <f>Q814*H814</f>
        <v>0</v>
      </c>
      <c r="S814" s="214">
        <v>0.016</v>
      </c>
      <c r="T814" s="215">
        <f>S814*H814</f>
        <v>25.920000000000002</v>
      </c>
      <c r="U814" s="37"/>
      <c r="V814" s="37"/>
      <c r="W814" s="37"/>
      <c r="X814" s="37"/>
      <c r="Y814" s="37"/>
      <c r="Z814" s="37"/>
      <c r="AA814" s="37"/>
      <c r="AB814" s="37"/>
      <c r="AC814" s="37"/>
      <c r="AD814" s="37"/>
      <c r="AE814" s="37"/>
      <c r="AR814" s="216" t="s">
        <v>358</v>
      </c>
      <c r="AT814" s="216" t="s">
        <v>285</v>
      </c>
      <c r="AU814" s="216" t="s">
        <v>87</v>
      </c>
      <c r="AY814" s="18" t="s">
        <v>283</v>
      </c>
      <c r="BE814" s="217">
        <f>IF(N814="základná",J814,0)</f>
        <v>0</v>
      </c>
      <c r="BF814" s="217">
        <f>IF(N814="znížená",J814,0)</f>
        <v>0</v>
      </c>
      <c r="BG814" s="217">
        <f>IF(N814="zákl. prenesená",J814,0)</f>
        <v>0</v>
      </c>
      <c r="BH814" s="217">
        <f>IF(N814="zníž. prenesená",J814,0)</f>
        <v>0</v>
      </c>
      <c r="BI814" s="217">
        <f>IF(N814="nulová",J814,0)</f>
        <v>0</v>
      </c>
      <c r="BJ814" s="18" t="s">
        <v>87</v>
      </c>
      <c r="BK814" s="217">
        <f>ROUND(I814*H814,2)</f>
        <v>0</v>
      </c>
      <c r="BL814" s="18" t="s">
        <v>358</v>
      </c>
      <c r="BM814" s="216" t="s">
        <v>1139</v>
      </c>
    </row>
    <row r="815" s="2" customFormat="1" ht="24.15" customHeight="1">
      <c r="A815" s="37"/>
      <c r="B815" s="168"/>
      <c r="C815" s="204" t="s">
        <v>1140</v>
      </c>
      <c r="D815" s="204" t="s">
        <v>285</v>
      </c>
      <c r="E815" s="205" t="s">
        <v>1141</v>
      </c>
      <c r="F815" s="206" t="s">
        <v>1142</v>
      </c>
      <c r="G815" s="207" t="s">
        <v>979</v>
      </c>
      <c r="H815" s="255"/>
      <c r="I815" s="209"/>
      <c r="J815" s="210">
        <f>ROUND(I815*H815,2)</f>
        <v>0</v>
      </c>
      <c r="K815" s="211"/>
      <c r="L815" s="38"/>
      <c r="M815" s="212" t="s">
        <v>1</v>
      </c>
      <c r="N815" s="213" t="s">
        <v>41</v>
      </c>
      <c r="O815" s="81"/>
      <c r="P815" s="214">
        <f>O815*H815</f>
        <v>0</v>
      </c>
      <c r="Q815" s="214">
        <v>0</v>
      </c>
      <c r="R815" s="214">
        <f>Q815*H815</f>
        <v>0</v>
      </c>
      <c r="S815" s="214">
        <v>0</v>
      </c>
      <c r="T815" s="215">
        <f>S815*H815</f>
        <v>0</v>
      </c>
      <c r="U815" s="37"/>
      <c r="V815" s="37"/>
      <c r="W815" s="37"/>
      <c r="X815" s="37"/>
      <c r="Y815" s="37"/>
      <c r="Z815" s="37"/>
      <c r="AA815" s="37"/>
      <c r="AB815" s="37"/>
      <c r="AC815" s="37"/>
      <c r="AD815" s="37"/>
      <c r="AE815" s="37"/>
      <c r="AR815" s="216" t="s">
        <v>358</v>
      </c>
      <c r="AT815" s="216" t="s">
        <v>285</v>
      </c>
      <c r="AU815" s="216" t="s">
        <v>87</v>
      </c>
      <c r="AY815" s="18" t="s">
        <v>283</v>
      </c>
      <c r="BE815" s="217">
        <f>IF(N815="základná",J815,0)</f>
        <v>0</v>
      </c>
      <c r="BF815" s="217">
        <f>IF(N815="znížená",J815,0)</f>
        <v>0</v>
      </c>
      <c r="BG815" s="217">
        <f>IF(N815="zákl. prenesená",J815,0)</f>
        <v>0</v>
      </c>
      <c r="BH815" s="217">
        <f>IF(N815="zníž. prenesená",J815,0)</f>
        <v>0</v>
      </c>
      <c r="BI815" s="217">
        <f>IF(N815="nulová",J815,0)</f>
        <v>0</v>
      </c>
      <c r="BJ815" s="18" t="s">
        <v>87</v>
      </c>
      <c r="BK815" s="217">
        <f>ROUND(I815*H815,2)</f>
        <v>0</v>
      </c>
      <c r="BL815" s="18" t="s">
        <v>358</v>
      </c>
      <c r="BM815" s="216" t="s">
        <v>1143</v>
      </c>
    </row>
    <row r="816" s="12" customFormat="1" ht="22.8" customHeight="1">
      <c r="A816" s="12"/>
      <c r="B816" s="191"/>
      <c r="C816" s="12"/>
      <c r="D816" s="192" t="s">
        <v>74</v>
      </c>
      <c r="E816" s="202" t="s">
        <v>1144</v>
      </c>
      <c r="F816" s="202" t="s">
        <v>1145</v>
      </c>
      <c r="G816" s="12"/>
      <c r="H816" s="12"/>
      <c r="I816" s="194"/>
      <c r="J816" s="203">
        <f>BK816</f>
        <v>0</v>
      </c>
      <c r="K816" s="12"/>
      <c r="L816" s="191"/>
      <c r="M816" s="196"/>
      <c r="N816" s="197"/>
      <c r="O816" s="197"/>
      <c r="P816" s="198">
        <f>SUM(P817:P851)</f>
        <v>0</v>
      </c>
      <c r="Q816" s="197"/>
      <c r="R816" s="198">
        <f>SUM(R817:R851)</f>
        <v>9.286657742400001</v>
      </c>
      <c r="S816" s="197"/>
      <c r="T816" s="199">
        <f>SUM(T817:T851)</f>
        <v>0.79713659999999997</v>
      </c>
      <c r="U816" s="12"/>
      <c r="V816" s="12"/>
      <c r="W816" s="12"/>
      <c r="X816" s="12"/>
      <c r="Y816" s="12"/>
      <c r="Z816" s="12"/>
      <c r="AA816" s="12"/>
      <c r="AB816" s="12"/>
      <c r="AC816" s="12"/>
      <c r="AD816" s="12"/>
      <c r="AE816" s="12"/>
      <c r="AR816" s="192" t="s">
        <v>87</v>
      </c>
      <c r="AT816" s="200" t="s">
        <v>74</v>
      </c>
      <c r="AU816" s="200" t="s">
        <v>82</v>
      </c>
      <c r="AY816" s="192" t="s">
        <v>283</v>
      </c>
      <c r="BK816" s="201">
        <f>SUM(BK817:BK851)</f>
        <v>0</v>
      </c>
    </row>
    <row r="817" s="2" customFormat="1" ht="33" customHeight="1">
      <c r="A817" s="37"/>
      <c r="B817" s="168"/>
      <c r="C817" s="204" t="s">
        <v>1146</v>
      </c>
      <c r="D817" s="253" t="s">
        <v>285</v>
      </c>
      <c r="E817" s="205" t="s">
        <v>1147</v>
      </c>
      <c r="F817" s="206" t="s">
        <v>1148</v>
      </c>
      <c r="G817" s="207" t="s">
        <v>288</v>
      </c>
      <c r="H817" s="208">
        <v>145.31999999999999</v>
      </c>
      <c r="I817" s="209"/>
      <c r="J817" s="210">
        <f>ROUND(I817*H817,2)</f>
        <v>0</v>
      </c>
      <c r="K817" s="211"/>
      <c r="L817" s="38"/>
      <c r="M817" s="212" t="s">
        <v>1</v>
      </c>
      <c r="N817" s="213" t="s">
        <v>41</v>
      </c>
      <c r="O817" s="81"/>
      <c r="P817" s="214">
        <f>O817*H817</f>
        <v>0</v>
      </c>
      <c r="Q817" s="214">
        <v>0.022067320000000001</v>
      </c>
      <c r="R817" s="214">
        <f>Q817*H817</f>
        <v>3.2068229424000001</v>
      </c>
      <c r="S817" s="214">
        <v>0</v>
      </c>
      <c r="T817" s="215">
        <f>S817*H817</f>
        <v>0</v>
      </c>
      <c r="U817" s="37"/>
      <c r="V817" s="37"/>
      <c r="W817" s="37"/>
      <c r="X817" s="37"/>
      <c r="Y817" s="37"/>
      <c r="Z817" s="37"/>
      <c r="AA817" s="37"/>
      <c r="AB817" s="37"/>
      <c r="AC817" s="37"/>
      <c r="AD817" s="37"/>
      <c r="AE817" s="37"/>
      <c r="AR817" s="216" t="s">
        <v>358</v>
      </c>
      <c r="AT817" s="216" t="s">
        <v>285</v>
      </c>
      <c r="AU817" s="216" t="s">
        <v>87</v>
      </c>
      <c r="AY817" s="18" t="s">
        <v>283</v>
      </c>
      <c r="BE817" s="217">
        <f>IF(N817="základná",J817,0)</f>
        <v>0</v>
      </c>
      <c r="BF817" s="217">
        <f>IF(N817="znížená",J817,0)</f>
        <v>0</v>
      </c>
      <c r="BG817" s="217">
        <f>IF(N817="zákl. prenesená",J817,0)</f>
        <v>0</v>
      </c>
      <c r="BH817" s="217">
        <f>IF(N817="zníž. prenesená",J817,0)</f>
        <v>0</v>
      </c>
      <c r="BI817" s="217">
        <f>IF(N817="nulová",J817,0)</f>
        <v>0</v>
      </c>
      <c r="BJ817" s="18" t="s">
        <v>87</v>
      </c>
      <c r="BK817" s="217">
        <f>ROUND(I817*H817,2)</f>
        <v>0</v>
      </c>
      <c r="BL817" s="18" t="s">
        <v>358</v>
      </c>
      <c r="BM817" s="216" t="s">
        <v>1149</v>
      </c>
    </row>
    <row r="818" s="15" customFormat="1">
      <c r="A818" s="15"/>
      <c r="B818" s="235"/>
      <c r="C818" s="15"/>
      <c r="D818" s="219" t="s">
        <v>291</v>
      </c>
      <c r="E818" s="236" t="s">
        <v>1</v>
      </c>
      <c r="F818" s="237" t="s">
        <v>404</v>
      </c>
      <c r="G818" s="15"/>
      <c r="H818" s="236" t="s">
        <v>1</v>
      </c>
      <c r="I818" s="238"/>
      <c r="J818" s="15"/>
      <c r="K818" s="15"/>
      <c r="L818" s="235"/>
      <c r="M818" s="239"/>
      <c r="N818" s="240"/>
      <c r="O818" s="240"/>
      <c r="P818" s="240"/>
      <c r="Q818" s="240"/>
      <c r="R818" s="240"/>
      <c r="S818" s="240"/>
      <c r="T818" s="241"/>
      <c r="U818" s="15"/>
      <c r="V818" s="15"/>
      <c r="W818" s="15"/>
      <c r="X818" s="15"/>
      <c r="Y818" s="15"/>
      <c r="Z818" s="15"/>
      <c r="AA818" s="15"/>
      <c r="AB818" s="15"/>
      <c r="AC818" s="15"/>
      <c r="AD818" s="15"/>
      <c r="AE818" s="15"/>
      <c r="AT818" s="236" t="s">
        <v>291</v>
      </c>
      <c r="AU818" s="236" t="s">
        <v>87</v>
      </c>
      <c r="AV818" s="15" t="s">
        <v>82</v>
      </c>
      <c r="AW818" s="15" t="s">
        <v>31</v>
      </c>
      <c r="AX818" s="15" t="s">
        <v>75</v>
      </c>
      <c r="AY818" s="236" t="s">
        <v>283</v>
      </c>
    </row>
    <row r="819" s="13" customFormat="1">
      <c r="A819" s="13"/>
      <c r="B819" s="218"/>
      <c r="C819" s="13"/>
      <c r="D819" s="219" t="s">
        <v>291</v>
      </c>
      <c r="E819" s="220" t="s">
        <v>1</v>
      </c>
      <c r="F819" s="221" t="s">
        <v>1150</v>
      </c>
      <c r="G819" s="13"/>
      <c r="H819" s="222">
        <v>24.359999999999999</v>
      </c>
      <c r="I819" s="223"/>
      <c r="J819" s="13"/>
      <c r="K819" s="13"/>
      <c r="L819" s="218"/>
      <c r="M819" s="224"/>
      <c r="N819" s="225"/>
      <c r="O819" s="225"/>
      <c r="P819" s="225"/>
      <c r="Q819" s="225"/>
      <c r="R819" s="225"/>
      <c r="S819" s="225"/>
      <c r="T819" s="226"/>
      <c r="U819" s="13"/>
      <c r="V819" s="13"/>
      <c r="W819" s="13"/>
      <c r="X819" s="13"/>
      <c r="Y819" s="13"/>
      <c r="Z819" s="13"/>
      <c r="AA819" s="13"/>
      <c r="AB819" s="13"/>
      <c r="AC819" s="13"/>
      <c r="AD819" s="13"/>
      <c r="AE819" s="13"/>
      <c r="AT819" s="220" t="s">
        <v>291</v>
      </c>
      <c r="AU819" s="220" t="s">
        <v>87</v>
      </c>
      <c r="AV819" s="13" t="s">
        <v>87</v>
      </c>
      <c r="AW819" s="13" t="s">
        <v>31</v>
      </c>
      <c r="AX819" s="13" t="s">
        <v>75</v>
      </c>
      <c r="AY819" s="220" t="s">
        <v>283</v>
      </c>
    </row>
    <row r="820" s="13" customFormat="1">
      <c r="A820" s="13"/>
      <c r="B820" s="218"/>
      <c r="C820" s="13"/>
      <c r="D820" s="219" t="s">
        <v>291</v>
      </c>
      <c r="E820" s="220" t="s">
        <v>1</v>
      </c>
      <c r="F820" s="221" t="s">
        <v>1151</v>
      </c>
      <c r="G820" s="13"/>
      <c r="H820" s="222">
        <v>17.920000000000002</v>
      </c>
      <c r="I820" s="223"/>
      <c r="J820" s="13"/>
      <c r="K820" s="13"/>
      <c r="L820" s="218"/>
      <c r="M820" s="224"/>
      <c r="N820" s="225"/>
      <c r="O820" s="225"/>
      <c r="P820" s="225"/>
      <c r="Q820" s="225"/>
      <c r="R820" s="225"/>
      <c r="S820" s="225"/>
      <c r="T820" s="226"/>
      <c r="U820" s="13"/>
      <c r="V820" s="13"/>
      <c r="W820" s="13"/>
      <c r="X820" s="13"/>
      <c r="Y820" s="13"/>
      <c r="Z820" s="13"/>
      <c r="AA820" s="13"/>
      <c r="AB820" s="13"/>
      <c r="AC820" s="13"/>
      <c r="AD820" s="13"/>
      <c r="AE820" s="13"/>
      <c r="AT820" s="220" t="s">
        <v>291</v>
      </c>
      <c r="AU820" s="220" t="s">
        <v>87</v>
      </c>
      <c r="AV820" s="13" t="s">
        <v>87</v>
      </c>
      <c r="AW820" s="13" t="s">
        <v>31</v>
      </c>
      <c r="AX820" s="13" t="s">
        <v>75</v>
      </c>
      <c r="AY820" s="220" t="s">
        <v>283</v>
      </c>
    </row>
    <row r="821" s="13" customFormat="1">
      <c r="A821" s="13"/>
      <c r="B821" s="218"/>
      <c r="C821" s="13"/>
      <c r="D821" s="219" t="s">
        <v>291</v>
      </c>
      <c r="E821" s="220" t="s">
        <v>1</v>
      </c>
      <c r="F821" s="221" t="s">
        <v>1152</v>
      </c>
      <c r="G821" s="13"/>
      <c r="H821" s="222">
        <v>17.920000000000002</v>
      </c>
      <c r="I821" s="223"/>
      <c r="J821" s="13"/>
      <c r="K821" s="13"/>
      <c r="L821" s="218"/>
      <c r="M821" s="224"/>
      <c r="N821" s="225"/>
      <c r="O821" s="225"/>
      <c r="P821" s="225"/>
      <c r="Q821" s="225"/>
      <c r="R821" s="225"/>
      <c r="S821" s="225"/>
      <c r="T821" s="226"/>
      <c r="U821" s="13"/>
      <c r="V821" s="13"/>
      <c r="W821" s="13"/>
      <c r="X821" s="13"/>
      <c r="Y821" s="13"/>
      <c r="Z821" s="13"/>
      <c r="AA821" s="13"/>
      <c r="AB821" s="13"/>
      <c r="AC821" s="13"/>
      <c r="AD821" s="13"/>
      <c r="AE821" s="13"/>
      <c r="AT821" s="220" t="s">
        <v>291</v>
      </c>
      <c r="AU821" s="220" t="s">
        <v>87</v>
      </c>
      <c r="AV821" s="13" t="s">
        <v>87</v>
      </c>
      <c r="AW821" s="13" t="s">
        <v>31</v>
      </c>
      <c r="AX821" s="13" t="s">
        <v>75</v>
      </c>
      <c r="AY821" s="220" t="s">
        <v>283</v>
      </c>
    </row>
    <row r="822" s="13" customFormat="1">
      <c r="A822" s="13"/>
      <c r="B822" s="218"/>
      <c r="C822" s="13"/>
      <c r="D822" s="219" t="s">
        <v>291</v>
      </c>
      <c r="E822" s="220" t="s">
        <v>1</v>
      </c>
      <c r="F822" s="221" t="s">
        <v>1153</v>
      </c>
      <c r="G822" s="13"/>
      <c r="H822" s="222">
        <v>17.920000000000002</v>
      </c>
      <c r="I822" s="223"/>
      <c r="J822" s="13"/>
      <c r="K822" s="13"/>
      <c r="L822" s="218"/>
      <c r="M822" s="224"/>
      <c r="N822" s="225"/>
      <c r="O822" s="225"/>
      <c r="P822" s="225"/>
      <c r="Q822" s="225"/>
      <c r="R822" s="225"/>
      <c r="S822" s="225"/>
      <c r="T822" s="226"/>
      <c r="U822" s="13"/>
      <c r="V822" s="13"/>
      <c r="W822" s="13"/>
      <c r="X822" s="13"/>
      <c r="Y822" s="13"/>
      <c r="Z822" s="13"/>
      <c r="AA822" s="13"/>
      <c r="AB822" s="13"/>
      <c r="AC822" s="13"/>
      <c r="AD822" s="13"/>
      <c r="AE822" s="13"/>
      <c r="AT822" s="220" t="s">
        <v>291</v>
      </c>
      <c r="AU822" s="220" t="s">
        <v>87</v>
      </c>
      <c r="AV822" s="13" t="s">
        <v>87</v>
      </c>
      <c r="AW822" s="13" t="s">
        <v>31</v>
      </c>
      <c r="AX822" s="13" t="s">
        <v>75</v>
      </c>
      <c r="AY822" s="220" t="s">
        <v>283</v>
      </c>
    </row>
    <row r="823" s="13" customFormat="1">
      <c r="A823" s="13"/>
      <c r="B823" s="218"/>
      <c r="C823" s="13"/>
      <c r="D823" s="219" t="s">
        <v>291</v>
      </c>
      <c r="E823" s="220" t="s">
        <v>1</v>
      </c>
      <c r="F823" s="221" t="s">
        <v>1154</v>
      </c>
      <c r="G823" s="13"/>
      <c r="H823" s="222">
        <v>17.920000000000002</v>
      </c>
      <c r="I823" s="223"/>
      <c r="J823" s="13"/>
      <c r="K823" s="13"/>
      <c r="L823" s="218"/>
      <c r="M823" s="224"/>
      <c r="N823" s="225"/>
      <c r="O823" s="225"/>
      <c r="P823" s="225"/>
      <c r="Q823" s="225"/>
      <c r="R823" s="225"/>
      <c r="S823" s="225"/>
      <c r="T823" s="226"/>
      <c r="U823" s="13"/>
      <c r="V823" s="13"/>
      <c r="W823" s="13"/>
      <c r="X823" s="13"/>
      <c r="Y823" s="13"/>
      <c r="Z823" s="13"/>
      <c r="AA823" s="13"/>
      <c r="AB823" s="13"/>
      <c r="AC823" s="13"/>
      <c r="AD823" s="13"/>
      <c r="AE823" s="13"/>
      <c r="AT823" s="220" t="s">
        <v>291</v>
      </c>
      <c r="AU823" s="220" t="s">
        <v>87</v>
      </c>
      <c r="AV823" s="13" t="s">
        <v>87</v>
      </c>
      <c r="AW823" s="13" t="s">
        <v>31</v>
      </c>
      <c r="AX823" s="13" t="s">
        <v>75</v>
      </c>
      <c r="AY823" s="220" t="s">
        <v>283</v>
      </c>
    </row>
    <row r="824" s="15" customFormat="1">
      <c r="A824" s="15"/>
      <c r="B824" s="235"/>
      <c r="C824" s="15"/>
      <c r="D824" s="219" t="s">
        <v>291</v>
      </c>
      <c r="E824" s="236" t="s">
        <v>1</v>
      </c>
      <c r="F824" s="237" t="s">
        <v>362</v>
      </c>
      <c r="G824" s="15"/>
      <c r="H824" s="236" t="s">
        <v>1</v>
      </c>
      <c r="I824" s="238"/>
      <c r="J824" s="15"/>
      <c r="K824" s="15"/>
      <c r="L824" s="235"/>
      <c r="M824" s="239"/>
      <c r="N824" s="240"/>
      <c r="O824" s="240"/>
      <c r="P824" s="240"/>
      <c r="Q824" s="240"/>
      <c r="R824" s="240"/>
      <c r="S824" s="240"/>
      <c r="T824" s="241"/>
      <c r="U824" s="15"/>
      <c r="V824" s="15"/>
      <c r="W824" s="15"/>
      <c r="X824" s="15"/>
      <c r="Y824" s="15"/>
      <c r="Z824" s="15"/>
      <c r="AA824" s="15"/>
      <c r="AB824" s="15"/>
      <c r="AC824" s="15"/>
      <c r="AD824" s="15"/>
      <c r="AE824" s="15"/>
      <c r="AT824" s="236" t="s">
        <v>291</v>
      </c>
      <c r="AU824" s="236" t="s">
        <v>87</v>
      </c>
      <c r="AV824" s="15" t="s">
        <v>82</v>
      </c>
      <c r="AW824" s="15" t="s">
        <v>31</v>
      </c>
      <c r="AX824" s="15" t="s">
        <v>75</v>
      </c>
      <c r="AY824" s="236" t="s">
        <v>283</v>
      </c>
    </row>
    <row r="825" s="13" customFormat="1">
      <c r="A825" s="13"/>
      <c r="B825" s="218"/>
      <c r="C825" s="13"/>
      <c r="D825" s="219" t="s">
        <v>291</v>
      </c>
      <c r="E825" s="220" t="s">
        <v>1</v>
      </c>
      <c r="F825" s="221" t="s">
        <v>1155</v>
      </c>
      <c r="G825" s="13"/>
      <c r="H825" s="222">
        <v>49.280000000000001</v>
      </c>
      <c r="I825" s="223"/>
      <c r="J825" s="13"/>
      <c r="K825" s="13"/>
      <c r="L825" s="218"/>
      <c r="M825" s="224"/>
      <c r="N825" s="225"/>
      <c r="O825" s="225"/>
      <c r="P825" s="225"/>
      <c r="Q825" s="225"/>
      <c r="R825" s="225"/>
      <c r="S825" s="225"/>
      <c r="T825" s="226"/>
      <c r="U825" s="13"/>
      <c r="V825" s="13"/>
      <c r="W825" s="13"/>
      <c r="X825" s="13"/>
      <c r="Y825" s="13"/>
      <c r="Z825" s="13"/>
      <c r="AA825" s="13"/>
      <c r="AB825" s="13"/>
      <c r="AC825" s="13"/>
      <c r="AD825" s="13"/>
      <c r="AE825" s="13"/>
      <c r="AT825" s="220" t="s">
        <v>291</v>
      </c>
      <c r="AU825" s="220" t="s">
        <v>87</v>
      </c>
      <c r="AV825" s="13" t="s">
        <v>87</v>
      </c>
      <c r="AW825" s="13" t="s">
        <v>31</v>
      </c>
      <c r="AX825" s="13" t="s">
        <v>75</v>
      </c>
      <c r="AY825" s="220" t="s">
        <v>283</v>
      </c>
    </row>
    <row r="826" s="14" customFormat="1">
      <c r="A826" s="14"/>
      <c r="B826" s="227"/>
      <c r="C826" s="14"/>
      <c r="D826" s="219" t="s">
        <v>291</v>
      </c>
      <c r="E826" s="228" t="s">
        <v>1</v>
      </c>
      <c r="F826" s="229" t="s">
        <v>293</v>
      </c>
      <c r="G826" s="14"/>
      <c r="H826" s="230">
        <v>145.31999999999999</v>
      </c>
      <c r="I826" s="231"/>
      <c r="J826" s="14"/>
      <c r="K826" s="14"/>
      <c r="L826" s="227"/>
      <c r="M826" s="232"/>
      <c r="N826" s="233"/>
      <c r="O826" s="233"/>
      <c r="P826" s="233"/>
      <c r="Q826" s="233"/>
      <c r="R826" s="233"/>
      <c r="S826" s="233"/>
      <c r="T826" s="234"/>
      <c r="U826" s="14"/>
      <c r="V826" s="14"/>
      <c r="W826" s="14"/>
      <c r="X826" s="14"/>
      <c r="Y826" s="14"/>
      <c r="Z826" s="14"/>
      <c r="AA826" s="14"/>
      <c r="AB826" s="14"/>
      <c r="AC826" s="14"/>
      <c r="AD826" s="14"/>
      <c r="AE826" s="14"/>
      <c r="AT826" s="228" t="s">
        <v>291</v>
      </c>
      <c r="AU826" s="228" t="s">
        <v>87</v>
      </c>
      <c r="AV826" s="14" t="s">
        <v>289</v>
      </c>
      <c r="AW826" s="14" t="s">
        <v>31</v>
      </c>
      <c r="AX826" s="14" t="s">
        <v>82</v>
      </c>
      <c r="AY826" s="228" t="s">
        <v>283</v>
      </c>
    </row>
    <row r="827" s="2" customFormat="1" ht="33" customHeight="1">
      <c r="A827" s="37"/>
      <c r="B827" s="168"/>
      <c r="C827" s="204" t="s">
        <v>1156</v>
      </c>
      <c r="D827" s="204" t="s">
        <v>285</v>
      </c>
      <c r="E827" s="205" t="s">
        <v>1157</v>
      </c>
      <c r="F827" s="206" t="s">
        <v>1158</v>
      </c>
      <c r="G827" s="207" t="s">
        <v>288</v>
      </c>
      <c r="H827" s="208">
        <v>6.7199999999999998</v>
      </c>
      <c r="I827" s="209"/>
      <c r="J827" s="210">
        <f>ROUND(I827*H827,2)</f>
        <v>0</v>
      </c>
      <c r="K827" s="211"/>
      <c r="L827" s="38"/>
      <c r="M827" s="212" t="s">
        <v>1</v>
      </c>
      <c r="N827" s="213" t="s">
        <v>41</v>
      </c>
      <c r="O827" s="81"/>
      <c r="P827" s="214">
        <f>O827*H827</f>
        <v>0</v>
      </c>
      <c r="Q827" s="214">
        <v>0</v>
      </c>
      <c r="R827" s="214">
        <f>Q827*H827</f>
        <v>0</v>
      </c>
      <c r="S827" s="214">
        <v>0.054469999999999998</v>
      </c>
      <c r="T827" s="215">
        <f>S827*H827</f>
        <v>0.36603839999999999</v>
      </c>
      <c r="U827" s="37"/>
      <c r="V827" s="37"/>
      <c r="W827" s="37"/>
      <c r="X827" s="37"/>
      <c r="Y827" s="37"/>
      <c r="Z827" s="37"/>
      <c r="AA827" s="37"/>
      <c r="AB827" s="37"/>
      <c r="AC827" s="37"/>
      <c r="AD827" s="37"/>
      <c r="AE827" s="37"/>
      <c r="AR827" s="216" t="s">
        <v>358</v>
      </c>
      <c r="AT827" s="216" t="s">
        <v>285</v>
      </c>
      <c r="AU827" s="216" t="s">
        <v>87</v>
      </c>
      <c r="AY827" s="18" t="s">
        <v>283</v>
      </c>
      <c r="BE827" s="217">
        <f>IF(N827="základná",J827,0)</f>
        <v>0</v>
      </c>
      <c r="BF827" s="217">
        <f>IF(N827="znížená",J827,0)</f>
        <v>0</v>
      </c>
      <c r="BG827" s="217">
        <f>IF(N827="zákl. prenesená",J827,0)</f>
        <v>0</v>
      </c>
      <c r="BH827" s="217">
        <f>IF(N827="zníž. prenesená",J827,0)</f>
        <v>0</v>
      </c>
      <c r="BI827" s="217">
        <f>IF(N827="nulová",J827,0)</f>
        <v>0</v>
      </c>
      <c r="BJ827" s="18" t="s">
        <v>87</v>
      </c>
      <c r="BK827" s="217">
        <f>ROUND(I827*H827,2)</f>
        <v>0</v>
      </c>
      <c r="BL827" s="18" t="s">
        <v>358</v>
      </c>
      <c r="BM827" s="216" t="s">
        <v>1159</v>
      </c>
    </row>
    <row r="828" s="15" customFormat="1">
      <c r="A828" s="15"/>
      <c r="B828" s="235"/>
      <c r="C828" s="15"/>
      <c r="D828" s="219" t="s">
        <v>291</v>
      </c>
      <c r="E828" s="236" t="s">
        <v>1</v>
      </c>
      <c r="F828" s="237" t="s">
        <v>1160</v>
      </c>
      <c r="G828" s="15"/>
      <c r="H828" s="236" t="s">
        <v>1</v>
      </c>
      <c r="I828" s="238"/>
      <c r="J828" s="15"/>
      <c r="K828" s="15"/>
      <c r="L828" s="235"/>
      <c r="M828" s="239"/>
      <c r="N828" s="240"/>
      <c r="O828" s="240"/>
      <c r="P828" s="240"/>
      <c r="Q828" s="240"/>
      <c r="R828" s="240"/>
      <c r="S828" s="240"/>
      <c r="T828" s="241"/>
      <c r="U828" s="15"/>
      <c r="V828" s="15"/>
      <c r="W828" s="15"/>
      <c r="X828" s="15"/>
      <c r="Y828" s="15"/>
      <c r="Z828" s="15"/>
      <c r="AA828" s="15"/>
      <c r="AB828" s="15"/>
      <c r="AC828" s="15"/>
      <c r="AD828" s="15"/>
      <c r="AE828" s="15"/>
      <c r="AT828" s="236" t="s">
        <v>291</v>
      </c>
      <c r="AU828" s="236" t="s">
        <v>87</v>
      </c>
      <c r="AV828" s="15" t="s">
        <v>82</v>
      </c>
      <c r="AW828" s="15" t="s">
        <v>31</v>
      </c>
      <c r="AX828" s="15" t="s">
        <v>75</v>
      </c>
      <c r="AY828" s="236" t="s">
        <v>283</v>
      </c>
    </row>
    <row r="829" s="13" customFormat="1">
      <c r="A829" s="13"/>
      <c r="B829" s="218"/>
      <c r="C829" s="13"/>
      <c r="D829" s="219" t="s">
        <v>291</v>
      </c>
      <c r="E829" s="220" t="s">
        <v>1</v>
      </c>
      <c r="F829" s="221" t="s">
        <v>1161</v>
      </c>
      <c r="G829" s="13"/>
      <c r="H829" s="222">
        <v>6.7199999999999998</v>
      </c>
      <c r="I829" s="223"/>
      <c r="J829" s="13"/>
      <c r="K829" s="13"/>
      <c r="L829" s="218"/>
      <c r="M829" s="224"/>
      <c r="N829" s="225"/>
      <c r="O829" s="225"/>
      <c r="P829" s="225"/>
      <c r="Q829" s="225"/>
      <c r="R829" s="225"/>
      <c r="S829" s="225"/>
      <c r="T829" s="226"/>
      <c r="U829" s="13"/>
      <c r="V829" s="13"/>
      <c r="W829" s="13"/>
      <c r="X829" s="13"/>
      <c r="Y829" s="13"/>
      <c r="Z829" s="13"/>
      <c r="AA829" s="13"/>
      <c r="AB829" s="13"/>
      <c r="AC829" s="13"/>
      <c r="AD829" s="13"/>
      <c r="AE829" s="13"/>
      <c r="AT829" s="220" t="s">
        <v>291</v>
      </c>
      <c r="AU829" s="220" t="s">
        <v>87</v>
      </c>
      <c r="AV829" s="13" t="s">
        <v>87</v>
      </c>
      <c r="AW829" s="13" t="s">
        <v>31</v>
      </c>
      <c r="AX829" s="13" t="s">
        <v>82</v>
      </c>
      <c r="AY829" s="220" t="s">
        <v>283</v>
      </c>
    </row>
    <row r="830" s="2" customFormat="1" ht="37.8" customHeight="1">
      <c r="A830" s="37"/>
      <c r="B830" s="168"/>
      <c r="C830" s="204" t="s">
        <v>1162</v>
      </c>
      <c r="D830" s="204" t="s">
        <v>285</v>
      </c>
      <c r="E830" s="205" t="s">
        <v>1163</v>
      </c>
      <c r="F830" s="206" t="s">
        <v>1164</v>
      </c>
      <c r="G830" s="207" t="s">
        <v>288</v>
      </c>
      <c r="H830" s="208">
        <v>762.84000000000003</v>
      </c>
      <c r="I830" s="209"/>
      <c r="J830" s="210">
        <f>ROUND(I830*H830,2)</f>
        <v>0</v>
      </c>
      <c r="K830" s="211"/>
      <c r="L830" s="38"/>
      <c r="M830" s="212" t="s">
        <v>1</v>
      </c>
      <c r="N830" s="213" t="s">
        <v>41</v>
      </c>
      <c r="O830" s="81"/>
      <c r="P830" s="214">
        <f>O830*H830</f>
        <v>0</v>
      </c>
      <c r="Q830" s="214">
        <v>0.0079699999999999997</v>
      </c>
      <c r="R830" s="214">
        <f>Q830*H830</f>
        <v>6.0798348000000004</v>
      </c>
      <c r="S830" s="214">
        <v>0</v>
      </c>
      <c r="T830" s="215">
        <f>S830*H830</f>
        <v>0</v>
      </c>
      <c r="U830" s="37"/>
      <c r="V830" s="37"/>
      <c r="W830" s="37"/>
      <c r="X830" s="37"/>
      <c r="Y830" s="37"/>
      <c r="Z830" s="37"/>
      <c r="AA830" s="37"/>
      <c r="AB830" s="37"/>
      <c r="AC830" s="37"/>
      <c r="AD830" s="37"/>
      <c r="AE830" s="37"/>
      <c r="AR830" s="216" t="s">
        <v>358</v>
      </c>
      <c r="AT830" s="216" t="s">
        <v>285</v>
      </c>
      <c r="AU830" s="216" t="s">
        <v>87</v>
      </c>
      <c r="AY830" s="18" t="s">
        <v>283</v>
      </c>
      <c r="BE830" s="217">
        <f>IF(N830="základná",J830,0)</f>
        <v>0</v>
      </c>
      <c r="BF830" s="217">
        <f>IF(N830="znížená",J830,0)</f>
        <v>0</v>
      </c>
      <c r="BG830" s="217">
        <f>IF(N830="zákl. prenesená",J830,0)</f>
        <v>0</v>
      </c>
      <c r="BH830" s="217">
        <f>IF(N830="zníž. prenesená",J830,0)</f>
        <v>0</v>
      </c>
      <c r="BI830" s="217">
        <f>IF(N830="nulová",J830,0)</f>
        <v>0</v>
      </c>
      <c r="BJ830" s="18" t="s">
        <v>87</v>
      </c>
      <c r="BK830" s="217">
        <f>ROUND(I830*H830,2)</f>
        <v>0</v>
      </c>
      <c r="BL830" s="18" t="s">
        <v>358</v>
      </c>
      <c r="BM830" s="216" t="s">
        <v>1165</v>
      </c>
    </row>
    <row r="831" s="13" customFormat="1">
      <c r="A831" s="13"/>
      <c r="B831" s="218"/>
      <c r="C831" s="13"/>
      <c r="D831" s="219" t="s">
        <v>291</v>
      </c>
      <c r="E831" s="220" t="s">
        <v>1</v>
      </c>
      <c r="F831" s="221" t="s">
        <v>1166</v>
      </c>
      <c r="G831" s="13"/>
      <c r="H831" s="222">
        <v>51.539999999999999</v>
      </c>
      <c r="I831" s="223"/>
      <c r="J831" s="13"/>
      <c r="K831" s="13"/>
      <c r="L831" s="218"/>
      <c r="M831" s="224"/>
      <c r="N831" s="225"/>
      <c r="O831" s="225"/>
      <c r="P831" s="225"/>
      <c r="Q831" s="225"/>
      <c r="R831" s="225"/>
      <c r="S831" s="225"/>
      <c r="T831" s="226"/>
      <c r="U831" s="13"/>
      <c r="V831" s="13"/>
      <c r="W831" s="13"/>
      <c r="X831" s="13"/>
      <c r="Y831" s="13"/>
      <c r="Z831" s="13"/>
      <c r="AA831" s="13"/>
      <c r="AB831" s="13"/>
      <c r="AC831" s="13"/>
      <c r="AD831" s="13"/>
      <c r="AE831" s="13"/>
      <c r="AT831" s="220" t="s">
        <v>291</v>
      </c>
      <c r="AU831" s="220" t="s">
        <v>87</v>
      </c>
      <c r="AV831" s="13" t="s">
        <v>87</v>
      </c>
      <c r="AW831" s="13" t="s">
        <v>31</v>
      </c>
      <c r="AX831" s="13" t="s">
        <v>75</v>
      </c>
      <c r="AY831" s="220" t="s">
        <v>283</v>
      </c>
    </row>
    <row r="832" s="15" customFormat="1">
      <c r="A832" s="15"/>
      <c r="B832" s="235"/>
      <c r="C832" s="15"/>
      <c r="D832" s="219" t="s">
        <v>291</v>
      </c>
      <c r="E832" s="236" t="s">
        <v>1</v>
      </c>
      <c r="F832" s="237" t="s">
        <v>404</v>
      </c>
      <c r="G832" s="15"/>
      <c r="H832" s="236" t="s">
        <v>1</v>
      </c>
      <c r="I832" s="238"/>
      <c r="J832" s="15"/>
      <c r="K832" s="15"/>
      <c r="L832" s="235"/>
      <c r="M832" s="239"/>
      <c r="N832" s="240"/>
      <c r="O832" s="240"/>
      <c r="P832" s="240"/>
      <c r="Q832" s="240"/>
      <c r="R832" s="240"/>
      <c r="S832" s="240"/>
      <c r="T832" s="241"/>
      <c r="U832" s="15"/>
      <c r="V832" s="15"/>
      <c r="W832" s="15"/>
      <c r="X832" s="15"/>
      <c r="Y832" s="15"/>
      <c r="Z832" s="15"/>
      <c r="AA832" s="15"/>
      <c r="AB832" s="15"/>
      <c r="AC832" s="15"/>
      <c r="AD832" s="15"/>
      <c r="AE832" s="15"/>
      <c r="AT832" s="236" t="s">
        <v>291</v>
      </c>
      <c r="AU832" s="236" t="s">
        <v>87</v>
      </c>
      <c r="AV832" s="15" t="s">
        <v>82</v>
      </c>
      <c r="AW832" s="15" t="s">
        <v>31</v>
      </c>
      <c r="AX832" s="15" t="s">
        <v>75</v>
      </c>
      <c r="AY832" s="236" t="s">
        <v>283</v>
      </c>
    </row>
    <row r="833" s="13" customFormat="1">
      <c r="A833" s="13"/>
      <c r="B833" s="218"/>
      <c r="C833" s="13"/>
      <c r="D833" s="219" t="s">
        <v>291</v>
      </c>
      <c r="E833" s="220" t="s">
        <v>1</v>
      </c>
      <c r="F833" s="221" t="s">
        <v>1167</v>
      </c>
      <c r="G833" s="13"/>
      <c r="H833" s="222">
        <v>55.130000000000003</v>
      </c>
      <c r="I833" s="223"/>
      <c r="J833" s="13"/>
      <c r="K833" s="13"/>
      <c r="L833" s="218"/>
      <c r="M833" s="224"/>
      <c r="N833" s="225"/>
      <c r="O833" s="225"/>
      <c r="P833" s="225"/>
      <c r="Q833" s="225"/>
      <c r="R833" s="225"/>
      <c r="S833" s="225"/>
      <c r="T833" s="226"/>
      <c r="U833" s="13"/>
      <c r="V833" s="13"/>
      <c r="W833" s="13"/>
      <c r="X833" s="13"/>
      <c r="Y833" s="13"/>
      <c r="Z833" s="13"/>
      <c r="AA833" s="13"/>
      <c r="AB833" s="13"/>
      <c r="AC833" s="13"/>
      <c r="AD833" s="13"/>
      <c r="AE833" s="13"/>
      <c r="AT833" s="220" t="s">
        <v>291</v>
      </c>
      <c r="AU833" s="220" t="s">
        <v>87</v>
      </c>
      <c r="AV833" s="13" t="s">
        <v>87</v>
      </c>
      <c r="AW833" s="13" t="s">
        <v>31</v>
      </c>
      <c r="AX833" s="13" t="s">
        <v>75</v>
      </c>
      <c r="AY833" s="220" t="s">
        <v>283</v>
      </c>
    </row>
    <row r="834" s="13" customFormat="1">
      <c r="A834" s="13"/>
      <c r="B834" s="218"/>
      <c r="C834" s="13"/>
      <c r="D834" s="219" t="s">
        <v>291</v>
      </c>
      <c r="E834" s="220" t="s">
        <v>1</v>
      </c>
      <c r="F834" s="221" t="s">
        <v>1168</v>
      </c>
      <c r="G834" s="13"/>
      <c r="H834" s="222">
        <v>135.41999999999999</v>
      </c>
      <c r="I834" s="223"/>
      <c r="J834" s="13"/>
      <c r="K834" s="13"/>
      <c r="L834" s="218"/>
      <c r="M834" s="224"/>
      <c r="N834" s="225"/>
      <c r="O834" s="225"/>
      <c r="P834" s="225"/>
      <c r="Q834" s="225"/>
      <c r="R834" s="225"/>
      <c r="S834" s="225"/>
      <c r="T834" s="226"/>
      <c r="U834" s="13"/>
      <c r="V834" s="13"/>
      <c r="W834" s="13"/>
      <c r="X834" s="13"/>
      <c r="Y834" s="13"/>
      <c r="Z834" s="13"/>
      <c r="AA834" s="13"/>
      <c r="AB834" s="13"/>
      <c r="AC834" s="13"/>
      <c r="AD834" s="13"/>
      <c r="AE834" s="13"/>
      <c r="AT834" s="220" t="s">
        <v>291</v>
      </c>
      <c r="AU834" s="220" t="s">
        <v>87</v>
      </c>
      <c r="AV834" s="13" t="s">
        <v>87</v>
      </c>
      <c r="AW834" s="13" t="s">
        <v>31</v>
      </c>
      <c r="AX834" s="13" t="s">
        <v>75</v>
      </c>
      <c r="AY834" s="220" t="s">
        <v>283</v>
      </c>
    </row>
    <row r="835" s="13" customFormat="1">
      <c r="A835" s="13"/>
      <c r="B835" s="218"/>
      <c r="C835" s="13"/>
      <c r="D835" s="219" t="s">
        <v>291</v>
      </c>
      <c r="E835" s="220" t="s">
        <v>1</v>
      </c>
      <c r="F835" s="221" t="s">
        <v>1169</v>
      </c>
      <c r="G835" s="13"/>
      <c r="H835" s="222">
        <v>44.119999999999997</v>
      </c>
      <c r="I835" s="223"/>
      <c r="J835" s="13"/>
      <c r="K835" s="13"/>
      <c r="L835" s="218"/>
      <c r="M835" s="224"/>
      <c r="N835" s="225"/>
      <c r="O835" s="225"/>
      <c r="P835" s="225"/>
      <c r="Q835" s="225"/>
      <c r="R835" s="225"/>
      <c r="S835" s="225"/>
      <c r="T835" s="226"/>
      <c r="U835" s="13"/>
      <c r="V835" s="13"/>
      <c r="W835" s="13"/>
      <c r="X835" s="13"/>
      <c r="Y835" s="13"/>
      <c r="Z835" s="13"/>
      <c r="AA835" s="13"/>
      <c r="AB835" s="13"/>
      <c r="AC835" s="13"/>
      <c r="AD835" s="13"/>
      <c r="AE835" s="13"/>
      <c r="AT835" s="220" t="s">
        <v>291</v>
      </c>
      <c r="AU835" s="220" t="s">
        <v>87</v>
      </c>
      <c r="AV835" s="13" t="s">
        <v>87</v>
      </c>
      <c r="AW835" s="13" t="s">
        <v>31</v>
      </c>
      <c r="AX835" s="13" t="s">
        <v>75</v>
      </c>
      <c r="AY835" s="220" t="s">
        <v>283</v>
      </c>
    </row>
    <row r="836" s="15" customFormat="1">
      <c r="A836" s="15"/>
      <c r="B836" s="235"/>
      <c r="C836" s="15"/>
      <c r="D836" s="219" t="s">
        <v>291</v>
      </c>
      <c r="E836" s="236" t="s">
        <v>1</v>
      </c>
      <c r="F836" s="237" t="s">
        <v>413</v>
      </c>
      <c r="G836" s="15"/>
      <c r="H836" s="236" t="s">
        <v>1</v>
      </c>
      <c r="I836" s="238"/>
      <c r="J836" s="15"/>
      <c r="K836" s="15"/>
      <c r="L836" s="235"/>
      <c r="M836" s="239"/>
      <c r="N836" s="240"/>
      <c r="O836" s="240"/>
      <c r="P836" s="240"/>
      <c r="Q836" s="240"/>
      <c r="R836" s="240"/>
      <c r="S836" s="240"/>
      <c r="T836" s="241"/>
      <c r="U836" s="15"/>
      <c r="V836" s="15"/>
      <c r="W836" s="15"/>
      <c r="X836" s="15"/>
      <c r="Y836" s="15"/>
      <c r="Z836" s="15"/>
      <c r="AA836" s="15"/>
      <c r="AB836" s="15"/>
      <c r="AC836" s="15"/>
      <c r="AD836" s="15"/>
      <c r="AE836" s="15"/>
      <c r="AT836" s="236" t="s">
        <v>291</v>
      </c>
      <c r="AU836" s="236" t="s">
        <v>87</v>
      </c>
      <c r="AV836" s="15" t="s">
        <v>82</v>
      </c>
      <c r="AW836" s="15" t="s">
        <v>31</v>
      </c>
      <c r="AX836" s="15" t="s">
        <v>75</v>
      </c>
      <c r="AY836" s="236" t="s">
        <v>283</v>
      </c>
    </row>
    <row r="837" s="13" customFormat="1">
      <c r="A837" s="13"/>
      <c r="B837" s="218"/>
      <c r="C837" s="13"/>
      <c r="D837" s="219" t="s">
        <v>291</v>
      </c>
      <c r="E837" s="220" t="s">
        <v>1</v>
      </c>
      <c r="F837" s="221" t="s">
        <v>1170</v>
      </c>
      <c r="G837" s="13"/>
      <c r="H837" s="222">
        <v>85.239999999999995</v>
      </c>
      <c r="I837" s="223"/>
      <c r="J837" s="13"/>
      <c r="K837" s="13"/>
      <c r="L837" s="218"/>
      <c r="M837" s="224"/>
      <c r="N837" s="225"/>
      <c r="O837" s="225"/>
      <c r="P837" s="225"/>
      <c r="Q837" s="225"/>
      <c r="R837" s="225"/>
      <c r="S837" s="225"/>
      <c r="T837" s="226"/>
      <c r="U837" s="13"/>
      <c r="V837" s="13"/>
      <c r="W837" s="13"/>
      <c r="X837" s="13"/>
      <c r="Y837" s="13"/>
      <c r="Z837" s="13"/>
      <c r="AA837" s="13"/>
      <c r="AB837" s="13"/>
      <c r="AC837" s="13"/>
      <c r="AD837" s="13"/>
      <c r="AE837" s="13"/>
      <c r="AT837" s="220" t="s">
        <v>291</v>
      </c>
      <c r="AU837" s="220" t="s">
        <v>87</v>
      </c>
      <c r="AV837" s="13" t="s">
        <v>87</v>
      </c>
      <c r="AW837" s="13" t="s">
        <v>31</v>
      </c>
      <c r="AX837" s="13" t="s">
        <v>75</v>
      </c>
      <c r="AY837" s="220" t="s">
        <v>283</v>
      </c>
    </row>
    <row r="838" s="15" customFormat="1">
      <c r="A838" s="15"/>
      <c r="B838" s="235"/>
      <c r="C838" s="15"/>
      <c r="D838" s="219" t="s">
        <v>291</v>
      </c>
      <c r="E838" s="236" t="s">
        <v>1</v>
      </c>
      <c r="F838" s="237" t="s">
        <v>414</v>
      </c>
      <c r="G838" s="15"/>
      <c r="H838" s="236" t="s">
        <v>1</v>
      </c>
      <c r="I838" s="238"/>
      <c r="J838" s="15"/>
      <c r="K838" s="15"/>
      <c r="L838" s="235"/>
      <c r="M838" s="239"/>
      <c r="N838" s="240"/>
      <c r="O838" s="240"/>
      <c r="P838" s="240"/>
      <c r="Q838" s="240"/>
      <c r="R838" s="240"/>
      <c r="S838" s="240"/>
      <c r="T838" s="241"/>
      <c r="U838" s="15"/>
      <c r="V838" s="15"/>
      <c r="W838" s="15"/>
      <c r="X838" s="15"/>
      <c r="Y838" s="15"/>
      <c r="Z838" s="15"/>
      <c r="AA838" s="15"/>
      <c r="AB838" s="15"/>
      <c r="AC838" s="15"/>
      <c r="AD838" s="15"/>
      <c r="AE838" s="15"/>
      <c r="AT838" s="236" t="s">
        <v>291</v>
      </c>
      <c r="AU838" s="236" t="s">
        <v>87</v>
      </c>
      <c r="AV838" s="15" t="s">
        <v>82</v>
      </c>
      <c r="AW838" s="15" t="s">
        <v>31</v>
      </c>
      <c r="AX838" s="15" t="s">
        <v>75</v>
      </c>
      <c r="AY838" s="236" t="s">
        <v>283</v>
      </c>
    </row>
    <row r="839" s="13" customFormat="1">
      <c r="A839" s="13"/>
      <c r="B839" s="218"/>
      <c r="C839" s="13"/>
      <c r="D839" s="219" t="s">
        <v>291</v>
      </c>
      <c r="E839" s="220" t="s">
        <v>1</v>
      </c>
      <c r="F839" s="221" t="s">
        <v>1170</v>
      </c>
      <c r="G839" s="13"/>
      <c r="H839" s="222">
        <v>85.239999999999995</v>
      </c>
      <c r="I839" s="223"/>
      <c r="J839" s="13"/>
      <c r="K839" s="13"/>
      <c r="L839" s="218"/>
      <c r="M839" s="224"/>
      <c r="N839" s="225"/>
      <c r="O839" s="225"/>
      <c r="P839" s="225"/>
      <c r="Q839" s="225"/>
      <c r="R839" s="225"/>
      <c r="S839" s="225"/>
      <c r="T839" s="226"/>
      <c r="U839" s="13"/>
      <c r="V839" s="13"/>
      <c r="W839" s="13"/>
      <c r="X839" s="13"/>
      <c r="Y839" s="13"/>
      <c r="Z839" s="13"/>
      <c r="AA839" s="13"/>
      <c r="AB839" s="13"/>
      <c r="AC839" s="13"/>
      <c r="AD839" s="13"/>
      <c r="AE839" s="13"/>
      <c r="AT839" s="220" t="s">
        <v>291</v>
      </c>
      <c r="AU839" s="220" t="s">
        <v>87</v>
      </c>
      <c r="AV839" s="13" t="s">
        <v>87</v>
      </c>
      <c r="AW839" s="13" t="s">
        <v>31</v>
      </c>
      <c r="AX839" s="13" t="s">
        <v>75</v>
      </c>
      <c r="AY839" s="220" t="s">
        <v>283</v>
      </c>
    </row>
    <row r="840" s="15" customFormat="1">
      <c r="A840" s="15"/>
      <c r="B840" s="235"/>
      <c r="C840" s="15"/>
      <c r="D840" s="219" t="s">
        <v>291</v>
      </c>
      <c r="E840" s="236" t="s">
        <v>1</v>
      </c>
      <c r="F840" s="237" t="s">
        <v>415</v>
      </c>
      <c r="G840" s="15"/>
      <c r="H840" s="236" t="s">
        <v>1</v>
      </c>
      <c r="I840" s="238"/>
      <c r="J840" s="15"/>
      <c r="K840" s="15"/>
      <c r="L840" s="235"/>
      <c r="M840" s="239"/>
      <c r="N840" s="240"/>
      <c r="O840" s="240"/>
      <c r="P840" s="240"/>
      <c r="Q840" s="240"/>
      <c r="R840" s="240"/>
      <c r="S840" s="240"/>
      <c r="T840" s="241"/>
      <c r="U840" s="15"/>
      <c r="V840" s="15"/>
      <c r="W840" s="15"/>
      <c r="X840" s="15"/>
      <c r="Y840" s="15"/>
      <c r="Z840" s="15"/>
      <c r="AA840" s="15"/>
      <c r="AB840" s="15"/>
      <c r="AC840" s="15"/>
      <c r="AD840" s="15"/>
      <c r="AE840" s="15"/>
      <c r="AT840" s="236" t="s">
        <v>291</v>
      </c>
      <c r="AU840" s="236" t="s">
        <v>87</v>
      </c>
      <c r="AV840" s="15" t="s">
        <v>82</v>
      </c>
      <c r="AW840" s="15" t="s">
        <v>31</v>
      </c>
      <c r="AX840" s="15" t="s">
        <v>75</v>
      </c>
      <c r="AY840" s="236" t="s">
        <v>283</v>
      </c>
    </row>
    <row r="841" s="13" customFormat="1">
      <c r="A841" s="13"/>
      <c r="B841" s="218"/>
      <c r="C841" s="13"/>
      <c r="D841" s="219" t="s">
        <v>291</v>
      </c>
      <c r="E841" s="220" t="s">
        <v>1</v>
      </c>
      <c r="F841" s="221" t="s">
        <v>1170</v>
      </c>
      <c r="G841" s="13"/>
      <c r="H841" s="222">
        <v>85.239999999999995</v>
      </c>
      <c r="I841" s="223"/>
      <c r="J841" s="13"/>
      <c r="K841" s="13"/>
      <c r="L841" s="218"/>
      <c r="M841" s="224"/>
      <c r="N841" s="225"/>
      <c r="O841" s="225"/>
      <c r="P841" s="225"/>
      <c r="Q841" s="225"/>
      <c r="R841" s="225"/>
      <c r="S841" s="225"/>
      <c r="T841" s="226"/>
      <c r="U841" s="13"/>
      <c r="V841" s="13"/>
      <c r="W841" s="13"/>
      <c r="X841" s="13"/>
      <c r="Y841" s="13"/>
      <c r="Z841" s="13"/>
      <c r="AA841" s="13"/>
      <c r="AB841" s="13"/>
      <c r="AC841" s="13"/>
      <c r="AD841" s="13"/>
      <c r="AE841" s="13"/>
      <c r="AT841" s="220" t="s">
        <v>291</v>
      </c>
      <c r="AU841" s="220" t="s">
        <v>87</v>
      </c>
      <c r="AV841" s="13" t="s">
        <v>87</v>
      </c>
      <c r="AW841" s="13" t="s">
        <v>31</v>
      </c>
      <c r="AX841" s="13" t="s">
        <v>75</v>
      </c>
      <c r="AY841" s="220" t="s">
        <v>283</v>
      </c>
    </row>
    <row r="842" s="15" customFormat="1">
      <c r="A842" s="15"/>
      <c r="B842" s="235"/>
      <c r="C842" s="15"/>
      <c r="D842" s="219" t="s">
        <v>291</v>
      </c>
      <c r="E842" s="236" t="s">
        <v>1</v>
      </c>
      <c r="F842" s="237" t="s">
        <v>416</v>
      </c>
      <c r="G842" s="15"/>
      <c r="H842" s="236" t="s">
        <v>1</v>
      </c>
      <c r="I842" s="238"/>
      <c r="J842" s="15"/>
      <c r="K842" s="15"/>
      <c r="L842" s="235"/>
      <c r="M842" s="239"/>
      <c r="N842" s="240"/>
      <c r="O842" s="240"/>
      <c r="P842" s="240"/>
      <c r="Q842" s="240"/>
      <c r="R842" s="240"/>
      <c r="S842" s="240"/>
      <c r="T842" s="241"/>
      <c r="U842" s="15"/>
      <c r="V842" s="15"/>
      <c r="W842" s="15"/>
      <c r="X842" s="15"/>
      <c r="Y842" s="15"/>
      <c r="Z842" s="15"/>
      <c r="AA842" s="15"/>
      <c r="AB842" s="15"/>
      <c r="AC842" s="15"/>
      <c r="AD842" s="15"/>
      <c r="AE842" s="15"/>
      <c r="AT842" s="236" t="s">
        <v>291</v>
      </c>
      <c r="AU842" s="236" t="s">
        <v>87</v>
      </c>
      <c r="AV842" s="15" t="s">
        <v>82</v>
      </c>
      <c r="AW842" s="15" t="s">
        <v>31</v>
      </c>
      <c r="AX842" s="15" t="s">
        <v>75</v>
      </c>
      <c r="AY842" s="236" t="s">
        <v>283</v>
      </c>
    </row>
    <row r="843" s="13" customFormat="1">
      <c r="A843" s="13"/>
      <c r="B843" s="218"/>
      <c r="C843" s="13"/>
      <c r="D843" s="219" t="s">
        <v>291</v>
      </c>
      <c r="E843" s="220" t="s">
        <v>1</v>
      </c>
      <c r="F843" s="221" t="s">
        <v>1170</v>
      </c>
      <c r="G843" s="13"/>
      <c r="H843" s="222">
        <v>85.239999999999995</v>
      </c>
      <c r="I843" s="223"/>
      <c r="J843" s="13"/>
      <c r="K843" s="13"/>
      <c r="L843" s="218"/>
      <c r="M843" s="224"/>
      <c r="N843" s="225"/>
      <c r="O843" s="225"/>
      <c r="P843" s="225"/>
      <c r="Q843" s="225"/>
      <c r="R843" s="225"/>
      <c r="S843" s="225"/>
      <c r="T843" s="226"/>
      <c r="U843" s="13"/>
      <c r="V843" s="13"/>
      <c r="W843" s="13"/>
      <c r="X843" s="13"/>
      <c r="Y843" s="13"/>
      <c r="Z843" s="13"/>
      <c r="AA843" s="13"/>
      <c r="AB843" s="13"/>
      <c r="AC843" s="13"/>
      <c r="AD843" s="13"/>
      <c r="AE843" s="13"/>
      <c r="AT843" s="220" t="s">
        <v>291</v>
      </c>
      <c r="AU843" s="220" t="s">
        <v>87</v>
      </c>
      <c r="AV843" s="13" t="s">
        <v>87</v>
      </c>
      <c r="AW843" s="13" t="s">
        <v>31</v>
      </c>
      <c r="AX843" s="13" t="s">
        <v>75</v>
      </c>
      <c r="AY843" s="220" t="s">
        <v>283</v>
      </c>
    </row>
    <row r="844" s="15" customFormat="1">
      <c r="A844" s="15"/>
      <c r="B844" s="235"/>
      <c r="C844" s="15"/>
      <c r="D844" s="219" t="s">
        <v>291</v>
      </c>
      <c r="E844" s="236" t="s">
        <v>1</v>
      </c>
      <c r="F844" s="237" t="s">
        <v>362</v>
      </c>
      <c r="G844" s="15"/>
      <c r="H844" s="236" t="s">
        <v>1</v>
      </c>
      <c r="I844" s="238"/>
      <c r="J844" s="15"/>
      <c r="K844" s="15"/>
      <c r="L844" s="235"/>
      <c r="M844" s="239"/>
      <c r="N844" s="240"/>
      <c r="O844" s="240"/>
      <c r="P844" s="240"/>
      <c r="Q844" s="240"/>
      <c r="R844" s="240"/>
      <c r="S844" s="240"/>
      <c r="T844" s="241"/>
      <c r="U844" s="15"/>
      <c r="V844" s="15"/>
      <c r="W844" s="15"/>
      <c r="X844" s="15"/>
      <c r="Y844" s="15"/>
      <c r="Z844" s="15"/>
      <c r="AA844" s="15"/>
      <c r="AB844" s="15"/>
      <c r="AC844" s="15"/>
      <c r="AD844" s="15"/>
      <c r="AE844" s="15"/>
      <c r="AT844" s="236" t="s">
        <v>291</v>
      </c>
      <c r="AU844" s="236" t="s">
        <v>87</v>
      </c>
      <c r="AV844" s="15" t="s">
        <v>82</v>
      </c>
      <c r="AW844" s="15" t="s">
        <v>31</v>
      </c>
      <c r="AX844" s="15" t="s">
        <v>75</v>
      </c>
      <c r="AY844" s="236" t="s">
        <v>283</v>
      </c>
    </row>
    <row r="845" s="13" customFormat="1">
      <c r="A845" s="13"/>
      <c r="B845" s="218"/>
      <c r="C845" s="13"/>
      <c r="D845" s="219" t="s">
        <v>291</v>
      </c>
      <c r="E845" s="220" t="s">
        <v>1</v>
      </c>
      <c r="F845" s="221" t="s">
        <v>1171</v>
      </c>
      <c r="G845" s="13"/>
      <c r="H845" s="222">
        <v>135.66999999999999</v>
      </c>
      <c r="I845" s="223"/>
      <c r="J845" s="13"/>
      <c r="K845" s="13"/>
      <c r="L845" s="218"/>
      <c r="M845" s="224"/>
      <c r="N845" s="225"/>
      <c r="O845" s="225"/>
      <c r="P845" s="225"/>
      <c r="Q845" s="225"/>
      <c r="R845" s="225"/>
      <c r="S845" s="225"/>
      <c r="T845" s="226"/>
      <c r="U845" s="13"/>
      <c r="V845" s="13"/>
      <c r="W845" s="13"/>
      <c r="X845" s="13"/>
      <c r="Y845" s="13"/>
      <c r="Z845" s="13"/>
      <c r="AA845" s="13"/>
      <c r="AB845" s="13"/>
      <c r="AC845" s="13"/>
      <c r="AD845" s="13"/>
      <c r="AE845" s="13"/>
      <c r="AT845" s="220" t="s">
        <v>291</v>
      </c>
      <c r="AU845" s="220" t="s">
        <v>87</v>
      </c>
      <c r="AV845" s="13" t="s">
        <v>87</v>
      </c>
      <c r="AW845" s="13" t="s">
        <v>31</v>
      </c>
      <c r="AX845" s="13" t="s">
        <v>75</v>
      </c>
      <c r="AY845" s="220" t="s">
        <v>283</v>
      </c>
    </row>
    <row r="846" s="14" customFormat="1">
      <c r="A846" s="14"/>
      <c r="B846" s="227"/>
      <c r="C846" s="14"/>
      <c r="D846" s="219" t="s">
        <v>291</v>
      </c>
      <c r="E846" s="228" t="s">
        <v>1</v>
      </c>
      <c r="F846" s="229" t="s">
        <v>293</v>
      </c>
      <c r="G846" s="14"/>
      <c r="H846" s="230">
        <v>762.83999999999992</v>
      </c>
      <c r="I846" s="231"/>
      <c r="J846" s="14"/>
      <c r="K846" s="14"/>
      <c r="L846" s="227"/>
      <c r="M846" s="232"/>
      <c r="N846" s="233"/>
      <c r="O846" s="233"/>
      <c r="P846" s="233"/>
      <c r="Q846" s="233"/>
      <c r="R846" s="233"/>
      <c r="S846" s="233"/>
      <c r="T846" s="234"/>
      <c r="U846" s="14"/>
      <c r="V846" s="14"/>
      <c r="W846" s="14"/>
      <c r="X846" s="14"/>
      <c r="Y846" s="14"/>
      <c r="Z846" s="14"/>
      <c r="AA846" s="14"/>
      <c r="AB846" s="14"/>
      <c r="AC846" s="14"/>
      <c r="AD846" s="14"/>
      <c r="AE846" s="14"/>
      <c r="AT846" s="228" t="s">
        <v>291</v>
      </c>
      <c r="AU846" s="228" t="s">
        <v>87</v>
      </c>
      <c r="AV846" s="14" t="s">
        <v>289</v>
      </c>
      <c r="AW846" s="14" t="s">
        <v>31</v>
      </c>
      <c r="AX846" s="14" t="s">
        <v>82</v>
      </c>
      <c r="AY846" s="228" t="s">
        <v>283</v>
      </c>
    </row>
    <row r="847" s="2" customFormat="1" ht="37.8" customHeight="1">
      <c r="A847" s="37"/>
      <c r="B847" s="168"/>
      <c r="C847" s="204" t="s">
        <v>1172</v>
      </c>
      <c r="D847" s="204" t="s">
        <v>285</v>
      </c>
      <c r="E847" s="205" t="s">
        <v>1173</v>
      </c>
      <c r="F847" s="206" t="s">
        <v>1174</v>
      </c>
      <c r="G847" s="207" t="s">
        <v>288</v>
      </c>
      <c r="H847" s="208">
        <v>20.469999999999999</v>
      </c>
      <c r="I847" s="209"/>
      <c r="J847" s="210">
        <f>ROUND(I847*H847,2)</f>
        <v>0</v>
      </c>
      <c r="K847" s="211"/>
      <c r="L847" s="38"/>
      <c r="M847" s="212" t="s">
        <v>1</v>
      </c>
      <c r="N847" s="213" t="s">
        <v>41</v>
      </c>
      <c r="O847" s="81"/>
      <c r="P847" s="214">
        <f>O847*H847</f>
        <v>0</v>
      </c>
      <c r="Q847" s="214">
        <v>0</v>
      </c>
      <c r="R847" s="214">
        <f>Q847*H847</f>
        <v>0</v>
      </c>
      <c r="S847" s="214">
        <v>0.021059999999999999</v>
      </c>
      <c r="T847" s="215">
        <f>S847*H847</f>
        <v>0.43109819999999993</v>
      </c>
      <c r="U847" s="37"/>
      <c r="V847" s="37"/>
      <c r="W847" s="37"/>
      <c r="X847" s="37"/>
      <c r="Y847" s="37"/>
      <c r="Z847" s="37"/>
      <c r="AA847" s="37"/>
      <c r="AB847" s="37"/>
      <c r="AC847" s="37"/>
      <c r="AD847" s="37"/>
      <c r="AE847" s="37"/>
      <c r="AR847" s="216" t="s">
        <v>358</v>
      </c>
      <c r="AT847" s="216" t="s">
        <v>285</v>
      </c>
      <c r="AU847" s="216" t="s">
        <v>87</v>
      </c>
      <c r="AY847" s="18" t="s">
        <v>283</v>
      </c>
      <c r="BE847" s="217">
        <f>IF(N847="základná",J847,0)</f>
        <v>0</v>
      </c>
      <c r="BF847" s="217">
        <f>IF(N847="znížená",J847,0)</f>
        <v>0</v>
      </c>
      <c r="BG847" s="217">
        <f>IF(N847="zákl. prenesená",J847,0)</f>
        <v>0</v>
      </c>
      <c r="BH847" s="217">
        <f>IF(N847="zníž. prenesená",J847,0)</f>
        <v>0</v>
      </c>
      <c r="BI847" s="217">
        <f>IF(N847="nulová",J847,0)</f>
        <v>0</v>
      </c>
      <c r="BJ847" s="18" t="s">
        <v>87</v>
      </c>
      <c r="BK847" s="217">
        <f>ROUND(I847*H847,2)</f>
        <v>0</v>
      </c>
      <c r="BL847" s="18" t="s">
        <v>358</v>
      </c>
      <c r="BM847" s="216" t="s">
        <v>1175</v>
      </c>
    </row>
    <row r="848" s="13" customFormat="1">
      <c r="A848" s="13"/>
      <c r="B848" s="218"/>
      <c r="C848" s="13"/>
      <c r="D848" s="219" t="s">
        <v>291</v>
      </c>
      <c r="E848" s="220" t="s">
        <v>1</v>
      </c>
      <c r="F848" s="221" t="s">
        <v>1176</v>
      </c>
      <c r="G848" s="13"/>
      <c r="H848" s="222">
        <v>20.469999999999999</v>
      </c>
      <c r="I848" s="223"/>
      <c r="J848" s="13"/>
      <c r="K848" s="13"/>
      <c r="L848" s="218"/>
      <c r="M848" s="224"/>
      <c r="N848" s="225"/>
      <c r="O848" s="225"/>
      <c r="P848" s="225"/>
      <c r="Q848" s="225"/>
      <c r="R848" s="225"/>
      <c r="S848" s="225"/>
      <c r="T848" s="226"/>
      <c r="U848" s="13"/>
      <c r="V848" s="13"/>
      <c r="W848" s="13"/>
      <c r="X848" s="13"/>
      <c r="Y848" s="13"/>
      <c r="Z848" s="13"/>
      <c r="AA848" s="13"/>
      <c r="AB848" s="13"/>
      <c r="AC848" s="13"/>
      <c r="AD848" s="13"/>
      <c r="AE848" s="13"/>
      <c r="AT848" s="220" t="s">
        <v>291</v>
      </c>
      <c r="AU848" s="220" t="s">
        <v>87</v>
      </c>
      <c r="AV848" s="13" t="s">
        <v>87</v>
      </c>
      <c r="AW848" s="13" t="s">
        <v>31</v>
      </c>
      <c r="AX848" s="13" t="s">
        <v>82</v>
      </c>
      <c r="AY848" s="220" t="s">
        <v>283</v>
      </c>
    </row>
    <row r="849" s="2" customFormat="1" ht="24.15" customHeight="1">
      <c r="A849" s="37"/>
      <c r="B849" s="168"/>
      <c r="C849" s="204" t="s">
        <v>1177</v>
      </c>
      <c r="D849" s="204" t="s">
        <v>285</v>
      </c>
      <c r="E849" s="205" t="s">
        <v>1178</v>
      </c>
      <c r="F849" s="206" t="s">
        <v>1179</v>
      </c>
      <c r="G849" s="207" t="s">
        <v>649</v>
      </c>
      <c r="H849" s="208">
        <v>1016.4</v>
      </c>
      <c r="I849" s="209"/>
      <c r="J849" s="210">
        <f>ROUND(I849*H849,2)</f>
        <v>0</v>
      </c>
      <c r="K849" s="211"/>
      <c r="L849" s="38"/>
      <c r="M849" s="212" t="s">
        <v>1</v>
      </c>
      <c r="N849" s="213" t="s">
        <v>41</v>
      </c>
      <c r="O849" s="81"/>
      <c r="P849" s="214">
        <f>O849*H849</f>
        <v>0</v>
      </c>
      <c r="Q849" s="214">
        <v>0</v>
      </c>
      <c r="R849" s="214">
        <f>Q849*H849</f>
        <v>0</v>
      </c>
      <c r="S849" s="214">
        <v>0</v>
      </c>
      <c r="T849" s="215">
        <f>S849*H849</f>
        <v>0</v>
      </c>
      <c r="U849" s="37"/>
      <c r="V849" s="37"/>
      <c r="W849" s="37"/>
      <c r="X849" s="37"/>
      <c r="Y849" s="37"/>
      <c r="Z849" s="37"/>
      <c r="AA849" s="37"/>
      <c r="AB849" s="37"/>
      <c r="AC849" s="37"/>
      <c r="AD849" s="37"/>
      <c r="AE849" s="37"/>
      <c r="AR849" s="216" t="s">
        <v>358</v>
      </c>
      <c r="AT849" s="216" t="s">
        <v>285</v>
      </c>
      <c r="AU849" s="216" t="s">
        <v>87</v>
      </c>
      <c r="AY849" s="18" t="s">
        <v>283</v>
      </c>
      <c r="BE849" s="217">
        <f>IF(N849="základná",J849,0)</f>
        <v>0</v>
      </c>
      <c r="BF849" s="217">
        <f>IF(N849="znížená",J849,0)</f>
        <v>0</v>
      </c>
      <c r="BG849" s="217">
        <f>IF(N849="zákl. prenesená",J849,0)</f>
        <v>0</v>
      </c>
      <c r="BH849" s="217">
        <f>IF(N849="zníž. prenesená",J849,0)</f>
        <v>0</v>
      </c>
      <c r="BI849" s="217">
        <f>IF(N849="nulová",J849,0)</f>
        <v>0</v>
      </c>
      <c r="BJ849" s="18" t="s">
        <v>87</v>
      </c>
      <c r="BK849" s="217">
        <f>ROUND(I849*H849,2)</f>
        <v>0</v>
      </c>
      <c r="BL849" s="18" t="s">
        <v>358</v>
      </c>
      <c r="BM849" s="216" t="s">
        <v>1180</v>
      </c>
    </row>
    <row r="850" s="13" customFormat="1">
      <c r="A850" s="13"/>
      <c r="B850" s="218"/>
      <c r="C850" s="13"/>
      <c r="D850" s="219" t="s">
        <v>291</v>
      </c>
      <c r="E850" s="220" t="s">
        <v>1</v>
      </c>
      <c r="F850" s="221" t="s">
        <v>1181</v>
      </c>
      <c r="G850" s="13"/>
      <c r="H850" s="222">
        <v>1016.4</v>
      </c>
      <c r="I850" s="223"/>
      <c r="J850" s="13"/>
      <c r="K850" s="13"/>
      <c r="L850" s="218"/>
      <c r="M850" s="224"/>
      <c r="N850" s="225"/>
      <c r="O850" s="225"/>
      <c r="P850" s="225"/>
      <c r="Q850" s="225"/>
      <c r="R850" s="225"/>
      <c r="S850" s="225"/>
      <c r="T850" s="226"/>
      <c r="U850" s="13"/>
      <c r="V850" s="13"/>
      <c r="W850" s="13"/>
      <c r="X850" s="13"/>
      <c r="Y850" s="13"/>
      <c r="Z850" s="13"/>
      <c r="AA850" s="13"/>
      <c r="AB850" s="13"/>
      <c r="AC850" s="13"/>
      <c r="AD850" s="13"/>
      <c r="AE850" s="13"/>
      <c r="AT850" s="220" t="s">
        <v>291</v>
      </c>
      <c r="AU850" s="220" t="s">
        <v>87</v>
      </c>
      <c r="AV850" s="13" t="s">
        <v>87</v>
      </c>
      <c r="AW850" s="13" t="s">
        <v>31</v>
      </c>
      <c r="AX850" s="13" t="s">
        <v>82</v>
      </c>
      <c r="AY850" s="220" t="s">
        <v>283</v>
      </c>
    </row>
    <row r="851" s="2" customFormat="1" ht="24.15" customHeight="1">
      <c r="A851" s="37"/>
      <c r="B851" s="168"/>
      <c r="C851" s="204" t="s">
        <v>1182</v>
      </c>
      <c r="D851" s="204" t="s">
        <v>285</v>
      </c>
      <c r="E851" s="205" t="s">
        <v>1183</v>
      </c>
      <c r="F851" s="206" t="s">
        <v>1184</v>
      </c>
      <c r="G851" s="207" t="s">
        <v>979</v>
      </c>
      <c r="H851" s="255"/>
      <c r="I851" s="209"/>
      <c r="J851" s="210">
        <f>ROUND(I851*H851,2)</f>
        <v>0</v>
      </c>
      <c r="K851" s="211"/>
      <c r="L851" s="38"/>
      <c r="M851" s="212" t="s">
        <v>1</v>
      </c>
      <c r="N851" s="213" t="s">
        <v>41</v>
      </c>
      <c r="O851" s="81"/>
      <c r="P851" s="214">
        <f>O851*H851</f>
        <v>0</v>
      </c>
      <c r="Q851" s="214">
        <v>0</v>
      </c>
      <c r="R851" s="214">
        <f>Q851*H851</f>
        <v>0</v>
      </c>
      <c r="S851" s="214">
        <v>0</v>
      </c>
      <c r="T851" s="215">
        <f>S851*H851</f>
        <v>0</v>
      </c>
      <c r="U851" s="37"/>
      <c r="V851" s="37"/>
      <c r="W851" s="37"/>
      <c r="X851" s="37"/>
      <c r="Y851" s="37"/>
      <c r="Z851" s="37"/>
      <c r="AA851" s="37"/>
      <c r="AB851" s="37"/>
      <c r="AC851" s="37"/>
      <c r="AD851" s="37"/>
      <c r="AE851" s="37"/>
      <c r="AR851" s="216" t="s">
        <v>358</v>
      </c>
      <c r="AT851" s="216" t="s">
        <v>285</v>
      </c>
      <c r="AU851" s="216" t="s">
        <v>87</v>
      </c>
      <c r="AY851" s="18" t="s">
        <v>283</v>
      </c>
      <c r="BE851" s="217">
        <f>IF(N851="základná",J851,0)</f>
        <v>0</v>
      </c>
      <c r="BF851" s="217">
        <f>IF(N851="znížená",J851,0)</f>
        <v>0</v>
      </c>
      <c r="BG851" s="217">
        <f>IF(N851="zákl. prenesená",J851,0)</f>
        <v>0</v>
      </c>
      <c r="BH851" s="217">
        <f>IF(N851="zníž. prenesená",J851,0)</f>
        <v>0</v>
      </c>
      <c r="BI851" s="217">
        <f>IF(N851="nulová",J851,0)</f>
        <v>0</v>
      </c>
      <c r="BJ851" s="18" t="s">
        <v>87</v>
      </c>
      <c r="BK851" s="217">
        <f>ROUND(I851*H851,2)</f>
        <v>0</v>
      </c>
      <c r="BL851" s="18" t="s">
        <v>358</v>
      </c>
      <c r="BM851" s="216" t="s">
        <v>1185</v>
      </c>
    </row>
    <row r="852" s="12" customFormat="1" ht="22.8" customHeight="1">
      <c r="A852" s="12"/>
      <c r="B852" s="191"/>
      <c r="C852" s="12"/>
      <c r="D852" s="192" t="s">
        <v>74</v>
      </c>
      <c r="E852" s="202" t="s">
        <v>1186</v>
      </c>
      <c r="F852" s="202" t="s">
        <v>1187</v>
      </c>
      <c r="G852" s="12"/>
      <c r="H852" s="12"/>
      <c r="I852" s="194"/>
      <c r="J852" s="203">
        <f>BK852</f>
        <v>0</v>
      </c>
      <c r="K852" s="12"/>
      <c r="L852" s="191"/>
      <c r="M852" s="196"/>
      <c r="N852" s="197"/>
      <c r="O852" s="197"/>
      <c r="P852" s="198">
        <f>SUM(P853:P887)</f>
        <v>0</v>
      </c>
      <c r="Q852" s="197"/>
      <c r="R852" s="198">
        <f>SUM(R853:R887)</f>
        <v>6.2078528000000004</v>
      </c>
      <c r="S852" s="197"/>
      <c r="T852" s="199">
        <f>SUM(T853:T887)</f>
        <v>13.21876</v>
      </c>
      <c r="U852" s="12"/>
      <c r="V852" s="12"/>
      <c r="W852" s="12"/>
      <c r="X852" s="12"/>
      <c r="Y852" s="12"/>
      <c r="Z852" s="12"/>
      <c r="AA852" s="12"/>
      <c r="AB852" s="12"/>
      <c r="AC852" s="12"/>
      <c r="AD852" s="12"/>
      <c r="AE852" s="12"/>
      <c r="AR852" s="192" t="s">
        <v>87</v>
      </c>
      <c r="AT852" s="200" t="s">
        <v>74</v>
      </c>
      <c r="AU852" s="200" t="s">
        <v>82</v>
      </c>
      <c r="AY852" s="192" t="s">
        <v>283</v>
      </c>
      <c r="BK852" s="201">
        <f>SUM(BK853:BK887)</f>
        <v>0</v>
      </c>
    </row>
    <row r="853" s="2" customFormat="1" ht="24.15" customHeight="1">
      <c r="A853" s="37"/>
      <c r="B853" s="168"/>
      <c r="C853" s="204" t="s">
        <v>1188</v>
      </c>
      <c r="D853" s="204" t="s">
        <v>285</v>
      </c>
      <c r="E853" s="205" t="s">
        <v>1189</v>
      </c>
      <c r="F853" s="206" t="s">
        <v>1190</v>
      </c>
      <c r="G853" s="207" t="s">
        <v>288</v>
      </c>
      <c r="H853" s="208">
        <v>1620</v>
      </c>
      <c r="I853" s="209"/>
      <c r="J853" s="210">
        <f>ROUND(I853*H853,2)</f>
        <v>0</v>
      </c>
      <c r="K853" s="211"/>
      <c r="L853" s="38"/>
      <c r="M853" s="212" t="s">
        <v>1</v>
      </c>
      <c r="N853" s="213" t="s">
        <v>41</v>
      </c>
      <c r="O853" s="81"/>
      <c r="P853" s="214">
        <f>O853*H853</f>
        <v>0</v>
      </c>
      <c r="Q853" s="214">
        <v>0</v>
      </c>
      <c r="R853" s="214">
        <f>Q853*H853</f>
        <v>0</v>
      </c>
      <c r="S853" s="214">
        <v>0.0073200000000000001</v>
      </c>
      <c r="T853" s="215">
        <f>S853*H853</f>
        <v>11.8584</v>
      </c>
      <c r="U853" s="37"/>
      <c r="V853" s="37"/>
      <c r="W853" s="37"/>
      <c r="X853" s="37"/>
      <c r="Y853" s="37"/>
      <c r="Z853" s="37"/>
      <c r="AA853" s="37"/>
      <c r="AB853" s="37"/>
      <c r="AC853" s="37"/>
      <c r="AD853" s="37"/>
      <c r="AE853" s="37"/>
      <c r="AR853" s="216" t="s">
        <v>358</v>
      </c>
      <c r="AT853" s="216" t="s">
        <v>285</v>
      </c>
      <c r="AU853" s="216" t="s">
        <v>87</v>
      </c>
      <c r="AY853" s="18" t="s">
        <v>283</v>
      </c>
      <c r="BE853" s="217">
        <f>IF(N853="základná",J853,0)</f>
        <v>0</v>
      </c>
      <c r="BF853" s="217">
        <f>IF(N853="znížená",J853,0)</f>
        <v>0</v>
      </c>
      <c r="BG853" s="217">
        <f>IF(N853="zákl. prenesená",J853,0)</f>
        <v>0</v>
      </c>
      <c r="BH853" s="217">
        <f>IF(N853="zníž. prenesená",J853,0)</f>
        <v>0</v>
      </c>
      <c r="BI853" s="217">
        <f>IF(N853="nulová",J853,0)</f>
        <v>0</v>
      </c>
      <c r="BJ853" s="18" t="s">
        <v>87</v>
      </c>
      <c r="BK853" s="217">
        <f>ROUND(I853*H853,2)</f>
        <v>0</v>
      </c>
      <c r="BL853" s="18" t="s">
        <v>358</v>
      </c>
      <c r="BM853" s="216" t="s">
        <v>1191</v>
      </c>
    </row>
    <row r="854" s="2" customFormat="1" ht="37.8" customHeight="1">
      <c r="A854" s="37"/>
      <c r="B854" s="168"/>
      <c r="C854" s="204" t="s">
        <v>1192</v>
      </c>
      <c r="D854" s="204" t="s">
        <v>285</v>
      </c>
      <c r="E854" s="205" t="s">
        <v>1193</v>
      </c>
      <c r="F854" s="206" t="s">
        <v>1194</v>
      </c>
      <c r="G854" s="207" t="s">
        <v>649</v>
      </c>
      <c r="H854" s="208">
        <v>150</v>
      </c>
      <c r="I854" s="209"/>
      <c r="J854" s="210">
        <f>ROUND(I854*H854,2)</f>
        <v>0</v>
      </c>
      <c r="K854" s="211"/>
      <c r="L854" s="38"/>
      <c r="M854" s="212" t="s">
        <v>1</v>
      </c>
      <c r="N854" s="213" t="s">
        <v>41</v>
      </c>
      <c r="O854" s="81"/>
      <c r="P854" s="214">
        <f>O854*H854</f>
        <v>0</v>
      </c>
      <c r="Q854" s="214">
        <v>0.0033333199999999999</v>
      </c>
      <c r="R854" s="214">
        <f>Q854*H854</f>
        <v>0.499998</v>
      </c>
      <c r="S854" s="214">
        <v>0</v>
      </c>
      <c r="T854" s="215">
        <f>S854*H854</f>
        <v>0</v>
      </c>
      <c r="U854" s="37"/>
      <c r="V854" s="37"/>
      <c r="W854" s="37"/>
      <c r="X854" s="37"/>
      <c r="Y854" s="37"/>
      <c r="Z854" s="37"/>
      <c r="AA854" s="37"/>
      <c r="AB854" s="37"/>
      <c r="AC854" s="37"/>
      <c r="AD854" s="37"/>
      <c r="AE854" s="37"/>
      <c r="AR854" s="216" t="s">
        <v>358</v>
      </c>
      <c r="AT854" s="216" t="s">
        <v>285</v>
      </c>
      <c r="AU854" s="216" t="s">
        <v>87</v>
      </c>
      <c r="AY854" s="18" t="s">
        <v>283</v>
      </c>
      <c r="BE854" s="217">
        <f>IF(N854="základná",J854,0)</f>
        <v>0</v>
      </c>
      <c r="BF854" s="217">
        <f>IF(N854="znížená",J854,0)</f>
        <v>0</v>
      </c>
      <c r="BG854" s="217">
        <f>IF(N854="zákl. prenesená",J854,0)</f>
        <v>0</v>
      </c>
      <c r="BH854" s="217">
        <f>IF(N854="zníž. prenesená",J854,0)</f>
        <v>0</v>
      </c>
      <c r="BI854" s="217">
        <f>IF(N854="nulová",J854,0)</f>
        <v>0</v>
      </c>
      <c r="BJ854" s="18" t="s">
        <v>87</v>
      </c>
      <c r="BK854" s="217">
        <f>ROUND(I854*H854,2)</f>
        <v>0</v>
      </c>
      <c r="BL854" s="18" t="s">
        <v>358</v>
      </c>
      <c r="BM854" s="216" t="s">
        <v>1195</v>
      </c>
    </row>
    <row r="855" s="13" customFormat="1">
      <c r="A855" s="13"/>
      <c r="B855" s="218"/>
      <c r="C855" s="13"/>
      <c r="D855" s="219" t="s">
        <v>291</v>
      </c>
      <c r="E855" s="220" t="s">
        <v>1</v>
      </c>
      <c r="F855" s="221" t="s">
        <v>1196</v>
      </c>
      <c r="G855" s="13"/>
      <c r="H855" s="222">
        <v>150</v>
      </c>
      <c r="I855" s="223"/>
      <c r="J855" s="13"/>
      <c r="K855" s="13"/>
      <c r="L855" s="218"/>
      <c r="M855" s="224"/>
      <c r="N855" s="225"/>
      <c r="O855" s="225"/>
      <c r="P855" s="225"/>
      <c r="Q855" s="225"/>
      <c r="R855" s="225"/>
      <c r="S855" s="225"/>
      <c r="T855" s="226"/>
      <c r="U855" s="13"/>
      <c r="V855" s="13"/>
      <c r="W855" s="13"/>
      <c r="X855" s="13"/>
      <c r="Y855" s="13"/>
      <c r="Z855" s="13"/>
      <c r="AA855" s="13"/>
      <c r="AB855" s="13"/>
      <c r="AC855" s="13"/>
      <c r="AD855" s="13"/>
      <c r="AE855" s="13"/>
      <c r="AT855" s="220" t="s">
        <v>291</v>
      </c>
      <c r="AU855" s="220" t="s">
        <v>87</v>
      </c>
      <c r="AV855" s="13" t="s">
        <v>87</v>
      </c>
      <c r="AW855" s="13" t="s">
        <v>31</v>
      </c>
      <c r="AX855" s="13" t="s">
        <v>82</v>
      </c>
      <c r="AY855" s="220" t="s">
        <v>283</v>
      </c>
    </row>
    <row r="856" s="2" customFormat="1" ht="24.15" customHeight="1">
      <c r="A856" s="37"/>
      <c r="B856" s="168"/>
      <c r="C856" s="204" t="s">
        <v>1197</v>
      </c>
      <c r="D856" s="204" t="s">
        <v>285</v>
      </c>
      <c r="E856" s="205" t="s">
        <v>1198</v>
      </c>
      <c r="F856" s="206" t="s">
        <v>1199</v>
      </c>
      <c r="G856" s="207" t="s">
        <v>649</v>
      </c>
      <c r="H856" s="208">
        <v>140</v>
      </c>
      <c r="I856" s="209"/>
      <c r="J856" s="210">
        <f>ROUND(I856*H856,2)</f>
        <v>0</v>
      </c>
      <c r="K856" s="211"/>
      <c r="L856" s="38"/>
      <c r="M856" s="212" t="s">
        <v>1</v>
      </c>
      <c r="N856" s="213" t="s">
        <v>41</v>
      </c>
      <c r="O856" s="81"/>
      <c r="P856" s="214">
        <f>O856*H856</f>
        <v>0</v>
      </c>
      <c r="Q856" s="214">
        <v>0.0020771100000000001</v>
      </c>
      <c r="R856" s="214">
        <f>Q856*H856</f>
        <v>0.29079540000000004</v>
      </c>
      <c r="S856" s="214">
        <v>0</v>
      </c>
      <c r="T856" s="215">
        <f>S856*H856</f>
        <v>0</v>
      </c>
      <c r="U856" s="37"/>
      <c r="V856" s="37"/>
      <c r="W856" s="37"/>
      <c r="X856" s="37"/>
      <c r="Y856" s="37"/>
      <c r="Z856" s="37"/>
      <c r="AA856" s="37"/>
      <c r="AB856" s="37"/>
      <c r="AC856" s="37"/>
      <c r="AD856" s="37"/>
      <c r="AE856" s="37"/>
      <c r="AR856" s="216" t="s">
        <v>358</v>
      </c>
      <c r="AT856" s="216" t="s">
        <v>285</v>
      </c>
      <c r="AU856" s="216" t="s">
        <v>87</v>
      </c>
      <c r="AY856" s="18" t="s">
        <v>283</v>
      </c>
      <c r="BE856" s="217">
        <f>IF(N856="základná",J856,0)</f>
        <v>0</v>
      </c>
      <c r="BF856" s="217">
        <f>IF(N856="znížená",J856,0)</f>
        <v>0</v>
      </c>
      <c r="BG856" s="217">
        <f>IF(N856="zákl. prenesená",J856,0)</f>
        <v>0</v>
      </c>
      <c r="BH856" s="217">
        <f>IF(N856="zníž. prenesená",J856,0)</f>
        <v>0</v>
      </c>
      <c r="BI856" s="217">
        <f>IF(N856="nulová",J856,0)</f>
        <v>0</v>
      </c>
      <c r="BJ856" s="18" t="s">
        <v>87</v>
      </c>
      <c r="BK856" s="217">
        <f>ROUND(I856*H856,2)</f>
        <v>0</v>
      </c>
      <c r="BL856" s="18" t="s">
        <v>358</v>
      </c>
      <c r="BM856" s="216" t="s">
        <v>1200</v>
      </c>
    </row>
    <row r="857" s="13" customFormat="1">
      <c r="A857" s="13"/>
      <c r="B857" s="218"/>
      <c r="C857" s="13"/>
      <c r="D857" s="219" t="s">
        <v>291</v>
      </c>
      <c r="E857" s="220" t="s">
        <v>1</v>
      </c>
      <c r="F857" s="221" t="s">
        <v>1201</v>
      </c>
      <c r="G857" s="13"/>
      <c r="H857" s="222">
        <v>140</v>
      </c>
      <c r="I857" s="223"/>
      <c r="J857" s="13"/>
      <c r="K857" s="13"/>
      <c r="L857" s="218"/>
      <c r="M857" s="224"/>
      <c r="N857" s="225"/>
      <c r="O857" s="225"/>
      <c r="P857" s="225"/>
      <c r="Q857" s="225"/>
      <c r="R857" s="225"/>
      <c r="S857" s="225"/>
      <c r="T857" s="226"/>
      <c r="U857" s="13"/>
      <c r="V857" s="13"/>
      <c r="W857" s="13"/>
      <c r="X857" s="13"/>
      <c r="Y857" s="13"/>
      <c r="Z857" s="13"/>
      <c r="AA857" s="13"/>
      <c r="AB857" s="13"/>
      <c r="AC857" s="13"/>
      <c r="AD857" s="13"/>
      <c r="AE857" s="13"/>
      <c r="AT857" s="220" t="s">
        <v>291</v>
      </c>
      <c r="AU857" s="220" t="s">
        <v>87</v>
      </c>
      <c r="AV857" s="13" t="s">
        <v>87</v>
      </c>
      <c r="AW857" s="13" t="s">
        <v>31</v>
      </c>
      <c r="AX857" s="13" t="s">
        <v>82</v>
      </c>
      <c r="AY857" s="220" t="s">
        <v>283</v>
      </c>
    </row>
    <row r="858" s="2" customFormat="1" ht="24.15" customHeight="1">
      <c r="A858" s="37"/>
      <c r="B858" s="168"/>
      <c r="C858" s="204" t="s">
        <v>1202</v>
      </c>
      <c r="D858" s="204" t="s">
        <v>285</v>
      </c>
      <c r="E858" s="205" t="s">
        <v>1203</v>
      </c>
      <c r="F858" s="206" t="s">
        <v>1204</v>
      </c>
      <c r="G858" s="207" t="s">
        <v>649</v>
      </c>
      <c r="H858" s="208">
        <v>213</v>
      </c>
      <c r="I858" s="209"/>
      <c r="J858" s="210">
        <f>ROUND(I858*H858,2)</f>
        <v>0</v>
      </c>
      <c r="K858" s="211"/>
      <c r="L858" s="38"/>
      <c r="M858" s="212" t="s">
        <v>1</v>
      </c>
      <c r="N858" s="213" t="s">
        <v>41</v>
      </c>
      <c r="O858" s="81"/>
      <c r="P858" s="214">
        <f>O858*H858</f>
        <v>0</v>
      </c>
      <c r="Q858" s="214">
        <v>0</v>
      </c>
      <c r="R858" s="214">
        <f>Q858*H858</f>
        <v>0</v>
      </c>
      <c r="S858" s="214">
        <v>0.0033</v>
      </c>
      <c r="T858" s="215">
        <f>S858*H858</f>
        <v>0.70289999999999997</v>
      </c>
      <c r="U858" s="37"/>
      <c r="V858" s="37"/>
      <c r="W858" s="37"/>
      <c r="X858" s="37"/>
      <c r="Y858" s="37"/>
      <c r="Z858" s="37"/>
      <c r="AA858" s="37"/>
      <c r="AB858" s="37"/>
      <c r="AC858" s="37"/>
      <c r="AD858" s="37"/>
      <c r="AE858" s="37"/>
      <c r="AR858" s="216" t="s">
        <v>358</v>
      </c>
      <c r="AT858" s="216" t="s">
        <v>285</v>
      </c>
      <c r="AU858" s="216" t="s">
        <v>87</v>
      </c>
      <c r="AY858" s="18" t="s">
        <v>283</v>
      </c>
      <c r="BE858" s="217">
        <f>IF(N858="základná",J858,0)</f>
        <v>0</v>
      </c>
      <c r="BF858" s="217">
        <f>IF(N858="znížená",J858,0)</f>
        <v>0</v>
      </c>
      <c r="BG858" s="217">
        <f>IF(N858="zákl. prenesená",J858,0)</f>
        <v>0</v>
      </c>
      <c r="BH858" s="217">
        <f>IF(N858="zníž. prenesená",J858,0)</f>
        <v>0</v>
      </c>
      <c r="BI858" s="217">
        <f>IF(N858="nulová",J858,0)</f>
        <v>0</v>
      </c>
      <c r="BJ858" s="18" t="s">
        <v>87</v>
      </c>
      <c r="BK858" s="217">
        <f>ROUND(I858*H858,2)</f>
        <v>0</v>
      </c>
      <c r="BL858" s="18" t="s">
        <v>358</v>
      </c>
      <c r="BM858" s="216" t="s">
        <v>1205</v>
      </c>
    </row>
    <row r="859" s="2" customFormat="1" ht="37.8" customHeight="1">
      <c r="A859" s="37"/>
      <c r="B859" s="168"/>
      <c r="C859" s="204" t="s">
        <v>1206</v>
      </c>
      <c r="D859" s="204" t="s">
        <v>285</v>
      </c>
      <c r="E859" s="205" t="s">
        <v>1207</v>
      </c>
      <c r="F859" s="206" t="s">
        <v>1208</v>
      </c>
      <c r="G859" s="207" t="s">
        <v>649</v>
      </c>
      <c r="H859" s="208">
        <v>220</v>
      </c>
      <c r="I859" s="209"/>
      <c r="J859" s="210">
        <f>ROUND(I859*H859,2)</f>
        <v>0</v>
      </c>
      <c r="K859" s="211"/>
      <c r="L859" s="38"/>
      <c r="M859" s="212" t="s">
        <v>1</v>
      </c>
      <c r="N859" s="213" t="s">
        <v>41</v>
      </c>
      <c r="O859" s="81"/>
      <c r="P859" s="214">
        <f>O859*H859</f>
        <v>0</v>
      </c>
      <c r="Q859" s="214">
        <v>0.0055269899999999999</v>
      </c>
      <c r="R859" s="214">
        <f>Q859*H859</f>
        <v>1.2159378000000001</v>
      </c>
      <c r="S859" s="214">
        <v>0</v>
      </c>
      <c r="T859" s="215">
        <f>S859*H859</f>
        <v>0</v>
      </c>
      <c r="U859" s="37"/>
      <c r="V859" s="37"/>
      <c r="W859" s="37"/>
      <c r="X859" s="37"/>
      <c r="Y859" s="37"/>
      <c r="Z859" s="37"/>
      <c r="AA859" s="37"/>
      <c r="AB859" s="37"/>
      <c r="AC859" s="37"/>
      <c r="AD859" s="37"/>
      <c r="AE859" s="37"/>
      <c r="AR859" s="216" t="s">
        <v>358</v>
      </c>
      <c r="AT859" s="216" t="s">
        <v>285</v>
      </c>
      <c r="AU859" s="216" t="s">
        <v>87</v>
      </c>
      <c r="AY859" s="18" t="s">
        <v>283</v>
      </c>
      <c r="BE859" s="217">
        <f>IF(N859="základná",J859,0)</f>
        <v>0</v>
      </c>
      <c r="BF859" s="217">
        <f>IF(N859="znížená",J859,0)</f>
        <v>0</v>
      </c>
      <c r="BG859" s="217">
        <f>IF(N859="zákl. prenesená",J859,0)</f>
        <v>0</v>
      </c>
      <c r="BH859" s="217">
        <f>IF(N859="zníž. prenesená",J859,0)</f>
        <v>0</v>
      </c>
      <c r="BI859" s="217">
        <f>IF(N859="nulová",J859,0)</f>
        <v>0</v>
      </c>
      <c r="BJ859" s="18" t="s">
        <v>87</v>
      </c>
      <c r="BK859" s="217">
        <f>ROUND(I859*H859,2)</f>
        <v>0</v>
      </c>
      <c r="BL859" s="18" t="s">
        <v>358</v>
      </c>
      <c r="BM859" s="216" t="s">
        <v>1209</v>
      </c>
    </row>
    <row r="860" s="13" customFormat="1">
      <c r="A860" s="13"/>
      <c r="B860" s="218"/>
      <c r="C860" s="13"/>
      <c r="D860" s="219" t="s">
        <v>291</v>
      </c>
      <c r="E860" s="220" t="s">
        <v>1</v>
      </c>
      <c r="F860" s="221" t="s">
        <v>1210</v>
      </c>
      <c r="G860" s="13"/>
      <c r="H860" s="222">
        <v>220</v>
      </c>
      <c r="I860" s="223"/>
      <c r="J860" s="13"/>
      <c r="K860" s="13"/>
      <c r="L860" s="218"/>
      <c r="M860" s="224"/>
      <c r="N860" s="225"/>
      <c r="O860" s="225"/>
      <c r="P860" s="225"/>
      <c r="Q860" s="225"/>
      <c r="R860" s="225"/>
      <c r="S860" s="225"/>
      <c r="T860" s="226"/>
      <c r="U860" s="13"/>
      <c r="V860" s="13"/>
      <c r="W860" s="13"/>
      <c r="X860" s="13"/>
      <c r="Y860" s="13"/>
      <c r="Z860" s="13"/>
      <c r="AA860" s="13"/>
      <c r="AB860" s="13"/>
      <c r="AC860" s="13"/>
      <c r="AD860" s="13"/>
      <c r="AE860" s="13"/>
      <c r="AT860" s="220" t="s">
        <v>291</v>
      </c>
      <c r="AU860" s="220" t="s">
        <v>87</v>
      </c>
      <c r="AV860" s="13" t="s">
        <v>87</v>
      </c>
      <c r="AW860" s="13" t="s">
        <v>31</v>
      </c>
      <c r="AX860" s="13" t="s">
        <v>82</v>
      </c>
      <c r="AY860" s="220" t="s">
        <v>283</v>
      </c>
    </row>
    <row r="861" s="2" customFormat="1" ht="33" customHeight="1">
      <c r="A861" s="37"/>
      <c r="B861" s="168"/>
      <c r="C861" s="204" t="s">
        <v>1211</v>
      </c>
      <c r="D861" s="204" t="s">
        <v>285</v>
      </c>
      <c r="E861" s="205" t="s">
        <v>1212</v>
      </c>
      <c r="F861" s="206" t="s">
        <v>1213</v>
      </c>
      <c r="G861" s="207" t="s">
        <v>649</v>
      </c>
      <c r="H861" s="208">
        <v>208.90000000000001</v>
      </c>
      <c r="I861" s="209"/>
      <c r="J861" s="210">
        <f>ROUND(I861*H861,2)</f>
        <v>0</v>
      </c>
      <c r="K861" s="211"/>
      <c r="L861" s="38"/>
      <c r="M861" s="212" t="s">
        <v>1</v>
      </c>
      <c r="N861" s="213" t="s">
        <v>41</v>
      </c>
      <c r="O861" s="81"/>
      <c r="P861" s="214">
        <f>O861*H861</f>
        <v>0</v>
      </c>
      <c r="Q861" s="214">
        <v>0.0035100000000000001</v>
      </c>
      <c r="R861" s="214">
        <f>Q861*H861</f>
        <v>0.73323900000000009</v>
      </c>
      <c r="S861" s="214">
        <v>0</v>
      </c>
      <c r="T861" s="215">
        <f>S861*H861</f>
        <v>0</v>
      </c>
      <c r="U861" s="37"/>
      <c r="V861" s="37"/>
      <c r="W861" s="37"/>
      <c r="X861" s="37"/>
      <c r="Y861" s="37"/>
      <c r="Z861" s="37"/>
      <c r="AA861" s="37"/>
      <c r="AB861" s="37"/>
      <c r="AC861" s="37"/>
      <c r="AD861" s="37"/>
      <c r="AE861" s="37"/>
      <c r="AR861" s="216" t="s">
        <v>289</v>
      </c>
      <c r="AT861" s="216" t="s">
        <v>285</v>
      </c>
      <c r="AU861" s="216" t="s">
        <v>87</v>
      </c>
      <c r="AY861" s="18" t="s">
        <v>283</v>
      </c>
      <c r="BE861" s="217">
        <f>IF(N861="základná",J861,0)</f>
        <v>0</v>
      </c>
      <c r="BF861" s="217">
        <f>IF(N861="znížená",J861,0)</f>
        <v>0</v>
      </c>
      <c r="BG861" s="217">
        <f>IF(N861="zákl. prenesená",J861,0)</f>
        <v>0</v>
      </c>
      <c r="BH861" s="217">
        <f>IF(N861="zníž. prenesená",J861,0)</f>
        <v>0</v>
      </c>
      <c r="BI861" s="217">
        <f>IF(N861="nulová",J861,0)</f>
        <v>0</v>
      </c>
      <c r="BJ861" s="18" t="s">
        <v>87</v>
      </c>
      <c r="BK861" s="217">
        <f>ROUND(I861*H861,2)</f>
        <v>0</v>
      </c>
      <c r="BL861" s="18" t="s">
        <v>289</v>
      </c>
      <c r="BM861" s="216" t="s">
        <v>1214</v>
      </c>
    </row>
    <row r="862" s="13" customFormat="1">
      <c r="A862" s="13"/>
      <c r="B862" s="218"/>
      <c r="C862" s="13"/>
      <c r="D862" s="219" t="s">
        <v>291</v>
      </c>
      <c r="E862" s="220" t="s">
        <v>1</v>
      </c>
      <c r="F862" s="221" t="s">
        <v>1215</v>
      </c>
      <c r="G862" s="13"/>
      <c r="H862" s="222">
        <v>208.90000000000001</v>
      </c>
      <c r="I862" s="223"/>
      <c r="J862" s="13"/>
      <c r="K862" s="13"/>
      <c r="L862" s="218"/>
      <c r="M862" s="224"/>
      <c r="N862" s="225"/>
      <c r="O862" s="225"/>
      <c r="P862" s="225"/>
      <c r="Q862" s="225"/>
      <c r="R862" s="225"/>
      <c r="S862" s="225"/>
      <c r="T862" s="226"/>
      <c r="U862" s="13"/>
      <c r="V862" s="13"/>
      <c r="W862" s="13"/>
      <c r="X862" s="13"/>
      <c r="Y862" s="13"/>
      <c r="Z862" s="13"/>
      <c r="AA862" s="13"/>
      <c r="AB862" s="13"/>
      <c r="AC862" s="13"/>
      <c r="AD862" s="13"/>
      <c r="AE862" s="13"/>
      <c r="AT862" s="220" t="s">
        <v>291</v>
      </c>
      <c r="AU862" s="220" t="s">
        <v>87</v>
      </c>
      <c r="AV862" s="13" t="s">
        <v>87</v>
      </c>
      <c r="AW862" s="13" t="s">
        <v>31</v>
      </c>
      <c r="AX862" s="13" t="s">
        <v>82</v>
      </c>
      <c r="AY862" s="220" t="s">
        <v>283</v>
      </c>
    </row>
    <row r="863" s="2" customFormat="1" ht="24.15" customHeight="1">
      <c r="A863" s="37"/>
      <c r="B863" s="168"/>
      <c r="C863" s="204" t="s">
        <v>1216</v>
      </c>
      <c r="D863" s="204" t="s">
        <v>285</v>
      </c>
      <c r="E863" s="205" t="s">
        <v>1217</v>
      </c>
      <c r="F863" s="206" t="s">
        <v>1218</v>
      </c>
      <c r="G863" s="207" t="s">
        <v>649</v>
      </c>
      <c r="H863" s="208">
        <v>150.19999999999999</v>
      </c>
      <c r="I863" s="209"/>
      <c r="J863" s="210">
        <f>ROUND(I863*H863,2)</f>
        <v>0</v>
      </c>
      <c r="K863" s="211"/>
      <c r="L863" s="38"/>
      <c r="M863" s="212" t="s">
        <v>1</v>
      </c>
      <c r="N863" s="213" t="s">
        <v>41</v>
      </c>
      <c r="O863" s="81"/>
      <c r="P863" s="214">
        <f>O863*H863</f>
        <v>0</v>
      </c>
      <c r="Q863" s="214">
        <v>0</v>
      </c>
      <c r="R863" s="214">
        <f>Q863*H863</f>
        <v>0</v>
      </c>
      <c r="S863" s="214">
        <v>0.0013500000000000001</v>
      </c>
      <c r="T863" s="215">
        <f>S863*H863</f>
        <v>0.20277000000000001</v>
      </c>
      <c r="U863" s="37"/>
      <c r="V863" s="37"/>
      <c r="W863" s="37"/>
      <c r="X863" s="37"/>
      <c r="Y863" s="37"/>
      <c r="Z863" s="37"/>
      <c r="AA863" s="37"/>
      <c r="AB863" s="37"/>
      <c r="AC863" s="37"/>
      <c r="AD863" s="37"/>
      <c r="AE863" s="37"/>
      <c r="AR863" s="216" t="s">
        <v>358</v>
      </c>
      <c r="AT863" s="216" t="s">
        <v>285</v>
      </c>
      <c r="AU863" s="216" t="s">
        <v>87</v>
      </c>
      <c r="AY863" s="18" t="s">
        <v>283</v>
      </c>
      <c r="BE863" s="217">
        <f>IF(N863="základná",J863,0)</f>
        <v>0</v>
      </c>
      <c r="BF863" s="217">
        <f>IF(N863="znížená",J863,0)</f>
        <v>0</v>
      </c>
      <c r="BG863" s="217">
        <f>IF(N863="zákl. prenesená",J863,0)</f>
        <v>0</v>
      </c>
      <c r="BH863" s="217">
        <f>IF(N863="zníž. prenesená",J863,0)</f>
        <v>0</v>
      </c>
      <c r="BI863" s="217">
        <f>IF(N863="nulová",J863,0)</f>
        <v>0</v>
      </c>
      <c r="BJ863" s="18" t="s">
        <v>87</v>
      </c>
      <c r="BK863" s="217">
        <f>ROUND(I863*H863,2)</f>
        <v>0</v>
      </c>
      <c r="BL863" s="18" t="s">
        <v>358</v>
      </c>
      <c r="BM863" s="216" t="s">
        <v>1219</v>
      </c>
    </row>
    <row r="864" s="13" customFormat="1">
      <c r="A864" s="13"/>
      <c r="B864" s="218"/>
      <c r="C864" s="13"/>
      <c r="D864" s="219" t="s">
        <v>291</v>
      </c>
      <c r="E864" s="220" t="s">
        <v>1</v>
      </c>
      <c r="F864" s="221" t="s">
        <v>1220</v>
      </c>
      <c r="G864" s="13"/>
      <c r="H864" s="222">
        <v>13.199999999999999</v>
      </c>
      <c r="I864" s="223"/>
      <c r="J864" s="13"/>
      <c r="K864" s="13"/>
      <c r="L864" s="218"/>
      <c r="M864" s="224"/>
      <c r="N864" s="225"/>
      <c r="O864" s="225"/>
      <c r="P864" s="225"/>
      <c r="Q864" s="225"/>
      <c r="R864" s="225"/>
      <c r="S864" s="225"/>
      <c r="T864" s="226"/>
      <c r="U864" s="13"/>
      <c r="V864" s="13"/>
      <c r="W864" s="13"/>
      <c r="X864" s="13"/>
      <c r="Y864" s="13"/>
      <c r="Z864" s="13"/>
      <c r="AA864" s="13"/>
      <c r="AB864" s="13"/>
      <c r="AC864" s="13"/>
      <c r="AD864" s="13"/>
      <c r="AE864" s="13"/>
      <c r="AT864" s="220" t="s">
        <v>291</v>
      </c>
      <c r="AU864" s="220" t="s">
        <v>87</v>
      </c>
      <c r="AV864" s="13" t="s">
        <v>87</v>
      </c>
      <c r="AW864" s="13" t="s">
        <v>31</v>
      </c>
      <c r="AX864" s="13" t="s">
        <v>75</v>
      </c>
      <c r="AY864" s="220" t="s">
        <v>283</v>
      </c>
    </row>
    <row r="865" s="13" customFormat="1">
      <c r="A865" s="13"/>
      <c r="B865" s="218"/>
      <c r="C865" s="13"/>
      <c r="D865" s="219" t="s">
        <v>291</v>
      </c>
      <c r="E865" s="220" t="s">
        <v>1</v>
      </c>
      <c r="F865" s="221" t="s">
        <v>1221</v>
      </c>
      <c r="G865" s="13"/>
      <c r="H865" s="222">
        <v>25.800000000000001</v>
      </c>
      <c r="I865" s="223"/>
      <c r="J865" s="13"/>
      <c r="K865" s="13"/>
      <c r="L865" s="218"/>
      <c r="M865" s="224"/>
      <c r="N865" s="225"/>
      <c r="O865" s="225"/>
      <c r="P865" s="225"/>
      <c r="Q865" s="225"/>
      <c r="R865" s="225"/>
      <c r="S865" s="225"/>
      <c r="T865" s="226"/>
      <c r="U865" s="13"/>
      <c r="V865" s="13"/>
      <c r="W865" s="13"/>
      <c r="X865" s="13"/>
      <c r="Y865" s="13"/>
      <c r="Z865" s="13"/>
      <c r="AA865" s="13"/>
      <c r="AB865" s="13"/>
      <c r="AC865" s="13"/>
      <c r="AD865" s="13"/>
      <c r="AE865" s="13"/>
      <c r="AT865" s="220" t="s">
        <v>291</v>
      </c>
      <c r="AU865" s="220" t="s">
        <v>87</v>
      </c>
      <c r="AV865" s="13" t="s">
        <v>87</v>
      </c>
      <c r="AW865" s="13" t="s">
        <v>31</v>
      </c>
      <c r="AX865" s="13" t="s">
        <v>75</v>
      </c>
      <c r="AY865" s="220" t="s">
        <v>283</v>
      </c>
    </row>
    <row r="866" s="13" customFormat="1">
      <c r="A866" s="13"/>
      <c r="B866" s="218"/>
      <c r="C866" s="13"/>
      <c r="D866" s="219" t="s">
        <v>291</v>
      </c>
      <c r="E866" s="220" t="s">
        <v>1</v>
      </c>
      <c r="F866" s="221" t="s">
        <v>1222</v>
      </c>
      <c r="G866" s="13"/>
      <c r="H866" s="222">
        <v>29</v>
      </c>
      <c r="I866" s="223"/>
      <c r="J866" s="13"/>
      <c r="K866" s="13"/>
      <c r="L866" s="218"/>
      <c r="M866" s="224"/>
      <c r="N866" s="225"/>
      <c r="O866" s="225"/>
      <c r="P866" s="225"/>
      <c r="Q866" s="225"/>
      <c r="R866" s="225"/>
      <c r="S866" s="225"/>
      <c r="T866" s="226"/>
      <c r="U866" s="13"/>
      <c r="V866" s="13"/>
      <c r="W866" s="13"/>
      <c r="X866" s="13"/>
      <c r="Y866" s="13"/>
      <c r="Z866" s="13"/>
      <c r="AA866" s="13"/>
      <c r="AB866" s="13"/>
      <c r="AC866" s="13"/>
      <c r="AD866" s="13"/>
      <c r="AE866" s="13"/>
      <c r="AT866" s="220" t="s">
        <v>291</v>
      </c>
      <c r="AU866" s="220" t="s">
        <v>87</v>
      </c>
      <c r="AV866" s="13" t="s">
        <v>87</v>
      </c>
      <c r="AW866" s="13" t="s">
        <v>31</v>
      </c>
      <c r="AX866" s="13" t="s">
        <v>75</v>
      </c>
      <c r="AY866" s="220" t="s">
        <v>283</v>
      </c>
    </row>
    <row r="867" s="13" customFormat="1">
      <c r="A867" s="13"/>
      <c r="B867" s="218"/>
      <c r="C867" s="13"/>
      <c r="D867" s="219" t="s">
        <v>291</v>
      </c>
      <c r="E867" s="220" t="s">
        <v>1</v>
      </c>
      <c r="F867" s="221" t="s">
        <v>1223</v>
      </c>
      <c r="G867" s="13"/>
      <c r="H867" s="222">
        <v>27.399999999999999</v>
      </c>
      <c r="I867" s="223"/>
      <c r="J867" s="13"/>
      <c r="K867" s="13"/>
      <c r="L867" s="218"/>
      <c r="M867" s="224"/>
      <c r="N867" s="225"/>
      <c r="O867" s="225"/>
      <c r="P867" s="225"/>
      <c r="Q867" s="225"/>
      <c r="R867" s="225"/>
      <c r="S867" s="225"/>
      <c r="T867" s="226"/>
      <c r="U867" s="13"/>
      <c r="V867" s="13"/>
      <c r="W867" s="13"/>
      <c r="X867" s="13"/>
      <c r="Y867" s="13"/>
      <c r="Z867" s="13"/>
      <c r="AA867" s="13"/>
      <c r="AB867" s="13"/>
      <c r="AC867" s="13"/>
      <c r="AD867" s="13"/>
      <c r="AE867" s="13"/>
      <c r="AT867" s="220" t="s">
        <v>291</v>
      </c>
      <c r="AU867" s="220" t="s">
        <v>87</v>
      </c>
      <c r="AV867" s="13" t="s">
        <v>87</v>
      </c>
      <c r="AW867" s="13" t="s">
        <v>31</v>
      </c>
      <c r="AX867" s="13" t="s">
        <v>75</v>
      </c>
      <c r="AY867" s="220" t="s">
        <v>283</v>
      </c>
    </row>
    <row r="868" s="13" customFormat="1">
      <c r="A868" s="13"/>
      <c r="B868" s="218"/>
      <c r="C868" s="13"/>
      <c r="D868" s="219" t="s">
        <v>291</v>
      </c>
      <c r="E868" s="220" t="s">
        <v>1</v>
      </c>
      <c r="F868" s="221" t="s">
        <v>1224</v>
      </c>
      <c r="G868" s="13"/>
      <c r="H868" s="222">
        <v>27.399999999999999</v>
      </c>
      <c r="I868" s="223"/>
      <c r="J868" s="13"/>
      <c r="K868" s="13"/>
      <c r="L868" s="218"/>
      <c r="M868" s="224"/>
      <c r="N868" s="225"/>
      <c r="O868" s="225"/>
      <c r="P868" s="225"/>
      <c r="Q868" s="225"/>
      <c r="R868" s="225"/>
      <c r="S868" s="225"/>
      <c r="T868" s="226"/>
      <c r="U868" s="13"/>
      <c r="V868" s="13"/>
      <c r="W868" s="13"/>
      <c r="X868" s="13"/>
      <c r="Y868" s="13"/>
      <c r="Z868" s="13"/>
      <c r="AA868" s="13"/>
      <c r="AB868" s="13"/>
      <c r="AC868" s="13"/>
      <c r="AD868" s="13"/>
      <c r="AE868" s="13"/>
      <c r="AT868" s="220" t="s">
        <v>291</v>
      </c>
      <c r="AU868" s="220" t="s">
        <v>87</v>
      </c>
      <c r="AV868" s="13" t="s">
        <v>87</v>
      </c>
      <c r="AW868" s="13" t="s">
        <v>31</v>
      </c>
      <c r="AX868" s="13" t="s">
        <v>75</v>
      </c>
      <c r="AY868" s="220" t="s">
        <v>283</v>
      </c>
    </row>
    <row r="869" s="13" customFormat="1">
      <c r="A869" s="13"/>
      <c r="B869" s="218"/>
      <c r="C869" s="13"/>
      <c r="D869" s="219" t="s">
        <v>291</v>
      </c>
      <c r="E869" s="220" t="s">
        <v>1</v>
      </c>
      <c r="F869" s="221" t="s">
        <v>1225</v>
      </c>
      <c r="G869" s="13"/>
      <c r="H869" s="222">
        <v>27.399999999999999</v>
      </c>
      <c r="I869" s="223"/>
      <c r="J869" s="13"/>
      <c r="K869" s="13"/>
      <c r="L869" s="218"/>
      <c r="M869" s="224"/>
      <c r="N869" s="225"/>
      <c r="O869" s="225"/>
      <c r="P869" s="225"/>
      <c r="Q869" s="225"/>
      <c r="R869" s="225"/>
      <c r="S869" s="225"/>
      <c r="T869" s="226"/>
      <c r="U869" s="13"/>
      <c r="V869" s="13"/>
      <c r="W869" s="13"/>
      <c r="X869" s="13"/>
      <c r="Y869" s="13"/>
      <c r="Z869" s="13"/>
      <c r="AA869" s="13"/>
      <c r="AB869" s="13"/>
      <c r="AC869" s="13"/>
      <c r="AD869" s="13"/>
      <c r="AE869" s="13"/>
      <c r="AT869" s="220" t="s">
        <v>291</v>
      </c>
      <c r="AU869" s="220" t="s">
        <v>87</v>
      </c>
      <c r="AV869" s="13" t="s">
        <v>87</v>
      </c>
      <c r="AW869" s="13" t="s">
        <v>31</v>
      </c>
      <c r="AX869" s="13" t="s">
        <v>75</v>
      </c>
      <c r="AY869" s="220" t="s">
        <v>283</v>
      </c>
    </row>
    <row r="870" s="14" customFormat="1">
      <c r="A870" s="14"/>
      <c r="B870" s="227"/>
      <c r="C870" s="14"/>
      <c r="D870" s="219" t="s">
        <v>291</v>
      </c>
      <c r="E870" s="228" t="s">
        <v>1</v>
      </c>
      <c r="F870" s="229" t="s">
        <v>293</v>
      </c>
      <c r="G870" s="14"/>
      <c r="H870" s="230">
        <v>150.20000000000002</v>
      </c>
      <c r="I870" s="231"/>
      <c r="J870" s="14"/>
      <c r="K870" s="14"/>
      <c r="L870" s="227"/>
      <c r="M870" s="232"/>
      <c r="N870" s="233"/>
      <c r="O870" s="233"/>
      <c r="P870" s="233"/>
      <c r="Q870" s="233"/>
      <c r="R870" s="233"/>
      <c r="S870" s="233"/>
      <c r="T870" s="234"/>
      <c r="U870" s="14"/>
      <c r="V870" s="14"/>
      <c r="W870" s="14"/>
      <c r="X870" s="14"/>
      <c r="Y870" s="14"/>
      <c r="Z870" s="14"/>
      <c r="AA870" s="14"/>
      <c r="AB870" s="14"/>
      <c r="AC870" s="14"/>
      <c r="AD870" s="14"/>
      <c r="AE870" s="14"/>
      <c r="AT870" s="228" t="s">
        <v>291</v>
      </c>
      <c r="AU870" s="228" t="s">
        <v>87</v>
      </c>
      <c r="AV870" s="14" t="s">
        <v>289</v>
      </c>
      <c r="AW870" s="14" t="s">
        <v>31</v>
      </c>
      <c r="AX870" s="14" t="s">
        <v>82</v>
      </c>
      <c r="AY870" s="228" t="s">
        <v>283</v>
      </c>
    </row>
    <row r="871" s="2" customFormat="1" ht="33" customHeight="1">
      <c r="A871" s="37"/>
      <c r="B871" s="168"/>
      <c r="C871" s="204" t="s">
        <v>1226</v>
      </c>
      <c r="D871" s="204" t="s">
        <v>285</v>
      </c>
      <c r="E871" s="205" t="s">
        <v>1227</v>
      </c>
      <c r="F871" s="206" t="s">
        <v>1228</v>
      </c>
      <c r="G871" s="207" t="s">
        <v>649</v>
      </c>
      <c r="H871" s="208">
        <v>220</v>
      </c>
      <c r="I871" s="209"/>
      <c r="J871" s="210">
        <f>ROUND(I871*H871,2)</f>
        <v>0</v>
      </c>
      <c r="K871" s="211"/>
      <c r="L871" s="38"/>
      <c r="M871" s="212" t="s">
        <v>1</v>
      </c>
      <c r="N871" s="213" t="s">
        <v>41</v>
      </c>
      <c r="O871" s="81"/>
      <c r="P871" s="214">
        <f>O871*H871</f>
        <v>0</v>
      </c>
      <c r="Q871" s="214">
        <v>0.0042714800000000002</v>
      </c>
      <c r="R871" s="214">
        <f>Q871*H871</f>
        <v>0.93972560000000005</v>
      </c>
      <c r="S871" s="214">
        <v>0</v>
      </c>
      <c r="T871" s="215">
        <f>S871*H871</f>
        <v>0</v>
      </c>
      <c r="U871" s="37"/>
      <c r="V871" s="37"/>
      <c r="W871" s="37"/>
      <c r="X871" s="37"/>
      <c r="Y871" s="37"/>
      <c r="Z871" s="37"/>
      <c r="AA871" s="37"/>
      <c r="AB871" s="37"/>
      <c r="AC871" s="37"/>
      <c r="AD871" s="37"/>
      <c r="AE871" s="37"/>
      <c r="AR871" s="216" t="s">
        <v>358</v>
      </c>
      <c r="AT871" s="216" t="s">
        <v>285</v>
      </c>
      <c r="AU871" s="216" t="s">
        <v>87</v>
      </c>
      <c r="AY871" s="18" t="s">
        <v>283</v>
      </c>
      <c r="BE871" s="217">
        <f>IF(N871="základná",J871,0)</f>
        <v>0</v>
      </c>
      <c r="BF871" s="217">
        <f>IF(N871="znížená",J871,0)</f>
        <v>0</v>
      </c>
      <c r="BG871" s="217">
        <f>IF(N871="zákl. prenesená",J871,0)</f>
        <v>0</v>
      </c>
      <c r="BH871" s="217">
        <f>IF(N871="zníž. prenesená",J871,0)</f>
        <v>0</v>
      </c>
      <c r="BI871" s="217">
        <f>IF(N871="nulová",J871,0)</f>
        <v>0</v>
      </c>
      <c r="BJ871" s="18" t="s">
        <v>87</v>
      </c>
      <c r="BK871" s="217">
        <f>ROUND(I871*H871,2)</f>
        <v>0</v>
      </c>
      <c r="BL871" s="18" t="s">
        <v>358</v>
      </c>
      <c r="BM871" s="216" t="s">
        <v>1229</v>
      </c>
    </row>
    <row r="872" s="13" customFormat="1">
      <c r="A872" s="13"/>
      <c r="B872" s="218"/>
      <c r="C872" s="13"/>
      <c r="D872" s="219" t="s">
        <v>291</v>
      </c>
      <c r="E872" s="220" t="s">
        <v>1</v>
      </c>
      <c r="F872" s="221" t="s">
        <v>1230</v>
      </c>
      <c r="G872" s="13"/>
      <c r="H872" s="222">
        <v>220</v>
      </c>
      <c r="I872" s="223"/>
      <c r="J872" s="13"/>
      <c r="K872" s="13"/>
      <c r="L872" s="218"/>
      <c r="M872" s="224"/>
      <c r="N872" s="225"/>
      <c r="O872" s="225"/>
      <c r="P872" s="225"/>
      <c r="Q872" s="225"/>
      <c r="R872" s="225"/>
      <c r="S872" s="225"/>
      <c r="T872" s="226"/>
      <c r="U872" s="13"/>
      <c r="V872" s="13"/>
      <c r="W872" s="13"/>
      <c r="X872" s="13"/>
      <c r="Y872" s="13"/>
      <c r="Z872" s="13"/>
      <c r="AA872" s="13"/>
      <c r="AB872" s="13"/>
      <c r="AC872" s="13"/>
      <c r="AD872" s="13"/>
      <c r="AE872" s="13"/>
      <c r="AT872" s="220" t="s">
        <v>291</v>
      </c>
      <c r="AU872" s="220" t="s">
        <v>87</v>
      </c>
      <c r="AV872" s="13" t="s">
        <v>87</v>
      </c>
      <c r="AW872" s="13" t="s">
        <v>31</v>
      </c>
      <c r="AX872" s="13" t="s">
        <v>82</v>
      </c>
      <c r="AY872" s="220" t="s">
        <v>283</v>
      </c>
    </row>
    <row r="873" s="2" customFormat="1" ht="33" customHeight="1">
      <c r="A873" s="37"/>
      <c r="B873" s="168"/>
      <c r="C873" s="204" t="s">
        <v>1231</v>
      </c>
      <c r="D873" s="204" t="s">
        <v>285</v>
      </c>
      <c r="E873" s="205" t="s">
        <v>1232</v>
      </c>
      <c r="F873" s="206" t="s">
        <v>1233</v>
      </c>
      <c r="G873" s="207" t="s">
        <v>649</v>
      </c>
      <c r="H873" s="208">
        <v>312.80000000000001</v>
      </c>
      <c r="I873" s="209"/>
      <c r="J873" s="210">
        <f>ROUND(I873*H873,2)</f>
        <v>0</v>
      </c>
      <c r="K873" s="211"/>
      <c r="L873" s="38"/>
      <c r="M873" s="212" t="s">
        <v>1</v>
      </c>
      <c r="N873" s="213" t="s">
        <v>41</v>
      </c>
      <c r="O873" s="81"/>
      <c r="P873" s="214">
        <f>O873*H873</f>
        <v>0</v>
      </c>
      <c r="Q873" s="214">
        <v>0.00677</v>
      </c>
      <c r="R873" s="214">
        <f>Q873*H873</f>
        <v>2.1176560000000002</v>
      </c>
      <c r="S873" s="214">
        <v>0</v>
      </c>
      <c r="T873" s="215">
        <f>S873*H873</f>
        <v>0</v>
      </c>
      <c r="U873" s="37"/>
      <c r="V873" s="37"/>
      <c r="W873" s="37"/>
      <c r="X873" s="37"/>
      <c r="Y873" s="37"/>
      <c r="Z873" s="37"/>
      <c r="AA873" s="37"/>
      <c r="AB873" s="37"/>
      <c r="AC873" s="37"/>
      <c r="AD873" s="37"/>
      <c r="AE873" s="37"/>
      <c r="AR873" s="216" t="s">
        <v>358</v>
      </c>
      <c r="AT873" s="216" t="s">
        <v>285</v>
      </c>
      <c r="AU873" s="216" t="s">
        <v>87</v>
      </c>
      <c r="AY873" s="18" t="s">
        <v>283</v>
      </c>
      <c r="BE873" s="217">
        <f>IF(N873="základná",J873,0)</f>
        <v>0</v>
      </c>
      <c r="BF873" s="217">
        <f>IF(N873="znížená",J873,0)</f>
        <v>0</v>
      </c>
      <c r="BG873" s="217">
        <f>IF(N873="zákl. prenesená",J873,0)</f>
        <v>0</v>
      </c>
      <c r="BH873" s="217">
        <f>IF(N873="zníž. prenesená",J873,0)</f>
        <v>0</v>
      </c>
      <c r="BI873" s="217">
        <f>IF(N873="nulová",J873,0)</f>
        <v>0</v>
      </c>
      <c r="BJ873" s="18" t="s">
        <v>87</v>
      </c>
      <c r="BK873" s="217">
        <f>ROUND(I873*H873,2)</f>
        <v>0</v>
      </c>
      <c r="BL873" s="18" t="s">
        <v>358</v>
      </c>
      <c r="BM873" s="216" t="s">
        <v>1234</v>
      </c>
    </row>
    <row r="874" s="13" customFormat="1">
      <c r="A874" s="13"/>
      <c r="B874" s="218"/>
      <c r="C874" s="13"/>
      <c r="D874" s="219" t="s">
        <v>291</v>
      </c>
      <c r="E874" s="220" t="s">
        <v>1</v>
      </c>
      <c r="F874" s="221" t="s">
        <v>1235</v>
      </c>
      <c r="G874" s="13"/>
      <c r="H874" s="222">
        <v>92.799999999999997</v>
      </c>
      <c r="I874" s="223"/>
      <c r="J874" s="13"/>
      <c r="K874" s="13"/>
      <c r="L874" s="218"/>
      <c r="M874" s="224"/>
      <c r="N874" s="225"/>
      <c r="O874" s="225"/>
      <c r="P874" s="225"/>
      <c r="Q874" s="225"/>
      <c r="R874" s="225"/>
      <c r="S874" s="225"/>
      <c r="T874" s="226"/>
      <c r="U874" s="13"/>
      <c r="V874" s="13"/>
      <c r="W874" s="13"/>
      <c r="X874" s="13"/>
      <c r="Y874" s="13"/>
      <c r="Z874" s="13"/>
      <c r="AA874" s="13"/>
      <c r="AB874" s="13"/>
      <c r="AC874" s="13"/>
      <c r="AD874" s="13"/>
      <c r="AE874" s="13"/>
      <c r="AT874" s="220" t="s">
        <v>291</v>
      </c>
      <c r="AU874" s="220" t="s">
        <v>87</v>
      </c>
      <c r="AV874" s="13" t="s">
        <v>87</v>
      </c>
      <c r="AW874" s="13" t="s">
        <v>31</v>
      </c>
      <c r="AX874" s="13" t="s">
        <v>75</v>
      </c>
      <c r="AY874" s="220" t="s">
        <v>283</v>
      </c>
    </row>
    <row r="875" s="13" customFormat="1">
      <c r="A875" s="13"/>
      <c r="B875" s="218"/>
      <c r="C875" s="13"/>
      <c r="D875" s="219" t="s">
        <v>291</v>
      </c>
      <c r="E875" s="220" t="s">
        <v>1</v>
      </c>
      <c r="F875" s="221" t="s">
        <v>1236</v>
      </c>
      <c r="G875" s="13"/>
      <c r="H875" s="222">
        <v>220</v>
      </c>
      <c r="I875" s="223"/>
      <c r="J875" s="13"/>
      <c r="K875" s="13"/>
      <c r="L875" s="218"/>
      <c r="M875" s="224"/>
      <c r="N875" s="225"/>
      <c r="O875" s="225"/>
      <c r="P875" s="225"/>
      <c r="Q875" s="225"/>
      <c r="R875" s="225"/>
      <c r="S875" s="225"/>
      <c r="T875" s="226"/>
      <c r="U875" s="13"/>
      <c r="V875" s="13"/>
      <c r="W875" s="13"/>
      <c r="X875" s="13"/>
      <c r="Y875" s="13"/>
      <c r="Z875" s="13"/>
      <c r="AA875" s="13"/>
      <c r="AB875" s="13"/>
      <c r="AC875" s="13"/>
      <c r="AD875" s="13"/>
      <c r="AE875" s="13"/>
      <c r="AT875" s="220" t="s">
        <v>291</v>
      </c>
      <c r="AU875" s="220" t="s">
        <v>87</v>
      </c>
      <c r="AV875" s="13" t="s">
        <v>87</v>
      </c>
      <c r="AW875" s="13" t="s">
        <v>31</v>
      </c>
      <c r="AX875" s="13" t="s">
        <v>75</v>
      </c>
      <c r="AY875" s="220" t="s">
        <v>283</v>
      </c>
    </row>
    <row r="876" s="14" customFormat="1">
      <c r="A876" s="14"/>
      <c r="B876" s="227"/>
      <c r="C876" s="14"/>
      <c r="D876" s="219" t="s">
        <v>291</v>
      </c>
      <c r="E876" s="228" t="s">
        <v>1</v>
      </c>
      <c r="F876" s="229" t="s">
        <v>293</v>
      </c>
      <c r="G876" s="14"/>
      <c r="H876" s="230">
        <v>312.80000000000001</v>
      </c>
      <c r="I876" s="231"/>
      <c r="J876" s="14"/>
      <c r="K876" s="14"/>
      <c r="L876" s="227"/>
      <c r="M876" s="232"/>
      <c r="N876" s="233"/>
      <c r="O876" s="233"/>
      <c r="P876" s="233"/>
      <c r="Q876" s="233"/>
      <c r="R876" s="233"/>
      <c r="S876" s="233"/>
      <c r="T876" s="234"/>
      <c r="U876" s="14"/>
      <c r="V876" s="14"/>
      <c r="W876" s="14"/>
      <c r="X876" s="14"/>
      <c r="Y876" s="14"/>
      <c r="Z876" s="14"/>
      <c r="AA876" s="14"/>
      <c r="AB876" s="14"/>
      <c r="AC876" s="14"/>
      <c r="AD876" s="14"/>
      <c r="AE876" s="14"/>
      <c r="AT876" s="228" t="s">
        <v>291</v>
      </c>
      <c r="AU876" s="228" t="s">
        <v>87</v>
      </c>
      <c r="AV876" s="14" t="s">
        <v>289</v>
      </c>
      <c r="AW876" s="14" t="s">
        <v>31</v>
      </c>
      <c r="AX876" s="14" t="s">
        <v>82</v>
      </c>
      <c r="AY876" s="228" t="s">
        <v>283</v>
      </c>
    </row>
    <row r="877" s="2" customFormat="1" ht="24.15" customHeight="1">
      <c r="A877" s="37"/>
      <c r="B877" s="168"/>
      <c r="C877" s="204" t="s">
        <v>1237</v>
      </c>
      <c r="D877" s="204" t="s">
        <v>285</v>
      </c>
      <c r="E877" s="205" t="s">
        <v>1238</v>
      </c>
      <c r="F877" s="206" t="s">
        <v>1239</v>
      </c>
      <c r="G877" s="207" t="s">
        <v>649</v>
      </c>
      <c r="H877" s="208">
        <v>213</v>
      </c>
      <c r="I877" s="209"/>
      <c r="J877" s="210">
        <f>ROUND(I877*H877,2)</f>
        <v>0</v>
      </c>
      <c r="K877" s="211"/>
      <c r="L877" s="38"/>
      <c r="M877" s="212" t="s">
        <v>1</v>
      </c>
      <c r="N877" s="213" t="s">
        <v>41</v>
      </c>
      <c r="O877" s="81"/>
      <c r="P877" s="214">
        <f>O877*H877</f>
        <v>0</v>
      </c>
      <c r="Q877" s="214">
        <v>0</v>
      </c>
      <c r="R877" s="214">
        <f>Q877*H877</f>
        <v>0</v>
      </c>
      <c r="S877" s="214">
        <v>9.0000000000000006E-05</v>
      </c>
      <c r="T877" s="215">
        <f>S877*H877</f>
        <v>0.01917</v>
      </c>
      <c r="U877" s="37"/>
      <c r="V877" s="37"/>
      <c r="W877" s="37"/>
      <c r="X877" s="37"/>
      <c r="Y877" s="37"/>
      <c r="Z877" s="37"/>
      <c r="AA877" s="37"/>
      <c r="AB877" s="37"/>
      <c r="AC877" s="37"/>
      <c r="AD877" s="37"/>
      <c r="AE877" s="37"/>
      <c r="AR877" s="216" t="s">
        <v>358</v>
      </c>
      <c r="AT877" s="216" t="s">
        <v>285</v>
      </c>
      <c r="AU877" s="216" t="s">
        <v>87</v>
      </c>
      <c r="AY877" s="18" t="s">
        <v>283</v>
      </c>
      <c r="BE877" s="217">
        <f>IF(N877="základná",J877,0)</f>
        <v>0</v>
      </c>
      <c r="BF877" s="217">
        <f>IF(N877="znížená",J877,0)</f>
        <v>0</v>
      </c>
      <c r="BG877" s="217">
        <f>IF(N877="zákl. prenesená",J877,0)</f>
        <v>0</v>
      </c>
      <c r="BH877" s="217">
        <f>IF(N877="zníž. prenesená",J877,0)</f>
        <v>0</v>
      </c>
      <c r="BI877" s="217">
        <f>IF(N877="nulová",J877,0)</f>
        <v>0</v>
      </c>
      <c r="BJ877" s="18" t="s">
        <v>87</v>
      </c>
      <c r="BK877" s="217">
        <f>ROUND(I877*H877,2)</f>
        <v>0</v>
      </c>
      <c r="BL877" s="18" t="s">
        <v>358</v>
      </c>
      <c r="BM877" s="216" t="s">
        <v>1240</v>
      </c>
    </row>
    <row r="878" s="2" customFormat="1" ht="33" customHeight="1">
      <c r="A878" s="37"/>
      <c r="B878" s="168"/>
      <c r="C878" s="204" t="s">
        <v>1241</v>
      </c>
      <c r="D878" s="204" t="s">
        <v>285</v>
      </c>
      <c r="E878" s="205" t="s">
        <v>1242</v>
      </c>
      <c r="F878" s="206" t="s">
        <v>1243</v>
      </c>
      <c r="G878" s="207" t="s">
        <v>649</v>
      </c>
      <c r="H878" s="208">
        <v>16.699999999999999</v>
      </c>
      <c r="I878" s="209"/>
      <c r="J878" s="210">
        <f>ROUND(I878*H878,2)</f>
        <v>0</v>
      </c>
      <c r="K878" s="211"/>
      <c r="L878" s="38"/>
      <c r="M878" s="212" t="s">
        <v>1</v>
      </c>
      <c r="N878" s="213" t="s">
        <v>41</v>
      </c>
      <c r="O878" s="81"/>
      <c r="P878" s="214">
        <f>O878*H878</f>
        <v>0</v>
      </c>
      <c r="Q878" s="214">
        <v>0.0034499999999999999</v>
      </c>
      <c r="R878" s="214">
        <f>Q878*H878</f>
        <v>0.057615</v>
      </c>
      <c r="S878" s="214">
        <v>0</v>
      </c>
      <c r="T878" s="215">
        <f>S878*H878</f>
        <v>0</v>
      </c>
      <c r="U878" s="37"/>
      <c r="V878" s="37"/>
      <c r="W878" s="37"/>
      <c r="X878" s="37"/>
      <c r="Y878" s="37"/>
      <c r="Z878" s="37"/>
      <c r="AA878" s="37"/>
      <c r="AB878" s="37"/>
      <c r="AC878" s="37"/>
      <c r="AD878" s="37"/>
      <c r="AE878" s="37"/>
      <c r="AR878" s="216" t="s">
        <v>358</v>
      </c>
      <c r="AT878" s="216" t="s">
        <v>285</v>
      </c>
      <c r="AU878" s="216" t="s">
        <v>87</v>
      </c>
      <c r="AY878" s="18" t="s">
        <v>283</v>
      </c>
      <c r="BE878" s="217">
        <f>IF(N878="základná",J878,0)</f>
        <v>0</v>
      </c>
      <c r="BF878" s="217">
        <f>IF(N878="znížená",J878,0)</f>
        <v>0</v>
      </c>
      <c r="BG878" s="217">
        <f>IF(N878="zákl. prenesená",J878,0)</f>
        <v>0</v>
      </c>
      <c r="BH878" s="217">
        <f>IF(N878="zníž. prenesená",J878,0)</f>
        <v>0</v>
      </c>
      <c r="BI878" s="217">
        <f>IF(N878="nulová",J878,0)</f>
        <v>0</v>
      </c>
      <c r="BJ878" s="18" t="s">
        <v>87</v>
      </c>
      <c r="BK878" s="217">
        <f>ROUND(I878*H878,2)</f>
        <v>0</v>
      </c>
      <c r="BL878" s="18" t="s">
        <v>358</v>
      </c>
      <c r="BM878" s="216" t="s">
        <v>1244</v>
      </c>
    </row>
    <row r="879" s="13" customFormat="1">
      <c r="A879" s="13"/>
      <c r="B879" s="218"/>
      <c r="C879" s="13"/>
      <c r="D879" s="219" t="s">
        <v>291</v>
      </c>
      <c r="E879" s="220" t="s">
        <v>1</v>
      </c>
      <c r="F879" s="221" t="s">
        <v>1245</v>
      </c>
      <c r="G879" s="13"/>
      <c r="H879" s="222">
        <v>7.2000000000000002</v>
      </c>
      <c r="I879" s="223"/>
      <c r="J879" s="13"/>
      <c r="K879" s="13"/>
      <c r="L879" s="218"/>
      <c r="M879" s="224"/>
      <c r="N879" s="225"/>
      <c r="O879" s="225"/>
      <c r="P879" s="225"/>
      <c r="Q879" s="225"/>
      <c r="R879" s="225"/>
      <c r="S879" s="225"/>
      <c r="T879" s="226"/>
      <c r="U879" s="13"/>
      <c r="V879" s="13"/>
      <c r="W879" s="13"/>
      <c r="X879" s="13"/>
      <c r="Y879" s="13"/>
      <c r="Z879" s="13"/>
      <c r="AA879" s="13"/>
      <c r="AB879" s="13"/>
      <c r="AC879" s="13"/>
      <c r="AD879" s="13"/>
      <c r="AE879" s="13"/>
      <c r="AT879" s="220" t="s">
        <v>291</v>
      </c>
      <c r="AU879" s="220" t="s">
        <v>87</v>
      </c>
      <c r="AV879" s="13" t="s">
        <v>87</v>
      </c>
      <c r="AW879" s="13" t="s">
        <v>31</v>
      </c>
      <c r="AX879" s="13" t="s">
        <v>75</v>
      </c>
      <c r="AY879" s="220" t="s">
        <v>283</v>
      </c>
    </row>
    <row r="880" s="13" customFormat="1">
      <c r="A880" s="13"/>
      <c r="B880" s="218"/>
      <c r="C880" s="13"/>
      <c r="D880" s="219" t="s">
        <v>291</v>
      </c>
      <c r="E880" s="220" t="s">
        <v>1</v>
      </c>
      <c r="F880" s="221" t="s">
        <v>1246</v>
      </c>
      <c r="G880" s="13"/>
      <c r="H880" s="222">
        <v>9.5</v>
      </c>
      <c r="I880" s="223"/>
      <c r="J880" s="13"/>
      <c r="K880" s="13"/>
      <c r="L880" s="218"/>
      <c r="M880" s="224"/>
      <c r="N880" s="225"/>
      <c r="O880" s="225"/>
      <c r="P880" s="225"/>
      <c r="Q880" s="225"/>
      <c r="R880" s="225"/>
      <c r="S880" s="225"/>
      <c r="T880" s="226"/>
      <c r="U880" s="13"/>
      <c r="V880" s="13"/>
      <c r="W880" s="13"/>
      <c r="X880" s="13"/>
      <c r="Y880" s="13"/>
      <c r="Z880" s="13"/>
      <c r="AA880" s="13"/>
      <c r="AB880" s="13"/>
      <c r="AC880" s="13"/>
      <c r="AD880" s="13"/>
      <c r="AE880" s="13"/>
      <c r="AT880" s="220" t="s">
        <v>291</v>
      </c>
      <c r="AU880" s="220" t="s">
        <v>87</v>
      </c>
      <c r="AV880" s="13" t="s">
        <v>87</v>
      </c>
      <c r="AW880" s="13" t="s">
        <v>31</v>
      </c>
      <c r="AX880" s="13" t="s">
        <v>75</v>
      </c>
      <c r="AY880" s="220" t="s">
        <v>283</v>
      </c>
    </row>
    <row r="881" s="14" customFormat="1">
      <c r="A881" s="14"/>
      <c r="B881" s="227"/>
      <c r="C881" s="14"/>
      <c r="D881" s="219" t="s">
        <v>291</v>
      </c>
      <c r="E881" s="228" t="s">
        <v>1</v>
      </c>
      <c r="F881" s="229" t="s">
        <v>293</v>
      </c>
      <c r="G881" s="14"/>
      <c r="H881" s="230">
        <v>16.699999999999999</v>
      </c>
      <c r="I881" s="231"/>
      <c r="J881" s="14"/>
      <c r="K881" s="14"/>
      <c r="L881" s="227"/>
      <c r="M881" s="232"/>
      <c r="N881" s="233"/>
      <c r="O881" s="233"/>
      <c r="P881" s="233"/>
      <c r="Q881" s="233"/>
      <c r="R881" s="233"/>
      <c r="S881" s="233"/>
      <c r="T881" s="234"/>
      <c r="U881" s="14"/>
      <c r="V881" s="14"/>
      <c r="W881" s="14"/>
      <c r="X881" s="14"/>
      <c r="Y881" s="14"/>
      <c r="Z881" s="14"/>
      <c r="AA881" s="14"/>
      <c r="AB881" s="14"/>
      <c r="AC881" s="14"/>
      <c r="AD881" s="14"/>
      <c r="AE881" s="14"/>
      <c r="AT881" s="228" t="s">
        <v>291</v>
      </c>
      <c r="AU881" s="228" t="s">
        <v>87</v>
      </c>
      <c r="AV881" s="14" t="s">
        <v>289</v>
      </c>
      <c r="AW881" s="14" t="s">
        <v>31</v>
      </c>
      <c r="AX881" s="14" t="s">
        <v>82</v>
      </c>
      <c r="AY881" s="228" t="s">
        <v>283</v>
      </c>
    </row>
    <row r="882" s="2" customFormat="1" ht="24.15" customHeight="1">
      <c r="A882" s="37"/>
      <c r="B882" s="168"/>
      <c r="C882" s="204" t="s">
        <v>1247</v>
      </c>
      <c r="D882" s="204" t="s">
        <v>285</v>
      </c>
      <c r="E882" s="205" t="s">
        <v>1248</v>
      </c>
      <c r="F882" s="206" t="s">
        <v>1249</v>
      </c>
      <c r="G882" s="207" t="s">
        <v>649</v>
      </c>
      <c r="H882" s="208">
        <v>92.799999999999997</v>
      </c>
      <c r="I882" s="209"/>
      <c r="J882" s="210">
        <f>ROUND(I882*H882,2)</f>
        <v>0</v>
      </c>
      <c r="K882" s="211"/>
      <c r="L882" s="38"/>
      <c r="M882" s="212" t="s">
        <v>1</v>
      </c>
      <c r="N882" s="213" t="s">
        <v>41</v>
      </c>
      <c r="O882" s="81"/>
      <c r="P882" s="214">
        <f>O882*H882</f>
        <v>0</v>
      </c>
      <c r="Q882" s="214">
        <v>0</v>
      </c>
      <c r="R882" s="214">
        <f>Q882*H882</f>
        <v>0</v>
      </c>
      <c r="S882" s="214">
        <v>0.00142</v>
      </c>
      <c r="T882" s="215">
        <f>S882*H882</f>
        <v>0.131776</v>
      </c>
      <c r="U882" s="37"/>
      <c r="V882" s="37"/>
      <c r="W882" s="37"/>
      <c r="X882" s="37"/>
      <c r="Y882" s="37"/>
      <c r="Z882" s="37"/>
      <c r="AA882" s="37"/>
      <c r="AB882" s="37"/>
      <c r="AC882" s="37"/>
      <c r="AD882" s="37"/>
      <c r="AE882" s="37"/>
      <c r="AR882" s="216" t="s">
        <v>358</v>
      </c>
      <c r="AT882" s="216" t="s">
        <v>285</v>
      </c>
      <c r="AU882" s="216" t="s">
        <v>87</v>
      </c>
      <c r="AY882" s="18" t="s">
        <v>283</v>
      </c>
      <c r="BE882" s="217">
        <f>IF(N882="základná",J882,0)</f>
        <v>0</v>
      </c>
      <c r="BF882" s="217">
        <f>IF(N882="znížená",J882,0)</f>
        <v>0</v>
      </c>
      <c r="BG882" s="217">
        <f>IF(N882="zákl. prenesená",J882,0)</f>
        <v>0</v>
      </c>
      <c r="BH882" s="217">
        <f>IF(N882="zníž. prenesená",J882,0)</f>
        <v>0</v>
      </c>
      <c r="BI882" s="217">
        <f>IF(N882="nulová",J882,0)</f>
        <v>0</v>
      </c>
      <c r="BJ882" s="18" t="s">
        <v>87</v>
      </c>
      <c r="BK882" s="217">
        <f>ROUND(I882*H882,2)</f>
        <v>0</v>
      </c>
      <c r="BL882" s="18" t="s">
        <v>358</v>
      </c>
      <c r="BM882" s="216" t="s">
        <v>1250</v>
      </c>
    </row>
    <row r="883" s="13" customFormat="1">
      <c r="A883" s="13"/>
      <c r="B883" s="218"/>
      <c r="C883" s="13"/>
      <c r="D883" s="219" t="s">
        <v>291</v>
      </c>
      <c r="E883" s="220" t="s">
        <v>1</v>
      </c>
      <c r="F883" s="221" t="s">
        <v>1251</v>
      </c>
      <c r="G883" s="13"/>
      <c r="H883" s="222">
        <v>92.799999999999997</v>
      </c>
      <c r="I883" s="223"/>
      <c r="J883" s="13"/>
      <c r="K883" s="13"/>
      <c r="L883" s="218"/>
      <c r="M883" s="224"/>
      <c r="N883" s="225"/>
      <c r="O883" s="225"/>
      <c r="P883" s="225"/>
      <c r="Q883" s="225"/>
      <c r="R883" s="225"/>
      <c r="S883" s="225"/>
      <c r="T883" s="226"/>
      <c r="U883" s="13"/>
      <c r="V883" s="13"/>
      <c r="W883" s="13"/>
      <c r="X883" s="13"/>
      <c r="Y883" s="13"/>
      <c r="Z883" s="13"/>
      <c r="AA883" s="13"/>
      <c r="AB883" s="13"/>
      <c r="AC883" s="13"/>
      <c r="AD883" s="13"/>
      <c r="AE883" s="13"/>
      <c r="AT883" s="220" t="s">
        <v>291</v>
      </c>
      <c r="AU883" s="220" t="s">
        <v>87</v>
      </c>
      <c r="AV883" s="13" t="s">
        <v>87</v>
      </c>
      <c r="AW883" s="13" t="s">
        <v>31</v>
      </c>
      <c r="AX883" s="13" t="s">
        <v>82</v>
      </c>
      <c r="AY883" s="220" t="s">
        <v>283</v>
      </c>
    </row>
    <row r="884" s="2" customFormat="1" ht="24.15" customHeight="1">
      <c r="A884" s="37"/>
      <c r="B884" s="168"/>
      <c r="C884" s="204" t="s">
        <v>1252</v>
      </c>
      <c r="D884" s="204" t="s">
        <v>285</v>
      </c>
      <c r="E884" s="205" t="s">
        <v>1253</v>
      </c>
      <c r="F884" s="206" t="s">
        <v>1254</v>
      </c>
      <c r="G884" s="207" t="s">
        <v>649</v>
      </c>
      <c r="H884" s="208">
        <v>170</v>
      </c>
      <c r="I884" s="209"/>
      <c r="J884" s="210">
        <f>ROUND(I884*H884,2)</f>
        <v>0</v>
      </c>
      <c r="K884" s="211"/>
      <c r="L884" s="38"/>
      <c r="M884" s="212" t="s">
        <v>1</v>
      </c>
      <c r="N884" s="213" t="s">
        <v>41</v>
      </c>
      <c r="O884" s="81"/>
      <c r="P884" s="214">
        <f>O884*H884</f>
        <v>0</v>
      </c>
      <c r="Q884" s="214">
        <v>0.0020758</v>
      </c>
      <c r="R884" s="214">
        <f>Q884*H884</f>
        <v>0.35288600000000003</v>
      </c>
      <c r="S884" s="214">
        <v>0</v>
      </c>
      <c r="T884" s="215">
        <f>S884*H884</f>
        <v>0</v>
      </c>
      <c r="U884" s="37"/>
      <c r="V884" s="37"/>
      <c r="W884" s="37"/>
      <c r="X884" s="37"/>
      <c r="Y884" s="37"/>
      <c r="Z884" s="37"/>
      <c r="AA884" s="37"/>
      <c r="AB884" s="37"/>
      <c r="AC884" s="37"/>
      <c r="AD884" s="37"/>
      <c r="AE884" s="37"/>
      <c r="AR884" s="216" t="s">
        <v>358</v>
      </c>
      <c r="AT884" s="216" t="s">
        <v>285</v>
      </c>
      <c r="AU884" s="216" t="s">
        <v>87</v>
      </c>
      <c r="AY884" s="18" t="s">
        <v>283</v>
      </c>
      <c r="BE884" s="217">
        <f>IF(N884="základná",J884,0)</f>
        <v>0</v>
      </c>
      <c r="BF884" s="217">
        <f>IF(N884="znížená",J884,0)</f>
        <v>0</v>
      </c>
      <c r="BG884" s="217">
        <f>IF(N884="zákl. prenesená",J884,0)</f>
        <v>0</v>
      </c>
      <c r="BH884" s="217">
        <f>IF(N884="zníž. prenesená",J884,0)</f>
        <v>0</v>
      </c>
      <c r="BI884" s="217">
        <f>IF(N884="nulová",J884,0)</f>
        <v>0</v>
      </c>
      <c r="BJ884" s="18" t="s">
        <v>87</v>
      </c>
      <c r="BK884" s="217">
        <f>ROUND(I884*H884,2)</f>
        <v>0</v>
      </c>
      <c r="BL884" s="18" t="s">
        <v>358</v>
      </c>
      <c r="BM884" s="216" t="s">
        <v>1255</v>
      </c>
    </row>
    <row r="885" s="13" customFormat="1">
      <c r="A885" s="13"/>
      <c r="B885" s="218"/>
      <c r="C885" s="13"/>
      <c r="D885" s="219" t="s">
        <v>291</v>
      </c>
      <c r="E885" s="220" t="s">
        <v>1</v>
      </c>
      <c r="F885" s="221" t="s">
        <v>1256</v>
      </c>
      <c r="G885" s="13"/>
      <c r="H885" s="222">
        <v>170</v>
      </c>
      <c r="I885" s="223"/>
      <c r="J885" s="13"/>
      <c r="K885" s="13"/>
      <c r="L885" s="218"/>
      <c r="M885" s="224"/>
      <c r="N885" s="225"/>
      <c r="O885" s="225"/>
      <c r="P885" s="225"/>
      <c r="Q885" s="225"/>
      <c r="R885" s="225"/>
      <c r="S885" s="225"/>
      <c r="T885" s="226"/>
      <c r="U885" s="13"/>
      <c r="V885" s="13"/>
      <c r="W885" s="13"/>
      <c r="X885" s="13"/>
      <c r="Y885" s="13"/>
      <c r="Z885" s="13"/>
      <c r="AA885" s="13"/>
      <c r="AB885" s="13"/>
      <c r="AC885" s="13"/>
      <c r="AD885" s="13"/>
      <c r="AE885" s="13"/>
      <c r="AT885" s="220" t="s">
        <v>291</v>
      </c>
      <c r="AU885" s="220" t="s">
        <v>87</v>
      </c>
      <c r="AV885" s="13" t="s">
        <v>87</v>
      </c>
      <c r="AW885" s="13" t="s">
        <v>31</v>
      </c>
      <c r="AX885" s="13" t="s">
        <v>82</v>
      </c>
      <c r="AY885" s="220" t="s">
        <v>283</v>
      </c>
    </row>
    <row r="886" s="2" customFormat="1" ht="24.15" customHeight="1">
      <c r="A886" s="37"/>
      <c r="B886" s="168"/>
      <c r="C886" s="204" t="s">
        <v>1257</v>
      </c>
      <c r="D886" s="204" t="s">
        <v>285</v>
      </c>
      <c r="E886" s="205" t="s">
        <v>1258</v>
      </c>
      <c r="F886" s="206" t="s">
        <v>1259</v>
      </c>
      <c r="G886" s="207" t="s">
        <v>649</v>
      </c>
      <c r="H886" s="208">
        <v>134.40000000000001</v>
      </c>
      <c r="I886" s="209"/>
      <c r="J886" s="210">
        <f>ROUND(I886*H886,2)</f>
        <v>0</v>
      </c>
      <c r="K886" s="211"/>
      <c r="L886" s="38"/>
      <c r="M886" s="212" t="s">
        <v>1</v>
      </c>
      <c r="N886" s="213" t="s">
        <v>41</v>
      </c>
      <c r="O886" s="81"/>
      <c r="P886" s="214">
        <f>O886*H886</f>
        <v>0</v>
      </c>
      <c r="Q886" s="214">
        <v>0</v>
      </c>
      <c r="R886" s="214">
        <f>Q886*H886</f>
        <v>0</v>
      </c>
      <c r="S886" s="214">
        <v>0.0022599999999999999</v>
      </c>
      <c r="T886" s="215">
        <f>S886*H886</f>
        <v>0.30374400000000001</v>
      </c>
      <c r="U886" s="37"/>
      <c r="V886" s="37"/>
      <c r="W886" s="37"/>
      <c r="X886" s="37"/>
      <c r="Y886" s="37"/>
      <c r="Z886" s="37"/>
      <c r="AA886" s="37"/>
      <c r="AB886" s="37"/>
      <c r="AC886" s="37"/>
      <c r="AD886" s="37"/>
      <c r="AE886" s="37"/>
      <c r="AR886" s="216" t="s">
        <v>358</v>
      </c>
      <c r="AT886" s="216" t="s">
        <v>285</v>
      </c>
      <c r="AU886" s="216" t="s">
        <v>87</v>
      </c>
      <c r="AY886" s="18" t="s">
        <v>283</v>
      </c>
      <c r="BE886" s="217">
        <f>IF(N886="základná",J886,0)</f>
        <v>0</v>
      </c>
      <c r="BF886" s="217">
        <f>IF(N886="znížená",J886,0)</f>
        <v>0</v>
      </c>
      <c r="BG886" s="217">
        <f>IF(N886="zákl. prenesená",J886,0)</f>
        <v>0</v>
      </c>
      <c r="BH886" s="217">
        <f>IF(N886="zníž. prenesená",J886,0)</f>
        <v>0</v>
      </c>
      <c r="BI886" s="217">
        <f>IF(N886="nulová",J886,0)</f>
        <v>0</v>
      </c>
      <c r="BJ886" s="18" t="s">
        <v>87</v>
      </c>
      <c r="BK886" s="217">
        <f>ROUND(I886*H886,2)</f>
        <v>0</v>
      </c>
      <c r="BL886" s="18" t="s">
        <v>358</v>
      </c>
      <c r="BM886" s="216" t="s">
        <v>1260</v>
      </c>
    </row>
    <row r="887" s="2" customFormat="1" ht="24.15" customHeight="1">
      <c r="A887" s="37"/>
      <c r="B887" s="168"/>
      <c r="C887" s="204" t="s">
        <v>1261</v>
      </c>
      <c r="D887" s="204" t="s">
        <v>285</v>
      </c>
      <c r="E887" s="205" t="s">
        <v>1262</v>
      </c>
      <c r="F887" s="206" t="s">
        <v>1263</v>
      </c>
      <c r="G887" s="207" t="s">
        <v>979</v>
      </c>
      <c r="H887" s="255"/>
      <c r="I887" s="209"/>
      <c r="J887" s="210">
        <f>ROUND(I887*H887,2)</f>
        <v>0</v>
      </c>
      <c r="K887" s="211"/>
      <c r="L887" s="38"/>
      <c r="M887" s="212" t="s">
        <v>1</v>
      </c>
      <c r="N887" s="213" t="s">
        <v>41</v>
      </c>
      <c r="O887" s="81"/>
      <c r="P887" s="214">
        <f>O887*H887</f>
        <v>0</v>
      </c>
      <c r="Q887" s="214">
        <v>0</v>
      </c>
      <c r="R887" s="214">
        <f>Q887*H887</f>
        <v>0</v>
      </c>
      <c r="S887" s="214">
        <v>0</v>
      </c>
      <c r="T887" s="215">
        <f>S887*H887</f>
        <v>0</v>
      </c>
      <c r="U887" s="37"/>
      <c r="V887" s="37"/>
      <c r="W887" s="37"/>
      <c r="X887" s="37"/>
      <c r="Y887" s="37"/>
      <c r="Z887" s="37"/>
      <c r="AA887" s="37"/>
      <c r="AB887" s="37"/>
      <c r="AC887" s="37"/>
      <c r="AD887" s="37"/>
      <c r="AE887" s="37"/>
      <c r="AR887" s="216" t="s">
        <v>358</v>
      </c>
      <c r="AT887" s="216" t="s">
        <v>285</v>
      </c>
      <c r="AU887" s="216" t="s">
        <v>87</v>
      </c>
      <c r="AY887" s="18" t="s">
        <v>283</v>
      </c>
      <c r="BE887" s="217">
        <f>IF(N887="základná",J887,0)</f>
        <v>0</v>
      </c>
      <c r="BF887" s="217">
        <f>IF(N887="znížená",J887,0)</f>
        <v>0</v>
      </c>
      <c r="BG887" s="217">
        <f>IF(N887="zákl. prenesená",J887,0)</f>
        <v>0</v>
      </c>
      <c r="BH887" s="217">
        <f>IF(N887="zníž. prenesená",J887,0)</f>
        <v>0</v>
      </c>
      <c r="BI887" s="217">
        <f>IF(N887="nulová",J887,0)</f>
        <v>0</v>
      </c>
      <c r="BJ887" s="18" t="s">
        <v>87</v>
      </c>
      <c r="BK887" s="217">
        <f>ROUND(I887*H887,2)</f>
        <v>0</v>
      </c>
      <c r="BL887" s="18" t="s">
        <v>358</v>
      </c>
      <c r="BM887" s="216" t="s">
        <v>1264</v>
      </c>
    </row>
    <row r="888" s="12" customFormat="1" ht="22.8" customHeight="1">
      <c r="A888" s="12"/>
      <c r="B888" s="191"/>
      <c r="C888" s="12"/>
      <c r="D888" s="192" t="s">
        <v>74</v>
      </c>
      <c r="E888" s="202" t="s">
        <v>1265</v>
      </c>
      <c r="F888" s="202" t="s">
        <v>1266</v>
      </c>
      <c r="G888" s="12"/>
      <c r="H888" s="12"/>
      <c r="I888" s="194"/>
      <c r="J888" s="203">
        <f>BK888</f>
        <v>0</v>
      </c>
      <c r="K888" s="12"/>
      <c r="L888" s="191"/>
      <c r="M888" s="196"/>
      <c r="N888" s="197"/>
      <c r="O888" s="197"/>
      <c r="P888" s="198">
        <f>SUM(P889:P963)</f>
        <v>0</v>
      </c>
      <c r="Q888" s="197"/>
      <c r="R888" s="198">
        <f>SUM(R889:R963)</f>
        <v>19.474839799999994</v>
      </c>
      <c r="S888" s="197"/>
      <c r="T888" s="199">
        <f>SUM(T889:T963)</f>
        <v>5.2243948400000004</v>
      </c>
      <c r="U888" s="12"/>
      <c r="V888" s="12"/>
      <c r="W888" s="12"/>
      <c r="X888" s="12"/>
      <c r="Y888" s="12"/>
      <c r="Z888" s="12"/>
      <c r="AA888" s="12"/>
      <c r="AB888" s="12"/>
      <c r="AC888" s="12"/>
      <c r="AD888" s="12"/>
      <c r="AE888" s="12"/>
      <c r="AR888" s="192" t="s">
        <v>87</v>
      </c>
      <c r="AT888" s="200" t="s">
        <v>74</v>
      </c>
      <c r="AU888" s="200" t="s">
        <v>82</v>
      </c>
      <c r="AY888" s="192" t="s">
        <v>283</v>
      </c>
      <c r="BK888" s="201">
        <f>SUM(BK889:BK963)</f>
        <v>0</v>
      </c>
    </row>
    <row r="889" s="2" customFormat="1" ht="16.5" customHeight="1">
      <c r="A889" s="37"/>
      <c r="B889" s="168"/>
      <c r="C889" s="204" t="s">
        <v>1267</v>
      </c>
      <c r="D889" s="204" t="s">
        <v>285</v>
      </c>
      <c r="E889" s="205" t="s">
        <v>1268</v>
      </c>
      <c r="F889" s="206" t="s">
        <v>1269</v>
      </c>
      <c r="G889" s="207" t="s">
        <v>288</v>
      </c>
      <c r="H889" s="208">
        <v>3.1499999999999999</v>
      </c>
      <c r="I889" s="209"/>
      <c r="J889" s="210">
        <f>ROUND(I889*H889,2)</f>
        <v>0</v>
      </c>
      <c r="K889" s="211"/>
      <c r="L889" s="38"/>
      <c r="M889" s="212" t="s">
        <v>1</v>
      </c>
      <c r="N889" s="213" t="s">
        <v>41</v>
      </c>
      <c r="O889" s="81"/>
      <c r="P889" s="214">
        <f>O889*H889</f>
        <v>0</v>
      </c>
      <c r="Q889" s="214">
        <v>0</v>
      </c>
      <c r="R889" s="214">
        <f>Q889*H889</f>
        <v>0</v>
      </c>
      <c r="S889" s="214">
        <v>0.016379999999999999</v>
      </c>
      <c r="T889" s="215">
        <f>S889*H889</f>
        <v>0.051596999999999997</v>
      </c>
      <c r="U889" s="37"/>
      <c r="V889" s="37"/>
      <c r="W889" s="37"/>
      <c r="X889" s="37"/>
      <c r="Y889" s="37"/>
      <c r="Z889" s="37"/>
      <c r="AA889" s="37"/>
      <c r="AB889" s="37"/>
      <c r="AC889" s="37"/>
      <c r="AD889" s="37"/>
      <c r="AE889" s="37"/>
      <c r="AR889" s="216" t="s">
        <v>358</v>
      </c>
      <c r="AT889" s="216" t="s">
        <v>285</v>
      </c>
      <c r="AU889" s="216" t="s">
        <v>87</v>
      </c>
      <c r="AY889" s="18" t="s">
        <v>283</v>
      </c>
      <c r="BE889" s="217">
        <f>IF(N889="základná",J889,0)</f>
        <v>0</v>
      </c>
      <c r="BF889" s="217">
        <f>IF(N889="znížená",J889,0)</f>
        <v>0</v>
      </c>
      <c r="BG889" s="217">
        <f>IF(N889="zákl. prenesená",J889,0)</f>
        <v>0</v>
      </c>
      <c r="BH889" s="217">
        <f>IF(N889="zníž. prenesená",J889,0)</f>
        <v>0</v>
      </c>
      <c r="BI889" s="217">
        <f>IF(N889="nulová",J889,0)</f>
        <v>0</v>
      </c>
      <c r="BJ889" s="18" t="s">
        <v>87</v>
      </c>
      <c r="BK889" s="217">
        <f>ROUND(I889*H889,2)</f>
        <v>0</v>
      </c>
      <c r="BL889" s="18" t="s">
        <v>358</v>
      </c>
      <c r="BM889" s="216" t="s">
        <v>1270</v>
      </c>
    </row>
    <row r="890" s="15" customFormat="1">
      <c r="A890" s="15"/>
      <c r="B890" s="235"/>
      <c r="C890" s="15"/>
      <c r="D890" s="219" t="s">
        <v>291</v>
      </c>
      <c r="E890" s="236" t="s">
        <v>1</v>
      </c>
      <c r="F890" s="237" t="s">
        <v>404</v>
      </c>
      <c r="G890" s="15"/>
      <c r="H890" s="236" t="s">
        <v>1</v>
      </c>
      <c r="I890" s="238"/>
      <c r="J890" s="15"/>
      <c r="K890" s="15"/>
      <c r="L890" s="235"/>
      <c r="M890" s="239"/>
      <c r="N890" s="240"/>
      <c r="O890" s="240"/>
      <c r="P890" s="240"/>
      <c r="Q890" s="240"/>
      <c r="R890" s="240"/>
      <c r="S890" s="240"/>
      <c r="T890" s="241"/>
      <c r="U890" s="15"/>
      <c r="V890" s="15"/>
      <c r="W890" s="15"/>
      <c r="X890" s="15"/>
      <c r="Y890" s="15"/>
      <c r="Z890" s="15"/>
      <c r="AA890" s="15"/>
      <c r="AB890" s="15"/>
      <c r="AC890" s="15"/>
      <c r="AD890" s="15"/>
      <c r="AE890" s="15"/>
      <c r="AT890" s="236" t="s">
        <v>291</v>
      </c>
      <c r="AU890" s="236" t="s">
        <v>87</v>
      </c>
      <c r="AV890" s="15" t="s">
        <v>82</v>
      </c>
      <c r="AW890" s="15" t="s">
        <v>31</v>
      </c>
      <c r="AX890" s="15" t="s">
        <v>75</v>
      </c>
      <c r="AY890" s="236" t="s">
        <v>283</v>
      </c>
    </row>
    <row r="891" s="13" customFormat="1">
      <c r="A891" s="13"/>
      <c r="B891" s="218"/>
      <c r="C891" s="13"/>
      <c r="D891" s="219" t="s">
        <v>291</v>
      </c>
      <c r="E891" s="220" t="s">
        <v>1</v>
      </c>
      <c r="F891" s="221" t="s">
        <v>1271</v>
      </c>
      <c r="G891" s="13"/>
      <c r="H891" s="222">
        <v>3.1499999999999999</v>
      </c>
      <c r="I891" s="223"/>
      <c r="J891" s="13"/>
      <c r="K891" s="13"/>
      <c r="L891" s="218"/>
      <c r="M891" s="224"/>
      <c r="N891" s="225"/>
      <c r="O891" s="225"/>
      <c r="P891" s="225"/>
      <c r="Q891" s="225"/>
      <c r="R891" s="225"/>
      <c r="S891" s="225"/>
      <c r="T891" s="226"/>
      <c r="U891" s="13"/>
      <c r="V891" s="13"/>
      <c r="W891" s="13"/>
      <c r="X891" s="13"/>
      <c r="Y891" s="13"/>
      <c r="Z891" s="13"/>
      <c r="AA891" s="13"/>
      <c r="AB891" s="13"/>
      <c r="AC891" s="13"/>
      <c r="AD891" s="13"/>
      <c r="AE891" s="13"/>
      <c r="AT891" s="220" t="s">
        <v>291</v>
      </c>
      <c r="AU891" s="220" t="s">
        <v>87</v>
      </c>
      <c r="AV891" s="13" t="s">
        <v>87</v>
      </c>
      <c r="AW891" s="13" t="s">
        <v>31</v>
      </c>
      <c r="AX891" s="13" t="s">
        <v>82</v>
      </c>
      <c r="AY891" s="220" t="s">
        <v>283</v>
      </c>
    </row>
    <row r="892" s="2" customFormat="1" ht="24.15" customHeight="1">
      <c r="A892" s="37"/>
      <c r="B892" s="168"/>
      <c r="C892" s="204" t="s">
        <v>1272</v>
      </c>
      <c r="D892" s="204" t="s">
        <v>285</v>
      </c>
      <c r="E892" s="205" t="s">
        <v>1273</v>
      </c>
      <c r="F892" s="206" t="s">
        <v>1274</v>
      </c>
      <c r="G892" s="207" t="s">
        <v>288</v>
      </c>
      <c r="H892" s="208">
        <v>3.5099999999999998</v>
      </c>
      <c r="I892" s="209"/>
      <c r="J892" s="210">
        <f>ROUND(I892*H892,2)</f>
        <v>0</v>
      </c>
      <c r="K892" s="211"/>
      <c r="L892" s="38"/>
      <c r="M892" s="212" t="s">
        <v>1</v>
      </c>
      <c r="N892" s="213" t="s">
        <v>41</v>
      </c>
      <c r="O892" s="81"/>
      <c r="P892" s="214">
        <f>O892*H892</f>
        <v>0</v>
      </c>
      <c r="Q892" s="214">
        <v>0</v>
      </c>
      <c r="R892" s="214">
        <f>Q892*H892</f>
        <v>0</v>
      </c>
      <c r="S892" s="214">
        <v>0.024649999999999998</v>
      </c>
      <c r="T892" s="215">
        <f>S892*H892</f>
        <v>0.086521499999999987</v>
      </c>
      <c r="U892" s="37"/>
      <c r="V892" s="37"/>
      <c r="W892" s="37"/>
      <c r="X892" s="37"/>
      <c r="Y892" s="37"/>
      <c r="Z892" s="37"/>
      <c r="AA892" s="37"/>
      <c r="AB892" s="37"/>
      <c r="AC892" s="37"/>
      <c r="AD892" s="37"/>
      <c r="AE892" s="37"/>
      <c r="AR892" s="216" t="s">
        <v>358</v>
      </c>
      <c r="AT892" s="216" t="s">
        <v>285</v>
      </c>
      <c r="AU892" s="216" t="s">
        <v>87</v>
      </c>
      <c r="AY892" s="18" t="s">
        <v>283</v>
      </c>
      <c r="BE892" s="217">
        <f>IF(N892="základná",J892,0)</f>
        <v>0</v>
      </c>
      <c r="BF892" s="217">
        <f>IF(N892="znížená",J892,0)</f>
        <v>0</v>
      </c>
      <c r="BG892" s="217">
        <f>IF(N892="zákl. prenesená",J892,0)</f>
        <v>0</v>
      </c>
      <c r="BH892" s="217">
        <f>IF(N892="zníž. prenesená",J892,0)</f>
        <v>0</v>
      </c>
      <c r="BI892" s="217">
        <f>IF(N892="nulová",J892,0)</f>
        <v>0</v>
      </c>
      <c r="BJ892" s="18" t="s">
        <v>87</v>
      </c>
      <c r="BK892" s="217">
        <f>ROUND(I892*H892,2)</f>
        <v>0</v>
      </c>
      <c r="BL892" s="18" t="s">
        <v>358</v>
      </c>
      <c r="BM892" s="216" t="s">
        <v>1275</v>
      </c>
    </row>
    <row r="893" s="15" customFormat="1">
      <c r="A893" s="15"/>
      <c r="B893" s="235"/>
      <c r="C893" s="15"/>
      <c r="D893" s="219" t="s">
        <v>291</v>
      </c>
      <c r="E893" s="236" t="s">
        <v>1</v>
      </c>
      <c r="F893" s="237" t="s">
        <v>1276</v>
      </c>
      <c r="G893" s="15"/>
      <c r="H893" s="236" t="s">
        <v>1</v>
      </c>
      <c r="I893" s="238"/>
      <c r="J893" s="15"/>
      <c r="K893" s="15"/>
      <c r="L893" s="235"/>
      <c r="M893" s="239"/>
      <c r="N893" s="240"/>
      <c r="O893" s="240"/>
      <c r="P893" s="240"/>
      <c r="Q893" s="240"/>
      <c r="R893" s="240"/>
      <c r="S893" s="240"/>
      <c r="T893" s="241"/>
      <c r="U893" s="15"/>
      <c r="V893" s="15"/>
      <c r="W893" s="15"/>
      <c r="X893" s="15"/>
      <c r="Y893" s="15"/>
      <c r="Z893" s="15"/>
      <c r="AA893" s="15"/>
      <c r="AB893" s="15"/>
      <c r="AC893" s="15"/>
      <c r="AD893" s="15"/>
      <c r="AE893" s="15"/>
      <c r="AT893" s="236" t="s">
        <v>291</v>
      </c>
      <c r="AU893" s="236" t="s">
        <v>87</v>
      </c>
      <c r="AV893" s="15" t="s">
        <v>82</v>
      </c>
      <c r="AW893" s="15" t="s">
        <v>31</v>
      </c>
      <c r="AX893" s="15" t="s">
        <v>75</v>
      </c>
      <c r="AY893" s="236" t="s">
        <v>283</v>
      </c>
    </row>
    <row r="894" s="13" customFormat="1">
      <c r="A894" s="13"/>
      <c r="B894" s="218"/>
      <c r="C894" s="13"/>
      <c r="D894" s="219" t="s">
        <v>291</v>
      </c>
      <c r="E894" s="220" t="s">
        <v>1</v>
      </c>
      <c r="F894" s="221" t="s">
        <v>1277</v>
      </c>
      <c r="G894" s="13"/>
      <c r="H894" s="222">
        <v>3.5099999999999998</v>
      </c>
      <c r="I894" s="223"/>
      <c r="J894" s="13"/>
      <c r="K894" s="13"/>
      <c r="L894" s="218"/>
      <c r="M894" s="224"/>
      <c r="N894" s="225"/>
      <c r="O894" s="225"/>
      <c r="P894" s="225"/>
      <c r="Q894" s="225"/>
      <c r="R894" s="225"/>
      <c r="S894" s="225"/>
      <c r="T894" s="226"/>
      <c r="U894" s="13"/>
      <c r="V894" s="13"/>
      <c r="W894" s="13"/>
      <c r="X894" s="13"/>
      <c r="Y894" s="13"/>
      <c r="Z894" s="13"/>
      <c r="AA894" s="13"/>
      <c r="AB894" s="13"/>
      <c r="AC894" s="13"/>
      <c r="AD894" s="13"/>
      <c r="AE894" s="13"/>
      <c r="AT894" s="220" t="s">
        <v>291</v>
      </c>
      <c r="AU894" s="220" t="s">
        <v>87</v>
      </c>
      <c r="AV894" s="13" t="s">
        <v>87</v>
      </c>
      <c r="AW894" s="13" t="s">
        <v>31</v>
      </c>
      <c r="AX894" s="13" t="s">
        <v>82</v>
      </c>
      <c r="AY894" s="220" t="s">
        <v>283</v>
      </c>
    </row>
    <row r="895" s="2" customFormat="1" ht="21.75" customHeight="1">
      <c r="A895" s="37"/>
      <c r="B895" s="168"/>
      <c r="C895" s="204" t="s">
        <v>1278</v>
      </c>
      <c r="D895" s="204" t="s">
        <v>285</v>
      </c>
      <c r="E895" s="205" t="s">
        <v>1279</v>
      </c>
      <c r="F895" s="206" t="s">
        <v>1280</v>
      </c>
      <c r="G895" s="207" t="s">
        <v>288</v>
      </c>
      <c r="H895" s="208">
        <v>419.33300000000003</v>
      </c>
      <c r="I895" s="209"/>
      <c r="J895" s="210">
        <f>ROUND(I895*H895,2)</f>
        <v>0</v>
      </c>
      <c r="K895" s="211"/>
      <c r="L895" s="38"/>
      <c r="M895" s="212" t="s">
        <v>1</v>
      </c>
      <c r="N895" s="213" t="s">
        <v>41</v>
      </c>
      <c r="O895" s="81"/>
      <c r="P895" s="214">
        <f>O895*H895</f>
        <v>0</v>
      </c>
      <c r="Q895" s="214">
        <v>0</v>
      </c>
      <c r="R895" s="214">
        <f>Q895*H895</f>
        <v>0</v>
      </c>
      <c r="S895" s="214">
        <v>0.01098</v>
      </c>
      <c r="T895" s="215">
        <f>S895*H895</f>
        <v>4.6042763400000002</v>
      </c>
      <c r="U895" s="37"/>
      <c r="V895" s="37"/>
      <c r="W895" s="37"/>
      <c r="X895" s="37"/>
      <c r="Y895" s="37"/>
      <c r="Z895" s="37"/>
      <c r="AA895" s="37"/>
      <c r="AB895" s="37"/>
      <c r="AC895" s="37"/>
      <c r="AD895" s="37"/>
      <c r="AE895" s="37"/>
      <c r="AR895" s="216" t="s">
        <v>358</v>
      </c>
      <c r="AT895" s="216" t="s">
        <v>285</v>
      </c>
      <c r="AU895" s="216" t="s">
        <v>87</v>
      </c>
      <c r="AY895" s="18" t="s">
        <v>283</v>
      </c>
      <c r="BE895" s="217">
        <f>IF(N895="základná",J895,0)</f>
        <v>0</v>
      </c>
      <c r="BF895" s="217">
        <f>IF(N895="znížená",J895,0)</f>
        <v>0</v>
      </c>
      <c r="BG895" s="217">
        <f>IF(N895="zákl. prenesená",J895,0)</f>
        <v>0</v>
      </c>
      <c r="BH895" s="217">
        <f>IF(N895="zníž. prenesená",J895,0)</f>
        <v>0</v>
      </c>
      <c r="BI895" s="217">
        <f>IF(N895="nulová",J895,0)</f>
        <v>0</v>
      </c>
      <c r="BJ895" s="18" t="s">
        <v>87</v>
      </c>
      <c r="BK895" s="217">
        <f>ROUND(I895*H895,2)</f>
        <v>0</v>
      </c>
      <c r="BL895" s="18" t="s">
        <v>358</v>
      </c>
      <c r="BM895" s="216" t="s">
        <v>1281</v>
      </c>
    </row>
    <row r="896" s="15" customFormat="1">
      <c r="A896" s="15"/>
      <c r="B896" s="235"/>
      <c r="C896" s="15"/>
      <c r="D896" s="219" t="s">
        <v>291</v>
      </c>
      <c r="E896" s="236" t="s">
        <v>1</v>
      </c>
      <c r="F896" s="237" t="s">
        <v>1282</v>
      </c>
      <c r="G896" s="15"/>
      <c r="H896" s="236" t="s">
        <v>1</v>
      </c>
      <c r="I896" s="238"/>
      <c r="J896" s="15"/>
      <c r="K896" s="15"/>
      <c r="L896" s="235"/>
      <c r="M896" s="239"/>
      <c r="N896" s="240"/>
      <c r="O896" s="240"/>
      <c r="P896" s="240"/>
      <c r="Q896" s="240"/>
      <c r="R896" s="240"/>
      <c r="S896" s="240"/>
      <c r="T896" s="241"/>
      <c r="U896" s="15"/>
      <c r="V896" s="15"/>
      <c r="W896" s="15"/>
      <c r="X896" s="15"/>
      <c r="Y896" s="15"/>
      <c r="Z896" s="15"/>
      <c r="AA896" s="15"/>
      <c r="AB896" s="15"/>
      <c r="AC896" s="15"/>
      <c r="AD896" s="15"/>
      <c r="AE896" s="15"/>
      <c r="AT896" s="236" t="s">
        <v>291</v>
      </c>
      <c r="AU896" s="236" t="s">
        <v>87</v>
      </c>
      <c r="AV896" s="15" t="s">
        <v>82</v>
      </c>
      <c r="AW896" s="15" t="s">
        <v>31</v>
      </c>
      <c r="AX896" s="15" t="s">
        <v>75</v>
      </c>
      <c r="AY896" s="236" t="s">
        <v>283</v>
      </c>
    </row>
    <row r="897" s="13" customFormat="1">
      <c r="A897" s="13"/>
      <c r="B897" s="218"/>
      <c r="C897" s="13"/>
      <c r="D897" s="219" t="s">
        <v>291</v>
      </c>
      <c r="E897" s="220" t="s">
        <v>1</v>
      </c>
      <c r="F897" s="221" t="s">
        <v>1283</v>
      </c>
      <c r="G897" s="13"/>
      <c r="H897" s="222">
        <v>419.33300000000003</v>
      </c>
      <c r="I897" s="223"/>
      <c r="J897" s="13"/>
      <c r="K897" s="13"/>
      <c r="L897" s="218"/>
      <c r="M897" s="224"/>
      <c r="N897" s="225"/>
      <c r="O897" s="225"/>
      <c r="P897" s="225"/>
      <c r="Q897" s="225"/>
      <c r="R897" s="225"/>
      <c r="S897" s="225"/>
      <c r="T897" s="226"/>
      <c r="U897" s="13"/>
      <c r="V897" s="13"/>
      <c r="W897" s="13"/>
      <c r="X897" s="13"/>
      <c r="Y897" s="13"/>
      <c r="Z897" s="13"/>
      <c r="AA897" s="13"/>
      <c r="AB897" s="13"/>
      <c r="AC897" s="13"/>
      <c r="AD897" s="13"/>
      <c r="AE897" s="13"/>
      <c r="AT897" s="220" t="s">
        <v>291</v>
      </c>
      <c r="AU897" s="220" t="s">
        <v>87</v>
      </c>
      <c r="AV897" s="13" t="s">
        <v>87</v>
      </c>
      <c r="AW897" s="13" t="s">
        <v>31</v>
      </c>
      <c r="AX897" s="13" t="s">
        <v>82</v>
      </c>
      <c r="AY897" s="220" t="s">
        <v>283</v>
      </c>
    </row>
    <row r="898" s="2" customFormat="1" ht="16.5" customHeight="1">
      <c r="A898" s="37"/>
      <c r="B898" s="168"/>
      <c r="C898" s="204" t="s">
        <v>1284</v>
      </c>
      <c r="D898" s="253" t="s">
        <v>285</v>
      </c>
      <c r="E898" s="205" t="s">
        <v>1285</v>
      </c>
      <c r="F898" s="206" t="s">
        <v>1286</v>
      </c>
      <c r="G898" s="207" t="s">
        <v>649</v>
      </c>
      <c r="H898" s="208">
        <v>621.79999999999995</v>
      </c>
      <c r="I898" s="209"/>
      <c r="J898" s="210">
        <f>ROUND(I898*H898,2)</f>
        <v>0</v>
      </c>
      <c r="K898" s="211"/>
      <c r="L898" s="38"/>
      <c r="M898" s="212" t="s">
        <v>1</v>
      </c>
      <c r="N898" s="213" t="s">
        <v>41</v>
      </c>
      <c r="O898" s="81"/>
      <c r="P898" s="214">
        <f>O898*H898</f>
        <v>0</v>
      </c>
      <c r="Q898" s="214">
        <v>0.00019000000000000001</v>
      </c>
      <c r="R898" s="214">
        <f>Q898*H898</f>
        <v>0.118142</v>
      </c>
      <c r="S898" s="214">
        <v>0</v>
      </c>
      <c r="T898" s="215">
        <f>S898*H898</f>
        <v>0</v>
      </c>
      <c r="U898" s="37"/>
      <c r="V898" s="37"/>
      <c r="W898" s="37"/>
      <c r="X898" s="37"/>
      <c r="Y898" s="37"/>
      <c r="Z898" s="37"/>
      <c r="AA898" s="37"/>
      <c r="AB898" s="37"/>
      <c r="AC898" s="37"/>
      <c r="AD898" s="37"/>
      <c r="AE898" s="37"/>
      <c r="AR898" s="216" t="s">
        <v>358</v>
      </c>
      <c r="AT898" s="216" t="s">
        <v>285</v>
      </c>
      <c r="AU898" s="216" t="s">
        <v>87</v>
      </c>
      <c r="AY898" s="18" t="s">
        <v>283</v>
      </c>
      <c r="BE898" s="217">
        <f>IF(N898="základná",J898,0)</f>
        <v>0</v>
      </c>
      <c r="BF898" s="217">
        <f>IF(N898="znížená",J898,0)</f>
        <v>0</v>
      </c>
      <c r="BG898" s="217">
        <f>IF(N898="zákl. prenesená",J898,0)</f>
        <v>0</v>
      </c>
      <c r="BH898" s="217">
        <f>IF(N898="zníž. prenesená",J898,0)</f>
        <v>0</v>
      </c>
      <c r="BI898" s="217">
        <f>IF(N898="nulová",J898,0)</f>
        <v>0</v>
      </c>
      <c r="BJ898" s="18" t="s">
        <v>87</v>
      </c>
      <c r="BK898" s="217">
        <f>ROUND(I898*H898,2)</f>
        <v>0</v>
      </c>
      <c r="BL898" s="18" t="s">
        <v>358</v>
      </c>
      <c r="BM898" s="216" t="s">
        <v>1287</v>
      </c>
    </row>
    <row r="899" s="13" customFormat="1">
      <c r="A899" s="13"/>
      <c r="B899" s="218"/>
      <c r="C899" s="13"/>
      <c r="D899" s="219" t="s">
        <v>291</v>
      </c>
      <c r="E899" s="220" t="s">
        <v>1</v>
      </c>
      <c r="F899" s="221" t="s">
        <v>1288</v>
      </c>
      <c r="G899" s="13"/>
      <c r="H899" s="222">
        <v>481.80000000000001</v>
      </c>
      <c r="I899" s="223"/>
      <c r="J899" s="13"/>
      <c r="K899" s="13"/>
      <c r="L899" s="218"/>
      <c r="M899" s="224"/>
      <c r="N899" s="225"/>
      <c r="O899" s="225"/>
      <c r="P899" s="225"/>
      <c r="Q899" s="225"/>
      <c r="R899" s="225"/>
      <c r="S899" s="225"/>
      <c r="T899" s="226"/>
      <c r="U899" s="13"/>
      <c r="V899" s="13"/>
      <c r="W899" s="13"/>
      <c r="X899" s="13"/>
      <c r="Y899" s="13"/>
      <c r="Z899" s="13"/>
      <c r="AA899" s="13"/>
      <c r="AB899" s="13"/>
      <c r="AC899" s="13"/>
      <c r="AD899" s="13"/>
      <c r="AE899" s="13"/>
      <c r="AT899" s="220" t="s">
        <v>291</v>
      </c>
      <c r="AU899" s="220" t="s">
        <v>87</v>
      </c>
      <c r="AV899" s="13" t="s">
        <v>87</v>
      </c>
      <c r="AW899" s="13" t="s">
        <v>31</v>
      </c>
      <c r="AX899" s="13" t="s">
        <v>75</v>
      </c>
      <c r="AY899" s="220" t="s">
        <v>283</v>
      </c>
    </row>
    <row r="900" s="13" customFormat="1">
      <c r="A900" s="13"/>
      <c r="B900" s="218"/>
      <c r="C900" s="13"/>
      <c r="D900" s="219" t="s">
        <v>291</v>
      </c>
      <c r="E900" s="220" t="s">
        <v>1</v>
      </c>
      <c r="F900" s="221" t="s">
        <v>1289</v>
      </c>
      <c r="G900" s="13"/>
      <c r="H900" s="222">
        <v>52</v>
      </c>
      <c r="I900" s="223"/>
      <c r="J900" s="13"/>
      <c r="K900" s="13"/>
      <c r="L900" s="218"/>
      <c r="M900" s="224"/>
      <c r="N900" s="225"/>
      <c r="O900" s="225"/>
      <c r="P900" s="225"/>
      <c r="Q900" s="225"/>
      <c r="R900" s="225"/>
      <c r="S900" s="225"/>
      <c r="T900" s="226"/>
      <c r="U900" s="13"/>
      <c r="V900" s="13"/>
      <c r="W900" s="13"/>
      <c r="X900" s="13"/>
      <c r="Y900" s="13"/>
      <c r="Z900" s="13"/>
      <c r="AA900" s="13"/>
      <c r="AB900" s="13"/>
      <c r="AC900" s="13"/>
      <c r="AD900" s="13"/>
      <c r="AE900" s="13"/>
      <c r="AT900" s="220" t="s">
        <v>291</v>
      </c>
      <c r="AU900" s="220" t="s">
        <v>87</v>
      </c>
      <c r="AV900" s="13" t="s">
        <v>87</v>
      </c>
      <c r="AW900" s="13" t="s">
        <v>31</v>
      </c>
      <c r="AX900" s="13" t="s">
        <v>75</v>
      </c>
      <c r="AY900" s="220" t="s">
        <v>283</v>
      </c>
    </row>
    <row r="901" s="13" customFormat="1">
      <c r="A901" s="13"/>
      <c r="B901" s="218"/>
      <c r="C901" s="13"/>
      <c r="D901" s="219" t="s">
        <v>291</v>
      </c>
      <c r="E901" s="220" t="s">
        <v>1</v>
      </c>
      <c r="F901" s="221" t="s">
        <v>1290</v>
      </c>
      <c r="G901" s="13"/>
      <c r="H901" s="222">
        <v>88</v>
      </c>
      <c r="I901" s="223"/>
      <c r="J901" s="13"/>
      <c r="K901" s="13"/>
      <c r="L901" s="218"/>
      <c r="M901" s="224"/>
      <c r="N901" s="225"/>
      <c r="O901" s="225"/>
      <c r="P901" s="225"/>
      <c r="Q901" s="225"/>
      <c r="R901" s="225"/>
      <c r="S901" s="225"/>
      <c r="T901" s="226"/>
      <c r="U901" s="13"/>
      <c r="V901" s="13"/>
      <c r="W901" s="13"/>
      <c r="X901" s="13"/>
      <c r="Y901" s="13"/>
      <c r="Z901" s="13"/>
      <c r="AA901" s="13"/>
      <c r="AB901" s="13"/>
      <c r="AC901" s="13"/>
      <c r="AD901" s="13"/>
      <c r="AE901" s="13"/>
      <c r="AT901" s="220" t="s">
        <v>291</v>
      </c>
      <c r="AU901" s="220" t="s">
        <v>87</v>
      </c>
      <c r="AV901" s="13" t="s">
        <v>87</v>
      </c>
      <c r="AW901" s="13" t="s">
        <v>31</v>
      </c>
      <c r="AX901" s="13" t="s">
        <v>75</v>
      </c>
      <c r="AY901" s="220" t="s">
        <v>283</v>
      </c>
    </row>
    <row r="902" s="14" customFormat="1">
      <c r="A902" s="14"/>
      <c r="B902" s="227"/>
      <c r="C902" s="14"/>
      <c r="D902" s="219" t="s">
        <v>291</v>
      </c>
      <c r="E902" s="228" t="s">
        <v>1</v>
      </c>
      <c r="F902" s="229" t="s">
        <v>293</v>
      </c>
      <c r="G902" s="14"/>
      <c r="H902" s="230">
        <v>621.79999999999995</v>
      </c>
      <c r="I902" s="231"/>
      <c r="J902" s="14"/>
      <c r="K902" s="14"/>
      <c r="L902" s="227"/>
      <c r="M902" s="232"/>
      <c r="N902" s="233"/>
      <c r="O902" s="233"/>
      <c r="P902" s="233"/>
      <c r="Q902" s="233"/>
      <c r="R902" s="233"/>
      <c r="S902" s="233"/>
      <c r="T902" s="234"/>
      <c r="U902" s="14"/>
      <c r="V902" s="14"/>
      <c r="W902" s="14"/>
      <c r="X902" s="14"/>
      <c r="Y902" s="14"/>
      <c r="Z902" s="14"/>
      <c r="AA902" s="14"/>
      <c r="AB902" s="14"/>
      <c r="AC902" s="14"/>
      <c r="AD902" s="14"/>
      <c r="AE902" s="14"/>
      <c r="AT902" s="228" t="s">
        <v>291</v>
      </c>
      <c r="AU902" s="228" t="s">
        <v>87</v>
      </c>
      <c r="AV902" s="14" t="s">
        <v>289</v>
      </c>
      <c r="AW902" s="14" t="s">
        <v>31</v>
      </c>
      <c r="AX902" s="14" t="s">
        <v>82</v>
      </c>
      <c r="AY902" s="228" t="s">
        <v>283</v>
      </c>
    </row>
    <row r="903" s="2" customFormat="1" ht="16.5" customHeight="1">
      <c r="A903" s="37"/>
      <c r="B903" s="168"/>
      <c r="C903" s="242" t="s">
        <v>1291</v>
      </c>
      <c r="D903" s="242" t="s">
        <v>582</v>
      </c>
      <c r="E903" s="243" t="s">
        <v>1292</v>
      </c>
      <c r="F903" s="244" t="s">
        <v>1293</v>
      </c>
      <c r="G903" s="245" t="s">
        <v>649</v>
      </c>
      <c r="H903" s="246">
        <v>140</v>
      </c>
      <c r="I903" s="247"/>
      <c r="J903" s="248">
        <f>ROUND(I903*H903,2)</f>
        <v>0</v>
      </c>
      <c r="K903" s="249"/>
      <c r="L903" s="250"/>
      <c r="M903" s="251" t="s">
        <v>1</v>
      </c>
      <c r="N903" s="252" t="s">
        <v>41</v>
      </c>
      <c r="O903" s="81"/>
      <c r="P903" s="214">
        <f>O903*H903</f>
        <v>0</v>
      </c>
      <c r="Q903" s="214">
        <v>0.0129</v>
      </c>
      <c r="R903" s="214">
        <f>Q903*H903</f>
        <v>1.8060000000000001</v>
      </c>
      <c r="S903" s="214">
        <v>0</v>
      </c>
      <c r="T903" s="215">
        <f>S903*H903</f>
        <v>0</v>
      </c>
      <c r="U903" s="37"/>
      <c r="V903" s="37"/>
      <c r="W903" s="37"/>
      <c r="X903" s="37"/>
      <c r="Y903" s="37"/>
      <c r="Z903" s="37"/>
      <c r="AA903" s="37"/>
      <c r="AB903" s="37"/>
      <c r="AC903" s="37"/>
      <c r="AD903" s="37"/>
      <c r="AE903" s="37"/>
      <c r="AR903" s="216" t="s">
        <v>473</v>
      </c>
      <c r="AT903" s="216" t="s">
        <v>582</v>
      </c>
      <c r="AU903" s="216" t="s">
        <v>87</v>
      </c>
      <c r="AY903" s="18" t="s">
        <v>283</v>
      </c>
      <c r="BE903" s="217">
        <f>IF(N903="základná",J903,0)</f>
        <v>0</v>
      </c>
      <c r="BF903" s="217">
        <f>IF(N903="znížená",J903,0)</f>
        <v>0</v>
      </c>
      <c r="BG903" s="217">
        <f>IF(N903="zákl. prenesená",J903,0)</f>
        <v>0</v>
      </c>
      <c r="BH903" s="217">
        <f>IF(N903="zníž. prenesená",J903,0)</f>
        <v>0</v>
      </c>
      <c r="BI903" s="217">
        <f>IF(N903="nulová",J903,0)</f>
        <v>0</v>
      </c>
      <c r="BJ903" s="18" t="s">
        <v>87</v>
      </c>
      <c r="BK903" s="217">
        <f>ROUND(I903*H903,2)</f>
        <v>0</v>
      </c>
      <c r="BL903" s="18" t="s">
        <v>358</v>
      </c>
      <c r="BM903" s="216" t="s">
        <v>1294</v>
      </c>
    </row>
    <row r="904" s="13" customFormat="1">
      <c r="A904" s="13"/>
      <c r="B904" s="218"/>
      <c r="C904" s="13"/>
      <c r="D904" s="219" t="s">
        <v>291</v>
      </c>
      <c r="E904" s="220" t="s">
        <v>1</v>
      </c>
      <c r="F904" s="221" t="s">
        <v>1289</v>
      </c>
      <c r="G904" s="13"/>
      <c r="H904" s="222">
        <v>52</v>
      </c>
      <c r="I904" s="223"/>
      <c r="J904" s="13"/>
      <c r="K904" s="13"/>
      <c r="L904" s="218"/>
      <c r="M904" s="224"/>
      <c r="N904" s="225"/>
      <c r="O904" s="225"/>
      <c r="P904" s="225"/>
      <c r="Q904" s="225"/>
      <c r="R904" s="225"/>
      <c r="S904" s="225"/>
      <c r="T904" s="226"/>
      <c r="U904" s="13"/>
      <c r="V904" s="13"/>
      <c r="W904" s="13"/>
      <c r="X904" s="13"/>
      <c r="Y904" s="13"/>
      <c r="Z904" s="13"/>
      <c r="AA904" s="13"/>
      <c r="AB904" s="13"/>
      <c r="AC904" s="13"/>
      <c r="AD904" s="13"/>
      <c r="AE904" s="13"/>
      <c r="AT904" s="220" t="s">
        <v>291</v>
      </c>
      <c r="AU904" s="220" t="s">
        <v>87</v>
      </c>
      <c r="AV904" s="13" t="s">
        <v>87</v>
      </c>
      <c r="AW904" s="13" t="s">
        <v>31</v>
      </c>
      <c r="AX904" s="13" t="s">
        <v>75</v>
      </c>
      <c r="AY904" s="220" t="s">
        <v>283</v>
      </c>
    </row>
    <row r="905" s="13" customFormat="1">
      <c r="A905" s="13"/>
      <c r="B905" s="218"/>
      <c r="C905" s="13"/>
      <c r="D905" s="219" t="s">
        <v>291</v>
      </c>
      <c r="E905" s="220" t="s">
        <v>1</v>
      </c>
      <c r="F905" s="221" t="s">
        <v>1290</v>
      </c>
      <c r="G905" s="13"/>
      <c r="H905" s="222">
        <v>88</v>
      </c>
      <c r="I905" s="223"/>
      <c r="J905" s="13"/>
      <c r="K905" s="13"/>
      <c r="L905" s="218"/>
      <c r="M905" s="224"/>
      <c r="N905" s="225"/>
      <c r="O905" s="225"/>
      <c r="P905" s="225"/>
      <c r="Q905" s="225"/>
      <c r="R905" s="225"/>
      <c r="S905" s="225"/>
      <c r="T905" s="226"/>
      <c r="U905" s="13"/>
      <c r="V905" s="13"/>
      <c r="W905" s="13"/>
      <c r="X905" s="13"/>
      <c r="Y905" s="13"/>
      <c r="Z905" s="13"/>
      <c r="AA905" s="13"/>
      <c r="AB905" s="13"/>
      <c r="AC905" s="13"/>
      <c r="AD905" s="13"/>
      <c r="AE905" s="13"/>
      <c r="AT905" s="220" t="s">
        <v>291</v>
      </c>
      <c r="AU905" s="220" t="s">
        <v>87</v>
      </c>
      <c r="AV905" s="13" t="s">
        <v>87</v>
      </c>
      <c r="AW905" s="13" t="s">
        <v>31</v>
      </c>
      <c r="AX905" s="13" t="s">
        <v>75</v>
      </c>
      <c r="AY905" s="220" t="s">
        <v>283</v>
      </c>
    </row>
    <row r="906" s="14" customFormat="1">
      <c r="A906" s="14"/>
      <c r="B906" s="227"/>
      <c r="C906" s="14"/>
      <c r="D906" s="219" t="s">
        <v>291</v>
      </c>
      <c r="E906" s="228" t="s">
        <v>1</v>
      </c>
      <c r="F906" s="229" t="s">
        <v>293</v>
      </c>
      <c r="G906" s="14"/>
      <c r="H906" s="230">
        <v>140</v>
      </c>
      <c r="I906" s="231"/>
      <c r="J906" s="14"/>
      <c r="K906" s="14"/>
      <c r="L906" s="227"/>
      <c r="M906" s="232"/>
      <c r="N906" s="233"/>
      <c r="O906" s="233"/>
      <c r="P906" s="233"/>
      <c r="Q906" s="233"/>
      <c r="R906" s="233"/>
      <c r="S906" s="233"/>
      <c r="T906" s="234"/>
      <c r="U906" s="14"/>
      <c r="V906" s="14"/>
      <c r="W906" s="14"/>
      <c r="X906" s="14"/>
      <c r="Y906" s="14"/>
      <c r="Z906" s="14"/>
      <c r="AA906" s="14"/>
      <c r="AB906" s="14"/>
      <c r="AC906" s="14"/>
      <c r="AD906" s="14"/>
      <c r="AE906" s="14"/>
      <c r="AT906" s="228" t="s">
        <v>291</v>
      </c>
      <c r="AU906" s="228" t="s">
        <v>87</v>
      </c>
      <c r="AV906" s="14" t="s">
        <v>289</v>
      </c>
      <c r="AW906" s="14" t="s">
        <v>31</v>
      </c>
      <c r="AX906" s="14" t="s">
        <v>82</v>
      </c>
      <c r="AY906" s="228" t="s">
        <v>283</v>
      </c>
    </row>
    <row r="907" s="2" customFormat="1" ht="21.75" customHeight="1">
      <c r="A907" s="37"/>
      <c r="B907" s="168"/>
      <c r="C907" s="242" t="s">
        <v>1295</v>
      </c>
      <c r="D907" s="254" t="s">
        <v>582</v>
      </c>
      <c r="E907" s="243" t="s">
        <v>1296</v>
      </c>
      <c r="F907" s="244" t="s">
        <v>1297</v>
      </c>
      <c r="G907" s="245" t="s">
        <v>649</v>
      </c>
      <c r="H907" s="246">
        <v>481.80000000000001</v>
      </c>
      <c r="I907" s="247"/>
      <c r="J907" s="248">
        <f>ROUND(I907*H907,2)</f>
        <v>0</v>
      </c>
      <c r="K907" s="249"/>
      <c r="L907" s="250"/>
      <c r="M907" s="251" t="s">
        <v>1</v>
      </c>
      <c r="N907" s="252" t="s">
        <v>41</v>
      </c>
      <c r="O907" s="81"/>
      <c r="P907" s="214">
        <f>O907*H907</f>
        <v>0</v>
      </c>
      <c r="Q907" s="214">
        <v>0.017299999999999999</v>
      </c>
      <c r="R907" s="214">
        <f>Q907*H907</f>
        <v>8.3351399999999991</v>
      </c>
      <c r="S907" s="214">
        <v>0</v>
      </c>
      <c r="T907" s="215">
        <f>S907*H907</f>
        <v>0</v>
      </c>
      <c r="U907" s="37"/>
      <c r="V907" s="37"/>
      <c r="W907" s="37"/>
      <c r="X907" s="37"/>
      <c r="Y907" s="37"/>
      <c r="Z907" s="37"/>
      <c r="AA907" s="37"/>
      <c r="AB907" s="37"/>
      <c r="AC907" s="37"/>
      <c r="AD907" s="37"/>
      <c r="AE907" s="37"/>
      <c r="AR907" s="216" t="s">
        <v>473</v>
      </c>
      <c r="AT907" s="216" t="s">
        <v>582</v>
      </c>
      <c r="AU907" s="216" t="s">
        <v>87</v>
      </c>
      <c r="AY907" s="18" t="s">
        <v>283</v>
      </c>
      <c r="BE907" s="217">
        <f>IF(N907="základná",J907,0)</f>
        <v>0</v>
      </c>
      <c r="BF907" s="217">
        <f>IF(N907="znížená",J907,0)</f>
        <v>0</v>
      </c>
      <c r="BG907" s="217">
        <f>IF(N907="zákl. prenesená",J907,0)</f>
        <v>0</v>
      </c>
      <c r="BH907" s="217">
        <f>IF(N907="zníž. prenesená",J907,0)</f>
        <v>0</v>
      </c>
      <c r="BI907" s="217">
        <f>IF(N907="nulová",J907,0)</f>
        <v>0</v>
      </c>
      <c r="BJ907" s="18" t="s">
        <v>87</v>
      </c>
      <c r="BK907" s="217">
        <f>ROUND(I907*H907,2)</f>
        <v>0</v>
      </c>
      <c r="BL907" s="18" t="s">
        <v>358</v>
      </c>
      <c r="BM907" s="216" t="s">
        <v>1298</v>
      </c>
    </row>
    <row r="908" s="13" customFormat="1">
      <c r="A908" s="13"/>
      <c r="B908" s="218"/>
      <c r="C908" s="13"/>
      <c r="D908" s="219" t="s">
        <v>291</v>
      </c>
      <c r="E908" s="220" t="s">
        <v>1</v>
      </c>
      <c r="F908" s="221" t="s">
        <v>1288</v>
      </c>
      <c r="G908" s="13"/>
      <c r="H908" s="222">
        <v>481.80000000000001</v>
      </c>
      <c r="I908" s="223"/>
      <c r="J908" s="13"/>
      <c r="K908" s="13"/>
      <c r="L908" s="218"/>
      <c r="M908" s="224"/>
      <c r="N908" s="225"/>
      <c r="O908" s="225"/>
      <c r="P908" s="225"/>
      <c r="Q908" s="225"/>
      <c r="R908" s="225"/>
      <c r="S908" s="225"/>
      <c r="T908" s="226"/>
      <c r="U908" s="13"/>
      <c r="V908" s="13"/>
      <c r="W908" s="13"/>
      <c r="X908" s="13"/>
      <c r="Y908" s="13"/>
      <c r="Z908" s="13"/>
      <c r="AA908" s="13"/>
      <c r="AB908" s="13"/>
      <c r="AC908" s="13"/>
      <c r="AD908" s="13"/>
      <c r="AE908" s="13"/>
      <c r="AT908" s="220" t="s">
        <v>291</v>
      </c>
      <c r="AU908" s="220" t="s">
        <v>87</v>
      </c>
      <c r="AV908" s="13" t="s">
        <v>87</v>
      </c>
      <c r="AW908" s="13" t="s">
        <v>31</v>
      </c>
      <c r="AX908" s="13" t="s">
        <v>82</v>
      </c>
      <c r="AY908" s="220" t="s">
        <v>283</v>
      </c>
    </row>
    <row r="909" s="2" customFormat="1" ht="21.75" customHeight="1">
      <c r="A909" s="37"/>
      <c r="B909" s="168"/>
      <c r="C909" s="204" t="s">
        <v>1299</v>
      </c>
      <c r="D909" s="204" t="s">
        <v>285</v>
      </c>
      <c r="E909" s="205" t="s">
        <v>1300</v>
      </c>
      <c r="F909" s="206" t="s">
        <v>1301</v>
      </c>
      <c r="G909" s="207" t="s">
        <v>649</v>
      </c>
      <c r="H909" s="208">
        <v>8.3000000000000007</v>
      </c>
      <c r="I909" s="209"/>
      <c r="J909" s="210">
        <f>ROUND(I909*H909,2)</f>
        <v>0</v>
      </c>
      <c r="K909" s="211"/>
      <c r="L909" s="38"/>
      <c r="M909" s="212" t="s">
        <v>1</v>
      </c>
      <c r="N909" s="213" t="s">
        <v>41</v>
      </c>
      <c r="O909" s="81"/>
      <c r="P909" s="214">
        <f>O909*H909</f>
        <v>0</v>
      </c>
      <c r="Q909" s="214">
        <v>0.000185</v>
      </c>
      <c r="R909" s="214">
        <f>Q909*H909</f>
        <v>0.0015355000000000002</v>
      </c>
      <c r="S909" s="214">
        <v>0</v>
      </c>
      <c r="T909" s="215">
        <f>S909*H909</f>
        <v>0</v>
      </c>
      <c r="U909" s="37"/>
      <c r="V909" s="37"/>
      <c r="W909" s="37"/>
      <c r="X909" s="37"/>
      <c r="Y909" s="37"/>
      <c r="Z909" s="37"/>
      <c r="AA909" s="37"/>
      <c r="AB909" s="37"/>
      <c r="AC909" s="37"/>
      <c r="AD909" s="37"/>
      <c r="AE909" s="37"/>
      <c r="AR909" s="216" t="s">
        <v>358</v>
      </c>
      <c r="AT909" s="216" t="s">
        <v>285</v>
      </c>
      <c r="AU909" s="216" t="s">
        <v>87</v>
      </c>
      <c r="AY909" s="18" t="s">
        <v>283</v>
      </c>
      <c r="BE909" s="217">
        <f>IF(N909="základná",J909,0)</f>
        <v>0</v>
      </c>
      <c r="BF909" s="217">
        <f>IF(N909="znížená",J909,0)</f>
        <v>0</v>
      </c>
      <c r="BG909" s="217">
        <f>IF(N909="zákl. prenesená",J909,0)</f>
        <v>0</v>
      </c>
      <c r="BH909" s="217">
        <f>IF(N909="zníž. prenesená",J909,0)</f>
        <v>0</v>
      </c>
      <c r="BI909" s="217">
        <f>IF(N909="nulová",J909,0)</f>
        <v>0</v>
      </c>
      <c r="BJ909" s="18" t="s">
        <v>87</v>
      </c>
      <c r="BK909" s="217">
        <f>ROUND(I909*H909,2)</f>
        <v>0</v>
      </c>
      <c r="BL909" s="18" t="s">
        <v>358</v>
      </c>
      <c r="BM909" s="216" t="s">
        <v>1302</v>
      </c>
    </row>
    <row r="910" s="13" customFormat="1">
      <c r="A910" s="13"/>
      <c r="B910" s="218"/>
      <c r="C910" s="13"/>
      <c r="D910" s="219" t="s">
        <v>291</v>
      </c>
      <c r="E910" s="220" t="s">
        <v>1</v>
      </c>
      <c r="F910" s="221" t="s">
        <v>1303</v>
      </c>
      <c r="G910" s="13"/>
      <c r="H910" s="222">
        <v>8.3000000000000007</v>
      </c>
      <c r="I910" s="223"/>
      <c r="J910" s="13"/>
      <c r="K910" s="13"/>
      <c r="L910" s="218"/>
      <c r="M910" s="224"/>
      <c r="N910" s="225"/>
      <c r="O910" s="225"/>
      <c r="P910" s="225"/>
      <c r="Q910" s="225"/>
      <c r="R910" s="225"/>
      <c r="S910" s="225"/>
      <c r="T910" s="226"/>
      <c r="U910" s="13"/>
      <c r="V910" s="13"/>
      <c r="W910" s="13"/>
      <c r="X910" s="13"/>
      <c r="Y910" s="13"/>
      <c r="Z910" s="13"/>
      <c r="AA910" s="13"/>
      <c r="AB910" s="13"/>
      <c r="AC910" s="13"/>
      <c r="AD910" s="13"/>
      <c r="AE910" s="13"/>
      <c r="AT910" s="220" t="s">
        <v>291</v>
      </c>
      <c r="AU910" s="220" t="s">
        <v>87</v>
      </c>
      <c r="AV910" s="13" t="s">
        <v>87</v>
      </c>
      <c r="AW910" s="13" t="s">
        <v>31</v>
      </c>
      <c r="AX910" s="13" t="s">
        <v>82</v>
      </c>
      <c r="AY910" s="220" t="s">
        <v>283</v>
      </c>
    </row>
    <row r="911" s="2" customFormat="1" ht="16.5" customHeight="1">
      <c r="A911" s="37"/>
      <c r="B911" s="168"/>
      <c r="C911" s="242" t="s">
        <v>1304</v>
      </c>
      <c r="D911" s="242" t="s">
        <v>582</v>
      </c>
      <c r="E911" s="243" t="s">
        <v>1305</v>
      </c>
      <c r="F911" s="244" t="s">
        <v>1306</v>
      </c>
      <c r="G911" s="245" t="s">
        <v>649</v>
      </c>
      <c r="H911" s="246">
        <v>8.3000000000000007</v>
      </c>
      <c r="I911" s="247"/>
      <c r="J911" s="248">
        <f>ROUND(I911*H911,2)</f>
        <v>0</v>
      </c>
      <c r="K911" s="249"/>
      <c r="L911" s="250"/>
      <c r="M911" s="251" t="s">
        <v>1</v>
      </c>
      <c r="N911" s="252" t="s">
        <v>41</v>
      </c>
      <c r="O911" s="81"/>
      <c r="P911" s="214">
        <f>O911*H911</f>
        <v>0</v>
      </c>
      <c r="Q911" s="214">
        <v>0.0141</v>
      </c>
      <c r="R911" s="214">
        <f>Q911*H911</f>
        <v>0.11703000000000001</v>
      </c>
      <c r="S911" s="214">
        <v>0</v>
      </c>
      <c r="T911" s="215">
        <f>S911*H911</f>
        <v>0</v>
      </c>
      <c r="U911" s="37"/>
      <c r="V911" s="37"/>
      <c r="W911" s="37"/>
      <c r="X911" s="37"/>
      <c r="Y911" s="37"/>
      <c r="Z911" s="37"/>
      <c r="AA911" s="37"/>
      <c r="AB911" s="37"/>
      <c r="AC911" s="37"/>
      <c r="AD911" s="37"/>
      <c r="AE911" s="37"/>
      <c r="AR911" s="216" t="s">
        <v>473</v>
      </c>
      <c r="AT911" s="216" t="s">
        <v>582</v>
      </c>
      <c r="AU911" s="216" t="s">
        <v>87</v>
      </c>
      <c r="AY911" s="18" t="s">
        <v>283</v>
      </c>
      <c r="BE911" s="217">
        <f>IF(N911="základná",J911,0)</f>
        <v>0</v>
      </c>
      <c r="BF911" s="217">
        <f>IF(N911="znížená",J911,0)</f>
        <v>0</v>
      </c>
      <c r="BG911" s="217">
        <f>IF(N911="zákl. prenesená",J911,0)</f>
        <v>0</v>
      </c>
      <c r="BH911" s="217">
        <f>IF(N911="zníž. prenesená",J911,0)</f>
        <v>0</v>
      </c>
      <c r="BI911" s="217">
        <f>IF(N911="nulová",J911,0)</f>
        <v>0</v>
      </c>
      <c r="BJ911" s="18" t="s">
        <v>87</v>
      </c>
      <c r="BK911" s="217">
        <f>ROUND(I911*H911,2)</f>
        <v>0</v>
      </c>
      <c r="BL911" s="18" t="s">
        <v>358</v>
      </c>
      <c r="BM911" s="216" t="s">
        <v>1307</v>
      </c>
    </row>
    <row r="912" s="2" customFormat="1" ht="33" customHeight="1">
      <c r="A912" s="37"/>
      <c r="B912" s="168"/>
      <c r="C912" s="204" t="s">
        <v>1308</v>
      </c>
      <c r="D912" s="204" t="s">
        <v>285</v>
      </c>
      <c r="E912" s="205" t="s">
        <v>1309</v>
      </c>
      <c r="F912" s="206" t="s">
        <v>1310</v>
      </c>
      <c r="G912" s="207" t="s">
        <v>373</v>
      </c>
      <c r="H912" s="208">
        <v>210</v>
      </c>
      <c r="I912" s="209"/>
      <c r="J912" s="210">
        <f>ROUND(I912*H912,2)</f>
        <v>0</v>
      </c>
      <c r="K912" s="211"/>
      <c r="L912" s="38"/>
      <c r="M912" s="212" t="s">
        <v>1</v>
      </c>
      <c r="N912" s="213" t="s">
        <v>41</v>
      </c>
      <c r="O912" s="81"/>
      <c r="P912" s="214">
        <f>O912*H912</f>
        <v>0</v>
      </c>
      <c r="Q912" s="214">
        <v>0</v>
      </c>
      <c r="R912" s="214">
        <f>Q912*H912</f>
        <v>0</v>
      </c>
      <c r="S912" s="214">
        <v>0</v>
      </c>
      <c r="T912" s="215">
        <f>S912*H912</f>
        <v>0</v>
      </c>
      <c r="U912" s="37"/>
      <c r="V912" s="37"/>
      <c r="W912" s="37"/>
      <c r="X912" s="37"/>
      <c r="Y912" s="37"/>
      <c r="Z912" s="37"/>
      <c r="AA912" s="37"/>
      <c r="AB912" s="37"/>
      <c r="AC912" s="37"/>
      <c r="AD912" s="37"/>
      <c r="AE912" s="37"/>
      <c r="AR912" s="216" t="s">
        <v>358</v>
      </c>
      <c r="AT912" s="216" t="s">
        <v>285</v>
      </c>
      <c r="AU912" s="216" t="s">
        <v>87</v>
      </c>
      <c r="AY912" s="18" t="s">
        <v>283</v>
      </c>
      <c r="BE912" s="217">
        <f>IF(N912="základná",J912,0)</f>
        <v>0</v>
      </c>
      <c r="BF912" s="217">
        <f>IF(N912="znížená",J912,0)</f>
        <v>0</v>
      </c>
      <c r="BG912" s="217">
        <f>IF(N912="zákl. prenesená",J912,0)</f>
        <v>0</v>
      </c>
      <c r="BH912" s="217">
        <f>IF(N912="zníž. prenesená",J912,0)</f>
        <v>0</v>
      </c>
      <c r="BI912" s="217">
        <f>IF(N912="nulová",J912,0)</f>
        <v>0</v>
      </c>
      <c r="BJ912" s="18" t="s">
        <v>87</v>
      </c>
      <c r="BK912" s="217">
        <f>ROUND(I912*H912,2)</f>
        <v>0</v>
      </c>
      <c r="BL912" s="18" t="s">
        <v>358</v>
      </c>
      <c r="BM912" s="216" t="s">
        <v>1311</v>
      </c>
    </row>
    <row r="913" s="13" customFormat="1">
      <c r="A913" s="13"/>
      <c r="B913" s="218"/>
      <c r="C913" s="13"/>
      <c r="D913" s="219" t="s">
        <v>291</v>
      </c>
      <c r="E913" s="220" t="s">
        <v>1</v>
      </c>
      <c r="F913" s="221" t="s">
        <v>1312</v>
      </c>
      <c r="G913" s="13"/>
      <c r="H913" s="222">
        <v>94</v>
      </c>
      <c r="I913" s="223"/>
      <c r="J913" s="13"/>
      <c r="K913" s="13"/>
      <c r="L913" s="218"/>
      <c r="M913" s="224"/>
      <c r="N913" s="225"/>
      <c r="O913" s="225"/>
      <c r="P913" s="225"/>
      <c r="Q913" s="225"/>
      <c r="R913" s="225"/>
      <c r="S913" s="225"/>
      <c r="T913" s="226"/>
      <c r="U913" s="13"/>
      <c r="V913" s="13"/>
      <c r="W913" s="13"/>
      <c r="X913" s="13"/>
      <c r="Y913" s="13"/>
      <c r="Z913" s="13"/>
      <c r="AA913" s="13"/>
      <c r="AB913" s="13"/>
      <c r="AC913" s="13"/>
      <c r="AD913" s="13"/>
      <c r="AE913" s="13"/>
      <c r="AT913" s="220" t="s">
        <v>291</v>
      </c>
      <c r="AU913" s="220" t="s">
        <v>87</v>
      </c>
      <c r="AV913" s="13" t="s">
        <v>87</v>
      </c>
      <c r="AW913" s="13" t="s">
        <v>31</v>
      </c>
      <c r="AX913" s="13" t="s">
        <v>75</v>
      </c>
      <c r="AY913" s="220" t="s">
        <v>283</v>
      </c>
    </row>
    <row r="914" s="13" customFormat="1">
      <c r="A914" s="13"/>
      <c r="B914" s="218"/>
      <c r="C914" s="13"/>
      <c r="D914" s="219" t="s">
        <v>291</v>
      </c>
      <c r="E914" s="220" t="s">
        <v>1</v>
      </c>
      <c r="F914" s="221" t="s">
        <v>1313</v>
      </c>
      <c r="G914" s="13"/>
      <c r="H914" s="222">
        <v>116</v>
      </c>
      <c r="I914" s="223"/>
      <c r="J914" s="13"/>
      <c r="K914" s="13"/>
      <c r="L914" s="218"/>
      <c r="M914" s="224"/>
      <c r="N914" s="225"/>
      <c r="O914" s="225"/>
      <c r="P914" s="225"/>
      <c r="Q914" s="225"/>
      <c r="R914" s="225"/>
      <c r="S914" s="225"/>
      <c r="T914" s="226"/>
      <c r="U914" s="13"/>
      <c r="V914" s="13"/>
      <c r="W914" s="13"/>
      <c r="X914" s="13"/>
      <c r="Y914" s="13"/>
      <c r="Z914" s="13"/>
      <c r="AA914" s="13"/>
      <c r="AB914" s="13"/>
      <c r="AC914" s="13"/>
      <c r="AD914" s="13"/>
      <c r="AE914" s="13"/>
      <c r="AT914" s="220" t="s">
        <v>291</v>
      </c>
      <c r="AU914" s="220" t="s">
        <v>87</v>
      </c>
      <c r="AV914" s="13" t="s">
        <v>87</v>
      </c>
      <c r="AW914" s="13" t="s">
        <v>31</v>
      </c>
      <c r="AX914" s="13" t="s">
        <v>75</v>
      </c>
      <c r="AY914" s="220" t="s">
        <v>283</v>
      </c>
    </row>
    <row r="915" s="14" customFormat="1">
      <c r="A915" s="14"/>
      <c r="B915" s="227"/>
      <c r="C915" s="14"/>
      <c r="D915" s="219" t="s">
        <v>291</v>
      </c>
      <c r="E915" s="228" t="s">
        <v>1</v>
      </c>
      <c r="F915" s="229" t="s">
        <v>293</v>
      </c>
      <c r="G915" s="14"/>
      <c r="H915" s="230">
        <v>210</v>
      </c>
      <c r="I915" s="231"/>
      <c r="J915" s="14"/>
      <c r="K915" s="14"/>
      <c r="L915" s="227"/>
      <c r="M915" s="232"/>
      <c r="N915" s="233"/>
      <c r="O915" s="233"/>
      <c r="P915" s="233"/>
      <c r="Q915" s="233"/>
      <c r="R915" s="233"/>
      <c r="S915" s="233"/>
      <c r="T915" s="234"/>
      <c r="U915" s="14"/>
      <c r="V915" s="14"/>
      <c r="W915" s="14"/>
      <c r="X915" s="14"/>
      <c r="Y915" s="14"/>
      <c r="Z915" s="14"/>
      <c r="AA915" s="14"/>
      <c r="AB915" s="14"/>
      <c r="AC915" s="14"/>
      <c r="AD915" s="14"/>
      <c r="AE915" s="14"/>
      <c r="AT915" s="228" t="s">
        <v>291</v>
      </c>
      <c r="AU915" s="228" t="s">
        <v>87</v>
      </c>
      <c r="AV915" s="14" t="s">
        <v>289</v>
      </c>
      <c r="AW915" s="14" t="s">
        <v>31</v>
      </c>
      <c r="AX915" s="14" t="s">
        <v>82</v>
      </c>
      <c r="AY915" s="228" t="s">
        <v>283</v>
      </c>
    </row>
    <row r="916" s="2" customFormat="1" ht="24.15" customHeight="1">
      <c r="A916" s="37"/>
      <c r="B916" s="168"/>
      <c r="C916" s="242" t="s">
        <v>1314</v>
      </c>
      <c r="D916" s="242" t="s">
        <v>582</v>
      </c>
      <c r="E916" s="243" t="s">
        <v>1315</v>
      </c>
      <c r="F916" s="244" t="s">
        <v>1316</v>
      </c>
      <c r="G916" s="245" t="s">
        <v>373</v>
      </c>
      <c r="H916" s="246">
        <v>210</v>
      </c>
      <c r="I916" s="247"/>
      <c r="J916" s="248">
        <f>ROUND(I916*H916,2)</f>
        <v>0</v>
      </c>
      <c r="K916" s="249"/>
      <c r="L916" s="250"/>
      <c r="M916" s="251" t="s">
        <v>1</v>
      </c>
      <c r="N916" s="252" t="s">
        <v>41</v>
      </c>
      <c r="O916" s="81"/>
      <c r="P916" s="214">
        <f>O916*H916</f>
        <v>0</v>
      </c>
      <c r="Q916" s="214">
        <v>0.001</v>
      </c>
      <c r="R916" s="214">
        <f>Q916*H916</f>
        <v>0.20999999999999999</v>
      </c>
      <c r="S916" s="214">
        <v>0</v>
      </c>
      <c r="T916" s="215">
        <f>S916*H916</f>
        <v>0</v>
      </c>
      <c r="U916" s="37"/>
      <c r="V916" s="37"/>
      <c r="W916" s="37"/>
      <c r="X916" s="37"/>
      <c r="Y916" s="37"/>
      <c r="Z916" s="37"/>
      <c r="AA916" s="37"/>
      <c r="AB916" s="37"/>
      <c r="AC916" s="37"/>
      <c r="AD916" s="37"/>
      <c r="AE916" s="37"/>
      <c r="AR916" s="216" t="s">
        <v>473</v>
      </c>
      <c r="AT916" s="216" t="s">
        <v>582</v>
      </c>
      <c r="AU916" s="216" t="s">
        <v>87</v>
      </c>
      <c r="AY916" s="18" t="s">
        <v>283</v>
      </c>
      <c r="BE916" s="217">
        <f>IF(N916="základná",J916,0)</f>
        <v>0</v>
      </c>
      <c r="BF916" s="217">
        <f>IF(N916="znížená",J916,0)</f>
        <v>0</v>
      </c>
      <c r="BG916" s="217">
        <f>IF(N916="zákl. prenesená",J916,0)</f>
        <v>0</v>
      </c>
      <c r="BH916" s="217">
        <f>IF(N916="zníž. prenesená",J916,0)</f>
        <v>0</v>
      </c>
      <c r="BI916" s="217">
        <f>IF(N916="nulová",J916,0)</f>
        <v>0</v>
      </c>
      <c r="BJ916" s="18" t="s">
        <v>87</v>
      </c>
      <c r="BK916" s="217">
        <f>ROUND(I916*H916,2)</f>
        <v>0</v>
      </c>
      <c r="BL916" s="18" t="s">
        <v>358</v>
      </c>
      <c r="BM916" s="216" t="s">
        <v>1317</v>
      </c>
    </row>
    <row r="917" s="2" customFormat="1" ht="24.15" customHeight="1">
      <c r="A917" s="37"/>
      <c r="B917" s="168"/>
      <c r="C917" s="242" t="s">
        <v>1318</v>
      </c>
      <c r="D917" s="242" t="s">
        <v>582</v>
      </c>
      <c r="E917" s="243" t="s">
        <v>1319</v>
      </c>
      <c r="F917" s="244" t="s">
        <v>1320</v>
      </c>
      <c r="G917" s="245" t="s">
        <v>373</v>
      </c>
      <c r="H917" s="246">
        <v>210</v>
      </c>
      <c r="I917" s="247"/>
      <c r="J917" s="248">
        <f>ROUND(I917*H917,2)</f>
        <v>0</v>
      </c>
      <c r="K917" s="249"/>
      <c r="L917" s="250"/>
      <c r="M917" s="251" t="s">
        <v>1</v>
      </c>
      <c r="N917" s="252" t="s">
        <v>41</v>
      </c>
      <c r="O917" s="81"/>
      <c r="P917" s="214">
        <f>O917*H917</f>
        <v>0</v>
      </c>
      <c r="Q917" s="214">
        <v>0.025000000000000001</v>
      </c>
      <c r="R917" s="214">
        <f>Q917*H917</f>
        <v>5.25</v>
      </c>
      <c r="S917" s="214">
        <v>0</v>
      </c>
      <c r="T917" s="215">
        <f>S917*H917</f>
        <v>0</v>
      </c>
      <c r="U917" s="37"/>
      <c r="V917" s="37"/>
      <c r="W917" s="37"/>
      <c r="X917" s="37"/>
      <c r="Y917" s="37"/>
      <c r="Z917" s="37"/>
      <c r="AA917" s="37"/>
      <c r="AB917" s="37"/>
      <c r="AC917" s="37"/>
      <c r="AD917" s="37"/>
      <c r="AE917" s="37"/>
      <c r="AR917" s="216" t="s">
        <v>473</v>
      </c>
      <c r="AT917" s="216" t="s">
        <v>582</v>
      </c>
      <c r="AU917" s="216" t="s">
        <v>87</v>
      </c>
      <c r="AY917" s="18" t="s">
        <v>283</v>
      </c>
      <c r="BE917" s="217">
        <f>IF(N917="základná",J917,0)</f>
        <v>0</v>
      </c>
      <c r="BF917" s="217">
        <f>IF(N917="znížená",J917,0)</f>
        <v>0</v>
      </c>
      <c r="BG917" s="217">
        <f>IF(N917="zákl. prenesená",J917,0)</f>
        <v>0</v>
      </c>
      <c r="BH917" s="217">
        <f>IF(N917="zníž. prenesená",J917,0)</f>
        <v>0</v>
      </c>
      <c r="BI917" s="217">
        <f>IF(N917="nulová",J917,0)</f>
        <v>0</v>
      </c>
      <c r="BJ917" s="18" t="s">
        <v>87</v>
      </c>
      <c r="BK917" s="217">
        <f>ROUND(I917*H917,2)</f>
        <v>0</v>
      </c>
      <c r="BL917" s="18" t="s">
        <v>358</v>
      </c>
      <c r="BM917" s="216" t="s">
        <v>1321</v>
      </c>
    </row>
    <row r="918" s="2" customFormat="1" ht="37.8" customHeight="1">
      <c r="A918" s="37"/>
      <c r="B918" s="168"/>
      <c r="C918" s="204" t="s">
        <v>1322</v>
      </c>
      <c r="D918" s="204" t="s">
        <v>285</v>
      </c>
      <c r="E918" s="205" t="s">
        <v>1323</v>
      </c>
      <c r="F918" s="206" t="s">
        <v>1324</v>
      </c>
      <c r="G918" s="207" t="s">
        <v>373</v>
      </c>
      <c r="H918" s="208">
        <v>55</v>
      </c>
      <c r="I918" s="209"/>
      <c r="J918" s="210">
        <f>ROUND(I918*H918,2)</f>
        <v>0</v>
      </c>
      <c r="K918" s="211"/>
      <c r="L918" s="38"/>
      <c r="M918" s="212" t="s">
        <v>1</v>
      </c>
      <c r="N918" s="213" t="s">
        <v>41</v>
      </c>
      <c r="O918" s="81"/>
      <c r="P918" s="214">
        <f>O918*H918</f>
        <v>0</v>
      </c>
      <c r="Q918" s="214">
        <v>0</v>
      </c>
      <c r="R918" s="214">
        <f>Q918*H918</f>
        <v>0</v>
      </c>
      <c r="S918" s="214">
        <v>0</v>
      </c>
      <c r="T918" s="215">
        <f>S918*H918</f>
        <v>0</v>
      </c>
      <c r="U918" s="37"/>
      <c r="V918" s="37"/>
      <c r="W918" s="37"/>
      <c r="X918" s="37"/>
      <c r="Y918" s="37"/>
      <c r="Z918" s="37"/>
      <c r="AA918" s="37"/>
      <c r="AB918" s="37"/>
      <c r="AC918" s="37"/>
      <c r="AD918" s="37"/>
      <c r="AE918" s="37"/>
      <c r="AR918" s="216" t="s">
        <v>358</v>
      </c>
      <c r="AT918" s="216" t="s">
        <v>285</v>
      </c>
      <c r="AU918" s="216" t="s">
        <v>87</v>
      </c>
      <c r="AY918" s="18" t="s">
        <v>283</v>
      </c>
      <c r="BE918" s="217">
        <f>IF(N918="základná",J918,0)</f>
        <v>0</v>
      </c>
      <c r="BF918" s="217">
        <f>IF(N918="znížená",J918,0)</f>
        <v>0</v>
      </c>
      <c r="BG918" s="217">
        <f>IF(N918="zákl. prenesená",J918,0)</f>
        <v>0</v>
      </c>
      <c r="BH918" s="217">
        <f>IF(N918="zníž. prenesená",J918,0)</f>
        <v>0</v>
      </c>
      <c r="BI918" s="217">
        <f>IF(N918="nulová",J918,0)</f>
        <v>0</v>
      </c>
      <c r="BJ918" s="18" t="s">
        <v>87</v>
      </c>
      <c r="BK918" s="217">
        <f>ROUND(I918*H918,2)</f>
        <v>0</v>
      </c>
      <c r="BL918" s="18" t="s">
        <v>358</v>
      </c>
      <c r="BM918" s="216" t="s">
        <v>1325</v>
      </c>
    </row>
    <row r="919" s="13" customFormat="1">
      <c r="A919" s="13"/>
      <c r="B919" s="218"/>
      <c r="C919" s="13"/>
      <c r="D919" s="219" t="s">
        <v>291</v>
      </c>
      <c r="E919" s="220" t="s">
        <v>1</v>
      </c>
      <c r="F919" s="221" t="s">
        <v>1326</v>
      </c>
      <c r="G919" s="13"/>
      <c r="H919" s="222">
        <v>54</v>
      </c>
      <c r="I919" s="223"/>
      <c r="J919" s="13"/>
      <c r="K919" s="13"/>
      <c r="L919" s="218"/>
      <c r="M919" s="224"/>
      <c r="N919" s="225"/>
      <c r="O919" s="225"/>
      <c r="P919" s="225"/>
      <c r="Q919" s="225"/>
      <c r="R919" s="225"/>
      <c r="S919" s="225"/>
      <c r="T919" s="226"/>
      <c r="U919" s="13"/>
      <c r="V919" s="13"/>
      <c r="W919" s="13"/>
      <c r="X919" s="13"/>
      <c r="Y919" s="13"/>
      <c r="Z919" s="13"/>
      <c r="AA919" s="13"/>
      <c r="AB919" s="13"/>
      <c r="AC919" s="13"/>
      <c r="AD919" s="13"/>
      <c r="AE919" s="13"/>
      <c r="AT919" s="220" t="s">
        <v>291</v>
      </c>
      <c r="AU919" s="220" t="s">
        <v>87</v>
      </c>
      <c r="AV919" s="13" t="s">
        <v>87</v>
      </c>
      <c r="AW919" s="13" t="s">
        <v>31</v>
      </c>
      <c r="AX919" s="13" t="s">
        <v>75</v>
      </c>
      <c r="AY919" s="220" t="s">
        <v>283</v>
      </c>
    </row>
    <row r="920" s="13" customFormat="1">
      <c r="A920" s="13"/>
      <c r="B920" s="218"/>
      <c r="C920" s="13"/>
      <c r="D920" s="219" t="s">
        <v>291</v>
      </c>
      <c r="E920" s="220" t="s">
        <v>1</v>
      </c>
      <c r="F920" s="221" t="s">
        <v>1327</v>
      </c>
      <c r="G920" s="13"/>
      <c r="H920" s="222">
        <v>1</v>
      </c>
      <c r="I920" s="223"/>
      <c r="J920" s="13"/>
      <c r="K920" s="13"/>
      <c r="L920" s="218"/>
      <c r="M920" s="224"/>
      <c r="N920" s="225"/>
      <c r="O920" s="225"/>
      <c r="P920" s="225"/>
      <c r="Q920" s="225"/>
      <c r="R920" s="225"/>
      <c r="S920" s="225"/>
      <c r="T920" s="226"/>
      <c r="U920" s="13"/>
      <c r="V920" s="13"/>
      <c r="W920" s="13"/>
      <c r="X920" s="13"/>
      <c r="Y920" s="13"/>
      <c r="Z920" s="13"/>
      <c r="AA920" s="13"/>
      <c r="AB920" s="13"/>
      <c r="AC920" s="13"/>
      <c r="AD920" s="13"/>
      <c r="AE920" s="13"/>
      <c r="AT920" s="220" t="s">
        <v>291</v>
      </c>
      <c r="AU920" s="220" t="s">
        <v>87</v>
      </c>
      <c r="AV920" s="13" t="s">
        <v>87</v>
      </c>
      <c r="AW920" s="13" t="s">
        <v>31</v>
      </c>
      <c r="AX920" s="13" t="s">
        <v>75</v>
      </c>
      <c r="AY920" s="220" t="s">
        <v>283</v>
      </c>
    </row>
    <row r="921" s="14" customFormat="1">
      <c r="A921" s="14"/>
      <c r="B921" s="227"/>
      <c r="C921" s="14"/>
      <c r="D921" s="219" t="s">
        <v>291</v>
      </c>
      <c r="E921" s="228" t="s">
        <v>1</v>
      </c>
      <c r="F921" s="229" t="s">
        <v>293</v>
      </c>
      <c r="G921" s="14"/>
      <c r="H921" s="230">
        <v>55</v>
      </c>
      <c r="I921" s="231"/>
      <c r="J921" s="14"/>
      <c r="K921" s="14"/>
      <c r="L921" s="227"/>
      <c r="M921" s="232"/>
      <c r="N921" s="233"/>
      <c r="O921" s="233"/>
      <c r="P921" s="233"/>
      <c r="Q921" s="233"/>
      <c r="R921" s="233"/>
      <c r="S921" s="233"/>
      <c r="T921" s="234"/>
      <c r="U921" s="14"/>
      <c r="V921" s="14"/>
      <c r="W921" s="14"/>
      <c r="X921" s="14"/>
      <c r="Y921" s="14"/>
      <c r="Z921" s="14"/>
      <c r="AA921" s="14"/>
      <c r="AB921" s="14"/>
      <c r="AC921" s="14"/>
      <c r="AD921" s="14"/>
      <c r="AE921" s="14"/>
      <c r="AT921" s="228" t="s">
        <v>291</v>
      </c>
      <c r="AU921" s="228" t="s">
        <v>87</v>
      </c>
      <c r="AV921" s="14" t="s">
        <v>289</v>
      </c>
      <c r="AW921" s="14" t="s">
        <v>31</v>
      </c>
      <c r="AX921" s="14" t="s">
        <v>82</v>
      </c>
      <c r="AY921" s="228" t="s">
        <v>283</v>
      </c>
    </row>
    <row r="922" s="2" customFormat="1" ht="24.15" customHeight="1">
      <c r="A922" s="37"/>
      <c r="B922" s="168"/>
      <c r="C922" s="242" t="s">
        <v>1328</v>
      </c>
      <c r="D922" s="242" t="s">
        <v>582</v>
      </c>
      <c r="E922" s="243" t="s">
        <v>1315</v>
      </c>
      <c r="F922" s="244" t="s">
        <v>1316</v>
      </c>
      <c r="G922" s="245" t="s">
        <v>373</v>
      </c>
      <c r="H922" s="246">
        <v>55</v>
      </c>
      <c r="I922" s="247"/>
      <c r="J922" s="248">
        <f>ROUND(I922*H922,2)</f>
        <v>0</v>
      </c>
      <c r="K922" s="249"/>
      <c r="L922" s="250"/>
      <c r="M922" s="251" t="s">
        <v>1</v>
      </c>
      <c r="N922" s="252" t="s">
        <v>41</v>
      </c>
      <c r="O922" s="81"/>
      <c r="P922" s="214">
        <f>O922*H922</f>
        <v>0</v>
      </c>
      <c r="Q922" s="214">
        <v>0.001</v>
      </c>
      <c r="R922" s="214">
        <f>Q922*H922</f>
        <v>0.055</v>
      </c>
      <c r="S922" s="214">
        <v>0</v>
      </c>
      <c r="T922" s="215">
        <f>S922*H922</f>
        <v>0</v>
      </c>
      <c r="U922" s="37"/>
      <c r="V922" s="37"/>
      <c r="W922" s="37"/>
      <c r="X922" s="37"/>
      <c r="Y922" s="37"/>
      <c r="Z922" s="37"/>
      <c r="AA922" s="37"/>
      <c r="AB922" s="37"/>
      <c r="AC922" s="37"/>
      <c r="AD922" s="37"/>
      <c r="AE922" s="37"/>
      <c r="AR922" s="216" t="s">
        <v>473</v>
      </c>
      <c r="AT922" s="216" t="s">
        <v>582</v>
      </c>
      <c r="AU922" s="216" t="s">
        <v>87</v>
      </c>
      <c r="AY922" s="18" t="s">
        <v>283</v>
      </c>
      <c r="BE922" s="217">
        <f>IF(N922="základná",J922,0)</f>
        <v>0</v>
      </c>
      <c r="BF922" s="217">
        <f>IF(N922="znížená",J922,0)</f>
        <v>0</v>
      </c>
      <c r="BG922" s="217">
        <f>IF(N922="zákl. prenesená",J922,0)</f>
        <v>0</v>
      </c>
      <c r="BH922" s="217">
        <f>IF(N922="zníž. prenesená",J922,0)</f>
        <v>0</v>
      </c>
      <c r="BI922" s="217">
        <f>IF(N922="nulová",J922,0)</f>
        <v>0</v>
      </c>
      <c r="BJ922" s="18" t="s">
        <v>87</v>
      </c>
      <c r="BK922" s="217">
        <f>ROUND(I922*H922,2)</f>
        <v>0</v>
      </c>
      <c r="BL922" s="18" t="s">
        <v>358</v>
      </c>
      <c r="BM922" s="216" t="s">
        <v>1329</v>
      </c>
    </row>
    <row r="923" s="2" customFormat="1" ht="33" customHeight="1">
      <c r="A923" s="37"/>
      <c r="B923" s="168"/>
      <c r="C923" s="242" t="s">
        <v>1330</v>
      </c>
      <c r="D923" s="242" t="s">
        <v>582</v>
      </c>
      <c r="E923" s="243" t="s">
        <v>1331</v>
      </c>
      <c r="F923" s="244" t="s">
        <v>1332</v>
      </c>
      <c r="G923" s="245" t="s">
        <v>373</v>
      </c>
      <c r="H923" s="246">
        <v>54</v>
      </c>
      <c r="I923" s="247"/>
      <c r="J923" s="248">
        <f>ROUND(I923*H923,2)</f>
        <v>0</v>
      </c>
      <c r="K923" s="249"/>
      <c r="L923" s="250"/>
      <c r="M923" s="251" t="s">
        <v>1</v>
      </c>
      <c r="N923" s="252" t="s">
        <v>41</v>
      </c>
      <c r="O923" s="81"/>
      <c r="P923" s="214">
        <f>O923*H923</f>
        <v>0</v>
      </c>
      <c r="Q923" s="214">
        <v>0.037999999999999999</v>
      </c>
      <c r="R923" s="214">
        <f>Q923*H923</f>
        <v>2.052</v>
      </c>
      <c r="S923" s="214">
        <v>0</v>
      </c>
      <c r="T923" s="215">
        <f>S923*H923</f>
        <v>0</v>
      </c>
      <c r="U923" s="37"/>
      <c r="V923" s="37"/>
      <c r="W923" s="37"/>
      <c r="X923" s="37"/>
      <c r="Y923" s="37"/>
      <c r="Z923" s="37"/>
      <c r="AA923" s="37"/>
      <c r="AB923" s="37"/>
      <c r="AC923" s="37"/>
      <c r="AD923" s="37"/>
      <c r="AE923" s="37"/>
      <c r="AR923" s="216" t="s">
        <v>473</v>
      </c>
      <c r="AT923" s="216" t="s">
        <v>582</v>
      </c>
      <c r="AU923" s="216" t="s">
        <v>87</v>
      </c>
      <c r="AY923" s="18" t="s">
        <v>283</v>
      </c>
      <c r="BE923" s="217">
        <f>IF(N923="základná",J923,0)</f>
        <v>0</v>
      </c>
      <c r="BF923" s="217">
        <f>IF(N923="znížená",J923,0)</f>
        <v>0</v>
      </c>
      <c r="BG923" s="217">
        <f>IF(N923="zákl. prenesená",J923,0)</f>
        <v>0</v>
      </c>
      <c r="BH923" s="217">
        <f>IF(N923="zníž. prenesená",J923,0)</f>
        <v>0</v>
      </c>
      <c r="BI923" s="217">
        <f>IF(N923="nulová",J923,0)</f>
        <v>0</v>
      </c>
      <c r="BJ923" s="18" t="s">
        <v>87</v>
      </c>
      <c r="BK923" s="217">
        <f>ROUND(I923*H923,2)</f>
        <v>0</v>
      </c>
      <c r="BL923" s="18" t="s">
        <v>358</v>
      </c>
      <c r="BM923" s="216" t="s">
        <v>1333</v>
      </c>
    </row>
    <row r="924" s="13" customFormat="1">
      <c r="A924" s="13"/>
      <c r="B924" s="218"/>
      <c r="C924" s="13"/>
      <c r="D924" s="219" t="s">
        <v>291</v>
      </c>
      <c r="E924" s="220" t="s">
        <v>1</v>
      </c>
      <c r="F924" s="221" t="s">
        <v>1326</v>
      </c>
      <c r="G924" s="13"/>
      <c r="H924" s="222">
        <v>54</v>
      </c>
      <c r="I924" s="223"/>
      <c r="J924" s="13"/>
      <c r="K924" s="13"/>
      <c r="L924" s="218"/>
      <c r="M924" s="224"/>
      <c r="N924" s="225"/>
      <c r="O924" s="225"/>
      <c r="P924" s="225"/>
      <c r="Q924" s="225"/>
      <c r="R924" s="225"/>
      <c r="S924" s="225"/>
      <c r="T924" s="226"/>
      <c r="U924" s="13"/>
      <c r="V924" s="13"/>
      <c r="W924" s="13"/>
      <c r="X924" s="13"/>
      <c r="Y924" s="13"/>
      <c r="Z924" s="13"/>
      <c r="AA924" s="13"/>
      <c r="AB924" s="13"/>
      <c r="AC924" s="13"/>
      <c r="AD924" s="13"/>
      <c r="AE924" s="13"/>
      <c r="AT924" s="220" t="s">
        <v>291</v>
      </c>
      <c r="AU924" s="220" t="s">
        <v>87</v>
      </c>
      <c r="AV924" s="13" t="s">
        <v>87</v>
      </c>
      <c r="AW924" s="13" t="s">
        <v>31</v>
      </c>
      <c r="AX924" s="13" t="s">
        <v>82</v>
      </c>
      <c r="AY924" s="220" t="s">
        <v>283</v>
      </c>
    </row>
    <row r="925" s="2" customFormat="1" ht="37.8" customHeight="1">
      <c r="A925" s="37"/>
      <c r="B925" s="168"/>
      <c r="C925" s="242" t="s">
        <v>1334</v>
      </c>
      <c r="D925" s="242" t="s">
        <v>582</v>
      </c>
      <c r="E925" s="243" t="s">
        <v>1335</v>
      </c>
      <c r="F925" s="244" t="s">
        <v>1336</v>
      </c>
      <c r="G925" s="245" t="s">
        <v>373</v>
      </c>
      <c r="H925" s="246">
        <v>1</v>
      </c>
      <c r="I925" s="247"/>
      <c r="J925" s="248">
        <f>ROUND(I925*H925,2)</f>
        <v>0</v>
      </c>
      <c r="K925" s="249"/>
      <c r="L925" s="250"/>
      <c r="M925" s="251" t="s">
        <v>1</v>
      </c>
      <c r="N925" s="252" t="s">
        <v>41</v>
      </c>
      <c r="O925" s="81"/>
      <c r="P925" s="214">
        <f>O925*H925</f>
        <v>0</v>
      </c>
      <c r="Q925" s="214">
        <v>0.075999999999999998</v>
      </c>
      <c r="R925" s="214">
        <f>Q925*H925</f>
        <v>0.075999999999999998</v>
      </c>
      <c r="S925" s="214">
        <v>0</v>
      </c>
      <c r="T925" s="215">
        <f>S925*H925</f>
        <v>0</v>
      </c>
      <c r="U925" s="37"/>
      <c r="V925" s="37"/>
      <c r="W925" s="37"/>
      <c r="X925" s="37"/>
      <c r="Y925" s="37"/>
      <c r="Z925" s="37"/>
      <c r="AA925" s="37"/>
      <c r="AB925" s="37"/>
      <c r="AC925" s="37"/>
      <c r="AD925" s="37"/>
      <c r="AE925" s="37"/>
      <c r="AR925" s="216" t="s">
        <v>473</v>
      </c>
      <c r="AT925" s="216" t="s">
        <v>582</v>
      </c>
      <c r="AU925" s="216" t="s">
        <v>87</v>
      </c>
      <c r="AY925" s="18" t="s">
        <v>283</v>
      </c>
      <c r="BE925" s="217">
        <f>IF(N925="základná",J925,0)</f>
        <v>0</v>
      </c>
      <c r="BF925" s="217">
        <f>IF(N925="znížená",J925,0)</f>
        <v>0</v>
      </c>
      <c r="BG925" s="217">
        <f>IF(N925="zákl. prenesená",J925,0)</f>
        <v>0</v>
      </c>
      <c r="BH925" s="217">
        <f>IF(N925="zníž. prenesená",J925,0)</f>
        <v>0</v>
      </c>
      <c r="BI925" s="217">
        <f>IF(N925="nulová",J925,0)</f>
        <v>0</v>
      </c>
      <c r="BJ925" s="18" t="s">
        <v>87</v>
      </c>
      <c r="BK925" s="217">
        <f>ROUND(I925*H925,2)</f>
        <v>0</v>
      </c>
      <c r="BL925" s="18" t="s">
        <v>358</v>
      </c>
      <c r="BM925" s="216" t="s">
        <v>1337</v>
      </c>
    </row>
    <row r="926" s="13" customFormat="1">
      <c r="A926" s="13"/>
      <c r="B926" s="218"/>
      <c r="C926" s="13"/>
      <c r="D926" s="219" t="s">
        <v>291</v>
      </c>
      <c r="E926" s="220" t="s">
        <v>1</v>
      </c>
      <c r="F926" s="221" t="s">
        <v>1338</v>
      </c>
      <c r="G926" s="13"/>
      <c r="H926" s="222">
        <v>1</v>
      </c>
      <c r="I926" s="223"/>
      <c r="J926" s="13"/>
      <c r="K926" s="13"/>
      <c r="L926" s="218"/>
      <c r="M926" s="224"/>
      <c r="N926" s="225"/>
      <c r="O926" s="225"/>
      <c r="P926" s="225"/>
      <c r="Q926" s="225"/>
      <c r="R926" s="225"/>
      <c r="S926" s="225"/>
      <c r="T926" s="226"/>
      <c r="U926" s="13"/>
      <c r="V926" s="13"/>
      <c r="W926" s="13"/>
      <c r="X926" s="13"/>
      <c r="Y926" s="13"/>
      <c r="Z926" s="13"/>
      <c r="AA926" s="13"/>
      <c r="AB926" s="13"/>
      <c r="AC926" s="13"/>
      <c r="AD926" s="13"/>
      <c r="AE926" s="13"/>
      <c r="AT926" s="220" t="s">
        <v>291</v>
      </c>
      <c r="AU926" s="220" t="s">
        <v>87</v>
      </c>
      <c r="AV926" s="13" t="s">
        <v>87</v>
      </c>
      <c r="AW926" s="13" t="s">
        <v>31</v>
      </c>
      <c r="AX926" s="13" t="s">
        <v>82</v>
      </c>
      <c r="AY926" s="220" t="s">
        <v>283</v>
      </c>
    </row>
    <row r="927" s="2" customFormat="1" ht="24.15" customHeight="1">
      <c r="A927" s="37"/>
      <c r="B927" s="168"/>
      <c r="C927" s="204" t="s">
        <v>1339</v>
      </c>
      <c r="D927" s="204" t="s">
        <v>285</v>
      </c>
      <c r="E927" s="205" t="s">
        <v>1340</v>
      </c>
      <c r="F927" s="206" t="s">
        <v>1341</v>
      </c>
      <c r="G927" s="207" t="s">
        <v>373</v>
      </c>
      <c r="H927" s="208">
        <v>173</v>
      </c>
      <c r="I927" s="209"/>
      <c r="J927" s="210">
        <f>ROUND(I927*H927,2)</f>
        <v>0</v>
      </c>
      <c r="K927" s="211"/>
      <c r="L927" s="38"/>
      <c r="M927" s="212" t="s">
        <v>1</v>
      </c>
      <c r="N927" s="213" t="s">
        <v>41</v>
      </c>
      <c r="O927" s="81"/>
      <c r="P927" s="214">
        <f>O927*H927</f>
        <v>0</v>
      </c>
      <c r="Q927" s="214">
        <v>0</v>
      </c>
      <c r="R927" s="214">
        <f>Q927*H927</f>
        <v>0</v>
      </c>
      <c r="S927" s="214">
        <v>0.001</v>
      </c>
      <c r="T927" s="215">
        <f>S927*H927</f>
        <v>0.17300000000000002</v>
      </c>
      <c r="U927" s="37"/>
      <c r="V927" s="37"/>
      <c r="W927" s="37"/>
      <c r="X927" s="37"/>
      <c r="Y927" s="37"/>
      <c r="Z927" s="37"/>
      <c r="AA927" s="37"/>
      <c r="AB927" s="37"/>
      <c r="AC927" s="37"/>
      <c r="AD927" s="37"/>
      <c r="AE927" s="37"/>
      <c r="AR927" s="216" t="s">
        <v>358</v>
      </c>
      <c r="AT927" s="216" t="s">
        <v>285</v>
      </c>
      <c r="AU927" s="216" t="s">
        <v>87</v>
      </c>
      <c r="AY927" s="18" t="s">
        <v>283</v>
      </c>
      <c r="BE927" s="217">
        <f>IF(N927="základná",J927,0)</f>
        <v>0</v>
      </c>
      <c r="BF927" s="217">
        <f>IF(N927="znížená",J927,0)</f>
        <v>0</v>
      </c>
      <c r="BG927" s="217">
        <f>IF(N927="zákl. prenesená",J927,0)</f>
        <v>0</v>
      </c>
      <c r="BH927" s="217">
        <f>IF(N927="zníž. prenesená",J927,0)</f>
        <v>0</v>
      </c>
      <c r="BI927" s="217">
        <f>IF(N927="nulová",J927,0)</f>
        <v>0</v>
      </c>
      <c r="BJ927" s="18" t="s">
        <v>87</v>
      </c>
      <c r="BK927" s="217">
        <f>ROUND(I927*H927,2)</f>
        <v>0</v>
      </c>
      <c r="BL927" s="18" t="s">
        <v>358</v>
      </c>
      <c r="BM927" s="216" t="s">
        <v>1342</v>
      </c>
    </row>
    <row r="928" s="13" customFormat="1">
      <c r="A928" s="13"/>
      <c r="B928" s="218"/>
      <c r="C928" s="13"/>
      <c r="D928" s="219" t="s">
        <v>291</v>
      </c>
      <c r="E928" s="220" t="s">
        <v>1</v>
      </c>
      <c r="F928" s="221" t="s">
        <v>1343</v>
      </c>
      <c r="G928" s="13"/>
      <c r="H928" s="222">
        <v>173</v>
      </c>
      <c r="I928" s="223"/>
      <c r="J928" s="13"/>
      <c r="K928" s="13"/>
      <c r="L928" s="218"/>
      <c r="M928" s="224"/>
      <c r="N928" s="225"/>
      <c r="O928" s="225"/>
      <c r="P928" s="225"/>
      <c r="Q928" s="225"/>
      <c r="R928" s="225"/>
      <c r="S928" s="225"/>
      <c r="T928" s="226"/>
      <c r="U928" s="13"/>
      <c r="V928" s="13"/>
      <c r="W928" s="13"/>
      <c r="X928" s="13"/>
      <c r="Y928" s="13"/>
      <c r="Z928" s="13"/>
      <c r="AA928" s="13"/>
      <c r="AB928" s="13"/>
      <c r="AC928" s="13"/>
      <c r="AD928" s="13"/>
      <c r="AE928" s="13"/>
      <c r="AT928" s="220" t="s">
        <v>291</v>
      </c>
      <c r="AU928" s="220" t="s">
        <v>87</v>
      </c>
      <c r="AV928" s="13" t="s">
        <v>87</v>
      </c>
      <c r="AW928" s="13" t="s">
        <v>31</v>
      </c>
      <c r="AX928" s="13" t="s">
        <v>82</v>
      </c>
      <c r="AY928" s="220" t="s">
        <v>283</v>
      </c>
    </row>
    <row r="929" s="2" customFormat="1" ht="24.15" customHeight="1">
      <c r="A929" s="37"/>
      <c r="B929" s="168"/>
      <c r="C929" s="204" t="s">
        <v>1344</v>
      </c>
      <c r="D929" s="204" t="s">
        <v>285</v>
      </c>
      <c r="E929" s="205" t="s">
        <v>1345</v>
      </c>
      <c r="F929" s="206" t="s">
        <v>1346</v>
      </c>
      <c r="G929" s="207" t="s">
        <v>373</v>
      </c>
      <c r="H929" s="208">
        <v>21</v>
      </c>
      <c r="I929" s="209"/>
      <c r="J929" s="210">
        <f>ROUND(I929*H929,2)</f>
        <v>0</v>
      </c>
      <c r="K929" s="211"/>
      <c r="L929" s="38"/>
      <c r="M929" s="212" t="s">
        <v>1</v>
      </c>
      <c r="N929" s="213" t="s">
        <v>41</v>
      </c>
      <c r="O929" s="81"/>
      <c r="P929" s="214">
        <f>O929*H929</f>
        <v>0</v>
      </c>
      <c r="Q929" s="214">
        <v>0.00025000000000000001</v>
      </c>
      <c r="R929" s="214">
        <f>Q929*H929</f>
        <v>0.0052500000000000003</v>
      </c>
      <c r="S929" s="214">
        <v>0</v>
      </c>
      <c r="T929" s="215">
        <f>S929*H929</f>
        <v>0</v>
      </c>
      <c r="U929" s="37"/>
      <c r="V929" s="37"/>
      <c r="W929" s="37"/>
      <c r="X929" s="37"/>
      <c r="Y929" s="37"/>
      <c r="Z929" s="37"/>
      <c r="AA929" s="37"/>
      <c r="AB929" s="37"/>
      <c r="AC929" s="37"/>
      <c r="AD929" s="37"/>
      <c r="AE929" s="37"/>
      <c r="AR929" s="216" t="s">
        <v>358</v>
      </c>
      <c r="AT929" s="216" t="s">
        <v>285</v>
      </c>
      <c r="AU929" s="216" t="s">
        <v>87</v>
      </c>
      <c r="AY929" s="18" t="s">
        <v>283</v>
      </c>
      <c r="BE929" s="217">
        <f>IF(N929="základná",J929,0)</f>
        <v>0</v>
      </c>
      <c r="BF929" s="217">
        <f>IF(N929="znížená",J929,0)</f>
        <v>0</v>
      </c>
      <c r="BG929" s="217">
        <f>IF(N929="zákl. prenesená",J929,0)</f>
        <v>0</v>
      </c>
      <c r="BH929" s="217">
        <f>IF(N929="zníž. prenesená",J929,0)</f>
        <v>0</v>
      </c>
      <c r="BI929" s="217">
        <f>IF(N929="nulová",J929,0)</f>
        <v>0</v>
      </c>
      <c r="BJ929" s="18" t="s">
        <v>87</v>
      </c>
      <c r="BK929" s="217">
        <f>ROUND(I929*H929,2)</f>
        <v>0</v>
      </c>
      <c r="BL929" s="18" t="s">
        <v>358</v>
      </c>
      <c r="BM929" s="216" t="s">
        <v>1347</v>
      </c>
    </row>
    <row r="930" s="13" customFormat="1">
      <c r="A930" s="13"/>
      <c r="B930" s="218"/>
      <c r="C930" s="13"/>
      <c r="D930" s="219" t="s">
        <v>291</v>
      </c>
      <c r="E930" s="220" t="s">
        <v>1</v>
      </c>
      <c r="F930" s="221" t="s">
        <v>1348</v>
      </c>
      <c r="G930" s="13"/>
      <c r="H930" s="222">
        <v>21</v>
      </c>
      <c r="I930" s="223"/>
      <c r="J930" s="13"/>
      <c r="K930" s="13"/>
      <c r="L930" s="218"/>
      <c r="M930" s="224"/>
      <c r="N930" s="225"/>
      <c r="O930" s="225"/>
      <c r="P930" s="225"/>
      <c r="Q930" s="225"/>
      <c r="R930" s="225"/>
      <c r="S930" s="225"/>
      <c r="T930" s="226"/>
      <c r="U930" s="13"/>
      <c r="V930" s="13"/>
      <c r="W930" s="13"/>
      <c r="X930" s="13"/>
      <c r="Y930" s="13"/>
      <c r="Z930" s="13"/>
      <c r="AA930" s="13"/>
      <c r="AB930" s="13"/>
      <c r="AC930" s="13"/>
      <c r="AD930" s="13"/>
      <c r="AE930" s="13"/>
      <c r="AT930" s="220" t="s">
        <v>291</v>
      </c>
      <c r="AU930" s="220" t="s">
        <v>87</v>
      </c>
      <c r="AV930" s="13" t="s">
        <v>87</v>
      </c>
      <c r="AW930" s="13" t="s">
        <v>31</v>
      </c>
      <c r="AX930" s="13" t="s">
        <v>82</v>
      </c>
      <c r="AY930" s="220" t="s">
        <v>283</v>
      </c>
    </row>
    <row r="931" s="2" customFormat="1" ht="24.15" customHeight="1">
      <c r="A931" s="37"/>
      <c r="B931" s="168"/>
      <c r="C931" s="204" t="s">
        <v>1349</v>
      </c>
      <c r="D931" s="204" t="s">
        <v>285</v>
      </c>
      <c r="E931" s="205" t="s">
        <v>1350</v>
      </c>
      <c r="F931" s="206" t="s">
        <v>1351</v>
      </c>
      <c r="G931" s="207" t="s">
        <v>373</v>
      </c>
      <c r="H931" s="208">
        <v>89</v>
      </c>
      <c r="I931" s="209"/>
      <c r="J931" s="210">
        <f>ROUND(I931*H931,2)</f>
        <v>0</v>
      </c>
      <c r="K931" s="211"/>
      <c r="L931" s="38"/>
      <c r="M931" s="212" t="s">
        <v>1</v>
      </c>
      <c r="N931" s="213" t="s">
        <v>41</v>
      </c>
      <c r="O931" s="81"/>
      <c r="P931" s="214">
        <f>O931*H931</f>
        <v>0</v>
      </c>
      <c r="Q931" s="214">
        <v>0.00025999999999999998</v>
      </c>
      <c r="R931" s="214">
        <f>Q931*H931</f>
        <v>0.023139999999999997</v>
      </c>
      <c r="S931" s="214">
        <v>0</v>
      </c>
      <c r="T931" s="215">
        <f>S931*H931</f>
        <v>0</v>
      </c>
      <c r="U931" s="37"/>
      <c r="V931" s="37"/>
      <c r="W931" s="37"/>
      <c r="X931" s="37"/>
      <c r="Y931" s="37"/>
      <c r="Z931" s="37"/>
      <c r="AA931" s="37"/>
      <c r="AB931" s="37"/>
      <c r="AC931" s="37"/>
      <c r="AD931" s="37"/>
      <c r="AE931" s="37"/>
      <c r="AR931" s="216" t="s">
        <v>358</v>
      </c>
      <c r="AT931" s="216" t="s">
        <v>285</v>
      </c>
      <c r="AU931" s="216" t="s">
        <v>87</v>
      </c>
      <c r="AY931" s="18" t="s">
        <v>283</v>
      </c>
      <c r="BE931" s="217">
        <f>IF(N931="základná",J931,0)</f>
        <v>0</v>
      </c>
      <c r="BF931" s="217">
        <f>IF(N931="znížená",J931,0)</f>
        <v>0</v>
      </c>
      <c r="BG931" s="217">
        <f>IF(N931="zákl. prenesená",J931,0)</f>
        <v>0</v>
      </c>
      <c r="BH931" s="217">
        <f>IF(N931="zníž. prenesená",J931,0)</f>
        <v>0</v>
      </c>
      <c r="BI931" s="217">
        <f>IF(N931="nulová",J931,0)</f>
        <v>0</v>
      </c>
      <c r="BJ931" s="18" t="s">
        <v>87</v>
      </c>
      <c r="BK931" s="217">
        <f>ROUND(I931*H931,2)</f>
        <v>0</v>
      </c>
      <c r="BL931" s="18" t="s">
        <v>358</v>
      </c>
      <c r="BM931" s="216" t="s">
        <v>1352</v>
      </c>
    </row>
    <row r="932" s="13" customFormat="1">
      <c r="A932" s="13"/>
      <c r="B932" s="218"/>
      <c r="C932" s="13"/>
      <c r="D932" s="219" t="s">
        <v>291</v>
      </c>
      <c r="E932" s="220" t="s">
        <v>1</v>
      </c>
      <c r="F932" s="221" t="s">
        <v>1353</v>
      </c>
      <c r="G932" s="13"/>
      <c r="H932" s="222">
        <v>89</v>
      </c>
      <c r="I932" s="223"/>
      <c r="J932" s="13"/>
      <c r="K932" s="13"/>
      <c r="L932" s="218"/>
      <c r="M932" s="224"/>
      <c r="N932" s="225"/>
      <c r="O932" s="225"/>
      <c r="P932" s="225"/>
      <c r="Q932" s="225"/>
      <c r="R932" s="225"/>
      <c r="S932" s="225"/>
      <c r="T932" s="226"/>
      <c r="U932" s="13"/>
      <c r="V932" s="13"/>
      <c r="W932" s="13"/>
      <c r="X932" s="13"/>
      <c r="Y932" s="13"/>
      <c r="Z932" s="13"/>
      <c r="AA932" s="13"/>
      <c r="AB932" s="13"/>
      <c r="AC932" s="13"/>
      <c r="AD932" s="13"/>
      <c r="AE932" s="13"/>
      <c r="AT932" s="220" t="s">
        <v>291</v>
      </c>
      <c r="AU932" s="220" t="s">
        <v>87</v>
      </c>
      <c r="AV932" s="13" t="s">
        <v>87</v>
      </c>
      <c r="AW932" s="13" t="s">
        <v>31</v>
      </c>
      <c r="AX932" s="13" t="s">
        <v>82</v>
      </c>
      <c r="AY932" s="220" t="s">
        <v>283</v>
      </c>
    </row>
    <row r="933" s="2" customFormat="1" ht="37.8" customHeight="1">
      <c r="A933" s="37"/>
      <c r="B933" s="168"/>
      <c r="C933" s="242" t="s">
        <v>1354</v>
      </c>
      <c r="D933" s="242" t="s">
        <v>582</v>
      </c>
      <c r="E933" s="243" t="s">
        <v>1355</v>
      </c>
      <c r="F933" s="244" t="s">
        <v>1356</v>
      </c>
      <c r="G933" s="245" t="s">
        <v>649</v>
      </c>
      <c r="H933" s="246">
        <v>154.69999999999999</v>
      </c>
      <c r="I933" s="247"/>
      <c r="J933" s="248">
        <f>ROUND(I933*H933,2)</f>
        <v>0</v>
      </c>
      <c r="K933" s="249"/>
      <c r="L933" s="250"/>
      <c r="M933" s="251" t="s">
        <v>1</v>
      </c>
      <c r="N933" s="252" t="s">
        <v>41</v>
      </c>
      <c r="O933" s="81"/>
      <c r="P933" s="214">
        <f>O933*H933</f>
        <v>0</v>
      </c>
      <c r="Q933" s="214">
        <v>0.00114</v>
      </c>
      <c r="R933" s="214">
        <f>Q933*H933</f>
        <v>0.17635799999999999</v>
      </c>
      <c r="S933" s="214">
        <v>0</v>
      </c>
      <c r="T933" s="215">
        <f>S933*H933</f>
        <v>0</v>
      </c>
      <c r="U933" s="37"/>
      <c r="V933" s="37"/>
      <c r="W933" s="37"/>
      <c r="X933" s="37"/>
      <c r="Y933" s="37"/>
      <c r="Z933" s="37"/>
      <c r="AA933" s="37"/>
      <c r="AB933" s="37"/>
      <c r="AC933" s="37"/>
      <c r="AD933" s="37"/>
      <c r="AE933" s="37"/>
      <c r="AR933" s="216" t="s">
        <v>473</v>
      </c>
      <c r="AT933" s="216" t="s">
        <v>582</v>
      </c>
      <c r="AU933" s="216" t="s">
        <v>87</v>
      </c>
      <c r="AY933" s="18" t="s">
        <v>283</v>
      </c>
      <c r="BE933" s="217">
        <f>IF(N933="základná",J933,0)</f>
        <v>0</v>
      </c>
      <c r="BF933" s="217">
        <f>IF(N933="znížená",J933,0)</f>
        <v>0</v>
      </c>
      <c r="BG933" s="217">
        <f>IF(N933="zákl. prenesená",J933,0)</f>
        <v>0</v>
      </c>
      <c r="BH933" s="217">
        <f>IF(N933="zníž. prenesená",J933,0)</f>
        <v>0</v>
      </c>
      <c r="BI933" s="217">
        <f>IF(N933="nulová",J933,0)</f>
        <v>0</v>
      </c>
      <c r="BJ933" s="18" t="s">
        <v>87</v>
      </c>
      <c r="BK933" s="217">
        <f>ROUND(I933*H933,2)</f>
        <v>0</v>
      </c>
      <c r="BL933" s="18" t="s">
        <v>358</v>
      </c>
      <c r="BM933" s="216" t="s">
        <v>1357</v>
      </c>
    </row>
    <row r="934" s="13" customFormat="1">
      <c r="A934" s="13"/>
      <c r="B934" s="218"/>
      <c r="C934" s="13"/>
      <c r="D934" s="219" t="s">
        <v>291</v>
      </c>
      <c r="E934" s="220" t="s">
        <v>1</v>
      </c>
      <c r="F934" s="221" t="s">
        <v>1358</v>
      </c>
      <c r="G934" s="13"/>
      <c r="H934" s="222">
        <v>16.699999999999999</v>
      </c>
      <c r="I934" s="223"/>
      <c r="J934" s="13"/>
      <c r="K934" s="13"/>
      <c r="L934" s="218"/>
      <c r="M934" s="224"/>
      <c r="N934" s="225"/>
      <c r="O934" s="225"/>
      <c r="P934" s="225"/>
      <c r="Q934" s="225"/>
      <c r="R934" s="225"/>
      <c r="S934" s="225"/>
      <c r="T934" s="226"/>
      <c r="U934" s="13"/>
      <c r="V934" s="13"/>
      <c r="W934" s="13"/>
      <c r="X934" s="13"/>
      <c r="Y934" s="13"/>
      <c r="Z934" s="13"/>
      <c r="AA934" s="13"/>
      <c r="AB934" s="13"/>
      <c r="AC934" s="13"/>
      <c r="AD934" s="13"/>
      <c r="AE934" s="13"/>
      <c r="AT934" s="220" t="s">
        <v>291</v>
      </c>
      <c r="AU934" s="220" t="s">
        <v>87</v>
      </c>
      <c r="AV934" s="13" t="s">
        <v>87</v>
      </c>
      <c r="AW934" s="13" t="s">
        <v>31</v>
      </c>
      <c r="AX934" s="13" t="s">
        <v>75</v>
      </c>
      <c r="AY934" s="220" t="s">
        <v>283</v>
      </c>
    </row>
    <row r="935" s="13" customFormat="1">
      <c r="A935" s="13"/>
      <c r="B935" s="218"/>
      <c r="C935" s="13"/>
      <c r="D935" s="219" t="s">
        <v>291</v>
      </c>
      <c r="E935" s="220" t="s">
        <v>1</v>
      </c>
      <c r="F935" s="221" t="s">
        <v>1359</v>
      </c>
      <c r="G935" s="13"/>
      <c r="H935" s="222">
        <v>138</v>
      </c>
      <c r="I935" s="223"/>
      <c r="J935" s="13"/>
      <c r="K935" s="13"/>
      <c r="L935" s="218"/>
      <c r="M935" s="224"/>
      <c r="N935" s="225"/>
      <c r="O935" s="225"/>
      <c r="P935" s="225"/>
      <c r="Q935" s="225"/>
      <c r="R935" s="225"/>
      <c r="S935" s="225"/>
      <c r="T935" s="226"/>
      <c r="U935" s="13"/>
      <c r="V935" s="13"/>
      <c r="W935" s="13"/>
      <c r="X935" s="13"/>
      <c r="Y935" s="13"/>
      <c r="Z935" s="13"/>
      <c r="AA935" s="13"/>
      <c r="AB935" s="13"/>
      <c r="AC935" s="13"/>
      <c r="AD935" s="13"/>
      <c r="AE935" s="13"/>
      <c r="AT935" s="220" t="s">
        <v>291</v>
      </c>
      <c r="AU935" s="220" t="s">
        <v>87</v>
      </c>
      <c r="AV935" s="13" t="s">
        <v>87</v>
      </c>
      <c r="AW935" s="13" t="s">
        <v>31</v>
      </c>
      <c r="AX935" s="13" t="s">
        <v>75</v>
      </c>
      <c r="AY935" s="220" t="s">
        <v>283</v>
      </c>
    </row>
    <row r="936" s="14" customFormat="1">
      <c r="A936" s="14"/>
      <c r="B936" s="227"/>
      <c r="C936" s="14"/>
      <c r="D936" s="219" t="s">
        <v>291</v>
      </c>
      <c r="E936" s="228" t="s">
        <v>1</v>
      </c>
      <c r="F936" s="229" t="s">
        <v>293</v>
      </c>
      <c r="G936" s="14"/>
      <c r="H936" s="230">
        <v>154.69999999999999</v>
      </c>
      <c r="I936" s="231"/>
      <c r="J936" s="14"/>
      <c r="K936" s="14"/>
      <c r="L936" s="227"/>
      <c r="M936" s="232"/>
      <c r="N936" s="233"/>
      <c r="O936" s="233"/>
      <c r="P936" s="233"/>
      <c r="Q936" s="233"/>
      <c r="R936" s="233"/>
      <c r="S936" s="233"/>
      <c r="T936" s="234"/>
      <c r="U936" s="14"/>
      <c r="V936" s="14"/>
      <c r="W936" s="14"/>
      <c r="X936" s="14"/>
      <c r="Y936" s="14"/>
      <c r="Z936" s="14"/>
      <c r="AA936" s="14"/>
      <c r="AB936" s="14"/>
      <c r="AC936" s="14"/>
      <c r="AD936" s="14"/>
      <c r="AE936" s="14"/>
      <c r="AT936" s="228" t="s">
        <v>291</v>
      </c>
      <c r="AU936" s="228" t="s">
        <v>87</v>
      </c>
      <c r="AV936" s="14" t="s">
        <v>289</v>
      </c>
      <c r="AW936" s="14" t="s">
        <v>31</v>
      </c>
      <c r="AX936" s="14" t="s">
        <v>82</v>
      </c>
      <c r="AY936" s="228" t="s">
        <v>283</v>
      </c>
    </row>
    <row r="937" s="2" customFormat="1" ht="33" customHeight="1">
      <c r="A937" s="37"/>
      <c r="B937" s="168"/>
      <c r="C937" s="242" t="s">
        <v>1360</v>
      </c>
      <c r="D937" s="242" t="s">
        <v>582</v>
      </c>
      <c r="E937" s="243" t="s">
        <v>1361</v>
      </c>
      <c r="F937" s="244" t="s">
        <v>1362</v>
      </c>
      <c r="G937" s="245" t="s">
        <v>373</v>
      </c>
      <c r="H937" s="246">
        <v>110</v>
      </c>
      <c r="I937" s="247"/>
      <c r="J937" s="248">
        <f>ROUND(I937*H937,2)</f>
        <v>0</v>
      </c>
      <c r="K937" s="249"/>
      <c r="L937" s="250"/>
      <c r="M937" s="251" t="s">
        <v>1</v>
      </c>
      <c r="N937" s="252" t="s">
        <v>41</v>
      </c>
      <c r="O937" s="81"/>
      <c r="P937" s="214">
        <f>O937*H937</f>
        <v>0</v>
      </c>
      <c r="Q937" s="214">
        <v>0.00010000000000000001</v>
      </c>
      <c r="R937" s="214">
        <f>Q937*H937</f>
        <v>0.011000000000000001</v>
      </c>
      <c r="S937" s="214">
        <v>0</v>
      </c>
      <c r="T937" s="215">
        <f>S937*H937</f>
        <v>0</v>
      </c>
      <c r="U937" s="37"/>
      <c r="V937" s="37"/>
      <c r="W937" s="37"/>
      <c r="X937" s="37"/>
      <c r="Y937" s="37"/>
      <c r="Z937" s="37"/>
      <c r="AA937" s="37"/>
      <c r="AB937" s="37"/>
      <c r="AC937" s="37"/>
      <c r="AD937" s="37"/>
      <c r="AE937" s="37"/>
      <c r="AR937" s="216" t="s">
        <v>473</v>
      </c>
      <c r="AT937" s="216" t="s">
        <v>582</v>
      </c>
      <c r="AU937" s="216" t="s">
        <v>87</v>
      </c>
      <c r="AY937" s="18" t="s">
        <v>283</v>
      </c>
      <c r="BE937" s="217">
        <f>IF(N937="základná",J937,0)</f>
        <v>0</v>
      </c>
      <c r="BF937" s="217">
        <f>IF(N937="znížená",J937,0)</f>
        <v>0</v>
      </c>
      <c r="BG937" s="217">
        <f>IF(N937="zákl. prenesená",J937,0)</f>
        <v>0</v>
      </c>
      <c r="BH937" s="217">
        <f>IF(N937="zníž. prenesená",J937,0)</f>
        <v>0</v>
      </c>
      <c r="BI937" s="217">
        <f>IF(N937="nulová",J937,0)</f>
        <v>0</v>
      </c>
      <c r="BJ937" s="18" t="s">
        <v>87</v>
      </c>
      <c r="BK937" s="217">
        <f>ROUND(I937*H937,2)</f>
        <v>0</v>
      </c>
      <c r="BL937" s="18" t="s">
        <v>358</v>
      </c>
      <c r="BM937" s="216" t="s">
        <v>1363</v>
      </c>
    </row>
    <row r="938" s="13" customFormat="1">
      <c r="A938" s="13"/>
      <c r="B938" s="218"/>
      <c r="C938" s="13"/>
      <c r="D938" s="219" t="s">
        <v>291</v>
      </c>
      <c r="E938" s="220" t="s">
        <v>1</v>
      </c>
      <c r="F938" s="221" t="s">
        <v>1364</v>
      </c>
      <c r="G938" s="13"/>
      <c r="H938" s="222">
        <v>110</v>
      </c>
      <c r="I938" s="223"/>
      <c r="J938" s="13"/>
      <c r="K938" s="13"/>
      <c r="L938" s="218"/>
      <c r="M938" s="224"/>
      <c r="N938" s="225"/>
      <c r="O938" s="225"/>
      <c r="P938" s="225"/>
      <c r="Q938" s="225"/>
      <c r="R938" s="225"/>
      <c r="S938" s="225"/>
      <c r="T938" s="226"/>
      <c r="U938" s="13"/>
      <c r="V938" s="13"/>
      <c r="W938" s="13"/>
      <c r="X938" s="13"/>
      <c r="Y938" s="13"/>
      <c r="Z938" s="13"/>
      <c r="AA938" s="13"/>
      <c r="AB938" s="13"/>
      <c r="AC938" s="13"/>
      <c r="AD938" s="13"/>
      <c r="AE938" s="13"/>
      <c r="AT938" s="220" t="s">
        <v>291</v>
      </c>
      <c r="AU938" s="220" t="s">
        <v>87</v>
      </c>
      <c r="AV938" s="13" t="s">
        <v>87</v>
      </c>
      <c r="AW938" s="13" t="s">
        <v>31</v>
      </c>
      <c r="AX938" s="13" t="s">
        <v>82</v>
      </c>
      <c r="AY938" s="220" t="s">
        <v>283</v>
      </c>
    </row>
    <row r="939" s="2" customFormat="1" ht="24.15" customHeight="1">
      <c r="A939" s="37"/>
      <c r="B939" s="168"/>
      <c r="C939" s="204" t="s">
        <v>1365</v>
      </c>
      <c r="D939" s="204" t="s">
        <v>285</v>
      </c>
      <c r="E939" s="205" t="s">
        <v>1366</v>
      </c>
      <c r="F939" s="206" t="s">
        <v>1367</v>
      </c>
      <c r="G939" s="207" t="s">
        <v>373</v>
      </c>
      <c r="H939" s="208">
        <v>103</v>
      </c>
      <c r="I939" s="209"/>
      <c r="J939" s="210">
        <f>ROUND(I939*H939,2)</f>
        <v>0</v>
      </c>
      <c r="K939" s="211"/>
      <c r="L939" s="38"/>
      <c r="M939" s="212" t="s">
        <v>1</v>
      </c>
      <c r="N939" s="213" t="s">
        <v>41</v>
      </c>
      <c r="O939" s="81"/>
      <c r="P939" s="214">
        <f>O939*H939</f>
        <v>0</v>
      </c>
      <c r="Q939" s="214">
        <v>0</v>
      </c>
      <c r="R939" s="214">
        <f>Q939*H939</f>
        <v>0</v>
      </c>
      <c r="S939" s="214">
        <v>0.0030000000000000001</v>
      </c>
      <c r="T939" s="215">
        <f>S939*H939</f>
        <v>0.309</v>
      </c>
      <c r="U939" s="37"/>
      <c r="V939" s="37"/>
      <c r="W939" s="37"/>
      <c r="X939" s="37"/>
      <c r="Y939" s="37"/>
      <c r="Z939" s="37"/>
      <c r="AA939" s="37"/>
      <c r="AB939" s="37"/>
      <c r="AC939" s="37"/>
      <c r="AD939" s="37"/>
      <c r="AE939" s="37"/>
      <c r="AR939" s="216" t="s">
        <v>358</v>
      </c>
      <c r="AT939" s="216" t="s">
        <v>285</v>
      </c>
      <c r="AU939" s="216" t="s">
        <v>87</v>
      </c>
      <c r="AY939" s="18" t="s">
        <v>283</v>
      </c>
      <c r="BE939" s="217">
        <f>IF(N939="základná",J939,0)</f>
        <v>0</v>
      </c>
      <c r="BF939" s="217">
        <f>IF(N939="znížená",J939,0)</f>
        <v>0</v>
      </c>
      <c r="BG939" s="217">
        <f>IF(N939="zákl. prenesená",J939,0)</f>
        <v>0</v>
      </c>
      <c r="BH939" s="217">
        <f>IF(N939="zníž. prenesená",J939,0)</f>
        <v>0</v>
      </c>
      <c r="BI939" s="217">
        <f>IF(N939="nulová",J939,0)</f>
        <v>0</v>
      </c>
      <c r="BJ939" s="18" t="s">
        <v>87</v>
      </c>
      <c r="BK939" s="217">
        <f>ROUND(I939*H939,2)</f>
        <v>0</v>
      </c>
      <c r="BL939" s="18" t="s">
        <v>358</v>
      </c>
      <c r="BM939" s="216" t="s">
        <v>1368</v>
      </c>
    </row>
    <row r="940" s="13" customFormat="1">
      <c r="A940" s="13"/>
      <c r="B940" s="218"/>
      <c r="C940" s="13"/>
      <c r="D940" s="219" t="s">
        <v>291</v>
      </c>
      <c r="E940" s="220" t="s">
        <v>1</v>
      </c>
      <c r="F940" s="221" t="s">
        <v>778</v>
      </c>
      <c r="G940" s="13"/>
      <c r="H940" s="222">
        <v>11</v>
      </c>
      <c r="I940" s="223"/>
      <c r="J940" s="13"/>
      <c r="K940" s="13"/>
      <c r="L940" s="218"/>
      <c r="M940" s="224"/>
      <c r="N940" s="225"/>
      <c r="O940" s="225"/>
      <c r="P940" s="225"/>
      <c r="Q940" s="225"/>
      <c r="R940" s="225"/>
      <c r="S940" s="225"/>
      <c r="T940" s="226"/>
      <c r="U940" s="13"/>
      <c r="V940" s="13"/>
      <c r="W940" s="13"/>
      <c r="X940" s="13"/>
      <c r="Y940" s="13"/>
      <c r="Z940" s="13"/>
      <c r="AA940" s="13"/>
      <c r="AB940" s="13"/>
      <c r="AC940" s="13"/>
      <c r="AD940" s="13"/>
      <c r="AE940" s="13"/>
      <c r="AT940" s="220" t="s">
        <v>291</v>
      </c>
      <c r="AU940" s="220" t="s">
        <v>87</v>
      </c>
      <c r="AV940" s="13" t="s">
        <v>87</v>
      </c>
      <c r="AW940" s="13" t="s">
        <v>31</v>
      </c>
      <c r="AX940" s="13" t="s">
        <v>75</v>
      </c>
      <c r="AY940" s="220" t="s">
        <v>283</v>
      </c>
    </row>
    <row r="941" s="13" customFormat="1">
      <c r="A941" s="13"/>
      <c r="B941" s="218"/>
      <c r="C941" s="13"/>
      <c r="D941" s="219" t="s">
        <v>291</v>
      </c>
      <c r="E941" s="220" t="s">
        <v>1</v>
      </c>
      <c r="F941" s="221" t="s">
        <v>1369</v>
      </c>
      <c r="G941" s="13"/>
      <c r="H941" s="222">
        <v>18</v>
      </c>
      <c r="I941" s="223"/>
      <c r="J941" s="13"/>
      <c r="K941" s="13"/>
      <c r="L941" s="218"/>
      <c r="M941" s="224"/>
      <c r="N941" s="225"/>
      <c r="O941" s="225"/>
      <c r="P941" s="225"/>
      <c r="Q941" s="225"/>
      <c r="R941" s="225"/>
      <c r="S941" s="225"/>
      <c r="T941" s="226"/>
      <c r="U941" s="13"/>
      <c r="V941" s="13"/>
      <c r="W941" s="13"/>
      <c r="X941" s="13"/>
      <c r="Y941" s="13"/>
      <c r="Z941" s="13"/>
      <c r="AA941" s="13"/>
      <c r="AB941" s="13"/>
      <c r="AC941" s="13"/>
      <c r="AD941" s="13"/>
      <c r="AE941" s="13"/>
      <c r="AT941" s="220" t="s">
        <v>291</v>
      </c>
      <c r="AU941" s="220" t="s">
        <v>87</v>
      </c>
      <c r="AV941" s="13" t="s">
        <v>87</v>
      </c>
      <c r="AW941" s="13" t="s">
        <v>31</v>
      </c>
      <c r="AX941" s="13" t="s">
        <v>75</v>
      </c>
      <c r="AY941" s="220" t="s">
        <v>283</v>
      </c>
    </row>
    <row r="942" s="13" customFormat="1">
      <c r="A942" s="13"/>
      <c r="B942" s="218"/>
      <c r="C942" s="13"/>
      <c r="D942" s="219" t="s">
        <v>291</v>
      </c>
      <c r="E942" s="220" t="s">
        <v>1</v>
      </c>
      <c r="F942" s="221" t="s">
        <v>1370</v>
      </c>
      <c r="G942" s="13"/>
      <c r="H942" s="222">
        <v>19</v>
      </c>
      <c r="I942" s="223"/>
      <c r="J942" s="13"/>
      <c r="K942" s="13"/>
      <c r="L942" s="218"/>
      <c r="M942" s="224"/>
      <c r="N942" s="225"/>
      <c r="O942" s="225"/>
      <c r="P942" s="225"/>
      <c r="Q942" s="225"/>
      <c r="R942" s="225"/>
      <c r="S942" s="225"/>
      <c r="T942" s="226"/>
      <c r="U942" s="13"/>
      <c r="V942" s="13"/>
      <c r="W942" s="13"/>
      <c r="X942" s="13"/>
      <c r="Y942" s="13"/>
      <c r="Z942" s="13"/>
      <c r="AA942" s="13"/>
      <c r="AB942" s="13"/>
      <c r="AC942" s="13"/>
      <c r="AD942" s="13"/>
      <c r="AE942" s="13"/>
      <c r="AT942" s="220" t="s">
        <v>291</v>
      </c>
      <c r="AU942" s="220" t="s">
        <v>87</v>
      </c>
      <c r="AV942" s="13" t="s">
        <v>87</v>
      </c>
      <c r="AW942" s="13" t="s">
        <v>31</v>
      </c>
      <c r="AX942" s="13" t="s">
        <v>75</v>
      </c>
      <c r="AY942" s="220" t="s">
        <v>283</v>
      </c>
    </row>
    <row r="943" s="13" customFormat="1">
      <c r="A943" s="13"/>
      <c r="B943" s="218"/>
      <c r="C943" s="13"/>
      <c r="D943" s="219" t="s">
        <v>291</v>
      </c>
      <c r="E943" s="220" t="s">
        <v>1</v>
      </c>
      <c r="F943" s="221" t="s">
        <v>1371</v>
      </c>
      <c r="G943" s="13"/>
      <c r="H943" s="222">
        <v>18</v>
      </c>
      <c r="I943" s="223"/>
      <c r="J943" s="13"/>
      <c r="K943" s="13"/>
      <c r="L943" s="218"/>
      <c r="M943" s="224"/>
      <c r="N943" s="225"/>
      <c r="O943" s="225"/>
      <c r="P943" s="225"/>
      <c r="Q943" s="225"/>
      <c r="R943" s="225"/>
      <c r="S943" s="225"/>
      <c r="T943" s="226"/>
      <c r="U943" s="13"/>
      <c r="V943" s="13"/>
      <c r="W943" s="13"/>
      <c r="X943" s="13"/>
      <c r="Y943" s="13"/>
      <c r="Z943" s="13"/>
      <c r="AA943" s="13"/>
      <c r="AB943" s="13"/>
      <c r="AC943" s="13"/>
      <c r="AD943" s="13"/>
      <c r="AE943" s="13"/>
      <c r="AT943" s="220" t="s">
        <v>291</v>
      </c>
      <c r="AU943" s="220" t="s">
        <v>87</v>
      </c>
      <c r="AV943" s="13" t="s">
        <v>87</v>
      </c>
      <c r="AW943" s="13" t="s">
        <v>31</v>
      </c>
      <c r="AX943" s="13" t="s">
        <v>75</v>
      </c>
      <c r="AY943" s="220" t="s">
        <v>283</v>
      </c>
    </row>
    <row r="944" s="13" customFormat="1">
      <c r="A944" s="13"/>
      <c r="B944" s="218"/>
      <c r="C944" s="13"/>
      <c r="D944" s="219" t="s">
        <v>291</v>
      </c>
      <c r="E944" s="220" t="s">
        <v>1</v>
      </c>
      <c r="F944" s="221" t="s">
        <v>1372</v>
      </c>
      <c r="G944" s="13"/>
      <c r="H944" s="222">
        <v>18</v>
      </c>
      <c r="I944" s="223"/>
      <c r="J944" s="13"/>
      <c r="K944" s="13"/>
      <c r="L944" s="218"/>
      <c r="M944" s="224"/>
      <c r="N944" s="225"/>
      <c r="O944" s="225"/>
      <c r="P944" s="225"/>
      <c r="Q944" s="225"/>
      <c r="R944" s="225"/>
      <c r="S944" s="225"/>
      <c r="T944" s="226"/>
      <c r="U944" s="13"/>
      <c r="V944" s="13"/>
      <c r="W944" s="13"/>
      <c r="X944" s="13"/>
      <c r="Y944" s="13"/>
      <c r="Z944" s="13"/>
      <c r="AA944" s="13"/>
      <c r="AB944" s="13"/>
      <c r="AC944" s="13"/>
      <c r="AD944" s="13"/>
      <c r="AE944" s="13"/>
      <c r="AT944" s="220" t="s">
        <v>291</v>
      </c>
      <c r="AU944" s="220" t="s">
        <v>87</v>
      </c>
      <c r="AV944" s="13" t="s">
        <v>87</v>
      </c>
      <c r="AW944" s="13" t="s">
        <v>31</v>
      </c>
      <c r="AX944" s="13" t="s">
        <v>75</v>
      </c>
      <c r="AY944" s="220" t="s">
        <v>283</v>
      </c>
    </row>
    <row r="945" s="13" customFormat="1">
      <c r="A945" s="13"/>
      <c r="B945" s="218"/>
      <c r="C945" s="13"/>
      <c r="D945" s="219" t="s">
        <v>291</v>
      </c>
      <c r="E945" s="220" t="s">
        <v>1</v>
      </c>
      <c r="F945" s="221" t="s">
        <v>1373</v>
      </c>
      <c r="G945" s="13"/>
      <c r="H945" s="222">
        <v>19</v>
      </c>
      <c r="I945" s="223"/>
      <c r="J945" s="13"/>
      <c r="K945" s="13"/>
      <c r="L945" s="218"/>
      <c r="M945" s="224"/>
      <c r="N945" s="225"/>
      <c r="O945" s="225"/>
      <c r="P945" s="225"/>
      <c r="Q945" s="225"/>
      <c r="R945" s="225"/>
      <c r="S945" s="225"/>
      <c r="T945" s="226"/>
      <c r="U945" s="13"/>
      <c r="V945" s="13"/>
      <c r="W945" s="13"/>
      <c r="X945" s="13"/>
      <c r="Y945" s="13"/>
      <c r="Z945" s="13"/>
      <c r="AA945" s="13"/>
      <c r="AB945" s="13"/>
      <c r="AC945" s="13"/>
      <c r="AD945" s="13"/>
      <c r="AE945" s="13"/>
      <c r="AT945" s="220" t="s">
        <v>291</v>
      </c>
      <c r="AU945" s="220" t="s">
        <v>87</v>
      </c>
      <c r="AV945" s="13" t="s">
        <v>87</v>
      </c>
      <c r="AW945" s="13" t="s">
        <v>31</v>
      </c>
      <c r="AX945" s="13" t="s">
        <v>75</v>
      </c>
      <c r="AY945" s="220" t="s">
        <v>283</v>
      </c>
    </row>
    <row r="946" s="14" customFormat="1">
      <c r="A946" s="14"/>
      <c r="B946" s="227"/>
      <c r="C946" s="14"/>
      <c r="D946" s="219" t="s">
        <v>291</v>
      </c>
      <c r="E946" s="228" t="s">
        <v>1</v>
      </c>
      <c r="F946" s="229" t="s">
        <v>293</v>
      </c>
      <c r="G946" s="14"/>
      <c r="H946" s="230">
        <v>103</v>
      </c>
      <c r="I946" s="231"/>
      <c r="J946" s="14"/>
      <c r="K946" s="14"/>
      <c r="L946" s="227"/>
      <c r="M946" s="232"/>
      <c r="N946" s="233"/>
      <c r="O946" s="233"/>
      <c r="P946" s="233"/>
      <c r="Q946" s="233"/>
      <c r="R946" s="233"/>
      <c r="S946" s="233"/>
      <c r="T946" s="234"/>
      <c r="U946" s="14"/>
      <c r="V946" s="14"/>
      <c r="W946" s="14"/>
      <c r="X946" s="14"/>
      <c r="Y946" s="14"/>
      <c r="Z946" s="14"/>
      <c r="AA946" s="14"/>
      <c r="AB946" s="14"/>
      <c r="AC946" s="14"/>
      <c r="AD946" s="14"/>
      <c r="AE946" s="14"/>
      <c r="AT946" s="228" t="s">
        <v>291</v>
      </c>
      <c r="AU946" s="228" t="s">
        <v>87</v>
      </c>
      <c r="AV946" s="14" t="s">
        <v>289</v>
      </c>
      <c r="AW946" s="14" t="s">
        <v>31</v>
      </c>
      <c r="AX946" s="14" t="s">
        <v>82</v>
      </c>
      <c r="AY946" s="228" t="s">
        <v>283</v>
      </c>
    </row>
    <row r="947" s="2" customFormat="1" ht="16.5" customHeight="1">
      <c r="A947" s="37"/>
      <c r="B947" s="168"/>
      <c r="C947" s="204" t="s">
        <v>1374</v>
      </c>
      <c r="D947" s="204" t="s">
        <v>285</v>
      </c>
      <c r="E947" s="205" t="s">
        <v>1375</v>
      </c>
      <c r="F947" s="206" t="s">
        <v>1376</v>
      </c>
      <c r="G947" s="207" t="s">
        <v>373</v>
      </c>
      <c r="H947" s="208">
        <v>265</v>
      </c>
      <c r="I947" s="209"/>
      <c r="J947" s="210">
        <f>ROUND(I947*H947,2)</f>
        <v>0</v>
      </c>
      <c r="K947" s="211"/>
      <c r="L947" s="38"/>
      <c r="M947" s="212" t="s">
        <v>1</v>
      </c>
      <c r="N947" s="213" t="s">
        <v>41</v>
      </c>
      <c r="O947" s="81"/>
      <c r="P947" s="214">
        <f>O947*H947</f>
        <v>0</v>
      </c>
      <c r="Q947" s="214">
        <v>3.0620000000000002E-05</v>
      </c>
      <c r="R947" s="214">
        <f>Q947*H947</f>
        <v>0.0081142999999999996</v>
      </c>
      <c r="S947" s="214">
        <v>0</v>
      </c>
      <c r="T947" s="215">
        <f>S947*H947</f>
        <v>0</v>
      </c>
      <c r="U947" s="37"/>
      <c r="V947" s="37"/>
      <c r="W947" s="37"/>
      <c r="X947" s="37"/>
      <c r="Y947" s="37"/>
      <c r="Z947" s="37"/>
      <c r="AA947" s="37"/>
      <c r="AB947" s="37"/>
      <c r="AC947" s="37"/>
      <c r="AD947" s="37"/>
      <c r="AE947" s="37"/>
      <c r="AR947" s="216" t="s">
        <v>358</v>
      </c>
      <c r="AT947" s="216" t="s">
        <v>285</v>
      </c>
      <c r="AU947" s="216" t="s">
        <v>87</v>
      </c>
      <c r="AY947" s="18" t="s">
        <v>283</v>
      </c>
      <c r="BE947" s="217">
        <f>IF(N947="základná",J947,0)</f>
        <v>0</v>
      </c>
      <c r="BF947" s="217">
        <f>IF(N947="znížená",J947,0)</f>
        <v>0</v>
      </c>
      <c r="BG947" s="217">
        <f>IF(N947="zákl. prenesená",J947,0)</f>
        <v>0</v>
      </c>
      <c r="BH947" s="217">
        <f>IF(N947="zníž. prenesená",J947,0)</f>
        <v>0</v>
      </c>
      <c r="BI947" s="217">
        <f>IF(N947="nulová",J947,0)</f>
        <v>0</v>
      </c>
      <c r="BJ947" s="18" t="s">
        <v>87</v>
      </c>
      <c r="BK947" s="217">
        <f>ROUND(I947*H947,2)</f>
        <v>0</v>
      </c>
      <c r="BL947" s="18" t="s">
        <v>358</v>
      </c>
      <c r="BM947" s="216" t="s">
        <v>1377</v>
      </c>
    </row>
    <row r="948" s="13" customFormat="1">
      <c r="A948" s="13"/>
      <c r="B948" s="218"/>
      <c r="C948" s="13"/>
      <c r="D948" s="219" t="s">
        <v>291</v>
      </c>
      <c r="E948" s="220" t="s">
        <v>1</v>
      </c>
      <c r="F948" s="221" t="s">
        <v>1378</v>
      </c>
      <c r="G948" s="13"/>
      <c r="H948" s="222">
        <v>94</v>
      </c>
      <c r="I948" s="223"/>
      <c r="J948" s="13"/>
      <c r="K948" s="13"/>
      <c r="L948" s="218"/>
      <c r="M948" s="224"/>
      <c r="N948" s="225"/>
      <c r="O948" s="225"/>
      <c r="P948" s="225"/>
      <c r="Q948" s="225"/>
      <c r="R948" s="225"/>
      <c r="S948" s="225"/>
      <c r="T948" s="226"/>
      <c r="U948" s="13"/>
      <c r="V948" s="13"/>
      <c r="W948" s="13"/>
      <c r="X948" s="13"/>
      <c r="Y948" s="13"/>
      <c r="Z948" s="13"/>
      <c r="AA948" s="13"/>
      <c r="AB948" s="13"/>
      <c r="AC948" s="13"/>
      <c r="AD948" s="13"/>
      <c r="AE948" s="13"/>
      <c r="AT948" s="220" t="s">
        <v>291</v>
      </c>
      <c r="AU948" s="220" t="s">
        <v>87</v>
      </c>
      <c r="AV948" s="13" t="s">
        <v>87</v>
      </c>
      <c r="AW948" s="13" t="s">
        <v>31</v>
      </c>
      <c r="AX948" s="13" t="s">
        <v>75</v>
      </c>
      <c r="AY948" s="220" t="s">
        <v>283</v>
      </c>
    </row>
    <row r="949" s="13" customFormat="1">
      <c r="A949" s="13"/>
      <c r="B949" s="218"/>
      <c r="C949" s="13"/>
      <c r="D949" s="219" t="s">
        <v>291</v>
      </c>
      <c r="E949" s="220" t="s">
        <v>1</v>
      </c>
      <c r="F949" s="221" t="s">
        <v>1379</v>
      </c>
      <c r="G949" s="13"/>
      <c r="H949" s="222">
        <v>171</v>
      </c>
      <c r="I949" s="223"/>
      <c r="J949" s="13"/>
      <c r="K949" s="13"/>
      <c r="L949" s="218"/>
      <c r="M949" s="224"/>
      <c r="N949" s="225"/>
      <c r="O949" s="225"/>
      <c r="P949" s="225"/>
      <c r="Q949" s="225"/>
      <c r="R949" s="225"/>
      <c r="S949" s="225"/>
      <c r="T949" s="226"/>
      <c r="U949" s="13"/>
      <c r="V949" s="13"/>
      <c r="W949" s="13"/>
      <c r="X949" s="13"/>
      <c r="Y949" s="13"/>
      <c r="Z949" s="13"/>
      <c r="AA949" s="13"/>
      <c r="AB949" s="13"/>
      <c r="AC949" s="13"/>
      <c r="AD949" s="13"/>
      <c r="AE949" s="13"/>
      <c r="AT949" s="220" t="s">
        <v>291</v>
      </c>
      <c r="AU949" s="220" t="s">
        <v>87</v>
      </c>
      <c r="AV949" s="13" t="s">
        <v>87</v>
      </c>
      <c r="AW949" s="13" t="s">
        <v>31</v>
      </c>
      <c r="AX949" s="13" t="s">
        <v>75</v>
      </c>
      <c r="AY949" s="220" t="s">
        <v>283</v>
      </c>
    </row>
    <row r="950" s="14" customFormat="1">
      <c r="A950" s="14"/>
      <c r="B950" s="227"/>
      <c r="C950" s="14"/>
      <c r="D950" s="219" t="s">
        <v>291</v>
      </c>
      <c r="E950" s="228" t="s">
        <v>1</v>
      </c>
      <c r="F950" s="229" t="s">
        <v>293</v>
      </c>
      <c r="G950" s="14"/>
      <c r="H950" s="230">
        <v>265</v>
      </c>
      <c r="I950" s="231"/>
      <c r="J950" s="14"/>
      <c r="K950" s="14"/>
      <c r="L950" s="227"/>
      <c r="M950" s="232"/>
      <c r="N950" s="233"/>
      <c r="O950" s="233"/>
      <c r="P950" s="233"/>
      <c r="Q950" s="233"/>
      <c r="R950" s="233"/>
      <c r="S950" s="233"/>
      <c r="T950" s="234"/>
      <c r="U950" s="14"/>
      <c r="V950" s="14"/>
      <c r="W950" s="14"/>
      <c r="X950" s="14"/>
      <c r="Y950" s="14"/>
      <c r="Z950" s="14"/>
      <c r="AA950" s="14"/>
      <c r="AB950" s="14"/>
      <c r="AC950" s="14"/>
      <c r="AD950" s="14"/>
      <c r="AE950" s="14"/>
      <c r="AT950" s="228" t="s">
        <v>291</v>
      </c>
      <c r="AU950" s="228" t="s">
        <v>87</v>
      </c>
      <c r="AV950" s="14" t="s">
        <v>289</v>
      </c>
      <c r="AW950" s="14" t="s">
        <v>31</v>
      </c>
      <c r="AX950" s="14" t="s">
        <v>82</v>
      </c>
      <c r="AY950" s="228" t="s">
        <v>283</v>
      </c>
    </row>
    <row r="951" s="2" customFormat="1" ht="16.5" customHeight="1">
      <c r="A951" s="37"/>
      <c r="B951" s="168"/>
      <c r="C951" s="242" t="s">
        <v>1380</v>
      </c>
      <c r="D951" s="242" t="s">
        <v>582</v>
      </c>
      <c r="E951" s="243" t="s">
        <v>1381</v>
      </c>
      <c r="F951" s="244" t="s">
        <v>1382</v>
      </c>
      <c r="G951" s="245" t="s">
        <v>373</v>
      </c>
      <c r="H951" s="246">
        <v>171</v>
      </c>
      <c r="I951" s="247"/>
      <c r="J951" s="248">
        <f>ROUND(I951*H951,2)</f>
        <v>0</v>
      </c>
      <c r="K951" s="249"/>
      <c r="L951" s="250"/>
      <c r="M951" s="251" t="s">
        <v>1</v>
      </c>
      <c r="N951" s="252" t="s">
        <v>41</v>
      </c>
      <c r="O951" s="81"/>
      <c r="P951" s="214">
        <f>O951*H951</f>
        <v>0</v>
      </c>
      <c r="Q951" s="214">
        <v>0.0018500000000000001</v>
      </c>
      <c r="R951" s="214">
        <f>Q951*H951</f>
        <v>0.31635000000000002</v>
      </c>
      <c r="S951" s="214">
        <v>0</v>
      </c>
      <c r="T951" s="215">
        <f>S951*H951</f>
        <v>0</v>
      </c>
      <c r="U951" s="37"/>
      <c r="V951" s="37"/>
      <c r="W951" s="37"/>
      <c r="X951" s="37"/>
      <c r="Y951" s="37"/>
      <c r="Z951" s="37"/>
      <c r="AA951" s="37"/>
      <c r="AB951" s="37"/>
      <c r="AC951" s="37"/>
      <c r="AD951" s="37"/>
      <c r="AE951" s="37"/>
      <c r="AR951" s="216" t="s">
        <v>473</v>
      </c>
      <c r="AT951" s="216" t="s">
        <v>582</v>
      </c>
      <c r="AU951" s="216" t="s">
        <v>87</v>
      </c>
      <c r="AY951" s="18" t="s">
        <v>283</v>
      </c>
      <c r="BE951" s="217">
        <f>IF(N951="základná",J951,0)</f>
        <v>0</v>
      </c>
      <c r="BF951" s="217">
        <f>IF(N951="znížená",J951,0)</f>
        <v>0</v>
      </c>
      <c r="BG951" s="217">
        <f>IF(N951="zákl. prenesená",J951,0)</f>
        <v>0</v>
      </c>
      <c r="BH951" s="217">
        <f>IF(N951="zníž. prenesená",J951,0)</f>
        <v>0</v>
      </c>
      <c r="BI951" s="217">
        <f>IF(N951="nulová",J951,0)</f>
        <v>0</v>
      </c>
      <c r="BJ951" s="18" t="s">
        <v>87</v>
      </c>
      <c r="BK951" s="217">
        <f>ROUND(I951*H951,2)</f>
        <v>0</v>
      </c>
      <c r="BL951" s="18" t="s">
        <v>358</v>
      </c>
      <c r="BM951" s="216" t="s">
        <v>1383</v>
      </c>
    </row>
    <row r="952" s="13" customFormat="1">
      <c r="A952" s="13"/>
      <c r="B952" s="218"/>
      <c r="C952" s="13"/>
      <c r="D952" s="219" t="s">
        <v>291</v>
      </c>
      <c r="E952" s="220" t="s">
        <v>1</v>
      </c>
      <c r="F952" s="221" t="s">
        <v>1379</v>
      </c>
      <c r="G952" s="13"/>
      <c r="H952" s="222">
        <v>171</v>
      </c>
      <c r="I952" s="223"/>
      <c r="J952" s="13"/>
      <c r="K952" s="13"/>
      <c r="L952" s="218"/>
      <c r="M952" s="224"/>
      <c r="N952" s="225"/>
      <c r="O952" s="225"/>
      <c r="P952" s="225"/>
      <c r="Q952" s="225"/>
      <c r="R952" s="225"/>
      <c r="S952" s="225"/>
      <c r="T952" s="226"/>
      <c r="U952" s="13"/>
      <c r="V952" s="13"/>
      <c r="W952" s="13"/>
      <c r="X952" s="13"/>
      <c r="Y952" s="13"/>
      <c r="Z952" s="13"/>
      <c r="AA952" s="13"/>
      <c r="AB952" s="13"/>
      <c r="AC952" s="13"/>
      <c r="AD952" s="13"/>
      <c r="AE952" s="13"/>
      <c r="AT952" s="220" t="s">
        <v>291</v>
      </c>
      <c r="AU952" s="220" t="s">
        <v>87</v>
      </c>
      <c r="AV952" s="13" t="s">
        <v>87</v>
      </c>
      <c r="AW952" s="13" t="s">
        <v>31</v>
      </c>
      <c r="AX952" s="13" t="s">
        <v>82</v>
      </c>
      <c r="AY952" s="220" t="s">
        <v>283</v>
      </c>
    </row>
    <row r="953" s="2" customFormat="1" ht="16.5" customHeight="1">
      <c r="A953" s="37"/>
      <c r="B953" s="168"/>
      <c r="C953" s="242" t="s">
        <v>1384</v>
      </c>
      <c r="D953" s="242" t="s">
        <v>582</v>
      </c>
      <c r="E953" s="243" t="s">
        <v>1385</v>
      </c>
      <c r="F953" s="244" t="s">
        <v>1386</v>
      </c>
      <c r="G953" s="245" t="s">
        <v>649</v>
      </c>
      <c r="H953" s="246">
        <v>56.399999999999999</v>
      </c>
      <c r="I953" s="247"/>
      <c r="J953" s="248">
        <f>ROUND(I953*H953,2)</f>
        <v>0</v>
      </c>
      <c r="K953" s="249"/>
      <c r="L953" s="250"/>
      <c r="M953" s="251" t="s">
        <v>1</v>
      </c>
      <c r="N953" s="252" t="s">
        <v>41</v>
      </c>
      <c r="O953" s="81"/>
      <c r="P953" s="214">
        <f>O953*H953</f>
        <v>0</v>
      </c>
      <c r="Q953" s="214">
        <v>0.00020000000000000001</v>
      </c>
      <c r="R953" s="214">
        <f>Q953*H953</f>
        <v>0.01128</v>
      </c>
      <c r="S953" s="214">
        <v>0</v>
      </c>
      <c r="T953" s="215">
        <f>S953*H953</f>
        <v>0</v>
      </c>
      <c r="U953" s="37"/>
      <c r="V953" s="37"/>
      <c r="W953" s="37"/>
      <c r="X953" s="37"/>
      <c r="Y953" s="37"/>
      <c r="Z953" s="37"/>
      <c r="AA953" s="37"/>
      <c r="AB953" s="37"/>
      <c r="AC953" s="37"/>
      <c r="AD953" s="37"/>
      <c r="AE953" s="37"/>
      <c r="AR953" s="216" t="s">
        <v>473</v>
      </c>
      <c r="AT953" s="216" t="s">
        <v>582</v>
      </c>
      <c r="AU953" s="216" t="s">
        <v>87</v>
      </c>
      <c r="AY953" s="18" t="s">
        <v>283</v>
      </c>
      <c r="BE953" s="217">
        <f>IF(N953="základná",J953,0)</f>
        <v>0</v>
      </c>
      <c r="BF953" s="217">
        <f>IF(N953="znížená",J953,0)</f>
        <v>0</v>
      </c>
      <c r="BG953" s="217">
        <f>IF(N953="zákl. prenesená",J953,0)</f>
        <v>0</v>
      </c>
      <c r="BH953" s="217">
        <f>IF(N953="zníž. prenesená",J953,0)</f>
        <v>0</v>
      </c>
      <c r="BI953" s="217">
        <f>IF(N953="nulová",J953,0)</f>
        <v>0</v>
      </c>
      <c r="BJ953" s="18" t="s">
        <v>87</v>
      </c>
      <c r="BK953" s="217">
        <f>ROUND(I953*H953,2)</f>
        <v>0</v>
      </c>
      <c r="BL953" s="18" t="s">
        <v>358</v>
      </c>
      <c r="BM953" s="216" t="s">
        <v>1387</v>
      </c>
    </row>
    <row r="954" s="13" customFormat="1">
      <c r="A954" s="13"/>
      <c r="B954" s="218"/>
      <c r="C954" s="13"/>
      <c r="D954" s="219" t="s">
        <v>291</v>
      </c>
      <c r="E954" s="220" t="s">
        <v>1</v>
      </c>
      <c r="F954" s="221" t="s">
        <v>1388</v>
      </c>
      <c r="G954" s="13"/>
      <c r="H954" s="222">
        <v>56.399999999999999</v>
      </c>
      <c r="I954" s="223"/>
      <c r="J954" s="13"/>
      <c r="K954" s="13"/>
      <c r="L954" s="218"/>
      <c r="M954" s="224"/>
      <c r="N954" s="225"/>
      <c r="O954" s="225"/>
      <c r="P954" s="225"/>
      <c r="Q954" s="225"/>
      <c r="R954" s="225"/>
      <c r="S954" s="225"/>
      <c r="T954" s="226"/>
      <c r="U954" s="13"/>
      <c r="V954" s="13"/>
      <c r="W954" s="13"/>
      <c r="X954" s="13"/>
      <c r="Y954" s="13"/>
      <c r="Z954" s="13"/>
      <c r="AA954" s="13"/>
      <c r="AB954" s="13"/>
      <c r="AC954" s="13"/>
      <c r="AD954" s="13"/>
      <c r="AE954" s="13"/>
      <c r="AT954" s="220" t="s">
        <v>291</v>
      </c>
      <c r="AU954" s="220" t="s">
        <v>87</v>
      </c>
      <c r="AV954" s="13" t="s">
        <v>87</v>
      </c>
      <c r="AW954" s="13" t="s">
        <v>31</v>
      </c>
      <c r="AX954" s="13" t="s">
        <v>82</v>
      </c>
      <c r="AY954" s="220" t="s">
        <v>283</v>
      </c>
    </row>
    <row r="955" s="2" customFormat="1" ht="21.75" customHeight="1">
      <c r="A955" s="37"/>
      <c r="B955" s="168"/>
      <c r="C955" s="204" t="s">
        <v>1389</v>
      </c>
      <c r="D955" s="253" t="s">
        <v>285</v>
      </c>
      <c r="E955" s="205" t="s">
        <v>1390</v>
      </c>
      <c r="F955" s="206" t="s">
        <v>1391</v>
      </c>
      <c r="G955" s="207" t="s">
        <v>373</v>
      </c>
      <c r="H955" s="208">
        <v>50</v>
      </c>
      <c r="I955" s="209"/>
      <c r="J955" s="210">
        <f>ROUND(I955*H955,2)</f>
        <v>0</v>
      </c>
      <c r="K955" s="211"/>
      <c r="L955" s="38"/>
      <c r="M955" s="212" t="s">
        <v>1</v>
      </c>
      <c r="N955" s="213" t="s">
        <v>41</v>
      </c>
      <c r="O955" s="81"/>
      <c r="P955" s="214">
        <f>O955*H955</f>
        <v>0</v>
      </c>
      <c r="Q955" s="214">
        <v>0.00044999999999999999</v>
      </c>
      <c r="R955" s="214">
        <f>Q955*H955</f>
        <v>0.022499999999999999</v>
      </c>
      <c r="S955" s="214">
        <v>0</v>
      </c>
      <c r="T955" s="215">
        <f>S955*H955</f>
        <v>0</v>
      </c>
      <c r="U955" s="37"/>
      <c r="V955" s="37"/>
      <c r="W955" s="37"/>
      <c r="X955" s="37"/>
      <c r="Y955" s="37"/>
      <c r="Z955" s="37"/>
      <c r="AA955" s="37"/>
      <c r="AB955" s="37"/>
      <c r="AC955" s="37"/>
      <c r="AD955" s="37"/>
      <c r="AE955" s="37"/>
      <c r="AR955" s="216" t="s">
        <v>358</v>
      </c>
      <c r="AT955" s="216" t="s">
        <v>285</v>
      </c>
      <c r="AU955" s="216" t="s">
        <v>87</v>
      </c>
      <c r="AY955" s="18" t="s">
        <v>283</v>
      </c>
      <c r="BE955" s="217">
        <f>IF(N955="základná",J955,0)</f>
        <v>0</v>
      </c>
      <c r="BF955" s="217">
        <f>IF(N955="znížená",J955,0)</f>
        <v>0</v>
      </c>
      <c r="BG955" s="217">
        <f>IF(N955="zákl. prenesená",J955,0)</f>
        <v>0</v>
      </c>
      <c r="BH955" s="217">
        <f>IF(N955="zníž. prenesená",J955,0)</f>
        <v>0</v>
      </c>
      <c r="BI955" s="217">
        <f>IF(N955="nulová",J955,0)</f>
        <v>0</v>
      </c>
      <c r="BJ955" s="18" t="s">
        <v>87</v>
      </c>
      <c r="BK955" s="217">
        <f>ROUND(I955*H955,2)</f>
        <v>0</v>
      </c>
      <c r="BL955" s="18" t="s">
        <v>358</v>
      </c>
      <c r="BM955" s="216" t="s">
        <v>1392</v>
      </c>
    </row>
    <row r="956" s="13" customFormat="1">
      <c r="A956" s="13"/>
      <c r="B956" s="218"/>
      <c r="C956" s="13"/>
      <c r="D956" s="219" t="s">
        <v>291</v>
      </c>
      <c r="E956" s="220" t="s">
        <v>1</v>
      </c>
      <c r="F956" s="221" t="s">
        <v>1393</v>
      </c>
      <c r="G956" s="13"/>
      <c r="H956" s="222">
        <v>37</v>
      </c>
      <c r="I956" s="223"/>
      <c r="J956" s="13"/>
      <c r="K956" s="13"/>
      <c r="L956" s="218"/>
      <c r="M956" s="224"/>
      <c r="N956" s="225"/>
      <c r="O956" s="225"/>
      <c r="P956" s="225"/>
      <c r="Q956" s="225"/>
      <c r="R956" s="225"/>
      <c r="S956" s="225"/>
      <c r="T956" s="226"/>
      <c r="U956" s="13"/>
      <c r="V956" s="13"/>
      <c r="W956" s="13"/>
      <c r="X956" s="13"/>
      <c r="Y956" s="13"/>
      <c r="Z956" s="13"/>
      <c r="AA956" s="13"/>
      <c r="AB956" s="13"/>
      <c r="AC956" s="13"/>
      <c r="AD956" s="13"/>
      <c r="AE956" s="13"/>
      <c r="AT956" s="220" t="s">
        <v>291</v>
      </c>
      <c r="AU956" s="220" t="s">
        <v>87</v>
      </c>
      <c r="AV956" s="13" t="s">
        <v>87</v>
      </c>
      <c r="AW956" s="13" t="s">
        <v>31</v>
      </c>
      <c r="AX956" s="13" t="s">
        <v>75</v>
      </c>
      <c r="AY956" s="220" t="s">
        <v>283</v>
      </c>
    </row>
    <row r="957" s="13" customFormat="1">
      <c r="A957" s="13"/>
      <c r="B957" s="218"/>
      <c r="C957" s="13"/>
      <c r="D957" s="219" t="s">
        <v>291</v>
      </c>
      <c r="E957" s="220" t="s">
        <v>1</v>
      </c>
      <c r="F957" s="221" t="s">
        <v>1394</v>
      </c>
      <c r="G957" s="13"/>
      <c r="H957" s="222">
        <v>13</v>
      </c>
      <c r="I957" s="223"/>
      <c r="J957" s="13"/>
      <c r="K957" s="13"/>
      <c r="L957" s="218"/>
      <c r="M957" s="224"/>
      <c r="N957" s="225"/>
      <c r="O957" s="225"/>
      <c r="P957" s="225"/>
      <c r="Q957" s="225"/>
      <c r="R957" s="225"/>
      <c r="S957" s="225"/>
      <c r="T957" s="226"/>
      <c r="U957" s="13"/>
      <c r="V957" s="13"/>
      <c r="W957" s="13"/>
      <c r="X957" s="13"/>
      <c r="Y957" s="13"/>
      <c r="Z957" s="13"/>
      <c r="AA957" s="13"/>
      <c r="AB957" s="13"/>
      <c r="AC957" s="13"/>
      <c r="AD957" s="13"/>
      <c r="AE957" s="13"/>
      <c r="AT957" s="220" t="s">
        <v>291</v>
      </c>
      <c r="AU957" s="220" t="s">
        <v>87</v>
      </c>
      <c r="AV957" s="13" t="s">
        <v>87</v>
      </c>
      <c r="AW957" s="13" t="s">
        <v>31</v>
      </c>
      <c r="AX957" s="13" t="s">
        <v>75</v>
      </c>
      <c r="AY957" s="220" t="s">
        <v>283</v>
      </c>
    </row>
    <row r="958" s="14" customFormat="1">
      <c r="A958" s="14"/>
      <c r="B958" s="227"/>
      <c r="C958" s="14"/>
      <c r="D958" s="219" t="s">
        <v>291</v>
      </c>
      <c r="E958" s="228" t="s">
        <v>1</v>
      </c>
      <c r="F958" s="229" t="s">
        <v>293</v>
      </c>
      <c r="G958" s="14"/>
      <c r="H958" s="230">
        <v>50</v>
      </c>
      <c r="I958" s="231"/>
      <c r="J958" s="14"/>
      <c r="K958" s="14"/>
      <c r="L958" s="227"/>
      <c r="M958" s="232"/>
      <c r="N958" s="233"/>
      <c r="O958" s="233"/>
      <c r="P958" s="233"/>
      <c r="Q958" s="233"/>
      <c r="R958" s="233"/>
      <c r="S958" s="233"/>
      <c r="T958" s="234"/>
      <c r="U958" s="14"/>
      <c r="V958" s="14"/>
      <c r="W958" s="14"/>
      <c r="X958" s="14"/>
      <c r="Y958" s="14"/>
      <c r="Z958" s="14"/>
      <c r="AA958" s="14"/>
      <c r="AB958" s="14"/>
      <c r="AC958" s="14"/>
      <c r="AD958" s="14"/>
      <c r="AE958" s="14"/>
      <c r="AT958" s="228" t="s">
        <v>291</v>
      </c>
      <c r="AU958" s="228" t="s">
        <v>87</v>
      </c>
      <c r="AV958" s="14" t="s">
        <v>289</v>
      </c>
      <c r="AW958" s="14" t="s">
        <v>31</v>
      </c>
      <c r="AX958" s="14" t="s">
        <v>82</v>
      </c>
      <c r="AY958" s="228" t="s">
        <v>283</v>
      </c>
    </row>
    <row r="959" s="2" customFormat="1" ht="44.25" customHeight="1">
      <c r="A959" s="37"/>
      <c r="B959" s="168"/>
      <c r="C959" s="242" t="s">
        <v>1395</v>
      </c>
      <c r="D959" s="254" t="s">
        <v>582</v>
      </c>
      <c r="E959" s="243" t="s">
        <v>1396</v>
      </c>
      <c r="F959" s="244" t="s">
        <v>1397</v>
      </c>
      <c r="G959" s="245" t="s">
        <v>373</v>
      </c>
      <c r="H959" s="246">
        <v>37</v>
      </c>
      <c r="I959" s="247"/>
      <c r="J959" s="248">
        <f>ROUND(I959*H959,2)</f>
        <v>0</v>
      </c>
      <c r="K959" s="249"/>
      <c r="L959" s="250"/>
      <c r="M959" s="251" t="s">
        <v>1</v>
      </c>
      <c r="N959" s="252" t="s">
        <v>41</v>
      </c>
      <c r="O959" s="81"/>
      <c r="P959" s="214">
        <f>O959*H959</f>
        <v>0</v>
      </c>
      <c r="Q959" s="214">
        <v>0.014999999999999999</v>
      </c>
      <c r="R959" s="214">
        <f>Q959*H959</f>
        <v>0.55499999999999994</v>
      </c>
      <c r="S959" s="214">
        <v>0</v>
      </c>
      <c r="T959" s="215">
        <f>S959*H959</f>
        <v>0</v>
      </c>
      <c r="U959" s="37"/>
      <c r="V959" s="37"/>
      <c r="W959" s="37"/>
      <c r="X959" s="37"/>
      <c r="Y959" s="37"/>
      <c r="Z959" s="37"/>
      <c r="AA959" s="37"/>
      <c r="AB959" s="37"/>
      <c r="AC959" s="37"/>
      <c r="AD959" s="37"/>
      <c r="AE959" s="37"/>
      <c r="AR959" s="216" t="s">
        <v>473</v>
      </c>
      <c r="AT959" s="216" t="s">
        <v>582</v>
      </c>
      <c r="AU959" s="216" t="s">
        <v>87</v>
      </c>
      <c r="AY959" s="18" t="s">
        <v>283</v>
      </c>
      <c r="BE959" s="217">
        <f>IF(N959="základná",J959,0)</f>
        <v>0</v>
      </c>
      <c r="BF959" s="217">
        <f>IF(N959="znížená",J959,0)</f>
        <v>0</v>
      </c>
      <c r="BG959" s="217">
        <f>IF(N959="zákl. prenesená",J959,0)</f>
        <v>0</v>
      </c>
      <c r="BH959" s="217">
        <f>IF(N959="zníž. prenesená",J959,0)</f>
        <v>0</v>
      </c>
      <c r="BI959" s="217">
        <f>IF(N959="nulová",J959,0)</f>
        <v>0</v>
      </c>
      <c r="BJ959" s="18" t="s">
        <v>87</v>
      </c>
      <c r="BK959" s="217">
        <f>ROUND(I959*H959,2)</f>
        <v>0</v>
      </c>
      <c r="BL959" s="18" t="s">
        <v>358</v>
      </c>
      <c r="BM959" s="216" t="s">
        <v>1398</v>
      </c>
    </row>
    <row r="960" s="13" customFormat="1">
      <c r="A960" s="13"/>
      <c r="B960" s="218"/>
      <c r="C960" s="13"/>
      <c r="D960" s="219" t="s">
        <v>291</v>
      </c>
      <c r="E960" s="220" t="s">
        <v>1</v>
      </c>
      <c r="F960" s="221" t="s">
        <v>1393</v>
      </c>
      <c r="G960" s="13"/>
      <c r="H960" s="222">
        <v>37</v>
      </c>
      <c r="I960" s="223"/>
      <c r="J960" s="13"/>
      <c r="K960" s="13"/>
      <c r="L960" s="218"/>
      <c r="M960" s="224"/>
      <c r="N960" s="225"/>
      <c r="O960" s="225"/>
      <c r="P960" s="225"/>
      <c r="Q960" s="225"/>
      <c r="R960" s="225"/>
      <c r="S960" s="225"/>
      <c r="T960" s="226"/>
      <c r="U960" s="13"/>
      <c r="V960" s="13"/>
      <c r="W960" s="13"/>
      <c r="X960" s="13"/>
      <c r="Y960" s="13"/>
      <c r="Z960" s="13"/>
      <c r="AA960" s="13"/>
      <c r="AB960" s="13"/>
      <c r="AC960" s="13"/>
      <c r="AD960" s="13"/>
      <c r="AE960" s="13"/>
      <c r="AT960" s="220" t="s">
        <v>291</v>
      </c>
      <c r="AU960" s="220" t="s">
        <v>87</v>
      </c>
      <c r="AV960" s="13" t="s">
        <v>87</v>
      </c>
      <c r="AW960" s="13" t="s">
        <v>31</v>
      </c>
      <c r="AX960" s="13" t="s">
        <v>82</v>
      </c>
      <c r="AY960" s="220" t="s">
        <v>283</v>
      </c>
    </row>
    <row r="961" s="2" customFormat="1" ht="37.8" customHeight="1">
      <c r="A961" s="37"/>
      <c r="B961" s="168"/>
      <c r="C961" s="242" t="s">
        <v>1399</v>
      </c>
      <c r="D961" s="254" t="s">
        <v>582</v>
      </c>
      <c r="E961" s="243" t="s">
        <v>1400</v>
      </c>
      <c r="F961" s="244" t="s">
        <v>1401</v>
      </c>
      <c r="G961" s="245" t="s">
        <v>373</v>
      </c>
      <c r="H961" s="246">
        <v>13</v>
      </c>
      <c r="I961" s="247"/>
      <c r="J961" s="248">
        <f>ROUND(I961*H961,2)</f>
        <v>0</v>
      </c>
      <c r="K961" s="249"/>
      <c r="L961" s="250"/>
      <c r="M961" s="251" t="s">
        <v>1</v>
      </c>
      <c r="N961" s="252" t="s">
        <v>41</v>
      </c>
      <c r="O961" s="81"/>
      <c r="P961" s="214">
        <f>O961*H961</f>
        <v>0</v>
      </c>
      <c r="Q961" s="214">
        <v>0.025000000000000001</v>
      </c>
      <c r="R961" s="214">
        <f>Q961*H961</f>
        <v>0.32500000000000001</v>
      </c>
      <c r="S961" s="214">
        <v>0</v>
      </c>
      <c r="T961" s="215">
        <f>S961*H961</f>
        <v>0</v>
      </c>
      <c r="U961" s="37"/>
      <c r="V961" s="37"/>
      <c r="W961" s="37"/>
      <c r="X961" s="37"/>
      <c r="Y961" s="37"/>
      <c r="Z961" s="37"/>
      <c r="AA961" s="37"/>
      <c r="AB961" s="37"/>
      <c r="AC961" s="37"/>
      <c r="AD961" s="37"/>
      <c r="AE961" s="37"/>
      <c r="AR961" s="216" t="s">
        <v>473</v>
      </c>
      <c r="AT961" s="216" t="s">
        <v>582</v>
      </c>
      <c r="AU961" s="216" t="s">
        <v>87</v>
      </c>
      <c r="AY961" s="18" t="s">
        <v>283</v>
      </c>
      <c r="BE961" s="217">
        <f>IF(N961="základná",J961,0)</f>
        <v>0</v>
      </c>
      <c r="BF961" s="217">
        <f>IF(N961="znížená",J961,0)</f>
        <v>0</v>
      </c>
      <c r="BG961" s="217">
        <f>IF(N961="zákl. prenesená",J961,0)</f>
        <v>0</v>
      </c>
      <c r="BH961" s="217">
        <f>IF(N961="zníž. prenesená",J961,0)</f>
        <v>0</v>
      </c>
      <c r="BI961" s="217">
        <f>IF(N961="nulová",J961,0)</f>
        <v>0</v>
      </c>
      <c r="BJ961" s="18" t="s">
        <v>87</v>
      </c>
      <c r="BK961" s="217">
        <f>ROUND(I961*H961,2)</f>
        <v>0</v>
      </c>
      <c r="BL961" s="18" t="s">
        <v>358</v>
      </c>
      <c r="BM961" s="216" t="s">
        <v>1402</v>
      </c>
    </row>
    <row r="962" s="13" customFormat="1">
      <c r="A962" s="13"/>
      <c r="B962" s="218"/>
      <c r="C962" s="13"/>
      <c r="D962" s="219" t="s">
        <v>291</v>
      </c>
      <c r="E962" s="220" t="s">
        <v>1</v>
      </c>
      <c r="F962" s="221" t="s">
        <v>1394</v>
      </c>
      <c r="G962" s="13"/>
      <c r="H962" s="222">
        <v>13</v>
      </c>
      <c r="I962" s="223"/>
      <c r="J962" s="13"/>
      <c r="K962" s="13"/>
      <c r="L962" s="218"/>
      <c r="M962" s="224"/>
      <c r="N962" s="225"/>
      <c r="O962" s="225"/>
      <c r="P962" s="225"/>
      <c r="Q962" s="225"/>
      <c r="R962" s="225"/>
      <c r="S962" s="225"/>
      <c r="T962" s="226"/>
      <c r="U962" s="13"/>
      <c r="V962" s="13"/>
      <c r="W962" s="13"/>
      <c r="X962" s="13"/>
      <c r="Y962" s="13"/>
      <c r="Z962" s="13"/>
      <c r="AA962" s="13"/>
      <c r="AB962" s="13"/>
      <c r="AC962" s="13"/>
      <c r="AD962" s="13"/>
      <c r="AE962" s="13"/>
      <c r="AT962" s="220" t="s">
        <v>291</v>
      </c>
      <c r="AU962" s="220" t="s">
        <v>87</v>
      </c>
      <c r="AV962" s="13" t="s">
        <v>87</v>
      </c>
      <c r="AW962" s="13" t="s">
        <v>31</v>
      </c>
      <c r="AX962" s="13" t="s">
        <v>82</v>
      </c>
      <c r="AY962" s="220" t="s">
        <v>283</v>
      </c>
    </row>
    <row r="963" s="2" customFormat="1" ht="24.15" customHeight="1">
      <c r="A963" s="37"/>
      <c r="B963" s="168"/>
      <c r="C963" s="204" t="s">
        <v>1403</v>
      </c>
      <c r="D963" s="204" t="s">
        <v>285</v>
      </c>
      <c r="E963" s="205" t="s">
        <v>1404</v>
      </c>
      <c r="F963" s="206" t="s">
        <v>1405</v>
      </c>
      <c r="G963" s="207" t="s">
        <v>979</v>
      </c>
      <c r="H963" s="255"/>
      <c r="I963" s="209"/>
      <c r="J963" s="210">
        <f>ROUND(I963*H963,2)</f>
        <v>0</v>
      </c>
      <c r="K963" s="211"/>
      <c r="L963" s="38"/>
      <c r="M963" s="212" t="s">
        <v>1</v>
      </c>
      <c r="N963" s="213" t="s">
        <v>41</v>
      </c>
      <c r="O963" s="81"/>
      <c r="P963" s="214">
        <f>O963*H963</f>
        <v>0</v>
      </c>
      <c r="Q963" s="214">
        <v>0</v>
      </c>
      <c r="R963" s="214">
        <f>Q963*H963</f>
        <v>0</v>
      </c>
      <c r="S963" s="214">
        <v>0</v>
      </c>
      <c r="T963" s="215">
        <f>S963*H963</f>
        <v>0</v>
      </c>
      <c r="U963" s="37"/>
      <c r="V963" s="37"/>
      <c r="W963" s="37"/>
      <c r="X963" s="37"/>
      <c r="Y963" s="37"/>
      <c r="Z963" s="37"/>
      <c r="AA963" s="37"/>
      <c r="AB963" s="37"/>
      <c r="AC963" s="37"/>
      <c r="AD963" s="37"/>
      <c r="AE963" s="37"/>
      <c r="AR963" s="216" t="s">
        <v>358</v>
      </c>
      <c r="AT963" s="216" t="s">
        <v>285</v>
      </c>
      <c r="AU963" s="216" t="s">
        <v>87</v>
      </c>
      <c r="AY963" s="18" t="s">
        <v>283</v>
      </c>
      <c r="BE963" s="217">
        <f>IF(N963="základná",J963,0)</f>
        <v>0</v>
      </c>
      <c r="BF963" s="217">
        <f>IF(N963="znížená",J963,0)</f>
        <v>0</v>
      </c>
      <c r="BG963" s="217">
        <f>IF(N963="zákl. prenesená",J963,0)</f>
        <v>0</v>
      </c>
      <c r="BH963" s="217">
        <f>IF(N963="zníž. prenesená",J963,0)</f>
        <v>0</v>
      </c>
      <c r="BI963" s="217">
        <f>IF(N963="nulová",J963,0)</f>
        <v>0</v>
      </c>
      <c r="BJ963" s="18" t="s">
        <v>87</v>
      </c>
      <c r="BK963" s="217">
        <f>ROUND(I963*H963,2)</f>
        <v>0</v>
      </c>
      <c r="BL963" s="18" t="s">
        <v>358</v>
      </c>
      <c r="BM963" s="216" t="s">
        <v>1406</v>
      </c>
    </row>
    <row r="964" s="12" customFormat="1" ht="22.8" customHeight="1">
      <c r="A964" s="12"/>
      <c r="B964" s="191"/>
      <c r="C964" s="12"/>
      <c r="D964" s="192" t="s">
        <v>74</v>
      </c>
      <c r="E964" s="202" t="s">
        <v>1407</v>
      </c>
      <c r="F964" s="202" t="s">
        <v>1408</v>
      </c>
      <c r="G964" s="12"/>
      <c r="H964" s="12"/>
      <c r="I964" s="194"/>
      <c r="J964" s="203">
        <f>BK964</f>
        <v>0</v>
      </c>
      <c r="K964" s="12"/>
      <c r="L964" s="191"/>
      <c r="M964" s="196"/>
      <c r="N964" s="197"/>
      <c r="O964" s="197"/>
      <c r="P964" s="198">
        <f>P965+SUM(P966:P1020)</f>
        <v>0</v>
      </c>
      <c r="Q964" s="197"/>
      <c r="R964" s="198">
        <f>R965+SUM(R966:R1020)</f>
        <v>20.645609555</v>
      </c>
      <c r="S964" s="197"/>
      <c r="T964" s="199">
        <f>T965+SUM(T966:T1020)</f>
        <v>1.7087400000000002</v>
      </c>
      <c r="U964" s="12"/>
      <c r="V964" s="12"/>
      <c r="W964" s="12"/>
      <c r="X964" s="12"/>
      <c r="Y964" s="12"/>
      <c r="Z964" s="12"/>
      <c r="AA964" s="12"/>
      <c r="AB964" s="12"/>
      <c r="AC964" s="12"/>
      <c r="AD964" s="12"/>
      <c r="AE964" s="12"/>
      <c r="AR964" s="192" t="s">
        <v>87</v>
      </c>
      <c r="AT964" s="200" t="s">
        <v>74</v>
      </c>
      <c r="AU964" s="200" t="s">
        <v>82</v>
      </c>
      <c r="AY964" s="192" t="s">
        <v>283</v>
      </c>
      <c r="BK964" s="201">
        <f>BK965+SUM(BK966:BK1020)</f>
        <v>0</v>
      </c>
    </row>
    <row r="965" s="2" customFormat="1" ht="16.5" customHeight="1">
      <c r="A965" s="37"/>
      <c r="B965" s="168"/>
      <c r="C965" s="204" t="s">
        <v>1409</v>
      </c>
      <c r="D965" s="204" t="s">
        <v>285</v>
      </c>
      <c r="E965" s="205" t="s">
        <v>1410</v>
      </c>
      <c r="F965" s="206" t="s">
        <v>1411</v>
      </c>
      <c r="G965" s="207" t="s">
        <v>288</v>
      </c>
      <c r="H965" s="208">
        <v>51.780000000000001</v>
      </c>
      <c r="I965" s="209"/>
      <c r="J965" s="210">
        <f>ROUND(I965*H965,2)</f>
        <v>0</v>
      </c>
      <c r="K965" s="211"/>
      <c r="L965" s="38"/>
      <c r="M965" s="212" t="s">
        <v>1</v>
      </c>
      <c r="N965" s="213" t="s">
        <v>41</v>
      </c>
      <c r="O965" s="81"/>
      <c r="P965" s="214">
        <f>O965*H965</f>
        <v>0</v>
      </c>
      <c r="Q965" s="214">
        <v>0</v>
      </c>
      <c r="R965" s="214">
        <f>Q965*H965</f>
        <v>0</v>
      </c>
      <c r="S965" s="214">
        <v>0.033000000000000002</v>
      </c>
      <c r="T965" s="215">
        <f>S965*H965</f>
        <v>1.7087400000000002</v>
      </c>
      <c r="U965" s="37"/>
      <c r="V965" s="37"/>
      <c r="W965" s="37"/>
      <c r="X965" s="37"/>
      <c r="Y965" s="37"/>
      <c r="Z965" s="37"/>
      <c r="AA965" s="37"/>
      <c r="AB965" s="37"/>
      <c r="AC965" s="37"/>
      <c r="AD965" s="37"/>
      <c r="AE965" s="37"/>
      <c r="AR965" s="216" t="s">
        <v>358</v>
      </c>
      <c r="AT965" s="216" t="s">
        <v>285</v>
      </c>
      <c r="AU965" s="216" t="s">
        <v>87</v>
      </c>
      <c r="AY965" s="18" t="s">
        <v>283</v>
      </c>
      <c r="BE965" s="217">
        <f>IF(N965="základná",J965,0)</f>
        <v>0</v>
      </c>
      <c r="BF965" s="217">
        <f>IF(N965="znížená",J965,0)</f>
        <v>0</v>
      </c>
      <c r="BG965" s="217">
        <f>IF(N965="zákl. prenesená",J965,0)</f>
        <v>0</v>
      </c>
      <c r="BH965" s="217">
        <f>IF(N965="zníž. prenesená",J965,0)</f>
        <v>0</v>
      </c>
      <c r="BI965" s="217">
        <f>IF(N965="nulová",J965,0)</f>
        <v>0</v>
      </c>
      <c r="BJ965" s="18" t="s">
        <v>87</v>
      </c>
      <c r="BK965" s="217">
        <f>ROUND(I965*H965,2)</f>
        <v>0</v>
      </c>
      <c r="BL965" s="18" t="s">
        <v>358</v>
      </c>
      <c r="BM965" s="216" t="s">
        <v>1412</v>
      </c>
    </row>
    <row r="966" s="13" customFormat="1">
      <c r="A966" s="13"/>
      <c r="B966" s="218"/>
      <c r="C966" s="13"/>
      <c r="D966" s="219" t="s">
        <v>291</v>
      </c>
      <c r="E966" s="220" t="s">
        <v>1</v>
      </c>
      <c r="F966" s="221" t="s">
        <v>1413</v>
      </c>
      <c r="G966" s="13"/>
      <c r="H966" s="222">
        <v>49.060000000000002</v>
      </c>
      <c r="I966" s="223"/>
      <c r="J966" s="13"/>
      <c r="K966" s="13"/>
      <c r="L966" s="218"/>
      <c r="M966" s="224"/>
      <c r="N966" s="225"/>
      <c r="O966" s="225"/>
      <c r="P966" s="225"/>
      <c r="Q966" s="225"/>
      <c r="R966" s="225"/>
      <c r="S966" s="225"/>
      <c r="T966" s="226"/>
      <c r="U966" s="13"/>
      <c r="V966" s="13"/>
      <c r="W966" s="13"/>
      <c r="X966" s="13"/>
      <c r="Y966" s="13"/>
      <c r="Z966" s="13"/>
      <c r="AA966" s="13"/>
      <c r="AB966" s="13"/>
      <c r="AC966" s="13"/>
      <c r="AD966" s="13"/>
      <c r="AE966" s="13"/>
      <c r="AT966" s="220" t="s">
        <v>291</v>
      </c>
      <c r="AU966" s="220" t="s">
        <v>87</v>
      </c>
      <c r="AV966" s="13" t="s">
        <v>87</v>
      </c>
      <c r="AW966" s="13" t="s">
        <v>31</v>
      </c>
      <c r="AX966" s="13" t="s">
        <v>75</v>
      </c>
      <c r="AY966" s="220" t="s">
        <v>283</v>
      </c>
    </row>
    <row r="967" s="13" customFormat="1">
      <c r="A967" s="13"/>
      <c r="B967" s="218"/>
      <c r="C967" s="13"/>
      <c r="D967" s="219" t="s">
        <v>291</v>
      </c>
      <c r="E967" s="220" t="s">
        <v>1</v>
      </c>
      <c r="F967" s="221" t="s">
        <v>1414</v>
      </c>
      <c r="G967" s="13"/>
      <c r="H967" s="222">
        <v>2.7200000000000002</v>
      </c>
      <c r="I967" s="223"/>
      <c r="J967" s="13"/>
      <c r="K967" s="13"/>
      <c r="L967" s="218"/>
      <c r="M967" s="224"/>
      <c r="N967" s="225"/>
      <c r="O967" s="225"/>
      <c r="P967" s="225"/>
      <c r="Q967" s="225"/>
      <c r="R967" s="225"/>
      <c r="S967" s="225"/>
      <c r="T967" s="226"/>
      <c r="U967" s="13"/>
      <c r="V967" s="13"/>
      <c r="W967" s="13"/>
      <c r="X967" s="13"/>
      <c r="Y967" s="13"/>
      <c r="Z967" s="13"/>
      <c r="AA967" s="13"/>
      <c r="AB967" s="13"/>
      <c r="AC967" s="13"/>
      <c r="AD967" s="13"/>
      <c r="AE967" s="13"/>
      <c r="AT967" s="220" t="s">
        <v>291</v>
      </c>
      <c r="AU967" s="220" t="s">
        <v>87</v>
      </c>
      <c r="AV967" s="13" t="s">
        <v>87</v>
      </c>
      <c r="AW967" s="13" t="s">
        <v>31</v>
      </c>
      <c r="AX967" s="13" t="s">
        <v>75</v>
      </c>
      <c r="AY967" s="220" t="s">
        <v>283</v>
      </c>
    </row>
    <row r="968" s="14" customFormat="1">
      <c r="A968" s="14"/>
      <c r="B968" s="227"/>
      <c r="C968" s="14"/>
      <c r="D968" s="219" t="s">
        <v>291</v>
      </c>
      <c r="E968" s="228" t="s">
        <v>1</v>
      </c>
      <c r="F968" s="229" t="s">
        <v>293</v>
      </c>
      <c r="G968" s="14"/>
      <c r="H968" s="230">
        <v>51.780000000000001</v>
      </c>
      <c r="I968" s="231"/>
      <c r="J968" s="14"/>
      <c r="K968" s="14"/>
      <c r="L968" s="227"/>
      <c r="M968" s="232"/>
      <c r="N968" s="233"/>
      <c r="O968" s="233"/>
      <c r="P968" s="233"/>
      <c r="Q968" s="233"/>
      <c r="R968" s="233"/>
      <c r="S968" s="233"/>
      <c r="T968" s="234"/>
      <c r="U968" s="14"/>
      <c r="V968" s="14"/>
      <c r="W968" s="14"/>
      <c r="X968" s="14"/>
      <c r="Y968" s="14"/>
      <c r="Z968" s="14"/>
      <c r="AA968" s="14"/>
      <c r="AB968" s="14"/>
      <c r="AC968" s="14"/>
      <c r="AD968" s="14"/>
      <c r="AE968" s="14"/>
      <c r="AT968" s="228" t="s">
        <v>291</v>
      </c>
      <c r="AU968" s="228" t="s">
        <v>87</v>
      </c>
      <c r="AV968" s="14" t="s">
        <v>289</v>
      </c>
      <c r="AW968" s="14" t="s">
        <v>31</v>
      </c>
      <c r="AX968" s="14" t="s">
        <v>82</v>
      </c>
      <c r="AY968" s="228" t="s">
        <v>283</v>
      </c>
    </row>
    <row r="969" s="2" customFormat="1" ht="24.15" customHeight="1">
      <c r="A969" s="37"/>
      <c r="B969" s="168"/>
      <c r="C969" s="204" t="s">
        <v>1415</v>
      </c>
      <c r="D969" s="204" t="s">
        <v>285</v>
      </c>
      <c r="E969" s="205" t="s">
        <v>1416</v>
      </c>
      <c r="F969" s="206" t="s">
        <v>1417</v>
      </c>
      <c r="G969" s="207" t="s">
        <v>649</v>
      </c>
      <c r="H969" s="208">
        <v>51.899999999999999</v>
      </c>
      <c r="I969" s="209"/>
      <c r="J969" s="210">
        <f>ROUND(I969*H969,2)</f>
        <v>0</v>
      </c>
      <c r="K969" s="211"/>
      <c r="L969" s="38"/>
      <c r="M969" s="212" t="s">
        <v>1</v>
      </c>
      <c r="N969" s="213" t="s">
        <v>41</v>
      </c>
      <c r="O969" s="81"/>
      <c r="P969" s="214">
        <f>O969*H969</f>
        <v>0</v>
      </c>
      <c r="Q969" s="214">
        <v>0.00172</v>
      </c>
      <c r="R969" s="214">
        <f>Q969*H969</f>
        <v>0.089268</v>
      </c>
      <c r="S969" s="214">
        <v>0</v>
      </c>
      <c r="T969" s="215">
        <f>S969*H969</f>
        <v>0</v>
      </c>
      <c r="U969" s="37"/>
      <c r="V969" s="37"/>
      <c r="W969" s="37"/>
      <c r="X969" s="37"/>
      <c r="Y969" s="37"/>
      <c r="Z969" s="37"/>
      <c r="AA969" s="37"/>
      <c r="AB969" s="37"/>
      <c r="AC969" s="37"/>
      <c r="AD969" s="37"/>
      <c r="AE969" s="37"/>
      <c r="AR969" s="216" t="s">
        <v>358</v>
      </c>
      <c r="AT969" s="216" t="s">
        <v>285</v>
      </c>
      <c r="AU969" s="216" t="s">
        <v>87</v>
      </c>
      <c r="AY969" s="18" t="s">
        <v>283</v>
      </c>
      <c r="BE969" s="217">
        <f>IF(N969="základná",J969,0)</f>
        <v>0</v>
      </c>
      <c r="BF969" s="217">
        <f>IF(N969="znížená",J969,0)</f>
        <v>0</v>
      </c>
      <c r="BG969" s="217">
        <f>IF(N969="zákl. prenesená",J969,0)</f>
        <v>0</v>
      </c>
      <c r="BH969" s="217">
        <f>IF(N969="zníž. prenesená",J969,0)</f>
        <v>0</v>
      </c>
      <c r="BI969" s="217">
        <f>IF(N969="nulová",J969,0)</f>
        <v>0</v>
      </c>
      <c r="BJ969" s="18" t="s">
        <v>87</v>
      </c>
      <c r="BK969" s="217">
        <f>ROUND(I969*H969,2)</f>
        <v>0</v>
      </c>
      <c r="BL969" s="18" t="s">
        <v>358</v>
      </c>
      <c r="BM969" s="216" t="s">
        <v>1418</v>
      </c>
    </row>
    <row r="970" s="13" customFormat="1">
      <c r="A970" s="13"/>
      <c r="B970" s="218"/>
      <c r="C970" s="13"/>
      <c r="D970" s="219" t="s">
        <v>291</v>
      </c>
      <c r="E970" s="220" t="s">
        <v>1</v>
      </c>
      <c r="F970" s="221" t="s">
        <v>1419</v>
      </c>
      <c r="G970" s="13"/>
      <c r="H970" s="222">
        <v>51.899999999999999</v>
      </c>
      <c r="I970" s="223"/>
      <c r="J970" s="13"/>
      <c r="K970" s="13"/>
      <c r="L970" s="218"/>
      <c r="M970" s="224"/>
      <c r="N970" s="225"/>
      <c r="O970" s="225"/>
      <c r="P970" s="225"/>
      <c r="Q970" s="225"/>
      <c r="R970" s="225"/>
      <c r="S970" s="225"/>
      <c r="T970" s="226"/>
      <c r="U970" s="13"/>
      <c r="V970" s="13"/>
      <c r="W970" s="13"/>
      <c r="X970" s="13"/>
      <c r="Y970" s="13"/>
      <c r="Z970" s="13"/>
      <c r="AA970" s="13"/>
      <c r="AB970" s="13"/>
      <c r="AC970" s="13"/>
      <c r="AD970" s="13"/>
      <c r="AE970" s="13"/>
      <c r="AT970" s="220" t="s">
        <v>291</v>
      </c>
      <c r="AU970" s="220" t="s">
        <v>87</v>
      </c>
      <c r="AV970" s="13" t="s">
        <v>87</v>
      </c>
      <c r="AW970" s="13" t="s">
        <v>31</v>
      </c>
      <c r="AX970" s="13" t="s">
        <v>82</v>
      </c>
      <c r="AY970" s="220" t="s">
        <v>283</v>
      </c>
    </row>
    <row r="971" s="2" customFormat="1" ht="24.15" customHeight="1">
      <c r="A971" s="37"/>
      <c r="B971" s="168"/>
      <c r="C971" s="242" t="s">
        <v>1420</v>
      </c>
      <c r="D971" s="242" t="s">
        <v>582</v>
      </c>
      <c r="E971" s="243" t="s">
        <v>1421</v>
      </c>
      <c r="F971" s="244" t="s">
        <v>1422</v>
      </c>
      <c r="G971" s="245" t="s">
        <v>649</v>
      </c>
      <c r="H971" s="246">
        <v>51.899999999999999</v>
      </c>
      <c r="I971" s="247"/>
      <c r="J971" s="248">
        <f>ROUND(I971*H971,2)</f>
        <v>0</v>
      </c>
      <c r="K971" s="249"/>
      <c r="L971" s="250"/>
      <c r="M971" s="251" t="s">
        <v>1</v>
      </c>
      <c r="N971" s="252" t="s">
        <v>41</v>
      </c>
      <c r="O971" s="81"/>
      <c r="P971" s="214">
        <f>O971*H971</f>
        <v>0</v>
      </c>
      <c r="Q971" s="214">
        <v>0.012</v>
      </c>
      <c r="R971" s="214">
        <f>Q971*H971</f>
        <v>0.62280000000000002</v>
      </c>
      <c r="S971" s="214">
        <v>0</v>
      </c>
      <c r="T971" s="215">
        <f>S971*H971</f>
        <v>0</v>
      </c>
      <c r="U971" s="37"/>
      <c r="V971" s="37"/>
      <c r="W971" s="37"/>
      <c r="X971" s="37"/>
      <c r="Y971" s="37"/>
      <c r="Z971" s="37"/>
      <c r="AA971" s="37"/>
      <c r="AB971" s="37"/>
      <c r="AC971" s="37"/>
      <c r="AD971" s="37"/>
      <c r="AE971" s="37"/>
      <c r="AR971" s="216" t="s">
        <v>473</v>
      </c>
      <c r="AT971" s="216" t="s">
        <v>582</v>
      </c>
      <c r="AU971" s="216" t="s">
        <v>87</v>
      </c>
      <c r="AY971" s="18" t="s">
        <v>283</v>
      </c>
      <c r="BE971" s="217">
        <f>IF(N971="základná",J971,0)</f>
        <v>0</v>
      </c>
      <c r="BF971" s="217">
        <f>IF(N971="znížená",J971,0)</f>
        <v>0</v>
      </c>
      <c r="BG971" s="217">
        <f>IF(N971="zákl. prenesená",J971,0)</f>
        <v>0</v>
      </c>
      <c r="BH971" s="217">
        <f>IF(N971="zníž. prenesená",J971,0)</f>
        <v>0</v>
      </c>
      <c r="BI971" s="217">
        <f>IF(N971="nulová",J971,0)</f>
        <v>0</v>
      </c>
      <c r="BJ971" s="18" t="s">
        <v>87</v>
      </c>
      <c r="BK971" s="217">
        <f>ROUND(I971*H971,2)</f>
        <v>0</v>
      </c>
      <c r="BL971" s="18" t="s">
        <v>358</v>
      </c>
      <c r="BM971" s="216" t="s">
        <v>1423</v>
      </c>
    </row>
    <row r="972" s="2" customFormat="1" ht="16.5" customHeight="1">
      <c r="A972" s="37"/>
      <c r="B972" s="168"/>
      <c r="C972" s="242" t="s">
        <v>1424</v>
      </c>
      <c r="D972" s="242" t="s">
        <v>582</v>
      </c>
      <c r="E972" s="243" t="s">
        <v>1425</v>
      </c>
      <c r="F972" s="244" t="s">
        <v>1426</v>
      </c>
      <c r="G972" s="245" t="s">
        <v>373</v>
      </c>
      <c r="H972" s="246">
        <v>156</v>
      </c>
      <c r="I972" s="247"/>
      <c r="J972" s="248">
        <f>ROUND(I972*H972,2)</f>
        <v>0</v>
      </c>
      <c r="K972" s="249"/>
      <c r="L972" s="250"/>
      <c r="M972" s="251" t="s">
        <v>1</v>
      </c>
      <c r="N972" s="252" t="s">
        <v>41</v>
      </c>
      <c r="O972" s="81"/>
      <c r="P972" s="214">
        <f>O972*H972</f>
        <v>0</v>
      </c>
      <c r="Q972" s="214">
        <v>6.0000000000000002E-05</v>
      </c>
      <c r="R972" s="214">
        <f>Q972*H972</f>
        <v>0.0093600000000000003</v>
      </c>
      <c r="S972" s="214">
        <v>0</v>
      </c>
      <c r="T972" s="215">
        <f>S972*H972</f>
        <v>0</v>
      </c>
      <c r="U972" s="37"/>
      <c r="V972" s="37"/>
      <c r="W972" s="37"/>
      <c r="X972" s="37"/>
      <c r="Y972" s="37"/>
      <c r="Z972" s="37"/>
      <c r="AA972" s="37"/>
      <c r="AB972" s="37"/>
      <c r="AC972" s="37"/>
      <c r="AD972" s="37"/>
      <c r="AE972" s="37"/>
      <c r="AR972" s="216" t="s">
        <v>473</v>
      </c>
      <c r="AT972" s="216" t="s">
        <v>582</v>
      </c>
      <c r="AU972" s="216" t="s">
        <v>87</v>
      </c>
      <c r="AY972" s="18" t="s">
        <v>283</v>
      </c>
      <c r="BE972" s="217">
        <f>IF(N972="základná",J972,0)</f>
        <v>0</v>
      </c>
      <c r="BF972" s="217">
        <f>IF(N972="znížená",J972,0)</f>
        <v>0</v>
      </c>
      <c r="BG972" s="217">
        <f>IF(N972="zákl. prenesená",J972,0)</f>
        <v>0</v>
      </c>
      <c r="BH972" s="217">
        <f>IF(N972="zníž. prenesená",J972,0)</f>
        <v>0</v>
      </c>
      <c r="BI972" s="217">
        <f>IF(N972="nulová",J972,0)</f>
        <v>0</v>
      </c>
      <c r="BJ972" s="18" t="s">
        <v>87</v>
      </c>
      <c r="BK972" s="217">
        <f>ROUND(I972*H972,2)</f>
        <v>0</v>
      </c>
      <c r="BL972" s="18" t="s">
        <v>358</v>
      </c>
      <c r="BM972" s="216" t="s">
        <v>1427</v>
      </c>
    </row>
    <row r="973" s="13" customFormat="1">
      <c r="A973" s="13"/>
      <c r="B973" s="218"/>
      <c r="C973" s="13"/>
      <c r="D973" s="219" t="s">
        <v>291</v>
      </c>
      <c r="E973" s="220" t="s">
        <v>1</v>
      </c>
      <c r="F973" s="221" t="s">
        <v>1428</v>
      </c>
      <c r="G973" s="13"/>
      <c r="H973" s="222">
        <v>156</v>
      </c>
      <c r="I973" s="223"/>
      <c r="J973" s="13"/>
      <c r="K973" s="13"/>
      <c r="L973" s="218"/>
      <c r="M973" s="224"/>
      <c r="N973" s="225"/>
      <c r="O973" s="225"/>
      <c r="P973" s="225"/>
      <c r="Q973" s="225"/>
      <c r="R973" s="225"/>
      <c r="S973" s="225"/>
      <c r="T973" s="226"/>
      <c r="U973" s="13"/>
      <c r="V973" s="13"/>
      <c r="W973" s="13"/>
      <c r="X973" s="13"/>
      <c r="Y973" s="13"/>
      <c r="Z973" s="13"/>
      <c r="AA973" s="13"/>
      <c r="AB973" s="13"/>
      <c r="AC973" s="13"/>
      <c r="AD973" s="13"/>
      <c r="AE973" s="13"/>
      <c r="AT973" s="220" t="s">
        <v>291</v>
      </c>
      <c r="AU973" s="220" t="s">
        <v>87</v>
      </c>
      <c r="AV973" s="13" t="s">
        <v>87</v>
      </c>
      <c r="AW973" s="13" t="s">
        <v>31</v>
      </c>
      <c r="AX973" s="13" t="s">
        <v>82</v>
      </c>
      <c r="AY973" s="220" t="s">
        <v>283</v>
      </c>
    </row>
    <row r="974" s="2" customFormat="1" ht="16.5" customHeight="1">
      <c r="A974" s="37"/>
      <c r="B974" s="168"/>
      <c r="C974" s="204" t="s">
        <v>1429</v>
      </c>
      <c r="D974" s="204" t="s">
        <v>285</v>
      </c>
      <c r="E974" s="205" t="s">
        <v>1430</v>
      </c>
      <c r="F974" s="206" t="s">
        <v>1431</v>
      </c>
      <c r="G974" s="207" t="s">
        <v>373</v>
      </c>
      <c r="H974" s="208">
        <v>1</v>
      </c>
      <c r="I974" s="209"/>
      <c r="J974" s="210">
        <f>ROUND(I974*H974,2)</f>
        <v>0</v>
      </c>
      <c r="K974" s="211"/>
      <c r="L974" s="38"/>
      <c r="M974" s="212" t="s">
        <v>1</v>
      </c>
      <c r="N974" s="213" t="s">
        <v>41</v>
      </c>
      <c r="O974" s="81"/>
      <c r="P974" s="214">
        <f>O974*H974</f>
        <v>0</v>
      </c>
      <c r="Q974" s="214">
        <v>4.6600000000000001E-05</v>
      </c>
      <c r="R974" s="214">
        <f>Q974*H974</f>
        <v>4.6600000000000001E-05</v>
      </c>
      <c r="S974" s="214">
        <v>0</v>
      </c>
      <c r="T974" s="215">
        <f>S974*H974</f>
        <v>0</v>
      </c>
      <c r="U974" s="37"/>
      <c r="V974" s="37"/>
      <c r="W974" s="37"/>
      <c r="X974" s="37"/>
      <c r="Y974" s="37"/>
      <c r="Z974" s="37"/>
      <c r="AA974" s="37"/>
      <c r="AB974" s="37"/>
      <c r="AC974" s="37"/>
      <c r="AD974" s="37"/>
      <c r="AE974" s="37"/>
      <c r="AR974" s="216" t="s">
        <v>358</v>
      </c>
      <c r="AT974" s="216" t="s">
        <v>285</v>
      </c>
      <c r="AU974" s="216" t="s">
        <v>87</v>
      </c>
      <c r="AY974" s="18" t="s">
        <v>283</v>
      </c>
      <c r="BE974" s="217">
        <f>IF(N974="základná",J974,0)</f>
        <v>0</v>
      </c>
      <c r="BF974" s="217">
        <f>IF(N974="znížená",J974,0)</f>
        <v>0</v>
      </c>
      <c r="BG974" s="217">
        <f>IF(N974="zákl. prenesená",J974,0)</f>
        <v>0</v>
      </c>
      <c r="BH974" s="217">
        <f>IF(N974="zníž. prenesená",J974,0)</f>
        <v>0</v>
      </c>
      <c r="BI974" s="217">
        <f>IF(N974="nulová",J974,0)</f>
        <v>0</v>
      </c>
      <c r="BJ974" s="18" t="s">
        <v>87</v>
      </c>
      <c r="BK974" s="217">
        <f>ROUND(I974*H974,2)</f>
        <v>0</v>
      </c>
      <c r="BL974" s="18" t="s">
        <v>358</v>
      </c>
      <c r="BM974" s="216" t="s">
        <v>1432</v>
      </c>
    </row>
    <row r="975" s="2" customFormat="1" ht="24.15" customHeight="1">
      <c r="A975" s="37"/>
      <c r="B975" s="168"/>
      <c r="C975" s="242" t="s">
        <v>1433</v>
      </c>
      <c r="D975" s="242" t="s">
        <v>582</v>
      </c>
      <c r="E975" s="243" t="s">
        <v>1434</v>
      </c>
      <c r="F975" s="244" t="s">
        <v>1435</v>
      </c>
      <c r="G975" s="245" t="s">
        <v>373</v>
      </c>
      <c r="H975" s="246">
        <v>1</v>
      </c>
      <c r="I975" s="247"/>
      <c r="J975" s="248">
        <f>ROUND(I975*H975,2)</f>
        <v>0</v>
      </c>
      <c r="K975" s="249"/>
      <c r="L975" s="250"/>
      <c r="M975" s="251" t="s">
        <v>1</v>
      </c>
      <c r="N975" s="252" t="s">
        <v>41</v>
      </c>
      <c r="O975" s="81"/>
      <c r="P975" s="214">
        <f>O975*H975</f>
        <v>0</v>
      </c>
      <c r="Q975" s="214">
        <v>0</v>
      </c>
      <c r="R975" s="214">
        <f>Q975*H975</f>
        <v>0</v>
      </c>
      <c r="S975" s="214">
        <v>0</v>
      </c>
      <c r="T975" s="215">
        <f>S975*H975</f>
        <v>0</v>
      </c>
      <c r="U975" s="37"/>
      <c r="V975" s="37"/>
      <c r="W975" s="37"/>
      <c r="X975" s="37"/>
      <c r="Y975" s="37"/>
      <c r="Z975" s="37"/>
      <c r="AA975" s="37"/>
      <c r="AB975" s="37"/>
      <c r="AC975" s="37"/>
      <c r="AD975" s="37"/>
      <c r="AE975" s="37"/>
      <c r="AR975" s="216" t="s">
        <v>473</v>
      </c>
      <c r="AT975" s="216" t="s">
        <v>582</v>
      </c>
      <c r="AU975" s="216" t="s">
        <v>87</v>
      </c>
      <c r="AY975" s="18" t="s">
        <v>283</v>
      </c>
      <c r="BE975" s="217">
        <f>IF(N975="základná",J975,0)</f>
        <v>0</v>
      </c>
      <c r="BF975" s="217">
        <f>IF(N975="znížená",J975,0)</f>
        <v>0</v>
      </c>
      <c r="BG975" s="217">
        <f>IF(N975="zákl. prenesená",J975,0)</f>
        <v>0</v>
      </c>
      <c r="BH975" s="217">
        <f>IF(N975="zníž. prenesená",J975,0)</f>
        <v>0</v>
      </c>
      <c r="BI975" s="217">
        <f>IF(N975="nulová",J975,0)</f>
        <v>0</v>
      </c>
      <c r="BJ975" s="18" t="s">
        <v>87</v>
      </c>
      <c r="BK975" s="217">
        <f>ROUND(I975*H975,2)</f>
        <v>0</v>
      </c>
      <c r="BL975" s="18" t="s">
        <v>358</v>
      </c>
      <c r="BM975" s="216" t="s">
        <v>1436</v>
      </c>
    </row>
    <row r="976" s="2" customFormat="1" ht="21.75" customHeight="1">
      <c r="A976" s="37"/>
      <c r="B976" s="168"/>
      <c r="C976" s="204" t="s">
        <v>1437</v>
      </c>
      <c r="D976" s="204" t="s">
        <v>285</v>
      </c>
      <c r="E976" s="205" t="s">
        <v>1438</v>
      </c>
      <c r="F976" s="206" t="s">
        <v>1439</v>
      </c>
      <c r="G976" s="207" t="s">
        <v>288</v>
      </c>
      <c r="H976" s="208">
        <v>3.2400000000000002</v>
      </c>
      <c r="I976" s="209"/>
      <c r="J976" s="210">
        <f>ROUND(I976*H976,2)</f>
        <v>0</v>
      </c>
      <c r="K976" s="211"/>
      <c r="L976" s="38"/>
      <c r="M976" s="212" t="s">
        <v>1</v>
      </c>
      <c r="N976" s="213" t="s">
        <v>41</v>
      </c>
      <c r="O976" s="81"/>
      <c r="P976" s="214">
        <f>O976*H976</f>
        <v>0</v>
      </c>
      <c r="Q976" s="214">
        <v>0</v>
      </c>
      <c r="R976" s="214">
        <f>Q976*H976</f>
        <v>0</v>
      </c>
      <c r="S976" s="214">
        <v>0</v>
      </c>
      <c r="T976" s="215">
        <f>S976*H976</f>
        <v>0</v>
      </c>
      <c r="U976" s="37"/>
      <c r="V976" s="37"/>
      <c r="W976" s="37"/>
      <c r="X976" s="37"/>
      <c r="Y976" s="37"/>
      <c r="Z976" s="37"/>
      <c r="AA976" s="37"/>
      <c r="AB976" s="37"/>
      <c r="AC976" s="37"/>
      <c r="AD976" s="37"/>
      <c r="AE976" s="37"/>
      <c r="AR976" s="216" t="s">
        <v>358</v>
      </c>
      <c r="AT976" s="216" t="s">
        <v>285</v>
      </c>
      <c r="AU976" s="216" t="s">
        <v>87</v>
      </c>
      <c r="AY976" s="18" t="s">
        <v>283</v>
      </c>
      <c r="BE976" s="217">
        <f>IF(N976="základná",J976,0)</f>
        <v>0</v>
      </c>
      <c r="BF976" s="217">
        <f>IF(N976="znížená",J976,0)</f>
        <v>0</v>
      </c>
      <c r="BG976" s="217">
        <f>IF(N976="zákl. prenesená",J976,0)</f>
        <v>0</v>
      </c>
      <c r="BH976" s="217">
        <f>IF(N976="zníž. prenesená",J976,0)</f>
        <v>0</v>
      </c>
      <c r="BI976" s="217">
        <f>IF(N976="nulová",J976,0)</f>
        <v>0</v>
      </c>
      <c r="BJ976" s="18" t="s">
        <v>87</v>
      </c>
      <c r="BK976" s="217">
        <f>ROUND(I976*H976,2)</f>
        <v>0</v>
      </c>
      <c r="BL976" s="18" t="s">
        <v>358</v>
      </c>
      <c r="BM976" s="216" t="s">
        <v>1440</v>
      </c>
    </row>
    <row r="977" s="15" customFormat="1">
      <c r="A977" s="15"/>
      <c r="B977" s="235"/>
      <c r="C977" s="15"/>
      <c r="D977" s="219" t="s">
        <v>291</v>
      </c>
      <c r="E977" s="236" t="s">
        <v>1</v>
      </c>
      <c r="F977" s="237" t="s">
        <v>1441</v>
      </c>
      <c r="G977" s="15"/>
      <c r="H977" s="236" t="s">
        <v>1</v>
      </c>
      <c r="I977" s="238"/>
      <c r="J977" s="15"/>
      <c r="K977" s="15"/>
      <c r="L977" s="235"/>
      <c r="M977" s="239"/>
      <c r="N977" s="240"/>
      <c r="O977" s="240"/>
      <c r="P977" s="240"/>
      <c r="Q977" s="240"/>
      <c r="R977" s="240"/>
      <c r="S977" s="240"/>
      <c r="T977" s="241"/>
      <c r="U977" s="15"/>
      <c r="V977" s="15"/>
      <c r="W977" s="15"/>
      <c r="X977" s="15"/>
      <c r="Y977" s="15"/>
      <c r="Z977" s="15"/>
      <c r="AA977" s="15"/>
      <c r="AB977" s="15"/>
      <c r="AC977" s="15"/>
      <c r="AD977" s="15"/>
      <c r="AE977" s="15"/>
      <c r="AT977" s="236" t="s">
        <v>291</v>
      </c>
      <c r="AU977" s="236" t="s">
        <v>87</v>
      </c>
      <c r="AV977" s="15" t="s">
        <v>82</v>
      </c>
      <c r="AW977" s="15" t="s">
        <v>31</v>
      </c>
      <c r="AX977" s="15" t="s">
        <v>75</v>
      </c>
      <c r="AY977" s="236" t="s">
        <v>283</v>
      </c>
    </row>
    <row r="978" s="13" customFormat="1">
      <c r="A978" s="13"/>
      <c r="B978" s="218"/>
      <c r="C978" s="13"/>
      <c r="D978" s="219" t="s">
        <v>291</v>
      </c>
      <c r="E978" s="220" t="s">
        <v>1</v>
      </c>
      <c r="F978" s="221" t="s">
        <v>1442</v>
      </c>
      <c r="G978" s="13"/>
      <c r="H978" s="222">
        <v>0.54000000000000004</v>
      </c>
      <c r="I978" s="223"/>
      <c r="J978" s="13"/>
      <c r="K978" s="13"/>
      <c r="L978" s="218"/>
      <c r="M978" s="224"/>
      <c r="N978" s="225"/>
      <c r="O978" s="225"/>
      <c r="P978" s="225"/>
      <c r="Q978" s="225"/>
      <c r="R978" s="225"/>
      <c r="S978" s="225"/>
      <c r="T978" s="226"/>
      <c r="U978" s="13"/>
      <c r="V978" s="13"/>
      <c r="W978" s="13"/>
      <c r="X978" s="13"/>
      <c r="Y978" s="13"/>
      <c r="Z978" s="13"/>
      <c r="AA978" s="13"/>
      <c r="AB978" s="13"/>
      <c r="AC978" s="13"/>
      <c r="AD978" s="13"/>
      <c r="AE978" s="13"/>
      <c r="AT978" s="220" t="s">
        <v>291</v>
      </c>
      <c r="AU978" s="220" t="s">
        <v>87</v>
      </c>
      <c r="AV978" s="13" t="s">
        <v>87</v>
      </c>
      <c r="AW978" s="13" t="s">
        <v>31</v>
      </c>
      <c r="AX978" s="13" t="s">
        <v>75</v>
      </c>
      <c r="AY978" s="220" t="s">
        <v>283</v>
      </c>
    </row>
    <row r="979" s="13" customFormat="1">
      <c r="A979" s="13"/>
      <c r="B979" s="218"/>
      <c r="C979" s="13"/>
      <c r="D979" s="219" t="s">
        <v>291</v>
      </c>
      <c r="E979" s="220" t="s">
        <v>1</v>
      </c>
      <c r="F979" s="221" t="s">
        <v>1443</v>
      </c>
      <c r="G979" s="13"/>
      <c r="H979" s="222">
        <v>1.0800000000000001</v>
      </c>
      <c r="I979" s="223"/>
      <c r="J979" s="13"/>
      <c r="K979" s="13"/>
      <c r="L979" s="218"/>
      <c r="M979" s="224"/>
      <c r="N979" s="225"/>
      <c r="O979" s="225"/>
      <c r="P979" s="225"/>
      <c r="Q979" s="225"/>
      <c r="R979" s="225"/>
      <c r="S979" s="225"/>
      <c r="T979" s="226"/>
      <c r="U979" s="13"/>
      <c r="V979" s="13"/>
      <c r="W979" s="13"/>
      <c r="X979" s="13"/>
      <c r="Y979" s="13"/>
      <c r="Z979" s="13"/>
      <c r="AA979" s="13"/>
      <c r="AB979" s="13"/>
      <c r="AC979" s="13"/>
      <c r="AD979" s="13"/>
      <c r="AE979" s="13"/>
      <c r="AT979" s="220" t="s">
        <v>291</v>
      </c>
      <c r="AU979" s="220" t="s">
        <v>87</v>
      </c>
      <c r="AV979" s="13" t="s">
        <v>87</v>
      </c>
      <c r="AW979" s="13" t="s">
        <v>31</v>
      </c>
      <c r="AX979" s="13" t="s">
        <v>75</v>
      </c>
      <c r="AY979" s="220" t="s">
        <v>283</v>
      </c>
    </row>
    <row r="980" s="13" customFormat="1">
      <c r="A980" s="13"/>
      <c r="B980" s="218"/>
      <c r="C980" s="13"/>
      <c r="D980" s="219" t="s">
        <v>291</v>
      </c>
      <c r="E980" s="220" t="s">
        <v>1</v>
      </c>
      <c r="F980" s="221" t="s">
        <v>1444</v>
      </c>
      <c r="G980" s="13"/>
      <c r="H980" s="222">
        <v>1.0800000000000001</v>
      </c>
      <c r="I980" s="223"/>
      <c r="J980" s="13"/>
      <c r="K980" s="13"/>
      <c r="L980" s="218"/>
      <c r="M980" s="224"/>
      <c r="N980" s="225"/>
      <c r="O980" s="225"/>
      <c r="P980" s="225"/>
      <c r="Q980" s="225"/>
      <c r="R980" s="225"/>
      <c r="S980" s="225"/>
      <c r="T980" s="226"/>
      <c r="U980" s="13"/>
      <c r="V980" s="13"/>
      <c r="W980" s="13"/>
      <c r="X980" s="13"/>
      <c r="Y980" s="13"/>
      <c r="Z980" s="13"/>
      <c r="AA980" s="13"/>
      <c r="AB980" s="13"/>
      <c r="AC980" s="13"/>
      <c r="AD980" s="13"/>
      <c r="AE980" s="13"/>
      <c r="AT980" s="220" t="s">
        <v>291</v>
      </c>
      <c r="AU980" s="220" t="s">
        <v>87</v>
      </c>
      <c r="AV980" s="13" t="s">
        <v>87</v>
      </c>
      <c r="AW980" s="13" t="s">
        <v>31</v>
      </c>
      <c r="AX980" s="13" t="s">
        <v>75</v>
      </c>
      <c r="AY980" s="220" t="s">
        <v>283</v>
      </c>
    </row>
    <row r="981" s="13" customFormat="1">
      <c r="A981" s="13"/>
      <c r="B981" s="218"/>
      <c r="C981" s="13"/>
      <c r="D981" s="219" t="s">
        <v>291</v>
      </c>
      <c r="E981" s="220" t="s">
        <v>1</v>
      </c>
      <c r="F981" s="221" t="s">
        <v>1445</v>
      </c>
      <c r="G981" s="13"/>
      <c r="H981" s="222">
        <v>0.54000000000000004</v>
      </c>
      <c r="I981" s="223"/>
      <c r="J981" s="13"/>
      <c r="K981" s="13"/>
      <c r="L981" s="218"/>
      <c r="M981" s="224"/>
      <c r="N981" s="225"/>
      <c r="O981" s="225"/>
      <c r="P981" s="225"/>
      <c r="Q981" s="225"/>
      <c r="R981" s="225"/>
      <c r="S981" s="225"/>
      <c r="T981" s="226"/>
      <c r="U981" s="13"/>
      <c r="V981" s="13"/>
      <c r="W981" s="13"/>
      <c r="X981" s="13"/>
      <c r="Y981" s="13"/>
      <c r="Z981" s="13"/>
      <c r="AA981" s="13"/>
      <c r="AB981" s="13"/>
      <c r="AC981" s="13"/>
      <c r="AD981" s="13"/>
      <c r="AE981" s="13"/>
      <c r="AT981" s="220" t="s">
        <v>291</v>
      </c>
      <c r="AU981" s="220" t="s">
        <v>87</v>
      </c>
      <c r="AV981" s="13" t="s">
        <v>87</v>
      </c>
      <c r="AW981" s="13" t="s">
        <v>31</v>
      </c>
      <c r="AX981" s="13" t="s">
        <v>75</v>
      </c>
      <c r="AY981" s="220" t="s">
        <v>283</v>
      </c>
    </row>
    <row r="982" s="14" customFormat="1">
      <c r="A982" s="14"/>
      <c r="B982" s="227"/>
      <c r="C982" s="14"/>
      <c r="D982" s="219" t="s">
        <v>291</v>
      </c>
      <c r="E982" s="228" t="s">
        <v>1</v>
      </c>
      <c r="F982" s="229" t="s">
        <v>293</v>
      </c>
      <c r="G982" s="14"/>
      <c r="H982" s="230">
        <v>3.2400000000000002</v>
      </c>
      <c r="I982" s="231"/>
      <c r="J982" s="14"/>
      <c r="K982" s="14"/>
      <c r="L982" s="227"/>
      <c r="M982" s="232"/>
      <c r="N982" s="233"/>
      <c r="O982" s="233"/>
      <c r="P982" s="233"/>
      <c r="Q982" s="233"/>
      <c r="R982" s="233"/>
      <c r="S982" s="233"/>
      <c r="T982" s="234"/>
      <c r="U982" s="14"/>
      <c r="V982" s="14"/>
      <c r="W982" s="14"/>
      <c r="X982" s="14"/>
      <c r="Y982" s="14"/>
      <c r="Z982" s="14"/>
      <c r="AA982" s="14"/>
      <c r="AB982" s="14"/>
      <c r="AC982" s="14"/>
      <c r="AD982" s="14"/>
      <c r="AE982" s="14"/>
      <c r="AT982" s="228" t="s">
        <v>291</v>
      </c>
      <c r="AU982" s="228" t="s">
        <v>87</v>
      </c>
      <c r="AV982" s="14" t="s">
        <v>289</v>
      </c>
      <c r="AW982" s="14" t="s">
        <v>31</v>
      </c>
      <c r="AX982" s="14" t="s">
        <v>82</v>
      </c>
      <c r="AY982" s="228" t="s">
        <v>283</v>
      </c>
    </row>
    <row r="983" s="2" customFormat="1" ht="16.5" customHeight="1">
      <c r="A983" s="37"/>
      <c r="B983" s="168"/>
      <c r="C983" s="242" t="s">
        <v>1446</v>
      </c>
      <c r="D983" s="242" t="s">
        <v>582</v>
      </c>
      <c r="E983" s="243" t="s">
        <v>1447</v>
      </c>
      <c r="F983" s="244" t="s">
        <v>1448</v>
      </c>
      <c r="G983" s="245" t="s">
        <v>288</v>
      </c>
      <c r="H983" s="246">
        <v>3.2400000000000002</v>
      </c>
      <c r="I983" s="247"/>
      <c r="J983" s="248">
        <f>ROUND(I983*H983,2)</f>
        <v>0</v>
      </c>
      <c r="K983" s="249"/>
      <c r="L983" s="250"/>
      <c r="M983" s="251" t="s">
        <v>1</v>
      </c>
      <c r="N983" s="252" t="s">
        <v>41</v>
      </c>
      <c r="O983" s="81"/>
      <c r="P983" s="214">
        <f>O983*H983</f>
        <v>0</v>
      </c>
      <c r="Q983" s="214">
        <v>0</v>
      </c>
      <c r="R983" s="214">
        <f>Q983*H983</f>
        <v>0</v>
      </c>
      <c r="S983" s="214">
        <v>0</v>
      </c>
      <c r="T983" s="215">
        <f>S983*H983</f>
        <v>0</v>
      </c>
      <c r="U983" s="37"/>
      <c r="V983" s="37"/>
      <c r="W983" s="37"/>
      <c r="X983" s="37"/>
      <c r="Y983" s="37"/>
      <c r="Z983" s="37"/>
      <c r="AA983" s="37"/>
      <c r="AB983" s="37"/>
      <c r="AC983" s="37"/>
      <c r="AD983" s="37"/>
      <c r="AE983" s="37"/>
      <c r="AR983" s="216" t="s">
        <v>473</v>
      </c>
      <c r="AT983" s="216" t="s">
        <v>582</v>
      </c>
      <c r="AU983" s="216" t="s">
        <v>87</v>
      </c>
      <c r="AY983" s="18" t="s">
        <v>283</v>
      </c>
      <c r="BE983" s="217">
        <f>IF(N983="základná",J983,0)</f>
        <v>0</v>
      </c>
      <c r="BF983" s="217">
        <f>IF(N983="znížená",J983,0)</f>
        <v>0</v>
      </c>
      <c r="BG983" s="217">
        <f>IF(N983="zákl. prenesená",J983,0)</f>
        <v>0</v>
      </c>
      <c r="BH983" s="217">
        <f>IF(N983="zníž. prenesená",J983,0)</f>
        <v>0</v>
      </c>
      <c r="BI983" s="217">
        <f>IF(N983="nulová",J983,0)</f>
        <v>0</v>
      </c>
      <c r="BJ983" s="18" t="s">
        <v>87</v>
      </c>
      <c r="BK983" s="217">
        <f>ROUND(I983*H983,2)</f>
        <v>0</v>
      </c>
      <c r="BL983" s="18" t="s">
        <v>358</v>
      </c>
      <c r="BM983" s="216" t="s">
        <v>1449</v>
      </c>
    </row>
    <row r="984" s="2" customFormat="1" ht="24.15" customHeight="1">
      <c r="A984" s="37"/>
      <c r="B984" s="168"/>
      <c r="C984" s="204" t="s">
        <v>1450</v>
      </c>
      <c r="D984" s="253" t="s">
        <v>285</v>
      </c>
      <c r="E984" s="205" t="s">
        <v>1451</v>
      </c>
      <c r="F984" s="206" t="s">
        <v>1452</v>
      </c>
      <c r="G984" s="207" t="s">
        <v>649</v>
      </c>
      <c r="H984" s="208">
        <v>33</v>
      </c>
      <c r="I984" s="209"/>
      <c r="J984" s="210">
        <f>ROUND(I984*H984,2)</f>
        <v>0</v>
      </c>
      <c r="K984" s="211"/>
      <c r="L984" s="38"/>
      <c r="M984" s="212" t="s">
        <v>1</v>
      </c>
      <c r="N984" s="213" t="s">
        <v>41</v>
      </c>
      <c r="O984" s="81"/>
      <c r="P984" s="214">
        <f>O984*H984</f>
        <v>0</v>
      </c>
      <c r="Q984" s="214">
        <v>9.0000000000000006E-05</v>
      </c>
      <c r="R984" s="214">
        <f>Q984*H984</f>
        <v>0.00297</v>
      </c>
      <c r="S984" s="214">
        <v>0</v>
      </c>
      <c r="T984" s="215">
        <f>S984*H984</f>
        <v>0</v>
      </c>
      <c r="U984" s="37"/>
      <c r="V984" s="37"/>
      <c r="W984" s="37"/>
      <c r="X984" s="37"/>
      <c r="Y984" s="37"/>
      <c r="Z984" s="37"/>
      <c r="AA984" s="37"/>
      <c r="AB984" s="37"/>
      <c r="AC984" s="37"/>
      <c r="AD984" s="37"/>
      <c r="AE984" s="37"/>
      <c r="AR984" s="216" t="s">
        <v>358</v>
      </c>
      <c r="AT984" s="216" t="s">
        <v>285</v>
      </c>
      <c r="AU984" s="216" t="s">
        <v>87</v>
      </c>
      <c r="AY984" s="18" t="s">
        <v>283</v>
      </c>
      <c r="BE984" s="217">
        <f>IF(N984="základná",J984,0)</f>
        <v>0</v>
      </c>
      <c r="BF984" s="217">
        <f>IF(N984="znížená",J984,0)</f>
        <v>0</v>
      </c>
      <c r="BG984" s="217">
        <f>IF(N984="zákl. prenesená",J984,0)</f>
        <v>0</v>
      </c>
      <c r="BH984" s="217">
        <f>IF(N984="zníž. prenesená",J984,0)</f>
        <v>0</v>
      </c>
      <c r="BI984" s="217">
        <f>IF(N984="nulová",J984,0)</f>
        <v>0</v>
      </c>
      <c r="BJ984" s="18" t="s">
        <v>87</v>
      </c>
      <c r="BK984" s="217">
        <f>ROUND(I984*H984,2)</f>
        <v>0</v>
      </c>
      <c r="BL984" s="18" t="s">
        <v>358</v>
      </c>
      <c r="BM984" s="216" t="s">
        <v>1453</v>
      </c>
    </row>
    <row r="985" s="13" customFormat="1">
      <c r="A985" s="13"/>
      <c r="B985" s="218"/>
      <c r="C985" s="13"/>
      <c r="D985" s="219" t="s">
        <v>291</v>
      </c>
      <c r="E985" s="220" t="s">
        <v>1</v>
      </c>
      <c r="F985" s="221" t="s">
        <v>1454</v>
      </c>
      <c r="G985" s="13"/>
      <c r="H985" s="222">
        <v>33</v>
      </c>
      <c r="I985" s="223"/>
      <c r="J985" s="13"/>
      <c r="K985" s="13"/>
      <c r="L985" s="218"/>
      <c r="M985" s="224"/>
      <c r="N985" s="225"/>
      <c r="O985" s="225"/>
      <c r="P985" s="225"/>
      <c r="Q985" s="225"/>
      <c r="R985" s="225"/>
      <c r="S985" s="225"/>
      <c r="T985" s="226"/>
      <c r="U985" s="13"/>
      <c r="V985" s="13"/>
      <c r="W985" s="13"/>
      <c r="X985" s="13"/>
      <c r="Y985" s="13"/>
      <c r="Z985" s="13"/>
      <c r="AA985" s="13"/>
      <c r="AB985" s="13"/>
      <c r="AC985" s="13"/>
      <c r="AD985" s="13"/>
      <c r="AE985" s="13"/>
      <c r="AT985" s="220" t="s">
        <v>291</v>
      </c>
      <c r="AU985" s="220" t="s">
        <v>87</v>
      </c>
      <c r="AV985" s="13" t="s">
        <v>87</v>
      </c>
      <c r="AW985" s="13" t="s">
        <v>31</v>
      </c>
      <c r="AX985" s="13" t="s">
        <v>82</v>
      </c>
      <c r="AY985" s="220" t="s">
        <v>283</v>
      </c>
    </row>
    <row r="986" s="2" customFormat="1" ht="24.15" customHeight="1">
      <c r="A986" s="37"/>
      <c r="B986" s="168"/>
      <c r="C986" s="242" t="s">
        <v>1455</v>
      </c>
      <c r="D986" s="254" t="s">
        <v>582</v>
      </c>
      <c r="E986" s="243" t="s">
        <v>1456</v>
      </c>
      <c r="F986" s="244" t="s">
        <v>1457</v>
      </c>
      <c r="G986" s="245" t="s">
        <v>649</v>
      </c>
      <c r="H986" s="246">
        <v>34.649999999999999</v>
      </c>
      <c r="I986" s="247"/>
      <c r="J986" s="248">
        <f>ROUND(I986*H986,2)</f>
        <v>0</v>
      </c>
      <c r="K986" s="249"/>
      <c r="L986" s="250"/>
      <c r="M986" s="251" t="s">
        <v>1</v>
      </c>
      <c r="N986" s="252" t="s">
        <v>41</v>
      </c>
      <c r="O986" s="81"/>
      <c r="P986" s="214">
        <f>O986*H986</f>
        <v>0</v>
      </c>
      <c r="Q986" s="214">
        <v>0.00020000000000000001</v>
      </c>
      <c r="R986" s="214">
        <f>Q986*H986</f>
        <v>0.0069300000000000004</v>
      </c>
      <c r="S986" s="214">
        <v>0</v>
      </c>
      <c r="T986" s="215">
        <f>S986*H986</f>
        <v>0</v>
      </c>
      <c r="U986" s="37"/>
      <c r="V986" s="37"/>
      <c r="W986" s="37"/>
      <c r="X986" s="37"/>
      <c r="Y986" s="37"/>
      <c r="Z986" s="37"/>
      <c r="AA986" s="37"/>
      <c r="AB986" s="37"/>
      <c r="AC986" s="37"/>
      <c r="AD986" s="37"/>
      <c r="AE986" s="37"/>
      <c r="AR986" s="216" t="s">
        <v>473</v>
      </c>
      <c r="AT986" s="216" t="s">
        <v>582</v>
      </c>
      <c r="AU986" s="216" t="s">
        <v>87</v>
      </c>
      <c r="AY986" s="18" t="s">
        <v>283</v>
      </c>
      <c r="BE986" s="217">
        <f>IF(N986="základná",J986,0)</f>
        <v>0</v>
      </c>
      <c r="BF986" s="217">
        <f>IF(N986="znížená",J986,0)</f>
        <v>0</v>
      </c>
      <c r="BG986" s="217">
        <f>IF(N986="zákl. prenesená",J986,0)</f>
        <v>0</v>
      </c>
      <c r="BH986" s="217">
        <f>IF(N986="zníž. prenesená",J986,0)</f>
        <v>0</v>
      </c>
      <c r="BI986" s="217">
        <f>IF(N986="nulová",J986,0)</f>
        <v>0</v>
      </c>
      <c r="BJ986" s="18" t="s">
        <v>87</v>
      </c>
      <c r="BK986" s="217">
        <f>ROUND(I986*H986,2)</f>
        <v>0</v>
      </c>
      <c r="BL986" s="18" t="s">
        <v>358</v>
      </c>
      <c r="BM986" s="216" t="s">
        <v>1458</v>
      </c>
    </row>
    <row r="987" s="2" customFormat="1" ht="24.15" customHeight="1">
      <c r="A987" s="37"/>
      <c r="B987" s="168"/>
      <c r="C987" s="242" t="s">
        <v>1459</v>
      </c>
      <c r="D987" s="254" t="s">
        <v>582</v>
      </c>
      <c r="E987" s="243" t="s">
        <v>1460</v>
      </c>
      <c r="F987" s="244" t="s">
        <v>1461</v>
      </c>
      <c r="G987" s="245" t="s">
        <v>649</v>
      </c>
      <c r="H987" s="246">
        <v>33</v>
      </c>
      <c r="I987" s="247"/>
      <c r="J987" s="248">
        <f>ROUND(I987*H987,2)</f>
        <v>0</v>
      </c>
      <c r="K987" s="249"/>
      <c r="L987" s="250"/>
      <c r="M987" s="251" t="s">
        <v>1</v>
      </c>
      <c r="N987" s="252" t="s">
        <v>41</v>
      </c>
      <c r="O987" s="81"/>
      <c r="P987" s="214">
        <f>O987*H987</f>
        <v>0</v>
      </c>
      <c r="Q987" s="214">
        <v>0.017600000000000001</v>
      </c>
      <c r="R987" s="214">
        <f>Q987*H987</f>
        <v>0.58079999999999998</v>
      </c>
      <c r="S987" s="214">
        <v>0</v>
      </c>
      <c r="T987" s="215">
        <f>S987*H987</f>
        <v>0</v>
      </c>
      <c r="U987" s="37"/>
      <c r="V987" s="37"/>
      <c r="W987" s="37"/>
      <c r="X987" s="37"/>
      <c r="Y987" s="37"/>
      <c r="Z987" s="37"/>
      <c r="AA987" s="37"/>
      <c r="AB987" s="37"/>
      <c r="AC987" s="37"/>
      <c r="AD987" s="37"/>
      <c r="AE987" s="37"/>
      <c r="AR987" s="216" t="s">
        <v>473</v>
      </c>
      <c r="AT987" s="216" t="s">
        <v>582</v>
      </c>
      <c r="AU987" s="216" t="s">
        <v>87</v>
      </c>
      <c r="AY987" s="18" t="s">
        <v>283</v>
      </c>
      <c r="BE987" s="217">
        <f>IF(N987="základná",J987,0)</f>
        <v>0</v>
      </c>
      <c r="BF987" s="217">
        <f>IF(N987="znížená",J987,0)</f>
        <v>0</v>
      </c>
      <c r="BG987" s="217">
        <f>IF(N987="zákl. prenesená",J987,0)</f>
        <v>0</v>
      </c>
      <c r="BH987" s="217">
        <f>IF(N987="zníž. prenesená",J987,0)</f>
        <v>0</v>
      </c>
      <c r="BI987" s="217">
        <f>IF(N987="nulová",J987,0)</f>
        <v>0</v>
      </c>
      <c r="BJ987" s="18" t="s">
        <v>87</v>
      </c>
      <c r="BK987" s="217">
        <f>ROUND(I987*H987,2)</f>
        <v>0</v>
      </c>
      <c r="BL987" s="18" t="s">
        <v>358</v>
      </c>
      <c r="BM987" s="216" t="s">
        <v>1462</v>
      </c>
    </row>
    <row r="988" s="2" customFormat="1" ht="21.75" customHeight="1">
      <c r="A988" s="37"/>
      <c r="B988" s="168"/>
      <c r="C988" s="204" t="s">
        <v>1463</v>
      </c>
      <c r="D988" s="204" t="s">
        <v>285</v>
      </c>
      <c r="E988" s="205" t="s">
        <v>1464</v>
      </c>
      <c r="F988" s="206" t="s">
        <v>1465</v>
      </c>
      <c r="G988" s="207" t="s">
        <v>649</v>
      </c>
      <c r="H988" s="208">
        <v>268.80000000000001</v>
      </c>
      <c r="I988" s="209"/>
      <c r="J988" s="210">
        <f>ROUND(I988*H988,2)</f>
        <v>0</v>
      </c>
      <c r="K988" s="211"/>
      <c r="L988" s="38"/>
      <c r="M988" s="212" t="s">
        <v>1</v>
      </c>
      <c r="N988" s="213" t="s">
        <v>41</v>
      </c>
      <c r="O988" s="81"/>
      <c r="P988" s="214">
        <f>O988*H988</f>
        <v>0</v>
      </c>
      <c r="Q988" s="214">
        <v>0.000185</v>
      </c>
      <c r="R988" s="214">
        <f>Q988*H988</f>
        <v>0.049728000000000001</v>
      </c>
      <c r="S988" s="214">
        <v>0</v>
      </c>
      <c r="T988" s="215">
        <f>S988*H988</f>
        <v>0</v>
      </c>
      <c r="U988" s="37"/>
      <c r="V988" s="37"/>
      <c r="W988" s="37"/>
      <c r="X988" s="37"/>
      <c r="Y988" s="37"/>
      <c r="Z988" s="37"/>
      <c r="AA988" s="37"/>
      <c r="AB988" s="37"/>
      <c r="AC988" s="37"/>
      <c r="AD988" s="37"/>
      <c r="AE988" s="37"/>
      <c r="AR988" s="216" t="s">
        <v>358</v>
      </c>
      <c r="AT988" s="216" t="s">
        <v>285</v>
      </c>
      <c r="AU988" s="216" t="s">
        <v>87</v>
      </c>
      <c r="AY988" s="18" t="s">
        <v>283</v>
      </c>
      <c r="BE988" s="217">
        <f>IF(N988="základná",J988,0)</f>
        <v>0</v>
      </c>
      <c r="BF988" s="217">
        <f>IF(N988="znížená",J988,0)</f>
        <v>0</v>
      </c>
      <c r="BG988" s="217">
        <f>IF(N988="zákl. prenesená",J988,0)</f>
        <v>0</v>
      </c>
      <c r="BH988" s="217">
        <f>IF(N988="zníž. prenesená",J988,0)</f>
        <v>0</v>
      </c>
      <c r="BI988" s="217">
        <f>IF(N988="nulová",J988,0)</f>
        <v>0</v>
      </c>
      <c r="BJ988" s="18" t="s">
        <v>87</v>
      </c>
      <c r="BK988" s="217">
        <f>ROUND(I988*H988,2)</f>
        <v>0</v>
      </c>
      <c r="BL988" s="18" t="s">
        <v>358</v>
      </c>
      <c r="BM988" s="216" t="s">
        <v>1466</v>
      </c>
    </row>
    <row r="989" s="13" customFormat="1">
      <c r="A989" s="13"/>
      <c r="B989" s="218"/>
      <c r="C989" s="13"/>
      <c r="D989" s="219" t="s">
        <v>291</v>
      </c>
      <c r="E989" s="220" t="s">
        <v>1</v>
      </c>
      <c r="F989" s="221" t="s">
        <v>1467</v>
      </c>
      <c r="G989" s="13"/>
      <c r="H989" s="222">
        <v>44.700000000000003</v>
      </c>
      <c r="I989" s="223"/>
      <c r="J989" s="13"/>
      <c r="K989" s="13"/>
      <c r="L989" s="218"/>
      <c r="M989" s="224"/>
      <c r="N989" s="225"/>
      <c r="O989" s="225"/>
      <c r="P989" s="225"/>
      <c r="Q989" s="225"/>
      <c r="R989" s="225"/>
      <c r="S989" s="225"/>
      <c r="T989" s="226"/>
      <c r="U989" s="13"/>
      <c r="V989" s="13"/>
      <c r="W989" s="13"/>
      <c r="X989" s="13"/>
      <c r="Y989" s="13"/>
      <c r="Z989" s="13"/>
      <c r="AA989" s="13"/>
      <c r="AB989" s="13"/>
      <c r="AC989" s="13"/>
      <c r="AD989" s="13"/>
      <c r="AE989" s="13"/>
      <c r="AT989" s="220" t="s">
        <v>291</v>
      </c>
      <c r="AU989" s="220" t="s">
        <v>87</v>
      </c>
      <c r="AV989" s="13" t="s">
        <v>87</v>
      </c>
      <c r="AW989" s="13" t="s">
        <v>31</v>
      </c>
      <c r="AX989" s="13" t="s">
        <v>75</v>
      </c>
      <c r="AY989" s="220" t="s">
        <v>283</v>
      </c>
    </row>
    <row r="990" s="13" customFormat="1">
      <c r="A990" s="13"/>
      <c r="B990" s="218"/>
      <c r="C990" s="13"/>
      <c r="D990" s="219" t="s">
        <v>291</v>
      </c>
      <c r="E990" s="220" t="s">
        <v>1</v>
      </c>
      <c r="F990" s="221" t="s">
        <v>1468</v>
      </c>
      <c r="G990" s="13"/>
      <c r="H990" s="222">
        <v>224.09999999999999</v>
      </c>
      <c r="I990" s="223"/>
      <c r="J990" s="13"/>
      <c r="K990" s="13"/>
      <c r="L990" s="218"/>
      <c r="M990" s="224"/>
      <c r="N990" s="225"/>
      <c r="O990" s="225"/>
      <c r="P990" s="225"/>
      <c r="Q990" s="225"/>
      <c r="R990" s="225"/>
      <c r="S990" s="225"/>
      <c r="T990" s="226"/>
      <c r="U990" s="13"/>
      <c r="V990" s="13"/>
      <c r="W990" s="13"/>
      <c r="X990" s="13"/>
      <c r="Y990" s="13"/>
      <c r="Z990" s="13"/>
      <c r="AA990" s="13"/>
      <c r="AB990" s="13"/>
      <c r="AC990" s="13"/>
      <c r="AD990" s="13"/>
      <c r="AE990" s="13"/>
      <c r="AT990" s="220" t="s">
        <v>291</v>
      </c>
      <c r="AU990" s="220" t="s">
        <v>87</v>
      </c>
      <c r="AV990" s="13" t="s">
        <v>87</v>
      </c>
      <c r="AW990" s="13" t="s">
        <v>31</v>
      </c>
      <c r="AX990" s="13" t="s">
        <v>75</v>
      </c>
      <c r="AY990" s="220" t="s">
        <v>283</v>
      </c>
    </row>
    <row r="991" s="14" customFormat="1">
      <c r="A991" s="14"/>
      <c r="B991" s="227"/>
      <c r="C991" s="14"/>
      <c r="D991" s="219" t="s">
        <v>291</v>
      </c>
      <c r="E991" s="228" t="s">
        <v>1</v>
      </c>
      <c r="F991" s="229" t="s">
        <v>293</v>
      </c>
      <c r="G991" s="14"/>
      <c r="H991" s="230">
        <v>268.80000000000001</v>
      </c>
      <c r="I991" s="231"/>
      <c r="J991" s="14"/>
      <c r="K991" s="14"/>
      <c r="L991" s="227"/>
      <c r="M991" s="232"/>
      <c r="N991" s="233"/>
      <c r="O991" s="233"/>
      <c r="P991" s="233"/>
      <c r="Q991" s="233"/>
      <c r="R991" s="233"/>
      <c r="S991" s="233"/>
      <c r="T991" s="234"/>
      <c r="U991" s="14"/>
      <c r="V991" s="14"/>
      <c r="W991" s="14"/>
      <c r="X991" s="14"/>
      <c r="Y991" s="14"/>
      <c r="Z991" s="14"/>
      <c r="AA991" s="14"/>
      <c r="AB991" s="14"/>
      <c r="AC991" s="14"/>
      <c r="AD991" s="14"/>
      <c r="AE991" s="14"/>
      <c r="AT991" s="228" t="s">
        <v>291</v>
      </c>
      <c r="AU991" s="228" t="s">
        <v>87</v>
      </c>
      <c r="AV991" s="14" t="s">
        <v>289</v>
      </c>
      <c r="AW991" s="14" t="s">
        <v>31</v>
      </c>
      <c r="AX991" s="14" t="s">
        <v>82</v>
      </c>
      <c r="AY991" s="228" t="s">
        <v>283</v>
      </c>
    </row>
    <row r="992" s="2" customFormat="1" ht="21.75" customHeight="1">
      <c r="A992" s="37"/>
      <c r="B992" s="168"/>
      <c r="C992" s="242" t="s">
        <v>1469</v>
      </c>
      <c r="D992" s="242" t="s">
        <v>582</v>
      </c>
      <c r="E992" s="243" t="s">
        <v>1470</v>
      </c>
      <c r="F992" s="244" t="s">
        <v>1471</v>
      </c>
      <c r="G992" s="245" t="s">
        <v>649</v>
      </c>
      <c r="H992" s="246">
        <v>268.80000000000001</v>
      </c>
      <c r="I992" s="247"/>
      <c r="J992" s="248">
        <f>ROUND(I992*H992,2)</f>
        <v>0</v>
      </c>
      <c r="K992" s="249"/>
      <c r="L992" s="250"/>
      <c r="M992" s="251" t="s">
        <v>1</v>
      </c>
      <c r="N992" s="252" t="s">
        <v>41</v>
      </c>
      <c r="O992" s="81"/>
      <c r="P992" s="214">
        <f>O992*H992</f>
        <v>0</v>
      </c>
      <c r="Q992" s="214">
        <v>0.020299999999999999</v>
      </c>
      <c r="R992" s="214">
        <f>Q992*H992</f>
        <v>5.4566400000000002</v>
      </c>
      <c r="S992" s="214">
        <v>0</v>
      </c>
      <c r="T992" s="215">
        <f>S992*H992</f>
        <v>0</v>
      </c>
      <c r="U992" s="37"/>
      <c r="V992" s="37"/>
      <c r="W992" s="37"/>
      <c r="X992" s="37"/>
      <c r="Y992" s="37"/>
      <c r="Z992" s="37"/>
      <c r="AA992" s="37"/>
      <c r="AB992" s="37"/>
      <c r="AC992" s="37"/>
      <c r="AD992" s="37"/>
      <c r="AE992" s="37"/>
      <c r="AR992" s="216" t="s">
        <v>473</v>
      </c>
      <c r="AT992" s="216" t="s">
        <v>582</v>
      </c>
      <c r="AU992" s="216" t="s">
        <v>87</v>
      </c>
      <c r="AY992" s="18" t="s">
        <v>283</v>
      </c>
      <c r="BE992" s="217">
        <f>IF(N992="základná",J992,0)</f>
        <v>0</v>
      </c>
      <c r="BF992" s="217">
        <f>IF(N992="znížená",J992,0)</f>
        <v>0</v>
      </c>
      <c r="BG992" s="217">
        <f>IF(N992="zákl. prenesená",J992,0)</f>
        <v>0</v>
      </c>
      <c r="BH992" s="217">
        <f>IF(N992="zníž. prenesená",J992,0)</f>
        <v>0</v>
      </c>
      <c r="BI992" s="217">
        <f>IF(N992="nulová",J992,0)</f>
        <v>0</v>
      </c>
      <c r="BJ992" s="18" t="s">
        <v>87</v>
      </c>
      <c r="BK992" s="217">
        <f>ROUND(I992*H992,2)</f>
        <v>0</v>
      </c>
      <c r="BL992" s="18" t="s">
        <v>358</v>
      </c>
      <c r="BM992" s="216" t="s">
        <v>1472</v>
      </c>
    </row>
    <row r="993" s="13" customFormat="1">
      <c r="A993" s="13"/>
      <c r="B993" s="218"/>
      <c r="C993" s="13"/>
      <c r="D993" s="219" t="s">
        <v>291</v>
      </c>
      <c r="E993" s="220" t="s">
        <v>1</v>
      </c>
      <c r="F993" s="221" t="s">
        <v>1473</v>
      </c>
      <c r="G993" s="13"/>
      <c r="H993" s="222">
        <v>268.80000000000001</v>
      </c>
      <c r="I993" s="223"/>
      <c r="J993" s="13"/>
      <c r="K993" s="13"/>
      <c r="L993" s="218"/>
      <c r="M993" s="224"/>
      <c r="N993" s="225"/>
      <c r="O993" s="225"/>
      <c r="P993" s="225"/>
      <c r="Q993" s="225"/>
      <c r="R993" s="225"/>
      <c r="S993" s="225"/>
      <c r="T993" s="226"/>
      <c r="U993" s="13"/>
      <c r="V993" s="13"/>
      <c r="W993" s="13"/>
      <c r="X993" s="13"/>
      <c r="Y993" s="13"/>
      <c r="Z993" s="13"/>
      <c r="AA993" s="13"/>
      <c r="AB993" s="13"/>
      <c r="AC993" s="13"/>
      <c r="AD993" s="13"/>
      <c r="AE993" s="13"/>
      <c r="AT993" s="220" t="s">
        <v>291</v>
      </c>
      <c r="AU993" s="220" t="s">
        <v>87</v>
      </c>
      <c r="AV993" s="13" t="s">
        <v>87</v>
      </c>
      <c r="AW993" s="13" t="s">
        <v>31</v>
      </c>
      <c r="AX993" s="13" t="s">
        <v>82</v>
      </c>
      <c r="AY993" s="220" t="s">
        <v>283</v>
      </c>
    </row>
    <row r="994" s="2" customFormat="1" ht="24.15" customHeight="1">
      <c r="A994" s="37"/>
      <c r="B994" s="168"/>
      <c r="C994" s="204" t="s">
        <v>1474</v>
      </c>
      <c r="D994" s="204" t="s">
        <v>285</v>
      </c>
      <c r="E994" s="205" t="s">
        <v>1475</v>
      </c>
      <c r="F994" s="206" t="s">
        <v>1476</v>
      </c>
      <c r="G994" s="207" t="s">
        <v>288</v>
      </c>
      <c r="H994" s="208">
        <v>55.549999999999997</v>
      </c>
      <c r="I994" s="209"/>
      <c r="J994" s="210">
        <f>ROUND(I994*H994,2)</f>
        <v>0</v>
      </c>
      <c r="K994" s="211"/>
      <c r="L994" s="38"/>
      <c r="M994" s="212" t="s">
        <v>1</v>
      </c>
      <c r="N994" s="213" t="s">
        <v>41</v>
      </c>
      <c r="O994" s="81"/>
      <c r="P994" s="214">
        <f>O994*H994</f>
        <v>0</v>
      </c>
      <c r="Q994" s="214">
        <v>0</v>
      </c>
      <c r="R994" s="214">
        <f>Q994*H994</f>
        <v>0</v>
      </c>
      <c r="S994" s="214">
        <v>0</v>
      </c>
      <c r="T994" s="215">
        <f>S994*H994</f>
        <v>0</v>
      </c>
      <c r="U994" s="37"/>
      <c r="V994" s="37"/>
      <c r="W994" s="37"/>
      <c r="X994" s="37"/>
      <c r="Y994" s="37"/>
      <c r="Z994" s="37"/>
      <c r="AA994" s="37"/>
      <c r="AB994" s="37"/>
      <c r="AC994" s="37"/>
      <c r="AD994" s="37"/>
      <c r="AE994" s="37"/>
      <c r="AR994" s="216" t="s">
        <v>358</v>
      </c>
      <c r="AT994" s="216" t="s">
        <v>285</v>
      </c>
      <c r="AU994" s="216" t="s">
        <v>87</v>
      </c>
      <c r="AY994" s="18" t="s">
        <v>283</v>
      </c>
      <c r="BE994" s="217">
        <f>IF(N994="základná",J994,0)</f>
        <v>0</v>
      </c>
      <c r="BF994" s="217">
        <f>IF(N994="znížená",J994,0)</f>
        <v>0</v>
      </c>
      <c r="BG994" s="217">
        <f>IF(N994="zákl. prenesená",J994,0)</f>
        <v>0</v>
      </c>
      <c r="BH994" s="217">
        <f>IF(N994="zníž. prenesená",J994,0)</f>
        <v>0</v>
      </c>
      <c r="BI994" s="217">
        <f>IF(N994="nulová",J994,0)</f>
        <v>0</v>
      </c>
      <c r="BJ994" s="18" t="s">
        <v>87</v>
      </c>
      <c r="BK994" s="217">
        <f>ROUND(I994*H994,2)</f>
        <v>0</v>
      </c>
      <c r="BL994" s="18" t="s">
        <v>358</v>
      </c>
      <c r="BM994" s="216" t="s">
        <v>1477</v>
      </c>
    </row>
    <row r="995" s="13" customFormat="1">
      <c r="A995" s="13"/>
      <c r="B995" s="218"/>
      <c r="C995" s="13"/>
      <c r="D995" s="219" t="s">
        <v>291</v>
      </c>
      <c r="E995" s="220" t="s">
        <v>1</v>
      </c>
      <c r="F995" s="221" t="s">
        <v>1478</v>
      </c>
      <c r="G995" s="13"/>
      <c r="H995" s="222">
        <v>55.549999999999997</v>
      </c>
      <c r="I995" s="223"/>
      <c r="J995" s="13"/>
      <c r="K995" s="13"/>
      <c r="L995" s="218"/>
      <c r="M995" s="224"/>
      <c r="N995" s="225"/>
      <c r="O995" s="225"/>
      <c r="P995" s="225"/>
      <c r="Q995" s="225"/>
      <c r="R995" s="225"/>
      <c r="S995" s="225"/>
      <c r="T995" s="226"/>
      <c r="U995" s="13"/>
      <c r="V995" s="13"/>
      <c r="W995" s="13"/>
      <c r="X995" s="13"/>
      <c r="Y995" s="13"/>
      <c r="Z995" s="13"/>
      <c r="AA995" s="13"/>
      <c r="AB995" s="13"/>
      <c r="AC995" s="13"/>
      <c r="AD995" s="13"/>
      <c r="AE995" s="13"/>
      <c r="AT995" s="220" t="s">
        <v>291</v>
      </c>
      <c r="AU995" s="220" t="s">
        <v>87</v>
      </c>
      <c r="AV995" s="13" t="s">
        <v>87</v>
      </c>
      <c r="AW995" s="13" t="s">
        <v>31</v>
      </c>
      <c r="AX995" s="13" t="s">
        <v>82</v>
      </c>
      <c r="AY995" s="220" t="s">
        <v>283</v>
      </c>
    </row>
    <row r="996" s="2" customFormat="1" ht="24.15" customHeight="1">
      <c r="A996" s="37"/>
      <c r="B996" s="168"/>
      <c r="C996" s="242" t="s">
        <v>1479</v>
      </c>
      <c r="D996" s="242" t="s">
        <v>582</v>
      </c>
      <c r="E996" s="243" t="s">
        <v>1480</v>
      </c>
      <c r="F996" s="244" t="s">
        <v>1481</v>
      </c>
      <c r="G996" s="245" t="s">
        <v>288</v>
      </c>
      <c r="H996" s="246">
        <v>63.883000000000003</v>
      </c>
      <c r="I996" s="247"/>
      <c r="J996" s="248">
        <f>ROUND(I996*H996,2)</f>
        <v>0</v>
      </c>
      <c r="K996" s="249"/>
      <c r="L996" s="250"/>
      <c r="M996" s="251" t="s">
        <v>1</v>
      </c>
      <c r="N996" s="252" t="s">
        <v>41</v>
      </c>
      <c r="O996" s="81"/>
      <c r="P996" s="214">
        <f>O996*H996</f>
        <v>0</v>
      </c>
      <c r="Q996" s="214">
        <v>2.0000000000000002E-05</v>
      </c>
      <c r="R996" s="214">
        <f>Q996*H996</f>
        <v>0.0012776600000000001</v>
      </c>
      <c r="S996" s="214">
        <v>0</v>
      </c>
      <c r="T996" s="215">
        <f>S996*H996</f>
        <v>0</v>
      </c>
      <c r="U996" s="37"/>
      <c r="V996" s="37"/>
      <c r="W996" s="37"/>
      <c r="X996" s="37"/>
      <c r="Y996" s="37"/>
      <c r="Z996" s="37"/>
      <c r="AA996" s="37"/>
      <c r="AB996" s="37"/>
      <c r="AC996" s="37"/>
      <c r="AD996" s="37"/>
      <c r="AE996" s="37"/>
      <c r="AR996" s="216" t="s">
        <v>473</v>
      </c>
      <c r="AT996" s="216" t="s">
        <v>582</v>
      </c>
      <c r="AU996" s="216" t="s">
        <v>87</v>
      </c>
      <c r="AY996" s="18" t="s">
        <v>283</v>
      </c>
      <c r="BE996" s="217">
        <f>IF(N996="základná",J996,0)</f>
        <v>0</v>
      </c>
      <c r="BF996" s="217">
        <f>IF(N996="znížená",J996,0)</f>
        <v>0</v>
      </c>
      <c r="BG996" s="217">
        <f>IF(N996="zákl. prenesená",J996,0)</f>
        <v>0</v>
      </c>
      <c r="BH996" s="217">
        <f>IF(N996="zníž. prenesená",J996,0)</f>
        <v>0</v>
      </c>
      <c r="BI996" s="217">
        <f>IF(N996="nulová",J996,0)</f>
        <v>0</v>
      </c>
      <c r="BJ996" s="18" t="s">
        <v>87</v>
      </c>
      <c r="BK996" s="217">
        <f>ROUND(I996*H996,2)</f>
        <v>0</v>
      </c>
      <c r="BL996" s="18" t="s">
        <v>358</v>
      </c>
      <c r="BM996" s="216" t="s">
        <v>1482</v>
      </c>
    </row>
    <row r="997" s="13" customFormat="1">
      <c r="A997" s="13"/>
      <c r="B997" s="218"/>
      <c r="C997" s="13"/>
      <c r="D997" s="219" t="s">
        <v>291</v>
      </c>
      <c r="E997" s="13"/>
      <c r="F997" s="221" t="s">
        <v>1483</v>
      </c>
      <c r="G997" s="13"/>
      <c r="H997" s="222">
        <v>63.883000000000003</v>
      </c>
      <c r="I997" s="223"/>
      <c r="J997" s="13"/>
      <c r="K997" s="13"/>
      <c r="L997" s="218"/>
      <c r="M997" s="224"/>
      <c r="N997" s="225"/>
      <c r="O997" s="225"/>
      <c r="P997" s="225"/>
      <c r="Q997" s="225"/>
      <c r="R997" s="225"/>
      <c r="S997" s="225"/>
      <c r="T997" s="226"/>
      <c r="U997" s="13"/>
      <c r="V997" s="13"/>
      <c r="W997" s="13"/>
      <c r="X997" s="13"/>
      <c r="Y997" s="13"/>
      <c r="Z997" s="13"/>
      <c r="AA997" s="13"/>
      <c r="AB997" s="13"/>
      <c r="AC997" s="13"/>
      <c r="AD997" s="13"/>
      <c r="AE997" s="13"/>
      <c r="AT997" s="220" t="s">
        <v>291</v>
      </c>
      <c r="AU997" s="220" t="s">
        <v>87</v>
      </c>
      <c r="AV997" s="13" t="s">
        <v>87</v>
      </c>
      <c r="AW997" s="13" t="s">
        <v>3</v>
      </c>
      <c r="AX997" s="13" t="s">
        <v>82</v>
      </c>
      <c r="AY997" s="220" t="s">
        <v>283</v>
      </c>
    </row>
    <row r="998" s="2" customFormat="1" ht="24.15" customHeight="1">
      <c r="A998" s="37"/>
      <c r="B998" s="168"/>
      <c r="C998" s="204" t="s">
        <v>1484</v>
      </c>
      <c r="D998" s="204" t="s">
        <v>285</v>
      </c>
      <c r="E998" s="205" t="s">
        <v>1485</v>
      </c>
      <c r="F998" s="206" t="s">
        <v>1486</v>
      </c>
      <c r="G998" s="207" t="s">
        <v>649</v>
      </c>
      <c r="H998" s="208">
        <v>6</v>
      </c>
      <c r="I998" s="209"/>
      <c r="J998" s="210">
        <f>ROUND(I998*H998,2)</f>
        <v>0</v>
      </c>
      <c r="K998" s="211"/>
      <c r="L998" s="38"/>
      <c r="M998" s="212" t="s">
        <v>1</v>
      </c>
      <c r="N998" s="213" t="s">
        <v>41</v>
      </c>
      <c r="O998" s="81"/>
      <c r="P998" s="214">
        <f>O998*H998</f>
        <v>0</v>
      </c>
      <c r="Q998" s="214">
        <v>0.00042999999999999999</v>
      </c>
      <c r="R998" s="214">
        <f>Q998*H998</f>
        <v>0.0025799999999999998</v>
      </c>
      <c r="S998" s="214">
        <v>0</v>
      </c>
      <c r="T998" s="215">
        <f>S998*H998</f>
        <v>0</v>
      </c>
      <c r="U998" s="37"/>
      <c r="V998" s="37"/>
      <c r="W998" s="37"/>
      <c r="X998" s="37"/>
      <c r="Y998" s="37"/>
      <c r="Z998" s="37"/>
      <c r="AA998" s="37"/>
      <c r="AB998" s="37"/>
      <c r="AC998" s="37"/>
      <c r="AD998" s="37"/>
      <c r="AE998" s="37"/>
      <c r="AR998" s="216" t="s">
        <v>358</v>
      </c>
      <c r="AT998" s="216" t="s">
        <v>285</v>
      </c>
      <c r="AU998" s="216" t="s">
        <v>87</v>
      </c>
      <c r="AY998" s="18" t="s">
        <v>283</v>
      </c>
      <c r="BE998" s="217">
        <f>IF(N998="základná",J998,0)</f>
        <v>0</v>
      </c>
      <c r="BF998" s="217">
        <f>IF(N998="znížená",J998,0)</f>
        <v>0</v>
      </c>
      <c r="BG998" s="217">
        <f>IF(N998="zákl. prenesená",J998,0)</f>
        <v>0</v>
      </c>
      <c r="BH998" s="217">
        <f>IF(N998="zníž. prenesená",J998,0)</f>
        <v>0</v>
      </c>
      <c r="BI998" s="217">
        <f>IF(N998="nulová",J998,0)</f>
        <v>0</v>
      </c>
      <c r="BJ998" s="18" t="s">
        <v>87</v>
      </c>
      <c r="BK998" s="217">
        <f>ROUND(I998*H998,2)</f>
        <v>0</v>
      </c>
      <c r="BL998" s="18" t="s">
        <v>358</v>
      </c>
      <c r="BM998" s="216" t="s">
        <v>1487</v>
      </c>
    </row>
    <row r="999" s="13" customFormat="1">
      <c r="A999" s="13"/>
      <c r="B999" s="218"/>
      <c r="C999" s="13"/>
      <c r="D999" s="219" t="s">
        <v>291</v>
      </c>
      <c r="E999" s="220" t="s">
        <v>1</v>
      </c>
      <c r="F999" s="221" t="s">
        <v>1488</v>
      </c>
      <c r="G999" s="13"/>
      <c r="H999" s="222">
        <v>6</v>
      </c>
      <c r="I999" s="223"/>
      <c r="J999" s="13"/>
      <c r="K999" s="13"/>
      <c r="L999" s="218"/>
      <c r="M999" s="224"/>
      <c r="N999" s="225"/>
      <c r="O999" s="225"/>
      <c r="P999" s="225"/>
      <c r="Q999" s="225"/>
      <c r="R999" s="225"/>
      <c r="S999" s="225"/>
      <c r="T999" s="226"/>
      <c r="U999" s="13"/>
      <c r="V999" s="13"/>
      <c r="W999" s="13"/>
      <c r="X999" s="13"/>
      <c r="Y999" s="13"/>
      <c r="Z999" s="13"/>
      <c r="AA999" s="13"/>
      <c r="AB999" s="13"/>
      <c r="AC999" s="13"/>
      <c r="AD999" s="13"/>
      <c r="AE999" s="13"/>
      <c r="AT999" s="220" t="s">
        <v>291</v>
      </c>
      <c r="AU999" s="220" t="s">
        <v>87</v>
      </c>
      <c r="AV999" s="13" t="s">
        <v>87</v>
      </c>
      <c r="AW999" s="13" t="s">
        <v>31</v>
      </c>
      <c r="AX999" s="13" t="s">
        <v>82</v>
      </c>
      <c r="AY999" s="220" t="s">
        <v>283</v>
      </c>
    </row>
    <row r="1000" s="2" customFormat="1" ht="24.15" customHeight="1">
      <c r="A1000" s="37"/>
      <c r="B1000" s="168"/>
      <c r="C1000" s="242" t="s">
        <v>1489</v>
      </c>
      <c r="D1000" s="242" t="s">
        <v>582</v>
      </c>
      <c r="E1000" s="243" t="s">
        <v>1490</v>
      </c>
      <c r="F1000" s="244" t="s">
        <v>1491</v>
      </c>
      <c r="G1000" s="245" t="s">
        <v>373</v>
      </c>
      <c r="H1000" s="246">
        <v>1</v>
      </c>
      <c r="I1000" s="247"/>
      <c r="J1000" s="248">
        <f>ROUND(I1000*H1000,2)</f>
        <v>0</v>
      </c>
      <c r="K1000" s="249"/>
      <c r="L1000" s="250"/>
      <c r="M1000" s="251" t="s">
        <v>1</v>
      </c>
      <c r="N1000" s="252" t="s">
        <v>41</v>
      </c>
      <c r="O1000" s="81"/>
      <c r="P1000" s="214">
        <f>O1000*H1000</f>
        <v>0</v>
      </c>
      <c r="Q1000" s="214">
        <v>0.079089999999999994</v>
      </c>
      <c r="R1000" s="214">
        <f>Q1000*H1000</f>
        <v>0.079089999999999994</v>
      </c>
      <c r="S1000" s="214">
        <v>0</v>
      </c>
      <c r="T1000" s="215">
        <f>S1000*H1000</f>
        <v>0</v>
      </c>
      <c r="U1000" s="37"/>
      <c r="V1000" s="37"/>
      <c r="W1000" s="37"/>
      <c r="X1000" s="37"/>
      <c r="Y1000" s="37"/>
      <c r="Z1000" s="37"/>
      <c r="AA1000" s="37"/>
      <c r="AB1000" s="37"/>
      <c r="AC1000" s="37"/>
      <c r="AD1000" s="37"/>
      <c r="AE1000" s="37"/>
      <c r="AR1000" s="216" t="s">
        <v>473</v>
      </c>
      <c r="AT1000" s="216" t="s">
        <v>582</v>
      </c>
      <c r="AU1000" s="216" t="s">
        <v>87</v>
      </c>
      <c r="AY1000" s="18" t="s">
        <v>283</v>
      </c>
      <c r="BE1000" s="217">
        <f>IF(N1000="základná",J1000,0)</f>
        <v>0</v>
      </c>
      <c r="BF1000" s="217">
        <f>IF(N1000="znížená",J1000,0)</f>
        <v>0</v>
      </c>
      <c r="BG1000" s="217">
        <f>IF(N1000="zákl. prenesená",J1000,0)</f>
        <v>0</v>
      </c>
      <c r="BH1000" s="217">
        <f>IF(N1000="zníž. prenesená",J1000,0)</f>
        <v>0</v>
      </c>
      <c r="BI1000" s="217">
        <f>IF(N1000="nulová",J1000,0)</f>
        <v>0</v>
      </c>
      <c r="BJ1000" s="18" t="s">
        <v>87</v>
      </c>
      <c r="BK1000" s="217">
        <f>ROUND(I1000*H1000,2)</f>
        <v>0</v>
      </c>
      <c r="BL1000" s="18" t="s">
        <v>358</v>
      </c>
      <c r="BM1000" s="216" t="s">
        <v>1492</v>
      </c>
    </row>
    <row r="1001" s="2" customFormat="1" ht="16.5" customHeight="1">
      <c r="A1001" s="37"/>
      <c r="B1001" s="168"/>
      <c r="C1001" s="204" t="s">
        <v>1493</v>
      </c>
      <c r="D1001" s="204" t="s">
        <v>285</v>
      </c>
      <c r="E1001" s="205" t="s">
        <v>1494</v>
      </c>
      <c r="F1001" s="206" t="s">
        <v>1495</v>
      </c>
      <c r="G1001" s="207" t="s">
        <v>373</v>
      </c>
      <c r="H1001" s="208">
        <v>279</v>
      </c>
      <c r="I1001" s="209"/>
      <c r="J1001" s="210">
        <f>ROUND(I1001*H1001,2)</f>
        <v>0</v>
      </c>
      <c r="K1001" s="211"/>
      <c r="L1001" s="38"/>
      <c r="M1001" s="212" t="s">
        <v>1</v>
      </c>
      <c r="N1001" s="213" t="s">
        <v>41</v>
      </c>
      <c r="O1001" s="81"/>
      <c r="P1001" s="214">
        <f>O1001*H1001</f>
        <v>0</v>
      </c>
      <c r="Q1001" s="214">
        <v>0</v>
      </c>
      <c r="R1001" s="214">
        <f>Q1001*H1001</f>
        <v>0</v>
      </c>
      <c r="S1001" s="214">
        <v>0</v>
      </c>
      <c r="T1001" s="215">
        <f>S1001*H1001</f>
        <v>0</v>
      </c>
      <c r="U1001" s="37"/>
      <c r="V1001" s="37"/>
      <c r="W1001" s="37"/>
      <c r="X1001" s="37"/>
      <c r="Y1001" s="37"/>
      <c r="Z1001" s="37"/>
      <c r="AA1001" s="37"/>
      <c r="AB1001" s="37"/>
      <c r="AC1001" s="37"/>
      <c r="AD1001" s="37"/>
      <c r="AE1001" s="37"/>
      <c r="AR1001" s="216" t="s">
        <v>358</v>
      </c>
      <c r="AT1001" s="216" t="s">
        <v>285</v>
      </c>
      <c r="AU1001" s="216" t="s">
        <v>87</v>
      </c>
      <c r="AY1001" s="18" t="s">
        <v>283</v>
      </c>
      <c r="BE1001" s="217">
        <f>IF(N1001="základná",J1001,0)</f>
        <v>0</v>
      </c>
      <c r="BF1001" s="217">
        <f>IF(N1001="znížená",J1001,0)</f>
        <v>0</v>
      </c>
      <c r="BG1001" s="217">
        <f>IF(N1001="zákl. prenesená",J1001,0)</f>
        <v>0</v>
      </c>
      <c r="BH1001" s="217">
        <f>IF(N1001="zníž. prenesená",J1001,0)</f>
        <v>0</v>
      </c>
      <c r="BI1001" s="217">
        <f>IF(N1001="nulová",J1001,0)</f>
        <v>0</v>
      </c>
      <c r="BJ1001" s="18" t="s">
        <v>87</v>
      </c>
      <c r="BK1001" s="217">
        <f>ROUND(I1001*H1001,2)</f>
        <v>0</v>
      </c>
      <c r="BL1001" s="18" t="s">
        <v>358</v>
      </c>
      <c r="BM1001" s="216" t="s">
        <v>1496</v>
      </c>
    </row>
    <row r="1002" s="13" customFormat="1">
      <c r="A1002" s="13"/>
      <c r="B1002" s="218"/>
      <c r="C1002" s="13"/>
      <c r="D1002" s="219" t="s">
        <v>291</v>
      </c>
      <c r="E1002" s="220" t="s">
        <v>1</v>
      </c>
      <c r="F1002" s="221" t="s">
        <v>1497</v>
      </c>
      <c r="G1002" s="13"/>
      <c r="H1002" s="222">
        <v>279</v>
      </c>
      <c r="I1002" s="223"/>
      <c r="J1002" s="13"/>
      <c r="K1002" s="13"/>
      <c r="L1002" s="218"/>
      <c r="M1002" s="224"/>
      <c r="N1002" s="225"/>
      <c r="O1002" s="225"/>
      <c r="P1002" s="225"/>
      <c r="Q1002" s="225"/>
      <c r="R1002" s="225"/>
      <c r="S1002" s="225"/>
      <c r="T1002" s="226"/>
      <c r="U1002" s="13"/>
      <c r="V1002" s="13"/>
      <c r="W1002" s="13"/>
      <c r="X1002" s="13"/>
      <c r="Y1002" s="13"/>
      <c r="Z1002" s="13"/>
      <c r="AA1002" s="13"/>
      <c r="AB1002" s="13"/>
      <c r="AC1002" s="13"/>
      <c r="AD1002" s="13"/>
      <c r="AE1002" s="13"/>
      <c r="AT1002" s="220" t="s">
        <v>291</v>
      </c>
      <c r="AU1002" s="220" t="s">
        <v>87</v>
      </c>
      <c r="AV1002" s="13" t="s">
        <v>87</v>
      </c>
      <c r="AW1002" s="13" t="s">
        <v>31</v>
      </c>
      <c r="AX1002" s="13" t="s">
        <v>82</v>
      </c>
      <c r="AY1002" s="220" t="s">
        <v>283</v>
      </c>
    </row>
    <row r="1003" s="2" customFormat="1" ht="24.15" customHeight="1">
      <c r="A1003" s="37"/>
      <c r="B1003" s="168"/>
      <c r="C1003" s="242" t="s">
        <v>1498</v>
      </c>
      <c r="D1003" s="242" t="s">
        <v>582</v>
      </c>
      <c r="E1003" s="243" t="s">
        <v>1499</v>
      </c>
      <c r="F1003" s="244" t="s">
        <v>1500</v>
      </c>
      <c r="G1003" s="245" t="s">
        <v>373</v>
      </c>
      <c r="H1003" s="246">
        <v>278</v>
      </c>
      <c r="I1003" s="247"/>
      <c r="J1003" s="248">
        <f>ROUND(I1003*H1003,2)</f>
        <v>0</v>
      </c>
      <c r="K1003" s="249"/>
      <c r="L1003" s="250"/>
      <c r="M1003" s="251" t="s">
        <v>1</v>
      </c>
      <c r="N1003" s="252" t="s">
        <v>41</v>
      </c>
      <c r="O1003" s="81"/>
      <c r="P1003" s="214">
        <f>O1003*H1003</f>
        <v>0</v>
      </c>
      <c r="Q1003" s="214">
        <v>0.0018799999999999999</v>
      </c>
      <c r="R1003" s="214">
        <f>Q1003*H1003</f>
        <v>0.52263999999999999</v>
      </c>
      <c r="S1003" s="214">
        <v>0</v>
      </c>
      <c r="T1003" s="215">
        <f>S1003*H1003</f>
        <v>0</v>
      </c>
      <c r="U1003" s="37"/>
      <c r="V1003" s="37"/>
      <c r="W1003" s="37"/>
      <c r="X1003" s="37"/>
      <c r="Y1003" s="37"/>
      <c r="Z1003" s="37"/>
      <c r="AA1003" s="37"/>
      <c r="AB1003" s="37"/>
      <c r="AC1003" s="37"/>
      <c r="AD1003" s="37"/>
      <c r="AE1003" s="37"/>
      <c r="AR1003" s="216" t="s">
        <v>473</v>
      </c>
      <c r="AT1003" s="216" t="s">
        <v>582</v>
      </c>
      <c r="AU1003" s="216" t="s">
        <v>87</v>
      </c>
      <c r="AY1003" s="18" t="s">
        <v>283</v>
      </c>
      <c r="BE1003" s="217">
        <f>IF(N1003="základná",J1003,0)</f>
        <v>0</v>
      </c>
      <c r="BF1003" s="217">
        <f>IF(N1003="znížená",J1003,0)</f>
        <v>0</v>
      </c>
      <c r="BG1003" s="217">
        <f>IF(N1003="zákl. prenesená",J1003,0)</f>
        <v>0</v>
      </c>
      <c r="BH1003" s="217">
        <f>IF(N1003="zníž. prenesená",J1003,0)</f>
        <v>0</v>
      </c>
      <c r="BI1003" s="217">
        <f>IF(N1003="nulová",J1003,0)</f>
        <v>0</v>
      </c>
      <c r="BJ1003" s="18" t="s">
        <v>87</v>
      </c>
      <c r="BK1003" s="217">
        <f>ROUND(I1003*H1003,2)</f>
        <v>0</v>
      </c>
      <c r="BL1003" s="18" t="s">
        <v>358</v>
      </c>
      <c r="BM1003" s="216" t="s">
        <v>1501</v>
      </c>
    </row>
    <row r="1004" s="2" customFormat="1" ht="16.5" customHeight="1">
      <c r="A1004" s="37"/>
      <c r="B1004" s="168"/>
      <c r="C1004" s="242" t="s">
        <v>1502</v>
      </c>
      <c r="D1004" s="242" t="s">
        <v>582</v>
      </c>
      <c r="E1004" s="243" t="s">
        <v>1503</v>
      </c>
      <c r="F1004" s="244" t="s">
        <v>1504</v>
      </c>
      <c r="G1004" s="245" t="s">
        <v>373</v>
      </c>
      <c r="H1004" s="246">
        <v>1</v>
      </c>
      <c r="I1004" s="247"/>
      <c r="J1004" s="248">
        <f>ROUND(I1004*H1004,2)</f>
        <v>0</v>
      </c>
      <c r="K1004" s="249"/>
      <c r="L1004" s="250"/>
      <c r="M1004" s="251" t="s">
        <v>1</v>
      </c>
      <c r="N1004" s="252" t="s">
        <v>41</v>
      </c>
      <c r="O1004" s="81"/>
      <c r="P1004" s="214">
        <f>O1004*H1004</f>
        <v>0</v>
      </c>
      <c r="Q1004" s="214">
        <v>0</v>
      </c>
      <c r="R1004" s="214">
        <f>Q1004*H1004</f>
        <v>0</v>
      </c>
      <c r="S1004" s="214">
        <v>0</v>
      </c>
      <c r="T1004" s="215">
        <f>S1004*H1004</f>
        <v>0</v>
      </c>
      <c r="U1004" s="37"/>
      <c r="V1004" s="37"/>
      <c r="W1004" s="37"/>
      <c r="X1004" s="37"/>
      <c r="Y1004" s="37"/>
      <c r="Z1004" s="37"/>
      <c r="AA1004" s="37"/>
      <c r="AB1004" s="37"/>
      <c r="AC1004" s="37"/>
      <c r="AD1004" s="37"/>
      <c r="AE1004" s="37"/>
      <c r="AR1004" s="216" t="s">
        <v>473</v>
      </c>
      <c r="AT1004" s="216" t="s">
        <v>582</v>
      </c>
      <c r="AU1004" s="216" t="s">
        <v>87</v>
      </c>
      <c r="AY1004" s="18" t="s">
        <v>283</v>
      </c>
      <c r="BE1004" s="217">
        <f>IF(N1004="základná",J1004,0)</f>
        <v>0</v>
      </c>
      <c r="BF1004" s="217">
        <f>IF(N1004="znížená",J1004,0)</f>
        <v>0</v>
      </c>
      <c r="BG1004" s="217">
        <f>IF(N1004="zákl. prenesená",J1004,0)</f>
        <v>0</v>
      </c>
      <c r="BH1004" s="217">
        <f>IF(N1004="zníž. prenesená",J1004,0)</f>
        <v>0</v>
      </c>
      <c r="BI1004" s="217">
        <f>IF(N1004="nulová",J1004,0)</f>
        <v>0</v>
      </c>
      <c r="BJ1004" s="18" t="s">
        <v>87</v>
      </c>
      <c r="BK1004" s="217">
        <f>ROUND(I1004*H1004,2)</f>
        <v>0</v>
      </c>
      <c r="BL1004" s="18" t="s">
        <v>358</v>
      </c>
      <c r="BM1004" s="216" t="s">
        <v>1505</v>
      </c>
    </row>
    <row r="1005" s="2" customFormat="1" ht="16.5" customHeight="1">
      <c r="A1005" s="37"/>
      <c r="B1005" s="168"/>
      <c r="C1005" s="204" t="s">
        <v>1506</v>
      </c>
      <c r="D1005" s="204" t="s">
        <v>285</v>
      </c>
      <c r="E1005" s="205" t="s">
        <v>1507</v>
      </c>
      <c r="F1005" s="206" t="s">
        <v>1508</v>
      </c>
      <c r="G1005" s="207" t="s">
        <v>373</v>
      </c>
      <c r="H1005" s="208">
        <v>1</v>
      </c>
      <c r="I1005" s="209"/>
      <c r="J1005" s="210">
        <f>ROUND(I1005*H1005,2)</f>
        <v>0</v>
      </c>
      <c r="K1005" s="211"/>
      <c r="L1005" s="38"/>
      <c r="M1005" s="212" t="s">
        <v>1</v>
      </c>
      <c r="N1005" s="213" t="s">
        <v>41</v>
      </c>
      <c r="O1005" s="81"/>
      <c r="P1005" s="214">
        <f>O1005*H1005</f>
        <v>0</v>
      </c>
      <c r="Q1005" s="214">
        <v>2.6000000000000001E-06</v>
      </c>
      <c r="R1005" s="214">
        <f>Q1005*H1005</f>
        <v>2.6000000000000001E-06</v>
      </c>
      <c r="S1005" s="214">
        <v>0</v>
      </c>
      <c r="T1005" s="215">
        <f>S1005*H1005</f>
        <v>0</v>
      </c>
      <c r="U1005" s="37"/>
      <c r="V1005" s="37"/>
      <c r="W1005" s="37"/>
      <c r="X1005" s="37"/>
      <c r="Y1005" s="37"/>
      <c r="Z1005" s="37"/>
      <c r="AA1005" s="37"/>
      <c r="AB1005" s="37"/>
      <c r="AC1005" s="37"/>
      <c r="AD1005" s="37"/>
      <c r="AE1005" s="37"/>
      <c r="AR1005" s="216" t="s">
        <v>358</v>
      </c>
      <c r="AT1005" s="216" t="s">
        <v>285</v>
      </c>
      <c r="AU1005" s="216" t="s">
        <v>87</v>
      </c>
      <c r="AY1005" s="18" t="s">
        <v>283</v>
      </c>
      <c r="BE1005" s="217">
        <f>IF(N1005="základná",J1005,0)</f>
        <v>0</v>
      </c>
      <c r="BF1005" s="217">
        <f>IF(N1005="znížená",J1005,0)</f>
        <v>0</v>
      </c>
      <c r="BG1005" s="217">
        <f>IF(N1005="zákl. prenesená",J1005,0)</f>
        <v>0</v>
      </c>
      <c r="BH1005" s="217">
        <f>IF(N1005="zníž. prenesená",J1005,0)</f>
        <v>0</v>
      </c>
      <c r="BI1005" s="217">
        <f>IF(N1005="nulová",J1005,0)</f>
        <v>0</v>
      </c>
      <c r="BJ1005" s="18" t="s">
        <v>87</v>
      </c>
      <c r="BK1005" s="217">
        <f>ROUND(I1005*H1005,2)</f>
        <v>0</v>
      </c>
      <c r="BL1005" s="18" t="s">
        <v>358</v>
      </c>
      <c r="BM1005" s="216" t="s">
        <v>1509</v>
      </c>
    </row>
    <row r="1006" s="2" customFormat="1" ht="33" customHeight="1">
      <c r="A1006" s="37"/>
      <c r="B1006" s="168"/>
      <c r="C1006" s="242" t="s">
        <v>1510</v>
      </c>
      <c r="D1006" s="242" t="s">
        <v>582</v>
      </c>
      <c r="E1006" s="243" t="s">
        <v>1511</v>
      </c>
      <c r="F1006" s="244" t="s">
        <v>1512</v>
      </c>
      <c r="G1006" s="245" t="s">
        <v>373</v>
      </c>
      <c r="H1006" s="246">
        <v>1</v>
      </c>
      <c r="I1006" s="247"/>
      <c r="J1006" s="248">
        <f>ROUND(I1006*H1006,2)</f>
        <v>0</v>
      </c>
      <c r="K1006" s="249"/>
      <c r="L1006" s="250"/>
      <c r="M1006" s="251" t="s">
        <v>1</v>
      </c>
      <c r="N1006" s="252" t="s">
        <v>41</v>
      </c>
      <c r="O1006" s="81"/>
      <c r="P1006" s="214">
        <f>O1006*H1006</f>
        <v>0</v>
      </c>
      <c r="Q1006" s="214">
        <v>0.002</v>
      </c>
      <c r="R1006" s="214">
        <f>Q1006*H1006</f>
        <v>0.002</v>
      </c>
      <c r="S1006" s="214">
        <v>0</v>
      </c>
      <c r="T1006" s="215">
        <f>S1006*H1006</f>
        <v>0</v>
      </c>
      <c r="U1006" s="37"/>
      <c r="V1006" s="37"/>
      <c r="W1006" s="37"/>
      <c r="X1006" s="37"/>
      <c r="Y1006" s="37"/>
      <c r="Z1006" s="37"/>
      <c r="AA1006" s="37"/>
      <c r="AB1006" s="37"/>
      <c r="AC1006" s="37"/>
      <c r="AD1006" s="37"/>
      <c r="AE1006" s="37"/>
      <c r="AR1006" s="216" t="s">
        <v>473</v>
      </c>
      <c r="AT1006" s="216" t="s">
        <v>582</v>
      </c>
      <c r="AU1006" s="216" t="s">
        <v>87</v>
      </c>
      <c r="AY1006" s="18" t="s">
        <v>283</v>
      </c>
      <c r="BE1006" s="217">
        <f>IF(N1006="základná",J1006,0)</f>
        <v>0</v>
      </c>
      <c r="BF1006" s="217">
        <f>IF(N1006="znížená",J1006,0)</f>
        <v>0</v>
      </c>
      <c r="BG1006" s="217">
        <f>IF(N1006="zákl. prenesená",J1006,0)</f>
        <v>0</v>
      </c>
      <c r="BH1006" s="217">
        <f>IF(N1006="zníž. prenesená",J1006,0)</f>
        <v>0</v>
      </c>
      <c r="BI1006" s="217">
        <f>IF(N1006="nulová",J1006,0)</f>
        <v>0</v>
      </c>
      <c r="BJ1006" s="18" t="s">
        <v>87</v>
      </c>
      <c r="BK1006" s="217">
        <f>ROUND(I1006*H1006,2)</f>
        <v>0</v>
      </c>
      <c r="BL1006" s="18" t="s">
        <v>358</v>
      </c>
      <c r="BM1006" s="216" t="s">
        <v>1513</v>
      </c>
    </row>
    <row r="1007" s="2" customFormat="1" ht="24.15" customHeight="1">
      <c r="A1007" s="37"/>
      <c r="B1007" s="168"/>
      <c r="C1007" s="204" t="s">
        <v>1514</v>
      </c>
      <c r="D1007" s="204" t="s">
        <v>285</v>
      </c>
      <c r="E1007" s="205" t="s">
        <v>1515</v>
      </c>
      <c r="F1007" s="206" t="s">
        <v>1516</v>
      </c>
      <c r="G1007" s="207" t="s">
        <v>288</v>
      </c>
      <c r="H1007" s="208">
        <v>378.41000000000002</v>
      </c>
      <c r="I1007" s="209"/>
      <c r="J1007" s="210">
        <f>ROUND(I1007*H1007,2)</f>
        <v>0</v>
      </c>
      <c r="K1007" s="211"/>
      <c r="L1007" s="38"/>
      <c r="M1007" s="212" t="s">
        <v>1</v>
      </c>
      <c r="N1007" s="213" t="s">
        <v>41</v>
      </c>
      <c r="O1007" s="81"/>
      <c r="P1007" s="214">
        <f>O1007*H1007</f>
        <v>0</v>
      </c>
      <c r="Q1007" s="214">
        <v>0.00010000000000000001</v>
      </c>
      <c r="R1007" s="214">
        <f>Q1007*H1007</f>
        <v>0.037841000000000007</v>
      </c>
      <c r="S1007" s="214">
        <v>0</v>
      </c>
      <c r="T1007" s="215">
        <f>S1007*H1007</f>
        <v>0</v>
      </c>
      <c r="U1007" s="37"/>
      <c r="V1007" s="37"/>
      <c r="W1007" s="37"/>
      <c r="X1007" s="37"/>
      <c r="Y1007" s="37"/>
      <c r="Z1007" s="37"/>
      <c r="AA1007" s="37"/>
      <c r="AB1007" s="37"/>
      <c r="AC1007" s="37"/>
      <c r="AD1007" s="37"/>
      <c r="AE1007" s="37"/>
      <c r="AR1007" s="216" t="s">
        <v>358</v>
      </c>
      <c r="AT1007" s="216" t="s">
        <v>285</v>
      </c>
      <c r="AU1007" s="216" t="s">
        <v>87</v>
      </c>
      <c r="AY1007" s="18" t="s">
        <v>283</v>
      </c>
      <c r="BE1007" s="217">
        <f>IF(N1007="základná",J1007,0)</f>
        <v>0</v>
      </c>
      <c r="BF1007" s="217">
        <f>IF(N1007="znížená",J1007,0)</f>
        <v>0</v>
      </c>
      <c r="BG1007" s="217">
        <f>IF(N1007="zákl. prenesená",J1007,0)</f>
        <v>0</v>
      </c>
      <c r="BH1007" s="217">
        <f>IF(N1007="zníž. prenesená",J1007,0)</f>
        <v>0</v>
      </c>
      <c r="BI1007" s="217">
        <f>IF(N1007="nulová",J1007,0)</f>
        <v>0</v>
      </c>
      <c r="BJ1007" s="18" t="s">
        <v>87</v>
      </c>
      <c r="BK1007" s="217">
        <f>ROUND(I1007*H1007,2)</f>
        <v>0</v>
      </c>
      <c r="BL1007" s="18" t="s">
        <v>358</v>
      </c>
      <c r="BM1007" s="216" t="s">
        <v>1517</v>
      </c>
    </row>
    <row r="1008" s="13" customFormat="1">
      <c r="A1008" s="13"/>
      <c r="B1008" s="218"/>
      <c r="C1008" s="13"/>
      <c r="D1008" s="219" t="s">
        <v>291</v>
      </c>
      <c r="E1008" s="220" t="s">
        <v>1</v>
      </c>
      <c r="F1008" s="221" t="s">
        <v>1518</v>
      </c>
      <c r="G1008" s="13"/>
      <c r="H1008" s="222">
        <v>223.03999999999999</v>
      </c>
      <c r="I1008" s="223"/>
      <c r="J1008" s="13"/>
      <c r="K1008" s="13"/>
      <c r="L1008" s="218"/>
      <c r="M1008" s="224"/>
      <c r="N1008" s="225"/>
      <c r="O1008" s="225"/>
      <c r="P1008" s="225"/>
      <c r="Q1008" s="225"/>
      <c r="R1008" s="225"/>
      <c r="S1008" s="225"/>
      <c r="T1008" s="226"/>
      <c r="U1008" s="13"/>
      <c r="V1008" s="13"/>
      <c r="W1008" s="13"/>
      <c r="X1008" s="13"/>
      <c r="Y1008" s="13"/>
      <c r="Z1008" s="13"/>
      <c r="AA1008" s="13"/>
      <c r="AB1008" s="13"/>
      <c r="AC1008" s="13"/>
      <c r="AD1008" s="13"/>
      <c r="AE1008" s="13"/>
      <c r="AT1008" s="220" t="s">
        <v>291</v>
      </c>
      <c r="AU1008" s="220" t="s">
        <v>87</v>
      </c>
      <c r="AV1008" s="13" t="s">
        <v>87</v>
      </c>
      <c r="AW1008" s="13" t="s">
        <v>31</v>
      </c>
      <c r="AX1008" s="13" t="s">
        <v>75</v>
      </c>
      <c r="AY1008" s="220" t="s">
        <v>283</v>
      </c>
    </row>
    <row r="1009" s="13" customFormat="1">
      <c r="A1009" s="13"/>
      <c r="B1009" s="218"/>
      <c r="C1009" s="13"/>
      <c r="D1009" s="219" t="s">
        <v>291</v>
      </c>
      <c r="E1009" s="220" t="s">
        <v>1</v>
      </c>
      <c r="F1009" s="221" t="s">
        <v>1519</v>
      </c>
      <c r="G1009" s="13"/>
      <c r="H1009" s="222">
        <v>9.1799999999999997</v>
      </c>
      <c r="I1009" s="223"/>
      <c r="J1009" s="13"/>
      <c r="K1009" s="13"/>
      <c r="L1009" s="218"/>
      <c r="M1009" s="224"/>
      <c r="N1009" s="225"/>
      <c r="O1009" s="225"/>
      <c r="P1009" s="225"/>
      <c r="Q1009" s="225"/>
      <c r="R1009" s="225"/>
      <c r="S1009" s="225"/>
      <c r="T1009" s="226"/>
      <c r="U1009" s="13"/>
      <c r="V1009" s="13"/>
      <c r="W1009" s="13"/>
      <c r="X1009" s="13"/>
      <c r="Y1009" s="13"/>
      <c r="Z1009" s="13"/>
      <c r="AA1009" s="13"/>
      <c r="AB1009" s="13"/>
      <c r="AC1009" s="13"/>
      <c r="AD1009" s="13"/>
      <c r="AE1009" s="13"/>
      <c r="AT1009" s="220" t="s">
        <v>291</v>
      </c>
      <c r="AU1009" s="220" t="s">
        <v>87</v>
      </c>
      <c r="AV1009" s="13" t="s">
        <v>87</v>
      </c>
      <c r="AW1009" s="13" t="s">
        <v>31</v>
      </c>
      <c r="AX1009" s="13" t="s">
        <v>75</v>
      </c>
      <c r="AY1009" s="220" t="s">
        <v>283</v>
      </c>
    </row>
    <row r="1010" s="13" customFormat="1">
      <c r="A1010" s="13"/>
      <c r="B1010" s="218"/>
      <c r="C1010" s="13"/>
      <c r="D1010" s="219" t="s">
        <v>291</v>
      </c>
      <c r="E1010" s="220" t="s">
        <v>1</v>
      </c>
      <c r="F1010" s="221" t="s">
        <v>1520</v>
      </c>
      <c r="G1010" s="13"/>
      <c r="H1010" s="222">
        <v>134.63999999999999</v>
      </c>
      <c r="I1010" s="223"/>
      <c r="J1010" s="13"/>
      <c r="K1010" s="13"/>
      <c r="L1010" s="218"/>
      <c r="M1010" s="224"/>
      <c r="N1010" s="225"/>
      <c r="O1010" s="225"/>
      <c r="P1010" s="225"/>
      <c r="Q1010" s="225"/>
      <c r="R1010" s="225"/>
      <c r="S1010" s="225"/>
      <c r="T1010" s="226"/>
      <c r="U1010" s="13"/>
      <c r="V1010" s="13"/>
      <c r="W1010" s="13"/>
      <c r="X1010" s="13"/>
      <c r="Y1010" s="13"/>
      <c r="Z1010" s="13"/>
      <c r="AA1010" s="13"/>
      <c r="AB1010" s="13"/>
      <c r="AC1010" s="13"/>
      <c r="AD1010" s="13"/>
      <c r="AE1010" s="13"/>
      <c r="AT1010" s="220" t="s">
        <v>291</v>
      </c>
      <c r="AU1010" s="220" t="s">
        <v>87</v>
      </c>
      <c r="AV1010" s="13" t="s">
        <v>87</v>
      </c>
      <c r="AW1010" s="13" t="s">
        <v>31</v>
      </c>
      <c r="AX1010" s="13" t="s">
        <v>75</v>
      </c>
      <c r="AY1010" s="220" t="s">
        <v>283</v>
      </c>
    </row>
    <row r="1011" s="13" customFormat="1">
      <c r="A1011" s="13"/>
      <c r="B1011" s="218"/>
      <c r="C1011" s="13"/>
      <c r="D1011" s="219" t="s">
        <v>291</v>
      </c>
      <c r="E1011" s="220" t="s">
        <v>1</v>
      </c>
      <c r="F1011" s="221" t="s">
        <v>1521</v>
      </c>
      <c r="G1011" s="13"/>
      <c r="H1011" s="222">
        <v>11.550000000000001</v>
      </c>
      <c r="I1011" s="223"/>
      <c r="J1011" s="13"/>
      <c r="K1011" s="13"/>
      <c r="L1011" s="218"/>
      <c r="M1011" s="224"/>
      <c r="N1011" s="225"/>
      <c r="O1011" s="225"/>
      <c r="P1011" s="225"/>
      <c r="Q1011" s="225"/>
      <c r="R1011" s="225"/>
      <c r="S1011" s="225"/>
      <c r="T1011" s="226"/>
      <c r="U1011" s="13"/>
      <c r="V1011" s="13"/>
      <c r="W1011" s="13"/>
      <c r="X1011" s="13"/>
      <c r="Y1011" s="13"/>
      <c r="Z1011" s="13"/>
      <c r="AA1011" s="13"/>
      <c r="AB1011" s="13"/>
      <c r="AC1011" s="13"/>
      <c r="AD1011" s="13"/>
      <c r="AE1011" s="13"/>
      <c r="AT1011" s="220" t="s">
        <v>291</v>
      </c>
      <c r="AU1011" s="220" t="s">
        <v>87</v>
      </c>
      <c r="AV1011" s="13" t="s">
        <v>87</v>
      </c>
      <c r="AW1011" s="13" t="s">
        <v>31</v>
      </c>
      <c r="AX1011" s="13" t="s">
        <v>75</v>
      </c>
      <c r="AY1011" s="220" t="s">
        <v>283</v>
      </c>
    </row>
    <row r="1012" s="14" customFormat="1">
      <c r="A1012" s="14"/>
      <c r="B1012" s="227"/>
      <c r="C1012" s="14"/>
      <c r="D1012" s="219" t="s">
        <v>291</v>
      </c>
      <c r="E1012" s="228" t="s">
        <v>1</v>
      </c>
      <c r="F1012" s="229" t="s">
        <v>293</v>
      </c>
      <c r="G1012" s="14"/>
      <c r="H1012" s="230">
        <v>378.41000000000002</v>
      </c>
      <c r="I1012" s="231"/>
      <c r="J1012" s="14"/>
      <c r="K1012" s="14"/>
      <c r="L1012" s="227"/>
      <c r="M1012" s="232"/>
      <c r="N1012" s="233"/>
      <c r="O1012" s="233"/>
      <c r="P1012" s="233"/>
      <c r="Q1012" s="233"/>
      <c r="R1012" s="233"/>
      <c r="S1012" s="233"/>
      <c r="T1012" s="234"/>
      <c r="U1012" s="14"/>
      <c r="V1012" s="14"/>
      <c r="W1012" s="14"/>
      <c r="X1012" s="14"/>
      <c r="Y1012" s="14"/>
      <c r="Z1012" s="14"/>
      <c r="AA1012" s="14"/>
      <c r="AB1012" s="14"/>
      <c r="AC1012" s="14"/>
      <c r="AD1012" s="14"/>
      <c r="AE1012" s="14"/>
      <c r="AT1012" s="228" t="s">
        <v>291</v>
      </c>
      <c r="AU1012" s="228" t="s">
        <v>87</v>
      </c>
      <c r="AV1012" s="14" t="s">
        <v>289</v>
      </c>
      <c r="AW1012" s="14" t="s">
        <v>31</v>
      </c>
      <c r="AX1012" s="14" t="s">
        <v>82</v>
      </c>
      <c r="AY1012" s="228" t="s">
        <v>283</v>
      </c>
    </row>
    <row r="1013" s="2" customFormat="1" ht="16.5" customHeight="1">
      <c r="A1013" s="37"/>
      <c r="B1013" s="168"/>
      <c r="C1013" s="242" t="s">
        <v>1522</v>
      </c>
      <c r="D1013" s="242" t="s">
        <v>582</v>
      </c>
      <c r="E1013" s="243" t="s">
        <v>1523</v>
      </c>
      <c r="F1013" s="244" t="s">
        <v>1524</v>
      </c>
      <c r="G1013" s="245" t="s">
        <v>373</v>
      </c>
      <c r="H1013" s="246">
        <v>378.41000000000002</v>
      </c>
      <c r="I1013" s="247"/>
      <c r="J1013" s="248">
        <f>ROUND(I1013*H1013,2)</f>
        <v>0</v>
      </c>
      <c r="K1013" s="249"/>
      <c r="L1013" s="250"/>
      <c r="M1013" s="251" t="s">
        <v>1</v>
      </c>
      <c r="N1013" s="252" t="s">
        <v>41</v>
      </c>
      <c r="O1013" s="81"/>
      <c r="P1013" s="214">
        <f>O1013*H1013</f>
        <v>0</v>
      </c>
      <c r="Q1013" s="214">
        <v>0.00040000000000000002</v>
      </c>
      <c r="R1013" s="214">
        <f>Q1013*H1013</f>
        <v>0.15136400000000003</v>
      </c>
      <c r="S1013" s="214">
        <v>0</v>
      </c>
      <c r="T1013" s="215">
        <f>S1013*H1013</f>
        <v>0</v>
      </c>
      <c r="U1013" s="37"/>
      <c r="V1013" s="37"/>
      <c r="W1013" s="37"/>
      <c r="X1013" s="37"/>
      <c r="Y1013" s="37"/>
      <c r="Z1013" s="37"/>
      <c r="AA1013" s="37"/>
      <c r="AB1013" s="37"/>
      <c r="AC1013" s="37"/>
      <c r="AD1013" s="37"/>
      <c r="AE1013" s="37"/>
      <c r="AR1013" s="216" t="s">
        <v>473</v>
      </c>
      <c r="AT1013" s="216" t="s">
        <v>582</v>
      </c>
      <c r="AU1013" s="216" t="s">
        <v>87</v>
      </c>
      <c r="AY1013" s="18" t="s">
        <v>283</v>
      </c>
      <c r="BE1013" s="217">
        <f>IF(N1013="základná",J1013,0)</f>
        <v>0</v>
      </c>
      <c r="BF1013" s="217">
        <f>IF(N1013="znížená",J1013,0)</f>
        <v>0</v>
      </c>
      <c r="BG1013" s="217">
        <f>IF(N1013="zákl. prenesená",J1013,0)</f>
        <v>0</v>
      </c>
      <c r="BH1013" s="217">
        <f>IF(N1013="zníž. prenesená",J1013,0)</f>
        <v>0</v>
      </c>
      <c r="BI1013" s="217">
        <f>IF(N1013="nulová",J1013,0)</f>
        <v>0</v>
      </c>
      <c r="BJ1013" s="18" t="s">
        <v>87</v>
      </c>
      <c r="BK1013" s="217">
        <f>ROUND(I1013*H1013,2)</f>
        <v>0</v>
      </c>
      <c r="BL1013" s="18" t="s">
        <v>358</v>
      </c>
      <c r="BM1013" s="216" t="s">
        <v>1525</v>
      </c>
    </row>
    <row r="1014" s="2" customFormat="1" ht="33" customHeight="1">
      <c r="A1014" s="37"/>
      <c r="B1014" s="168"/>
      <c r="C1014" s="204" t="s">
        <v>1526</v>
      </c>
      <c r="D1014" s="204" t="s">
        <v>285</v>
      </c>
      <c r="E1014" s="205" t="s">
        <v>1527</v>
      </c>
      <c r="F1014" s="206" t="s">
        <v>1528</v>
      </c>
      <c r="G1014" s="207" t="s">
        <v>649</v>
      </c>
      <c r="H1014" s="208">
        <v>2.7000000000000002</v>
      </c>
      <c r="I1014" s="209"/>
      <c r="J1014" s="210">
        <f>ROUND(I1014*H1014,2)</f>
        <v>0</v>
      </c>
      <c r="K1014" s="211"/>
      <c r="L1014" s="38"/>
      <c r="M1014" s="212" t="s">
        <v>1</v>
      </c>
      <c r="N1014" s="213" t="s">
        <v>41</v>
      </c>
      <c r="O1014" s="81"/>
      <c r="P1014" s="214">
        <f>O1014*H1014</f>
        <v>0</v>
      </c>
      <c r="Q1014" s="214">
        <v>4.5899999999999998E-05</v>
      </c>
      <c r="R1014" s="214">
        <f>Q1014*H1014</f>
        <v>0.00012393000000000002</v>
      </c>
      <c r="S1014" s="214">
        <v>0</v>
      </c>
      <c r="T1014" s="215">
        <f>S1014*H1014</f>
        <v>0</v>
      </c>
      <c r="U1014" s="37"/>
      <c r="V1014" s="37"/>
      <c r="W1014" s="37"/>
      <c r="X1014" s="37"/>
      <c r="Y1014" s="37"/>
      <c r="Z1014" s="37"/>
      <c r="AA1014" s="37"/>
      <c r="AB1014" s="37"/>
      <c r="AC1014" s="37"/>
      <c r="AD1014" s="37"/>
      <c r="AE1014" s="37"/>
      <c r="AR1014" s="216" t="s">
        <v>358</v>
      </c>
      <c r="AT1014" s="216" t="s">
        <v>285</v>
      </c>
      <c r="AU1014" s="216" t="s">
        <v>87</v>
      </c>
      <c r="AY1014" s="18" t="s">
        <v>283</v>
      </c>
      <c r="BE1014" s="217">
        <f>IF(N1014="základná",J1014,0)</f>
        <v>0</v>
      </c>
      <c r="BF1014" s="217">
        <f>IF(N1014="znížená",J1014,0)</f>
        <v>0</v>
      </c>
      <c r="BG1014" s="217">
        <f>IF(N1014="zákl. prenesená",J1014,0)</f>
        <v>0</v>
      </c>
      <c r="BH1014" s="217">
        <f>IF(N1014="zníž. prenesená",J1014,0)</f>
        <v>0</v>
      </c>
      <c r="BI1014" s="217">
        <f>IF(N1014="nulová",J1014,0)</f>
        <v>0</v>
      </c>
      <c r="BJ1014" s="18" t="s">
        <v>87</v>
      </c>
      <c r="BK1014" s="217">
        <f>ROUND(I1014*H1014,2)</f>
        <v>0</v>
      </c>
      <c r="BL1014" s="18" t="s">
        <v>358</v>
      </c>
      <c r="BM1014" s="216" t="s">
        <v>1529</v>
      </c>
    </row>
    <row r="1015" s="13" customFormat="1">
      <c r="A1015" s="13"/>
      <c r="B1015" s="218"/>
      <c r="C1015" s="13"/>
      <c r="D1015" s="219" t="s">
        <v>291</v>
      </c>
      <c r="E1015" s="220" t="s">
        <v>1</v>
      </c>
      <c r="F1015" s="221" t="s">
        <v>1530</v>
      </c>
      <c r="G1015" s="13"/>
      <c r="H1015" s="222">
        <v>2.7000000000000002</v>
      </c>
      <c r="I1015" s="223"/>
      <c r="J1015" s="13"/>
      <c r="K1015" s="13"/>
      <c r="L1015" s="218"/>
      <c r="M1015" s="224"/>
      <c r="N1015" s="225"/>
      <c r="O1015" s="225"/>
      <c r="P1015" s="225"/>
      <c r="Q1015" s="225"/>
      <c r="R1015" s="225"/>
      <c r="S1015" s="225"/>
      <c r="T1015" s="226"/>
      <c r="U1015" s="13"/>
      <c r="V1015" s="13"/>
      <c r="W1015" s="13"/>
      <c r="X1015" s="13"/>
      <c r="Y1015" s="13"/>
      <c r="Z1015" s="13"/>
      <c r="AA1015" s="13"/>
      <c r="AB1015" s="13"/>
      <c r="AC1015" s="13"/>
      <c r="AD1015" s="13"/>
      <c r="AE1015" s="13"/>
      <c r="AT1015" s="220" t="s">
        <v>291</v>
      </c>
      <c r="AU1015" s="220" t="s">
        <v>87</v>
      </c>
      <c r="AV1015" s="13" t="s">
        <v>87</v>
      </c>
      <c r="AW1015" s="13" t="s">
        <v>31</v>
      </c>
      <c r="AX1015" s="13" t="s">
        <v>82</v>
      </c>
      <c r="AY1015" s="220" t="s">
        <v>283</v>
      </c>
    </row>
    <row r="1016" s="2" customFormat="1" ht="24.15" customHeight="1">
      <c r="A1016" s="37"/>
      <c r="B1016" s="168"/>
      <c r="C1016" s="242" t="s">
        <v>1531</v>
      </c>
      <c r="D1016" s="242" t="s">
        <v>582</v>
      </c>
      <c r="E1016" s="243" t="s">
        <v>1532</v>
      </c>
      <c r="F1016" s="244" t="s">
        <v>1533</v>
      </c>
      <c r="G1016" s="245" t="s">
        <v>373</v>
      </c>
      <c r="H1016" s="246">
        <v>1</v>
      </c>
      <c r="I1016" s="247"/>
      <c r="J1016" s="248">
        <f>ROUND(I1016*H1016,2)</f>
        <v>0</v>
      </c>
      <c r="K1016" s="249"/>
      <c r="L1016" s="250"/>
      <c r="M1016" s="251" t="s">
        <v>1</v>
      </c>
      <c r="N1016" s="252" t="s">
        <v>41</v>
      </c>
      <c r="O1016" s="81"/>
      <c r="P1016" s="214">
        <f>O1016*H1016</f>
        <v>0</v>
      </c>
      <c r="Q1016" s="214">
        <v>0.01</v>
      </c>
      <c r="R1016" s="214">
        <f>Q1016*H1016</f>
        <v>0.01</v>
      </c>
      <c r="S1016" s="214">
        <v>0</v>
      </c>
      <c r="T1016" s="215">
        <f>S1016*H1016</f>
        <v>0</v>
      </c>
      <c r="U1016" s="37"/>
      <c r="V1016" s="37"/>
      <c r="W1016" s="37"/>
      <c r="X1016" s="37"/>
      <c r="Y1016" s="37"/>
      <c r="Z1016" s="37"/>
      <c r="AA1016" s="37"/>
      <c r="AB1016" s="37"/>
      <c r="AC1016" s="37"/>
      <c r="AD1016" s="37"/>
      <c r="AE1016" s="37"/>
      <c r="AR1016" s="216" t="s">
        <v>473</v>
      </c>
      <c r="AT1016" s="216" t="s">
        <v>582</v>
      </c>
      <c r="AU1016" s="216" t="s">
        <v>87</v>
      </c>
      <c r="AY1016" s="18" t="s">
        <v>283</v>
      </c>
      <c r="BE1016" s="217">
        <f>IF(N1016="základná",J1016,0)</f>
        <v>0</v>
      </c>
      <c r="BF1016" s="217">
        <f>IF(N1016="znížená",J1016,0)</f>
        <v>0</v>
      </c>
      <c r="BG1016" s="217">
        <f>IF(N1016="zákl. prenesená",J1016,0)</f>
        <v>0</v>
      </c>
      <c r="BH1016" s="217">
        <f>IF(N1016="zníž. prenesená",J1016,0)</f>
        <v>0</v>
      </c>
      <c r="BI1016" s="217">
        <f>IF(N1016="nulová",J1016,0)</f>
        <v>0</v>
      </c>
      <c r="BJ1016" s="18" t="s">
        <v>87</v>
      </c>
      <c r="BK1016" s="217">
        <f>ROUND(I1016*H1016,2)</f>
        <v>0</v>
      </c>
      <c r="BL1016" s="18" t="s">
        <v>358</v>
      </c>
      <c r="BM1016" s="216" t="s">
        <v>1534</v>
      </c>
    </row>
    <row r="1017" s="2" customFormat="1" ht="16.5" customHeight="1">
      <c r="A1017" s="37"/>
      <c r="B1017" s="168"/>
      <c r="C1017" s="204" t="s">
        <v>1535</v>
      </c>
      <c r="D1017" s="204" t="s">
        <v>285</v>
      </c>
      <c r="E1017" s="205" t="s">
        <v>1536</v>
      </c>
      <c r="F1017" s="206" t="s">
        <v>1537</v>
      </c>
      <c r="G1017" s="207" t="s">
        <v>1538</v>
      </c>
      <c r="H1017" s="208">
        <v>868.02999999999997</v>
      </c>
      <c r="I1017" s="209"/>
      <c r="J1017" s="210">
        <f>ROUND(I1017*H1017,2)</f>
        <v>0</v>
      </c>
      <c r="K1017" s="211"/>
      <c r="L1017" s="38"/>
      <c r="M1017" s="212" t="s">
        <v>1</v>
      </c>
      <c r="N1017" s="213" t="s">
        <v>41</v>
      </c>
      <c r="O1017" s="81"/>
      <c r="P1017" s="214">
        <f>O1017*H1017</f>
        <v>0</v>
      </c>
      <c r="Q1017" s="214">
        <v>0</v>
      </c>
      <c r="R1017" s="214">
        <f>Q1017*H1017</f>
        <v>0</v>
      </c>
      <c r="S1017" s="214">
        <v>0</v>
      </c>
      <c r="T1017" s="215">
        <f>S1017*H1017</f>
        <v>0</v>
      </c>
      <c r="U1017" s="37"/>
      <c r="V1017" s="37"/>
      <c r="W1017" s="37"/>
      <c r="X1017" s="37"/>
      <c r="Y1017" s="37"/>
      <c r="Z1017" s="37"/>
      <c r="AA1017" s="37"/>
      <c r="AB1017" s="37"/>
      <c r="AC1017" s="37"/>
      <c r="AD1017" s="37"/>
      <c r="AE1017" s="37"/>
      <c r="AR1017" s="216" t="s">
        <v>358</v>
      </c>
      <c r="AT1017" s="216" t="s">
        <v>285</v>
      </c>
      <c r="AU1017" s="216" t="s">
        <v>87</v>
      </c>
      <c r="AY1017" s="18" t="s">
        <v>283</v>
      </c>
      <c r="BE1017" s="217">
        <f>IF(N1017="základná",J1017,0)</f>
        <v>0</v>
      </c>
      <c r="BF1017" s="217">
        <f>IF(N1017="znížená",J1017,0)</f>
        <v>0</v>
      </c>
      <c r="BG1017" s="217">
        <f>IF(N1017="zákl. prenesená",J1017,0)</f>
        <v>0</v>
      </c>
      <c r="BH1017" s="217">
        <f>IF(N1017="zníž. prenesená",J1017,0)</f>
        <v>0</v>
      </c>
      <c r="BI1017" s="217">
        <f>IF(N1017="nulová",J1017,0)</f>
        <v>0</v>
      </c>
      <c r="BJ1017" s="18" t="s">
        <v>87</v>
      </c>
      <c r="BK1017" s="217">
        <f>ROUND(I1017*H1017,2)</f>
        <v>0</v>
      </c>
      <c r="BL1017" s="18" t="s">
        <v>358</v>
      </c>
      <c r="BM1017" s="216" t="s">
        <v>1539</v>
      </c>
    </row>
    <row r="1018" s="13" customFormat="1">
      <c r="A1018" s="13"/>
      <c r="B1018" s="218"/>
      <c r="C1018" s="13"/>
      <c r="D1018" s="219" t="s">
        <v>291</v>
      </c>
      <c r="E1018" s="220" t="s">
        <v>1</v>
      </c>
      <c r="F1018" s="221" t="s">
        <v>1540</v>
      </c>
      <c r="G1018" s="13"/>
      <c r="H1018" s="222">
        <v>868.02999999999997</v>
      </c>
      <c r="I1018" s="223"/>
      <c r="J1018" s="13"/>
      <c r="K1018" s="13"/>
      <c r="L1018" s="218"/>
      <c r="M1018" s="224"/>
      <c r="N1018" s="225"/>
      <c r="O1018" s="225"/>
      <c r="P1018" s="225"/>
      <c r="Q1018" s="225"/>
      <c r="R1018" s="225"/>
      <c r="S1018" s="225"/>
      <c r="T1018" s="226"/>
      <c r="U1018" s="13"/>
      <c r="V1018" s="13"/>
      <c r="W1018" s="13"/>
      <c r="X1018" s="13"/>
      <c r="Y1018" s="13"/>
      <c r="Z1018" s="13"/>
      <c r="AA1018" s="13"/>
      <c r="AB1018" s="13"/>
      <c r="AC1018" s="13"/>
      <c r="AD1018" s="13"/>
      <c r="AE1018" s="13"/>
      <c r="AT1018" s="220" t="s">
        <v>291</v>
      </c>
      <c r="AU1018" s="220" t="s">
        <v>87</v>
      </c>
      <c r="AV1018" s="13" t="s">
        <v>87</v>
      </c>
      <c r="AW1018" s="13" t="s">
        <v>31</v>
      </c>
      <c r="AX1018" s="13" t="s">
        <v>82</v>
      </c>
      <c r="AY1018" s="220" t="s">
        <v>283</v>
      </c>
    </row>
    <row r="1019" s="2" customFormat="1" ht="24.15" customHeight="1">
      <c r="A1019" s="37"/>
      <c r="B1019" s="168"/>
      <c r="C1019" s="204" t="s">
        <v>1541</v>
      </c>
      <c r="D1019" s="204" t="s">
        <v>285</v>
      </c>
      <c r="E1019" s="205" t="s">
        <v>1542</v>
      </c>
      <c r="F1019" s="206" t="s">
        <v>1543</v>
      </c>
      <c r="G1019" s="207" t="s">
        <v>979</v>
      </c>
      <c r="H1019" s="255"/>
      <c r="I1019" s="209"/>
      <c r="J1019" s="210">
        <f>ROUND(I1019*H1019,2)</f>
        <v>0</v>
      </c>
      <c r="K1019" s="211"/>
      <c r="L1019" s="38"/>
      <c r="M1019" s="212" t="s">
        <v>1</v>
      </c>
      <c r="N1019" s="213" t="s">
        <v>41</v>
      </c>
      <c r="O1019" s="81"/>
      <c r="P1019" s="214">
        <f>O1019*H1019</f>
        <v>0</v>
      </c>
      <c r="Q1019" s="214">
        <v>0</v>
      </c>
      <c r="R1019" s="214">
        <f>Q1019*H1019</f>
        <v>0</v>
      </c>
      <c r="S1019" s="214">
        <v>0</v>
      </c>
      <c r="T1019" s="215">
        <f>S1019*H1019</f>
        <v>0</v>
      </c>
      <c r="U1019" s="37"/>
      <c r="V1019" s="37"/>
      <c r="W1019" s="37"/>
      <c r="X1019" s="37"/>
      <c r="Y1019" s="37"/>
      <c r="Z1019" s="37"/>
      <c r="AA1019" s="37"/>
      <c r="AB1019" s="37"/>
      <c r="AC1019" s="37"/>
      <c r="AD1019" s="37"/>
      <c r="AE1019" s="37"/>
      <c r="AR1019" s="216" t="s">
        <v>358</v>
      </c>
      <c r="AT1019" s="216" t="s">
        <v>285</v>
      </c>
      <c r="AU1019" s="216" t="s">
        <v>87</v>
      </c>
      <c r="AY1019" s="18" t="s">
        <v>283</v>
      </c>
      <c r="BE1019" s="217">
        <f>IF(N1019="základná",J1019,0)</f>
        <v>0</v>
      </c>
      <c r="BF1019" s="217">
        <f>IF(N1019="znížená",J1019,0)</f>
        <v>0</v>
      </c>
      <c r="BG1019" s="217">
        <f>IF(N1019="zákl. prenesená",J1019,0)</f>
        <v>0</v>
      </c>
      <c r="BH1019" s="217">
        <f>IF(N1019="zníž. prenesená",J1019,0)</f>
        <v>0</v>
      </c>
      <c r="BI1019" s="217">
        <f>IF(N1019="nulová",J1019,0)</f>
        <v>0</v>
      </c>
      <c r="BJ1019" s="18" t="s">
        <v>87</v>
      </c>
      <c r="BK1019" s="217">
        <f>ROUND(I1019*H1019,2)</f>
        <v>0</v>
      </c>
      <c r="BL1019" s="18" t="s">
        <v>358</v>
      </c>
      <c r="BM1019" s="216" t="s">
        <v>1544</v>
      </c>
    </row>
    <row r="1020" s="12" customFormat="1" ht="20.88" customHeight="1">
      <c r="A1020" s="12"/>
      <c r="B1020" s="191"/>
      <c r="C1020" s="12"/>
      <c r="D1020" s="192" t="s">
        <v>74</v>
      </c>
      <c r="E1020" s="202" t="s">
        <v>1545</v>
      </c>
      <c r="F1020" s="202" t="s">
        <v>1546</v>
      </c>
      <c r="G1020" s="12"/>
      <c r="H1020" s="12"/>
      <c r="I1020" s="194"/>
      <c r="J1020" s="203">
        <f>BK1020</f>
        <v>0</v>
      </c>
      <c r="K1020" s="12"/>
      <c r="L1020" s="191"/>
      <c r="M1020" s="196"/>
      <c r="N1020" s="197"/>
      <c r="O1020" s="197"/>
      <c r="P1020" s="198">
        <f>SUM(P1021:P1063)</f>
        <v>0</v>
      </c>
      <c r="Q1020" s="197"/>
      <c r="R1020" s="198">
        <f>SUM(R1021:R1063)</f>
        <v>13.020147765000001</v>
      </c>
      <c r="S1020" s="197"/>
      <c r="T1020" s="199">
        <f>SUM(T1021:T1063)</f>
        <v>0</v>
      </c>
      <c r="U1020" s="12"/>
      <c r="V1020" s="12"/>
      <c r="W1020" s="12"/>
      <c r="X1020" s="12"/>
      <c r="Y1020" s="12"/>
      <c r="Z1020" s="12"/>
      <c r="AA1020" s="12"/>
      <c r="AB1020" s="12"/>
      <c r="AC1020" s="12"/>
      <c r="AD1020" s="12"/>
      <c r="AE1020" s="12"/>
      <c r="AR1020" s="192" t="s">
        <v>87</v>
      </c>
      <c r="AT1020" s="200" t="s">
        <v>74</v>
      </c>
      <c r="AU1020" s="200" t="s">
        <v>87</v>
      </c>
      <c r="AY1020" s="192" t="s">
        <v>283</v>
      </c>
      <c r="BK1020" s="201">
        <f>SUM(BK1021:BK1063)</f>
        <v>0</v>
      </c>
    </row>
    <row r="1021" s="2" customFormat="1" ht="24.15" customHeight="1">
      <c r="A1021" s="37"/>
      <c r="B1021" s="168"/>
      <c r="C1021" s="204" t="s">
        <v>1547</v>
      </c>
      <c r="D1021" s="204" t="s">
        <v>285</v>
      </c>
      <c r="E1021" s="205" t="s">
        <v>1548</v>
      </c>
      <c r="F1021" s="206" t="s">
        <v>1549</v>
      </c>
      <c r="G1021" s="207" t="s">
        <v>288</v>
      </c>
      <c r="H1021" s="208">
        <v>272.19999999999999</v>
      </c>
      <c r="I1021" s="209"/>
      <c r="J1021" s="210">
        <f>ROUND(I1021*H1021,2)</f>
        <v>0</v>
      </c>
      <c r="K1021" s="211"/>
      <c r="L1021" s="38"/>
      <c r="M1021" s="212" t="s">
        <v>1</v>
      </c>
      <c r="N1021" s="213" t="s">
        <v>41</v>
      </c>
      <c r="O1021" s="81"/>
      <c r="P1021" s="214">
        <f>O1021*H1021</f>
        <v>0</v>
      </c>
      <c r="Q1021" s="214">
        <v>0.0037499999999999999</v>
      </c>
      <c r="R1021" s="214">
        <f>Q1021*H1021</f>
        <v>1.0207499999999998</v>
      </c>
      <c r="S1021" s="214">
        <v>0</v>
      </c>
      <c r="T1021" s="215">
        <f>S1021*H1021</f>
        <v>0</v>
      </c>
      <c r="U1021" s="37"/>
      <c r="V1021" s="37"/>
      <c r="W1021" s="37"/>
      <c r="X1021" s="37"/>
      <c r="Y1021" s="37"/>
      <c r="Z1021" s="37"/>
      <c r="AA1021" s="37"/>
      <c r="AB1021" s="37"/>
      <c r="AC1021" s="37"/>
      <c r="AD1021" s="37"/>
      <c r="AE1021" s="37"/>
      <c r="AR1021" s="216" t="s">
        <v>358</v>
      </c>
      <c r="AT1021" s="216" t="s">
        <v>285</v>
      </c>
      <c r="AU1021" s="216" t="s">
        <v>92</v>
      </c>
      <c r="AY1021" s="18" t="s">
        <v>283</v>
      </c>
      <c r="BE1021" s="217">
        <f>IF(N1021="základná",J1021,0)</f>
        <v>0</v>
      </c>
      <c r="BF1021" s="217">
        <f>IF(N1021="znížená",J1021,0)</f>
        <v>0</v>
      </c>
      <c r="BG1021" s="217">
        <f>IF(N1021="zákl. prenesená",J1021,0)</f>
        <v>0</v>
      </c>
      <c r="BH1021" s="217">
        <f>IF(N1021="zníž. prenesená",J1021,0)</f>
        <v>0</v>
      </c>
      <c r="BI1021" s="217">
        <f>IF(N1021="nulová",J1021,0)</f>
        <v>0</v>
      </c>
      <c r="BJ1021" s="18" t="s">
        <v>87</v>
      </c>
      <c r="BK1021" s="217">
        <f>ROUND(I1021*H1021,2)</f>
        <v>0</v>
      </c>
      <c r="BL1021" s="18" t="s">
        <v>358</v>
      </c>
      <c r="BM1021" s="216" t="s">
        <v>1550</v>
      </c>
    </row>
    <row r="1022" s="15" customFormat="1">
      <c r="A1022" s="15"/>
      <c r="B1022" s="235"/>
      <c r="C1022" s="15"/>
      <c r="D1022" s="219" t="s">
        <v>291</v>
      </c>
      <c r="E1022" s="236" t="s">
        <v>1</v>
      </c>
      <c r="F1022" s="237" t="s">
        <v>1551</v>
      </c>
      <c r="G1022" s="15"/>
      <c r="H1022" s="236" t="s">
        <v>1</v>
      </c>
      <c r="I1022" s="238"/>
      <c r="J1022" s="15"/>
      <c r="K1022" s="15"/>
      <c r="L1022" s="235"/>
      <c r="M1022" s="239"/>
      <c r="N1022" s="240"/>
      <c r="O1022" s="240"/>
      <c r="P1022" s="240"/>
      <c r="Q1022" s="240"/>
      <c r="R1022" s="240"/>
      <c r="S1022" s="240"/>
      <c r="T1022" s="241"/>
      <c r="U1022" s="15"/>
      <c r="V1022" s="15"/>
      <c r="W1022" s="15"/>
      <c r="X1022" s="15"/>
      <c r="Y1022" s="15"/>
      <c r="Z1022" s="15"/>
      <c r="AA1022" s="15"/>
      <c r="AB1022" s="15"/>
      <c r="AC1022" s="15"/>
      <c r="AD1022" s="15"/>
      <c r="AE1022" s="15"/>
      <c r="AT1022" s="236" t="s">
        <v>291</v>
      </c>
      <c r="AU1022" s="236" t="s">
        <v>92</v>
      </c>
      <c r="AV1022" s="15" t="s">
        <v>82</v>
      </c>
      <c r="AW1022" s="15" t="s">
        <v>31</v>
      </c>
      <c r="AX1022" s="15" t="s">
        <v>75</v>
      </c>
      <c r="AY1022" s="236" t="s">
        <v>283</v>
      </c>
    </row>
    <row r="1023" s="13" customFormat="1">
      <c r="A1023" s="13"/>
      <c r="B1023" s="218"/>
      <c r="C1023" s="13"/>
      <c r="D1023" s="219" t="s">
        <v>291</v>
      </c>
      <c r="E1023" s="220" t="s">
        <v>1</v>
      </c>
      <c r="F1023" s="221" t="s">
        <v>1552</v>
      </c>
      <c r="G1023" s="13"/>
      <c r="H1023" s="222">
        <v>12.529999999999999</v>
      </c>
      <c r="I1023" s="223"/>
      <c r="J1023" s="13"/>
      <c r="K1023" s="13"/>
      <c r="L1023" s="218"/>
      <c r="M1023" s="224"/>
      <c r="N1023" s="225"/>
      <c r="O1023" s="225"/>
      <c r="P1023" s="225"/>
      <c r="Q1023" s="225"/>
      <c r="R1023" s="225"/>
      <c r="S1023" s="225"/>
      <c r="T1023" s="226"/>
      <c r="U1023" s="13"/>
      <c r="V1023" s="13"/>
      <c r="W1023" s="13"/>
      <c r="X1023" s="13"/>
      <c r="Y1023" s="13"/>
      <c r="Z1023" s="13"/>
      <c r="AA1023" s="13"/>
      <c r="AB1023" s="13"/>
      <c r="AC1023" s="13"/>
      <c r="AD1023" s="13"/>
      <c r="AE1023" s="13"/>
      <c r="AT1023" s="220" t="s">
        <v>291</v>
      </c>
      <c r="AU1023" s="220" t="s">
        <v>92</v>
      </c>
      <c r="AV1023" s="13" t="s">
        <v>87</v>
      </c>
      <c r="AW1023" s="13" t="s">
        <v>31</v>
      </c>
      <c r="AX1023" s="13" t="s">
        <v>75</v>
      </c>
      <c r="AY1023" s="220" t="s">
        <v>283</v>
      </c>
    </row>
    <row r="1024" s="13" customFormat="1">
      <c r="A1024" s="13"/>
      <c r="B1024" s="218"/>
      <c r="C1024" s="13"/>
      <c r="D1024" s="219" t="s">
        <v>291</v>
      </c>
      <c r="E1024" s="220" t="s">
        <v>1</v>
      </c>
      <c r="F1024" s="221" t="s">
        <v>1553</v>
      </c>
      <c r="G1024" s="13"/>
      <c r="H1024" s="222">
        <v>30.25</v>
      </c>
      <c r="I1024" s="223"/>
      <c r="J1024" s="13"/>
      <c r="K1024" s="13"/>
      <c r="L1024" s="218"/>
      <c r="M1024" s="224"/>
      <c r="N1024" s="225"/>
      <c r="O1024" s="225"/>
      <c r="P1024" s="225"/>
      <c r="Q1024" s="225"/>
      <c r="R1024" s="225"/>
      <c r="S1024" s="225"/>
      <c r="T1024" s="226"/>
      <c r="U1024" s="13"/>
      <c r="V1024" s="13"/>
      <c r="W1024" s="13"/>
      <c r="X1024" s="13"/>
      <c r="Y1024" s="13"/>
      <c r="Z1024" s="13"/>
      <c r="AA1024" s="13"/>
      <c r="AB1024" s="13"/>
      <c r="AC1024" s="13"/>
      <c r="AD1024" s="13"/>
      <c r="AE1024" s="13"/>
      <c r="AT1024" s="220" t="s">
        <v>291</v>
      </c>
      <c r="AU1024" s="220" t="s">
        <v>92</v>
      </c>
      <c r="AV1024" s="13" t="s">
        <v>87</v>
      </c>
      <c r="AW1024" s="13" t="s">
        <v>31</v>
      </c>
      <c r="AX1024" s="13" t="s">
        <v>75</v>
      </c>
      <c r="AY1024" s="220" t="s">
        <v>283</v>
      </c>
    </row>
    <row r="1025" s="13" customFormat="1">
      <c r="A1025" s="13"/>
      <c r="B1025" s="218"/>
      <c r="C1025" s="13"/>
      <c r="D1025" s="219" t="s">
        <v>291</v>
      </c>
      <c r="E1025" s="220" t="s">
        <v>1</v>
      </c>
      <c r="F1025" s="221" t="s">
        <v>1554</v>
      </c>
      <c r="G1025" s="13"/>
      <c r="H1025" s="222">
        <v>37.5</v>
      </c>
      <c r="I1025" s="223"/>
      <c r="J1025" s="13"/>
      <c r="K1025" s="13"/>
      <c r="L1025" s="218"/>
      <c r="M1025" s="224"/>
      <c r="N1025" s="225"/>
      <c r="O1025" s="225"/>
      <c r="P1025" s="225"/>
      <c r="Q1025" s="225"/>
      <c r="R1025" s="225"/>
      <c r="S1025" s="225"/>
      <c r="T1025" s="226"/>
      <c r="U1025" s="13"/>
      <c r="V1025" s="13"/>
      <c r="W1025" s="13"/>
      <c r="X1025" s="13"/>
      <c r="Y1025" s="13"/>
      <c r="Z1025" s="13"/>
      <c r="AA1025" s="13"/>
      <c r="AB1025" s="13"/>
      <c r="AC1025" s="13"/>
      <c r="AD1025" s="13"/>
      <c r="AE1025" s="13"/>
      <c r="AT1025" s="220" t="s">
        <v>291</v>
      </c>
      <c r="AU1025" s="220" t="s">
        <v>92</v>
      </c>
      <c r="AV1025" s="13" t="s">
        <v>87</v>
      </c>
      <c r="AW1025" s="13" t="s">
        <v>31</v>
      </c>
      <c r="AX1025" s="13" t="s">
        <v>75</v>
      </c>
      <c r="AY1025" s="220" t="s">
        <v>283</v>
      </c>
    </row>
    <row r="1026" s="13" customFormat="1">
      <c r="A1026" s="13"/>
      <c r="B1026" s="218"/>
      <c r="C1026" s="13"/>
      <c r="D1026" s="219" t="s">
        <v>291</v>
      </c>
      <c r="E1026" s="220" t="s">
        <v>1</v>
      </c>
      <c r="F1026" s="221" t="s">
        <v>1555</v>
      </c>
      <c r="G1026" s="13"/>
      <c r="H1026" s="222">
        <v>37.5</v>
      </c>
      <c r="I1026" s="223"/>
      <c r="J1026" s="13"/>
      <c r="K1026" s="13"/>
      <c r="L1026" s="218"/>
      <c r="M1026" s="224"/>
      <c r="N1026" s="225"/>
      <c r="O1026" s="225"/>
      <c r="P1026" s="225"/>
      <c r="Q1026" s="225"/>
      <c r="R1026" s="225"/>
      <c r="S1026" s="225"/>
      <c r="T1026" s="226"/>
      <c r="U1026" s="13"/>
      <c r="V1026" s="13"/>
      <c r="W1026" s="13"/>
      <c r="X1026" s="13"/>
      <c r="Y1026" s="13"/>
      <c r="Z1026" s="13"/>
      <c r="AA1026" s="13"/>
      <c r="AB1026" s="13"/>
      <c r="AC1026" s="13"/>
      <c r="AD1026" s="13"/>
      <c r="AE1026" s="13"/>
      <c r="AT1026" s="220" t="s">
        <v>291</v>
      </c>
      <c r="AU1026" s="220" t="s">
        <v>92</v>
      </c>
      <c r="AV1026" s="13" t="s">
        <v>87</v>
      </c>
      <c r="AW1026" s="13" t="s">
        <v>31</v>
      </c>
      <c r="AX1026" s="13" t="s">
        <v>75</v>
      </c>
      <c r="AY1026" s="220" t="s">
        <v>283</v>
      </c>
    </row>
    <row r="1027" s="13" customFormat="1">
      <c r="A1027" s="13"/>
      <c r="B1027" s="218"/>
      <c r="C1027" s="13"/>
      <c r="D1027" s="219" t="s">
        <v>291</v>
      </c>
      <c r="E1027" s="220" t="s">
        <v>1</v>
      </c>
      <c r="F1027" s="221" t="s">
        <v>1556</v>
      </c>
      <c r="G1027" s="13"/>
      <c r="H1027" s="222">
        <v>37.5</v>
      </c>
      <c r="I1027" s="223"/>
      <c r="J1027" s="13"/>
      <c r="K1027" s="13"/>
      <c r="L1027" s="218"/>
      <c r="M1027" s="224"/>
      <c r="N1027" s="225"/>
      <c r="O1027" s="225"/>
      <c r="P1027" s="225"/>
      <c r="Q1027" s="225"/>
      <c r="R1027" s="225"/>
      <c r="S1027" s="225"/>
      <c r="T1027" s="226"/>
      <c r="U1027" s="13"/>
      <c r="V1027" s="13"/>
      <c r="W1027" s="13"/>
      <c r="X1027" s="13"/>
      <c r="Y1027" s="13"/>
      <c r="Z1027" s="13"/>
      <c r="AA1027" s="13"/>
      <c r="AB1027" s="13"/>
      <c r="AC1027" s="13"/>
      <c r="AD1027" s="13"/>
      <c r="AE1027" s="13"/>
      <c r="AT1027" s="220" t="s">
        <v>291</v>
      </c>
      <c r="AU1027" s="220" t="s">
        <v>92</v>
      </c>
      <c r="AV1027" s="13" t="s">
        <v>87</v>
      </c>
      <c r="AW1027" s="13" t="s">
        <v>31</v>
      </c>
      <c r="AX1027" s="13" t="s">
        <v>75</v>
      </c>
      <c r="AY1027" s="220" t="s">
        <v>283</v>
      </c>
    </row>
    <row r="1028" s="13" customFormat="1">
      <c r="A1028" s="13"/>
      <c r="B1028" s="218"/>
      <c r="C1028" s="13"/>
      <c r="D1028" s="219" t="s">
        <v>291</v>
      </c>
      <c r="E1028" s="220" t="s">
        <v>1</v>
      </c>
      <c r="F1028" s="221" t="s">
        <v>1557</v>
      </c>
      <c r="G1028" s="13"/>
      <c r="H1028" s="222">
        <v>37.5</v>
      </c>
      <c r="I1028" s="223"/>
      <c r="J1028" s="13"/>
      <c r="K1028" s="13"/>
      <c r="L1028" s="218"/>
      <c r="M1028" s="224"/>
      <c r="N1028" s="225"/>
      <c r="O1028" s="225"/>
      <c r="P1028" s="225"/>
      <c r="Q1028" s="225"/>
      <c r="R1028" s="225"/>
      <c r="S1028" s="225"/>
      <c r="T1028" s="226"/>
      <c r="U1028" s="13"/>
      <c r="V1028" s="13"/>
      <c r="W1028" s="13"/>
      <c r="X1028" s="13"/>
      <c r="Y1028" s="13"/>
      <c r="Z1028" s="13"/>
      <c r="AA1028" s="13"/>
      <c r="AB1028" s="13"/>
      <c r="AC1028" s="13"/>
      <c r="AD1028" s="13"/>
      <c r="AE1028" s="13"/>
      <c r="AT1028" s="220" t="s">
        <v>291</v>
      </c>
      <c r="AU1028" s="220" t="s">
        <v>92</v>
      </c>
      <c r="AV1028" s="13" t="s">
        <v>87</v>
      </c>
      <c r="AW1028" s="13" t="s">
        <v>31</v>
      </c>
      <c r="AX1028" s="13" t="s">
        <v>75</v>
      </c>
      <c r="AY1028" s="220" t="s">
        <v>283</v>
      </c>
    </row>
    <row r="1029" s="13" customFormat="1">
      <c r="A1029" s="13"/>
      <c r="B1029" s="218"/>
      <c r="C1029" s="13"/>
      <c r="D1029" s="219" t="s">
        <v>291</v>
      </c>
      <c r="E1029" s="220" t="s">
        <v>1</v>
      </c>
      <c r="F1029" s="221" t="s">
        <v>1558</v>
      </c>
      <c r="G1029" s="13"/>
      <c r="H1029" s="222">
        <v>46.780000000000001</v>
      </c>
      <c r="I1029" s="223"/>
      <c r="J1029" s="13"/>
      <c r="K1029" s="13"/>
      <c r="L1029" s="218"/>
      <c r="M1029" s="224"/>
      <c r="N1029" s="225"/>
      <c r="O1029" s="225"/>
      <c r="P1029" s="225"/>
      <c r="Q1029" s="225"/>
      <c r="R1029" s="225"/>
      <c r="S1029" s="225"/>
      <c r="T1029" s="226"/>
      <c r="U1029" s="13"/>
      <c r="V1029" s="13"/>
      <c r="W1029" s="13"/>
      <c r="X1029" s="13"/>
      <c r="Y1029" s="13"/>
      <c r="Z1029" s="13"/>
      <c r="AA1029" s="13"/>
      <c r="AB1029" s="13"/>
      <c r="AC1029" s="13"/>
      <c r="AD1029" s="13"/>
      <c r="AE1029" s="13"/>
      <c r="AT1029" s="220" t="s">
        <v>291</v>
      </c>
      <c r="AU1029" s="220" t="s">
        <v>92</v>
      </c>
      <c r="AV1029" s="13" t="s">
        <v>87</v>
      </c>
      <c r="AW1029" s="13" t="s">
        <v>31</v>
      </c>
      <c r="AX1029" s="13" t="s">
        <v>75</v>
      </c>
      <c r="AY1029" s="220" t="s">
        <v>283</v>
      </c>
    </row>
    <row r="1030" s="13" customFormat="1">
      <c r="A1030" s="13"/>
      <c r="B1030" s="218"/>
      <c r="C1030" s="13"/>
      <c r="D1030" s="219" t="s">
        <v>291</v>
      </c>
      <c r="E1030" s="220" t="s">
        <v>1</v>
      </c>
      <c r="F1030" s="221" t="s">
        <v>1559</v>
      </c>
      <c r="G1030" s="13"/>
      <c r="H1030" s="222">
        <v>32.640000000000001</v>
      </c>
      <c r="I1030" s="223"/>
      <c r="J1030" s="13"/>
      <c r="K1030" s="13"/>
      <c r="L1030" s="218"/>
      <c r="M1030" s="224"/>
      <c r="N1030" s="225"/>
      <c r="O1030" s="225"/>
      <c r="P1030" s="225"/>
      <c r="Q1030" s="225"/>
      <c r="R1030" s="225"/>
      <c r="S1030" s="225"/>
      <c r="T1030" s="226"/>
      <c r="U1030" s="13"/>
      <c r="V1030" s="13"/>
      <c r="W1030" s="13"/>
      <c r="X1030" s="13"/>
      <c r="Y1030" s="13"/>
      <c r="Z1030" s="13"/>
      <c r="AA1030" s="13"/>
      <c r="AB1030" s="13"/>
      <c r="AC1030" s="13"/>
      <c r="AD1030" s="13"/>
      <c r="AE1030" s="13"/>
      <c r="AT1030" s="220" t="s">
        <v>291</v>
      </c>
      <c r="AU1030" s="220" t="s">
        <v>92</v>
      </c>
      <c r="AV1030" s="13" t="s">
        <v>87</v>
      </c>
      <c r="AW1030" s="13" t="s">
        <v>31</v>
      </c>
      <c r="AX1030" s="13" t="s">
        <v>75</v>
      </c>
      <c r="AY1030" s="220" t="s">
        <v>283</v>
      </c>
    </row>
    <row r="1031" s="14" customFormat="1">
      <c r="A1031" s="14"/>
      <c r="B1031" s="227"/>
      <c r="C1031" s="14"/>
      <c r="D1031" s="219" t="s">
        <v>291</v>
      </c>
      <c r="E1031" s="228" t="s">
        <v>1</v>
      </c>
      <c r="F1031" s="229" t="s">
        <v>293</v>
      </c>
      <c r="G1031" s="14"/>
      <c r="H1031" s="230">
        <v>272.19999999999999</v>
      </c>
      <c r="I1031" s="231"/>
      <c r="J1031" s="14"/>
      <c r="K1031" s="14"/>
      <c r="L1031" s="227"/>
      <c r="M1031" s="232"/>
      <c r="N1031" s="233"/>
      <c r="O1031" s="233"/>
      <c r="P1031" s="233"/>
      <c r="Q1031" s="233"/>
      <c r="R1031" s="233"/>
      <c r="S1031" s="233"/>
      <c r="T1031" s="234"/>
      <c r="U1031" s="14"/>
      <c r="V1031" s="14"/>
      <c r="W1031" s="14"/>
      <c r="X1031" s="14"/>
      <c r="Y1031" s="14"/>
      <c r="Z1031" s="14"/>
      <c r="AA1031" s="14"/>
      <c r="AB1031" s="14"/>
      <c r="AC1031" s="14"/>
      <c r="AD1031" s="14"/>
      <c r="AE1031" s="14"/>
      <c r="AT1031" s="228" t="s">
        <v>291</v>
      </c>
      <c r="AU1031" s="228" t="s">
        <v>92</v>
      </c>
      <c r="AV1031" s="14" t="s">
        <v>289</v>
      </c>
      <c r="AW1031" s="14" t="s">
        <v>31</v>
      </c>
      <c r="AX1031" s="14" t="s">
        <v>82</v>
      </c>
      <c r="AY1031" s="228" t="s">
        <v>283</v>
      </c>
    </row>
    <row r="1032" s="2" customFormat="1" ht="16.5" customHeight="1">
      <c r="A1032" s="37"/>
      <c r="B1032" s="168"/>
      <c r="C1032" s="242" t="s">
        <v>1560</v>
      </c>
      <c r="D1032" s="242" t="s">
        <v>582</v>
      </c>
      <c r="E1032" s="243" t="s">
        <v>1561</v>
      </c>
      <c r="F1032" s="244" t="s">
        <v>1562</v>
      </c>
      <c r="G1032" s="245" t="s">
        <v>288</v>
      </c>
      <c r="H1032" s="246">
        <v>283.08800000000002</v>
      </c>
      <c r="I1032" s="247"/>
      <c r="J1032" s="248">
        <f>ROUND(I1032*H1032,2)</f>
        <v>0</v>
      </c>
      <c r="K1032" s="249"/>
      <c r="L1032" s="250"/>
      <c r="M1032" s="251" t="s">
        <v>1</v>
      </c>
      <c r="N1032" s="252" t="s">
        <v>41</v>
      </c>
      <c r="O1032" s="81"/>
      <c r="P1032" s="214">
        <f>O1032*H1032</f>
        <v>0</v>
      </c>
      <c r="Q1032" s="214">
        <v>0.021000000000000001</v>
      </c>
      <c r="R1032" s="214">
        <f>Q1032*H1032</f>
        <v>5.9448480000000012</v>
      </c>
      <c r="S1032" s="214">
        <v>0</v>
      </c>
      <c r="T1032" s="215">
        <f>S1032*H1032</f>
        <v>0</v>
      </c>
      <c r="U1032" s="37"/>
      <c r="V1032" s="37"/>
      <c r="W1032" s="37"/>
      <c r="X1032" s="37"/>
      <c r="Y1032" s="37"/>
      <c r="Z1032" s="37"/>
      <c r="AA1032" s="37"/>
      <c r="AB1032" s="37"/>
      <c r="AC1032" s="37"/>
      <c r="AD1032" s="37"/>
      <c r="AE1032" s="37"/>
      <c r="AR1032" s="216" t="s">
        <v>473</v>
      </c>
      <c r="AT1032" s="216" t="s">
        <v>582</v>
      </c>
      <c r="AU1032" s="216" t="s">
        <v>92</v>
      </c>
      <c r="AY1032" s="18" t="s">
        <v>283</v>
      </c>
      <c r="BE1032" s="217">
        <f>IF(N1032="základná",J1032,0)</f>
        <v>0</v>
      </c>
      <c r="BF1032" s="217">
        <f>IF(N1032="znížená",J1032,0)</f>
        <v>0</v>
      </c>
      <c r="BG1032" s="217">
        <f>IF(N1032="zákl. prenesená",J1032,0)</f>
        <v>0</v>
      </c>
      <c r="BH1032" s="217">
        <f>IF(N1032="zníž. prenesená",J1032,0)</f>
        <v>0</v>
      </c>
      <c r="BI1032" s="217">
        <f>IF(N1032="nulová",J1032,0)</f>
        <v>0</v>
      </c>
      <c r="BJ1032" s="18" t="s">
        <v>87</v>
      </c>
      <c r="BK1032" s="217">
        <f>ROUND(I1032*H1032,2)</f>
        <v>0</v>
      </c>
      <c r="BL1032" s="18" t="s">
        <v>358</v>
      </c>
      <c r="BM1032" s="216" t="s">
        <v>1563</v>
      </c>
    </row>
    <row r="1033" s="13" customFormat="1">
      <c r="A1033" s="13"/>
      <c r="B1033" s="218"/>
      <c r="C1033" s="13"/>
      <c r="D1033" s="219" t="s">
        <v>291</v>
      </c>
      <c r="E1033" s="13"/>
      <c r="F1033" s="221" t="s">
        <v>1564</v>
      </c>
      <c r="G1033" s="13"/>
      <c r="H1033" s="222">
        <v>283.08800000000002</v>
      </c>
      <c r="I1033" s="223"/>
      <c r="J1033" s="13"/>
      <c r="K1033" s="13"/>
      <c r="L1033" s="218"/>
      <c r="M1033" s="224"/>
      <c r="N1033" s="225"/>
      <c r="O1033" s="225"/>
      <c r="P1033" s="225"/>
      <c r="Q1033" s="225"/>
      <c r="R1033" s="225"/>
      <c r="S1033" s="225"/>
      <c r="T1033" s="226"/>
      <c r="U1033" s="13"/>
      <c r="V1033" s="13"/>
      <c r="W1033" s="13"/>
      <c r="X1033" s="13"/>
      <c r="Y1033" s="13"/>
      <c r="Z1033" s="13"/>
      <c r="AA1033" s="13"/>
      <c r="AB1033" s="13"/>
      <c r="AC1033" s="13"/>
      <c r="AD1033" s="13"/>
      <c r="AE1033" s="13"/>
      <c r="AT1033" s="220" t="s">
        <v>291</v>
      </c>
      <c r="AU1033" s="220" t="s">
        <v>92</v>
      </c>
      <c r="AV1033" s="13" t="s">
        <v>87</v>
      </c>
      <c r="AW1033" s="13" t="s">
        <v>3</v>
      </c>
      <c r="AX1033" s="13" t="s">
        <v>82</v>
      </c>
      <c r="AY1033" s="220" t="s">
        <v>283</v>
      </c>
    </row>
    <row r="1034" s="2" customFormat="1" ht="24.15" customHeight="1">
      <c r="A1034" s="37"/>
      <c r="B1034" s="168"/>
      <c r="C1034" s="204" t="s">
        <v>1565</v>
      </c>
      <c r="D1034" s="204" t="s">
        <v>285</v>
      </c>
      <c r="E1034" s="205" t="s">
        <v>1566</v>
      </c>
      <c r="F1034" s="206" t="s">
        <v>1567</v>
      </c>
      <c r="G1034" s="207" t="s">
        <v>649</v>
      </c>
      <c r="H1034" s="208">
        <v>96.325000000000003</v>
      </c>
      <c r="I1034" s="209"/>
      <c r="J1034" s="210">
        <f>ROUND(I1034*H1034,2)</f>
        <v>0</v>
      </c>
      <c r="K1034" s="211"/>
      <c r="L1034" s="38"/>
      <c r="M1034" s="212" t="s">
        <v>1</v>
      </c>
      <c r="N1034" s="213" t="s">
        <v>41</v>
      </c>
      <c r="O1034" s="81"/>
      <c r="P1034" s="214">
        <f>O1034*H1034</f>
        <v>0</v>
      </c>
      <c r="Q1034" s="214">
        <v>0.0029602000000000001</v>
      </c>
      <c r="R1034" s="214">
        <f>Q1034*H1034</f>
        <v>0.28514126500000003</v>
      </c>
      <c r="S1034" s="214">
        <v>0</v>
      </c>
      <c r="T1034" s="215">
        <f>S1034*H1034</f>
        <v>0</v>
      </c>
      <c r="U1034" s="37"/>
      <c r="V1034" s="37"/>
      <c r="W1034" s="37"/>
      <c r="X1034" s="37"/>
      <c r="Y1034" s="37"/>
      <c r="Z1034" s="37"/>
      <c r="AA1034" s="37"/>
      <c r="AB1034" s="37"/>
      <c r="AC1034" s="37"/>
      <c r="AD1034" s="37"/>
      <c r="AE1034" s="37"/>
      <c r="AR1034" s="216" t="s">
        <v>358</v>
      </c>
      <c r="AT1034" s="216" t="s">
        <v>285</v>
      </c>
      <c r="AU1034" s="216" t="s">
        <v>92</v>
      </c>
      <c r="AY1034" s="18" t="s">
        <v>283</v>
      </c>
      <c r="BE1034" s="217">
        <f>IF(N1034="základná",J1034,0)</f>
        <v>0</v>
      </c>
      <c r="BF1034" s="217">
        <f>IF(N1034="znížená",J1034,0)</f>
        <v>0</v>
      </c>
      <c r="BG1034" s="217">
        <f>IF(N1034="zákl. prenesená",J1034,0)</f>
        <v>0</v>
      </c>
      <c r="BH1034" s="217">
        <f>IF(N1034="zníž. prenesená",J1034,0)</f>
        <v>0</v>
      </c>
      <c r="BI1034" s="217">
        <f>IF(N1034="nulová",J1034,0)</f>
        <v>0</v>
      </c>
      <c r="BJ1034" s="18" t="s">
        <v>87</v>
      </c>
      <c r="BK1034" s="217">
        <f>ROUND(I1034*H1034,2)</f>
        <v>0</v>
      </c>
      <c r="BL1034" s="18" t="s">
        <v>358</v>
      </c>
      <c r="BM1034" s="216" t="s">
        <v>1568</v>
      </c>
    </row>
    <row r="1035" s="13" customFormat="1">
      <c r="A1035" s="13"/>
      <c r="B1035" s="218"/>
      <c r="C1035" s="13"/>
      <c r="D1035" s="219" t="s">
        <v>291</v>
      </c>
      <c r="E1035" s="220" t="s">
        <v>1</v>
      </c>
      <c r="F1035" s="221" t="s">
        <v>1569</v>
      </c>
      <c r="G1035" s="13"/>
      <c r="H1035" s="222">
        <v>68.375</v>
      </c>
      <c r="I1035" s="223"/>
      <c r="J1035" s="13"/>
      <c r="K1035" s="13"/>
      <c r="L1035" s="218"/>
      <c r="M1035" s="224"/>
      <c r="N1035" s="225"/>
      <c r="O1035" s="225"/>
      <c r="P1035" s="225"/>
      <c r="Q1035" s="225"/>
      <c r="R1035" s="225"/>
      <c r="S1035" s="225"/>
      <c r="T1035" s="226"/>
      <c r="U1035" s="13"/>
      <c r="V1035" s="13"/>
      <c r="W1035" s="13"/>
      <c r="X1035" s="13"/>
      <c r="Y1035" s="13"/>
      <c r="Z1035" s="13"/>
      <c r="AA1035" s="13"/>
      <c r="AB1035" s="13"/>
      <c r="AC1035" s="13"/>
      <c r="AD1035" s="13"/>
      <c r="AE1035" s="13"/>
      <c r="AT1035" s="220" t="s">
        <v>291</v>
      </c>
      <c r="AU1035" s="220" t="s">
        <v>92</v>
      </c>
      <c r="AV1035" s="13" t="s">
        <v>87</v>
      </c>
      <c r="AW1035" s="13" t="s">
        <v>31</v>
      </c>
      <c r="AX1035" s="13" t="s">
        <v>75</v>
      </c>
      <c r="AY1035" s="220" t="s">
        <v>283</v>
      </c>
    </row>
    <row r="1036" s="13" customFormat="1">
      <c r="A1036" s="13"/>
      <c r="B1036" s="218"/>
      <c r="C1036" s="13"/>
      <c r="D1036" s="219" t="s">
        <v>291</v>
      </c>
      <c r="E1036" s="220" t="s">
        <v>1</v>
      </c>
      <c r="F1036" s="221" t="s">
        <v>1570</v>
      </c>
      <c r="G1036" s="13"/>
      <c r="H1036" s="222">
        <v>27.949999999999999</v>
      </c>
      <c r="I1036" s="223"/>
      <c r="J1036" s="13"/>
      <c r="K1036" s="13"/>
      <c r="L1036" s="218"/>
      <c r="M1036" s="224"/>
      <c r="N1036" s="225"/>
      <c r="O1036" s="225"/>
      <c r="P1036" s="225"/>
      <c r="Q1036" s="225"/>
      <c r="R1036" s="225"/>
      <c r="S1036" s="225"/>
      <c r="T1036" s="226"/>
      <c r="U1036" s="13"/>
      <c r="V1036" s="13"/>
      <c r="W1036" s="13"/>
      <c r="X1036" s="13"/>
      <c r="Y1036" s="13"/>
      <c r="Z1036" s="13"/>
      <c r="AA1036" s="13"/>
      <c r="AB1036" s="13"/>
      <c r="AC1036" s="13"/>
      <c r="AD1036" s="13"/>
      <c r="AE1036" s="13"/>
      <c r="AT1036" s="220" t="s">
        <v>291</v>
      </c>
      <c r="AU1036" s="220" t="s">
        <v>92</v>
      </c>
      <c r="AV1036" s="13" t="s">
        <v>87</v>
      </c>
      <c r="AW1036" s="13" t="s">
        <v>31</v>
      </c>
      <c r="AX1036" s="13" t="s">
        <v>75</v>
      </c>
      <c r="AY1036" s="220" t="s">
        <v>283</v>
      </c>
    </row>
    <row r="1037" s="14" customFormat="1">
      <c r="A1037" s="14"/>
      <c r="B1037" s="227"/>
      <c r="C1037" s="14"/>
      <c r="D1037" s="219" t="s">
        <v>291</v>
      </c>
      <c r="E1037" s="228" t="s">
        <v>1</v>
      </c>
      <c r="F1037" s="229" t="s">
        <v>293</v>
      </c>
      <c r="G1037" s="14"/>
      <c r="H1037" s="230">
        <v>96.325000000000003</v>
      </c>
      <c r="I1037" s="231"/>
      <c r="J1037" s="14"/>
      <c r="K1037" s="14"/>
      <c r="L1037" s="227"/>
      <c r="M1037" s="232"/>
      <c r="N1037" s="233"/>
      <c r="O1037" s="233"/>
      <c r="P1037" s="233"/>
      <c r="Q1037" s="233"/>
      <c r="R1037" s="233"/>
      <c r="S1037" s="233"/>
      <c r="T1037" s="234"/>
      <c r="U1037" s="14"/>
      <c r="V1037" s="14"/>
      <c r="W1037" s="14"/>
      <c r="X1037" s="14"/>
      <c r="Y1037" s="14"/>
      <c r="Z1037" s="14"/>
      <c r="AA1037" s="14"/>
      <c r="AB1037" s="14"/>
      <c r="AC1037" s="14"/>
      <c r="AD1037" s="14"/>
      <c r="AE1037" s="14"/>
      <c r="AT1037" s="228" t="s">
        <v>291</v>
      </c>
      <c r="AU1037" s="228" t="s">
        <v>92</v>
      </c>
      <c r="AV1037" s="14" t="s">
        <v>289</v>
      </c>
      <c r="AW1037" s="14" t="s">
        <v>31</v>
      </c>
      <c r="AX1037" s="14" t="s">
        <v>82</v>
      </c>
      <c r="AY1037" s="228" t="s">
        <v>283</v>
      </c>
    </row>
    <row r="1038" s="2" customFormat="1" ht="16.5" customHeight="1">
      <c r="A1038" s="37"/>
      <c r="B1038" s="168"/>
      <c r="C1038" s="242" t="s">
        <v>1571</v>
      </c>
      <c r="D1038" s="242" t="s">
        <v>582</v>
      </c>
      <c r="E1038" s="243" t="s">
        <v>1572</v>
      </c>
      <c r="F1038" s="244" t="s">
        <v>1573</v>
      </c>
      <c r="G1038" s="245" t="s">
        <v>373</v>
      </c>
      <c r="H1038" s="246">
        <v>333.959</v>
      </c>
      <c r="I1038" s="247"/>
      <c r="J1038" s="248">
        <f>ROUND(I1038*H1038,2)</f>
        <v>0</v>
      </c>
      <c r="K1038" s="249"/>
      <c r="L1038" s="250"/>
      <c r="M1038" s="251" t="s">
        <v>1</v>
      </c>
      <c r="N1038" s="252" t="s">
        <v>41</v>
      </c>
      <c r="O1038" s="81"/>
      <c r="P1038" s="214">
        <f>O1038*H1038</f>
        <v>0</v>
      </c>
      <c r="Q1038" s="214">
        <v>0.00050000000000000001</v>
      </c>
      <c r="R1038" s="214">
        <f>Q1038*H1038</f>
        <v>0.1669795</v>
      </c>
      <c r="S1038" s="214">
        <v>0</v>
      </c>
      <c r="T1038" s="215">
        <f>S1038*H1038</f>
        <v>0</v>
      </c>
      <c r="U1038" s="37"/>
      <c r="V1038" s="37"/>
      <c r="W1038" s="37"/>
      <c r="X1038" s="37"/>
      <c r="Y1038" s="37"/>
      <c r="Z1038" s="37"/>
      <c r="AA1038" s="37"/>
      <c r="AB1038" s="37"/>
      <c r="AC1038" s="37"/>
      <c r="AD1038" s="37"/>
      <c r="AE1038" s="37"/>
      <c r="AR1038" s="216" t="s">
        <v>473</v>
      </c>
      <c r="AT1038" s="216" t="s">
        <v>582</v>
      </c>
      <c r="AU1038" s="216" t="s">
        <v>92</v>
      </c>
      <c r="AY1038" s="18" t="s">
        <v>283</v>
      </c>
      <c r="BE1038" s="217">
        <f>IF(N1038="základná",J1038,0)</f>
        <v>0</v>
      </c>
      <c r="BF1038" s="217">
        <f>IF(N1038="znížená",J1038,0)</f>
        <v>0</v>
      </c>
      <c r="BG1038" s="217">
        <f>IF(N1038="zákl. prenesená",J1038,0)</f>
        <v>0</v>
      </c>
      <c r="BH1038" s="217">
        <f>IF(N1038="zníž. prenesená",J1038,0)</f>
        <v>0</v>
      </c>
      <c r="BI1038" s="217">
        <f>IF(N1038="nulová",J1038,0)</f>
        <v>0</v>
      </c>
      <c r="BJ1038" s="18" t="s">
        <v>87</v>
      </c>
      <c r="BK1038" s="217">
        <f>ROUND(I1038*H1038,2)</f>
        <v>0</v>
      </c>
      <c r="BL1038" s="18" t="s">
        <v>358</v>
      </c>
      <c r="BM1038" s="216" t="s">
        <v>1574</v>
      </c>
    </row>
    <row r="1039" s="13" customFormat="1">
      <c r="A1039" s="13"/>
      <c r="B1039" s="218"/>
      <c r="C1039" s="13"/>
      <c r="D1039" s="219" t="s">
        <v>291</v>
      </c>
      <c r="E1039" s="13"/>
      <c r="F1039" s="221" t="s">
        <v>1575</v>
      </c>
      <c r="G1039" s="13"/>
      <c r="H1039" s="222">
        <v>333.959</v>
      </c>
      <c r="I1039" s="223"/>
      <c r="J1039" s="13"/>
      <c r="K1039" s="13"/>
      <c r="L1039" s="218"/>
      <c r="M1039" s="224"/>
      <c r="N1039" s="225"/>
      <c r="O1039" s="225"/>
      <c r="P1039" s="225"/>
      <c r="Q1039" s="225"/>
      <c r="R1039" s="225"/>
      <c r="S1039" s="225"/>
      <c r="T1039" s="226"/>
      <c r="U1039" s="13"/>
      <c r="V1039" s="13"/>
      <c r="W1039" s="13"/>
      <c r="X1039" s="13"/>
      <c r="Y1039" s="13"/>
      <c r="Z1039" s="13"/>
      <c r="AA1039" s="13"/>
      <c r="AB1039" s="13"/>
      <c r="AC1039" s="13"/>
      <c r="AD1039" s="13"/>
      <c r="AE1039" s="13"/>
      <c r="AT1039" s="220" t="s">
        <v>291</v>
      </c>
      <c r="AU1039" s="220" t="s">
        <v>92</v>
      </c>
      <c r="AV1039" s="13" t="s">
        <v>87</v>
      </c>
      <c r="AW1039" s="13" t="s">
        <v>3</v>
      </c>
      <c r="AX1039" s="13" t="s">
        <v>82</v>
      </c>
      <c r="AY1039" s="220" t="s">
        <v>283</v>
      </c>
    </row>
    <row r="1040" s="2" customFormat="1" ht="24.15" customHeight="1">
      <c r="A1040" s="37"/>
      <c r="B1040" s="168"/>
      <c r="C1040" s="204" t="s">
        <v>1576</v>
      </c>
      <c r="D1040" s="204" t="s">
        <v>285</v>
      </c>
      <c r="E1040" s="205" t="s">
        <v>1577</v>
      </c>
      <c r="F1040" s="206" t="s">
        <v>1578</v>
      </c>
      <c r="G1040" s="207" t="s">
        <v>288</v>
      </c>
      <c r="H1040" s="208">
        <v>251.31999999999999</v>
      </c>
      <c r="I1040" s="209"/>
      <c r="J1040" s="210">
        <f>ROUND(I1040*H1040,2)</f>
        <v>0</v>
      </c>
      <c r="K1040" s="211"/>
      <c r="L1040" s="38"/>
      <c r="M1040" s="212" t="s">
        <v>1</v>
      </c>
      <c r="N1040" s="213" t="s">
        <v>41</v>
      </c>
      <c r="O1040" s="81"/>
      <c r="P1040" s="214">
        <f>O1040*H1040</f>
        <v>0</v>
      </c>
      <c r="Q1040" s="214">
        <v>0.0037799999999999999</v>
      </c>
      <c r="R1040" s="214">
        <f>Q1040*H1040</f>
        <v>0.94998959999999999</v>
      </c>
      <c r="S1040" s="214">
        <v>0</v>
      </c>
      <c r="T1040" s="215">
        <f>S1040*H1040</f>
        <v>0</v>
      </c>
      <c r="U1040" s="37"/>
      <c r="V1040" s="37"/>
      <c r="W1040" s="37"/>
      <c r="X1040" s="37"/>
      <c r="Y1040" s="37"/>
      <c r="Z1040" s="37"/>
      <c r="AA1040" s="37"/>
      <c r="AB1040" s="37"/>
      <c r="AC1040" s="37"/>
      <c r="AD1040" s="37"/>
      <c r="AE1040" s="37"/>
      <c r="AR1040" s="216" t="s">
        <v>358</v>
      </c>
      <c r="AT1040" s="216" t="s">
        <v>285</v>
      </c>
      <c r="AU1040" s="216" t="s">
        <v>92</v>
      </c>
      <c r="AY1040" s="18" t="s">
        <v>283</v>
      </c>
      <c r="BE1040" s="217">
        <f>IF(N1040="základná",J1040,0)</f>
        <v>0</v>
      </c>
      <c r="BF1040" s="217">
        <f>IF(N1040="znížená",J1040,0)</f>
        <v>0</v>
      </c>
      <c r="BG1040" s="217">
        <f>IF(N1040="zákl. prenesená",J1040,0)</f>
        <v>0</v>
      </c>
      <c r="BH1040" s="217">
        <f>IF(N1040="zníž. prenesená",J1040,0)</f>
        <v>0</v>
      </c>
      <c r="BI1040" s="217">
        <f>IF(N1040="nulová",J1040,0)</f>
        <v>0</v>
      </c>
      <c r="BJ1040" s="18" t="s">
        <v>87</v>
      </c>
      <c r="BK1040" s="217">
        <f>ROUND(I1040*H1040,2)</f>
        <v>0</v>
      </c>
      <c r="BL1040" s="18" t="s">
        <v>358</v>
      </c>
      <c r="BM1040" s="216" t="s">
        <v>1579</v>
      </c>
    </row>
    <row r="1041" s="15" customFormat="1">
      <c r="A1041" s="15"/>
      <c r="B1041" s="235"/>
      <c r="C1041" s="15"/>
      <c r="D1041" s="219" t="s">
        <v>291</v>
      </c>
      <c r="E1041" s="236" t="s">
        <v>1</v>
      </c>
      <c r="F1041" s="237" t="s">
        <v>451</v>
      </c>
      <c r="G1041" s="15"/>
      <c r="H1041" s="236" t="s">
        <v>1</v>
      </c>
      <c r="I1041" s="238"/>
      <c r="J1041" s="15"/>
      <c r="K1041" s="15"/>
      <c r="L1041" s="235"/>
      <c r="M1041" s="239"/>
      <c r="N1041" s="240"/>
      <c r="O1041" s="240"/>
      <c r="P1041" s="240"/>
      <c r="Q1041" s="240"/>
      <c r="R1041" s="240"/>
      <c r="S1041" s="240"/>
      <c r="T1041" s="241"/>
      <c r="U1041" s="15"/>
      <c r="V1041" s="15"/>
      <c r="W1041" s="15"/>
      <c r="X1041" s="15"/>
      <c r="Y1041" s="15"/>
      <c r="Z1041" s="15"/>
      <c r="AA1041" s="15"/>
      <c r="AB1041" s="15"/>
      <c r="AC1041" s="15"/>
      <c r="AD1041" s="15"/>
      <c r="AE1041" s="15"/>
      <c r="AT1041" s="236" t="s">
        <v>291</v>
      </c>
      <c r="AU1041" s="236" t="s">
        <v>92</v>
      </c>
      <c r="AV1041" s="15" t="s">
        <v>82</v>
      </c>
      <c r="AW1041" s="15" t="s">
        <v>31</v>
      </c>
      <c r="AX1041" s="15" t="s">
        <v>75</v>
      </c>
      <c r="AY1041" s="236" t="s">
        <v>283</v>
      </c>
    </row>
    <row r="1042" s="13" customFormat="1">
      <c r="A1042" s="13"/>
      <c r="B1042" s="218"/>
      <c r="C1042" s="13"/>
      <c r="D1042" s="219" t="s">
        <v>291</v>
      </c>
      <c r="E1042" s="220" t="s">
        <v>1</v>
      </c>
      <c r="F1042" s="221" t="s">
        <v>1580</v>
      </c>
      <c r="G1042" s="13"/>
      <c r="H1042" s="222">
        <v>51.539999999999999</v>
      </c>
      <c r="I1042" s="223"/>
      <c r="J1042" s="13"/>
      <c r="K1042" s="13"/>
      <c r="L1042" s="218"/>
      <c r="M1042" s="224"/>
      <c r="N1042" s="225"/>
      <c r="O1042" s="225"/>
      <c r="P1042" s="225"/>
      <c r="Q1042" s="225"/>
      <c r="R1042" s="225"/>
      <c r="S1042" s="225"/>
      <c r="T1042" s="226"/>
      <c r="U1042" s="13"/>
      <c r="V1042" s="13"/>
      <c r="W1042" s="13"/>
      <c r="X1042" s="13"/>
      <c r="Y1042" s="13"/>
      <c r="Z1042" s="13"/>
      <c r="AA1042" s="13"/>
      <c r="AB1042" s="13"/>
      <c r="AC1042" s="13"/>
      <c r="AD1042" s="13"/>
      <c r="AE1042" s="13"/>
      <c r="AT1042" s="220" t="s">
        <v>291</v>
      </c>
      <c r="AU1042" s="220" t="s">
        <v>92</v>
      </c>
      <c r="AV1042" s="13" t="s">
        <v>87</v>
      </c>
      <c r="AW1042" s="13" t="s">
        <v>31</v>
      </c>
      <c r="AX1042" s="13" t="s">
        <v>75</v>
      </c>
      <c r="AY1042" s="220" t="s">
        <v>283</v>
      </c>
    </row>
    <row r="1043" s="15" customFormat="1">
      <c r="A1043" s="15"/>
      <c r="B1043" s="235"/>
      <c r="C1043" s="15"/>
      <c r="D1043" s="219" t="s">
        <v>291</v>
      </c>
      <c r="E1043" s="236" t="s">
        <v>1</v>
      </c>
      <c r="F1043" s="237" t="s">
        <v>404</v>
      </c>
      <c r="G1043" s="15"/>
      <c r="H1043" s="236" t="s">
        <v>1</v>
      </c>
      <c r="I1043" s="238"/>
      <c r="J1043" s="15"/>
      <c r="K1043" s="15"/>
      <c r="L1043" s="235"/>
      <c r="M1043" s="239"/>
      <c r="N1043" s="240"/>
      <c r="O1043" s="240"/>
      <c r="P1043" s="240"/>
      <c r="Q1043" s="240"/>
      <c r="R1043" s="240"/>
      <c r="S1043" s="240"/>
      <c r="T1043" s="241"/>
      <c r="U1043" s="15"/>
      <c r="V1043" s="15"/>
      <c r="W1043" s="15"/>
      <c r="X1043" s="15"/>
      <c r="Y1043" s="15"/>
      <c r="Z1043" s="15"/>
      <c r="AA1043" s="15"/>
      <c r="AB1043" s="15"/>
      <c r="AC1043" s="15"/>
      <c r="AD1043" s="15"/>
      <c r="AE1043" s="15"/>
      <c r="AT1043" s="236" t="s">
        <v>291</v>
      </c>
      <c r="AU1043" s="236" t="s">
        <v>92</v>
      </c>
      <c r="AV1043" s="15" t="s">
        <v>82</v>
      </c>
      <c r="AW1043" s="15" t="s">
        <v>31</v>
      </c>
      <c r="AX1043" s="15" t="s">
        <v>75</v>
      </c>
      <c r="AY1043" s="236" t="s">
        <v>283</v>
      </c>
    </row>
    <row r="1044" s="13" customFormat="1">
      <c r="A1044" s="13"/>
      <c r="B1044" s="218"/>
      <c r="C1044" s="13"/>
      <c r="D1044" s="219" t="s">
        <v>291</v>
      </c>
      <c r="E1044" s="220" t="s">
        <v>1</v>
      </c>
      <c r="F1044" s="221" t="s">
        <v>1581</v>
      </c>
      <c r="G1044" s="13"/>
      <c r="H1044" s="222">
        <v>24.239999999999998</v>
      </c>
      <c r="I1044" s="223"/>
      <c r="J1044" s="13"/>
      <c r="K1044" s="13"/>
      <c r="L1044" s="218"/>
      <c r="M1044" s="224"/>
      <c r="N1044" s="225"/>
      <c r="O1044" s="225"/>
      <c r="P1044" s="225"/>
      <c r="Q1044" s="225"/>
      <c r="R1044" s="225"/>
      <c r="S1044" s="225"/>
      <c r="T1044" s="226"/>
      <c r="U1044" s="13"/>
      <c r="V1044" s="13"/>
      <c r="W1044" s="13"/>
      <c r="X1044" s="13"/>
      <c r="Y1044" s="13"/>
      <c r="Z1044" s="13"/>
      <c r="AA1044" s="13"/>
      <c r="AB1044" s="13"/>
      <c r="AC1044" s="13"/>
      <c r="AD1044" s="13"/>
      <c r="AE1044" s="13"/>
      <c r="AT1044" s="220" t="s">
        <v>291</v>
      </c>
      <c r="AU1044" s="220" t="s">
        <v>92</v>
      </c>
      <c r="AV1044" s="13" t="s">
        <v>87</v>
      </c>
      <c r="AW1044" s="13" t="s">
        <v>31</v>
      </c>
      <c r="AX1044" s="13" t="s">
        <v>75</v>
      </c>
      <c r="AY1044" s="220" t="s">
        <v>283</v>
      </c>
    </row>
    <row r="1045" s="13" customFormat="1">
      <c r="A1045" s="13"/>
      <c r="B1045" s="218"/>
      <c r="C1045" s="13"/>
      <c r="D1045" s="219" t="s">
        <v>291</v>
      </c>
      <c r="E1045" s="220" t="s">
        <v>1</v>
      </c>
      <c r="F1045" s="221" t="s">
        <v>1582</v>
      </c>
      <c r="G1045" s="13"/>
      <c r="H1045" s="222">
        <v>10.9</v>
      </c>
      <c r="I1045" s="223"/>
      <c r="J1045" s="13"/>
      <c r="K1045" s="13"/>
      <c r="L1045" s="218"/>
      <c r="M1045" s="224"/>
      <c r="N1045" s="225"/>
      <c r="O1045" s="225"/>
      <c r="P1045" s="225"/>
      <c r="Q1045" s="225"/>
      <c r="R1045" s="225"/>
      <c r="S1045" s="225"/>
      <c r="T1045" s="226"/>
      <c r="U1045" s="13"/>
      <c r="V1045" s="13"/>
      <c r="W1045" s="13"/>
      <c r="X1045" s="13"/>
      <c r="Y1045" s="13"/>
      <c r="Z1045" s="13"/>
      <c r="AA1045" s="13"/>
      <c r="AB1045" s="13"/>
      <c r="AC1045" s="13"/>
      <c r="AD1045" s="13"/>
      <c r="AE1045" s="13"/>
      <c r="AT1045" s="220" t="s">
        <v>291</v>
      </c>
      <c r="AU1045" s="220" t="s">
        <v>92</v>
      </c>
      <c r="AV1045" s="13" t="s">
        <v>87</v>
      </c>
      <c r="AW1045" s="13" t="s">
        <v>31</v>
      </c>
      <c r="AX1045" s="13" t="s">
        <v>75</v>
      </c>
      <c r="AY1045" s="220" t="s">
        <v>283</v>
      </c>
    </row>
    <row r="1046" s="15" customFormat="1">
      <c r="A1046" s="15"/>
      <c r="B1046" s="235"/>
      <c r="C1046" s="15"/>
      <c r="D1046" s="219" t="s">
        <v>291</v>
      </c>
      <c r="E1046" s="236" t="s">
        <v>1</v>
      </c>
      <c r="F1046" s="237" t="s">
        <v>413</v>
      </c>
      <c r="G1046" s="15"/>
      <c r="H1046" s="236" t="s">
        <v>1</v>
      </c>
      <c r="I1046" s="238"/>
      <c r="J1046" s="15"/>
      <c r="K1046" s="15"/>
      <c r="L1046" s="235"/>
      <c r="M1046" s="239"/>
      <c r="N1046" s="240"/>
      <c r="O1046" s="240"/>
      <c r="P1046" s="240"/>
      <c r="Q1046" s="240"/>
      <c r="R1046" s="240"/>
      <c r="S1046" s="240"/>
      <c r="T1046" s="241"/>
      <c r="U1046" s="15"/>
      <c r="V1046" s="15"/>
      <c r="W1046" s="15"/>
      <c r="X1046" s="15"/>
      <c r="Y1046" s="15"/>
      <c r="Z1046" s="15"/>
      <c r="AA1046" s="15"/>
      <c r="AB1046" s="15"/>
      <c r="AC1046" s="15"/>
      <c r="AD1046" s="15"/>
      <c r="AE1046" s="15"/>
      <c r="AT1046" s="236" t="s">
        <v>291</v>
      </c>
      <c r="AU1046" s="236" t="s">
        <v>92</v>
      </c>
      <c r="AV1046" s="15" t="s">
        <v>82</v>
      </c>
      <c r="AW1046" s="15" t="s">
        <v>31</v>
      </c>
      <c r="AX1046" s="15" t="s">
        <v>75</v>
      </c>
      <c r="AY1046" s="236" t="s">
        <v>283</v>
      </c>
    </row>
    <row r="1047" s="13" customFormat="1">
      <c r="A1047" s="13"/>
      <c r="B1047" s="218"/>
      <c r="C1047" s="13"/>
      <c r="D1047" s="219" t="s">
        <v>291</v>
      </c>
      <c r="E1047" s="220" t="s">
        <v>1</v>
      </c>
      <c r="F1047" s="221" t="s">
        <v>1583</v>
      </c>
      <c r="G1047" s="13"/>
      <c r="H1047" s="222">
        <v>32.32</v>
      </c>
      <c r="I1047" s="223"/>
      <c r="J1047" s="13"/>
      <c r="K1047" s="13"/>
      <c r="L1047" s="218"/>
      <c r="M1047" s="224"/>
      <c r="N1047" s="225"/>
      <c r="O1047" s="225"/>
      <c r="P1047" s="225"/>
      <c r="Q1047" s="225"/>
      <c r="R1047" s="225"/>
      <c r="S1047" s="225"/>
      <c r="T1047" s="226"/>
      <c r="U1047" s="13"/>
      <c r="V1047" s="13"/>
      <c r="W1047" s="13"/>
      <c r="X1047" s="13"/>
      <c r="Y1047" s="13"/>
      <c r="Z1047" s="13"/>
      <c r="AA1047" s="13"/>
      <c r="AB1047" s="13"/>
      <c r="AC1047" s="13"/>
      <c r="AD1047" s="13"/>
      <c r="AE1047" s="13"/>
      <c r="AT1047" s="220" t="s">
        <v>291</v>
      </c>
      <c r="AU1047" s="220" t="s">
        <v>92</v>
      </c>
      <c r="AV1047" s="13" t="s">
        <v>87</v>
      </c>
      <c r="AW1047" s="13" t="s">
        <v>31</v>
      </c>
      <c r="AX1047" s="13" t="s">
        <v>75</v>
      </c>
      <c r="AY1047" s="220" t="s">
        <v>283</v>
      </c>
    </row>
    <row r="1048" s="15" customFormat="1">
      <c r="A1048" s="15"/>
      <c r="B1048" s="235"/>
      <c r="C1048" s="15"/>
      <c r="D1048" s="219" t="s">
        <v>291</v>
      </c>
      <c r="E1048" s="236" t="s">
        <v>1</v>
      </c>
      <c r="F1048" s="237" t="s">
        <v>414</v>
      </c>
      <c r="G1048" s="15"/>
      <c r="H1048" s="236" t="s">
        <v>1</v>
      </c>
      <c r="I1048" s="238"/>
      <c r="J1048" s="15"/>
      <c r="K1048" s="15"/>
      <c r="L1048" s="235"/>
      <c r="M1048" s="239"/>
      <c r="N1048" s="240"/>
      <c r="O1048" s="240"/>
      <c r="P1048" s="240"/>
      <c r="Q1048" s="240"/>
      <c r="R1048" s="240"/>
      <c r="S1048" s="240"/>
      <c r="T1048" s="241"/>
      <c r="U1048" s="15"/>
      <c r="V1048" s="15"/>
      <c r="W1048" s="15"/>
      <c r="X1048" s="15"/>
      <c r="Y1048" s="15"/>
      <c r="Z1048" s="15"/>
      <c r="AA1048" s="15"/>
      <c r="AB1048" s="15"/>
      <c r="AC1048" s="15"/>
      <c r="AD1048" s="15"/>
      <c r="AE1048" s="15"/>
      <c r="AT1048" s="236" t="s">
        <v>291</v>
      </c>
      <c r="AU1048" s="236" t="s">
        <v>92</v>
      </c>
      <c r="AV1048" s="15" t="s">
        <v>82</v>
      </c>
      <c r="AW1048" s="15" t="s">
        <v>31</v>
      </c>
      <c r="AX1048" s="15" t="s">
        <v>75</v>
      </c>
      <c r="AY1048" s="236" t="s">
        <v>283</v>
      </c>
    </row>
    <row r="1049" s="15" customFormat="1">
      <c r="A1049" s="15"/>
      <c r="B1049" s="235"/>
      <c r="C1049" s="15"/>
      <c r="D1049" s="219" t="s">
        <v>291</v>
      </c>
      <c r="E1049" s="236" t="s">
        <v>1</v>
      </c>
      <c r="F1049" s="237" t="s">
        <v>729</v>
      </c>
      <c r="G1049" s="15"/>
      <c r="H1049" s="236" t="s">
        <v>1</v>
      </c>
      <c r="I1049" s="238"/>
      <c r="J1049" s="15"/>
      <c r="K1049" s="15"/>
      <c r="L1049" s="235"/>
      <c r="M1049" s="239"/>
      <c r="N1049" s="240"/>
      <c r="O1049" s="240"/>
      <c r="P1049" s="240"/>
      <c r="Q1049" s="240"/>
      <c r="R1049" s="240"/>
      <c r="S1049" s="240"/>
      <c r="T1049" s="241"/>
      <c r="U1049" s="15"/>
      <c r="V1049" s="15"/>
      <c r="W1049" s="15"/>
      <c r="X1049" s="15"/>
      <c r="Y1049" s="15"/>
      <c r="Z1049" s="15"/>
      <c r="AA1049" s="15"/>
      <c r="AB1049" s="15"/>
      <c r="AC1049" s="15"/>
      <c r="AD1049" s="15"/>
      <c r="AE1049" s="15"/>
      <c r="AT1049" s="236" t="s">
        <v>291</v>
      </c>
      <c r="AU1049" s="236" t="s">
        <v>92</v>
      </c>
      <c r="AV1049" s="15" t="s">
        <v>82</v>
      </c>
      <c r="AW1049" s="15" t="s">
        <v>31</v>
      </c>
      <c r="AX1049" s="15" t="s">
        <v>75</v>
      </c>
      <c r="AY1049" s="236" t="s">
        <v>283</v>
      </c>
    </row>
    <row r="1050" s="13" customFormat="1">
      <c r="A1050" s="13"/>
      <c r="B1050" s="218"/>
      <c r="C1050" s="13"/>
      <c r="D1050" s="219" t="s">
        <v>291</v>
      </c>
      <c r="E1050" s="220" t="s">
        <v>1</v>
      </c>
      <c r="F1050" s="221" t="s">
        <v>1584</v>
      </c>
      <c r="G1050" s="13"/>
      <c r="H1050" s="222">
        <v>32.32</v>
      </c>
      <c r="I1050" s="223"/>
      <c r="J1050" s="13"/>
      <c r="K1050" s="13"/>
      <c r="L1050" s="218"/>
      <c r="M1050" s="224"/>
      <c r="N1050" s="225"/>
      <c r="O1050" s="225"/>
      <c r="P1050" s="225"/>
      <c r="Q1050" s="225"/>
      <c r="R1050" s="225"/>
      <c r="S1050" s="225"/>
      <c r="T1050" s="226"/>
      <c r="U1050" s="13"/>
      <c r="V1050" s="13"/>
      <c r="W1050" s="13"/>
      <c r="X1050" s="13"/>
      <c r="Y1050" s="13"/>
      <c r="Z1050" s="13"/>
      <c r="AA1050" s="13"/>
      <c r="AB1050" s="13"/>
      <c r="AC1050" s="13"/>
      <c r="AD1050" s="13"/>
      <c r="AE1050" s="13"/>
      <c r="AT1050" s="220" t="s">
        <v>291</v>
      </c>
      <c r="AU1050" s="220" t="s">
        <v>92</v>
      </c>
      <c r="AV1050" s="13" t="s">
        <v>87</v>
      </c>
      <c r="AW1050" s="13" t="s">
        <v>31</v>
      </c>
      <c r="AX1050" s="13" t="s">
        <v>75</v>
      </c>
      <c r="AY1050" s="220" t="s">
        <v>283</v>
      </c>
    </row>
    <row r="1051" s="15" customFormat="1">
      <c r="A1051" s="15"/>
      <c r="B1051" s="235"/>
      <c r="C1051" s="15"/>
      <c r="D1051" s="219" t="s">
        <v>291</v>
      </c>
      <c r="E1051" s="236" t="s">
        <v>1</v>
      </c>
      <c r="F1051" s="237" t="s">
        <v>415</v>
      </c>
      <c r="G1051" s="15"/>
      <c r="H1051" s="236" t="s">
        <v>1</v>
      </c>
      <c r="I1051" s="238"/>
      <c r="J1051" s="15"/>
      <c r="K1051" s="15"/>
      <c r="L1051" s="235"/>
      <c r="M1051" s="239"/>
      <c r="N1051" s="240"/>
      <c r="O1051" s="240"/>
      <c r="P1051" s="240"/>
      <c r="Q1051" s="240"/>
      <c r="R1051" s="240"/>
      <c r="S1051" s="240"/>
      <c r="T1051" s="241"/>
      <c r="U1051" s="15"/>
      <c r="V1051" s="15"/>
      <c r="W1051" s="15"/>
      <c r="X1051" s="15"/>
      <c r="Y1051" s="15"/>
      <c r="Z1051" s="15"/>
      <c r="AA1051" s="15"/>
      <c r="AB1051" s="15"/>
      <c r="AC1051" s="15"/>
      <c r="AD1051" s="15"/>
      <c r="AE1051" s="15"/>
      <c r="AT1051" s="236" t="s">
        <v>291</v>
      </c>
      <c r="AU1051" s="236" t="s">
        <v>92</v>
      </c>
      <c r="AV1051" s="15" t="s">
        <v>82</v>
      </c>
      <c r="AW1051" s="15" t="s">
        <v>31</v>
      </c>
      <c r="AX1051" s="15" t="s">
        <v>75</v>
      </c>
      <c r="AY1051" s="236" t="s">
        <v>283</v>
      </c>
    </row>
    <row r="1052" s="15" customFormat="1">
      <c r="A1052" s="15"/>
      <c r="B1052" s="235"/>
      <c r="C1052" s="15"/>
      <c r="D1052" s="219" t="s">
        <v>291</v>
      </c>
      <c r="E1052" s="236" t="s">
        <v>1</v>
      </c>
      <c r="F1052" s="237" t="s">
        <v>729</v>
      </c>
      <c r="G1052" s="15"/>
      <c r="H1052" s="236" t="s">
        <v>1</v>
      </c>
      <c r="I1052" s="238"/>
      <c r="J1052" s="15"/>
      <c r="K1052" s="15"/>
      <c r="L1052" s="235"/>
      <c r="M1052" s="239"/>
      <c r="N1052" s="240"/>
      <c r="O1052" s="240"/>
      <c r="P1052" s="240"/>
      <c r="Q1052" s="240"/>
      <c r="R1052" s="240"/>
      <c r="S1052" s="240"/>
      <c r="T1052" s="241"/>
      <c r="U1052" s="15"/>
      <c r="V1052" s="15"/>
      <c r="W1052" s="15"/>
      <c r="X1052" s="15"/>
      <c r="Y1052" s="15"/>
      <c r="Z1052" s="15"/>
      <c r="AA1052" s="15"/>
      <c r="AB1052" s="15"/>
      <c r="AC1052" s="15"/>
      <c r="AD1052" s="15"/>
      <c r="AE1052" s="15"/>
      <c r="AT1052" s="236" t="s">
        <v>291</v>
      </c>
      <c r="AU1052" s="236" t="s">
        <v>92</v>
      </c>
      <c r="AV1052" s="15" t="s">
        <v>82</v>
      </c>
      <c r="AW1052" s="15" t="s">
        <v>31</v>
      </c>
      <c r="AX1052" s="15" t="s">
        <v>75</v>
      </c>
      <c r="AY1052" s="236" t="s">
        <v>283</v>
      </c>
    </row>
    <row r="1053" s="13" customFormat="1">
      <c r="A1053" s="13"/>
      <c r="B1053" s="218"/>
      <c r="C1053" s="13"/>
      <c r="D1053" s="219" t="s">
        <v>291</v>
      </c>
      <c r="E1053" s="220" t="s">
        <v>1</v>
      </c>
      <c r="F1053" s="221" t="s">
        <v>1584</v>
      </c>
      <c r="G1053" s="13"/>
      <c r="H1053" s="222">
        <v>32.32</v>
      </c>
      <c r="I1053" s="223"/>
      <c r="J1053" s="13"/>
      <c r="K1053" s="13"/>
      <c r="L1053" s="218"/>
      <c r="M1053" s="224"/>
      <c r="N1053" s="225"/>
      <c r="O1053" s="225"/>
      <c r="P1053" s="225"/>
      <c r="Q1053" s="225"/>
      <c r="R1053" s="225"/>
      <c r="S1053" s="225"/>
      <c r="T1053" s="226"/>
      <c r="U1053" s="13"/>
      <c r="V1053" s="13"/>
      <c r="W1053" s="13"/>
      <c r="X1053" s="13"/>
      <c r="Y1053" s="13"/>
      <c r="Z1053" s="13"/>
      <c r="AA1053" s="13"/>
      <c r="AB1053" s="13"/>
      <c r="AC1053" s="13"/>
      <c r="AD1053" s="13"/>
      <c r="AE1053" s="13"/>
      <c r="AT1053" s="220" t="s">
        <v>291</v>
      </c>
      <c r="AU1053" s="220" t="s">
        <v>92</v>
      </c>
      <c r="AV1053" s="13" t="s">
        <v>87</v>
      </c>
      <c r="AW1053" s="13" t="s">
        <v>31</v>
      </c>
      <c r="AX1053" s="13" t="s">
        <v>75</v>
      </c>
      <c r="AY1053" s="220" t="s">
        <v>283</v>
      </c>
    </row>
    <row r="1054" s="15" customFormat="1">
      <c r="A1054" s="15"/>
      <c r="B1054" s="235"/>
      <c r="C1054" s="15"/>
      <c r="D1054" s="219" t="s">
        <v>291</v>
      </c>
      <c r="E1054" s="236" t="s">
        <v>1</v>
      </c>
      <c r="F1054" s="237" t="s">
        <v>416</v>
      </c>
      <c r="G1054" s="15"/>
      <c r="H1054" s="236" t="s">
        <v>1</v>
      </c>
      <c r="I1054" s="238"/>
      <c r="J1054" s="15"/>
      <c r="K1054" s="15"/>
      <c r="L1054" s="235"/>
      <c r="M1054" s="239"/>
      <c r="N1054" s="240"/>
      <c r="O1054" s="240"/>
      <c r="P1054" s="240"/>
      <c r="Q1054" s="240"/>
      <c r="R1054" s="240"/>
      <c r="S1054" s="240"/>
      <c r="T1054" s="241"/>
      <c r="U1054" s="15"/>
      <c r="V1054" s="15"/>
      <c r="W1054" s="15"/>
      <c r="X1054" s="15"/>
      <c r="Y1054" s="15"/>
      <c r="Z1054" s="15"/>
      <c r="AA1054" s="15"/>
      <c r="AB1054" s="15"/>
      <c r="AC1054" s="15"/>
      <c r="AD1054" s="15"/>
      <c r="AE1054" s="15"/>
      <c r="AT1054" s="236" t="s">
        <v>291</v>
      </c>
      <c r="AU1054" s="236" t="s">
        <v>92</v>
      </c>
      <c r="AV1054" s="15" t="s">
        <v>82</v>
      </c>
      <c r="AW1054" s="15" t="s">
        <v>31</v>
      </c>
      <c r="AX1054" s="15" t="s">
        <v>75</v>
      </c>
      <c r="AY1054" s="236" t="s">
        <v>283</v>
      </c>
    </row>
    <row r="1055" s="15" customFormat="1">
      <c r="A1055" s="15"/>
      <c r="B1055" s="235"/>
      <c r="C1055" s="15"/>
      <c r="D1055" s="219" t="s">
        <v>291</v>
      </c>
      <c r="E1055" s="236" t="s">
        <v>1</v>
      </c>
      <c r="F1055" s="237" t="s">
        <v>729</v>
      </c>
      <c r="G1055" s="15"/>
      <c r="H1055" s="236" t="s">
        <v>1</v>
      </c>
      <c r="I1055" s="238"/>
      <c r="J1055" s="15"/>
      <c r="K1055" s="15"/>
      <c r="L1055" s="235"/>
      <c r="M1055" s="239"/>
      <c r="N1055" s="240"/>
      <c r="O1055" s="240"/>
      <c r="P1055" s="240"/>
      <c r="Q1055" s="240"/>
      <c r="R1055" s="240"/>
      <c r="S1055" s="240"/>
      <c r="T1055" s="241"/>
      <c r="U1055" s="15"/>
      <c r="V1055" s="15"/>
      <c r="W1055" s="15"/>
      <c r="X1055" s="15"/>
      <c r="Y1055" s="15"/>
      <c r="Z1055" s="15"/>
      <c r="AA1055" s="15"/>
      <c r="AB1055" s="15"/>
      <c r="AC1055" s="15"/>
      <c r="AD1055" s="15"/>
      <c r="AE1055" s="15"/>
      <c r="AT1055" s="236" t="s">
        <v>291</v>
      </c>
      <c r="AU1055" s="236" t="s">
        <v>92</v>
      </c>
      <c r="AV1055" s="15" t="s">
        <v>82</v>
      </c>
      <c r="AW1055" s="15" t="s">
        <v>31</v>
      </c>
      <c r="AX1055" s="15" t="s">
        <v>75</v>
      </c>
      <c r="AY1055" s="236" t="s">
        <v>283</v>
      </c>
    </row>
    <row r="1056" s="13" customFormat="1">
      <c r="A1056" s="13"/>
      <c r="B1056" s="218"/>
      <c r="C1056" s="13"/>
      <c r="D1056" s="219" t="s">
        <v>291</v>
      </c>
      <c r="E1056" s="220" t="s">
        <v>1</v>
      </c>
      <c r="F1056" s="221" t="s">
        <v>1584</v>
      </c>
      <c r="G1056" s="13"/>
      <c r="H1056" s="222">
        <v>32.32</v>
      </c>
      <c r="I1056" s="223"/>
      <c r="J1056" s="13"/>
      <c r="K1056" s="13"/>
      <c r="L1056" s="218"/>
      <c r="M1056" s="224"/>
      <c r="N1056" s="225"/>
      <c r="O1056" s="225"/>
      <c r="P1056" s="225"/>
      <c r="Q1056" s="225"/>
      <c r="R1056" s="225"/>
      <c r="S1056" s="225"/>
      <c r="T1056" s="226"/>
      <c r="U1056" s="13"/>
      <c r="V1056" s="13"/>
      <c r="W1056" s="13"/>
      <c r="X1056" s="13"/>
      <c r="Y1056" s="13"/>
      <c r="Z1056" s="13"/>
      <c r="AA1056" s="13"/>
      <c r="AB1056" s="13"/>
      <c r="AC1056" s="13"/>
      <c r="AD1056" s="13"/>
      <c r="AE1056" s="13"/>
      <c r="AT1056" s="220" t="s">
        <v>291</v>
      </c>
      <c r="AU1056" s="220" t="s">
        <v>92</v>
      </c>
      <c r="AV1056" s="13" t="s">
        <v>87</v>
      </c>
      <c r="AW1056" s="13" t="s">
        <v>31</v>
      </c>
      <c r="AX1056" s="13" t="s">
        <v>75</v>
      </c>
      <c r="AY1056" s="220" t="s">
        <v>283</v>
      </c>
    </row>
    <row r="1057" s="15" customFormat="1">
      <c r="A1057" s="15"/>
      <c r="B1057" s="235"/>
      <c r="C1057" s="15"/>
      <c r="D1057" s="219" t="s">
        <v>291</v>
      </c>
      <c r="E1057" s="236" t="s">
        <v>1</v>
      </c>
      <c r="F1057" s="237" t="s">
        <v>362</v>
      </c>
      <c r="G1057" s="15"/>
      <c r="H1057" s="236" t="s">
        <v>1</v>
      </c>
      <c r="I1057" s="238"/>
      <c r="J1057" s="15"/>
      <c r="K1057" s="15"/>
      <c r="L1057" s="235"/>
      <c r="M1057" s="239"/>
      <c r="N1057" s="240"/>
      <c r="O1057" s="240"/>
      <c r="P1057" s="240"/>
      <c r="Q1057" s="240"/>
      <c r="R1057" s="240"/>
      <c r="S1057" s="240"/>
      <c r="T1057" s="241"/>
      <c r="U1057" s="15"/>
      <c r="V1057" s="15"/>
      <c r="W1057" s="15"/>
      <c r="X1057" s="15"/>
      <c r="Y1057" s="15"/>
      <c r="Z1057" s="15"/>
      <c r="AA1057" s="15"/>
      <c r="AB1057" s="15"/>
      <c r="AC1057" s="15"/>
      <c r="AD1057" s="15"/>
      <c r="AE1057" s="15"/>
      <c r="AT1057" s="236" t="s">
        <v>291</v>
      </c>
      <c r="AU1057" s="236" t="s">
        <v>92</v>
      </c>
      <c r="AV1057" s="15" t="s">
        <v>82</v>
      </c>
      <c r="AW1057" s="15" t="s">
        <v>31</v>
      </c>
      <c r="AX1057" s="15" t="s">
        <v>75</v>
      </c>
      <c r="AY1057" s="236" t="s">
        <v>283</v>
      </c>
    </row>
    <row r="1058" s="15" customFormat="1">
      <c r="A1058" s="15"/>
      <c r="B1058" s="235"/>
      <c r="C1058" s="15"/>
      <c r="D1058" s="219" t="s">
        <v>291</v>
      </c>
      <c r="E1058" s="236" t="s">
        <v>1</v>
      </c>
      <c r="F1058" s="237" t="s">
        <v>1585</v>
      </c>
      <c r="G1058" s="15"/>
      <c r="H1058" s="236" t="s">
        <v>1</v>
      </c>
      <c r="I1058" s="238"/>
      <c r="J1058" s="15"/>
      <c r="K1058" s="15"/>
      <c r="L1058" s="235"/>
      <c r="M1058" s="239"/>
      <c r="N1058" s="240"/>
      <c r="O1058" s="240"/>
      <c r="P1058" s="240"/>
      <c r="Q1058" s="240"/>
      <c r="R1058" s="240"/>
      <c r="S1058" s="240"/>
      <c r="T1058" s="241"/>
      <c r="U1058" s="15"/>
      <c r="V1058" s="15"/>
      <c r="W1058" s="15"/>
      <c r="X1058" s="15"/>
      <c r="Y1058" s="15"/>
      <c r="Z1058" s="15"/>
      <c r="AA1058" s="15"/>
      <c r="AB1058" s="15"/>
      <c r="AC1058" s="15"/>
      <c r="AD1058" s="15"/>
      <c r="AE1058" s="15"/>
      <c r="AT1058" s="236" t="s">
        <v>291</v>
      </c>
      <c r="AU1058" s="236" t="s">
        <v>92</v>
      </c>
      <c r="AV1058" s="15" t="s">
        <v>82</v>
      </c>
      <c r="AW1058" s="15" t="s">
        <v>31</v>
      </c>
      <c r="AX1058" s="15" t="s">
        <v>75</v>
      </c>
      <c r="AY1058" s="236" t="s">
        <v>283</v>
      </c>
    </row>
    <row r="1059" s="13" customFormat="1">
      <c r="A1059" s="13"/>
      <c r="B1059" s="218"/>
      <c r="C1059" s="13"/>
      <c r="D1059" s="219" t="s">
        <v>291</v>
      </c>
      <c r="E1059" s="220" t="s">
        <v>1</v>
      </c>
      <c r="F1059" s="221" t="s">
        <v>1586</v>
      </c>
      <c r="G1059" s="13"/>
      <c r="H1059" s="222">
        <v>35.359999999999999</v>
      </c>
      <c r="I1059" s="223"/>
      <c r="J1059" s="13"/>
      <c r="K1059" s="13"/>
      <c r="L1059" s="218"/>
      <c r="M1059" s="224"/>
      <c r="N1059" s="225"/>
      <c r="O1059" s="225"/>
      <c r="P1059" s="225"/>
      <c r="Q1059" s="225"/>
      <c r="R1059" s="225"/>
      <c r="S1059" s="225"/>
      <c r="T1059" s="226"/>
      <c r="U1059" s="13"/>
      <c r="V1059" s="13"/>
      <c r="W1059" s="13"/>
      <c r="X1059" s="13"/>
      <c r="Y1059" s="13"/>
      <c r="Z1059" s="13"/>
      <c r="AA1059" s="13"/>
      <c r="AB1059" s="13"/>
      <c r="AC1059" s="13"/>
      <c r="AD1059" s="13"/>
      <c r="AE1059" s="13"/>
      <c r="AT1059" s="220" t="s">
        <v>291</v>
      </c>
      <c r="AU1059" s="220" t="s">
        <v>92</v>
      </c>
      <c r="AV1059" s="13" t="s">
        <v>87</v>
      </c>
      <c r="AW1059" s="13" t="s">
        <v>31</v>
      </c>
      <c r="AX1059" s="13" t="s">
        <v>75</v>
      </c>
      <c r="AY1059" s="220" t="s">
        <v>283</v>
      </c>
    </row>
    <row r="1060" s="14" customFormat="1">
      <c r="A1060" s="14"/>
      <c r="B1060" s="227"/>
      <c r="C1060" s="14"/>
      <c r="D1060" s="219" t="s">
        <v>291</v>
      </c>
      <c r="E1060" s="228" t="s">
        <v>1</v>
      </c>
      <c r="F1060" s="229" t="s">
        <v>293</v>
      </c>
      <c r="G1060" s="14"/>
      <c r="H1060" s="230">
        <v>251.31999999999999</v>
      </c>
      <c r="I1060" s="231"/>
      <c r="J1060" s="14"/>
      <c r="K1060" s="14"/>
      <c r="L1060" s="227"/>
      <c r="M1060" s="232"/>
      <c r="N1060" s="233"/>
      <c r="O1060" s="233"/>
      <c r="P1060" s="233"/>
      <c r="Q1060" s="233"/>
      <c r="R1060" s="233"/>
      <c r="S1060" s="233"/>
      <c r="T1060" s="234"/>
      <c r="U1060" s="14"/>
      <c r="V1060" s="14"/>
      <c r="W1060" s="14"/>
      <c r="X1060" s="14"/>
      <c r="Y1060" s="14"/>
      <c r="Z1060" s="14"/>
      <c r="AA1060" s="14"/>
      <c r="AB1060" s="14"/>
      <c r="AC1060" s="14"/>
      <c r="AD1060" s="14"/>
      <c r="AE1060" s="14"/>
      <c r="AT1060" s="228" t="s">
        <v>291</v>
      </c>
      <c r="AU1060" s="228" t="s">
        <v>92</v>
      </c>
      <c r="AV1060" s="14" t="s">
        <v>289</v>
      </c>
      <c r="AW1060" s="14" t="s">
        <v>31</v>
      </c>
      <c r="AX1060" s="14" t="s">
        <v>82</v>
      </c>
      <c r="AY1060" s="228" t="s">
        <v>283</v>
      </c>
    </row>
    <row r="1061" s="2" customFormat="1" ht="16.5" customHeight="1">
      <c r="A1061" s="37"/>
      <c r="B1061" s="168"/>
      <c r="C1061" s="242" t="s">
        <v>1587</v>
      </c>
      <c r="D1061" s="242" t="s">
        <v>582</v>
      </c>
      <c r="E1061" s="243" t="s">
        <v>1588</v>
      </c>
      <c r="F1061" s="244" t="s">
        <v>1589</v>
      </c>
      <c r="G1061" s="245" t="s">
        <v>288</v>
      </c>
      <c r="H1061" s="246">
        <v>261.37299999999999</v>
      </c>
      <c r="I1061" s="247"/>
      <c r="J1061" s="248">
        <f>ROUND(I1061*H1061,2)</f>
        <v>0</v>
      </c>
      <c r="K1061" s="249"/>
      <c r="L1061" s="250"/>
      <c r="M1061" s="251" t="s">
        <v>1</v>
      </c>
      <c r="N1061" s="252" t="s">
        <v>41</v>
      </c>
      <c r="O1061" s="81"/>
      <c r="P1061" s="214">
        <f>O1061*H1061</f>
        <v>0</v>
      </c>
      <c r="Q1061" s="214">
        <v>0.0178</v>
      </c>
      <c r="R1061" s="214">
        <f>Q1061*H1061</f>
        <v>4.6524393999999996</v>
      </c>
      <c r="S1061" s="214">
        <v>0</v>
      </c>
      <c r="T1061" s="215">
        <f>S1061*H1061</f>
        <v>0</v>
      </c>
      <c r="U1061" s="37"/>
      <c r="V1061" s="37"/>
      <c r="W1061" s="37"/>
      <c r="X1061" s="37"/>
      <c r="Y1061" s="37"/>
      <c r="Z1061" s="37"/>
      <c r="AA1061" s="37"/>
      <c r="AB1061" s="37"/>
      <c r="AC1061" s="37"/>
      <c r="AD1061" s="37"/>
      <c r="AE1061" s="37"/>
      <c r="AR1061" s="216" t="s">
        <v>473</v>
      </c>
      <c r="AT1061" s="216" t="s">
        <v>582</v>
      </c>
      <c r="AU1061" s="216" t="s">
        <v>92</v>
      </c>
      <c r="AY1061" s="18" t="s">
        <v>283</v>
      </c>
      <c r="BE1061" s="217">
        <f>IF(N1061="základná",J1061,0)</f>
        <v>0</v>
      </c>
      <c r="BF1061" s="217">
        <f>IF(N1061="znížená",J1061,0)</f>
        <v>0</v>
      </c>
      <c r="BG1061" s="217">
        <f>IF(N1061="zákl. prenesená",J1061,0)</f>
        <v>0</v>
      </c>
      <c r="BH1061" s="217">
        <f>IF(N1061="zníž. prenesená",J1061,0)</f>
        <v>0</v>
      </c>
      <c r="BI1061" s="217">
        <f>IF(N1061="nulová",J1061,0)</f>
        <v>0</v>
      </c>
      <c r="BJ1061" s="18" t="s">
        <v>87</v>
      </c>
      <c r="BK1061" s="217">
        <f>ROUND(I1061*H1061,2)</f>
        <v>0</v>
      </c>
      <c r="BL1061" s="18" t="s">
        <v>358</v>
      </c>
      <c r="BM1061" s="216" t="s">
        <v>1590</v>
      </c>
    </row>
    <row r="1062" s="13" customFormat="1">
      <c r="A1062" s="13"/>
      <c r="B1062" s="218"/>
      <c r="C1062" s="13"/>
      <c r="D1062" s="219" t="s">
        <v>291</v>
      </c>
      <c r="E1062" s="13"/>
      <c r="F1062" s="221" t="s">
        <v>1591</v>
      </c>
      <c r="G1062" s="13"/>
      <c r="H1062" s="222">
        <v>261.37299999999999</v>
      </c>
      <c r="I1062" s="223"/>
      <c r="J1062" s="13"/>
      <c r="K1062" s="13"/>
      <c r="L1062" s="218"/>
      <c r="M1062" s="224"/>
      <c r="N1062" s="225"/>
      <c r="O1062" s="225"/>
      <c r="P1062" s="225"/>
      <c r="Q1062" s="225"/>
      <c r="R1062" s="225"/>
      <c r="S1062" s="225"/>
      <c r="T1062" s="226"/>
      <c r="U1062" s="13"/>
      <c r="V1062" s="13"/>
      <c r="W1062" s="13"/>
      <c r="X1062" s="13"/>
      <c r="Y1062" s="13"/>
      <c r="Z1062" s="13"/>
      <c r="AA1062" s="13"/>
      <c r="AB1062" s="13"/>
      <c r="AC1062" s="13"/>
      <c r="AD1062" s="13"/>
      <c r="AE1062" s="13"/>
      <c r="AT1062" s="220" t="s">
        <v>291</v>
      </c>
      <c r="AU1062" s="220" t="s">
        <v>92</v>
      </c>
      <c r="AV1062" s="13" t="s">
        <v>87</v>
      </c>
      <c r="AW1062" s="13" t="s">
        <v>3</v>
      </c>
      <c r="AX1062" s="13" t="s">
        <v>82</v>
      </c>
      <c r="AY1062" s="220" t="s">
        <v>283</v>
      </c>
    </row>
    <row r="1063" s="2" customFormat="1" ht="24.15" customHeight="1">
      <c r="A1063" s="37"/>
      <c r="B1063" s="168"/>
      <c r="C1063" s="204" t="s">
        <v>1592</v>
      </c>
      <c r="D1063" s="204" t="s">
        <v>285</v>
      </c>
      <c r="E1063" s="205" t="s">
        <v>1593</v>
      </c>
      <c r="F1063" s="206" t="s">
        <v>1594</v>
      </c>
      <c r="G1063" s="207" t="s">
        <v>979</v>
      </c>
      <c r="H1063" s="255"/>
      <c r="I1063" s="209"/>
      <c r="J1063" s="210">
        <f>ROUND(I1063*H1063,2)</f>
        <v>0</v>
      </c>
      <c r="K1063" s="211"/>
      <c r="L1063" s="38"/>
      <c r="M1063" s="212" t="s">
        <v>1</v>
      </c>
      <c r="N1063" s="213" t="s">
        <v>41</v>
      </c>
      <c r="O1063" s="81"/>
      <c r="P1063" s="214">
        <f>O1063*H1063</f>
        <v>0</v>
      </c>
      <c r="Q1063" s="214">
        <v>0</v>
      </c>
      <c r="R1063" s="214">
        <f>Q1063*H1063</f>
        <v>0</v>
      </c>
      <c r="S1063" s="214">
        <v>0</v>
      </c>
      <c r="T1063" s="215">
        <f>S1063*H1063</f>
        <v>0</v>
      </c>
      <c r="U1063" s="37"/>
      <c r="V1063" s="37"/>
      <c r="W1063" s="37"/>
      <c r="X1063" s="37"/>
      <c r="Y1063" s="37"/>
      <c r="Z1063" s="37"/>
      <c r="AA1063" s="37"/>
      <c r="AB1063" s="37"/>
      <c r="AC1063" s="37"/>
      <c r="AD1063" s="37"/>
      <c r="AE1063" s="37"/>
      <c r="AR1063" s="216" t="s">
        <v>358</v>
      </c>
      <c r="AT1063" s="216" t="s">
        <v>285</v>
      </c>
      <c r="AU1063" s="216" t="s">
        <v>92</v>
      </c>
      <c r="AY1063" s="18" t="s">
        <v>283</v>
      </c>
      <c r="BE1063" s="217">
        <f>IF(N1063="základná",J1063,0)</f>
        <v>0</v>
      </c>
      <c r="BF1063" s="217">
        <f>IF(N1063="znížená",J1063,0)</f>
        <v>0</v>
      </c>
      <c r="BG1063" s="217">
        <f>IF(N1063="zákl. prenesená",J1063,0)</f>
        <v>0</v>
      </c>
      <c r="BH1063" s="217">
        <f>IF(N1063="zníž. prenesená",J1063,0)</f>
        <v>0</v>
      </c>
      <c r="BI1063" s="217">
        <f>IF(N1063="nulová",J1063,0)</f>
        <v>0</v>
      </c>
      <c r="BJ1063" s="18" t="s">
        <v>87</v>
      </c>
      <c r="BK1063" s="217">
        <f>ROUND(I1063*H1063,2)</f>
        <v>0</v>
      </c>
      <c r="BL1063" s="18" t="s">
        <v>358</v>
      </c>
      <c r="BM1063" s="216" t="s">
        <v>1595</v>
      </c>
    </row>
    <row r="1064" s="12" customFormat="1" ht="22.8" customHeight="1">
      <c r="A1064" s="12"/>
      <c r="B1064" s="191"/>
      <c r="C1064" s="12"/>
      <c r="D1064" s="192" t="s">
        <v>74</v>
      </c>
      <c r="E1064" s="202" t="s">
        <v>1596</v>
      </c>
      <c r="F1064" s="202" t="s">
        <v>1597</v>
      </c>
      <c r="G1064" s="12"/>
      <c r="H1064" s="12"/>
      <c r="I1064" s="194"/>
      <c r="J1064" s="203">
        <f>BK1064</f>
        <v>0</v>
      </c>
      <c r="K1064" s="12"/>
      <c r="L1064" s="191"/>
      <c r="M1064" s="196"/>
      <c r="N1064" s="197"/>
      <c r="O1064" s="197"/>
      <c r="P1064" s="198">
        <f>SUM(P1065:P1096)</f>
        <v>0</v>
      </c>
      <c r="Q1064" s="197"/>
      <c r="R1064" s="198">
        <f>SUM(R1065:R1096)</f>
        <v>1.4876997499999998</v>
      </c>
      <c r="S1064" s="197"/>
      <c r="T1064" s="199">
        <f>SUM(T1065:T1096)</f>
        <v>19.546950000000002</v>
      </c>
      <c r="U1064" s="12"/>
      <c r="V1064" s="12"/>
      <c r="W1064" s="12"/>
      <c r="X1064" s="12"/>
      <c r="Y1064" s="12"/>
      <c r="Z1064" s="12"/>
      <c r="AA1064" s="12"/>
      <c r="AB1064" s="12"/>
      <c r="AC1064" s="12"/>
      <c r="AD1064" s="12"/>
      <c r="AE1064" s="12"/>
      <c r="AR1064" s="192" t="s">
        <v>87</v>
      </c>
      <c r="AT1064" s="200" t="s">
        <v>74</v>
      </c>
      <c r="AU1064" s="200" t="s">
        <v>82</v>
      </c>
      <c r="AY1064" s="192" t="s">
        <v>283</v>
      </c>
      <c r="BK1064" s="201">
        <f>SUM(BK1065:BK1096)</f>
        <v>0</v>
      </c>
    </row>
    <row r="1065" s="2" customFormat="1" ht="24.15" customHeight="1">
      <c r="A1065" s="37"/>
      <c r="B1065" s="168"/>
      <c r="C1065" s="204" t="s">
        <v>1598</v>
      </c>
      <c r="D1065" s="204" t="s">
        <v>285</v>
      </c>
      <c r="E1065" s="205" t="s">
        <v>1599</v>
      </c>
      <c r="F1065" s="206" t="s">
        <v>1600</v>
      </c>
      <c r="G1065" s="207" t="s">
        <v>649</v>
      </c>
      <c r="H1065" s="208">
        <v>2074.895</v>
      </c>
      <c r="I1065" s="209"/>
      <c r="J1065" s="210">
        <f>ROUND(I1065*H1065,2)</f>
        <v>0</v>
      </c>
      <c r="K1065" s="211"/>
      <c r="L1065" s="38"/>
      <c r="M1065" s="212" t="s">
        <v>1</v>
      </c>
      <c r="N1065" s="213" t="s">
        <v>41</v>
      </c>
      <c r="O1065" s="81"/>
      <c r="P1065" s="214">
        <f>O1065*H1065</f>
        <v>0</v>
      </c>
      <c r="Q1065" s="214">
        <v>1.0000000000000001E-05</v>
      </c>
      <c r="R1065" s="214">
        <f>Q1065*H1065</f>
        <v>0.020748950000000002</v>
      </c>
      <c r="S1065" s="214">
        <v>0</v>
      </c>
      <c r="T1065" s="215">
        <f>S1065*H1065</f>
        <v>0</v>
      </c>
      <c r="U1065" s="37"/>
      <c r="V1065" s="37"/>
      <c r="W1065" s="37"/>
      <c r="X1065" s="37"/>
      <c r="Y1065" s="37"/>
      <c r="Z1065" s="37"/>
      <c r="AA1065" s="37"/>
      <c r="AB1065" s="37"/>
      <c r="AC1065" s="37"/>
      <c r="AD1065" s="37"/>
      <c r="AE1065" s="37"/>
      <c r="AR1065" s="216" t="s">
        <v>358</v>
      </c>
      <c r="AT1065" s="216" t="s">
        <v>285</v>
      </c>
      <c r="AU1065" s="216" t="s">
        <v>87</v>
      </c>
      <c r="AY1065" s="18" t="s">
        <v>283</v>
      </c>
      <c r="BE1065" s="217">
        <f>IF(N1065="základná",J1065,0)</f>
        <v>0</v>
      </c>
      <c r="BF1065" s="217">
        <f>IF(N1065="znížená",J1065,0)</f>
        <v>0</v>
      </c>
      <c r="BG1065" s="217">
        <f>IF(N1065="zákl. prenesená",J1065,0)</f>
        <v>0</v>
      </c>
      <c r="BH1065" s="217">
        <f>IF(N1065="zníž. prenesená",J1065,0)</f>
        <v>0</v>
      </c>
      <c r="BI1065" s="217">
        <f>IF(N1065="nulová",J1065,0)</f>
        <v>0</v>
      </c>
      <c r="BJ1065" s="18" t="s">
        <v>87</v>
      </c>
      <c r="BK1065" s="217">
        <f>ROUND(I1065*H1065,2)</f>
        <v>0</v>
      </c>
      <c r="BL1065" s="18" t="s">
        <v>358</v>
      </c>
      <c r="BM1065" s="216" t="s">
        <v>1601</v>
      </c>
    </row>
    <row r="1066" s="15" customFormat="1">
      <c r="A1066" s="15"/>
      <c r="B1066" s="235"/>
      <c r="C1066" s="15"/>
      <c r="D1066" s="219" t="s">
        <v>291</v>
      </c>
      <c r="E1066" s="236" t="s">
        <v>1</v>
      </c>
      <c r="F1066" s="237" t="s">
        <v>1602</v>
      </c>
      <c r="G1066" s="15"/>
      <c r="H1066" s="236" t="s">
        <v>1</v>
      </c>
      <c r="I1066" s="238"/>
      <c r="J1066" s="15"/>
      <c r="K1066" s="15"/>
      <c r="L1066" s="235"/>
      <c r="M1066" s="239"/>
      <c r="N1066" s="240"/>
      <c r="O1066" s="240"/>
      <c r="P1066" s="240"/>
      <c r="Q1066" s="240"/>
      <c r="R1066" s="240"/>
      <c r="S1066" s="240"/>
      <c r="T1066" s="241"/>
      <c r="U1066" s="15"/>
      <c r="V1066" s="15"/>
      <c r="W1066" s="15"/>
      <c r="X1066" s="15"/>
      <c r="Y1066" s="15"/>
      <c r="Z1066" s="15"/>
      <c r="AA1066" s="15"/>
      <c r="AB1066" s="15"/>
      <c r="AC1066" s="15"/>
      <c r="AD1066" s="15"/>
      <c r="AE1066" s="15"/>
      <c r="AT1066" s="236" t="s">
        <v>291</v>
      </c>
      <c r="AU1066" s="236" t="s">
        <v>87</v>
      </c>
      <c r="AV1066" s="15" t="s">
        <v>82</v>
      </c>
      <c r="AW1066" s="15" t="s">
        <v>31</v>
      </c>
      <c r="AX1066" s="15" t="s">
        <v>75</v>
      </c>
      <c r="AY1066" s="236" t="s">
        <v>283</v>
      </c>
    </row>
    <row r="1067" s="13" customFormat="1">
      <c r="A1067" s="13"/>
      <c r="B1067" s="218"/>
      <c r="C1067" s="13"/>
      <c r="D1067" s="219" t="s">
        <v>291</v>
      </c>
      <c r="E1067" s="220" t="s">
        <v>1</v>
      </c>
      <c r="F1067" s="221" t="s">
        <v>1603</v>
      </c>
      <c r="G1067" s="13"/>
      <c r="H1067" s="222">
        <v>206.52500000000001</v>
      </c>
      <c r="I1067" s="223"/>
      <c r="J1067" s="13"/>
      <c r="K1067" s="13"/>
      <c r="L1067" s="218"/>
      <c r="M1067" s="224"/>
      <c r="N1067" s="225"/>
      <c r="O1067" s="225"/>
      <c r="P1067" s="225"/>
      <c r="Q1067" s="225"/>
      <c r="R1067" s="225"/>
      <c r="S1067" s="225"/>
      <c r="T1067" s="226"/>
      <c r="U1067" s="13"/>
      <c r="V1067" s="13"/>
      <c r="W1067" s="13"/>
      <c r="X1067" s="13"/>
      <c r="Y1067" s="13"/>
      <c r="Z1067" s="13"/>
      <c r="AA1067" s="13"/>
      <c r="AB1067" s="13"/>
      <c r="AC1067" s="13"/>
      <c r="AD1067" s="13"/>
      <c r="AE1067" s="13"/>
      <c r="AT1067" s="220" t="s">
        <v>291</v>
      </c>
      <c r="AU1067" s="220" t="s">
        <v>87</v>
      </c>
      <c r="AV1067" s="13" t="s">
        <v>87</v>
      </c>
      <c r="AW1067" s="13" t="s">
        <v>31</v>
      </c>
      <c r="AX1067" s="13" t="s">
        <v>75</v>
      </c>
      <c r="AY1067" s="220" t="s">
        <v>283</v>
      </c>
    </row>
    <row r="1068" s="13" customFormat="1">
      <c r="A1068" s="13"/>
      <c r="B1068" s="218"/>
      <c r="C1068" s="13"/>
      <c r="D1068" s="219" t="s">
        <v>291</v>
      </c>
      <c r="E1068" s="220" t="s">
        <v>1</v>
      </c>
      <c r="F1068" s="221" t="s">
        <v>1604</v>
      </c>
      <c r="G1068" s="13"/>
      <c r="H1068" s="222">
        <v>122.59999999999999</v>
      </c>
      <c r="I1068" s="223"/>
      <c r="J1068" s="13"/>
      <c r="K1068" s="13"/>
      <c r="L1068" s="218"/>
      <c r="M1068" s="224"/>
      <c r="N1068" s="225"/>
      <c r="O1068" s="225"/>
      <c r="P1068" s="225"/>
      <c r="Q1068" s="225"/>
      <c r="R1068" s="225"/>
      <c r="S1068" s="225"/>
      <c r="T1068" s="226"/>
      <c r="U1068" s="13"/>
      <c r="V1068" s="13"/>
      <c r="W1068" s="13"/>
      <c r="X1068" s="13"/>
      <c r="Y1068" s="13"/>
      <c r="Z1068" s="13"/>
      <c r="AA1068" s="13"/>
      <c r="AB1068" s="13"/>
      <c r="AC1068" s="13"/>
      <c r="AD1068" s="13"/>
      <c r="AE1068" s="13"/>
      <c r="AT1068" s="220" t="s">
        <v>291</v>
      </c>
      <c r="AU1068" s="220" t="s">
        <v>87</v>
      </c>
      <c r="AV1068" s="13" t="s">
        <v>87</v>
      </c>
      <c r="AW1068" s="13" t="s">
        <v>31</v>
      </c>
      <c r="AX1068" s="13" t="s">
        <v>75</v>
      </c>
      <c r="AY1068" s="220" t="s">
        <v>283</v>
      </c>
    </row>
    <row r="1069" s="13" customFormat="1">
      <c r="A1069" s="13"/>
      <c r="B1069" s="218"/>
      <c r="C1069" s="13"/>
      <c r="D1069" s="219" t="s">
        <v>291</v>
      </c>
      <c r="E1069" s="220" t="s">
        <v>1</v>
      </c>
      <c r="F1069" s="221" t="s">
        <v>1605</v>
      </c>
      <c r="G1069" s="13"/>
      <c r="H1069" s="222">
        <v>229.75</v>
      </c>
      <c r="I1069" s="223"/>
      <c r="J1069" s="13"/>
      <c r="K1069" s="13"/>
      <c r="L1069" s="218"/>
      <c r="M1069" s="224"/>
      <c r="N1069" s="225"/>
      <c r="O1069" s="225"/>
      <c r="P1069" s="225"/>
      <c r="Q1069" s="225"/>
      <c r="R1069" s="225"/>
      <c r="S1069" s="225"/>
      <c r="T1069" s="226"/>
      <c r="U1069" s="13"/>
      <c r="V1069" s="13"/>
      <c r="W1069" s="13"/>
      <c r="X1069" s="13"/>
      <c r="Y1069" s="13"/>
      <c r="Z1069" s="13"/>
      <c r="AA1069" s="13"/>
      <c r="AB1069" s="13"/>
      <c r="AC1069" s="13"/>
      <c r="AD1069" s="13"/>
      <c r="AE1069" s="13"/>
      <c r="AT1069" s="220" t="s">
        <v>291</v>
      </c>
      <c r="AU1069" s="220" t="s">
        <v>87</v>
      </c>
      <c r="AV1069" s="13" t="s">
        <v>87</v>
      </c>
      <c r="AW1069" s="13" t="s">
        <v>31</v>
      </c>
      <c r="AX1069" s="13" t="s">
        <v>75</v>
      </c>
      <c r="AY1069" s="220" t="s">
        <v>283</v>
      </c>
    </row>
    <row r="1070" s="13" customFormat="1">
      <c r="A1070" s="13"/>
      <c r="B1070" s="218"/>
      <c r="C1070" s="13"/>
      <c r="D1070" s="219" t="s">
        <v>291</v>
      </c>
      <c r="E1070" s="220" t="s">
        <v>1</v>
      </c>
      <c r="F1070" s="221" t="s">
        <v>1606</v>
      </c>
      <c r="G1070" s="13"/>
      <c r="H1070" s="222">
        <v>100</v>
      </c>
      <c r="I1070" s="223"/>
      <c r="J1070" s="13"/>
      <c r="K1070" s="13"/>
      <c r="L1070" s="218"/>
      <c r="M1070" s="224"/>
      <c r="N1070" s="225"/>
      <c r="O1070" s="225"/>
      <c r="P1070" s="225"/>
      <c r="Q1070" s="225"/>
      <c r="R1070" s="225"/>
      <c r="S1070" s="225"/>
      <c r="T1070" s="226"/>
      <c r="U1070" s="13"/>
      <c r="V1070" s="13"/>
      <c r="W1070" s="13"/>
      <c r="X1070" s="13"/>
      <c r="Y1070" s="13"/>
      <c r="Z1070" s="13"/>
      <c r="AA1070" s="13"/>
      <c r="AB1070" s="13"/>
      <c r="AC1070" s="13"/>
      <c r="AD1070" s="13"/>
      <c r="AE1070" s="13"/>
      <c r="AT1070" s="220" t="s">
        <v>291</v>
      </c>
      <c r="AU1070" s="220" t="s">
        <v>87</v>
      </c>
      <c r="AV1070" s="13" t="s">
        <v>87</v>
      </c>
      <c r="AW1070" s="13" t="s">
        <v>31</v>
      </c>
      <c r="AX1070" s="13" t="s">
        <v>75</v>
      </c>
      <c r="AY1070" s="220" t="s">
        <v>283</v>
      </c>
    </row>
    <row r="1071" s="13" customFormat="1">
      <c r="A1071" s="13"/>
      <c r="B1071" s="218"/>
      <c r="C1071" s="13"/>
      <c r="D1071" s="219" t="s">
        <v>291</v>
      </c>
      <c r="E1071" s="220" t="s">
        <v>1</v>
      </c>
      <c r="F1071" s="221" t="s">
        <v>1605</v>
      </c>
      <c r="G1071" s="13"/>
      <c r="H1071" s="222">
        <v>229.75</v>
      </c>
      <c r="I1071" s="223"/>
      <c r="J1071" s="13"/>
      <c r="K1071" s="13"/>
      <c r="L1071" s="218"/>
      <c r="M1071" s="224"/>
      <c r="N1071" s="225"/>
      <c r="O1071" s="225"/>
      <c r="P1071" s="225"/>
      <c r="Q1071" s="225"/>
      <c r="R1071" s="225"/>
      <c r="S1071" s="225"/>
      <c r="T1071" s="226"/>
      <c r="U1071" s="13"/>
      <c r="V1071" s="13"/>
      <c r="W1071" s="13"/>
      <c r="X1071" s="13"/>
      <c r="Y1071" s="13"/>
      <c r="Z1071" s="13"/>
      <c r="AA1071" s="13"/>
      <c r="AB1071" s="13"/>
      <c r="AC1071" s="13"/>
      <c r="AD1071" s="13"/>
      <c r="AE1071" s="13"/>
      <c r="AT1071" s="220" t="s">
        <v>291</v>
      </c>
      <c r="AU1071" s="220" t="s">
        <v>87</v>
      </c>
      <c r="AV1071" s="13" t="s">
        <v>87</v>
      </c>
      <c r="AW1071" s="13" t="s">
        <v>31</v>
      </c>
      <c r="AX1071" s="13" t="s">
        <v>75</v>
      </c>
      <c r="AY1071" s="220" t="s">
        <v>283</v>
      </c>
    </row>
    <row r="1072" s="13" customFormat="1">
      <c r="A1072" s="13"/>
      <c r="B1072" s="218"/>
      <c r="C1072" s="13"/>
      <c r="D1072" s="219" t="s">
        <v>291</v>
      </c>
      <c r="E1072" s="220" t="s">
        <v>1</v>
      </c>
      <c r="F1072" s="221" t="s">
        <v>1606</v>
      </c>
      <c r="G1072" s="13"/>
      <c r="H1072" s="222">
        <v>100</v>
      </c>
      <c r="I1072" s="223"/>
      <c r="J1072" s="13"/>
      <c r="K1072" s="13"/>
      <c r="L1072" s="218"/>
      <c r="M1072" s="224"/>
      <c r="N1072" s="225"/>
      <c r="O1072" s="225"/>
      <c r="P1072" s="225"/>
      <c r="Q1072" s="225"/>
      <c r="R1072" s="225"/>
      <c r="S1072" s="225"/>
      <c r="T1072" s="226"/>
      <c r="U1072" s="13"/>
      <c r="V1072" s="13"/>
      <c r="W1072" s="13"/>
      <c r="X1072" s="13"/>
      <c r="Y1072" s="13"/>
      <c r="Z1072" s="13"/>
      <c r="AA1072" s="13"/>
      <c r="AB1072" s="13"/>
      <c r="AC1072" s="13"/>
      <c r="AD1072" s="13"/>
      <c r="AE1072" s="13"/>
      <c r="AT1072" s="220" t="s">
        <v>291</v>
      </c>
      <c r="AU1072" s="220" t="s">
        <v>87</v>
      </c>
      <c r="AV1072" s="13" t="s">
        <v>87</v>
      </c>
      <c r="AW1072" s="13" t="s">
        <v>31</v>
      </c>
      <c r="AX1072" s="13" t="s">
        <v>75</v>
      </c>
      <c r="AY1072" s="220" t="s">
        <v>283</v>
      </c>
    </row>
    <row r="1073" s="13" customFormat="1">
      <c r="A1073" s="13"/>
      <c r="B1073" s="218"/>
      <c r="C1073" s="13"/>
      <c r="D1073" s="219" t="s">
        <v>291</v>
      </c>
      <c r="E1073" s="220" t="s">
        <v>1</v>
      </c>
      <c r="F1073" s="221" t="s">
        <v>1605</v>
      </c>
      <c r="G1073" s="13"/>
      <c r="H1073" s="222">
        <v>229.75</v>
      </c>
      <c r="I1073" s="223"/>
      <c r="J1073" s="13"/>
      <c r="K1073" s="13"/>
      <c r="L1073" s="218"/>
      <c r="M1073" s="224"/>
      <c r="N1073" s="225"/>
      <c r="O1073" s="225"/>
      <c r="P1073" s="225"/>
      <c r="Q1073" s="225"/>
      <c r="R1073" s="225"/>
      <c r="S1073" s="225"/>
      <c r="T1073" s="226"/>
      <c r="U1073" s="13"/>
      <c r="V1073" s="13"/>
      <c r="W1073" s="13"/>
      <c r="X1073" s="13"/>
      <c r="Y1073" s="13"/>
      <c r="Z1073" s="13"/>
      <c r="AA1073" s="13"/>
      <c r="AB1073" s="13"/>
      <c r="AC1073" s="13"/>
      <c r="AD1073" s="13"/>
      <c r="AE1073" s="13"/>
      <c r="AT1073" s="220" t="s">
        <v>291</v>
      </c>
      <c r="AU1073" s="220" t="s">
        <v>87</v>
      </c>
      <c r="AV1073" s="13" t="s">
        <v>87</v>
      </c>
      <c r="AW1073" s="13" t="s">
        <v>31</v>
      </c>
      <c r="AX1073" s="13" t="s">
        <v>75</v>
      </c>
      <c r="AY1073" s="220" t="s">
        <v>283</v>
      </c>
    </row>
    <row r="1074" s="13" customFormat="1">
      <c r="A1074" s="13"/>
      <c r="B1074" s="218"/>
      <c r="C1074" s="13"/>
      <c r="D1074" s="219" t="s">
        <v>291</v>
      </c>
      <c r="E1074" s="220" t="s">
        <v>1</v>
      </c>
      <c r="F1074" s="221" t="s">
        <v>1606</v>
      </c>
      <c r="G1074" s="13"/>
      <c r="H1074" s="222">
        <v>100</v>
      </c>
      <c r="I1074" s="223"/>
      <c r="J1074" s="13"/>
      <c r="K1074" s="13"/>
      <c r="L1074" s="218"/>
      <c r="M1074" s="224"/>
      <c r="N1074" s="225"/>
      <c r="O1074" s="225"/>
      <c r="P1074" s="225"/>
      <c r="Q1074" s="225"/>
      <c r="R1074" s="225"/>
      <c r="S1074" s="225"/>
      <c r="T1074" s="226"/>
      <c r="U1074" s="13"/>
      <c r="V1074" s="13"/>
      <c r="W1074" s="13"/>
      <c r="X1074" s="13"/>
      <c r="Y1074" s="13"/>
      <c r="Z1074" s="13"/>
      <c r="AA1074" s="13"/>
      <c r="AB1074" s="13"/>
      <c r="AC1074" s="13"/>
      <c r="AD1074" s="13"/>
      <c r="AE1074" s="13"/>
      <c r="AT1074" s="220" t="s">
        <v>291</v>
      </c>
      <c r="AU1074" s="220" t="s">
        <v>87</v>
      </c>
      <c r="AV1074" s="13" t="s">
        <v>87</v>
      </c>
      <c r="AW1074" s="13" t="s">
        <v>31</v>
      </c>
      <c r="AX1074" s="13" t="s">
        <v>75</v>
      </c>
      <c r="AY1074" s="220" t="s">
        <v>283</v>
      </c>
    </row>
    <row r="1075" s="13" customFormat="1">
      <c r="A1075" s="13"/>
      <c r="B1075" s="218"/>
      <c r="C1075" s="13"/>
      <c r="D1075" s="219" t="s">
        <v>291</v>
      </c>
      <c r="E1075" s="220" t="s">
        <v>1</v>
      </c>
      <c r="F1075" s="221" t="s">
        <v>1605</v>
      </c>
      <c r="G1075" s="13"/>
      <c r="H1075" s="222">
        <v>229.75</v>
      </c>
      <c r="I1075" s="223"/>
      <c r="J1075" s="13"/>
      <c r="K1075" s="13"/>
      <c r="L1075" s="218"/>
      <c r="M1075" s="224"/>
      <c r="N1075" s="225"/>
      <c r="O1075" s="225"/>
      <c r="P1075" s="225"/>
      <c r="Q1075" s="225"/>
      <c r="R1075" s="225"/>
      <c r="S1075" s="225"/>
      <c r="T1075" s="226"/>
      <c r="U1075" s="13"/>
      <c r="V1075" s="13"/>
      <c r="W1075" s="13"/>
      <c r="X1075" s="13"/>
      <c r="Y1075" s="13"/>
      <c r="Z1075" s="13"/>
      <c r="AA1075" s="13"/>
      <c r="AB1075" s="13"/>
      <c r="AC1075" s="13"/>
      <c r="AD1075" s="13"/>
      <c r="AE1075" s="13"/>
      <c r="AT1075" s="220" t="s">
        <v>291</v>
      </c>
      <c r="AU1075" s="220" t="s">
        <v>87</v>
      </c>
      <c r="AV1075" s="13" t="s">
        <v>87</v>
      </c>
      <c r="AW1075" s="13" t="s">
        <v>31</v>
      </c>
      <c r="AX1075" s="13" t="s">
        <v>75</v>
      </c>
      <c r="AY1075" s="220" t="s">
        <v>283</v>
      </c>
    </row>
    <row r="1076" s="13" customFormat="1">
      <c r="A1076" s="13"/>
      <c r="B1076" s="218"/>
      <c r="C1076" s="13"/>
      <c r="D1076" s="219" t="s">
        <v>291</v>
      </c>
      <c r="E1076" s="220" t="s">
        <v>1</v>
      </c>
      <c r="F1076" s="221" t="s">
        <v>1606</v>
      </c>
      <c r="G1076" s="13"/>
      <c r="H1076" s="222">
        <v>100</v>
      </c>
      <c r="I1076" s="223"/>
      <c r="J1076" s="13"/>
      <c r="K1076" s="13"/>
      <c r="L1076" s="218"/>
      <c r="M1076" s="224"/>
      <c r="N1076" s="225"/>
      <c r="O1076" s="225"/>
      <c r="P1076" s="225"/>
      <c r="Q1076" s="225"/>
      <c r="R1076" s="225"/>
      <c r="S1076" s="225"/>
      <c r="T1076" s="226"/>
      <c r="U1076" s="13"/>
      <c r="V1076" s="13"/>
      <c r="W1076" s="13"/>
      <c r="X1076" s="13"/>
      <c r="Y1076" s="13"/>
      <c r="Z1076" s="13"/>
      <c r="AA1076" s="13"/>
      <c r="AB1076" s="13"/>
      <c r="AC1076" s="13"/>
      <c r="AD1076" s="13"/>
      <c r="AE1076" s="13"/>
      <c r="AT1076" s="220" t="s">
        <v>291</v>
      </c>
      <c r="AU1076" s="220" t="s">
        <v>87</v>
      </c>
      <c r="AV1076" s="13" t="s">
        <v>87</v>
      </c>
      <c r="AW1076" s="13" t="s">
        <v>31</v>
      </c>
      <c r="AX1076" s="13" t="s">
        <v>75</v>
      </c>
      <c r="AY1076" s="220" t="s">
        <v>283</v>
      </c>
    </row>
    <row r="1077" s="13" customFormat="1">
      <c r="A1077" s="13"/>
      <c r="B1077" s="218"/>
      <c r="C1077" s="13"/>
      <c r="D1077" s="219" t="s">
        <v>291</v>
      </c>
      <c r="E1077" s="220" t="s">
        <v>1</v>
      </c>
      <c r="F1077" s="221" t="s">
        <v>1607</v>
      </c>
      <c r="G1077" s="13"/>
      <c r="H1077" s="222">
        <v>350.47000000000003</v>
      </c>
      <c r="I1077" s="223"/>
      <c r="J1077" s="13"/>
      <c r="K1077" s="13"/>
      <c r="L1077" s="218"/>
      <c r="M1077" s="224"/>
      <c r="N1077" s="225"/>
      <c r="O1077" s="225"/>
      <c r="P1077" s="225"/>
      <c r="Q1077" s="225"/>
      <c r="R1077" s="225"/>
      <c r="S1077" s="225"/>
      <c r="T1077" s="226"/>
      <c r="U1077" s="13"/>
      <c r="V1077" s="13"/>
      <c r="W1077" s="13"/>
      <c r="X1077" s="13"/>
      <c r="Y1077" s="13"/>
      <c r="Z1077" s="13"/>
      <c r="AA1077" s="13"/>
      <c r="AB1077" s="13"/>
      <c r="AC1077" s="13"/>
      <c r="AD1077" s="13"/>
      <c r="AE1077" s="13"/>
      <c r="AT1077" s="220" t="s">
        <v>291</v>
      </c>
      <c r="AU1077" s="220" t="s">
        <v>87</v>
      </c>
      <c r="AV1077" s="13" t="s">
        <v>87</v>
      </c>
      <c r="AW1077" s="13" t="s">
        <v>31</v>
      </c>
      <c r="AX1077" s="13" t="s">
        <v>75</v>
      </c>
      <c r="AY1077" s="220" t="s">
        <v>283</v>
      </c>
    </row>
    <row r="1078" s="13" customFormat="1">
      <c r="A1078" s="13"/>
      <c r="B1078" s="218"/>
      <c r="C1078" s="13"/>
      <c r="D1078" s="219" t="s">
        <v>291</v>
      </c>
      <c r="E1078" s="220" t="s">
        <v>1</v>
      </c>
      <c r="F1078" s="221" t="s">
        <v>1608</v>
      </c>
      <c r="G1078" s="13"/>
      <c r="H1078" s="222">
        <v>76.299999999999997</v>
      </c>
      <c r="I1078" s="223"/>
      <c r="J1078" s="13"/>
      <c r="K1078" s="13"/>
      <c r="L1078" s="218"/>
      <c r="M1078" s="224"/>
      <c r="N1078" s="225"/>
      <c r="O1078" s="225"/>
      <c r="P1078" s="225"/>
      <c r="Q1078" s="225"/>
      <c r="R1078" s="225"/>
      <c r="S1078" s="225"/>
      <c r="T1078" s="226"/>
      <c r="U1078" s="13"/>
      <c r="V1078" s="13"/>
      <c r="W1078" s="13"/>
      <c r="X1078" s="13"/>
      <c r="Y1078" s="13"/>
      <c r="Z1078" s="13"/>
      <c r="AA1078" s="13"/>
      <c r="AB1078" s="13"/>
      <c r="AC1078" s="13"/>
      <c r="AD1078" s="13"/>
      <c r="AE1078" s="13"/>
      <c r="AT1078" s="220" t="s">
        <v>291</v>
      </c>
      <c r="AU1078" s="220" t="s">
        <v>87</v>
      </c>
      <c r="AV1078" s="13" t="s">
        <v>87</v>
      </c>
      <c r="AW1078" s="13" t="s">
        <v>31</v>
      </c>
      <c r="AX1078" s="13" t="s">
        <v>75</v>
      </c>
      <c r="AY1078" s="220" t="s">
        <v>283</v>
      </c>
    </row>
    <row r="1079" s="14" customFormat="1">
      <c r="A1079" s="14"/>
      <c r="B1079" s="227"/>
      <c r="C1079" s="14"/>
      <c r="D1079" s="219" t="s">
        <v>291</v>
      </c>
      <c r="E1079" s="228" t="s">
        <v>1</v>
      </c>
      <c r="F1079" s="229" t="s">
        <v>293</v>
      </c>
      <c r="G1079" s="14"/>
      <c r="H1079" s="230">
        <v>2074.895</v>
      </c>
      <c r="I1079" s="231"/>
      <c r="J1079" s="14"/>
      <c r="K1079" s="14"/>
      <c r="L1079" s="227"/>
      <c r="M1079" s="232"/>
      <c r="N1079" s="233"/>
      <c r="O1079" s="233"/>
      <c r="P1079" s="233"/>
      <c r="Q1079" s="233"/>
      <c r="R1079" s="233"/>
      <c r="S1079" s="233"/>
      <c r="T1079" s="234"/>
      <c r="U1079" s="14"/>
      <c r="V1079" s="14"/>
      <c r="W1079" s="14"/>
      <c r="X1079" s="14"/>
      <c r="Y1079" s="14"/>
      <c r="Z1079" s="14"/>
      <c r="AA1079" s="14"/>
      <c r="AB1079" s="14"/>
      <c r="AC1079" s="14"/>
      <c r="AD1079" s="14"/>
      <c r="AE1079" s="14"/>
      <c r="AT1079" s="228" t="s">
        <v>291</v>
      </c>
      <c r="AU1079" s="228" t="s">
        <v>87</v>
      </c>
      <c r="AV1079" s="14" t="s">
        <v>289</v>
      </c>
      <c r="AW1079" s="14" t="s">
        <v>31</v>
      </c>
      <c r="AX1079" s="14" t="s">
        <v>82</v>
      </c>
      <c r="AY1079" s="228" t="s">
        <v>283</v>
      </c>
    </row>
    <row r="1080" s="2" customFormat="1" ht="16.5" customHeight="1">
      <c r="A1080" s="37"/>
      <c r="B1080" s="168"/>
      <c r="C1080" s="242" t="s">
        <v>1609</v>
      </c>
      <c r="D1080" s="242" t="s">
        <v>582</v>
      </c>
      <c r="E1080" s="243" t="s">
        <v>1610</v>
      </c>
      <c r="F1080" s="244" t="s">
        <v>1611</v>
      </c>
      <c r="G1080" s="245" t="s">
        <v>649</v>
      </c>
      <c r="H1080" s="246">
        <v>2095.6439999999998</v>
      </c>
      <c r="I1080" s="247"/>
      <c r="J1080" s="248">
        <f>ROUND(I1080*H1080,2)</f>
        <v>0</v>
      </c>
      <c r="K1080" s="249"/>
      <c r="L1080" s="250"/>
      <c r="M1080" s="251" t="s">
        <v>1</v>
      </c>
      <c r="N1080" s="252" t="s">
        <v>41</v>
      </c>
      <c r="O1080" s="81"/>
      <c r="P1080" s="214">
        <f>O1080*H1080</f>
        <v>0</v>
      </c>
      <c r="Q1080" s="214">
        <v>0.00069999999999999999</v>
      </c>
      <c r="R1080" s="214">
        <f>Q1080*H1080</f>
        <v>1.4669507999999998</v>
      </c>
      <c r="S1080" s="214">
        <v>0</v>
      </c>
      <c r="T1080" s="215">
        <f>S1080*H1080</f>
        <v>0</v>
      </c>
      <c r="U1080" s="37"/>
      <c r="V1080" s="37"/>
      <c r="W1080" s="37"/>
      <c r="X1080" s="37"/>
      <c r="Y1080" s="37"/>
      <c r="Z1080" s="37"/>
      <c r="AA1080" s="37"/>
      <c r="AB1080" s="37"/>
      <c r="AC1080" s="37"/>
      <c r="AD1080" s="37"/>
      <c r="AE1080" s="37"/>
      <c r="AR1080" s="216" t="s">
        <v>473</v>
      </c>
      <c r="AT1080" s="216" t="s">
        <v>582</v>
      </c>
      <c r="AU1080" s="216" t="s">
        <v>87</v>
      </c>
      <c r="AY1080" s="18" t="s">
        <v>283</v>
      </c>
      <c r="BE1080" s="217">
        <f>IF(N1080="základná",J1080,0)</f>
        <v>0</v>
      </c>
      <c r="BF1080" s="217">
        <f>IF(N1080="znížená",J1080,0)</f>
        <v>0</v>
      </c>
      <c r="BG1080" s="217">
        <f>IF(N1080="zákl. prenesená",J1080,0)</f>
        <v>0</v>
      </c>
      <c r="BH1080" s="217">
        <f>IF(N1080="zníž. prenesená",J1080,0)</f>
        <v>0</v>
      </c>
      <c r="BI1080" s="217">
        <f>IF(N1080="nulová",J1080,0)</f>
        <v>0</v>
      </c>
      <c r="BJ1080" s="18" t="s">
        <v>87</v>
      </c>
      <c r="BK1080" s="217">
        <f>ROUND(I1080*H1080,2)</f>
        <v>0</v>
      </c>
      <c r="BL1080" s="18" t="s">
        <v>358</v>
      </c>
      <c r="BM1080" s="216" t="s">
        <v>1612</v>
      </c>
    </row>
    <row r="1081" s="13" customFormat="1">
      <c r="A1081" s="13"/>
      <c r="B1081" s="218"/>
      <c r="C1081" s="13"/>
      <c r="D1081" s="219" t="s">
        <v>291</v>
      </c>
      <c r="E1081" s="13"/>
      <c r="F1081" s="221" t="s">
        <v>1613</v>
      </c>
      <c r="G1081" s="13"/>
      <c r="H1081" s="222">
        <v>2095.6439999999998</v>
      </c>
      <c r="I1081" s="223"/>
      <c r="J1081" s="13"/>
      <c r="K1081" s="13"/>
      <c r="L1081" s="218"/>
      <c r="M1081" s="224"/>
      <c r="N1081" s="225"/>
      <c r="O1081" s="225"/>
      <c r="P1081" s="225"/>
      <c r="Q1081" s="225"/>
      <c r="R1081" s="225"/>
      <c r="S1081" s="225"/>
      <c r="T1081" s="226"/>
      <c r="U1081" s="13"/>
      <c r="V1081" s="13"/>
      <c r="W1081" s="13"/>
      <c r="X1081" s="13"/>
      <c r="Y1081" s="13"/>
      <c r="Z1081" s="13"/>
      <c r="AA1081" s="13"/>
      <c r="AB1081" s="13"/>
      <c r="AC1081" s="13"/>
      <c r="AD1081" s="13"/>
      <c r="AE1081" s="13"/>
      <c r="AT1081" s="220" t="s">
        <v>291</v>
      </c>
      <c r="AU1081" s="220" t="s">
        <v>87</v>
      </c>
      <c r="AV1081" s="13" t="s">
        <v>87</v>
      </c>
      <c r="AW1081" s="13" t="s">
        <v>3</v>
      </c>
      <c r="AX1081" s="13" t="s">
        <v>82</v>
      </c>
      <c r="AY1081" s="220" t="s">
        <v>283</v>
      </c>
    </row>
    <row r="1082" s="2" customFormat="1" ht="37.8" customHeight="1">
      <c r="A1082" s="37"/>
      <c r="B1082" s="168"/>
      <c r="C1082" s="204" t="s">
        <v>1614</v>
      </c>
      <c r="D1082" s="204" t="s">
        <v>285</v>
      </c>
      <c r="E1082" s="205" t="s">
        <v>1615</v>
      </c>
      <c r="F1082" s="206" t="s">
        <v>1616</v>
      </c>
      <c r="G1082" s="207" t="s">
        <v>288</v>
      </c>
      <c r="H1082" s="208">
        <v>1303.1300000000001</v>
      </c>
      <c r="I1082" s="209"/>
      <c r="J1082" s="210">
        <f>ROUND(I1082*H1082,2)</f>
        <v>0</v>
      </c>
      <c r="K1082" s="211"/>
      <c r="L1082" s="38"/>
      <c r="M1082" s="212" t="s">
        <v>1</v>
      </c>
      <c r="N1082" s="213" t="s">
        <v>41</v>
      </c>
      <c r="O1082" s="81"/>
      <c r="P1082" s="214">
        <f>O1082*H1082</f>
        <v>0</v>
      </c>
      <c r="Q1082" s="214">
        <v>0</v>
      </c>
      <c r="R1082" s="214">
        <f>Q1082*H1082</f>
        <v>0</v>
      </c>
      <c r="S1082" s="214">
        <v>0.014999999999999999</v>
      </c>
      <c r="T1082" s="215">
        <f>S1082*H1082</f>
        <v>19.546950000000002</v>
      </c>
      <c r="U1082" s="37"/>
      <c r="V1082" s="37"/>
      <c r="W1082" s="37"/>
      <c r="X1082" s="37"/>
      <c r="Y1082" s="37"/>
      <c r="Z1082" s="37"/>
      <c r="AA1082" s="37"/>
      <c r="AB1082" s="37"/>
      <c r="AC1082" s="37"/>
      <c r="AD1082" s="37"/>
      <c r="AE1082" s="37"/>
      <c r="AR1082" s="216" t="s">
        <v>358</v>
      </c>
      <c r="AT1082" s="216" t="s">
        <v>285</v>
      </c>
      <c r="AU1082" s="216" t="s">
        <v>87</v>
      </c>
      <c r="AY1082" s="18" t="s">
        <v>283</v>
      </c>
      <c r="BE1082" s="217">
        <f>IF(N1082="základná",J1082,0)</f>
        <v>0</v>
      </c>
      <c r="BF1082" s="217">
        <f>IF(N1082="znížená",J1082,0)</f>
        <v>0</v>
      </c>
      <c r="BG1082" s="217">
        <f>IF(N1082="zákl. prenesená",J1082,0)</f>
        <v>0</v>
      </c>
      <c r="BH1082" s="217">
        <f>IF(N1082="zníž. prenesená",J1082,0)</f>
        <v>0</v>
      </c>
      <c r="BI1082" s="217">
        <f>IF(N1082="nulová",J1082,0)</f>
        <v>0</v>
      </c>
      <c r="BJ1082" s="18" t="s">
        <v>87</v>
      </c>
      <c r="BK1082" s="217">
        <f>ROUND(I1082*H1082,2)</f>
        <v>0</v>
      </c>
      <c r="BL1082" s="18" t="s">
        <v>358</v>
      </c>
      <c r="BM1082" s="216" t="s">
        <v>1617</v>
      </c>
    </row>
    <row r="1083" s="15" customFormat="1">
      <c r="A1083" s="15"/>
      <c r="B1083" s="235"/>
      <c r="C1083" s="15"/>
      <c r="D1083" s="219" t="s">
        <v>291</v>
      </c>
      <c r="E1083" s="236" t="s">
        <v>1</v>
      </c>
      <c r="F1083" s="237" t="s">
        <v>1618</v>
      </c>
      <c r="G1083" s="15"/>
      <c r="H1083" s="236" t="s">
        <v>1</v>
      </c>
      <c r="I1083" s="238"/>
      <c r="J1083" s="15"/>
      <c r="K1083" s="15"/>
      <c r="L1083" s="235"/>
      <c r="M1083" s="239"/>
      <c r="N1083" s="240"/>
      <c r="O1083" s="240"/>
      <c r="P1083" s="240"/>
      <c r="Q1083" s="240"/>
      <c r="R1083" s="240"/>
      <c r="S1083" s="240"/>
      <c r="T1083" s="241"/>
      <c r="U1083" s="15"/>
      <c r="V1083" s="15"/>
      <c r="W1083" s="15"/>
      <c r="X1083" s="15"/>
      <c r="Y1083" s="15"/>
      <c r="Z1083" s="15"/>
      <c r="AA1083" s="15"/>
      <c r="AB1083" s="15"/>
      <c r="AC1083" s="15"/>
      <c r="AD1083" s="15"/>
      <c r="AE1083" s="15"/>
      <c r="AT1083" s="236" t="s">
        <v>291</v>
      </c>
      <c r="AU1083" s="236" t="s">
        <v>87</v>
      </c>
      <c r="AV1083" s="15" t="s">
        <v>82</v>
      </c>
      <c r="AW1083" s="15" t="s">
        <v>31</v>
      </c>
      <c r="AX1083" s="15" t="s">
        <v>75</v>
      </c>
      <c r="AY1083" s="236" t="s">
        <v>283</v>
      </c>
    </row>
    <row r="1084" s="15" customFormat="1">
      <c r="A1084" s="15"/>
      <c r="B1084" s="235"/>
      <c r="C1084" s="15"/>
      <c r="D1084" s="219" t="s">
        <v>291</v>
      </c>
      <c r="E1084" s="236" t="s">
        <v>1</v>
      </c>
      <c r="F1084" s="237" t="s">
        <v>404</v>
      </c>
      <c r="G1084" s="15"/>
      <c r="H1084" s="236" t="s">
        <v>1</v>
      </c>
      <c r="I1084" s="238"/>
      <c r="J1084" s="15"/>
      <c r="K1084" s="15"/>
      <c r="L1084" s="235"/>
      <c r="M1084" s="239"/>
      <c r="N1084" s="240"/>
      <c r="O1084" s="240"/>
      <c r="P1084" s="240"/>
      <c r="Q1084" s="240"/>
      <c r="R1084" s="240"/>
      <c r="S1084" s="240"/>
      <c r="T1084" s="241"/>
      <c r="U1084" s="15"/>
      <c r="V1084" s="15"/>
      <c r="W1084" s="15"/>
      <c r="X1084" s="15"/>
      <c r="Y1084" s="15"/>
      <c r="Z1084" s="15"/>
      <c r="AA1084" s="15"/>
      <c r="AB1084" s="15"/>
      <c r="AC1084" s="15"/>
      <c r="AD1084" s="15"/>
      <c r="AE1084" s="15"/>
      <c r="AT1084" s="236" t="s">
        <v>291</v>
      </c>
      <c r="AU1084" s="236" t="s">
        <v>87</v>
      </c>
      <c r="AV1084" s="15" t="s">
        <v>82</v>
      </c>
      <c r="AW1084" s="15" t="s">
        <v>31</v>
      </c>
      <c r="AX1084" s="15" t="s">
        <v>75</v>
      </c>
      <c r="AY1084" s="236" t="s">
        <v>283</v>
      </c>
    </row>
    <row r="1085" s="13" customFormat="1">
      <c r="A1085" s="13"/>
      <c r="B1085" s="218"/>
      <c r="C1085" s="13"/>
      <c r="D1085" s="219" t="s">
        <v>291</v>
      </c>
      <c r="E1085" s="220" t="s">
        <v>1</v>
      </c>
      <c r="F1085" s="221" t="s">
        <v>1619</v>
      </c>
      <c r="G1085" s="13"/>
      <c r="H1085" s="222">
        <v>125.5</v>
      </c>
      <c r="I1085" s="223"/>
      <c r="J1085" s="13"/>
      <c r="K1085" s="13"/>
      <c r="L1085" s="218"/>
      <c r="M1085" s="224"/>
      <c r="N1085" s="225"/>
      <c r="O1085" s="225"/>
      <c r="P1085" s="225"/>
      <c r="Q1085" s="225"/>
      <c r="R1085" s="225"/>
      <c r="S1085" s="225"/>
      <c r="T1085" s="226"/>
      <c r="U1085" s="13"/>
      <c r="V1085" s="13"/>
      <c r="W1085" s="13"/>
      <c r="X1085" s="13"/>
      <c r="Y1085" s="13"/>
      <c r="Z1085" s="13"/>
      <c r="AA1085" s="13"/>
      <c r="AB1085" s="13"/>
      <c r="AC1085" s="13"/>
      <c r="AD1085" s="13"/>
      <c r="AE1085" s="13"/>
      <c r="AT1085" s="220" t="s">
        <v>291</v>
      </c>
      <c r="AU1085" s="220" t="s">
        <v>87</v>
      </c>
      <c r="AV1085" s="13" t="s">
        <v>87</v>
      </c>
      <c r="AW1085" s="13" t="s">
        <v>31</v>
      </c>
      <c r="AX1085" s="13" t="s">
        <v>75</v>
      </c>
      <c r="AY1085" s="220" t="s">
        <v>283</v>
      </c>
    </row>
    <row r="1086" s="13" customFormat="1">
      <c r="A1086" s="13"/>
      <c r="B1086" s="218"/>
      <c r="C1086" s="13"/>
      <c r="D1086" s="219" t="s">
        <v>291</v>
      </c>
      <c r="E1086" s="220" t="s">
        <v>1</v>
      </c>
      <c r="F1086" s="221" t="s">
        <v>1620</v>
      </c>
      <c r="G1086" s="13"/>
      <c r="H1086" s="222">
        <v>113.91</v>
      </c>
      <c r="I1086" s="223"/>
      <c r="J1086" s="13"/>
      <c r="K1086" s="13"/>
      <c r="L1086" s="218"/>
      <c r="M1086" s="224"/>
      <c r="N1086" s="225"/>
      <c r="O1086" s="225"/>
      <c r="P1086" s="225"/>
      <c r="Q1086" s="225"/>
      <c r="R1086" s="225"/>
      <c r="S1086" s="225"/>
      <c r="T1086" s="226"/>
      <c r="U1086" s="13"/>
      <c r="V1086" s="13"/>
      <c r="W1086" s="13"/>
      <c r="X1086" s="13"/>
      <c r="Y1086" s="13"/>
      <c r="Z1086" s="13"/>
      <c r="AA1086" s="13"/>
      <c r="AB1086" s="13"/>
      <c r="AC1086" s="13"/>
      <c r="AD1086" s="13"/>
      <c r="AE1086" s="13"/>
      <c r="AT1086" s="220" t="s">
        <v>291</v>
      </c>
      <c r="AU1086" s="220" t="s">
        <v>87</v>
      </c>
      <c r="AV1086" s="13" t="s">
        <v>87</v>
      </c>
      <c r="AW1086" s="13" t="s">
        <v>31</v>
      </c>
      <c r="AX1086" s="13" t="s">
        <v>75</v>
      </c>
      <c r="AY1086" s="220" t="s">
        <v>283</v>
      </c>
    </row>
    <row r="1087" s="15" customFormat="1">
      <c r="A1087" s="15"/>
      <c r="B1087" s="235"/>
      <c r="C1087" s="15"/>
      <c r="D1087" s="219" t="s">
        <v>291</v>
      </c>
      <c r="E1087" s="236" t="s">
        <v>1</v>
      </c>
      <c r="F1087" s="237" t="s">
        <v>413</v>
      </c>
      <c r="G1087" s="15"/>
      <c r="H1087" s="236" t="s">
        <v>1</v>
      </c>
      <c r="I1087" s="238"/>
      <c r="J1087" s="15"/>
      <c r="K1087" s="15"/>
      <c r="L1087" s="235"/>
      <c r="M1087" s="239"/>
      <c r="N1087" s="240"/>
      <c r="O1087" s="240"/>
      <c r="P1087" s="240"/>
      <c r="Q1087" s="240"/>
      <c r="R1087" s="240"/>
      <c r="S1087" s="240"/>
      <c r="T1087" s="241"/>
      <c r="U1087" s="15"/>
      <c r="V1087" s="15"/>
      <c r="W1087" s="15"/>
      <c r="X1087" s="15"/>
      <c r="Y1087" s="15"/>
      <c r="Z1087" s="15"/>
      <c r="AA1087" s="15"/>
      <c r="AB1087" s="15"/>
      <c r="AC1087" s="15"/>
      <c r="AD1087" s="15"/>
      <c r="AE1087" s="15"/>
      <c r="AT1087" s="236" t="s">
        <v>291</v>
      </c>
      <c r="AU1087" s="236" t="s">
        <v>87</v>
      </c>
      <c r="AV1087" s="15" t="s">
        <v>82</v>
      </c>
      <c r="AW1087" s="15" t="s">
        <v>31</v>
      </c>
      <c r="AX1087" s="15" t="s">
        <v>75</v>
      </c>
      <c r="AY1087" s="236" t="s">
        <v>283</v>
      </c>
    </row>
    <row r="1088" s="13" customFormat="1">
      <c r="A1088" s="13"/>
      <c r="B1088" s="218"/>
      <c r="C1088" s="13"/>
      <c r="D1088" s="219" t="s">
        <v>291</v>
      </c>
      <c r="E1088" s="220" t="s">
        <v>1</v>
      </c>
      <c r="F1088" s="221" t="s">
        <v>1621</v>
      </c>
      <c r="G1088" s="13"/>
      <c r="H1088" s="222">
        <v>265.93000000000001</v>
      </c>
      <c r="I1088" s="223"/>
      <c r="J1088" s="13"/>
      <c r="K1088" s="13"/>
      <c r="L1088" s="218"/>
      <c r="M1088" s="224"/>
      <c r="N1088" s="225"/>
      <c r="O1088" s="225"/>
      <c r="P1088" s="225"/>
      <c r="Q1088" s="225"/>
      <c r="R1088" s="225"/>
      <c r="S1088" s="225"/>
      <c r="T1088" s="226"/>
      <c r="U1088" s="13"/>
      <c r="V1088" s="13"/>
      <c r="W1088" s="13"/>
      <c r="X1088" s="13"/>
      <c r="Y1088" s="13"/>
      <c r="Z1088" s="13"/>
      <c r="AA1088" s="13"/>
      <c r="AB1088" s="13"/>
      <c r="AC1088" s="13"/>
      <c r="AD1088" s="13"/>
      <c r="AE1088" s="13"/>
      <c r="AT1088" s="220" t="s">
        <v>291</v>
      </c>
      <c r="AU1088" s="220" t="s">
        <v>87</v>
      </c>
      <c r="AV1088" s="13" t="s">
        <v>87</v>
      </c>
      <c r="AW1088" s="13" t="s">
        <v>31</v>
      </c>
      <c r="AX1088" s="13" t="s">
        <v>75</v>
      </c>
      <c r="AY1088" s="220" t="s">
        <v>283</v>
      </c>
    </row>
    <row r="1089" s="15" customFormat="1">
      <c r="A1089" s="15"/>
      <c r="B1089" s="235"/>
      <c r="C1089" s="15"/>
      <c r="D1089" s="219" t="s">
        <v>291</v>
      </c>
      <c r="E1089" s="236" t="s">
        <v>1</v>
      </c>
      <c r="F1089" s="237" t="s">
        <v>414</v>
      </c>
      <c r="G1089" s="15"/>
      <c r="H1089" s="236" t="s">
        <v>1</v>
      </c>
      <c r="I1089" s="238"/>
      <c r="J1089" s="15"/>
      <c r="K1089" s="15"/>
      <c r="L1089" s="235"/>
      <c r="M1089" s="239"/>
      <c r="N1089" s="240"/>
      <c r="O1089" s="240"/>
      <c r="P1089" s="240"/>
      <c r="Q1089" s="240"/>
      <c r="R1089" s="240"/>
      <c r="S1089" s="240"/>
      <c r="T1089" s="241"/>
      <c r="U1089" s="15"/>
      <c r="V1089" s="15"/>
      <c r="W1089" s="15"/>
      <c r="X1089" s="15"/>
      <c r="Y1089" s="15"/>
      <c r="Z1089" s="15"/>
      <c r="AA1089" s="15"/>
      <c r="AB1089" s="15"/>
      <c r="AC1089" s="15"/>
      <c r="AD1089" s="15"/>
      <c r="AE1089" s="15"/>
      <c r="AT1089" s="236" t="s">
        <v>291</v>
      </c>
      <c r="AU1089" s="236" t="s">
        <v>87</v>
      </c>
      <c r="AV1089" s="15" t="s">
        <v>82</v>
      </c>
      <c r="AW1089" s="15" t="s">
        <v>31</v>
      </c>
      <c r="AX1089" s="15" t="s">
        <v>75</v>
      </c>
      <c r="AY1089" s="236" t="s">
        <v>283</v>
      </c>
    </row>
    <row r="1090" s="13" customFormat="1">
      <c r="A1090" s="13"/>
      <c r="B1090" s="218"/>
      <c r="C1090" s="13"/>
      <c r="D1090" s="219" t="s">
        <v>291</v>
      </c>
      <c r="E1090" s="220" t="s">
        <v>1</v>
      </c>
      <c r="F1090" s="221" t="s">
        <v>1621</v>
      </c>
      <c r="G1090" s="13"/>
      <c r="H1090" s="222">
        <v>265.93000000000001</v>
      </c>
      <c r="I1090" s="223"/>
      <c r="J1090" s="13"/>
      <c r="K1090" s="13"/>
      <c r="L1090" s="218"/>
      <c r="M1090" s="224"/>
      <c r="N1090" s="225"/>
      <c r="O1090" s="225"/>
      <c r="P1090" s="225"/>
      <c r="Q1090" s="225"/>
      <c r="R1090" s="225"/>
      <c r="S1090" s="225"/>
      <c r="T1090" s="226"/>
      <c r="U1090" s="13"/>
      <c r="V1090" s="13"/>
      <c r="W1090" s="13"/>
      <c r="X1090" s="13"/>
      <c r="Y1090" s="13"/>
      <c r="Z1090" s="13"/>
      <c r="AA1090" s="13"/>
      <c r="AB1090" s="13"/>
      <c r="AC1090" s="13"/>
      <c r="AD1090" s="13"/>
      <c r="AE1090" s="13"/>
      <c r="AT1090" s="220" t="s">
        <v>291</v>
      </c>
      <c r="AU1090" s="220" t="s">
        <v>87</v>
      </c>
      <c r="AV1090" s="13" t="s">
        <v>87</v>
      </c>
      <c r="AW1090" s="13" t="s">
        <v>31</v>
      </c>
      <c r="AX1090" s="13" t="s">
        <v>75</v>
      </c>
      <c r="AY1090" s="220" t="s">
        <v>283</v>
      </c>
    </row>
    <row r="1091" s="15" customFormat="1">
      <c r="A1091" s="15"/>
      <c r="B1091" s="235"/>
      <c r="C1091" s="15"/>
      <c r="D1091" s="219" t="s">
        <v>291</v>
      </c>
      <c r="E1091" s="236" t="s">
        <v>1</v>
      </c>
      <c r="F1091" s="237" t="s">
        <v>415</v>
      </c>
      <c r="G1091" s="15"/>
      <c r="H1091" s="236" t="s">
        <v>1</v>
      </c>
      <c r="I1091" s="238"/>
      <c r="J1091" s="15"/>
      <c r="K1091" s="15"/>
      <c r="L1091" s="235"/>
      <c r="M1091" s="239"/>
      <c r="N1091" s="240"/>
      <c r="O1091" s="240"/>
      <c r="P1091" s="240"/>
      <c r="Q1091" s="240"/>
      <c r="R1091" s="240"/>
      <c r="S1091" s="240"/>
      <c r="T1091" s="241"/>
      <c r="U1091" s="15"/>
      <c r="V1091" s="15"/>
      <c r="W1091" s="15"/>
      <c r="X1091" s="15"/>
      <c r="Y1091" s="15"/>
      <c r="Z1091" s="15"/>
      <c r="AA1091" s="15"/>
      <c r="AB1091" s="15"/>
      <c r="AC1091" s="15"/>
      <c r="AD1091" s="15"/>
      <c r="AE1091" s="15"/>
      <c r="AT1091" s="236" t="s">
        <v>291</v>
      </c>
      <c r="AU1091" s="236" t="s">
        <v>87</v>
      </c>
      <c r="AV1091" s="15" t="s">
        <v>82</v>
      </c>
      <c r="AW1091" s="15" t="s">
        <v>31</v>
      </c>
      <c r="AX1091" s="15" t="s">
        <v>75</v>
      </c>
      <c r="AY1091" s="236" t="s">
        <v>283</v>
      </c>
    </row>
    <row r="1092" s="13" customFormat="1">
      <c r="A1092" s="13"/>
      <c r="B1092" s="218"/>
      <c r="C1092" s="13"/>
      <c r="D1092" s="219" t="s">
        <v>291</v>
      </c>
      <c r="E1092" s="220" t="s">
        <v>1</v>
      </c>
      <c r="F1092" s="221" t="s">
        <v>1621</v>
      </c>
      <c r="G1092" s="13"/>
      <c r="H1092" s="222">
        <v>265.93000000000001</v>
      </c>
      <c r="I1092" s="223"/>
      <c r="J1092" s="13"/>
      <c r="K1092" s="13"/>
      <c r="L1092" s="218"/>
      <c r="M1092" s="224"/>
      <c r="N1092" s="225"/>
      <c r="O1092" s="225"/>
      <c r="P1092" s="225"/>
      <c r="Q1092" s="225"/>
      <c r="R1092" s="225"/>
      <c r="S1092" s="225"/>
      <c r="T1092" s="226"/>
      <c r="U1092" s="13"/>
      <c r="V1092" s="13"/>
      <c r="W1092" s="13"/>
      <c r="X1092" s="13"/>
      <c r="Y1092" s="13"/>
      <c r="Z1092" s="13"/>
      <c r="AA1092" s="13"/>
      <c r="AB1092" s="13"/>
      <c r="AC1092" s="13"/>
      <c r="AD1092" s="13"/>
      <c r="AE1092" s="13"/>
      <c r="AT1092" s="220" t="s">
        <v>291</v>
      </c>
      <c r="AU1092" s="220" t="s">
        <v>87</v>
      </c>
      <c r="AV1092" s="13" t="s">
        <v>87</v>
      </c>
      <c r="AW1092" s="13" t="s">
        <v>31</v>
      </c>
      <c r="AX1092" s="13" t="s">
        <v>75</v>
      </c>
      <c r="AY1092" s="220" t="s">
        <v>283</v>
      </c>
    </row>
    <row r="1093" s="15" customFormat="1">
      <c r="A1093" s="15"/>
      <c r="B1093" s="235"/>
      <c r="C1093" s="15"/>
      <c r="D1093" s="219" t="s">
        <v>291</v>
      </c>
      <c r="E1093" s="236" t="s">
        <v>1</v>
      </c>
      <c r="F1093" s="237" t="s">
        <v>416</v>
      </c>
      <c r="G1093" s="15"/>
      <c r="H1093" s="236" t="s">
        <v>1</v>
      </c>
      <c r="I1093" s="238"/>
      <c r="J1093" s="15"/>
      <c r="K1093" s="15"/>
      <c r="L1093" s="235"/>
      <c r="M1093" s="239"/>
      <c r="N1093" s="240"/>
      <c r="O1093" s="240"/>
      <c r="P1093" s="240"/>
      <c r="Q1093" s="240"/>
      <c r="R1093" s="240"/>
      <c r="S1093" s="240"/>
      <c r="T1093" s="241"/>
      <c r="U1093" s="15"/>
      <c r="V1093" s="15"/>
      <c r="W1093" s="15"/>
      <c r="X1093" s="15"/>
      <c r="Y1093" s="15"/>
      <c r="Z1093" s="15"/>
      <c r="AA1093" s="15"/>
      <c r="AB1093" s="15"/>
      <c r="AC1093" s="15"/>
      <c r="AD1093" s="15"/>
      <c r="AE1093" s="15"/>
      <c r="AT1093" s="236" t="s">
        <v>291</v>
      </c>
      <c r="AU1093" s="236" t="s">
        <v>87</v>
      </c>
      <c r="AV1093" s="15" t="s">
        <v>82</v>
      </c>
      <c r="AW1093" s="15" t="s">
        <v>31</v>
      </c>
      <c r="AX1093" s="15" t="s">
        <v>75</v>
      </c>
      <c r="AY1093" s="236" t="s">
        <v>283</v>
      </c>
    </row>
    <row r="1094" s="13" customFormat="1">
      <c r="A1094" s="13"/>
      <c r="B1094" s="218"/>
      <c r="C1094" s="13"/>
      <c r="D1094" s="219" t="s">
        <v>291</v>
      </c>
      <c r="E1094" s="220" t="s">
        <v>1</v>
      </c>
      <c r="F1094" s="221" t="s">
        <v>1621</v>
      </c>
      <c r="G1094" s="13"/>
      <c r="H1094" s="222">
        <v>265.93000000000001</v>
      </c>
      <c r="I1094" s="223"/>
      <c r="J1094" s="13"/>
      <c r="K1094" s="13"/>
      <c r="L1094" s="218"/>
      <c r="M1094" s="224"/>
      <c r="N1094" s="225"/>
      <c r="O1094" s="225"/>
      <c r="P1094" s="225"/>
      <c r="Q1094" s="225"/>
      <c r="R1094" s="225"/>
      <c r="S1094" s="225"/>
      <c r="T1094" s="226"/>
      <c r="U1094" s="13"/>
      <c r="V1094" s="13"/>
      <c r="W1094" s="13"/>
      <c r="X1094" s="13"/>
      <c r="Y1094" s="13"/>
      <c r="Z1094" s="13"/>
      <c r="AA1094" s="13"/>
      <c r="AB1094" s="13"/>
      <c r="AC1094" s="13"/>
      <c r="AD1094" s="13"/>
      <c r="AE1094" s="13"/>
      <c r="AT1094" s="220" t="s">
        <v>291</v>
      </c>
      <c r="AU1094" s="220" t="s">
        <v>87</v>
      </c>
      <c r="AV1094" s="13" t="s">
        <v>87</v>
      </c>
      <c r="AW1094" s="13" t="s">
        <v>31</v>
      </c>
      <c r="AX1094" s="13" t="s">
        <v>75</v>
      </c>
      <c r="AY1094" s="220" t="s">
        <v>283</v>
      </c>
    </row>
    <row r="1095" s="14" customFormat="1">
      <c r="A1095" s="14"/>
      <c r="B1095" s="227"/>
      <c r="C1095" s="14"/>
      <c r="D1095" s="219" t="s">
        <v>291</v>
      </c>
      <c r="E1095" s="228" t="s">
        <v>1</v>
      </c>
      <c r="F1095" s="229" t="s">
        <v>293</v>
      </c>
      <c r="G1095" s="14"/>
      <c r="H1095" s="230">
        <v>1303.1300000000001</v>
      </c>
      <c r="I1095" s="231"/>
      <c r="J1095" s="14"/>
      <c r="K1095" s="14"/>
      <c r="L1095" s="227"/>
      <c r="M1095" s="232"/>
      <c r="N1095" s="233"/>
      <c r="O1095" s="233"/>
      <c r="P1095" s="233"/>
      <c r="Q1095" s="233"/>
      <c r="R1095" s="233"/>
      <c r="S1095" s="233"/>
      <c r="T1095" s="234"/>
      <c r="U1095" s="14"/>
      <c r="V1095" s="14"/>
      <c r="W1095" s="14"/>
      <c r="X1095" s="14"/>
      <c r="Y1095" s="14"/>
      <c r="Z1095" s="14"/>
      <c r="AA1095" s="14"/>
      <c r="AB1095" s="14"/>
      <c r="AC1095" s="14"/>
      <c r="AD1095" s="14"/>
      <c r="AE1095" s="14"/>
      <c r="AT1095" s="228" t="s">
        <v>291</v>
      </c>
      <c r="AU1095" s="228" t="s">
        <v>87</v>
      </c>
      <c r="AV1095" s="14" t="s">
        <v>289</v>
      </c>
      <c r="AW1095" s="14" t="s">
        <v>31</v>
      </c>
      <c r="AX1095" s="14" t="s">
        <v>82</v>
      </c>
      <c r="AY1095" s="228" t="s">
        <v>283</v>
      </c>
    </row>
    <row r="1096" s="2" customFormat="1" ht="24.15" customHeight="1">
      <c r="A1096" s="37"/>
      <c r="B1096" s="168"/>
      <c r="C1096" s="204" t="s">
        <v>1622</v>
      </c>
      <c r="D1096" s="204" t="s">
        <v>285</v>
      </c>
      <c r="E1096" s="205" t="s">
        <v>1623</v>
      </c>
      <c r="F1096" s="206" t="s">
        <v>1624</v>
      </c>
      <c r="G1096" s="207" t="s">
        <v>979</v>
      </c>
      <c r="H1096" s="255"/>
      <c r="I1096" s="209"/>
      <c r="J1096" s="210">
        <f>ROUND(I1096*H1096,2)</f>
        <v>0</v>
      </c>
      <c r="K1096" s="211"/>
      <c r="L1096" s="38"/>
      <c r="M1096" s="212" t="s">
        <v>1</v>
      </c>
      <c r="N1096" s="213" t="s">
        <v>41</v>
      </c>
      <c r="O1096" s="81"/>
      <c r="P1096" s="214">
        <f>O1096*H1096</f>
        <v>0</v>
      </c>
      <c r="Q1096" s="214">
        <v>0</v>
      </c>
      <c r="R1096" s="214">
        <f>Q1096*H1096</f>
        <v>0</v>
      </c>
      <c r="S1096" s="214">
        <v>0</v>
      </c>
      <c r="T1096" s="215">
        <f>S1096*H1096</f>
        <v>0</v>
      </c>
      <c r="U1096" s="37"/>
      <c r="V1096" s="37"/>
      <c r="W1096" s="37"/>
      <c r="X1096" s="37"/>
      <c r="Y1096" s="37"/>
      <c r="Z1096" s="37"/>
      <c r="AA1096" s="37"/>
      <c r="AB1096" s="37"/>
      <c r="AC1096" s="37"/>
      <c r="AD1096" s="37"/>
      <c r="AE1096" s="37"/>
      <c r="AR1096" s="216" t="s">
        <v>358</v>
      </c>
      <c r="AT1096" s="216" t="s">
        <v>285</v>
      </c>
      <c r="AU1096" s="216" t="s">
        <v>87</v>
      </c>
      <c r="AY1096" s="18" t="s">
        <v>283</v>
      </c>
      <c r="BE1096" s="217">
        <f>IF(N1096="základná",J1096,0)</f>
        <v>0</v>
      </c>
      <c r="BF1096" s="217">
        <f>IF(N1096="znížená",J1096,0)</f>
        <v>0</v>
      </c>
      <c r="BG1096" s="217">
        <f>IF(N1096="zákl. prenesená",J1096,0)</f>
        <v>0</v>
      </c>
      <c r="BH1096" s="217">
        <f>IF(N1096="zníž. prenesená",J1096,0)</f>
        <v>0</v>
      </c>
      <c r="BI1096" s="217">
        <f>IF(N1096="nulová",J1096,0)</f>
        <v>0</v>
      </c>
      <c r="BJ1096" s="18" t="s">
        <v>87</v>
      </c>
      <c r="BK1096" s="217">
        <f>ROUND(I1096*H1096,2)</f>
        <v>0</v>
      </c>
      <c r="BL1096" s="18" t="s">
        <v>358</v>
      </c>
      <c r="BM1096" s="216" t="s">
        <v>1625</v>
      </c>
    </row>
    <row r="1097" s="12" customFormat="1" ht="22.8" customHeight="1">
      <c r="A1097" s="12"/>
      <c r="B1097" s="191"/>
      <c r="C1097" s="12"/>
      <c r="D1097" s="192" t="s">
        <v>74</v>
      </c>
      <c r="E1097" s="202" t="s">
        <v>1626</v>
      </c>
      <c r="F1097" s="202" t="s">
        <v>1627</v>
      </c>
      <c r="G1097" s="12"/>
      <c r="H1097" s="12"/>
      <c r="I1097" s="194"/>
      <c r="J1097" s="203">
        <f>BK1097</f>
        <v>0</v>
      </c>
      <c r="K1097" s="12"/>
      <c r="L1097" s="191"/>
      <c r="M1097" s="196"/>
      <c r="N1097" s="197"/>
      <c r="O1097" s="197"/>
      <c r="P1097" s="198">
        <f>SUM(P1098:P1165)</f>
        <v>0</v>
      </c>
      <c r="Q1097" s="197"/>
      <c r="R1097" s="198">
        <f>SUM(R1098:R1165)</f>
        <v>20.04866269</v>
      </c>
      <c r="S1097" s="197"/>
      <c r="T1097" s="199">
        <f>SUM(T1098:T1165)</f>
        <v>0.67279</v>
      </c>
      <c r="U1097" s="12"/>
      <c r="V1097" s="12"/>
      <c r="W1097" s="12"/>
      <c r="X1097" s="12"/>
      <c r="Y1097" s="12"/>
      <c r="Z1097" s="12"/>
      <c r="AA1097" s="12"/>
      <c r="AB1097" s="12"/>
      <c r="AC1097" s="12"/>
      <c r="AD1097" s="12"/>
      <c r="AE1097" s="12"/>
      <c r="AR1097" s="192" t="s">
        <v>87</v>
      </c>
      <c r="AT1097" s="200" t="s">
        <v>74</v>
      </c>
      <c r="AU1097" s="200" t="s">
        <v>82</v>
      </c>
      <c r="AY1097" s="192" t="s">
        <v>283</v>
      </c>
      <c r="BK1097" s="201">
        <f>SUM(BK1098:BK1165)</f>
        <v>0</v>
      </c>
    </row>
    <row r="1098" s="2" customFormat="1" ht="16.5" customHeight="1">
      <c r="A1098" s="37"/>
      <c r="B1098" s="168"/>
      <c r="C1098" s="204" t="s">
        <v>1628</v>
      </c>
      <c r="D1098" s="204" t="s">
        <v>285</v>
      </c>
      <c r="E1098" s="205" t="s">
        <v>1629</v>
      </c>
      <c r="F1098" s="206" t="s">
        <v>1630</v>
      </c>
      <c r="G1098" s="207" t="s">
        <v>649</v>
      </c>
      <c r="H1098" s="208">
        <v>562.40999999999997</v>
      </c>
      <c r="I1098" s="209"/>
      <c r="J1098" s="210">
        <f>ROUND(I1098*H1098,2)</f>
        <v>0</v>
      </c>
      <c r="K1098" s="211"/>
      <c r="L1098" s="38"/>
      <c r="M1098" s="212" t="s">
        <v>1</v>
      </c>
      <c r="N1098" s="213" t="s">
        <v>41</v>
      </c>
      <c r="O1098" s="81"/>
      <c r="P1098" s="214">
        <f>O1098*H1098</f>
        <v>0</v>
      </c>
      <c r="Q1098" s="214">
        <v>5.0000000000000002E-05</v>
      </c>
      <c r="R1098" s="214">
        <f>Q1098*H1098</f>
        <v>0.0281205</v>
      </c>
      <c r="S1098" s="214">
        <v>0</v>
      </c>
      <c r="T1098" s="215">
        <f>S1098*H1098</f>
        <v>0</v>
      </c>
      <c r="U1098" s="37"/>
      <c r="V1098" s="37"/>
      <c r="W1098" s="37"/>
      <c r="X1098" s="37"/>
      <c r="Y1098" s="37"/>
      <c r="Z1098" s="37"/>
      <c r="AA1098" s="37"/>
      <c r="AB1098" s="37"/>
      <c r="AC1098" s="37"/>
      <c r="AD1098" s="37"/>
      <c r="AE1098" s="37"/>
      <c r="AR1098" s="216" t="s">
        <v>358</v>
      </c>
      <c r="AT1098" s="216" t="s">
        <v>285</v>
      </c>
      <c r="AU1098" s="216" t="s">
        <v>87</v>
      </c>
      <c r="AY1098" s="18" t="s">
        <v>283</v>
      </c>
      <c r="BE1098" s="217">
        <f>IF(N1098="základná",J1098,0)</f>
        <v>0</v>
      </c>
      <c r="BF1098" s="217">
        <f>IF(N1098="znížená",J1098,0)</f>
        <v>0</v>
      </c>
      <c r="BG1098" s="217">
        <f>IF(N1098="zákl. prenesená",J1098,0)</f>
        <v>0</v>
      </c>
      <c r="BH1098" s="217">
        <f>IF(N1098="zníž. prenesená",J1098,0)</f>
        <v>0</v>
      </c>
      <c r="BI1098" s="217">
        <f>IF(N1098="nulová",J1098,0)</f>
        <v>0</v>
      </c>
      <c r="BJ1098" s="18" t="s">
        <v>87</v>
      </c>
      <c r="BK1098" s="217">
        <f>ROUND(I1098*H1098,2)</f>
        <v>0</v>
      </c>
      <c r="BL1098" s="18" t="s">
        <v>358</v>
      </c>
      <c r="BM1098" s="216" t="s">
        <v>1631</v>
      </c>
    </row>
    <row r="1099" s="15" customFormat="1">
      <c r="A1099" s="15"/>
      <c r="B1099" s="235"/>
      <c r="C1099" s="15"/>
      <c r="D1099" s="219" t="s">
        <v>291</v>
      </c>
      <c r="E1099" s="236" t="s">
        <v>1</v>
      </c>
      <c r="F1099" s="237" t="s">
        <v>451</v>
      </c>
      <c r="G1099" s="15"/>
      <c r="H1099" s="236" t="s">
        <v>1</v>
      </c>
      <c r="I1099" s="238"/>
      <c r="J1099" s="15"/>
      <c r="K1099" s="15"/>
      <c r="L1099" s="235"/>
      <c r="M1099" s="239"/>
      <c r="N1099" s="240"/>
      <c r="O1099" s="240"/>
      <c r="P1099" s="240"/>
      <c r="Q1099" s="240"/>
      <c r="R1099" s="240"/>
      <c r="S1099" s="240"/>
      <c r="T1099" s="241"/>
      <c r="U1099" s="15"/>
      <c r="V1099" s="15"/>
      <c r="W1099" s="15"/>
      <c r="X1099" s="15"/>
      <c r="Y1099" s="15"/>
      <c r="Z1099" s="15"/>
      <c r="AA1099" s="15"/>
      <c r="AB1099" s="15"/>
      <c r="AC1099" s="15"/>
      <c r="AD1099" s="15"/>
      <c r="AE1099" s="15"/>
      <c r="AT1099" s="236" t="s">
        <v>291</v>
      </c>
      <c r="AU1099" s="236" t="s">
        <v>87</v>
      </c>
      <c r="AV1099" s="15" t="s">
        <v>82</v>
      </c>
      <c r="AW1099" s="15" t="s">
        <v>31</v>
      </c>
      <c r="AX1099" s="15" t="s">
        <v>75</v>
      </c>
      <c r="AY1099" s="236" t="s">
        <v>283</v>
      </c>
    </row>
    <row r="1100" s="13" customFormat="1">
      <c r="A1100" s="13"/>
      <c r="B1100" s="218"/>
      <c r="C1100" s="13"/>
      <c r="D1100" s="219" t="s">
        <v>291</v>
      </c>
      <c r="E1100" s="220" t="s">
        <v>1</v>
      </c>
      <c r="F1100" s="221" t="s">
        <v>1632</v>
      </c>
      <c r="G1100" s="13"/>
      <c r="H1100" s="222">
        <v>176.34999999999999</v>
      </c>
      <c r="I1100" s="223"/>
      <c r="J1100" s="13"/>
      <c r="K1100" s="13"/>
      <c r="L1100" s="218"/>
      <c r="M1100" s="224"/>
      <c r="N1100" s="225"/>
      <c r="O1100" s="225"/>
      <c r="P1100" s="225"/>
      <c r="Q1100" s="225"/>
      <c r="R1100" s="225"/>
      <c r="S1100" s="225"/>
      <c r="T1100" s="226"/>
      <c r="U1100" s="13"/>
      <c r="V1100" s="13"/>
      <c r="W1100" s="13"/>
      <c r="X1100" s="13"/>
      <c r="Y1100" s="13"/>
      <c r="Z1100" s="13"/>
      <c r="AA1100" s="13"/>
      <c r="AB1100" s="13"/>
      <c r="AC1100" s="13"/>
      <c r="AD1100" s="13"/>
      <c r="AE1100" s="13"/>
      <c r="AT1100" s="220" t="s">
        <v>291</v>
      </c>
      <c r="AU1100" s="220" t="s">
        <v>87</v>
      </c>
      <c r="AV1100" s="13" t="s">
        <v>87</v>
      </c>
      <c r="AW1100" s="13" t="s">
        <v>31</v>
      </c>
      <c r="AX1100" s="13" t="s">
        <v>75</v>
      </c>
      <c r="AY1100" s="220" t="s">
        <v>283</v>
      </c>
    </row>
    <row r="1101" s="15" customFormat="1">
      <c r="A1101" s="15"/>
      <c r="B1101" s="235"/>
      <c r="C1101" s="15"/>
      <c r="D1101" s="219" t="s">
        <v>291</v>
      </c>
      <c r="E1101" s="236" t="s">
        <v>1</v>
      </c>
      <c r="F1101" s="237" t="s">
        <v>1633</v>
      </c>
      <c r="G1101" s="15"/>
      <c r="H1101" s="236" t="s">
        <v>1</v>
      </c>
      <c r="I1101" s="238"/>
      <c r="J1101" s="15"/>
      <c r="K1101" s="15"/>
      <c r="L1101" s="235"/>
      <c r="M1101" s="239"/>
      <c r="N1101" s="240"/>
      <c r="O1101" s="240"/>
      <c r="P1101" s="240"/>
      <c r="Q1101" s="240"/>
      <c r="R1101" s="240"/>
      <c r="S1101" s="240"/>
      <c r="T1101" s="241"/>
      <c r="U1101" s="15"/>
      <c r="V1101" s="15"/>
      <c r="W1101" s="15"/>
      <c r="X1101" s="15"/>
      <c r="Y1101" s="15"/>
      <c r="Z1101" s="15"/>
      <c r="AA1101" s="15"/>
      <c r="AB1101" s="15"/>
      <c r="AC1101" s="15"/>
      <c r="AD1101" s="15"/>
      <c r="AE1101" s="15"/>
      <c r="AT1101" s="236" t="s">
        <v>291</v>
      </c>
      <c r="AU1101" s="236" t="s">
        <v>87</v>
      </c>
      <c r="AV1101" s="15" t="s">
        <v>82</v>
      </c>
      <c r="AW1101" s="15" t="s">
        <v>31</v>
      </c>
      <c r="AX1101" s="15" t="s">
        <v>75</v>
      </c>
      <c r="AY1101" s="236" t="s">
        <v>283</v>
      </c>
    </row>
    <row r="1102" s="13" customFormat="1">
      <c r="A1102" s="13"/>
      <c r="B1102" s="218"/>
      <c r="C1102" s="13"/>
      <c r="D1102" s="219" t="s">
        <v>291</v>
      </c>
      <c r="E1102" s="220" t="s">
        <v>1</v>
      </c>
      <c r="F1102" s="221" t="s">
        <v>1634</v>
      </c>
      <c r="G1102" s="13"/>
      <c r="H1102" s="222">
        <v>286.75</v>
      </c>
      <c r="I1102" s="223"/>
      <c r="J1102" s="13"/>
      <c r="K1102" s="13"/>
      <c r="L1102" s="218"/>
      <c r="M1102" s="224"/>
      <c r="N1102" s="225"/>
      <c r="O1102" s="225"/>
      <c r="P1102" s="225"/>
      <c r="Q1102" s="225"/>
      <c r="R1102" s="225"/>
      <c r="S1102" s="225"/>
      <c r="T1102" s="226"/>
      <c r="U1102" s="13"/>
      <c r="V1102" s="13"/>
      <c r="W1102" s="13"/>
      <c r="X1102" s="13"/>
      <c r="Y1102" s="13"/>
      <c r="Z1102" s="13"/>
      <c r="AA1102" s="13"/>
      <c r="AB1102" s="13"/>
      <c r="AC1102" s="13"/>
      <c r="AD1102" s="13"/>
      <c r="AE1102" s="13"/>
      <c r="AT1102" s="220" t="s">
        <v>291</v>
      </c>
      <c r="AU1102" s="220" t="s">
        <v>87</v>
      </c>
      <c r="AV1102" s="13" t="s">
        <v>87</v>
      </c>
      <c r="AW1102" s="13" t="s">
        <v>31</v>
      </c>
      <c r="AX1102" s="13" t="s">
        <v>75</v>
      </c>
      <c r="AY1102" s="220" t="s">
        <v>283</v>
      </c>
    </row>
    <row r="1103" s="13" customFormat="1">
      <c r="A1103" s="13"/>
      <c r="B1103" s="218"/>
      <c r="C1103" s="13"/>
      <c r="D1103" s="219" t="s">
        <v>291</v>
      </c>
      <c r="E1103" s="220" t="s">
        <v>1</v>
      </c>
      <c r="F1103" s="221" t="s">
        <v>1635</v>
      </c>
      <c r="G1103" s="13"/>
      <c r="H1103" s="222">
        <v>99.310000000000002</v>
      </c>
      <c r="I1103" s="223"/>
      <c r="J1103" s="13"/>
      <c r="K1103" s="13"/>
      <c r="L1103" s="218"/>
      <c r="M1103" s="224"/>
      <c r="N1103" s="225"/>
      <c r="O1103" s="225"/>
      <c r="P1103" s="225"/>
      <c r="Q1103" s="225"/>
      <c r="R1103" s="225"/>
      <c r="S1103" s="225"/>
      <c r="T1103" s="226"/>
      <c r="U1103" s="13"/>
      <c r="V1103" s="13"/>
      <c r="W1103" s="13"/>
      <c r="X1103" s="13"/>
      <c r="Y1103" s="13"/>
      <c r="Z1103" s="13"/>
      <c r="AA1103" s="13"/>
      <c r="AB1103" s="13"/>
      <c r="AC1103" s="13"/>
      <c r="AD1103" s="13"/>
      <c r="AE1103" s="13"/>
      <c r="AT1103" s="220" t="s">
        <v>291</v>
      </c>
      <c r="AU1103" s="220" t="s">
        <v>87</v>
      </c>
      <c r="AV1103" s="13" t="s">
        <v>87</v>
      </c>
      <c r="AW1103" s="13" t="s">
        <v>31</v>
      </c>
      <c r="AX1103" s="13" t="s">
        <v>75</v>
      </c>
      <c r="AY1103" s="220" t="s">
        <v>283</v>
      </c>
    </row>
    <row r="1104" s="14" customFormat="1">
      <c r="A1104" s="14"/>
      <c r="B1104" s="227"/>
      <c r="C1104" s="14"/>
      <c r="D1104" s="219" t="s">
        <v>291</v>
      </c>
      <c r="E1104" s="228" t="s">
        <v>1</v>
      </c>
      <c r="F1104" s="229" t="s">
        <v>293</v>
      </c>
      <c r="G1104" s="14"/>
      <c r="H1104" s="230">
        <v>562.41000000000008</v>
      </c>
      <c r="I1104" s="231"/>
      <c r="J1104" s="14"/>
      <c r="K1104" s="14"/>
      <c r="L1104" s="227"/>
      <c r="M1104" s="232"/>
      <c r="N1104" s="233"/>
      <c r="O1104" s="233"/>
      <c r="P1104" s="233"/>
      <c r="Q1104" s="233"/>
      <c r="R1104" s="233"/>
      <c r="S1104" s="233"/>
      <c r="T1104" s="234"/>
      <c r="U1104" s="14"/>
      <c r="V1104" s="14"/>
      <c r="W1104" s="14"/>
      <c r="X1104" s="14"/>
      <c r="Y1104" s="14"/>
      <c r="Z1104" s="14"/>
      <c r="AA1104" s="14"/>
      <c r="AB1104" s="14"/>
      <c r="AC1104" s="14"/>
      <c r="AD1104" s="14"/>
      <c r="AE1104" s="14"/>
      <c r="AT1104" s="228" t="s">
        <v>291</v>
      </c>
      <c r="AU1104" s="228" t="s">
        <v>87</v>
      </c>
      <c r="AV1104" s="14" t="s">
        <v>289</v>
      </c>
      <c r="AW1104" s="14" t="s">
        <v>31</v>
      </c>
      <c r="AX1104" s="14" t="s">
        <v>82</v>
      </c>
      <c r="AY1104" s="228" t="s">
        <v>283</v>
      </c>
    </row>
    <row r="1105" s="2" customFormat="1" ht="24.15" customHeight="1">
      <c r="A1105" s="37"/>
      <c r="B1105" s="168"/>
      <c r="C1105" s="242" t="s">
        <v>1636</v>
      </c>
      <c r="D1105" s="242" t="s">
        <v>582</v>
      </c>
      <c r="E1105" s="243" t="s">
        <v>1637</v>
      </c>
      <c r="F1105" s="244" t="s">
        <v>1638</v>
      </c>
      <c r="G1105" s="245" t="s">
        <v>649</v>
      </c>
      <c r="H1105" s="246">
        <v>573.65800000000002</v>
      </c>
      <c r="I1105" s="247"/>
      <c r="J1105" s="248">
        <f>ROUND(I1105*H1105,2)</f>
        <v>0</v>
      </c>
      <c r="K1105" s="249"/>
      <c r="L1105" s="250"/>
      <c r="M1105" s="251" t="s">
        <v>1</v>
      </c>
      <c r="N1105" s="252" t="s">
        <v>41</v>
      </c>
      <c r="O1105" s="81"/>
      <c r="P1105" s="214">
        <f>O1105*H1105</f>
        <v>0</v>
      </c>
      <c r="Q1105" s="214">
        <v>0.0016299999999999999</v>
      </c>
      <c r="R1105" s="214">
        <f>Q1105*H1105</f>
        <v>0.93506254</v>
      </c>
      <c r="S1105" s="214">
        <v>0</v>
      </c>
      <c r="T1105" s="215">
        <f>S1105*H1105</f>
        <v>0</v>
      </c>
      <c r="U1105" s="37"/>
      <c r="V1105" s="37"/>
      <c r="W1105" s="37"/>
      <c r="X1105" s="37"/>
      <c r="Y1105" s="37"/>
      <c r="Z1105" s="37"/>
      <c r="AA1105" s="37"/>
      <c r="AB1105" s="37"/>
      <c r="AC1105" s="37"/>
      <c r="AD1105" s="37"/>
      <c r="AE1105" s="37"/>
      <c r="AR1105" s="216" t="s">
        <v>473</v>
      </c>
      <c r="AT1105" s="216" t="s">
        <v>582</v>
      </c>
      <c r="AU1105" s="216" t="s">
        <v>87</v>
      </c>
      <c r="AY1105" s="18" t="s">
        <v>283</v>
      </c>
      <c r="BE1105" s="217">
        <f>IF(N1105="základná",J1105,0)</f>
        <v>0</v>
      </c>
      <c r="BF1105" s="217">
        <f>IF(N1105="znížená",J1105,0)</f>
        <v>0</v>
      </c>
      <c r="BG1105" s="217">
        <f>IF(N1105="zákl. prenesená",J1105,0)</f>
        <v>0</v>
      </c>
      <c r="BH1105" s="217">
        <f>IF(N1105="zníž. prenesená",J1105,0)</f>
        <v>0</v>
      </c>
      <c r="BI1105" s="217">
        <f>IF(N1105="nulová",J1105,0)</f>
        <v>0</v>
      </c>
      <c r="BJ1105" s="18" t="s">
        <v>87</v>
      </c>
      <c r="BK1105" s="217">
        <f>ROUND(I1105*H1105,2)</f>
        <v>0</v>
      </c>
      <c r="BL1105" s="18" t="s">
        <v>358</v>
      </c>
      <c r="BM1105" s="216" t="s">
        <v>1639</v>
      </c>
    </row>
    <row r="1106" s="13" customFormat="1">
      <c r="A1106" s="13"/>
      <c r="B1106" s="218"/>
      <c r="C1106" s="13"/>
      <c r="D1106" s="219" t="s">
        <v>291</v>
      </c>
      <c r="E1106" s="13"/>
      <c r="F1106" s="221" t="s">
        <v>1640</v>
      </c>
      <c r="G1106" s="13"/>
      <c r="H1106" s="222">
        <v>573.65800000000002</v>
      </c>
      <c r="I1106" s="223"/>
      <c r="J1106" s="13"/>
      <c r="K1106" s="13"/>
      <c r="L1106" s="218"/>
      <c r="M1106" s="224"/>
      <c r="N1106" s="225"/>
      <c r="O1106" s="225"/>
      <c r="P1106" s="225"/>
      <c r="Q1106" s="225"/>
      <c r="R1106" s="225"/>
      <c r="S1106" s="225"/>
      <c r="T1106" s="226"/>
      <c r="U1106" s="13"/>
      <c r="V1106" s="13"/>
      <c r="W1106" s="13"/>
      <c r="X1106" s="13"/>
      <c r="Y1106" s="13"/>
      <c r="Z1106" s="13"/>
      <c r="AA1106" s="13"/>
      <c r="AB1106" s="13"/>
      <c r="AC1106" s="13"/>
      <c r="AD1106" s="13"/>
      <c r="AE1106" s="13"/>
      <c r="AT1106" s="220" t="s">
        <v>291</v>
      </c>
      <c r="AU1106" s="220" t="s">
        <v>87</v>
      </c>
      <c r="AV1106" s="13" t="s">
        <v>87</v>
      </c>
      <c r="AW1106" s="13" t="s">
        <v>3</v>
      </c>
      <c r="AX1106" s="13" t="s">
        <v>82</v>
      </c>
      <c r="AY1106" s="220" t="s">
        <v>283</v>
      </c>
    </row>
    <row r="1107" s="2" customFormat="1" ht="24.15" customHeight="1">
      <c r="A1107" s="37"/>
      <c r="B1107" s="168"/>
      <c r="C1107" s="204" t="s">
        <v>1641</v>
      </c>
      <c r="D1107" s="204" t="s">
        <v>285</v>
      </c>
      <c r="E1107" s="205" t="s">
        <v>1642</v>
      </c>
      <c r="F1107" s="206" t="s">
        <v>1643</v>
      </c>
      <c r="G1107" s="207" t="s">
        <v>288</v>
      </c>
      <c r="H1107" s="208">
        <v>672.78999999999996</v>
      </c>
      <c r="I1107" s="209"/>
      <c r="J1107" s="210">
        <f>ROUND(I1107*H1107,2)</f>
        <v>0</v>
      </c>
      <c r="K1107" s="211"/>
      <c r="L1107" s="38"/>
      <c r="M1107" s="212" t="s">
        <v>1</v>
      </c>
      <c r="N1107" s="213" t="s">
        <v>41</v>
      </c>
      <c r="O1107" s="81"/>
      <c r="P1107" s="214">
        <f>O1107*H1107</f>
        <v>0</v>
      </c>
      <c r="Q1107" s="214">
        <v>0</v>
      </c>
      <c r="R1107" s="214">
        <f>Q1107*H1107</f>
        <v>0</v>
      </c>
      <c r="S1107" s="214">
        <v>0.001</v>
      </c>
      <c r="T1107" s="215">
        <f>S1107*H1107</f>
        <v>0.67279</v>
      </c>
      <c r="U1107" s="37"/>
      <c r="V1107" s="37"/>
      <c r="W1107" s="37"/>
      <c r="X1107" s="37"/>
      <c r="Y1107" s="37"/>
      <c r="Z1107" s="37"/>
      <c r="AA1107" s="37"/>
      <c r="AB1107" s="37"/>
      <c r="AC1107" s="37"/>
      <c r="AD1107" s="37"/>
      <c r="AE1107" s="37"/>
      <c r="AR1107" s="216" t="s">
        <v>358</v>
      </c>
      <c r="AT1107" s="216" t="s">
        <v>285</v>
      </c>
      <c r="AU1107" s="216" t="s">
        <v>87</v>
      </c>
      <c r="AY1107" s="18" t="s">
        <v>283</v>
      </c>
      <c r="BE1107" s="217">
        <f>IF(N1107="základná",J1107,0)</f>
        <v>0</v>
      </c>
      <c r="BF1107" s="217">
        <f>IF(N1107="znížená",J1107,0)</f>
        <v>0</v>
      </c>
      <c r="BG1107" s="217">
        <f>IF(N1107="zákl. prenesená",J1107,0)</f>
        <v>0</v>
      </c>
      <c r="BH1107" s="217">
        <f>IF(N1107="zníž. prenesená",J1107,0)</f>
        <v>0</v>
      </c>
      <c r="BI1107" s="217">
        <f>IF(N1107="nulová",J1107,0)</f>
        <v>0</v>
      </c>
      <c r="BJ1107" s="18" t="s">
        <v>87</v>
      </c>
      <c r="BK1107" s="217">
        <f>ROUND(I1107*H1107,2)</f>
        <v>0</v>
      </c>
      <c r="BL1107" s="18" t="s">
        <v>358</v>
      </c>
      <c r="BM1107" s="216" t="s">
        <v>1644</v>
      </c>
    </row>
    <row r="1108" s="15" customFormat="1">
      <c r="A1108" s="15"/>
      <c r="B1108" s="235"/>
      <c r="C1108" s="15"/>
      <c r="D1108" s="219" t="s">
        <v>291</v>
      </c>
      <c r="E1108" s="236" t="s">
        <v>1</v>
      </c>
      <c r="F1108" s="237" t="s">
        <v>1645</v>
      </c>
      <c r="G1108" s="15"/>
      <c r="H1108" s="236" t="s">
        <v>1</v>
      </c>
      <c r="I1108" s="238"/>
      <c r="J1108" s="15"/>
      <c r="K1108" s="15"/>
      <c r="L1108" s="235"/>
      <c r="M1108" s="239"/>
      <c r="N1108" s="240"/>
      <c r="O1108" s="240"/>
      <c r="P1108" s="240"/>
      <c r="Q1108" s="240"/>
      <c r="R1108" s="240"/>
      <c r="S1108" s="240"/>
      <c r="T1108" s="241"/>
      <c r="U1108" s="15"/>
      <c r="V1108" s="15"/>
      <c r="W1108" s="15"/>
      <c r="X1108" s="15"/>
      <c r="Y1108" s="15"/>
      <c r="Z1108" s="15"/>
      <c r="AA1108" s="15"/>
      <c r="AB1108" s="15"/>
      <c r="AC1108" s="15"/>
      <c r="AD1108" s="15"/>
      <c r="AE1108" s="15"/>
      <c r="AT1108" s="236" t="s">
        <v>291</v>
      </c>
      <c r="AU1108" s="236" t="s">
        <v>87</v>
      </c>
      <c r="AV1108" s="15" t="s">
        <v>82</v>
      </c>
      <c r="AW1108" s="15" t="s">
        <v>31</v>
      </c>
      <c r="AX1108" s="15" t="s">
        <v>75</v>
      </c>
      <c r="AY1108" s="236" t="s">
        <v>283</v>
      </c>
    </row>
    <row r="1109" s="15" customFormat="1">
      <c r="A1109" s="15"/>
      <c r="B1109" s="235"/>
      <c r="C1109" s="15"/>
      <c r="D1109" s="219" t="s">
        <v>291</v>
      </c>
      <c r="E1109" s="236" t="s">
        <v>1</v>
      </c>
      <c r="F1109" s="237" t="s">
        <v>706</v>
      </c>
      <c r="G1109" s="15"/>
      <c r="H1109" s="236" t="s">
        <v>1</v>
      </c>
      <c r="I1109" s="238"/>
      <c r="J1109" s="15"/>
      <c r="K1109" s="15"/>
      <c r="L1109" s="235"/>
      <c r="M1109" s="239"/>
      <c r="N1109" s="240"/>
      <c r="O1109" s="240"/>
      <c r="P1109" s="240"/>
      <c r="Q1109" s="240"/>
      <c r="R1109" s="240"/>
      <c r="S1109" s="240"/>
      <c r="T1109" s="241"/>
      <c r="U1109" s="15"/>
      <c r="V1109" s="15"/>
      <c r="W1109" s="15"/>
      <c r="X1109" s="15"/>
      <c r="Y1109" s="15"/>
      <c r="Z1109" s="15"/>
      <c r="AA1109" s="15"/>
      <c r="AB1109" s="15"/>
      <c r="AC1109" s="15"/>
      <c r="AD1109" s="15"/>
      <c r="AE1109" s="15"/>
      <c r="AT1109" s="236" t="s">
        <v>291</v>
      </c>
      <c r="AU1109" s="236" t="s">
        <v>87</v>
      </c>
      <c r="AV1109" s="15" t="s">
        <v>82</v>
      </c>
      <c r="AW1109" s="15" t="s">
        <v>31</v>
      </c>
      <c r="AX1109" s="15" t="s">
        <v>75</v>
      </c>
      <c r="AY1109" s="236" t="s">
        <v>283</v>
      </c>
    </row>
    <row r="1110" s="13" customFormat="1">
      <c r="A1110" s="13"/>
      <c r="B1110" s="218"/>
      <c r="C1110" s="13"/>
      <c r="D1110" s="219" t="s">
        <v>291</v>
      </c>
      <c r="E1110" s="220" t="s">
        <v>1</v>
      </c>
      <c r="F1110" s="221" t="s">
        <v>1646</v>
      </c>
      <c r="G1110" s="13"/>
      <c r="H1110" s="222">
        <v>199.03</v>
      </c>
      <c r="I1110" s="223"/>
      <c r="J1110" s="13"/>
      <c r="K1110" s="13"/>
      <c r="L1110" s="218"/>
      <c r="M1110" s="224"/>
      <c r="N1110" s="225"/>
      <c r="O1110" s="225"/>
      <c r="P1110" s="225"/>
      <c r="Q1110" s="225"/>
      <c r="R1110" s="225"/>
      <c r="S1110" s="225"/>
      <c r="T1110" s="226"/>
      <c r="U1110" s="13"/>
      <c r="V1110" s="13"/>
      <c r="W1110" s="13"/>
      <c r="X1110" s="13"/>
      <c r="Y1110" s="13"/>
      <c r="Z1110" s="13"/>
      <c r="AA1110" s="13"/>
      <c r="AB1110" s="13"/>
      <c r="AC1110" s="13"/>
      <c r="AD1110" s="13"/>
      <c r="AE1110" s="13"/>
      <c r="AT1110" s="220" t="s">
        <v>291</v>
      </c>
      <c r="AU1110" s="220" t="s">
        <v>87</v>
      </c>
      <c r="AV1110" s="13" t="s">
        <v>87</v>
      </c>
      <c r="AW1110" s="13" t="s">
        <v>31</v>
      </c>
      <c r="AX1110" s="13" t="s">
        <v>75</v>
      </c>
      <c r="AY1110" s="220" t="s">
        <v>283</v>
      </c>
    </row>
    <row r="1111" s="15" customFormat="1">
      <c r="A1111" s="15"/>
      <c r="B1111" s="235"/>
      <c r="C1111" s="15"/>
      <c r="D1111" s="219" t="s">
        <v>291</v>
      </c>
      <c r="E1111" s="236" t="s">
        <v>1</v>
      </c>
      <c r="F1111" s="237" t="s">
        <v>404</v>
      </c>
      <c r="G1111" s="15"/>
      <c r="H1111" s="236" t="s">
        <v>1</v>
      </c>
      <c r="I1111" s="238"/>
      <c r="J1111" s="15"/>
      <c r="K1111" s="15"/>
      <c r="L1111" s="235"/>
      <c r="M1111" s="239"/>
      <c r="N1111" s="240"/>
      <c r="O1111" s="240"/>
      <c r="P1111" s="240"/>
      <c r="Q1111" s="240"/>
      <c r="R1111" s="240"/>
      <c r="S1111" s="240"/>
      <c r="T1111" s="241"/>
      <c r="U1111" s="15"/>
      <c r="V1111" s="15"/>
      <c r="W1111" s="15"/>
      <c r="X1111" s="15"/>
      <c r="Y1111" s="15"/>
      <c r="Z1111" s="15"/>
      <c r="AA1111" s="15"/>
      <c r="AB1111" s="15"/>
      <c r="AC1111" s="15"/>
      <c r="AD1111" s="15"/>
      <c r="AE1111" s="15"/>
      <c r="AT1111" s="236" t="s">
        <v>291</v>
      </c>
      <c r="AU1111" s="236" t="s">
        <v>87</v>
      </c>
      <c r="AV1111" s="15" t="s">
        <v>82</v>
      </c>
      <c r="AW1111" s="15" t="s">
        <v>31</v>
      </c>
      <c r="AX1111" s="15" t="s">
        <v>75</v>
      </c>
      <c r="AY1111" s="236" t="s">
        <v>283</v>
      </c>
    </row>
    <row r="1112" s="13" customFormat="1">
      <c r="A1112" s="13"/>
      <c r="B1112" s="218"/>
      <c r="C1112" s="13"/>
      <c r="D1112" s="219" t="s">
        <v>291</v>
      </c>
      <c r="E1112" s="220" t="s">
        <v>1</v>
      </c>
      <c r="F1112" s="221" t="s">
        <v>1647</v>
      </c>
      <c r="G1112" s="13"/>
      <c r="H1112" s="222">
        <v>122.59999999999999</v>
      </c>
      <c r="I1112" s="223"/>
      <c r="J1112" s="13"/>
      <c r="K1112" s="13"/>
      <c r="L1112" s="218"/>
      <c r="M1112" s="224"/>
      <c r="N1112" s="225"/>
      <c r="O1112" s="225"/>
      <c r="P1112" s="225"/>
      <c r="Q1112" s="225"/>
      <c r="R1112" s="225"/>
      <c r="S1112" s="225"/>
      <c r="T1112" s="226"/>
      <c r="U1112" s="13"/>
      <c r="V1112" s="13"/>
      <c r="W1112" s="13"/>
      <c r="X1112" s="13"/>
      <c r="Y1112" s="13"/>
      <c r="Z1112" s="13"/>
      <c r="AA1112" s="13"/>
      <c r="AB1112" s="13"/>
      <c r="AC1112" s="13"/>
      <c r="AD1112" s="13"/>
      <c r="AE1112" s="13"/>
      <c r="AT1112" s="220" t="s">
        <v>291</v>
      </c>
      <c r="AU1112" s="220" t="s">
        <v>87</v>
      </c>
      <c r="AV1112" s="13" t="s">
        <v>87</v>
      </c>
      <c r="AW1112" s="13" t="s">
        <v>31</v>
      </c>
      <c r="AX1112" s="13" t="s">
        <v>75</v>
      </c>
      <c r="AY1112" s="220" t="s">
        <v>283</v>
      </c>
    </row>
    <row r="1113" s="15" customFormat="1">
      <c r="A1113" s="15"/>
      <c r="B1113" s="235"/>
      <c r="C1113" s="15"/>
      <c r="D1113" s="219" t="s">
        <v>291</v>
      </c>
      <c r="E1113" s="236" t="s">
        <v>1</v>
      </c>
      <c r="F1113" s="237" t="s">
        <v>413</v>
      </c>
      <c r="G1113" s="15"/>
      <c r="H1113" s="236" t="s">
        <v>1</v>
      </c>
      <c r="I1113" s="238"/>
      <c r="J1113" s="15"/>
      <c r="K1113" s="15"/>
      <c r="L1113" s="235"/>
      <c r="M1113" s="239"/>
      <c r="N1113" s="240"/>
      <c r="O1113" s="240"/>
      <c r="P1113" s="240"/>
      <c r="Q1113" s="240"/>
      <c r="R1113" s="240"/>
      <c r="S1113" s="240"/>
      <c r="T1113" s="241"/>
      <c r="U1113" s="15"/>
      <c r="V1113" s="15"/>
      <c r="W1113" s="15"/>
      <c r="X1113" s="15"/>
      <c r="Y1113" s="15"/>
      <c r="Z1113" s="15"/>
      <c r="AA1113" s="15"/>
      <c r="AB1113" s="15"/>
      <c r="AC1113" s="15"/>
      <c r="AD1113" s="15"/>
      <c r="AE1113" s="15"/>
      <c r="AT1113" s="236" t="s">
        <v>291</v>
      </c>
      <c r="AU1113" s="236" t="s">
        <v>87</v>
      </c>
      <c r="AV1113" s="15" t="s">
        <v>82</v>
      </c>
      <c r="AW1113" s="15" t="s">
        <v>31</v>
      </c>
      <c r="AX1113" s="15" t="s">
        <v>75</v>
      </c>
      <c r="AY1113" s="236" t="s">
        <v>283</v>
      </c>
    </row>
    <row r="1114" s="13" customFormat="1">
      <c r="A1114" s="13"/>
      <c r="B1114" s="218"/>
      <c r="C1114" s="13"/>
      <c r="D1114" s="219" t="s">
        <v>291</v>
      </c>
      <c r="E1114" s="220" t="s">
        <v>1</v>
      </c>
      <c r="F1114" s="221" t="s">
        <v>1648</v>
      </c>
      <c r="G1114" s="13"/>
      <c r="H1114" s="222">
        <v>87.790000000000006</v>
      </c>
      <c r="I1114" s="223"/>
      <c r="J1114" s="13"/>
      <c r="K1114" s="13"/>
      <c r="L1114" s="218"/>
      <c r="M1114" s="224"/>
      <c r="N1114" s="225"/>
      <c r="O1114" s="225"/>
      <c r="P1114" s="225"/>
      <c r="Q1114" s="225"/>
      <c r="R1114" s="225"/>
      <c r="S1114" s="225"/>
      <c r="T1114" s="226"/>
      <c r="U1114" s="13"/>
      <c r="V1114" s="13"/>
      <c r="W1114" s="13"/>
      <c r="X1114" s="13"/>
      <c r="Y1114" s="13"/>
      <c r="Z1114" s="13"/>
      <c r="AA1114" s="13"/>
      <c r="AB1114" s="13"/>
      <c r="AC1114" s="13"/>
      <c r="AD1114" s="13"/>
      <c r="AE1114" s="13"/>
      <c r="AT1114" s="220" t="s">
        <v>291</v>
      </c>
      <c r="AU1114" s="220" t="s">
        <v>87</v>
      </c>
      <c r="AV1114" s="13" t="s">
        <v>87</v>
      </c>
      <c r="AW1114" s="13" t="s">
        <v>31</v>
      </c>
      <c r="AX1114" s="13" t="s">
        <v>75</v>
      </c>
      <c r="AY1114" s="220" t="s">
        <v>283</v>
      </c>
    </row>
    <row r="1115" s="15" customFormat="1">
      <c r="A1115" s="15"/>
      <c r="B1115" s="235"/>
      <c r="C1115" s="15"/>
      <c r="D1115" s="219" t="s">
        <v>291</v>
      </c>
      <c r="E1115" s="236" t="s">
        <v>1</v>
      </c>
      <c r="F1115" s="237" t="s">
        <v>414</v>
      </c>
      <c r="G1115" s="15"/>
      <c r="H1115" s="236" t="s">
        <v>1</v>
      </c>
      <c r="I1115" s="238"/>
      <c r="J1115" s="15"/>
      <c r="K1115" s="15"/>
      <c r="L1115" s="235"/>
      <c r="M1115" s="239"/>
      <c r="N1115" s="240"/>
      <c r="O1115" s="240"/>
      <c r="P1115" s="240"/>
      <c r="Q1115" s="240"/>
      <c r="R1115" s="240"/>
      <c r="S1115" s="240"/>
      <c r="T1115" s="241"/>
      <c r="U1115" s="15"/>
      <c r="V1115" s="15"/>
      <c r="W1115" s="15"/>
      <c r="X1115" s="15"/>
      <c r="Y1115" s="15"/>
      <c r="Z1115" s="15"/>
      <c r="AA1115" s="15"/>
      <c r="AB1115" s="15"/>
      <c r="AC1115" s="15"/>
      <c r="AD1115" s="15"/>
      <c r="AE1115" s="15"/>
      <c r="AT1115" s="236" t="s">
        <v>291</v>
      </c>
      <c r="AU1115" s="236" t="s">
        <v>87</v>
      </c>
      <c r="AV1115" s="15" t="s">
        <v>82</v>
      </c>
      <c r="AW1115" s="15" t="s">
        <v>31</v>
      </c>
      <c r="AX1115" s="15" t="s">
        <v>75</v>
      </c>
      <c r="AY1115" s="236" t="s">
        <v>283</v>
      </c>
    </row>
    <row r="1116" s="13" customFormat="1">
      <c r="A1116" s="13"/>
      <c r="B1116" s="218"/>
      <c r="C1116" s="13"/>
      <c r="D1116" s="219" t="s">
        <v>291</v>
      </c>
      <c r="E1116" s="220" t="s">
        <v>1</v>
      </c>
      <c r="F1116" s="221" t="s">
        <v>1648</v>
      </c>
      <c r="G1116" s="13"/>
      <c r="H1116" s="222">
        <v>87.790000000000006</v>
      </c>
      <c r="I1116" s="223"/>
      <c r="J1116" s="13"/>
      <c r="K1116" s="13"/>
      <c r="L1116" s="218"/>
      <c r="M1116" s="224"/>
      <c r="N1116" s="225"/>
      <c r="O1116" s="225"/>
      <c r="P1116" s="225"/>
      <c r="Q1116" s="225"/>
      <c r="R1116" s="225"/>
      <c r="S1116" s="225"/>
      <c r="T1116" s="226"/>
      <c r="U1116" s="13"/>
      <c r="V1116" s="13"/>
      <c r="W1116" s="13"/>
      <c r="X1116" s="13"/>
      <c r="Y1116" s="13"/>
      <c r="Z1116" s="13"/>
      <c r="AA1116" s="13"/>
      <c r="AB1116" s="13"/>
      <c r="AC1116" s="13"/>
      <c r="AD1116" s="13"/>
      <c r="AE1116" s="13"/>
      <c r="AT1116" s="220" t="s">
        <v>291</v>
      </c>
      <c r="AU1116" s="220" t="s">
        <v>87</v>
      </c>
      <c r="AV1116" s="13" t="s">
        <v>87</v>
      </c>
      <c r="AW1116" s="13" t="s">
        <v>31</v>
      </c>
      <c r="AX1116" s="13" t="s">
        <v>75</v>
      </c>
      <c r="AY1116" s="220" t="s">
        <v>283</v>
      </c>
    </row>
    <row r="1117" s="15" customFormat="1">
      <c r="A1117" s="15"/>
      <c r="B1117" s="235"/>
      <c r="C1117" s="15"/>
      <c r="D1117" s="219" t="s">
        <v>291</v>
      </c>
      <c r="E1117" s="236" t="s">
        <v>1</v>
      </c>
      <c r="F1117" s="237" t="s">
        <v>415</v>
      </c>
      <c r="G1117" s="15"/>
      <c r="H1117" s="236" t="s">
        <v>1</v>
      </c>
      <c r="I1117" s="238"/>
      <c r="J1117" s="15"/>
      <c r="K1117" s="15"/>
      <c r="L1117" s="235"/>
      <c r="M1117" s="239"/>
      <c r="N1117" s="240"/>
      <c r="O1117" s="240"/>
      <c r="P1117" s="240"/>
      <c r="Q1117" s="240"/>
      <c r="R1117" s="240"/>
      <c r="S1117" s="240"/>
      <c r="T1117" s="241"/>
      <c r="U1117" s="15"/>
      <c r="V1117" s="15"/>
      <c r="W1117" s="15"/>
      <c r="X1117" s="15"/>
      <c r="Y1117" s="15"/>
      <c r="Z1117" s="15"/>
      <c r="AA1117" s="15"/>
      <c r="AB1117" s="15"/>
      <c r="AC1117" s="15"/>
      <c r="AD1117" s="15"/>
      <c r="AE1117" s="15"/>
      <c r="AT1117" s="236" t="s">
        <v>291</v>
      </c>
      <c r="AU1117" s="236" t="s">
        <v>87</v>
      </c>
      <c r="AV1117" s="15" t="s">
        <v>82</v>
      </c>
      <c r="AW1117" s="15" t="s">
        <v>31</v>
      </c>
      <c r="AX1117" s="15" t="s">
        <v>75</v>
      </c>
      <c r="AY1117" s="236" t="s">
        <v>283</v>
      </c>
    </row>
    <row r="1118" s="13" customFormat="1">
      <c r="A1118" s="13"/>
      <c r="B1118" s="218"/>
      <c r="C1118" s="13"/>
      <c r="D1118" s="219" t="s">
        <v>291</v>
      </c>
      <c r="E1118" s="220" t="s">
        <v>1</v>
      </c>
      <c r="F1118" s="221" t="s">
        <v>1648</v>
      </c>
      <c r="G1118" s="13"/>
      <c r="H1118" s="222">
        <v>87.790000000000006</v>
      </c>
      <c r="I1118" s="223"/>
      <c r="J1118" s="13"/>
      <c r="K1118" s="13"/>
      <c r="L1118" s="218"/>
      <c r="M1118" s="224"/>
      <c r="N1118" s="225"/>
      <c r="O1118" s="225"/>
      <c r="P1118" s="225"/>
      <c r="Q1118" s="225"/>
      <c r="R1118" s="225"/>
      <c r="S1118" s="225"/>
      <c r="T1118" s="226"/>
      <c r="U1118" s="13"/>
      <c r="V1118" s="13"/>
      <c r="W1118" s="13"/>
      <c r="X1118" s="13"/>
      <c r="Y1118" s="13"/>
      <c r="Z1118" s="13"/>
      <c r="AA1118" s="13"/>
      <c r="AB1118" s="13"/>
      <c r="AC1118" s="13"/>
      <c r="AD1118" s="13"/>
      <c r="AE1118" s="13"/>
      <c r="AT1118" s="220" t="s">
        <v>291</v>
      </c>
      <c r="AU1118" s="220" t="s">
        <v>87</v>
      </c>
      <c r="AV1118" s="13" t="s">
        <v>87</v>
      </c>
      <c r="AW1118" s="13" t="s">
        <v>31</v>
      </c>
      <c r="AX1118" s="13" t="s">
        <v>75</v>
      </c>
      <c r="AY1118" s="220" t="s">
        <v>283</v>
      </c>
    </row>
    <row r="1119" s="15" customFormat="1">
      <c r="A1119" s="15"/>
      <c r="B1119" s="235"/>
      <c r="C1119" s="15"/>
      <c r="D1119" s="219" t="s">
        <v>291</v>
      </c>
      <c r="E1119" s="236" t="s">
        <v>1</v>
      </c>
      <c r="F1119" s="237" t="s">
        <v>416</v>
      </c>
      <c r="G1119" s="15"/>
      <c r="H1119" s="236" t="s">
        <v>1</v>
      </c>
      <c r="I1119" s="238"/>
      <c r="J1119" s="15"/>
      <c r="K1119" s="15"/>
      <c r="L1119" s="235"/>
      <c r="M1119" s="239"/>
      <c r="N1119" s="240"/>
      <c r="O1119" s="240"/>
      <c r="P1119" s="240"/>
      <c r="Q1119" s="240"/>
      <c r="R1119" s="240"/>
      <c r="S1119" s="240"/>
      <c r="T1119" s="241"/>
      <c r="U1119" s="15"/>
      <c r="V1119" s="15"/>
      <c r="W1119" s="15"/>
      <c r="X1119" s="15"/>
      <c r="Y1119" s="15"/>
      <c r="Z1119" s="15"/>
      <c r="AA1119" s="15"/>
      <c r="AB1119" s="15"/>
      <c r="AC1119" s="15"/>
      <c r="AD1119" s="15"/>
      <c r="AE1119" s="15"/>
      <c r="AT1119" s="236" t="s">
        <v>291</v>
      </c>
      <c r="AU1119" s="236" t="s">
        <v>87</v>
      </c>
      <c r="AV1119" s="15" t="s">
        <v>82</v>
      </c>
      <c r="AW1119" s="15" t="s">
        <v>31</v>
      </c>
      <c r="AX1119" s="15" t="s">
        <v>75</v>
      </c>
      <c r="AY1119" s="236" t="s">
        <v>283</v>
      </c>
    </row>
    <row r="1120" s="13" customFormat="1">
      <c r="A1120" s="13"/>
      <c r="B1120" s="218"/>
      <c r="C1120" s="13"/>
      <c r="D1120" s="219" t="s">
        <v>291</v>
      </c>
      <c r="E1120" s="220" t="s">
        <v>1</v>
      </c>
      <c r="F1120" s="221" t="s">
        <v>1648</v>
      </c>
      <c r="G1120" s="13"/>
      <c r="H1120" s="222">
        <v>87.790000000000006</v>
      </c>
      <c r="I1120" s="223"/>
      <c r="J1120" s="13"/>
      <c r="K1120" s="13"/>
      <c r="L1120" s="218"/>
      <c r="M1120" s="224"/>
      <c r="N1120" s="225"/>
      <c r="O1120" s="225"/>
      <c r="P1120" s="225"/>
      <c r="Q1120" s="225"/>
      <c r="R1120" s="225"/>
      <c r="S1120" s="225"/>
      <c r="T1120" s="226"/>
      <c r="U1120" s="13"/>
      <c r="V1120" s="13"/>
      <c r="W1120" s="13"/>
      <c r="X1120" s="13"/>
      <c r="Y1120" s="13"/>
      <c r="Z1120" s="13"/>
      <c r="AA1120" s="13"/>
      <c r="AB1120" s="13"/>
      <c r="AC1120" s="13"/>
      <c r="AD1120" s="13"/>
      <c r="AE1120" s="13"/>
      <c r="AT1120" s="220" t="s">
        <v>291</v>
      </c>
      <c r="AU1120" s="220" t="s">
        <v>87</v>
      </c>
      <c r="AV1120" s="13" t="s">
        <v>87</v>
      </c>
      <c r="AW1120" s="13" t="s">
        <v>31</v>
      </c>
      <c r="AX1120" s="13" t="s">
        <v>75</v>
      </c>
      <c r="AY1120" s="220" t="s">
        <v>283</v>
      </c>
    </row>
    <row r="1121" s="14" customFormat="1">
      <c r="A1121" s="14"/>
      <c r="B1121" s="227"/>
      <c r="C1121" s="14"/>
      <c r="D1121" s="219" t="s">
        <v>291</v>
      </c>
      <c r="E1121" s="228" t="s">
        <v>1</v>
      </c>
      <c r="F1121" s="229" t="s">
        <v>293</v>
      </c>
      <c r="G1121" s="14"/>
      <c r="H1121" s="230">
        <v>672.78999999999996</v>
      </c>
      <c r="I1121" s="231"/>
      <c r="J1121" s="14"/>
      <c r="K1121" s="14"/>
      <c r="L1121" s="227"/>
      <c r="M1121" s="232"/>
      <c r="N1121" s="233"/>
      <c r="O1121" s="233"/>
      <c r="P1121" s="233"/>
      <c r="Q1121" s="233"/>
      <c r="R1121" s="233"/>
      <c r="S1121" s="233"/>
      <c r="T1121" s="234"/>
      <c r="U1121" s="14"/>
      <c r="V1121" s="14"/>
      <c r="W1121" s="14"/>
      <c r="X1121" s="14"/>
      <c r="Y1121" s="14"/>
      <c r="Z1121" s="14"/>
      <c r="AA1121" s="14"/>
      <c r="AB1121" s="14"/>
      <c r="AC1121" s="14"/>
      <c r="AD1121" s="14"/>
      <c r="AE1121" s="14"/>
      <c r="AT1121" s="228" t="s">
        <v>291</v>
      </c>
      <c r="AU1121" s="228" t="s">
        <v>87</v>
      </c>
      <c r="AV1121" s="14" t="s">
        <v>289</v>
      </c>
      <c r="AW1121" s="14" t="s">
        <v>31</v>
      </c>
      <c r="AX1121" s="14" t="s">
        <v>82</v>
      </c>
      <c r="AY1121" s="228" t="s">
        <v>283</v>
      </c>
    </row>
    <row r="1122" s="2" customFormat="1" ht="24.15" customHeight="1">
      <c r="A1122" s="37"/>
      <c r="B1122" s="168"/>
      <c r="C1122" s="204" t="s">
        <v>1649</v>
      </c>
      <c r="D1122" s="204" t="s">
        <v>285</v>
      </c>
      <c r="E1122" s="205" t="s">
        <v>1650</v>
      </c>
      <c r="F1122" s="206" t="s">
        <v>1651</v>
      </c>
      <c r="G1122" s="207" t="s">
        <v>288</v>
      </c>
      <c r="H1122" s="208">
        <v>601.03999999999996</v>
      </c>
      <c r="I1122" s="209"/>
      <c r="J1122" s="210">
        <f>ROUND(I1122*H1122,2)</f>
        <v>0</v>
      </c>
      <c r="K1122" s="211"/>
      <c r="L1122" s="38"/>
      <c r="M1122" s="212" t="s">
        <v>1</v>
      </c>
      <c r="N1122" s="213" t="s">
        <v>41</v>
      </c>
      <c r="O1122" s="81"/>
      <c r="P1122" s="214">
        <f>O1122*H1122</f>
        <v>0</v>
      </c>
      <c r="Q1122" s="214">
        <v>0.00029999999999999997</v>
      </c>
      <c r="R1122" s="214">
        <f>Q1122*H1122</f>
        <v>0.18031199999999997</v>
      </c>
      <c r="S1122" s="214">
        <v>0</v>
      </c>
      <c r="T1122" s="215">
        <f>S1122*H1122</f>
        <v>0</v>
      </c>
      <c r="U1122" s="37"/>
      <c r="V1122" s="37"/>
      <c r="W1122" s="37"/>
      <c r="X1122" s="37"/>
      <c r="Y1122" s="37"/>
      <c r="Z1122" s="37"/>
      <c r="AA1122" s="37"/>
      <c r="AB1122" s="37"/>
      <c r="AC1122" s="37"/>
      <c r="AD1122" s="37"/>
      <c r="AE1122" s="37"/>
      <c r="AR1122" s="216" t="s">
        <v>358</v>
      </c>
      <c r="AT1122" s="216" t="s">
        <v>285</v>
      </c>
      <c r="AU1122" s="216" t="s">
        <v>87</v>
      </c>
      <c r="AY1122" s="18" t="s">
        <v>283</v>
      </c>
      <c r="BE1122" s="217">
        <f>IF(N1122="základná",J1122,0)</f>
        <v>0</v>
      </c>
      <c r="BF1122" s="217">
        <f>IF(N1122="znížená",J1122,0)</f>
        <v>0</v>
      </c>
      <c r="BG1122" s="217">
        <f>IF(N1122="zákl. prenesená",J1122,0)</f>
        <v>0</v>
      </c>
      <c r="BH1122" s="217">
        <f>IF(N1122="zníž. prenesená",J1122,0)</f>
        <v>0</v>
      </c>
      <c r="BI1122" s="217">
        <f>IF(N1122="nulová",J1122,0)</f>
        <v>0</v>
      </c>
      <c r="BJ1122" s="18" t="s">
        <v>87</v>
      </c>
      <c r="BK1122" s="217">
        <f>ROUND(I1122*H1122,2)</f>
        <v>0</v>
      </c>
      <c r="BL1122" s="18" t="s">
        <v>358</v>
      </c>
      <c r="BM1122" s="216" t="s">
        <v>1652</v>
      </c>
    </row>
    <row r="1123" s="15" customFormat="1">
      <c r="A1123" s="15"/>
      <c r="B1123" s="235"/>
      <c r="C1123" s="15"/>
      <c r="D1123" s="219" t="s">
        <v>291</v>
      </c>
      <c r="E1123" s="236" t="s">
        <v>1</v>
      </c>
      <c r="F1123" s="237" t="s">
        <v>451</v>
      </c>
      <c r="G1123" s="15"/>
      <c r="H1123" s="236" t="s">
        <v>1</v>
      </c>
      <c r="I1123" s="238"/>
      <c r="J1123" s="15"/>
      <c r="K1123" s="15"/>
      <c r="L1123" s="235"/>
      <c r="M1123" s="239"/>
      <c r="N1123" s="240"/>
      <c r="O1123" s="240"/>
      <c r="P1123" s="240"/>
      <c r="Q1123" s="240"/>
      <c r="R1123" s="240"/>
      <c r="S1123" s="240"/>
      <c r="T1123" s="241"/>
      <c r="U1123" s="15"/>
      <c r="V1123" s="15"/>
      <c r="W1123" s="15"/>
      <c r="X1123" s="15"/>
      <c r="Y1123" s="15"/>
      <c r="Z1123" s="15"/>
      <c r="AA1123" s="15"/>
      <c r="AB1123" s="15"/>
      <c r="AC1123" s="15"/>
      <c r="AD1123" s="15"/>
      <c r="AE1123" s="15"/>
      <c r="AT1123" s="236" t="s">
        <v>291</v>
      </c>
      <c r="AU1123" s="236" t="s">
        <v>87</v>
      </c>
      <c r="AV1123" s="15" t="s">
        <v>82</v>
      </c>
      <c r="AW1123" s="15" t="s">
        <v>31</v>
      </c>
      <c r="AX1123" s="15" t="s">
        <v>75</v>
      </c>
      <c r="AY1123" s="236" t="s">
        <v>283</v>
      </c>
    </row>
    <row r="1124" s="15" customFormat="1">
      <c r="A1124" s="15"/>
      <c r="B1124" s="235"/>
      <c r="C1124" s="15"/>
      <c r="D1124" s="219" t="s">
        <v>291</v>
      </c>
      <c r="E1124" s="236" t="s">
        <v>1</v>
      </c>
      <c r="F1124" s="237" t="s">
        <v>1653</v>
      </c>
      <c r="G1124" s="15"/>
      <c r="H1124" s="236" t="s">
        <v>1</v>
      </c>
      <c r="I1124" s="238"/>
      <c r="J1124" s="15"/>
      <c r="K1124" s="15"/>
      <c r="L1124" s="235"/>
      <c r="M1124" s="239"/>
      <c r="N1124" s="240"/>
      <c r="O1124" s="240"/>
      <c r="P1124" s="240"/>
      <c r="Q1124" s="240"/>
      <c r="R1124" s="240"/>
      <c r="S1124" s="240"/>
      <c r="T1124" s="241"/>
      <c r="U1124" s="15"/>
      <c r="V1124" s="15"/>
      <c r="W1124" s="15"/>
      <c r="X1124" s="15"/>
      <c r="Y1124" s="15"/>
      <c r="Z1124" s="15"/>
      <c r="AA1124" s="15"/>
      <c r="AB1124" s="15"/>
      <c r="AC1124" s="15"/>
      <c r="AD1124" s="15"/>
      <c r="AE1124" s="15"/>
      <c r="AT1124" s="236" t="s">
        <v>291</v>
      </c>
      <c r="AU1124" s="236" t="s">
        <v>87</v>
      </c>
      <c r="AV1124" s="15" t="s">
        <v>82</v>
      </c>
      <c r="AW1124" s="15" t="s">
        <v>31</v>
      </c>
      <c r="AX1124" s="15" t="s">
        <v>75</v>
      </c>
      <c r="AY1124" s="236" t="s">
        <v>283</v>
      </c>
    </row>
    <row r="1125" s="13" customFormat="1">
      <c r="A1125" s="13"/>
      <c r="B1125" s="218"/>
      <c r="C1125" s="13"/>
      <c r="D1125" s="219" t="s">
        <v>291</v>
      </c>
      <c r="E1125" s="220" t="s">
        <v>1</v>
      </c>
      <c r="F1125" s="221" t="s">
        <v>1654</v>
      </c>
      <c r="G1125" s="13"/>
      <c r="H1125" s="222">
        <v>226.16999999999999</v>
      </c>
      <c r="I1125" s="223"/>
      <c r="J1125" s="13"/>
      <c r="K1125" s="13"/>
      <c r="L1125" s="218"/>
      <c r="M1125" s="224"/>
      <c r="N1125" s="225"/>
      <c r="O1125" s="225"/>
      <c r="P1125" s="225"/>
      <c r="Q1125" s="225"/>
      <c r="R1125" s="225"/>
      <c r="S1125" s="225"/>
      <c r="T1125" s="226"/>
      <c r="U1125" s="13"/>
      <c r="V1125" s="13"/>
      <c r="W1125" s="13"/>
      <c r="X1125" s="13"/>
      <c r="Y1125" s="13"/>
      <c r="Z1125" s="13"/>
      <c r="AA1125" s="13"/>
      <c r="AB1125" s="13"/>
      <c r="AC1125" s="13"/>
      <c r="AD1125" s="13"/>
      <c r="AE1125" s="13"/>
      <c r="AT1125" s="220" t="s">
        <v>291</v>
      </c>
      <c r="AU1125" s="220" t="s">
        <v>87</v>
      </c>
      <c r="AV1125" s="13" t="s">
        <v>87</v>
      </c>
      <c r="AW1125" s="13" t="s">
        <v>31</v>
      </c>
      <c r="AX1125" s="13" t="s">
        <v>75</v>
      </c>
      <c r="AY1125" s="220" t="s">
        <v>283</v>
      </c>
    </row>
    <row r="1126" s="13" customFormat="1">
      <c r="A1126" s="13"/>
      <c r="B1126" s="218"/>
      <c r="C1126" s="13"/>
      <c r="D1126" s="219" t="s">
        <v>291</v>
      </c>
      <c r="E1126" s="220" t="s">
        <v>1</v>
      </c>
      <c r="F1126" s="221" t="s">
        <v>1655</v>
      </c>
      <c r="G1126" s="13"/>
      <c r="H1126" s="222">
        <v>62.880000000000003</v>
      </c>
      <c r="I1126" s="223"/>
      <c r="J1126" s="13"/>
      <c r="K1126" s="13"/>
      <c r="L1126" s="218"/>
      <c r="M1126" s="224"/>
      <c r="N1126" s="225"/>
      <c r="O1126" s="225"/>
      <c r="P1126" s="225"/>
      <c r="Q1126" s="225"/>
      <c r="R1126" s="225"/>
      <c r="S1126" s="225"/>
      <c r="T1126" s="226"/>
      <c r="U1126" s="13"/>
      <c r="V1126" s="13"/>
      <c r="W1126" s="13"/>
      <c r="X1126" s="13"/>
      <c r="Y1126" s="13"/>
      <c r="Z1126" s="13"/>
      <c r="AA1126" s="13"/>
      <c r="AB1126" s="13"/>
      <c r="AC1126" s="13"/>
      <c r="AD1126" s="13"/>
      <c r="AE1126" s="13"/>
      <c r="AT1126" s="220" t="s">
        <v>291</v>
      </c>
      <c r="AU1126" s="220" t="s">
        <v>87</v>
      </c>
      <c r="AV1126" s="13" t="s">
        <v>87</v>
      </c>
      <c r="AW1126" s="13" t="s">
        <v>31</v>
      </c>
      <c r="AX1126" s="13" t="s">
        <v>75</v>
      </c>
      <c r="AY1126" s="220" t="s">
        <v>283</v>
      </c>
    </row>
    <row r="1127" s="13" customFormat="1">
      <c r="A1127" s="13"/>
      <c r="B1127" s="218"/>
      <c r="C1127" s="13"/>
      <c r="D1127" s="219" t="s">
        <v>291</v>
      </c>
      <c r="E1127" s="220" t="s">
        <v>1</v>
      </c>
      <c r="F1127" s="221" t="s">
        <v>1656</v>
      </c>
      <c r="G1127" s="13"/>
      <c r="H1127" s="222">
        <v>52.920000000000002</v>
      </c>
      <c r="I1127" s="223"/>
      <c r="J1127" s="13"/>
      <c r="K1127" s="13"/>
      <c r="L1127" s="218"/>
      <c r="M1127" s="224"/>
      <c r="N1127" s="225"/>
      <c r="O1127" s="225"/>
      <c r="P1127" s="225"/>
      <c r="Q1127" s="225"/>
      <c r="R1127" s="225"/>
      <c r="S1127" s="225"/>
      <c r="T1127" s="226"/>
      <c r="U1127" s="13"/>
      <c r="V1127" s="13"/>
      <c r="W1127" s="13"/>
      <c r="X1127" s="13"/>
      <c r="Y1127" s="13"/>
      <c r="Z1127" s="13"/>
      <c r="AA1127" s="13"/>
      <c r="AB1127" s="13"/>
      <c r="AC1127" s="13"/>
      <c r="AD1127" s="13"/>
      <c r="AE1127" s="13"/>
      <c r="AT1127" s="220" t="s">
        <v>291</v>
      </c>
      <c r="AU1127" s="220" t="s">
        <v>87</v>
      </c>
      <c r="AV1127" s="13" t="s">
        <v>87</v>
      </c>
      <c r="AW1127" s="13" t="s">
        <v>31</v>
      </c>
      <c r="AX1127" s="13" t="s">
        <v>75</v>
      </c>
      <c r="AY1127" s="220" t="s">
        <v>283</v>
      </c>
    </row>
    <row r="1128" s="13" customFormat="1">
      <c r="A1128" s="13"/>
      <c r="B1128" s="218"/>
      <c r="C1128" s="13"/>
      <c r="D1128" s="219" t="s">
        <v>291</v>
      </c>
      <c r="E1128" s="220" t="s">
        <v>1</v>
      </c>
      <c r="F1128" s="221" t="s">
        <v>1657</v>
      </c>
      <c r="G1128" s="13"/>
      <c r="H1128" s="222">
        <v>52.920000000000002</v>
      </c>
      <c r="I1128" s="223"/>
      <c r="J1128" s="13"/>
      <c r="K1128" s="13"/>
      <c r="L1128" s="218"/>
      <c r="M1128" s="224"/>
      <c r="N1128" s="225"/>
      <c r="O1128" s="225"/>
      <c r="P1128" s="225"/>
      <c r="Q1128" s="225"/>
      <c r="R1128" s="225"/>
      <c r="S1128" s="225"/>
      <c r="T1128" s="226"/>
      <c r="U1128" s="13"/>
      <c r="V1128" s="13"/>
      <c r="W1128" s="13"/>
      <c r="X1128" s="13"/>
      <c r="Y1128" s="13"/>
      <c r="Z1128" s="13"/>
      <c r="AA1128" s="13"/>
      <c r="AB1128" s="13"/>
      <c r="AC1128" s="13"/>
      <c r="AD1128" s="13"/>
      <c r="AE1128" s="13"/>
      <c r="AT1128" s="220" t="s">
        <v>291</v>
      </c>
      <c r="AU1128" s="220" t="s">
        <v>87</v>
      </c>
      <c r="AV1128" s="13" t="s">
        <v>87</v>
      </c>
      <c r="AW1128" s="13" t="s">
        <v>31</v>
      </c>
      <c r="AX1128" s="13" t="s">
        <v>75</v>
      </c>
      <c r="AY1128" s="220" t="s">
        <v>283</v>
      </c>
    </row>
    <row r="1129" s="13" customFormat="1">
      <c r="A1129" s="13"/>
      <c r="B1129" s="218"/>
      <c r="C1129" s="13"/>
      <c r="D1129" s="219" t="s">
        <v>291</v>
      </c>
      <c r="E1129" s="220" t="s">
        <v>1</v>
      </c>
      <c r="F1129" s="221" t="s">
        <v>1658</v>
      </c>
      <c r="G1129" s="13"/>
      <c r="H1129" s="222">
        <v>52.920000000000002</v>
      </c>
      <c r="I1129" s="223"/>
      <c r="J1129" s="13"/>
      <c r="K1129" s="13"/>
      <c r="L1129" s="218"/>
      <c r="M1129" s="224"/>
      <c r="N1129" s="225"/>
      <c r="O1129" s="225"/>
      <c r="P1129" s="225"/>
      <c r="Q1129" s="225"/>
      <c r="R1129" s="225"/>
      <c r="S1129" s="225"/>
      <c r="T1129" s="226"/>
      <c r="U1129" s="13"/>
      <c r="V1129" s="13"/>
      <c r="W1129" s="13"/>
      <c r="X1129" s="13"/>
      <c r="Y1129" s="13"/>
      <c r="Z1129" s="13"/>
      <c r="AA1129" s="13"/>
      <c r="AB1129" s="13"/>
      <c r="AC1129" s="13"/>
      <c r="AD1129" s="13"/>
      <c r="AE1129" s="13"/>
      <c r="AT1129" s="220" t="s">
        <v>291</v>
      </c>
      <c r="AU1129" s="220" t="s">
        <v>87</v>
      </c>
      <c r="AV1129" s="13" t="s">
        <v>87</v>
      </c>
      <c r="AW1129" s="13" t="s">
        <v>31</v>
      </c>
      <c r="AX1129" s="13" t="s">
        <v>75</v>
      </c>
      <c r="AY1129" s="220" t="s">
        <v>283</v>
      </c>
    </row>
    <row r="1130" s="13" customFormat="1">
      <c r="A1130" s="13"/>
      <c r="B1130" s="218"/>
      <c r="C1130" s="13"/>
      <c r="D1130" s="219" t="s">
        <v>291</v>
      </c>
      <c r="E1130" s="220" t="s">
        <v>1</v>
      </c>
      <c r="F1130" s="221" t="s">
        <v>1659</v>
      </c>
      <c r="G1130" s="13"/>
      <c r="H1130" s="222">
        <v>52.920000000000002</v>
      </c>
      <c r="I1130" s="223"/>
      <c r="J1130" s="13"/>
      <c r="K1130" s="13"/>
      <c r="L1130" s="218"/>
      <c r="M1130" s="224"/>
      <c r="N1130" s="225"/>
      <c r="O1130" s="225"/>
      <c r="P1130" s="225"/>
      <c r="Q1130" s="225"/>
      <c r="R1130" s="225"/>
      <c r="S1130" s="225"/>
      <c r="T1130" s="226"/>
      <c r="U1130" s="13"/>
      <c r="V1130" s="13"/>
      <c r="W1130" s="13"/>
      <c r="X1130" s="13"/>
      <c r="Y1130" s="13"/>
      <c r="Z1130" s="13"/>
      <c r="AA1130" s="13"/>
      <c r="AB1130" s="13"/>
      <c r="AC1130" s="13"/>
      <c r="AD1130" s="13"/>
      <c r="AE1130" s="13"/>
      <c r="AT1130" s="220" t="s">
        <v>291</v>
      </c>
      <c r="AU1130" s="220" t="s">
        <v>87</v>
      </c>
      <c r="AV1130" s="13" t="s">
        <v>87</v>
      </c>
      <c r="AW1130" s="13" t="s">
        <v>31</v>
      </c>
      <c r="AX1130" s="13" t="s">
        <v>75</v>
      </c>
      <c r="AY1130" s="220" t="s">
        <v>283</v>
      </c>
    </row>
    <row r="1131" s="13" customFormat="1">
      <c r="A1131" s="13"/>
      <c r="B1131" s="218"/>
      <c r="C1131" s="13"/>
      <c r="D1131" s="219" t="s">
        <v>291</v>
      </c>
      <c r="E1131" s="220" t="s">
        <v>1</v>
      </c>
      <c r="F1131" s="221" t="s">
        <v>1660</v>
      </c>
      <c r="G1131" s="13"/>
      <c r="H1131" s="222">
        <v>100.31</v>
      </c>
      <c r="I1131" s="223"/>
      <c r="J1131" s="13"/>
      <c r="K1131" s="13"/>
      <c r="L1131" s="218"/>
      <c r="M1131" s="224"/>
      <c r="N1131" s="225"/>
      <c r="O1131" s="225"/>
      <c r="P1131" s="225"/>
      <c r="Q1131" s="225"/>
      <c r="R1131" s="225"/>
      <c r="S1131" s="225"/>
      <c r="T1131" s="226"/>
      <c r="U1131" s="13"/>
      <c r="V1131" s="13"/>
      <c r="W1131" s="13"/>
      <c r="X1131" s="13"/>
      <c r="Y1131" s="13"/>
      <c r="Z1131" s="13"/>
      <c r="AA1131" s="13"/>
      <c r="AB1131" s="13"/>
      <c r="AC1131" s="13"/>
      <c r="AD1131" s="13"/>
      <c r="AE1131" s="13"/>
      <c r="AT1131" s="220" t="s">
        <v>291</v>
      </c>
      <c r="AU1131" s="220" t="s">
        <v>87</v>
      </c>
      <c r="AV1131" s="13" t="s">
        <v>87</v>
      </c>
      <c r="AW1131" s="13" t="s">
        <v>31</v>
      </c>
      <c r="AX1131" s="13" t="s">
        <v>75</v>
      </c>
      <c r="AY1131" s="220" t="s">
        <v>283</v>
      </c>
    </row>
    <row r="1132" s="14" customFormat="1">
      <c r="A1132" s="14"/>
      <c r="B1132" s="227"/>
      <c r="C1132" s="14"/>
      <c r="D1132" s="219" t="s">
        <v>291</v>
      </c>
      <c r="E1132" s="228" t="s">
        <v>1</v>
      </c>
      <c r="F1132" s="229" t="s">
        <v>293</v>
      </c>
      <c r="G1132" s="14"/>
      <c r="H1132" s="230">
        <v>601.04000000000008</v>
      </c>
      <c r="I1132" s="231"/>
      <c r="J1132" s="14"/>
      <c r="K1132" s="14"/>
      <c r="L1132" s="227"/>
      <c r="M1132" s="232"/>
      <c r="N1132" s="233"/>
      <c r="O1132" s="233"/>
      <c r="P1132" s="233"/>
      <c r="Q1132" s="233"/>
      <c r="R1132" s="233"/>
      <c r="S1132" s="233"/>
      <c r="T1132" s="234"/>
      <c r="U1132" s="14"/>
      <c r="V1132" s="14"/>
      <c r="W1132" s="14"/>
      <c r="X1132" s="14"/>
      <c r="Y1132" s="14"/>
      <c r="Z1132" s="14"/>
      <c r="AA1132" s="14"/>
      <c r="AB1132" s="14"/>
      <c r="AC1132" s="14"/>
      <c r="AD1132" s="14"/>
      <c r="AE1132" s="14"/>
      <c r="AT1132" s="228" t="s">
        <v>291</v>
      </c>
      <c r="AU1132" s="228" t="s">
        <v>87</v>
      </c>
      <c r="AV1132" s="14" t="s">
        <v>289</v>
      </c>
      <c r="AW1132" s="14" t="s">
        <v>31</v>
      </c>
      <c r="AX1132" s="14" t="s">
        <v>82</v>
      </c>
      <c r="AY1132" s="228" t="s">
        <v>283</v>
      </c>
    </row>
    <row r="1133" s="2" customFormat="1" ht="16.5" customHeight="1">
      <c r="A1133" s="37"/>
      <c r="B1133" s="168"/>
      <c r="C1133" s="242" t="s">
        <v>1661</v>
      </c>
      <c r="D1133" s="242" t="s">
        <v>582</v>
      </c>
      <c r="E1133" s="243" t="s">
        <v>1662</v>
      </c>
      <c r="F1133" s="244" t="s">
        <v>1663</v>
      </c>
      <c r="G1133" s="245" t="s">
        <v>288</v>
      </c>
      <c r="H1133" s="246">
        <v>619.07100000000003</v>
      </c>
      <c r="I1133" s="247"/>
      <c r="J1133" s="248">
        <f>ROUND(I1133*H1133,2)</f>
        <v>0</v>
      </c>
      <c r="K1133" s="249"/>
      <c r="L1133" s="250"/>
      <c r="M1133" s="251" t="s">
        <v>1</v>
      </c>
      <c r="N1133" s="252" t="s">
        <v>41</v>
      </c>
      <c r="O1133" s="81"/>
      <c r="P1133" s="214">
        <f>O1133*H1133</f>
        <v>0</v>
      </c>
      <c r="Q1133" s="214">
        <v>0.0030000000000000001</v>
      </c>
      <c r="R1133" s="214">
        <f>Q1133*H1133</f>
        <v>1.8572130000000002</v>
      </c>
      <c r="S1133" s="214">
        <v>0</v>
      </c>
      <c r="T1133" s="215">
        <f>S1133*H1133</f>
        <v>0</v>
      </c>
      <c r="U1133" s="37"/>
      <c r="V1133" s="37"/>
      <c r="W1133" s="37"/>
      <c r="X1133" s="37"/>
      <c r="Y1133" s="37"/>
      <c r="Z1133" s="37"/>
      <c r="AA1133" s="37"/>
      <c r="AB1133" s="37"/>
      <c r="AC1133" s="37"/>
      <c r="AD1133" s="37"/>
      <c r="AE1133" s="37"/>
      <c r="AR1133" s="216" t="s">
        <v>473</v>
      </c>
      <c r="AT1133" s="216" t="s">
        <v>582</v>
      </c>
      <c r="AU1133" s="216" t="s">
        <v>87</v>
      </c>
      <c r="AY1133" s="18" t="s">
        <v>283</v>
      </c>
      <c r="BE1133" s="217">
        <f>IF(N1133="základná",J1133,0)</f>
        <v>0</v>
      </c>
      <c r="BF1133" s="217">
        <f>IF(N1133="znížená",J1133,0)</f>
        <v>0</v>
      </c>
      <c r="BG1133" s="217">
        <f>IF(N1133="zákl. prenesená",J1133,0)</f>
        <v>0</v>
      </c>
      <c r="BH1133" s="217">
        <f>IF(N1133="zníž. prenesená",J1133,0)</f>
        <v>0</v>
      </c>
      <c r="BI1133" s="217">
        <f>IF(N1133="nulová",J1133,0)</f>
        <v>0</v>
      </c>
      <c r="BJ1133" s="18" t="s">
        <v>87</v>
      </c>
      <c r="BK1133" s="217">
        <f>ROUND(I1133*H1133,2)</f>
        <v>0</v>
      </c>
      <c r="BL1133" s="18" t="s">
        <v>358</v>
      </c>
      <c r="BM1133" s="216" t="s">
        <v>1664</v>
      </c>
    </row>
    <row r="1134" s="13" customFormat="1">
      <c r="A1134" s="13"/>
      <c r="B1134" s="218"/>
      <c r="C1134" s="13"/>
      <c r="D1134" s="219" t="s">
        <v>291</v>
      </c>
      <c r="E1134" s="13"/>
      <c r="F1134" s="221" t="s">
        <v>1665</v>
      </c>
      <c r="G1134" s="13"/>
      <c r="H1134" s="222">
        <v>619.07100000000003</v>
      </c>
      <c r="I1134" s="223"/>
      <c r="J1134" s="13"/>
      <c r="K1134" s="13"/>
      <c r="L1134" s="218"/>
      <c r="M1134" s="224"/>
      <c r="N1134" s="225"/>
      <c r="O1134" s="225"/>
      <c r="P1134" s="225"/>
      <c r="Q1134" s="225"/>
      <c r="R1134" s="225"/>
      <c r="S1134" s="225"/>
      <c r="T1134" s="226"/>
      <c r="U1134" s="13"/>
      <c r="V1134" s="13"/>
      <c r="W1134" s="13"/>
      <c r="X1134" s="13"/>
      <c r="Y1134" s="13"/>
      <c r="Z1134" s="13"/>
      <c r="AA1134" s="13"/>
      <c r="AB1134" s="13"/>
      <c r="AC1134" s="13"/>
      <c r="AD1134" s="13"/>
      <c r="AE1134" s="13"/>
      <c r="AT1134" s="220" t="s">
        <v>291</v>
      </c>
      <c r="AU1134" s="220" t="s">
        <v>87</v>
      </c>
      <c r="AV1134" s="13" t="s">
        <v>87</v>
      </c>
      <c r="AW1134" s="13" t="s">
        <v>3</v>
      </c>
      <c r="AX1134" s="13" t="s">
        <v>82</v>
      </c>
      <c r="AY1134" s="220" t="s">
        <v>283</v>
      </c>
    </row>
    <row r="1135" s="2" customFormat="1" ht="24.15" customHeight="1">
      <c r="A1135" s="37"/>
      <c r="B1135" s="168"/>
      <c r="C1135" s="204" t="s">
        <v>1666</v>
      </c>
      <c r="D1135" s="204" t="s">
        <v>285</v>
      </c>
      <c r="E1135" s="205" t="s">
        <v>1667</v>
      </c>
      <c r="F1135" s="206" t="s">
        <v>1668</v>
      </c>
      <c r="G1135" s="207" t="s">
        <v>288</v>
      </c>
      <c r="H1135" s="208">
        <v>2040.6120000000001</v>
      </c>
      <c r="I1135" s="209"/>
      <c r="J1135" s="210">
        <f>ROUND(I1135*H1135,2)</f>
        <v>0</v>
      </c>
      <c r="K1135" s="211"/>
      <c r="L1135" s="38"/>
      <c r="M1135" s="212" t="s">
        <v>1</v>
      </c>
      <c r="N1135" s="213" t="s">
        <v>41</v>
      </c>
      <c r="O1135" s="81"/>
      <c r="P1135" s="214">
        <f>O1135*H1135</f>
        <v>0</v>
      </c>
      <c r="Q1135" s="214">
        <v>0</v>
      </c>
      <c r="R1135" s="214">
        <f>Q1135*H1135</f>
        <v>0</v>
      </c>
      <c r="S1135" s="214">
        <v>0</v>
      </c>
      <c r="T1135" s="215">
        <f>S1135*H1135</f>
        <v>0</v>
      </c>
      <c r="U1135" s="37"/>
      <c r="V1135" s="37"/>
      <c r="W1135" s="37"/>
      <c r="X1135" s="37"/>
      <c r="Y1135" s="37"/>
      <c r="Z1135" s="37"/>
      <c r="AA1135" s="37"/>
      <c r="AB1135" s="37"/>
      <c r="AC1135" s="37"/>
      <c r="AD1135" s="37"/>
      <c r="AE1135" s="37"/>
      <c r="AR1135" s="216" t="s">
        <v>358</v>
      </c>
      <c r="AT1135" s="216" t="s">
        <v>285</v>
      </c>
      <c r="AU1135" s="216" t="s">
        <v>87</v>
      </c>
      <c r="AY1135" s="18" t="s">
        <v>283</v>
      </c>
      <c r="BE1135" s="217">
        <f>IF(N1135="základná",J1135,0)</f>
        <v>0</v>
      </c>
      <c r="BF1135" s="217">
        <f>IF(N1135="znížená",J1135,0)</f>
        <v>0</v>
      </c>
      <c r="BG1135" s="217">
        <f>IF(N1135="zákl. prenesená",J1135,0)</f>
        <v>0</v>
      </c>
      <c r="BH1135" s="217">
        <f>IF(N1135="zníž. prenesená",J1135,0)</f>
        <v>0</v>
      </c>
      <c r="BI1135" s="217">
        <f>IF(N1135="nulová",J1135,0)</f>
        <v>0</v>
      </c>
      <c r="BJ1135" s="18" t="s">
        <v>87</v>
      </c>
      <c r="BK1135" s="217">
        <f>ROUND(I1135*H1135,2)</f>
        <v>0</v>
      </c>
      <c r="BL1135" s="18" t="s">
        <v>358</v>
      </c>
      <c r="BM1135" s="216" t="s">
        <v>1669</v>
      </c>
    </row>
    <row r="1136" s="15" customFormat="1">
      <c r="A1136" s="15"/>
      <c r="B1136" s="235"/>
      <c r="C1136" s="15"/>
      <c r="D1136" s="219" t="s">
        <v>291</v>
      </c>
      <c r="E1136" s="236" t="s">
        <v>1</v>
      </c>
      <c r="F1136" s="237" t="s">
        <v>1670</v>
      </c>
      <c r="G1136" s="15"/>
      <c r="H1136" s="236" t="s">
        <v>1</v>
      </c>
      <c r="I1136" s="238"/>
      <c r="J1136" s="15"/>
      <c r="K1136" s="15"/>
      <c r="L1136" s="235"/>
      <c r="M1136" s="239"/>
      <c r="N1136" s="240"/>
      <c r="O1136" s="240"/>
      <c r="P1136" s="240"/>
      <c r="Q1136" s="240"/>
      <c r="R1136" s="240"/>
      <c r="S1136" s="240"/>
      <c r="T1136" s="241"/>
      <c r="U1136" s="15"/>
      <c r="V1136" s="15"/>
      <c r="W1136" s="15"/>
      <c r="X1136" s="15"/>
      <c r="Y1136" s="15"/>
      <c r="Z1136" s="15"/>
      <c r="AA1136" s="15"/>
      <c r="AB1136" s="15"/>
      <c r="AC1136" s="15"/>
      <c r="AD1136" s="15"/>
      <c r="AE1136" s="15"/>
      <c r="AT1136" s="236" t="s">
        <v>291</v>
      </c>
      <c r="AU1136" s="236" t="s">
        <v>87</v>
      </c>
      <c r="AV1136" s="15" t="s">
        <v>82</v>
      </c>
      <c r="AW1136" s="15" t="s">
        <v>31</v>
      </c>
      <c r="AX1136" s="15" t="s">
        <v>75</v>
      </c>
      <c r="AY1136" s="236" t="s">
        <v>283</v>
      </c>
    </row>
    <row r="1137" s="15" customFormat="1">
      <c r="A1137" s="15"/>
      <c r="B1137" s="235"/>
      <c r="C1137" s="15"/>
      <c r="D1137" s="219" t="s">
        <v>291</v>
      </c>
      <c r="E1137" s="236" t="s">
        <v>1</v>
      </c>
      <c r="F1137" s="237" t="s">
        <v>404</v>
      </c>
      <c r="G1137" s="15"/>
      <c r="H1137" s="236" t="s">
        <v>1</v>
      </c>
      <c r="I1137" s="238"/>
      <c r="J1137" s="15"/>
      <c r="K1137" s="15"/>
      <c r="L1137" s="235"/>
      <c r="M1137" s="239"/>
      <c r="N1137" s="240"/>
      <c r="O1137" s="240"/>
      <c r="P1137" s="240"/>
      <c r="Q1137" s="240"/>
      <c r="R1137" s="240"/>
      <c r="S1137" s="240"/>
      <c r="T1137" s="241"/>
      <c r="U1137" s="15"/>
      <c r="V1137" s="15"/>
      <c r="W1137" s="15"/>
      <c r="X1137" s="15"/>
      <c r="Y1137" s="15"/>
      <c r="Z1137" s="15"/>
      <c r="AA1137" s="15"/>
      <c r="AB1137" s="15"/>
      <c r="AC1137" s="15"/>
      <c r="AD1137" s="15"/>
      <c r="AE1137" s="15"/>
      <c r="AT1137" s="236" t="s">
        <v>291</v>
      </c>
      <c r="AU1137" s="236" t="s">
        <v>87</v>
      </c>
      <c r="AV1137" s="15" t="s">
        <v>82</v>
      </c>
      <c r="AW1137" s="15" t="s">
        <v>31</v>
      </c>
      <c r="AX1137" s="15" t="s">
        <v>75</v>
      </c>
      <c r="AY1137" s="236" t="s">
        <v>283</v>
      </c>
    </row>
    <row r="1138" s="13" customFormat="1">
      <c r="A1138" s="13"/>
      <c r="B1138" s="218"/>
      <c r="C1138" s="13"/>
      <c r="D1138" s="219" t="s">
        <v>291</v>
      </c>
      <c r="E1138" s="220" t="s">
        <v>1</v>
      </c>
      <c r="F1138" s="221" t="s">
        <v>1671</v>
      </c>
      <c r="G1138" s="13"/>
      <c r="H1138" s="222">
        <v>110.93000000000001</v>
      </c>
      <c r="I1138" s="223"/>
      <c r="J1138" s="13"/>
      <c r="K1138" s="13"/>
      <c r="L1138" s="218"/>
      <c r="M1138" s="224"/>
      <c r="N1138" s="225"/>
      <c r="O1138" s="225"/>
      <c r="P1138" s="225"/>
      <c r="Q1138" s="225"/>
      <c r="R1138" s="225"/>
      <c r="S1138" s="225"/>
      <c r="T1138" s="226"/>
      <c r="U1138" s="13"/>
      <c r="V1138" s="13"/>
      <c r="W1138" s="13"/>
      <c r="X1138" s="13"/>
      <c r="Y1138" s="13"/>
      <c r="Z1138" s="13"/>
      <c r="AA1138" s="13"/>
      <c r="AB1138" s="13"/>
      <c r="AC1138" s="13"/>
      <c r="AD1138" s="13"/>
      <c r="AE1138" s="13"/>
      <c r="AT1138" s="220" t="s">
        <v>291</v>
      </c>
      <c r="AU1138" s="220" t="s">
        <v>87</v>
      </c>
      <c r="AV1138" s="13" t="s">
        <v>87</v>
      </c>
      <c r="AW1138" s="13" t="s">
        <v>31</v>
      </c>
      <c r="AX1138" s="13" t="s">
        <v>75</v>
      </c>
      <c r="AY1138" s="220" t="s">
        <v>283</v>
      </c>
    </row>
    <row r="1139" s="13" customFormat="1">
      <c r="A1139" s="13"/>
      <c r="B1139" s="218"/>
      <c r="C1139" s="13"/>
      <c r="D1139" s="219" t="s">
        <v>291</v>
      </c>
      <c r="E1139" s="220" t="s">
        <v>1</v>
      </c>
      <c r="F1139" s="221" t="s">
        <v>1672</v>
      </c>
      <c r="G1139" s="13"/>
      <c r="H1139" s="222">
        <v>133.44</v>
      </c>
      <c r="I1139" s="223"/>
      <c r="J1139" s="13"/>
      <c r="K1139" s="13"/>
      <c r="L1139" s="218"/>
      <c r="M1139" s="224"/>
      <c r="N1139" s="225"/>
      <c r="O1139" s="225"/>
      <c r="P1139" s="225"/>
      <c r="Q1139" s="225"/>
      <c r="R1139" s="225"/>
      <c r="S1139" s="225"/>
      <c r="T1139" s="226"/>
      <c r="U1139" s="13"/>
      <c r="V1139" s="13"/>
      <c r="W1139" s="13"/>
      <c r="X1139" s="13"/>
      <c r="Y1139" s="13"/>
      <c r="Z1139" s="13"/>
      <c r="AA1139" s="13"/>
      <c r="AB1139" s="13"/>
      <c r="AC1139" s="13"/>
      <c r="AD1139" s="13"/>
      <c r="AE1139" s="13"/>
      <c r="AT1139" s="220" t="s">
        <v>291</v>
      </c>
      <c r="AU1139" s="220" t="s">
        <v>87</v>
      </c>
      <c r="AV1139" s="13" t="s">
        <v>87</v>
      </c>
      <c r="AW1139" s="13" t="s">
        <v>31</v>
      </c>
      <c r="AX1139" s="13" t="s">
        <v>75</v>
      </c>
      <c r="AY1139" s="220" t="s">
        <v>283</v>
      </c>
    </row>
    <row r="1140" s="13" customFormat="1">
      <c r="A1140" s="13"/>
      <c r="B1140" s="218"/>
      <c r="C1140" s="13"/>
      <c r="D1140" s="219" t="s">
        <v>291</v>
      </c>
      <c r="E1140" s="220" t="s">
        <v>1</v>
      </c>
      <c r="F1140" s="221" t="s">
        <v>1673</v>
      </c>
      <c r="G1140" s="13"/>
      <c r="H1140" s="222">
        <v>53.284999999999997</v>
      </c>
      <c r="I1140" s="223"/>
      <c r="J1140" s="13"/>
      <c r="K1140" s="13"/>
      <c r="L1140" s="218"/>
      <c r="M1140" s="224"/>
      <c r="N1140" s="225"/>
      <c r="O1140" s="225"/>
      <c r="P1140" s="225"/>
      <c r="Q1140" s="225"/>
      <c r="R1140" s="225"/>
      <c r="S1140" s="225"/>
      <c r="T1140" s="226"/>
      <c r="U1140" s="13"/>
      <c r="V1140" s="13"/>
      <c r="W1140" s="13"/>
      <c r="X1140" s="13"/>
      <c r="Y1140" s="13"/>
      <c r="Z1140" s="13"/>
      <c r="AA1140" s="13"/>
      <c r="AB1140" s="13"/>
      <c r="AC1140" s="13"/>
      <c r="AD1140" s="13"/>
      <c r="AE1140" s="13"/>
      <c r="AT1140" s="220" t="s">
        <v>291</v>
      </c>
      <c r="AU1140" s="220" t="s">
        <v>87</v>
      </c>
      <c r="AV1140" s="13" t="s">
        <v>87</v>
      </c>
      <c r="AW1140" s="13" t="s">
        <v>31</v>
      </c>
      <c r="AX1140" s="13" t="s">
        <v>75</v>
      </c>
      <c r="AY1140" s="220" t="s">
        <v>283</v>
      </c>
    </row>
    <row r="1141" s="15" customFormat="1">
      <c r="A1141" s="15"/>
      <c r="B1141" s="235"/>
      <c r="C1141" s="15"/>
      <c r="D1141" s="219" t="s">
        <v>291</v>
      </c>
      <c r="E1141" s="236" t="s">
        <v>1</v>
      </c>
      <c r="F1141" s="237" t="s">
        <v>413</v>
      </c>
      <c r="G1141" s="15"/>
      <c r="H1141" s="236" t="s">
        <v>1</v>
      </c>
      <c r="I1141" s="238"/>
      <c r="J1141" s="15"/>
      <c r="K1141" s="15"/>
      <c r="L1141" s="235"/>
      <c r="M1141" s="239"/>
      <c r="N1141" s="240"/>
      <c r="O1141" s="240"/>
      <c r="P1141" s="240"/>
      <c r="Q1141" s="240"/>
      <c r="R1141" s="240"/>
      <c r="S1141" s="240"/>
      <c r="T1141" s="241"/>
      <c r="U1141" s="15"/>
      <c r="V1141" s="15"/>
      <c r="W1141" s="15"/>
      <c r="X1141" s="15"/>
      <c r="Y1141" s="15"/>
      <c r="Z1141" s="15"/>
      <c r="AA1141" s="15"/>
      <c r="AB1141" s="15"/>
      <c r="AC1141" s="15"/>
      <c r="AD1141" s="15"/>
      <c r="AE1141" s="15"/>
      <c r="AT1141" s="236" t="s">
        <v>291</v>
      </c>
      <c r="AU1141" s="236" t="s">
        <v>87</v>
      </c>
      <c r="AV1141" s="15" t="s">
        <v>82</v>
      </c>
      <c r="AW1141" s="15" t="s">
        <v>31</v>
      </c>
      <c r="AX1141" s="15" t="s">
        <v>75</v>
      </c>
      <c r="AY1141" s="236" t="s">
        <v>283</v>
      </c>
    </row>
    <row r="1142" s="13" customFormat="1">
      <c r="A1142" s="13"/>
      <c r="B1142" s="218"/>
      <c r="C1142" s="13"/>
      <c r="D1142" s="219" t="s">
        <v>291</v>
      </c>
      <c r="E1142" s="220" t="s">
        <v>1</v>
      </c>
      <c r="F1142" s="221" t="s">
        <v>1674</v>
      </c>
      <c r="G1142" s="13"/>
      <c r="H1142" s="222">
        <v>188.61000000000001</v>
      </c>
      <c r="I1142" s="223"/>
      <c r="J1142" s="13"/>
      <c r="K1142" s="13"/>
      <c r="L1142" s="218"/>
      <c r="M1142" s="224"/>
      <c r="N1142" s="225"/>
      <c r="O1142" s="225"/>
      <c r="P1142" s="225"/>
      <c r="Q1142" s="225"/>
      <c r="R1142" s="225"/>
      <c r="S1142" s="225"/>
      <c r="T1142" s="226"/>
      <c r="U1142" s="13"/>
      <c r="V1142" s="13"/>
      <c r="W1142" s="13"/>
      <c r="X1142" s="13"/>
      <c r="Y1142" s="13"/>
      <c r="Z1142" s="13"/>
      <c r="AA1142" s="13"/>
      <c r="AB1142" s="13"/>
      <c r="AC1142" s="13"/>
      <c r="AD1142" s="13"/>
      <c r="AE1142" s="13"/>
      <c r="AT1142" s="220" t="s">
        <v>291</v>
      </c>
      <c r="AU1142" s="220" t="s">
        <v>87</v>
      </c>
      <c r="AV1142" s="13" t="s">
        <v>87</v>
      </c>
      <c r="AW1142" s="13" t="s">
        <v>31</v>
      </c>
      <c r="AX1142" s="13" t="s">
        <v>75</v>
      </c>
      <c r="AY1142" s="220" t="s">
        <v>283</v>
      </c>
    </row>
    <row r="1143" s="13" customFormat="1">
      <c r="A1143" s="13"/>
      <c r="B1143" s="218"/>
      <c r="C1143" s="13"/>
      <c r="D1143" s="219" t="s">
        <v>291</v>
      </c>
      <c r="E1143" s="220" t="s">
        <v>1</v>
      </c>
      <c r="F1143" s="221" t="s">
        <v>1675</v>
      </c>
      <c r="G1143" s="13"/>
      <c r="H1143" s="222">
        <v>108</v>
      </c>
      <c r="I1143" s="223"/>
      <c r="J1143" s="13"/>
      <c r="K1143" s="13"/>
      <c r="L1143" s="218"/>
      <c r="M1143" s="224"/>
      <c r="N1143" s="225"/>
      <c r="O1143" s="225"/>
      <c r="P1143" s="225"/>
      <c r="Q1143" s="225"/>
      <c r="R1143" s="225"/>
      <c r="S1143" s="225"/>
      <c r="T1143" s="226"/>
      <c r="U1143" s="13"/>
      <c r="V1143" s="13"/>
      <c r="W1143" s="13"/>
      <c r="X1143" s="13"/>
      <c r="Y1143" s="13"/>
      <c r="Z1143" s="13"/>
      <c r="AA1143" s="13"/>
      <c r="AB1143" s="13"/>
      <c r="AC1143" s="13"/>
      <c r="AD1143" s="13"/>
      <c r="AE1143" s="13"/>
      <c r="AT1143" s="220" t="s">
        <v>291</v>
      </c>
      <c r="AU1143" s="220" t="s">
        <v>87</v>
      </c>
      <c r="AV1143" s="13" t="s">
        <v>87</v>
      </c>
      <c r="AW1143" s="13" t="s">
        <v>31</v>
      </c>
      <c r="AX1143" s="13" t="s">
        <v>75</v>
      </c>
      <c r="AY1143" s="220" t="s">
        <v>283</v>
      </c>
    </row>
    <row r="1144" s="15" customFormat="1">
      <c r="A1144" s="15"/>
      <c r="B1144" s="235"/>
      <c r="C1144" s="15"/>
      <c r="D1144" s="219" t="s">
        <v>291</v>
      </c>
      <c r="E1144" s="236" t="s">
        <v>1</v>
      </c>
      <c r="F1144" s="237" t="s">
        <v>414</v>
      </c>
      <c r="G1144" s="15"/>
      <c r="H1144" s="236" t="s">
        <v>1</v>
      </c>
      <c r="I1144" s="238"/>
      <c r="J1144" s="15"/>
      <c r="K1144" s="15"/>
      <c r="L1144" s="235"/>
      <c r="M1144" s="239"/>
      <c r="N1144" s="240"/>
      <c r="O1144" s="240"/>
      <c r="P1144" s="240"/>
      <c r="Q1144" s="240"/>
      <c r="R1144" s="240"/>
      <c r="S1144" s="240"/>
      <c r="T1144" s="241"/>
      <c r="U1144" s="15"/>
      <c r="V1144" s="15"/>
      <c r="W1144" s="15"/>
      <c r="X1144" s="15"/>
      <c r="Y1144" s="15"/>
      <c r="Z1144" s="15"/>
      <c r="AA1144" s="15"/>
      <c r="AB1144" s="15"/>
      <c r="AC1144" s="15"/>
      <c r="AD1144" s="15"/>
      <c r="AE1144" s="15"/>
      <c r="AT1144" s="236" t="s">
        <v>291</v>
      </c>
      <c r="AU1144" s="236" t="s">
        <v>87</v>
      </c>
      <c r="AV1144" s="15" t="s">
        <v>82</v>
      </c>
      <c r="AW1144" s="15" t="s">
        <v>31</v>
      </c>
      <c r="AX1144" s="15" t="s">
        <v>75</v>
      </c>
      <c r="AY1144" s="236" t="s">
        <v>283</v>
      </c>
    </row>
    <row r="1145" s="13" customFormat="1">
      <c r="A1145" s="13"/>
      <c r="B1145" s="218"/>
      <c r="C1145" s="13"/>
      <c r="D1145" s="219" t="s">
        <v>291</v>
      </c>
      <c r="E1145" s="220" t="s">
        <v>1</v>
      </c>
      <c r="F1145" s="221" t="s">
        <v>1676</v>
      </c>
      <c r="G1145" s="13"/>
      <c r="H1145" s="222">
        <v>185.66</v>
      </c>
      <c r="I1145" s="223"/>
      <c r="J1145" s="13"/>
      <c r="K1145" s="13"/>
      <c r="L1145" s="218"/>
      <c r="M1145" s="224"/>
      <c r="N1145" s="225"/>
      <c r="O1145" s="225"/>
      <c r="P1145" s="225"/>
      <c r="Q1145" s="225"/>
      <c r="R1145" s="225"/>
      <c r="S1145" s="225"/>
      <c r="T1145" s="226"/>
      <c r="U1145" s="13"/>
      <c r="V1145" s="13"/>
      <c r="W1145" s="13"/>
      <c r="X1145" s="13"/>
      <c r="Y1145" s="13"/>
      <c r="Z1145" s="13"/>
      <c r="AA1145" s="13"/>
      <c r="AB1145" s="13"/>
      <c r="AC1145" s="13"/>
      <c r="AD1145" s="13"/>
      <c r="AE1145" s="13"/>
      <c r="AT1145" s="220" t="s">
        <v>291</v>
      </c>
      <c r="AU1145" s="220" t="s">
        <v>87</v>
      </c>
      <c r="AV1145" s="13" t="s">
        <v>87</v>
      </c>
      <c r="AW1145" s="13" t="s">
        <v>31</v>
      </c>
      <c r="AX1145" s="13" t="s">
        <v>75</v>
      </c>
      <c r="AY1145" s="220" t="s">
        <v>283</v>
      </c>
    </row>
    <row r="1146" s="13" customFormat="1">
      <c r="A1146" s="13"/>
      <c r="B1146" s="218"/>
      <c r="C1146" s="13"/>
      <c r="D1146" s="219" t="s">
        <v>291</v>
      </c>
      <c r="E1146" s="220" t="s">
        <v>1</v>
      </c>
      <c r="F1146" s="221" t="s">
        <v>1677</v>
      </c>
      <c r="G1146" s="13"/>
      <c r="H1146" s="222">
        <v>123.63</v>
      </c>
      <c r="I1146" s="223"/>
      <c r="J1146" s="13"/>
      <c r="K1146" s="13"/>
      <c r="L1146" s="218"/>
      <c r="M1146" s="224"/>
      <c r="N1146" s="225"/>
      <c r="O1146" s="225"/>
      <c r="P1146" s="225"/>
      <c r="Q1146" s="225"/>
      <c r="R1146" s="225"/>
      <c r="S1146" s="225"/>
      <c r="T1146" s="226"/>
      <c r="U1146" s="13"/>
      <c r="V1146" s="13"/>
      <c r="W1146" s="13"/>
      <c r="X1146" s="13"/>
      <c r="Y1146" s="13"/>
      <c r="Z1146" s="13"/>
      <c r="AA1146" s="13"/>
      <c r="AB1146" s="13"/>
      <c r="AC1146" s="13"/>
      <c r="AD1146" s="13"/>
      <c r="AE1146" s="13"/>
      <c r="AT1146" s="220" t="s">
        <v>291</v>
      </c>
      <c r="AU1146" s="220" t="s">
        <v>87</v>
      </c>
      <c r="AV1146" s="13" t="s">
        <v>87</v>
      </c>
      <c r="AW1146" s="13" t="s">
        <v>31</v>
      </c>
      <c r="AX1146" s="13" t="s">
        <v>75</v>
      </c>
      <c r="AY1146" s="220" t="s">
        <v>283</v>
      </c>
    </row>
    <row r="1147" s="15" customFormat="1">
      <c r="A1147" s="15"/>
      <c r="B1147" s="235"/>
      <c r="C1147" s="15"/>
      <c r="D1147" s="219" t="s">
        <v>291</v>
      </c>
      <c r="E1147" s="236" t="s">
        <v>1</v>
      </c>
      <c r="F1147" s="237" t="s">
        <v>415</v>
      </c>
      <c r="G1147" s="15"/>
      <c r="H1147" s="236" t="s">
        <v>1</v>
      </c>
      <c r="I1147" s="238"/>
      <c r="J1147" s="15"/>
      <c r="K1147" s="15"/>
      <c r="L1147" s="235"/>
      <c r="M1147" s="239"/>
      <c r="N1147" s="240"/>
      <c r="O1147" s="240"/>
      <c r="P1147" s="240"/>
      <c r="Q1147" s="240"/>
      <c r="R1147" s="240"/>
      <c r="S1147" s="240"/>
      <c r="T1147" s="241"/>
      <c r="U1147" s="15"/>
      <c r="V1147" s="15"/>
      <c r="W1147" s="15"/>
      <c r="X1147" s="15"/>
      <c r="Y1147" s="15"/>
      <c r="Z1147" s="15"/>
      <c r="AA1147" s="15"/>
      <c r="AB1147" s="15"/>
      <c r="AC1147" s="15"/>
      <c r="AD1147" s="15"/>
      <c r="AE1147" s="15"/>
      <c r="AT1147" s="236" t="s">
        <v>291</v>
      </c>
      <c r="AU1147" s="236" t="s">
        <v>87</v>
      </c>
      <c r="AV1147" s="15" t="s">
        <v>82</v>
      </c>
      <c r="AW1147" s="15" t="s">
        <v>31</v>
      </c>
      <c r="AX1147" s="15" t="s">
        <v>75</v>
      </c>
      <c r="AY1147" s="236" t="s">
        <v>283</v>
      </c>
    </row>
    <row r="1148" s="13" customFormat="1">
      <c r="A1148" s="13"/>
      <c r="B1148" s="218"/>
      <c r="C1148" s="13"/>
      <c r="D1148" s="219" t="s">
        <v>291</v>
      </c>
      <c r="E1148" s="220" t="s">
        <v>1</v>
      </c>
      <c r="F1148" s="221" t="s">
        <v>1676</v>
      </c>
      <c r="G1148" s="13"/>
      <c r="H1148" s="222">
        <v>185.66</v>
      </c>
      <c r="I1148" s="223"/>
      <c r="J1148" s="13"/>
      <c r="K1148" s="13"/>
      <c r="L1148" s="218"/>
      <c r="M1148" s="224"/>
      <c r="N1148" s="225"/>
      <c r="O1148" s="225"/>
      <c r="P1148" s="225"/>
      <c r="Q1148" s="225"/>
      <c r="R1148" s="225"/>
      <c r="S1148" s="225"/>
      <c r="T1148" s="226"/>
      <c r="U1148" s="13"/>
      <c r="V1148" s="13"/>
      <c r="W1148" s="13"/>
      <c r="X1148" s="13"/>
      <c r="Y1148" s="13"/>
      <c r="Z1148" s="13"/>
      <c r="AA1148" s="13"/>
      <c r="AB1148" s="13"/>
      <c r="AC1148" s="13"/>
      <c r="AD1148" s="13"/>
      <c r="AE1148" s="13"/>
      <c r="AT1148" s="220" t="s">
        <v>291</v>
      </c>
      <c r="AU1148" s="220" t="s">
        <v>87</v>
      </c>
      <c r="AV1148" s="13" t="s">
        <v>87</v>
      </c>
      <c r="AW1148" s="13" t="s">
        <v>31</v>
      </c>
      <c r="AX1148" s="13" t="s">
        <v>75</v>
      </c>
      <c r="AY1148" s="220" t="s">
        <v>283</v>
      </c>
    </row>
    <row r="1149" s="13" customFormat="1">
      <c r="A1149" s="13"/>
      <c r="B1149" s="218"/>
      <c r="C1149" s="13"/>
      <c r="D1149" s="219" t="s">
        <v>291</v>
      </c>
      <c r="E1149" s="220" t="s">
        <v>1</v>
      </c>
      <c r="F1149" s="221" t="s">
        <v>1677</v>
      </c>
      <c r="G1149" s="13"/>
      <c r="H1149" s="222">
        <v>123.63</v>
      </c>
      <c r="I1149" s="223"/>
      <c r="J1149" s="13"/>
      <c r="K1149" s="13"/>
      <c r="L1149" s="218"/>
      <c r="M1149" s="224"/>
      <c r="N1149" s="225"/>
      <c r="O1149" s="225"/>
      <c r="P1149" s="225"/>
      <c r="Q1149" s="225"/>
      <c r="R1149" s="225"/>
      <c r="S1149" s="225"/>
      <c r="T1149" s="226"/>
      <c r="U1149" s="13"/>
      <c r="V1149" s="13"/>
      <c r="W1149" s="13"/>
      <c r="X1149" s="13"/>
      <c r="Y1149" s="13"/>
      <c r="Z1149" s="13"/>
      <c r="AA1149" s="13"/>
      <c r="AB1149" s="13"/>
      <c r="AC1149" s="13"/>
      <c r="AD1149" s="13"/>
      <c r="AE1149" s="13"/>
      <c r="AT1149" s="220" t="s">
        <v>291</v>
      </c>
      <c r="AU1149" s="220" t="s">
        <v>87</v>
      </c>
      <c r="AV1149" s="13" t="s">
        <v>87</v>
      </c>
      <c r="AW1149" s="13" t="s">
        <v>31</v>
      </c>
      <c r="AX1149" s="13" t="s">
        <v>75</v>
      </c>
      <c r="AY1149" s="220" t="s">
        <v>283</v>
      </c>
    </row>
    <row r="1150" s="15" customFormat="1">
      <c r="A1150" s="15"/>
      <c r="B1150" s="235"/>
      <c r="C1150" s="15"/>
      <c r="D1150" s="219" t="s">
        <v>291</v>
      </c>
      <c r="E1150" s="236" t="s">
        <v>1</v>
      </c>
      <c r="F1150" s="237" t="s">
        <v>416</v>
      </c>
      <c r="G1150" s="15"/>
      <c r="H1150" s="236" t="s">
        <v>1</v>
      </c>
      <c r="I1150" s="238"/>
      <c r="J1150" s="15"/>
      <c r="K1150" s="15"/>
      <c r="L1150" s="235"/>
      <c r="M1150" s="239"/>
      <c r="N1150" s="240"/>
      <c r="O1150" s="240"/>
      <c r="P1150" s="240"/>
      <c r="Q1150" s="240"/>
      <c r="R1150" s="240"/>
      <c r="S1150" s="240"/>
      <c r="T1150" s="241"/>
      <c r="U1150" s="15"/>
      <c r="V1150" s="15"/>
      <c r="W1150" s="15"/>
      <c r="X1150" s="15"/>
      <c r="Y1150" s="15"/>
      <c r="Z1150" s="15"/>
      <c r="AA1150" s="15"/>
      <c r="AB1150" s="15"/>
      <c r="AC1150" s="15"/>
      <c r="AD1150" s="15"/>
      <c r="AE1150" s="15"/>
      <c r="AT1150" s="236" t="s">
        <v>291</v>
      </c>
      <c r="AU1150" s="236" t="s">
        <v>87</v>
      </c>
      <c r="AV1150" s="15" t="s">
        <v>82</v>
      </c>
      <c r="AW1150" s="15" t="s">
        <v>31</v>
      </c>
      <c r="AX1150" s="15" t="s">
        <v>75</v>
      </c>
      <c r="AY1150" s="236" t="s">
        <v>283</v>
      </c>
    </row>
    <row r="1151" s="13" customFormat="1">
      <c r="A1151" s="13"/>
      <c r="B1151" s="218"/>
      <c r="C1151" s="13"/>
      <c r="D1151" s="219" t="s">
        <v>291</v>
      </c>
      <c r="E1151" s="220" t="s">
        <v>1</v>
      </c>
      <c r="F1151" s="221" t="s">
        <v>1676</v>
      </c>
      <c r="G1151" s="13"/>
      <c r="H1151" s="222">
        <v>185.66</v>
      </c>
      <c r="I1151" s="223"/>
      <c r="J1151" s="13"/>
      <c r="K1151" s="13"/>
      <c r="L1151" s="218"/>
      <c r="M1151" s="224"/>
      <c r="N1151" s="225"/>
      <c r="O1151" s="225"/>
      <c r="P1151" s="225"/>
      <c r="Q1151" s="225"/>
      <c r="R1151" s="225"/>
      <c r="S1151" s="225"/>
      <c r="T1151" s="226"/>
      <c r="U1151" s="13"/>
      <c r="V1151" s="13"/>
      <c r="W1151" s="13"/>
      <c r="X1151" s="13"/>
      <c r="Y1151" s="13"/>
      <c r="Z1151" s="13"/>
      <c r="AA1151" s="13"/>
      <c r="AB1151" s="13"/>
      <c r="AC1151" s="13"/>
      <c r="AD1151" s="13"/>
      <c r="AE1151" s="13"/>
      <c r="AT1151" s="220" t="s">
        <v>291</v>
      </c>
      <c r="AU1151" s="220" t="s">
        <v>87</v>
      </c>
      <c r="AV1151" s="13" t="s">
        <v>87</v>
      </c>
      <c r="AW1151" s="13" t="s">
        <v>31</v>
      </c>
      <c r="AX1151" s="13" t="s">
        <v>75</v>
      </c>
      <c r="AY1151" s="220" t="s">
        <v>283</v>
      </c>
    </row>
    <row r="1152" s="13" customFormat="1">
      <c r="A1152" s="13"/>
      <c r="B1152" s="218"/>
      <c r="C1152" s="13"/>
      <c r="D1152" s="219" t="s">
        <v>291</v>
      </c>
      <c r="E1152" s="220" t="s">
        <v>1</v>
      </c>
      <c r="F1152" s="221" t="s">
        <v>1677</v>
      </c>
      <c r="G1152" s="13"/>
      <c r="H1152" s="222">
        <v>123.63</v>
      </c>
      <c r="I1152" s="223"/>
      <c r="J1152" s="13"/>
      <c r="K1152" s="13"/>
      <c r="L1152" s="218"/>
      <c r="M1152" s="224"/>
      <c r="N1152" s="225"/>
      <c r="O1152" s="225"/>
      <c r="P1152" s="225"/>
      <c r="Q1152" s="225"/>
      <c r="R1152" s="225"/>
      <c r="S1152" s="225"/>
      <c r="T1152" s="226"/>
      <c r="U1152" s="13"/>
      <c r="V1152" s="13"/>
      <c r="W1152" s="13"/>
      <c r="X1152" s="13"/>
      <c r="Y1152" s="13"/>
      <c r="Z1152" s="13"/>
      <c r="AA1152" s="13"/>
      <c r="AB1152" s="13"/>
      <c r="AC1152" s="13"/>
      <c r="AD1152" s="13"/>
      <c r="AE1152" s="13"/>
      <c r="AT1152" s="220" t="s">
        <v>291</v>
      </c>
      <c r="AU1152" s="220" t="s">
        <v>87</v>
      </c>
      <c r="AV1152" s="13" t="s">
        <v>87</v>
      </c>
      <c r="AW1152" s="13" t="s">
        <v>31</v>
      </c>
      <c r="AX1152" s="13" t="s">
        <v>75</v>
      </c>
      <c r="AY1152" s="220" t="s">
        <v>283</v>
      </c>
    </row>
    <row r="1153" s="15" customFormat="1">
      <c r="A1153" s="15"/>
      <c r="B1153" s="235"/>
      <c r="C1153" s="15"/>
      <c r="D1153" s="219" t="s">
        <v>291</v>
      </c>
      <c r="E1153" s="236" t="s">
        <v>1</v>
      </c>
      <c r="F1153" s="237" t="s">
        <v>362</v>
      </c>
      <c r="G1153" s="15"/>
      <c r="H1153" s="236" t="s">
        <v>1</v>
      </c>
      <c r="I1153" s="238"/>
      <c r="J1153" s="15"/>
      <c r="K1153" s="15"/>
      <c r="L1153" s="235"/>
      <c r="M1153" s="239"/>
      <c r="N1153" s="240"/>
      <c r="O1153" s="240"/>
      <c r="P1153" s="240"/>
      <c r="Q1153" s="240"/>
      <c r="R1153" s="240"/>
      <c r="S1153" s="240"/>
      <c r="T1153" s="241"/>
      <c r="U1153" s="15"/>
      <c r="V1153" s="15"/>
      <c r="W1153" s="15"/>
      <c r="X1153" s="15"/>
      <c r="Y1153" s="15"/>
      <c r="Z1153" s="15"/>
      <c r="AA1153" s="15"/>
      <c r="AB1153" s="15"/>
      <c r="AC1153" s="15"/>
      <c r="AD1153" s="15"/>
      <c r="AE1153" s="15"/>
      <c r="AT1153" s="236" t="s">
        <v>291</v>
      </c>
      <c r="AU1153" s="236" t="s">
        <v>87</v>
      </c>
      <c r="AV1153" s="15" t="s">
        <v>82</v>
      </c>
      <c r="AW1153" s="15" t="s">
        <v>31</v>
      </c>
      <c r="AX1153" s="15" t="s">
        <v>75</v>
      </c>
      <c r="AY1153" s="236" t="s">
        <v>283</v>
      </c>
    </row>
    <row r="1154" s="15" customFormat="1">
      <c r="A1154" s="15"/>
      <c r="B1154" s="235"/>
      <c r="C1154" s="15"/>
      <c r="D1154" s="219" t="s">
        <v>291</v>
      </c>
      <c r="E1154" s="236" t="s">
        <v>1</v>
      </c>
      <c r="F1154" s="237" t="s">
        <v>1678</v>
      </c>
      <c r="G1154" s="15"/>
      <c r="H1154" s="236" t="s">
        <v>1</v>
      </c>
      <c r="I1154" s="238"/>
      <c r="J1154" s="15"/>
      <c r="K1154" s="15"/>
      <c r="L1154" s="235"/>
      <c r="M1154" s="239"/>
      <c r="N1154" s="240"/>
      <c r="O1154" s="240"/>
      <c r="P1154" s="240"/>
      <c r="Q1154" s="240"/>
      <c r="R1154" s="240"/>
      <c r="S1154" s="240"/>
      <c r="T1154" s="241"/>
      <c r="U1154" s="15"/>
      <c r="V1154" s="15"/>
      <c r="W1154" s="15"/>
      <c r="X1154" s="15"/>
      <c r="Y1154" s="15"/>
      <c r="Z1154" s="15"/>
      <c r="AA1154" s="15"/>
      <c r="AB1154" s="15"/>
      <c r="AC1154" s="15"/>
      <c r="AD1154" s="15"/>
      <c r="AE1154" s="15"/>
      <c r="AT1154" s="236" t="s">
        <v>291</v>
      </c>
      <c r="AU1154" s="236" t="s">
        <v>87</v>
      </c>
      <c r="AV1154" s="15" t="s">
        <v>82</v>
      </c>
      <c r="AW1154" s="15" t="s">
        <v>31</v>
      </c>
      <c r="AX1154" s="15" t="s">
        <v>75</v>
      </c>
      <c r="AY1154" s="236" t="s">
        <v>283</v>
      </c>
    </row>
    <row r="1155" s="13" customFormat="1">
      <c r="A1155" s="13"/>
      <c r="B1155" s="218"/>
      <c r="C1155" s="13"/>
      <c r="D1155" s="219" t="s">
        <v>291</v>
      </c>
      <c r="E1155" s="220" t="s">
        <v>1</v>
      </c>
      <c r="F1155" s="221" t="s">
        <v>1679</v>
      </c>
      <c r="G1155" s="13"/>
      <c r="H1155" s="222">
        <v>164.87000000000001</v>
      </c>
      <c r="I1155" s="223"/>
      <c r="J1155" s="13"/>
      <c r="K1155" s="13"/>
      <c r="L1155" s="218"/>
      <c r="M1155" s="224"/>
      <c r="N1155" s="225"/>
      <c r="O1155" s="225"/>
      <c r="P1155" s="225"/>
      <c r="Q1155" s="225"/>
      <c r="R1155" s="225"/>
      <c r="S1155" s="225"/>
      <c r="T1155" s="226"/>
      <c r="U1155" s="13"/>
      <c r="V1155" s="13"/>
      <c r="W1155" s="13"/>
      <c r="X1155" s="13"/>
      <c r="Y1155" s="13"/>
      <c r="Z1155" s="13"/>
      <c r="AA1155" s="13"/>
      <c r="AB1155" s="13"/>
      <c r="AC1155" s="13"/>
      <c r="AD1155" s="13"/>
      <c r="AE1155" s="13"/>
      <c r="AT1155" s="220" t="s">
        <v>291</v>
      </c>
      <c r="AU1155" s="220" t="s">
        <v>87</v>
      </c>
      <c r="AV1155" s="13" t="s">
        <v>87</v>
      </c>
      <c r="AW1155" s="13" t="s">
        <v>31</v>
      </c>
      <c r="AX1155" s="13" t="s">
        <v>75</v>
      </c>
      <c r="AY1155" s="220" t="s">
        <v>283</v>
      </c>
    </row>
    <row r="1156" s="13" customFormat="1">
      <c r="A1156" s="13"/>
      <c r="B1156" s="218"/>
      <c r="C1156" s="13"/>
      <c r="D1156" s="219" t="s">
        <v>291</v>
      </c>
      <c r="E1156" s="220" t="s">
        <v>1</v>
      </c>
      <c r="F1156" s="221" t="s">
        <v>1680</v>
      </c>
      <c r="G1156" s="13"/>
      <c r="H1156" s="222">
        <v>254.91999999999999</v>
      </c>
      <c r="I1156" s="223"/>
      <c r="J1156" s="13"/>
      <c r="K1156" s="13"/>
      <c r="L1156" s="218"/>
      <c r="M1156" s="224"/>
      <c r="N1156" s="225"/>
      <c r="O1156" s="225"/>
      <c r="P1156" s="225"/>
      <c r="Q1156" s="225"/>
      <c r="R1156" s="225"/>
      <c r="S1156" s="225"/>
      <c r="T1156" s="226"/>
      <c r="U1156" s="13"/>
      <c r="V1156" s="13"/>
      <c r="W1156" s="13"/>
      <c r="X1156" s="13"/>
      <c r="Y1156" s="13"/>
      <c r="Z1156" s="13"/>
      <c r="AA1156" s="13"/>
      <c r="AB1156" s="13"/>
      <c r="AC1156" s="13"/>
      <c r="AD1156" s="13"/>
      <c r="AE1156" s="13"/>
      <c r="AT1156" s="220" t="s">
        <v>291</v>
      </c>
      <c r="AU1156" s="220" t="s">
        <v>87</v>
      </c>
      <c r="AV1156" s="13" t="s">
        <v>87</v>
      </c>
      <c r="AW1156" s="13" t="s">
        <v>31</v>
      </c>
      <c r="AX1156" s="13" t="s">
        <v>75</v>
      </c>
      <c r="AY1156" s="220" t="s">
        <v>283</v>
      </c>
    </row>
    <row r="1157" s="13" customFormat="1">
      <c r="A1157" s="13"/>
      <c r="B1157" s="218"/>
      <c r="C1157" s="13"/>
      <c r="D1157" s="219" t="s">
        <v>291</v>
      </c>
      <c r="E1157" s="220" t="s">
        <v>1</v>
      </c>
      <c r="F1157" s="221" t="s">
        <v>1681</v>
      </c>
      <c r="G1157" s="13"/>
      <c r="H1157" s="222">
        <v>98.686999999999998</v>
      </c>
      <c r="I1157" s="223"/>
      <c r="J1157" s="13"/>
      <c r="K1157" s="13"/>
      <c r="L1157" s="218"/>
      <c r="M1157" s="224"/>
      <c r="N1157" s="225"/>
      <c r="O1157" s="225"/>
      <c r="P1157" s="225"/>
      <c r="Q1157" s="225"/>
      <c r="R1157" s="225"/>
      <c r="S1157" s="225"/>
      <c r="T1157" s="226"/>
      <c r="U1157" s="13"/>
      <c r="V1157" s="13"/>
      <c r="W1157" s="13"/>
      <c r="X1157" s="13"/>
      <c r="Y1157" s="13"/>
      <c r="Z1157" s="13"/>
      <c r="AA1157" s="13"/>
      <c r="AB1157" s="13"/>
      <c r="AC1157" s="13"/>
      <c r="AD1157" s="13"/>
      <c r="AE1157" s="13"/>
      <c r="AT1157" s="220" t="s">
        <v>291</v>
      </c>
      <c r="AU1157" s="220" t="s">
        <v>87</v>
      </c>
      <c r="AV1157" s="13" t="s">
        <v>87</v>
      </c>
      <c r="AW1157" s="13" t="s">
        <v>31</v>
      </c>
      <c r="AX1157" s="13" t="s">
        <v>75</v>
      </c>
      <c r="AY1157" s="220" t="s">
        <v>283</v>
      </c>
    </row>
    <row r="1158" s="14" customFormat="1">
      <c r="A1158" s="14"/>
      <c r="B1158" s="227"/>
      <c r="C1158" s="14"/>
      <c r="D1158" s="219" t="s">
        <v>291</v>
      </c>
      <c r="E1158" s="228" t="s">
        <v>1</v>
      </c>
      <c r="F1158" s="229" t="s">
        <v>293</v>
      </c>
      <c r="G1158" s="14"/>
      <c r="H1158" s="230">
        <v>2040.6119999999996</v>
      </c>
      <c r="I1158" s="231"/>
      <c r="J1158" s="14"/>
      <c r="K1158" s="14"/>
      <c r="L1158" s="227"/>
      <c r="M1158" s="232"/>
      <c r="N1158" s="233"/>
      <c r="O1158" s="233"/>
      <c r="P1158" s="233"/>
      <c r="Q1158" s="233"/>
      <c r="R1158" s="233"/>
      <c r="S1158" s="233"/>
      <c r="T1158" s="234"/>
      <c r="U1158" s="14"/>
      <c r="V1158" s="14"/>
      <c r="W1158" s="14"/>
      <c r="X1158" s="14"/>
      <c r="Y1158" s="14"/>
      <c r="Z1158" s="14"/>
      <c r="AA1158" s="14"/>
      <c r="AB1158" s="14"/>
      <c r="AC1158" s="14"/>
      <c r="AD1158" s="14"/>
      <c r="AE1158" s="14"/>
      <c r="AT1158" s="228" t="s">
        <v>291</v>
      </c>
      <c r="AU1158" s="228" t="s">
        <v>87</v>
      </c>
      <c r="AV1158" s="14" t="s">
        <v>289</v>
      </c>
      <c r="AW1158" s="14" t="s">
        <v>31</v>
      </c>
      <c r="AX1158" s="14" t="s">
        <v>82</v>
      </c>
      <c r="AY1158" s="228" t="s">
        <v>283</v>
      </c>
    </row>
    <row r="1159" s="2" customFormat="1" ht="24.15" customHeight="1">
      <c r="A1159" s="37"/>
      <c r="B1159" s="168"/>
      <c r="C1159" s="242" t="s">
        <v>1682</v>
      </c>
      <c r="D1159" s="242" t="s">
        <v>582</v>
      </c>
      <c r="E1159" s="243" t="s">
        <v>1683</v>
      </c>
      <c r="F1159" s="244" t="s">
        <v>1684</v>
      </c>
      <c r="G1159" s="245" t="s">
        <v>288</v>
      </c>
      <c r="H1159" s="246">
        <v>2101.8299999999999</v>
      </c>
      <c r="I1159" s="247"/>
      <c r="J1159" s="248">
        <f>ROUND(I1159*H1159,2)</f>
        <v>0</v>
      </c>
      <c r="K1159" s="249"/>
      <c r="L1159" s="250"/>
      <c r="M1159" s="251" t="s">
        <v>1</v>
      </c>
      <c r="N1159" s="252" t="s">
        <v>41</v>
      </c>
      <c r="O1159" s="81"/>
      <c r="P1159" s="214">
        <f>O1159*H1159</f>
        <v>0</v>
      </c>
      <c r="Q1159" s="214">
        <v>0.0080000000000000002</v>
      </c>
      <c r="R1159" s="214">
        <f>Q1159*H1159</f>
        <v>16.814640000000001</v>
      </c>
      <c r="S1159" s="214">
        <v>0</v>
      </c>
      <c r="T1159" s="215">
        <f>S1159*H1159</f>
        <v>0</v>
      </c>
      <c r="U1159" s="37"/>
      <c r="V1159" s="37"/>
      <c r="W1159" s="37"/>
      <c r="X1159" s="37"/>
      <c r="Y1159" s="37"/>
      <c r="Z1159" s="37"/>
      <c r="AA1159" s="37"/>
      <c r="AB1159" s="37"/>
      <c r="AC1159" s="37"/>
      <c r="AD1159" s="37"/>
      <c r="AE1159" s="37"/>
      <c r="AR1159" s="216" t="s">
        <v>473</v>
      </c>
      <c r="AT1159" s="216" t="s">
        <v>582</v>
      </c>
      <c r="AU1159" s="216" t="s">
        <v>87</v>
      </c>
      <c r="AY1159" s="18" t="s">
        <v>283</v>
      </c>
      <c r="BE1159" s="217">
        <f>IF(N1159="základná",J1159,0)</f>
        <v>0</v>
      </c>
      <c r="BF1159" s="217">
        <f>IF(N1159="znížená",J1159,0)</f>
        <v>0</v>
      </c>
      <c r="BG1159" s="217">
        <f>IF(N1159="zákl. prenesená",J1159,0)</f>
        <v>0</v>
      </c>
      <c r="BH1159" s="217">
        <f>IF(N1159="zníž. prenesená",J1159,0)</f>
        <v>0</v>
      </c>
      <c r="BI1159" s="217">
        <f>IF(N1159="nulová",J1159,0)</f>
        <v>0</v>
      </c>
      <c r="BJ1159" s="18" t="s">
        <v>87</v>
      </c>
      <c r="BK1159" s="217">
        <f>ROUND(I1159*H1159,2)</f>
        <v>0</v>
      </c>
      <c r="BL1159" s="18" t="s">
        <v>358</v>
      </c>
      <c r="BM1159" s="216" t="s">
        <v>1685</v>
      </c>
    </row>
    <row r="1160" s="13" customFormat="1">
      <c r="A1160" s="13"/>
      <c r="B1160" s="218"/>
      <c r="C1160" s="13"/>
      <c r="D1160" s="219" t="s">
        <v>291</v>
      </c>
      <c r="E1160" s="13"/>
      <c r="F1160" s="221" t="s">
        <v>1686</v>
      </c>
      <c r="G1160" s="13"/>
      <c r="H1160" s="222">
        <v>2101.8299999999999</v>
      </c>
      <c r="I1160" s="223"/>
      <c r="J1160" s="13"/>
      <c r="K1160" s="13"/>
      <c r="L1160" s="218"/>
      <c r="M1160" s="224"/>
      <c r="N1160" s="225"/>
      <c r="O1160" s="225"/>
      <c r="P1160" s="225"/>
      <c r="Q1160" s="225"/>
      <c r="R1160" s="225"/>
      <c r="S1160" s="225"/>
      <c r="T1160" s="226"/>
      <c r="U1160" s="13"/>
      <c r="V1160" s="13"/>
      <c r="W1160" s="13"/>
      <c r="X1160" s="13"/>
      <c r="Y1160" s="13"/>
      <c r="Z1160" s="13"/>
      <c r="AA1160" s="13"/>
      <c r="AB1160" s="13"/>
      <c r="AC1160" s="13"/>
      <c r="AD1160" s="13"/>
      <c r="AE1160" s="13"/>
      <c r="AT1160" s="220" t="s">
        <v>291</v>
      </c>
      <c r="AU1160" s="220" t="s">
        <v>87</v>
      </c>
      <c r="AV1160" s="13" t="s">
        <v>87</v>
      </c>
      <c r="AW1160" s="13" t="s">
        <v>3</v>
      </c>
      <c r="AX1160" s="13" t="s">
        <v>82</v>
      </c>
      <c r="AY1160" s="220" t="s">
        <v>283</v>
      </c>
    </row>
    <row r="1161" s="2" customFormat="1" ht="16.5" customHeight="1">
      <c r="A1161" s="37"/>
      <c r="B1161" s="168"/>
      <c r="C1161" s="204" t="s">
        <v>1687</v>
      </c>
      <c r="D1161" s="204" t="s">
        <v>285</v>
      </c>
      <c r="E1161" s="205" t="s">
        <v>1688</v>
      </c>
      <c r="F1161" s="206" t="s">
        <v>1689</v>
      </c>
      <c r="G1161" s="207" t="s">
        <v>288</v>
      </c>
      <c r="H1161" s="208">
        <v>518.47699999999998</v>
      </c>
      <c r="I1161" s="209"/>
      <c r="J1161" s="210">
        <f>ROUND(I1161*H1161,2)</f>
        <v>0</v>
      </c>
      <c r="K1161" s="211"/>
      <c r="L1161" s="38"/>
      <c r="M1161" s="212" t="s">
        <v>1</v>
      </c>
      <c r="N1161" s="213" t="s">
        <v>41</v>
      </c>
      <c r="O1161" s="81"/>
      <c r="P1161" s="214">
        <f>O1161*H1161</f>
        <v>0</v>
      </c>
      <c r="Q1161" s="214">
        <v>0.00044999999999999999</v>
      </c>
      <c r="R1161" s="214">
        <f>Q1161*H1161</f>
        <v>0.23331464999999999</v>
      </c>
      <c r="S1161" s="214">
        <v>0</v>
      </c>
      <c r="T1161" s="215">
        <f>S1161*H1161</f>
        <v>0</v>
      </c>
      <c r="U1161" s="37"/>
      <c r="V1161" s="37"/>
      <c r="W1161" s="37"/>
      <c r="X1161" s="37"/>
      <c r="Y1161" s="37"/>
      <c r="Z1161" s="37"/>
      <c r="AA1161" s="37"/>
      <c r="AB1161" s="37"/>
      <c r="AC1161" s="37"/>
      <c r="AD1161" s="37"/>
      <c r="AE1161" s="37"/>
      <c r="AR1161" s="216" t="s">
        <v>358</v>
      </c>
      <c r="AT1161" s="216" t="s">
        <v>285</v>
      </c>
      <c r="AU1161" s="216" t="s">
        <v>87</v>
      </c>
      <c r="AY1161" s="18" t="s">
        <v>283</v>
      </c>
      <c r="BE1161" s="217">
        <f>IF(N1161="základná",J1161,0)</f>
        <v>0</v>
      </c>
      <c r="BF1161" s="217">
        <f>IF(N1161="znížená",J1161,0)</f>
        <v>0</v>
      </c>
      <c r="BG1161" s="217">
        <f>IF(N1161="zákl. prenesená",J1161,0)</f>
        <v>0</v>
      </c>
      <c r="BH1161" s="217">
        <f>IF(N1161="zníž. prenesená",J1161,0)</f>
        <v>0</v>
      </c>
      <c r="BI1161" s="217">
        <f>IF(N1161="nulová",J1161,0)</f>
        <v>0</v>
      </c>
      <c r="BJ1161" s="18" t="s">
        <v>87</v>
      </c>
      <c r="BK1161" s="217">
        <f>ROUND(I1161*H1161,2)</f>
        <v>0</v>
      </c>
      <c r="BL1161" s="18" t="s">
        <v>358</v>
      </c>
      <c r="BM1161" s="216" t="s">
        <v>1690</v>
      </c>
    </row>
    <row r="1162" s="13" customFormat="1">
      <c r="A1162" s="13"/>
      <c r="B1162" s="218"/>
      <c r="C1162" s="13"/>
      <c r="D1162" s="219" t="s">
        <v>291</v>
      </c>
      <c r="E1162" s="220" t="s">
        <v>1</v>
      </c>
      <c r="F1162" s="221" t="s">
        <v>605</v>
      </c>
      <c r="G1162" s="13"/>
      <c r="H1162" s="222">
        <v>518.47699999999998</v>
      </c>
      <c r="I1162" s="223"/>
      <c r="J1162" s="13"/>
      <c r="K1162" s="13"/>
      <c r="L1162" s="218"/>
      <c r="M1162" s="224"/>
      <c r="N1162" s="225"/>
      <c r="O1162" s="225"/>
      <c r="P1162" s="225"/>
      <c r="Q1162" s="225"/>
      <c r="R1162" s="225"/>
      <c r="S1162" s="225"/>
      <c r="T1162" s="226"/>
      <c r="U1162" s="13"/>
      <c r="V1162" s="13"/>
      <c r="W1162" s="13"/>
      <c r="X1162" s="13"/>
      <c r="Y1162" s="13"/>
      <c r="Z1162" s="13"/>
      <c r="AA1162" s="13"/>
      <c r="AB1162" s="13"/>
      <c r="AC1162" s="13"/>
      <c r="AD1162" s="13"/>
      <c r="AE1162" s="13"/>
      <c r="AT1162" s="220" t="s">
        <v>291</v>
      </c>
      <c r="AU1162" s="220" t="s">
        <v>87</v>
      </c>
      <c r="AV1162" s="13" t="s">
        <v>87</v>
      </c>
      <c r="AW1162" s="13" t="s">
        <v>31</v>
      </c>
      <c r="AX1162" s="13" t="s">
        <v>82</v>
      </c>
      <c r="AY1162" s="220" t="s">
        <v>283</v>
      </c>
    </row>
    <row r="1163" s="2" customFormat="1" ht="16.5" customHeight="1">
      <c r="A1163" s="37"/>
      <c r="B1163" s="168"/>
      <c r="C1163" s="242" t="s">
        <v>1691</v>
      </c>
      <c r="D1163" s="242" t="s">
        <v>582</v>
      </c>
      <c r="E1163" s="243" t="s">
        <v>1692</v>
      </c>
      <c r="F1163" s="244" t="s">
        <v>1693</v>
      </c>
      <c r="G1163" s="245" t="s">
        <v>288</v>
      </c>
      <c r="H1163" s="246">
        <v>528.84699999999998</v>
      </c>
      <c r="I1163" s="247"/>
      <c r="J1163" s="248">
        <f>ROUND(I1163*H1163,2)</f>
        <v>0</v>
      </c>
      <c r="K1163" s="249"/>
      <c r="L1163" s="250"/>
      <c r="M1163" s="251" t="s">
        <v>1</v>
      </c>
      <c r="N1163" s="252" t="s">
        <v>41</v>
      </c>
      <c r="O1163" s="81"/>
      <c r="P1163" s="214">
        <f>O1163*H1163</f>
        <v>0</v>
      </c>
      <c r="Q1163" s="214">
        <v>0</v>
      </c>
      <c r="R1163" s="214">
        <f>Q1163*H1163</f>
        <v>0</v>
      </c>
      <c r="S1163" s="214">
        <v>0</v>
      </c>
      <c r="T1163" s="215">
        <f>S1163*H1163</f>
        <v>0</v>
      </c>
      <c r="U1163" s="37"/>
      <c r="V1163" s="37"/>
      <c r="W1163" s="37"/>
      <c r="X1163" s="37"/>
      <c r="Y1163" s="37"/>
      <c r="Z1163" s="37"/>
      <c r="AA1163" s="37"/>
      <c r="AB1163" s="37"/>
      <c r="AC1163" s="37"/>
      <c r="AD1163" s="37"/>
      <c r="AE1163" s="37"/>
      <c r="AR1163" s="216" t="s">
        <v>473</v>
      </c>
      <c r="AT1163" s="216" t="s">
        <v>582</v>
      </c>
      <c r="AU1163" s="216" t="s">
        <v>87</v>
      </c>
      <c r="AY1163" s="18" t="s">
        <v>283</v>
      </c>
      <c r="BE1163" s="217">
        <f>IF(N1163="základná",J1163,0)</f>
        <v>0</v>
      </c>
      <c r="BF1163" s="217">
        <f>IF(N1163="znížená",J1163,0)</f>
        <v>0</v>
      </c>
      <c r="BG1163" s="217">
        <f>IF(N1163="zákl. prenesená",J1163,0)</f>
        <v>0</v>
      </c>
      <c r="BH1163" s="217">
        <f>IF(N1163="zníž. prenesená",J1163,0)</f>
        <v>0</v>
      </c>
      <c r="BI1163" s="217">
        <f>IF(N1163="nulová",J1163,0)</f>
        <v>0</v>
      </c>
      <c r="BJ1163" s="18" t="s">
        <v>87</v>
      </c>
      <c r="BK1163" s="217">
        <f>ROUND(I1163*H1163,2)</f>
        <v>0</v>
      </c>
      <c r="BL1163" s="18" t="s">
        <v>358</v>
      </c>
      <c r="BM1163" s="216" t="s">
        <v>1694</v>
      </c>
    </row>
    <row r="1164" s="13" customFormat="1">
      <c r="A1164" s="13"/>
      <c r="B1164" s="218"/>
      <c r="C1164" s="13"/>
      <c r="D1164" s="219" t="s">
        <v>291</v>
      </c>
      <c r="E1164" s="13"/>
      <c r="F1164" s="221" t="s">
        <v>1695</v>
      </c>
      <c r="G1164" s="13"/>
      <c r="H1164" s="222">
        <v>528.84699999999998</v>
      </c>
      <c r="I1164" s="223"/>
      <c r="J1164" s="13"/>
      <c r="K1164" s="13"/>
      <c r="L1164" s="218"/>
      <c r="M1164" s="224"/>
      <c r="N1164" s="225"/>
      <c r="O1164" s="225"/>
      <c r="P1164" s="225"/>
      <c r="Q1164" s="225"/>
      <c r="R1164" s="225"/>
      <c r="S1164" s="225"/>
      <c r="T1164" s="226"/>
      <c r="U1164" s="13"/>
      <c r="V1164" s="13"/>
      <c r="W1164" s="13"/>
      <c r="X1164" s="13"/>
      <c r="Y1164" s="13"/>
      <c r="Z1164" s="13"/>
      <c r="AA1164" s="13"/>
      <c r="AB1164" s="13"/>
      <c r="AC1164" s="13"/>
      <c r="AD1164" s="13"/>
      <c r="AE1164" s="13"/>
      <c r="AT1164" s="220" t="s">
        <v>291</v>
      </c>
      <c r="AU1164" s="220" t="s">
        <v>87</v>
      </c>
      <c r="AV1164" s="13" t="s">
        <v>87</v>
      </c>
      <c r="AW1164" s="13" t="s">
        <v>3</v>
      </c>
      <c r="AX1164" s="13" t="s">
        <v>82</v>
      </c>
      <c r="AY1164" s="220" t="s">
        <v>283</v>
      </c>
    </row>
    <row r="1165" s="2" customFormat="1" ht="24.15" customHeight="1">
      <c r="A1165" s="37"/>
      <c r="B1165" s="168"/>
      <c r="C1165" s="204" t="s">
        <v>1696</v>
      </c>
      <c r="D1165" s="204" t="s">
        <v>285</v>
      </c>
      <c r="E1165" s="205" t="s">
        <v>1697</v>
      </c>
      <c r="F1165" s="206" t="s">
        <v>1698</v>
      </c>
      <c r="G1165" s="207" t="s">
        <v>979</v>
      </c>
      <c r="H1165" s="255"/>
      <c r="I1165" s="209"/>
      <c r="J1165" s="210">
        <f>ROUND(I1165*H1165,2)</f>
        <v>0</v>
      </c>
      <c r="K1165" s="211"/>
      <c r="L1165" s="38"/>
      <c r="M1165" s="212" t="s">
        <v>1</v>
      </c>
      <c r="N1165" s="213" t="s">
        <v>41</v>
      </c>
      <c r="O1165" s="81"/>
      <c r="P1165" s="214">
        <f>O1165*H1165</f>
        <v>0</v>
      </c>
      <c r="Q1165" s="214">
        <v>0</v>
      </c>
      <c r="R1165" s="214">
        <f>Q1165*H1165</f>
        <v>0</v>
      </c>
      <c r="S1165" s="214">
        <v>0</v>
      </c>
      <c r="T1165" s="215">
        <f>S1165*H1165</f>
        <v>0</v>
      </c>
      <c r="U1165" s="37"/>
      <c r="V1165" s="37"/>
      <c r="W1165" s="37"/>
      <c r="X1165" s="37"/>
      <c r="Y1165" s="37"/>
      <c r="Z1165" s="37"/>
      <c r="AA1165" s="37"/>
      <c r="AB1165" s="37"/>
      <c r="AC1165" s="37"/>
      <c r="AD1165" s="37"/>
      <c r="AE1165" s="37"/>
      <c r="AR1165" s="216" t="s">
        <v>358</v>
      </c>
      <c r="AT1165" s="216" t="s">
        <v>285</v>
      </c>
      <c r="AU1165" s="216" t="s">
        <v>87</v>
      </c>
      <c r="AY1165" s="18" t="s">
        <v>283</v>
      </c>
      <c r="BE1165" s="217">
        <f>IF(N1165="základná",J1165,0)</f>
        <v>0</v>
      </c>
      <c r="BF1165" s="217">
        <f>IF(N1165="znížená",J1165,0)</f>
        <v>0</v>
      </c>
      <c r="BG1165" s="217">
        <f>IF(N1165="zákl. prenesená",J1165,0)</f>
        <v>0</v>
      </c>
      <c r="BH1165" s="217">
        <f>IF(N1165="zníž. prenesená",J1165,0)</f>
        <v>0</v>
      </c>
      <c r="BI1165" s="217">
        <f>IF(N1165="nulová",J1165,0)</f>
        <v>0</v>
      </c>
      <c r="BJ1165" s="18" t="s">
        <v>87</v>
      </c>
      <c r="BK1165" s="217">
        <f>ROUND(I1165*H1165,2)</f>
        <v>0</v>
      </c>
      <c r="BL1165" s="18" t="s">
        <v>358</v>
      </c>
      <c r="BM1165" s="216" t="s">
        <v>1699</v>
      </c>
    </row>
    <row r="1166" s="12" customFormat="1" ht="22.8" customHeight="1">
      <c r="A1166" s="12"/>
      <c r="B1166" s="191"/>
      <c r="C1166" s="12"/>
      <c r="D1166" s="192" t="s">
        <v>74</v>
      </c>
      <c r="E1166" s="202" t="s">
        <v>1700</v>
      </c>
      <c r="F1166" s="202" t="s">
        <v>1701</v>
      </c>
      <c r="G1166" s="12"/>
      <c r="H1166" s="12"/>
      <c r="I1166" s="194"/>
      <c r="J1166" s="203">
        <f>BK1166</f>
        <v>0</v>
      </c>
      <c r="K1166" s="12"/>
      <c r="L1166" s="191"/>
      <c r="M1166" s="196"/>
      <c r="N1166" s="197"/>
      <c r="O1166" s="197"/>
      <c r="P1166" s="198">
        <f>SUM(P1167:P1189)</f>
        <v>0</v>
      </c>
      <c r="Q1166" s="197"/>
      <c r="R1166" s="198">
        <f>SUM(R1167:R1189)</f>
        <v>31.304970880000003</v>
      </c>
      <c r="S1166" s="197"/>
      <c r="T1166" s="199">
        <f>SUM(T1167:T1189)</f>
        <v>0</v>
      </c>
      <c r="U1166" s="12"/>
      <c r="V1166" s="12"/>
      <c r="W1166" s="12"/>
      <c r="X1166" s="12"/>
      <c r="Y1166" s="12"/>
      <c r="Z1166" s="12"/>
      <c r="AA1166" s="12"/>
      <c r="AB1166" s="12"/>
      <c r="AC1166" s="12"/>
      <c r="AD1166" s="12"/>
      <c r="AE1166" s="12"/>
      <c r="AR1166" s="192" t="s">
        <v>87</v>
      </c>
      <c r="AT1166" s="200" t="s">
        <v>74</v>
      </c>
      <c r="AU1166" s="200" t="s">
        <v>82</v>
      </c>
      <c r="AY1166" s="192" t="s">
        <v>283</v>
      </c>
      <c r="BK1166" s="201">
        <f>SUM(BK1167:BK1189)</f>
        <v>0</v>
      </c>
    </row>
    <row r="1167" s="2" customFormat="1" ht="24.15" customHeight="1">
      <c r="A1167" s="37"/>
      <c r="B1167" s="168"/>
      <c r="C1167" s="204" t="s">
        <v>1702</v>
      </c>
      <c r="D1167" s="204" t="s">
        <v>285</v>
      </c>
      <c r="E1167" s="205" t="s">
        <v>1703</v>
      </c>
      <c r="F1167" s="206" t="s">
        <v>1704</v>
      </c>
      <c r="G1167" s="207" t="s">
        <v>288</v>
      </c>
      <c r="H1167" s="208">
        <v>1267.4079999999999</v>
      </c>
      <c r="I1167" s="209"/>
      <c r="J1167" s="210">
        <f>ROUND(I1167*H1167,2)</f>
        <v>0</v>
      </c>
      <c r="K1167" s="211"/>
      <c r="L1167" s="38"/>
      <c r="M1167" s="212" t="s">
        <v>1</v>
      </c>
      <c r="N1167" s="213" t="s">
        <v>41</v>
      </c>
      <c r="O1167" s="81"/>
      <c r="P1167" s="214">
        <f>O1167*H1167</f>
        <v>0</v>
      </c>
      <c r="Q1167" s="214">
        <v>0.0028600000000000001</v>
      </c>
      <c r="R1167" s="214">
        <f>Q1167*H1167</f>
        <v>3.6247868799999998</v>
      </c>
      <c r="S1167" s="214">
        <v>0</v>
      </c>
      <c r="T1167" s="215">
        <f>S1167*H1167</f>
        <v>0</v>
      </c>
      <c r="U1167" s="37"/>
      <c r="V1167" s="37"/>
      <c r="W1167" s="37"/>
      <c r="X1167" s="37"/>
      <c r="Y1167" s="37"/>
      <c r="Z1167" s="37"/>
      <c r="AA1167" s="37"/>
      <c r="AB1167" s="37"/>
      <c r="AC1167" s="37"/>
      <c r="AD1167" s="37"/>
      <c r="AE1167" s="37"/>
      <c r="AR1167" s="216" t="s">
        <v>358</v>
      </c>
      <c r="AT1167" s="216" t="s">
        <v>285</v>
      </c>
      <c r="AU1167" s="216" t="s">
        <v>87</v>
      </c>
      <c r="AY1167" s="18" t="s">
        <v>283</v>
      </c>
      <c r="BE1167" s="217">
        <f>IF(N1167="základná",J1167,0)</f>
        <v>0</v>
      </c>
      <c r="BF1167" s="217">
        <f>IF(N1167="znížená",J1167,0)</f>
        <v>0</v>
      </c>
      <c r="BG1167" s="217">
        <f>IF(N1167="zákl. prenesená",J1167,0)</f>
        <v>0</v>
      </c>
      <c r="BH1167" s="217">
        <f>IF(N1167="zníž. prenesená",J1167,0)</f>
        <v>0</v>
      </c>
      <c r="BI1167" s="217">
        <f>IF(N1167="nulová",J1167,0)</f>
        <v>0</v>
      </c>
      <c r="BJ1167" s="18" t="s">
        <v>87</v>
      </c>
      <c r="BK1167" s="217">
        <f>ROUND(I1167*H1167,2)</f>
        <v>0</v>
      </c>
      <c r="BL1167" s="18" t="s">
        <v>358</v>
      </c>
      <c r="BM1167" s="216" t="s">
        <v>1705</v>
      </c>
    </row>
    <row r="1168" s="15" customFormat="1">
      <c r="A1168" s="15"/>
      <c r="B1168" s="235"/>
      <c r="C1168" s="15"/>
      <c r="D1168" s="219" t="s">
        <v>291</v>
      </c>
      <c r="E1168" s="236" t="s">
        <v>1</v>
      </c>
      <c r="F1168" s="237" t="s">
        <v>404</v>
      </c>
      <c r="G1168" s="15"/>
      <c r="H1168" s="236" t="s">
        <v>1</v>
      </c>
      <c r="I1168" s="238"/>
      <c r="J1168" s="15"/>
      <c r="K1168" s="15"/>
      <c r="L1168" s="235"/>
      <c r="M1168" s="239"/>
      <c r="N1168" s="240"/>
      <c r="O1168" s="240"/>
      <c r="P1168" s="240"/>
      <c r="Q1168" s="240"/>
      <c r="R1168" s="240"/>
      <c r="S1168" s="240"/>
      <c r="T1168" s="241"/>
      <c r="U1168" s="15"/>
      <c r="V1168" s="15"/>
      <c r="W1168" s="15"/>
      <c r="X1168" s="15"/>
      <c r="Y1168" s="15"/>
      <c r="Z1168" s="15"/>
      <c r="AA1168" s="15"/>
      <c r="AB1168" s="15"/>
      <c r="AC1168" s="15"/>
      <c r="AD1168" s="15"/>
      <c r="AE1168" s="15"/>
      <c r="AT1168" s="236" t="s">
        <v>291</v>
      </c>
      <c r="AU1168" s="236" t="s">
        <v>87</v>
      </c>
      <c r="AV1168" s="15" t="s">
        <v>82</v>
      </c>
      <c r="AW1168" s="15" t="s">
        <v>31</v>
      </c>
      <c r="AX1168" s="15" t="s">
        <v>75</v>
      </c>
      <c r="AY1168" s="236" t="s">
        <v>283</v>
      </c>
    </row>
    <row r="1169" s="13" customFormat="1">
      <c r="A1169" s="13"/>
      <c r="B1169" s="218"/>
      <c r="C1169" s="13"/>
      <c r="D1169" s="219" t="s">
        <v>291</v>
      </c>
      <c r="E1169" s="220" t="s">
        <v>1</v>
      </c>
      <c r="F1169" s="221" t="s">
        <v>1706</v>
      </c>
      <c r="G1169" s="13"/>
      <c r="H1169" s="222">
        <v>166.458</v>
      </c>
      <c r="I1169" s="223"/>
      <c r="J1169" s="13"/>
      <c r="K1169" s="13"/>
      <c r="L1169" s="218"/>
      <c r="M1169" s="224"/>
      <c r="N1169" s="225"/>
      <c r="O1169" s="225"/>
      <c r="P1169" s="225"/>
      <c r="Q1169" s="225"/>
      <c r="R1169" s="225"/>
      <c r="S1169" s="225"/>
      <c r="T1169" s="226"/>
      <c r="U1169" s="13"/>
      <c r="V1169" s="13"/>
      <c r="W1169" s="13"/>
      <c r="X1169" s="13"/>
      <c r="Y1169" s="13"/>
      <c r="Z1169" s="13"/>
      <c r="AA1169" s="13"/>
      <c r="AB1169" s="13"/>
      <c r="AC1169" s="13"/>
      <c r="AD1169" s="13"/>
      <c r="AE1169" s="13"/>
      <c r="AT1169" s="220" t="s">
        <v>291</v>
      </c>
      <c r="AU1169" s="220" t="s">
        <v>87</v>
      </c>
      <c r="AV1169" s="13" t="s">
        <v>87</v>
      </c>
      <c r="AW1169" s="13" t="s">
        <v>31</v>
      </c>
      <c r="AX1169" s="13" t="s">
        <v>75</v>
      </c>
      <c r="AY1169" s="220" t="s">
        <v>283</v>
      </c>
    </row>
    <row r="1170" s="13" customFormat="1">
      <c r="A1170" s="13"/>
      <c r="B1170" s="218"/>
      <c r="C1170" s="13"/>
      <c r="D1170" s="219" t="s">
        <v>291</v>
      </c>
      <c r="E1170" s="220" t="s">
        <v>1</v>
      </c>
      <c r="F1170" s="221" t="s">
        <v>1707</v>
      </c>
      <c r="G1170" s="13"/>
      <c r="H1170" s="222">
        <v>50.899999999999999</v>
      </c>
      <c r="I1170" s="223"/>
      <c r="J1170" s="13"/>
      <c r="K1170" s="13"/>
      <c r="L1170" s="218"/>
      <c r="M1170" s="224"/>
      <c r="N1170" s="225"/>
      <c r="O1170" s="225"/>
      <c r="P1170" s="225"/>
      <c r="Q1170" s="225"/>
      <c r="R1170" s="225"/>
      <c r="S1170" s="225"/>
      <c r="T1170" s="226"/>
      <c r="U1170" s="13"/>
      <c r="V1170" s="13"/>
      <c r="W1170" s="13"/>
      <c r="X1170" s="13"/>
      <c r="Y1170" s="13"/>
      <c r="Z1170" s="13"/>
      <c r="AA1170" s="13"/>
      <c r="AB1170" s="13"/>
      <c r="AC1170" s="13"/>
      <c r="AD1170" s="13"/>
      <c r="AE1170" s="13"/>
      <c r="AT1170" s="220" t="s">
        <v>291</v>
      </c>
      <c r="AU1170" s="220" t="s">
        <v>87</v>
      </c>
      <c r="AV1170" s="13" t="s">
        <v>87</v>
      </c>
      <c r="AW1170" s="13" t="s">
        <v>31</v>
      </c>
      <c r="AX1170" s="13" t="s">
        <v>75</v>
      </c>
      <c r="AY1170" s="220" t="s">
        <v>283</v>
      </c>
    </row>
    <row r="1171" s="15" customFormat="1">
      <c r="A1171" s="15"/>
      <c r="B1171" s="235"/>
      <c r="C1171" s="15"/>
      <c r="D1171" s="219" t="s">
        <v>291</v>
      </c>
      <c r="E1171" s="236" t="s">
        <v>1</v>
      </c>
      <c r="F1171" s="237" t="s">
        <v>413</v>
      </c>
      <c r="G1171" s="15"/>
      <c r="H1171" s="236" t="s">
        <v>1</v>
      </c>
      <c r="I1171" s="238"/>
      <c r="J1171" s="15"/>
      <c r="K1171" s="15"/>
      <c r="L1171" s="235"/>
      <c r="M1171" s="239"/>
      <c r="N1171" s="240"/>
      <c r="O1171" s="240"/>
      <c r="P1171" s="240"/>
      <c r="Q1171" s="240"/>
      <c r="R1171" s="240"/>
      <c r="S1171" s="240"/>
      <c r="T1171" s="241"/>
      <c r="U1171" s="15"/>
      <c r="V1171" s="15"/>
      <c r="W1171" s="15"/>
      <c r="X1171" s="15"/>
      <c r="Y1171" s="15"/>
      <c r="Z1171" s="15"/>
      <c r="AA1171" s="15"/>
      <c r="AB1171" s="15"/>
      <c r="AC1171" s="15"/>
      <c r="AD1171" s="15"/>
      <c r="AE1171" s="15"/>
      <c r="AT1171" s="236" t="s">
        <v>291</v>
      </c>
      <c r="AU1171" s="236" t="s">
        <v>87</v>
      </c>
      <c r="AV1171" s="15" t="s">
        <v>82</v>
      </c>
      <c r="AW1171" s="15" t="s">
        <v>31</v>
      </c>
      <c r="AX1171" s="15" t="s">
        <v>75</v>
      </c>
      <c r="AY1171" s="236" t="s">
        <v>283</v>
      </c>
    </row>
    <row r="1172" s="13" customFormat="1">
      <c r="A1172" s="13"/>
      <c r="B1172" s="218"/>
      <c r="C1172" s="13"/>
      <c r="D1172" s="219" t="s">
        <v>291</v>
      </c>
      <c r="E1172" s="220" t="s">
        <v>1</v>
      </c>
      <c r="F1172" s="221" t="s">
        <v>1708</v>
      </c>
      <c r="G1172" s="13"/>
      <c r="H1172" s="222">
        <v>171.02000000000001</v>
      </c>
      <c r="I1172" s="223"/>
      <c r="J1172" s="13"/>
      <c r="K1172" s="13"/>
      <c r="L1172" s="218"/>
      <c r="M1172" s="224"/>
      <c r="N1172" s="225"/>
      <c r="O1172" s="225"/>
      <c r="P1172" s="225"/>
      <c r="Q1172" s="225"/>
      <c r="R1172" s="225"/>
      <c r="S1172" s="225"/>
      <c r="T1172" s="226"/>
      <c r="U1172" s="13"/>
      <c r="V1172" s="13"/>
      <c r="W1172" s="13"/>
      <c r="X1172" s="13"/>
      <c r="Y1172" s="13"/>
      <c r="Z1172" s="13"/>
      <c r="AA1172" s="13"/>
      <c r="AB1172" s="13"/>
      <c r="AC1172" s="13"/>
      <c r="AD1172" s="13"/>
      <c r="AE1172" s="13"/>
      <c r="AT1172" s="220" t="s">
        <v>291</v>
      </c>
      <c r="AU1172" s="220" t="s">
        <v>87</v>
      </c>
      <c r="AV1172" s="13" t="s">
        <v>87</v>
      </c>
      <c r="AW1172" s="13" t="s">
        <v>31</v>
      </c>
      <c r="AX1172" s="13" t="s">
        <v>75</v>
      </c>
      <c r="AY1172" s="220" t="s">
        <v>283</v>
      </c>
    </row>
    <row r="1173" s="13" customFormat="1">
      <c r="A1173" s="13"/>
      <c r="B1173" s="218"/>
      <c r="C1173" s="13"/>
      <c r="D1173" s="219" t="s">
        <v>291</v>
      </c>
      <c r="E1173" s="220" t="s">
        <v>1</v>
      </c>
      <c r="F1173" s="221" t="s">
        <v>1709</v>
      </c>
      <c r="G1173" s="13"/>
      <c r="H1173" s="222">
        <v>36.659999999999997</v>
      </c>
      <c r="I1173" s="223"/>
      <c r="J1173" s="13"/>
      <c r="K1173" s="13"/>
      <c r="L1173" s="218"/>
      <c r="M1173" s="224"/>
      <c r="N1173" s="225"/>
      <c r="O1173" s="225"/>
      <c r="P1173" s="225"/>
      <c r="Q1173" s="225"/>
      <c r="R1173" s="225"/>
      <c r="S1173" s="225"/>
      <c r="T1173" s="226"/>
      <c r="U1173" s="13"/>
      <c r="V1173" s="13"/>
      <c r="W1173" s="13"/>
      <c r="X1173" s="13"/>
      <c r="Y1173" s="13"/>
      <c r="Z1173" s="13"/>
      <c r="AA1173" s="13"/>
      <c r="AB1173" s="13"/>
      <c r="AC1173" s="13"/>
      <c r="AD1173" s="13"/>
      <c r="AE1173" s="13"/>
      <c r="AT1173" s="220" t="s">
        <v>291</v>
      </c>
      <c r="AU1173" s="220" t="s">
        <v>87</v>
      </c>
      <c r="AV1173" s="13" t="s">
        <v>87</v>
      </c>
      <c r="AW1173" s="13" t="s">
        <v>31</v>
      </c>
      <c r="AX1173" s="13" t="s">
        <v>75</v>
      </c>
      <c r="AY1173" s="220" t="s">
        <v>283</v>
      </c>
    </row>
    <row r="1174" s="15" customFormat="1">
      <c r="A1174" s="15"/>
      <c r="B1174" s="235"/>
      <c r="C1174" s="15"/>
      <c r="D1174" s="219" t="s">
        <v>291</v>
      </c>
      <c r="E1174" s="236" t="s">
        <v>1</v>
      </c>
      <c r="F1174" s="237" t="s">
        <v>414</v>
      </c>
      <c r="G1174" s="15"/>
      <c r="H1174" s="236" t="s">
        <v>1</v>
      </c>
      <c r="I1174" s="238"/>
      <c r="J1174" s="15"/>
      <c r="K1174" s="15"/>
      <c r="L1174" s="235"/>
      <c r="M1174" s="239"/>
      <c r="N1174" s="240"/>
      <c r="O1174" s="240"/>
      <c r="P1174" s="240"/>
      <c r="Q1174" s="240"/>
      <c r="R1174" s="240"/>
      <c r="S1174" s="240"/>
      <c r="T1174" s="241"/>
      <c r="U1174" s="15"/>
      <c r="V1174" s="15"/>
      <c r="W1174" s="15"/>
      <c r="X1174" s="15"/>
      <c r="Y1174" s="15"/>
      <c r="Z1174" s="15"/>
      <c r="AA1174" s="15"/>
      <c r="AB1174" s="15"/>
      <c r="AC1174" s="15"/>
      <c r="AD1174" s="15"/>
      <c r="AE1174" s="15"/>
      <c r="AT1174" s="236" t="s">
        <v>291</v>
      </c>
      <c r="AU1174" s="236" t="s">
        <v>87</v>
      </c>
      <c r="AV1174" s="15" t="s">
        <v>82</v>
      </c>
      <c r="AW1174" s="15" t="s">
        <v>31</v>
      </c>
      <c r="AX1174" s="15" t="s">
        <v>75</v>
      </c>
      <c r="AY1174" s="236" t="s">
        <v>283</v>
      </c>
    </row>
    <row r="1175" s="13" customFormat="1">
      <c r="A1175" s="13"/>
      <c r="B1175" s="218"/>
      <c r="C1175" s="13"/>
      <c r="D1175" s="219" t="s">
        <v>291</v>
      </c>
      <c r="E1175" s="220" t="s">
        <v>1</v>
      </c>
      <c r="F1175" s="221" t="s">
        <v>1710</v>
      </c>
      <c r="G1175" s="13"/>
      <c r="H1175" s="222">
        <v>192.41999999999999</v>
      </c>
      <c r="I1175" s="223"/>
      <c r="J1175" s="13"/>
      <c r="K1175" s="13"/>
      <c r="L1175" s="218"/>
      <c r="M1175" s="224"/>
      <c r="N1175" s="225"/>
      <c r="O1175" s="225"/>
      <c r="P1175" s="225"/>
      <c r="Q1175" s="225"/>
      <c r="R1175" s="225"/>
      <c r="S1175" s="225"/>
      <c r="T1175" s="226"/>
      <c r="U1175" s="13"/>
      <c r="V1175" s="13"/>
      <c r="W1175" s="13"/>
      <c r="X1175" s="13"/>
      <c r="Y1175" s="13"/>
      <c r="Z1175" s="13"/>
      <c r="AA1175" s="13"/>
      <c r="AB1175" s="13"/>
      <c r="AC1175" s="13"/>
      <c r="AD1175" s="13"/>
      <c r="AE1175" s="13"/>
      <c r="AT1175" s="220" t="s">
        <v>291</v>
      </c>
      <c r="AU1175" s="220" t="s">
        <v>87</v>
      </c>
      <c r="AV1175" s="13" t="s">
        <v>87</v>
      </c>
      <c r="AW1175" s="13" t="s">
        <v>31</v>
      </c>
      <c r="AX1175" s="13" t="s">
        <v>75</v>
      </c>
      <c r="AY1175" s="220" t="s">
        <v>283</v>
      </c>
    </row>
    <row r="1176" s="13" customFormat="1">
      <c r="A1176" s="13"/>
      <c r="B1176" s="218"/>
      <c r="C1176" s="13"/>
      <c r="D1176" s="219" t="s">
        <v>291</v>
      </c>
      <c r="E1176" s="220" t="s">
        <v>1</v>
      </c>
      <c r="F1176" s="221" t="s">
        <v>1711</v>
      </c>
      <c r="G1176" s="13"/>
      <c r="H1176" s="222">
        <v>15.26</v>
      </c>
      <c r="I1176" s="223"/>
      <c r="J1176" s="13"/>
      <c r="K1176" s="13"/>
      <c r="L1176" s="218"/>
      <c r="M1176" s="224"/>
      <c r="N1176" s="225"/>
      <c r="O1176" s="225"/>
      <c r="P1176" s="225"/>
      <c r="Q1176" s="225"/>
      <c r="R1176" s="225"/>
      <c r="S1176" s="225"/>
      <c r="T1176" s="226"/>
      <c r="U1176" s="13"/>
      <c r="V1176" s="13"/>
      <c r="W1176" s="13"/>
      <c r="X1176" s="13"/>
      <c r="Y1176" s="13"/>
      <c r="Z1176" s="13"/>
      <c r="AA1176" s="13"/>
      <c r="AB1176" s="13"/>
      <c r="AC1176" s="13"/>
      <c r="AD1176" s="13"/>
      <c r="AE1176" s="13"/>
      <c r="AT1176" s="220" t="s">
        <v>291</v>
      </c>
      <c r="AU1176" s="220" t="s">
        <v>87</v>
      </c>
      <c r="AV1176" s="13" t="s">
        <v>87</v>
      </c>
      <c r="AW1176" s="13" t="s">
        <v>31</v>
      </c>
      <c r="AX1176" s="13" t="s">
        <v>75</v>
      </c>
      <c r="AY1176" s="220" t="s">
        <v>283</v>
      </c>
    </row>
    <row r="1177" s="15" customFormat="1">
      <c r="A1177" s="15"/>
      <c r="B1177" s="235"/>
      <c r="C1177" s="15"/>
      <c r="D1177" s="219" t="s">
        <v>291</v>
      </c>
      <c r="E1177" s="236" t="s">
        <v>1</v>
      </c>
      <c r="F1177" s="237" t="s">
        <v>415</v>
      </c>
      <c r="G1177" s="15"/>
      <c r="H1177" s="236" t="s">
        <v>1</v>
      </c>
      <c r="I1177" s="238"/>
      <c r="J1177" s="15"/>
      <c r="K1177" s="15"/>
      <c r="L1177" s="235"/>
      <c r="M1177" s="239"/>
      <c r="N1177" s="240"/>
      <c r="O1177" s="240"/>
      <c r="P1177" s="240"/>
      <c r="Q1177" s="240"/>
      <c r="R1177" s="240"/>
      <c r="S1177" s="240"/>
      <c r="T1177" s="241"/>
      <c r="U1177" s="15"/>
      <c r="V1177" s="15"/>
      <c r="W1177" s="15"/>
      <c r="X1177" s="15"/>
      <c r="Y1177" s="15"/>
      <c r="Z1177" s="15"/>
      <c r="AA1177" s="15"/>
      <c r="AB1177" s="15"/>
      <c r="AC1177" s="15"/>
      <c r="AD1177" s="15"/>
      <c r="AE1177" s="15"/>
      <c r="AT1177" s="236" t="s">
        <v>291</v>
      </c>
      <c r="AU1177" s="236" t="s">
        <v>87</v>
      </c>
      <c r="AV1177" s="15" t="s">
        <v>82</v>
      </c>
      <c r="AW1177" s="15" t="s">
        <v>31</v>
      </c>
      <c r="AX1177" s="15" t="s">
        <v>75</v>
      </c>
      <c r="AY1177" s="236" t="s">
        <v>283</v>
      </c>
    </row>
    <row r="1178" s="13" customFormat="1">
      <c r="A1178" s="13"/>
      <c r="B1178" s="218"/>
      <c r="C1178" s="13"/>
      <c r="D1178" s="219" t="s">
        <v>291</v>
      </c>
      <c r="E1178" s="220" t="s">
        <v>1</v>
      </c>
      <c r="F1178" s="221" t="s">
        <v>1710</v>
      </c>
      <c r="G1178" s="13"/>
      <c r="H1178" s="222">
        <v>192.41999999999999</v>
      </c>
      <c r="I1178" s="223"/>
      <c r="J1178" s="13"/>
      <c r="K1178" s="13"/>
      <c r="L1178" s="218"/>
      <c r="M1178" s="224"/>
      <c r="N1178" s="225"/>
      <c r="O1178" s="225"/>
      <c r="P1178" s="225"/>
      <c r="Q1178" s="225"/>
      <c r="R1178" s="225"/>
      <c r="S1178" s="225"/>
      <c r="T1178" s="226"/>
      <c r="U1178" s="13"/>
      <c r="V1178" s="13"/>
      <c r="W1178" s="13"/>
      <c r="X1178" s="13"/>
      <c r="Y1178" s="13"/>
      <c r="Z1178" s="13"/>
      <c r="AA1178" s="13"/>
      <c r="AB1178" s="13"/>
      <c r="AC1178" s="13"/>
      <c r="AD1178" s="13"/>
      <c r="AE1178" s="13"/>
      <c r="AT1178" s="220" t="s">
        <v>291</v>
      </c>
      <c r="AU1178" s="220" t="s">
        <v>87</v>
      </c>
      <c r="AV1178" s="13" t="s">
        <v>87</v>
      </c>
      <c r="AW1178" s="13" t="s">
        <v>31</v>
      </c>
      <c r="AX1178" s="13" t="s">
        <v>75</v>
      </c>
      <c r="AY1178" s="220" t="s">
        <v>283</v>
      </c>
    </row>
    <row r="1179" s="13" customFormat="1">
      <c r="A1179" s="13"/>
      <c r="B1179" s="218"/>
      <c r="C1179" s="13"/>
      <c r="D1179" s="219" t="s">
        <v>291</v>
      </c>
      <c r="E1179" s="220" t="s">
        <v>1</v>
      </c>
      <c r="F1179" s="221" t="s">
        <v>1711</v>
      </c>
      <c r="G1179" s="13"/>
      <c r="H1179" s="222">
        <v>15.26</v>
      </c>
      <c r="I1179" s="223"/>
      <c r="J1179" s="13"/>
      <c r="K1179" s="13"/>
      <c r="L1179" s="218"/>
      <c r="M1179" s="224"/>
      <c r="N1179" s="225"/>
      <c r="O1179" s="225"/>
      <c r="P1179" s="225"/>
      <c r="Q1179" s="225"/>
      <c r="R1179" s="225"/>
      <c r="S1179" s="225"/>
      <c r="T1179" s="226"/>
      <c r="U1179" s="13"/>
      <c r="V1179" s="13"/>
      <c r="W1179" s="13"/>
      <c r="X1179" s="13"/>
      <c r="Y1179" s="13"/>
      <c r="Z1179" s="13"/>
      <c r="AA1179" s="13"/>
      <c r="AB1179" s="13"/>
      <c r="AC1179" s="13"/>
      <c r="AD1179" s="13"/>
      <c r="AE1179" s="13"/>
      <c r="AT1179" s="220" t="s">
        <v>291</v>
      </c>
      <c r="AU1179" s="220" t="s">
        <v>87</v>
      </c>
      <c r="AV1179" s="13" t="s">
        <v>87</v>
      </c>
      <c r="AW1179" s="13" t="s">
        <v>31</v>
      </c>
      <c r="AX1179" s="13" t="s">
        <v>75</v>
      </c>
      <c r="AY1179" s="220" t="s">
        <v>283</v>
      </c>
    </row>
    <row r="1180" s="15" customFormat="1">
      <c r="A1180" s="15"/>
      <c r="B1180" s="235"/>
      <c r="C1180" s="15"/>
      <c r="D1180" s="219" t="s">
        <v>291</v>
      </c>
      <c r="E1180" s="236" t="s">
        <v>1</v>
      </c>
      <c r="F1180" s="237" t="s">
        <v>416</v>
      </c>
      <c r="G1180" s="15"/>
      <c r="H1180" s="236" t="s">
        <v>1</v>
      </c>
      <c r="I1180" s="238"/>
      <c r="J1180" s="15"/>
      <c r="K1180" s="15"/>
      <c r="L1180" s="235"/>
      <c r="M1180" s="239"/>
      <c r="N1180" s="240"/>
      <c r="O1180" s="240"/>
      <c r="P1180" s="240"/>
      <c r="Q1180" s="240"/>
      <c r="R1180" s="240"/>
      <c r="S1180" s="240"/>
      <c r="T1180" s="241"/>
      <c r="U1180" s="15"/>
      <c r="V1180" s="15"/>
      <c r="W1180" s="15"/>
      <c r="X1180" s="15"/>
      <c r="Y1180" s="15"/>
      <c r="Z1180" s="15"/>
      <c r="AA1180" s="15"/>
      <c r="AB1180" s="15"/>
      <c r="AC1180" s="15"/>
      <c r="AD1180" s="15"/>
      <c r="AE1180" s="15"/>
      <c r="AT1180" s="236" t="s">
        <v>291</v>
      </c>
      <c r="AU1180" s="236" t="s">
        <v>87</v>
      </c>
      <c r="AV1180" s="15" t="s">
        <v>82</v>
      </c>
      <c r="AW1180" s="15" t="s">
        <v>31</v>
      </c>
      <c r="AX1180" s="15" t="s">
        <v>75</v>
      </c>
      <c r="AY1180" s="236" t="s">
        <v>283</v>
      </c>
    </row>
    <row r="1181" s="13" customFormat="1">
      <c r="A1181" s="13"/>
      <c r="B1181" s="218"/>
      <c r="C1181" s="13"/>
      <c r="D1181" s="219" t="s">
        <v>291</v>
      </c>
      <c r="E1181" s="220" t="s">
        <v>1</v>
      </c>
      <c r="F1181" s="221" t="s">
        <v>1710</v>
      </c>
      <c r="G1181" s="13"/>
      <c r="H1181" s="222">
        <v>192.41999999999999</v>
      </c>
      <c r="I1181" s="223"/>
      <c r="J1181" s="13"/>
      <c r="K1181" s="13"/>
      <c r="L1181" s="218"/>
      <c r="M1181" s="224"/>
      <c r="N1181" s="225"/>
      <c r="O1181" s="225"/>
      <c r="P1181" s="225"/>
      <c r="Q1181" s="225"/>
      <c r="R1181" s="225"/>
      <c r="S1181" s="225"/>
      <c r="T1181" s="226"/>
      <c r="U1181" s="13"/>
      <c r="V1181" s="13"/>
      <c r="W1181" s="13"/>
      <c r="X1181" s="13"/>
      <c r="Y1181" s="13"/>
      <c r="Z1181" s="13"/>
      <c r="AA1181" s="13"/>
      <c r="AB1181" s="13"/>
      <c r="AC1181" s="13"/>
      <c r="AD1181" s="13"/>
      <c r="AE1181" s="13"/>
      <c r="AT1181" s="220" t="s">
        <v>291</v>
      </c>
      <c r="AU1181" s="220" t="s">
        <v>87</v>
      </c>
      <c r="AV1181" s="13" t="s">
        <v>87</v>
      </c>
      <c r="AW1181" s="13" t="s">
        <v>31</v>
      </c>
      <c r="AX1181" s="13" t="s">
        <v>75</v>
      </c>
      <c r="AY1181" s="220" t="s">
        <v>283</v>
      </c>
    </row>
    <row r="1182" s="13" customFormat="1">
      <c r="A1182" s="13"/>
      <c r="B1182" s="218"/>
      <c r="C1182" s="13"/>
      <c r="D1182" s="219" t="s">
        <v>291</v>
      </c>
      <c r="E1182" s="220" t="s">
        <v>1</v>
      </c>
      <c r="F1182" s="221" t="s">
        <v>1711</v>
      </c>
      <c r="G1182" s="13"/>
      <c r="H1182" s="222">
        <v>15.26</v>
      </c>
      <c r="I1182" s="223"/>
      <c r="J1182" s="13"/>
      <c r="K1182" s="13"/>
      <c r="L1182" s="218"/>
      <c r="M1182" s="224"/>
      <c r="N1182" s="225"/>
      <c r="O1182" s="225"/>
      <c r="P1182" s="225"/>
      <c r="Q1182" s="225"/>
      <c r="R1182" s="225"/>
      <c r="S1182" s="225"/>
      <c r="T1182" s="226"/>
      <c r="U1182" s="13"/>
      <c r="V1182" s="13"/>
      <c r="W1182" s="13"/>
      <c r="X1182" s="13"/>
      <c r="Y1182" s="13"/>
      <c r="Z1182" s="13"/>
      <c r="AA1182" s="13"/>
      <c r="AB1182" s="13"/>
      <c r="AC1182" s="13"/>
      <c r="AD1182" s="13"/>
      <c r="AE1182" s="13"/>
      <c r="AT1182" s="220" t="s">
        <v>291</v>
      </c>
      <c r="AU1182" s="220" t="s">
        <v>87</v>
      </c>
      <c r="AV1182" s="13" t="s">
        <v>87</v>
      </c>
      <c r="AW1182" s="13" t="s">
        <v>31</v>
      </c>
      <c r="AX1182" s="13" t="s">
        <v>75</v>
      </c>
      <c r="AY1182" s="220" t="s">
        <v>283</v>
      </c>
    </row>
    <row r="1183" s="15" customFormat="1">
      <c r="A1183" s="15"/>
      <c r="B1183" s="235"/>
      <c r="C1183" s="15"/>
      <c r="D1183" s="219" t="s">
        <v>291</v>
      </c>
      <c r="E1183" s="236" t="s">
        <v>1</v>
      </c>
      <c r="F1183" s="237" t="s">
        <v>362</v>
      </c>
      <c r="G1183" s="15"/>
      <c r="H1183" s="236" t="s">
        <v>1</v>
      </c>
      <c r="I1183" s="238"/>
      <c r="J1183" s="15"/>
      <c r="K1183" s="15"/>
      <c r="L1183" s="235"/>
      <c r="M1183" s="239"/>
      <c r="N1183" s="240"/>
      <c r="O1183" s="240"/>
      <c r="P1183" s="240"/>
      <c r="Q1183" s="240"/>
      <c r="R1183" s="240"/>
      <c r="S1183" s="240"/>
      <c r="T1183" s="241"/>
      <c r="U1183" s="15"/>
      <c r="V1183" s="15"/>
      <c r="W1183" s="15"/>
      <c r="X1183" s="15"/>
      <c r="Y1183" s="15"/>
      <c r="Z1183" s="15"/>
      <c r="AA1183" s="15"/>
      <c r="AB1183" s="15"/>
      <c r="AC1183" s="15"/>
      <c r="AD1183" s="15"/>
      <c r="AE1183" s="15"/>
      <c r="AT1183" s="236" t="s">
        <v>291</v>
      </c>
      <c r="AU1183" s="236" t="s">
        <v>87</v>
      </c>
      <c r="AV1183" s="15" t="s">
        <v>82</v>
      </c>
      <c r="AW1183" s="15" t="s">
        <v>31</v>
      </c>
      <c r="AX1183" s="15" t="s">
        <v>75</v>
      </c>
      <c r="AY1183" s="236" t="s">
        <v>283</v>
      </c>
    </row>
    <row r="1184" s="13" customFormat="1">
      <c r="A1184" s="13"/>
      <c r="B1184" s="218"/>
      <c r="C1184" s="13"/>
      <c r="D1184" s="219" t="s">
        <v>291</v>
      </c>
      <c r="E1184" s="220" t="s">
        <v>1</v>
      </c>
      <c r="F1184" s="221" t="s">
        <v>1712</v>
      </c>
      <c r="G1184" s="13"/>
      <c r="H1184" s="222">
        <v>150.91</v>
      </c>
      <c r="I1184" s="223"/>
      <c r="J1184" s="13"/>
      <c r="K1184" s="13"/>
      <c r="L1184" s="218"/>
      <c r="M1184" s="224"/>
      <c r="N1184" s="225"/>
      <c r="O1184" s="225"/>
      <c r="P1184" s="225"/>
      <c r="Q1184" s="225"/>
      <c r="R1184" s="225"/>
      <c r="S1184" s="225"/>
      <c r="T1184" s="226"/>
      <c r="U1184" s="13"/>
      <c r="V1184" s="13"/>
      <c r="W1184" s="13"/>
      <c r="X1184" s="13"/>
      <c r="Y1184" s="13"/>
      <c r="Z1184" s="13"/>
      <c r="AA1184" s="13"/>
      <c r="AB1184" s="13"/>
      <c r="AC1184" s="13"/>
      <c r="AD1184" s="13"/>
      <c r="AE1184" s="13"/>
      <c r="AT1184" s="220" t="s">
        <v>291</v>
      </c>
      <c r="AU1184" s="220" t="s">
        <v>87</v>
      </c>
      <c r="AV1184" s="13" t="s">
        <v>87</v>
      </c>
      <c r="AW1184" s="13" t="s">
        <v>31</v>
      </c>
      <c r="AX1184" s="13" t="s">
        <v>75</v>
      </c>
      <c r="AY1184" s="220" t="s">
        <v>283</v>
      </c>
    </row>
    <row r="1185" s="13" customFormat="1">
      <c r="A1185" s="13"/>
      <c r="B1185" s="218"/>
      <c r="C1185" s="13"/>
      <c r="D1185" s="219" t="s">
        <v>291</v>
      </c>
      <c r="E1185" s="220" t="s">
        <v>1</v>
      </c>
      <c r="F1185" s="221" t="s">
        <v>1713</v>
      </c>
      <c r="G1185" s="13"/>
      <c r="H1185" s="222">
        <v>68.420000000000002</v>
      </c>
      <c r="I1185" s="223"/>
      <c r="J1185" s="13"/>
      <c r="K1185" s="13"/>
      <c r="L1185" s="218"/>
      <c r="M1185" s="224"/>
      <c r="N1185" s="225"/>
      <c r="O1185" s="225"/>
      <c r="P1185" s="225"/>
      <c r="Q1185" s="225"/>
      <c r="R1185" s="225"/>
      <c r="S1185" s="225"/>
      <c r="T1185" s="226"/>
      <c r="U1185" s="13"/>
      <c r="V1185" s="13"/>
      <c r="W1185" s="13"/>
      <c r="X1185" s="13"/>
      <c r="Y1185" s="13"/>
      <c r="Z1185" s="13"/>
      <c r="AA1185" s="13"/>
      <c r="AB1185" s="13"/>
      <c r="AC1185" s="13"/>
      <c r="AD1185" s="13"/>
      <c r="AE1185" s="13"/>
      <c r="AT1185" s="220" t="s">
        <v>291</v>
      </c>
      <c r="AU1185" s="220" t="s">
        <v>87</v>
      </c>
      <c r="AV1185" s="13" t="s">
        <v>87</v>
      </c>
      <c r="AW1185" s="13" t="s">
        <v>31</v>
      </c>
      <c r="AX1185" s="13" t="s">
        <v>75</v>
      </c>
      <c r="AY1185" s="220" t="s">
        <v>283</v>
      </c>
    </row>
    <row r="1186" s="14" customFormat="1">
      <c r="A1186" s="14"/>
      <c r="B1186" s="227"/>
      <c r="C1186" s="14"/>
      <c r="D1186" s="219" t="s">
        <v>291</v>
      </c>
      <c r="E1186" s="228" t="s">
        <v>1</v>
      </c>
      <c r="F1186" s="229" t="s">
        <v>293</v>
      </c>
      <c r="G1186" s="14"/>
      <c r="H1186" s="230">
        <v>1267.4080000000001</v>
      </c>
      <c r="I1186" s="231"/>
      <c r="J1186" s="14"/>
      <c r="K1186" s="14"/>
      <c r="L1186" s="227"/>
      <c r="M1186" s="232"/>
      <c r="N1186" s="233"/>
      <c r="O1186" s="233"/>
      <c r="P1186" s="233"/>
      <c r="Q1186" s="233"/>
      <c r="R1186" s="233"/>
      <c r="S1186" s="233"/>
      <c r="T1186" s="234"/>
      <c r="U1186" s="14"/>
      <c r="V1186" s="14"/>
      <c r="W1186" s="14"/>
      <c r="X1186" s="14"/>
      <c r="Y1186" s="14"/>
      <c r="Z1186" s="14"/>
      <c r="AA1186" s="14"/>
      <c r="AB1186" s="14"/>
      <c r="AC1186" s="14"/>
      <c r="AD1186" s="14"/>
      <c r="AE1186" s="14"/>
      <c r="AT1186" s="228" t="s">
        <v>291</v>
      </c>
      <c r="AU1186" s="228" t="s">
        <v>87</v>
      </c>
      <c r="AV1186" s="14" t="s">
        <v>289</v>
      </c>
      <c r="AW1186" s="14" t="s">
        <v>31</v>
      </c>
      <c r="AX1186" s="14" t="s">
        <v>82</v>
      </c>
      <c r="AY1186" s="228" t="s">
        <v>283</v>
      </c>
    </row>
    <row r="1187" s="2" customFormat="1" ht="24.15" customHeight="1">
      <c r="A1187" s="37"/>
      <c r="B1187" s="168"/>
      <c r="C1187" s="242" t="s">
        <v>1714</v>
      </c>
      <c r="D1187" s="242" t="s">
        <v>582</v>
      </c>
      <c r="E1187" s="243" t="s">
        <v>1715</v>
      </c>
      <c r="F1187" s="244" t="s">
        <v>1716</v>
      </c>
      <c r="G1187" s="245" t="s">
        <v>288</v>
      </c>
      <c r="H1187" s="246">
        <v>1318.104</v>
      </c>
      <c r="I1187" s="247"/>
      <c r="J1187" s="248">
        <f>ROUND(I1187*H1187,2)</f>
        <v>0</v>
      </c>
      <c r="K1187" s="249"/>
      <c r="L1187" s="250"/>
      <c r="M1187" s="251" t="s">
        <v>1</v>
      </c>
      <c r="N1187" s="252" t="s">
        <v>41</v>
      </c>
      <c r="O1187" s="81"/>
      <c r="P1187" s="214">
        <f>O1187*H1187</f>
        <v>0</v>
      </c>
      <c r="Q1187" s="214">
        <v>0.021000000000000001</v>
      </c>
      <c r="R1187" s="214">
        <f>Q1187*H1187</f>
        <v>27.680184000000004</v>
      </c>
      <c r="S1187" s="214">
        <v>0</v>
      </c>
      <c r="T1187" s="215">
        <f>S1187*H1187</f>
        <v>0</v>
      </c>
      <c r="U1187" s="37"/>
      <c r="V1187" s="37"/>
      <c r="W1187" s="37"/>
      <c r="X1187" s="37"/>
      <c r="Y1187" s="37"/>
      <c r="Z1187" s="37"/>
      <c r="AA1187" s="37"/>
      <c r="AB1187" s="37"/>
      <c r="AC1187" s="37"/>
      <c r="AD1187" s="37"/>
      <c r="AE1187" s="37"/>
      <c r="AR1187" s="216" t="s">
        <v>473</v>
      </c>
      <c r="AT1187" s="216" t="s">
        <v>582</v>
      </c>
      <c r="AU1187" s="216" t="s">
        <v>87</v>
      </c>
      <c r="AY1187" s="18" t="s">
        <v>283</v>
      </c>
      <c r="BE1187" s="217">
        <f>IF(N1187="základná",J1187,0)</f>
        <v>0</v>
      </c>
      <c r="BF1187" s="217">
        <f>IF(N1187="znížená",J1187,0)</f>
        <v>0</v>
      </c>
      <c r="BG1187" s="217">
        <f>IF(N1187="zákl. prenesená",J1187,0)</f>
        <v>0</v>
      </c>
      <c r="BH1187" s="217">
        <f>IF(N1187="zníž. prenesená",J1187,0)</f>
        <v>0</v>
      </c>
      <c r="BI1187" s="217">
        <f>IF(N1187="nulová",J1187,0)</f>
        <v>0</v>
      </c>
      <c r="BJ1187" s="18" t="s">
        <v>87</v>
      </c>
      <c r="BK1187" s="217">
        <f>ROUND(I1187*H1187,2)</f>
        <v>0</v>
      </c>
      <c r="BL1187" s="18" t="s">
        <v>358</v>
      </c>
      <c r="BM1187" s="216" t="s">
        <v>1717</v>
      </c>
    </row>
    <row r="1188" s="13" customFormat="1">
      <c r="A1188" s="13"/>
      <c r="B1188" s="218"/>
      <c r="C1188" s="13"/>
      <c r="D1188" s="219" t="s">
        <v>291</v>
      </c>
      <c r="E1188" s="13"/>
      <c r="F1188" s="221" t="s">
        <v>1718</v>
      </c>
      <c r="G1188" s="13"/>
      <c r="H1188" s="222">
        <v>1318.104</v>
      </c>
      <c r="I1188" s="223"/>
      <c r="J1188" s="13"/>
      <c r="K1188" s="13"/>
      <c r="L1188" s="218"/>
      <c r="M1188" s="224"/>
      <c r="N1188" s="225"/>
      <c r="O1188" s="225"/>
      <c r="P1188" s="225"/>
      <c r="Q1188" s="225"/>
      <c r="R1188" s="225"/>
      <c r="S1188" s="225"/>
      <c r="T1188" s="226"/>
      <c r="U1188" s="13"/>
      <c r="V1188" s="13"/>
      <c r="W1188" s="13"/>
      <c r="X1188" s="13"/>
      <c r="Y1188" s="13"/>
      <c r="Z1188" s="13"/>
      <c r="AA1188" s="13"/>
      <c r="AB1188" s="13"/>
      <c r="AC1188" s="13"/>
      <c r="AD1188" s="13"/>
      <c r="AE1188" s="13"/>
      <c r="AT1188" s="220" t="s">
        <v>291</v>
      </c>
      <c r="AU1188" s="220" t="s">
        <v>87</v>
      </c>
      <c r="AV1188" s="13" t="s">
        <v>87</v>
      </c>
      <c r="AW1188" s="13" t="s">
        <v>3</v>
      </c>
      <c r="AX1188" s="13" t="s">
        <v>82</v>
      </c>
      <c r="AY1188" s="220" t="s">
        <v>283</v>
      </c>
    </row>
    <row r="1189" s="2" customFormat="1" ht="24.15" customHeight="1">
      <c r="A1189" s="37"/>
      <c r="B1189" s="168"/>
      <c r="C1189" s="204" t="s">
        <v>1719</v>
      </c>
      <c r="D1189" s="204" t="s">
        <v>285</v>
      </c>
      <c r="E1189" s="205" t="s">
        <v>1720</v>
      </c>
      <c r="F1189" s="206" t="s">
        <v>1721</v>
      </c>
      <c r="G1189" s="207" t="s">
        <v>979</v>
      </c>
      <c r="H1189" s="255"/>
      <c r="I1189" s="209"/>
      <c r="J1189" s="210">
        <f>ROUND(I1189*H1189,2)</f>
        <v>0</v>
      </c>
      <c r="K1189" s="211"/>
      <c r="L1189" s="38"/>
      <c r="M1189" s="212" t="s">
        <v>1</v>
      </c>
      <c r="N1189" s="213" t="s">
        <v>41</v>
      </c>
      <c r="O1189" s="81"/>
      <c r="P1189" s="214">
        <f>O1189*H1189</f>
        <v>0</v>
      </c>
      <c r="Q1189" s="214">
        <v>0</v>
      </c>
      <c r="R1189" s="214">
        <f>Q1189*H1189</f>
        <v>0</v>
      </c>
      <c r="S1189" s="214">
        <v>0</v>
      </c>
      <c r="T1189" s="215">
        <f>S1189*H1189</f>
        <v>0</v>
      </c>
      <c r="U1189" s="37"/>
      <c r="V1189" s="37"/>
      <c r="W1189" s="37"/>
      <c r="X1189" s="37"/>
      <c r="Y1189" s="37"/>
      <c r="Z1189" s="37"/>
      <c r="AA1189" s="37"/>
      <c r="AB1189" s="37"/>
      <c r="AC1189" s="37"/>
      <c r="AD1189" s="37"/>
      <c r="AE1189" s="37"/>
      <c r="AR1189" s="216" t="s">
        <v>358</v>
      </c>
      <c r="AT1189" s="216" t="s">
        <v>285</v>
      </c>
      <c r="AU1189" s="216" t="s">
        <v>87</v>
      </c>
      <c r="AY1189" s="18" t="s">
        <v>283</v>
      </c>
      <c r="BE1189" s="217">
        <f>IF(N1189="základná",J1189,0)</f>
        <v>0</v>
      </c>
      <c r="BF1189" s="217">
        <f>IF(N1189="znížená",J1189,0)</f>
        <v>0</v>
      </c>
      <c r="BG1189" s="217">
        <f>IF(N1189="zákl. prenesená",J1189,0)</f>
        <v>0</v>
      </c>
      <c r="BH1189" s="217">
        <f>IF(N1189="zníž. prenesená",J1189,0)</f>
        <v>0</v>
      </c>
      <c r="BI1189" s="217">
        <f>IF(N1189="nulová",J1189,0)</f>
        <v>0</v>
      </c>
      <c r="BJ1189" s="18" t="s">
        <v>87</v>
      </c>
      <c r="BK1189" s="217">
        <f>ROUND(I1189*H1189,2)</f>
        <v>0</v>
      </c>
      <c r="BL1189" s="18" t="s">
        <v>358</v>
      </c>
      <c r="BM1189" s="216" t="s">
        <v>1722</v>
      </c>
    </row>
    <row r="1190" s="12" customFormat="1" ht="22.8" customHeight="1">
      <c r="A1190" s="12"/>
      <c r="B1190" s="191"/>
      <c r="C1190" s="12"/>
      <c r="D1190" s="192" t="s">
        <v>74</v>
      </c>
      <c r="E1190" s="202" t="s">
        <v>1723</v>
      </c>
      <c r="F1190" s="202" t="s">
        <v>1724</v>
      </c>
      <c r="G1190" s="12"/>
      <c r="H1190" s="12"/>
      <c r="I1190" s="194"/>
      <c r="J1190" s="203">
        <f>BK1190</f>
        <v>0</v>
      </c>
      <c r="K1190" s="12"/>
      <c r="L1190" s="191"/>
      <c r="M1190" s="196"/>
      <c r="N1190" s="197"/>
      <c r="O1190" s="197"/>
      <c r="P1190" s="198">
        <f>SUM(P1191:P1231)</f>
        <v>0</v>
      </c>
      <c r="Q1190" s="197"/>
      <c r="R1190" s="198">
        <f>SUM(R1191:R1231)</f>
        <v>0.13462227960000001</v>
      </c>
      <c r="S1190" s="197"/>
      <c r="T1190" s="199">
        <f>SUM(T1191:T1231)</f>
        <v>0</v>
      </c>
      <c r="U1190" s="12"/>
      <c r="V1190" s="12"/>
      <c r="W1190" s="12"/>
      <c r="X1190" s="12"/>
      <c r="Y1190" s="12"/>
      <c r="Z1190" s="12"/>
      <c r="AA1190" s="12"/>
      <c r="AB1190" s="12"/>
      <c r="AC1190" s="12"/>
      <c r="AD1190" s="12"/>
      <c r="AE1190" s="12"/>
      <c r="AR1190" s="192" t="s">
        <v>87</v>
      </c>
      <c r="AT1190" s="200" t="s">
        <v>74</v>
      </c>
      <c r="AU1190" s="200" t="s">
        <v>82</v>
      </c>
      <c r="AY1190" s="192" t="s">
        <v>283</v>
      </c>
      <c r="BK1190" s="201">
        <f>SUM(BK1191:BK1231)</f>
        <v>0</v>
      </c>
    </row>
    <row r="1191" s="2" customFormat="1" ht="24.15" customHeight="1">
      <c r="A1191" s="37"/>
      <c r="B1191" s="168"/>
      <c r="C1191" s="204" t="s">
        <v>1725</v>
      </c>
      <c r="D1191" s="204" t="s">
        <v>285</v>
      </c>
      <c r="E1191" s="205" t="s">
        <v>1726</v>
      </c>
      <c r="F1191" s="206" t="s">
        <v>1727</v>
      </c>
      <c r="G1191" s="207" t="s">
        <v>288</v>
      </c>
      <c r="H1191" s="208">
        <v>115.74</v>
      </c>
      <c r="I1191" s="209"/>
      <c r="J1191" s="210">
        <f>ROUND(I1191*H1191,2)</f>
        <v>0</v>
      </c>
      <c r="K1191" s="211"/>
      <c r="L1191" s="38"/>
      <c r="M1191" s="212" t="s">
        <v>1</v>
      </c>
      <c r="N1191" s="213" t="s">
        <v>41</v>
      </c>
      <c r="O1191" s="81"/>
      <c r="P1191" s="214">
        <f>O1191*H1191</f>
        <v>0</v>
      </c>
      <c r="Q1191" s="214">
        <v>0.00029999999999999997</v>
      </c>
      <c r="R1191" s="214">
        <f>Q1191*H1191</f>
        <v>0.034721999999999996</v>
      </c>
      <c r="S1191" s="214">
        <v>0</v>
      </c>
      <c r="T1191" s="215">
        <f>S1191*H1191</f>
        <v>0</v>
      </c>
      <c r="U1191" s="37"/>
      <c r="V1191" s="37"/>
      <c r="W1191" s="37"/>
      <c r="X1191" s="37"/>
      <c r="Y1191" s="37"/>
      <c r="Z1191" s="37"/>
      <c r="AA1191" s="37"/>
      <c r="AB1191" s="37"/>
      <c r="AC1191" s="37"/>
      <c r="AD1191" s="37"/>
      <c r="AE1191" s="37"/>
      <c r="AR1191" s="216" t="s">
        <v>358</v>
      </c>
      <c r="AT1191" s="216" t="s">
        <v>285</v>
      </c>
      <c r="AU1191" s="216" t="s">
        <v>87</v>
      </c>
      <c r="AY1191" s="18" t="s">
        <v>283</v>
      </c>
      <c r="BE1191" s="217">
        <f>IF(N1191="základná",J1191,0)</f>
        <v>0</v>
      </c>
      <c r="BF1191" s="217">
        <f>IF(N1191="znížená",J1191,0)</f>
        <v>0</v>
      </c>
      <c r="BG1191" s="217">
        <f>IF(N1191="zákl. prenesená",J1191,0)</f>
        <v>0</v>
      </c>
      <c r="BH1191" s="217">
        <f>IF(N1191="zníž. prenesená",J1191,0)</f>
        <v>0</v>
      </c>
      <c r="BI1191" s="217">
        <f>IF(N1191="nulová",J1191,0)</f>
        <v>0</v>
      </c>
      <c r="BJ1191" s="18" t="s">
        <v>87</v>
      </c>
      <c r="BK1191" s="217">
        <f>ROUND(I1191*H1191,2)</f>
        <v>0</v>
      </c>
      <c r="BL1191" s="18" t="s">
        <v>358</v>
      </c>
      <c r="BM1191" s="216" t="s">
        <v>1728</v>
      </c>
    </row>
    <row r="1192" s="15" customFormat="1">
      <c r="A1192" s="15"/>
      <c r="B1192" s="235"/>
      <c r="C1192" s="15"/>
      <c r="D1192" s="219" t="s">
        <v>291</v>
      </c>
      <c r="E1192" s="236" t="s">
        <v>1</v>
      </c>
      <c r="F1192" s="237" t="s">
        <v>1729</v>
      </c>
      <c r="G1192" s="15"/>
      <c r="H1192" s="236" t="s">
        <v>1</v>
      </c>
      <c r="I1192" s="238"/>
      <c r="J1192" s="15"/>
      <c r="K1192" s="15"/>
      <c r="L1192" s="235"/>
      <c r="M1192" s="239"/>
      <c r="N1192" s="240"/>
      <c r="O1192" s="240"/>
      <c r="P1192" s="240"/>
      <c r="Q1192" s="240"/>
      <c r="R1192" s="240"/>
      <c r="S1192" s="240"/>
      <c r="T1192" s="241"/>
      <c r="U1192" s="15"/>
      <c r="V1192" s="15"/>
      <c r="W1192" s="15"/>
      <c r="X1192" s="15"/>
      <c r="Y1192" s="15"/>
      <c r="Z1192" s="15"/>
      <c r="AA1192" s="15"/>
      <c r="AB1192" s="15"/>
      <c r="AC1192" s="15"/>
      <c r="AD1192" s="15"/>
      <c r="AE1192" s="15"/>
      <c r="AT1192" s="236" t="s">
        <v>291</v>
      </c>
      <c r="AU1192" s="236" t="s">
        <v>87</v>
      </c>
      <c r="AV1192" s="15" t="s">
        <v>82</v>
      </c>
      <c r="AW1192" s="15" t="s">
        <v>31</v>
      </c>
      <c r="AX1192" s="15" t="s">
        <v>75</v>
      </c>
      <c r="AY1192" s="236" t="s">
        <v>283</v>
      </c>
    </row>
    <row r="1193" s="13" customFormat="1">
      <c r="A1193" s="13"/>
      <c r="B1193" s="218"/>
      <c r="C1193" s="13"/>
      <c r="D1193" s="219" t="s">
        <v>291</v>
      </c>
      <c r="E1193" s="220" t="s">
        <v>1</v>
      </c>
      <c r="F1193" s="221" t="s">
        <v>1730</v>
      </c>
      <c r="G1193" s="13"/>
      <c r="H1193" s="222">
        <v>14.94</v>
      </c>
      <c r="I1193" s="223"/>
      <c r="J1193" s="13"/>
      <c r="K1193" s="13"/>
      <c r="L1193" s="218"/>
      <c r="M1193" s="224"/>
      <c r="N1193" s="225"/>
      <c r="O1193" s="225"/>
      <c r="P1193" s="225"/>
      <c r="Q1193" s="225"/>
      <c r="R1193" s="225"/>
      <c r="S1193" s="225"/>
      <c r="T1193" s="226"/>
      <c r="U1193" s="13"/>
      <c r="V1193" s="13"/>
      <c r="W1193" s="13"/>
      <c r="X1193" s="13"/>
      <c r="Y1193" s="13"/>
      <c r="Z1193" s="13"/>
      <c r="AA1193" s="13"/>
      <c r="AB1193" s="13"/>
      <c r="AC1193" s="13"/>
      <c r="AD1193" s="13"/>
      <c r="AE1193" s="13"/>
      <c r="AT1193" s="220" t="s">
        <v>291</v>
      </c>
      <c r="AU1193" s="220" t="s">
        <v>87</v>
      </c>
      <c r="AV1193" s="13" t="s">
        <v>87</v>
      </c>
      <c r="AW1193" s="13" t="s">
        <v>31</v>
      </c>
      <c r="AX1193" s="13" t="s">
        <v>75</v>
      </c>
      <c r="AY1193" s="220" t="s">
        <v>283</v>
      </c>
    </row>
    <row r="1194" s="13" customFormat="1">
      <c r="A1194" s="13"/>
      <c r="B1194" s="218"/>
      <c r="C1194" s="13"/>
      <c r="D1194" s="219" t="s">
        <v>291</v>
      </c>
      <c r="E1194" s="220" t="s">
        <v>1</v>
      </c>
      <c r="F1194" s="221" t="s">
        <v>1731</v>
      </c>
      <c r="G1194" s="13"/>
      <c r="H1194" s="222">
        <v>100.8</v>
      </c>
      <c r="I1194" s="223"/>
      <c r="J1194" s="13"/>
      <c r="K1194" s="13"/>
      <c r="L1194" s="218"/>
      <c r="M1194" s="224"/>
      <c r="N1194" s="225"/>
      <c r="O1194" s="225"/>
      <c r="P1194" s="225"/>
      <c r="Q1194" s="225"/>
      <c r="R1194" s="225"/>
      <c r="S1194" s="225"/>
      <c r="T1194" s="226"/>
      <c r="U1194" s="13"/>
      <c r="V1194" s="13"/>
      <c r="W1194" s="13"/>
      <c r="X1194" s="13"/>
      <c r="Y1194" s="13"/>
      <c r="Z1194" s="13"/>
      <c r="AA1194" s="13"/>
      <c r="AB1194" s="13"/>
      <c r="AC1194" s="13"/>
      <c r="AD1194" s="13"/>
      <c r="AE1194" s="13"/>
      <c r="AT1194" s="220" t="s">
        <v>291</v>
      </c>
      <c r="AU1194" s="220" t="s">
        <v>87</v>
      </c>
      <c r="AV1194" s="13" t="s">
        <v>87</v>
      </c>
      <c r="AW1194" s="13" t="s">
        <v>31</v>
      </c>
      <c r="AX1194" s="13" t="s">
        <v>75</v>
      </c>
      <c r="AY1194" s="220" t="s">
        <v>283</v>
      </c>
    </row>
    <row r="1195" s="14" customFormat="1">
      <c r="A1195" s="14"/>
      <c r="B1195" s="227"/>
      <c r="C1195" s="14"/>
      <c r="D1195" s="219" t="s">
        <v>291</v>
      </c>
      <c r="E1195" s="228" t="s">
        <v>1</v>
      </c>
      <c r="F1195" s="229" t="s">
        <v>293</v>
      </c>
      <c r="G1195" s="14"/>
      <c r="H1195" s="230">
        <v>115.74</v>
      </c>
      <c r="I1195" s="231"/>
      <c r="J1195" s="14"/>
      <c r="K1195" s="14"/>
      <c r="L1195" s="227"/>
      <c r="M1195" s="232"/>
      <c r="N1195" s="233"/>
      <c r="O1195" s="233"/>
      <c r="P1195" s="233"/>
      <c r="Q1195" s="233"/>
      <c r="R1195" s="233"/>
      <c r="S1195" s="233"/>
      <c r="T1195" s="234"/>
      <c r="U1195" s="14"/>
      <c r="V1195" s="14"/>
      <c r="W1195" s="14"/>
      <c r="X1195" s="14"/>
      <c r="Y1195" s="14"/>
      <c r="Z1195" s="14"/>
      <c r="AA1195" s="14"/>
      <c r="AB1195" s="14"/>
      <c r="AC1195" s="14"/>
      <c r="AD1195" s="14"/>
      <c r="AE1195" s="14"/>
      <c r="AT1195" s="228" t="s">
        <v>291</v>
      </c>
      <c r="AU1195" s="228" t="s">
        <v>87</v>
      </c>
      <c r="AV1195" s="14" t="s">
        <v>289</v>
      </c>
      <c r="AW1195" s="14" t="s">
        <v>31</v>
      </c>
      <c r="AX1195" s="14" t="s">
        <v>82</v>
      </c>
      <c r="AY1195" s="228" t="s">
        <v>283</v>
      </c>
    </row>
    <row r="1196" s="2" customFormat="1" ht="24.15" customHeight="1">
      <c r="A1196" s="37"/>
      <c r="B1196" s="168"/>
      <c r="C1196" s="204" t="s">
        <v>1732</v>
      </c>
      <c r="D1196" s="204" t="s">
        <v>285</v>
      </c>
      <c r="E1196" s="205" t="s">
        <v>1733</v>
      </c>
      <c r="F1196" s="206" t="s">
        <v>1734</v>
      </c>
      <c r="G1196" s="207" t="s">
        <v>288</v>
      </c>
      <c r="H1196" s="208">
        <v>413.94</v>
      </c>
      <c r="I1196" s="209"/>
      <c r="J1196" s="210">
        <f>ROUND(I1196*H1196,2)</f>
        <v>0</v>
      </c>
      <c r="K1196" s="211"/>
      <c r="L1196" s="38"/>
      <c r="M1196" s="212" t="s">
        <v>1</v>
      </c>
      <c r="N1196" s="213" t="s">
        <v>41</v>
      </c>
      <c r="O1196" s="81"/>
      <c r="P1196" s="214">
        <f>O1196*H1196</f>
        <v>0</v>
      </c>
      <c r="Q1196" s="214">
        <v>0.00016000000000000001</v>
      </c>
      <c r="R1196" s="214">
        <f>Q1196*H1196</f>
        <v>0.066230400000000009</v>
      </c>
      <c r="S1196" s="214">
        <v>0</v>
      </c>
      <c r="T1196" s="215">
        <f>S1196*H1196</f>
        <v>0</v>
      </c>
      <c r="U1196" s="37"/>
      <c r="V1196" s="37"/>
      <c r="W1196" s="37"/>
      <c r="X1196" s="37"/>
      <c r="Y1196" s="37"/>
      <c r="Z1196" s="37"/>
      <c r="AA1196" s="37"/>
      <c r="AB1196" s="37"/>
      <c r="AC1196" s="37"/>
      <c r="AD1196" s="37"/>
      <c r="AE1196" s="37"/>
      <c r="AR1196" s="216" t="s">
        <v>358</v>
      </c>
      <c r="AT1196" s="216" t="s">
        <v>285</v>
      </c>
      <c r="AU1196" s="216" t="s">
        <v>87</v>
      </c>
      <c r="AY1196" s="18" t="s">
        <v>283</v>
      </c>
      <c r="BE1196" s="217">
        <f>IF(N1196="základná",J1196,0)</f>
        <v>0</v>
      </c>
      <c r="BF1196" s="217">
        <f>IF(N1196="znížená",J1196,0)</f>
        <v>0</v>
      </c>
      <c r="BG1196" s="217">
        <f>IF(N1196="zákl. prenesená",J1196,0)</f>
        <v>0</v>
      </c>
      <c r="BH1196" s="217">
        <f>IF(N1196="zníž. prenesená",J1196,0)</f>
        <v>0</v>
      </c>
      <c r="BI1196" s="217">
        <f>IF(N1196="nulová",J1196,0)</f>
        <v>0</v>
      </c>
      <c r="BJ1196" s="18" t="s">
        <v>87</v>
      </c>
      <c r="BK1196" s="217">
        <f>ROUND(I1196*H1196,2)</f>
        <v>0</v>
      </c>
      <c r="BL1196" s="18" t="s">
        <v>358</v>
      </c>
      <c r="BM1196" s="216" t="s">
        <v>1735</v>
      </c>
    </row>
    <row r="1197" s="13" customFormat="1">
      <c r="A1197" s="13"/>
      <c r="B1197" s="218"/>
      <c r="C1197" s="13"/>
      <c r="D1197" s="219" t="s">
        <v>291</v>
      </c>
      <c r="E1197" s="220" t="s">
        <v>1</v>
      </c>
      <c r="F1197" s="221" t="s">
        <v>1736</v>
      </c>
      <c r="G1197" s="13"/>
      <c r="H1197" s="222">
        <v>201.59999999999999</v>
      </c>
      <c r="I1197" s="223"/>
      <c r="J1197" s="13"/>
      <c r="K1197" s="13"/>
      <c r="L1197" s="218"/>
      <c r="M1197" s="224"/>
      <c r="N1197" s="225"/>
      <c r="O1197" s="225"/>
      <c r="P1197" s="225"/>
      <c r="Q1197" s="225"/>
      <c r="R1197" s="225"/>
      <c r="S1197" s="225"/>
      <c r="T1197" s="226"/>
      <c r="U1197" s="13"/>
      <c r="V1197" s="13"/>
      <c r="W1197" s="13"/>
      <c r="X1197" s="13"/>
      <c r="Y1197" s="13"/>
      <c r="Z1197" s="13"/>
      <c r="AA1197" s="13"/>
      <c r="AB1197" s="13"/>
      <c r="AC1197" s="13"/>
      <c r="AD1197" s="13"/>
      <c r="AE1197" s="13"/>
      <c r="AT1197" s="220" t="s">
        <v>291</v>
      </c>
      <c r="AU1197" s="220" t="s">
        <v>87</v>
      </c>
      <c r="AV1197" s="13" t="s">
        <v>87</v>
      </c>
      <c r="AW1197" s="13" t="s">
        <v>31</v>
      </c>
      <c r="AX1197" s="13" t="s">
        <v>75</v>
      </c>
      <c r="AY1197" s="220" t="s">
        <v>283</v>
      </c>
    </row>
    <row r="1198" s="15" customFormat="1">
      <c r="A1198" s="15"/>
      <c r="B1198" s="235"/>
      <c r="C1198" s="15"/>
      <c r="D1198" s="219" t="s">
        <v>291</v>
      </c>
      <c r="E1198" s="236" t="s">
        <v>1</v>
      </c>
      <c r="F1198" s="237" t="s">
        <v>1737</v>
      </c>
      <c r="G1198" s="15"/>
      <c r="H1198" s="236" t="s">
        <v>1</v>
      </c>
      <c r="I1198" s="238"/>
      <c r="J1198" s="15"/>
      <c r="K1198" s="15"/>
      <c r="L1198" s="235"/>
      <c r="M1198" s="239"/>
      <c r="N1198" s="240"/>
      <c r="O1198" s="240"/>
      <c r="P1198" s="240"/>
      <c r="Q1198" s="240"/>
      <c r="R1198" s="240"/>
      <c r="S1198" s="240"/>
      <c r="T1198" s="241"/>
      <c r="U1198" s="15"/>
      <c r="V1198" s="15"/>
      <c r="W1198" s="15"/>
      <c r="X1198" s="15"/>
      <c r="Y1198" s="15"/>
      <c r="Z1198" s="15"/>
      <c r="AA1198" s="15"/>
      <c r="AB1198" s="15"/>
      <c r="AC1198" s="15"/>
      <c r="AD1198" s="15"/>
      <c r="AE1198" s="15"/>
      <c r="AT1198" s="236" t="s">
        <v>291</v>
      </c>
      <c r="AU1198" s="236" t="s">
        <v>87</v>
      </c>
      <c r="AV1198" s="15" t="s">
        <v>82</v>
      </c>
      <c r="AW1198" s="15" t="s">
        <v>31</v>
      </c>
      <c r="AX1198" s="15" t="s">
        <v>75</v>
      </c>
      <c r="AY1198" s="236" t="s">
        <v>283</v>
      </c>
    </row>
    <row r="1199" s="13" customFormat="1">
      <c r="A1199" s="13"/>
      <c r="B1199" s="218"/>
      <c r="C1199" s="13"/>
      <c r="D1199" s="219" t="s">
        <v>291</v>
      </c>
      <c r="E1199" s="220" t="s">
        <v>1</v>
      </c>
      <c r="F1199" s="221" t="s">
        <v>1738</v>
      </c>
      <c r="G1199" s="13"/>
      <c r="H1199" s="222">
        <v>3.6000000000000001</v>
      </c>
      <c r="I1199" s="223"/>
      <c r="J1199" s="13"/>
      <c r="K1199" s="13"/>
      <c r="L1199" s="218"/>
      <c r="M1199" s="224"/>
      <c r="N1199" s="225"/>
      <c r="O1199" s="225"/>
      <c r="P1199" s="225"/>
      <c r="Q1199" s="225"/>
      <c r="R1199" s="225"/>
      <c r="S1199" s="225"/>
      <c r="T1199" s="226"/>
      <c r="U1199" s="13"/>
      <c r="V1199" s="13"/>
      <c r="W1199" s="13"/>
      <c r="X1199" s="13"/>
      <c r="Y1199" s="13"/>
      <c r="Z1199" s="13"/>
      <c r="AA1199" s="13"/>
      <c r="AB1199" s="13"/>
      <c r="AC1199" s="13"/>
      <c r="AD1199" s="13"/>
      <c r="AE1199" s="13"/>
      <c r="AT1199" s="220" t="s">
        <v>291</v>
      </c>
      <c r="AU1199" s="220" t="s">
        <v>87</v>
      </c>
      <c r="AV1199" s="13" t="s">
        <v>87</v>
      </c>
      <c r="AW1199" s="13" t="s">
        <v>31</v>
      </c>
      <c r="AX1199" s="13" t="s">
        <v>75</v>
      </c>
      <c r="AY1199" s="220" t="s">
        <v>283</v>
      </c>
    </row>
    <row r="1200" s="13" customFormat="1">
      <c r="A1200" s="13"/>
      <c r="B1200" s="218"/>
      <c r="C1200" s="13"/>
      <c r="D1200" s="219" t="s">
        <v>291</v>
      </c>
      <c r="E1200" s="220" t="s">
        <v>1</v>
      </c>
      <c r="F1200" s="221" t="s">
        <v>1739</v>
      </c>
      <c r="G1200" s="13"/>
      <c r="H1200" s="222">
        <v>9.5039999999999996</v>
      </c>
      <c r="I1200" s="223"/>
      <c r="J1200" s="13"/>
      <c r="K1200" s="13"/>
      <c r="L1200" s="218"/>
      <c r="M1200" s="224"/>
      <c r="N1200" s="225"/>
      <c r="O1200" s="225"/>
      <c r="P1200" s="225"/>
      <c r="Q1200" s="225"/>
      <c r="R1200" s="225"/>
      <c r="S1200" s="225"/>
      <c r="T1200" s="226"/>
      <c r="U1200" s="13"/>
      <c r="V1200" s="13"/>
      <c r="W1200" s="13"/>
      <c r="X1200" s="13"/>
      <c r="Y1200" s="13"/>
      <c r="Z1200" s="13"/>
      <c r="AA1200" s="13"/>
      <c r="AB1200" s="13"/>
      <c r="AC1200" s="13"/>
      <c r="AD1200" s="13"/>
      <c r="AE1200" s="13"/>
      <c r="AT1200" s="220" t="s">
        <v>291</v>
      </c>
      <c r="AU1200" s="220" t="s">
        <v>87</v>
      </c>
      <c r="AV1200" s="13" t="s">
        <v>87</v>
      </c>
      <c r="AW1200" s="13" t="s">
        <v>31</v>
      </c>
      <c r="AX1200" s="13" t="s">
        <v>75</v>
      </c>
      <c r="AY1200" s="220" t="s">
        <v>283</v>
      </c>
    </row>
    <row r="1201" s="13" customFormat="1">
      <c r="A1201" s="13"/>
      <c r="B1201" s="218"/>
      <c r="C1201" s="13"/>
      <c r="D1201" s="219" t="s">
        <v>291</v>
      </c>
      <c r="E1201" s="220" t="s">
        <v>1</v>
      </c>
      <c r="F1201" s="221" t="s">
        <v>1740</v>
      </c>
      <c r="G1201" s="13"/>
      <c r="H1201" s="222">
        <v>9.5039999999999996</v>
      </c>
      <c r="I1201" s="223"/>
      <c r="J1201" s="13"/>
      <c r="K1201" s="13"/>
      <c r="L1201" s="218"/>
      <c r="M1201" s="224"/>
      <c r="N1201" s="225"/>
      <c r="O1201" s="225"/>
      <c r="P1201" s="225"/>
      <c r="Q1201" s="225"/>
      <c r="R1201" s="225"/>
      <c r="S1201" s="225"/>
      <c r="T1201" s="226"/>
      <c r="U1201" s="13"/>
      <c r="V1201" s="13"/>
      <c r="W1201" s="13"/>
      <c r="X1201" s="13"/>
      <c r="Y1201" s="13"/>
      <c r="Z1201" s="13"/>
      <c r="AA1201" s="13"/>
      <c r="AB1201" s="13"/>
      <c r="AC1201" s="13"/>
      <c r="AD1201" s="13"/>
      <c r="AE1201" s="13"/>
      <c r="AT1201" s="220" t="s">
        <v>291</v>
      </c>
      <c r="AU1201" s="220" t="s">
        <v>87</v>
      </c>
      <c r="AV1201" s="13" t="s">
        <v>87</v>
      </c>
      <c r="AW1201" s="13" t="s">
        <v>31</v>
      </c>
      <c r="AX1201" s="13" t="s">
        <v>75</v>
      </c>
      <c r="AY1201" s="220" t="s">
        <v>283</v>
      </c>
    </row>
    <row r="1202" s="13" customFormat="1">
      <c r="A1202" s="13"/>
      <c r="B1202" s="218"/>
      <c r="C1202" s="13"/>
      <c r="D1202" s="219" t="s">
        <v>291</v>
      </c>
      <c r="E1202" s="220" t="s">
        <v>1</v>
      </c>
      <c r="F1202" s="221" t="s">
        <v>1741</v>
      </c>
      <c r="G1202" s="13"/>
      <c r="H1202" s="222">
        <v>3.6000000000000001</v>
      </c>
      <c r="I1202" s="223"/>
      <c r="J1202" s="13"/>
      <c r="K1202" s="13"/>
      <c r="L1202" s="218"/>
      <c r="M1202" s="224"/>
      <c r="N1202" s="225"/>
      <c r="O1202" s="225"/>
      <c r="P1202" s="225"/>
      <c r="Q1202" s="225"/>
      <c r="R1202" s="225"/>
      <c r="S1202" s="225"/>
      <c r="T1202" s="226"/>
      <c r="U1202" s="13"/>
      <c r="V1202" s="13"/>
      <c r="W1202" s="13"/>
      <c r="X1202" s="13"/>
      <c r="Y1202" s="13"/>
      <c r="Z1202" s="13"/>
      <c r="AA1202" s="13"/>
      <c r="AB1202" s="13"/>
      <c r="AC1202" s="13"/>
      <c r="AD1202" s="13"/>
      <c r="AE1202" s="13"/>
      <c r="AT1202" s="220" t="s">
        <v>291</v>
      </c>
      <c r="AU1202" s="220" t="s">
        <v>87</v>
      </c>
      <c r="AV1202" s="13" t="s">
        <v>87</v>
      </c>
      <c r="AW1202" s="13" t="s">
        <v>31</v>
      </c>
      <c r="AX1202" s="13" t="s">
        <v>75</v>
      </c>
      <c r="AY1202" s="220" t="s">
        <v>283</v>
      </c>
    </row>
    <row r="1203" s="15" customFormat="1">
      <c r="A1203" s="15"/>
      <c r="B1203" s="235"/>
      <c r="C1203" s="15"/>
      <c r="D1203" s="219" t="s">
        <v>291</v>
      </c>
      <c r="E1203" s="236" t="s">
        <v>1</v>
      </c>
      <c r="F1203" s="237" t="s">
        <v>1742</v>
      </c>
      <c r="G1203" s="15"/>
      <c r="H1203" s="236" t="s">
        <v>1</v>
      </c>
      <c r="I1203" s="238"/>
      <c r="J1203" s="15"/>
      <c r="K1203" s="15"/>
      <c r="L1203" s="235"/>
      <c r="M1203" s="239"/>
      <c r="N1203" s="240"/>
      <c r="O1203" s="240"/>
      <c r="P1203" s="240"/>
      <c r="Q1203" s="240"/>
      <c r="R1203" s="240"/>
      <c r="S1203" s="240"/>
      <c r="T1203" s="241"/>
      <c r="U1203" s="15"/>
      <c r="V1203" s="15"/>
      <c r="W1203" s="15"/>
      <c r="X1203" s="15"/>
      <c r="Y1203" s="15"/>
      <c r="Z1203" s="15"/>
      <c r="AA1203" s="15"/>
      <c r="AB1203" s="15"/>
      <c r="AC1203" s="15"/>
      <c r="AD1203" s="15"/>
      <c r="AE1203" s="15"/>
      <c r="AT1203" s="236" t="s">
        <v>291</v>
      </c>
      <c r="AU1203" s="236" t="s">
        <v>87</v>
      </c>
      <c r="AV1203" s="15" t="s">
        <v>82</v>
      </c>
      <c r="AW1203" s="15" t="s">
        <v>31</v>
      </c>
      <c r="AX1203" s="15" t="s">
        <v>75</v>
      </c>
      <c r="AY1203" s="236" t="s">
        <v>283</v>
      </c>
    </row>
    <row r="1204" s="13" customFormat="1">
      <c r="A1204" s="13"/>
      <c r="B1204" s="218"/>
      <c r="C1204" s="13"/>
      <c r="D1204" s="219" t="s">
        <v>291</v>
      </c>
      <c r="E1204" s="220" t="s">
        <v>1</v>
      </c>
      <c r="F1204" s="221" t="s">
        <v>1743</v>
      </c>
      <c r="G1204" s="13"/>
      <c r="H1204" s="222">
        <v>59.020000000000003</v>
      </c>
      <c r="I1204" s="223"/>
      <c r="J1204" s="13"/>
      <c r="K1204" s="13"/>
      <c r="L1204" s="218"/>
      <c r="M1204" s="224"/>
      <c r="N1204" s="225"/>
      <c r="O1204" s="225"/>
      <c r="P1204" s="225"/>
      <c r="Q1204" s="225"/>
      <c r="R1204" s="225"/>
      <c r="S1204" s="225"/>
      <c r="T1204" s="226"/>
      <c r="U1204" s="13"/>
      <c r="V1204" s="13"/>
      <c r="W1204" s="13"/>
      <c r="X1204" s="13"/>
      <c r="Y1204" s="13"/>
      <c r="Z1204" s="13"/>
      <c r="AA1204" s="13"/>
      <c r="AB1204" s="13"/>
      <c r="AC1204" s="13"/>
      <c r="AD1204" s="13"/>
      <c r="AE1204" s="13"/>
      <c r="AT1204" s="220" t="s">
        <v>291</v>
      </c>
      <c r="AU1204" s="220" t="s">
        <v>87</v>
      </c>
      <c r="AV1204" s="13" t="s">
        <v>87</v>
      </c>
      <c r="AW1204" s="13" t="s">
        <v>31</v>
      </c>
      <c r="AX1204" s="13" t="s">
        <v>75</v>
      </c>
      <c r="AY1204" s="220" t="s">
        <v>283</v>
      </c>
    </row>
    <row r="1205" s="13" customFormat="1">
      <c r="A1205" s="13"/>
      <c r="B1205" s="218"/>
      <c r="C1205" s="13"/>
      <c r="D1205" s="219" t="s">
        <v>291</v>
      </c>
      <c r="E1205" s="220" t="s">
        <v>1</v>
      </c>
      <c r="F1205" s="221" t="s">
        <v>1744</v>
      </c>
      <c r="G1205" s="13"/>
      <c r="H1205" s="222">
        <v>126.084</v>
      </c>
      <c r="I1205" s="223"/>
      <c r="J1205" s="13"/>
      <c r="K1205" s="13"/>
      <c r="L1205" s="218"/>
      <c r="M1205" s="224"/>
      <c r="N1205" s="225"/>
      <c r="O1205" s="225"/>
      <c r="P1205" s="225"/>
      <c r="Q1205" s="225"/>
      <c r="R1205" s="225"/>
      <c r="S1205" s="225"/>
      <c r="T1205" s="226"/>
      <c r="U1205" s="13"/>
      <c r="V1205" s="13"/>
      <c r="W1205" s="13"/>
      <c r="X1205" s="13"/>
      <c r="Y1205" s="13"/>
      <c r="Z1205" s="13"/>
      <c r="AA1205" s="13"/>
      <c r="AB1205" s="13"/>
      <c r="AC1205" s="13"/>
      <c r="AD1205" s="13"/>
      <c r="AE1205" s="13"/>
      <c r="AT1205" s="220" t="s">
        <v>291</v>
      </c>
      <c r="AU1205" s="220" t="s">
        <v>87</v>
      </c>
      <c r="AV1205" s="13" t="s">
        <v>87</v>
      </c>
      <c r="AW1205" s="13" t="s">
        <v>31</v>
      </c>
      <c r="AX1205" s="13" t="s">
        <v>75</v>
      </c>
      <c r="AY1205" s="220" t="s">
        <v>283</v>
      </c>
    </row>
    <row r="1206" s="13" customFormat="1">
      <c r="A1206" s="13"/>
      <c r="B1206" s="218"/>
      <c r="C1206" s="13"/>
      <c r="D1206" s="219" t="s">
        <v>291</v>
      </c>
      <c r="E1206" s="220" t="s">
        <v>1</v>
      </c>
      <c r="F1206" s="221" t="s">
        <v>1745</v>
      </c>
      <c r="G1206" s="13"/>
      <c r="H1206" s="222">
        <v>1.028</v>
      </c>
      <c r="I1206" s="223"/>
      <c r="J1206" s="13"/>
      <c r="K1206" s="13"/>
      <c r="L1206" s="218"/>
      <c r="M1206" s="224"/>
      <c r="N1206" s="225"/>
      <c r="O1206" s="225"/>
      <c r="P1206" s="225"/>
      <c r="Q1206" s="225"/>
      <c r="R1206" s="225"/>
      <c r="S1206" s="225"/>
      <c r="T1206" s="226"/>
      <c r="U1206" s="13"/>
      <c r="V1206" s="13"/>
      <c r="W1206" s="13"/>
      <c r="X1206" s="13"/>
      <c r="Y1206" s="13"/>
      <c r="Z1206" s="13"/>
      <c r="AA1206" s="13"/>
      <c r="AB1206" s="13"/>
      <c r="AC1206" s="13"/>
      <c r="AD1206" s="13"/>
      <c r="AE1206" s="13"/>
      <c r="AT1206" s="220" t="s">
        <v>291</v>
      </c>
      <c r="AU1206" s="220" t="s">
        <v>87</v>
      </c>
      <c r="AV1206" s="13" t="s">
        <v>87</v>
      </c>
      <c r="AW1206" s="13" t="s">
        <v>31</v>
      </c>
      <c r="AX1206" s="13" t="s">
        <v>75</v>
      </c>
      <c r="AY1206" s="220" t="s">
        <v>283</v>
      </c>
    </row>
    <row r="1207" s="14" customFormat="1">
      <c r="A1207" s="14"/>
      <c r="B1207" s="227"/>
      <c r="C1207" s="14"/>
      <c r="D1207" s="219" t="s">
        <v>291</v>
      </c>
      <c r="E1207" s="228" t="s">
        <v>1</v>
      </c>
      <c r="F1207" s="229" t="s">
        <v>293</v>
      </c>
      <c r="G1207" s="14"/>
      <c r="H1207" s="230">
        <v>413.94</v>
      </c>
      <c r="I1207" s="231"/>
      <c r="J1207" s="14"/>
      <c r="K1207" s="14"/>
      <c r="L1207" s="227"/>
      <c r="M1207" s="232"/>
      <c r="N1207" s="233"/>
      <c r="O1207" s="233"/>
      <c r="P1207" s="233"/>
      <c r="Q1207" s="233"/>
      <c r="R1207" s="233"/>
      <c r="S1207" s="233"/>
      <c r="T1207" s="234"/>
      <c r="U1207" s="14"/>
      <c r="V1207" s="14"/>
      <c r="W1207" s="14"/>
      <c r="X1207" s="14"/>
      <c r="Y1207" s="14"/>
      <c r="Z1207" s="14"/>
      <c r="AA1207" s="14"/>
      <c r="AB1207" s="14"/>
      <c r="AC1207" s="14"/>
      <c r="AD1207" s="14"/>
      <c r="AE1207" s="14"/>
      <c r="AT1207" s="228" t="s">
        <v>291</v>
      </c>
      <c r="AU1207" s="228" t="s">
        <v>87</v>
      </c>
      <c r="AV1207" s="14" t="s">
        <v>289</v>
      </c>
      <c r="AW1207" s="14" t="s">
        <v>31</v>
      </c>
      <c r="AX1207" s="14" t="s">
        <v>82</v>
      </c>
      <c r="AY1207" s="228" t="s">
        <v>283</v>
      </c>
    </row>
    <row r="1208" s="2" customFormat="1" ht="24.15" customHeight="1">
      <c r="A1208" s="37"/>
      <c r="B1208" s="168"/>
      <c r="C1208" s="204" t="s">
        <v>1746</v>
      </c>
      <c r="D1208" s="204" t="s">
        <v>285</v>
      </c>
      <c r="E1208" s="205" t="s">
        <v>1747</v>
      </c>
      <c r="F1208" s="206" t="s">
        <v>1748</v>
      </c>
      <c r="G1208" s="207" t="s">
        <v>288</v>
      </c>
      <c r="H1208" s="208">
        <v>413.94</v>
      </c>
      <c r="I1208" s="209"/>
      <c r="J1208" s="210">
        <f>ROUND(I1208*H1208,2)</f>
        <v>0</v>
      </c>
      <c r="K1208" s="211"/>
      <c r="L1208" s="38"/>
      <c r="M1208" s="212" t="s">
        <v>1</v>
      </c>
      <c r="N1208" s="213" t="s">
        <v>41</v>
      </c>
      <c r="O1208" s="81"/>
      <c r="P1208" s="214">
        <f>O1208*H1208</f>
        <v>0</v>
      </c>
      <c r="Q1208" s="214">
        <v>8.1340000000000004E-05</v>
      </c>
      <c r="R1208" s="214">
        <f>Q1208*H1208</f>
        <v>0.033669879600000001</v>
      </c>
      <c r="S1208" s="214">
        <v>0</v>
      </c>
      <c r="T1208" s="215">
        <f>S1208*H1208</f>
        <v>0</v>
      </c>
      <c r="U1208" s="37"/>
      <c r="V1208" s="37"/>
      <c r="W1208" s="37"/>
      <c r="X1208" s="37"/>
      <c r="Y1208" s="37"/>
      <c r="Z1208" s="37"/>
      <c r="AA1208" s="37"/>
      <c r="AB1208" s="37"/>
      <c r="AC1208" s="37"/>
      <c r="AD1208" s="37"/>
      <c r="AE1208" s="37"/>
      <c r="AR1208" s="216" t="s">
        <v>358</v>
      </c>
      <c r="AT1208" s="216" t="s">
        <v>285</v>
      </c>
      <c r="AU1208" s="216" t="s">
        <v>87</v>
      </c>
      <c r="AY1208" s="18" t="s">
        <v>283</v>
      </c>
      <c r="BE1208" s="217">
        <f>IF(N1208="základná",J1208,0)</f>
        <v>0</v>
      </c>
      <c r="BF1208" s="217">
        <f>IF(N1208="znížená",J1208,0)</f>
        <v>0</v>
      </c>
      <c r="BG1208" s="217">
        <f>IF(N1208="zákl. prenesená",J1208,0)</f>
        <v>0</v>
      </c>
      <c r="BH1208" s="217">
        <f>IF(N1208="zníž. prenesená",J1208,0)</f>
        <v>0</v>
      </c>
      <c r="BI1208" s="217">
        <f>IF(N1208="nulová",J1208,0)</f>
        <v>0</v>
      </c>
      <c r="BJ1208" s="18" t="s">
        <v>87</v>
      </c>
      <c r="BK1208" s="217">
        <f>ROUND(I1208*H1208,2)</f>
        <v>0</v>
      </c>
      <c r="BL1208" s="18" t="s">
        <v>358</v>
      </c>
      <c r="BM1208" s="216" t="s">
        <v>1749</v>
      </c>
    </row>
    <row r="1209" s="2" customFormat="1" ht="24.15" customHeight="1">
      <c r="A1209" s="37"/>
      <c r="B1209" s="168"/>
      <c r="C1209" s="204" t="s">
        <v>1750</v>
      </c>
      <c r="D1209" s="204" t="s">
        <v>285</v>
      </c>
      <c r="E1209" s="205" t="s">
        <v>1751</v>
      </c>
      <c r="F1209" s="206" t="s">
        <v>1752</v>
      </c>
      <c r="G1209" s="207" t="s">
        <v>288</v>
      </c>
      <c r="H1209" s="208">
        <v>1236.49</v>
      </c>
      <c r="I1209" s="209"/>
      <c r="J1209" s="210">
        <f>ROUND(I1209*H1209,2)</f>
        <v>0</v>
      </c>
      <c r="K1209" s="211"/>
      <c r="L1209" s="38"/>
      <c r="M1209" s="212" t="s">
        <v>1</v>
      </c>
      <c r="N1209" s="213" t="s">
        <v>41</v>
      </c>
      <c r="O1209" s="81"/>
      <c r="P1209" s="214">
        <f>O1209*H1209</f>
        <v>0</v>
      </c>
      <c r="Q1209" s="214">
        <v>0</v>
      </c>
      <c r="R1209" s="214">
        <f>Q1209*H1209</f>
        <v>0</v>
      </c>
      <c r="S1209" s="214">
        <v>0</v>
      </c>
      <c r="T1209" s="215">
        <f>S1209*H1209</f>
        <v>0</v>
      </c>
      <c r="U1209" s="37"/>
      <c r="V1209" s="37"/>
      <c r="W1209" s="37"/>
      <c r="X1209" s="37"/>
      <c r="Y1209" s="37"/>
      <c r="Z1209" s="37"/>
      <c r="AA1209" s="37"/>
      <c r="AB1209" s="37"/>
      <c r="AC1209" s="37"/>
      <c r="AD1209" s="37"/>
      <c r="AE1209" s="37"/>
      <c r="AR1209" s="216" t="s">
        <v>358</v>
      </c>
      <c r="AT1209" s="216" t="s">
        <v>285</v>
      </c>
      <c r="AU1209" s="216" t="s">
        <v>87</v>
      </c>
      <c r="AY1209" s="18" t="s">
        <v>283</v>
      </c>
      <c r="BE1209" s="217">
        <f>IF(N1209="základná",J1209,0)</f>
        <v>0</v>
      </c>
      <c r="BF1209" s="217">
        <f>IF(N1209="znížená",J1209,0)</f>
        <v>0</v>
      </c>
      <c r="BG1209" s="217">
        <f>IF(N1209="zákl. prenesená",J1209,0)</f>
        <v>0</v>
      </c>
      <c r="BH1209" s="217">
        <f>IF(N1209="zníž. prenesená",J1209,0)</f>
        <v>0</v>
      </c>
      <c r="BI1209" s="217">
        <f>IF(N1209="nulová",J1209,0)</f>
        <v>0</v>
      </c>
      <c r="BJ1209" s="18" t="s">
        <v>87</v>
      </c>
      <c r="BK1209" s="217">
        <f>ROUND(I1209*H1209,2)</f>
        <v>0</v>
      </c>
      <c r="BL1209" s="18" t="s">
        <v>358</v>
      </c>
      <c r="BM1209" s="216" t="s">
        <v>1753</v>
      </c>
    </row>
    <row r="1210" s="15" customFormat="1">
      <c r="A1210" s="15"/>
      <c r="B1210" s="235"/>
      <c r="C1210" s="15"/>
      <c r="D1210" s="219" t="s">
        <v>291</v>
      </c>
      <c r="E1210" s="236" t="s">
        <v>1</v>
      </c>
      <c r="F1210" s="237" t="s">
        <v>706</v>
      </c>
      <c r="G1210" s="15"/>
      <c r="H1210" s="236" t="s">
        <v>1</v>
      </c>
      <c r="I1210" s="238"/>
      <c r="J1210" s="15"/>
      <c r="K1210" s="15"/>
      <c r="L1210" s="235"/>
      <c r="M1210" s="239"/>
      <c r="N1210" s="240"/>
      <c r="O1210" s="240"/>
      <c r="P1210" s="240"/>
      <c r="Q1210" s="240"/>
      <c r="R1210" s="240"/>
      <c r="S1210" s="240"/>
      <c r="T1210" s="241"/>
      <c r="U1210" s="15"/>
      <c r="V1210" s="15"/>
      <c r="W1210" s="15"/>
      <c r="X1210" s="15"/>
      <c r="Y1210" s="15"/>
      <c r="Z1210" s="15"/>
      <c r="AA1210" s="15"/>
      <c r="AB1210" s="15"/>
      <c r="AC1210" s="15"/>
      <c r="AD1210" s="15"/>
      <c r="AE1210" s="15"/>
      <c r="AT1210" s="236" t="s">
        <v>291</v>
      </c>
      <c r="AU1210" s="236" t="s">
        <v>87</v>
      </c>
      <c r="AV1210" s="15" t="s">
        <v>82</v>
      </c>
      <c r="AW1210" s="15" t="s">
        <v>31</v>
      </c>
      <c r="AX1210" s="15" t="s">
        <v>75</v>
      </c>
      <c r="AY1210" s="236" t="s">
        <v>283</v>
      </c>
    </row>
    <row r="1211" s="13" customFormat="1">
      <c r="A1211" s="13"/>
      <c r="B1211" s="218"/>
      <c r="C1211" s="13"/>
      <c r="D1211" s="219" t="s">
        <v>291</v>
      </c>
      <c r="E1211" s="220" t="s">
        <v>1</v>
      </c>
      <c r="F1211" s="221" t="s">
        <v>1754</v>
      </c>
      <c r="G1211" s="13"/>
      <c r="H1211" s="222">
        <v>105.69</v>
      </c>
      <c r="I1211" s="223"/>
      <c r="J1211" s="13"/>
      <c r="K1211" s="13"/>
      <c r="L1211" s="218"/>
      <c r="M1211" s="224"/>
      <c r="N1211" s="225"/>
      <c r="O1211" s="225"/>
      <c r="P1211" s="225"/>
      <c r="Q1211" s="225"/>
      <c r="R1211" s="225"/>
      <c r="S1211" s="225"/>
      <c r="T1211" s="226"/>
      <c r="U1211" s="13"/>
      <c r="V1211" s="13"/>
      <c r="W1211" s="13"/>
      <c r="X1211" s="13"/>
      <c r="Y1211" s="13"/>
      <c r="Z1211" s="13"/>
      <c r="AA1211" s="13"/>
      <c r="AB1211" s="13"/>
      <c r="AC1211" s="13"/>
      <c r="AD1211" s="13"/>
      <c r="AE1211" s="13"/>
      <c r="AT1211" s="220" t="s">
        <v>291</v>
      </c>
      <c r="AU1211" s="220" t="s">
        <v>87</v>
      </c>
      <c r="AV1211" s="13" t="s">
        <v>87</v>
      </c>
      <c r="AW1211" s="13" t="s">
        <v>31</v>
      </c>
      <c r="AX1211" s="13" t="s">
        <v>75</v>
      </c>
      <c r="AY1211" s="220" t="s">
        <v>283</v>
      </c>
    </row>
    <row r="1212" s="15" customFormat="1">
      <c r="A1212" s="15"/>
      <c r="B1212" s="235"/>
      <c r="C1212" s="15"/>
      <c r="D1212" s="219" t="s">
        <v>291</v>
      </c>
      <c r="E1212" s="236" t="s">
        <v>1</v>
      </c>
      <c r="F1212" s="237" t="s">
        <v>404</v>
      </c>
      <c r="G1212" s="15"/>
      <c r="H1212" s="236" t="s">
        <v>1</v>
      </c>
      <c r="I1212" s="238"/>
      <c r="J1212" s="15"/>
      <c r="K1212" s="15"/>
      <c r="L1212" s="235"/>
      <c r="M1212" s="239"/>
      <c r="N1212" s="240"/>
      <c r="O1212" s="240"/>
      <c r="P1212" s="240"/>
      <c r="Q1212" s="240"/>
      <c r="R1212" s="240"/>
      <c r="S1212" s="240"/>
      <c r="T1212" s="241"/>
      <c r="U1212" s="15"/>
      <c r="V1212" s="15"/>
      <c r="W1212" s="15"/>
      <c r="X1212" s="15"/>
      <c r="Y1212" s="15"/>
      <c r="Z1212" s="15"/>
      <c r="AA1212" s="15"/>
      <c r="AB1212" s="15"/>
      <c r="AC1212" s="15"/>
      <c r="AD1212" s="15"/>
      <c r="AE1212" s="15"/>
      <c r="AT1212" s="236" t="s">
        <v>291</v>
      </c>
      <c r="AU1212" s="236" t="s">
        <v>87</v>
      </c>
      <c r="AV1212" s="15" t="s">
        <v>82</v>
      </c>
      <c r="AW1212" s="15" t="s">
        <v>31</v>
      </c>
      <c r="AX1212" s="15" t="s">
        <v>75</v>
      </c>
      <c r="AY1212" s="236" t="s">
        <v>283</v>
      </c>
    </row>
    <row r="1213" s="13" customFormat="1">
      <c r="A1213" s="13"/>
      <c r="B1213" s="218"/>
      <c r="C1213" s="13"/>
      <c r="D1213" s="219" t="s">
        <v>291</v>
      </c>
      <c r="E1213" s="220" t="s">
        <v>1</v>
      </c>
      <c r="F1213" s="221" t="s">
        <v>1755</v>
      </c>
      <c r="G1213" s="13"/>
      <c r="H1213" s="222">
        <v>115.985</v>
      </c>
      <c r="I1213" s="223"/>
      <c r="J1213" s="13"/>
      <c r="K1213" s="13"/>
      <c r="L1213" s="218"/>
      <c r="M1213" s="224"/>
      <c r="N1213" s="225"/>
      <c r="O1213" s="225"/>
      <c r="P1213" s="225"/>
      <c r="Q1213" s="225"/>
      <c r="R1213" s="225"/>
      <c r="S1213" s="225"/>
      <c r="T1213" s="226"/>
      <c r="U1213" s="13"/>
      <c r="V1213" s="13"/>
      <c r="W1213" s="13"/>
      <c r="X1213" s="13"/>
      <c r="Y1213" s="13"/>
      <c r="Z1213" s="13"/>
      <c r="AA1213" s="13"/>
      <c r="AB1213" s="13"/>
      <c r="AC1213" s="13"/>
      <c r="AD1213" s="13"/>
      <c r="AE1213" s="13"/>
      <c r="AT1213" s="220" t="s">
        <v>291</v>
      </c>
      <c r="AU1213" s="220" t="s">
        <v>87</v>
      </c>
      <c r="AV1213" s="13" t="s">
        <v>87</v>
      </c>
      <c r="AW1213" s="13" t="s">
        <v>31</v>
      </c>
      <c r="AX1213" s="13" t="s">
        <v>75</v>
      </c>
      <c r="AY1213" s="220" t="s">
        <v>283</v>
      </c>
    </row>
    <row r="1214" s="13" customFormat="1">
      <c r="A1214" s="13"/>
      <c r="B1214" s="218"/>
      <c r="C1214" s="13"/>
      <c r="D1214" s="219" t="s">
        <v>291</v>
      </c>
      <c r="E1214" s="220" t="s">
        <v>1</v>
      </c>
      <c r="F1214" s="221" t="s">
        <v>1756</v>
      </c>
      <c r="G1214" s="13"/>
      <c r="H1214" s="222">
        <v>64.814999999999998</v>
      </c>
      <c r="I1214" s="223"/>
      <c r="J1214" s="13"/>
      <c r="K1214" s="13"/>
      <c r="L1214" s="218"/>
      <c r="M1214" s="224"/>
      <c r="N1214" s="225"/>
      <c r="O1214" s="225"/>
      <c r="P1214" s="225"/>
      <c r="Q1214" s="225"/>
      <c r="R1214" s="225"/>
      <c r="S1214" s="225"/>
      <c r="T1214" s="226"/>
      <c r="U1214" s="13"/>
      <c r="V1214" s="13"/>
      <c r="W1214" s="13"/>
      <c r="X1214" s="13"/>
      <c r="Y1214" s="13"/>
      <c r="Z1214" s="13"/>
      <c r="AA1214" s="13"/>
      <c r="AB1214" s="13"/>
      <c r="AC1214" s="13"/>
      <c r="AD1214" s="13"/>
      <c r="AE1214" s="13"/>
      <c r="AT1214" s="220" t="s">
        <v>291</v>
      </c>
      <c r="AU1214" s="220" t="s">
        <v>87</v>
      </c>
      <c r="AV1214" s="13" t="s">
        <v>87</v>
      </c>
      <c r="AW1214" s="13" t="s">
        <v>31</v>
      </c>
      <c r="AX1214" s="13" t="s">
        <v>75</v>
      </c>
      <c r="AY1214" s="220" t="s">
        <v>283</v>
      </c>
    </row>
    <row r="1215" s="15" customFormat="1">
      <c r="A1215" s="15"/>
      <c r="B1215" s="235"/>
      <c r="C1215" s="15"/>
      <c r="D1215" s="219" t="s">
        <v>291</v>
      </c>
      <c r="E1215" s="236" t="s">
        <v>1</v>
      </c>
      <c r="F1215" s="237" t="s">
        <v>413</v>
      </c>
      <c r="G1215" s="15"/>
      <c r="H1215" s="236" t="s">
        <v>1</v>
      </c>
      <c r="I1215" s="238"/>
      <c r="J1215" s="15"/>
      <c r="K1215" s="15"/>
      <c r="L1215" s="235"/>
      <c r="M1215" s="239"/>
      <c r="N1215" s="240"/>
      <c r="O1215" s="240"/>
      <c r="P1215" s="240"/>
      <c r="Q1215" s="240"/>
      <c r="R1215" s="240"/>
      <c r="S1215" s="240"/>
      <c r="T1215" s="241"/>
      <c r="U1215" s="15"/>
      <c r="V1215" s="15"/>
      <c r="W1215" s="15"/>
      <c r="X1215" s="15"/>
      <c r="Y1215" s="15"/>
      <c r="Z1215" s="15"/>
      <c r="AA1215" s="15"/>
      <c r="AB1215" s="15"/>
      <c r="AC1215" s="15"/>
      <c r="AD1215" s="15"/>
      <c r="AE1215" s="15"/>
      <c r="AT1215" s="236" t="s">
        <v>291</v>
      </c>
      <c r="AU1215" s="236" t="s">
        <v>87</v>
      </c>
      <c r="AV1215" s="15" t="s">
        <v>82</v>
      </c>
      <c r="AW1215" s="15" t="s">
        <v>31</v>
      </c>
      <c r="AX1215" s="15" t="s">
        <v>75</v>
      </c>
      <c r="AY1215" s="236" t="s">
        <v>283</v>
      </c>
    </row>
    <row r="1216" s="13" customFormat="1">
      <c r="A1216" s="13"/>
      <c r="B1216" s="218"/>
      <c r="C1216" s="13"/>
      <c r="D1216" s="219" t="s">
        <v>291</v>
      </c>
      <c r="E1216" s="220" t="s">
        <v>1</v>
      </c>
      <c r="F1216" s="221" t="s">
        <v>1757</v>
      </c>
      <c r="G1216" s="13"/>
      <c r="H1216" s="222">
        <v>216.63</v>
      </c>
      <c r="I1216" s="223"/>
      <c r="J1216" s="13"/>
      <c r="K1216" s="13"/>
      <c r="L1216" s="218"/>
      <c r="M1216" s="224"/>
      <c r="N1216" s="225"/>
      <c r="O1216" s="225"/>
      <c r="P1216" s="225"/>
      <c r="Q1216" s="225"/>
      <c r="R1216" s="225"/>
      <c r="S1216" s="225"/>
      <c r="T1216" s="226"/>
      <c r="U1216" s="13"/>
      <c r="V1216" s="13"/>
      <c r="W1216" s="13"/>
      <c r="X1216" s="13"/>
      <c r="Y1216" s="13"/>
      <c r="Z1216" s="13"/>
      <c r="AA1216" s="13"/>
      <c r="AB1216" s="13"/>
      <c r="AC1216" s="13"/>
      <c r="AD1216" s="13"/>
      <c r="AE1216" s="13"/>
      <c r="AT1216" s="220" t="s">
        <v>291</v>
      </c>
      <c r="AU1216" s="220" t="s">
        <v>87</v>
      </c>
      <c r="AV1216" s="13" t="s">
        <v>87</v>
      </c>
      <c r="AW1216" s="13" t="s">
        <v>31</v>
      </c>
      <c r="AX1216" s="13" t="s">
        <v>75</v>
      </c>
      <c r="AY1216" s="220" t="s">
        <v>283</v>
      </c>
    </row>
    <row r="1217" s="13" customFormat="1">
      <c r="A1217" s="13"/>
      <c r="B1217" s="218"/>
      <c r="C1217" s="13"/>
      <c r="D1217" s="219" t="s">
        <v>291</v>
      </c>
      <c r="E1217" s="220" t="s">
        <v>1</v>
      </c>
      <c r="F1217" s="221" t="s">
        <v>1758</v>
      </c>
      <c r="G1217" s="13"/>
      <c r="H1217" s="222">
        <v>13.15</v>
      </c>
      <c r="I1217" s="223"/>
      <c r="J1217" s="13"/>
      <c r="K1217" s="13"/>
      <c r="L1217" s="218"/>
      <c r="M1217" s="224"/>
      <c r="N1217" s="225"/>
      <c r="O1217" s="225"/>
      <c r="P1217" s="225"/>
      <c r="Q1217" s="225"/>
      <c r="R1217" s="225"/>
      <c r="S1217" s="225"/>
      <c r="T1217" s="226"/>
      <c r="U1217" s="13"/>
      <c r="V1217" s="13"/>
      <c r="W1217" s="13"/>
      <c r="X1217" s="13"/>
      <c r="Y1217" s="13"/>
      <c r="Z1217" s="13"/>
      <c r="AA1217" s="13"/>
      <c r="AB1217" s="13"/>
      <c r="AC1217" s="13"/>
      <c r="AD1217" s="13"/>
      <c r="AE1217" s="13"/>
      <c r="AT1217" s="220" t="s">
        <v>291</v>
      </c>
      <c r="AU1217" s="220" t="s">
        <v>87</v>
      </c>
      <c r="AV1217" s="13" t="s">
        <v>87</v>
      </c>
      <c r="AW1217" s="13" t="s">
        <v>31</v>
      </c>
      <c r="AX1217" s="13" t="s">
        <v>75</v>
      </c>
      <c r="AY1217" s="220" t="s">
        <v>283</v>
      </c>
    </row>
    <row r="1218" s="13" customFormat="1">
      <c r="A1218" s="13"/>
      <c r="B1218" s="218"/>
      <c r="C1218" s="13"/>
      <c r="D1218" s="219" t="s">
        <v>291</v>
      </c>
      <c r="E1218" s="220" t="s">
        <v>1</v>
      </c>
      <c r="F1218" s="221" t="s">
        <v>1759</v>
      </c>
      <c r="G1218" s="13"/>
      <c r="H1218" s="222">
        <v>7.7199999999999998</v>
      </c>
      <c r="I1218" s="223"/>
      <c r="J1218" s="13"/>
      <c r="K1218" s="13"/>
      <c r="L1218" s="218"/>
      <c r="M1218" s="224"/>
      <c r="N1218" s="225"/>
      <c r="O1218" s="225"/>
      <c r="P1218" s="225"/>
      <c r="Q1218" s="225"/>
      <c r="R1218" s="225"/>
      <c r="S1218" s="225"/>
      <c r="T1218" s="226"/>
      <c r="U1218" s="13"/>
      <c r="V1218" s="13"/>
      <c r="W1218" s="13"/>
      <c r="X1218" s="13"/>
      <c r="Y1218" s="13"/>
      <c r="Z1218" s="13"/>
      <c r="AA1218" s="13"/>
      <c r="AB1218" s="13"/>
      <c r="AC1218" s="13"/>
      <c r="AD1218" s="13"/>
      <c r="AE1218" s="13"/>
      <c r="AT1218" s="220" t="s">
        <v>291</v>
      </c>
      <c r="AU1218" s="220" t="s">
        <v>87</v>
      </c>
      <c r="AV1218" s="13" t="s">
        <v>87</v>
      </c>
      <c r="AW1218" s="13" t="s">
        <v>31</v>
      </c>
      <c r="AX1218" s="13" t="s">
        <v>75</v>
      </c>
      <c r="AY1218" s="220" t="s">
        <v>283</v>
      </c>
    </row>
    <row r="1219" s="15" customFormat="1">
      <c r="A1219" s="15"/>
      <c r="B1219" s="235"/>
      <c r="C1219" s="15"/>
      <c r="D1219" s="219" t="s">
        <v>291</v>
      </c>
      <c r="E1219" s="236" t="s">
        <v>1</v>
      </c>
      <c r="F1219" s="237" t="s">
        <v>414</v>
      </c>
      <c r="G1219" s="15"/>
      <c r="H1219" s="236" t="s">
        <v>1</v>
      </c>
      <c r="I1219" s="238"/>
      <c r="J1219" s="15"/>
      <c r="K1219" s="15"/>
      <c r="L1219" s="235"/>
      <c r="M1219" s="239"/>
      <c r="N1219" s="240"/>
      <c r="O1219" s="240"/>
      <c r="P1219" s="240"/>
      <c r="Q1219" s="240"/>
      <c r="R1219" s="240"/>
      <c r="S1219" s="240"/>
      <c r="T1219" s="241"/>
      <c r="U1219" s="15"/>
      <c r="V1219" s="15"/>
      <c r="W1219" s="15"/>
      <c r="X1219" s="15"/>
      <c r="Y1219" s="15"/>
      <c r="Z1219" s="15"/>
      <c r="AA1219" s="15"/>
      <c r="AB1219" s="15"/>
      <c r="AC1219" s="15"/>
      <c r="AD1219" s="15"/>
      <c r="AE1219" s="15"/>
      <c r="AT1219" s="236" t="s">
        <v>291</v>
      </c>
      <c r="AU1219" s="236" t="s">
        <v>87</v>
      </c>
      <c r="AV1219" s="15" t="s">
        <v>82</v>
      </c>
      <c r="AW1219" s="15" t="s">
        <v>31</v>
      </c>
      <c r="AX1219" s="15" t="s">
        <v>75</v>
      </c>
      <c r="AY1219" s="236" t="s">
        <v>283</v>
      </c>
    </row>
    <row r="1220" s="13" customFormat="1">
      <c r="A1220" s="13"/>
      <c r="B1220" s="218"/>
      <c r="C1220" s="13"/>
      <c r="D1220" s="219" t="s">
        <v>291</v>
      </c>
      <c r="E1220" s="220" t="s">
        <v>1</v>
      </c>
      <c r="F1220" s="221" t="s">
        <v>1757</v>
      </c>
      <c r="G1220" s="13"/>
      <c r="H1220" s="222">
        <v>216.63</v>
      </c>
      <c r="I1220" s="223"/>
      <c r="J1220" s="13"/>
      <c r="K1220" s="13"/>
      <c r="L1220" s="218"/>
      <c r="M1220" s="224"/>
      <c r="N1220" s="225"/>
      <c r="O1220" s="225"/>
      <c r="P1220" s="225"/>
      <c r="Q1220" s="225"/>
      <c r="R1220" s="225"/>
      <c r="S1220" s="225"/>
      <c r="T1220" s="226"/>
      <c r="U1220" s="13"/>
      <c r="V1220" s="13"/>
      <c r="W1220" s="13"/>
      <c r="X1220" s="13"/>
      <c r="Y1220" s="13"/>
      <c r="Z1220" s="13"/>
      <c r="AA1220" s="13"/>
      <c r="AB1220" s="13"/>
      <c r="AC1220" s="13"/>
      <c r="AD1220" s="13"/>
      <c r="AE1220" s="13"/>
      <c r="AT1220" s="220" t="s">
        <v>291</v>
      </c>
      <c r="AU1220" s="220" t="s">
        <v>87</v>
      </c>
      <c r="AV1220" s="13" t="s">
        <v>87</v>
      </c>
      <c r="AW1220" s="13" t="s">
        <v>31</v>
      </c>
      <c r="AX1220" s="13" t="s">
        <v>75</v>
      </c>
      <c r="AY1220" s="220" t="s">
        <v>283</v>
      </c>
    </row>
    <row r="1221" s="13" customFormat="1">
      <c r="A1221" s="13"/>
      <c r="B1221" s="218"/>
      <c r="C1221" s="13"/>
      <c r="D1221" s="219" t="s">
        <v>291</v>
      </c>
      <c r="E1221" s="220" t="s">
        <v>1</v>
      </c>
      <c r="F1221" s="221" t="s">
        <v>1758</v>
      </c>
      <c r="G1221" s="13"/>
      <c r="H1221" s="222">
        <v>13.15</v>
      </c>
      <c r="I1221" s="223"/>
      <c r="J1221" s="13"/>
      <c r="K1221" s="13"/>
      <c r="L1221" s="218"/>
      <c r="M1221" s="224"/>
      <c r="N1221" s="225"/>
      <c r="O1221" s="225"/>
      <c r="P1221" s="225"/>
      <c r="Q1221" s="225"/>
      <c r="R1221" s="225"/>
      <c r="S1221" s="225"/>
      <c r="T1221" s="226"/>
      <c r="U1221" s="13"/>
      <c r="V1221" s="13"/>
      <c r="W1221" s="13"/>
      <c r="X1221" s="13"/>
      <c r="Y1221" s="13"/>
      <c r="Z1221" s="13"/>
      <c r="AA1221" s="13"/>
      <c r="AB1221" s="13"/>
      <c r="AC1221" s="13"/>
      <c r="AD1221" s="13"/>
      <c r="AE1221" s="13"/>
      <c r="AT1221" s="220" t="s">
        <v>291</v>
      </c>
      <c r="AU1221" s="220" t="s">
        <v>87</v>
      </c>
      <c r="AV1221" s="13" t="s">
        <v>87</v>
      </c>
      <c r="AW1221" s="13" t="s">
        <v>31</v>
      </c>
      <c r="AX1221" s="13" t="s">
        <v>75</v>
      </c>
      <c r="AY1221" s="220" t="s">
        <v>283</v>
      </c>
    </row>
    <row r="1222" s="13" customFormat="1">
      <c r="A1222" s="13"/>
      <c r="B1222" s="218"/>
      <c r="C1222" s="13"/>
      <c r="D1222" s="219" t="s">
        <v>291</v>
      </c>
      <c r="E1222" s="220" t="s">
        <v>1</v>
      </c>
      <c r="F1222" s="221" t="s">
        <v>1759</v>
      </c>
      <c r="G1222" s="13"/>
      <c r="H1222" s="222">
        <v>7.7199999999999998</v>
      </c>
      <c r="I1222" s="223"/>
      <c r="J1222" s="13"/>
      <c r="K1222" s="13"/>
      <c r="L1222" s="218"/>
      <c r="M1222" s="224"/>
      <c r="N1222" s="225"/>
      <c r="O1222" s="225"/>
      <c r="P1222" s="225"/>
      <c r="Q1222" s="225"/>
      <c r="R1222" s="225"/>
      <c r="S1222" s="225"/>
      <c r="T1222" s="226"/>
      <c r="U1222" s="13"/>
      <c r="V1222" s="13"/>
      <c r="W1222" s="13"/>
      <c r="X1222" s="13"/>
      <c r="Y1222" s="13"/>
      <c r="Z1222" s="13"/>
      <c r="AA1222" s="13"/>
      <c r="AB1222" s="13"/>
      <c r="AC1222" s="13"/>
      <c r="AD1222" s="13"/>
      <c r="AE1222" s="13"/>
      <c r="AT1222" s="220" t="s">
        <v>291</v>
      </c>
      <c r="AU1222" s="220" t="s">
        <v>87</v>
      </c>
      <c r="AV1222" s="13" t="s">
        <v>87</v>
      </c>
      <c r="AW1222" s="13" t="s">
        <v>31</v>
      </c>
      <c r="AX1222" s="13" t="s">
        <v>75</v>
      </c>
      <c r="AY1222" s="220" t="s">
        <v>283</v>
      </c>
    </row>
    <row r="1223" s="15" customFormat="1">
      <c r="A1223" s="15"/>
      <c r="B1223" s="235"/>
      <c r="C1223" s="15"/>
      <c r="D1223" s="219" t="s">
        <v>291</v>
      </c>
      <c r="E1223" s="236" t="s">
        <v>1</v>
      </c>
      <c r="F1223" s="237" t="s">
        <v>415</v>
      </c>
      <c r="G1223" s="15"/>
      <c r="H1223" s="236" t="s">
        <v>1</v>
      </c>
      <c r="I1223" s="238"/>
      <c r="J1223" s="15"/>
      <c r="K1223" s="15"/>
      <c r="L1223" s="235"/>
      <c r="M1223" s="239"/>
      <c r="N1223" s="240"/>
      <c r="O1223" s="240"/>
      <c r="P1223" s="240"/>
      <c r="Q1223" s="240"/>
      <c r="R1223" s="240"/>
      <c r="S1223" s="240"/>
      <c r="T1223" s="241"/>
      <c r="U1223" s="15"/>
      <c r="V1223" s="15"/>
      <c r="W1223" s="15"/>
      <c r="X1223" s="15"/>
      <c r="Y1223" s="15"/>
      <c r="Z1223" s="15"/>
      <c r="AA1223" s="15"/>
      <c r="AB1223" s="15"/>
      <c r="AC1223" s="15"/>
      <c r="AD1223" s="15"/>
      <c r="AE1223" s="15"/>
      <c r="AT1223" s="236" t="s">
        <v>291</v>
      </c>
      <c r="AU1223" s="236" t="s">
        <v>87</v>
      </c>
      <c r="AV1223" s="15" t="s">
        <v>82</v>
      </c>
      <c r="AW1223" s="15" t="s">
        <v>31</v>
      </c>
      <c r="AX1223" s="15" t="s">
        <v>75</v>
      </c>
      <c r="AY1223" s="236" t="s">
        <v>283</v>
      </c>
    </row>
    <row r="1224" s="13" customFormat="1">
      <c r="A1224" s="13"/>
      <c r="B1224" s="218"/>
      <c r="C1224" s="13"/>
      <c r="D1224" s="219" t="s">
        <v>291</v>
      </c>
      <c r="E1224" s="220" t="s">
        <v>1</v>
      </c>
      <c r="F1224" s="221" t="s">
        <v>1757</v>
      </c>
      <c r="G1224" s="13"/>
      <c r="H1224" s="222">
        <v>216.63</v>
      </c>
      <c r="I1224" s="223"/>
      <c r="J1224" s="13"/>
      <c r="K1224" s="13"/>
      <c r="L1224" s="218"/>
      <c r="M1224" s="224"/>
      <c r="N1224" s="225"/>
      <c r="O1224" s="225"/>
      <c r="P1224" s="225"/>
      <c r="Q1224" s="225"/>
      <c r="R1224" s="225"/>
      <c r="S1224" s="225"/>
      <c r="T1224" s="226"/>
      <c r="U1224" s="13"/>
      <c r="V1224" s="13"/>
      <c r="W1224" s="13"/>
      <c r="X1224" s="13"/>
      <c r="Y1224" s="13"/>
      <c r="Z1224" s="13"/>
      <c r="AA1224" s="13"/>
      <c r="AB1224" s="13"/>
      <c r="AC1224" s="13"/>
      <c r="AD1224" s="13"/>
      <c r="AE1224" s="13"/>
      <c r="AT1224" s="220" t="s">
        <v>291</v>
      </c>
      <c r="AU1224" s="220" t="s">
        <v>87</v>
      </c>
      <c r="AV1224" s="13" t="s">
        <v>87</v>
      </c>
      <c r="AW1224" s="13" t="s">
        <v>31</v>
      </c>
      <c r="AX1224" s="13" t="s">
        <v>75</v>
      </c>
      <c r="AY1224" s="220" t="s">
        <v>283</v>
      </c>
    </row>
    <row r="1225" s="13" customFormat="1">
      <c r="A1225" s="13"/>
      <c r="B1225" s="218"/>
      <c r="C1225" s="13"/>
      <c r="D1225" s="219" t="s">
        <v>291</v>
      </c>
      <c r="E1225" s="220" t="s">
        <v>1</v>
      </c>
      <c r="F1225" s="221" t="s">
        <v>1758</v>
      </c>
      <c r="G1225" s="13"/>
      <c r="H1225" s="222">
        <v>13.15</v>
      </c>
      <c r="I1225" s="223"/>
      <c r="J1225" s="13"/>
      <c r="K1225" s="13"/>
      <c r="L1225" s="218"/>
      <c r="M1225" s="224"/>
      <c r="N1225" s="225"/>
      <c r="O1225" s="225"/>
      <c r="P1225" s="225"/>
      <c r="Q1225" s="225"/>
      <c r="R1225" s="225"/>
      <c r="S1225" s="225"/>
      <c r="T1225" s="226"/>
      <c r="U1225" s="13"/>
      <c r="V1225" s="13"/>
      <c r="W1225" s="13"/>
      <c r="X1225" s="13"/>
      <c r="Y1225" s="13"/>
      <c r="Z1225" s="13"/>
      <c r="AA1225" s="13"/>
      <c r="AB1225" s="13"/>
      <c r="AC1225" s="13"/>
      <c r="AD1225" s="13"/>
      <c r="AE1225" s="13"/>
      <c r="AT1225" s="220" t="s">
        <v>291</v>
      </c>
      <c r="AU1225" s="220" t="s">
        <v>87</v>
      </c>
      <c r="AV1225" s="13" t="s">
        <v>87</v>
      </c>
      <c r="AW1225" s="13" t="s">
        <v>31</v>
      </c>
      <c r="AX1225" s="13" t="s">
        <v>75</v>
      </c>
      <c r="AY1225" s="220" t="s">
        <v>283</v>
      </c>
    </row>
    <row r="1226" s="13" customFormat="1">
      <c r="A1226" s="13"/>
      <c r="B1226" s="218"/>
      <c r="C1226" s="13"/>
      <c r="D1226" s="219" t="s">
        <v>291</v>
      </c>
      <c r="E1226" s="220" t="s">
        <v>1</v>
      </c>
      <c r="F1226" s="221" t="s">
        <v>1759</v>
      </c>
      <c r="G1226" s="13"/>
      <c r="H1226" s="222">
        <v>7.7199999999999998</v>
      </c>
      <c r="I1226" s="223"/>
      <c r="J1226" s="13"/>
      <c r="K1226" s="13"/>
      <c r="L1226" s="218"/>
      <c r="M1226" s="224"/>
      <c r="N1226" s="225"/>
      <c r="O1226" s="225"/>
      <c r="P1226" s="225"/>
      <c r="Q1226" s="225"/>
      <c r="R1226" s="225"/>
      <c r="S1226" s="225"/>
      <c r="T1226" s="226"/>
      <c r="U1226" s="13"/>
      <c r="V1226" s="13"/>
      <c r="W1226" s="13"/>
      <c r="X1226" s="13"/>
      <c r="Y1226" s="13"/>
      <c r="Z1226" s="13"/>
      <c r="AA1226" s="13"/>
      <c r="AB1226" s="13"/>
      <c r="AC1226" s="13"/>
      <c r="AD1226" s="13"/>
      <c r="AE1226" s="13"/>
      <c r="AT1226" s="220" t="s">
        <v>291</v>
      </c>
      <c r="AU1226" s="220" t="s">
        <v>87</v>
      </c>
      <c r="AV1226" s="13" t="s">
        <v>87</v>
      </c>
      <c r="AW1226" s="13" t="s">
        <v>31</v>
      </c>
      <c r="AX1226" s="13" t="s">
        <v>75</v>
      </c>
      <c r="AY1226" s="220" t="s">
        <v>283</v>
      </c>
    </row>
    <row r="1227" s="15" customFormat="1">
      <c r="A1227" s="15"/>
      <c r="B1227" s="235"/>
      <c r="C1227" s="15"/>
      <c r="D1227" s="219" t="s">
        <v>291</v>
      </c>
      <c r="E1227" s="236" t="s">
        <v>1</v>
      </c>
      <c r="F1227" s="237" t="s">
        <v>416</v>
      </c>
      <c r="G1227" s="15"/>
      <c r="H1227" s="236" t="s">
        <v>1</v>
      </c>
      <c r="I1227" s="238"/>
      <c r="J1227" s="15"/>
      <c r="K1227" s="15"/>
      <c r="L1227" s="235"/>
      <c r="M1227" s="239"/>
      <c r="N1227" s="240"/>
      <c r="O1227" s="240"/>
      <c r="P1227" s="240"/>
      <c r="Q1227" s="240"/>
      <c r="R1227" s="240"/>
      <c r="S1227" s="240"/>
      <c r="T1227" s="241"/>
      <c r="U1227" s="15"/>
      <c r="V1227" s="15"/>
      <c r="W1227" s="15"/>
      <c r="X1227" s="15"/>
      <c r="Y1227" s="15"/>
      <c r="Z1227" s="15"/>
      <c r="AA1227" s="15"/>
      <c r="AB1227" s="15"/>
      <c r="AC1227" s="15"/>
      <c r="AD1227" s="15"/>
      <c r="AE1227" s="15"/>
      <c r="AT1227" s="236" t="s">
        <v>291</v>
      </c>
      <c r="AU1227" s="236" t="s">
        <v>87</v>
      </c>
      <c r="AV1227" s="15" t="s">
        <v>82</v>
      </c>
      <c r="AW1227" s="15" t="s">
        <v>31</v>
      </c>
      <c r="AX1227" s="15" t="s">
        <v>75</v>
      </c>
      <c r="AY1227" s="236" t="s">
        <v>283</v>
      </c>
    </row>
    <row r="1228" s="13" customFormat="1">
      <c r="A1228" s="13"/>
      <c r="B1228" s="218"/>
      <c r="C1228" s="13"/>
      <c r="D1228" s="219" t="s">
        <v>291</v>
      </c>
      <c r="E1228" s="220" t="s">
        <v>1</v>
      </c>
      <c r="F1228" s="221" t="s">
        <v>1757</v>
      </c>
      <c r="G1228" s="13"/>
      <c r="H1228" s="222">
        <v>216.63</v>
      </c>
      <c r="I1228" s="223"/>
      <c r="J1228" s="13"/>
      <c r="K1228" s="13"/>
      <c r="L1228" s="218"/>
      <c r="M1228" s="224"/>
      <c r="N1228" s="225"/>
      <c r="O1228" s="225"/>
      <c r="P1228" s="225"/>
      <c r="Q1228" s="225"/>
      <c r="R1228" s="225"/>
      <c r="S1228" s="225"/>
      <c r="T1228" s="226"/>
      <c r="U1228" s="13"/>
      <c r="V1228" s="13"/>
      <c r="W1228" s="13"/>
      <c r="X1228" s="13"/>
      <c r="Y1228" s="13"/>
      <c r="Z1228" s="13"/>
      <c r="AA1228" s="13"/>
      <c r="AB1228" s="13"/>
      <c r="AC1228" s="13"/>
      <c r="AD1228" s="13"/>
      <c r="AE1228" s="13"/>
      <c r="AT1228" s="220" t="s">
        <v>291</v>
      </c>
      <c r="AU1228" s="220" t="s">
        <v>87</v>
      </c>
      <c r="AV1228" s="13" t="s">
        <v>87</v>
      </c>
      <c r="AW1228" s="13" t="s">
        <v>31</v>
      </c>
      <c r="AX1228" s="13" t="s">
        <v>75</v>
      </c>
      <c r="AY1228" s="220" t="s">
        <v>283</v>
      </c>
    </row>
    <row r="1229" s="13" customFormat="1">
      <c r="A1229" s="13"/>
      <c r="B1229" s="218"/>
      <c r="C1229" s="13"/>
      <c r="D1229" s="219" t="s">
        <v>291</v>
      </c>
      <c r="E1229" s="220" t="s">
        <v>1</v>
      </c>
      <c r="F1229" s="221" t="s">
        <v>1758</v>
      </c>
      <c r="G1229" s="13"/>
      <c r="H1229" s="222">
        <v>13.15</v>
      </c>
      <c r="I1229" s="223"/>
      <c r="J1229" s="13"/>
      <c r="K1229" s="13"/>
      <c r="L1229" s="218"/>
      <c r="M1229" s="224"/>
      <c r="N1229" s="225"/>
      <c r="O1229" s="225"/>
      <c r="P1229" s="225"/>
      <c r="Q1229" s="225"/>
      <c r="R1229" s="225"/>
      <c r="S1229" s="225"/>
      <c r="T1229" s="226"/>
      <c r="U1229" s="13"/>
      <c r="V1229" s="13"/>
      <c r="W1229" s="13"/>
      <c r="X1229" s="13"/>
      <c r="Y1229" s="13"/>
      <c r="Z1229" s="13"/>
      <c r="AA1229" s="13"/>
      <c r="AB1229" s="13"/>
      <c r="AC1229" s="13"/>
      <c r="AD1229" s="13"/>
      <c r="AE1229" s="13"/>
      <c r="AT1229" s="220" t="s">
        <v>291</v>
      </c>
      <c r="AU1229" s="220" t="s">
        <v>87</v>
      </c>
      <c r="AV1229" s="13" t="s">
        <v>87</v>
      </c>
      <c r="AW1229" s="13" t="s">
        <v>31</v>
      </c>
      <c r="AX1229" s="13" t="s">
        <v>75</v>
      </c>
      <c r="AY1229" s="220" t="s">
        <v>283</v>
      </c>
    </row>
    <row r="1230" s="13" customFormat="1">
      <c r="A1230" s="13"/>
      <c r="B1230" s="218"/>
      <c r="C1230" s="13"/>
      <c r="D1230" s="219" t="s">
        <v>291</v>
      </c>
      <c r="E1230" s="220" t="s">
        <v>1</v>
      </c>
      <c r="F1230" s="221" t="s">
        <v>1759</v>
      </c>
      <c r="G1230" s="13"/>
      <c r="H1230" s="222">
        <v>7.7199999999999998</v>
      </c>
      <c r="I1230" s="223"/>
      <c r="J1230" s="13"/>
      <c r="K1230" s="13"/>
      <c r="L1230" s="218"/>
      <c r="M1230" s="224"/>
      <c r="N1230" s="225"/>
      <c r="O1230" s="225"/>
      <c r="P1230" s="225"/>
      <c r="Q1230" s="225"/>
      <c r="R1230" s="225"/>
      <c r="S1230" s="225"/>
      <c r="T1230" s="226"/>
      <c r="U1230" s="13"/>
      <c r="V1230" s="13"/>
      <c r="W1230" s="13"/>
      <c r="X1230" s="13"/>
      <c r="Y1230" s="13"/>
      <c r="Z1230" s="13"/>
      <c r="AA1230" s="13"/>
      <c r="AB1230" s="13"/>
      <c r="AC1230" s="13"/>
      <c r="AD1230" s="13"/>
      <c r="AE1230" s="13"/>
      <c r="AT1230" s="220" t="s">
        <v>291</v>
      </c>
      <c r="AU1230" s="220" t="s">
        <v>87</v>
      </c>
      <c r="AV1230" s="13" t="s">
        <v>87</v>
      </c>
      <c r="AW1230" s="13" t="s">
        <v>31</v>
      </c>
      <c r="AX1230" s="13" t="s">
        <v>75</v>
      </c>
      <c r="AY1230" s="220" t="s">
        <v>283</v>
      </c>
    </row>
    <row r="1231" s="14" customFormat="1">
      <c r="A1231" s="14"/>
      <c r="B1231" s="227"/>
      <c r="C1231" s="14"/>
      <c r="D1231" s="219" t="s">
        <v>291</v>
      </c>
      <c r="E1231" s="228" t="s">
        <v>1</v>
      </c>
      <c r="F1231" s="229" t="s">
        <v>293</v>
      </c>
      <c r="G1231" s="14"/>
      <c r="H1231" s="230">
        <v>1236.49</v>
      </c>
      <c r="I1231" s="231"/>
      <c r="J1231" s="14"/>
      <c r="K1231" s="14"/>
      <c r="L1231" s="227"/>
      <c r="M1231" s="232"/>
      <c r="N1231" s="233"/>
      <c r="O1231" s="233"/>
      <c r="P1231" s="233"/>
      <c r="Q1231" s="233"/>
      <c r="R1231" s="233"/>
      <c r="S1231" s="233"/>
      <c r="T1231" s="234"/>
      <c r="U1231" s="14"/>
      <c r="V1231" s="14"/>
      <c r="W1231" s="14"/>
      <c r="X1231" s="14"/>
      <c r="Y1231" s="14"/>
      <c r="Z1231" s="14"/>
      <c r="AA1231" s="14"/>
      <c r="AB1231" s="14"/>
      <c r="AC1231" s="14"/>
      <c r="AD1231" s="14"/>
      <c r="AE1231" s="14"/>
      <c r="AT1231" s="228" t="s">
        <v>291</v>
      </c>
      <c r="AU1231" s="228" t="s">
        <v>87</v>
      </c>
      <c r="AV1231" s="14" t="s">
        <v>289</v>
      </c>
      <c r="AW1231" s="14" t="s">
        <v>31</v>
      </c>
      <c r="AX1231" s="14" t="s">
        <v>82</v>
      </c>
      <c r="AY1231" s="228" t="s">
        <v>283</v>
      </c>
    </row>
    <row r="1232" s="12" customFormat="1" ht="22.8" customHeight="1">
      <c r="A1232" s="12"/>
      <c r="B1232" s="191"/>
      <c r="C1232" s="12"/>
      <c r="D1232" s="192" t="s">
        <v>74</v>
      </c>
      <c r="E1232" s="202" t="s">
        <v>1760</v>
      </c>
      <c r="F1232" s="202" t="s">
        <v>1761</v>
      </c>
      <c r="G1232" s="12"/>
      <c r="H1232" s="12"/>
      <c r="I1232" s="194"/>
      <c r="J1232" s="203">
        <f>BK1232</f>
        <v>0</v>
      </c>
      <c r="K1232" s="12"/>
      <c r="L1232" s="191"/>
      <c r="M1232" s="196"/>
      <c r="N1232" s="197"/>
      <c r="O1232" s="197"/>
      <c r="P1232" s="198">
        <f>SUM(P1233:P1279)</f>
        <v>0</v>
      </c>
      <c r="Q1232" s="197"/>
      <c r="R1232" s="198">
        <f>SUM(R1233:R1279)</f>
        <v>6.5276006315200004</v>
      </c>
      <c r="S1232" s="197"/>
      <c r="T1232" s="199">
        <f>SUM(T1233:T1279)</f>
        <v>2.8064567999999999</v>
      </c>
      <c r="U1232" s="12"/>
      <c r="V1232" s="12"/>
      <c r="W1232" s="12"/>
      <c r="X1232" s="12"/>
      <c r="Y1232" s="12"/>
      <c r="Z1232" s="12"/>
      <c r="AA1232" s="12"/>
      <c r="AB1232" s="12"/>
      <c r="AC1232" s="12"/>
      <c r="AD1232" s="12"/>
      <c r="AE1232" s="12"/>
      <c r="AR1232" s="192" t="s">
        <v>87</v>
      </c>
      <c r="AT1232" s="200" t="s">
        <v>74</v>
      </c>
      <c r="AU1232" s="200" t="s">
        <v>82</v>
      </c>
      <c r="AY1232" s="192" t="s">
        <v>283</v>
      </c>
      <c r="BK1232" s="201">
        <f>SUM(BK1233:BK1279)</f>
        <v>0</v>
      </c>
    </row>
    <row r="1233" s="2" customFormat="1" ht="24.15" customHeight="1">
      <c r="A1233" s="37"/>
      <c r="B1233" s="168"/>
      <c r="C1233" s="204" t="s">
        <v>1762</v>
      </c>
      <c r="D1233" s="204" t="s">
        <v>285</v>
      </c>
      <c r="E1233" s="205" t="s">
        <v>1763</v>
      </c>
      <c r="F1233" s="206" t="s">
        <v>1764</v>
      </c>
      <c r="G1233" s="207" t="s">
        <v>288</v>
      </c>
      <c r="H1233" s="208">
        <v>9354.8559999999998</v>
      </c>
      <c r="I1233" s="209"/>
      <c r="J1233" s="210">
        <f>ROUND(I1233*H1233,2)</f>
        <v>0</v>
      </c>
      <c r="K1233" s="211"/>
      <c r="L1233" s="38"/>
      <c r="M1233" s="212" t="s">
        <v>1</v>
      </c>
      <c r="N1233" s="213" t="s">
        <v>41</v>
      </c>
      <c r="O1233" s="81"/>
      <c r="P1233" s="214">
        <f>O1233*H1233</f>
        <v>0</v>
      </c>
      <c r="Q1233" s="214">
        <v>1.0000000000000001E-05</v>
      </c>
      <c r="R1233" s="214">
        <f>Q1233*H1233</f>
        <v>0.093548560000000003</v>
      </c>
      <c r="S1233" s="214">
        <v>0.00029999999999999997</v>
      </c>
      <c r="T1233" s="215">
        <f>S1233*H1233</f>
        <v>2.8064567999999999</v>
      </c>
      <c r="U1233" s="37"/>
      <c r="V1233" s="37"/>
      <c r="W1233" s="37"/>
      <c r="X1233" s="37"/>
      <c r="Y1233" s="37"/>
      <c r="Z1233" s="37"/>
      <c r="AA1233" s="37"/>
      <c r="AB1233" s="37"/>
      <c r="AC1233" s="37"/>
      <c r="AD1233" s="37"/>
      <c r="AE1233" s="37"/>
      <c r="AR1233" s="216" t="s">
        <v>358</v>
      </c>
      <c r="AT1233" s="216" t="s">
        <v>285</v>
      </c>
      <c r="AU1233" s="216" t="s">
        <v>87</v>
      </c>
      <c r="AY1233" s="18" t="s">
        <v>283</v>
      </c>
      <c r="BE1233" s="217">
        <f>IF(N1233="základná",J1233,0)</f>
        <v>0</v>
      </c>
      <c r="BF1233" s="217">
        <f>IF(N1233="znížená",J1233,0)</f>
        <v>0</v>
      </c>
      <c r="BG1233" s="217">
        <f>IF(N1233="zákl. prenesená",J1233,0)</f>
        <v>0</v>
      </c>
      <c r="BH1233" s="217">
        <f>IF(N1233="zníž. prenesená",J1233,0)</f>
        <v>0</v>
      </c>
      <c r="BI1233" s="217">
        <f>IF(N1233="nulová",J1233,0)</f>
        <v>0</v>
      </c>
      <c r="BJ1233" s="18" t="s">
        <v>87</v>
      </c>
      <c r="BK1233" s="217">
        <f>ROUND(I1233*H1233,2)</f>
        <v>0</v>
      </c>
      <c r="BL1233" s="18" t="s">
        <v>358</v>
      </c>
      <c r="BM1233" s="216" t="s">
        <v>1765</v>
      </c>
    </row>
    <row r="1234" s="15" customFormat="1">
      <c r="A1234" s="15"/>
      <c r="B1234" s="235"/>
      <c r="C1234" s="15"/>
      <c r="D1234" s="219" t="s">
        <v>291</v>
      </c>
      <c r="E1234" s="236" t="s">
        <v>1</v>
      </c>
      <c r="F1234" s="237" t="s">
        <v>1766</v>
      </c>
      <c r="G1234" s="15"/>
      <c r="H1234" s="236" t="s">
        <v>1</v>
      </c>
      <c r="I1234" s="238"/>
      <c r="J1234" s="15"/>
      <c r="K1234" s="15"/>
      <c r="L1234" s="235"/>
      <c r="M1234" s="239"/>
      <c r="N1234" s="240"/>
      <c r="O1234" s="240"/>
      <c r="P1234" s="240"/>
      <c r="Q1234" s="240"/>
      <c r="R1234" s="240"/>
      <c r="S1234" s="240"/>
      <c r="T1234" s="241"/>
      <c r="U1234" s="15"/>
      <c r="V1234" s="15"/>
      <c r="W1234" s="15"/>
      <c r="X1234" s="15"/>
      <c r="Y1234" s="15"/>
      <c r="Z1234" s="15"/>
      <c r="AA1234" s="15"/>
      <c r="AB1234" s="15"/>
      <c r="AC1234" s="15"/>
      <c r="AD1234" s="15"/>
      <c r="AE1234" s="15"/>
      <c r="AT1234" s="236" t="s">
        <v>291</v>
      </c>
      <c r="AU1234" s="236" t="s">
        <v>87</v>
      </c>
      <c r="AV1234" s="15" t="s">
        <v>82</v>
      </c>
      <c r="AW1234" s="15" t="s">
        <v>31</v>
      </c>
      <c r="AX1234" s="15" t="s">
        <v>75</v>
      </c>
      <c r="AY1234" s="236" t="s">
        <v>283</v>
      </c>
    </row>
    <row r="1235" s="15" customFormat="1">
      <c r="A1235" s="15"/>
      <c r="B1235" s="235"/>
      <c r="C1235" s="15"/>
      <c r="D1235" s="219" t="s">
        <v>291</v>
      </c>
      <c r="E1235" s="236" t="s">
        <v>1</v>
      </c>
      <c r="F1235" s="237" t="s">
        <v>706</v>
      </c>
      <c r="G1235" s="15"/>
      <c r="H1235" s="236" t="s">
        <v>1</v>
      </c>
      <c r="I1235" s="238"/>
      <c r="J1235" s="15"/>
      <c r="K1235" s="15"/>
      <c r="L1235" s="235"/>
      <c r="M1235" s="239"/>
      <c r="N1235" s="240"/>
      <c r="O1235" s="240"/>
      <c r="P1235" s="240"/>
      <c r="Q1235" s="240"/>
      <c r="R1235" s="240"/>
      <c r="S1235" s="240"/>
      <c r="T1235" s="241"/>
      <c r="U1235" s="15"/>
      <c r="V1235" s="15"/>
      <c r="W1235" s="15"/>
      <c r="X1235" s="15"/>
      <c r="Y1235" s="15"/>
      <c r="Z1235" s="15"/>
      <c r="AA1235" s="15"/>
      <c r="AB1235" s="15"/>
      <c r="AC1235" s="15"/>
      <c r="AD1235" s="15"/>
      <c r="AE1235" s="15"/>
      <c r="AT1235" s="236" t="s">
        <v>291</v>
      </c>
      <c r="AU1235" s="236" t="s">
        <v>87</v>
      </c>
      <c r="AV1235" s="15" t="s">
        <v>82</v>
      </c>
      <c r="AW1235" s="15" t="s">
        <v>31</v>
      </c>
      <c r="AX1235" s="15" t="s">
        <v>75</v>
      </c>
      <c r="AY1235" s="236" t="s">
        <v>283</v>
      </c>
    </row>
    <row r="1236" s="13" customFormat="1">
      <c r="A1236" s="13"/>
      <c r="B1236" s="218"/>
      <c r="C1236" s="13"/>
      <c r="D1236" s="219" t="s">
        <v>291</v>
      </c>
      <c r="E1236" s="220" t="s">
        <v>1</v>
      </c>
      <c r="F1236" s="221" t="s">
        <v>1767</v>
      </c>
      <c r="G1236" s="13"/>
      <c r="H1236" s="222">
        <v>201.30000000000001</v>
      </c>
      <c r="I1236" s="223"/>
      <c r="J1236" s="13"/>
      <c r="K1236" s="13"/>
      <c r="L1236" s="218"/>
      <c r="M1236" s="224"/>
      <c r="N1236" s="225"/>
      <c r="O1236" s="225"/>
      <c r="P1236" s="225"/>
      <c r="Q1236" s="225"/>
      <c r="R1236" s="225"/>
      <c r="S1236" s="225"/>
      <c r="T1236" s="226"/>
      <c r="U1236" s="13"/>
      <c r="V1236" s="13"/>
      <c r="W1236" s="13"/>
      <c r="X1236" s="13"/>
      <c r="Y1236" s="13"/>
      <c r="Z1236" s="13"/>
      <c r="AA1236" s="13"/>
      <c r="AB1236" s="13"/>
      <c r="AC1236" s="13"/>
      <c r="AD1236" s="13"/>
      <c r="AE1236" s="13"/>
      <c r="AT1236" s="220" t="s">
        <v>291</v>
      </c>
      <c r="AU1236" s="220" t="s">
        <v>87</v>
      </c>
      <c r="AV1236" s="13" t="s">
        <v>87</v>
      </c>
      <c r="AW1236" s="13" t="s">
        <v>31</v>
      </c>
      <c r="AX1236" s="13" t="s">
        <v>75</v>
      </c>
      <c r="AY1236" s="220" t="s">
        <v>283</v>
      </c>
    </row>
    <row r="1237" s="13" customFormat="1">
      <c r="A1237" s="13"/>
      <c r="B1237" s="218"/>
      <c r="C1237" s="13"/>
      <c r="D1237" s="219" t="s">
        <v>291</v>
      </c>
      <c r="E1237" s="220" t="s">
        <v>1</v>
      </c>
      <c r="F1237" s="221" t="s">
        <v>1768</v>
      </c>
      <c r="G1237" s="13"/>
      <c r="H1237" s="222">
        <v>356.81299999999999</v>
      </c>
      <c r="I1237" s="223"/>
      <c r="J1237" s="13"/>
      <c r="K1237" s="13"/>
      <c r="L1237" s="218"/>
      <c r="M1237" s="224"/>
      <c r="N1237" s="225"/>
      <c r="O1237" s="225"/>
      <c r="P1237" s="225"/>
      <c r="Q1237" s="225"/>
      <c r="R1237" s="225"/>
      <c r="S1237" s="225"/>
      <c r="T1237" s="226"/>
      <c r="U1237" s="13"/>
      <c r="V1237" s="13"/>
      <c r="W1237" s="13"/>
      <c r="X1237" s="13"/>
      <c r="Y1237" s="13"/>
      <c r="Z1237" s="13"/>
      <c r="AA1237" s="13"/>
      <c r="AB1237" s="13"/>
      <c r="AC1237" s="13"/>
      <c r="AD1237" s="13"/>
      <c r="AE1237" s="13"/>
      <c r="AT1237" s="220" t="s">
        <v>291</v>
      </c>
      <c r="AU1237" s="220" t="s">
        <v>87</v>
      </c>
      <c r="AV1237" s="13" t="s">
        <v>87</v>
      </c>
      <c r="AW1237" s="13" t="s">
        <v>31</v>
      </c>
      <c r="AX1237" s="13" t="s">
        <v>75</v>
      </c>
      <c r="AY1237" s="220" t="s">
        <v>283</v>
      </c>
    </row>
    <row r="1238" s="13" customFormat="1">
      <c r="A1238" s="13"/>
      <c r="B1238" s="218"/>
      <c r="C1238" s="13"/>
      <c r="D1238" s="219" t="s">
        <v>291</v>
      </c>
      <c r="E1238" s="220" t="s">
        <v>1</v>
      </c>
      <c r="F1238" s="221" t="s">
        <v>1769</v>
      </c>
      <c r="G1238" s="13"/>
      <c r="H1238" s="222">
        <v>168.30000000000001</v>
      </c>
      <c r="I1238" s="223"/>
      <c r="J1238" s="13"/>
      <c r="K1238" s="13"/>
      <c r="L1238" s="218"/>
      <c r="M1238" s="224"/>
      <c r="N1238" s="225"/>
      <c r="O1238" s="225"/>
      <c r="P1238" s="225"/>
      <c r="Q1238" s="225"/>
      <c r="R1238" s="225"/>
      <c r="S1238" s="225"/>
      <c r="T1238" s="226"/>
      <c r="U1238" s="13"/>
      <c r="V1238" s="13"/>
      <c r="W1238" s="13"/>
      <c r="X1238" s="13"/>
      <c r="Y1238" s="13"/>
      <c r="Z1238" s="13"/>
      <c r="AA1238" s="13"/>
      <c r="AB1238" s="13"/>
      <c r="AC1238" s="13"/>
      <c r="AD1238" s="13"/>
      <c r="AE1238" s="13"/>
      <c r="AT1238" s="220" t="s">
        <v>291</v>
      </c>
      <c r="AU1238" s="220" t="s">
        <v>87</v>
      </c>
      <c r="AV1238" s="13" t="s">
        <v>87</v>
      </c>
      <c r="AW1238" s="13" t="s">
        <v>31</v>
      </c>
      <c r="AX1238" s="13" t="s">
        <v>75</v>
      </c>
      <c r="AY1238" s="220" t="s">
        <v>283</v>
      </c>
    </row>
    <row r="1239" s="13" customFormat="1">
      <c r="A1239" s="13"/>
      <c r="B1239" s="218"/>
      <c r="C1239" s="13"/>
      <c r="D1239" s="219" t="s">
        <v>291</v>
      </c>
      <c r="E1239" s="220" t="s">
        <v>1</v>
      </c>
      <c r="F1239" s="221" t="s">
        <v>1770</v>
      </c>
      <c r="G1239" s="13"/>
      <c r="H1239" s="222">
        <v>82.912999999999997</v>
      </c>
      <c r="I1239" s="223"/>
      <c r="J1239" s="13"/>
      <c r="K1239" s="13"/>
      <c r="L1239" s="218"/>
      <c r="M1239" s="224"/>
      <c r="N1239" s="225"/>
      <c r="O1239" s="225"/>
      <c r="P1239" s="225"/>
      <c r="Q1239" s="225"/>
      <c r="R1239" s="225"/>
      <c r="S1239" s="225"/>
      <c r="T1239" s="226"/>
      <c r="U1239" s="13"/>
      <c r="V1239" s="13"/>
      <c r="W1239" s="13"/>
      <c r="X1239" s="13"/>
      <c r="Y1239" s="13"/>
      <c r="Z1239" s="13"/>
      <c r="AA1239" s="13"/>
      <c r="AB1239" s="13"/>
      <c r="AC1239" s="13"/>
      <c r="AD1239" s="13"/>
      <c r="AE1239" s="13"/>
      <c r="AT1239" s="220" t="s">
        <v>291</v>
      </c>
      <c r="AU1239" s="220" t="s">
        <v>87</v>
      </c>
      <c r="AV1239" s="13" t="s">
        <v>87</v>
      </c>
      <c r="AW1239" s="13" t="s">
        <v>31</v>
      </c>
      <c r="AX1239" s="13" t="s">
        <v>75</v>
      </c>
      <c r="AY1239" s="220" t="s">
        <v>283</v>
      </c>
    </row>
    <row r="1240" s="15" customFormat="1">
      <c r="A1240" s="15"/>
      <c r="B1240" s="235"/>
      <c r="C1240" s="15"/>
      <c r="D1240" s="219" t="s">
        <v>291</v>
      </c>
      <c r="E1240" s="236" t="s">
        <v>1</v>
      </c>
      <c r="F1240" s="237" t="s">
        <v>404</v>
      </c>
      <c r="G1240" s="15"/>
      <c r="H1240" s="236" t="s">
        <v>1</v>
      </c>
      <c r="I1240" s="238"/>
      <c r="J1240" s="15"/>
      <c r="K1240" s="15"/>
      <c r="L1240" s="235"/>
      <c r="M1240" s="239"/>
      <c r="N1240" s="240"/>
      <c r="O1240" s="240"/>
      <c r="P1240" s="240"/>
      <c r="Q1240" s="240"/>
      <c r="R1240" s="240"/>
      <c r="S1240" s="240"/>
      <c r="T1240" s="241"/>
      <c r="U1240" s="15"/>
      <c r="V1240" s="15"/>
      <c r="W1240" s="15"/>
      <c r="X1240" s="15"/>
      <c r="Y1240" s="15"/>
      <c r="Z1240" s="15"/>
      <c r="AA1240" s="15"/>
      <c r="AB1240" s="15"/>
      <c r="AC1240" s="15"/>
      <c r="AD1240" s="15"/>
      <c r="AE1240" s="15"/>
      <c r="AT1240" s="236" t="s">
        <v>291</v>
      </c>
      <c r="AU1240" s="236" t="s">
        <v>87</v>
      </c>
      <c r="AV1240" s="15" t="s">
        <v>82</v>
      </c>
      <c r="AW1240" s="15" t="s">
        <v>31</v>
      </c>
      <c r="AX1240" s="15" t="s">
        <v>75</v>
      </c>
      <c r="AY1240" s="236" t="s">
        <v>283</v>
      </c>
    </row>
    <row r="1241" s="13" customFormat="1">
      <c r="A1241" s="13"/>
      <c r="B1241" s="218"/>
      <c r="C1241" s="13"/>
      <c r="D1241" s="219" t="s">
        <v>291</v>
      </c>
      <c r="E1241" s="220" t="s">
        <v>1</v>
      </c>
      <c r="F1241" s="221" t="s">
        <v>1771</v>
      </c>
      <c r="G1241" s="13"/>
      <c r="H1241" s="222">
        <v>505.68299999999999</v>
      </c>
      <c r="I1241" s="223"/>
      <c r="J1241" s="13"/>
      <c r="K1241" s="13"/>
      <c r="L1241" s="218"/>
      <c r="M1241" s="224"/>
      <c r="N1241" s="225"/>
      <c r="O1241" s="225"/>
      <c r="P1241" s="225"/>
      <c r="Q1241" s="225"/>
      <c r="R1241" s="225"/>
      <c r="S1241" s="225"/>
      <c r="T1241" s="226"/>
      <c r="U1241" s="13"/>
      <c r="V1241" s="13"/>
      <c r="W1241" s="13"/>
      <c r="X1241" s="13"/>
      <c r="Y1241" s="13"/>
      <c r="Z1241" s="13"/>
      <c r="AA1241" s="13"/>
      <c r="AB1241" s="13"/>
      <c r="AC1241" s="13"/>
      <c r="AD1241" s="13"/>
      <c r="AE1241" s="13"/>
      <c r="AT1241" s="220" t="s">
        <v>291</v>
      </c>
      <c r="AU1241" s="220" t="s">
        <v>87</v>
      </c>
      <c r="AV1241" s="13" t="s">
        <v>87</v>
      </c>
      <c r="AW1241" s="13" t="s">
        <v>31</v>
      </c>
      <c r="AX1241" s="13" t="s">
        <v>75</v>
      </c>
      <c r="AY1241" s="220" t="s">
        <v>283</v>
      </c>
    </row>
    <row r="1242" s="13" customFormat="1">
      <c r="A1242" s="13"/>
      <c r="B1242" s="218"/>
      <c r="C1242" s="13"/>
      <c r="D1242" s="219" t="s">
        <v>291</v>
      </c>
      <c r="E1242" s="220" t="s">
        <v>1</v>
      </c>
      <c r="F1242" s="221" t="s">
        <v>859</v>
      </c>
      <c r="G1242" s="13"/>
      <c r="H1242" s="222">
        <v>411.81299999999999</v>
      </c>
      <c r="I1242" s="223"/>
      <c r="J1242" s="13"/>
      <c r="K1242" s="13"/>
      <c r="L1242" s="218"/>
      <c r="M1242" s="224"/>
      <c r="N1242" s="225"/>
      <c r="O1242" s="225"/>
      <c r="P1242" s="225"/>
      <c r="Q1242" s="225"/>
      <c r="R1242" s="225"/>
      <c r="S1242" s="225"/>
      <c r="T1242" s="226"/>
      <c r="U1242" s="13"/>
      <c r="V1242" s="13"/>
      <c r="W1242" s="13"/>
      <c r="X1242" s="13"/>
      <c r="Y1242" s="13"/>
      <c r="Z1242" s="13"/>
      <c r="AA1242" s="13"/>
      <c r="AB1242" s="13"/>
      <c r="AC1242" s="13"/>
      <c r="AD1242" s="13"/>
      <c r="AE1242" s="13"/>
      <c r="AT1242" s="220" t="s">
        <v>291</v>
      </c>
      <c r="AU1242" s="220" t="s">
        <v>87</v>
      </c>
      <c r="AV1242" s="13" t="s">
        <v>87</v>
      </c>
      <c r="AW1242" s="13" t="s">
        <v>31</v>
      </c>
      <c r="AX1242" s="13" t="s">
        <v>75</v>
      </c>
      <c r="AY1242" s="220" t="s">
        <v>283</v>
      </c>
    </row>
    <row r="1243" s="13" customFormat="1">
      <c r="A1243" s="13"/>
      <c r="B1243" s="218"/>
      <c r="C1243" s="13"/>
      <c r="D1243" s="219" t="s">
        <v>291</v>
      </c>
      <c r="E1243" s="220" t="s">
        <v>1</v>
      </c>
      <c r="F1243" s="221" t="s">
        <v>1772</v>
      </c>
      <c r="G1243" s="13"/>
      <c r="H1243" s="222">
        <v>50.537999999999997</v>
      </c>
      <c r="I1243" s="223"/>
      <c r="J1243" s="13"/>
      <c r="K1243" s="13"/>
      <c r="L1243" s="218"/>
      <c r="M1243" s="224"/>
      <c r="N1243" s="225"/>
      <c r="O1243" s="225"/>
      <c r="P1243" s="225"/>
      <c r="Q1243" s="225"/>
      <c r="R1243" s="225"/>
      <c r="S1243" s="225"/>
      <c r="T1243" s="226"/>
      <c r="U1243" s="13"/>
      <c r="V1243" s="13"/>
      <c r="W1243" s="13"/>
      <c r="X1243" s="13"/>
      <c r="Y1243" s="13"/>
      <c r="Z1243" s="13"/>
      <c r="AA1243" s="13"/>
      <c r="AB1243" s="13"/>
      <c r="AC1243" s="13"/>
      <c r="AD1243" s="13"/>
      <c r="AE1243" s="13"/>
      <c r="AT1243" s="220" t="s">
        <v>291</v>
      </c>
      <c r="AU1243" s="220" t="s">
        <v>87</v>
      </c>
      <c r="AV1243" s="13" t="s">
        <v>87</v>
      </c>
      <c r="AW1243" s="13" t="s">
        <v>31</v>
      </c>
      <c r="AX1243" s="13" t="s">
        <v>75</v>
      </c>
      <c r="AY1243" s="220" t="s">
        <v>283</v>
      </c>
    </row>
    <row r="1244" s="13" customFormat="1">
      <c r="A1244" s="13"/>
      <c r="B1244" s="218"/>
      <c r="C1244" s="13"/>
      <c r="D1244" s="219" t="s">
        <v>291</v>
      </c>
      <c r="E1244" s="220" t="s">
        <v>1</v>
      </c>
      <c r="F1244" s="221" t="s">
        <v>862</v>
      </c>
      <c r="G1244" s="13"/>
      <c r="H1244" s="222">
        <v>1069.4880000000001</v>
      </c>
      <c r="I1244" s="223"/>
      <c r="J1244" s="13"/>
      <c r="K1244" s="13"/>
      <c r="L1244" s="218"/>
      <c r="M1244" s="224"/>
      <c r="N1244" s="225"/>
      <c r="O1244" s="225"/>
      <c r="P1244" s="225"/>
      <c r="Q1244" s="225"/>
      <c r="R1244" s="225"/>
      <c r="S1244" s="225"/>
      <c r="T1244" s="226"/>
      <c r="U1244" s="13"/>
      <c r="V1244" s="13"/>
      <c r="W1244" s="13"/>
      <c r="X1244" s="13"/>
      <c r="Y1244" s="13"/>
      <c r="Z1244" s="13"/>
      <c r="AA1244" s="13"/>
      <c r="AB1244" s="13"/>
      <c r="AC1244" s="13"/>
      <c r="AD1244" s="13"/>
      <c r="AE1244" s="13"/>
      <c r="AT1244" s="220" t="s">
        <v>291</v>
      </c>
      <c r="AU1244" s="220" t="s">
        <v>87</v>
      </c>
      <c r="AV1244" s="13" t="s">
        <v>87</v>
      </c>
      <c r="AW1244" s="13" t="s">
        <v>31</v>
      </c>
      <c r="AX1244" s="13" t="s">
        <v>75</v>
      </c>
      <c r="AY1244" s="220" t="s">
        <v>283</v>
      </c>
    </row>
    <row r="1245" s="15" customFormat="1">
      <c r="A1245" s="15"/>
      <c r="B1245" s="235"/>
      <c r="C1245" s="15"/>
      <c r="D1245" s="219" t="s">
        <v>291</v>
      </c>
      <c r="E1245" s="236" t="s">
        <v>1</v>
      </c>
      <c r="F1245" s="237" t="s">
        <v>413</v>
      </c>
      <c r="G1245" s="15"/>
      <c r="H1245" s="236" t="s">
        <v>1</v>
      </c>
      <c r="I1245" s="238"/>
      <c r="J1245" s="15"/>
      <c r="K1245" s="15"/>
      <c r="L1245" s="235"/>
      <c r="M1245" s="239"/>
      <c r="N1245" s="240"/>
      <c r="O1245" s="240"/>
      <c r="P1245" s="240"/>
      <c r="Q1245" s="240"/>
      <c r="R1245" s="240"/>
      <c r="S1245" s="240"/>
      <c r="T1245" s="241"/>
      <c r="U1245" s="15"/>
      <c r="V1245" s="15"/>
      <c r="W1245" s="15"/>
      <c r="X1245" s="15"/>
      <c r="Y1245" s="15"/>
      <c r="Z1245" s="15"/>
      <c r="AA1245" s="15"/>
      <c r="AB1245" s="15"/>
      <c r="AC1245" s="15"/>
      <c r="AD1245" s="15"/>
      <c r="AE1245" s="15"/>
      <c r="AT1245" s="236" t="s">
        <v>291</v>
      </c>
      <c r="AU1245" s="236" t="s">
        <v>87</v>
      </c>
      <c r="AV1245" s="15" t="s">
        <v>82</v>
      </c>
      <c r="AW1245" s="15" t="s">
        <v>31</v>
      </c>
      <c r="AX1245" s="15" t="s">
        <v>75</v>
      </c>
      <c r="AY1245" s="236" t="s">
        <v>283</v>
      </c>
    </row>
    <row r="1246" s="13" customFormat="1">
      <c r="A1246" s="13"/>
      <c r="B1246" s="218"/>
      <c r="C1246" s="13"/>
      <c r="D1246" s="219" t="s">
        <v>291</v>
      </c>
      <c r="E1246" s="220" t="s">
        <v>1</v>
      </c>
      <c r="F1246" s="221" t="s">
        <v>865</v>
      </c>
      <c r="G1246" s="13"/>
      <c r="H1246" s="222">
        <v>504.21300000000002</v>
      </c>
      <c r="I1246" s="223"/>
      <c r="J1246" s="13"/>
      <c r="K1246" s="13"/>
      <c r="L1246" s="218"/>
      <c r="M1246" s="224"/>
      <c r="N1246" s="225"/>
      <c r="O1246" s="225"/>
      <c r="P1246" s="225"/>
      <c r="Q1246" s="225"/>
      <c r="R1246" s="225"/>
      <c r="S1246" s="225"/>
      <c r="T1246" s="226"/>
      <c r="U1246" s="13"/>
      <c r="V1246" s="13"/>
      <c r="W1246" s="13"/>
      <c r="X1246" s="13"/>
      <c r="Y1246" s="13"/>
      <c r="Z1246" s="13"/>
      <c r="AA1246" s="13"/>
      <c r="AB1246" s="13"/>
      <c r="AC1246" s="13"/>
      <c r="AD1246" s="13"/>
      <c r="AE1246" s="13"/>
      <c r="AT1246" s="220" t="s">
        <v>291</v>
      </c>
      <c r="AU1246" s="220" t="s">
        <v>87</v>
      </c>
      <c r="AV1246" s="13" t="s">
        <v>87</v>
      </c>
      <c r="AW1246" s="13" t="s">
        <v>31</v>
      </c>
      <c r="AX1246" s="13" t="s">
        <v>75</v>
      </c>
      <c r="AY1246" s="220" t="s">
        <v>283</v>
      </c>
    </row>
    <row r="1247" s="13" customFormat="1">
      <c r="A1247" s="13"/>
      <c r="B1247" s="218"/>
      <c r="C1247" s="13"/>
      <c r="D1247" s="219" t="s">
        <v>291</v>
      </c>
      <c r="E1247" s="220" t="s">
        <v>1</v>
      </c>
      <c r="F1247" s="221" t="s">
        <v>866</v>
      </c>
      <c r="G1247" s="13"/>
      <c r="H1247" s="222">
        <v>281.46300000000002</v>
      </c>
      <c r="I1247" s="223"/>
      <c r="J1247" s="13"/>
      <c r="K1247" s="13"/>
      <c r="L1247" s="218"/>
      <c r="M1247" s="224"/>
      <c r="N1247" s="225"/>
      <c r="O1247" s="225"/>
      <c r="P1247" s="225"/>
      <c r="Q1247" s="225"/>
      <c r="R1247" s="225"/>
      <c r="S1247" s="225"/>
      <c r="T1247" s="226"/>
      <c r="U1247" s="13"/>
      <c r="V1247" s="13"/>
      <c r="W1247" s="13"/>
      <c r="X1247" s="13"/>
      <c r="Y1247" s="13"/>
      <c r="Z1247" s="13"/>
      <c r="AA1247" s="13"/>
      <c r="AB1247" s="13"/>
      <c r="AC1247" s="13"/>
      <c r="AD1247" s="13"/>
      <c r="AE1247" s="13"/>
      <c r="AT1247" s="220" t="s">
        <v>291</v>
      </c>
      <c r="AU1247" s="220" t="s">
        <v>87</v>
      </c>
      <c r="AV1247" s="13" t="s">
        <v>87</v>
      </c>
      <c r="AW1247" s="13" t="s">
        <v>31</v>
      </c>
      <c r="AX1247" s="13" t="s">
        <v>75</v>
      </c>
      <c r="AY1247" s="220" t="s">
        <v>283</v>
      </c>
    </row>
    <row r="1248" s="13" customFormat="1">
      <c r="A1248" s="13"/>
      <c r="B1248" s="218"/>
      <c r="C1248" s="13"/>
      <c r="D1248" s="219" t="s">
        <v>291</v>
      </c>
      <c r="E1248" s="220" t="s">
        <v>1</v>
      </c>
      <c r="F1248" s="221" t="s">
        <v>867</v>
      </c>
      <c r="G1248" s="13"/>
      <c r="H1248" s="222">
        <v>90.888000000000005</v>
      </c>
      <c r="I1248" s="223"/>
      <c r="J1248" s="13"/>
      <c r="K1248" s="13"/>
      <c r="L1248" s="218"/>
      <c r="M1248" s="224"/>
      <c r="N1248" s="225"/>
      <c r="O1248" s="225"/>
      <c r="P1248" s="225"/>
      <c r="Q1248" s="225"/>
      <c r="R1248" s="225"/>
      <c r="S1248" s="225"/>
      <c r="T1248" s="226"/>
      <c r="U1248" s="13"/>
      <c r="V1248" s="13"/>
      <c r="W1248" s="13"/>
      <c r="X1248" s="13"/>
      <c r="Y1248" s="13"/>
      <c r="Z1248" s="13"/>
      <c r="AA1248" s="13"/>
      <c r="AB1248" s="13"/>
      <c r="AC1248" s="13"/>
      <c r="AD1248" s="13"/>
      <c r="AE1248" s="13"/>
      <c r="AT1248" s="220" t="s">
        <v>291</v>
      </c>
      <c r="AU1248" s="220" t="s">
        <v>87</v>
      </c>
      <c r="AV1248" s="13" t="s">
        <v>87</v>
      </c>
      <c r="AW1248" s="13" t="s">
        <v>31</v>
      </c>
      <c r="AX1248" s="13" t="s">
        <v>75</v>
      </c>
      <c r="AY1248" s="220" t="s">
        <v>283</v>
      </c>
    </row>
    <row r="1249" s="13" customFormat="1">
      <c r="A1249" s="13"/>
      <c r="B1249" s="218"/>
      <c r="C1249" s="13"/>
      <c r="D1249" s="219" t="s">
        <v>291</v>
      </c>
      <c r="E1249" s="220" t="s">
        <v>1</v>
      </c>
      <c r="F1249" s="221" t="s">
        <v>870</v>
      </c>
      <c r="G1249" s="13"/>
      <c r="H1249" s="222">
        <v>124.95</v>
      </c>
      <c r="I1249" s="223"/>
      <c r="J1249" s="13"/>
      <c r="K1249" s="13"/>
      <c r="L1249" s="218"/>
      <c r="M1249" s="224"/>
      <c r="N1249" s="225"/>
      <c r="O1249" s="225"/>
      <c r="P1249" s="225"/>
      <c r="Q1249" s="225"/>
      <c r="R1249" s="225"/>
      <c r="S1249" s="225"/>
      <c r="T1249" s="226"/>
      <c r="U1249" s="13"/>
      <c r="V1249" s="13"/>
      <c r="W1249" s="13"/>
      <c r="X1249" s="13"/>
      <c r="Y1249" s="13"/>
      <c r="Z1249" s="13"/>
      <c r="AA1249" s="13"/>
      <c r="AB1249" s="13"/>
      <c r="AC1249" s="13"/>
      <c r="AD1249" s="13"/>
      <c r="AE1249" s="13"/>
      <c r="AT1249" s="220" t="s">
        <v>291</v>
      </c>
      <c r="AU1249" s="220" t="s">
        <v>87</v>
      </c>
      <c r="AV1249" s="13" t="s">
        <v>87</v>
      </c>
      <c r="AW1249" s="13" t="s">
        <v>31</v>
      </c>
      <c r="AX1249" s="13" t="s">
        <v>75</v>
      </c>
      <c r="AY1249" s="220" t="s">
        <v>283</v>
      </c>
    </row>
    <row r="1250" s="13" customFormat="1">
      <c r="A1250" s="13"/>
      <c r="B1250" s="218"/>
      <c r="C1250" s="13"/>
      <c r="D1250" s="219" t="s">
        <v>291</v>
      </c>
      <c r="E1250" s="220" t="s">
        <v>1</v>
      </c>
      <c r="F1250" s="221" t="s">
        <v>871</v>
      </c>
      <c r="G1250" s="13"/>
      <c r="H1250" s="222">
        <v>419.51299999999998</v>
      </c>
      <c r="I1250" s="223"/>
      <c r="J1250" s="13"/>
      <c r="K1250" s="13"/>
      <c r="L1250" s="218"/>
      <c r="M1250" s="224"/>
      <c r="N1250" s="225"/>
      <c r="O1250" s="225"/>
      <c r="P1250" s="225"/>
      <c r="Q1250" s="225"/>
      <c r="R1250" s="225"/>
      <c r="S1250" s="225"/>
      <c r="T1250" s="226"/>
      <c r="U1250" s="13"/>
      <c r="V1250" s="13"/>
      <c r="W1250" s="13"/>
      <c r="X1250" s="13"/>
      <c r="Y1250" s="13"/>
      <c r="Z1250" s="13"/>
      <c r="AA1250" s="13"/>
      <c r="AB1250" s="13"/>
      <c r="AC1250" s="13"/>
      <c r="AD1250" s="13"/>
      <c r="AE1250" s="13"/>
      <c r="AT1250" s="220" t="s">
        <v>291</v>
      </c>
      <c r="AU1250" s="220" t="s">
        <v>87</v>
      </c>
      <c r="AV1250" s="13" t="s">
        <v>87</v>
      </c>
      <c r="AW1250" s="13" t="s">
        <v>31</v>
      </c>
      <c r="AX1250" s="13" t="s">
        <v>75</v>
      </c>
      <c r="AY1250" s="220" t="s">
        <v>283</v>
      </c>
    </row>
    <row r="1251" s="13" customFormat="1">
      <c r="A1251" s="13"/>
      <c r="B1251" s="218"/>
      <c r="C1251" s="13"/>
      <c r="D1251" s="219" t="s">
        <v>291</v>
      </c>
      <c r="E1251" s="220" t="s">
        <v>1</v>
      </c>
      <c r="F1251" s="221" t="s">
        <v>873</v>
      </c>
      <c r="G1251" s="13"/>
      <c r="H1251" s="222">
        <v>205.97499999999999</v>
      </c>
      <c r="I1251" s="223"/>
      <c r="J1251" s="13"/>
      <c r="K1251" s="13"/>
      <c r="L1251" s="218"/>
      <c r="M1251" s="224"/>
      <c r="N1251" s="225"/>
      <c r="O1251" s="225"/>
      <c r="P1251" s="225"/>
      <c r="Q1251" s="225"/>
      <c r="R1251" s="225"/>
      <c r="S1251" s="225"/>
      <c r="T1251" s="226"/>
      <c r="U1251" s="13"/>
      <c r="V1251" s="13"/>
      <c r="W1251" s="13"/>
      <c r="X1251" s="13"/>
      <c r="Y1251" s="13"/>
      <c r="Z1251" s="13"/>
      <c r="AA1251" s="13"/>
      <c r="AB1251" s="13"/>
      <c r="AC1251" s="13"/>
      <c r="AD1251" s="13"/>
      <c r="AE1251" s="13"/>
      <c r="AT1251" s="220" t="s">
        <v>291</v>
      </c>
      <c r="AU1251" s="220" t="s">
        <v>87</v>
      </c>
      <c r="AV1251" s="13" t="s">
        <v>87</v>
      </c>
      <c r="AW1251" s="13" t="s">
        <v>31</v>
      </c>
      <c r="AX1251" s="13" t="s">
        <v>75</v>
      </c>
      <c r="AY1251" s="220" t="s">
        <v>283</v>
      </c>
    </row>
    <row r="1252" s="15" customFormat="1">
      <c r="A1252" s="15"/>
      <c r="B1252" s="235"/>
      <c r="C1252" s="15"/>
      <c r="D1252" s="219" t="s">
        <v>291</v>
      </c>
      <c r="E1252" s="236" t="s">
        <v>1</v>
      </c>
      <c r="F1252" s="237" t="s">
        <v>414</v>
      </c>
      <c r="G1252" s="15"/>
      <c r="H1252" s="236" t="s">
        <v>1</v>
      </c>
      <c r="I1252" s="238"/>
      <c r="J1252" s="15"/>
      <c r="K1252" s="15"/>
      <c r="L1252" s="235"/>
      <c r="M1252" s="239"/>
      <c r="N1252" s="240"/>
      <c r="O1252" s="240"/>
      <c r="P1252" s="240"/>
      <c r="Q1252" s="240"/>
      <c r="R1252" s="240"/>
      <c r="S1252" s="240"/>
      <c r="T1252" s="241"/>
      <c r="U1252" s="15"/>
      <c r="V1252" s="15"/>
      <c r="W1252" s="15"/>
      <c r="X1252" s="15"/>
      <c r="Y1252" s="15"/>
      <c r="Z1252" s="15"/>
      <c r="AA1252" s="15"/>
      <c r="AB1252" s="15"/>
      <c r="AC1252" s="15"/>
      <c r="AD1252" s="15"/>
      <c r="AE1252" s="15"/>
      <c r="AT1252" s="236" t="s">
        <v>291</v>
      </c>
      <c r="AU1252" s="236" t="s">
        <v>87</v>
      </c>
      <c r="AV1252" s="15" t="s">
        <v>82</v>
      </c>
      <c r="AW1252" s="15" t="s">
        <v>31</v>
      </c>
      <c r="AX1252" s="15" t="s">
        <v>75</v>
      </c>
      <c r="AY1252" s="236" t="s">
        <v>283</v>
      </c>
    </row>
    <row r="1253" s="13" customFormat="1">
      <c r="A1253" s="13"/>
      <c r="B1253" s="218"/>
      <c r="C1253" s="13"/>
      <c r="D1253" s="219" t="s">
        <v>291</v>
      </c>
      <c r="E1253" s="220" t="s">
        <v>1</v>
      </c>
      <c r="F1253" s="221" t="s">
        <v>865</v>
      </c>
      <c r="G1253" s="13"/>
      <c r="H1253" s="222">
        <v>504.21300000000002</v>
      </c>
      <c r="I1253" s="223"/>
      <c r="J1253" s="13"/>
      <c r="K1253" s="13"/>
      <c r="L1253" s="218"/>
      <c r="M1253" s="224"/>
      <c r="N1253" s="225"/>
      <c r="O1253" s="225"/>
      <c r="P1253" s="225"/>
      <c r="Q1253" s="225"/>
      <c r="R1253" s="225"/>
      <c r="S1253" s="225"/>
      <c r="T1253" s="226"/>
      <c r="U1253" s="13"/>
      <c r="V1253" s="13"/>
      <c r="W1253" s="13"/>
      <c r="X1253" s="13"/>
      <c r="Y1253" s="13"/>
      <c r="Z1253" s="13"/>
      <c r="AA1253" s="13"/>
      <c r="AB1253" s="13"/>
      <c r="AC1253" s="13"/>
      <c r="AD1253" s="13"/>
      <c r="AE1253" s="13"/>
      <c r="AT1253" s="220" t="s">
        <v>291</v>
      </c>
      <c r="AU1253" s="220" t="s">
        <v>87</v>
      </c>
      <c r="AV1253" s="13" t="s">
        <v>87</v>
      </c>
      <c r="AW1253" s="13" t="s">
        <v>31</v>
      </c>
      <c r="AX1253" s="13" t="s">
        <v>75</v>
      </c>
      <c r="AY1253" s="220" t="s">
        <v>283</v>
      </c>
    </row>
    <row r="1254" s="13" customFormat="1">
      <c r="A1254" s="13"/>
      <c r="B1254" s="218"/>
      <c r="C1254" s="13"/>
      <c r="D1254" s="219" t="s">
        <v>291</v>
      </c>
      <c r="E1254" s="220" t="s">
        <v>1</v>
      </c>
      <c r="F1254" s="221" t="s">
        <v>866</v>
      </c>
      <c r="G1254" s="13"/>
      <c r="H1254" s="222">
        <v>281.46300000000002</v>
      </c>
      <c r="I1254" s="223"/>
      <c r="J1254" s="13"/>
      <c r="K1254" s="13"/>
      <c r="L1254" s="218"/>
      <c r="M1254" s="224"/>
      <c r="N1254" s="225"/>
      <c r="O1254" s="225"/>
      <c r="P1254" s="225"/>
      <c r="Q1254" s="225"/>
      <c r="R1254" s="225"/>
      <c r="S1254" s="225"/>
      <c r="T1254" s="226"/>
      <c r="U1254" s="13"/>
      <c r="V1254" s="13"/>
      <c r="W1254" s="13"/>
      <c r="X1254" s="13"/>
      <c r="Y1254" s="13"/>
      <c r="Z1254" s="13"/>
      <c r="AA1254" s="13"/>
      <c r="AB1254" s="13"/>
      <c r="AC1254" s="13"/>
      <c r="AD1254" s="13"/>
      <c r="AE1254" s="13"/>
      <c r="AT1254" s="220" t="s">
        <v>291</v>
      </c>
      <c r="AU1254" s="220" t="s">
        <v>87</v>
      </c>
      <c r="AV1254" s="13" t="s">
        <v>87</v>
      </c>
      <c r="AW1254" s="13" t="s">
        <v>31</v>
      </c>
      <c r="AX1254" s="13" t="s">
        <v>75</v>
      </c>
      <c r="AY1254" s="220" t="s">
        <v>283</v>
      </c>
    </row>
    <row r="1255" s="13" customFormat="1">
      <c r="A1255" s="13"/>
      <c r="B1255" s="218"/>
      <c r="C1255" s="13"/>
      <c r="D1255" s="219" t="s">
        <v>291</v>
      </c>
      <c r="E1255" s="220" t="s">
        <v>1</v>
      </c>
      <c r="F1255" s="221" t="s">
        <v>867</v>
      </c>
      <c r="G1255" s="13"/>
      <c r="H1255" s="222">
        <v>90.888000000000005</v>
      </c>
      <c r="I1255" s="223"/>
      <c r="J1255" s="13"/>
      <c r="K1255" s="13"/>
      <c r="L1255" s="218"/>
      <c r="M1255" s="224"/>
      <c r="N1255" s="225"/>
      <c r="O1255" s="225"/>
      <c r="P1255" s="225"/>
      <c r="Q1255" s="225"/>
      <c r="R1255" s="225"/>
      <c r="S1255" s="225"/>
      <c r="T1255" s="226"/>
      <c r="U1255" s="13"/>
      <c r="V1255" s="13"/>
      <c r="W1255" s="13"/>
      <c r="X1255" s="13"/>
      <c r="Y1255" s="13"/>
      <c r="Z1255" s="13"/>
      <c r="AA1255" s="13"/>
      <c r="AB1255" s="13"/>
      <c r="AC1255" s="13"/>
      <c r="AD1255" s="13"/>
      <c r="AE1255" s="13"/>
      <c r="AT1255" s="220" t="s">
        <v>291</v>
      </c>
      <c r="AU1255" s="220" t="s">
        <v>87</v>
      </c>
      <c r="AV1255" s="13" t="s">
        <v>87</v>
      </c>
      <c r="AW1255" s="13" t="s">
        <v>31</v>
      </c>
      <c r="AX1255" s="13" t="s">
        <v>75</v>
      </c>
      <c r="AY1255" s="220" t="s">
        <v>283</v>
      </c>
    </row>
    <row r="1256" s="13" customFormat="1">
      <c r="A1256" s="13"/>
      <c r="B1256" s="218"/>
      <c r="C1256" s="13"/>
      <c r="D1256" s="219" t="s">
        <v>291</v>
      </c>
      <c r="E1256" s="220" t="s">
        <v>1</v>
      </c>
      <c r="F1256" s="221" t="s">
        <v>870</v>
      </c>
      <c r="G1256" s="13"/>
      <c r="H1256" s="222">
        <v>124.95</v>
      </c>
      <c r="I1256" s="223"/>
      <c r="J1256" s="13"/>
      <c r="K1256" s="13"/>
      <c r="L1256" s="218"/>
      <c r="M1256" s="224"/>
      <c r="N1256" s="225"/>
      <c r="O1256" s="225"/>
      <c r="P1256" s="225"/>
      <c r="Q1256" s="225"/>
      <c r="R1256" s="225"/>
      <c r="S1256" s="225"/>
      <c r="T1256" s="226"/>
      <c r="U1256" s="13"/>
      <c r="V1256" s="13"/>
      <c r="W1256" s="13"/>
      <c r="X1256" s="13"/>
      <c r="Y1256" s="13"/>
      <c r="Z1256" s="13"/>
      <c r="AA1256" s="13"/>
      <c r="AB1256" s="13"/>
      <c r="AC1256" s="13"/>
      <c r="AD1256" s="13"/>
      <c r="AE1256" s="13"/>
      <c r="AT1256" s="220" t="s">
        <v>291</v>
      </c>
      <c r="AU1256" s="220" t="s">
        <v>87</v>
      </c>
      <c r="AV1256" s="13" t="s">
        <v>87</v>
      </c>
      <c r="AW1256" s="13" t="s">
        <v>31</v>
      </c>
      <c r="AX1256" s="13" t="s">
        <v>75</v>
      </c>
      <c r="AY1256" s="220" t="s">
        <v>283</v>
      </c>
    </row>
    <row r="1257" s="13" customFormat="1">
      <c r="A1257" s="13"/>
      <c r="B1257" s="218"/>
      <c r="C1257" s="13"/>
      <c r="D1257" s="219" t="s">
        <v>291</v>
      </c>
      <c r="E1257" s="220" t="s">
        <v>1</v>
      </c>
      <c r="F1257" s="221" t="s">
        <v>871</v>
      </c>
      <c r="G1257" s="13"/>
      <c r="H1257" s="222">
        <v>419.51299999999998</v>
      </c>
      <c r="I1257" s="223"/>
      <c r="J1257" s="13"/>
      <c r="K1257" s="13"/>
      <c r="L1257" s="218"/>
      <c r="M1257" s="224"/>
      <c r="N1257" s="225"/>
      <c r="O1257" s="225"/>
      <c r="P1257" s="225"/>
      <c r="Q1257" s="225"/>
      <c r="R1257" s="225"/>
      <c r="S1257" s="225"/>
      <c r="T1257" s="226"/>
      <c r="U1257" s="13"/>
      <c r="V1257" s="13"/>
      <c r="W1257" s="13"/>
      <c r="X1257" s="13"/>
      <c r="Y1257" s="13"/>
      <c r="Z1257" s="13"/>
      <c r="AA1257" s="13"/>
      <c r="AB1257" s="13"/>
      <c r="AC1257" s="13"/>
      <c r="AD1257" s="13"/>
      <c r="AE1257" s="13"/>
      <c r="AT1257" s="220" t="s">
        <v>291</v>
      </c>
      <c r="AU1257" s="220" t="s">
        <v>87</v>
      </c>
      <c r="AV1257" s="13" t="s">
        <v>87</v>
      </c>
      <c r="AW1257" s="13" t="s">
        <v>31</v>
      </c>
      <c r="AX1257" s="13" t="s">
        <v>75</v>
      </c>
      <c r="AY1257" s="220" t="s">
        <v>283</v>
      </c>
    </row>
    <row r="1258" s="13" customFormat="1">
      <c r="A1258" s="13"/>
      <c r="B1258" s="218"/>
      <c r="C1258" s="13"/>
      <c r="D1258" s="219" t="s">
        <v>291</v>
      </c>
      <c r="E1258" s="220" t="s">
        <v>1</v>
      </c>
      <c r="F1258" s="221" t="s">
        <v>873</v>
      </c>
      <c r="G1258" s="13"/>
      <c r="H1258" s="222">
        <v>205.97499999999999</v>
      </c>
      <c r="I1258" s="223"/>
      <c r="J1258" s="13"/>
      <c r="K1258" s="13"/>
      <c r="L1258" s="218"/>
      <c r="M1258" s="224"/>
      <c r="N1258" s="225"/>
      <c r="O1258" s="225"/>
      <c r="P1258" s="225"/>
      <c r="Q1258" s="225"/>
      <c r="R1258" s="225"/>
      <c r="S1258" s="225"/>
      <c r="T1258" s="226"/>
      <c r="U1258" s="13"/>
      <c r="V1258" s="13"/>
      <c r="W1258" s="13"/>
      <c r="X1258" s="13"/>
      <c r="Y1258" s="13"/>
      <c r="Z1258" s="13"/>
      <c r="AA1258" s="13"/>
      <c r="AB1258" s="13"/>
      <c r="AC1258" s="13"/>
      <c r="AD1258" s="13"/>
      <c r="AE1258" s="13"/>
      <c r="AT1258" s="220" t="s">
        <v>291</v>
      </c>
      <c r="AU1258" s="220" t="s">
        <v>87</v>
      </c>
      <c r="AV1258" s="13" t="s">
        <v>87</v>
      </c>
      <c r="AW1258" s="13" t="s">
        <v>31</v>
      </c>
      <c r="AX1258" s="13" t="s">
        <v>75</v>
      </c>
      <c r="AY1258" s="220" t="s">
        <v>283</v>
      </c>
    </row>
    <row r="1259" s="15" customFormat="1">
      <c r="A1259" s="15"/>
      <c r="B1259" s="235"/>
      <c r="C1259" s="15"/>
      <c r="D1259" s="219" t="s">
        <v>291</v>
      </c>
      <c r="E1259" s="236" t="s">
        <v>1</v>
      </c>
      <c r="F1259" s="237" t="s">
        <v>415</v>
      </c>
      <c r="G1259" s="15"/>
      <c r="H1259" s="236" t="s">
        <v>1</v>
      </c>
      <c r="I1259" s="238"/>
      <c r="J1259" s="15"/>
      <c r="K1259" s="15"/>
      <c r="L1259" s="235"/>
      <c r="M1259" s="239"/>
      <c r="N1259" s="240"/>
      <c r="O1259" s="240"/>
      <c r="P1259" s="240"/>
      <c r="Q1259" s="240"/>
      <c r="R1259" s="240"/>
      <c r="S1259" s="240"/>
      <c r="T1259" s="241"/>
      <c r="U1259" s="15"/>
      <c r="V1259" s="15"/>
      <c r="W1259" s="15"/>
      <c r="X1259" s="15"/>
      <c r="Y1259" s="15"/>
      <c r="Z1259" s="15"/>
      <c r="AA1259" s="15"/>
      <c r="AB1259" s="15"/>
      <c r="AC1259" s="15"/>
      <c r="AD1259" s="15"/>
      <c r="AE1259" s="15"/>
      <c r="AT1259" s="236" t="s">
        <v>291</v>
      </c>
      <c r="AU1259" s="236" t="s">
        <v>87</v>
      </c>
      <c r="AV1259" s="15" t="s">
        <v>82</v>
      </c>
      <c r="AW1259" s="15" t="s">
        <v>31</v>
      </c>
      <c r="AX1259" s="15" t="s">
        <v>75</v>
      </c>
      <c r="AY1259" s="236" t="s">
        <v>283</v>
      </c>
    </row>
    <row r="1260" s="13" customFormat="1">
      <c r="A1260" s="13"/>
      <c r="B1260" s="218"/>
      <c r="C1260" s="13"/>
      <c r="D1260" s="219" t="s">
        <v>291</v>
      </c>
      <c r="E1260" s="220" t="s">
        <v>1</v>
      </c>
      <c r="F1260" s="221" t="s">
        <v>865</v>
      </c>
      <c r="G1260" s="13"/>
      <c r="H1260" s="222">
        <v>504.21300000000002</v>
      </c>
      <c r="I1260" s="223"/>
      <c r="J1260" s="13"/>
      <c r="K1260" s="13"/>
      <c r="L1260" s="218"/>
      <c r="M1260" s="224"/>
      <c r="N1260" s="225"/>
      <c r="O1260" s="225"/>
      <c r="P1260" s="225"/>
      <c r="Q1260" s="225"/>
      <c r="R1260" s="225"/>
      <c r="S1260" s="225"/>
      <c r="T1260" s="226"/>
      <c r="U1260" s="13"/>
      <c r="V1260" s="13"/>
      <c r="W1260" s="13"/>
      <c r="X1260" s="13"/>
      <c r="Y1260" s="13"/>
      <c r="Z1260" s="13"/>
      <c r="AA1260" s="13"/>
      <c r="AB1260" s="13"/>
      <c r="AC1260" s="13"/>
      <c r="AD1260" s="13"/>
      <c r="AE1260" s="13"/>
      <c r="AT1260" s="220" t="s">
        <v>291</v>
      </c>
      <c r="AU1260" s="220" t="s">
        <v>87</v>
      </c>
      <c r="AV1260" s="13" t="s">
        <v>87</v>
      </c>
      <c r="AW1260" s="13" t="s">
        <v>31</v>
      </c>
      <c r="AX1260" s="13" t="s">
        <v>75</v>
      </c>
      <c r="AY1260" s="220" t="s">
        <v>283</v>
      </c>
    </row>
    <row r="1261" s="13" customFormat="1">
      <c r="A1261" s="13"/>
      <c r="B1261" s="218"/>
      <c r="C1261" s="13"/>
      <c r="D1261" s="219" t="s">
        <v>291</v>
      </c>
      <c r="E1261" s="220" t="s">
        <v>1</v>
      </c>
      <c r="F1261" s="221" t="s">
        <v>866</v>
      </c>
      <c r="G1261" s="13"/>
      <c r="H1261" s="222">
        <v>281.46300000000002</v>
      </c>
      <c r="I1261" s="223"/>
      <c r="J1261" s="13"/>
      <c r="K1261" s="13"/>
      <c r="L1261" s="218"/>
      <c r="M1261" s="224"/>
      <c r="N1261" s="225"/>
      <c r="O1261" s="225"/>
      <c r="P1261" s="225"/>
      <c r="Q1261" s="225"/>
      <c r="R1261" s="225"/>
      <c r="S1261" s="225"/>
      <c r="T1261" s="226"/>
      <c r="U1261" s="13"/>
      <c r="V1261" s="13"/>
      <c r="W1261" s="13"/>
      <c r="X1261" s="13"/>
      <c r="Y1261" s="13"/>
      <c r="Z1261" s="13"/>
      <c r="AA1261" s="13"/>
      <c r="AB1261" s="13"/>
      <c r="AC1261" s="13"/>
      <c r="AD1261" s="13"/>
      <c r="AE1261" s="13"/>
      <c r="AT1261" s="220" t="s">
        <v>291</v>
      </c>
      <c r="AU1261" s="220" t="s">
        <v>87</v>
      </c>
      <c r="AV1261" s="13" t="s">
        <v>87</v>
      </c>
      <c r="AW1261" s="13" t="s">
        <v>31</v>
      </c>
      <c r="AX1261" s="13" t="s">
        <v>75</v>
      </c>
      <c r="AY1261" s="220" t="s">
        <v>283</v>
      </c>
    </row>
    <row r="1262" s="13" customFormat="1">
      <c r="A1262" s="13"/>
      <c r="B1262" s="218"/>
      <c r="C1262" s="13"/>
      <c r="D1262" s="219" t="s">
        <v>291</v>
      </c>
      <c r="E1262" s="220" t="s">
        <v>1</v>
      </c>
      <c r="F1262" s="221" t="s">
        <v>867</v>
      </c>
      <c r="G1262" s="13"/>
      <c r="H1262" s="222">
        <v>90.888000000000005</v>
      </c>
      <c r="I1262" s="223"/>
      <c r="J1262" s="13"/>
      <c r="K1262" s="13"/>
      <c r="L1262" s="218"/>
      <c r="M1262" s="224"/>
      <c r="N1262" s="225"/>
      <c r="O1262" s="225"/>
      <c r="P1262" s="225"/>
      <c r="Q1262" s="225"/>
      <c r="R1262" s="225"/>
      <c r="S1262" s="225"/>
      <c r="T1262" s="226"/>
      <c r="U1262" s="13"/>
      <c r="V1262" s="13"/>
      <c r="W1262" s="13"/>
      <c r="X1262" s="13"/>
      <c r="Y1262" s="13"/>
      <c r="Z1262" s="13"/>
      <c r="AA1262" s="13"/>
      <c r="AB1262" s="13"/>
      <c r="AC1262" s="13"/>
      <c r="AD1262" s="13"/>
      <c r="AE1262" s="13"/>
      <c r="AT1262" s="220" t="s">
        <v>291</v>
      </c>
      <c r="AU1262" s="220" t="s">
        <v>87</v>
      </c>
      <c r="AV1262" s="13" t="s">
        <v>87</v>
      </c>
      <c r="AW1262" s="13" t="s">
        <v>31</v>
      </c>
      <c r="AX1262" s="13" t="s">
        <v>75</v>
      </c>
      <c r="AY1262" s="220" t="s">
        <v>283</v>
      </c>
    </row>
    <row r="1263" s="13" customFormat="1">
      <c r="A1263" s="13"/>
      <c r="B1263" s="218"/>
      <c r="C1263" s="13"/>
      <c r="D1263" s="219" t="s">
        <v>291</v>
      </c>
      <c r="E1263" s="220" t="s">
        <v>1</v>
      </c>
      <c r="F1263" s="221" t="s">
        <v>870</v>
      </c>
      <c r="G1263" s="13"/>
      <c r="H1263" s="222">
        <v>124.95</v>
      </c>
      <c r="I1263" s="223"/>
      <c r="J1263" s="13"/>
      <c r="K1263" s="13"/>
      <c r="L1263" s="218"/>
      <c r="M1263" s="224"/>
      <c r="N1263" s="225"/>
      <c r="O1263" s="225"/>
      <c r="P1263" s="225"/>
      <c r="Q1263" s="225"/>
      <c r="R1263" s="225"/>
      <c r="S1263" s="225"/>
      <c r="T1263" s="226"/>
      <c r="U1263" s="13"/>
      <c r="V1263" s="13"/>
      <c r="W1263" s="13"/>
      <c r="X1263" s="13"/>
      <c r="Y1263" s="13"/>
      <c r="Z1263" s="13"/>
      <c r="AA1263" s="13"/>
      <c r="AB1263" s="13"/>
      <c r="AC1263" s="13"/>
      <c r="AD1263" s="13"/>
      <c r="AE1263" s="13"/>
      <c r="AT1263" s="220" t="s">
        <v>291</v>
      </c>
      <c r="AU1263" s="220" t="s">
        <v>87</v>
      </c>
      <c r="AV1263" s="13" t="s">
        <v>87</v>
      </c>
      <c r="AW1263" s="13" t="s">
        <v>31</v>
      </c>
      <c r="AX1263" s="13" t="s">
        <v>75</v>
      </c>
      <c r="AY1263" s="220" t="s">
        <v>283</v>
      </c>
    </row>
    <row r="1264" s="13" customFormat="1">
      <c r="A1264" s="13"/>
      <c r="B1264" s="218"/>
      <c r="C1264" s="13"/>
      <c r="D1264" s="219" t="s">
        <v>291</v>
      </c>
      <c r="E1264" s="220" t="s">
        <v>1</v>
      </c>
      <c r="F1264" s="221" t="s">
        <v>871</v>
      </c>
      <c r="G1264" s="13"/>
      <c r="H1264" s="222">
        <v>419.51299999999998</v>
      </c>
      <c r="I1264" s="223"/>
      <c r="J1264" s="13"/>
      <c r="K1264" s="13"/>
      <c r="L1264" s="218"/>
      <c r="M1264" s="224"/>
      <c r="N1264" s="225"/>
      <c r="O1264" s="225"/>
      <c r="P1264" s="225"/>
      <c r="Q1264" s="225"/>
      <c r="R1264" s="225"/>
      <c r="S1264" s="225"/>
      <c r="T1264" s="226"/>
      <c r="U1264" s="13"/>
      <c r="V1264" s="13"/>
      <c r="W1264" s="13"/>
      <c r="X1264" s="13"/>
      <c r="Y1264" s="13"/>
      <c r="Z1264" s="13"/>
      <c r="AA1264" s="13"/>
      <c r="AB1264" s="13"/>
      <c r="AC1264" s="13"/>
      <c r="AD1264" s="13"/>
      <c r="AE1264" s="13"/>
      <c r="AT1264" s="220" t="s">
        <v>291</v>
      </c>
      <c r="AU1264" s="220" t="s">
        <v>87</v>
      </c>
      <c r="AV1264" s="13" t="s">
        <v>87</v>
      </c>
      <c r="AW1264" s="13" t="s">
        <v>31</v>
      </c>
      <c r="AX1264" s="13" t="s">
        <v>75</v>
      </c>
      <c r="AY1264" s="220" t="s">
        <v>283</v>
      </c>
    </row>
    <row r="1265" s="13" customFormat="1">
      <c r="A1265" s="13"/>
      <c r="B1265" s="218"/>
      <c r="C1265" s="13"/>
      <c r="D1265" s="219" t="s">
        <v>291</v>
      </c>
      <c r="E1265" s="220" t="s">
        <v>1</v>
      </c>
      <c r="F1265" s="221" t="s">
        <v>873</v>
      </c>
      <c r="G1265" s="13"/>
      <c r="H1265" s="222">
        <v>205.97499999999999</v>
      </c>
      <c r="I1265" s="223"/>
      <c r="J1265" s="13"/>
      <c r="K1265" s="13"/>
      <c r="L1265" s="218"/>
      <c r="M1265" s="224"/>
      <c r="N1265" s="225"/>
      <c r="O1265" s="225"/>
      <c r="P1265" s="225"/>
      <c r="Q1265" s="225"/>
      <c r="R1265" s="225"/>
      <c r="S1265" s="225"/>
      <c r="T1265" s="226"/>
      <c r="U1265" s="13"/>
      <c r="V1265" s="13"/>
      <c r="W1265" s="13"/>
      <c r="X1265" s="13"/>
      <c r="Y1265" s="13"/>
      <c r="Z1265" s="13"/>
      <c r="AA1265" s="13"/>
      <c r="AB1265" s="13"/>
      <c r="AC1265" s="13"/>
      <c r="AD1265" s="13"/>
      <c r="AE1265" s="13"/>
      <c r="AT1265" s="220" t="s">
        <v>291</v>
      </c>
      <c r="AU1265" s="220" t="s">
        <v>87</v>
      </c>
      <c r="AV1265" s="13" t="s">
        <v>87</v>
      </c>
      <c r="AW1265" s="13" t="s">
        <v>31</v>
      </c>
      <c r="AX1265" s="13" t="s">
        <v>75</v>
      </c>
      <c r="AY1265" s="220" t="s">
        <v>283</v>
      </c>
    </row>
    <row r="1266" s="15" customFormat="1">
      <c r="A1266" s="15"/>
      <c r="B1266" s="235"/>
      <c r="C1266" s="15"/>
      <c r="D1266" s="219" t="s">
        <v>291</v>
      </c>
      <c r="E1266" s="236" t="s">
        <v>1</v>
      </c>
      <c r="F1266" s="237" t="s">
        <v>416</v>
      </c>
      <c r="G1266" s="15"/>
      <c r="H1266" s="236" t="s">
        <v>1</v>
      </c>
      <c r="I1266" s="238"/>
      <c r="J1266" s="15"/>
      <c r="K1266" s="15"/>
      <c r="L1266" s="235"/>
      <c r="M1266" s="239"/>
      <c r="N1266" s="240"/>
      <c r="O1266" s="240"/>
      <c r="P1266" s="240"/>
      <c r="Q1266" s="240"/>
      <c r="R1266" s="240"/>
      <c r="S1266" s="240"/>
      <c r="T1266" s="241"/>
      <c r="U1266" s="15"/>
      <c r="V1266" s="15"/>
      <c r="W1266" s="15"/>
      <c r="X1266" s="15"/>
      <c r="Y1266" s="15"/>
      <c r="Z1266" s="15"/>
      <c r="AA1266" s="15"/>
      <c r="AB1266" s="15"/>
      <c r="AC1266" s="15"/>
      <c r="AD1266" s="15"/>
      <c r="AE1266" s="15"/>
      <c r="AT1266" s="236" t="s">
        <v>291</v>
      </c>
      <c r="AU1266" s="236" t="s">
        <v>87</v>
      </c>
      <c r="AV1266" s="15" t="s">
        <v>82</v>
      </c>
      <c r="AW1266" s="15" t="s">
        <v>31</v>
      </c>
      <c r="AX1266" s="15" t="s">
        <v>75</v>
      </c>
      <c r="AY1266" s="236" t="s">
        <v>283</v>
      </c>
    </row>
    <row r="1267" s="13" customFormat="1">
      <c r="A1267" s="13"/>
      <c r="B1267" s="218"/>
      <c r="C1267" s="13"/>
      <c r="D1267" s="219" t="s">
        <v>291</v>
      </c>
      <c r="E1267" s="220" t="s">
        <v>1</v>
      </c>
      <c r="F1267" s="221" t="s">
        <v>865</v>
      </c>
      <c r="G1267" s="13"/>
      <c r="H1267" s="222">
        <v>504.21300000000002</v>
      </c>
      <c r="I1267" s="223"/>
      <c r="J1267" s="13"/>
      <c r="K1267" s="13"/>
      <c r="L1267" s="218"/>
      <c r="M1267" s="224"/>
      <c r="N1267" s="225"/>
      <c r="O1267" s="225"/>
      <c r="P1267" s="225"/>
      <c r="Q1267" s="225"/>
      <c r="R1267" s="225"/>
      <c r="S1267" s="225"/>
      <c r="T1267" s="226"/>
      <c r="U1267" s="13"/>
      <c r="V1267" s="13"/>
      <c r="W1267" s="13"/>
      <c r="X1267" s="13"/>
      <c r="Y1267" s="13"/>
      <c r="Z1267" s="13"/>
      <c r="AA1267" s="13"/>
      <c r="AB1267" s="13"/>
      <c r="AC1267" s="13"/>
      <c r="AD1267" s="13"/>
      <c r="AE1267" s="13"/>
      <c r="AT1267" s="220" t="s">
        <v>291</v>
      </c>
      <c r="AU1267" s="220" t="s">
        <v>87</v>
      </c>
      <c r="AV1267" s="13" t="s">
        <v>87</v>
      </c>
      <c r="AW1267" s="13" t="s">
        <v>31</v>
      </c>
      <c r="AX1267" s="13" t="s">
        <v>75</v>
      </c>
      <c r="AY1267" s="220" t="s">
        <v>283</v>
      </c>
    </row>
    <row r="1268" s="13" customFormat="1">
      <c r="A1268" s="13"/>
      <c r="B1268" s="218"/>
      <c r="C1268" s="13"/>
      <c r="D1268" s="219" t="s">
        <v>291</v>
      </c>
      <c r="E1268" s="220" t="s">
        <v>1</v>
      </c>
      <c r="F1268" s="221" t="s">
        <v>866</v>
      </c>
      <c r="G1268" s="13"/>
      <c r="H1268" s="222">
        <v>281.46300000000002</v>
      </c>
      <c r="I1268" s="223"/>
      <c r="J1268" s="13"/>
      <c r="K1268" s="13"/>
      <c r="L1268" s="218"/>
      <c r="M1268" s="224"/>
      <c r="N1268" s="225"/>
      <c r="O1268" s="225"/>
      <c r="P1268" s="225"/>
      <c r="Q1268" s="225"/>
      <c r="R1268" s="225"/>
      <c r="S1268" s="225"/>
      <c r="T1268" s="226"/>
      <c r="U1268" s="13"/>
      <c r="V1268" s="13"/>
      <c r="W1268" s="13"/>
      <c r="X1268" s="13"/>
      <c r="Y1268" s="13"/>
      <c r="Z1268" s="13"/>
      <c r="AA1268" s="13"/>
      <c r="AB1268" s="13"/>
      <c r="AC1268" s="13"/>
      <c r="AD1268" s="13"/>
      <c r="AE1268" s="13"/>
      <c r="AT1268" s="220" t="s">
        <v>291</v>
      </c>
      <c r="AU1268" s="220" t="s">
        <v>87</v>
      </c>
      <c r="AV1268" s="13" t="s">
        <v>87</v>
      </c>
      <c r="AW1268" s="13" t="s">
        <v>31</v>
      </c>
      <c r="AX1268" s="13" t="s">
        <v>75</v>
      </c>
      <c r="AY1268" s="220" t="s">
        <v>283</v>
      </c>
    </row>
    <row r="1269" s="13" customFormat="1">
      <c r="A1269" s="13"/>
      <c r="B1269" s="218"/>
      <c r="C1269" s="13"/>
      <c r="D1269" s="219" t="s">
        <v>291</v>
      </c>
      <c r="E1269" s="220" t="s">
        <v>1</v>
      </c>
      <c r="F1269" s="221" t="s">
        <v>867</v>
      </c>
      <c r="G1269" s="13"/>
      <c r="H1269" s="222">
        <v>90.888000000000005</v>
      </c>
      <c r="I1269" s="223"/>
      <c r="J1269" s="13"/>
      <c r="K1269" s="13"/>
      <c r="L1269" s="218"/>
      <c r="M1269" s="224"/>
      <c r="N1269" s="225"/>
      <c r="O1269" s="225"/>
      <c r="P1269" s="225"/>
      <c r="Q1269" s="225"/>
      <c r="R1269" s="225"/>
      <c r="S1269" s="225"/>
      <c r="T1269" s="226"/>
      <c r="U1269" s="13"/>
      <c r="V1269" s="13"/>
      <c r="W1269" s="13"/>
      <c r="X1269" s="13"/>
      <c r="Y1269" s="13"/>
      <c r="Z1269" s="13"/>
      <c r="AA1269" s="13"/>
      <c r="AB1269" s="13"/>
      <c r="AC1269" s="13"/>
      <c r="AD1269" s="13"/>
      <c r="AE1269" s="13"/>
      <c r="AT1269" s="220" t="s">
        <v>291</v>
      </c>
      <c r="AU1269" s="220" t="s">
        <v>87</v>
      </c>
      <c r="AV1269" s="13" t="s">
        <v>87</v>
      </c>
      <c r="AW1269" s="13" t="s">
        <v>31</v>
      </c>
      <c r="AX1269" s="13" t="s">
        <v>75</v>
      </c>
      <c r="AY1269" s="220" t="s">
        <v>283</v>
      </c>
    </row>
    <row r="1270" s="13" customFormat="1">
      <c r="A1270" s="13"/>
      <c r="B1270" s="218"/>
      <c r="C1270" s="13"/>
      <c r="D1270" s="219" t="s">
        <v>291</v>
      </c>
      <c r="E1270" s="220" t="s">
        <v>1</v>
      </c>
      <c r="F1270" s="221" t="s">
        <v>870</v>
      </c>
      <c r="G1270" s="13"/>
      <c r="H1270" s="222">
        <v>124.95</v>
      </c>
      <c r="I1270" s="223"/>
      <c r="J1270" s="13"/>
      <c r="K1270" s="13"/>
      <c r="L1270" s="218"/>
      <c r="M1270" s="224"/>
      <c r="N1270" s="225"/>
      <c r="O1270" s="225"/>
      <c r="P1270" s="225"/>
      <c r="Q1270" s="225"/>
      <c r="R1270" s="225"/>
      <c r="S1270" s="225"/>
      <c r="T1270" s="226"/>
      <c r="U1270" s="13"/>
      <c r="V1270" s="13"/>
      <c r="W1270" s="13"/>
      <c r="X1270" s="13"/>
      <c r="Y1270" s="13"/>
      <c r="Z1270" s="13"/>
      <c r="AA1270" s="13"/>
      <c r="AB1270" s="13"/>
      <c r="AC1270" s="13"/>
      <c r="AD1270" s="13"/>
      <c r="AE1270" s="13"/>
      <c r="AT1270" s="220" t="s">
        <v>291</v>
      </c>
      <c r="AU1270" s="220" t="s">
        <v>87</v>
      </c>
      <c r="AV1270" s="13" t="s">
        <v>87</v>
      </c>
      <c r="AW1270" s="13" t="s">
        <v>31</v>
      </c>
      <c r="AX1270" s="13" t="s">
        <v>75</v>
      </c>
      <c r="AY1270" s="220" t="s">
        <v>283</v>
      </c>
    </row>
    <row r="1271" s="13" customFormat="1">
      <c r="A1271" s="13"/>
      <c r="B1271" s="218"/>
      <c r="C1271" s="13"/>
      <c r="D1271" s="219" t="s">
        <v>291</v>
      </c>
      <c r="E1271" s="220" t="s">
        <v>1</v>
      </c>
      <c r="F1271" s="221" t="s">
        <v>871</v>
      </c>
      <c r="G1271" s="13"/>
      <c r="H1271" s="222">
        <v>419.51299999999998</v>
      </c>
      <c r="I1271" s="223"/>
      <c r="J1271" s="13"/>
      <c r="K1271" s="13"/>
      <c r="L1271" s="218"/>
      <c r="M1271" s="224"/>
      <c r="N1271" s="225"/>
      <c r="O1271" s="225"/>
      <c r="P1271" s="225"/>
      <c r="Q1271" s="225"/>
      <c r="R1271" s="225"/>
      <c r="S1271" s="225"/>
      <c r="T1271" s="226"/>
      <c r="U1271" s="13"/>
      <c r="V1271" s="13"/>
      <c r="W1271" s="13"/>
      <c r="X1271" s="13"/>
      <c r="Y1271" s="13"/>
      <c r="Z1271" s="13"/>
      <c r="AA1271" s="13"/>
      <c r="AB1271" s="13"/>
      <c r="AC1271" s="13"/>
      <c r="AD1271" s="13"/>
      <c r="AE1271" s="13"/>
      <c r="AT1271" s="220" t="s">
        <v>291</v>
      </c>
      <c r="AU1271" s="220" t="s">
        <v>87</v>
      </c>
      <c r="AV1271" s="13" t="s">
        <v>87</v>
      </c>
      <c r="AW1271" s="13" t="s">
        <v>31</v>
      </c>
      <c r="AX1271" s="13" t="s">
        <v>75</v>
      </c>
      <c r="AY1271" s="220" t="s">
        <v>283</v>
      </c>
    </row>
    <row r="1272" s="13" customFormat="1">
      <c r="A1272" s="13"/>
      <c r="B1272" s="218"/>
      <c r="C1272" s="13"/>
      <c r="D1272" s="219" t="s">
        <v>291</v>
      </c>
      <c r="E1272" s="220" t="s">
        <v>1</v>
      </c>
      <c r="F1272" s="221" t="s">
        <v>873</v>
      </c>
      <c r="G1272" s="13"/>
      <c r="H1272" s="222">
        <v>205.97499999999999</v>
      </c>
      <c r="I1272" s="223"/>
      <c r="J1272" s="13"/>
      <c r="K1272" s="13"/>
      <c r="L1272" s="218"/>
      <c r="M1272" s="224"/>
      <c r="N1272" s="225"/>
      <c r="O1272" s="225"/>
      <c r="P1272" s="225"/>
      <c r="Q1272" s="225"/>
      <c r="R1272" s="225"/>
      <c r="S1272" s="225"/>
      <c r="T1272" s="226"/>
      <c r="U1272" s="13"/>
      <c r="V1272" s="13"/>
      <c r="W1272" s="13"/>
      <c r="X1272" s="13"/>
      <c r="Y1272" s="13"/>
      <c r="Z1272" s="13"/>
      <c r="AA1272" s="13"/>
      <c r="AB1272" s="13"/>
      <c r="AC1272" s="13"/>
      <c r="AD1272" s="13"/>
      <c r="AE1272" s="13"/>
      <c r="AT1272" s="220" t="s">
        <v>291</v>
      </c>
      <c r="AU1272" s="220" t="s">
        <v>87</v>
      </c>
      <c r="AV1272" s="13" t="s">
        <v>87</v>
      </c>
      <c r="AW1272" s="13" t="s">
        <v>31</v>
      </c>
      <c r="AX1272" s="13" t="s">
        <v>75</v>
      </c>
      <c r="AY1272" s="220" t="s">
        <v>283</v>
      </c>
    </row>
    <row r="1273" s="14" customFormat="1">
      <c r="A1273" s="14"/>
      <c r="B1273" s="227"/>
      <c r="C1273" s="14"/>
      <c r="D1273" s="219" t="s">
        <v>291</v>
      </c>
      <c r="E1273" s="228" t="s">
        <v>1</v>
      </c>
      <c r="F1273" s="229" t="s">
        <v>293</v>
      </c>
      <c r="G1273" s="14"/>
      <c r="H1273" s="230">
        <v>9354.8560000000016</v>
      </c>
      <c r="I1273" s="231"/>
      <c r="J1273" s="14"/>
      <c r="K1273" s="14"/>
      <c r="L1273" s="227"/>
      <c r="M1273" s="232"/>
      <c r="N1273" s="233"/>
      <c r="O1273" s="233"/>
      <c r="P1273" s="233"/>
      <c r="Q1273" s="233"/>
      <c r="R1273" s="233"/>
      <c r="S1273" s="233"/>
      <c r="T1273" s="234"/>
      <c r="U1273" s="14"/>
      <c r="V1273" s="14"/>
      <c r="W1273" s="14"/>
      <c r="X1273" s="14"/>
      <c r="Y1273" s="14"/>
      <c r="Z1273" s="14"/>
      <c r="AA1273" s="14"/>
      <c r="AB1273" s="14"/>
      <c r="AC1273" s="14"/>
      <c r="AD1273" s="14"/>
      <c r="AE1273" s="14"/>
      <c r="AT1273" s="228" t="s">
        <v>291</v>
      </c>
      <c r="AU1273" s="228" t="s">
        <v>87</v>
      </c>
      <c r="AV1273" s="14" t="s">
        <v>289</v>
      </c>
      <c r="AW1273" s="14" t="s">
        <v>31</v>
      </c>
      <c r="AX1273" s="14" t="s">
        <v>82</v>
      </c>
      <c r="AY1273" s="228" t="s">
        <v>283</v>
      </c>
    </row>
    <row r="1274" s="2" customFormat="1" ht="24.15" customHeight="1">
      <c r="A1274" s="37"/>
      <c r="B1274" s="168"/>
      <c r="C1274" s="204" t="s">
        <v>1773</v>
      </c>
      <c r="D1274" s="204" t="s">
        <v>285</v>
      </c>
      <c r="E1274" s="205" t="s">
        <v>1774</v>
      </c>
      <c r="F1274" s="206" t="s">
        <v>1775</v>
      </c>
      <c r="G1274" s="207" t="s">
        <v>288</v>
      </c>
      <c r="H1274" s="208">
        <v>10101.187</v>
      </c>
      <c r="I1274" s="209"/>
      <c r="J1274" s="210">
        <f>ROUND(I1274*H1274,2)</f>
        <v>0</v>
      </c>
      <c r="K1274" s="211"/>
      <c r="L1274" s="38"/>
      <c r="M1274" s="212" t="s">
        <v>1</v>
      </c>
      <c r="N1274" s="213" t="s">
        <v>41</v>
      </c>
      <c r="O1274" s="81"/>
      <c r="P1274" s="214">
        <f>O1274*H1274</f>
        <v>0</v>
      </c>
      <c r="Q1274" s="214">
        <v>0.00012999999999999999</v>
      </c>
      <c r="R1274" s="214">
        <f>Q1274*H1274</f>
        <v>1.3131543099999998</v>
      </c>
      <c r="S1274" s="214">
        <v>0</v>
      </c>
      <c r="T1274" s="215">
        <f>S1274*H1274</f>
        <v>0</v>
      </c>
      <c r="U1274" s="37"/>
      <c r="V1274" s="37"/>
      <c r="W1274" s="37"/>
      <c r="X1274" s="37"/>
      <c r="Y1274" s="37"/>
      <c r="Z1274" s="37"/>
      <c r="AA1274" s="37"/>
      <c r="AB1274" s="37"/>
      <c r="AC1274" s="37"/>
      <c r="AD1274" s="37"/>
      <c r="AE1274" s="37"/>
      <c r="AR1274" s="216" t="s">
        <v>358</v>
      </c>
      <c r="AT1274" s="216" t="s">
        <v>285</v>
      </c>
      <c r="AU1274" s="216" t="s">
        <v>87</v>
      </c>
      <c r="AY1274" s="18" t="s">
        <v>283</v>
      </c>
      <c r="BE1274" s="217">
        <f>IF(N1274="základná",J1274,0)</f>
        <v>0</v>
      </c>
      <c r="BF1274" s="217">
        <f>IF(N1274="znížená",J1274,0)</f>
        <v>0</v>
      </c>
      <c r="BG1274" s="217">
        <f>IF(N1274="zákl. prenesená",J1274,0)</f>
        <v>0</v>
      </c>
      <c r="BH1274" s="217">
        <f>IF(N1274="zníž. prenesená",J1274,0)</f>
        <v>0</v>
      </c>
      <c r="BI1274" s="217">
        <f>IF(N1274="nulová",J1274,0)</f>
        <v>0</v>
      </c>
      <c r="BJ1274" s="18" t="s">
        <v>87</v>
      </c>
      <c r="BK1274" s="217">
        <f>ROUND(I1274*H1274,2)</f>
        <v>0</v>
      </c>
      <c r="BL1274" s="18" t="s">
        <v>358</v>
      </c>
      <c r="BM1274" s="216" t="s">
        <v>1776</v>
      </c>
    </row>
    <row r="1275" s="13" customFormat="1">
      <c r="A1275" s="13"/>
      <c r="B1275" s="218"/>
      <c r="C1275" s="13"/>
      <c r="D1275" s="219" t="s">
        <v>291</v>
      </c>
      <c r="E1275" s="220" t="s">
        <v>1</v>
      </c>
      <c r="F1275" s="221" t="s">
        <v>1777</v>
      </c>
      <c r="G1275" s="13"/>
      <c r="H1275" s="222">
        <v>2264.1999999999998</v>
      </c>
      <c r="I1275" s="223"/>
      <c r="J1275" s="13"/>
      <c r="K1275" s="13"/>
      <c r="L1275" s="218"/>
      <c r="M1275" s="224"/>
      <c r="N1275" s="225"/>
      <c r="O1275" s="225"/>
      <c r="P1275" s="225"/>
      <c r="Q1275" s="225"/>
      <c r="R1275" s="225"/>
      <c r="S1275" s="225"/>
      <c r="T1275" s="226"/>
      <c r="U1275" s="13"/>
      <c r="V1275" s="13"/>
      <c r="W1275" s="13"/>
      <c r="X1275" s="13"/>
      <c r="Y1275" s="13"/>
      <c r="Z1275" s="13"/>
      <c r="AA1275" s="13"/>
      <c r="AB1275" s="13"/>
      <c r="AC1275" s="13"/>
      <c r="AD1275" s="13"/>
      <c r="AE1275" s="13"/>
      <c r="AT1275" s="220" t="s">
        <v>291</v>
      </c>
      <c r="AU1275" s="220" t="s">
        <v>87</v>
      </c>
      <c r="AV1275" s="13" t="s">
        <v>87</v>
      </c>
      <c r="AW1275" s="13" t="s">
        <v>31</v>
      </c>
      <c r="AX1275" s="13" t="s">
        <v>75</v>
      </c>
      <c r="AY1275" s="220" t="s">
        <v>283</v>
      </c>
    </row>
    <row r="1276" s="13" customFormat="1">
      <c r="A1276" s="13"/>
      <c r="B1276" s="218"/>
      <c r="C1276" s="13"/>
      <c r="D1276" s="219" t="s">
        <v>291</v>
      </c>
      <c r="E1276" s="220" t="s">
        <v>1</v>
      </c>
      <c r="F1276" s="221" t="s">
        <v>1778</v>
      </c>
      <c r="G1276" s="13"/>
      <c r="H1276" s="222">
        <v>7546.3469999999998</v>
      </c>
      <c r="I1276" s="223"/>
      <c r="J1276" s="13"/>
      <c r="K1276" s="13"/>
      <c r="L1276" s="218"/>
      <c r="M1276" s="224"/>
      <c r="N1276" s="225"/>
      <c r="O1276" s="225"/>
      <c r="P1276" s="225"/>
      <c r="Q1276" s="225"/>
      <c r="R1276" s="225"/>
      <c r="S1276" s="225"/>
      <c r="T1276" s="226"/>
      <c r="U1276" s="13"/>
      <c r="V1276" s="13"/>
      <c r="W1276" s="13"/>
      <c r="X1276" s="13"/>
      <c r="Y1276" s="13"/>
      <c r="Z1276" s="13"/>
      <c r="AA1276" s="13"/>
      <c r="AB1276" s="13"/>
      <c r="AC1276" s="13"/>
      <c r="AD1276" s="13"/>
      <c r="AE1276" s="13"/>
      <c r="AT1276" s="220" t="s">
        <v>291</v>
      </c>
      <c r="AU1276" s="220" t="s">
        <v>87</v>
      </c>
      <c r="AV1276" s="13" t="s">
        <v>87</v>
      </c>
      <c r="AW1276" s="13" t="s">
        <v>31</v>
      </c>
      <c r="AX1276" s="13" t="s">
        <v>75</v>
      </c>
      <c r="AY1276" s="220" t="s">
        <v>283</v>
      </c>
    </row>
    <row r="1277" s="13" customFormat="1">
      <c r="A1277" s="13"/>
      <c r="B1277" s="218"/>
      <c r="C1277" s="13"/>
      <c r="D1277" s="219" t="s">
        <v>291</v>
      </c>
      <c r="E1277" s="220" t="s">
        <v>1</v>
      </c>
      <c r="F1277" s="221" t="s">
        <v>1779</v>
      </c>
      <c r="G1277" s="13"/>
      <c r="H1277" s="222">
        <v>290.63999999999999</v>
      </c>
      <c r="I1277" s="223"/>
      <c r="J1277" s="13"/>
      <c r="K1277" s="13"/>
      <c r="L1277" s="218"/>
      <c r="M1277" s="224"/>
      <c r="N1277" s="225"/>
      <c r="O1277" s="225"/>
      <c r="P1277" s="225"/>
      <c r="Q1277" s="225"/>
      <c r="R1277" s="225"/>
      <c r="S1277" s="225"/>
      <c r="T1277" s="226"/>
      <c r="U1277" s="13"/>
      <c r="V1277" s="13"/>
      <c r="W1277" s="13"/>
      <c r="X1277" s="13"/>
      <c r="Y1277" s="13"/>
      <c r="Z1277" s="13"/>
      <c r="AA1277" s="13"/>
      <c r="AB1277" s="13"/>
      <c r="AC1277" s="13"/>
      <c r="AD1277" s="13"/>
      <c r="AE1277" s="13"/>
      <c r="AT1277" s="220" t="s">
        <v>291</v>
      </c>
      <c r="AU1277" s="220" t="s">
        <v>87</v>
      </c>
      <c r="AV1277" s="13" t="s">
        <v>87</v>
      </c>
      <c r="AW1277" s="13" t="s">
        <v>31</v>
      </c>
      <c r="AX1277" s="13" t="s">
        <v>75</v>
      </c>
      <c r="AY1277" s="220" t="s">
        <v>283</v>
      </c>
    </row>
    <row r="1278" s="14" customFormat="1">
      <c r="A1278" s="14"/>
      <c r="B1278" s="227"/>
      <c r="C1278" s="14"/>
      <c r="D1278" s="219" t="s">
        <v>291</v>
      </c>
      <c r="E1278" s="228" t="s">
        <v>1</v>
      </c>
      <c r="F1278" s="229" t="s">
        <v>293</v>
      </c>
      <c r="G1278" s="14"/>
      <c r="H1278" s="230">
        <v>10101.186999999998</v>
      </c>
      <c r="I1278" s="231"/>
      <c r="J1278" s="14"/>
      <c r="K1278" s="14"/>
      <c r="L1278" s="227"/>
      <c r="M1278" s="232"/>
      <c r="N1278" s="233"/>
      <c r="O1278" s="233"/>
      <c r="P1278" s="233"/>
      <c r="Q1278" s="233"/>
      <c r="R1278" s="233"/>
      <c r="S1278" s="233"/>
      <c r="T1278" s="234"/>
      <c r="U1278" s="14"/>
      <c r="V1278" s="14"/>
      <c r="W1278" s="14"/>
      <c r="X1278" s="14"/>
      <c r="Y1278" s="14"/>
      <c r="Z1278" s="14"/>
      <c r="AA1278" s="14"/>
      <c r="AB1278" s="14"/>
      <c r="AC1278" s="14"/>
      <c r="AD1278" s="14"/>
      <c r="AE1278" s="14"/>
      <c r="AT1278" s="228" t="s">
        <v>291</v>
      </c>
      <c r="AU1278" s="228" t="s">
        <v>87</v>
      </c>
      <c r="AV1278" s="14" t="s">
        <v>289</v>
      </c>
      <c r="AW1278" s="14" t="s">
        <v>31</v>
      </c>
      <c r="AX1278" s="14" t="s">
        <v>82</v>
      </c>
      <c r="AY1278" s="228" t="s">
        <v>283</v>
      </c>
    </row>
    <row r="1279" s="2" customFormat="1" ht="37.8" customHeight="1">
      <c r="A1279" s="37"/>
      <c r="B1279" s="168"/>
      <c r="C1279" s="204" t="s">
        <v>1780</v>
      </c>
      <c r="D1279" s="204" t="s">
        <v>285</v>
      </c>
      <c r="E1279" s="205" t="s">
        <v>1781</v>
      </c>
      <c r="F1279" s="206" t="s">
        <v>1782</v>
      </c>
      <c r="G1279" s="207" t="s">
        <v>288</v>
      </c>
      <c r="H1279" s="208">
        <v>10101.187</v>
      </c>
      <c r="I1279" s="209"/>
      <c r="J1279" s="210">
        <f>ROUND(I1279*H1279,2)</f>
        <v>0</v>
      </c>
      <c r="K1279" s="211"/>
      <c r="L1279" s="38"/>
      <c r="M1279" s="212" t="s">
        <v>1</v>
      </c>
      <c r="N1279" s="213" t="s">
        <v>41</v>
      </c>
      <c r="O1279" s="81"/>
      <c r="P1279" s="214">
        <f>O1279*H1279</f>
        <v>0</v>
      </c>
      <c r="Q1279" s="214">
        <v>0.00050695999999999998</v>
      </c>
      <c r="R1279" s="214">
        <f>Q1279*H1279</f>
        <v>5.1208977615200002</v>
      </c>
      <c r="S1279" s="214">
        <v>0</v>
      </c>
      <c r="T1279" s="215">
        <f>S1279*H1279</f>
        <v>0</v>
      </c>
      <c r="U1279" s="37"/>
      <c r="V1279" s="37"/>
      <c r="W1279" s="37"/>
      <c r="X1279" s="37"/>
      <c r="Y1279" s="37"/>
      <c r="Z1279" s="37"/>
      <c r="AA1279" s="37"/>
      <c r="AB1279" s="37"/>
      <c r="AC1279" s="37"/>
      <c r="AD1279" s="37"/>
      <c r="AE1279" s="37"/>
      <c r="AR1279" s="216" t="s">
        <v>358</v>
      </c>
      <c r="AT1279" s="216" t="s">
        <v>285</v>
      </c>
      <c r="AU1279" s="216" t="s">
        <v>87</v>
      </c>
      <c r="AY1279" s="18" t="s">
        <v>283</v>
      </c>
      <c r="BE1279" s="217">
        <f>IF(N1279="základná",J1279,0)</f>
        <v>0</v>
      </c>
      <c r="BF1279" s="217">
        <f>IF(N1279="znížená",J1279,0)</f>
        <v>0</v>
      </c>
      <c r="BG1279" s="217">
        <f>IF(N1279="zákl. prenesená",J1279,0)</f>
        <v>0</v>
      </c>
      <c r="BH1279" s="217">
        <f>IF(N1279="zníž. prenesená",J1279,0)</f>
        <v>0</v>
      </c>
      <c r="BI1279" s="217">
        <f>IF(N1279="nulová",J1279,0)</f>
        <v>0</v>
      </c>
      <c r="BJ1279" s="18" t="s">
        <v>87</v>
      </c>
      <c r="BK1279" s="217">
        <f>ROUND(I1279*H1279,2)</f>
        <v>0</v>
      </c>
      <c r="BL1279" s="18" t="s">
        <v>358</v>
      </c>
      <c r="BM1279" s="216" t="s">
        <v>1783</v>
      </c>
    </row>
    <row r="1280" s="12" customFormat="1" ht="22.8" customHeight="1">
      <c r="A1280" s="12"/>
      <c r="B1280" s="191"/>
      <c r="C1280" s="12"/>
      <c r="D1280" s="192" t="s">
        <v>74</v>
      </c>
      <c r="E1280" s="202" t="s">
        <v>1784</v>
      </c>
      <c r="F1280" s="202" t="s">
        <v>1785</v>
      </c>
      <c r="G1280" s="12"/>
      <c r="H1280" s="12"/>
      <c r="I1280" s="194"/>
      <c r="J1280" s="203">
        <f>BK1280</f>
        <v>0</v>
      </c>
      <c r="K1280" s="12"/>
      <c r="L1280" s="191"/>
      <c r="M1280" s="196"/>
      <c r="N1280" s="197"/>
      <c r="O1280" s="197"/>
      <c r="P1280" s="198">
        <f>SUM(P1281:P1288)</f>
        <v>0</v>
      </c>
      <c r="Q1280" s="197"/>
      <c r="R1280" s="198">
        <f>SUM(R1281:R1288)</f>
        <v>1.9845886000000002</v>
      </c>
      <c r="S1280" s="197"/>
      <c r="T1280" s="199">
        <f>SUM(T1281:T1288)</f>
        <v>0</v>
      </c>
      <c r="U1280" s="12"/>
      <c r="V1280" s="12"/>
      <c r="W1280" s="12"/>
      <c r="X1280" s="12"/>
      <c r="Y1280" s="12"/>
      <c r="Z1280" s="12"/>
      <c r="AA1280" s="12"/>
      <c r="AB1280" s="12"/>
      <c r="AC1280" s="12"/>
      <c r="AD1280" s="12"/>
      <c r="AE1280" s="12"/>
      <c r="AR1280" s="192" t="s">
        <v>87</v>
      </c>
      <c r="AT1280" s="200" t="s">
        <v>74</v>
      </c>
      <c r="AU1280" s="200" t="s">
        <v>82</v>
      </c>
      <c r="AY1280" s="192" t="s">
        <v>283</v>
      </c>
      <c r="BK1280" s="201">
        <f>SUM(BK1281:BK1288)</f>
        <v>0</v>
      </c>
    </row>
    <row r="1281" s="2" customFormat="1" ht="24.15" customHeight="1">
      <c r="A1281" s="37"/>
      <c r="B1281" s="168"/>
      <c r="C1281" s="204" t="s">
        <v>1786</v>
      </c>
      <c r="D1281" s="204" t="s">
        <v>285</v>
      </c>
      <c r="E1281" s="205" t="s">
        <v>1787</v>
      </c>
      <c r="F1281" s="206" t="s">
        <v>1788</v>
      </c>
      <c r="G1281" s="207" t="s">
        <v>373</v>
      </c>
      <c r="H1281" s="208">
        <v>12</v>
      </c>
      <c r="I1281" s="209"/>
      <c r="J1281" s="210">
        <f>ROUND(I1281*H1281,2)</f>
        <v>0</v>
      </c>
      <c r="K1281" s="211"/>
      <c r="L1281" s="38"/>
      <c r="M1281" s="212" t="s">
        <v>1</v>
      </c>
      <c r="N1281" s="213" t="s">
        <v>41</v>
      </c>
      <c r="O1281" s="81"/>
      <c r="P1281" s="214">
        <f>O1281*H1281</f>
        <v>0</v>
      </c>
      <c r="Q1281" s="214">
        <v>0</v>
      </c>
      <c r="R1281" s="214">
        <f>Q1281*H1281</f>
        <v>0</v>
      </c>
      <c r="S1281" s="214">
        <v>0</v>
      </c>
      <c r="T1281" s="215">
        <f>S1281*H1281</f>
        <v>0</v>
      </c>
      <c r="U1281" s="37"/>
      <c r="V1281" s="37"/>
      <c r="W1281" s="37"/>
      <c r="X1281" s="37"/>
      <c r="Y1281" s="37"/>
      <c r="Z1281" s="37"/>
      <c r="AA1281" s="37"/>
      <c r="AB1281" s="37"/>
      <c r="AC1281" s="37"/>
      <c r="AD1281" s="37"/>
      <c r="AE1281" s="37"/>
      <c r="AR1281" s="216" t="s">
        <v>358</v>
      </c>
      <c r="AT1281" s="216" t="s">
        <v>285</v>
      </c>
      <c r="AU1281" s="216" t="s">
        <v>87</v>
      </c>
      <c r="AY1281" s="18" t="s">
        <v>283</v>
      </c>
      <c r="BE1281" s="217">
        <f>IF(N1281="základná",J1281,0)</f>
        <v>0</v>
      </c>
      <c r="BF1281" s="217">
        <f>IF(N1281="znížená",J1281,0)</f>
        <v>0</v>
      </c>
      <c r="BG1281" s="217">
        <f>IF(N1281="zákl. prenesená",J1281,0)</f>
        <v>0</v>
      </c>
      <c r="BH1281" s="217">
        <f>IF(N1281="zníž. prenesená",J1281,0)</f>
        <v>0</v>
      </c>
      <c r="BI1281" s="217">
        <f>IF(N1281="nulová",J1281,0)</f>
        <v>0</v>
      </c>
      <c r="BJ1281" s="18" t="s">
        <v>87</v>
      </c>
      <c r="BK1281" s="217">
        <f>ROUND(I1281*H1281,2)</f>
        <v>0</v>
      </c>
      <c r="BL1281" s="18" t="s">
        <v>358</v>
      </c>
      <c r="BM1281" s="216" t="s">
        <v>1789</v>
      </c>
    </row>
    <row r="1282" s="13" customFormat="1">
      <c r="A1282" s="13"/>
      <c r="B1282" s="218"/>
      <c r="C1282" s="13"/>
      <c r="D1282" s="219" t="s">
        <v>291</v>
      </c>
      <c r="E1282" s="220" t="s">
        <v>1</v>
      </c>
      <c r="F1282" s="221" t="s">
        <v>1790</v>
      </c>
      <c r="G1282" s="13"/>
      <c r="H1282" s="222">
        <v>12</v>
      </c>
      <c r="I1282" s="223"/>
      <c r="J1282" s="13"/>
      <c r="K1282" s="13"/>
      <c r="L1282" s="218"/>
      <c r="M1282" s="224"/>
      <c r="N1282" s="225"/>
      <c r="O1282" s="225"/>
      <c r="P1282" s="225"/>
      <c r="Q1282" s="225"/>
      <c r="R1282" s="225"/>
      <c r="S1282" s="225"/>
      <c r="T1282" s="226"/>
      <c r="U1282" s="13"/>
      <c r="V1282" s="13"/>
      <c r="W1282" s="13"/>
      <c r="X1282" s="13"/>
      <c r="Y1282" s="13"/>
      <c r="Z1282" s="13"/>
      <c r="AA1282" s="13"/>
      <c r="AB1282" s="13"/>
      <c r="AC1282" s="13"/>
      <c r="AD1282" s="13"/>
      <c r="AE1282" s="13"/>
      <c r="AT1282" s="220" t="s">
        <v>291</v>
      </c>
      <c r="AU1282" s="220" t="s">
        <v>87</v>
      </c>
      <c r="AV1282" s="13" t="s">
        <v>87</v>
      </c>
      <c r="AW1282" s="13" t="s">
        <v>31</v>
      </c>
      <c r="AX1282" s="13" t="s">
        <v>82</v>
      </c>
      <c r="AY1282" s="220" t="s">
        <v>283</v>
      </c>
    </row>
    <row r="1283" s="2" customFormat="1" ht="24.15" customHeight="1">
      <c r="A1283" s="37"/>
      <c r="B1283" s="168"/>
      <c r="C1283" s="242" t="s">
        <v>1791</v>
      </c>
      <c r="D1283" s="242" t="s">
        <v>582</v>
      </c>
      <c r="E1283" s="243" t="s">
        <v>1792</v>
      </c>
      <c r="F1283" s="244" t="s">
        <v>1793</v>
      </c>
      <c r="G1283" s="245" t="s">
        <v>288</v>
      </c>
      <c r="H1283" s="246">
        <v>6.6040000000000001</v>
      </c>
      <c r="I1283" s="247"/>
      <c r="J1283" s="248">
        <f>ROUND(I1283*H1283,2)</f>
        <v>0</v>
      </c>
      <c r="K1283" s="249"/>
      <c r="L1283" s="250"/>
      <c r="M1283" s="251" t="s">
        <v>1</v>
      </c>
      <c r="N1283" s="252" t="s">
        <v>41</v>
      </c>
      <c r="O1283" s="81"/>
      <c r="P1283" s="214">
        <f>O1283*H1283</f>
        <v>0</v>
      </c>
      <c r="Q1283" s="214">
        <v>0.029999999999999999</v>
      </c>
      <c r="R1283" s="214">
        <f>Q1283*H1283</f>
        <v>0.19811999999999999</v>
      </c>
      <c r="S1283" s="214">
        <v>0</v>
      </c>
      <c r="T1283" s="215">
        <f>S1283*H1283</f>
        <v>0</v>
      </c>
      <c r="U1283" s="37"/>
      <c r="V1283" s="37"/>
      <c r="W1283" s="37"/>
      <c r="X1283" s="37"/>
      <c r="Y1283" s="37"/>
      <c r="Z1283" s="37"/>
      <c r="AA1283" s="37"/>
      <c r="AB1283" s="37"/>
      <c r="AC1283" s="37"/>
      <c r="AD1283" s="37"/>
      <c r="AE1283" s="37"/>
      <c r="AR1283" s="216" t="s">
        <v>473</v>
      </c>
      <c r="AT1283" s="216" t="s">
        <v>582</v>
      </c>
      <c r="AU1283" s="216" t="s">
        <v>87</v>
      </c>
      <c r="AY1283" s="18" t="s">
        <v>283</v>
      </c>
      <c r="BE1283" s="217">
        <f>IF(N1283="základná",J1283,0)</f>
        <v>0</v>
      </c>
      <c r="BF1283" s="217">
        <f>IF(N1283="znížená",J1283,0)</f>
        <v>0</v>
      </c>
      <c r="BG1283" s="217">
        <f>IF(N1283="zákl. prenesená",J1283,0)</f>
        <v>0</v>
      </c>
      <c r="BH1283" s="217">
        <f>IF(N1283="zníž. prenesená",J1283,0)</f>
        <v>0</v>
      </c>
      <c r="BI1283" s="217">
        <f>IF(N1283="nulová",J1283,0)</f>
        <v>0</v>
      </c>
      <c r="BJ1283" s="18" t="s">
        <v>87</v>
      </c>
      <c r="BK1283" s="217">
        <f>ROUND(I1283*H1283,2)</f>
        <v>0</v>
      </c>
      <c r="BL1283" s="18" t="s">
        <v>358</v>
      </c>
      <c r="BM1283" s="216" t="s">
        <v>1794</v>
      </c>
    </row>
    <row r="1284" s="2" customFormat="1" ht="24.15" customHeight="1">
      <c r="A1284" s="37"/>
      <c r="B1284" s="168"/>
      <c r="C1284" s="242" t="s">
        <v>1795</v>
      </c>
      <c r="D1284" s="242" t="s">
        <v>582</v>
      </c>
      <c r="E1284" s="243" t="s">
        <v>1796</v>
      </c>
      <c r="F1284" s="244" t="s">
        <v>1797</v>
      </c>
      <c r="G1284" s="245" t="s">
        <v>288</v>
      </c>
      <c r="H1284" s="246">
        <v>55.649999999999999</v>
      </c>
      <c r="I1284" s="247"/>
      <c r="J1284" s="248">
        <f>ROUND(I1284*H1284,2)</f>
        <v>0</v>
      </c>
      <c r="K1284" s="249"/>
      <c r="L1284" s="250"/>
      <c r="M1284" s="251" t="s">
        <v>1</v>
      </c>
      <c r="N1284" s="252" t="s">
        <v>41</v>
      </c>
      <c r="O1284" s="81"/>
      <c r="P1284" s="214">
        <f>O1284*H1284</f>
        <v>0</v>
      </c>
      <c r="Q1284" s="214">
        <v>0.029999999999999999</v>
      </c>
      <c r="R1284" s="214">
        <f>Q1284*H1284</f>
        <v>1.6695</v>
      </c>
      <c r="S1284" s="214">
        <v>0</v>
      </c>
      <c r="T1284" s="215">
        <f>S1284*H1284</f>
        <v>0</v>
      </c>
      <c r="U1284" s="37"/>
      <c r="V1284" s="37"/>
      <c r="W1284" s="37"/>
      <c r="X1284" s="37"/>
      <c r="Y1284" s="37"/>
      <c r="Z1284" s="37"/>
      <c r="AA1284" s="37"/>
      <c r="AB1284" s="37"/>
      <c r="AC1284" s="37"/>
      <c r="AD1284" s="37"/>
      <c r="AE1284" s="37"/>
      <c r="AR1284" s="216" t="s">
        <v>473</v>
      </c>
      <c r="AT1284" s="216" t="s">
        <v>582</v>
      </c>
      <c r="AU1284" s="216" t="s">
        <v>87</v>
      </c>
      <c r="AY1284" s="18" t="s">
        <v>283</v>
      </c>
      <c r="BE1284" s="217">
        <f>IF(N1284="základná",J1284,0)</f>
        <v>0</v>
      </c>
      <c r="BF1284" s="217">
        <f>IF(N1284="znížená",J1284,0)</f>
        <v>0</v>
      </c>
      <c r="BG1284" s="217">
        <f>IF(N1284="zákl. prenesená",J1284,0)</f>
        <v>0</v>
      </c>
      <c r="BH1284" s="217">
        <f>IF(N1284="zníž. prenesená",J1284,0)</f>
        <v>0</v>
      </c>
      <c r="BI1284" s="217">
        <f>IF(N1284="nulová",J1284,0)</f>
        <v>0</v>
      </c>
      <c r="BJ1284" s="18" t="s">
        <v>87</v>
      </c>
      <c r="BK1284" s="217">
        <f>ROUND(I1284*H1284,2)</f>
        <v>0</v>
      </c>
      <c r="BL1284" s="18" t="s">
        <v>358</v>
      </c>
      <c r="BM1284" s="216" t="s">
        <v>1798</v>
      </c>
    </row>
    <row r="1285" s="13" customFormat="1">
      <c r="A1285" s="13"/>
      <c r="B1285" s="218"/>
      <c r="C1285" s="13"/>
      <c r="D1285" s="219" t="s">
        <v>291</v>
      </c>
      <c r="E1285" s="220" t="s">
        <v>1</v>
      </c>
      <c r="F1285" s="221" t="s">
        <v>1799</v>
      </c>
      <c r="G1285" s="13"/>
      <c r="H1285" s="222">
        <v>55.649999999999999</v>
      </c>
      <c r="I1285" s="223"/>
      <c r="J1285" s="13"/>
      <c r="K1285" s="13"/>
      <c r="L1285" s="218"/>
      <c r="M1285" s="224"/>
      <c r="N1285" s="225"/>
      <c r="O1285" s="225"/>
      <c r="P1285" s="225"/>
      <c r="Q1285" s="225"/>
      <c r="R1285" s="225"/>
      <c r="S1285" s="225"/>
      <c r="T1285" s="226"/>
      <c r="U1285" s="13"/>
      <c r="V1285" s="13"/>
      <c r="W1285" s="13"/>
      <c r="X1285" s="13"/>
      <c r="Y1285" s="13"/>
      <c r="Z1285" s="13"/>
      <c r="AA1285" s="13"/>
      <c r="AB1285" s="13"/>
      <c r="AC1285" s="13"/>
      <c r="AD1285" s="13"/>
      <c r="AE1285" s="13"/>
      <c r="AT1285" s="220" t="s">
        <v>291</v>
      </c>
      <c r="AU1285" s="220" t="s">
        <v>87</v>
      </c>
      <c r="AV1285" s="13" t="s">
        <v>87</v>
      </c>
      <c r="AW1285" s="13" t="s">
        <v>31</v>
      </c>
      <c r="AX1285" s="13" t="s">
        <v>75</v>
      </c>
      <c r="AY1285" s="220" t="s">
        <v>283</v>
      </c>
    </row>
    <row r="1286" s="14" customFormat="1">
      <c r="A1286" s="14"/>
      <c r="B1286" s="227"/>
      <c r="C1286" s="14"/>
      <c r="D1286" s="219" t="s">
        <v>291</v>
      </c>
      <c r="E1286" s="228" t="s">
        <v>1</v>
      </c>
      <c r="F1286" s="229" t="s">
        <v>293</v>
      </c>
      <c r="G1286" s="14"/>
      <c r="H1286" s="230">
        <v>55.649999999999999</v>
      </c>
      <c r="I1286" s="231"/>
      <c r="J1286" s="14"/>
      <c r="K1286" s="14"/>
      <c r="L1286" s="227"/>
      <c r="M1286" s="232"/>
      <c r="N1286" s="233"/>
      <c r="O1286" s="233"/>
      <c r="P1286" s="233"/>
      <c r="Q1286" s="233"/>
      <c r="R1286" s="233"/>
      <c r="S1286" s="233"/>
      <c r="T1286" s="234"/>
      <c r="U1286" s="14"/>
      <c r="V1286" s="14"/>
      <c r="W1286" s="14"/>
      <c r="X1286" s="14"/>
      <c r="Y1286" s="14"/>
      <c r="Z1286" s="14"/>
      <c r="AA1286" s="14"/>
      <c r="AB1286" s="14"/>
      <c r="AC1286" s="14"/>
      <c r="AD1286" s="14"/>
      <c r="AE1286" s="14"/>
      <c r="AT1286" s="228" t="s">
        <v>291</v>
      </c>
      <c r="AU1286" s="228" t="s">
        <v>87</v>
      </c>
      <c r="AV1286" s="14" t="s">
        <v>289</v>
      </c>
      <c r="AW1286" s="14" t="s">
        <v>31</v>
      </c>
      <c r="AX1286" s="14" t="s">
        <v>82</v>
      </c>
      <c r="AY1286" s="228" t="s">
        <v>283</v>
      </c>
    </row>
    <row r="1287" s="2" customFormat="1" ht="24.15" customHeight="1">
      <c r="A1287" s="37"/>
      <c r="B1287" s="168"/>
      <c r="C1287" s="242" t="s">
        <v>1800</v>
      </c>
      <c r="D1287" s="242" t="s">
        <v>582</v>
      </c>
      <c r="E1287" s="243" t="s">
        <v>1801</v>
      </c>
      <c r="F1287" s="244" t="s">
        <v>1802</v>
      </c>
      <c r="G1287" s="245" t="s">
        <v>649</v>
      </c>
      <c r="H1287" s="246">
        <v>8.7289999999999992</v>
      </c>
      <c r="I1287" s="247"/>
      <c r="J1287" s="248">
        <f>ROUND(I1287*H1287,2)</f>
        <v>0</v>
      </c>
      <c r="K1287" s="249"/>
      <c r="L1287" s="250"/>
      <c r="M1287" s="251" t="s">
        <v>1</v>
      </c>
      <c r="N1287" s="252" t="s">
        <v>41</v>
      </c>
      <c r="O1287" s="81"/>
      <c r="P1287" s="214">
        <f>O1287*H1287</f>
        <v>0</v>
      </c>
      <c r="Q1287" s="214">
        <v>0.013400000000000001</v>
      </c>
      <c r="R1287" s="214">
        <f>Q1287*H1287</f>
        <v>0.11696859999999999</v>
      </c>
      <c r="S1287" s="214">
        <v>0</v>
      </c>
      <c r="T1287" s="215">
        <f>S1287*H1287</f>
        <v>0</v>
      </c>
      <c r="U1287" s="37"/>
      <c r="V1287" s="37"/>
      <c r="W1287" s="37"/>
      <c r="X1287" s="37"/>
      <c r="Y1287" s="37"/>
      <c r="Z1287" s="37"/>
      <c r="AA1287" s="37"/>
      <c r="AB1287" s="37"/>
      <c r="AC1287" s="37"/>
      <c r="AD1287" s="37"/>
      <c r="AE1287" s="37"/>
      <c r="AR1287" s="216" t="s">
        <v>473</v>
      </c>
      <c r="AT1287" s="216" t="s">
        <v>582</v>
      </c>
      <c r="AU1287" s="216" t="s">
        <v>87</v>
      </c>
      <c r="AY1287" s="18" t="s">
        <v>283</v>
      </c>
      <c r="BE1287" s="217">
        <f>IF(N1287="základná",J1287,0)</f>
        <v>0</v>
      </c>
      <c r="BF1287" s="217">
        <f>IF(N1287="znížená",J1287,0)</f>
        <v>0</v>
      </c>
      <c r="BG1287" s="217">
        <f>IF(N1287="zákl. prenesená",J1287,0)</f>
        <v>0</v>
      </c>
      <c r="BH1287" s="217">
        <f>IF(N1287="zníž. prenesená",J1287,0)</f>
        <v>0</v>
      </c>
      <c r="BI1287" s="217">
        <f>IF(N1287="nulová",J1287,0)</f>
        <v>0</v>
      </c>
      <c r="BJ1287" s="18" t="s">
        <v>87</v>
      </c>
      <c r="BK1287" s="217">
        <f>ROUND(I1287*H1287,2)</f>
        <v>0</v>
      </c>
      <c r="BL1287" s="18" t="s">
        <v>358</v>
      </c>
      <c r="BM1287" s="216" t="s">
        <v>1803</v>
      </c>
    </row>
    <row r="1288" s="2" customFormat="1" ht="24.15" customHeight="1">
      <c r="A1288" s="37"/>
      <c r="B1288" s="168"/>
      <c r="C1288" s="204" t="s">
        <v>1804</v>
      </c>
      <c r="D1288" s="204" t="s">
        <v>285</v>
      </c>
      <c r="E1288" s="205" t="s">
        <v>1805</v>
      </c>
      <c r="F1288" s="206" t="s">
        <v>1806</v>
      </c>
      <c r="G1288" s="207" t="s">
        <v>979</v>
      </c>
      <c r="H1288" s="255"/>
      <c r="I1288" s="209"/>
      <c r="J1288" s="210">
        <f>ROUND(I1288*H1288,2)</f>
        <v>0</v>
      </c>
      <c r="K1288" s="211"/>
      <c r="L1288" s="38"/>
      <c r="M1288" s="256" t="s">
        <v>1</v>
      </c>
      <c r="N1288" s="257" t="s">
        <v>41</v>
      </c>
      <c r="O1288" s="258"/>
      <c r="P1288" s="259">
        <f>O1288*H1288</f>
        <v>0</v>
      </c>
      <c r="Q1288" s="259">
        <v>0</v>
      </c>
      <c r="R1288" s="259">
        <f>Q1288*H1288</f>
        <v>0</v>
      </c>
      <c r="S1288" s="259">
        <v>0</v>
      </c>
      <c r="T1288" s="260">
        <f>S1288*H1288</f>
        <v>0</v>
      </c>
      <c r="U1288" s="37"/>
      <c r="V1288" s="37"/>
      <c r="W1288" s="37"/>
      <c r="X1288" s="37"/>
      <c r="Y1288" s="37"/>
      <c r="Z1288" s="37"/>
      <c r="AA1288" s="37"/>
      <c r="AB1288" s="37"/>
      <c r="AC1288" s="37"/>
      <c r="AD1288" s="37"/>
      <c r="AE1288" s="37"/>
      <c r="AR1288" s="216" t="s">
        <v>358</v>
      </c>
      <c r="AT1288" s="216" t="s">
        <v>285</v>
      </c>
      <c r="AU1288" s="216" t="s">
        <v>87</v>
      </c>
      <c r="AY1288" s="18" t="s">
        <v>283</v>
      </c>
      <c r="BE1288" s="217">
        <f>IF(N1288="základná",J1288,0)</f>
        <v>0</v>
      </c>
      <c r="BF1288" s="217">
        <f>IF(N1288="znížená",J1288,0)</f>
        <v>0</v>
      </c>
      <c r="BG1288" s="217">
        <f>IF(N1288="zákl. prenesená",J1288,0)</f>
        <v>0</v>
      </c>
      <c r="BH1288" s="217">
        <f>IF(N1288="zníž. prenesená",J1288,0)</f>
        <v>0</v>
      </c>
      <c r="BI1288" s="217">
        <f>IF(N1288="nulová",J1288,0)</f>
        <v>0</v>
      </c>
      <c r="BJ1288" s="18" t="s">
        <v>87</v>
      </c>
      <c r="BK1288" s="217">
        <f>ROUND(I1288*H1288,2)</f>
        <v>0</v>
      </c>
      <c r="BL1288" s="18" t="s">
        <v>358</v>
      </c>
      <c r="BM1288" s="216" t="s">
        <v>1807</v>
      </c>
    </row>
    <row r="1289" s="2" customFormat="1" ht="6.96" customHeight="1">
      <c r="A1289" s="37"/>
      <c r="B1289" s="64"/>
      <c r="C1289" s="65"/>
      <c r="D1289" s="65"/>
      <c r="E1289" s="65"/>
      <c r="F1289" s="65"/>
      <c r="G1289" s="65"/>
      <c r="H1289" s="65"/>
      <c r="I1289" s="65"/>
      <c r="J1289" s="65"/>
      <c r="K1289" s="65"/>
      <c r="L1289" s="38"/>
      <c r="M1289" s="37"/>
      <c r="O1289" s="37"/>
      <c r="P1289" s="37"/>
      <c r="Q1289" s="37"/>
      <c r="R1289" s="37"/>
      <c r="S1289" s="37"/>
      <c r="T1289" s="37"/>
      <c r="U1289" s="37"/>
      <c r="V1289" s="37"/>
      <c r="W1289" s="37"/>
      <c r="X1289" s="37"/>
      <c r="Y1289" s="37"/>
      <c r="Z1289" s="37"/>
      <c r="AA1289" s="37"/>
      <c r="AB1289" s="37"/>
      <c r="AC1289" s="37"/>
      <c r="AD1289" s="37"/>
      <c r="AE1289" s="37"/>
    </row>
  </sheetData>
  <autoFilter ref="C157:K1288"/>
  <mergeCells count="20">
    <mergeCell ref="E7:H7"/>
    <mergeCell ref="E11:H11"/>
    <mergeCell ref="E9:H9"/>
    <mergeCell ref="E13:H13"/>
    <mergeCell ref="E22:H22"/>
    <mergeCell ref="E31:H31"/>
    <mergeCell ref="E85:H85"/>
    <mergeCell ref="E89:H89"/>
    <mergeCell ref="E87:H87"/>
    <mergeCell ref="E91:H91"/>
    <mergeCell ref="D128:F128"/>
    <mergeCell ref="D129:F129"/>
    <mergeCell ref="D130:F130"/>
    <mergeCell ref="D131:F131"/>
    <mergeCell ref="D132:F132"/>
    <mergeCell ref="E144:H144"/>
    <mergeCell ref="E148:H148"/>
    <mergeCell ref="E146:H146"/>
    <mergeCell ref="E150:H150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7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8" t="s">
        <v>96</v>
      </c>
    </row>
    <row r="3" s="1" customFormat="1" ht="6.96" customHeight="1">
      <c r="B3" s="19"/>
      <c r="C3" s="20"/>
      <c r="D3" s="20"/>
      <c r="E3" s="20"/>
      <c r="F3" s="20"/>
      <c r="G3" s="20"/>
      <c r="H3" s="20"/>
      <c r="I3" s="20"/>
      <c r="J3" s="20"/>
      <c r="K3" s="20"/>
      <c r="L3" s="21"/>
      <c r="AT3" s="18" t="s">
        <v>75</v>
      </c>
    </row>
    <row r="4" s="1" customFormat="1" ht="24.96" customHeight="1">
      <c r="B4" s="21"/>
      <c r="D4" s="22" t="s">
        <v>221</v>
      </c>
      <c r="L4" s="21"/>
      <c r="M4" s="133" t="s">
        <v>9</v>
      </c>
      <c r="AT4" s="18" t="s">
        <v>3</v>
      </c>
    </row>
    <row r="5" s="1" customFormat="1" ht="6.96" customHeight="1">
      <c r="B5" s="21"/>
      <c r="L5" s="21"/>
    </row>
    <row r="6" s="1" customFormat="1" ht="12" customHeight="1">
      <c r="B6" s="21"/>
      <c r="D6" s="31" t="s">
        <v>15</v>
      </c>
      <c r="L6" s="21"/>
    </row>
    <row r="7" s="1" customFormat="1" ht="26.25" customHeight="1">
      <c r="B7" s="21"/>
      <c r="E7" s="134" t="str">
        <f>'Rekapitulácia stavby'!K6</f>
        <v>Komplexná rekonštrukcia a realizácia nadstavby budovy študenského domova4,Tr. SNP53,Banská Bystrica</v>
      </c>
      <c r="F7" s="31"/>
      <c r="G7" s="31"/>
      <c r="H7" s="31"/>
      <c r="L7" s="21"/>
    </row>
    <row r="8">
      <c r="B8" s="21"/>
      <c r="D8" s="31" t="s">
        <v>222</v>
      </c>
      <c r="L8" s="21"/>
    </row>
    <row r="9" s="1" customFormat="1" ht="16.5" customHeight="1">
      <c r="B9" s="21"/>
      <c r="E9" s="134" t="s">
        <v>223</v>
      </c>
      <c r="F9" s="1"/>
      <c r="G9" s="1"/>
      <c r="H9" s="1"/>
      <c r="L9" s="21"/>
    </row>
    <row r="10" s="1" customFormat="1" ht="12" customHeight="1">
      <c r="B10" s="21"/>
      <c r="D10" s="31" t="s">
        <v>224</v>
      </c>
      <c r="L10" s="21"/>
    </row>
    <row r="11" s="2" customFormat="1" ht="16.5" customHeight="1">
      <c r="A11" s="37"/>
      <c r="B11" s="38"/>
      <c r="C11" s="37"/>
      <c r="D11" s="37"/>
      <c r="E11" s="135" t="s">
        <v>225</v>
      </c>
      <c r="F11" s="37"/>
      <c r="G11" s="37"/>
      <c r="H11" s="37"/>
      <c r="I11" s="37"/>
      <c r="J11" s="37"/>
      <c r="K11" s="37"/>
      <c r="L11" s="59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</row>
    <row r="12" s="2" customFormat="1" ht="12" customHeight="1">
      <c r="A12" s="37"/>
      <c r="B12" s="38"/>
      <c r="C12" s="37"/>
      <c r="D12" s="31" t="s">
        <v>226</v>
      </c>
      <c r="E12" s="37"/>
      <c r="F12" s="37"/>
      <c r="G12" s="37"/>
      <c r="H12" s="37"/>
      <c r="I12" s="37"/>
      <c r="J12" s="37"/>
      <c r="K12" s="37"/>
      <c r="L12" s="59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</row>
    <row r="13" s="2" customFormat="1" ht="16.5" customHeight="1">
      <c r="A13" s="37"/>
      <c r="B13" s="38"/>
      <c r="C13" s="37"/>
      <c r="D13" s="37"/>
      <c r="E13" s="71" t="s">
        <v>1808</v>
      </c>
      <c r="F13" s="37"/>
      <c r="G13" s="37"/>
      <c r="H13" s="37"/>
      <c r="I13" s="37"/>
      <c r="J13" s="37"/>
      <c r="K13" s="37"/>
      <c r="L13" s="59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</row>
    <row r="14" s="2" customFormat="1">
      <c r="A14" s="37"/>
      <c r="B14" s="38"/>
      <c r="C14" s="37"/>
      <c r="D14" s="37"/>
      <c r="E14" s="37"/>
      <c r="F14" s="37"/>
      <c r="G14" s="37"/>
      <c r="H14" s="37"/>
      <c r="I14" s="37"/>
      <c r="J14" s="37"/>
      <c r="K14" s="37"/>
      <c r="L14" s="59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="2" customFormat="1" ht="12" customHeight="1">
      <c r="A15" s="37"/>
      <c r="B15" s="38"/>
      <c r="C15" s="37"/>
      <c r="D15" s="31" t="s">
        <v>17</v>
      </c>
      <c r="E15" s="37"/>
      <c r="F15" s="26" t="s">
        <v>1</v>
      </c>
      <c r="G15" s="37"/>
      <c r="H15" s="37"/>
      <c r="I15" s="31" t="s">
        <v>18</v>
      </c>
      <c r="J15" s="26" t="s">
        <v>1</v>
      </c>
      <c r="K15" s="37"/>
      <c r="L15" s="59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="2" customFormat="1" ht="12" customHeight="1">
      <c r="A16" s="37"/>
      <c r="B16" s="38"/>
      <c r="C16" s="37"/>
      <c r="D16" s="31" t="s">
        <v>19</v>
      </c>
      <c r="E16" s="37"/>
      <c r="F16" s="26" t="s">
        <v>20</v>
      </c>
      <c r="G16" s="37"/>
      <c r="H16" s="37"/>
      <c r="I16" s="31" t="s">
        <v>21</v>
      </c>
      <c r="J16" s="73" t="str">
        <f>'Rekapitulácia stavby'!AN8</f>
        <v>10. 9. 2024</v>
      </c>
      <c r="K16" s="37"/>
      <c r="L16" s="59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="2" customFormat="1" ht="10.8" customHeight="1">
      <c r="A17" s="37"/>
      <c r="B17" s="38"/>
      <c r="C17" s="37"/>
      <c r="D17" s="37"/>
      <c r="E17" s="37"/>
      <c r="F17" s="37"/>
      <c r="G17" s="37"/>
      <c r="H17" s="37"/>
      <c r="I17" s="37"/>
      <c r="J17" s="37"/>
      <c r="K17" s="37"/>
      <c r="L17" s="59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="2" customFormat="1" ht="12" customHeight="1">
      <c r="A18" s="37"/>
      <c r="B18" s="38"/>
      <c r="C18" s="37"/>
      <c r="D18" s="31" t="s">
        <v>23</v>
      </c>
      <c r="E18" s="37"/>
      <c r="F18" s="37"/>
      <c r="G18" s="37"/>
      <c r="H18" s="37"/>
      <c r="I18" s="31" t="s">
        <v>24</v>
      </c>
      <c r="J18" s="26" t="s">
        <v>1</v>
      </c>
      <c r="K18" s="37"/>
      <c r="L18" s="59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="2" customFormat="1" ht="18" customHeight="1">
      <c r="A19" s="37"/>
      <c r="B19" s="38"/>
      <c r="C19" s="37"/>
      <c r="D19" s="37"/>
      <c r="E19" s="26" t="s">
        <v>25</v>
      </c>
      <c r="F19" s="37"/>
      <c r="G19" s="37"/>
      <c r="H19" s="37"/>
      <c r="I19" s="31" t="s">
        <v>26</v>
      </c>
      <c r="J19" s="26" t="s">
        <v>1</v>
      </c>
      <c r="K19" s="37"/>
      <c r="L19" s="59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="2" customFormat="1" ht="6.96" customHeight="1">
      <c r="A20" s="37"/>
      <c r="B20" s="38"/>
      <c r="C20" s="37"/>
      <c r="D20" s="37"/>
      <c r="E20" s="37"/>
      <c r="F20" s="37"/>
      <c r="G20" s="37"/>
      <c r="H20" s="37"/>
      <c r="I20" s="37"/>
      <c r="J20" s="37"/>
      <c r="K20" s="37"/>
      <c r="L20" s="59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="2" customFormat="1" ht="12" customHeight="1">
      <c r="A21" s="37"/>
      <c r="B21" s="38"/>
      <c r="C21" s="37"/>
      <c r="D21" s="31" t="s">
        <v>27</v>
      </c>
      <c r="E21" s="37"/>
      <c r="F21" s="37"/>
      <c r="G21" s="37"/>
      <c r="H21" s="37"/>
      <c r="I21" s="31" t="s">
        <v>24</v>
      </c>
      <c r="J21" s="32" t="str">
        <f>'Rekapitulácia stavby'!AN13</f>
        <v>Vyplň údaj</v>
      </c>
      <c r="K21" s="37"/>
      <c r="L21" s="59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="2" customFormat="1" ht="18" customHeight="1">
      <c r="A22" s="37"/>
      <c r="B22" s="38"/>
      <c r="C22" s="37"/>
      <c r="D22" s="37"/>
      <c r="E22" s="32" t="str">
        <f>'Rekapitulácia stavby'!E14</f>
        <v>Vyplň údaj</v>
      </c>
      <c r="F22" s="26"/>
      <c r="G22" s="26"/>
      <c r="H22" s="26"/>
      <c r="I22" s="31" t="s">
        <v>26</v>
      </c>
      <c r="J22" s="32" t="str">
        <f>'Rekapitulácia stavby'!AN14</f>
        <v>Vyplň údaj</v>
      </c>
      <c r="K22" s="37"/>
      <c r="L22" s="59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="2" customFormat="1" ht="6.96" customHeight="1">
      <c r="A23" s="37"/>
      <c r="B23" s="38"/>
      <c r="C23" s="37"/>
      <c r="D23" s="37"/>
      <c r="E23" s="37"/>
      <c r="F23" s="37"/>
      <c r="G23" s="37"/>
      <c r="H23" s="37"/>
      <c r="I23" s="37"/>
      <c r="J23" s="37"/>
      <c r="K23" s="37"/>
      <c r="L23" s="59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="2" customFormat="1" ht="12" customHeight="1">
      <c r="A24" s="37"/>
      <c r="B24" s="38"/>
      <c r="C24" s="37"/>
      <c r="D24" s="31" t="s">
        <v>29</v>
      </c>
      <c r="E24" s="37"/>
      <c r="F24" s="37"/>
      <c r="G24" s="37"/>
      <c r="H24" s="37"/>
      <c r="I24" s="31" t="s">
        <v>24</v>
      </c>
      <c r="J24" s="26" t="s">
        <v>1</v>
      </c>
      <c r="K24" s="37"/>
      <c r="L24" s="59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="2" customFormat="1" ht="18" customHeight="1">
      <c r="A25" s="37"/>
      <c r="B25" s="38"/>
      <c r="C25" s="37"/>
      <c r="D25" s="37"/>
      <c r="E25" s="26" t="s">
        <v>30</v>
      </c>
      <c r="F25" s="37"/>
      <c r="G25" s="37"/>
      <c r="H25" s="37"/>
      <c r="I25" s="31" t="s">
        <v>26</v>
      </c>
      <c r="J25" s="26" t="s">
        <v>1</v>
      </c>
      <c r="K25" s="37"/>
      <c r="L25" s="59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</row>
    <row r="26" s="2" customFormat="1" ht="6.96" customHeight="1">
      <c r="A26" s="37"/>
      <c r="B26" s="38"/>
      <c r="C26" s="37"/>
      <c r="D26" s="37"/>
      <c r="E26" s="37"/>
      <c r="F26" s="37"/>
      <c r="G26" s="37"/>
      <c r="H26" s="37"/>
      <c r="I26" s="37"/>
      <c r="J26" s="37"/>
      <c r="K26" s="37"/>
      <c r="L26" s="59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="2" customFormat="1" ht="12" customHeight="1">
      <c r="A27" s="37"/>
      <c r="B27" s="38"/>
      <c r="C27" s="37"/>
      <c r="D27" s="31" t="s">
        <v>32</v>
      </c>
      <c r="E27" s="37"/>
      <c r="F27" s="37"/>
      <c r="G27" s="37"/>
      <c r="H27" s="37"/>
      <c r="I27" s="31" t="s">
        <v>24</v>
      </c>
      <c r="J27" s="26" t="str">
        <f>IF('Rekapitulácia stavby'!AN19="","",'Rekapitulácia stavby'!AN19)</f>
        <v/>
      </c>
      <c r="K27" s="37"/>
      <c r="L27" s="59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</row>
    <row r="28" s="2" customFormat="1" ht="18" customHeight="1">
      <c r="A28" s="37"/>
      <c r="B28" s="38"/>
      <c r="C28" s="37"/>
      <c r="D28" s="37"/>
      <c r="E28" s="26" t="str">
        <f>IF('Rekapitulácia stavby'!E20="","",'Rekapitulácia stavby'!E20)</f>
        <v xml:space="preserve"> </v>
      </c>
      <c r="F28" s="37"/>
      <c r="G28" s="37"/>
      <c r="H28" s="37"/>
      <c r="I28" s="31" t="s">
        <v>26</v>
      </c>
      <c r="J28" s="26" t="str">
        <f>IF('Rekapitulácia stavby'!AN20="","",'Rekapitulácia stavby'!AN20)</f>
        <v/>
      </c>
      <c r="K28" s="37"/>
      <c r="L28" s="59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</row>
    <row r="29" s="2" customFormat="1" ht="6.96" customHeight="1">
      <c r="A29" s="37"/>
      <c r="B29" s="38"/>
      <c r="C29" s="37"/>
      <c r="D29" s="37"/>
      <c r="E29" s="37"/>
      <c r="F29" s="37"/>
      <c r="G29" s="37"/>
      <c r="H29" s="37"/>
      <c r="I29" s="37"/>
      <c r="J29" s="37"/>
      <c r="K29" s="37"/>
      <c r="L29" s="59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</row>
    <row r="30" s="2" customFormat="1" ht="12" customHeight="1">
      <c r="A30" s="37"/>
      <c r="B30" s="38"/>
      <c r="C30" s="37"/>
      <c r="D30" s="31" t="s">
        <v>34</v>
      </c>
      <c r="E30" s="37"/>
      <c r="F30" s="37"/>
      <c r="G30" s="37"/>
      <c r="H30" s="37"/>
      <c r="I30" s="37"/>
      <c r="J30" s="37"/>
      <c r="K30" s="37"/>
      <c r="L30" s="59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</row>
    <row r="31" s="8" customFormat="1" ht="16.5" customHeight="1">
      <c r="A31" s="136"/>
      <c r="B31" s="137"/>
      <c r="C31" s="136"/>
      <c r="D31" s="136"/>
      <c r="E31" s="35" t="s">
        <v>1</v>
      </c>
      <c r="F31" s="35"/>
      <c r="G31" s="35"/>
      <c r="H31" s="35"/>
      <c r="I31" s="136"/>
      <c r="J31" s="136"/>
      <c r="K31" s="136"/>
      <c r="L31" s="138"/>
      <c r="S31" s="136"/>
      <c r="T31" s="136"/>
      <c r="U31" s="136"/>
      <c r="V31" s="136"/>
      <c r="W31" s="136"/>
      <c r="X31" s="136"/>
      <c r="Y31" s="136"/>
      <c r="Z31" s="136"/>
      <c r="AA31" s="136"/>
      <c r="AB31" s="136"/>
      <c r="AC31" s="136"/>
      <c r="AD31" s="136"/>
      <c r="AE31" s="136"/>
    </row>
    <row r="32" s="2" customFormat="1" ht="6.96" customHeight="1">
      <c r="A32" s="37"/>
      <c r="B32" s="38"/>
      <c r="C32" s="37"/>
      <c r="D32" s="37"/>
      <c r="E32" s="37"/>
      <c r="F32" s="37"/>
      <c r="G32" s="37"/>
      <c r="H32" s="37"/>
      <c r="I32" s="37"/>
      <c r="J32" s="37"/>
      <c r="K32" s="37"/>
      <c r="L32" s="59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</row>
    <row r="33" s="2" customFormat="1" ht="6.96" customHeight="1">
      <c r="A33" s="37"/>
      <c r="B33" s="38"/>
      <c r="C33" s="37"/>
      <c r="D33" s="94"/>
      <c r="E33" s="94"/>
      <c r="F33" s="94"/>
      <c r="G33" s="94"/>
      <c r="H33" s="94"/>
      <c r="I33" s="94"/>
      <c r="J33" s="94"/>
      <c r="K33" s="94"/>
      <c r="L33" s="59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</row>
    <row r="34" s="2" customFormat="1" ht="14.4" customHeight="1">
      <c r="A34" s="37"/>
      <c r="B34" s="38"/>
      <c r="C34" s="37"/>
      <c r="D34" s="26" t="s">
        <v>228</v>
      </c>
      <c r="E34" s="37"/>
      <c r="F34" s="37"/>
      <c r="G34" s="37"/>
      <c r="H34" s="37"/>
      <c r="I34" s="37"/>
      <c r="J34" s="139">
        <f>J100</f>
        <v>0</v>
      </c>
      <c r="K34" s="37"/>
      <c r="L34" s="59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</row>
    <row r="35" s="2" customFormat="1" ht="14.4" customHeight="1">
      <c r="A35" s="37"/>
      <c r="B35" s="38"/>
      <c r="C35" s="37"/>
      <c r="D35" s="140" t="s">
        <v>229</v>
      </c>
      <c r="E35" s="37"/>
      <c r="F35" s="37"/>
      <c r="G35" s="37"/>
      <c r="H35" s="37"/>
      <c r="I35" s="37"/>
      <c r="J35" s="139">
        <f>J119</f>
        <v>0</v>
      </c>
      <c r="K35" s="37"/>
      <c r="L35" s="59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</row>
    <row r="36" s="2" customFormat="1" ht="25.44" customHeight="1">
      <c r="A36" s="37"/>
      <c r="B36" s="38"/>
      <c r="C36" s="37"/>
      <c r="D36" s="141" t="s">
        <v>35</v>
      </c>
      <c r="E36" s="37"/>
      <c r="F36" s="37"/>
      <c r="G36" s="37"/>
      <c r="H36" s="37"/>
      <c r="I36" s="37"/>
      <c r="J36" s="100">
        <f>ROUND(J34 + J35, 2)</f>
        <v>0</v>
      </c>
      <c r="K36" s="37"/>
      <c r="L36" s="59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</row>
    <row r="37" s="2" customFormat="1" ht="6.96" customHeight="1">
      <c r="A37" s="37"/>
      <c r="B37" s="38"/>
      <c r="C37" s="37"/>
      <c r="D37" s="94"/>
      <c r="E37" s="94"/>
      <c r="F37" s="94"/>
      <c r="G37" s="94"/>
      <c r="H37" s="94"/>
      <c r="I37" s="94"/>
      <c r="J37" s="94"/>
      <c r="K37" s="94"/>
      <c r="L37" s="59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</row>
    <row r="38" s="2" customFormat="1" ht="14.4" customHeight="1">
      <c r="A38" s="37"/>
      <c r="B38" s="38"/>
      <c r="C38" s="37"/>
      <c r="D38" s="37"/>
      <c r="E38" s="37"/>
      <c r="F38" s="42" t="s">
        <v>37</v>
      </c>
      <c r="G38" s="37"/>
      <c r="H38" s="37"/>
      <c r="I38" s="42" t="s">
        <v>36</v>
      </c>
      <c r="J38" s="42" t="s">
        <v>38</v>
      </c>
      <c r="K38" s="37"/>
      <c r="L38" s="59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</row>
    <row r="39" s="2" customFormat="1" ht="14.4" customHeight="1">
      <c r="A39" s="37"/>
      <c r="B39" s="38"/>
      <c r="C39" s="37"/>
      <c r="D39" s="135" t="s">
        <v>39</v>
      </c>
      <c r="E39" s="44" t="s">
        <v>40</v>
      </c>
      <c r="F39" s="142">
        <f>ROUND((SUM(BE119:BE126) + SUM(BE150:BE331)),  2)</f>
        <v>0</v>
      </c>
      <c r="G39" s="143"/>
      <c r="H39" s="143"/>
      <c r="I39" s="144">
        <v>0.20000000000000001</v>
      </c>
      <c r="J39" s="142">
        <f>ROUND(((SUM(BE119:BE126) + SUM(BE150:BE331))*I39),  2)</f>
        <v>0</v>
      </c>
      <c r="K39" s="37"/>
      <c r="L39" s="59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</row>
    <row r="40" s="2" customFormat="1" ht="14.4" customHeight="1">
      <c r="A40" s="37"/>
      <c r="B40" s="38"/>
      <c r="C40" s="37"/>
      <c r="D40" s="37"/>
      <c r="E40" s="44" t="s">
        <v>41</v>
      </c>
      <c r="F40" s="142">
        <f>ROUND((SUM(BF119:BF126) + SUM(BF150:BF331)),  2)</f>
        <v>0</v>
      </c>
      <c r="G40" s="143"/>
      <c r="H40" s="143"/>
      <c r="I40" s="144">
        <v>0.20000000000000001</v>
      </c>
      <c r="J40" s="142">
        <f>ROUND(((SUM(BF119:BF126) + SUM(BF150:BF331))*I40),  2)</f>
        <v>0</v>
      </c>
      <c r="K40" s="37"/>
      <c r="L40" s="59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</row>
    <row r="41" hidden="1" s="2" customFormat="1" ht="14.4" customHeight="1">
      <c r="A41" s="37"/>
      <c r="B41" s="38"/>
      <c r="C41" s="37"/>
      <c r="D41" s="37"/>
      <c r="E41" s="31" t="s">
        <v>42</v>
      </c>
      <c r="F41" s="145">
        <f>ROUND((SUM(BG119:BG126) + SUM(BG150:BG331)),  2)</f>
        <v>0</v>
      </c>
      <c r="G41" s="37"/>
      <c r="H41" s="37"/>
      <c r="I41" s="146">
        <v>0.20000000000000001</v>
      </c>
      <c r="J41" s="145">
        <f>0</f>
        <v>0</v>
      </c>
      <c r="K41" s="37"/>
      <c r="L41" s="59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</row>
    <row r="42" hidden="1" s="2" customFormat="1" ht="14.4" customHeight="1">
      <c r="A42" s="37"/>
      <c r="B42" s="38"/>
      <c r="C42" s="37"/>
      <c r="D42" s="37"/>
      <c r="E42" s="31" t="s">
        <v>43</v>
      </c>
      <c r="F42" s="145">
        <f>ROUND((SUM(BH119:BH126) + SUM(BH150:BH331)),  2)</f>
        <v>0</v>
      </c>
      <c r="G42" s="37"/>
      <c r="H42" s="37"/>
      <c r="I42" s="146">
        <v>0.20000000000000001</v>
      </c>
      <c r="J42" s="145">
        <f>0</f>
        <v>0</v>
      </c>
      <c r="K42" s="37"/>
      <c r="L42" s="59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</row>
    <row r="43" hidden="1" s="2" customFormat="1" ht="14.4" customHeight="1">
      <c r="A43" s="37"/>
      <c r="B43" s="38"/>
      <c r="C43" s="37"/>
      <c r="D43" s="37"/>
      <c r="E43" s="44" t="s">
        <v>44</v>
      </c>
      <c r="F43" s="142">
        <f>ROUND((SUM(BI119:BI126) + SUM(BI150:BI331)),  2)</f>
        <v>0</v>
      </c>
      <c r="G43" s="143"/>
      <c r="H43" s="143"/>
      <c r="I43" s="144">
        <v>0</v>
      </c>
      <c r="J43" s="142">
        <f>0</f>
        <v>0</v>
      </c>
      <c r="K43" s="37"/>
      <c r="L43" s="59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</row>
    <row r="44" s="2" customFormat="1" ht="6.96" customHeight="1">
      <c r="A44" s="37"/>
      <c r="B44" s="38"/>
      <c r="C44" s="37"/>
      <c r="D44" s="37"/>
      <c r="E44" s="37"/>
      <c r="F44" s="37"/>
      <c r="G44" s="37"/>
      <c r="H44" s="37"/>
      <c r="I44" s="37"/>
      <c r="J44" s="37"/>
      <c r="K44" s="37"/>
      <c r="L44" s="59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</row>
    <row r="45" s="2" customFormat="1" ht="25.44" customHeight="1">
      <c r="A45" s="37"/>
      <c r="B45" s="38"/>
      <c r="C45" s="147"/>
      <c r="D45" s="148" t="s">
        <v>45</v>
      </c>
      <c r="E45" s="85"/>
      <c r="F45" s="85"/>
      <c r="G45" s="149" t="s">
        <v>46</v>
      </c>
      <c r="H45" s="150" t="s">
        <v>47</v>
      </c>
      <c r="I45" s="85"/>
      <c r="J45" s="151">
        <f>SUM(J36:J43)</f>
        <v>0</v>
      </c>
      <c r="K45" s="152"/>
      <c r="L45" s="59"/>
      <c r="S45" s="37"/>
      <c r="T45" s="37"/>
      <c r="U45" s="37"/>
      <c r="V45" s="37"/>
      <c r="W45" s="37"/>
      <c r="X45" s="37"/>
      <c r="Y45" s="37"/>
      <c r="Z45" s="37"/>
      <c r="AA45" s="37"/>
      <c r="AB45" s="37"/>
      <c r="AC45" s="37"/>
      <c r="AD45" s="37"/>
      <c r="AE45" s="37"/>
    </row>
    <row r="46" s="2" customFormat="1" ht="14.4" customHeight="1">
      <c r="A46" s="37"/>
      <c r="B46" s="38"/>
      <c r="C46" s="37"/>
      <c r="D46" s="37"/>
      <c r="E46" s="37"/>
      <c r="F46" s="37"/>
      <c r="G46" s="37"/>
      <c r="H46" s="37"/>
      <c r="I46" s="37"/>
      <c r="J46" s="37"/>
      <c r="K46" s="37"/>
      <c r="L46" s="59"/>
      <c r="S46" s="37"/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37"/>
    </row>
    <row r="47" s="1" customFormat="1" ht="14.4" customHeight="1">
      <c r="B47" s="21"/>
      <c r="L47" s="21"/>
    </row>
    <row r="48" s="1" customFormat="1" ht="14.4" customHeight="1">
      <c r="B48" s="21"/>
      <c r="L48" s="21"/>
    </row>
    <row r="49" s="1" customFormat="1" ht="14.4" customHeight="1">
      <c r="B49" s="21"/>
      <c r="L49" s="21"/>
    </row>
    <row r="50" s="2" customFormat="1" ht="14.4" customHeight="1">
      <c r="B50" s="59"/>
      <c r="D50" s="60" t="s">
        <v>48</v>
      </c>
      <c r="E50" s="61"/>
      <c r="F50" s="61"/>
      <c r="G50" s="60" t="s">
        <v>49</v>
      </c>
      <c r="H50" s="61"/>
      <c r="I50" s="61"/>
      <c r="J50" s="61"/>
      <c r="K50" s="61"/>
      <c r="L50" s="59"/>
    </row>
    <row r="51">
      <c r="B51" s="21"/>
      <c r="L51" s="21"/>
    </row>
    <row r="52">
      <c r="B52" s="21"/>
      <c r="L52" s="21"/>
    </row>
    <row r="53">
      <c r="B53" s="21"/>
      <c r="L53" s="21"/>
    </row>
    <row r="54">
      <c r="B54" s="21"/>
      <c r="L54" s="21"/>
    </row>
    <row r="55">
      <c r="B55" s="21"/>
      <c r="L55" s="21"/>
    </row>
    <row r="56">
      <c r="B56" s="21"/>
      <c r="L56" s="21"/>
    </row>
    <row r="57">
      <c r="B57" s="21"/>
      <c r="L57" s="21"/>
    </row>
    <row r="58">
      <c r="B58" s="21"/>
      <c r="L58" s="21"/>
    </row>
    <row r="59">
      <c r="B59" s="21"/>
      <c r="L59" s="21"/>
    </row>
    <row r="60">
      <c r="B60" s="21"/>
      <c r="L60" s="21"/>
    </row>
    <row r="61" s="2" customFormat="1">
      <c r="A61" s="37"/>
      <c r="B61" s="38"/>
      <c r="C61" s="37"/>
      <c r="D61" s="62" t="s">
        <v>50</v>
      </c>
      <c r="E61" s="40"/>
      <c r="F61" s="153" t="s">
        <v>51</v>
      </c>
      <c r="G61" s="62" t="s">
        <v>50</v>
      </c>
      <c r="H61" s="40"/>
      <c r="I61" s="40"/>
      <c r="J61" s="154" t="s">
        <v>51</v>
      </c>
      <c r="K61" s="40"/>
      <c r="L61" s="59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</row>
    <row r="62">
      <c r="B62" s="21"/>
      <c r="L62" s="21"/>
    </row>
    <row r="63">
      <c r="B63" s="21"/>
      <c r="L63" s="21"/>
    </row>
    <row r="64">
      <c r="B64" s="21"/>
      <c r="L64" s="21"/>
    </row>
    <row r="65" s="2" customFormat="1">
      <c r="A65" s="37"/>
      <c r="B65" s="38"/>
      <c r="C65" s="37"/>
      <c r="D65" s="60" t="s">
        <v>52</v>
      </c>
      <c r="E65" s="63"/>
      <c r="F65" s="63"/>
      <c r="G65" s="60" t="s">
        <v>53</v>
      </c>
      <c r="H65" s="63"/>
      <c r="I65" s="63"/>
      <c r="J65" s="63"/>
      <c r="K65" s="63"/>
      <c r="L65" s="59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</row>
    <row r="66">
      <c r="B66" s="21"/>
      <c r="L66" s="21"/>
    </row>
    <row r="67">
      <c r="B67" s="21"/>
      <c r="L67" s="21"/>
    </row>
    <row r="68">
      <c r="B68" s="21"/>
      <c r="L68" s="21"/>
    </row>
    <row r="69">
      <c r="B69" s="21"/>
      <c r="L69" s="21"/>
    </row>
    <row r="70">
      <c r="B70" s="21"/>
      <c r="L70" s="21"/>
    </row>
    <row r="71">
      <c r="B71" s="21"/>
      <c r="L71" s="21"/>
    </row>
    <row r="72">
      <c r="B72" s="21"/>
      <c r="L72" s="21"/>
    </row>
    <row r="73">
      <c r="B73" s="21"/>
      <c r="L73" s="21"/>
    </row>
    <row r="74">
      <c r="B74" s="21"/>
      <c r="L74" s="21"/>
    </row>
    <row r="75">
      <c r="B75" s="21"/>
      <c r="L75" s="21"/>
    </row>
    <row r="76" s="2" customFormat="1">
      <c r="A76" s="37"/>
      <c r="B76" s="38"/>
      <c r="C76" s="37"/>
      <c r="D76" s="62" t="s">
        <v>50</v>
      </c>
      <c r="E76" s="40"/>
      <c r="F76" s="153" t="s">
        <v>51</v>
      </c>
      <c r="G76" s="62" t="s">
        <v>50</v>
      </c>
      <c r="H76" s="40"/>
      <c r="I76" s="40"/>
      <c r="J76" s="154" t="s">
        <v>51</v>
      </c>
      <c r="K76" s="40"/>
      <c r="L76" s="59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</row>
    <row r="77" s="2" customFormat="1" ht="14.4" customHeight="1">
      <c r="A77" s="37"/>
      <c r="B77" s="64"/>
      <c r="C77" s="65"/>
      <c r="D77" s="65"/>
      <c r="E77" s="65"/>
      <c r="F77" s="65"/>
      <c r="G77" s="65"/>
      <c r="H77" s="65"/>
      <c r="I77" s="65"/>
      <c r="J77" s="65"/>
      <c r="K77" s="65"/>
      <c r="L77" s="59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</row>
    <row r="81" s="2" customFormat="1" ht="6.96" customHeight="1">
      <c r="A81" s="37"/>
      <c r="B81" s="66"/>
      <c r="C81" s="67"/>
      <c r="D81" s="67"/>
      <c r="E81" s="67"/>
      <c r="F81" s="67"/>
      <c r="G81" s="67"/>
      <c r="H81" s="67"/>
      <c r="I81" s="67"/>
      <c r="J81" s="67"/>
      <c r="K81" s="67"/>
      <c r="L81" s="59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</row>
    <row r="82" s="2" customFormat="1" ht="24.96" customHeight="1">
      <c r="A82" s="37"/>
      <c r="B82" s="38"/>
      <c r="C82" s="22" t="s">
        <v>230</v>
      </c>
      <c r="D82" s="37"/>
      <c r="E82" s="37"/>
      <c r="F82" s="37"/>
      <c r="G82" s="37"/>
      <c r="H82" s="37"/>
      <c r="I82" s="37"/>
      <c r="J82" s="37"/>
      <c r="K82" s="37"/>
      <c r="L82" s="59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</row>
    <row r="83" s="2" customFormat="1" ht="6.96" customHeight="1">
      <c r="A83" s="37"/>
      <c r="B83" s="38"/>
      <c r="C83" s="37"/>
      <c r="D83" s="37"/>
      <c r="E83" s="37"/>
      <c r="F83" s="37"/>
      <c r="G83" s="37"/>
      <c r="H83" s="37"/>
      <c r="I83" s="37"/>
      <c r="J83" s="37"/>
      <c r="K83" s="37"/>
      <c r="L83" s="59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</row>
    <row r="84" s="2" customFormat="1" ht="12" customHeight="1">
      <c r="A84" s="37"/>
      <c r="B84" s="38"/>
      <c r="C84" s="31" t="s">
        <v>15</v>
      </c>
      <c r="D84" s="37"/>
      <c r="E84" s="37"/>
      <c r="F84" s="37"/>
      <c r="G84" s="37"/>
      <c r="H84" s="37"/>
      <c r="I84" s="37"/>
      <c r="J84" s="37"/>
      <c r="K84" s="37"/>
      <c r="L84" s="59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</row>
    <row r="85" s="2" customFormat="1" ht="26.25" customHeight="1">
      <c r="A85" s="37"/>
      <c r="B85" s="38"/>
      <c r="C85" s="37"/>
      <c r="D85" s="37"/>
      <c r="E85" s="134" t="str">
        <f>E7</f>
        <v>Komplexná rekonštrukcia a realizácia nadstavby budovy študenského domova4,Tr. SNP53,Banská Bystrica</v>
      </c>
      <c r="F85" s="31"/>
      <c r="G85" s="31"/>
      <c r="H85" s="31"/>
      <c r="I85" s="37"/>
      <c r="J85" s="37"/>
      <c r="K85" s="37"/>
      <c r="L85" s="59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</row>
    <row r="86" s="1" customFormat="1" ht="12" customHeight="1">
      <c r="B86" s="21"/>
      <c r="C86" s="31" t="s">
        <v>222</v>
      </c>
      <c r="L86" s="21"/>
    </row>
    <row r="87" s="1" customFormat="1" ht="16.5" customHeight="1">
      <c r="B87" s="21"/>
      <c r="E87" s="134" t="s">
        <v>223</v>
      </c>
      <c r="F87" s="1"/>
      <c r="G87" s="1"/>
      <c r="H87" s="1"/>
      <c r="L87" s="21"/>
    </row>
    <row r="88" s="1" customFormat="1" ht="12" customHeight="1">
      <c r="B88" s="21"/>
      <c r="C88" s="31" t="s">
        <v>224</v>
      </c>
      <c r="L88" s="21"/>
    </row>
    <row r="89" s="2" customFormat="1" ht="16.5" customHeight="1">
      <c r="A89" s="37"/>
      <c r="B89" s="38"/>
      <c r="C89" s="37"/>
      <c r="D89" s="37"/>
      <c r="E89" s="135" t="s">
        <v>225</v>
      </c>
      <c r="F89" s="37"/>
      <c r="G89" s="37"/>
      <c r="H89" s="37"/>
      <c r="I89" s="37"/>
      <c r="J89" s="37"/>
      <c r="K89" s="37"/>
      <c r="L89" s="59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</row>
    <row r="90" s="2" customFormat="1" ht="12" customHeight="1">
      <c r="A90" s="37"/>
      <c r="B90" s="38"/>
      <c r="C90" s="31" t="s">
        <v>226</v>
      </c>
      <c r="D90" s="37"/>
      <c r="E90" s="37"/>
      <c r="F90" s="37"/>
      <c r="G90" s="37"/>
      <c r="H90" s="37"/>
      <c r="I90" s="37"/>
      <c r="J90" s="37"/>
      <c r="K90" s="37"/>
      <c r="L90" s="59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</row>
    <row r="91" s="2" customFormat="1" ht="16.5" customHeight="1">
      <c r="A91" s="37"/>
      <c r="B91" s="38"/>
      <c r="C91" s="37"/>
      <c r="D91" s="37"/>
      <c r="E91" s="71" t="str">
        <f>E13</f>
        <v>st-1.etapa - Statika</v>
      </c>
      <c r="F91" s="37"/>
      <c r="G91" s="37"/>
      <c r="H91" s="37"/>
      <c r="I91" s="37"/>
      <c r="J91" s="37"/>
      <c r="K91" s="37"/>
      <c r="L91" s="59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</row>
    <row r="92" s="2" customFormat="1" ht="6.96" customHeight="1">
      <c r="A92" s="37"/>
      <c r="B92" s="38"/>
      <c r="C92" s="37"/>
      <c r="D92" s="37"/>
      <c r="E92" s="37"/>
      <c r="F92" s="37"/>
      <c r="G92" s="37"/>
      <c r="H92" s="37"/>
      <c r="I92" s="37"/>
      <c r="J92" s="37"/>
      <c r="K92" s="37"/>
      <c r="L92" s="59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</row>
    <row r="93" s="2" customFormat="1" ht="12" customHeight="1">
      <c r="A93" s="37"/>
      <c r="B93" s="38"/>
      <c r="C93" s="31" t="s">
        <v>19</v>
      </c>
      <c r="D93" s="37"/>
      <c r="E93" s="37"/>
      <c r="F93" s="26" t="str">
        <f>F16</f>
        <v>Tr. SNP53,Banská Bystrica,parc.č.1042/1</v>
      </c>
      <c r="G93" s="37"/>
      <c r="H93" s="37"/>
      <c r="I93" s="31" t="s">
        <v>21</v>
      </c>
      <c r="J93" s="73" t="str">
        <f>IF(J16="","",J16)</f>
        <v>10. 9. 2024</v>
      </c>
      <c r="K93" s="37"/>
      <c r="L93" s="59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</row>
    <row r="94" s="2" customFormat="1" ht="6.96" customHeight="1">
      <c r="A94" s="37"/>
      <c r="B94" s="38"/>
      <c r="C94" s="37"/>
      <c r="D94" s="37"/>
      <c r="E94" s="37"/>
      <c r="F94" s="37"/>
      <c r="G94" s="37"/>
      <c r="H94" s="37"/>
      <c r="I94" s="37"/>
      <c r="J94" s="37"/>
      <c r="K94" s="37"/>
      <c r="L94" s="59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</row>
    <row r="95" s="2" customFormat="1" ht="15.15" customHeight="1">
      <c r="A95" s="37"/>
      <c r="B95" s="38"/>
      <c r="C95" s="31" t="s">
        <v>23</v>
      </c>
      <c r="D95" s="37"/>
      <c r="E95" s="37"/>
      <c r="F95" s="26" t="str">
        <f>E19</f>
        <v>Univerzita Mateja Bela v Banskej Bystrici</v>
      </c>
      <c r="G95" s="37"/>
      <c r="H95" s="37"/>
      <c r="I95" s="31" t="s">
        <v>29</v>
      </c>
      <c r="J95" s="35" t="str">
        <f>E25</f>
        <v>Insvet s.r.o.,Koeice</v>
      </c>
      <c r="K95" s="37"/>
      <c r="L95" s="59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</row>
    <row r="96" s="2" customFormat="1" ht="15.15" customHeight="1">
      <c r="A96" s="37"/>
      <c r="B96" s="38"/>
      <c r="C96" s="31" t="s">
        <v>27</v>
      </c>
      <c r="D96" s="37"/>
      <c r="E96" s="37"/>
      <c r="F96" s="26" t="str">
        <f>IF(E22="","",E22)</f>
        <v>Vyplň údaj</v>
      </c>
      <c r="G96" s="37"/>
      <c r="H96" s="37"/>
      <c r="I96" s="31" t="s">
        <v>32</v>
      </c>
      <c r="J96" s="35" t="str">
        <f>E28</f>
        <v xml:space="preserve"> </v>
      </c>
      <c r="K96" s="37"/>
      <c r="L96" s="59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</row>
    <row r="97" s="2" customFormat="1" ht="10.32" customHeight="1">
      <c r="A97" s="37"/>
      <c r="B97" s="38"/>
      <c r="C97" s="37"/>
      <c r="D97" s="37"/>
      <c r="E97" s="37"/>
      <c r="F97" s="37"/>
      <c r="G97" s="37"/>
      <c r="H97" s="37"/>
      <c r="I97" s="37"/>
      <c r="J97" s="37"/>
      <c r="K97" s="37"/>
      <c r="L97" s="59"/>
      <c r="S97" s="37"/>
      <c r="T97" s="37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</row>
    <row r="98" s="2" customFormat="1" ht="29.28" customHeight="1">
      <c r="A98" s="37"/>
      <c r="B98" s="38"/>
      <c r="C98" s="155" t="s">
        <v>231</v>
      </c>
      <c r="D98" s="147"/>
      <c r="E98" s="147"/>
      <c r="F98" s="147"/>
      <c r="G98" s="147"/>
      <c r="H98" s="147"/>
      <c r="I98" s="147"/>
      <c r="J98" s="156" t="s">
        <v>232</v>
      </c>
      <c r="K98" s="147"/>
      <c r="L98" s="59"/>
      <c r="S98" s="37"/>
      <c r="T98" s="37"/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</row>
    <row r="99" s="2" customFormat="1" ht="10.32" customHeight="1">
      <c r="A99" s="37"/>
      <c r="B99" s="38"/>
      <c r="C99" s="37"/>
      <c r="D99" s="37"/>
      <c r="E99" s="37"/>
      <c r="F99" s="37"/>
      <c r="G99" s="37"/>
      <c r="H99" s="37"/>
      <c r="I99" s="37"/>
      <c r="J99" s="37"/>
      <c r="K99" s="37"/>
      <c r="L99" s="59"/>
      <c r="S99" s="37"/>
      <c r="T99" s="37"/>
      <c r="U99" s="37"/>
      <c r="V99" s="37"/>
      <c r="W99" s="37"/>
      <c r="X99" s="37"/>
      <c r="Y99" s="37"/>
      <c r="Z99" s="37"/>
      <c r="AA99" s="37"/>
      <c r="AB99" s="37"/>
      <c r="AC99" s="37"/>
      <c r="AD99" s="37"/>
      <c r="AE99" s="37"/>
    </row>
    <row r="100" s="2" customFormat="1" ht="22.8" customHeight="1">
      <c r="A100" s="37"/>
      <c r="B100" s="38"/>
      <c r="C100" s="157" t="s">
        <v>233</v>
      </c>
      <c r="D100" s="37"/>
      <c r="E100" s="37"/>
      <c r="F100" s="37"/>
      <c r="G100" s="37"/>
      <c r="H100" s="37"/>
      <c r="I100" s="37"/>
      <c r="J100" s="100">
        <f>J150</f>
        <v>0</v>
      </c>
      <c r="K100" s="37"/>
      <c r="L100" s="59"/>
      <c r="S100" s="37"/>
      <c r="T100" s="37"/>
      <c r="U100" s="37"/>
      <c r="V100" s="37"/>
      <c r="W100" s="37"/>
      <c r="X100" s="37"/>
      <c r="Y100" s="37"/>
      <c r="Z100" s="37"/>
      <c r="AA100" s="37"/>
      <c r="AB100" s="37"/>
      <c r="AC100" s="37"/>
      <c r="AD100" s="37"/>
      <c r="AE100" s="37"/>
      <c r="AU100" s="18" t="s">
        <v>234</v>
      </c>
    </row>
    <row r="101" s="9" customFormat="1" ht="24.96" customHeight="1">
      <c r="A101" s="9"/>
      <c r="B101" s="158"/>
      <c r="C101" s="9"/>
      <c r="D101" s="159" t="s">
        <v>235</v>
      </c>
      <c r="E101" s="160"/>
      <c r="F101" s="160"/>
      <c r="G101" s="160"/>
      <c r="H101" s="160"/>
      <c r="I101" s="160"/>
      <c r="J101" s="161">
        <f>J151</f>
        <v>0</v>
      </c>
      <c r="K101" s="9"/>
      <c r="L101" s="158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</row>
    <row r="102" s="10" customFormat="1" ht="19.92" customHeight="1">
      <c r="A102" s="10"/>
      <c r="B102" s="162"/>
      <c r="C102" s="10"/>
      <c r="D102" s="163" t="s">
        <v>236</v>
      </c>
      <c r="E102" s="164"/>
      <c r="F102" s="164"/>
      <c r="G102" s="164"/>
      <c r="H102" s="164"/>
      <c r="I102" s="164"/>
      <c r="J102" s="165">
        <f>J152</f>
        <v>0</v>
      </c>
      <c r="K102" s="10"/>
      <c r="L102" s="162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</row>
    <row r="103" s="10" customFormat="1" ht="19.92" customHeight="1">
      <c r="A103" s="10"/>
      <c r="B103" s="162"/>
      <c r="C103" s="10"/>
      <c r="D103" s="163" t="s">
        <v>1809</v>
      </c>
      <c r="E103" s="164"/>
      <c r="F103" s="164"/>
      <c r="G103" s="164"/>
      <c r="H103" s="164"/>
      <c r="I103" s="164"/>
      <c r="J103" s="165">
        <f>J165</f>
        <v>0</v>
      </c>
      <c r="K103" s="10"/>
      <c r="L103" s="162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</row>
    <row r="104" s="10" customFormat="1" ht="19.92" customHeight="1">
      <c r="A104" s="10"/>
      <c r="B104" s="162"/>
      <c r="C104" s="10"/>
      <c r="D104" s="163" t="s">
        <v>237</v>
      </c>
      <c r="E104" s="164"/>
      <c r="F104" s="164"/>
      <c r="G104" s="164"/>
      <c r="H104" s="164"/>
      <c r="I104" s="164"/>
      <c r="J104" s="165">
        <f>J170</f>
        <v>0</v>
      </c>
      <c r="K104" s="10"/>
      <c r="L104" s="162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</row>
    <row r="105" s="10" customFormat="1" ht="19.92" customHeight="1">
      <c r="A105" s="10"/>
      <c r="B105" s="162"/>
      <c r="C105" s="10"/>
      <c r="D105" s="163" t="s">
        <v>1810</v>
      </c>
      <c r="E105" s="164"/>
      <c r="F105" s="164"/>
      <c r="G105" s="164"/>
      <c r="H105" s="164"/>
      <c r="I105" s="164"/>
      <c r="J105" s="165">
        <f>J194</f>
        <v>0</v>
      </c>
      <c r="K105" s="10"/>
      <c r="L105" s="162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</row>
    <row r="106" s="10" customFormat="1" ht="19.92" customHeight="1">
      <c r="A106" s="10"/>
      <c r="B106" s="162"/>
      <c r="C106" s="10"/>
      <c r="D106" s="163" t="s">
        <v>239</v>
      </c>
      <c r="E106" s="164"/>
      <c r="F106" s="164"/>
      <c r="G106" s="164"/>
      <c r="H106" s="164"/>
      <c r="I106" s="164"/>
      <c r="J106" s="165">
        <f>J229</f>
        <v>0</v>
      </c>
      <c r="K106" s="10"/>
      <c r="L106" s="162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</row>
    <row r="107" s="10" customFormat="1" ht="19.92" customHeight="1">
      <c r="A107" s="10"/>
      <c r="B107" s="162"/>
      <c r="C107" s="10"/>
      <c r="D107" s="163" t="s">
        <v>240</v>
      </c>
      <c r="E107" s="164"/>
      <c r="F107" s="164"/>
      <c r="G107" s="164"/>
      <c r="H107" s="164"/>
      <c r="I107" s="164"/>
      <c r="J107" s="165">
        <f>J236</f>
        <v>0</v>
      </c>
      <c r="K107" s="10"/>
      <c r="L107" s="162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</row>
    <row r="108" s="10" customFormat="1" ht="19.92" customHeight="1">
      <c r="A108" s="10"/>
      <c r="B108" s="162"/>
      <c r="C108" s="10"/>
      <c r="D108" s="163" t="s">
        <v>241</v>
      </c>
      <c r="E108" s="164"/>
      <c r="F108" s="164"/>
      <c r="G108" s="164"/>
      <c r="H108" s="164"/>
      <c r="I108" s="164"/>
      <c r="J108" s="165">
        <f>J272</f>
        <v>0</v>
      </c>
      <c r="K108" s="10"/>
      <c r="L108" s="162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</row>
    <row r="109" s="9" customFormat="1" ht="24.96" customHeight="1">
      <c r="A109" s="9"/>
      <c r="B109" s="158"/>
      <c r="C109" s="9"/>
      <c r="D109" s="159" t="s">
        <v>242</v>
      </c>
      <c r="E109" s="160"/>
      <c r="F109" s="160"/>
      <c r="G109" s="160"/>
      <c r="H109" s="160"/>
      <c r="I109" s="160"/>
      <c r="J109" s="161">
        <f>J274</f>
        <v>0</v>
      </c>
      <c r="K109" s="9"/>
      <c r="L109" s="158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</row>
    <row r="110" s="10" customFormat="1" ht="19.92" customHeight="1">
      <c r="A110" s="10"/>
      <c r="B110" s="162"/>
      <c r="C110" s="10"/>
      <c r="D110" s="163" t="s">
        <v>243</v>
      </c>
      <c r="E110" s="164"/>
      <c r="F110" s="164"/>
      <c r="G110" s="164"/>
      <c r="H110" s="164"/>
      <c r="I110" s="164"/>
      <c r="J110" s="165">
        <f>J275</f>
        <v>0</v>
      </c>
      <c r="K110" s="10"/>
      <c r="L110" s="162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</row>
    <row r="111" s="10" customFormat="1" ht="19.92" customHeight="1">
      <c r="A111" s="10"/>
      <c r="B111" s="162"/>
      <c r="C111" s="10"/>
      <c r="D111" s="163" t="s">
        <v>245</v>
      </c>
      <c r="E111" s="164"/>
      <c r="F111" s="164"/>
      <c r="G111" s="164"/>
      <c r="H111" s="164"/>
      <c r="I111" s="164"/>
      <c r="J111" s="165">
        <f>J285</f>
        <v>0</v>
      </c>
      <c r="K111" s="10"/>
      <c r="L111" s="162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</row>
    <row r="112" s="10" customFormat="1" ht="19.92" customHeight="1">
      <c r="A112" s="10"/>
      <c r="B112" s="162"/>
      <c r="C112" s="10"/>
      <c r="D112" s="163" t="s">
        <v>247</v>
      </c>
      <c r="E112" s="164"/>
      <c r="F112" s="164"/>
      <c r="G112" s="164"/>
      <c r="H112" s="164"/>
      <c r="I112" s="164"/>
      <c r="J112" s="165">
        <f>J291</f>
        <v>0</v>
      </c>
      <c r="K112" s="10"/>
      <c r="L112" s="162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</row>
    <row r="113" s="10" customFormat="1" ht="19.92" customHeight="1">
      <c r="A113" s="10"/>
      <c r="B113" s="162"/>
      <c r="C113" s="10"/>
      <c r="D113" s="163" t="s">
        <v>251</v>
      </c>
      <c r="E113" s="164"/>
      <c r="F113" s="164"/>
      <c r="G113" s="164"/>
      <c r="H113" s="164"/>
      <c r="I113" s="164"/>
      <c r="J113" s="165">
        <f>J303</f>
        <v>0</v>
      </c>
      <c r="K113" s="10"/>
      <c r="L113" s="162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</row>
    <row r="114" s="10" customFormat="1" ht="19.92" customHeight="1">
      <c r="A114" s="10"/>
      <c r="B114" s="162"/>
      <c r="C114" s="10"/>
      <c r="D114" s="163" t="s">
        <v>256</v>
      </c>
      <c r="E114" s="164"/>
      <c r="F114" s="164"/>
      <c r="G114" s="164"/>
      <c r="H114" s="164"/>
      <c r="I114" s="164"/>
      <c r="J114" s="165">
        <f>J308</f>
        <v>0</v>
      </c>
      <c r="K114" s="10"/>
      <c r="L114" s="162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</row>
    <row r="115" s="9" customFormat="1" ht="24.96" customHeight="1">
      <c r="A115" s="9"/>
      <c r="B115" s="158"/>
      <c r="C115" s="9"/>
      <c r="D115" s="159" t="s">
        <v>1811</v>
      </c>
      <c r="E115" s="160"/>
      <c r="F115" s="160"/>
      <c r="G115" s="160"/>
      <c r="H115" s="160"/>
      <c r="I115" s="160"/>
      <c r="J115" s="161">
        <f>J319</f>
        <v>0</v>
      </c>
      <c r="K115" s="9"/>
      <c r="L115" s="158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</row>
    <row r="116" s="10" customFormat="1" ht="19.92" customHeight="1">
      <c r="A116" s="10"/>
      <c r="B116" s="162"/>
      <c r="C116" s="10"/>
      <c r="D116" s="163" t="s">
        <v>1812</v>
      </c>
      <c r="E116" s="164"/>
      <c r="F116" s="164"/>
      <c r="G116" s="164"/>
      <c r="H116" s="164"/>
      <c r="I116" s="164"/>
      <c r="J116" s="165">
        <f>J320</f>
        <v>0</v>
      </c>
      <c r="K116" s="10"/>
      <c r="L116" s="162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</row>
    <row r="117" s="2" customFormat="1" ht="21.84" customHeight="1">
      <c r="A117" s="37"/>
      <c r="B117" s="38"/>
      <c r="C117" s="37"/>
      <c r="D117" s="37"/>
      <c r="E117" s="37"/>
      <c r="F117" s="37"/>
      <c r="G117" s="37"/>
      <c r="H117" s="37"/>
      <c r="I117" s="37"/>
      <c r="J117" s="37"/>
      <c r="K117" s="37"/>
      <c r="L117" s="59"/>
      <c r="S117" s="37"/>
      <c r="T117" s="37"/>
      <c r="U117" s="37"/>
      <c r="V117" s="37"/>
      <c r="W117" s="37"/>
      <c r="X117" s="37"/>
      <c r="Y117" s="37"/>
      <c r="Z117" s="37"/>
      <c r="AA117" s="37"/>
      <c r="AB117" s="37"/>
      <c r="AC117" s="37"/>
      <c r="AD117" s="37"/>
      <c r="AE117" s="37"/>
    </row>
    <row r="118" s="2" customFormat="1" ht="6.96" customHeight="1">
      <c r="A118" s="37"/>
      <c r="B118" s="38"/>
      <c r="C118" s="37"/>
      <c r="D118" s="37"/>
      <c r="E118" s="37"/>
      <c r="F118" s="37"/>
      <c r="G118" s="37"/>
      <c r="H118" s="37"/>
      <c r="I118" s="37"/>
      <c r="J118" s="37"/>
      <c r="K118" s="37"/>
      <c r="L118" s="59"/>
      <c r="S118" s="37"/>
      <c r="T118" s="37"/>
      <c r="U118" s="37"/>
      <c r="V118" s="37"/>
      <c r="W118" s="37"/>
      <c r="X118" s="37"/>
      <c r="Y118" s="37"/>
      <c r="Z118" s="37"/>
      <c r="AA118" s="37"/>
      <c r="AB118" s="37"/>
      <c r="AC118" s="37"/>
      <c r="AD118" s="37"/>
      <c r="AE118" s="37"/>
    </row>
    <row r="119" s="2" customFormat="1" ht="29.28" customHeight="1">
      <c r="A119" s="37"/>
      <c r="B119" s="38"/>
      <c r="C119" s="157" t="s">
        <v>259</v>
      </c>
      <c r="D119" s="37"/>
      <c r="E119" s="37"/>
      <c r="F119" s="37"/>
      <c r="G119" s="37"/>
      <c r="H119" s="37"/>
      <c r="I119" s="37"/>
      <c r="J119" s="166">
        <f>ROUND(J120 + J121 + J122 + J123 + J124 + J125,2)</f>
        <v>0</v>
      </c>
      <c r="K119" s="37"/>
      <c r="L119" s="59"/>
      <c r="N119" s="167" t="s">
        <v>39</v>
      </c>
      <c r="S119" s="37"/>
      <c r="T119" s="37"/>
      <c r="U119" s="37"/>
      <c r="V119" s="37"/>
      <c r="W119" s="37"/>
      <c r="X119" s="37"/>
      <c r="Y119" s="37"/>
      <c r="Z119" s="37"/>
      <c r="AA119" s="37"/>
      <c r="AB119" s="37"/>
      <c r="AC119" s="37"/>
      <c r="AD119" s="37"/>
      <c r="AE119" s="37"/>
    </row>
    <row r="120" s="2" customFormat="1" ht="18" customHeight="1">
      <c r="A120" s="37"/>
      <c r="B120" s="168"/>
      <c r="C120" s="169"/>
      <c r="D120" s="170" t="s">
        <v>260</v>
      </c>
      <c r="E120" s="171"/>
      <c r="F120" s="171"/>
      <c r="G120" s="169"/>
      <c r="H120" s="169"/>
      <c r="I120" s="169"/>
      <c r="J120" s="172">
        <v>0</v>
      </c>
      <c r="K120" s="169"/>
      <c r="L120" s="173"/>
      <c r="M120" s="174"/>
      <c r="N120" s="175" t="s">
        <v>41</v>
      </c>
      <c r="O120" s="174"/>
      <c r="P120" s="174"/>
      <c r="Q120" s="174"/>
      <c r="R120" s="174"/>
      <c r="S120" s="169"/>
      <c r="T120" s="169"/>
      <c r="U120" s="169"/>
      <c r="V120" s="169"/>
      <c r="W120" s="169"/>
      <c r="X120" s="169"/>
      <c r="Y120" s="169"/>
      <c r="Z120" s="169"/>
      <c r="AA120" s="169"/>
      <c r="AB120" s="169"/>
      <c r="AC120" s="169"/>
      <c r="AD120" s="169"/>
      <c r="AE120" s="169"/>
      <c r="AF120" s="174"/>
      <c r="AG120" s="174"/>
      <c r="AH120" s="174"/>
      <c r="AI120" s="174"/>
      <c r="AJ120" s="174"/>
      <c r="AK120" s="174"/>
      <c r="AL120" s="174"/>
      <c r="AM120" s="174"/>
      <c r="AN120" s="174"/>
      <c r="AO120" s="174"/>
      <c r="AP120" s="174"/>
      <c r="AQ120" s="174"/>
      <c r="AR120" s="174"/>
      <c r="AS120" s="174"/>
      <c r="AT120" s="174"/>
      <c r="AU120" s="174"/>
      <c r="AV120" s="174"/>
      <c r="AW120" s="174"/>
      <c r="AX120" s="174"/>
      <c r="AY120" s="176" t="s">
        <v>261</v>
      </c>
      <c r="AZ120" s="174"/>
      <c r="BA120" s="174"/>
      <c r="BB120" s="174"/>
      <c r="BC120" s="174"/>
      <c r="BD120" s="174"/>
      <c r="BE120" s="177">
        <f>IF(N120="základná",J120,0)</f>
        <v>0</v>
      </c>
      <c r="BF120" s="177">
        <f>IF(N120="znížená",J120,0)</f>
        <v>0</v>
      </c>
      <c r="BG120" s="177">
        <f>IF(N120="zákl. prenesená",J120,0)</f>
        <v>0</v>
      </c>
      <c r="BH120" s="177">
        <f>IF(N120="zníž. prenesená",J120,0)</f>
        <v>0</v>
      </c>
      <c r="BI120" s="177">
        <f>IF(N120="nulová",J120,0)</f>
        <v>0</v>
      </c>
      <c r="BJ120" s="176" t="s">
        <v>87</v>
      </c>
      <c r="BK120" s="174"/>
      <c r="BL120" s="174"/>
      <c r="BM120" s="174"/>
    </row>
    <row r="121" s="2" customFormat="1" ht="18" customHeight="1">
      <c r="A121" s="37"/>
      <c r="B121" s="168"/>
      <c r="C121" s="169"/>
      <c r="D121" s="170" t="s">
        <v>262</v>
      </c>
      <c r="E121" s="171"/>
      <c r="F121" s="171"/>
      <c r="G121" s="169"/>
      <c r="H121" s="169"/>
      <c r="I121" s="169"/>
      <c r="J121" s="172">
        <v>0</v>
      </c>
      <c r="K121" s="169"/>
      <c r="L121" s="173"/>
      <c r="M121" s="174"/>
      <c r="N121" s="175" t="s">
        <v>41</v>
      </c>
      <c r="O121" s="174"/>
      <c r="P121" s="174"/>
      <c r="Q121" s="174"/>
      <c r="R121" s="174"/>
      <c r="S121" s="169"/>
      <c r="T121" s="169"/>
      <c r="U121" s="169"/>
      <c r="V121" s="169"/>
      <c r="W121" s="169"/>
      <c r="X121" s="169"/>
      <c r="Y121" s="169"/>
      <c r="Z121" s="169"/>
      <c r="AA121" s="169"/>
      <c r="AB121" s="169"/>
      <c r="AC121" s="169"/>
      <c r="AD121" s="169"/>
      <c r="AE121" s="169"/>
      <c r="AF121" s="174"/>
      <c r="AG121" s="174"/>
      <c r="AH121" s="174"/>
      <c r="AI121" s="174"/>
      <c r="AJ121" s="174"/>
      <c r="AK121" s="174"/>
      <c r="AL121" s="174"/>
      <c r="AM121" s="174"/>
      <c r="AN121" s="174"/>
      <c r="AO121" s="174"/>
      <c r="AP121" s="174"/>
      <c r="AQ121" s="174"/>
      <c r="AR121" s="174"/>
      <c r="AS121" s="174"/>
      <c r="AT121" s="174"/>
      <c r="AU121" s="174"/>
      <c r="AV121" s="174"/>
      <c r="AW121" s="174"/>
      <c r="AX121" s="174"/>
      <c r="AY121" s="176" t="s">
        <v>261</v>
      </c>
      <c r="AZ121" s="174"/>
      <c r="BA121" s="174"/>
      <c r="BB121" s="174"/>
      <c r="BC121" s="174"/>
      <c r="BD121" s="174"/>
      <c r="BE121" s="177">
        <f>IF(N121="základná",J121,0)</f>
        <v>0</v>
      </c>
      <c r="BF121" s="177">
        <f>IF(N121="znížená",J121,0)</f>
        <v>0</v>
      </c>
      <c r="BG121" s="177">
        <f>IF(N121="zákl. prenesená",J121,0)</f>
        <v>0</v>
      </c>
      <c r="BH121" s="177">
        <f>IF(N121="zníž. prenesená",J121,0)</f>
        <v>0</v>
      </c>
      <c r="BI121" s="177">
        <f>IF(N121="nulová",J121,0)</f>
        <v>0</v>
      </c>
      <c r="BJ121" s="176" t="s">
        <v>87</v>
      </c>
      <c r="BK121" s="174"/>
      <c r="BL121" s="174"/>
      <c r="BM121" s="174"/>
    </row>
    <row r="122" s="2" customFormat="1" ht="18" customHeight="1">
      <c r="A122" s="37"/>
      <c r="B122" s="168"/>
      <c r="C122" s="169"/>
      <c r="D122" s="170" t="s">
        <v>263</v>
      </c>
      <c r="E122" s="171"/>
      <c r="F122" s="171"/>
      <c r="G122" s="169"/>
      <c r="H122" s="169"/>
      <c r="I122" s="169"/>
      <c r="J122" s="172">
        <v>0</v>
      </c>
      <c r="K122" s="169"/>
      <c r="L122" s="173"/>
      <c r="M122" s="174"/>
      <c r="N122" s="175" t="s">
        <v>41</v>
      </c>
      <c r="O122" s="174"/>
      <c r="P122" s="174"/>
      <c r="Q122" s="174"/>
      <c r="R122" s="174"/>
      <c r="S122" s="169"/>
      <c r="T122" s="169"/>
      <c r="U122" s="169"/>
      <c r="V122" s="169"/>
      <c r="W122" s="169"/>
      <c r="X122" s="169"/>
      <c r="Y122" s="169"/>
      <c r="Z122" s="169"/>
      <c r="AA122" s="169"/>
      <c r="AB122" s="169"/>
      <c r="AC122" s="169"/>
      <c r="AD122" s="169"/>
      <c r="AE122" s="169"/>
      <c r="AF122" s="174"/>
      <c r="AG122" s="174"/>
      <c r="AH122" s="174"/>
      <c r="AI122" s="174"/>
      <c r="AJ122" s="174"/>
      <c r="AK122" s="174"/>
      <c r="AL122" s="174"/>
      <c r="AM122" s="174"/>
      <c r="AN122" s="174"/>
      <c r="AO122" s="174"/>
      <c r="AP122" s="174"/>
      <c r="AQ122" s="174"/>
      <c r="AR122" s="174"/>
      <c r="AS122" s="174"/>
      <c r="AT122" s="174"/>
      <c r="AU122" s="174"/>
      <c r="AV122" s="174"/>
      <c r="AW122" s="174"/>
      <c r="AX122" s="174"/>
      <c r="AY122" s="176" t="s">
        <v>261</v>
      </c>
      <c r="AZ122" s="174"/>
      <c r="BA122" s="174"/>
      <c r="BB122" s="174"/>
      <c r="BC122" s="174"/>
      <c r="BD122" s="174"/>
      <c r="BE122" s="177">
        <f>IF(N122="základná",J122,0)</f>
        <v>0</v>
      </c>
      <c r="BF122" s="177">
        <f>IF(N122="znížená",J122,0)</f>
        <v>0</v>
      </c>
      <c r="BG122" s="177">
        <f>IF(N122="zákl. prenesená",J122,0)</f>
        <v>0</v>
      </c>
      <c r="BH122" s="177">
        <f>IF(N122="zníž. prenesená",J122,0)</f>
        <v>0</v>
      </c>
      <c r="BI122" s="177">
        <f>IF(N122="nulová",J122,0)</f>
        <v>0</v>
      </c>
      <c r="BJ122" s="176" t="s">
        <v>87</v>
      </c>
      <c r="BK122" s="174"/>
      <c r="BL122" s="174"/>
      <c r="BM122" s="174"/>
    </row>
    <row r="123" s="2" customFormat="1" ht="18" customHeight="1">
      <c r="A123" s="37"/>
      <c r="B123" s="168"/>
      <c r="C123" s="169"/>
      <c r="D123" s="170" t="s">
        <v>264</v>
      </c>
      <c r="E123" s="171"/>
      <c r="F123" s="171"/>
      <c r="G123" s="169"/>
      <c r="H123" s="169"/>
      <c r="I123" s="169"/>
      <c r="J123" s="172">
        <v>0</v>
      </c>
      <c r="K123" s="169"/>
      <c r="L123" s="173"/>
      <c r="M123" s="174"/>
      <c r="N123" s="175" t="s">
        <v>41</v>
      </c>
      <c r="O123" s="174"/>
      <c r="P123" s="174"/>
      <c r="Q123" s="174"/>
      <c r="R123" s="174"/>
      <c r="S123" s="169"/>
      <c r="T123" s="169"/>
      <c r="U123" s="169"/>
      <c r="V123" s="169"/>
      <c r="W123" s="169"/>
      <c r="X123" s="169"/>
      <c r="Y123" s="169"/>
      <c r="Z123" s="169"/>
      <c r="AA123" s="169"/>
      <c r="AB123" s="169"/>
      <c r="AC123" s="169"/>
      <c r="AD123" s="169"/>
      <c r="AE123" s="169"/>
      <c r="AF123" s="174"/>
      <c r="AG123" s="174"/>
      <c r="AH123" s="174"/>
      <c r="AI123" s="174"/>
      <c r="AJ123" s="174"/>
      <c r="AK123" s="174"/>
      <c r="AL123" s="174"/>
      <c r="AM123" s="174"/>
      <c r="AN123" s="174"/>
      <c r="AO123" s="174"/>
      <c r="AP123" s="174"/>
      <c r="AQ123" s="174"/>
      <c r="AR123" s="174"/>
      <c r="AS123" s="174"/>
      <c r="AT123" s="174"/>
      <c r="AU123" s="174"/>
      <c r="AV123" s="174"/>
      <c r="AW123" s="174"/>
      <c r="AX123" s="174"/>
      <c r="AY123" s="176" t="s">
        <v>261</v>
      </c>
      <c r="AZ123" s="174"/>
      <c r="BA123" s="174"/>
      <c r="BB123" s="174"/>
      <c r="BC123" s="174"/>
      <c r="BD123" s="174"/>
      <c r="BE123" s="177">
        <f>IF(N123="základná",J123,0)</f>
        <v>0</v>
      </c>
      <c r="BF123" s="177">
        <f>IF(N123="znížená",J123,0)</f>
        <v>0</v>
      </c>
      <c r="BG123" s="177">
        <f>IF(N123="zákl. prenesená",J123,0)</f>
        <v>0</v>
      </c>
      <c r="BH123" s="177">
        <f>IF(N123="zníž. prenesená",J123,0)</f>
        <v>0</v>
      </c>
      <c r="BI123" s="177">
        <f>IF(N123="nulová",J123,0)</f>
        <v>0</v>
      </c>
      <c r="BJ123" s="176" t="s">
        <v>87</v>
      </c>
      <c r="BK123" s="174"/>
      <c r="BL123" s="174"/>
      <c r="BM123" s="174"/>
    </row>
    <row r="124" s="2" customFormat="1" ht="18" customHeight="1">
      <c r="A124" s="37"/>
      <c r="B124" s="168"/>
      <c r="C124" s="169"/>
      <c r="D124" s="170" t="s">
        <v>265</v>
      </c>
      <c r="E124" s="171"/>
      <c r="F124" s="171"/>
      <c r="G124" s="169"/>
      <c r="H124" s="169"/>
      <c r="I124" s="169"/>
      <c r="J124" s="172">
        <v>0</v>
      </c>
      <c r="K124" s="169"/>
      <c r="L124" s="173"/>
      <c r="M124" s="174"/>
      <c r="N124" s="175" t="s">
        <v>41</v>
      </c>
      <c r="O124" s="174"/>
      <c r="P124" s="174"/>
      <c r="Q124" s="174"/>
      <c r="R124" s="174"/>
      <c r="S124" s="169"/>
      <c r="T124" s="169"/>
      <c r="U124" s="169"/>
      <c r="V124" s="169"/>
      <c r="W124" s="169"/>
      <c r="X124" s="169"/>
      <c r="Y124" s="169"/>
      <c r="Z124" s="169"/>
      <c r="AA124" s="169"/>
      <c r="AB124" s="169"/>
      <c r="AC124" s="169"/>
      <c r="AD124" s="169"/>
      <c r="AE124" s="169"/>
      <c r="AF124" s="174"/>
      <c r="AG124" s="174"/>
      <c r="AH124" s="174"/>
      <c r="AI124" s="174"/>
      <c r="AJ124" s="174"/>
      <c r="AK124" s="174"/>
      <c r="AL124" s="174"/>
      <c r="AM124" s="174"/>
      <c r="AN124" s="174"/>
      <c r="AO124" s="174"/>
      <c r="AP124" s="174"/>
      <c r="AQ124" s="174"/>
      <c r="AR124" s="174"/>
      <c r="AS124" s="174"/>
      <c r="AT124" s="174"/>
      <c r="AU124" s="174"/>
      <c r="AV124" s="174"/>
      <c r="AW124" s="174"/>
      <c r="AX124" s="174"/>
      <c r="AY124" s="176" t="s">
        <v>261</v>
      </c>
      <c r="AZ124" s="174"/>
      <c r="BA124" s="174"/>
      <c r="BB124" s="174"/>
      <c r="BC124" s="174"/>
      <c r="BD124" s="174"/>
      <c r="BE124" s="177">
        <f>IF(N124="základná",J124,0)</f>
        <v>0</v>
      </c>
      <c r="BF124" s="177">
        <f>IF(N124="znížená",J124,0)</f>
        <v>0</v>
      </c>
      <c r="BG124" s="177">
        <f>IF(N124="zákl. prenesená",J124,0)</f>
        <v>0</v>
      </c>
      <c r="BH124" s="177">
        <f>IF(N124="zníž. prenesená",J124,0)</f>
        <v>0</v>
      </c>
      <c r="BI124" s="177">
        <f>IF(N124="nulová",J124,0)</f>
        <v>0</v>
      </c>
      <c r="BJ124" s="176" t="s">
        <v>87</v>
      </c>
      <c r="BK124" s="174"/>
      <c r="BL124" s="174"/>
      <c r="BM124" s="174"/>
    </row>
    <row r="125" s="2" customFormat="1" ht="18" customHeight="1">
      <c r="A125" s="37"/>
      <c r="B125" s="168"/>
      <c r="C125" s="169"/>
      <c r="D125" s="171" t="s">
        <v>266</v>
      </c>
      <c r="E125" s="169"/>
      <c r="F125" s="169"/>
      <c r="G125" s="169"/>
      <c r="H125" s="169"/>
      <c r="I125" s="169"/>
      <c r="J125" s="172">
        <f>ROUND(J34*T125,2)</f>
        <v>0</v>
      </c>
      <c r="K125" s="169"/>
      <c r="L125" s="173"/>
      <c r="M125" s="174"/>
      <c r="N125" s="175" t="s">
        <v>41</v>
      </c>
      <c r="O125" s="174"/>
      <c r="P125" s="174"/>
      <c r="Q125" s="174"/>
      <c r="R125" s="174"/>
      <c r="S125" s="169"/>
      <c r="T125" s="169"/>
      <c r="U125" s="169"/>
      <c r="V125" s="169"/>
      <c r="W125" s="169"/>
      <c r="X125" s="169"/>
      <c r="Y125" s="169"/>
      <c r="Z125" s="169"/>
      <c r="AA125" s="169"/>
      <c r="AB125" s="169"/>
      <c r="AC125" s="169"/>
      <c r="AD125" s="169"/>
      <c r="AE125" s="169"/>
      <c r="AF125" s="174"/>
      <c r="AG125" s="174"/>
      <c r="AH125" s="174"/>
      <c r="AI125" s="174"/>
      <c r="AJ125" s="174"/>
      <c r="AK125" s="174"/>
      <c r="AL125" s="174"/>
      <c r="AM125" s="174"/>
      <c r="AN125" s="174"/>
      <c r="AO125" s="174"/>
      <c r="AP125" s="174"/>
      <c r="AQ125" s="174"/>
      <c r="AR125" s="174"/>
      <c r="AS125" s="174"/>
      <c r="AT125" s="174"/>
      <c r="AU125" s="174"/>
      <c r="AV125" s="174"/>
      <c r="AW125" s="174"/>
      <c r="AX125" s="174"/>
      <c r="AY125" s="176" t="s">
        <v>267</v>
      </c>
      <c r="AZ125" s="174"/>
      <c r="BA125" s="174"/>
      <c r="BB125" s="174"/>
      <c r="BC125" s="174"/>
      <c r="BD125" s="174"/>
      <c r="BE125" s="177">
        <f>IF(N125="základná",J125,0)</f>
        <v>0</v>
      </c>
      <c r="BF125" s="177">
        <f>IF(N125="znížená",J125,0)</f>
        <v>0</v>
      </c>
      <c r="BG125" s="177">
        <f>IF(N125="zákl. prenesená",J125,0)</f>
        <v>0</v>
      </c>
      <c r="BH125" s="177">
        <f>IF(N125="zníž. prenesená",J125,0)</f>
        <v>0</v>
      </c>
      <c r="BI125" s="177">
        <f>IF(N125="nulová",J125,0)</f>
        <v>0</v>
      </c>
      <c r="BJ125" s="176" t="s">
        <v>87</v>
      </c>
      <c r="BK125" s="174"/>
      <c r="BL125" s="174"/>
      <c r="BM125" s="174"/>
    </row>
    <row r="126" s="2" customFormat="1">
      <c r="A126" s="37"/>
      <c r="B126" s="38"/>
      <c r="C126" s="37"/>
      <c r="D126" s="37"/>
      <c r="E126" s="37"/>
      <c r="F126" s="37"/>
      <c r="G126" s="37"/>
      <c r="H126" s="37"/>
      <c r="I126" s="37"/>
      <c r="J126" s="37"/>
      <c r="K126" s="37"/>
      <c r="L126" s="59"/>
      <c r="S126" s="37"/>
      <c r="T126" s="37"/>
      <c r="U126" s="37"/>
      <c r="V126" s="37"/>
      <c r="W126" s="37"/>
      <c r="X126" s="37"/>
      <c r="Y126" s="37"/>
      <c r="Z126" s="37"/>
      <c r="AA126" s="37"/>
      <c r="AB126" s="37"/>
      <c r="AC126" s="37"/>
      <c r="AD126" s="37"/>
      <c r="AE126" s="37"/>
    </row>
    <row r="127" s="2" customFormat="1" ht="29.28" customHeight="1">
      <c r="A127" s="37"/>
      <c r="B127" s="38"/>
      <c r="C127" s="178" t="s">
        <v>268</v>
      </c>
      <c r="D127" s="147"/>
      <c r="E127" s="147"/>
      <c r="F127" s="147"/>
      <c r="G127" s="147"/>
      <c r="H127" s="147"/>
      <c r="I127" s="147"/>
      <c r="J127" s="179">
        <f>ROUND(J100+J119,2)</f>
        <v>0</v>
      </c>
      <c r="K127" s="147"/>
      <c r="L127" s="59"/>
      <c r="S127" s="37"/>
      <c r="T127" s="37"/>
      <c r="U127" s="37"/>
      <c r="V127" s="37"/>
      <c r="W127" s="37"/>
      <c r="X127" s="37"/>
      <c r="Y127" s="37"/>
      <c r="Z127" s="37"/>
      <c r="AA127" s="37"/>
      <c r="AB127" s="37"/>
      <c r="AC127" s="37"/>
      <c r="AD127" s="37"/>
      <c r="AE127" s="37"/>
    </row>
    <row r="128" s="2" customFormat="1" ht="6.96" customHeight="1">
      <c r="A128" s="37"/>
      <c r="B128" s="64"/>
      <c r="C128" s="65"/>
      <c r="D128" s="65"/>
      <c r="E128" s="65"/>
      <c r="F128" s="65"/>
      <c r="G128" s="65"/>
      <c r="H128" s="65"/>
      <c r="I128" s="65"/>
      <c r="J128" s="65"/>
      <c r="K128" s="65"/>
      <c r="L128" s="59"/>
      <c r="S128" s="37"/>
      <c r="T128" s="37"/>
      <c r="U128" s="37"/>
      <c r="V128" s="37"/>
      <c r="W128" s="37"/>
      <c r="X128" s="37"/>
      <c r="Y128" s="37"/>
      <c r="Z128" s="37"/>
      <c r="AA128" s="37"/>
      <c r="AB128" s="37"/>
      <c r="AC128" s="37"/>
      <c r="AD128" s="37"/>
      <c r="AE128" s="37"/>
    </row>
    <row r="132" s="2" customFormat="1" ht="6.96" customHeight="1">
      <c r="A132" s="37"/>
      <c r="B132" s="66"/>
      <c r="C132" s="67"/>
      <c r="D132" s="67"/>
      <c r="E132" s="67"/>
      <c r="F132" s="67"/>
      <c r="G132" s="67"/>
      <c r="H132" s="67"/>
      <c r="I132" s="67"/>
      <c r="J132" s="67"/>
      <c r="K132" s="67"/>
      <c r="L132" s="59"/>
      <c r="S132" s="37"/>
      <c r="T132" s="37"/>
      <c r="U132" s="37"/>
      <c r="V132" s="37"/>
      <c r="W132" s="37"/>
      <c r="X132" s="37"/>
      <c r="Y132" s="37"/>
      <c r="Z132" s="37"/>
      <c r="AA132" s="37"/>
      <c r="AB132" s="37"/>
      <c r="AC132" s="37"/>
      <c r="AD132" s="37"/>
      <c r="AE132" s="37"/>
    </row>
    <row r="133" s="2" customFormat="1" ht="24.96" customHeight="1">
      <c r="A133" s="37"/>
      <c r="B133" s="38"/>
      <c r="C133" s="22" t="s">
        <v>269</v>
      </c>
      <c r="D133" s="37"/>
      <c r="E133" s="37"/>
      <c r="F133" s="37"/>
      <c r="G133" s="37"/>
      <c r="H133" s="37"/>
      <c r="I133" s="37"/>
      <c r="J133" s="37"/>
      <c r="K133" s="37"/>
      <c r="L133" s="59"/>
      <c r="S133" s="37"/>
      <c r="T133" s="37"/>
      <c r="U133" s="37"/>
      <c r="V133" s="37"/>
      <c r="W133" s="37"/>
      <c r="X133" s="37"/>
      <c r="Y133" s="37"/>
      <c r="Z133" s="37"/>
      <c r="AA133" s="37"/>
      <c r="AB133" s="37"/>
      <c r="AC133" s="37"/>
      <c r="AD133" s="37"/>
      <c r="AE133" s="37"/>
    </row>
    <row r="134" s="2" customFormat="1" ht="6.96" customHeight="1">
      <c r="A134" s="37"/>
      <c r="B134" s="38"/>
      <c r="C134" s="37"/>
      <c r="D134" s="37"/>
      <c r="E134" s="37"/>
      <c r="F134" s="37"/>
      <c r="G134" s="37"/>
      <c r="H134" s="37"/>
      <c r="I134" s="37"/>
      <c r="J134" s="37"/>
      <c r="K134" s="37"/>
      <c r="L134" s="59"/>
      <c r="S134" s="37"/>
      <c r="T134" s="37"/>
      <c r="U134" s="37"/>
      <c r="V134" s="37"/>
      <c r="W134" s="37"/>
      <c r="X134" s="37"/>
      <c r="Y134" s="37"/>
      <c r="Z134" s="37"/>
      <c r="AA134" s="37"/>
      <c r="AB134" s="37"/>
      <c r="AC134" s="37"/>
      <c r="AD134" s="37"/>
      <c r="AE134" s="37"/>
    </row>
    <row r="135" s="2" customFormat="1" ht="12" customHeight="1">
      <c r="A135" s="37"/>
      <c r="B135" s="38"/>
      <c r="C135" s="31" t="s">
        <v>15</v>
      </c>
      <c r="D135" s="37"/>
      <c r="E135" s="37"/>
      <c r="F135" s="37"/>
      <c r="G135" s="37"/>
      <c r="H135" s="37"/>
      <c r="I135" s="37"/>
      <c r="J135" s="37"/>
      <c r="K135" s="37"/>
      <c r="L135" s="59"/>
      <c r="S135" s="37"/>
      <c r="T135" s="37"/>
      <c r="U135" s="37"/>
      <c r="V135" s="37"/>
      <c r="W135" s="37"/>
      <c r="X135" s="37"/>
      <c r="Y135" s="37"/>
      <c r="Z135" s="37"/>
      <c r="AA135" s="37"/>
      <c r="AB135" s="37"/>
      <c r="AC135" s="37"/>
      <c r="AD135" s="37"/>
      <c r="AE135" s="37"/>
    </row>
    <row r="136" s="2" customFormat="1" ht="26.25" customHeight="1">
      <c r="A136" s="37"/>
      <c r="B136" s="38"/>
      <c r="C136" s="37"/>
      <c r="D136" s="37"/>
      <c r="E136" s="134" t="str">
        <f>E7</f>
        <v>Komplexná rekonštrukcia a realizácia nadstavby budovy študenského domova4,Tr. SNP53,Banská Bystrica</v>
      </c>
      <c r="F136" s="31"/>
      <c r="G136" s="31"/>
      <c r="H136" s="31"/>
      <c r="I136" s="37"/>
      <c r="J136" s="37"/>
      <c r="K136" s="37"/>
      <c r="L136" s="59"/>
      <c r="S136" s="37"/>
      <c r="T136" s="37"/>
      <c r="U136" s="37"/>
      <c r="V136" s="37"/>
      <c r="W136" s="37"/>
      <c r="X136" s="37"/>
      <c r="Y136" s="37"/>
      <c r="Z136" s="37"/>
      <c r="AA136" s="37"/>
      <c r="AB136" s="37"/>
      <c r="AC136" s="37"/>
      <c r="AD136" s="37"/>
      <c r="AE136" s="37"/>
    </row>
    <row r="137" s="1" customFormat="1" ht="12" customHeight="1">
      <c r="B137" s="21"/>
      <c r="C137" s="31" t="s">
        <v>222</v>
      </c>
      <c r="L137" s="21"/>
    </row>
    <row r="138" s="1" customFormat="1" ht="16.5" customHeight="1">
      <c r="B138" s="21"/>
      <c r="E138" s="134" t="s">
        <v>223</v>
      </c>
      <c r="F138" s="1"/>
      <c r="G138" s="1"/>
      <c r="H138" s="1"/>
      <c r="L138" s="21"/>
    </row>
    <row r="139" s="1" customFormat="1" ht="12" customHeight="1">
      <c r="B139" s="21"/>
      <c r="C139" s="31" t="s">
        <v>224</v>
      </c>
      <c r="L139" s="21"/>
    </row>
    <row r="140" s="2" customFormat="1" ht="16.5" customHeight="1">
      <c r="A140" s="37"/>
      <c r="B140" s="38"/>
      <c r="C140" s="37"/>
      <c r="D140" s="37"/>
      <c r="E140" s="135" t="s">
        <v>225</v>
      </c>
      <c r="F140" s="37"/>
      <c r="G140" s="37"/>
      <c r="H140" s="37"/>
      <c r="I140" s="37"/>
      <c r="J140" s="37"/>
      <c r="K140" s="37"/>
      <c r="L140" s="59"/>
      <c r="S140" s="37"/>
      <c r="T140" s="37"/>
      <c r="U140" s="37"/>
      <c r="V140" s="37"/>
      <c r="W140" s="37"/>
      <c r="X140" s="37"/>
      <c r="Y140" s="37"/>
      <c r="Z140" s="37"/>
      <c r="AA140" s="37"/>
      <c r="AB140" s="37"/>
      <c r="AC140" s="37"/>
      <c r="AD140" s="37"/>
      <c r="AE140" s="37"/>
    </row>
    <row r="141" s="2" customFormat="1" ht="12" customHeight="1">
      <c r="A141" s="37"/>
      <c r="B141" s="38"/>
      <c r="C141" s="31" t="s">
        <v>226</v>
      </c>
      <c r="D141" s="37"/>
      <c r="E141" s="37"/>
      <c r="F141" s="37"/>
      <c r="G141" s="37"/>
      <c r="H141" s="37"/>
      <c r="I141" s="37"/>
      <c r="J141" s="37"/>
      <c r="K141" s="37"/>
      <c r="L141" s="59"/>
      <c r="S141" s="37"/>
      <c r="T141" s="37"/>
      <c r="U141" s="37"/>
      <c r="V141" s="37"/>
      <c r="W141" s="37"/>
      <c r="X141" s="37"/>
      <c r="Y141" s="37"/>
      <c r="Z141" s="37"/>
      <c r="AA141" s="37"/>
      <c r="AB141" s="37"/>
      <c r="AC141" s="37"/>
      <c r="AD141" s="37"/>
      <c r="AE141" s="37"/>
    </row>
    <row r="142" s="2" customFormat="1" ht="16.5" customHeight="1">
      <c r="A142" s="37"/>
      <c r="B142" s="38"/>
      <c r="C142" s="37"/>
      <c r="D142" s="37"/>
      <c r="E142" s="71" t="str">
        <f>E13</f>
        <v>st-1.etapa - Statika</v>
      </c>
      <c r="F142" s="37"/>
      <c r="G142" s="37"/>
      <c r="H142" s="37"/>
      <c r="I142" s="37"/>
      <c r="J142" s="37"/>
      <c r="K142" s="37"/>
      <c r="L142" s="59"/>
      <c r="S142" s="37"/>
      <c r="T142" s="37"/>
      <c r="U142" s="37"/>
      <c r="V142" s="37"/>
      <c r="W142" s="37"/>
      <c r="X142" s="37"/>
      <c r="Y142" s="37"/>
      <c r="Z142" s="37"/>
      <c r="AA142" s="37"/>
      <c r="AB142" s="37"/>
      <c r="AC142" s="37"/>
      <c r="AD142" s="37"/>
      <c r="AE142" s="37"/>
    </row>
    <row r="143" s="2" customFormat="1" ht="6.96" customHeight="1">
      <c r="A143" s="37"/>
      <c r="B143" s="38"/>
      <c r="C143" s="37"/>
      <c r="D143" s="37"/>
      <c r="E143" s="37"/>
      <c r="F143" s="37"/>
      <c r="G143" s="37"/>
      <c r="H143" s="37"/>
      <c r="I143" s="37"/>
      <c r="J143" s="37"/>
      <c r="K143" s="37"/>
      <c r="L143" s="59"/>
      <c r="S143" s="37"/>
      <c r="T143" s="37"/>
      <c r="U143" s="37"/>
      <c r="V143" s="37"/>
      <c r="W143" s="37"/>
      <c r="X143" s="37"/>
      <c r="Y143" s="37"/>
      <c r="Z143" s="37"/>
      <c r="AA143" s="37"/>
      <c r="AB143" s="37"/>
      <c r="AC143" s="37"/>
      <c r="AD143" s="37"/>
      <c r="AE143" s="37"/>
    </row>
    <row r="144" s="2" customFormat="1" ht="12" customHeight="1">
      <c r="A144" s="37"/>
      <c r="B144" s="38"/>
      <c r="C144" s="31" t="s">
        <v>19</v>
      </c>
      <c r="D144" s="37"/>
      <c r="E144" s="37"/>
      <c r="F144" s="26" t="str">
        <f>F16</f>
        <v>Tr. SNP53,Banská Bystrica,parc.č.1042/1</v>
      </c>
      <c r="G144" s="37"/>
      <c r="H144" s="37"/>
      <c r="I144" s="31" t="s">
        <v>21</v>
      </c>
      <c r="J144" s="73" t="str">
        <f>IF(J16="","",J16)</f>
        <v>10. 9. 2024</v>
      </c>
      <c r="K144" s="37"/>
      <c r="L144" s="59"/>
      <c r="S144" s="37"/>
      <c r="T144" s="37"/>
      <c r="U144" s="37"/>
      <c r="V144" s="37"/>
      <c r="W144" s="37"/>
      <c r="X144" s="37"/>
      <c r="Y144" s="37"/>
      <c r="Z144" s="37"/>
      <c r="AA144" s="37"/>
      <c r="AB144" s="37"/>
      <c r="AC144" s="37"/>
      <c r="AD144" s="37"/>
      <c r="AE144" s="37"/>
    </row>
    <row r="145" s="2" customFormat="1" ht="6.96" customHeight="1">
      <c r="A145" s="37"/>
      <c r="B145" s="38"/>
      <c r="C145" s="37"/>
      <c r="D145" s="37"/>
      <c r="E145" s="37"/>
      <c r="F145" s="37"/>
      <c r="G145" s="37"/>
      <c r="H145" s="37"/>
      <c r="I145" s="37"/>
      <c r="J145" s="37"/>
      <c r="K145" s="37"/>
      <c r="L145" s="59"/>
      <c r="S145" s="37"/>
      <c r="T145" s="37"/>
      <c r="U145" s="37"/>
      <c r="V145" s="37"/>
      <c r="W145" s="37"/>
      <c r="X145" s="37"/>
      <c r="Y145" s="37"/>
      <c r="Z145" s="37"/>
      <c r="AA145" s="37"/>
      <c r="AB145" s="37"/>
      <c r="AC145" s="37"/>
      <c r="AD145" s="37"/>
      <c r="AE145" s="37"/>
    </row>
    <row r="146" s="2" customFormat="1" ht="15.15" customHeight="1">
      <c r="A146" s="37"/>
      <c r="B146" s="38"/>
      <c r="C146" s="31" t="s">
        <v>23</v>
      </c>
      <c r="D146" s="37"/>
      <c r="E146" s="37"/>
      <c r="F146" s="26" t="str">
        <f>E19</f>
        <v>Univerzita Mateja Bela v Banskej Bystrici</v>
      </c>
      <c r="G146" s="37"/>
      <c r="H146" s="37"/>
      <c r="I146" s="31" t="s">
        <v>29</v>
      </c>
      <c r="J146" s="35" t="str">
        <f>E25</f>
        <v>Insvet s.r.o.,Koeice</v>
      </c>
      <c r="K146" s="37"/>
      <c r="L146" s="59"/>
      <c r="S146" s="37"/>
      <c r="T146" s="37"/>
      <c r="U146" s="37"/>
      <c r="V146" s="37"/>
      <c r="W146" s="37"/>
      <c r="X146" s="37"/>
      <c r="Y146" s="37"/>
      <c r="Z146" s="37"/>
      <c r="AA146" s="37"/>
      <c r="AB146" s="37"/>
      <c r="AC146" s="37"/>
      <c r="AD146" s="37"/>
      <c r="AE146" s="37"/>
    </row>
    <row r="147" s="2" customFormat="1" ht="15.15" customHeight="1">
      <c r="A147" s="37"/>
      <c r="B147" s="38"/>
      <c r="C147" s="31" t="s">
        <v>27</v>
      </c>
      <c r="D147" s="37"/>
      <c r="E147" s="37"/>
      <c r="F147" s="26" t="str">
        <f>IF(E22="","",E22)</f>
        <v>Vyplň údaj</v>
      </c>
      <c r="G147" s="37"/>
      <c r="H147" s="37"/>
      <c r="I147" s="31" t="s">
        <v>32</v>
      </c>
      <c r="J147" s="35" t="str">
        <f>E28</f>
        <v xml:space="preserve"> </v>
      </c>
      <c r="K147" s="37"/>
      <c r="L147" s="59"/>
      <c r="S147" s="37"/>
      <c r="T147" s="37"/>
      <c r="U147" s="37"/>
      <c r="V147" s="37"/>
      <c r="W147" s="37"/>
      <c r="X147" s="37"/>
      <c r="Y147" s="37"/>
      <c r="Z147" s="37"/>
      <c r="AA147" s="37"/>
      <c r="AB147" s="37"/>
      <c r="AC147" s="37"/>
      <c r="AD147" s="37"/>
      <c r="AE147" s="37"/>
    </row>
    <row r="148" s="2" customFormat="1" ht="10.32" customHeight="1">
      <c r="A148" s="37"/>
      <c r="B148" s="38"/>
      <c r="C148" s="37"/>
      <c r="D148" s="37"/>
      <c r="E148" s="37"/>
      <c r="F148" s="37"/>
      <c r="G148" s="37"/>
      <c r="H148" s="37"/>
      <c r="I148" s="37"/>
      <c r="J148" s="37"/>
      <c r="K148" s="37"/>
      <c r="L148" s="59"/>
      <c r="S148" s="37"/>
      <c r="T148" s="37"/>
      <c r="U148" s="37"/>
      <c r="V148" s="37"/>
      <c r="W148" s="37"/>
      <c r="X148" s="37"/>
      <c r="Y148" s="37"/>
      <c r="Z148" s="37"/>
      <c r="AA148" s="37"/>
      <c r="AB148" s="37"/>
      <c r="AC148" s="37"/>
      <c r="AD148" s="37"/>
      <c r="AE148" s="37"/>
    </row>
    <row r="149" s="11" customFormat="1" ht="29.28" customHeight="1">
      <c r="A149" s="180"/>
      <c r="B149" s="181"/>
      <c r="C149" s="182" t="s">
        <v>270</v>
      </c>
      <c r="D149" s="183" t="s">
        <v>60</v>
      </c>
      <c r="E149" s="183" t="s">
        <v>56</v>
      </c>
      <c r="F149" s="183" t="s">
        <v>57</v>
      </c>
      <c r="G149" s="183" t="s">
        <v>271</v>
      </c>
      <c r="H149" s="183" t="s">
        <v>272</v>
      </c>
      <c r="I149" s="183" t="s">
        <v>273</v>
      </c>
      <c r="J149" s="184" t="s">
        <v>232</v>
      </c>
      <c r="K149" s="185" t="s">
        <v>274</v>
      </c>
      <c r="L149" s="186"/>
      <c r="M149" s="90" t="s">
        <v>1</v>
      </c>
      <c r="N149" s="91" t="s">
        <v>39</v>
      </c>
      <c r="O149" s="91" t="s">
        <v>275</v>
      </c>
      <c r="P149" s="91" t="s">
        <v>276</v>
      </c>
      <c r="Q149" s="91" t="s">
        <v>277</v>
      </c>
      <c r="R149" s="91" t="s">
        <v>278</v>
      </c>
      <c r="S149" s="91" t="s">
        <v>279</v>
      </c>
      <c r="T149" s="92" t="s">
        <v>280</v>
      </c>
      <c r="U149" s="180"/>
      <c r="V149" s="180"/>
      <c r="W149" s="180"/>
      <c r="X149" s="180"/>
      <c r="Y149" s="180"/>
      <c r="Z149" s="180"/>
      <c r="AA149" s="180"/>
      <c r="AB149" s="180"/>
      <c r="AC149" s="180"/>
      <c r="AD149" s="180"/>
      <c r="AE149" s="180"/>
    </row>
    <row r="150" s="2" customFormat="1" ht="22.8" customHeight="1">
      <c r="A150" s="37"/>
      <c r="B150" s="38"/>
      <c r="C150" s="97" t="s">
        <v>228</v>
      </c>
      <c r="D150" s="37"/>
      <c r="E150" s="37"/>
      <c r="F150" s="37"/>
      <c r="G150" s="37"/>
      <c r="H150" s="37"/>
      <c r="I150" s="37"/>
      <c r="J150" s="187">
        <f>BK150</f>
        <v>0</v>
      </c>
      <c r="K150" s="37"/>
      <c r="L150" s="38"/>
      <c r="M150" s="93"/>
      <c r="N150" s="77"/>
      <c r="O150" s="94"/>
      <c r="P150" s="188">
        <f>P151+P274+P319</f>
        <v>0</v>
      </c>
      <c r="Q150" s="94"/>
      <c r="R150" s="188">
        <f>R151+R274+R319</f>
        <v>20291.928242887439</v>
      </c>
      <c r="S150" s="94"/>
      <c r="T150" s="189">
        <f>T151+T274+T319</f>
        <v>12.7592</v>
      </c>
      <c r="U150" s="37"/>
      <c r="V150" s="37"/>
      <c r="W150" s="37"/>
      <c r="X150" s="37"/>
      <c r="Y150" s="37"/>
      <c r="Z150" s="37"/>
      <c r="AA150" s="37"/>
      <c r="AB150" s="37"/>
      <c r="AC150" s="37"/>
      <c r="AD150" s="37"/>
      <c r="AE150" s="37"/>
      <c r="AT150" s="18" t="s">
        <v>74</v>
      </c>
      <c r="AU150" s="18" t="s">
        <v>234</v>
      </c>
      <c r="BK150" s="190">
        <f>BK151+BK274+BK319</f>
        <v>0</v>
      </c>
    </row>
    <row r="151" s="12" customFormat="1" ht="25.92" customHeight="1">
      <c r="A151" s="12"/>
      <c r="B151" s="191"/>
      <c r="C151" s="12"/>
      <c r="D151" s="192" t="s">
        <v>74</v>
      </c>
      <c r="E151" s="193" t="s">
        <v>281</v>
      </c>
      <c r="F151" s="193" t="s">
        <v>282</v>
      </c>
      <c r="G151" s="12"/>
      <c r="H151" s="12"/>
      <c r="I151" s="194"/>
      <c r="J151" s="195">
        <f>BK151</f>
        <v>0</v>
      </c>
      <c r="K151" s="12"/>
      <c r="L151" s="191"/>
      <c r="M151" s="196"/>
      <c r="N151" s="197"/>
      <c r="O151" s="197"/>
      <c r="P151" s="198">
        <f>P152+P165+P170+P194+P229+P236+P272</f>
        <v>0</v>
      </c>
      <c r="Q151" s="197"/>
      <c r="R151" s="198">
        <f>R152+R165+R170+R194+R229+R236+R272</f>
        <v>1230.1581336616</v>
      </c>
      <c r="S151" s="197"/>
      <c r="T151" s="199">
        <f>T152+T165+T170+T194+T229+T236+T272</f>
        <v>12.7592</v>
      </c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R151" s="192" t="s">
        <v>82</v>
      </c>
      <c r="AT151" s="200" t="s">
        <v>74</v>
      </c>
      <c r="AU151" s="200" t="s">
        <v>75</v>
      </c>
      <c r="AY151" s="192" t="s">
        <v>283</v>
      </c>
      <c r="BK151" s="201">
        <f>BK152+BK165+BK170+BK194+BK229+BK236+BK272</f>
        <v>0</v>
      </c>
    </row>
    <row r="152" s="12" customFormat="1" ht="22.8" customHeight="1">
      <c r="A152" s="12"/>
      <c r="B152" s="191"/>
      <c r="C152" s="12"/>
      <c r="D152" s="192" t="s">
        <v>74</v>
      </c>
      <c r="E152" s="202" t="s">
        <v>82</v>
      </c>
      <c r="F152" s="202" t="s">
        <v>284</v>
      </c>
      <c r="G152" s="12"/>
      <c r="H152" s="12"/>
      <c r="I152" s="194"/>
      <c r="J152" s="203">
        <f>BK152</f>
        <v>0</v>
      </c>
      <c r="K152" s="12"/>
      <c r="L152" s="191"/>
      <c r="M152" s="196"/>
      <c r="N152" s="197"/>
      <c r="O152" s="197"/>
      <c r="P152" s="198">
        <f>SUM(P153:P164)</f>
        <v>0</v>
      </c>
      <c r="Q152" s="197"/>
      <c r="R152" s="198">
        <f>SUM(R153:R164)</f>
        <v>0</v>
      </c>
      <c r="S152" s="197"/>
      <c r="T152" s="199">
        <f>SUM(T153:T164)</f>
        <v>0</v>
      </c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R152" s="192" t="s">
        <v>82</v>
      </c>
      <c r="AT152" s="200" t="s">
        <v>74</v>
      </c>
      <c r="AU152" s="200" t="s">
        <v>82</v>
      </c>
      <c r="AY152" s="192" t="s">
        <v>283</v>
      </c>
      <c r="BK152" s="201">
        <f>SUM(BK153:BK164)</f>
        <v>0</v>
      </c>
    </row>
    <row r="153" s="2" customFormat="1" ht="21.75" customHeight="1">
      <c r="A153" s="37"/>
      <c r="B153" s="168"/>
      <c r="C153" s="204" t="s">
        <v>82</v>
      </c>
      <c r="D153" s="204" t="s">
        <v>285</v>
      </c>
      <c r="E153" s="205" t="s">
        <v>1813</v>
      </c>
      <c r="F153" s="206" t="s">
        <v>1814</v>
      </c>
      <c r="G153" s="207" t="s">
        <v>296</v>
      </c>
      <c r="H153" s="208">
        <v>1.1399999999999999</v>
      </c>
      <c r="I153" s="209"/>
      <c r="J153" s="210">
        <f>ROUND(I153*H153,2)</f>
        <v>0</v>
      </c>
      <c r="K153" s="211"/>
      <c r="L153" s="38"/>
      <c r="M153" s="212" t="s">
        <v>1</v>
      </c>
      <c r="N153" s="213" t="s">
        <v>41</v>
      </c>
      <c r="O153" s="81"/>
      <c r="P153" s="214">
        <f>O153*H153</f>
        <v>0</v>
      </c>
      <c r="Q153" s="214">
        <v>0</v>
      </c>
      <c r="R153" s="214">
        <f>Q153*H153</f>
        <v>0</v>
      </c>
      <c r="S153" s="214">
        <v>0</v>
      </c>
      <c r="T153" s="215">
        <f>S153*H153</f>
        <v>0</v>
      </c>
      <c r="U153" s="37"/>
      <c r="V153" s="37"/>
      <c r="W153" s="37"/>
      <c r="X153" s="37"/>
      <c r="Y153" s="37"/>
      <c r="Z153" s="37"/>
      <c r="AA153" s="37"/>
      <c r="AB153" s="37"/>
      <c r="AC153" s="37"/>
      <c r="AD153" s="37"/>
      <c r="AE153" s="37"/>
      <c r="AR153" s="216" t="s">
        <v>289</v>
      </c>
      <c r="AT153" s="216" t="s">
        <v>285</v>
      </c>
      <c r="AU153" s="216" t="s">
        <v>87</v>
      </c>
      <c r="AY153" s="18" t="s">
        <v>283</v>
      </c>
      <c r="BE153" s="217">
        <f>IF(N153="základná",J153,0)</f>
        <v>0</v>
      </c>
      <c r="BF153" s="217">
        <f>IF(N153="znížená",J153,0)</f>
        <v>0</v>
      </c>
      <c r="BG153" s="217">
        <f>IF(N153="zákl. prenesená",J153,0)</f>
        <v>0</v>
      </c>
      <c r="BH153" s="217">
        <f>IF(N153="zníž. prenesená",J153,0)</f>
        <v>0</v>
      </c>
      <c r="BI153" s="217">
        <f>IF(N153="nulová",J153,0)</f>
        <v>0</v>
      </c>
      <c r="BJ153" s="18" t="s">
        <v>87</v>
      </c>
      <c r="BK153" s="217">
        <f>ROUND(I153*H153,2)</f>
        <v>0</v>
      </c>
      <c r="BL153" s="18" t="s">
        <v>289</v>
      </c>
      <c r="BM153" s="216" t="s">
        <v>1815</v>
      </c>
    </row>
    <row r="154" s="13" customFormat="1">
      <c r="A154" s="13"/>
      <c r="B154" s="218"/>
      <c r="C154" s="13"/>
      <c r="D154" s="219" t="s">
        <v>291</v>
      </c>
      <c r="E154" s="220" t="s">
        <v>1</v>
      </c>
      <c r="F154" s="221" t="s">
        <v>1816</v>
      </c>
      <c r="G154" s="13"/>
      <c r="H154" s="222">
        <v>1.1399999999999999</v>
      </c>
      <c r="I154" s="223"/>
      <c r="J154" s="13"/>
      <c r="K154" s="13"/>
      <c r="L154" s="218"/>
      <c r="M154" s="224"/>
      <c r="N154" s="225"/>
      <c r="O154" s="225"/>
      <c r="P154" s="225"/>
      <c r="Q154" s="225"/>
      <c r="R154" s="225"/>
      <c r="S154" s="225"/>
      <c r="T154" s="226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T154" s="220" t="s">
        <v>291</v>
      </c>
      <c r="AU154" s="220" t="s">
        <v>87</v>
      </c>
      <c r="AV154" s="13" t="s">
        <v>87</v>
      </c>
      <c r="AW154" s="13" t="s">
        <v>31</v>
      </c>
      <c r="AX154" s="13" t="s">
        <v>82</v>
      </c>
      <c r="AY154" s="220" t="s">
        <v>283</v>
      </c>
    </row>
    <row r="155" s="2" customFormat="1" ht="37.8" customHeight="1">
      <c r="A155" s="37"/>
      <c r="B155" s="168"/>
      <c r="C155" s="204" t="s">
        <v>87</v>
      </c>
      <c r="D155" s="204" t="s">
        <v>285</v>
      </c>
      <c r="E155" s="205" t="s">
        <v>1817</v>
      </c>
      <c r="F155" s="206" t="s">
        <v>1818</v>
      </c>
      <c r="G155" s="207" t="s">
        <v>296</v>
      </c>
      <c r="H155" s="208">
        <v>1.1399999999999999</v>
      </c>
      <c r="I155" s="209"/>
      <c r="J155" s="210">
        <f>ROUND(I155*H155,2)</f>
        <v>0</v>
      </c>
      <c r="K155" s="211"/>
      <c r="L155" s="38"/>
      <c r="M155" s="212" t="s">
        <v>1</v>
      </c>
      <c r="N155" s="213" t="s">
        <v>41</v>
      </c>
      <c r="O155" s="81"/>
      <c r="P155" s="214">
        <f>O155*H155</f>
        <v>0</v>
      </c>
      <c r="Q155" s="214">
        <v>0</v>
      </c>
      <c r="R155" s="214">
        <f>Q155*H155</f>
        <v>0</v>
      </c>
      <c r="S155" s="214">
        <v>0</v>
      </c>
      <c r="T155" s="215">
        <f>S155*H155</f>
        <v>0</v>
      </c>
      <c r="U155" s="37"/>
      <c r="V155" s="37"/>
      <c r="W155" s="37"/>
      <c r="X155" s="37"/>
      <c r="Y155" s="37"/>
      <c r="Z155" s="37"/>
      <c r="AA155" s="37"/>
      <c r="AB155" s="37"/>
      <c r="AC155" s="37"/>
      <c r="AD155" s="37"/>
      <c r="AE155" s="37"/>
      <c r="AR155" s="216" t="s">
        <v>289</v>
      </c>
      <c r="AT155" s="216" t="s">
        <v>285</v>
      </c>
      <c r="AU155" s="216" t="s">
        <v>87</v>
      </c>
      <c r="AY155" s="18" t="s">
        <v>283</v>
      </c>
      <c r="BE155" s="217">
        <f>IF(N155="základná",J155,0)</f>
        <v>0</v>
      </c>
      <c r="BF155" s="217">
        <f>IF(N155="znížená",J155,0)</f>
        <v>0</v>
      </c>
      <c r="BG155" s="217">
        <f>IF(N155="zákl. prenesená",J155,0)</f>
        <v>0</v>
      </c>
      <c r="BH155" s="217">
        <f>IF(N155="zníž. prenesená",J155,0)</f>
        <v>0</v>
      </c>
      <c r="BI155" s="217">
        <f>IF(N155="nulová",J155,0)</f>
        <v>0</v>
      </c>
      <c r="BJ155" s="18" t="s">
        <v>87</v>
      </c>
      <c r="BK155" s="217">
        <f>ROUND(I155*H155,2)</f>
        <v>0</v>
      </c>
      <c r="BL155" s="18" t="s">
        <v>289</v>
      </c>
      <c r="BM155" s="216" t="s">
        <v>1819</v>
      </c>
    </row>
    <row r="156" s="2" customFormat="1" ht="33" customHeight="1">
      <c r="A156" s="37"/>
      <c r="B156" s="168"/>
      <c r="C156" s="204" t="s">
        <v>92</v>
      </c>
      <c r="D156" s="204" t="s">
        <v>285</v>
      </c>
      <c r="E156" s="205" t="s">
        <v>328</v>
      </c>
      <c r="F156" s="206" t="s">
        <v>329</v>
      </c>
      <c r="G156" s="207" t="s">
        <v>296</v>
      </c>
      <c r="H156" s="208">
        <v>0.745</v>
      </c>
      <c r="I156" s="209"/>
      <c r="J156" s="210">
        <f>ROUND(I156*H156,2)</f>
        <v>0</v>
      </c>
      <c r="K156" s="211"/>
      <c r="L156" s="38"/>
      <c r="M156" s="212" t="s">
        <v>1</v>
      </c>
      <c r="N156" s="213" t="s">
        <v>41</v>
      </c>
      <c r="O156" s="81"/>
      <c r="P156" s="214">
        <f>O156*H156</f>
        <v>0</v>
      </c>
      <c r="Q156" s="214">
        <v>0</v>
      </c>
      <c r="R156" s="214">
        <f>Q156*H156</f>
        <v>0</v>
      </c>
      <c r="S156" s="214">
        <v>0</v>
      </c>
      <c r="T156" s="215">
        <f>S156*H156</f>
        <v>0</v>
      </c>
      <c r="U156" s="37"/>
      <c r="V156" s="37"/>
      <c r="W156" s="37"/>
      <c r="X156" s="37"/>
      <c r="Y156" s="37"/>
      <c r="Z156" s="37"/>
      <c r="AA156" s="37"/>
      <c r="AB156" s="37"/>
      <c r="AC156" s="37"/>
      <c r="AD156" s="37"/>
      <c r="AE156" s="37"/>
      <c r="AR156" s="216" t="s">
        <v>289</v>
      </c>
      <c r="AT156" s="216" t="s">
        <v>285</v>
      </c>
      <c r="AU156" s="216" t="s">
        <v>87</v>
      </c>
      <c r="AY156" s="18" t="s">
        <v>283</v>
      </c>
      <c r="BE156" s="217">
        <f>IF(N156="základná",J156,0)</f>
        <v>0</v>
      </c>
      <c r="BF156" s="217">
        <f>IF(N156="znížená",J156,0)</f>
        <v>0</v>
      </c>
      <c r="BG156" s="217">
        <f>IF(N156="zákl. prenesená",J156,0)</f>
        <v>0</v>
      </c>
      <c r="BH156" s="217">
        <f>IF(N156="zníž. prenesená",J156,0)</f>
        <v>0</v>
      </c>
      <c r="BI156" s="217">
        <f>IF(N156="nulová",J156,0)</f>
        <v>0</v>
      </c>
      <c r="BJ156" s="18" t="s">
        <v>87</v>
      </c>
      <c r="BK156" s="217">
        <f>ROUND(I156*H156,2)</f>
        <v>0</v>
      </c>
      <c r="BL156" s="18" t="s">
        <v>289</v>
      </c>
      <c r="BM156" s="216" t="s">
        <v>1820</v>
      </c>
    </row>
    <row r="157" s="13" customFormat="1">
      <c r="A157" s="13"/>
      <c r="B157" s="218"/>
      <c r="C157" s="13"/>
      <c r="D157" s="219" t="s">
        <v>291</v>
      </c>
      <c r="E157" s="220" t="s">
        <v>1</v>
      </c>
      <c r="F157" s="221" t="s">
        <v>1821</v>
      </c>
      <c r="G157" s="13"/>
      <c r="H157" s="222">
        <v>0.745</v>
      </c>
      <c r="I157" s="223"/>
      <c r="J157" s="13"/>
      <c r="K157" s="13"/>
      <c r="L157" s="218"/>
      <c r="M157" s="224"/>
      <c r="N157" s="225"/>
      <c r="O157" s="225"/>
      <c r="P157" s="225"/>
      <c r="Q157" s="225"/>
      <c r="R157" s="225"/>
      <c r="S157" s="225"/>
      <c r="T157" s="226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T157" s="220" t="s">
        <v>291</v>
      </c>
      <c r="AU157" s="220" t="s">
        <v>87</v>
      </c>
      <c r="AV157" s="13" t="s">
        <v>87</v>
      </c>
      <c r="AW157" s="13" t="s">
        <v>31</v>
      </c>
      <c r="AX157" s="13" t="s">
        <v>82</v>
      </c>
      <c r="AY157" s="220" t="s">
        <v>283</v>
      </c>
    </row>
    <row r="158" s="2" customFormat="1" ht="37.8" customHeight="1">
      <c r="A158" s="37"/>
      <c r="B158" s="168"/>
      <c r="C158" s="204" t="s">
        <v>289</v>
      </c>
      <c r="D158" s="204" t="s">
        <v>285</v>
      </c>
      <c r="E158" s="205" t="s">
        <v>333</v>
      </c>
      <c r="F158" s="206" t="s">
        <v>334</v>
      </c>
      <c r="G158" s="207" t="s">
        <v>296</v>
      </c>
      <c r="H158" s="208">
        <v>5.2149999999999999</v>
      </c>
      <c r="I158" s="209"/>
      <c r="J158" s="210">
        <f>ROUND(I158*H158,2)</f>
        <v>0</v>
      </c>
      <c r="K158" s="211"/>
      <c r="L158" s="38"/>
      <c r="M158" s="212" t="s">
        <v>1</v>
      </c>
      <c r="N158" s="213" t="s">
        <v>41</v>
      </c>
      <c r="O158" s="81"/>
      <c r="P158" s="214">
        <f>O158*H158</f>
        <v>0</v>
      </c>
      <c r="Q158" s="214">
        <v>0</v>
      </c>
      <c r="R158" s="214">
        <f>Q158*H158</f>
        <v>0</v>
      </c>
      <c r="S158" s="214">
        <v>0</v>
      </c>
      <c r="T158" s="215">
        <f>S158*H158</f>
        <v>0</v>
      </c>
      <c r="U158" s="37"/>
      <c r="V158" s="37"/>
      <c r="W158" s="37"/>
      <c r="X158" s="37"/>
      <c r="Y158" s="37"/>
      <c r="Z158" s="37"/>
      <c r="AA158" s="37"/>
      <c r="AB158" s="37"/>
      <c r="AC158" s="37"/>
      <c r="AD158" s="37"/>
      <c r="AE158" s="37"/>
      <c r="AR158" s="216" t="s">
        <v>289</v>
      </c>
      <c r="AT158" s="216" t="s">
        <v>285</v>
      </c>
      <c r="AU158" s="216" t="s">
        <v>87</v>
      </c>
      <c r="AY158" s="18" t="s">
        <v>283</v>
      </c>
      <c r="BE158" s="217">
        <f>IF(N158="základná",J158,0)</f>
        <v>0</v>
      </c>
      <c r="BF158" s="217">
        <f>IF(N158="znížená",J158,0)</f>
        <v>0</v>
      </c>
      <c r="BG158" s="217">
        <f>IF(N158="zákl. prenesená",J158,0)</f>
        <v>0</v>
      </c>
      <c r="BH158" s="217">
        <f>IF(N158="zníž. prenesená",J158,0)</f>
        <v>0</v>
      </c>
      <c r="BI158" s="217">
        <f>IF(N158="nulová",J158,0)</f>
        <v>0</v>
      </c>
      <c r="BJ158" s="18" t="s">
        <v>87</v>
      </c>
      <c r="BK158" s="217">
        <f>ROUND(I158*H158,2)</f>
        <v>0</v>
      </c>
      <c r="BL158" s="18" t="s">
        <v>289</v>
      </c>
      <c r="BM158" s="216" t="s">
        <v>1822</v>
      </c>
    </row>
    <row r="159" s="13" customFormat="1">
      <c r="A159" s="13"/>
      <c r="B159" s="218"/>
      <c r="C159" s="13"/>
      <c r="D159" s="219" t="s">
        <v>291</v>
      </c>
      <c r="E159" s="13"/>
      <c r="F159" s="221" t="s">
        <v>1823</v>
      </c>
      <c r="G159" s="13"/>
      <c r="H159" s="222">
        <v>5.2149999999999999</v>
      </c>
      <c r="I159" s="223"/>
      <c r="J159" s="13"/>
      <c r="K159" s="13"/>
      <c r="L159" s="218"/>
      <c r="M159" s="224"/>
      <c r="N159" s="225"/>
      <c r="O159" s="225"/>
      <c r="P159" s="225"/>
      <c r="Q159" s="225"/>
      <c r="R159" s="225"/>
      <c r="S159" s="225"/>
      <c r="T159" s="226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T159" s="220" t="s">
        <v>291</v>
      </c>
      <c r="AU159" s="220" t="s">
        <v>87</v>
      </c>
      <c r="AV159" s="13" t="s">
        <v>87</v>
      </c>
      <c r="AW159" s="13" t="s">
        <v>3</v>
      </c>
      <c r="AX159" s="13" t="s">
        <v>82</v>
      </c>
      <c r="AY159" s="220" t="s">
        <v>283</v>
      </c>
    </row>
    <row r="160" s="2" customFormat="1" ht="16.5" customHeight="1">
      <c r="A160" s="37"/>
      <c r="B160" s="168"/>
      <c r="C160" s="204" t="s">
        <v>306</v>
      </c>
      <c r="D160" s="204" t="s">
        <v>285</v>
      </c>
      <c r="E160" s="205" t="s">
        <v>338</v>
      </c>
      <c r="F160" s="206" t="s">
        <v>339</v>
      </c>
      <c r="G160" s="207" t="s">
        <v>296</v>
      </c>
      <c r="H160" s="208">
        <v>0.745</v>
      </c>
      <c r="I160" s="209"/>
      <c r="J160" s="210">
        <f>ROUND(I160*H160,2)</f>
        <v>0</v>
      </c>
      <c r="K160" s="211"/>
      <c r="L160" s="38"/>
      <c r="M160" s="212" t="s">
        <v>1</v>
      </c>
      <c r="N160" s="213" t="s">
        <v>41</v>
      </c>
      <c r="O160" s="81"/>
      <c r="P160" s="214">
        <f>O160*H160</f>
        <v>0</v>
      </c>
      <c r="Q160" s="214">
        <v>0</v>
      </c>
      <c r="R160" s="214">
        <f>Q160*H160</f>
        <v>0</v>
      </c>
      <c r="S160" s="214">
        <v>0</v>
      </c>
      <c r="T160" s="215">
        <f>S160*H160</f>
        <v>0</v>
      </c>
      <c r="U160" s="37"/>
      <c r="V160" s="37"/>
      <c r="W160" s="37"/>
      <c r="X160" s="37"/>
      <c r="Y160" s="37"/>
      <c r="Z160" s="37"/>
      <c r="AA160" s="37"/>
      <c r="AB160" s="37"/>
      <c r="AC160" s="37"/>
      <c r="AD160" s="37"/>
      <c r="AE160" s="37"/>
      <c r="AR160" s="216" t="s">
        <v>289</v>
      </c>
      <c r="AT160" s="216" t="s">
        <v>285</v>
      </c>
      <c r="AU160" s="216" t="s">
        <v>87</v>
      </c>
      <c r="AY160" s="18" t="s">
        <v>283</v>
      </c>
      <c r="BE160" s="217">
        <f>IF(N160="základná",J160,0)</f>
        <v>0</v>
      </c>
      <c r="BF160" s="217">
        <f>IF(N160="znížená",J160,0)</f>
        <v>0</v>
      </c>
      <c r="BG160" s="217">
        <f>IF(N160="zákl. prenesená",J160,0)</f>
        <v>0</v>
      </c>
      <c r="BH160" s="217">
        <f>IF(N160="zníž. prenesená",J160,0)</f>
        <v>0</v>
      </c>
      <c r="BI160" s="217">
        <f>IF(N160="nulová",J160,0)</f>
        <v>0</v>
      </c>
      <c r="BJ160" s="18" t="s">
        <v>87</v>
      </c>
      <c r="BK160" s="217">
        <f>ROUND(I160*H160,2)</f>
        <v>0</v>
      </c>
      <c r="BL160" s="18" t="s">
        <v>289</v>
      </c>
      <c r="BM160" s="216" t="s">
        <v>1824</v>
      </c>
    </row>
    <row r="161" s="2" customFormat="1" ht="24.15" customHeight="1">
      <c r="A161" s="37"/>
      <c r="B161" s="168"/>
      <c r="C161" s="204" t="s">
        <v>310</v>
      </c>
      <c r="D161" s="204" t="s">
        <v>285</v>
      </c>
      <c r="E161" s="205" t="s">
        <v>342</v>
      </c>
      <c r="F161" s="206" t="s">
        <v>343</v>
      </c>
      <c r="G161" s="207" t="s">
        <v>344</v>
      </c>
      <c r="H161" s="208">
        <v>1.341</v>
      </c>
      <c r="I161" s="209"/>
      <c r="J161" s="210">
        <f>ROUND(I161*H161,2)</f>
        <v>0</v>
      </c>
      <c r="K161" s="211"/>
      <c r="L161" s="38"/>
      <c r="M161" s="212" t="s">
        <v>1</v>
      </c>
      <c r="N161" s="213" t="s">
        <v>41</v>
      </c>
      <c r="O161" s="81"/>
      <c r="P161" s="214">
        <f>O161*H161</f>
        <v>0</v>
      </c>
      <c r="Q161" s="214">
        <v>0</v>
      </c>
      <c r="R161" s="214">
        <f>Q161*H161</f>
        <v>0</v>
      </c>
      <c r="S161" s="214">
        <v>0</v>
      </c>
      <c r="T161" s="215">
        <f>S161*H161</f>
        <v>0</v>
      </c>
      <c r="U161" s="37"/>
      <c r="V161" s="37"/>
      <c r="W161" s="37"/>
      <c r="X161" s="37"/>
      <c r="Y161" s="37"/>
      <c r="Z161" s="37"/>
      <c r="AA161" s="37"/>
      <c r="AB161" s="37"/>
      <c r="AC161" s="37"/>
      <c r="AD161" s="37"/>
      <c r="AE161" s="37"/>
      <c r="AR161" s="216" t="s">
        <v>289</v>
      </c>
      <c r="AT161" s="216" t="s">
        <v>285</v>
      </c>
      <c r="AU161" s="216" t="s">
        <v>87</v>
      </c>
      <c r="AY161" s="18" t="s">
        <v>283</v>
      </c>
      <c r="BE161" s="217">
        <f>IF(N161="základná",J161,0)</f>
        <v>0</v>
      </c>
      <c r="BF161" s="217">
        <f>IF(N161="znížená",J161,0)</f>
        <v>0</v>
      </c>
      <c r="BG161" s="217">
        <f>IF(N161="zákl. prenesená",J161,0)</f>
        <v>0</v>
      </c>
      <c r="BH161" s="217">
        <f>IF(N161="zníž. prenesená",J161,0)</f>
        <v>0</v>
      </c>
      <c r="BI161" s="217">
        <f>IF(N161="nulová",J161,0)</f>
        <v>0</v>
      </c>
      <c r="BJ161" s="18" t="s">
        <v>87</v>
      </c>
      <c r="BK161" s="217">
        <f>ROUND(I161*H161,2)</f>
        <v>0</v>
      </c>
      <c r="BL161" s="18" t="s">
        <v>289</v>
      </c>
      <c r="BM161" s="216" t="s">
        <v>1825</v>
      </c>
    </row>
    <row r="162" s="13" customFormat="1">
      <c r="A162" s="13"/>
      <c r="B162" s="218"/>
      <c r="C162" s="13"/>
      <c r="D162" s="219" t="s">
        <v>291</v>
      </c>
      <c r="E162" s="220" t="s">
        <v>1</v>
      </c>
      <c r="F162" s="221" t="s">
        <v>1826</v>
      </c>
      <c r="G162" s="13"/>
      <c r="H162" s="222">
        <v>1.341</v>
      </c>
      <c r="I162" s="223"/>
      <c r="J162" s="13"/>
      <c r="K162" s="13"/>
      <c r="L162" s="218"/>
      <c r="M162" s="224"/>
      <c r="N162" s="225"/>
      <c r="O162" s="225"/>
      <c r="P162" s="225"/>
      <c r="Q162" s="225"/>
      <c r="R162" s="225"/>
      <c r="S162" s="225"/>
      <c r="T162" s="226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T162" s="220" t="s">
        <v>291</v>
      </c>
      <c r="AU162" s="220" t="s">
        <v>87</v>
      </c>
      <c r="AV162" s="13" t="s">
        <v>87</v>
      </c>
      <c r="AW162" s="13" t="s">
        <v>31</v>
      </c>
      <c r="AX162" s="13" t="s">
        <v>82</v>
      </c>
      <c r="AY162" s="220" t="s">
        <v>283</v>
      </c>
    </row>
    <row r="163" s="2" customFormat="1" ht="24.15" customHeight="1">
      <c r="A163" s="37"/>
      <c r="B163" s="168"/>
      <c r="C163" s="204" t="s">
        <v>315</v>
      </c>
      <c r="D163" s="204" t="s">
        <v>285</v>
      </c>
      <c r="E163" s="205" t="s">
        <v>348</v>
      </c>
      <c r="F163" s="206" t="s">
        <v>349</v>
      </c>
      <c r="G163" s="207" t="s">
        <v>296</v>
      </c>
      <c r="H163" s="208">
        <v>0.39900000000000002</v>
      </c>
      <c r="I163" s="209"/>
      <c r="J163" s="210">
        <f>ROUND(I163*H163,2)</f>
        <v>0</v>
      </c>
      <c r="K163" s="211"/>
      <c r="L163" s="38"/>
      <c r="M163" s="212" t="s">
        <v>1</v>
      </c>
      <c r="N163" s="213" t="s">
        <v>41</v>
      </c>
      <c r="O163" s="81"/>
      <c r="P163" s="214">
        <f>O163*H163</f>
        <v>0</v>
      </c>
      <c r="Q163" s="214">
        <v>0</v>
      </c>
      <c r="R163" s="214">
        <f>Q163*H163</f>
        <v>0</v>
      </c>
      <c r="S163" s="214">
        <v>0</v>
      </c>
      <c r="T163" s="215">
        <f>S163*H163</f>
        <v>0</v>
      </c>
      <c r="U163" s="37"/>
      <c r="V163" s="37"/>
      <c r="W163" s="37"/>
      <c r="X163" s="37"/>
      <c r="Y163" s="37"/>
      <c r="Z163" s="37"/>
      <c r="AA163" s="37"/>
      <c r="AB163" s="37"/>
      <c r="AC163" s="37"/>
      <c r="AD163" s="37"/>
      <c r="AE163" s="37"/>
      <c r="AR163" s="216" t="s">
        <v>289</v>
      </c>
      <c r="AT163" s="216" t="s">
        <v>285</v>
      </c>
      <c r="AU163" s="216" t="s">
        <v>87</v>
      </c>
      <c r="AY163" s="18" t="s">
        <v>283</v>
      </c>
      <c r="BE163" s="217">
        <f>IF(N163="základná",J163,0)</f>
        <v>0</v>
      </c>
      <c r="BF163" s="217">
        <f>IF(N163="znížená",J163,0)</f>
        <v>0</v>
      </c>
      <c r="BG163" s="217">
        <f>IF(N163="zákl. prenesená",J163,0)</f>
        <v>0</v>
      </c>
      <c r="BH163" s="217">
        <f>IF(N163="zníž. prenesená",J163,0)</f>
        <v>0</v>
      </c>
      <c r="BI163" s="217">
        <f>IF(N163="nulová",J163,0)</f>
        <v>0</v>
      </c>
      <c r="BJ163" s="18" t="s">
        <v>87</v>
      </c>
      <c r="BK163" s="217">
        <f>ROUND(I163*H163,2)</f>
        <v>0</v>
      </c>
      <c r="BL163" s="18" t="s">
        <v>289</v>
      </c>
      <c r="BM163" s="216" t="s">
        <v>1827</v>
      </c>
    </row>
    <row r="164" s="13" customFormat="1">
      <c r="A164" s="13"/>
      <c r="B164" s="218"/>
      <c r="C164" s="13"/>
      <c r="D164" s="219" t="s">
        <v>291</v>
      </c>
      <c r="E164" s="220" t="s">
        <v>1</v>
      </c>
      <c r="F164" s="221" t="s">
        <v>1828</v>
      </c>
      <c r="G164" s="13"/>
      <c r="H164" s="222">
        <v>0.39900000000000002</v>
      </c>
      <c r="I164" s="223"/>
      <c r="J164" s="13"/>
      <c r="K164" s="13"/>
      <c r="L164" s="218"/>
      <c r="M164" s="224"/>
      <c r="N164" s="225"/>
      <c r="O164" s="225"/>
      <c r="P164" s="225"/>
      <c r="Q164" s="225"/>
      <c r="R164" s="225"/>
      <c r="S164" s="225"/>
      <c r="T164" s="226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T164" s="220" t="s">
        <v>291</v>
      </c>
      <c r="AU164" s="220" t="s">
        <v>87</v>
      </c>
      <c r="AV164" s="13" t="s">
        <v>87</v>
      </c>
      <c r="AW164" s="13" t="s">
        <v>31</v>
      </c>
      <c r="AX164" s="13" t="s">
        <v>82</v>
      </c>
      <c r="AY164" s="220" t="s">
        <v>283</v>
      </c>
    </row>
    <row r="165" s="12" customFormat="1" ht="22.8" customHeight="1">
      <c r="A165" s="12"/>
      <c r="B165" s="191"/>
      <c r="C165" s="12"/>
      <c r="D165" s="192" t="s">
        <v>74</v>
      </c>
      <c r="E165" s="202" t="s">
        <v>87</v>
      </c>
      <c r="F165" s="202" t="s">
        <v>1829</v>
      </c>
      <c r="G165" s="12"/>
      <c r="H165" s="12"/>
      <c r="I165" s="194"/>
      <c r="J165" s="203">
        <f>BK165</f>
        <v>0</v>
      </c>
      <c r="K165" s="12"/>
      <c r="L165" s="191"/>
      <c r="M165" s="196"/>
      <c r="N165" s="197"/>
      <c r="O165" s="197"/>
      <c r="P165" s="198">
        <f>SUM(P166:P169)</f>
        <v>0</v>
      </c>
      <c r="Q165" s="197"/>
      <c r="R165" s="198">
        <f>SUM(R166:R169)</f>
        <v>2.3943244626000002</v>
      </c>
      <c r="S165" s="197"/>
      <c r="T165" s="199">
        <f>SUM(T166:T169)</f>
        <v>0</v>
      </c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R165" s="192" t="s">
        <v>82</v>
      </c>
      <c r="AT165" s="200" t="s">
        <v>74</v>
      </c>
      <c r="AU165" s="200" t="s">
        <v>82</v>
      </c>
      <c r="AY165" s="192" t="s">
        <v>283</v>
      </c>
      <c r="BK165" s="201">
        <f>SUM(BK166:BK169)</f>
        <v>0</v>
      </c>
    </row>
    <row r="166" s="2" customFormat="1" ht="24.15" customHeight="1">
      <c r="A166" s="37"/>
      <c r="B166" s="168"/>
      <c r="C166" s="204" t="s">
        <v>319</v>
      </c>
      <c r="D166" s="204" t="s">
        <v>285</v>
      </c>
      <c r="E166" s="205" t="s">
        <v>1830</v>
      </c>
      <c r="F166" s="206" t="s">
        <v>1831</v>
      </c>
      <c r="G166" s="207" t="s">
        <v>296</v>
      </c>
      <c r="H166" s="208">
        <v>0.55800000000000005</v>
      </c>
      <c r="I166" s="209"/>
      <c r="J166" s="210">
        <f>ROUND(I166*H166,2)</f>
        <v>0</v>
      </c>
      <c r="K166" s="211"/>
      <c r="L166" s="38"/>
      <c r="M166" s="212" t="s">
        <v>1</v>
      </c>
      <c r="N166" s="213" t="s">
        <v>41</v>
      </c>
      <c r="O166" s="81"/>
      <c r="P166" s="214">
        <f>O166*H166</f>
        <v>0</v>
      </c>
      <c r="Q166" s="214">
        <v>2.0699999999999998</v>
      </c>
      <c r="R166" s="214">
        <f>Q166*H166</f>
        <v>1.15506</v>
      </c>
      <c r="S166" s="214">
        <v>0</v>
      </c>
      <c r="T166" s="215">
        <f>S166*H166</f>
        <v>0</v>
      </c>
      <c r="U166" s="37"/>
      <c r="V166" s="37"/>
      <c r="W166" s="37"/>
      <c r="X166" s="37"/>
      <c r="Y166" s="37"/>
      <c r="Z166" s="37"/>
      <c r="AA166" s="37"/>
      <c r="AB166" s="37"/>
      <c r="AC166" s="37"/>
      <c r="AD166" s="37"/>
      <c r="AE166" s="37"/>
      <c r="AR166" s="216" t="s">
        <v>289</v>
      </c>
      <c r="AT166" s="216" t="s">
        <v>285</v>
      </c>
      <c r="AU166" s="216" t="s">
        <v>87</v>
      </c>
      <c r="AY166" s="18" t="s">
        <v>283</v>
      </c>
      <c r="BE166" s="217">
        <f>IF(N166="základná",J166,0)</f>
        <v>0</v>
      </c>
      <c r="BF166" s="217">
        <f>IF(N166="znížená",J166,0)</f>
        <v>0</v>
      </c>
      <c r="BG166" s="217">
        <f>IF(N166="zákl. prenesená",J166,0)</f>
        <v>0</v>
      </c>
      <c r="BH166" s="217">
        <f>IF(N166="zníž. prenesená",J166,0)</f>
        <v>0</v>
      </c>
      <c r="BI166" s="217">
        <f>IF(N166="nulová",J166,0)</f>
        <v>0</v>
      </c>
      <c r="BJ166" s="18" t="s">
        <v>87</v>
      </c>
      <c r="BK166" s="217">
        <f>ROUND(I166*H166,2)</f>
        <v>0</v>
      </c>
      <c r="BL166" s="18" t="s">
        <v>289</v>
      </c>
      <c r="BM166" s="216" t="s">
        <v>1832</v>
      </c>
    </row>
    <row r="167" s="13" customFormat="1">
      <c r="A167" s="13"/>
      <c r="B167" s="218"/>
      <c r="C167" s="13"/>
      <c r="D167" s="219" t="s">
        <v>291</v>
      </c>
      <c r="E167" s="220" t="s">
        <v>1</v>
      </c>
      <c r="F167" s="221" t="s">
        <v>1833</v>
      </c>
      <c r="G167" s="13"/>
      <c r="H167" s="222">
        <v>0.55800000000000005</v>
      </c>
      <c r="I167" s="223"/>
      <c r="J167" s="13"/>
      <c r="K167" s="13"/>
      <c r="L167" s="218"/>
      <c r="M167" s="224"/>
      <c r="N167" s="225"/>
      <c r="O167" s="225"/>
      <c r="P167" s="225"/>
      <c r="Q167" s="225"/>
      <c r="R167" s="225"/>
      <c r="S167" s="225"/>
      <c r="T167" s="226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T167" s="220" t="s">
        <v>291</v>
      </c>
      <c r="AU167" s="220" t="s">
        <v>87</v>
      </c>
      <c r="AV167" s="13" t="s">
        <v>87</v>
      </c>
      <c r="AW167" s="13" t="s">
        <v>31</v>
      </c>
      <c r="AX167" s="13" t="s">
        <v>82</v>
      </c>
      <c r="AY167" s="220" t="s">
        <v>283</v>
      </c>
    </row>
    <row r="168" s="2" customFormat="1" ht="16.5" customHeight="1">
      <c r="A168" s="37"/>
      <c r="B168" s="168"/>
      <c r="C168" s="204" t="s">
        <v>323</v>
      </c>
      <c r="D168" s="204" t="s">
        <v>285</v>
      </c>
      <c r="E168" s="205" t="s">
        <v>1834</v>
      </c>
      <c r="F168" s="206" t="s">
        <v>1835</v>
      </c>
      <c r="G168" s="207" t="s">
        <v>296</v>
      </c>
      <c r="H168" s="208">
        <v>0.51300000000000001</v>
      </c>
      <c r="I168" s="209"/>
      <c r="J168" s="210">
        <f>ROUND(I168*H168,2)</f>
        <v>0</v>
      </c>
      <c r="K168" s="211"/>
      <c r="L168" s="38"/>
      <c r="M168" s="212" t="s">
        <v>1</v>
      </c>
      <c r="N168" s="213" t="s">
        <v>41</v>
      </c>
      <c r="O168" s="81"/>
      <c r="P168" s="214">
        <f>O168*H168</f>
        <v>0</v>
      </c>
      <c r="Q168" s="214">
        <v>2.4157202</v>
      </c>
      <c r="R168" s="214">
        <f>Q168*H168</f>
        <v>1.2392644626</v>
      </c>
      <c r="S168" s="214">
        <v>0</v>
      </c>
      <c r="T168" s="215">
        <f>S168*H168</f>
        <v>0</v>
      </c>
      <c r="U168" s="37"/>
      <c r="V168" s="37"/>
      <c r="W168" s="37"/>
      <c r="X168" s="37"/>
      <c r="Y168" s="37"/>
      <c r="Z168" s="37"/>
      <c r="AA168" s="37"/>
      <c r="AB168" s="37"/>
      <c r="AC168" s="37"/>
      <c r="AD168" s="37"/>
      <c r="AE168" s="37"/>
      <c r="AR168" s="216" t="s">
        <v>289</v>
      </c>
      <c r="AT168" s="216" t="s">
        <v>285</v>
      </c>
      <c r="AU168" s="216" t="s">
        <v>87</v>
      </c>
      <c r="AY168" s="18" t="s">
        <v>283</v>
      </c>
      <c r="BE168" s="217">
        <f>IF(N168="základná",J168,0)</f>
        <v>0</v>
      </c>
      <c r="BF168" s="217">
        <f>IF(N168="znížená",J168,0)</f>
        <v>0</v>
      </c>
      <c r="BG168" s="217">
        <f>IF(N168="zákl. prenesená",J168,0)</f>
        <v>0</v>
      </c>
      <c r="BH168" s="217">
        <f>IF(N168="zníž. prenesená",J168,0)</f>
        <v>0</v>
      </c>
      <c r="BI168" s="217">
        <f>IF(N168="nulová",J168,0)</f>
        <v>0</v>
      </c>
      <c r="BJ168" s="18" t="s">
        <v>87</v>
      </c>
      <c r="BK168" s="217">
        <f>ROUND(I168*H168,2)</f>
        <v>0</v>
      </c>
      <c r="BL168" s="18" t="s">
        <v>289</v>
      </c>
      <c r="BM168" s="216" t="s">
        <v>1836</v>
      </c>
    </row>
    <row r="169" s="13" customFormat="1">
      <c r="A169" s="13"/>
      <c r="B169" s="218"/>
      <c r="C169" s="13"/>
      <c r="D169" s="219" t="s">
        <v>291</v>
      </c>
      <c r="E169" s="220" t="s">
        <v>1</v>
      </c>
      <c r="F169" s="221" t="s">
        <v>1837</v>
      </c>
      <c r="G169" s="13"/>
      <c r="H169" s="222">
        <v>0.51300000000000001</v>
      </c>
      <c r="I169" s="223"/>
      <c r="J169" s="13"/>
      <c r="K169" s="13"/>
      <c r="L169" s="218"/>
      <c r="M169" s="224"/>
      <c r="N169" s="225"/>
      <c r="O169" s="225"/>
      <c r="P169" s="225"/>
      <c r="Q169" s="225"/>
      <c r="R169" s="225"/>
      <c r="S169" s="225"/>
      <c r="T169" s="226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T169" s="220" t="s">
        <v>291</v>
      </c>
      <c r="AU169" s="220" t="s">
        <v>87</v>
      </c>
      <c r="AV169" s="13" t="s">
        <v>87</v>
      </c>
      <c r="AW169" s="13" t="s">
        <v>31</v>
      </c>
      <c r="AX169" s="13" t="s">
        <v>82</v>
      </c>
      <c r="AY169" s="220" t="s">
        <v>283</v>
      </c>
    </row>
    <row r="170" s="12" customFormat="1" ht="22.8" customHeight="1">
      <c r="A170" s="12"/>
      <c r="B170" s="191"/>
      <c r="C170" s="12"/>
      <c r="D170" s="192" t="s">
        <v>74</v>
      </c>
      <c r="E170" s="202" t="s">
        <v>92</v>
      </c>
      <c r="F170" s="202" t="s">
        <v>357</v>
      </c>
      <c r="G170" s="12"/>
      <c r="H170" s="12"/>
      <c r="I170" s="194"/>
      <c r="J170" s="203">
        <f>BK170</f>
        <v>0</v>
      </c>
      <c r="K170" s="12"/>
      <c r="L170" s="191"/>
      <c r="M170" s="196"/>
      <c r="N170" s="197"/>
      <c r="O170" s="197"/>
      <c r="P170" s="198">
        <f>SUM(P171:P193)</f>
        <v>0</v>
      </c>
      <c r="Q170" s="197"/>
      <c r="R170" s="198">
        <f>SUM(R171:R193)</f>
        <v>682.72569937091998</v>
      </c>
      <c r="S170" s="197"/>
      <c r="T170" s="199">
        <f>SUM(T171:T193)</f>
        <v>0</v>
      </c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R170" s="192" t="s">
        <v>82</v>
      </c>
      <c r="AT170" s="200" t="s">
        <v>74</v>
      </c>
      <c r="AU170" s="200" t="s">
        <v>82</v>
      </c>
      <c r="AY170" s="192" t="s">
        <v>283</v>
      </c>
      <c r="BK170" s="201">
        <f>SUM(BK171:BK193)</f>
        <v>0</v>
      </c>
    </row>
    <row r="171" s="2" customFormat="1" ht="33" customHeight="1">
      <c r="A171" s="37"/>
      <c r="B171" s="168"/>
      <c r="C171" s="204" t="s">
        <v>327</v>
      </c>
      <c r="D171" s="204" t="s">
        <v>285</v>
      </c>
      <c r="E171" s="205" t="s">
        <v>1838</v>
      </c>
      <c r="F171" s="206" t="s">
        <v>1839</v>
      </c>
      <c r="G171" s="207" t="s">
        <v>344</v>
      </c>
      <c r="H171" s="208">
        <v>0.52800000000000002</v>
      </c>
      <c r="I171" s="209"/>
      <c r="J171" s="210">
        <f>ROUND(I171*H171,2)</f>
        <v>0</v>
      </c>
      <c r="K171" s="211"/>
      <c r="L171" s="38"/>
      <c r="M171" s="212" t="s">
        <v>1</v>
      </c>
      <c r="N171" s="213" t="s">
        <v>41</v>
      </c>
      <c r="O171" s="81"/>
      <c r="P171" s="214">
        <f>O171*H171</f>
        <v>0</v>
      </c>
      <c r="Q171" s="214">
        <v>0.014966</v>
      </c>
      <c r="R171" s="214">
        <f>Q171*H171</f>
        <v>0.0079020480000000001</v>
      </c>
      <c r="S171" s="214">
        <v>0</v>
      </c>
      <c r="T171" s="215">
        <f>S171*H171</f>
        <v>0</v>
      </c>
      <c r="U171" s="37"/>
      <c r="V171" s="37"/>
      <c r="W171" s="37"/>
      <c r="X171" s="37"/>
      <c r="Y171" s="37"/>
      <c r="Z171" s="37"/>
      <c r="AA171" s="37"/>
      <c r="AB171" s="37"/>
      <c r="AC171" s="37"/>
      <c r="AD171" s="37"/>
      <c r="AE171" s="37"/>
      <c r="AR171" s="216" t="s">
        <v>289</v>
      </c>
      <c r="AT171" s="216" t="s">
        <v>285</v>
      </c>
      <c r="AU171" s="216" t="s">
        <v>87</v>
      </c>
      <c r="AY171" s="18" t="s">
        <v>283</v>
      </c>
      <c r="BE171" s="217">
        <f>IF(N171="základná",J171,0)</f>
        <v>0</v>
      </c>
      <c r="BF171" s="217">
        <f>IF(N171="znížená",J171,0)</f>
        <v>0</v>
      </c>
      <c r="BG171" s="217">
        <f>IF(N171="zákl. prenesená",J171,0)</f>
        <v>0</v>
      </c>
      <c r="BH171" s="217">
        <f>IF(N171="zníž. prenesená",J171,0)</f>
        <v>0</v>
      </c>
      <c r="BI171" s="217">
        <f>IF(N171="nulová",J171,0)</f>
        <v>0</v>
      </c>
      <c r="BJ171" s="18" t="s">
        <v>87</v>
      </c>
      <c r="BK171" s="217">
        <f>ROUND(I171*H171,2)</f>
        <v>0</v>
      </c>
      <c r="BL171" s="18" t="s">
        <v>289</v>
      </c>
      <c r="BM171" s="216" t="s">
        <v>1840</v>
      </c>
    </row>
    <row r="172" s="13" customFormat="1">
      <c r="A172" s="13"/>
      <c r="B172" s="218"/>
      <c r="C172" s="13"/>
      <c r="D172" s="219" t="s">
        <v>291</v>
      </c>
      <c r="E172" s="220" t="s">
        <v>1</v>
      </c>
      <c r="F172" s="221" t="s">
        <v>1841</v>
      </c>
      <c r="G172" s="13"/>
      <c r="H172" s="222">
        <v>0.52800000000000002</v>
      </c>
      <c r="I172" s="223"/>
      <c r="J172" s="13"/>
      <c r="K172" s="13"/>
      <c r="L172" s="218"/>
      <c r="M172" s="224"/>
      <c r="N172" s="225"/>
      <c r="O172" s="225"/>
      <c r="P172" s="225"/>
      <c r="Q172" s="225"/>
      <c r="R172" s="225"/>
      <c r="S172" s="225"/>
      <c r="T172" s="226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T172" s="220" t="s">
        <v>291</v>
      </c>
      <c r="AU172" s="220" t="s">
        <v>87</v>
      </c>
      <c r="AV172" s="13" t="s">
        <v>87</v>
      </c>
      <c r="AW172" s="13" t="s">
        <v>31</v>
      </c>
      <c r="AX172" s="13" t="s">
        <v>82</v>
      </c>
      <c r="AY172" s="220" t="s">
        <v>283</v>
      </c>
    </row>
    <row r="173" s="2" customFormat="1" ht="24.15" customHeight="1">
      <c r="A173" s="37"/>
      <c r="B173" s="168"/>
      <c r="C173" s="242" t="s">
        <v>332</v>
      </c>
      <c r="D173" s="242" t="s">
        <v>582</v>
      </c>
      <c r="E173" s="243" t="s">
        <v>1842</v>
      </c>
      <c r="F173" s="244" t="s">
        <v>1843</v>
      </c>
      <c r="G173" s="245" t="s">
        <v>1538</v>
      </c>
      <c r="H173" s="246">
        <v>528.35000000000002</v>
      </c>
      <c r="I173" s="247"/>
      <c r="J173" s="248">
        <f>ROUND(I173*H173,2)</f>
        <v>0</v>
      </c>
      <c r="K173" s="249"/>
      <c r="L173" s="250"/>
      <c r="M173" s="251" t="s">
        <v>1</v>
      </c>
      <c r="N173" s="252" t="s">
        <v>41</v>
      </c>
      <c r="O173" s="81"/>
      <c r="P173" s="214">
        <f>O173*H173</f>
        <v>0</v>
      </c>
      <c r="Q173" s="214">
        <v>1</v>
      </c>
      <c r="R173" s="214">
        <f>Q173*H173</f>
        <v>528.35000000000002</v>
      </c>
      <c r="S173" s="214">
        <v>0</v>
      </c>
      <c r="T173" s="215">
        <f>S173*H173</f>
        <v>0</v>
      </c>
      <c r="U173" s="37"/>
      <c r="V173" s="37"/>
      <c r="W173" s="37"/>
      <c r="X173" s="37"/>
      <c r="Y173" s="37"/>
      <c r="Z173" s="37"/>
      <c r="AA173" s="37"/>
      <c r="AB173" s="37"/>
      <c r="AC173" s="37"/>
      <c r="AD173" s="37"/>
      <c r="AE173" s="37"/>
      <c r="AR173" s="216" t="s">
        <v>319</v>
      </c>
      <c r="AT173" s="216" t="s">
        <v>582</v>
      </c>
      <c r="AU173" s="216" t="s">
        <v>87</v>
      </c>
      <c r="AY173" s="18" t="s">
        <v>283</v>
      </c>
      <c r="BE173" s="217">
        <f>IF(N173="základná",J173,0)</f>
        <v>0</v>
      </c>
      <c r="BF173" s="217">
        <f>IF(N173="znížená",J173,0)</f>
        <v>0</v>
      </c>
      <c r="BG173" s="217">
        <f>IF(N173="zákl. prenesená",J173,0)</f>
        <v>0</v>
      </c>
      <c r="BH173" s="217">
        <f>IF(N173="zníž. prenesená",J173,0)</f>
        <v>0</v>
      </c>
      <c r="BI173" s="217">
        <f>IF(N173="nulová",J173,0)</f>
        <v>0</v>
      </c>
      <c r="BJ173" s="18" t="s">
        <v>87</v>
      </c>
      <c r="BK173" s="217">
        <f>ROUND(I173*H173,2)</f>
        <v>0</v>
      </c>
      <c r="BL173" s="18" t="s">
        <v>289</v>
      </c>
      <c r="BM173" s="216" t="s">
        <v>1844</v>
      </c>
    </row>
    <row r="174" s="13" customFormat="1">
      <c r="A174" s="13"/>
      <c r="B174" s="218"/>
      <c r="C174" s="13"/>
      <c r="D174" s="219" t="s">
        <v>291</v>
      </c>
      <c r="E174" s="220" t="s">
        <v>1</v>
      </c>
      <c r="F174" s="221" t="s">
        <v>1845</v>
      </c>
      <c r="G174" s="13"/>
      <c r="H174" s="222">
        <v>528.35000000000002</v>
      </c>
      <c r="I174" s="223"/>
      <c r="J174" s="13"/>
      <c r="K174" s="13"/>
      <c r="L174" s="218"/>
      <c r="M174" s="224"/>
      <c r="N174" s="225"/>
      <c r="O174" s="225"/>
      <c r="P174" s="225"/>
      <c r="Q174" s="225"/>
      <c r="R174" s="225"/>
      <c r="S174" s="225"/>
      <c r="T174" s="226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T174" s="220" t="s">
        <v>291</v>
      </c>
      <c r="AU174" s="220" t="s">
        <v>87</v>
      </c>
      <c r="AV174" s="13" t="s">
        <v>87</v>
      </c>
      <c r="AW174" s="13" t="s">
        <v>31</v>
      </c>
      <c r="AX174" s="13" t="s">
        <v>82</v>
      </c>
      <c r="AY174" s="220" t="s">
        <v>283</v>
      </c>
    </row>
    <row r="175" s="2" customFormat="1" ht="21.75" customHeight="1">
      <c r="A175" s="37"/>
      <c r="B175" s="168"/>
      <c r="C175" s="204" t="s">
        <v>337</v>
      </c>
      <c r="D175" s="204" t="s">
        <v>285</v>
      </c>
      <c r="E175" s="205" t="s">
        <v>1846</v>
      </c>
      <c r="F175" s="206" t="s">
        <v>1847</v>
      </c>
      <c r="G175" s="207" t="s">
        <v>296</v>
      </c>
      <c r="H175" s="208">
        <v>46.329999999999998</v>
      </c>
      <c r="I175" s="209"/>
      <c r="J175" s="210">
        <f>ROUND(I175*H175,2)</f>
        <v>0</v>
      </c>
      <c r="K175" s="211"/>
      <c r="L175" s="38"/>
      <c r="M175" s="212" t="s">
        <v>1</v>
      </c>
      <c r="N175" s="213" t="s">
        <v>41</v>
      </c>
      <c r="O175" s="81"/>
      <c r="P175" s="214">
        <f>O175*H175</f>
        <v>0</v>
      </c>
      <c r="Q175" s="214">
        <v>2.40177</v>
      </c>
      <c r="R175" s="214">
        <f>Q175*H175</f>
        <v>111.2740041</v>
      </c>
      <c r="S175" s="214">
        <v>0</v>
      </c>
      <c r="T175" s="215">
        <f>S175*H175</f>
        <v>0</v>
      </c>
      <c r="U175" s="37"/>
      <c r="V175" s="37"/>
      <c r="W175" s="37"/>
      <c r="X175" s="37"/>
      <c r="Y175" s="37"/>
      <c r="Z175" s="37"/>
      <c r="AA175" s="37"/>
      <c r="AB175" s="37"/>
      <c r="AC175" s="37"/>
      <c r="AD175" s="37"/>
      <c r="AE175" s="37"/>
      <c r="AR175" s="216" t="s">
        <v>289</v>
      </c>
      <c r="AT175" s="216" t="s">
        <v>285</v>
      </c>
      <c r="AU175" s="216" t="s">
        <v>87</v>
      </c>
      <c r="AY175" s="18" t="s">
        <v>283</v>
      </c>
      <c r="BE175" s="217">
        <f>IF(N175="základná",J175,0)</f>
        <v>0</v>
      </c>
      <c r="BF175" s="217">
        <f>IF(N175="znížená",J175,0)</f>
        <v>0</v>
      </c>
      <c r="BG175" s="217">
        <f>IF(N175="zákl. prenesená",J175,0)</f>
        <v>0</v>
      </c>
      <c r="BH175" s="217">
        <f>IF(N175="zníž. prenesená",J175,0)</f>
        <v>0</v>
      </c>
      <c r="BI175" s="217">
        <f>IF(N175="nulová",J175,0)</f>
        <v>0</v>
      </c>
      <c r="BJ175" s="18" t="s">
        <v>87</v>
      </c>
      <c r="BK175" s="217">
        <f>ROUND(I175*H175,2)</f>
        <v>0</v>
      </c>
      <c r="BL175" s="18" t="s">
        <v>289</v>
      </c>
      <c r="BM175" s="216" t="s">
        <v>1848</v>
      </c>
    </row>
    <row r="176" s="13" customFormat="1">
      <c r="A176" s="13"/>
      <c r="B176" s="218"/>
      <c r="C176" s="13"/>
      <c r="D176" s="219" t="s">
        <v>291</v>
      </c>
      <c r="E176" s="220" t="s">
        <v>1</v>
      </c>
      <c r="F176" s="221" t="s">
        <v>1849</v>
      </c>
      <c r="G176" s="13"/>
      <c r="H176" s="222">
        <v>46.329999999999998</v>
      </c>
      <c r="I176" s="223"/>
      <c r="J176" s="13"/>
      <c r="K176" s="13"/>
      <c r="L176" s="218"/>
      <c r="M176" s="224"/>
      <c r="N176" s="225"/>
      <c r="O176" s="225"/>
      <c r="P176" s="225"/>
      <c r="Q176" s="225"/>
      <c r="R176" s="225"/>
      <c r="S176" s="225"/>
      <c r="T176" s="226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T176" s="220" t="s">
        <v>291</v>
      </c>
      <c r="AU176" s="220" t="s">
        <v>87</v>
      </c>
      <c r="AV176" s="13" t="s">
        <v>87</v>
      </c>
      <c r="AW176" s="13" t="s">
        <v>31</v>
      </c>
      <c r="AX176" s="13" t="s">
        <v>82</v>
      </c>
      <c r="AY176" s="220" t="s">
        <v>283</v>
      </c>
    </row>
    <row r="177" s="2" customFormat="1" ht="24.15" customHeight="1">
      <c r="A177" s="37"/>
      <c r="B177" s="168"/>
      <c r="C177" s="204" t="s">
        <v>341</v>
      </c>
      <c r="D177" s="204" t="s">
        <v>285</v>
      </c>
      <c r="E177" s="205" t="s">
        <v>1850</v>
      </c>
      <c r="F177" s="206" t="s">
        <v>1851</v>
      </c>
      <c r="G177" s="207" t="s">
        <v>288</v>
      </c>
      <c r="H177" s="208">
        <v>397.31799999999998</v>
      </c>
      <c r="I177" s="209"/>
      <c r="J177" s="210">
        <f>ROUND(I177*H177,2)</f>
        <v>0</v>
      </c>
      <c r="K177" s="211"/>
      <c r="L177" s="38"/>
      <c r="M177" s="212" t="s">
        <v>1</v>
      </c>
      <c r="N177" s="213" t="s">
        <v>41</v>
      </c>
      <c r="O177" s="81"/>
      <c r="P177" s="214">
        <f>O177*H177</f>
        <v>0</v>
      </c>
      <c r="Q177" s="214">
        <v>0.0023</v>
      </c>
      <c r="R177" s="214">
        <f>Q177*H177</f>
        <v>0.91383139999999996</v>
      </c>
      <c r="S177" s="214">
        <v>0</v>
      </c>
      <c r="T177" s="215">
        <f>S177*H177</f>
        <v>0</v>
      </c>
      <c r="U177" s="37"/>
      <c r="V177" s="37"/>
      <c r="W177" s="37"/>
      <c r="X177" s="37"/>
      <c r="Y177" s="37"/>
      <c r="Z177" s="37"/>
      <c r="AA177" s="37"/>
      <c r="AB177" s="37"/>
      <c r="AC177" s="37"/>
      <c r="AD177" s="37"/>
      <c r="AE177" s="37"/>
      <c r="AR177" s="216" t="s">
        <v>289</v>
      </c>
      <c r="AT177" s="216" t="s">
        <v>285</v>
      </c>
      <c r="AU177" s="216" t="s">
        <v>87</v>
      </c>
      <c r="AY177" s="18" t="s">
        <v>283</v>
      </c>
      <c r="BE177" s="217">
        <f>IF(N177="základná",J177,0)</f>
        <v>0</v>
      </c>
      <c r="BF177" s="217">
        <f>IF(N177="znížená",J177,0)</f>
        <v>0</v>
      </c>
      <c r="BG177" s="217">
        <f>IF(N177="zákl. prenesená",J177,0)</f>
        <v>0</v>
      </c>
      <c r="BH177" s="217">
        <f>IF(N177="zníž. prenesená",J177,0)</f>
        <v>0</v>
      </c>
      <c r="BI177" s="217">
        <f>IF(N177="nulová",J177,0)</f>
        <v>0</v>
      </c>
      <c r="BJ177" s="18" t="s">
        <v>87</v>
      </c>
      <c r="BK177" s="217">
        <f>ROUND(I177*H177,2)</f>
        <v>0</v>
      </c>
      <c r="BL177" s="18" t="s">
        <v>289</v>
      </c>
      <c r="BM177" s="216" t="s">
        <v>1852</v>
      </c>
    </row>
    <row r="178" s="13" customFormat="1">
      <c r="A178" s="13"/>
      <c r="B178" s="218"/>
      <c r="C178" s="13"/>
      <c r="D178" s="219" t="s">
        <v>291</v>
      </c>
      <c r="E178" s="220" t="s">
        <v>1</v>
      </c>
      <c r="F178" s="221" t="s">
        <v>1853</v>
      </c>
      <c r="G178" s="13"/>
      <c r="H178" s="222">
        <v>341.95800000000003</v>
      </c>
      <c r="I178" s="223"/>
      <c r="J178" s="13"/>
      <c r="K178" s="13"/>
      <c r="L178" s="218"/>
      <c r="M178" s="224"/>
      <c r="N178" s="225"/>
      <c r="O178" s="225"/>
      <c r="P178" s="225"/>
      <c r="Q178" s="225"/>
      <c r="R178" s="225"/>
      <c r="S178" s="225"/>
      <c r="T178" s="226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T178" s="220" t="s">
        <v>291</v>
      </c>
      <c r="AU178" s="220" t="s">
        <v>87</v>
      </c>
      <c r="AV178" s="13" t="s">
        <v>87</v>
      </c>
      <c r="AW178" s="13" t="s">
        <v>31</v>
      </c>
      <c r="AX178" s="13" t="s">
        <v>75</v>
      </c>
      <c r="AY178" s="220" t="s">
        <v>283</v>
      </c>
    </row>
    <row r="179" s="13" customFormat="1">
      <c r="A179" s="13"/>
      <c r="B179" s="218"/>
      <c r="C179" s="13"/>
      <c r="D179" s="219" t="s">
        <v>291</v>
      </c>
      <c r="E179" s="220" t="s">
        <v>1</v>
      </c>
      <c r="F179" s="221" t="s">
        <v>1854</v>
      </c>
      <c r="G179" s="13"/>
      <c r="H179" s="222">
        <v>55.359999999999999</v>
      </c>
      <c r="I179" s="223"/>
      <c r="J179" s="13"/>
      <c r="K179" s="13"/>
      <c r="L179" s="218"/>
      <c r="M179" s="224"/>
      <c r="N179" s="225"/>
      <c r="O179" s="225"/>
      <c r="P179" s="225"/>
      <c r="Q179" s="225"/>
      <c r="R179" s="225"/>
      <c r="S179" s="225"/>
      <c r="T179" s="226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T179" s="220" t="s">
        <v>291</v>
      </c>
      <c r="AU179" s="220" t="s">
        <v>87</v>
      </c>
      <c r="AV179" s="13" t="s">
        <v>87</v>
      </c>
      <c r="AW179" s="13" t="s">
        <v>31</v>
      </c>
      <c r="AX179" s="13" t="s">
        <v>75</v>
      </c>
      <c r="AY179" s="220" t="s">
        <v>283</v>
      </c>
    </row>
    <row r="180" s="14" customFormat="1">
      <c r="A180" s="14"/>
      <c r="B180" s="227"/>
      <c r="C180" s="14"/>
      <c r="D180" s="219" t="s">
        <v>291</v>
      </c>
      <c r="E180" s="228" t="s">
        <v>1</v>
      </c>
      <c r="F180" s="229" t="s">
        <v>293</v>
      </c>
      <c r="G180" s="14"/>
      <c r="H180" s="230">
        <v>397.31800000000004</v>
      </c>
      <c r="I180" s="231"/>
      <c r="J180" s="14"/>
      <c r="K180" s="14"/>
      <c r="L180" s="227"/>
      <c r="M180" s="232"/>
      <c r="N180" s="233"/>
      <c r="O180" s="233"/>
      <c r="P180" s="233"/>
      <c r="Q180" s="233"/>
      <c r="R180" s="233"/>
      <c r="S180" s="233"/>
      <c r="T180" s="23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T180" s="228" t="s">
        <v>291</v>
      </c>
      <c r="AU180" s="228" t="s">
        <v>87</v>
      </c>
      <c r="AV180" s="14" t="s">
        <v>289</v>
      </c>
      <c r="AW180" s="14" t="s">
        <v>31</v>
      </c>
      <c r="AX180" s="14" t="s">
        <v>82</v>
      </c>
      <c r="AY180" s="228" t="s">
        <v>283</v>
      </c>
    </row>
    <row r="181" s="2" customFormat="1" ht="24.15" customHeight="1">
      <c r="A181" s="37"/>
      <c r="B181" s="168"/>
      <c r="C181" s="204" t="s">
        <v>347</v>
      </c>
      <c r="D181" s="204" t="s">
        <v>285</v>
      </c>
      <c r="E181" s="205" t="s">
        <v>1855</v>
      </c>
      <c r="F181" s="206" t="s">
        <v>1856</v>
      </c>
      <c r="G181" s="207" t="s">
        <v>288</v>
      </c>
      <c r="H181" s="208">
        <v>397.31799999999998</v>
      </c>
      <c r="I181" s="209"/>
      <c r="J181" s="210">
        <f>ROUND(I181*H181,2)</f>
        <v>0</v>
      </c>
      <c r="K181" s="211"/>
      <c r="L181" s="38"/>
      <c r="M181" s="212" t="s">
        <v>1</v>
      </c>
      <c r="N181" s="213" t="s">
        <v>41</v>
      </c>
      <c r="O181" s="81"/>
      <c r="P181" s="214">
        <f>O181*H181</f>
        <v>0</v>
      </c>
      <c r="Q181" s="214">
        <v>0</v>
      </c>
      <c r="R181" s="214">
        <f>Q181*H181</f>
        <v>0</v>
      </c>
      <c r="S181" s="214">
        <v>0</v>
      </c>
      <c r="T181" s="215">
        <f>S181*H181</f>
        <v>0</v>
      </c>
      <c r="U181" s="37"/>
      <c r="V181" s="37"/>
      <c r="W181" s="37"/>
      <c r="X181" s="37"/>
      <c r="Y181" s="37"/>
      <c r="Z181" s="37"/>
      <c r="AA181" s="37"/>
      <c r="AB181" s="37"/>
      <c r="AC181" s="37"/>
      <c r="AD181" s="37"/>
      <c r="AE181" s="37"/>
      <c r="AR181" s="216" t="s">
        <v>289</v>
      </c>
      <c r="AT181" s="216" t="s">
        <v>285</v>
      </c>
      <c r="AU181" s="216" t="s">
        <v>87</v>
      </c>
      <c r="AY181" s="18" t="s">
        <v>283</v>
      </c>
      <c r="BE181" s="217">
        <f>IF(N181="základná",J181,0)</f>
        <v>0</v>
      </c>
      <c r="BF181" s="217">
        <f>IF(N181="znížená",J181,0)</f>
        <v>0</v>
      </c>
      <c r="BG181" s="217">
        <f>IF(N181="zákl. prenesená",J181,0)</f>
        <v>0</v>
      </c>
      <c r="BH181" s="217">
        <f>IF(N181="zníž. prenesená",J181,0)</f>
        <v>0</v>
      </c>
      <c r="BI181" s="217">
        <f>IF(N181="nulová",J181,0)</f>
        <v>0</v>
      </c>
      <c r="BJ181" s="18" t="s">
        <v>87</v>
      </c>
      <c r="BK181" s="217">
        <f>ROUND(I181*H181,2)</f>
        <v>0</v>
      </c>
      <c r="BL181" s="18" t="s">
        <v>289</v>
      </c>
      <c r="BM181" s="216" t="s">
        <v>1857</v>
      </c>
    </row>
    <row r="182" s="2" customFormat="1" ht="16.5" customHeight="1">
      <c r="A182" s="37"/>
      <c r="B182" s="168"/>
      <c r="C182" s="204" t="s">
        <v>352</v>
      </c>
      <c r="D182" s="204" t="s">
        <v>285</v>
      </c>
      <c r="E182" s="205" t="s">
        <v>1858</v>
      </c>
      <c r="F182" s="206" t="s">
        <v>1859</v>
      </c>
      <c r="G182" s="207" t="s">
        <v>344</v>
      </c>
      <c r="H182" s="208">
        <v>3.1360000000000001</v>
      </c>
      <c r="I182" s="209"/>
      <c r="J182" s="210">
        <f>ROUND(I182*H182,2)</f>
        <v>0</v>
      </c>
      <c r="K182" s="211"/>
      <c r="L182" s="38"/>
      <c r="M182" s="212" t="s">
        <v>1</v>
      </c>
      <c r="N182" s="213" t="s">
        <v>41</v>
      </c>
      <c r="O182" s="81"/>
      <c r="P182" s="214">
        <f>O182*H182</f>
        <v>0</v>
      </c>
      <c r="Q182" s="214">
        <v>1.01555</v>
      </c>
      <c r="R182" s="214">
        <f>Q182*H182</f>
        <v>3.1847648</v>
      </c>
      <c r="S182" s="214">
        <v>0</v>
      </c>
      <c r="T182" s="215">
        <f>S182*H182</f>
        <v>0</v>
      </c>
      <c r="U182" s="37"/>
      <c r="V182" s="37"/>
      <c r="W182" s="37"/>
      <c r="X182" s="37"/>
      <c r="Y182" s="37"/>
      <c r="Z182" s="37"/>
      <c r="AA182" s="37"/>
      <c r="AB182" s="37"/>
      <c r="AC182" s="37"/>
      <c r="AD182" s="37"/>
      <c r="AE182" s="37"/>
      <c r="AR182" s="216" t="s">
        <v>289</v>
      </c>
      <c r="AT182" s="216" t="s">
        <v>285</v>
      </c>
      <c r="AU182" s="216" t="s">
        <v>87</v>
      </c>
      <c r="AY182" s="18" t="s">
        <v>283</v>
      </c>
      <c r="BE182" s="217">
        <f>IF(N182="základná",J182,0)</f>
        <v>0</v>
      </c>
      <c r="BF182" s="217">
        <f>IF(N182="znížená",J182,0)</f>
        <v>0</v>
      </c>
      <c r="BG182" s="217">
        <f>IF(N182="zákl. prenesená",J182,0)</f>
        <v>0</v>
      </c>
      <c r="BH182" s="217">
        <f>IF(N182="zníž. prenesená",J182,0)</f>
        <v>0</v>
      </c>
      <c r="BI182" s="217">
        <f>IF(N182="nulová",J182,0)</f>
        <v>0</v>
      </c>
      <c r="BJ182" s="18" t="s">
        <v>87</v>
      </c>
      <c r="BK182" s="217">
        <f>ROUND(I182*H182,2)</f>
        <v>0</v>
      </c>
      <c r="BL182" s="18" t="s">
        <v>289</v>
      </c>
      <c r="BM182" s="216" t="s">
        <v>1860</v>
      </c>
    </row>
    <row r="183" s="13" customFormat="1">
      <c r="A183" s="13"/>
      <c r="B183" s="218"/>
      <c r="C183" s="13"/>
      <c r="D183" s="219" t="s">
        <v>291</v>
      </c>
      <c r="E183" s="220" t="s">
        <v>1</v>
      </c>
      <c r="F183" s="221" t="s">
        <v>1861</v>
      </c>
      <c r="G183" s="13"/>
      <c r="H183" s="222">
        <v>3.1360000000000001</v>
      </c>
      <c r="I183" s="223"/>
      <c r="J183" s="13"/>
      <c r="K183" s="13"/>
      <c r="L183" s="218"/>
      <c r="M183" s="224"/>
      <c r="N183" s="225"/>
      <c r="O183" s="225"/>
      <c r="P183" s="225"/>
      <c r="Q183" s="225"/>
      <c r="R183" s="225"/>
      <c r="S183" s="225"/>
      <c r="T183" s="226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T183" s="220" t="s">
        <v>291</v>
      </c>
      <c r="AU183" s="220" t="s">
        <v>87</v>
      </c>
      <c r="AV183" s="13" t="s">
        <v>87</v>
      </c>
      <c r="AW183" s="13" t="s">
        <v>31</v>
      </c>
      <c r="AX183" s="13" t="s">
        <v>82</v>
      </c>
      <c r="AY183" s="220" t="s">
        <v>283</v>
      </c>
    </row>
    <row r="184" s="2" customFormat="1" ht="16.5" customHeight="1">
      <c r="A184" s="37"/>
      <c r="B184" s="168"/>
      <c r="C184" s="204" t="s">
        <v>358</v>
      </c>
      <c r="D184" s="204" t="s">
        <v>285</v>
      </c>
      <c r="E184" s="205" t="s">
        <v>1862</v>
      </c>
      <c r="F184" s="206" t="s">
        <v>1863</v>
      </c>
      <c r="G184" s="207" t="s">
        <v>344</v>
      </c>
      <c r="H184" s="208">
        <v>2.169</v>
      </c>
      <c r="I184" s="209"/>
      <c r="J184" s="210">
        <f>ROUND(I184*H184,2)</f>
        <v>0</v>
      </c>
      <c r="K184" s="211"/>
      <c r="L184" s="38"/>
      <c r="M184" s="212" t="s">
        <v>1</v>
      </c>
      <c r="N184" s="213" t="s">
        <v>41</v>
      </c>
      <c r="O184" s="81"/>
      <c r="P184" s="214">
        <f>O184*H184</f>
        <v>0</v>
      </c>
      <c r="Q184" s="214">
        <v>1.20296</v>
      </c>
      <c r="R184" s="214">
        <f>Q184*H184</f>
        <v>2.60922024</v>
      </c>
      <c r="S184" s="214">
        <v>0</v>
      </c>
      <c r="T184" s="215">
        <f>S184*H184</f>
        <v>0</v>
      </c>
      <c r="U184" s="37"/>
      <c r="V184" s="37"/>
      <c r="W184" s="37"/>
      <c r="X184" s="37"/>
      <c r="Y184" s="37"/>
      <c r="Z184" s="37"/>
      <c r="AA184" s="37"/>
      <c r="AB184" s="37"/>
      <c r="AC184" s="37"/>
      <c r="AD184" s="37"/>
      <c r="AE184" s="37"/>
      <c r="AR184" s="216" t="s">
        <v>289</v>
      </c>
      <c r="AT184" s="216" t="s">
        <v>285</v>
      </c>
      <c r="AU184" s="216" t="s">
        <v>87</v>
      </c>
      <c r="AY184" s="18" t="s">
        <v>283</v>
      </c>
      <c r="BE184" s="217">
        <f>IF(N184="základná",J184,0)</f>
        <v>0</v>
      </c>
      <c r="BF184" s="217">
        <f>IF(N184="znížená",J184,0)</f>
        <v>0</v>
      </c>
      <c r="BG184" s="217">
        <f>IF(N184="zákl. prenesená",J184,0)</f>
        <v>0</v>
      </c>
      <c r="BH184" s="217">
        <f>IF(N184="zníž. prenesená",J184,0)</f>
        <v>0</v>
      </c>
      <c r="BI184" s="217">
        <f>IF(N184="nulová",J184,0)</f>
        <v>0</v>
      </c>
      <c r="BJ184" s="18" t="s">
        <v>87</v>
      </c>
      <c r="BK184" s="217">
        <f>ROUND(I184*H184,2)</f>
        <v>0</v>
      </c>
      <c r="BL184" s="18" t="s">
        <v>289</v>
      </c>
      <c r="BM184" s="216" t="s">
        <v>1864</v>
      </c>
    </row>
    <row r="185" s="13" customFormat="1">
      <c r="A185" s="13"/>
      <c r="B185" s="218"/>
      <c r="C185" s="13"/>
      <c r="D185" s="219" t="s">
        <v>291</v>
      </c>
      <c r="E185" s="220" t="s">
        <v>1</v>
      </c>
      <c r="F185" s="221" t="s">
        <v>1865</v>
      </c>
      <c r="G185" s="13"/>
      <c r="H185" s="222">
        <v>2.169</v>
      </c>
      <c r="I185" s="223"/>
      <c r="J185" s="13"/>
      <c r="K185" s="13"/>
      <c r="L185" s="218"/>
      <c r="M185" s="224"/>
      <c r="N185" s="225"/>
      <c r="O185" s="225"/>
      <c r="P185" s="225"/>
      <c r="Q185" s="225"/>
      <c r="R185" s="225"/>
      <c r="S185" s="225"/>
      <c r="T185" s="226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T185" s="220" t="s">
        <v>291</v>
      </c>
      <c r="AU185" s="220" t="s">
        <v>87</v>
      </c>
      <c r="AV185" s="13" t="s">
        <v>87</v>
      </c>
      <c r="AW185" s="13" t="s">
        <v>31</v>
      </c>
      <c r="AX185" s="13" t="s">
        <v>82</v>
      </c>
      <c r="AY185" s="220" t="s">
        <v>283</v>
      </c>
    </row>
    <row r="186" s="2" customFormat="1" ht="24.15" customHeight="1">
      <c r="A186" s="37"/>
      <c r="B186" s="168"/>
      <c r="C186" s="204" t="s">
        <v>364</v>
      </c>
      <c r="D186" s="204" t="s">
        <v>285</v>
      </c>
      <c r="E186" s="205" t="s">
        <v>1866</v>
      </c>
      <c r="F186" s="206" t="s">
        <v>1867</v>
      </c>
      <c r="G186" s="207" t="s">
        <v>296</v>
      </c>
      <c r="H186" s="208">
        <v>10.6</v>
      </c>
      <c r="I186" s="209"/>
      <c r="J186" s="210">
        <f>ROUND(I186*H186,2)</f>
        <v>0</v>
      </c>
      <c r="K186" s="211"/>
      <c r="L186" s="38"/>
      <c r="M186" s="212" t="s">
        <v>1</v>
      </c>
      <c r="N186" s="213" t="s">
        <v>41</v>
      </c>
      <c r="O186" s="81"/>
      <c r="P186" s="214">
        <f>O186*H186</f>
        <v>0</v>
      </c>
      <c r="Q186" s="214">
        <v>2.4022000000000001</v>
      </c>
      <c r="R186" s="214">
        <f>Q186*H186</f>
        <v>25.46332</v>
      </c>
      <c r="S186" s="214">
        <v>0</v>
      </c>
      <c r="T186" s="215">
        <f>S186*H186</f>
        <v>0</v>
      </c>
      <c r="U186" s="37"/>
      <c r="V186" s="37"/>
      <c r="W186" s="37"/>
      <c r="X186" s="37"/>
      <c r="Y186" s="37"/>
      <c r="Z186" s="37"/>
      <c r="AA186" s="37"/>
      <c r="AB186" s="37"/>
      <c r="AC186" s="37"/>
      <c r="AD186" s="37"/>
      <c r="AE186" s="37"/>
      <c r="AR186" s="216" t="s">
        <v>289</v>
      </c>
      <c r="AT186" s="216" t="s">
        <v>285</v>
      </c>
      <c r="AU186" s="216" t="s">
        <v>87</v>
      </c>
      <c r="AY186" s="18" t="s">
        <v>283</v>
      </c>
      <c r="BE186" s="217">
        <f>IF(N186="základná",J186,0)</f>
        <v>0</v>
      </c>
      <c r="BF186" s="217">
        <f>IF(N186="znížená",J186,0)</f>
        <v>0</v>
      </c>
      <c r="BG186" s="217">
        <f>IF(N186="zákl. prenesená",J186,0)</f>
        <v>0</v>
      </c>
      <c r="BH186" s="217">
        <f>IF(N186="zníž. prenesená",J186,0)</f>
        <v>0</v>
      </c>
      <c r="BI186" s="217">
        <f>IF(N186="nulová",J186,0)</f>
        <v>0</v>
      </c>
      <c r="BJ186" s="18" t="s">
        <v>87</v>
      </c>
      <c r="BK186" s="217">
        <f>ROUND(I186*H186,2)</f>
        <v>0</v>
      </c>
      <c r="BL186" s="18" t="s">
        <v>289</v>
      </c>
      <c r="BM186" s="216" t="s">
        <v>1868</v>
      </c>
    </row>
    <row r="187" s="13" customFormat="1">
      <c r="A187" s="13"/>
      <c r="B187" s="218"/>
      <c r="C187" s="13"/>
      <c r="D187" s="219" t="s">
        <v>291</v>
      </c>
      <c r="E187" s="220" t="s">
        <v>1</v>
      </c>
      <c r="F187" s="221" t="s">
        <v>1869</v>
      </c>
      <c r="G187" s="13"/>
      <c r="H187" s="222">
        <v>10.6</v>
      </c>
      <c r="I187" s="223"/>
      <c r="J187" s="13"/>
      <c r="K187" s="13"/>
      <c r="L187" s="218"/>
      <c r="M187" s="224"/>
      <c r="N187" s="225"/>
      <c r="O187" s="225"/>
      <c r="P187" s="225"/>
      <c r="Q187" s="225"/>
      <c r="R187" s="225"/>
      <c r="S187" s="225"/>
      <c r="T187" s="226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T187" s="220" t="s">
        <v>291</v>
      </c>
      <c r="AU187" s="220" t="s">
        <v>87</v>
      </c>
      <c r="AV187" s="13" t="s">
        <v>87</v>
      </c>
      <c r="AW187" s="13" t="s">
        <v>31</v>
      </c>
      <c r="AX187" s="13" t="s">
        <v>82</v>
      </c>
      <c r="AY187" s="220" t="s">
        <v>283</v>
      </c>
    </row>
    <row r="188" s="2" customFormat="1" ht="24.15" customHeight="1">
      <c r="A188" s="37"/>
      <c r="B188" s="168"/>
      <c r="C188" s="204" t="s">
        <v>370</v>
      </c>
      <c r="D188" s="204" t="s">
        <v>285</v>
      </c>
      <c r="E188" s="205" t="s">
        <v>1870</v>
      </c>
      <c r="F188" s="206" t="s">
        <v>1871</v>
      </c>
      <c r="G188" s="207" t="s">
        <v>288</v>
      </c>
      <c r="H188" s="208">
        <v>52.93</v>
      </c>
      <c r="I188" s="209"/>
      <c r="J188" s="210">
        <f>ROUND(I188*H188,2)</f>
        <v>0</v>
      </c>
      <c r="K188" s="211"/>
      <c r="L188" s="38"/>
      <c r="M188" s="212" t="s">
        <v>1</v>
      </c>
      <c r="N188" s="213" t="s">
        <v>41</v>
      </c>
      <c r="O188" s="81"/>
      <c r="P188" s="214">
        <f>O188*H188</f>
        <v>0</v>
      </c>
      <c r="Q188" s="214">
        <v>0.01223</v>
      </c>
      <c r="R188" s="214">
        <f>Q188*H188</f>
        <v>0.64733390000000002</v>
      </c>
      <c r="S188" s="214">
        <v>0</v>
      </c>
      <c r="T188" s="215">
        <f>S188*H188</f>
        <v>0</v>
      </c>
      <c r="U188" s="37"/>
      <c r="V188" s="37"/>
      <c r="W188" s="37"/>
      <c r="X188" s="37"/>
      <c r="Y188" s="37"/>
      <c r="Z188" s="37"/>
      <c r="AA188" s="37"/>
      <c r="AB188" s="37"/>
      <c r="AC188" s="37"/>
      <c r="AD188" s="37"/>
      <c r="AE188" s="37"/>
      <c r="AR188" s="216" t="s">
        <v>289</v>
      </c>
      <c r="AT188" s="216" t="s">
        <v>285</v>
      </c>
      <c r="AU188" s="216" t="s">
        <v>87</v>
      </c>
      <c r="AY188" s="18" t="s">
        <v>283</v>
      </c>
      <c r="BE188" s="217">
        <f>IF(N188="základná",J188,0)</f>
        <v>0</v>
      </c>
      <c r="BF188" s="217">
        <f>IF(N188="znížená",J188,0)</f>
        <v>0</v>
      </c>
      <c r="BG188" s="217">
        <f>IF(N188="zákl. prenesená",J188,0)</f>
        <v>0</v>
      </c>
      <c r="BH188" s="217">
        <f>IF(N188="zníž. prenesená",J188,0)</f>
        <v>0</v>
      </c>
      <c r="BI188" s="217">
        <f>IF(N188="nulová",J188,0)</f>
        <v>0</v>
      </c>
      <c r="BJ188" s="18" t="s">
        <v>87</v>
      </c>
      <c r="BK188" s="217">
        <f>ROUND(I188*H188,2)</f>
        <v>0</v>
      </c>
      <c r="BL188" s="18" t="s">
        <v>289</v>
      </c>
      <c r="BM188" s="216" t="s">
        <v>1872</v>
      </c>
    </row>
    <row r="189" s="13" customFormat="1">
      <c r="A189" s="13"/>
      <c r="B189" s="218"/>
      <c r="C189" s="13"/>
      <c r="D189" s="219" t="s">
        <v>291</v>
      </c>
      <c r="E189" s="220" t="s">
        <v>1</v>
      </c>
      <c r="F189" s="221" t="s">
        <v>1873</v>
      </c>
      <c r="G189" s="13"/>
      <c r="H189" s="222">
        <v>52.93</v>
      </c>
      <c r="I189" s="223"/>
      <c r="J189" s="13"/>
      <c r="K189" s="13"/>
      <c r="L189" s="218"/>
      <c r="M189" s="224"/>
      <c r="N189" s="225"/>
      <c r="O189" s="225"/>
      <c r="P189" s="225"/>
      <c r="Q189" s="225"/>
      <c r="R189" s="225"/>
      <c r="S189" s="225"/>
      <c r="T189" s="226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T189" s="220" t="s">
        <v>291</v>
      </c>
      <c r="AU189" s="220" t="s">
        <v>87</v>
      </c>
      <c r="AV189" s="13" t="s">
        <v>87</v>
      </c>
      <c r="AW189" s="13" t="s">
        <v>31</v>
      </c>
      <c r="AX189" s="13" t="s">
        <v>82</v>
      </c>
      <c r="AY189" s="220" t="s">
        <v>283</v>
      </c>
    </row>
    <row r="190" s="2" customFormat="1" ht="33" customHeight="1">
      <c r="A190" s="37"/>
      <c r="B190" s="168"/>
      <c r="C190" s="204" t="s">
        <v>376</v>
      </c>
      <c r="D190" s="204" t="s">
        <v>285</v>
      </c>
      <c r="E190" s="205" t="s">
        <v>1874</v>
      </c>
      <c r="F190" s="206" t="s">
        <v>1875</v>
      </c>
      <c r="G190" s="207" t="s">
        <v>288</v>
      </c>
      <c r="H190" s="208">
        <v>52.93</v>
      </c>
      <c r="I190" s="209"/>
      <c r="J190" s="210">
        <f>ROUND(I190*H190,2)</f>
        <v>0</v>
      </c>
      <c r="K190" s="211"/>
      <c r="L190" s="38"/>
      <c r="M190" s="212" t="s">
        <v>1</v>
      </c>
      <c r="N190" s="213" t="s">
        <v>41</v>
      </c>
      <c r="O190" s="81"/>
      <c r="P190" s="214">
        <f>O190*H190</f>
        <v>0</v>
      </c>
      <c r="Q190" s="214">
        <v>0</v>
      </c>
      <c r="R190" s="214">
        <f>Q190*H190</f>
        <v>0</v>
      </c>
      <c r="S190" s="214">
        <v>0</v>
      </c>
      <c r="T190" s="215">
        <f>S190*H190</f>
        <v>0</v>
      </c>
      <c r="U190" s="37"/>
      <c r="V190" s="37"/>
      <c r="W190" s="37"/>
      <c r="X190" s="37"/>
      <c r="Y190" s="37"/>
      <c r="Z190" s="37"/>
      <c r="AA190" s="37"/>
      <c r="AB190" s="37"/>
      <c r="AC190" s="37"/>
      <c r="AD190" s="37"/>
      <c r="AE190" s="37"/>
      <c r="AR190" s="216" t="s">
        <v>289</v>
      </c>
      <c r="AT190" s="216" t="s">
        <v>285</v>
      </c>
      <c r="AU190" s="216" t="s">
        <v>87</v>
      </c>
      <c r="AY190" s="18" t="s">
        <v>283</v>
      </c>
      <c r="BE190" s="217">
        <f>IF(N190="základná",J190,0)</f>
        <v>0</v>
      </c>
      <c r="BF190" s="217">
        <f>IF(N190="znížená",J190,0)</f>
        <v>0</v>
      </c>
      <c r="BG190" s="217">
        <f>IF(N190="zákl. prenesená",J190,0)</f>
        <v>0</v>
      </c>
      <c r="BH190" s="217">
        <f>IF(N190="zníž. prenesená",J190,0)</f>
        <v>0</v>
      </c>
      <c r="BI190" s="217">
        <f>IF(N190="nulová",J190,0)</f>
        <v>0</v>
      </c>
      <c r="BJ190" s="18" t="s">
        <v>87</v>
      </c>
      <c r="BK190" s="217">
        <f>ROUND(I190*H190,2)</f>
        <v>0</v>
      </c>
      <c r="BL190" s="18" t="s">
        <v>289</v>
      </c>
      <c r="BM190" s="216" t="s">
        <v>1876</v>
      </c>
    </row>
    <row r="191" s="2" customFormat="1" ht="16.5" customHeight="1">
      <c r="A191" s="37"/>
      <c r="B191" s="168"/>
      <c r="C191" s="204" t="s">
        <v>7</v>
      </c>
      <c r="D191" s="204" t="s">
        <v>285</v>
      </c>
      <c r="E191" s="205" t="s">
        <v>1877</v>
      </c>
      <c r="F191" s="206" t="s">
        <v>1878</v>
      </c>
      <c r="G191" s="207" t="s">
        <v>344</v>
      </c>
      <c r="H191" s="208">
        <v>0.76200000000000001</v>
      </c>
      <c r="I191" s="209"/>
      <c r="J191" s="210">
        <f>ROUND(I191*H191,2)</f>
        <v>0</v>
      </c>
      <c r="K191" s="211"/>
      <c r="L191" s="38"/>
      <c r="M191" s="212" t="s">
        <v>1</v>
      </c>
      <c r="N191" s="213" t="s">
        <v>41</v>
      </c>
      <c r="O191" s="81"/>
      <c r="P191" s="214">
        <f>O191*H191</f>
        <v>0</v>
      </c>
      <c r="Q191" s="214">
        <v>1.01288566</v>
      </c>
      <c r="R191" s="214">
        <f>Q191*H191</f>
        <v>0.77181887292000007</v>
      </c>
      <c r="S191" s="214">
        <v>0</v>
      </c>
      <c r="T191" s="215">
        <f>S191*H191</f>
        <v>0</v>
      </c>
      <c r="U191" s="37"/>
      <c r="V191" s="37"/>
      <c r="W191" s="37"/>
      <c r="X191" s="37"/>
      <c r="Y191" s="37"/>
      <c r="Z191" s="37"/>
      <c r="AA191" s="37"/>
      <c r="AB191" s="37"/>
      <c r="AC191" s="37"/>
      <c r="AD191" s="37"/>
      <c r="AE191" s="37"/>
      <c r="AR191" s="216" t="s">
        <v>289</v>
      </c>
      <c r="AT191" s="216" t="s">
        <v>285</v>
      </c>
      <c r="AU191" s="216" t="s">
        <v>87</v>
      </c>
      <c r="AY191" s="18" t="s">
        <v>283</v>
      </c>
      <c r="BE191" s="217">
        <f>IF(N191="základná",J191,0)</f>
        <v>0</v>
      </c>
      <c r="BF191" s="217">
        <f>IF(N191="znížená",J191,0)</f>
        <v>0</v>
      </c>
      <c r="BG191" s="217">
        <f>IF(N191="zákl. prenesená",J191,0)</f>
        <v>0</v>
      </c>
      <c r="BH191" s="217">
        <f>IF(N191="zníž. prenesená",J191,0)</f>
        <v>0</v>
      </c>
      <c r="BI191" s="217">
        <f>IF(N191="nulová",J191,0)</f>
        <v>0</v>
      </c>
      <c r="BJ191" s="18" t="s">
        <v>87</v>
      </c>
      <c r="BK191" s="217">
        <f>ROUND(I191*H191,2)</f>
        <v>0</v>
      </c>
      <c r="BL191" s="18" t="s">
        <v>289</v>
      </c>
      <c r="BM191" s="216" t="s">
        <v>1879</v>
      </c>
    </row>
    <row r="192" s="2" customFormat="1" ht="16.5" customHeight="1">
      <c r="A192" s="37"/>
      <c r="B192" s="168"/>
      <c r="C192" s="204" t="s">
        <v>386</v>
      </c>
      <c r="D192" s="204" t="s">
        <v>285</v>
      </c>
      <c r="E192" s="205" t="s">
        <v>1880</v>
      </c>
      <c r="F192" s="206" t="s">
        <v>1881</v>
      </c>
      <c r="G192" s="207" t="s">
        <v>296</v>
      </c>
      <c r="H192" s="208">
        <v>3.8610000000000002</v>
      </c>
      <c r="I192" s="209"/>
      <c r="J192" s="210">
        <f>ROUND(I192*H192,2)</f>
        <v>0</v>
      </c>
      <c r="K192" s="211"/>
      <c r="L192" s="38"/>
      <c r="M192" s="212" t="s">
        <v>1</v>
      </c>
      <c r="N192" s="213" t="s">
        <v>41</v>
      </c>
      <c r="O192" s="81"/>
      <c r="P192" s="214">
        <f>O192*H192</f>
        <v>0</v>
      </c>
      <c r="Q192" s="214">
        <v>2.4614099999999999</v>
      </c>
      <c r="R192" s="214">
        <f>Q192*H192</f>
        <v>9.5035040100000003</v>
      </c>
      <c r="S192" s="214">
        <v>0</v>
      </c>
      <c r="T192" s="215">
        <f>S192*H192</f>
        <v>0</v>
      </c>
      <c r="U192" s="37"/>
      <c r="V192" s="37"/>
      <c r="W192" s="37"/>
      <c r="X192" s="37"/>
      <c r="Y192" s="37"/>
      <c r="Z192" s="37"/>
      <c r="AA192" s="37"/>
      <c r="AB192" s="37"/>
      <c r="AC192" s="37"/>
      <c r="AD192" s="37"/>
      <c r="AE192" s="37"/>
      <c r="AR192" s="216" t="s">
        <v>289</v>
      </c>
      <c r="AT192" s="216" t="s">
        <v>285</v>
      </c>
      <c r="AU192" s="216" t="s">
        <v>87</v>
      </c>
      <c r="AY192" s="18" t="s">
        <v>283</v>
      </c>
      <c r="BE192" s="217">
        <f>IF(N192="základná",J192,0)</f>
        <v>0</v>
      </c>
      <c r="BF192" s="217">
        <f>IF(N192="znížená",J192,0)</f>
        <v>0</v>
      </c>
      <c r="BG192" s="217">
        <f>IF(N192="zákl. prenesená",J192,0)</f>
        <v>0</v>
      </c>
      <c r="BH192" s="217">
        <f>IF(N192="zníž. prenesená",J192,0)</f>
        <v>0</v>
      </c>
      <c r="BI192" s="217">
        <f>IF(N192="nulová",J192,0)</f>
        <v>0</v>
      </c>
      <c r="BJ192" s="18" t="s">
        <v>87</v>
      </c>
      <c r="BK192" s="217">
        <f>ROUND(I192*H192,2)</f>
        <v>0</v>
      </c>
      <c r="BL192" s="18" t="s">
        <v>289</v>
      </c>
      <c r="BM192" s="216" t="s">
        <v>1882</v>
      </c>
    </row>
    <row r="193" s="13" customFormat="1">
      <c r="A193" s="13"/>
      <c r="B193" s="218"/>
      <c r="C193" s="13"/>
      <c r="D193" s="219" t="s">
        <v>291</v>
      </c>
      <c r="E193" s="220" t="s">
        <v>1</v>
      </c>
      <c r="F193" s="221" t="s">
        <v>1883</v>
      </c>
      <c r="G193" s="13"/>
      <c r="H193" s="222">
        <v>3.8610000000000002</v>
      </c>
      <c r="I193" s="223"/>
      <c r="J193" s="13"/>
      <c r="K193" s="13"/>
      <c r="L193" s="218"/>
      <c r="M193" s="224"/>
      <c r="N193" s="225"/>
      <c r="O193" s="225"/>
      <c r="P193" s="225"/>
      <c r="Q193" s="225"/>
      <c r="R193" s="225"/>
      <c r="S193" s="225"/>
      <c r="T193" s="226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T193" s="220" t="s">
        <v>291</v>
      </c>
      <c r="AU193" s="220" t="s">
        <v>87</v>
      </c>
      <c r="AV193" s="13" t="s">
        <v>87</v>
      </c>
      <c r="AW193" s="13" t="s">
        <v>31</v>
      </c>
      <c r="AX193" s="13" t="s">
        <v>82</v>
      </c>
      <c r="AY193" s="220" t="s">
        <v>283</v>
      </c>
    </row>
    <row r="194" s="12" customFormat="1" ht="22.8" customHeight="1">
      <c r="A194" s="12"/>
      <c r="B194" s="191"/>
      <c r="C194" s="12"/>
      <c r="D194" s="192" t="s">
        <v>74</v>
      </c>
      <c r="E194" s="202" t="s">
        <v>289</v>
      </c>
      <c r="F194" s="202" t="s">
        <v>1884</v>
      </c>
      <c r="G194" s="12"/>
      <c r="H194" s="12"/>
      <c r="I194" s="194"/>
      <c r="J194" s="203">
        <f>BK194</f>
        <v>0</v>
      </c>
      <c r="K194" s="12"/>
      <c r="L194" s="191"/>
      <c r="M194" s="196"/>
      <c r="N194" s="197"/>
      <c r="O194" s="197"/>
      <c r="P194" s="198">
        <f>SUM(P195:P228)</f>
        <v>0</v>
      </c>
      <c r="Q194" s="197"/>
      <c r="R194" s="198">
        <f>SUM(R195:R228)</f>
        <v>540.69612101000007</v>
      </c>
      <c r="S194" s="197"/>
      <c r="T194" s="199">
        <f>SUM(T195:T228)</f>
        <v>0</v>
      </c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R194" s="192" t="s">
        <v>82</v>
      </c>
      <c r="AT194" s="200" t="s">
        <v>74</v>
      </c>
      <c r="AU194" s="200" t="s">
        <v>82</v>
      </c>
      <c r="AY194" s="192" t="s">
        <v>283</v>
      </c>
      <c r="BK194" s="201">
        <f>SUM(BK195:BK228)</f>
        <v>0</v>
      </c>
    </row>
    <row r="195" s="2" customFormat="1" ht="24.15" customHeight="1">
      <c r="A195" s="37"/>
      <c r="B195" s="168"/>
      <c r="C195" s="204" t="s">
        <v>395</v>
      </c>
      <c r="D195" s="204" t="s">
        <v>285</v>
      </c>
      <c r="E195" s="205" t="s">
        <v>1885</v>
      </c>
      <c r="F195" s="206" t="s">
        <v>1886</v>
      </c>
      <c r="G195" s="207" t="s">
        <v>296</v>
      </c>
      <c r="H195" s="208">
        <v>201.21000000000001</v>
      </c>
      <c r="I195" s="209"/>
      <c r="J195" s="210">
        <f>ROUND(I195*H195,2)</f>
        <v>0</v>
      </c>
      <c r="K195" s="211"/>
      <c r="L195" s="38"/>
      <c r="M195" s="212" t="s">
        <v>1</v>
      </c>
      <c r="N195" s="213" t="s">
        <v>41</v>
      </c>
      <c r="O195" s="81"/>
      <c r="P195" s="214">
        <f>O195*H195</f>
        <v>0</v>
      </c>
      <c r="Q195" s="214">
        <v>2.4018999999999999</v>
      </c>
      <c r="R195" s="214">
        <f>Q195*H195</f>
        <v>483.28629899999999</v>
      </c>
      <c r="S195" s="214">
        <v>0</v>
      </c>
      <c r="T195" s="215">
        <f>S195*H195</f>
        <v>0</v>
      </c>
      <c r="U195" s="37"/>
      <c r="V195" s="37"/>
      <c r="W195" s="37"/>
      <c r="X195" s="37"/>
      <c r="Y195" s="37"/>
      <c r="Z195" s="37"/>
      <c r="AA195" s="37"/>
      <c r="AB195" s="37"/>
      <c r="AC195" s="37"/>
      <c r="AD195" s="37"/>
      <c r="AE195" s="37"/>
      <c r="AR195" s="216" t="s">
        <v>289</v>
      </c>
      <c r="AT195" s="216" t="s">
        <v>285</v>
      </c>
      <c r="AU195" s="216" t="s">
        <v>87</v>
      </c>
      <c r="AY195" s="18" t="s">
        <v>283</v>
      </c>
      <c r="BE195" s="217">
        <f>IF(N195="základná",J195,0)</f>
        <v>0</v>
      </c>
      <c r="BF195" s="217">
        <f>IF(N195="znížená",J195,0)</f>
        <v>0</v>
      </c>
      <c r="BG195" s="217">
        <f>IF(N195="zákl. prenesená",J195,0)</f>
        <v>0</v>
      </c>
      <c r="BH195" s="217">
        <f>IF(N195="zníž. prenesená",J195,0)</f>
        <v>0</v>
      </c>
      <c r="BI195" s="217">
        <f>IF(N195="nulová",J195,0)</f>
        <v>0</v>
      </c>
      <c r="BJ195" s="18" t="s">
        <v>87</v>
      </c>
      <c r="BK195" s="217">
        <f>ROUND(I195*H195,2)</f>
        <v>0</v>
      </c>
      <c r="BL195" s="18" t="s">
        <v>289</v>
      </c>
      <c r="BM195" s="216" t="s">
        <v>1887</v>
      </c>
    </row>
    <row r="196" s="13" customFormat="1">
      <c r="A196" s="13"/>
      <c r="B196" s="218"/>
      <c r="C196" s="13"/>
      <c r="D196" s="219" t="s">
        <v>291</v>
      </c>
      <c r="E196" s="220" t="s">
        <v>1</v>
      </c>
      <c r="F196" s="221" t="s">
        <v>1888</v>
      </c>
      <c r="G196" s="13"/>
      <c r="H196" s="222">
        <v>66.810000000000002</v>
      </c>
      <c r="I196" s="223"/>
      <c r="J196" s="13"/>
      <c r="K196" s="13"/>
      <c r="L196" s="218"/>
      <c r="M196" s="224"/>
      <c r="N196" s="225"/>
      <c r="O196" s="225"/>
      <c r="P196" s="225"/>
      <c r="Q196" s="225"/>
      <c r="R196" s="225"/>
      <c r="S196" s="225"/>
      <c r="T196" s="226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T196" s="220" t="s">
        <v>291</v>
      </c>
      <c r="AU196" s="220" t="s">
        <v>87</v>
      </c>
      <c r="AV196" s="13" t="s">
        <v>87</v>
      </c>
      <c r="AW196" s="13" t="s">
        <v>31</v>
      </c>
      <c r="AX196" s="13" t="s">
        <v>75</v>
      </c>
      <c r="AY196" s="220" t="s">
        <v>283</v>
      </c>
    </row>
    <row r="197" s="13" customFormat="1">
      <c r="A197" s="13"/>
      <c r="B197" s="218"/>
      <c r="C197" s="13"/>
      <c r="D197" s="219" t="s">
        <v>291</v>
      </c>
      <c r="E197" s="220" t="s">
        <v>1</v>
      </c>
      <c r="F197" s="221" t="s">
        <v>1889</v>
      </c>
      <c r="G197" s="13"/>
      <c r="H197" s="222">
        <v>2</v>
      </c>
      <c r="I197" s="223"/>
      <c r="J197" s="13"/>
      <c r="K197" s="13"/>
      <c r="L197" s="218"/>
      <c r="M197" s="224"/>
      <c r="N197" s="225"/>
      <c r="O197" s="225"/>
      <c r="P197" s="225"/>
      <c r="Q197" s="225"/>
      <c r="R197" s="225"/>
      <c r="S197" s="225"/>
      <c r="T197" s="226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T197" s="220" t="s">
        <v>291</v>
      </c>
      <c r="AU197" s="220" t="s">
        <v>87</v>
      </c>
      <c r="AV197" s="13" t="s">
        <v>87</v>
      </c>
      <c r="AW197" s="13" t="s">
        <v>31</v>
      </c>
      <c r="AX197" s="13" t="s">
        <v>75</v>
      </c>
      <c r="AY197" s="220" t="s">
        <v>283</v>
      </c>
    </row>
    <row r="198" s="13" customFormat="1">
      <c r="A198" s="13"/>
      <c r="B198" s="218"/>
      <c r="C198" s="13"/>
      <c r="D198" s="219" t="s">
        <v>291</v>
      </c>
      <c r="E198" s="220" t="s">
        <v>1</v>
      </c>
      <c r="F198" s="221" t="s">
        <v>1890</v>
      </c>
      <c r="G198" s="13"/>
      <c r="H198" s="222">
        <v>132.40000000000001</v>
      </c>
      <c r="I198" s="223"/>
      <c r="J198" s="13"/>
      <c r="K198" s="13"/>
      <c r="L198" s="218"/>
      <c r="M198" s="224"/>
      <c r="N198" s="225"/>
      <c r="O198" s="225"/>
      <c r="P198" s="225"/>
      <c r="Q198" s="225"/>
      <c r="R198" s="225"/>
      <c r="S198" s="225"/>
      <c r="T198" s="226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T198" s="220" t="s">
        <v>291</v>
      </c>
      <c r="AU198" s="220" t="s">
        <v>87</v>
      </c>
      <c r="AV198" s="13" t="s">
        <v>87</v>
      </c>
      <c r="AW198" s="13" t="s">
        <v>31</v>
      </c>
      <c r="AX198" s="13" t="s">
        <v>75</v>
      </c>
      <c r="AY198" s="220" t="s">
        <v>283</v>
      </c>
    </row>
    <row r="199" s="14" customFormat="1">
      <c r="A199" s="14"/>
      <c r="B199" s="227"/>
      <c r="C199" s="14"/>
      <c r="D199" s="219" t="s">
        <v>291</v>
      </c>
      <c r="E199" s="228" t="s">
        <v>1</v>
      </c>
      <c r="F199" s="229" t="s">
        <v>293</v>
      </c>
      <c r="G199" s="14"/>
      <c r="H199" s="230">
        <v>201.21000000000001</v>
      </c>
      <c r="I199" s="231"/>
      <c r="J199" s="14"/>
      <c r="K199" s="14"/>
      <c r="L199" s="227"/>
      <c r="M199" s="232"/>
      <c r="N199" s="233"/>
      <c r="O199" s="233"/>
      <c r="P199" s="233"/>
      <c r="Q199" s="233"/>
      <c r="R199" s="233"/>
      <c r="S199" s="233"/>
      <c r="T199" s="23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T199" s="228" t="s">
        <v>291</v>
      </c>
      <c r="AU199" s="228" t="s">
        <v>87</v>
      </c>
      <c r="AV199" s="14" t="s">
        <v>289</v>
      </c>
      <c r="AW199" s="14" t="s">
        <v>31</v>
      </c>
      <c r="AX199" s="14" t="s">
        <v>82</v>
      </c>
      <c r="AY199" s="228" t="s">
        <v>283</v>
      </c>
    </row>
    <row r="200" s="2" customFormat="1" ht="16.5" customHeight="1">
      <c r="A200" s="37"/>
      <c r="B200" s="168"/>
      <c r="C200" s="204" t="s">
        <v>400</v>
      </c>
      <c r="D200" s="204" t="s">
        <v>285</v>
      </c>
      <c r="E200" s="205" t="s">
        <v>1891</v>
      </c>
      <c r="F200" s="206" t="s">
        <v>1892</v>
      </c>
      <c r="G200" s="207" t="s">
        <v>288</v>
      </c>
      <c r="H200" s="208">
        <v>765.33000000000004</v>
      </c>
      <c r="I200" s="209"/>
      <c r="J200" s="210">
        <f>ROUND(I200*H200,2)</f>
        <v>0</v>
      </c>
      <c r="K200" s="211"/>
      <c r="L200" s="38"/>
      <c r="M200" s="212" t="s">
        <v>1</v>
      </c>
      <c r="N200" s="213" t="s">
        <v>41</v>
      </c>
      <c r="O200" s="81"/>
      <c r="P200" s="214">
        <f>O200*H200</f>
        <v>0</v>
      </c>
      <c r="Q200" s="214">
        <v>0.0018600000000000001</v>
      </c>
      <c r="R200" s="214">
        <f>Q200*H200</f>
        <v>1.4235138000000001</v>
      </c>
      <c r="S200" s="214">
        <v>0</v>
      </c>
      <c r="T200" s="215">
        <f>S200*H200</f>
        <v>0</v>
      </c>
      <c r="U200" s="37"/>
      <c r="V200" s="37"/>
      <c r="W200" s="37"/>
      <c r="X200" s="37"/>
      <c r="Y200" s="37"/>
      <c r="Z200" s="37"/>
      <c r="AA200" s="37"/>
      <c r="AB200" s="37"/>
      <c r="AC200" s="37"/>
      <c r="AD200" s="37"/>
      <c r="AE200" s="37"/>
      <c r="AR200" s="216" t="s">
        <v>289</v>
      </c>
      <c r="AT200" s="216" t="s">
        <v>285</v>
      </c>
      <c r="AU200" s="216" t="s">
        <v>87</v>
      </c>
      <c r="AY200" s="18" t="s">
        <v>283</v>
      </c>
      <c r="BE200" s="217">
        <f>IF(N200="základná",J200,0)</f>
        <v>0</v>
      </c>
      <c r="BF200" s="217">
        <f>IF(N200="znížená",J200,0)</f>
        <v>0</v>
      </c>
      <c r="BG200" s="217">
        <f>IF(N200="zákl. prenesená",J200,0)</f>
        <v>0</v>
      </c>
      <c r="BH200" s="217">
        <f>IF(N200="zníž. prenesená",J200,0)</f>
        <v>0</v>
      </c>
      <c r="BI200" s="217">
        <f>IF(N200="nulová",J200,0)</f>
        <v>0</v>
      </c>
      <c r="BJ200" s="18" t="s">
        <v>87</v>
      </c>
      <c r="BK200" s="217">
        <f>ROUND(I200*H200,2)</f>
        <v>0</v>
      </c>
      <c r="BL200" s="18" t="s">
        <v>289</v>
      </c>
      <c r="BM200" s="216" t="s">
        <v>1893</v>
      </c>
    </row>
    <row r="201" s="13" customFormat="1">
      <c r="A201" s="13"/>
      <c r="B201" s="218"/>
      <c r="C201" s="13"/>
      <c r="D201" s="219" t="s">
        <v>291</v>
      </c>
      <c r="E201" s="220" t="s">
        <v>1</v>
      </c>
      <c r="F201" s="221" t="s">
        <v>1894</v>
      </c>
      <c r="G201" s="13"/>
      <c r="H201" s="222">
        <v>47.012999999999998</v>
      </c>
      <c r="I201" s="223"/>
      <c r="J201" s="13"/>
      <c r="K201" s="13"/>
      <c r="L201" s="218"/>
      <c r="M201" s="224"/>
      <c r="N201" s="225"/>
      <c r="O201" s="225"/>
      <c r="P201" s="225"/>
      <c r="Q201" s="225"/>
      <c r="R201" s="225"/>
      <c r="S201" s="225"/>
      <c r="T201" s="226"/>
      <c r="U201" s="13"/>
      <c r="V201" s="13"/>
      <c r="W201" s="13"/>
      <c r="X201" s="13"/>
      <c r="Y201" s="13"/>
      <c r="Z201" s="13"/>
      <c r="AA201" s="13"/>
      <c r="AB201" s="13"/>
      <c r="AC201" s="13"/>
      <c r="AD201" s="13"/>
      <c r="AE201" s="13"/>
      <c r="AT201" s="220" t="s">
        <v>291</v>
      </c>
      <c r="AU201" s="220" t="s">
        <v>87</v>
      </c>
      <c r="AV201" s="13" t="s">
        <v>87</v>
      </c>
      <c r="AW201" s="13" t="s">
        <v>31</v>
      </c>
      <c r="AX201" s="13" t="s">
        <v>75</v>
      </c>
      <c r="AY201" s="220" t="s">
        <v>283</v>
      </c>
    </row>
    <row r="202" s="13" customFormat="1">
      <c r="A202" s="13"/>
      <c r="B202" s="218"/>
      <c r="C202" s="13"/>
      <c r="D202" s="219" t="s">
        <v>291</v>
      </c>
      <c r="E202" s="220" t="s">
        <v>1</v>
      </c>
      <c r="F202" s="221" t="s">
        <v>1895</v>
      </c>
      <c r="G202" s="13"/>
      <c r="H202" s="222">
        <v>70.905000000000001</v>
      </c>
      <c r="I202" s="223"/>
      <c r="J202" s="13"/>
      <c r="K202" s="13"/>
      <c r="L202" s="218"/>
      <c r="M202" s="224"/>
      <c r="N202" s="225"/>
      <c r="O202" s="225"/>
      <c r="P202" s="225"/>
      <c r="Q202" s="225"/>
      <c r="R202" s="225"/>
      <c r="S202" s="225"/>
      <c r="T202" s="226"/>
      <c r="U202" s="13"/>
      <c r="V202" s="13"/>
      <c r="W202" s="13"/>
      <c r="X202" s="13"/>
      <c r="Y202" s="13"/>
      <c r="Z202" s="13"/>
      <c r="AA202" s="13"/>
      <c r="AB202" s="13"/>
      <c r="AC202" s="13"/>
      <c r="AD202" s="13"/>
      <c r="AE202" s="13"/>
      <c r="AT202" s="220" t="s">
        <v>291</v>
      </c>
      <c r="AU202" s="220" t="s">
        <v>87</v>
      </c>
      <c r="AV202" s="13" t="s">
        <v>87</v>
      </c>
      <c r="AW202" s="13" t="s">
        <v>31</v>
      </c>
      <c r="AX202" s="13" t="s">
        <v>75</v>
      </c>
      <c r="AY202" s="220" t="s">
        <v>283</v>
      </c>
    </row>
    <row r="203" s="13" customFormat="1">
      <c r="A203" s="13"/>
      <c r="B203" s="218"/>
      <c r="C203" s="13"/>
      <c r="D203" s="219" t="s">
        <v>291</v>
      </c>
      <c r="E203" s="220" t="s">
        <v>1</v>
      </c>
      <c r="F203" s="221" t="s">
        <v>1896</v>
      </c>
      <c r="G203" s="13"/>
      <c r="H203" s="222">
        <v>34.912999999999997</v>
      </c>
      <c r="I203" s="223"/>
      <c r="J203" s="13"/>
      <c r="K203" s="13"/>
      <c r="L203" s="218"/>
      <c r="M203" s="224"/>
      <c r="N203" s="225"/>
      <c r="O203" s="225"/>
      <c r="P203" s="225"/>
      <c r="Q203" s="225"/>
      <c r="R203" s="225"/>
      <c r="S203" s="225"/>
      <c r="T203" s="226"/>
      <c r="U203" s="13"/>
      <c r="V203" s="13"/>
      <c r="W203" s="13"/>
      <c r="X203" s="13"/>
      <c r="Y203" s="13"/>
      <c r="Z203" s="13"/>
      <c r="AA203" s="13"/>
      <c r="AB203" s="13"/>
      <c r="AC203" s="13"/>
      <c r="AD203" s="13"/>
      <c r="AE203" s="13"/>
      <c r="AT203" s="220" t="s">
        <v>291</v>
      </c>
      <c r="AU203" s="220" t="s">
        <v>87</v>
      </c>
      <c r="AV203" s="13" t="s">
        <v>87</v>
      </c>
      <c r="AW203" s="13" t="s">
        <v>31</v>
      </c>
      <c r="AX203" s="13" t="s">
        <v>75</v>
      </c>
      <c r="AY203" s="220" t="s">
        <v>283</v>
      </c>
    </row>
    <row r="204" s="13" customFormat="1">
      <c r="A204" s="13"/>
      <c r="B204" s="218"/>
      <c r="C204" s="13"/>
      <c r="D204" s="219" t="s">
        <v>291</v>
      </c>
      <c r="E204" s="220" t="s">
        <v>1</v>
      </c>
      <c r="F204" s="221" t="s">
        <v>1897</v>
      </c>
      <c r="G204" s="13"/>
      <c r="H204" s="222">
        <v>78.799000000000007</v>
      </c>
      <c r="I204" s="223"/>
      <c r="J204" s="13"/>
      <c r="K204" s="13"/>
      <c r="L204" s="218"/>
      <c r="M204" s="224"/>
      <c r="N204" s="225"/>
      <c r="O204" s="225"/>
      <c r="P204" s="225"/>
      <c r="Q204" s="225"/>
      <c r="R204" s="225"/>
      <c r="S204" s="225"/>
      <c r="T204" s="226"/>
      <c r="U204" s="13"/>
      <c r="V204" s="13"/>
      <c r="W204" s="13"/>
      <c r="X204" s="13"/>
      <c r="Y204" s="13"/>
      <c r="Z204" s="13"/>
      <c r="AA204" s="13"/>
      <c r="AB204" s="13"/>
      <c r="AC204" s="13"/>
      <c r="AD204" s="13"/>
      <c r="AE204" s="13"/>
      <c r="AT204" s="220" t="s">
        <v>291</v>
      </c>
      <c r="AU204" s="220" t="s">
        <v>87</v>
      </c>
      <c r="AV204" s="13" t="s">
        <v>87</v>
      </c>
      <c r="AW204" s="13" t="s">
        <v>31</v>
      </c>
      <c r="AX204" s="13" t="s">
        <v>75</v>
      </c>
      <c r="AY204" s="220" t="s">
        <v>283</v>
      </c>
    </row>
    <row r="205" s="13" customFormat="1">
      <c r="A205" s="13"/>
      <c r="B205" s="218"/>
      <c r="C205" s="13"/>
      <c r="D205" s="219" t="s">
        <v>291</v>
      </c>
      <c r="E205" s="220" t="s">
        <v>1</v>
      </c>
      <c r="F205" s="221" t="s">
        <v>1898</v>
      </c>
      <c r="G205" s="13"/>
      <c r="H205" s="222">
        <v>386.88</v>
      </c>
      <c r="I205" s="223"/>
      <c r="J205" s="13"/>
      <c r="K205" s="13"/>
      <c r="L205" s="218"/>
      <c r="M205" s="224"/>
      <c r="N205" s="225"/>
      <c r="O205" s="225"/>
      <c r="P205" s="225"/>
      <c r="Q205" s="225"/>
      <c r="R205" s="225"/>
      <c r="S205" s="225"/>
      <c r="T205" s="226"/>
      <c r="U205" s="13"/>
      <c r="V205" s="13"/>
      <c r="W205" s="13"/>
      <c r="X205" s="13"/>
      <c r="Y205" s="13"/>
      <c r="Z205" s="13"/>
      <c r="AA205" s="13"/>
      <c r="AB205" s="13"/>
      <c r="AC205" s="13"/>
      <c r="AD205" s="13"/>
      <c r="AE205" s="13"/>
      <c r="AT205" s="220" t="s">
        <v>291</v>
      </c>
      <c r="AU205" s="220" t="s">
        <v>87</v>
      </c>
      <c r="AV205" s="13" t="s">
        <v>87</v>
      </c>
      <c r="AW205" s="13" t="s">
        <v>31</v>
      </c>
      <c r="AX205" s="13" t="s">
        <v>75</v>
      </c>
      <c r="AY205" s="220" t="s">
        <v>283</v>
      </c>
    </row>
    <row r="206" s="13" customFormat="1">
      <c r="A206" s="13"/>
      <c r="B206" s="218"/>
      <c r="C206" s="13"/>
      <c r="D206" s="219" t="s">
        <v>291</v>
      </c>
      <c r="E206" s="220" t="s">
        <v>1</v>
      </c>
      <c r="F206" s="221" t="s">
        <v>1899</v>
      </c>
      <c r="G206" s="13"/>
      <c r="H206" s="222">
        <v>134.22</v>
      </c>
      <c r="I206" s="223"/>
      <c r="J206" s="13"/>
      <c r="K206" s="13"/>
      <c r="L206" s="218"/>
      <c r="M206" s="224"/>
      <c r="N206" s="225"/>
      <c r="O206" s="225"/>
      <c r="P206" s="225"/>
      <c r="Q206" s="225"/>
      <c r="R206" s="225"/>
      <c r="S206" s="225"/>
      <c r="T206" s="226"/>
      <c r="U206" s="13"/>
      <c r="V206" s="13"/>
      <c r="W206" s="13"/>
      <c r="X206" s="13"/>
      <c r="Y206" s="13"/>
      <c r="Z206" s="13"/>
      <c r="AA206" s="13"/>
      <c r="AB206" s="13"/>
      <c r="AC206" s="13"/>
      <c r="AD206" s="13"/>
      <c r="AE206" s="13"/>
      <c r="AT206" s="220" t="s">
        <v>291</v>
      </c>
      <c r="AU206" s="220" t="s">
        <v>87</v>
      </c>
      <c r="AV206" s="13" t="s">
        <v>87</v>
      </c>
      <c r="AW206" s="13" t="s">
        <v>31</v>
      </c>
      <c r="AX206" s="13" t="s">
        <v>75</v>
      </c>
      <c r="AY206" s="220" t="s">
        <v>283</v>
      </c>
    </row>
    <row r="207" s="13" customFormat="1">
      <c r="A207" s="13"/>
      <c r="B207" s="218"/>
      <c r="C207" s="13"/>
      <c r="D207" s="219" t="s">
        <v>291</v>
      </c>
      <c r="E207" s="220" t="s">
        <v>1</v>
      </c>
      <c r="F207" s="221" t="s">
        <v>1900</v>
      </c>
      <c r="G207" s="13"/>
      <c r="H207" s="222">
        <v>12.6</v>
      </c>
      <c r="I207" s="223"/>
      <c r="J207" s="13"/>
      <c r="K207" s="13"/>
      <c r="L207" s="218"/>
      <c r="M207" s="224"/>
      <c r="N207" s="225"/>
      <c r="O207" s="225"/>
      <c r="P207" s="225"/>
      <c r="Q207" s="225"/>
      <c r="R207" s="225"/>
      <c r="S207" s="225"/>
      <c r="T207" s="226"/>
      <c r="U207" s="13"/>
      <c r="V207" s="13"/>
      <c r="W207" s="13"/>
      <c r="X207" s="13"/>
      <c r="Y207" s="13"/>
      <c r="Z207" s="13"/>
      <c r="AA207" s="13"/>
      <c r="AB207" s="13"/>
      <c r="AC207" s="13"/>
      <c r="AD207" s="13"/>
      <c r="AE207" s="13"/>
      <c r="AT207" s="220" t="s">
        <v>291</v>
      </c>
      <c r="AU207" s="220" t="s">
        <v>87</v>
      </c>
      <c r="AV207" s="13" t="s">
        <v>87</v>
      </c>
      <c r="AW207" s="13" t="s">
        <v>31</v>
      </c>
      <c r="AX207" s="13" t="s">
        <v>75</v>
      </c>
      <c r="AY207" s="220" t="s">
        <v>283</v>
      </c>
    </row>
    <row r="208" s="14" customFormat="1">
      <c r="A208" s="14"/>
      <c r="B208" s="227"/>
      <c r="C208" s="14"/>
      <c r="D208" s="219" t="s">
        <v>291</v>
      </c>
      <c r="E208" s="228" t="s">
        <v>1</v>
      </c>
      <c r="F208" s="229" t="s">
        <v>293</v>
      </c>
      <c r="G208" s="14"/>
      <c r="H208" s="230">
        <v>765.33000000000004</v>
      </c>
      <c r="I208" s="231"/>
      <c r="J208" s="14"/>
      <c r="K208" s="14"/>
      <c r="L208" s="227"/>
      <c r="M208" s="232"/>
      <c r="N208" s="233"/>
      <c r="O208" s="233"/>
      <c r="P208" s="233"/>
      <c r="Q208" s="233"/>
      <c r="R208" s="233"/>
      <c r="S208" s="233"/>
      <c r="T208" s="234"/>
      <c r="U208" s="14"/>
      <c r="V208" s="14"/>
      <c r="W208" s="14"/>
      <c r="X208" s="14"/>
      <c r="Y208" s="14"/>
      <c r="Z208" s="14"/>
      <c r="AA208" s="14"/>
      <c r="AB208" s="14"/>
      <c r="AC208" s="14"/>
      <c r="AD208" s="14"/>
      <c r="AE208" s="14"/>
      <c r="AT208" s="228" t="s">
        <v>291</v>
      </c>
      <c r="AU208" s="228" t="s">
        <v>87</v>
      </c>
      <c r="AV208" s="14" t="s">
        <v>289</v>
      </c>
      <c r="AW208" s="14" t="s">
        <v>31</v>
      </c>
      <c r="AX208" s="14" t="s">
        <v>82</v>
      </c>
      <c r="AY208" s="228" t="s">
        <v>283</v>
      </c>
    </row>
    <row r="209" s="2" customFormat="1" ht="16.5" customHeight="1">
      <c r="A209" s="37"/>
      <c r="B209" s="168"/>
      <c r="C209" s="204" t="s">
        <v>408</v>
      </c>
      <c r="D209" s="204" t="s">
        <v>285</v>
      </c>
      <c r="E209" s="205" t="s">
        <v>1901</v>
      </c>
      <c r="F209" s="206" t="s">
        <v>1902</v>
      </c>
      <c r="G209" s="207" t="s">
        <v>288</v>
      </c>
      <c r="H209" s="208">
        <v>765.33000000000004</v>
      </c>
      <c r="I209" s="209"/>
      <c r="J209" s="210">
        <f>ROUND(I209*H209,2)</f>
        <v>0</v>
      </c>
      <c r="K209" s="211"/>
      <c r="L209" s="38"/>
      <c r="M209" s="212" t="s">
        <v>1</v>
      </c>
      <c r="N209" s="213" t="s">
        <v>41</v>
      </c>
      <c r="O209" s="81"/>
      <c r="P209" s="214">
        <f>O209*H209</f>
        <v>0</v>
      </c>
      <c r="Q209" s="214">
        <v>0</v>
      </c>
      <c r="R209" s="214">
        <f>Q209*H209</f>
        <v>0</v>
      </c>
      <c r="S209" s="214">
        <v>0</v>
      </c>
      <c r="T209" s="215">
        <f>S209*H209</f>
        <v>0</v>
      </c>
      <c r="U209" s="37"/>
      <c r="V209" s="37"/>
      <c r="W209" s="37"/>
      <c r="X209" s="37"/>
      <c r="Y209" s="37"/>
      <c r="Z209" s="37"/>
      <c r="AA209" s="37"/>
      <c r="AB209" s="37"/>
      <c r="AC209" s="37"/>
      <c r="AD209" s="37"/>
      <c r="AE209" s="37"/>
      <c r="AR209" s="216" t="s">
        <v>289</v>
      </c>
      <c r="AT209" s="216" t="s">
        <v>285</v>
      </c>
      <c r="AU209" s="216" t="s">
        <v>87</v>
      </c>
      <c r="AY209" s="18" t="s">
        <v>283</v>
      </c>
      <c r="BE209" s="217">
        <f>IF(N209="základná",J209,0)</f>
        <v>0</v>
      </c>
      <c r="BF209" s="217">
        <f>IF(N209="znížená",J209,0)</f>
        <v>0</v>
      </c>
      <c r="BG209" s="217">
        <f>IF(N209="zákl. prenesená",J209,0)</f>
        <v>0</v>
      </c>
      <c r="BH209" s="217">
        <f>IF(N209="zníž. prenesená",J209,0)</f>
        <v>0</v>
      </c>
      <c r="BI209" s="217">
        <f>IF(N209="nulová",J209,0)</f>
        <v>0</v>
      </c>
      <c r="BJ209" s="18" t="s">
        <v>87</v>
      </c>
      <c r="BK209" s="217">
        <f>ROUND(I209*H209,2)</f>
        <v>0</v>
      </c>
      <c r="BL209" s="18" t="s">
        <v>289</v>
      </c>
      <c r="BM209" s="216" t="s">
        <v>1903</v>
      </c>
    </row>
    <row r="210" s="2" customFormat="1" ht="24.15" customHeight="1">
      <c r="A210" s="37"/>
      <c r="B210" s="168"/>
      <c r="C210" s="204" t="s">
        <v>418</v>
      </c>
      <c r="D210" s="204" t="s">
        <v>285</v>
      </c>
      <c r="E210" s="205" t="s">
        <v>1904</v>
      </c>
      <c r="F210" s="206" t="s">
        <v>1905</v>
      </c>
      <c r="G210" s="207" t="s">
        <v>288</v>
      </c>
      <c r="H210" s="208">
        <v>521.10000000000002</v>
      </c>
      <c r="I210" s="209"/>
      <c r="J210" s="210">
        <f>ROUND(I210*H210,2)</f>
        <v>0</v>
      </c>
      <c r="K210" s="211"/>
      <c r="L210" s="38"/>
      <c r="M210" s="212" t="s">
        <v>1</v>
      </c>
      <c r="N210" s="213" t="s">
        <v>41</v>
      </c>
      <c r="O210" s="81"/>
      <c r="P210" s="214">
        <f>O210*H210</f>
        <v>0</v>
      </c>
      <c r="Q210" s="214">
        <v>0.0037525000000000002</v>
      </c>
      <c r="R210" s="214">
        <f>Q210*H210</f>
        <v>1.9554277500000001</v>
      </c>
      <c r="S210" s="214">
        <v>0</v>
      </c>
      <c r="T210" s="215">
        <f>S210*H210</f>
        <v>0</v>
      </c>
      <c r="U210" s="37"/>
      <c r="V210" s="37"/>
      <c r="W210" s="37"/>
      <c r="X210" s="37"/>
      <c r="Y210" s="37"/>
      <c r="Z210" s="37"/>
      <c r="AA210" s="37"/>
      <c r="AB210" s="37"/>
      <c r="AC210" s="37"/>
      <c r="AD210" s="37"/>
      <c r="AE210" s="37"/>
      <c r="AR210" s="216" t="s">
        <v>289</v>
      </c>
      <c r="AT210" s="216" t="s">
        <v>285</v>
      </c>
      <c r="AU210" s="216" t="s">
        <v>87</v>
      </c>
      <c r="AY210" s="18" t="s">
        <v>283</v>
      </c>
      <c r="BE210" s="217">
        <f>IF(N210="základná",J210,0)</f>
        <v>0</v>
      </c>
      <c r="BF210" s="217">
        <f>IF(N210="znížená",J210,0)</f>
        <v>0</v>
      </c>
      <c r="BG210" s="217">
        <f>IF(N210="zákl. prenesená",J210,0)</f>
        <v>0</v>
      </c>
      <c r="BH210" s="217">
        <f>IF(N210="zníž. prenesená",J210,0)</f>
        <v>0</v>
      </c>
      <c r="BI210" s="217">
        <f>IF(N210="nulová",J210,0)</f>
        <v>0</v>
      </c>
      <c r="BJ210" s="18" t="s">
        <v>87</v>
      </c>
      <c r="BK210" s="217">
        <f>ROUND(I210*H210,2)</f>
        <v>0</v>
      </c>
      <c r="BL210" s="18" t="s">
        <v>289</v>
      </c>
      <c r="BM210" s="216" t="s">
        <v>1906</v>
      </c>
    </row>
    <row r="211" s="13" customFormat="1">
      <c r="A211" s="13"/>
      <c r="B211" s="218"/>
      <c r="C211" s="13"/>
      <c r="D211" s="219" t="s">
        <v>291</v>
      </c>
      <c r="E211" s="220" t="s">
        <v>1</v>
      </c>
      <c r="F211" s="221" t="s">
        <v>1898</v>
      </c>
      <c r="G211" s="13"/>
      <c r="H211" s="222">
        <v>386.88</v>
      </c>
      <c r="I211" s="223"/>
      <c r="J211" s="13"/>
      <c r="K211" s="13"/>
      <c r="L211" s="218"/>
      <c r="M211" s="224"/>
      <c r="N211" s="225"/>
      <c r="O211" s="225"/>
      <c r="P211" s="225"/>
      <c r="Q211" s="225"/>
      <c r="R211" s="225"/>
      <c r="S211" s="225"/>
      <c r="T211" s="226"/>
      <c r="U211" s="13"/>
      <c r="V211" s="13"/>
      <c r="W211" s="13"/>
      <c r="X211" s="13"/>
      <c r="Y211" s="13"/>
      <c r="Z211" s="13"/>
      <c r="AA211" s="13"/>
      <c r="AB211" s="13"/>
      <c r="AC211" s="13"/>
      <c r="AD211" s="13"/>
      <c r="AE211" s="13"/>
      <c r="AT211" s="220" t="s">
        <v>291</v>
      </c>
      <c r="AU211" s="220" t="s">
        <v>87</v>
      </c>
      <c r="AV211" s="13" t="s">
        <v>87</v>
      </c>
      <c r="AW211" s="13" t="s">
        <v>31</v>
      </c>
      <c r="AX211" s="13" t="s">
        <v>75</v>
      </c>
      <c r="AY211" s="220" t="s">
        <v>283</v>
      </c>
    </row>
    <row r="212" s="13" customFormat="1">
      <c r="A212" s="13"/>
      <c r="B212" s="218"/>
      <c r="C212" s="13"/>
      <c r="D212" s="219" t="s">
        <v>291</v>
      </c>
      <c r="E212" s="220" t="s">
        <v>1</v>
      </c>
      <c r="F212" s="221" t="s">
        <v>1899</v>
      </c>
      <c r="G212" s="13"/>
      <c r="H212" s="222">
        <v>134.22</v>
      </c>
      <c r="I212" s="223"/>
      <c r="J212" s="13"/>
      <c r="K212" s="13"/>
      <c r="L212" s="218"/>
      <c r="M212" s="224"/>
      <c r="N212" s="225"/>
      <c r="O212" s="225"/>
      <c r="P212" s="225"/>
      <c r="Q212" s="225"/>
      <c r="R212" s="225"/>
      <c r="S212" s="225"/>
      <c r="T212" s="226"/>
      <c r="U212" s="13"/>
      <c r="V212" s="13"/>
      <c r="W212" s="13"/>
      <c r="X212" s="13"/>
      <c r="Y212" s="13"/>
      <c r="Z212" s="13"/>
      <c r="AA212" s="13"/>
      <c r="AB212" s="13"/>
      <c r="AC212" s="13"/>
      <c r="AD212" s="13"/>
      <c r="AE212" s="13"/>
      <c r="AT212" s="220" t="s">
        <v>291</v>
      </c>
      <c r="AU212" s="220" t="s">
        <v>87</v>
      </c>
      <c r="AV212" s="13" t="s">
        <v>87</v>
      </c>
      <c r="AW212" s="13" t="s">
        <v>31</v>
      </c>
      <c r="AX212" s="13" t="s">
        <v>75</v>
      </c>
      <c r="AY212" s="220" t="s">
        <v>283</v>
      </c>
    </row>
    <row r="213" s="14" customFormat="1">
      <c r="A213" s="14"/>
      <c r="B213" s="227"/>
      <c r="C213" s="14"/>
      <c r="D213" s="219" t="s">
        <v>291</v>
      </c>
      <c r="E213" s="228" t="s">
        <v>1</v>
      </c>
      <c r="F213" s="229" t="s">
        <v>293</v>
      </c>
      <c r="G213" s="14"/>
      <c r="H213" s="230">
        <v>521.10000000000002</v>
      </c>
      <c r="I213" s="231"/>
      <c r="J213" s="14"/>
      <c r="K213" s="14"/>
      <c r="L213" s="227"/>
      <c r="M213" s="232"/>
      <c r="N213" s="233"/>
      <c r="O213" s="233"/>
      <c r="P213" s="233"/>
      <c r="Q213" s="233"/>
      <c r="R213" s="233"/>
      <c r="S213" s="233"/>
      <c r="T213" s="234"/>
      <c r="U213" s="14"/>
      <c r="V213" s="14"/>
      <c r="W213" s="14"/>
      <c r="X213" s="14"/>
      <c r="Y213" s="14"/>
      <c r="Z213" s="14"/>
      <c r="AA213" s="14"/>
      <c r="AB213" s="14"/>
      <c r="AC213" s="14"/>
      <c r="AD213" s="14"/>
      <c r="AE213" s="14"/>
      <c r="AT213" s="228" t="s">
        <v>291</v>
      </c>
      <c r="AU213" s="228" t="s">
        <v>87</v>
      </c>
      <c r="AV213" s="14" t="s">
        <v>289</v>
      </c>
      <c r="AW213" s="14" t="s">
        <v>31</v>
      </c>
      <c r="AX213" s="14" t="s">
        <v>82</v>
      </c>
      <c r="AY213" s="228" t="s">
        <v>283</v>
      </c>
    </row>
    <row r="214" s="2" customFormat="1" ht="24.15" customHeight="1">
      <c r="A214" s="37"/>
      <c r="B214" s="168"/>
      <c r="C214" s="204" t="s">
        <v>428</v>
      </c>
      <c r="D214" s="204" t="s">
        <v>285</v>
      </c>
      <c r="E214" s="205" t="s">
        <v>1907</v>
      </c>
      <c r="F214" s="206" t="s">
        <v>1908</v>
      </c>
      <c r="G214" s="207" t="s">
        <v>288</v>
      </c>
      <c r="H214" s="208">
        <v>521.10000000000002</v>
      </c>
      <c r="I214" s="209"/>
      <c r="J214" s="210">
        <f>ROUND(I214*H214,2)</f>
        <v>0</v>
      </c>
      <c r="K214" s="211"/>
      <c r="L214" s="38"/>
      <c r="M214" s="212" t="s">
        <v>1</v>
      </c>
      <c r="N214" s="213" t="s">
        <v>41</v>
      </c>
      <c r="O214" s="81"/>
      <c r="P214" s="214">
        <f>O214*H214</f>
        <v>0</v>
      </c>
      <c r="Q214" s="214">
        <v>0</v>
      </c>
      <c r="R214" s="214">
        <f>Q214*H214</f>
        <v>0</v>
      </c>
      <c r="S214" s="214">
        <v>0</v>
      </c>
      <c r="T214" s="215">
        <f>S214*H214</f>
        <v>0</v>
      </c>
      <c r="U214" s="37"/>
      <c r="V214" s="37"/>
      <c r="W214" s="37"/>
      <c r="X214" s="37"/>
      <c r="Y214" s="37"/>
      <c r="Z214" s="37"/>
      <c r="AA214" s="37"/>
      <c r="AB214" s="37"/>
      <c r="AC214" s="37"/>
      <c r="AD214" s="37"/>
      <c r="AE214" s="37"/>
      <c r="AR214" s="216" t="s">
        <v>289</v>
      </c>
      <c r="AT214" s="216" t="s">
        <v>285</v>
      </c>
      <c r="AU214" s="216" t="s">
        <v>87</v>
      </c>
      <c r="AY214" s="18" t="s">
        <v>283</v>
      </c>
      <c r="BE214" s="217">
        <f>IF(N214="základná",J214,0)</f>
        <v>0</v>
      </c>
      <c r="BF214" s="217">
        <f>IF(N214="znížená",J214,0)</f>
        <v>0</v>
      </c>
      <c r="BG214" s="217">
        <f>IF(N214="zákl. prenesená",J214,0)</f>
        <v>0</v>
      </c>
      <c r="BH214" s="217">
        <f>IF(N214="zníž. prenesená",J214,0)</f>
        <v>0</v>
      </c>
      <c r="BI214" s="217">
        <f>IF(N214="nulová",J214,0)</f>
        <v>0</v>
      </c>
      <c r="BJ214" s="18" t="s">
        <v>87</v>
      </c>
      <c r="BK214" s="217">
        <f>ROUND(I214*H214,2)</f>
        <v>0</v>
      </c>
      <c r="BL214" s="18" t="s">
        <v>289</v>
      </c>
      <c r="BM214" s="216" t="s">
        <v>1909</v>
      </c>
    </row>
    <row r="215" s="2" customFormat="1" ht="37.8" customHeight="1">
      <c r="A215" s="37"/>
      <c r="B215" s="168"/>
      <c r="C215" s="204" t="s">
        <v>438</v>
      </c>
      <c r="D215" s="204" t="s">
        <v>285</v>
      </c>
      <c r="E215" s="205" t="s">
        <v>1910</v>
      </c>
      <c r="F215" s="206" t="s">
        <v>1911</v>
      </c>
      <c r="G215" s="207" t="s">
        <v>344</v>
      </c>
      <c r="H215" s="208">
        <v>21.134</v>
      </c>
      <c r="I215" s="209"/>
      <c r="J215" s="210">
        <f>ROUND(I215*H215,2)</f>
        <v>0</v>
      </c>
      <c r="K215" s="211"/>
      <c r="L215" s="38"/>
      <c r="M215" s="212" t="s">
        <v>1</v>
      </c>
      <c r="N215" s="213" t="s">
        <v>41</v>
      </c>
      <c r="O215" s="81"/>
      <c r="P215" s="214">
        <f>O215*H215</f>
        <v>0</v>
      </c>
      <c r="Q215" s="214">
        <v>1.0162800000000001</v>
      </c>
      <c r="R215" s="214">
        <f>Q215*H215</f>
        <v>21.478061520000001</v>
      </c>
      <c r="S215" s="214">
        <v>0</v>
      </c>
      <c r="T215" s="215">
        <f>S215*H215</f>
        <v>0</v>
      </c>
      <c r="U215" s="37"/>
      <c r="V215" s="37"/>
      <c r="W215" s="37"/>
      <c r="X215" s="37"/>
      <c r="Y215" s="37"/>
      <c r="Z215" s="37"/>
      <c r="AA215" s="37"/>
      <c r="AB215" s="37"/>
      <c r="AC215" s="37"/>
      <c r="AD215" s="37"/>
      <c r="AE215" s="37"/>
      <c r="AR215" s="216" t="s">
        <v>289</v>
      </c>
      <c r="AT215" s="216" t="s">
        <v>285</v>
      </c>
      <c r="AU215" s="216" t="s">
        <v>87</v>
      </c>
      <c r="AY215" s="18" t="s">
        <v>283</v>
      </c>
      <c r="BE215" s="217">
        <f>IF(N215="základná",J215,0)</f>
        <v>0</v>
      </c>
      <c r="BF215" s="217">
        <f>IF(N215="znížená",J215,0)</f>
        <v>0</v>
      </c>
      <c r="BG215" s="217">
        <f>IF(N215="zákl. prenesená",J215,0)</f>
        <v>0</v>
      </c>
      <c r="BH215" s="217">
        <f>IF(N215="zníž. prenesená",J215,0)</f>
        <v>0</v>
      </c>
      <c r="BI215" s="217">
        <f>IF(N215="nulová",J215,0)</f>
        <v>0</v>
      </c>
      <c r="BJ215" s="18" t="s">
        <v>87</v>
      </c>
      <c r="BK215" s="217">
        <f>ROUND(I215*H215,2)</f>
        <v>0</v>
      </c>
      <c r="BL215" s="18" t="s">
        <v>289</v>
      </c>
      <c r="BM215" s="216" t="s">
        <v>1912</v>
      </c>
    </row>
    <row r="216" s="13" customFormat="1">
      <c r="A216" s="13"/>
      <c r="B216" s="218"/>
      <c r="C216" s="13"/>
      <c r="D216" s="219" t="s">
        <v>291</v>
      </c>
      <c r="E216" s="220" t="s">
        <v>1</v>
      </c>
      <c r="F216" s="221" t="s">
        <v>1913</v>
      </c>
      <c r="G216" s="13"/>
      <c r="H216" s="222">
        <v>21.134</v>
      </c>
      <c r="I216" s="223"/>
      <c r="J216" s="13"/>
      <c r="K216" s="13"/>
      <c r="L216" s="218"/>
      <c r="M216" s="224"/>
      <c r="N216" s="225"/>
      <c r="O216" s="225"/>
      <c r="P216" s="225"/>
      <c r="Q216" s="225"/>
      <c r="R216" s="225"/>
      <c r="S216" s="225"/>
      <c r="T216" s="226"/>
      <c r="U216" s="13"/>
      <c r="V216" s="13"/>
      <c r="W216" s="13"/>
      <c r="X216" s="13"/>
      <c r="Y216" s="13"/>
      <c r="Z216" s="13"/>
      <c r="AA216" s="13"/>
      <c r="AB216" s="13"/>
      <c r="AC216" s="13"/>
      <c r="AD216" s="13"/>
      <c r="AE216" s="13"/>
      <c r="AT216" s="220" t="s">
        <v>291</v>
      </c>
      <c r="AU216" s="220" t="s">
        <v>87</v>
      </c>
      <c r="AV216" s="13" t="s">
        <v>87</v>
      </c>
      <c r="AW216" s="13" t="s">
        <v>31</v>
      </c>
      <c r="AX216" s="13" t="s">
        <v>82</v>
      </c>
      <c r="AY216" s="220" t="s">
        <v>283</v>
      </c>
    </row>
    <row r="217" s="2" customFormat="1" ht="37.8" customHeight="1">
      <c r="A217" s="37"/>
      <c r="B217" s="168"/>
      <c r="C217" s="204" t="s">
        <v>442</v>
      </c>
      <c r="D217" s="204" t="s">
        <v>285</v>
      </c>
      <c r="E217" s="205" t="s">
        <v>1914</v>
      </c>
      <c r="F217" s="206" t="s">
        <v>1915</v>
      </c>
      <c r="G217" s="207" t="s">
        <v>344</v>
      </c>
      <c r="H217" s="208">
        <v>15.769</v>
      </c>
      <c r="I217" s="209"/>
      <c r="J217" s="210">
        <f>ROUND(I217*H217,2)</f>
        <v>0</v>
      </c>
      <c r="K217" s="211"/>
      <c r="L217" s="38"/>
      <c r="M217" s="212" t="s">
        <v>1</v>
      </c>
      <c r="N217" s="213" t="s">
        <v>41</v>
      </c>
      <c r="O217" s="81"/>
      <c r="P217" s="214">
        <f>O217*H217</f>
        <v>0</v>
      </c>
      <c r="Q217" s="214">
        <v>1.20296</v>
      </c>
      <c r="R217" s="214">
        <f>Q217*H217</f>
        <v>18.969476240000002</v>
      </c>
      <c r="S217" s="214">
        <v>0</v>
      </c>
      <c r="T217" s="215">
        <f>S217*H217</f>
        <v>0</v>
      </c>
      <c r="U217" s="37"/>
      <c r="V217" s="37"/>
      <c r="W217" s="37"/>
      <c r="X217" s="37"/>
      <c r="Y217" s="37"/>
      <c r="Z217" s="37"/>
      <c r="AA217" s="37"/>
      <c r="AB217" s="37"/>
      <c r="AC217" s="37"/>
      <c r="AD217" s="37"/>
      <c r="AE217" s="37"/>
      <c r="AR217" s="216" t="s">
        <v>289</v>
      </c>
      <c r="AT217" s="216" t="s">
        <v>285</v>
      </c>
      <c r="AU217" s="216" t="s">
        <v>87</v>
      </c>
      <c r="AY217" s="18" t="s">
        <v>283</v>
      </c>
      <c r="BE217" s="217">
        <f>IF(N217="základná",J217,0)</f>
        <v>0</v>
      </c>
      <c r="BF217" s="217">
        <f>IF(N217="znížená",J217,0)</f>
        <v>0</v>
      </c>
      <c r="BG217" s="217">
        <f>IF(N217="zákl. prenesená",J217,0)</f>
        <v>0</v>
      </c>
      <c r="BH217" s="217">
        <f>IF(N217="zníž. prenesená",J217,0)</f>
        <v>0</v>
      </c>
      <c r="BI217" s="217">
        <f>IF(N217="nulová",J217,0)</f>
        <v>0</v>
      </c>
      <c r="BJ217" s="18" t="s">
        <v>87</v>
      </c>
      <c r="BK217" s="217">
        <f>ROUND(I217*H217,2)</f>
        <v>0</v>
      </c>
      <c r="BL217" s="18" t="s">
        <v>289</v>
      </c>
      <c r="BM217" s="216" t="s">
        <v>1916</v>
      </c>
    </row>
    <row r="218" s="13" customFormat="1">
      <c r="A218" s="13"/>
      <c r="B218" s="218"/>
      <c r="C218" s="13"/>
      <c r="D218" s="219" t="s">
        <v>291</v>
      </c>
      <c r="E218" s="220" t="s">
        <v>1</v>
      </c>
      <c r="F218" s="221" t="s">
        <v>1917</v>
      </c>
      <c r="G218" s="13"/>
      <c r="H218" s="222">
        <v>15.769</v>
      </c>
      <c r="I218" s="223"/>
      <c r="J218" s="13"/>
      <c r="K218" s="13"/>
      <c r="L218" s="218"/>
      <c r="M218" s="224"/>
      <c r="N218" s="225"/>
      <c r="O218" s="225"/>
      <c r="P218" s="225"/>
      <c r="Q218" s="225"/>
      <c r="R218" s="225"/>
      <c r="S218" s="225"/>
      <c r="T218" s="226"/>
      <c r="U218" s="13"/>
      <c r="V218" s="13"/>
      <c r="W218" s="13"/>
      <c r="X218" s="13"/>
      <c r="Y218" s="13"/>
      <c r="Z218" s="13"/>
      <c r="AA218" s="13"/>
      <c r="AB218" s="13"/>
      <c r="AC218" s="13"/>
      <c r="AD218" s="13"/>
      <c r="AE218" s="13"/>
      <c r="AT218" s="220" t="s">
        <v>291</v>
      </c>
      <c r="AU218" s="220" t="s">
        <v>87</v>
      </c>
      <c r="AV218" s="13" t="s">
        <v>87</v>
      </c>
      <c r="AW218" s="13" t="s">
        <v>31</v>
      </c>
      <c r="AX218" s="13" t="s">
        <v>82</v>
      </c>
      <c r="AY218" s="220" t="s">
        <v>283</v>
      </c>
    </row>
    <row r="219" s="2" customFormat="1" ht="21.75" customHeight="1">
      <c r="A219" s="37"/>
      <c r="B219" s="168"/>
      <c r="C219" s="204" t="s">
        <v>447</v>
      </c>
      <c r="D219" s="204" t="s">
        <v>285</v>
      </c>
      <c r="E219" s="205" t="s">
        <v>1918</v>
      </c>
      <c r="F219" s="206" t="s">
        <v>1919</v>
      </c>
      <c r="G219" s="207" t="s">
        <v>296</v>
      </c>
      <c r="H219" s="208">
        <v>5.4939999999999998</v>
      </c>
      <c r="I219" s="209"/>
      <c r="J219" s="210">
        <f>ROUND(I219*H219,2)</f>
        <v>0</v>
      </c>
      <c r="K219" s="211"/>
      <c r="L219" s="38"/>
      <c r="M219" s="212" t="s">
        <v>1</v>
      </c>
      <c r="N219" s="213" t="s">
        <v>41</v>
      </c>
      <c r="O219" s="81"/>
      <c r="P219" s="214">
        <f>O219*H219</f>
        <v>0</v>
      </c>
      <c r="Q219" s="214">
        <v>2.4157899999999999</v>
      </c>
      <c r="R219" s="214">
        <f>Q219*H219</f>
        <v>13.27235026</v>
      </c>
      <c r="S219" s="214">
        <v>0</v>
      </c>
      <c r="T219" s="215">
        <f>S219*H219</f>
        <v>0</v>
      </c>
      <c r="U219" s="37"/>
      <c r="V219" s="37"/>
      <c r="W219" s="37"/>
      <c r="X219" s="37"/>
      <c r="Y219" s="37"/>
      <c r="Z219" s="37"/>
      <c r="AA219" s="37"/>
      <c r="AB219" s="37"/>
      <c r="AC219" s="37"/>
      <c r="AD219" s="37"/>
      <c r="AE219" s="37"/>
      <c r="AR219" s="216" t="s">
        <v>289</v>
      </c>
      <c r="AT219" s="216" t="s">
        <v>285</v>
      </c>
      <c r="AU219" s="216" t="s">
        <v>87</v>
      </c>
      <c r="AY219" s="18" t="s">
        <v>283</v>
      </c>
      <c r="BE219" s="217">
        <f>IF(N219="základná",J219,0)</f>
        <v>0</v>
      </c>
      <c r="BF219" s="217">
        <f>IF(N219="znížená",J219,0)</f>
        <v>0</v>
      </c>
      <c r="BG219" s="217">
        <f>IF(N219="zákl. prenesená",J219,0)</f>
        <v>0</v>
      </c>
      <c r="BH219" s="217">
        <f>IF(N219="zníž. prenesená",J219,0)</f>
        <v>0</v>
      </c>
      <c r="BI219" s="217">
        <f>IF(N219="nulová",J219,0)</f>
        <v>0</v>
      </c>
      <c r="BJ219" s="18" t="s">
        <v>87</v>
      </c>
      <c r="BK219" s="217">
        <f>ROUND(I219*H219,2)</f>
        <v>0</v>
      </c>
      <c r="BL219" s="18" t="s">
        <v>289</v>
      </c>
      <c r="BM219" s="216" t="s">
        <v>1920</v>
      </c>
    </row>
    <row r="220" s="13" customFormat="1">
      <c r="A220" s="13"/>
      <c r="B220" s="218"/>
      <c r="C220" s="13"/>
      <c r="D220" s="219" t="s">
        <v>291</v>
      </c>
      <c r="E220" s="220" t="s">
        <v>1</v>
      </c>
      <c r="F220" s="221" t="s">
        <v>1921</v>
      </c>
      <c r="G220" s="13"/>
      <c r="H220" s="222">
        <v>1.5900000000000001</v>
      </c>
      <c r="I220" s="223"/>
      <c r="J220" s="13"/>
      <c r="K220" s="13"/>
      <c r="L220" s="218"/>
      <c r="M220" s="224"/>
      <c r="N220" s="225"/>
      <c r="O220" s="225"/>
      <c r="P220" s="225"/>
      <c r="Q220" s="225"/>
      <c r="R220" s="225"/>
      <c r="S220" s="225"/>
      <c r="T220" s="226"/>
      <c r="U220" s="13"/>
      <c r="V220" s="13"/>
      <c r="W220" s="13"/>
      <c r="X220" s="13"/>
      <c r="Y220" s="13"/>
      <c r="Z220" s="13"/>
      <c r="AA220" s="13"/>
      <c r="AB220" s="13"/>
      <c r="AC220" s="13"/>
      <c r="AD220" s="13"/>
      <c r="AE220" s="13"/>
      <c r="AT220" s="220" t="s">
        <v>291</v>
      </c>
      <c r="AU220" s="220" t="s">
        <v>87</v>
      </c>
      <c r="AV220" s="13" t="s">
        <v>87</v>
      </c>
      <c r="AW220" s="13" t="s">
        <v>31</v>
      </c>
      <c r="AX220" s="13" t="s">
        <v>75</v>
      </c>
      <c r="AY220" s="220" t="s">
        <v>283</v>
      </c>
    </row>
    <row r="221" s="15" customFormat="1">
      <c r="A221" s="15"/>
      <c r="B221" s="235"/>
      <c r="C221" s="15"/>
      <c r="D221" s="219" t="s">
        <v>291</v>
      </c>
      <c r="E221" s="236" t="s">
        <v>1</v>
      </c>
      <c r="F221" s="237" t="s">
        <v>1922</v>
      </c>
      <c r="G221" s="15"/>
      <c r="H221" s="236" t="s">
        <v>1</v>
      </c>
      <c r="I221" s="238"/>
      <c r="J221" s="15"/>
      <c r="K221" s="15"/>
      <c r="L221" s="235"/>
      <c r="M221" s="239"/>
      <c r="N221" s="240"/>
      <c r="O221" s="240"/>
      <c r="P221" s="240"/>
      <c r="Q221" s="240"/>
      <c r="R221" s="240"/>
      <c r="S221" s="240"/>
      <c r="T221" s="241"/>
      <c r="U221" s="15"/>
      <c r="V221" s="15"/>
      <c r="W221" s="15"/>
      <c r="X221" s="15"/>
      <c r="Y221" s="15"/>
      <c r="Z221" s="15"/>
      <c r="AA221" s="15"/>
      <c r="AB221" s="15"/>
      <c r="AC221" s="15"/>
      <c r="AD221" s="15"/>
      <c r="AE221" s="15"/>
      <c r="AT221" s="236" t="s">
        <v>291</v>
      </c>
      <c r="AU221" s="236" t="s">
        <v>87</v>
      </c>
      <c r="AV221" s="15" t="s">
        <v>82</v>
      </c>
      <c r="AW221" s="15" t="s">
        <v>31</v>
      </c>
      <c r="AX221" s="15" t="s">
        <v>75</v>
      </c>
      <c r="AY221" s="236" t="s">
        <v>283</v>
      </c>
    </row>
    <row r="222" s="13" customFormat="1">
      <c r="A222" s="13"/>
      <c r="B222" s="218"/>
      <c r="C222" s="13"/>
      <c r="D222" s="219" t="s">
        <v>291</v>
      </c>
      <c r="E222" s="220" t="s">
        <v>1</v>
      </c>
      <c r="F222" s="221" t="s">
        <v>1923</v>
      </c>
      <c r="G222" s="13"/>
      <c r="H222" s="222">
        <v>3.9039999999999999</v>
      </c>
      <c r="I222" s="223"/>
      <c r="J222" s="13"/>
      <c r="K222" s="13"/>
      <c r="L222" s="218"/>
      <c r="M222" s="224"/>
      <c r="N222" s="225"/>
      <c r="O222" s="225"/>
      <c r="P222" s="225"/>
      <c r="Q222" s="225"/>
      <c r="R222" s="225"/>
      <c r="S222" s="225"/>
      <c r="T222" s="226"/>
      <c r="U222" s="13"/>
      <c r="V222" s="13"/>
      <c r="W222" s="13"/>
      <c r="X222" s="13"/>
      <c r="Y222" s="13"/>
      <c r="Z222" s="13"/>
      <c r="AA222" s="13"/>
      <c r="AB222" s="13"/>
      <c r="AC222" s="13"/>
      <c r="AD222" s="13"/>
      <c r="AE222" s="13"/>
      <c r="AT222" s="220" t="s">
        <v>291</v>
      </c>
      <c r="AU222" s="220" t="s">
        <v>87</v>
      </c>
      <c r="AV222" s="13" t="s">
        <v>87</v>
      </c>
      <c r="AW222" s="13" t="s">
        <v>31</v>
      </c>
      <c r="AX222" s="13" t="s">
        <v>75</v>
      </c>
      <c r="AY222" s="220" t="s">
        <v>283</v>
      </c>
    </row>
    <row r="223" s="14" customFormat="1">
      <c r="A223" s="14"/>
      <c r="B223" s="227"/>
      <c r="C223" s="14"/>
      <c r="D223" s="219" t="s">
        <v>291</v>
      </c>
      <c r="E223" s="228" t="s">
        <v>1</v>
      </c>
      <c r="F223" s="229" t="s">
        <v>293</v>
      </c>
      <c r="G223" s="14"/>
      <c r="H223" s="230">
        <v>5.4939999999999998</v>
      </c>
      <c r="I223" s="231"/>
      <c r="J223" s="14"/>
      <c r="K223" s="14"/>
      <c r="L223" s="227"/>
      <c r="M223" s="232"/>
      <c r="N223" s="233"/>
      <c r="O223" s="233"/>
      <c r="P223" s="233"/>
      <c r="Q223" s="233"/>
      <c r="R223" s="233"/>
      <c r="S223" s="233"/>
      <c r="T223" s="234"/>
      <c r="U223" s="14"/>
      <c r="V223" s="14"/>
      <c r="W223" s="14"/>
      <c r="X223" s="14"/>
      <c r="Y223" s="14"/>
      <c r="Z223" s="14"/>
      <c r="AA223" s="14"/>
      <c r="AB223" s="14"/>
      <c r="AC223" s="14"/>
      <c r="AD223" s="14"/>
      <c r="AE223" s="14"/>
      <c r="AT223" s="228" t="s">
        <v>291</v>
      </c>
      <c r="AU223" s="228" t="s">
        <v>87</v>
      </c>
      <c r="AV223" s="14" t="s">
        <v>289</v>
      </c>
      <c r="AW223" s="14" t="s">
        <v>31</v>
      </c>
      <c r="AX223" s="14" t="s">
        <v>82</v>
      </c>
      <c r="AY223" s="228" t="s">
        <v>283</v>
      </c>
    </row>
    <row r="224" s="2" customFormat="1" ht="24.15" customHeight="1">
      <c r="A224" s="37"/>
      <c r="B224" s="168"/>
      <c r="C224" s="204" t="s">
        <v>464</v>
      </c>
      <c r="D224" s="204" t="s">
        <v>285</v>
      </c>
      <c r="E224" s="205" t="s">
        <v>1924</v>
      </c>
      <c r="F224" s="206" t="s">
        <v>1925</v>
      </c>
      <c r="G224" s="207" t="s">
        <v>344</v>
      </c>
      <c r="H224" s="208">
        <v>0.124</v>
      </c>
      <c r="I224" s="209"/>
      <c r="J224" s="210">
        <f>ROUND(I224*H224,2)</f>
        <v>0</v>
      </c>
      <c r="K224" s="211"/>
      <c r="L224" s="38"/>
      <c r="M224" s="212" t="s">
        <v>1</v>
      </c>
      <c r="N224" s="213" t="s">
        <v>41</v>
      </c>
      <c r="O224" s="81"/>
      <c r="P224" s="214">
        <f>O224*H224</f>
        <v>0</v>
      </c>
      <c r="Q224" s="214">
        <v>1.01657</v>
      </c>
      <c r="R224" s="214">
        <f>Q224*H224</f>
        <v>0.12605468</v>
      </c>
      <c r="S224" s="214">
        <v>0</v>
      </c>
      <c r="T224" s="215">
        <f>S224*H224</f>
        <v>0</v>
      </c>
      <c r="U224" s="37"/>
      <c r="V224" s="37"/>
      <c r="W224" s="37"/>
      <c r="X224" s="37"/>
      <c r="Y224" s="37"/>
      <c r="Z224" s="37"/>
      <c r="AA224" s="37"/>
      <c r="AB224" s="37"/>
      <c r="AC224" s="37"/>
      <c r="AD224" s="37"/>
      <c r="AE224" s="37"/>
      <c r="AR224" s="216" t="s">
        <v>289</v>
      </c>
      <c r="AT224" s="216" t="s">
        <v>285</v>
      </c>
      <c r="AU224" s="216" t="s">
        <v>87</v>
      </c>
      <c r="AY224" s="18" t="s">
        <v>283</v>
      </c>
      <c r="BE224" s="217">
        <f>IF(N224="základná",J224,0)</f>
        <v>0</v>
      </c>
      <c r="BF224" s="217">
        <f>IF(N224="znížená",J224,0)</f>
        <v>0</v>
      </c>
      <c r="BG224" s="217">
        <f>IF(N224="zákl. prenesená",J224,0)</f>
        <v>0</v>
      </c>
      <c r="BH224" s="217">
        <f>IF(N224="zníž. prenesená",J224,0)</f>
        <v>0</v>
      </c>
      <c r="BI224" s="217">
        <f>IF(N224="nulová",J224,0)</f>
        <v>0</v>
      </c>
      <c r="BJ224" s="18" t="s">
        <v>87</v>
      </c>
      <c r="BK224" s="217">
        <f>ROUND(I224*H224,2)</f>
        <v>0</v>
      </c>
      <c r="BL224" s="18" t="s">
        <v>289</v>
      </c>
      <c r="BM224" s="216" t="s">
        <v>1926</v>
      </c>
    </row>
    <row r="225" s="13" customFormat="1">
      <c r="A225" s="13"/>
      <c r="B225" s="218"/>
      <c r="C225" s="13"/>
      <c r="D225" s="219" t="s">
        <v>291</v>
      </c>
      <c r="E225" s="220" t="s">
        <v>1</v>
      </c>
      <c r="F225" s="221" t="s">
        <v>1927</v>
      </c>
      <c r="G225" s="13"/>
      <c r="H225" s="222">
        <v>0.124</v>
      </c>
      <c r="I225" s="223"/>
      <c r="J225" s="13"/>
      <c r="K225" s="13"/>
      <c r="L225" s="218"/>
      <c r="M225" s="224"/>
      <c r="N225" s="225"/>
      <c r="O225" s="225"/>
      <c r="P225" s="225"/>
      <c r="Q225" s="225"/>
      <c r="R225" s="225"/>
      <c r="S225" s="225"/>
      <c r="T225" s="226"/>
      <c r="U225" s="13"/>
      <c r="V225" s="13"/>
      <c r="W225" s="13"/>
      <c r="X225" s="13"/>
      <c r="Y225" s="13"/>
      <c r="Z225" s="13"/>
      <c r="AA225" s="13"/>
      <c r="AB225" s="13"/>
      <c r="AC225" s="13"/>
      <c r="AD225" s="13"/>
      <c r="AE225" s="13"/>
      <c r="AT225" s="220" t="s">
        <v>291</v>
      </c>
      <c r="AU225" s="220" t="s">
        <v>87</v>
      </c>
      <c r="AV225" s="13" t="s">
        <v>87</v>
      </c>
      <c r="AW225" s="13" t="s">
        <v>31</v>
      </c>
      <c r="AX225" s="13" t="s">
        <v>82</v>
      </c>
      <c r="AY225" s="220" t="s">
        <v>283</v>
      </c>
    </row>
    <row r="226" s="2" customFormat="1" ht="33" customHeight="1">
      <c r="A226" s="37"/>
      <c r="B226" s="168"/>
      <c r="C226" s="204" t="s">
        <v>469</v>
      </c>
      <c r="D226" s="204" t="s">
        <v>285</v>
      </c>
      <c r="E226" s="205" t="s">
        <v>1928</v>
      </c>
      <c r="F226" s="206" t="s">
        <v>1929</v>
      </c>
      <c r="G226" s="207" t="s">
        <v>288</v>
      </c>
      <c r="H226" s="208">
        <v>23.588999999999999</v>
      </c>
      <c r="I226" s="209"/>
      <c r="J226" s="210">
        <f>ROUND(I226*H226,2)</f>
        <v>0</v>
      </c>
      <c r="K226" s="211"/>
      <c r="L226" s="38"/>
      <c r="M226" s="212" t="s">
        <v>1</v>
      </c>
      <c r="N226" s="213" t="s">
        <v>41</v>
      </c>
      <c r="O226" s="81"/>
      <c r="P226" s="214">
        <f>O226*H226</f>
        <v>0</v>
      </c>
      <c r="Q226" s="214">
        <v>0.0078399999999999997</v>
      </c>
      <c r="R226" s="214">
        <f>Q226*H226</f>
        <v>0.18493775999999998</v>
      </c>
      <c r="S226" s="214">
        <v>0</v>
      </c>
      <c r="T226" s="215">
        <f>S226*H226</f>
        <v>0</v>
      </c>
      <c r="U226" s="37"/>
      <c r="V226" s="37"/>
      <c r="W226" s="37"/>
      <c r="X226" s="37"/>
      <c r="Y226" s="37"/>
      <c r="Z226" s="37"/>
      <c r="AA226" s="37"/>
      <c r="AB226" s="37"/>
      <c r="AC226" s="37"/>
      <c r="AD226" s="37"/>
      <c r="AE226" s="37"/>
      <c r="AR226" s="216" t="s">
        <v>289</v>
      </c>
      <c r="AT226" s="216" t="s">
        <v>285</v>
      </c>
      <c r="AU226" s="216" t="s">
        <v>87</v>
      </c>
      <c r="AY226" s="18" t="s">
        <v>283</v>
      </c>
      <c r="BE226" s="217">
        <f>IF(N226="základná",J226,0)</f>
        <v>0</v>
      </c>
      <c r="BF226" s="217">
        <f>IF(N226="znížená",J226,0)</f>
        <v>0</v>
      </c>
      <c r="BG226" s="217">
        <f>IF(N226="zákl. prenesená",J226,0)</f>
        <v>0</v>
      </c>
      <c r="BH226" s="217">
        <f>IF(N226="zníž. prenesená",J226,0)</f>
        <v>0</v>
      </c>
      <c r="BI226" s="217">
        <f>IF(N226="nulová",J226,0)</f>
        <v>0</v>
      </c>
      <c r="BJ226" s="18" t="s">
        <v>87</v>
      </c>
      <c r="BK226" s="217">
        <f>ROUND(I226*H226,2)</f>
        <v>0</v>
      </c>
      <c r="BL226" s="18" t="s">
        <v>289</v>
      </c>
      <c r="BM226" s="216" t="s">
        <v>1930</v>
      </c>
    </row>
    <row r="227" s="13" customFormat="1">
      <c r="A227" s="13"/>
      <c r="B227" s="218"/>
      <c r="C227" s="13"/>
      <c r="D227" s="219" t="s">
        <v>291</v>
      </c>
      <c r="E227" s="220" t="s">
        <v>1</v>
      </c>
      <c r="F227" s="221" t="s">
        <v>1931</v>
      </c>
      <c r="G227" s="13"/>
      <c r="H227" s="222">
        <v>23.588999999999999</v>
      </c>
      <c r="I227" s="223"/>
      <c r="J227" s="13"/>
      <c r="K227" s="13"/>
      <c r="L227" s="218"/>
      <c r="M227" s="224"/>
      <c r="N227" s="225"/>
      <c r="O227" s="225"/>
      <c r="P227" s="225"/>
      <c r="Q227" s="225"/>
      <c r="R227" s="225"/>
      <c r="S227" s="225"/>
      <c r="T227" s="226"/>
      <c r="U227" s="13"/>
      <c r="V227" s="13"/>
      <c r="W227" s="13"/>
      <c r="X227" s="13"/>
      <c r="Y227" s="13"/>
      <c r="Z227" s="13"/>
      <c r="AA227" s="13"/>
      <c r="AB227" s="13"/>
      <c r="AC227" s="13"/>
      <c r="AD227" s="13"/>
      <c r="AE227" s="13"/>
      <c r="AT227" s="220" t="s">
        <v>291</v>
      </c>
      <c r="AU227" s="220" t="s">
        <v>87</v>
      </c>
      <c r="AV227" s="13" t="s">
        <v>87</v>
      </c>
      <c r="AW227" s="13" t="s">
        <v>31</v>
      </c>
      <c r="AX227" s="13" t="s">
        <v>82</v>
      </c>
      <c r="AY227" s="220" t="s">
        <v>283</v>
      </c>
    </row>
    <row r="228" s="2" customFormat="1" ht="33" customHeight="1">
      <c r="A228" s="37"/>
      <c r="B228" s="168"/>
      <c r="C228" s="204" t="s">
        <v>473</v>
      </c>
      <c r="D228" s="204" t="s">
        <v>285</v>
      </c>
      <c r="E228" s="205" t="s">
        <v>1932</v>
      </c>
      <c r="F228" s="206" t="s">
        <v>1933</v>
      </c>
      <c r="G228" s="207" t="s">
        <v>288</v>
      </c>
      <c r="H228" s="208">
        <v>23.588999999999999</v>
      </c>
      <c r="I228" s="209"/>
      <c r="J228" s="210">
        <f>ROUND(I228*H228,2)</f>
        <v>0</v>
      </c>
      <c r="K228" s="211"/>
      <c r="L228" s="38"/>
      <c r="M228" s="212" t="s">
        <v>1</v>
      </c>
      <c r="N228" s="213" t="s">
        <v>41</v>
      </c>
      <c r="O228" s="81"/>
      <c r="P228" s="214">
        <f>O228*H228</f>
        <v>0</v>
      </c>
      <c r="Q228" s="214">
        <v>0</v>
      </c>
      <c r="R228" s="214">
        <f>Q228*H228</f>
        <v>0</v>
      </c>
      <c r="S228" s="214">
        <v>0</v>
      </c>
      <c r="T228" s="215">
        <f>S228*H228</f>
        <v>0</v>
      </c>
      <c r="U228" s="37"/>
      <c r="V228" s="37"/>
      <c r="W228" s="37"/>
      <c r="X228" s="37"/>
      <c r="Y228" s="37"/>
      <c r="Z228" s="37"/>
      <c r="AA228" s="37"/>
      <c r="AB228" s="37"/>
      <c r="AC228" s="37"/>
      <c r="AD228" s="37"/>
      <c r="AE228" s="37"/>
      <c r="AR228" s="216" t="s">
        <v>289</v>
      </c>
      <c r="AT228" s="216" t="s">
        <v>285</v>
      </c>
      <c r="AU228" s="216" t="s">
        <v>87</v>
      </c>
      <c r="AY228" s="18" t="s">
        <v>283</v>
      </c>
      <c r="BE228" s="217">
        <f>IF(N228="základná",J228,0)</f>
        <v>0</v>
      </c>
      <c r="BF228" s="217">
        <f>IF(N228="znížená",J228,0)</f>
        <v>0</v>
      </c>
      <c r="BG228" s="217">
        <f>IF(N228="zákl. prenesená",J228,0)</f>
        <v>0</v>
      </c>
      <c r="BH228" s="217">
        <f>IF(N228="zníž. prenesená",J228,0)</f>
        <v>0</v>
      </c>
      <c r="BI228" s="217">
        <f>IF(N228="nulová",J228,0)</f>
        <v>0</v>
      </c>
      <c r="BJ228" s="18" t="s">
        <v>87</v>
      </c>
      <c r="BK228" s="217">
        <f>ROUND(I228*H228,2)</f>
        <v>0</v>
      </c>
      <c r="BL228" s="18" t="s">
        <v>289</v>
      </c>
      <c r="BM228" s="216" t="s">
        <v>1934</v>
      </c>
    </row>
    <row r="229" s="12" customFormat="1" ht="22.8" customHeight="1">
      <c r="A229" s="12"/>
      <c r="B229" s="191"/>
      <c r="C229" s="12"/>
      <c r="D229" s="192" t="s">
        <v>74</v>
      </c>
      <c r="E229" s="202" t="s">
        <v>310</v>
      </c>
      <c r="F229" s="202" t="s">
        <v>446</v>
      </c>
      <c r="G229" s="12"/>
      <c r="H229" s="12"/>
      <c r="I229" s="194"/>
      <c r="J229" s="203">
        <f>BK229</f>
        <v>0</v>
      </c>
      <c r="K229" s="12"/>
      <c r="L229" s="191"/>
      <c r="M229" s="196"/>
      <c r="N229" s="197"/>
      <c r="O229" s="197"/>
      <c r="P229" s="198">
        <f>SUM(P230:P235)</f>
        <v>0</v>
      </c>
      <c r="Q229" s="197"/>
      <c r="R229" s="198">
        <f>SUM(R230:R235)</f>
        <v>0.10077999328000001</v>
      </c>
      <c r="S229" s="197"/>
      <c r="T229" s="199">
        <f>SUM(T230:T235)</f>
        <v>0</v>
      </c>
      <c r="U229" s="12"/>
      <c r="V229" s="12"/>
      <c r="W229" s="12"/>
      <c r="X229" s="12"/>
      <c r="Y229" s="12"/>
      <c r="Z229" s="12"/>
      <c r="AA229" s="12"/>
      <c r="AB229" s="12"/>
      <c r="AC229" s="12"/>
      <c r="AD229" s="12"/>
      <c r="AE229" s="12"/>
      <c r="AR229" s="192" t="s">
        <v>82</v>
      </c>
      <c r="AT229" s="200" t="s">
        <v>74</v>
      </c>
      <c r="AU229" s="200" t="s">
        <v>82</v>
      </c>
      <c r="AY229" s="192" t="s">
        <v>283</v>
      </c>
      <c r="BK229" s="201">
        <f>SUM(BK230:BK235)</f>
        <v>0</v>
      </c>
    </row>
    <row r="230" s="2" customFormat="1" ht="24.15" customHeight="1">
      <c r="A230" s="37"/>
      <c r="B230" s="168"/>
      <c r="C230" s="204" t="s">
        <v>496</v>
      </c>
      <c r="D230" s="204" t="s">
        <v>285</v>
      </c>
      <c r="E230" s="205" t="s">
        <v>1935</v>
      </c>
      <c r="F230" s="206" t="s">
        <v>1936</v>
      </c>
      <c r="G230" s="207" t="s">
        <v>296</v>
      </c>
      <c r="H230" s="208">
        <v>0.040000000000000001</v>
      </c>
      <c r="I230" s="209"/>
      <c r="J230" s="210">
        <f>ROUND(I230*H230,2)</f>
        <v>0</v>
      </c>
      <c r="K230" s="211"/>
      <c r="L230" s="38"/>
      <c r="M230" s="212" t="s">
        <v>1</v>
      </c>
      <c r="N230" s="213" t="s">
        <v>41</v>
      </c>
      <c r="O230" s="81"/>
      <c r="P230" s="214">
        <f>O230*H230</f>
        <v>0</v>
      </c>
      <c r="Q230" s="214">
        <v>2.415718</v>
      </c>
      <c r="R230" s="214">
        <f>Q230*H230</f>
        <v>0.096628720000000001</v>
      </c>
      <c r="S230" s="214">
        <v>0</v>
      </c>
      <c r="T230" s="215">
        <f>S230*H230</f>
        <v>0</v>
      </c>
      <c r="U230" s="37"/>
      <c r="V230" s="37"/>
      <c r="W230" s="37"/>
      <c r="X230" s="37"/>
      <c r="Y230" s="37"/>
      <c r="Z230" s="37"/>
      <c r="AA230" s="37"/>
      <c r="AB230" s="37"/>
      <c r="AC230" s="37"/>
      <c r="AD230" s="37"/>
      <c r="AE230" s="37"/>
      <c r="AR230" s="216" t="s">
        <v>289</v>
      </c>
      <c r="AT230" s="216" t="s">
        <v>285</v>
      </c>
      <c r="AU230" s="216" t="s">
        <v>87</v>
      </c>
      <c r="AY230" s="18" t="s">
        <v>283</v>
      </c>
      <c r="BE230" s="217">
        <f>IF(N230="základná",J230,0)</f>
        <v>0</v>
      </c>
      <c r="BF230" s="217">
        <f>IF(N230="znížená",J230,0)</f>
        <v>0</v>
      </c>
      <c r="BG230" s="217">
        <f>IF(N230="zákl. prenesená",J230,0)</f>
        <v>0</v>
      </c>
      <c r="BH230" s="217">
        <f>IF(N230="zníž. prenesená",J230,0)</f>
        <v>0</v>
      </c>
      <c r="BI230" s="217">
        <f>IF(N230="nulová",J230,0)</f>
        <v>0</v>
      </c>
      <c r="BJ230" s="18" t="s">
        <v>87</v>
      </c>
      <c r="BK230" s="217">
        <f>ROUND(I230*H230,2)</f>
        <v>0</v>
      </c>
      <c r="BL230" s="18" t="s">
        <v>289</v>
      </c>
      <c r="BM230" s="216" t="s">
        <v>1937</v>
      </c>
    </row>
    <row r="231" s="15" customFormat="1">
      <c r="A231" s="15"/>
      <c r="B231" s="235"/>
      <c r="C231" s="15"/>
      <c r="D231" s="219" t="s">
        <v>291</v>
      </c>
      <c r="E231" s="236" t="s">
        <v>1</v>
      </c>
      <c r="F231" s="237" t="s">
        <v>1938</v>
      </c>
      <c r="G231" s="15"/>
      <c r="H231" s="236" t="s">
        <v>1</v>
      </c>
      <c r="I231" s="238"/>
      <c r="J231" s="15"/>
      <c r="K231" s="15"/>
      <c r="L231" s="235"/>
      <c r="M231" s="239"/>
      <c r="N231" s="240"/>
      <c r="O231" s="240"/>
      <c r="P231" s="240"/>
      <c r="Q231" s="240"/>
      <c r="R231" s="240"/>
      <c r="S231" s="240"/>
      <c r="T231" s="241"/>
      <c r="U231" s="15"/>
      <c r="V231" s="15"/>
      <c r="W231" s="15"/>
      <c r="X231" s="15"/>
      <c r="Y231" s="15"/>
      <c r="Z231" s="15"/>
      <c r="AA231" s="15"/>
      <c r="AB231" s="15"/>
      <c r="AC231" s="15"/>
      <c r="AD231" s="15"/>
      <c r="AE231" s="15"/>
      <c r="AT231" s="236" t="s">
        <v>291</v>
      </c>
      <c r="AU231" s="236" t="s">
        <v>87</v>
      </c>
      <c r="AV231" s="15" t="s">
        <v>82</v>
      </c>
      <c r="AW231" s="15" t="s">
        <v>31</v>
      </c>
      <c r="AX231" s="15" t="s">
        <v>75</v>
      </c>
      <c r="AY231" s="236" t="s">
        <v>283</v>
      </c>
    </row>
    <row r="232" s="13" customFormat="1">
      <c r="A232" s="13"/>
      <c r="B232" s="218"/>
      <c r="C232" s="13"/>
      <c r="D232" s="219" t="s">
        <v>291</v>
      </c>
      <c r="E232" s="220" t="s">
        <v>1</v>
      </c>
      <c r="F232" s="221" t="s">
        <v>1939</v>
      </c>
      <c r="G232" s="13"/>
      <c r="H232" s="222">
        <v>0.040000000000000001</v>
      </c>
      <c r="I232" s="223"/>
      <c r="J232" s="13"/>
      <c r="K232" s="13"/>
      <c r="L232" s="218"/>
      <c r="M232" s="224"/>
      <c r="N232" s="225"/>
      <c r="O232" s="225"/>
      <c r="P232" s="225"/>
      <c r="Q232" s="225"/>
      <c r="R232" s="225"/>
      <c r="S232" s="225"/>
      <c r="T232" s="226"/>
      <c r="U232" s="13"/>
      <c r="V232" s="13"/>
      <c r="W232" s="13"/>
      <c r="X232" s="13"/>
      <c r="Y232" s="13"/>
      <c r="Z232" s="13"/>
      <c r="AA232" s="13"/>
      <c r="AB232" s="13"/>
      <c r="AC232" s="13"/>
      <c r="AD232" s="13"/>
      <c r="AE232" s="13"/>
      <c r="AT232" s="220" t="s">
        <v>291</v>
      </c>
      <c r="AU232" s="220" t="s">
        <v>87</v>
      </c>
      <c r="AV232" s="13" t="s">
        <v>87</v>
      </c>
      <c r="AW232" s="13" t="s">
        <v>31</v>
      </c>
      <c r="AX232" s="13" t="s">
        <v>82</v>
      </c>
      <c r="AY232" s="220" t="s">
        <v>283</v>
      </c>
    </row>
    <row r="233" s="2" customFormat="1" ht="21.75" customHeight="1">
      <c r="A233" s="37"/>
      <c r="B233" s="168"/>
      <c r="C233" s="204" t="s">
        <v>501</v>
      </c>
      <c r="D233" s="204" t="s">
        <v>285</v>
      </c>
      <c r="E233" s="205" t="s">
        <v>1940</v>
      </c>
      <c r="F233" s="206" t="s">
        <v>1941</v>
      </c>
      <c r="G233" s="207" t="s">
        <v>288</v>
      </c>
      <c r="H233" s="208">
        <v>0.52800000000000002</v>
      </c>
      <c r="I233" s="209"/>
      <c r="J233" s="210">
        <f>ROUND(I233*H233,2)</f>
        <v>0</v>
      </c>
      <c r="K233" s="211"/>
      <c r="L233" s="38"/>
      <c r="M233" s="212" t="s">
        <v>1</v>
      </c>
      <c r="N233" s="213" t="s">
        <v>41</v>
      </c>
      <c r="O233" s="81"/>
      <c r="P233" s="214">
        <f>O233*H233</f>
        <v>0</v>
      </c>
      <c r="Q233" s="214">
        <v>0.0078622599999999994</v>
      </c>
      <c r="R233" s="214">
        <f>Q233*H233</f>
        <v>0.0041512732800000002</v>
      </c>
      <c r="S233" s="214">
        <v>0</v>
      </c>
      <c r="T233" s="215">
        <f>S233*H233</f>
        <v>0</v>
      </c>
      <c r="U233" s="37"/>
      <c r="V233" s="37"/>
      <c r="W233" s="37"/>
      <c r="X233" s="37"/>
      <c r="Y233" s="37"/>
      <c r="Z233" s="37"/>
      <c r="AA233" s="37"/>
      <c r="AB233" s="37"/>
      <c r="AC233" s="37"/>
      <c r="AD233" s="37"/>
      <c r="AE233" s="37"/>
      <c r="AR233" s="216" t="s">
        <v>289</v>
      </c>
      <c r="AT233" s="216" t="s">
        <v>285</v>
      </c>
      <c r="AU233" s="216" t="s">
        <v>87</v>
      </c>
      <c r="AY233" s="18" t="s">
        <v>283</v>
      </c>
      <c r="BE233" s="217">
        <f>IF(N233="základná",J233,0)</f>
        <v>0</v>
      </c>
      <c r="BF233" s="217">
        <f>IF(N233="znížená",J233,0)</f>
        <v>0</v>
      </c>
      <c r="BG233" s="217">
        <f>IF(N233="zákl. prenesená",J233,0)</f>
        <v>0</v>
      </c>
      <c r="BH233" s="217">
        <f>IF(N233="zníž. prenesená",J233,0)</f>
        <v>0</v>
      </c>
      <c r="BI233" s="217">
        <f>IF(N233="nulová",J233,0)</f>
        <v>0</v>
      </c>
      <c r="BJ233" s="18" t="s">
        <v>87</v>
      </c>
      <c r="BK233" s="217">
        <f>ROUND(I233*H233,2)</f>
        <v>0</v>
      </c>
      <c r="BL233" s="18" t="s">
        <v>289</v>
      </c>
      <c r="BM233" s="216" t="s">
        <v>1942</v>
      </c>
    </row>
    <row r="234" s="13" customFormat="1">
      <c r="A234" s="13"/>
      <c r="B234" s="218"/>
      <c r="C234" s="13"/>
      <c r="D234" s="219" t="s">
        <v>291</v>
      </c>
      <c r="E234" s="220" t="s">
        <v>1</v>
      </c>
      <c r="F234" s="221" t="s">
        <v>1943</v>
      </c>
      <c r="G234" s="13"/>
      <c r="H234" s="222">
        <v>0.52800000000000002</v>
      </c>
      <c r="I234" s="223"/>
      <c r="J234" s="13"/>
      <c r="K234" s="13"/>
      <c r="L234" s="218"/>
      <c r="M234" s="224"/>
      <c r="N234" s="225"/>
      <c r="O234" s="225"/>
      <c r="P234" s="225"/>
      <c r="Q234" s="225"/>
      <c r="R234" s="225"/>
      <c r="S234" s="225"/>
      <c r="T234" s="226"/>
      <c r="U234" s="13"/>
      <c r="V234" s="13"/>
      <c r="W234" s="13"/>
      <c r="X234" s="13"/>
      <c r="Y234" s="13"/>
      <c r="Z234" s="13"/>
      <c r="AA234" s="13"/>
      <c r="AB234" s="13"/>
      <c r="AC234" s="13"/>
      <c r="AD234" s="13"/>
      <c r="AE234" s="13"/>
      <c r="AT234" s="220" t="s">
        <v>291</v>
      </c>
      <c r="AU234" s="220" t="s">
        <v>87</v>
      </c>
      <c r="AV234" s="13" t="s">
        <v>87</v>
      </c>
      <c r="AW234" s="13" t="s">
        <v>31</v>
      </c>
      <c r="AX234" s="13" t="s">
        <v>82</v>
      </c>
      <c r="AY234" s="220" t="s">
        <v>283</v>
      </c>
    </row>
    <row r="235" s="2" customFormat="1" ht="21.75" customHeight="1">
      <c r="A235" s="37"/>
      <c r="B235" s="168"/>
      <c r="C235" s="204" t="s">
        <v>505</v>
      </c>
      <c r="D235" s="204" t="s">
        <v>285</v>
      </c>
      <c r="E235" s="205" t="s">
        <v>1944</v>
      </c>
      <c r="F235" s="206" t="s">
        <v>1945</v>
      </c>
      <c r="G235" s="207" t="s">
        <v>288</v>
      </c>
      <c r="H235" s="208">
        <v>0.52800000000000002</v>
      </c>
      <c r="I235" s="209"/>
      <c r="J235" s="210">
        <f>ROUND(I235*H235,2)</f>
        <v>0</v>
      </c>
      <c r="K235" s="211"/>
      <c r="L235" s="38"/>
      <c r="M235" s="212" t="s">
        <v>1</v>
      </c>
      <c r="N235" s="213" t="s">
        <v>41</v>
      </c>
      <c r="O235" s="81"/>
      <c r="P235" s="214">
        <f>O235*H235</f>
        <v>0</v>
      </c>
      <c r="Q235" s="214">
        <v>0</v>
      </c>
      <c r="R235" s="214">
        <f>Q235*H235</f>
        <v>0</v>
      </c>
      <c r="S235" s="214">
        <v>0</v>
      </c>
      <c r="T235" s="215">
        <f>S235*H235</f>
        <v>0</v>
      </c>
      <c r="U235" s="37"/>
      <c r="V235" s="37"/>
      <c r="W235" s="37"/>
      <c r="X235" s="37"/>
      <c r="Y235" s="37"/>
      <c r="Z235" s="37"/>
      <c r="AA235" s="37"/>
      <c r="AB235" s="37"/>
      <c r="AC235" s="37"/>
      <c r="AD235" s="37"/>
      <c r="AE235" s="37"/>
      <c r="AR235" s="216" t="s">
        <v>289</v>
      </c>
      <c r="AT235" s="216" t="s">
        <v>285</v>
      </c>
      <c r="AU235" s="216" t="s">
        <v>87</v>
      </c>
      <c r="AY235" s="18" t="s">
        <v>283</v>
      </c>
      <c r="BE235" s="217">
        <f>IF(N235="základná",J235,0)</f>
        <v>0</v>
      </c>
      <c r="BF235" s="217">
        <f>IF(N235="znížená",J235,0)</f>
        <v>0</v>
      </c>
      <c r="BG235" s="217">
        <f>IF(N235="zákl. prenesená",J235,0)</f>
        <v>0</v>
      </c>
      <c r="BH235" s="217">
        <f>IF(N235="zníž. prenesená",J235,0)</f>
        <v>0</v>
      </c>
      <c r="BI235" s="217">
        <f>IF(N235="nulová",J235,0)</f>
        <v>0</v>
      </c>
      <c r="BJ235" s="18" t="s">
        <v>87</v>
      </c>
      <c r="BK235" s="217">
        <f>ROUND(I235*H235,2)</f>
        <v>0</v>
      </c>
      <c r="BL235" s="18" t="s">
        <v>289</v>
      </c>
      <c r="BM235" s="216" t="s">
        <v>1946</v>
      </c>
    </row>
    <row r="236" s="12" customFormat="1" ht="22.8" customHeight="1">
      <c r="A236" s="12"/>
      <c r="B236" s="191"/>
      <c r="C236" s="12"/>
      <c r="D236" s="192" t="s">
        <v>74</v>
      </c>
      <c r="E236" s="202" t="s">
        <v>323</v>
      </c>
      <c r="F236" s="202" t="s">
        <v>645</v>
      </c>
      <c r="G236" s="12"/>
      <c r="H236" s="12"/>
      <c r="I236" s="194"/>
      <c r="J236" s="203">
        <f>BK236</f>
        <v>0</v>
      </c>
      <c r="K236" s="12"/>
      <c r="L236" s="191"/>
      <c r="M236" s="196"/>
      <c r="N236" s="197"/>
      <c r="O236" s="197"/>
      <c r="P236" s="198">
        <f>SUM(P237:P271)</f>
        <v>0</v>
      </c>
      <c r="Q236" s="197"/>
      <c r="R236" s="198">
        <f>SUM(R237:R271)</f>
        <v>4.2412088248000002</v>
      </c>
      <c r="S236" s="197"/>
      <c r="T236" s="199">
        <f>SUM(T237:T271)</f>
        <v>12.7592</v>
      </c>
      <c r="U236" s="12"/>
      <c r="V236" s="12"/>
      <c r="W236" s="12"/>
      <c r="X236" s="12"/>
      <c r="Y236" s="12"/>
      <c r="Z236" s="12"/>
      <c r="AA236" s="12"/>
      <c r="AB236" s="12"/>
      <c r="AC236" s="12"/>
      <c r="AD236" s="12"/>
      <c r="AE236" s="12"/>
      <c r="AR236" s="192" t="s">
        <v>82</v>
      </c>
      <c r="AT236" s="200" t="s">
        <v>74</v>
      </c>
      <c r="AU236" s="200" t="s">
        <v>82</v>
      </c>
      <c r="AY236" s="192" t="s">
        <v>283</v>
      </c>
      <c r="BK236" s="201">
        <f>SUM(BK237:BK271)</f>
        <v>0</v>
      </c>
    </row>
    <row r="237" s="2" customFormat="1" ht="37.8" customHeight="1">
      <c r="A237" s="37"/>
      <c r="B237" s="168"/>
      <c r="C237" s="204" t="s">
        <v>509</v>
      </c>
      <c r="D237" s="204" t="s">
        <v>285</v>
      </c>
      <c r="E237" s="205" t="s">
        <v>1947</v>
      </c>
      <c r="F237" s="206" t="s">
        <v>1948</v>
      </c>
      <c r="G237" s="207" t="s">
        <v>296</v>
      </c>
      <c r="H237" s="208">
        <v>1.008</v>
      </c>
      <c r="I237" s="209"/>
      <c r="J237" s="210">
        <f>ROUND(I237*H237,2)</f>
        <v>0</v>
      </c>
      <c r="K237" s="211"/>
      <c r="L237" s="38"/>
      <c r="M237" s="212" t="s">
        <v>1</v>
      </c>
      <c r="N237" s="213" t="s">
        <v>41</v>
      </c>
      <c r="O237" s="81"/>
      <c r="P237" s="214">
        <f>O237*H237</f>
        <v>0</v>
      </c>
      <c r="Q237" s="214">
        <v>2.2477</v>
      </c>
      <c r="R237" s="214">
        <f>Q237*H237</f>
        <v>2.2656816000000002</v>
      </c>
      <c r="S237" s="214">
        <v>0</v>
      </c>
      <c r="T237" s="215">
        <f>S237*H237</f>
        <v>0</v>
      </c>
      <c r="U237" s="37"/>
      <c r="V237" s="37"/>
      <c r="W237" s="37"/>
      <c r="X237" s="37"/>
      <c r="Y237" s="37"/>
      <c r="Z237" s="37"/>
      <c r="AA237" s="37"/>
      <c r="AB237" s="37"/>
      <c r="AC237" s="37"/>
      <c r="AD237" s="37"/>
      <c r="AE237" s="37"/>
      <c r="AR237" s="216" t="s">
        <v>289</v>
      </c>
      <c r="AT237" s="216" t="s">
        <v>285</v>
      </c>
      <c r="AU237" s="216" t="s">
        <v>87</v>
      </c>
      <c r="AY237" s="18" t="s">
        <v>283</v>
      </c>
      <c r="BE237" s="217">
        <f>IF(N237="základná",J237,0)</f>
        <v>0</v>
      </c>
      <c r="BF237" s="217">
        <f>IF(N237="znížená",J237,0)</f>
        <v>0</v>
      </c>
      <c r="BG237" s="217">
        <f>IF(N237="zákl. prenesená",J237,0)</f>
        <v>0</v>
      </c>
      <c r="BH237" s="217">
        <f>IF(N237="zníž. prenesená",J237,0)</f>
        <v>0</v>
      </c>
      <c r="BI237" s="217">
        <f>IF(N237="nulová",J237,0)</f>
        <v>0</v>
      </c>
      <c r="BJ237" s="18" t="s">
        <v>87</v>
      </c>
      <c r="BK237" s="217">
        <f>ROUND(I237*H237,2)</f>
        <v>0</v>
      </c>
      <c r="BL237" s="18" t="s">
        <v>289</v>
      </c>
      <c r="BM237" s="216" t="s">
        <v>1949</v>
      </c>
    </row>
    <row r="238" s="13" customFormat="1">
      <c r="A238" s="13"/>
      <c r="B238" s="218"/>
      <c r="C238" s="13"/>
      <c r="D238" s="219" t="s">
        <v>291</v>
      </c>
      <c r="E238" s="220" t="s">
        <v>1</v>
      </c>
      <c r="F238" s="221" t="s">
        <v>1950</v>
      </c>
      <c r="G238" s="13"/>
      <c r="H238" s="222">
        <v>1.008</v>
      </c>
      <c r="I238" s="223"/>
      <c r="J238" s="13"/>
      <c r="K238" s="13"/>
      <c r="L238" s="218"/>
      <c r="M238" s="224"/>
      <c r="N238" s="225"/>
      <c r="O238" s="225"/>
      <c r="P238" s="225"/>
      <c r="Q238" s="225"/>
      <c r="R238" s="225"/>
      <c r="S238" s="225"/>
      <c r="T238" s="226"/>
      <c r="U238" s="13"/>
      <c r="V238" s="13"/>
      <c r="W238" s="13"/>
      <c r="X238" s="13"/>
      <c r="Y238" s="13"/>
      <c r="Z238" s="13"/>
      <c r="AA238" s="13"/>
      <c r="AB238" s="13"/>
      <c r="AC238" s="13"/>
      <c r="AD238" s="13"/>
      <c r="AE238" s="13"/>
      <c r="AT238" s="220" t="s">
        <v>291</v>
      </c>
      <c r="AU238" s="220" t="s">
        <v>87</v>
      </c>
      <c r="AV238" s="13" t="s">
        <v>87</v>
      </c>
      <c r="AW238" s="13" t="s">
        <v>31</v>
      </c>
      <c r="AX238" s="13" t="s">
        <v>82</v>
      </c>
      <c r="AY238" s="220" t="s">
        <v>283</v>
      </c>
    </row>
    <row r="239" s="2" customFormat="1" ht="24.15" customHeight="1">
      <c r="A239" s="37"/>
      <c r="B239" s="168"/>
      <c r="C239" s="204" t="s">
        <v>515</v>
      </c>
      <c r="D239" s="204" t="s">
        <v>285</v>
      </c>
      <c r="E239" s="205" t="s">
        <v>671</v>
      </c>
      <c r="F239" s="206" t="s">
        <v>672</v>
      </c>
      <c r="G239" s="207" t="s">
        <v>288</v>
      </c>
      <c r="H239" s="208">
        <v>763.07000000000005</v>
      </c>
      <c r="I239" s="209"/>
      <c r="J239" s="210">
        <f>ROUND(I239*H239,2)</f>
        <v>0</v>
      </c>
      <c r="K239" s="211"/>
      <c r="L239" s="38"/>
      <c r="M239" s="212" t="s">
        <v>1</v>
      </c>
      <c r="N239" s="213" t="s">
        <v>41</v>
      </c>
      <c r="O239" s="81"/>
      <c r="P239" s="214">
        <f>O239*H239</f>
        <v>0</v>
      </c>
      <c r="Q239" s="214">
        <v>0.00152864</v>
      </c>
      <c r="R239" s="214">
        <f>Q239*H239</f>
        <v>1.1664593248000001</v>
      </c>
      <c r="S239" s="214">
        <v>0</v>
      </c>
      <c r="T239" s="215">
        <f>S239*H239</f>
        <v>0</v>
      </c>
      <c r="U239" s="37"/>
      <c r="V239" s="37"/>
      <c r="W239" s="37"/>
      <c r="X239" s="37"/>
      <c r="Y239" s="37"/>
      <c r="Z239" s="37"/>
      <c r="AA239" s="37"/>
      <c r="AB239" s="37"/>
      <c r="AC239" s="37"/>
      <c r="AD239" s="37"/>
      <c r="AE239" s="37"/>
      <c r="AR239" s="216" t="s">
        <v>289</v>
      </c>
      <c r="AT239" s="216" t="s">
        <v>285</v>
      </c>
      <c r="AU239" s="216" t="s">
        <v>87</v>
      </c>
      <c r="AY239" s="18" t="s">
        <v>283</v>
      </c>
      <c r="BE239" s="217">
        <f>IF(N239="základná",J239,0)</f>
        <v>0</v>
      </c>
      <c r="BF239" s="217">
        <f>IF(N239="znížená",J239,0)</f>
        <v>0</v>
      </c>
      <c r="BG239" s="217">
        <f>IF(N239="zákl. prenesená",J239,0)</f>
        <v>0</v>
      </c>
      <c r="BH239" s="217">
        <f>IF(N239="zníž. prenesená",J239,0)</f>
        <v>0</v>
      </c>
      <c r="BI239" s="217">
        <f>IF(N239="nulová",J239,0)</f>
        <v>0</v>
      </c>
      <c r="BJ239" s="18" t="s">
        <v>87</v>
      </c>
      <c r="BK239" s="217">
        <f>ROUND(I239*H239,2)</f>
        <v>0</v>
      </c>
      <c r="BL239" s="18" t="s">
        <v>289</v>
      </c>
      <c r="BM239" s="216" t="s">
        <v>1951</v>
      </c>
    </row>
    <row r="240" s="13" customFormat="1">
      <c r="A240" s="13"/>
      <c r="B240" s="218"/>
      <c r="C240" s="13"/>
      <c r="D240" s="219" t="s">
        <v>291</v>
      </c>
      <c r="E240" s="220" t="s">
        <v>1</v>
      </c>
      <c r="F240" s="221" t="s">
        <v>1952</v>
      </c>
      <c r="G240" s="13"/>
      <c r="H240" s="222">
        <v>763.07000000000005</v>
      </c>
      <c r="I240" s="223"/>
      <c r="J240" s="13"/>
      <c r="K240" s="13"/>
      <c r="L240" s="218"/>
      <c r="M240" s="224"/>
      <c r="N240" s="225"/>
      <c r="O240" s="225"/>
      <c r="P240" s="225"/>
      <c r="Q240" s="225"/>
      <c r="R240" s="225"/>
      <c r="S240" s="225"/>
      <c r="T240" s="226"/>
      <c r="U240" s="13"/>
      <c r="V240" s="13"/>
      <c r="W240" s="13"/>
      <c r="X240" s="13"/>
      <c r="Y240" s="13"/>
      <c r="Z240" s="13"/>
      <c r="AA240" s="13"/>
      <c r="AB240" s="13"/>
      <c r="AC240" s="13"/>
      <c r="AD240" s="13"/>
      <c r="AE240" s="13"/>
      <c r="AT240" s="220" t="s">
        <v>291</v>
      </c>
      <c r="AU240" s="220" t="s">
        <v>87</v>
      </c>
      <c r="AV240" s="13" t="s">
        <v>87</v>
      </c>
      <c r="AW240" s="13" t="s">
        <v>31</v>
      </c>
      <c r="AX240" s="13" t="s">
        <v>82</v>
      </c>
      <c r="AY240" s="220" t="s">
        <v>283</v>
      </c>
    </row>
    <row r="241" s="2" customFormat="1" ht="33" customHeight="1">
      <c r="A241" s="37"/>
      <c r="B241" s="168"/>
      <c r="C241" s="204" t="s">
        <v>519</v>
      </c>
      <c r="D241" s="204" t="s">
        <v>285</v>
      </c>
      <c r="E241" s="205" t="s">
        <v>1953</v>
      </c>
      <c r="F241" s="206" t="s">
        <v>1954</v>
      </c>
      <c r="G241" s="207" t="s">
        <v>288</v>
      </c>
      <c r="H241" s="208">
        <v>158.75999999999999</v>
      </c>
      <c r="I241" s="209"/>
      <c r="J241" s="210">
        <f>ROUND(I241*H241,2)</f>
        <v>0</v>
      </c>
      <c r="K241" s="211"/>
      <c r="L241" s="38"/>
      <c r="M241" s="212" t="s">
        <v>1</v>
      </c>
      <c r="N241" s="213" t="s">
        <v>41</v>
      </c>
      <c r="O241" s="81"/>
      <c r="P241" s="214">
        <f>O241*H241</f>
        <v>0</v>
      </c>
      <c r="Q241" s="214">
        <v>0.0024399999999999999</v>
      </c>
      <c r="R241" s="214">
        <f>Q241*H241</f>
        <v>0.38737439999999995</v>
      </c>
      <c r="S241" s="214">
        <v>0</v>
      </c>
      <c r="T241" s="215">
        <f>S241*H241</f>
        <v>0</v>
      </c>
      <c r="U241" s="37"/>
      <c r="V241" s="37"/>
      <c r="W241" s="37"/>
      <c r="X241" s="37"/>
      <c r="Y241" s="37"/>
      <c r="Z241" s="37"/>
      <c r="AA241" s="37"/>
      <c r="AB241" s="37"/>
      <c r="AC241" s="37"/>
      <c r="AD241" s="37"/>
      <c r="AE241" s="37"/>
      <c r="AR241" s="216" t="s">
        <v>289</v>
      </c>
      <c r="AT241" s="216" t="s">
        <v>285</v>
      </c>
      <c r="AU241" s="216" t="s">
        <v>87</v>
      </c>
      <c r="AY241" s="18" t="s">
        <v>283</v>
      </c>
      <c r="BE241" s="217">
        <f>IF(N241="základná",J241,0)</f>
        <v>0</v>
      </c>
      <c r="BF241" s="217">
        <f>IF(N241="znížená",J241,0)</f>
        <v>0</v>
      </c>
      <c r="BG241" s="217">
        <f>IF(N241="zákl. prenesená",J241,0)</f>
        <v>0</v>
      </c>
      <c r="BH241" s="217">
        <f>IF(N241="zníž. prenesená",J241,0)</f>
        <v>0</v>
      </c>
      <c r="BI241" s="217">
        <f>IF(N241="nulová",J241,0)</f>
        <v>0</v>
      </c>
      <c r="BJ241" s="18" t="s">
        <v>87</v>
      </c>
      <c r="BK241" s="217">
        <f>ROUND(I241*H241,2)</f>
        <v>0</v>
      </c>
      <c r="BL241" s="18" t="s">
        <v>289</v>
      </c>
      <c r="BM241" s="216" t="s">
        <v>1955</v>
      </c>
    </row>
    <row r="242" s="13" customFormat="1">
      <c r="A242" s="13"/>
      <c r="B242" s="218"/>
      <c r="C242" s="13"/>
      <c r="D242" s="219" t="s">
        <v>291</v>
      </c>
      <c r="E242" s="220" t="s">
        <v>1</v>
      </c>
      <c r="F242" s="221" t="s">
        <v>1956</v>
      </c>
      <c r="G242" s="13"/>
      <c r="H242" s="222">
        <v>158.75999999999999</v>
      </c>
      <c r="I242" s="223"/>
      <c r="J242" s="13"/>
      <c r="K242" s="13"/>
      <c r="L242" s="218"/>
      <c r="M242" s="224"/>
      <c r="N242" s="225"/>
      <c r="O242" s="225"/>
      <c r="P242" s="225"/>
      <c r="Q242" s="225"/>
      <c r="R242" s="225"/>
      <c r="S242" s="225"/>
      <c r="T242" s="226"/>
      <c r="U242" s="13"/>
      <c r="V242" s="13"/>
      <c r="W242" s="13"/>
      <c r="X242" s="13"/>
      <c r="Y242" s="13"/>
      <c r="Z242" s="13"/>
      <c r="AA242" s="13"/>
      <c r="AB242" s="13"/>
      <c r="AC242" s="13"/>
      <c r="AD242" s="13"/>
      <c r="AE242" s="13"/>
      <c r="AT242" s="220" t="s">
        <v>291</v>
      </c>
      <c r="AU242" s="220" t="s">
        <v>87</v>
      </c>
      <c r="AV242" s="13" t="s">
        <v>87</v>
      </c>
      <c r="AW242" s="13" t="s">
        <v>31</v>
      </c>
      <c r="AX242" s="13" t="s">
        <v>82</v>
      </c>
      <c r="AY242" s="220" t="s">
        <v>283</v>
      </c>
    </row>
    <row r="243" s="2" customFormat="1" ht="16.5" customHeight="1">
      <c r="A243" s="37"/>
      <c r="B243" s="168"/>
      <c r="C243" s="204" t="s">
        <v>523</v>
      </c>
      <c r="D243" s="204" t="s">
        <v>285</v>
      </c>
      <c r="E243" s="205" t="s">
        <v>1957</v>
      </c>
      <c r="F243" s="206" t="s">
        <v>1958</v>
      </c>
      <c r="G243" s="207" t="s">
        <v>288</v>
      </c>
      <c r="H243" s="208">
        <v>773.87</v>
      </c>
      <c r="I243" s="209"/>
      <c r="J243" s="210">
        <f>ROUND(I243*H243,2)</f>
        <v>0</v>
      </c>
      <c r="K243" s="211"/>
      <c r="L243" s="38"/>
      <c r="M243" s="212" t="s">
        <v>1</v>
      </c>
      <c r="N243" s="213" t="s">
        <v>41</v>
      </c>
      <c r="O243" s="81"/>
      <c r="P243" s="214">
        <f>O243*H243</f>
        <v>0</v>
      </c>
      <c r="Q243" s="214">
        <v>5.0000000000000002E-05</v>
      </c>
      <c r="R243" s="214">
        <f>Q243*H243</f>
        <v>0.038693499999999999</v>
      </c>
      <c r="S243" s="214">
        <v>0</v>
      </c>
      <c r="T243" s="215">
        <f>S243*H243</f>
        <v>0</v>
      </c>
      <c r="U243" s="37"/>
      <c r="V243" s="37"/>
      <c r="W243" s="37"/>
      <c r="X243" s="37"/>
      <c r="Y243" s="37"/>
      <c r="Z243" s="37"/>
      <c r="AA243" s="37"/>
      <c r="AB243" s="37"/>
      <c r="AC243" s="37"/>
      <c r="AD243" s="37"/>
      <c r="AE243" s="37"/>
      <c r="AR243" s="216" t="s">
        <v>289</v>
      </c>
      <c r="AT243" s="216" t="s">
        <v>285</v>
      </c>
      <c r="AU243" s="216" t="s">
        <v>87</v>
      </c>
      <c r="AY243" s="18" t="s">
        <v>283</v>
      </c>
      <c r="BE243" s="217">
        <f>IF(N243="základná",J243,0)</f>
        <v>0</v>
      </c>
      <c r="BF243" s="217">
        <f>IF(N243="znížená",J243,0)</f>
        <v>0</v>
      </c>
      <c r="BG243" s="217">
        <f>IF(N243="zákl. prenesená",J243,0)</f>
        <v>0</v>
      </c>
      <c r="BH243" s="217">
        <f>IF(N243="zníž. prenesená",J243,0)</f>
        <v>0</v>
      </c>
      <c r="BI243" s="217">
        <f>IF(N243="nulová",J243,0)</f>
        <v>0</v>
      </c>
      <c r="BJ243" s="18" t="s">
        <v>87</v>
      </c>
      <c r="BK243" s="217">
        <f>ROUND(I243*H243,2)</f>
        <v>0</v>
      </c>
      <c r="BL243" s="18" t="s">
        <v>289</v>
      </c>
      <c r="BM243" s="216" t="s">
        <v>1959</v>
      </c>
    </row>
    <row r="244" s="13" customFormat="1">
      <c r="A244" s="13"/>
      <c r="B244" s="218"/>
      <c r="C244" s="13"/>
      <c r="D244" s="219" t="s">
        <v>291</v>
      </c>
      <c r="E244" s="220" t="s">
        <v>1</v>
      </c>
      <c r="F244" s="221" t="s">
        <v>1960</v>
      </c>
      <c r="G244" s="13"/>
      <c r="H244" s="222">
        <v>773.87</v>
      </c>
      <c r="I244" s="223"/>
      <c r="J244" s="13"/>
      <c r="K244" s="13"/>
      <c r="L244" s="218"/>
      <c r="M244" s="224"/>
      <c r="N244" s="225"/>
      <c r="O244" s="225"/>
      <c r="P244" s="225"/>
      <c r="Q244" s="225"/>
      <c r="R244" s="225"/>
      <c r="S244" s="225"/>
      <c r="T244" s="226"/>
      <c r="U244" s="13"/>
      <c r="V244" s="13"/>
      <c r="W244" s="13"/>
      <c r="X244" s="13"/>
      <c r="Y244" s="13"/>
      <c r="Z244" s="13"/>
      <c r="AA244" s="13"/>
      <c r="AB244" s="13"/>
      <c r="AC244" s="13"/>
      <c r="AD244" s="13"/>
      <c r="AE244" s="13"/>
      <c r="AT244" s="220" t="s">
        <v>291</v>
      </c>
      <c r="AU244" s="220" t="s">
        <v>87</v>
      </c>
      <c r="AV244" s="13" t="s">
        <v>87</v>
      </c>
      <c r="AW244" s="13" t="s">
        <v>31</v>
      </c>
      <c r="AX244" s="13" t="s">
        <v>82</v>
      </c>
      <c r="AY244" s="220" t="s">
        <v>283</v>
      </c>
    </row>
    <row r="245" s="2" customFormat="1" ht="37.8" customHeight="1">
      <c r="A245" s="37"/>
      <c r="B245" s="168"/>
      <c r="C245" s="204" t="s">
        <v>527</v>
      </c>
      <c r="D245" s="204" t="s">
        <v>285</v>
      </c>
      <c r="E245" s="205" t="s">
        <v>1961</v>
      </c>
      <c r="F245" s="206" t="s">
        <v>1962</v>
      </c>
      <c r="G245" s="207" t="s">
        <v>373</v>
      </c>
      <c r="H245" s="208">
        <v>20</v>
      </c>
      <c r="I245" s="209"/>
      <c r="J245" s="210">
        <f>ROUND(I245*H245,2)</f>
        <v>0</v>
      </c>
      <c r="K245" s="211"/>
      <c r="L245" s="38"/>
      <c r="M245" s="212" t="s">
        <v>1</v>
      </c>
      <c r="N245" s="213" t="s">
        <v>41</v>
      </c>
      <c r="O245" s="81"/>
      <c r="P245" s="214">
        <f>O245*H245</f>
        <v>0</v>
      </c>
      <c r="Q245" s="214">
        <v>0.010500000000000001</v>
      </c>
      <c r="R245" s="214">
        <f>Q245*H245</f>
        <v>0.21000000000000002</v>
      </c>
      <c r="S245" s="214">
        <v>0</v>
      </c>
      <c r="T245" s="215">
        <f>S245*H245</f>
        <v>0</v>
      </c>
      <c r="U245" s="37"/>
      <c r="V245" s="37"/>
      <c r="W245" s="37"/>
      <c r="X245" s="37"/>
      <c r="Y245" s="37"/>
      <c r="Z245" s="37"/>
      <c r="AA245" s="37"/>
      <c r="AB245" s="37"/>
      <c r="AC245" s="37"/>
      <c r="AD245" s="37"/>
      <c r="AE245" s="37"/>
      <c r="AR245" s="216" t="s">
        <v>289</v>
      </c>
      <c r="AT245" s="216" t="s">
        <v>285</v>
      </c>
      <c r="AU245" s="216" t="s">
        <v>87</v>
      </c>
      <c r="AY245" s="18" t="s">
        <v>283</v>
      </c>
      <c r="BE245" s="217">
        <f>IF(N245="základná",J245,0)</f>
        <v>0</v>
      </c>
      <c r="BF245" s="217">
        <f>IF(N245="znížená",J245,0)</f>
        <v>0</v>
      </c>
      <c r="BG245" s="217">
        <f>IF(N245="zákl. prenesená",J245,0)</f>
        <v>0</v>
      </c>
      <c r="BH245" s="217">
        <f>IF(N245="zníž. prenesená",J245,0)</f>
        <v>0</v>
      </c>
      <c r="BI245" s="217">
        <f>IF(N245="nulová",J245,0)</f>
        <v>0</v>
      </c>
      <c r="BJ245" s="18" t="s">
        <v>87</v>
      </c>
      <c r="BK245" s="217">
        <f>ROUND(I245*H245,2)</f>
        <v>0</v>
      </c>
      <c r="BL245" s="18" t="s">
        <v>289</v>
      </c>
      <c r="BM245" s="216" t="s">
        <v>1963</v>
      </c>
    </row>
    <row r="246" s="2" customFormat="1" ht="16.5" customHeight="1">
      <c r="A246" s="37"/>
      <c r="B246" s="168"/>
      <c r="C246" s="242" t="s">
        <v>531</v>
      </c>
      <c r="D246" s="242" t="s">
        <v>582</v>
      </c>
      <c r="E246" s="243" t="s">
        <v>1964</v>
      </c>
      <c r="F246" s="244" t="s">
        <v>1965</v>
      </c>
      <c r="G246" s="245" t="s">
        <v>373</v>
      </c>
      <c r="H246" s="246">
        <v>20</v>
      </c>
      <c r="I246" s="247"/>
      <c r="J246" s="248">
        <f>ROUND(I246*H246,2)</f>
        <v>0</v>
      </c>
      <c r="K246" s="249"/>
      <c r="L246" s="250"/>
      <c r="M246" s="251" t="s">
        <v>1</v>
      </c>
      <c r="N246" s="252" t="s">
        <v>41</v>
      </c>
      <c r="O246" s="81"/>
      <c r="P246" s="214">
        <f>O246*H246</f>
        <v>0</v>
      </c>
      <c r="Q246" s="214">
        <v>0</v>
      </c>
      <c r="R246" s="214">
        <f>Q246*H246</f>
        <v>0</v>
      </c>
      <c r="S246" s="214">
        <v>0</v>
      </c>
      <c r="T246" s="215">
        <f>S246*H246</f>
        <v>0</v>
      </c>
      <c r="U246" s="37"/>
      <c r="V246" s="37"/>
      <c r="W246" s="37"/>
      <c r="X246" s="37"/>
      <c r="Y246" s="37"/>
      <c r="Z246" s="37"/>
      <c r="AA246" s="37"/>
      <c r="AB246" s="37"/>
      <c r="AC246" s="37"/>
      <c r="AD246" s="37"/>
      <c r="AE246" s="37"/>
      <c r="AR246" s="216" t="s">
        <v>319</v>
      </c>
      <c r="AT246" s="216" t="s">
        <v>582</v>
      </c>
      <c r="AU246" s="216" t="s">
        <v>87</v>
      </c>
      <c r="AY246" s="18" t="s">
        <v>283</v>
      </c>
      <c r="BE246" s="217">
        <f>IF(N246="základná",J246,0)</f>
        <v>0</v>
      </c>
      <c r="BF246" s="217">
        <f>IF(N246="znížená",J246,0)</f>
        <v>0</v>
      </c>
      <c r="BG246" s="217">
        <f>IF(N246="zákl. prenesená",J246,0)</f>
        <v>0</v>
      </c>
      <c r="BH246" s="217">
        <f>IF(N246="zníž. prenesená",J246,0)</f>
        <v>0</v>
      </c>
      <c r="BI246" s="217">
        <f>IF(N246="nulová",J246,0)</f>
        <v>0</v>
      </c>
      <c r="BJ246" s="18" t="s">
        <v>87</v>
      </c>
      <c r="BK246" s="217">
        <f>ROUND(I246*H246,2)</f>
        <v>0</v>
      </c>
      <c r="BL246" s="18" t="s">
        <v>289</v>
      </c>
      <c r="BM246" s="216" t="s">
        <v>1966</v>
      </c>
    </row>
    <row r="247" s="2" customFormat="1" ht="16.5" customHeight="1">
      <c r="A247" s="37"/>
      <c r="B247" s="168"/>
      <c r="C247" s="242" t="s">
        <v>538</v>
      </c>
      <c r="D247" s="242" t="s">
        <v>582</v>
      </c>
      <c r="E247" s="243" t="s">
        <v>1967</v>
      </c>
      <c r="F247" s="244" t="s">
        <v>1968</v>
      </c>
      <c r="G247" s="245" t="s">
        <v>649</v>
      </c>
      <c r="H247" s="246">
        <v>14</v>
      </c>
      <c r="I247" s="247"/>
      <c r="J247" s="248">
        <f>ROUND(I247*H247,2)</f>
        <v>0</v>
      </c>
      <c r="K247" s="249"/>
      <c r="L247" s="250"/>
      <c r="M247" s="251" t="s">
        <v>1</v>
      </c>
      <c r="N247" s="252" t="s">
        <v>41</v>
      </c>
      <c r="O247" s="81"/>
      <c r="P247" s="214">
        <f>O247*H247</f>
        <v>0</v>
      </c>
      <c r="Q247" s="214">
        <v>0.00027999999999999998</v>
      </c>
      <c r="R247" s="214">
        <f>Q247*H247</f>
        <v>0.0039199999999999999</v>
      </c>
      <c r="S247" s="214">
        <v>0</v>
      </c>
      <c r="T247" s="215">
        <f>S247*H247</f>
        <v>0</v>
      </c>
      <c r="U247" s="37"/>
      <c r="V247" s="37"/>
      <c r="W247" s="37"/>
      <c r="X247" s="37"/>
      <c r="Y247" s="37"/>
      <c r="Z247" s="37"/>
      <c r="AA247" s="37"/>
      <c r="AB247" s="37"/>
      <c r="AC247" s="37"/>
      <c r="AD247" s="37"/>
      <c r="AE247" s="37"/>
      <c r="AR247" s="216" t="s">
        <v>319</v>
      </c>
      <c r="AT247" s="216" t="s">
        <v>582</v>
      </c>
      <c r="AU247" s="216" t="s">
        <v>87</v>
      </c>
      <c r="AY247" s="18" t="s">
        <v>283</v>
      </c>
      <c r="BE247" s="217">
        <f>IF(N247="základná",J247,0)</f>
        <v>0</v>
      </c>
      <c r="BF247" s="217">
        <f>IF(N247="znížená",J247,0)</f>
        <v>0</v>
      </c>
      <c r="BG247" s="217">
        <f>IF(N247="zákl. prenesená",J247,0)</f>
        <v>0</v>
      </c>
      <c r="BH247" s="217">
        <f>IF(N247="zníž. prenesená",J247,0)</f>
        <v>0</v>
      </c>
      <c r="BI247" s="217">
        <f>IF(N247="nulová",J247,0)</f>
        <v>0</v>
      </c>
      <c r="BJ247" s="18" t="s">
        <v>87</v>
      </c>
      <c r="BK247" s="217">
        <f>ROUND(I247*H247,2)</f>
        <v>0</v>
      </c>
      <c r="BL247" s="18" t="s">
        <v>289</v>
      </c>
      <c r="BM247" s="216" t="s">
        <v>1969</v>
      </c>
    </row>
    <row r="248" s="13" customFormat="1">
      <c r="A248" s="13"/>
      <c r="B248" s="218"/>
      <c r="C248" s="13"/>
      <c r="D248" s="219" t="s">
        <v>291</v>
      </c>
      <c r="E248" s="220" t="s">
        <v>1</v>
      </c>
      <c r="F248" s="221" t="s">
        <v>1970</v>
      </c>
      <c r="G248" s="13"/>
      <c r="H248" s="222">
        <v>14</v>
      </c>
      <c r="I248" s="223"/>
      <c r="J248" s="13"/>
      <c r="K248" s="13"/>
      <c r="L248" s="218"/>
      <c r="M248" s="224"/>
      <c r="N248" s="225"/>
      <c r="O248" s="225"/>
      <c r="P248" s="225"/>
      <c r="Q248" s="225"/>
      <c r="R248" s="225"/>
      <c r="S248" s="225"/>
      <c r="T248" s="226"/>
      <c r="U248" s="13"/>
      <c r="V248" s="13"/>
      <c r="W248" s="13"/>
      <c r="X248" s="13"/>
      <c r="Y248" s="13"/>
      <c r="Z248" s="13"/>
      <c r="AA248" s="13"/>
      <c r="AB248" s="13"/>
      <c r="AC248" s="13"/>
      <c r="AD248" s="13"/>
      <c r="AE248" s="13"/>
      <c r="AT248" s="220" t="s">
        <v>291</v>
      </c>
      <c r="AU248" s="220" t="s">
        <v>87</v>
      </c>
      <c r="AV248" s="13" t="s">
        <v>87</v>
      </c>
      <c r="AW248" s="13" t="s">
        <v>31</v>
      </c>
      <c r="AX248" s="13" t="s">
        <v>82</v>
      </c>
      <c r="AY248" s="220" t="s">
        <v>283</v>
      </c>
    </row>
    <row r="249" s="2" customFormat="1" ht="37.8" customHeight="1">
      <c r="A249" s="37"/>
      <c r="B249" s="168"/>
      <c r="C249" s="204" t="s">
        <v>542</v>
      </c>
      <c r="D249" s="204" t="s">
        <v>285</v>
      </c>
      <c r="E249" s="205" t="s">
        <v>1971</v>
      </c>
      <c r="F249" s="206" t="s">
        <v>1972</v>
      </c>
      <c r="G249" s="207" t="s">
        <v>373</v>
      </c>
      <c r="H249" s="208">
        <v>18</v>
      </c>
      <c r="I249" s="209"/>
      <c r="J249" s="210">
        <f>ROUND(I249*H249,2)</f>
        <v>0</v>
      </c>
      <c r="K249" s="211"/>
      <c r="L249" s="38"/>
      <c r="M249" s="212" t="s">
        <v>1</v>
      </c>
      <c r="N249" s="213" t="s">
        <v>41</v>
      </c>
      <c r="O249" s="81"/>
      <c r="P249" s="214">
        <f>O249*H249</f>
        <v>0</v>
      </c>
      <c r="Q249" s="214">
        <v>0.00025000000000000001</v>
      </c>
      <c r="R249" s="214">
        <f>Q249*H249</f>
        <v>0.0045000000000000005</v>
      </c>
      <c r="S249" s="214">
        <v>0</v>
      </c>
      <c r="T249" s="215">
        <f>S249*H249</f>
        <v>0</v>
      </c>
      <c r="U249" s="37"/>
      <c r="V249" s="37"/>
      <c r="W249" s="37"/>
      <c r="X249" s="37"/>
      <c r="Y249" s="37"/>
      <c r="Z249" s="37"/>
      <c r="AA249" s="37"/>
      <c r="AB249" s="37"/>
      <c r="AC249" s="37"/>
      <c r="AD249" s="37"/>
      <c r="AE249" s="37"/>
      <c r="AR249" s="216" t="s">
        <v>289</v>
      </c>
      <c r="AT249" s="216" t="s">
        <v>285</v>
      </c>
      <c r="AU249" s="216" t="s">
        <v>87</v>
      </c>
      <c r="AY249" s="18" t="s">
        <v>283</v>
      </c>
      <c r="BE249" s="217">
        <f>IF(N249="základná",J249,0)</f>
        <v>0</v>
      </c>
      <c r="BF249" s="217">
        <f>IF(N249="znížená",J249,0)</f>
        <v>0</v>
      </c>
      <c r="BG249" s="217">
        <f>IF(N249="zákl. prenesená",J249,0)</f>
        <v>0</v>
      </c>
      <c r="BH249" s="217">
        <f>IF(N249="zníž. prenesená",J249,0)</f>
        <v>0</v>
      </c>
      <c r="BI249" s="217">
        <f>IF(N249="nulová",J249,0)</f>
        <v>0</v>
      </c>
      <c r="BJ249" s="18" t="s">
        <v>87</v>
      </c>
      <c r="BK249" s="217">
        <f>ROUND(I249*H249,2)</f>
        <v>0</v>
      </c>
      <c r="BL249" s="18" t="s">
        <v>289</v>
      </c>
      <c r="BM249" s="216" t="s">
        <v>1973</v>
      </c>
    </row>
    <row r="250" s="13" customFormat="1">
      <c r="A250" s="13"/>
      <c r="B250" s="218"/>
      <c r="C250" s="13"/>
      <c r="D250" s="219" t="s">
        <v>291</v>
      </c>
      <c r="E250" s="220" t="s">
        <v>1</v>
      </c>
      <c r="F250" s="221" t="s">
        <v>1974</v>
      </c>
      <c r="G250" s="13"/>
      <c r="H250" s="222">
        <v>18</v>
      </c>
      <c r="I250" s="223"/>
      <c r="J250" s="13"/>
      <c r="K250" s="13"/>
      <c r="L250" s="218"/>
      <c r="M250" s="224"/>
      <c r="N250" s="225"/>
      <c r="O250" s="225"/>
      <c r="P250" s="225"/>
      <c r="Q250" s="225"/>
      <c r="R250" s="225"/>
      <c r="S250" s="225"/>
      <c r="T250" s="226"/>
      <c r="U250" s="13"/>
      <c r="V250" s="13"/>
      <c r="W250" s="13"/>
      <c r="X250" s="13"/>
      <c r="Y250" s="13"/>
      <c r="Z250" s="13"/>
      <c r="AA250" s="13"/>
      <c r="AB250" s="13"/>
      <c r="AC250" s="13"/>
      <c r="AD250" s="13"/>
      <c r="AE250" s="13"/>
      <c r="AT250" s="220" t="s">
        <v>291</v>
      </c>
      <c r="AU250" s="220" t="s">
        <v>87</v>
      </c>
      <c r="AV250" s="13" t="s">
        <v>87</v>
      </c>
      <c r="AW250" s="13" t="s">
        <v>31</v>
      </c>
      <c r="AX250" s="13" t="s">
        <v>82</v>
      </c>
      <c r="AY250" s="220" t="s">
        <v>283</v>
      </c>
    </row>
    <row r="251" s="2" customFormat="1" ht="24.15" customHeight="1">
      <c r="A251" s="37"/>
      <c r="B251" s="168"/>
      <c r="C251" s="242" t="s">
        <v>546</v>
      </c>
      <c r="D251" s="242" t="s">
        <v>582</v>
      </c>
      <c r="E251" s="243" t="s">
        <v>1975</v>
      </c>
      <c r="F251" s="244" t="s">
        <v>1976</v>
      </c>
      <c r="G251" s="245" t="s">
        <v>1538</v>
      </c>
      <c r="H251" s="246">
        <v>105.14</v>
      </c>
      <c r="I251" s="247"/>
      <c r="J251" s="248">
        <f>ROUND(I251*H251,2)</f>
        <v>0</v>
      </c>
      <c r="K251" s="249"/>
      <c r="L251" s="250"/>
      <c r="M251" s="251" t="s">
        <v>1</v>
      </c>
      <c r="N251" s="252" t="s">
        <v>41</v>
      </c>
      <c r="O251" s="81"/>
      <c r="P251" s="214">
        <f>O251*H251</f>
        <v>0</v>
      </c>
      <c r="Q251" s="214">
        <v>0.001</v>
      </c>
      <c r="R251" s="214">
        <f>Q251*H251</f>
        <v>0.10514</v>
      </c>
      <c r="S251" s="214">
        <v>0</v>
      </c>
      <c r="T251" s="215">
        <f>S251*H251</f>
        <v>0</v>
      </c>
      <c r="U251" s="37"/>
      <c r="V251" s="37"/>
      <c r="W251" s="37"/>
      <c r="X251" s="37"/>
      <c r="Y251" s="37"/>
      <c r="Z251" s="37"/>
      <c r="AA251" s="37"/>
      <c r="AB251" s="37"/>
      <c r="AC251" s="37"/>
      <c r="AD251" s="37"/>
      <c r="AE251" s="37"/>
      <c r="AR251" s="216" t="s">
        <v>319</v>
      </c>
      <c r="AT251" s="216" t="s">
        <v>582</v>
      </c>
      <c r="AU251" s="216" t="s">
        <v>87</v>
      </c>
      <c r="AY251" s="18" t="s">
        <v>283</v>
      </c>
      <c r="BE251" s="217">
        <f>IF(N251="základná",J251,0)</f>
        <v>0</v>
      </c>
      <c r="BF251" s="217">
        <f>IF(N251="znížená",J251,0)</f>
        <v>0</v>
      </c>
      <c r="BG251" s="217">
        <f>IF(N251="zákl. prenesená",J251,0)</f>
        <v>0</v>
      </c>
      <c r="BH251" s="217">
        <f>IF(N251="zníž. prenesená",J251,0)</f>
        <v>0</v>
      </c>
      <c r="BI251" s="217">
        <f>IF(N251="nulová",J251,0)</f>
        <v>0</v>
      </c>
      <c r="BJ251" s="18" t="s">
        <v>87</v>
      </c>
      <c r="BK251" s="217">
        <f>ROUND(I251*H251,2)</f>
        <v>0</v>
      </c>
      <c r="BL251" s="18" t="s">
        <v>289</v>
      </c>
      <c r="BM251" s="216" t="s">
        <v>1977</v>
      </c>
    </row>
    <row r="252" s="13" customFormat="1">
      <c r="A252" s="13"/>
      <c r="B252" s="218"/>
      <c r="C252" s="13"/>
      <c r="D252" s="219" t="s">
        <v>291</v>
      </c>
      <c r="E252" s="220" t="s">
        <v>1</v>
      </c>
      <c r="F252" s="221" t="s">
        <v>1978</v>
      </c>
      <c r="G252" s="13"/>
      <c r="H252" s="222">
        <v>105.14</v>
      </c>
      <c r="I252" s="223"/>
      <c r="J252" s="13"/>
      <c r="K252" s="13"/>
      <c r="L252" s="218"/>
      <c r="M252" s="224"/>
      <c r="N252" s="225"/>
      <c r="O252" s="225"/>
      <c r="P252" s="225"/>
      <c r="Q252" s="225"/>
      <c r="R252" s="225"/>
      <c r="S252" s="225"/>
      <c r="T252" s="226"/>
      <c r="U252" s="13"/>
      <c r="V252" s="13"/>
      <c r="W252" s="13"/>
      <c r="X252" s="13"/>
      <c r="Y252" s="13"/>
      <c r="Z252" s="13"/>
      <c r="AA252" s="13"/>
      <c r="AB252" s="13"/>
      <c r="AC252" s="13"/>
      <c r="AD252" s="13"/>
      <c r="AE252" s="13"/>
      <c r="AT252" s="220" t="s">
        <v>291</v>
      </c>
      <c r="AU252" s="220" t="s">
        <v>87</v>
      </c>
      <c r="AV252" s="13" t="s">
        <v>87</v>
      </c>
      <c r="AW252" s="13" t="s">
        <v>31</v>
      </c>
      <c r="AX252" s="13" t="s">
        <v>82</v>
      </c>
      <c r="AY252" s="220" t="s">
        <v>283</v>
      </c>
    </row>
    <row r="253" s="2" customFormat="1" ht="24.15" customHeight="1">
      <c r="A253" s="37"/>
      <c r="B253" s="168"/>
      <c r="C253" s="242" t="s">
        <v>551</v>
      </c>
      <c r="D253" s="242" t="s">
        <v>582</v>
      </c>
      <c r="E253" s="243" t="s">
        <v>1979</v>
      </c>
      <c r="F253" s="244" t="s">
        <v>1980</v>
      </c>
      <c r="G253" s="245" t="s">
        <v>1538</v>
      </c>
      <c r="H253" s="246">
        <v>59.439999999999998</v>
      </c>
      <c r="I253" s="247"/>
      <c r="J253" s="248">
        <f>ROUND(I253*H253,2)</f>
        <v>0</v>
      </c>
      <c r="K253" s="249"/>
      <c r="L253" s="250"/>
      <c r="M253" s="251" t="s">
        <v>1</v>
      </c>
      <c r="N253" s="252" t="s">
        <v>41</v>
      </c>
      <c r="O253" s="81"/>
      <c r="P253" s="214">
        <f>O253*H253</f>
        <v>0</v>
      </c>
      <c r="Q253" s="214">
        <v>0.001</v>
      </c>
      <c r="R253" s="214">
        <f>Q253*H253</f>
        <v>0.05944</v>
      </c>
      <c r="S253" s="214">
        <v>0</v>
      </c>
      <c r="T253" s="215">
        <f>S253*H253</f>
        <v>0</v>
      </c>
      <c r="U253" s="37"/>
      <c r="V253" s="37"/>
      <c r="W253" s="37"/>
      <c r="X253" s="37"/>
      <c r="Y253" s="37"/>
      <c r="Z253" s="37"/>
      <c r="AA253" s="37"/>
      <c r="AB253" s="37"/>
      <c r="AC253" s="37"/>
      <c r="AD253" s="37"/>
      <c r="AE253" s="37"/>
      <c r="AR253" s="216" t="s">
        <v>319</v>
      </c>
      <c r="AT253" s="216" t="s">
        <v>582</v>
      </c>
      <c r="AU253" s="216" t="s">
        <v>87</v>
      </c>
      <c r="AY253" s="18" t="s">
        <v>283</v>
      </c>
      <c r="BE253" s="217">
        <f>IF(N253="základná",J253,0)</f>
        <v>0</v>
      </c>
      <c r="BF253" s="217">
        <f>IF(N253="znížená",J253,0)</f>
        <v>0</v>
      </c>
      <c r="BG253" s="217">
        <f>IF(N253="zákl. prenesená",J253,0)</f>
        <v>0</v>
      </c>
      <c r="BH253" s="217">
        <f>IF(N253="zníž. prenesená",J253,0)</f>
        <v>0</v>
      </c>
      <c r="BI253" s="217">
        <f>IF(N253="nulová",J253,0)</f>
        <v>0</v>
      </c>
      <c r="BJ253" s="18" t="s">
        <v>87</v>
      </c>
      <c r="BK253" s="217">
        <f>ROUND(I253*H253,2)</f>
        <v>0</v>
      </c>
      <c r="BL253" s="18" t="s">
        <v>289</v>
      </c>
      <c r="BM253" s="216" t="s">
        <v>1981</v>
      </c>
    </row>
    <row r="254" s="13" customFormat="1">
      <c r="A254" s="13"/>
      <c r="B254" s="218"/>
      <c r="C254" s="13"/>
      <c r="D254" s="219" t="s">
        <v>291</v>
      </c>
      <c r="E254" s="220" t="s">
        <v>1</v>
      </c>
      <c r="F254" s="221" t="s">
        <v>1982</v>
      </c>
      <c r="G254" s="13"/>
      <c r="H254" s="222">
        <v>59.439999999999998</v>
      </c>
      <c r="I254" s="223"/>
      <c r="J254" s="13"/>
      <c r="K254" s="13"/>
      <c r="L254" s="218"/>
      <c r="M254" s="224"/>
      <c r="N254" s="225"/>
      <c r="O254" s="225"/>
      <c r="P254" s="225"/>
      <c r="Q254" s="225"/>
      <c r="R254" s="225"/>
      <c r="S254" s="225"/>
      <c r="T254" s="226"/>
      <c r="U254" s="13"/>
      <c r="V254" s="13"/>
      <c r="W254" s="13"/>
      <c r="X254" s="13"/>
      <c r="Y254" s="13"/>
      <c r="Z254" s="13"/>
      <c r="AA254" s="13"/>
      <c r="AB254" s="13"/>
      <c r="AC254" s="13"/>
      <c r="AD254" s="13"/>
      <c r="AE254" s="13"/>
      <c r="AT254" s="220" t="s">
        <v>291</v>
      </c>
      <c r="AU254" s="220" t="s">
        <v>87</v>
      </c>
      <c r="AV254" s="13" t="s">
        <v>87</v>
      </c>
      <c r="AW254" s="13" t="s">
        <v>31</v>
      </c>
      <c r="AX254" s="13" t="s">
        <v>82</v>
      </c>
      <c r="AY254" s="220" t="s">
        <v>283</v>
      </c>
    </row>
    <row r="255" s="2" customFormat="1" ht="24.15" customHeight="1">
      <c r="A255" s="37"/>
      <c r="B255" s="168"/>
      <c r="C255" s="204" t="s">
        <v>555</v>
      </c>
      <c r="D255" s="204" t="s">
        <v>285</v>
      </c>
      <c r="E255" s="205" t="s">
        <v>1983</v>
      </c>
      <c r="F255" s="206" t="s">
        <v>1984</v>
      </c>
      <c r="G255" s="207" t="s">
        <v>1985</v>
      </c>
      <c r="H255" s="208">
        <v>60</v>
      </c>
      <c r="I255" s="209"/>
      <c r="J255" s="210">
        <f>ROUND(I255*H255,2)</f>
        <v>0</v>
      </c>
      <c r="K255" s="211"/>
      <c r="L255" s="38"/>
      <c r="M255" s="212" t="s">
        <v>1</v>
      </c>
      <c r="N255" s="213" t="s">
        <v>41</v>
      </c>
      <c r="O255" s="81"/>
      <c r="P255" s="214">
        <f>O255*H255</f>
        <v>0</v>
      </c>
      <c r="Q255" s="214">
        <v>0</v>
      </c>
      <c r="R255" s="214">
        <f>Q255*H255</f>
        <v>0</v>
      </c>
      <c r="S255" s="214">
        <v>1.0000000000000001E-05</v>
      </c>
      <c r="T255" s="215">
        <f>S255*H255</f>
        <v>0.00060000000000000006</v>
      </c>
      <c r="U255" s="37"/>
      <c r="V255" s="37"/>
      <c r="W255" s="37"/>
      <c r="X255" s="37"/>
      <c r="Y255" s="37"/>
      <c r="Z255" s="37"/>
      <c r="AA255" s="37"/>
      <c r="AB255" s="37"/>
      <c r="AC255" s="37"/>
      <c r="AD255" s="37"/>
      <c r="AE255" s="37"/>
      <c r="AR255" s="216" t="s">
        <v>289</v>
      </c>
      <c r="AT255" s="216" t="s">
        <v>285</v>
      </c>
      <c r="AU255" s="216" t="s">
        <v>87</v>
      </c>
      <c r="AY255" s="18" t="s">
        <v>283</v>
      </c>
      <c r="BE255" s="217">
        <f>IF(N255="základná",J255,0)</f>
        <v>0</v>
      </c>
      <c r="BF255" s="217">
        <f>IF(N255="znížená",J255,0)</f>
        <v>0</v>
      </c>
      <c r="BG255" s="217">
        <f>IF(N255="zákl. prenesená",J255,0)</f>
        <v>0</v>
      </c>
      <c r="BH255" s="217">
        <f>IF(N255="zníž. prenesená",J255,0)</f>
        <v>0</v>
      </c>
      <c r="BI255" s="217">
        <f>IF(N255="nulová",J255,0)</f>
        <v>0</v>
      </c>
      <c r="BJ255" s="18" t="s">
        <v>87</v>
      </c>
      <c r="BK255" s="217">
        <f>ROUND(I255*H255,2)</f>
        <v>0</v>
      </c>
      <c r="BL255" s="18" t="s">
        <v>289</v>
      </c>
      <c r="BM255" s="216" t="s">
        <v>1986</v>
      </c>
    </row>
    <row r="256" s="13" customFormat="1">
      <c r="A256" s="13"/>
      <c r="B256" s="218"/>
      <c r="C256" s="13"/>
      <c r="D256" s="219" t="s">
        <v>291</v>
      </c>
      <c r="E256" s="220" t="s">
        <v>1</v>
      </c>
      <c r="F256" s="221" t="s">
        <v>1987</v>
      </c>
      <c r="G256" s="13"/>
      <c r="H256" s="222">
        <v>60</v>
      </c>
      <c r="I256" s="223"/>
      <c r="J256" s="13"/>
      <c r="K256" s="13"/>
      <c r="L256" s="218"/>
      <c r="M256" s="224"/>
      <c r="N256" s="225"/>
      <c r="O256" s="225"/>
      <c r="P256" s="225"/>
      <c r="Q256" s="225"/>
      <c r="R256" s="225"/>
      <c r="S256" s="225"/>
      <c r="T256" s="226"/>
      <c r="U256" s="13"/>
      <c r="V256" s="13"/>
      <c r="W256" s="13"/>
      <c r="X256" s="13"/>
      <c r="Y256" s="13"/>
      <c r="Z256" s="13"/>
      <c r="AA256" s="13"/>
      <c r="AB256" s="13"/>
      <c r="AC256" s="13"/>
      <c r="AD256" s="13"/>
      <c r="AE256" s="13"/>
      <c r="AT256" s="220" t="s">
        <v>291</v>
      </c>
      <c r="AU256" s="220" t="s">
        <v>87</v>
      </c>
      <c r="AV256" s="13" t="s">
        <v>87</v>
      </c>
      <c r="AW256" s="13" t="s">
        <v>31</v>
      </c>
      <c r="AX256" s="13" t="s">
        <v>82</v>
      </c>
      <c r="AY256" s="220" t="s">
        <v>283</v>
      </c>
    </row>
    <row r="257" s="2" customFormat="1" ht="24.15" customHeight="1">
      <c r="A257" s="37"/>
      <c r="B257" s="168"/>
      <c r="C257" s="204" t="s">
        <v>561</v>
      </c>
      <c r="D257" s="204" t="s">
        <v>285</v>
      </c>
      <c r="E257" s="205" t="s">
        <v>1988</v>
      </c>
      <c r="F257" s="206" t="s">
        <v>1989</v>
      </c>
      <c r="G257" s="207" t="s">
        <v>373</v>
      </c>
      <c r="H257" s="208">
        <v>145</v>
      </c>
      <c r="I257" s="209"/>
      <c r="J257" s="210">
        <f>ROUND(I257*H257,2)</f>
        <v>0</v>
      </c>
      <c r="K257" s="211"/>
      <c r="L257" s="38"/>
      <c r="M257" s="212" t="s">
        <v>1</v>
      </c>
      <c r="N257" s="213" t="s">
        <v>41</v>
      </c>
      <c r="O257" s="81"/>
      <c r="P257" s="214">
        <f>O257*H257</f>
        <v>0</v>
      </c>
      <c r="Q257" s="214">
        <v>0</v>
      </c>
      <c r="R257" s="214">
        <f>Q257*H257</f>
        <v>0</v>
      </c>
      <c r="S257" s="214">
        <v>0.080000000000000002</v>
      </c>
      <c r="T257" s="215">
        <f>S257*H257</f>
        <v>11.6</v>
      </c>
      <c r="U257" s="37"/>
      <c r="V257" s="37"/>
      <c r="W257" s="37"/>
      <c r="X257" s="37"/>
      <c r="Y257" s="37"/>
      <c r="Z257" s="37"/>
      <c r="AA257" s="37"/>
      <c r="AB257" s="37"/>
      <c r="AC257" s="37"/>
      <c r="AD257" s="37"/>
      <c r="AE257" s="37"/>
      <c r="AR257" s="216" t="s">
        <v>289</v>
      </c>
      <c r="AT257" s="216" t="s">
        <v>285</v>
      </c>
      <c r="AU257" s="216" t="s">
        <v>87</v>
      </c>
      <c r="AY257" s="18" t="s">
        <v>283</v>
      </c>
      <c r="BE257" s="217">
        <f>IF(N257="základná",J257,0)</f>
        <v>0</v>
      </c>
      <c r="BF257" s="217">
        <f>IF(N257="znížená",J257,0)</f>
        <v>0</v>
      </c>
      <c r="BG257" s="217">
        <f>IF(N257="zákl. prenesená",J257,0)</f>
        <v>0</v>
      </c>
      <c r="BH257" s="217">
        <f>IF(N257="zníž. prenesená",J257,0)</f>
        <v>0</v>
      </c>
      <c r="BI257" s="217">
        <f>IF(N257="nulová",J257,0)</f>
        <v>0</v>
      </c>
      <c r="BJ257" s="18" t="s">
        <v>87</v>
      </c>
      <c r="BK257" s="217">
        <f>ROUND(I257*H257,2)</f>
        <v>0</v>
      </c>
      <c r="BL257" s="18" t="s">
        <v>289</v>
      </c>
      <c r="BM257" s="216" t="s">
        <v>1990</v>
      </c>
    </row>
    <row r="258" s="13" customFormat="1">
      <c r="A258" s="13"/>
      <c r="B258" s="218"/>
      <c r="C258" s="13"/>
      <c r="D258" s="219" t="s">
        <v>291</v>
      </c>
      <c r="E258" s="220" t="s">
        <v>1</v>
      </c>
      <c r="F258" s="221" t="s">
        <v>1991</v>
      </c>
      <c r="G258" s="13"/>
      <c r="H258" s="222">
        <v>2</v>
      </c>
      <c r="I258" s="223"/>
      <c r="J258" s="13"/>
      <c r="K258" s="13"/>
      <c r="L258" s="218"/>
      <c r="M258" s="224"/>
      <c r="N258" s="225"/>
      <c r="O258" s="225"/>
      <c r="P258" s="225"/>
      <c r="Q258" s="225"/>
      <c r="R258" s="225"/>
      <c r="S258" s="225"/>
      <c r="T258" s="226"/>
      <c r="U258" s="13"/>
      <c r="V258" s="13"/>
      <c r="W258" s="13"/>
      <c r="X258" s="13"/>
      <c r="Y258" s="13"/>
      <c r="Z258" s="13"/>
      <c r="AA258" s="13"/>
      <c r="AB258" s="13"/>
      <c r="AC258" s="13"/>
      <c r="AD258" s="13"/>
      <c r="AE258" s="13"/>
      <c r="AT258" s="220" t="s">
        <v>291</v>
      </c>
      <c r="AU258" s="220" t="s">
        <v>87</v>
      </c>
      <c r="AV258" s="13" t="s">
        <v>87</v>
      </c>
      <c r="AW258" s="13" t="s">
        <v>31</v>
      </c>
      <c r="AX258" s="13" t="s">
        <v>75</v>
      </c>
      <c r="AY258" s="220" t="s">
        <v>283</v>
      </c>
    </row>
    <row r="259" s="13" customFormat="1">
      <c r="A259" s="13"/>
      <c r="B259" s="218"/>
      <c r="C259" s="13"/>
      <c r="D259" s="219" t="s">
        <v>291</v>
      </c>
      <c r="E259" s="220" t="s">
        <v>1</v>
      </c>
      <c r="F259" s="221" t="s">
        <v>1992</v>
      </c>
      <c r="G259" s="13"/>
      <c r="H259" s="222">
        <v>143</v>
      </c>
      <c r="I259" s="223"/>
      <c r="J259" s="13"/>
      <c r="K259" s="13"/>
      <c r="L259" s="218"/>
      <c r="M259" s="224"/>
      <c r="N259" s="225"/>
      <c r="O259" s="225"/>
      <c r="P259" s="225"/>
      <c r="Q259" s="225"/>
      <c r="R259" s="225"/>
      <c r="S259" s="225"/>
      <c r="T259" s="226"/>
      <c r="U259" s="13"/>
      <c r="V259" s="13"/>
      <c r="W259" s="13"/>
      <c r="X259" s="13"/>
      <c r="Y259" s="13"/>
      <c r="Z259" s="13"/>
      <c r="AA259" s="13"/>
      <c r="AB259" s="13"/>
      <c r="AC259" s="13"/>
      <c r="AD259" s="13"/>
      <c r="AE259" s="13"/>
      <c r="AT259" s="220" t="s">
        <v>291</v>
      </c>
      <c r="AU259" s="220" t="s">
        <v>87</v>
      </c>
      <c r="AV259" s="13" t="s">
        <v>87</v>
      </c>
      <c r="AW259" s="13" t="s">
        <v>31</v>
      </c>
      <c r="AX259" s="13" t="s">
        <v>75</v>
      </c>
      <c r="AY259" s="220" t="s">
        <v>283</v>
      </c>
    </row>
    <row r="260" s="14" customFormat="1">
      <c r="A260" s="14"/>
      <c r="B260" s="227"/>
      <c r="C260" s="14"/>
      <c r="D260" s="219" t="s">
        <v>291</v>
      </c>
      <c r="E260" s="228" t="s">
        <v>1</v>
      </c>
      <c r="F260" s="229" t="s">
        <v>293</v>
      </c>
      <c r="G260" s="14"/>
      <c r="H260" s="230">
        <v>145</v>
      </c>
      <c r="I260" s="231"/>
      <c r="J260" s="14"/>
      <c r="K260" s="14"/>
      <c r="L260" s="227"/>
      <c r="M260" s="232"/>
      <c r="N260" s="233"/>
      <c r="O260" s="233"/>
      <c r="P260" s="233"/>
      <c r="Q260" s="233"/>
      <c r="R260" s="233"/>
      <c r="S260" s="233"/>
      <c r="T260" s="234"/>
      <c r="U260" s="14"/>
      <c r="V260" s="14"/>
      <c r="W260" s="14"/>
      <c r="X260" s="14"/>
      <c r="Y260" s="14"/>
      <c r="Z260" s="14"/>
      <c r="AA260" s="14"/>
      <c r="AB260" s="14"/>
      <c r="AC260" s="14"/>
      <c r="AD260" s="14"/>
      <c r="AE260" s="14"/>
      <c r="AT260" s="228" t="s">
        <v>291</v>
      </c>
      <c r="AU260" s="228" t="s">
        <v>87</v>
      </c>
      <c r="AV260" s="14" t="s">
        <v>289</v>
      </c>
      <c r="AW260" s="14" t="s">
        <v>31</v>
      </c>
      <c r="AX260" s="14" t="s">
        <v>82</v>
      </c>
      <c r="AY260" s="228" t="s">
        <v>283</v>
      </c>
    </row>
    <row r="261" s="2" customFormat="1" ht="24.15" customHeight="1">
      <c r="A261" s="37"/>
      <c r="B261" s="168"/>
      <c r="C261" s="204" t="s">
        <v>566</v>
      </c>
      <c r="D261" s="204" t="s">
        <v>285</v>
      </c>
      <c r="E261" s="205" t="s">
        <v>1993</v>
      </c>
      <c r="F261" s="206" t="s">
        <v>1994</v>
      </c>
      <c r="G261" s="207" t="s">
        <v>373</v>
      </c>
      <c r="H261" s="208">
        <v>2</v>
      </c>
      <c r="I261" s="209"/>
      <c r="J261" s="210">
        <f>ROUND(I261*H261,2)</f>
        <v>0</v>
      </c>
      <c r="K261" s="211"/>
      <c r="L261" s="38"/>
      <c r="M261" s="212" t="s">
        <v>1</v>
      </c>
      <c r="N261" s="213" t="s">
        <v>41</v>
      </c>
      <c r="O261" s="81"/>
      <c r="P261" s="214">
        <f>O261*H261</f>
        <v>0</v>
      </c>
      <c r="Q261" s="214">
        <v>0</v>
      </c>
      <c r="R261" s="214">
        <f>Q261*H261</f>
        <v>0</v>
      </c>
      <c r="S261" s="214">
        <v>0.126</v>
      </c>
      <c r="T261" s="215">
        <f>S261*H261</f>
        <v>0.252</v>
      </c>
      <c r="U261" s="37"/>
      <c r="V261" s="37"/>
      <c r="W261" s="37"/>
      <c r="X261" s="37"/>
      <c r="Y261" s="37"/>
      <c r="Z261" s="37"/>
      <c r="AA261" s="37"/>
      <c r="AB261" s="37"/>
      <c r="AC261" s="37"/>
      <c r="AD261" s="37"/>
      <c r="AE261" s="37"/>
      <c r="AR261" s="216" t="s">
        <v>289</v>
      </c>
      <c r="AT261" s="216" t="s">
        <v>285</v>
      </c>
      <c r="AU261" s="216" t="s">
        <v>87</v>
      </c>
      <c r="AY261" s="18" t="s">
        <v>283</v>
      </c>
      <c r="BE261" s="217">
        <f>IF(N261="základná",J261,0)</f>
        <v>0</v>
      </c>
      <c r="BF261" s="217">
        <f>IF(N261="znížená",J261,0)</f>
        <v>0</v>
      </c>
      <c r="BG261" s="217">
        <f>IF(N261="zákl. prenesená",J261,0)</f>
        <v>0</v>
      </c>
      <c r="BH261" s="217">
        <f>IF(N261="zníž. prenesená",J261,0)</f>
        <v>0</v>
      </c>
      <c r="BI261" s="217">
        <f>IF(N261="nulová",J261,0)</f>
        <v>0</v>
      </c>
      <c r="BJ261" s="18" t="s">
        <v>87</v>
      </c>
      <c r="BK261" s="217">
        <f>ROUND(I261*H261,2)</f>
        <v>0</v>
      </c>
      <c r="BL261" s="18" t="s">
        <v>289</v>
      </c>
      <c r="BM261" s="216" t="s">
        <v>1995</v>
      </c>
    </row>
    <row r="262" s="13" customFormat="1">
      <c r="A262" s="13"/>
      <c r="B262" s="218"/>
      <c r="C262" s="13"/>
      <c r="D262" s="219" t="s">
        <v>291</v>
      </c>
      <c r="E262" s="220" t="s">
        <v>1</v>
      </c>
      <c r="F262" s="221" t="s">
        <v>1996</v>
      </c>
      <c r="G262" s="13"/>
      <c r="H262" s="222">
        <v>2</v>
      </c>
      <c r="I262" s="223"/>
      <c r="J262" s="13"/>
      <c r="K262" s="13"/>
      <c r="L262" s="218"/>
      <c r="M262" s="224"/>
      <c r="N262" s="225"/>
      <c r="O262" s="225"/>
      <c r="P262" s="225"/>
      <c r="Q262" s="225"/>
      <c r="R262" s="225"/>
      <c r="S262" s="225"/>
      <c r="T262" s="226"/>
      <c r="U262" s="13"/>
      <c r="V262" s="13"/>
      <c r="W262" s="13"/>
      <c r="X262" s="13"/>
      <c r="Y262" s="13"/>
      <c r="Z262" s="13"/>
      <c r="AA262" s="13"/>
      <c r="AB262" s="13"/>
      <c r="AC262" s="13"/>
      <c r="AD262" s="13"/>
      <c r="AE262" s="13"/>
      <c r="AT262" s="220" t="s">
        <v>291</v>
      </c>
      <c r="AU262" s="220" t="s">
        <v>87</v>
      </c>
      <c r="AV262" s="13" t="s">
        <v>87</v>
      </c>
      <c r="AW262" s="13" t="s">
        <v>31</v>
      </c>
      <c r="AX262" s="13" t="s">
        <v>82</v>
      </c>
      <c r="AY262" s="220" t="s">
        <v>283</v>
      </c>
    </row>
    <row r="263" s="2" customFormat="1" ht="37.8" customHeight="1">
      <c r="A263" s="37"/>
      <c r="B263" s="168"/>
      <c r="C263" s="204" t="s">
        <v>571</v>
      </c>
      <c r="D263" s="204" t="s">
        <v>285</v>
      </c>
      <c r="E263" s="205" t="s">
        <v>1997</v>
      </c>
      <c r="F263" s="206" t="s">
        <v>1998</v>
      </c>
      <c r="G263" s="207" t="s">
        <v>649</v>
      </c>
      <c r="H263" s="208">
        <v>4.7999999999999998</v>
      </c>
      <c r="I263" s="209"/>
      <c r="J263" s="210">
        <f>ROUND(I263*H263,2)</f>
        <v>0</v>
      </c>
      <c r="K263" s="211"/>
      <c r="L263" s="38"/>
      <c r="M263" s="212" t="s">
        <v>1</v>
      </c>
      <c r="N263" s="213" t="s">
        <v>41</v>
      </c>
      <c r="O263" s="81"/>
      <c r="P263" s="214">
        <f>O263*H263</f>
        <v>0</v>
      </c>
      <c r="Q263" s="214">
        <v>0</v>
      </c>
      <c r="R263" s="214">
        <f>Q263*H263</f>
        <v>0</v>
      </c>
      <c r="S263" s="214">
        <v>0.037999999999999999</v>
      </c>
      <c r="T263" s="215">
        <f>S263*H263</f>
        <v>0.18239999999999998</v>
      </c>
      <c r="U263" s="37"/>
      <c r="V263" s="37"/>
      <c r="W263" s="37"/>
      <c r="X263" s="37"/>
      <c r="Y263" s="37"/>
      <c r="Z263" s="37"/>
      <c r="AA263" s="37"/>
      <c r="AB263" s="37"/>
      <c r="AC263" s="37"/>
      <c r="AD263" s="37"/>
      <c r="AE263" s="37"/>
      <c r="AR263" s="216" t="s">
        <v>289</v>
      </c>
      <c r="AT263" s="216" t="s">
        <v>285</v>
      </c>
      <c r="AU263" s="216" t="s">
        <v>87</v>
      </c>
      <c r="AY263" s="18" t="s">
        <v>283</v>
      </c>
      <c r="BE263" s="217">
        <f>IF(N263="základná",J263,0)</f>
        <v>0</v>
      </c>
      <c r="BF263" s="217">
        <f>IF(N263="znížená",J263,0)</f>
        <v>0</v>
      </c>
      <c r="BG263" s="217">
        <f>IF(N263="zákl. prenesená",J263,0)</f>
        <v>0</v>
      </c>
      <c r="BH263" s="217">
        <f>IF(N263="zníž. prenesená",J263,0)</f>
        <v>0</v>
      </c>
      <c r="BI263" s="217">
        <f>IF(N263="nulová",J263,0)</f>
        <v>0</v>
      </c>
      <c r="BJ263" s="18" t="s">
        <v>87</v>
      </c>
      <c r="BK263" s="217">
        <f>ROUND(I263*H263,2)</f>
        <v>0</v>
      </c>
      <c r="BL263" s="18" t="s">
        <v>289</v>
      </c>
      <c r="BM263" s="216" t="s">
        <v>1999</v>
      </c>
    </row>
    <row r="264" s="13" customFormat="1">
      <c r="A264" s="13"/>
      <c r="B264" s="218"/>
      <c r="C264" s="13"/>
      <c r="D264" s="219" t="s">
        <v>291</v>
      </c>
      <c r="E264" s="220" t="s">
        <v>1</v>
      </c>
      <c r="F264" s="221" t="s">
        <v>2000</v>
      </c>
      <c r="G264" s="13"/>
      <c r="H264" s="222">
        <v>4.7999999999999998</v>
      </c>
      <c r="I264" s="223"/>
      <c r="J264" s="13"/>
      <c r="K264" s="13"/>
      <c r="L264" s="218"/>
      <c r="M264" s="224"/>
      <c r="N264" s="225"/>
      <c r="O264" s="225"/>
      <c r="P264" s="225"/>
      <c r="Q264" s="225"/>
      <c r="R264" s="225"/>
      <c r="S264" s="225"/>
      <c r="T264" s="226"/>
      <c r="U264" s="13"/>
      <c r="V264" s="13"/>
      <c r="W264" s="13"/>
      <c r="X264" s="13"/>
      <c r="Y264" s="13"/>
      <c r="Z264" s="13"/>
      <c r="AA264" s="13"/>
      <c r="AB264" s="13"/>
      <c r="AC264" s="13"/>
      <c r="AD264" s="13"/>
      <c r="AE264" s="13"/>
      <c r="AT264" s="220" t="s">
        <v>291</v>
      </c>
      <c r="AU264" s="220" t="s">
        <v>87</v>
      </c>
      <c r="AV264" s="13" t="s">
        <v>87</v>
      </c>
      <c r="AW264" s="13" t="s">
        <v>31</v>
      </c>
      <c r="AX264" s="13" t="s">
        <v>82</v>
      </c>
      <c r="AY264" s="220" t="s">
        <v>283</v>
      </c>
    </row>
    <row r="265" s="2" customFormat="1" ht="37.8" customHeight="1">
      <c r="A265" s="37"/>
      <c r="B265" s="168"/>
      <c r="C265" s="204" t="s">
        <v>576</v>
      </c>
      <c r="D265" s="204" t="s">
        <v>285</v>
      </c>
      <c r="E265" s="205" t="s">
        <v>2001</v>
      </c>
      <c r="F265" s="206" t="s">
        <v>2002</v>
      </c>
      <c r="G265" s="207" t="s">
        <v>649</v>
      </c>
      <c r="H265" s="208">
        <v>10.199999999999999</v>
      </c>
      <c r="I265" s="209"/>
      <c r="J265" s="210">
        <f>ROUND(I265*H265,2)</f>
        <v>0</v>
      </c>
      <c r="K265" s="211"/>
      <c r="L265" s="38"/>
      <c r="M265" s="212" t="s">
        <v>1</v>
      </c>
      <c r="N265" s="213" t="s">
        <v>41</v>
      </c>
      <c r="O265" s="81"/>
      <c r="P265" s="214">
        <f>O265*H265</f>
        <v>0</v>
      </c>
      <c r="Q265" s="214">
        <v>0</v>
      </c>
      <c r="R265" s="214">
        <f>Q265*H265</f>
        <v>0</v>
      </c>
      <c r="S265" s="214">
        <v>0.070999999999999994</v>
      </c>
      <c r="T265" s="215">
        <f>S265*H265</f>
        <v>0.72419999999999984</v>
      </c>
      <c r="U265" s="37"/>
      <c r="V265" s="37"/>
      <c r="W265" s="37"/>
      <c r="X265" s="37"/>
      <c r="Y265" s="37"/>
      <c r="Z265" s="37"/>
      <c r="AA265" s="37"/>
      <c r="AB265" s="37"/>
      <c r="AC265" s="37"/>
      <c r="AD265" s="37"/>
      <c r="AE265" s="37"/>
      <c r="AR265" s="216" t="s">
        <v>289</v>
      </c>
      <c r="AT265" s="216" t="s">
        <v>285</v>
      </c>
      <c r="AU265" s="216" t="s">
        <v>87</v>
      </c>
      <c r="AY265" s="18" t="s">
        <v>283</v>
      </c>
      <c r="BE265" s="217">
        <f>IF(N265="základná",J265,0)</f>
        <v>0</v>
      </c>
      <c r="BF265" s="217">
        <f>IF(N265="znížená",J265,0)</f>
        <v>0</v>
      </c>
      <c r="BG265" s="217">
        <f>IF(N265="zákl. prenesená",J265,0)</f>
        <v>0</v>
      </c>
      <c r="BH265" s="217">
        <f>IF(N265="zníž. prenesená",J265,0)</f>
        <v>0</v>
      </c>
      <c r="BI265" s="217">
        <f>IF(N265="nulová",J265,0)</f>
        <v>0</v>
      </c>
      <c r="BJ265" s="18" t="s">
        <v>87</v>
      </c>
      <c r="BK265" s="217">
        <f>ROUND(I265*H265,2)</f>
        <v>0</v>
      </c>
      <c r="BL265" s="18" t="s">
        <v>289</v>
      </c>
      <c r="BM265" s="216" t="s">
        <v>2003</v>
      </c>
    </row>
    <row r="266" s="13" customFormat="1">
      <c r="A266" s="13"/>
      <c r="B266" s="218"/>
      <c r="C266" s="13"/>
      <c r="D266" s="219" t="s">
        <v>291</v>
      </c>
      <c r="E266" s="220" t="s">
        <v>1</v>
      </c>
      <c r="F266" s="221" t="s">
        <v>2004</v>
      </c>
      <c r="G266" s="13"/>
      <c r="H266" s="222">
        <v>10.199999999999999</v>
      </c>
      <c r="I266" s="223"/>
      <c r="J266" s="13"/>
      <c r="K266" s="13"/>
      <c r="L266" s="218"/>
      <c r="M266" s="224"/>
      <c r="N266" s="225"/>
      <c r="O266" s="225"/>
      <c r="P266" s="225"/>
      <c r="Q266" s="225"/>
      <c r="R266" s="225"/>
      <c r="S266" s="225"/>
      <c r="T266" s="226"/>
      <c r="U266" s="13"/>
      <c r="V266" s="13"/>
      <c r="W266" s="13"/>
      <c r="X266" s="13"/>
      <c r="Y266" s="13"/>
      <c r="Z266" s="13"/>
      <c r="AA266" s="13"/>
      <c r="AB266" s="13"/>
      <c r="AC266" s="13"/>
      <c r="AD266" s="13"/>
      <c r="AE266" s="13"/>
      <c r="AT266" s="220" t="s">
        <v>291</v>
      </c>
      <c r="AU266" s="220" t="s">
        <v>87</v>
      </c>
      <c r="AV266" s="13" t="s">
        <v>87</v>
      </c>
      <c r="AW266" s="13" t="s">
        <v>31</v>
      </c>
      <c r="AX266" s="13" t="s">
        <v>82</v>
      </c>
      <c r="AY266" s="220" t="s">
        <v>283</v>
      </c>
    </row>
    <row r="267" s="2" customFormat="1" ht="21.75" customHeight="1">
      <c r="A267" s="37"/>
      <c r="B267" s="168"/>
      <c r="C267" s="204" t="s">
        <v>581</v>
      </c>
      <c r="D267" s="204" t="s">
        <v>285</v>
      </c>
      <c r="E267" s="205" t="s">
        <v>914</v>
      </c>
      <c r="F267" s="206" t="s">
        <v>915</v>
      </c>
      <c r="G267" s="207" t="s">
        <v>344</v>
      </c>
      <c r="H267" s="208">
        <v>12.759</v>
      </c>
      <c r="I267" s="209"/>
      <c r="J267" s="210">
        <f>ROUND(I267*H267,2)</f>
        <v>0</v>
      </c>
      <c r="K267" s="211"/>
      <c r="L267" s="38"/>
      <c r="M267" s="212" t="s">
        <v>1</v>
      </c>
      <c r="N267" s="213" t="s">
        <v>41</v>
      </c>
      <c r="O267" s="81"/>
      <c r="P267" s="214">
        <f>O267*H267</f>
        <v>0</v>
      </c>
      <c r="Q267" s="214">
        <v>0</v>
      </c>
      <c r="R267" s="214">
        <f>Q267*H267</f>
        <v>0</v>
      </c>
      <c r="S267" s="214">
        <v>0</v>
      </c>
      <c r="T267" s="215">
        <f>S267*H267</f>
        <v>0</v>
      </c>
      <c r="U267" s="37"/>
      <c r="V267" s="37"/>
      <c r="W267" s="37"/>
      <c r="X267" s="37"/>
      <c r="Y267" s="37"/>
      <c r="Z267" s="37"/>
      <c r="AA267" s="37"/>
      <c r="AB267" s="37"/>
      <c r="AC267" s="37"/>
      <c r="AD267" s="37"/>
      <c r="AE267" s="37"/>
      <c r="AR267" s="216" t="s">
        <v>289</v>
      </c>
      <c r="AT267" s="216" t="s">
        <v>285</v>
      </c>
      <c r="AU267" s="216" t="s">
        <v>87</v>
      </c>
      <c r="AY267" s="18" t="s">
        <v>283</v>
      </c>
      <c r="BE267" s="217">
        <f>IF(N267="základná",J267,0)</f>
        <v>0</v>
      </c>
      <c r="BF267" s="217">
        <f>IF(N267="znížená",J267,0)</f>
        <v>0</v>
      </c>
      <c r="BG267" s="217">
        <f>IF(N267="zákl. prenesená",J267,0)</f>
        <v>0</v>
      </c>
      <c r="BH267" s="217">
        <f>IF(N267="zníž. prenesená",J267,0)</f>
        <v>0</v>
      </c>
      <c r="BI267" s="217">
        <f>IF(N267="nulová",J267,0)</f>
        <v>0</v>
      </c>
      <c r="BJ267" s="18" t="s">
        <v>87</v>
      </c>
      <c r="BK267" s="217">
        <f>ROUND(I267*H267,2)</f>
        <v>0</v>
      </c>
      <c r="BL267" s="18" t="s">
        <v>289</v>
      </c>
      <c r="BM267" s="216" t="s">
        <v>2005</v>
      </c>
    </row>
    <row r="268" s="2" customFormat="1" ht="24.15" customHeight="1">
      <c r="A268" s="37"/>
      <c r="B268" s="168"/>
      <c r="C268" s="204" t="s">
        <v>587</v>
      </c>
      <c r="D268" s="204" t="s">
        <v>285</v>
      </c>
      <c r="E268" s="205" t="s">
        <v>918</v>
      </c>
      <c r="F268" s="206" t="s">
        <v>919</v>
      </c>
      <c r="G268" s="207" t="s">
        <v>344</v>
      </c>
      <c r="H268" s="208">
        <v>114.831</v>
      </c>
      <c r="I268" s="209"/>
      <c r="J268" s="210">
        <f>ROUND(I268*H268,2)</f>
        <v>0</v>
      </c>
      <c r="K268" s="211"/>
      <c r="L268" s="38"/>
      <c r="M268" s="212" t="s">
        <v>1</v>
      </c>
      <c r="N268" s="213" t="s">
        <v>41</v>
      </c>
      <c r="O268" s="81"/>
      <c r="P268" s="214">
        <f>O268*H268</f>
        <v>0</v>
      </c>
      <c r="Q268" s="214">
        <v>0</v>
      </c>
      <c r="R268" s="214">
        <f>Q268*H268</f>
        <v>0</v>
      </c>
      <c r="S268" s="214">
        <v>0</v>
      </c>
      <c r="T268" s="215">
        <f>S268*H268</f>
        <v>0</v>
      </c>
      <c r="U268" s="37"/>
      <c r="V268" s="37"/>
      <c r="W268" s="37"/>
      <c r="X268" s="37"/>
      <c r="Y268" s="37"/>
      <c r="Z268" s="37"/>
      <c r="AA268" s="37"/>
      <c r="AB268" s="37"/>
      <c r="AC268" s="37"/>
      <c r="AD268" s="37"/>
      <c r="AE268" s="37"/>
      <c r="AR268" s="216" t="s">
        <v>289</v>
      </c>
      <c r="AT268" s="216" t="s">
        <v>285</v>
      </c>
      <c r="AU268" s="216" t="s">
        <v>87</v>
      </c>
      <c r="AY268" s="18" t="s">
        <v>283</v>
      </c>
      <c r="BE268" s="217">
        <f>IF(N268="základná",J268,0)</f>
        <v>0</v>
      </c>
      <c r="BF268" s="217">
        <f>IF(N268="znížená",J268,0)</f>
        <v>0</v>
      </c>
      <c r="BG268" s="217">
        <f>IF(N268="zákl. prenesená",J268,0)</f>
        <v>0</v>
      </c>
      <c r="BH268" s="217">
        <f>IF(N268="zníž. prenesená",J268,0)</f>
        <v>0</v>
      </c>
      <c r="BI268" s="217">
        <f>IF(N268="nulová",J268,0)</f>
        <v>0</v>
      </c>
      <c r="BJ268" s="18" t="s">
        <v>87</v>
      </c>
      <c r="BK268" s="217">
        <f>ROUND(I268*H268,2)</f>
        <v>0</v>
      </c>
      <c r="BL268" s="18" t="s">
        <v>289</v>
      </c>
      <c r="BM268" s="216" t="s">
        <v>2006</v>
      </c>
    </row>
    <row r="269" s="13" customFormat="1">
      <c r="A269" s="13"/>
      <c r="B269" s="218"/>
      <c r="C269" s="13"/>
      <c r="D269" s="219" t="s">
        <v>291</v>
      </c>
      <c r="E269" s="13"/>
      <c r="F269" s="221" t="s">
        <v>2007</v>
      </c>
      <c r="G269" s="13"/>
      <c r="H269" s="222">
        <v>114.831</v>
      </c>
      <c r="I269" s="223"/>
      <c r="J269" s="13"/>
      <c r="K269" s="13"/>
      <c r="L269" s="218"/>
      <c r="M269" s="224"/>
      <c r="N269" s="225"/>
      <c r="O269" s="225"/>
      <c r="P269" s="225"/>
      <c r="Q269" s="225"/>
      <c r="R269" s="225"/>
      <c r="S269" s="225"/>
      <c r="T269" s="226"/>
      <c r="U269" s="13"/>
      <c r="V269" s="13"/>
      <c r="W269" s="13"/>
      <c r="X269" s="13"/>
      <c r="Y269" s="13"/>
      <c r="Z269" s="13"/>
      <c r="AA269" s="13"/>
      <c r="AB269" s="13"/>
      <c r="AC269" s="13"/>
      <c r="AD269" s="13"/>
      <c r="AE269" s="13"/>
      <c r="AT269" s="220" t="s">
        <v>291</v>
      </c>
      <c r="AU269" s="220" t="s">
        <v>87</v>
      </c>
      <c r="AV269" s="13" t="s">
        <v>87</v>
      </c>
      <c r="AW269" s="13" t="s">
        <v>3</v>
      </c>
      <c r="AX269" s="13" t="s">
        <v>82</v>
      </c>
      <c r="AY269" s="220" t="s">
        <v>283</v>
      </c>
    </row>
    <row r="270" s="2" customFormat="1" ht="24.15" customHeight="1">
      <c r="A270" s="37"/>
      <c r="B270" s="168"/>
      <c r="C270" s="204" t="s">
        <v>591</v>
      </c>
      <c r="D270" s="204" t="s">
        <v>285</v>
      </c>
      <c r="E270" s="205" t="s">
        <v>923</v>
      </c>
      <c r="F270" s="206" t="s">
        <v>924</v>
      </c>
      <c r="G270" s="207" t="s">
        <v>344</v>
      </c>
      <c r="H270" s="208">
        <v>12.759</v>
      </c>
      <c r="I270" s="209"/>
      <c r="J270" s="210">
        <f>ROUND(I270*H270,2)</f>
        <v>0</v>
      </c>
      <c r="K270" s="211"/>
      <c r="L270" s="38"/>
      <c r="M270" s="212" t="s">
        <v>1</v>
      </c>
      <c r="N270" s="213" t="s">
        <v>41</v>
      </c>
      <c r="O270" s="81"/>
      <c r="P270" s="214">
        <f>O270*H270</f>
        <v>0</v>
      </c>
      <c r="Q270" s="214">
        <v>0</v>
      </c>
      <c r="R270" s="214">
        <f>Q270*H270</f>
        <v>0</v>
      </c>
      <c r="S270" s="214">
        <v>0</v>
      </c>
      <c r="T270" s="215">
        <f>S270*H270</f>
        <v>0</v>
      </c>
      <c r="U270" s="37"/>
      <c r="V270" s="37"/>
      <c r="W270" s="37"/>
      <c r="X270" s="37"/>
      <c r="Y270" s="37"/>
      <c r="Z270" s="37"/>
      <c r="AA270" s="37"/>
      <c r="AB270" s="37"/>
      <c r="AC270" s="37"/>
      <c r="AD270" s="37"/>
      <c r="AE270" s="37"/>
      <c r="AR270" s="216" t="s">
        <v>289</v>
      </c>
      <c r="AT270" s="216" t="s">
        <v>285</v>
      </c>
      <c r="AU270" s="216" t="s">
        <v>87</v>
      </c>
      <c r="AY270" s="18" t="s">
        <v>283</v>
      </c>
      <c r="BE270" s="217">
        <f>IF(N270="základná",J270,0)</f>
        <v>0</v>
      </c>
      <c r="BF270" s="217">
        <f>IF(N270="znížená",J270,0)</f>
        <v>0</v>
      </c>
      <c r="BG270" s="217">
        <f>IF(N270="zákl. prenesená",J270,0)</f>
        <v>0</v>
      </c>
      <c r="BH270" s="217">
        <f>IF(N270="zníž. prenesená",J270,0)</f>
        <v>0</v>
      </c>
      <c r="BI270" s="217">
        <f>IF(N270="nulová",J270,0)</f>
        <v>0</v>
      </c>
      <c r="BJ270" s="18" t="s">
        <v>87</v>
      </c>
      <c r="BK270" s="217">
        <f>ROUND(I270*H270,2)</f>
        <v>0</v>
      </c>
      <c r="BL270" s="18" t="s">
        <v>289</v>
      </c>
      <c r="BM270" s="216" t="s">
        <v>2008</v>
      </c>
    </row>
    <row r="271" s="2" customFormat="1" ht="24.15" customHeight="1">
      <c r="A271" s="37"/>
      <c r="B271" s="168"/>
      <c r="C271" s="204" t="s">
        <v>600</v>
      </c>
      <c r="D271" s="204" t="s">
        <v>285</v>
      </c>
      <c r="E271" s="205" t="s">
        <v>927</v>
      </c>
      <c r="F271" s="206" t="s">
        <v>928</v>
      </c>
      <c r="G271" s="207" t="s">
        <v>344</v>
      </c>
      <c r="H271" s="208">
        <v>12.759</v>
      </c>
      <c r="I271" s="209"/>
      <c r="J271" s="210">
        <f>ROUND(I271*H271,2)</f>
        <v>0</v>
      </c>
      <c r="K271" s="211"/>
      <c r="L271" s="38"/>
      <c r="M271" s="212" t="s">
        <v>1</v>
      </c>
      <c r="N271" s="213" t="s">
        <v>41</v>
      </c>
      <c r="O271" s="81"/>
      <c r="P271" s="214">
        <f>O271*H271</f>
        <v>0</v>
      </c>
      <c r="Q271" s="214">
        <v>0</v>
      </c>
      <c r="R271" s="214">
        <f>Q271*H271</f>
        <v>0</v>
      </c>
      <c r="S271" s="214">
        <v>0</v>
      </c>
      <c r="T271" s="215">
        <f>S271*H271</f>
        <v>0</v>
      </c>
      <c r="U271" s="37"/>
      <c r="V271" s="37"/>
      <c r="W271" s="37"/>
      <c r="X271" s="37"/>
      <c r="Y271" s="37"/>
      <c r="Z271" s="37"/>
      <c r="AA271" s="37"/>
      <c r="AB271" s="37"/>
      <c r="AC271" s="37"/>
      <c r="AD271" s="37"/>
      <c r="AE271" s="37"/>
      <c r="AR271" s="216" t="s">
        <v>289</v>
      </c>
      <c r="AT271" s="216" t="s">
        <v>285</v>
      </c>
      <c r="AU271" s="216" t="s">
        <v>87</v>
      </c>
      <c r="AY271" s="18" t="s">
        <v>283</v>
      </c>
      <c r="BE271" s="217">
        <f>IF(N271="základná",J271,0)</f>
        <v>0</v>
      </c>
      <c r="BF271" s="217">
        <f>IF(N271="znížená",J271,0)</f>
        <v>0</v>
      </c>
      <c r="BG271" s="217">
        <f>IF(N271="zákl. prenesená",J271,0)</f>
        <v>0</v>
      </c>
      <c r="BH271" s="217">
        <f>IF(N271="zníž. prenesená",J271,0)</f>
        <v>0</v>
      </c>
      <c r="BI271" s="217">
        <f>IF(N271="nulová",J271,0)</f>
        <v>0</v>
      </c>
      <c r="BJ271" s="18" t="s">
        <v>87</v>
      </c>
      <c r="BK271" s="217">
        <f>ROUND(I271*H271,2)</f>
        <v>0</v>
      </c>
      <c r="BL271" s="18" t="s">
        <v>289</v>
      </c>
      <c r="BM271" s="216" t="s">
        <v>2009</v>
      </c>
    </row>
    <row r="272" s="12" customFormat="1" ht="22.8" customHeight="1">
      <c r="A272" s="12"/>
      <c r="B272" s="191"/>
      <c r="C272" s="12"/>
      <c r="D272" s="192" t="s">
        <v>74</v>
      </c>
      <c r="E272" s="202" t="s">
        <v>917</v>
      </c>
      <c r="F272" s="202" t="s">
        <v>950</v>
      </c>
      <c r="G272" s="12"/>
      <c r="H272" s="12"/>
      <c r="I272" s="194"/>
      <c r="J272" s="203">
        <f>BK272</f>
        <v>0</v>
      </c>
      <c r="K272" s="12"/>
      <c r="L272" s="191"/>
      <c r="M272" s="196"/>
      <c r="N272" s="197"/>
      <c r="O272" s="197"/>
      <c r="P272" s="198">
        <f>P273</f>
        <v>0</v>
      </c>
      <c r="Q272" s="197"/>
      <c r="R272" s="198">
        <f>R273</f>
        <v>0</v>
      </c>
      <c r="S272" s="197"/>
      <c r="T272" s="199">
        <f>T273</f>
        <v>0</v>
      </c>
      <c r="U272" s="12"/>
      <c r="V272" s="12"/>
      <c r="W272" s="12"/>
      <c r="X272" s="12"/>
      <c r="Y272" s="12"/>
      <c r="Z272" s="12"/>
      <c r="AA272" s="12"/>
      <c r="AB272" s="12"/>
      <c r="AC272" s="12"/>
      <c r="AD272" s="12"/>
      <c r="AE272" s="12"/>
      <c r="AR272" s="192" t="s">
        <v>82</v>
      </c>
      <c r="AT272" s="200" t="s">
        <v>74</v>
      </c>
      <c r="AU272" s="200" t="s">
        <v>82</v>
      </c>
      <c r="AY272" s="192" t="s">
        <v>283</v>
      </c>
      <c r="BK272" s="201">
        <f>BK273</f>
        <v>0</v>
      </c>
    </row>
    <row r="273" s="2" customFormat="1" ht="24.15" customHeight="1">
      <c r="A273" s="37"/>
      <c r="B273" s="168"/>
      <c r="C273" s="204" t="s">
        <v>606</v>
      </c>
      <c r="D273" s="204" t="s">
        <v>285</v>
      </c>
      <c r="E273" s="205" t="s">
        <v>2010</v>
      </c>
      <c r="F273" s="206" t="s">
        <v>2011</v>
      </c>
      <c r="G273" s="207" t="s">
        <v>344</v>
      </c>
      <c r="H273" s="208">
        <v>1230.1579999999999</v>
      </c>
      <c r="I273" s="209"/>
      <c r="J273" s="210">
        <f>ROUND(I273*H273,2)</f>
        <v>0</v>
      </c>
      <c r="K273" s="211"/>
      <c r="L273" s="38"/>
      <c r="M273" s="212" t="s">
        <v>1</v>
      </c>
      <c r="N273" s="213" t="s">
        <v>41</v>
      </c>
      <c r="O273" s="81"/>
      <c r="P273" s="214">
        <f>O273*H273</f>
        <v>0</v>
      </c>
      <c r="Q273" s="214">
        <v>0</v>
      </c>
      <c r="R273" s="214">
        <f>Q273*H273</f>
        <v>0</v>
      </c>
      <c r="S273" s="214">
        <v>0</v>
      </c>
      <c r="T273" s="215">
        <f>S273*H273</f>
        <v>0</v>
      </c>
      <c r="U273" s="37"/>
      <c r="V273" s="37"/>
      <c r="W273" s="37"/>
      <c r="X273" s="37"/>
      <c r="Y273" s="37"/>
      <c r="Z273" s="37"/>
      <c r="AA273" s="37"/>
      <c r="AB273" s="37"/>
      <c r="AC273" s="37"/>
      <c r="AD273" s="37"/>
      <c r="AE273" s="37"/>
      <c r="AR273" s="216" t="s">
        <v>289</v>
      </c>
      <c r="AT273" s="216" t="s">
        <v>285</v>
      </c>
      <c r="AU273" s="216" t="s">
        <v>87</v>
      </c>
      <c r="AY273" s="18" t="s">
        <v>283</v>
      </c>
      <c r="BE273" s="217">
        <f>IF(N273="základná",J273,0)</f>
        <v>0</v>
      </c>
      <c r="BF273" s="217">
        <f>IF(N273="znížená",J273,0)</f>
        <v>0</v>
      </c>
      <c r="BG273" s="217">
        <f>IF(N273="zákl. prenesená",J273,0)</f>
        <v>0</v>
      </c>
      <c r="BH273" s="217">
        <f>IF(N273="zníž. prenesená",J273,0)</f>
        <v>0</v>
      </c>
      <c r="BI273" s="217">
        <f>IF(N273="nulová",J273,0)</f>
        <v>0</v>
      </c>
      <c r="BJ273" s="18" t="s">
        <v>87</v>
      </c>
      <c r="BK273" s="217">
        <f>ROUND(I273*H273,2)</f>
        <v>0</v>
      </c>
      <c r="BL273" s="18" t="s">
        <v>289</v>
      </c>
      <c r="BM273" s="216" t="s">
        <v>2012</v>
      </c>
    </row>
    <row r="274" s="12" customFormat="1" ht="25.92" customHeight="1">
      <c r="A274" s="12"/>
      <c r="B274" s="191"/>
      <c r="C274" s="12"/>
      <c r="D274" s="192" t="s">
        <v>74</v>
      </c>
      <c r="E274" s="193" t="s">
        <v>955</v>
      </c>
      <c r="F274" s="193" t="s">
        <v>956</v>
      </c>
      <c r="G274" s="12"/>
      <c r="H274" s="12"/>
      <c r="I274" s="194"/>
      <c r="J274" s="195">
        <f>BK274</f>
        <v>0</v>
      </c>
      <c r="K274" s="12"/>
      <c r="L274" s="191"/>
      <c r="M274" s="196"/>
      <c r="N274" s="197"/>
      <c r="O274" s="197"/>
      <c r="P274" s="198">
        <f>P275+P285+P291+P303+P308</f>
        <v>0</v>
      </c>
      <c r="Q274" s="197"/>
      <c r="R274" s="198">
        <f>R275+R285+R291+R303+R308</f>
        <v>23.347341505839999</v>
      </c>
      <c r="S274" s="197"/>
      <c r="T274" s="199">
        <f>T275+T285+T291+T303+T308</f>
        <v>0</v>
      </c>
      <c r="U274" s="12"/>
      <c r="V274" s="12"/>
      <c r="W274" s="12"/>
      <c r="X274" s="12"/>
      <c r="Y274" s="12"/>
      <c r="Z274" s="12"/>
      <c r="AA274" s="12"/>
      <c r="AB274" s="12"/>
      <c r="AC274" s="12"/>
      <c r="AD274" s="12"/>
      <c r="AE274" s="12"/>
      <c r="AR274" s="192" t="s">
        <v>87</v>
      </c>
      <c r="AT274" s="200" t="s">
        <v>74</v>
      </c>
      <c r="AU274" s="200" t="s">
        <v>75</v>
      </c>
      <c r="AY274" s="192" t="s">
        <v>283</v>
      </c>
      <c r="BK274" s="201">
        <f>BK275+BK285+BK291+BK303+BK308</f>
        <v>0</v>
      </c>
    </row>
    <row r="275" s="12" customFormat="1" ht="22.8" customHeight="1">
      <c r="A275" s="12"/>
      <c r="B275" s="191"/>
      <c r="C275" s="12"/>
      <c r="D275" s="192" t="s">
        <v>74</v>
      </c>
      <c r="E275" s="202" t="s">
        <v>957</v>
      </c>
      <c r="F275" s="202" t="s">
        <v>958</v>
      </c>
      <c r="G275" s="12"/>
      <c r="H275" s="12"/>
      <c r="I275" s="194"/>
      <c r="J275" s="203">
        <f>BK275</f>
        <v>0</v>
      </c>
      <c r="K275" s="12"/>
      <c r="L275" s="191"/>
      <c r="M275" s="196"/>
      <c r="N275" s="197"/>
      <c r="O275" s="197"/>
      <c r="P275" s="198">
        <f>SUM(P276:P284)</f>
        <v>0</v>
      </c>
      <c r="Q275" s="197"/>
      <c r="R275" s="198">
        <f>SUM(R276:R284)</f>
        <v>0.64738890000000004</v>
      </c>
      <c r="S275" s="197"/>
      <c r="T275" s="199">
        <f>SUM(T276:T284)</f>
        <v>0</v>
      </c>
      <c r="U275" s="12"/>
      <c r="V275" s="12"/>
      <c r="W275" s="12"/>
      <c r="X275" s="12"/>
      <c r="Y275" s="12"/>
      <c r="Z275" s="12"/>
      <c r="AA275" s="12"/>
      <c r="AB275" s="12"/>
      <c r="AC275" s="12"/>
      <c r="AD275" s="12"/>
      <c r="AE275" s="12"/>
      <c r="AR275" s="192" t="s">
        <v>87</v>
      </c>
      <c r="AT275" s="200" t="s">
        <v>74</v>
      </c>
      <c r="AU275" s="200" t="s">
        <v>82</v>
      </c>
      <c r="AY275" s="192" t="s">
        <v>283</v>
      </c>
      <c r="BK275" s="201">
        <f>SUM(BK276:BK284)</f>
        <v>0</v>
      </c>
    </row>
    <row r="276" s="2" customFormat="1" ht="24.15" customHeight="1">
      <c r="A276" s="37"/>
      <c r="B276" s="168"/>
      <c r="C276" s="204" t="s">
        <v>612</v>
      </c>
      <c r="D276" s="204" t="s">
        <v>285</v>
      </c>
      <c r="E276" s="205" t="s">
        <v>960</v>
      </c>
      <c r="F276" s="206" t="s">
        <v>961</v>
      </c>
      <c r="G276" s="207" t="s">
        <v>288</v>
      </c>
      <c r="H276" s="208">
        <v>11.49</v>
      </c>
      <c r="I276" s="209"/>
      <c r="J276" s="210">
        <f>ROUND(I276*H276,2)</f>
        <v>0</v>
      </c>
      <c r="K276" s="211"/>
      <c r="L276" s="38"/>
      <c r="M276" s="212" t="s">
        <v>1</v>
      </c>
      <c r="N276" s="213" t="s">
        <v>41</v>
      </c>
      <c r="O276" s="81"/>
      <c r="P276" s="214">
        <f>O276*H276</f>
        <v>0</v>
      </c>
      <c r="Q276" s="214">
        <v>0.0035000000000000001</v>
      </c>
      <c r="R276" s="214">
        <f>Q276*H276</f>
        <v>0.040215000000000001</v>
      </c>
      <c r="S276" s="214">
        <v>0</v>
      </c>
      <c r="T276" s="215">
        <f>S276*H276</f>
        <v>0</v>
      </c>
      <c r="U276" s="37"/>
      <c r="V276" s="37"/>
      <c r="W276" s="37"/>
      <c r="X276" s="37"/>
      <c r="Y276" s="37"/>
      <c r="Z276" s="37"/>
      <c r="AA276" s="37"/>
      <c r="AB276" s="37"/>
      <c r="AC276" s="37"/>
      <c r="AD276" s="37"/>
      <c r="AE276" s="37"/>
      <c r="AR276" s="216" t="s">
        <v>358</v>
      </c>
      <c r="AT276" s="216" t="s">
        <v>285</v>
      </c>
      <c r="AU276" s="216" t="s">
        <v>87</v>
      </c>
      <c r="AY276" s="18" t="s">
        <v>283</v>
      </c>
      <c r="BE276" s="217">
        <f>IF(N276="základná",J276,0)</f>
        <v>0</v>
      </c>
      <c r="BF276" s="217">
        <f>IF(N276="znížená",J276,0)</f>
        <v>0</v>
      </c>
      <c r="BG276" s="217">
        <f>IF(N276="zákl. prenesená",J276,0)</f>
        <v>0</v>
      </c>
      <c r="BH276" s="217">
        <f>IF(N276="zníž. prenesená",J276,0)</f>
        <v>0</v>
      </c>
      <c r="BI276" s="217">
        <f>IF(N276="nulová",J276,0)</f>
        <v>0</v>
      </c>
      <c r="BJ276" s="18" t="s">
        <v>87</v>
      </c>
      <c r="BK276" s="217">
        <f>ROUND(I276*H276,2)</f>
        <v>0</v>
      </c>
      <c r="BL276" s="18" t="s">
        <v>358</v>
      </c>
      <c r="BM276" s="216" t="s">
        <v>2013</v>
      </c>
    </row>
    <row r="277" s="13" customFormat="1">
      <c r="A277" s="13"/>
      <c r="B277" s="218"/>
      <c r="C277" s="13"/>
      <c r="D277" s="219" t="s">
        <v>291</v>
      </c>
      <c r="E277" s="220" t="s">
        <v>1</v>
      </c>
      <c r="F277" s="221" t="s">
        <v>2014</v>
      </c>
      <c r="G277" s="13"/>
      <c r="H277" s="222">
        <v>11.49</v>
      </c>
      <c r="I277" s="223"/>
      <c r="J277" s="13"/>
      <c r="K277" s="13"/>
      <c r="L277" s="218"/>
      <c r="M277" s="224"/>
      <c r="N277" s="225"/>
      <c r="O277" s="225"/>
      <c r="P277" s="225"/>
      <c r="Q277" s="225"/>
      <c r="R277" s="225"/>
      <c r="S277" s="225"/>
      <c r="T277" s="226"/>
      <c r="U277" s="13"/>
      <c r="V277" s="13"/>
      <c r="W277" s="13"/>
      <c r="X277" s="13"/>
      <c r="Y277" s="13"/>
      <c r="Z277" s="13"/>
      <c r="AA277" s="13"/>
      <c r="AB277" s="13"/>
      <c r="AC277" s="13"/>
      <c r="AD277" s="13"/>
      <c r="AE277" s="13"/>
      <c r="AT277" s="220" t="s">
        <v>291</v>
      </c>
      <c r="AU277" s="220" t="s">
        <v>87</v>
      </c>
      <c r="AV277" s="13" t="s">
        <v>87</v>
      </c>
      <c r="AW277" s="13" t="s">
        <v>31</v>
      </c>
      <c r="AX277" s="13" t="s">
        <v>82</v>
      </c>
      <c r="AY277" s="220" t="s">
        <v>283</v>
      </c>
    </row>
    <row r="278" s="2" customFormat="1" ht="24.15" customHeight="1">
      <c r="A278" s="37"/>
      <c r="B278" s="168"/>
      <c r="C278" s="204" t="s">
        <v>616</v>
      </c>
      <c r="D278" s="204" t="s">
        <v>285</v>
      </c>
      <c r="E278" s="205" t="s">
        <v>964</v>
      </c>
      <c r="F278" s="206" t="s">
        <v>2015</v>
      </c>
      <c r="G278" s="207" t="s">
        <v>288</v>
      </c>
      <c r="H278" s="208">
        <v>28.021000000000001</v>
      </c>
      <c r="I278" s="209"/>
      <c r="J278" s="210">
        <f>ROUND(I278*H278,2)</f>
        <v>0</v>
      </c>
      <c r="K278" s="211"/>
      <c r="L278" s="38"/>
      <c r="M278" s="212" t="s">
        <v>1</v>
      </c>
      <c r="N278" s="213" t="s">
        <v>41</v>
      </c>
      <c r="O278" s="81"/>
      <c r="P278" s="214">
        <f>O278*H278</f>
        <v>0</v>
      </c>
      <c r="Q278" s="214">
        <v>0.0035000000000000001</v>
      </c>
      <c r="R278" s="214">
        <f>Q278*H278</f>
        <v>0.098073500000000008</v>
      </c>
      <c r="S278" s="214">
        <v>0</v>
      </c>
      <c r="T278" s="215">
        <f>S278*H278</f>
        <v>0</v>
      </c>
      <c r="U278" s="37"/>
      <c r="V278" s="37"/>
      <c r="W278" s="37"/>
      <c r="X278" s="37"/>
      <c r="Y278" s="37"/>
      <c r="Z278" s="37"/>
      <c r="AA278" s="37"/>
      <c r="AB278" s="37"/>
      <c r="AC278" s="37"/>
      <c r="AD278" s="37"/>
      <c r="AE278" s="37"/>
      <c r="AR278" s="216" t="s">
        <v>358</v>
      </c>
      <c r="AT278" s="216" t="s">
        <v>285</v>
      </c>
      <c r="AU278" s="216" t="s">
        <v>87</v>
      </c>
      <c r="AY278" s="18" t="s">
        <v>283</v>
      </c>
      <c r="BE278" s="217">
        <f>IF(N278="základná",J278,0)</f>
        <v>0</v>
      </c>
      <c r="BF278" s="217">
        <f>IF(N278="znížená",J278,0)</f>
        <v>0</v>
      </c>
      <c r="BG278" s="217">
        <f>IF(N278="zákl. prenesená",J278,0)</f>
        <v>0</v>
      </c>
      <c r="BH278" s="217">
        <f>IF(N278="zníž. prenesená",J278,0)</f>
        <v>0</v>
      </c>
      <c r="BI278" s="217">
        <f>IF(N278="nulová",J278,0)</f>
        <v>0</v>
      </c>
      <c r="BJ278" s="18" t="s">
        <v>87</v>
      </c>
      <c r="BK278" s="217">
        <f>ROUND(I278*H278,2)</f>
        <v>0</v>
      </c>
      <c r="BL278" s="18" t="s">
        <v>358</v>
      </c>
      <c r="BM278" s="216" t="s">
        <v>2016</v>
      </c>
    </row>
    <row r="279" s="13" customFormat="1">
      <c r="A279" s="13"/>
      <c r="B279" s="218"/>
      <c r="C279" s="13"/>
      <c r="D279" s="219" t="s">
        <v>291</v>
      </c>
      <c r="E279" s="220" t="s">
        <v>1</v>
      </c>
      <c r="F279" s="221" t="s">
        <v>2017</v>
      </c>
      <c r="G279" s="13"/>
      <c r="H279" s="222">
        <v>28.021000000000001</v>
      </c>
      <c r="I279" s="223"/>
      <c r="J279" s="13"/>
      <c r="K279" s="13"/>
      <c r="L279" s="218"/>
      <c r="M279" s="224"/>
      <c r="N279" s="225"/>
      <c r="O279" s="225"/>
      <c r="P279" s="225"/>
      <c r="Q279" s="225"/>
      <c r="R279" s="225"/>
      <c r="S279" s="225"/>
      <c r="T279" s="226"/>
      <c r="U279" s="13"/>
      <c r="V279" s="13"/>
      <c r="W279" s="13"/>
      <c r="X279" s="13"/>
      <c r="Y279" s="13"/>
      <c r="Z279" s="13"/>
      <c r="AA279" s="13"/>
      <c r="AB279" s="13"/>
      <c r="AC279" s="13"/>
      <c r="AD279" s="13"/>
      <c r="AE279" s="13"/>
      <c r="AT279" s="220" t="s">
        <v>291</v>
      </c>
      <c r="AU279" s="220" t="s">
        <v>87</v>
      </c>
      <c r="AV279" s="13" t="s">
        <v>87</v>
      </c>
      <c r="AW279" s="13" t="s">
        <v>31</v>
      </c>
      <c r="AX279" s="13" t="s">
        <v>82</v>
      </c>
      <c r="AY279" s="220" t="s">
        <v>283</v>
      </c>
    </row>
    <row r="280" s="2" customFormat="1" ht="16.5" customHeight="1">
      <c r="A280" s="37"/>
      <c r="B280" s="168"/>
      <c r="C280" s="204" t="s">
        <v>620</v>
      </c>
      <c r="D280" s="204" t="s">
        <v>285</v>
      </c>
      <c r="E280" s="205" t="s">
        <v>2018</v>
      </c>
      <c r="F280" s="206" t="s">
        <v>2019</v>
      </c>
      <c r="G280" s="207" t="s">
        <v>288</v>
      </c>
      <c r="H280" s="208">
        <v>221.34800000000001</v>
      </c>
      <c r="I280" s="209"/>
      <c r="J280" s="210">
        <f>ROUND(I280*H280,2)</f>
        <v>0</v>
      </c>
      <c r="K280" s="211"/>
      <c r="L280" s="38"/>
      <c r="M280" s="212" t="s">
        <v>1</v>
      </c>
      <c r="N280" s="213" t="s">
        <v>41</v>
      </c>
      <c r="O280" s="81"/>
      <c r="P280" s="214">
        <f>O280*H280</f>
        <v>0</v>
      </c>
      <c r="Q280" s="214">
        <v>0.0023</v>
      </c>
      <c r="R280" s="214">
        <f>Q280*H280</f>
        <v>0.50910040000000001</v>
      </c>
      <c r="S280" s="214">
        <v>0</v>
      </c>
      <c r="T280" s="215">
        <f>S280*H280</f>
        <v>0</v>
      </c>
      <c r="U280" s="37"/>
      <c r="V280" s="37"/>
      <c r="W280" s="37"/>
      <c r="X280" s="37"/>
      <c r="Y280" s="37"/>
      <c r="Z280" s="37"/>
      <c r="AA280" s="37"/>
      <c r="AB280" s="37"/>
      <c r="AC280" s="37"/>
      <c r="AD280" s="37"/>
      <c r="AE280" s="37"/>
      <c r="AR280" s="216" t="s">
        <v>358</v>
      </c>
      <c r="AT280" s="216" t="s">
        <v>285</v>
      </c>
      <c r="AU280" s="216" t="s">
        <v>87</v>
      </c>
      <c r="AY280" s="18" t="s">
        <v>283</v>
      </c>
      <c r="BE280" s="217">
        <f>IF(N280="základná",J280,0)</f>
        <v>0</v>
      </c>
      <c r="BF280" s="217">
        <f>IF(N280="znížená",J280,0)</f>
        <v>0</v>
      </c>
      <c r="BG280" s="217">
        <f>IF(N280="zákl. prenesená",J280,0)</f>
        <v>0</v>
      </c>
      <c r="BH280" s="217">
        <f>IF(N280="zníž. prenesená",J280,0)</f>
        <v>0</v>
      </c>
      <c r="BI280" s="217">
        <f>IF(N280="nulová",J280,0)</f>
        <v>0</v>
      </c>
      <c r="BJ280" s="18" t="s">
        <v>87</v>
      </c>
      <c r="BK280" s="217">
        <f>ROUND(I280*H280,2)</f>
        <v>0</v>
      </c>
      <c r="BL280" s="18" t="s">
        <v>358</v>
      </c>
      <c r="BM280" s="216" t="s">
        <v>2020</v>
      </c>
    </row>
    <row r="281" s="13" customFormat="1">
      <c r="A281" s="13"/>
      <c r="B281" s="218"/>
      <c r="C281" s="13"/>
      <c r="D281" s="219" t="s">
        <v>291</v>
      </c>
      <c r="E281" s="220" t="s">
        <v>1</v>
      </c>
      <c r="F281" s="221" t="s">
        <v>2021</v>
      </c>
      <c r="G281" s="13"/>
      <c r="H281" s="222">
        <v>218.49799999999999</v>
      </c>
      <c r="I281" s="223"/>
      <c r="J281" s="13"/>
      <c r="K281" s="13"/>
      <c r="L281" s="218"/>
      <c r="M281" s="224"/>
      <c r="N281" s="225"/>
      <c r="O281" s="225"/>
      <c r="P281" s="225"/>
      <c r="Q281" s="225"/>
      <c r="R281" s="225"/>
      <c r="S281" s="225"/>
      <c r="T281" s="226"/>
      <c r="U281" s="13"/>
      <c r="V281" s="13"/>
      <c r="W281" s="13"/>
      <c r="X281" s="13"/>
      <c r="Y281" s="13"/>
      <c r="Z281" s="13"/>
      <c r="AA281" s="13"/>
      <c r="AB281" s="13"/>
      <c r="AC281" s="13"/>
      <c r="AD281" s="13"/>
      <c r="AE281" s="13"/>
      <c r="AT281" s="220" t="s">
        <v>291</v>
      </c>
      <c r="AU281" s="220" t="s">
        <v>87</v>
      </c>
      <c r="AV281" s="13" t="s">
        <v>87</v>
      </c>
      <c r="AW281" s="13" t="s">
        <v>31</v>
      </c>
      <c r="AX281" s="13" t="s">
        <v>75</v>
      </c>
      <c r="AY281" s="220" t="s">
        <v>283</v>
      </c>
    </row>
    <row r="282" s="13" customFormat="1">
      <c r="A282" s="13"/>
      <c r="B282" s="218"/>
      <c r="C282" s="13"/>
      <c r="D282" s="219" t="s">
        <v>291</v>
      </c>
      <c r="E282" s="220" t="s">
        <v>1</v>
      </c>
      <c r="F282" s="221" t="s">
        <v>2022</v>
      </c>
      <c r="G282" s="13"/>
      <c r="H282" s="222">
        <v>2.8500000000000001</v>
      </c>
      <c r="I282" s="223"/>
      <c r="J282" s="13"/>
      <c r="K282" s="13"/>
      <c r="L282" s="218"/>
      <c r="M282" s="224"/>
      <c r="N282" s="225"/>
      <c r="O282" s="225"/>
      <c r="P282" s="225"/>
      <c r="Q282" s="225"/>
      <c r="R282" s="225"/>
      <c r="S282" s="225"/>
      <c r="T282" s="226"/>
      <c r="U282" s="13"/>
      <c r="V282" s="13"/>
      <c r="W282" s="13"/>
      <c r="X282" s="13"/>
      <c r="Y282" s="13"/>
      <c r="Z282" s="13"/>
      <c r="AA282" s="13"/>
      <c r="AB282" s="13"/>
      <c r="AC282" s="13"/>
      <c r="AD282" s="13"/>
      <c r="AE282" s="13"/>
      <c r="AT282" s="220" t="s">
        <v>291</v>
      </c>
      <c r="AU282" s="220" t="s">
        <v>87</v>
      </c>
      <c r="AV282" s="13" t="s">
        <v>87</v>
      </c>
      <c r="AW282" s="13" t="s">
        <v>31</v>
      </c>
      <c r="AX282" s="13" t="s">
        <v>75</v>
      </c>
      <c r="AY282" s="220" t="s">
        <v>283</v>
      </c>
    </row>
    <row r="283" s="14" customFormat="1">
      <c r="A283" s="14"/>
      <c r="B283" s="227"/>
      <c r="C283" s="14"/>
      <c r="D283" s="219" t="s">
        <v>291</v>
      </c>
      <c r="E283" s="228" t="s">
        <v>1</v>
      </c>
      <c r="F283" s="229" t="s">
        <v>293</v>
      </c>
      <c r="G283" s="14"/>
      <c r="H283" s="230">
        <v>221.34799999999999</v>
      </c>
      <c r="I283" s="231"/>
      <c r="J283" s="14"/>
      <c r="K283" s="14"/>
      <c r="L283" s="227"/>
      <c r="M283" s="232"/>
      <c r="N283" s="233"/>
      <c r="O283" s="233"/>
      <c r="P283" s="233"/>
      <c r="Q283" s="233"/>
      <c r="R283" s="233"/>
      <c r="S283" s="233"/>
      <c r="T283" s="234"/>
      <c r="U283" s="14"/>
      <c r="V283" s="14"/>
      <c r="W283" s="14"/>
      <c r="X283" s="14"/>
      <c r="Y283" s="14"/>
      <c r="Z283" s="14"/>
      <c r="AA283" s="14"/>
      <c r="AB283" s="14"/>
      <c r="AC283" s="14"/>
      <c r="AD283" s="14"/>
      <c r="AE283" s="14"/>
      <c r="AT283" s="228" t="s">
        <v>291</v>
      </c>
      <c r="AU283" s="228" t="s">
        <v>87</v>
      </c>
      <c r="AV283" s="14" t="s">
        <v>289</v>
      </c>
      <c r="AW283" s="14" t="s">
        <v>31</v>
      </c>
      <c r="AX283" s="14" t="s">
        <v>82</v>
      </c>
      <c r="AY283" s="228" t="s">
        <v>283</v>
      </c>
    </row>
    <row r="284" s="2" customFormat="1" ht="24.15" customHeight="1">
      <c r="A284" s="37"/>
      <c r="B284" s="168"/>
      <c r="C284" s="204" t="s">
        <v>625</v>
      </c>
      <c r="D284" s="204" t="s">
        <v>285</v>
      </c>
      <c r="E284" s="205" t="s">
        <v>2023</v>
      </c>
      <c r="F284" s="206" t="s">
        <v>2024</v>
      </c>
      <c r="G284" s="207" t="s">
        <v>979</v>
      </c>
      <c r="H284" s="255"/>
      <c r="I284" s="209"/>
      <c r="J284" s="210">
        <f>ROUND(I284*H284,2)</f>
        <v>0</v>
      </c>
      <c r="K284" s="211"/>
      <c r="L284" s="38"/>
      <c r="M284" s="212" t="s">
        <v>1</v>
      </c>
      <c r="N284" s="213" t="s">
        <v>41</v>
      </c>
      <c r="O284" s="81"/>
      <c r="P284" s="214">
        <f>O284*H284</f>
        <v>0</v>
      </c>
      <c r="Q284" s="214">
        <v>0</v>
      </c>
      <c r="R284" s="214">
        <f>Q284*H284</f>
        <v>0</v>
      </c>
      <c r="S284" s="214">
        <v>0</v>
      </c>
      <c r="T284" s="215">
        <f>S284*H284</f>
        <v>0</v>
      </c>
      <c r="U284" s="37"/>
      <c r="V284" s="37"/>
      <c r="W284" s="37"/>
      <c r="X284" s="37"/>
      <c r="Y284" s="37"/>
      <c r="Z284" s="37"/>
      <c r="AA284" s="37"/>
      <c r="AB284" s="37"/>
      <c r="AC284" s="37"/>
      <c r="AD284" s="37"/>
      <c r="AE284" s="37"/>
      <c r="AR284" s="216" t="s">
        <v>358</v>
      </c>
      <c r="AT284" s="216" t="s">
        <v>285</v>
      </c>
      <c r="AU284" s="216" t="s">
        <v>87</v>
      </c>
      <c r="AY284" s="18" t="s">
        <v>283</v>
      </c>
      <c r="BE284" s="217">
        <f>IF(N284="základná",J284,0)</f>
        <v>0</v>
      </c>
      <c r="BF284" s="217">
        <f>IF(N284="znížená",J284,0)</f>
        <v>0</v>
      </c>
      <c r="BG284" s="217">
        <f>IF(N284="zákl. prenesená",J284,0)</f>
        <v>0</v>
      </c>
      <c r="BH284" s="217">
        <f>IF(N284="zníž. prenesená",J284,0)</f>
        <v>0</v>
      </c>
      <c r="BI284" s="217">
        <f>IF(N284="nulová",J284,0)</f>
        <v>0</v>
      </c>
      <c r="BJ284" s="18" t="s">
        <v>87</v>
      </c>
      <c r="BK284" s="217">
        <f>ROUND(I284*H284,2)</f>
        <v>0</v>
      </c>
      <c r="BL284" s="18" t="s">
        <v>358</v>
      </c>
      <c r="BM284" s="216" t="s">
        <v>2025</v>
      </c>
    </row>
    <row r="285" s="12" customFormat="1" ht="22.8" customHeight="1">
      <c r="A285" s="12"/>
      <c r="B285" s="191"/>
      <c r="C285" s="12"/>
      <c r="D285" s="192" t="s">
        <v>74</v>
      </c>
      <c r="E285" s="202" t="s">
        <v>1062</v>
      </c>
      <c r="F285" s="202" t="s">
        <v>1063</v>
      </c>
      <c r="G285" s="12"/>
      <c r="H285" s="12"/>
      <c r="I285" s="194"/>
      <c r="J285" s="203">
        <f>BK285</f>
        <v>0</v>
      </c>
      <c r="K285" s="12"/>
      <c r="L285" s="191"/>
      <c r="M285" s="196"/>
      <c r="N285" s="197"/>
      <c r="O285" s="197"/>
      <c r="P285" s="198">
        <f>SUM(P286:P290)</f>
        <v>0</v>
      </c>
      <c r="Q285" s="197"/>
      <c r="R285" s="198">
        <f>SUM(R286:R290)</f>
        <v>0.22024094</v>
      </c>
      <c r="S285" s="197"/>
      <c r="T285" s="199">
        <f>SUM(T286:T290)</f>
        <v>0</v>
      </c>
      <c r="U285" s="12"/>
      <c r="V285" s="12"/>
      <c r="W285" s="12"/>
      <c r="X285" s="12"/>
      <c r="Y285" s="12"/>
      <c r="Z285" s="12"/>
      <c r="AA285" s="12"/>
      <c r="AB285" s="12"/>
      <c r="AC285" s="12"/>
      <c r="AD285" s="12"/>
      <c r="AE285" s="12"/>
      <c r="AR285" s="192" t="s">
        <v>87</v>
      </c>
      <c r="AT285" s="200" t="s">
        <v>74</v>
      </c>
      <c r="AU285" s="200" t="s">
        <v>82</v>
      </c>
      <c r="AY285" s="192" t="s">
        <v>283</v>
      </c>
      <c r="BK285" s="201">
        <f>SUM(BK286:BK290)</f>
        <v>0</v>
      </c>
    </row>
    <row r="286" s="2" customFormat="1" ht="24.15" customHeight="1">
      <c r="A286" s="37"/>
      <c r="B286" s="168"/>
      <c r="C286" s="204" t="s">
        <v>632</v>
      </c>
      <c r="D286" s="204" t="s">
        <v>285</v>
      </c>
      <c r="E286" s="205" t="s">
        <v>1079</v>
      </c>
      <c r="F286" s="206" t="s">
        <v>1080</v>
      </c>
      <c r="G286" s="207" t="s">
        <v>288</v>
      </c>
      <c r="H286" s="208">
        <v>31.375</v>
      </c>
      <c r="I286" s="209"/>
      <c r="J286" s="210">
        <f>ROUND(I286*H286,2)</f>
        <v>0</v>
      </c>
      <c r="K286" s="211"/>
      <c r="L286" s="38"/>
      <c r="M286" s="212" t="s">
        <v>1</v>
      </c>
      <c r="N286" s="213" t="s">
        <v>41</v>
      </c>
      <c r="O286" s="81"/>
      <c r="P286" s="214">
        <f>O286*H286</f>
        <v>0</v>
      </c>
      <c r="Q286" s="214">
        <v>0.0050000000000000001</v>
      </c>
      <c r="R286" s="214">
        <f>Q286*H286</f>
        <v>0.15687500000000001</v>
      </c>
      <c r="S286" s="214">
        <v>0</v>
      </c>
      <c r="T286" s="215">
        <f>S286*H286</f>
        <v>0</v>
      </c>
      <c r="U286" s="37"/>
      <c r="V286" s="37"/>
      <c r="W286" s="37"/>
      <c r="X286" s="37"/>
      <c r="Y286" s="37"/>
      <c r="Z286" s="37"/>
      <c r="AA286" s="37"/>
      <c r="AB286" s="37"/>
      <c r="AC286" s="37"/>
      <c r="AD286" s="37"/>
      <c r="AE286" s="37"/>
      <c r="AR286" s="216" t="s">
        <v>358</v>
      </c>
      <c r="AT286" s="216" t="s">
        <v>285</v>
      </c>
      <c r="AU286" s="216" t="s">
        <v>87</v>
      </c>
      <c r="AY286" s="18" t="s">
        <v>283</v>
      </c>
      <c r="BE286" s="217">
        <f>IF(N286="základná",J286,0)</f>
        <v>0</v>
      </c>
      <c r="BF286" s="217">
        <f>IF(N286="znížená",J286,0)</f>
        <v>0</v>
      </c>
      <c r="BG286" s="217">
        <f>IF(N286="zákl. prenesená",J286,0)</f>
        <v>0</v>
      </c>
      <c r="BH286" s="217">
        <f>IF(N286="zníž. prenesená",J286,0)</f>
        <v>0</v>
      </c>
      <c r="BI286" s="217">
        <f>IF(N286="nulová",J286,0)</f>
        <v>0</v>
      </c>
      <c r="BJ286" s="18" t="s">
        <v>87</v>
      </c>
      <c r="BK286" s="217">
        <f>ROUND(I286*H286,2)</f>
        <v>0</v>
      </c>
      <c r="BL286" s="18" t="s">
        <v>358</v>
      </c>
      <c r="BM286" s="216" t="s">
        <v>2026</v>
      </c>
    </row>
    <row r="287" s="13" customFormat="1">
      <c r="A287" s="13"/>
      <c r="B287" s="218"/>
      <c r="C287" s="13"/>
      <c r="D287" s="219" t="s">
        <v>291</v>
      </c>
      <c r="E287" s="220" t="s">
        <v>1</v>
      </c>
      <c r="F287" s="221" t="s">
        <v>2027</v>
      </c>
      <c r="G287" s="13"/>
      <c r="H287" s="222">
        <v>31.375</v>
      </c>
      <c r="I287" s="223"/>
      <c r="J287" s="13"/>
      <c r="K287" s="13"/>
      <c r="L287" s="218"/>
      <c r="M287" s="224"/>
      <c r="N287" s="225"/>
      <c r="O287" s="225"/>
      <c r="P287" s="225"/>
      <c r="Q287" s="225"/>
      <c r="R287" s="225"/>
      <c r="S287" s="225"/>
      <c r="T287" s="226"/>
      <c r="U287" s="13"/>
      <c r="V287" s="13"/>
      <c r="W287" s="13"/>
      <c r="X287" s="13"/>
      <c r="Y287" s="13"/>
      <c r="Z287" s="13"/>
      <c r="AA287" s="13"/>
      <c r="AB287" s="13"/>
      <c r="AC287" s="13"/>
      <c r="AD287" s="13"/>
      <c r="AE287" s="13"/>
      <c r="AT287" s="220" t="s">
        <v>291</v>
      </c>
      <c r="AU287" s="220" t="s">
        <v>87</v>
      </c>
      <c r="AV287" s="13" t="s">
        <v>87</v>
      </c>
      <c r="AW287" s="13" t="s">
        <v>31</v>
      </c>
      <c r="AX287" s="13" t="s">
        <v>82</v>
      </c>
      <c r="AY287" s="220" t="s">
        <v>283</v>
      </c>
    </row>
    <row r="288" s="2" customFormat="1" ht="24.15" customHeight="1">
      <c r="A288" s="37"/>
      <c r="B288" s="168"/>
      <c r="C288" s="242" t="s">
        <v>641</v>
      </c>
      <c r="D288" s="242" t="s">
        <v>582</v>
      </c>
      <c r="E288" s="243" t="s">
        <v>2028</v>
      </c>
      <c r="F288" s="244" t="s">
        <v>2029</v>
      </c>
      <c r="G288" s="245" t="s">
        <v>288</v>
      </c>
      <c r="H288" s="246">
        <v>32.003</v>
      </c>
      <c r="I288" s="247"/>
      <c r="J288" s="248">
        <f>ROUND(I288*H288,2)</f>
        <v>0</v>
      </c>
      <c r="K288" s="249"/>
      <c r="L288" s="250"/>
      <c r="M288" s="251" t="s">
        <v>1</v>
      </c>
      <c r="N288" s="252" t="s">
        <v>41</v>
      </c>
      <c r="O288" s="81"/>
      <c r="P288" s="214">
        <f>O288*H288</f>
        <v>0</v>
      </c>
      <c r="Q288" s="214">
        <v>0.00198</v>
      </c>
      <c r="R288" s="214">
        <f>Q288*H288</f>
        <v>0.063365939999999996</v>
      </c>
      <c r="S288" s="214">
        <v>0</v>
      </c>
      <c r="T288" s="215">
        <f>S288*H288</f>
        <v>0</v>
      </c>
      <c r="U288" s="37"/>
      <c r="V288" s="37"/>
      <c r="W288" s="37"/>
      <c r="X288" s="37"/>
      <c r="Y288" s="37"/>
      <c r="Z288" s="37"/>
      <c r="AA288" s="37"/>
      <c r="AB288" s="37"/>
      <c r="AC288" s="37"/>
      <c r="AD288" s="37"/>
      <c r="AE288" s="37"/>
      <c r="AR288" s="216" t="s">
        <v>473</v>
      </c>
      <c r="AT288" s="216" t="s">
        <v>582</v>
      </c>
      <c r="AU288" s="216" t="s">
        <v>87</v>
      </c>
      <c r="AY288" s="18" t="s">
        <v>283</v>
      </c>
      <c r="BE288" s="217">
        <f>IF(N288="základná",J288,0)</f>
        <v>0</v>
      </c>
      <c r="BF288" s="217">
        <f>IF(N288="znížená",J288,0)</f>
        <v>0</v>
      </c>
      <c r="BG288" s="217">
        <f>IF(N288="zákl. prenesená",J288,0)</f>
        <v>0</v>
      </c>
      <c r="BH288" s="217">
        <f>IF(N288="zníž. prenesená",J288,0)</f>
        <v>0</v>
      </c>
      <c r="BI288" s="217">
        <f>IF(N288="nulová",J288,0)</f>
        <v>0</v>
      </c>
      <c r="BJ288" s="18" t="s">
        <v>87</v>
      </c>
      <c r="BK288" s="217">
        <f>ROUND(I288*H288,2)</f>
        <v>0</v>
      </c>
      <c r="BL288" s="18" t="s">
        <v>358</v>
      </c>
      <c r="BM288" s="216" t="s">
        <v>2030</v>
      </c>
    </row>
    <row r="289" s="13" customFormat="1">
      <c r="A289" s="13"/>
      <c r="B289" s="218"/>
      <c r="C289" s="13"/>
      <c r="D289" s="219" t="s">
        <v>291</v>
      </c>
      <c r="E289" s="13"/>
      <c r="F289" s="221" t="s">
        <v>2031</v>
      </c>
      <c r="G289" s="13"/>
      <c r="H289" s="222">
        <v>32.003</v>
      </c>
      <c r="I289" s="223"/>
      <c r="J289" s="13"/>
      <c r="K289" s="13"/>
      <c r="L289" s="218"/>
      <c r="M289" s="224"/>
      <c r="N289" s="225"/>
      <c r="O289" s="225"/>
      <c r="P289" s="225"/>
      <c r="Q289" s="225"/>
      <c r="R289" s="225"/>
      <c r="S289" s="225"/>
      <c r="T289" s="226"/>
      <c r="U289" s="13"/>
      <c r="V289" s="13"/>
      <c r="W289" s="13"/>
      <c r="X289" s="13"/>
      <c r="Y289" s="13"/>
      <c r="Z289" s="13"/>
      <c r="AA289" s="13"/>
      <c r="AB289" s="13"/>
      <c r="AC289" s="13"/>
      <c r="AD289" s="13"/>
      <c r="AE289" s="13"/>
      <c r="AT289" s="220" t="s">
        <v>291</v>
      </c>
      <c r="AU289" s="220" t="s">
        <v>87</v>
      </c>
      <c r="AV289" s="13" t="s">
        <v>87</v>
      </c>
      <c r="AW289" s="13" t="s">
        <v>3</v>
      </c>
      <c r="AX289" s="13" t="s">
        <v>82</v>
      </c>
      <c r="AY289" s="220" t="s">
        <v>283</v>
      </c>
    </row>
    <row r="290" s="2" customFormat="1" ht="24.15" customHeight="1">
      <c r="A290" s="37"/>
      <c r="B290" s="168"/>
      <c r="C290" s="204" t="s">
        <v>646</v>
      </c>
      <c r="D290" s="204" t="s">
        <v>285</v>
      </c>
      <c r="E290" s="205" t="s">
        <v>1116</v>
      </c>
      <c r="F290" s="206" t="s">
        <v>1117</v>
      </c>
      <c r="G290" s="207" t="s">
        <v>979</v>
      </c>
      <c r="H290" s="255"/>
      <c r="I290" s="209"/>
      <c r="J290" s="210">
        <f>ROUND(I290*H290,2)</f>
        <v>0</v>
      </c>
      <c r="K290" s="211"/>
      <c r="L290" s="38"/>
      <c r="M290" s="212" t="s">
        <v>1</v>
      </c>
      <c r="N290" s="213" t="s">
        <v>41</v>
      </c>
      <c r="O290" s="81"/>
      <c r="P290" s="214">
        <f>O290*H290</f>
        <v>0</v>
      </c>
      <c r="Q290" s="214">
        <v>0</v>
      </c>
      <c r="R290" s="214">
        <f>Q290*H290</f>
        <v>0</v>
      </c>
      <c r="S290" s="214">
        <v>0</v>
      </c>
      <c r="T290" s="215">
        <f>S290*H290</f>
        <v>0</v>
      </c>
      <c r="U290" s="37"/>
      <c r="V290" s="37"/>
      <c r="W290" s="37"/>
      <c r="X290" s="37"/>
      <c r="Y290" s="37"/>
      <c r="Z290" s="37"/>
      <c r="AA290" s="37"/>
      <c r="AB290" s="37"/>
      <c r="AC290" s="37"/>
      <c r="AD290" s="37"/>
      <c r="AE290" s="37"/>
      <c r="AR290" s="216" t="s">
        <v>358</v>
      </c>
      <c r="AT290" s="216" t="s">
        <v>285</v>
      </c>
      <c r="AU290" s="216" t="s">
        <v>87</v>
      </c>
      <c r="AY290" s="18" t="s">
        <v>283</v>
      </c>
      <c r="BE290" s="217">
        <f>IF(N290="základná",J290,0)</f>
        <v>0</v>
      </c>
      <c r="BF290" s="217">
        <f>IF(N290="znížená",J290,0)</f>
        <v>0</v>
      </c>
      <c r="BG290" s="217">
        <f>IF(N290="zákl. prenesená",J290,0)</f>
        <v>0</v>
      </c>
      <c r="BH290" s="217">
        <f>IF(N290="zníž. prenesená",J290,0)</f>
        <v>0</v>
      </c>
      <c r="BI290" s="217">
        <f>IF(N290="nulová",J290,0)</f>
        <v>0</v>
      </c>
      <c r="BJ290" s="18" t="s">
        <v>87</v>
      </c>
      <c r="BK290" s="217">
        <f>ROUND(I290*H290,2)</f>
        <v>0</v>
      </c>
      <c r="BL290" s="18" t="s">
        <v>358</v>
      </c>
      <c r="BM290" s="216" t="s">
        <v>2032</v>
      </c>
    </row>
    <row r="291" s="12" customFormat="1" ht="22.8" customHeight="1">
      <c r="A291" s="12"/>
      <c r="B291" s="191"/>
      <c r="C291" s="12"/>
      <c r="D291" s="192" t="s">
        <v>74</v>
      </c>
      <c r="E291" s="202" t="s">
        <v>1134</v>
      </c>
      <c r="F291" s="202" t="s">
        <v>1135</v>
      </c>
      <c r="G291" s="12"/>
      <c r="H291" s="12"/>
      <c r="I291" s="194"/>
      <c r="J291" s="203">
        <f>BK291</f>
        <v>0</v>
      </c>
      <c r="K291" s="12"/>
      <c r="L291" s="191"/>
      <c r="M291" s="196"/>
      <c r="N291" s="197"/>
      <c r="O291" s="197"/>
      <c r="P291" s="198">
        <f>SUM(P292:P302)</f>
        <v>0</v>
      </c>
      <c r="Q291" s="197"/>
      <c r="R291" s="198">
        <f>SUM(R292:R302)</f>
        <v>20.9202940644</v>
      </c>
      <c r="S291" s="197"/>
      <c r="T291" s="199">
        <f>SUM(T292:T302)</f>
        <v>0</v>
      </c>
      <c r="U291" s="12"/>
      <c r="V291" s="12"/>
      <c r="W291" s="12"/>
      <c r="X291" s="12"/>
      <c r="Y291" s="12"/>
      <c r="Z291" s="12"/>
      <c r="AA291" s="12"/>
      <c r="AB291" s="12"/>
      <c r="AC291" s="12"/>
      <c r="AD291" s="12"/>
      <c r="AE291" s="12"/>
      <c r="AR291" s="192" t="s">
        <v>87</v>
      </c>
      <c r="AT291" s="200" t="s">
        <v>74</v>
      </c>
      <c r="AU291" s="200" t="s">
        <v>82</v>
      </c>
      <c r="AY291" s="192" t="s">
        <v>283</v>
      </c>
      <c r="BK291" s="201">
        <f>SUM(BK292:BK302)</f>
        <v>0</v>
      </c>
    </row>
    <row r="292" s="2" customFormat="1" ht="33" customHeight="1">
      <c r="A292" s="37"/>
      <c r="B292" s="168"/>
      <c r="C292" s="204" t="s">
        <v>651</v>
      </c>
      <c r="D292" s="204" t="s">
        <v>285</v>
      </c>
      <c r="E292" s="205" t="s">
        <v>2033</v>
      </c>
      <c r="F292" s="206" t="s">
        <v>2034</v>
      </c>
      <c r="G292" s="207" t="s">
        <v>288</v>
      </c>
      <c r="H292" s="208">
        <v>301.31999999999999</v>
      </c>
      <c r="I292" s="209"/>
      <c r="J292" s="210">
        <f>ROUND(I292*H292,2)</f>
        <v>0</v>
      </c>
      <c r="K292" s="211"/>
      <c r="L292" s="38"/>
      <c r="M292" s="212" t="s">
        <v>1</v>
      </c>
      <c r="N292" s="213" t="s">
        <v>41</v>
      </c>
      <c r="O292" s="81"/>
      <c r="P292" s="214">
        <f>O292*H292</f>
        <v>0</v>
      </c>
      <c r="Q292" s="214">
        <v>0.0103672</v>
      </c>
      <c r="R292" s="214">
        <f>Q292*H292</f>
        <v>3.1238447040000001</v>
      </c>
      <c r="S292" s="214">
        <v>0</v>
      </c>
      <c r="T292" s="215">
        <f>S292*H292</f>
        <v>0</v>
      </c>
      <c r="U292" s="37"/>
      <c r="V292" s="37"/>
      <c r="W292" s="37"/>
      <c r="X292" s="37"/>
      <c r="Y292" s="37"/>
      <c r="Z292" s="37"/>
      <c r="AA292" s="37"/>
      <c r="AB292" s="37"/>
      <c r="AC292" s="37"/>
      <c r="AD292" s="37"/>
      <c r="AE292" s="37"/>
      <c r="AR292" s="216" t="s">
        <v>358</v>
      </c>
      <c r="AT292" s="216" t="s">
        <v>285</v>
      </c>
      <c r="AU292" s="216" t="s">
        <v>87</v>
      </c>
      <c r="AY292" s="18" t="s">
        <v>283</v>
      </c>
      <c r="BE292" s="217">
        <f>IF(N292="základná",J292,0)</f>
        <v>0</v>
      </c>
      <c r="BF292" s="217">
        <f>IF(N292="znížená",J292,0)</f>
        <v>0</v>
      </c>
      <c r="BG292" s="217">
        <f>IF(N292="zákl. prenesená",J292,0)</f>
        <v>0</v>
      </c>
      <c r="BH292" s="217">
        <f>IF(N292="zníž. prenesená",J292,0)</f>
        <v>0</v>
      </c>
      <c r="BI292" s="217">
        <f>IF(N292="nulová",J292,0)</f>
        <v>0</v>
      </c>
      <c r="BJ292" s="18" t="s">
        <v>87</v>
      </c>
      <c r="BK292" s="217">
        <f>ROUND(I292*H292,2)</f>
        <v>0</v>
      </c>
      <c r="BL292" s="18" t="s">
        <v>358</v>
      </c>
      <c r="BM292" s="216" t="s">
        <v>2035</v>
      </c>
    </row>
    <row r="293" s="2" customFormat="1" ht="33" customHeight="1">
      <c r="A293" s="37"/>
      <c r="B293" s="168"/>
      <c r="C293" s="204" t="s">
        <v>656</v>
      </c>
      <c r="D293" s="204" t="s">
        <v>285</v>
      </c>
      <c r="E293" s="205" t="s">
        <v>2036</v>
      </c>
      <c r="F293" s="206" t="s">
        <v>2037</v>
      </c>
      <c r="G293" s="207" t="s">
        <v>288</v>
      </c>
      <c r="H293" s="208">
        <v>301.31999999999999</v>
      </c>
      <c r="I293" s="209"/>
      <c r="J293" s="210">
        <f>ROUND(I293*H293,2)</f>
        <v>0</v>
      </c>
      <c r="K293" s="211"/>
      <c r="L293" s="38"/>
      <c r="M293" s="212" t="s">
        <v>1</v>
      </c>
      <c r="N293" s="213" t="s">
        <v>41</v>
      </c>
      <c r="O293" s="81"/>
      <c r="P293" s="214">
        <f>O293*H293</f>
        <v>0</v>
      </c>
      <c r="Q293" s="214">
        <v>0.00023677</v>
      </c>
      <c r="R293" s="214">
        <f>Q293*H293</f>
        <v>0.071343536400000004</v>
      </c>
      <c r="S293" s="214">
        <v>0</v>
      </c>
      <c r="T293" s="215">
        <f>S293*H293</f>
        <v>0</v>
      </c>
      <c r="U293" s="37"/>
      <c r="V293" s="37"/>
      <c r="W293" s="37"/>
      <c r="X293" s="37"/>
      <c r="Y293" s="37"/>
      <c r="Z293" s="37"/>
      <c r="AA293" s="37"/>
      <c r="AB293" s="37"/>
      <c r="AC293" s="37"/>
      <c r="AD293" s="37"/>
      <c r="AE293" s="37"/>
      <c r="AR293" s="216" t="s">
        <v>358</v>
      </c>
      <c r="AT293" s="216" t="s">
        <v>285</v>
      </c>
      <c r="AU293" s="216" t="s">
        <v>87</v>
      </c>
      <c r="AY293" s="18" t="s">
        <v>283</v>
      </c>
      <c r="BE293" s="217">
        <f>IF(N293="základná",J293,0)</f>
        <v>0</v>
      </c>
      <c r="BF293" s="217">
        <f>IF(N293="znížená",J293,0)</f>
        <v>0</v>
      </c>
      <c r="BG293" s="217">
        <f>IF(N293="zákl. prenesená",J293,0)</f>
        <v>0</v>
      </c>
      <c r="BH293" s="217">
        <f>IF(N293="zníž. prenesená",J293,0)</f>
        <v>0</v>
      </c>
      <c r="BI293" s="217">
        <f>IF(N293="nulová",J293,0)</f>
        <v>0</v>
      </c>
      <c r="BJ293" s="18" t="s">
        <v>87</v>
      </c>
      <c r="BK293" s="217">
        <f>ROUND(I293*H293,2)</f>
        <v>0</v>
      </c>
      <c r="BL293" s="18" t="s">
        <v>358</v>
      </c>
      <c r="BM293" s="216" t="s">
        <v>2038</v>
      </c>
    </row>
    <row r="294" s="2" customFormat="1" ht="33" customHeight="1">
      <c r="A294" s="37"/>
      <c r="B294" s="168"/>
      <c r="C294" s="204" t="s">
        <v>661</v>
      </c>
      <c r="D294" s="204" t="s">
        <v>285</v>
      </c>
      <c r="E294" s="205" t="s">
        <v>2039</v>
      </c>
      <c r="F294" s="206" t="s">
        <v>2040</v>
      </c>
      <c r="G294" s="207" t="s">
        <v>649</v>
      </c>
      <c r="H294" s="208">
        <v>956</v>
      </c>
      <c r="I294" s="209"/>
      <c r="J294" s="210">
        <f>ROUND(I294*H294,2)</f>
        <v>0</v>
      </c>
      <c r="K294" s="211"/>
      <c r="L294" s="38"/>
      <c r="M294" s="212" t="s">
        <v>1</v>
      </c>
      <c r="N294" s="213" t="s">
        <v>41</v>
      </c>
      <c r="O294" s="81"/>
      <c r="P294" s="214">
        <f>O294*H294</f>
        <v>0</v>
      </c>
      <c r="Q294" s="214">
        <v>0.00021000000000000001</v>
      </c>
      <c r="R294" s="214">
        <f>Q294*H294</f>
        <v>0.20076000000000002</v>
      </c>
      <c r="S294" s="214">
        <v>0</v>
      </c>
      <c r="T294" s="215">
        <f>S294*H294</f>
        <v>0</v>
      </c>
      <c r="U294" s="37"/>
      <c r="V294" s="37"/>
      <c r="W294" s="37"/>
      <c r="X294" s="37"/>
      <c r="Y294" s="37"/>
      <c r="Z294" s="37"/>
      <c r="AA294" s="37"/>
      <c r="AB294" s="37"/>
      <c r="AC294" s="37"/>
      <c r="AD294" s="37"/>
      <c r="AE294" s="37"/>
      <c r="AR294" s="216" t="s">
        <v>358</v>
      </c>
      <c r="AT294" s="216" t="s">
        <v>285</v>
      </c>
      <c r="AU294" s="216" t="s">
        <v>87</v>
      </c>
      <c r="AY294" s="18" t="s">
        <v>283</v>
      </c>
      <c r="BE294" s="217">
        <f>IF(N294="základná",J294,0)</f>
        <v>0</v>
      </c>
      <c r="BF294" s="217">
        <f>IF(N294="znížená",J294,0)</f>
        <v>0</v>
      </c>
      <c r="BG294" s="217">
        <f>IF(N294="zákl. prenesená",J294,0)</f>
        <v>0</v>
      </c>
      <c r="BH294" s="217">
        <f>IF(N294="zníž. prenesená",J294,0)</f>
        <v>0</v>
      </c>
      <c r="BI294" s="217">
        <f>IF(N294="nulová",J294,0)</f>
        <v>0</v>
      </c>
      <c r="BJ294" s="18" t="s">
        <v>87</v>
      </c>
      <c r="BK294" s="217">
        <f>ROUND(I294*H294,2)</f>
        <v>0</v>
      </c>
      <c r="BL294" s="18" t="s">
        <v>358</v>
      </c>
      <c r="BM294" s="216" t="s">
        <v>2041</v>
      </c>
    </row>
    <row r="295" s="15" customFormat="1">
      <c r="A295" s="15"/>
      <c r="B295" s="235"/>
      <c r="C295" s="15"/>
      <c r="D295" s="219" t="s">
        <v>291</v>
      </c>
      <c r="E295" s="236" t="s">
        <v>1</v>
      </c>
      <c r="F295" s="237" t="s">
        <v>2042</v>
      </c>
      <c r="G295" s="15"/>
      <c r="H295" s="236" t="s">
        <v>1</v>
      </c>
      <c r="I295" s="238"/>
      <c r="J295" s="15"/>
      <c r="K295" s="15"/>
      <c r="L295" s="235"/>
      <c r="M295" s="239"/>
      <c r="N295" s="240"/>
      <c r="O295" s="240"/>
      <c r="P295" s="240"/>
      <c r="Q295" s="240"/>
      <c r="R295" s="240"/>
      <c r="S295" s="240"/>
      <c r="T295" s="241"/>
      <c r="U295" s="15"/>
      <c r="V295" s="15"/>
      <c r="W295" s="15"/>
      <c r="X295" s="15"/>
      <c r="Y295" s="15"/>
      <c r="Z295" s="15"/>
      <c r="AA295" s="15"/>
      <c r="AB295" s="15"/>
      <c r="AC295" s="15"/>
      <c r="AD295" s="15"/>
      <c r="AE295" s="15"/>
      <c r="AT295" s="236" t="s">
        <v>291</v>
      </c>
      <c r="AU295" s="236" t="s">
        <v>87</v>
      </c>
      <c r="AV295" s="15" t="s">
        <v>82</v>
      </c>
      <c r="AW295" s="15" t="s">
        <v>31</v>
      </c>
      <c r="AX295" s="15" t="s">
        <v>75</v>
      </c>
      <c r="AY295" s="236" t="s">
        <v>283</v>
      </c>
    </row>
    <row r="296" s="13" customFormat="1">
      <c r="A296" s="13"/>
      <c r="B296" s="218"/>
      <c r="C296" s="13"/>
      <c r="D296" s="219" t="s">
        <v>291</v>
      </c>
      <c r="E296" s="220" t="s">
        <v>1</v>
      </c>
      <c r="F296" s="221" t="s">
        <v>2043</v>
      </c>
      <c r="G296" s="13"/>
      <c r="H296" s="222">
        <v>478</v>
      </c>
      <c r="I296" s="223"/>
      <c r="J296" s="13"/>
      <c r="K296" s="13"/>
      <c r="L296" s="218"/>
      <c r="M296" s="224"/>
      <c r="N296" s="225"/>
      <c r="O296" s="225"/>
      <c r="P296" s="225"/>
      <c r="Q296" s="225"/>
      <c r="R296" s="225"/>
      <c r="S296" s="225"/>
      <c r="T296" s="226"/>
      <c r="U296" s="13"/>
      <c r="V296" s="13"/>
      <c r="W296" s="13"/>
      <c r="X296" s="13"/>
      <c r="Y296" s="13"/>
      <c r="Z296" s="13"/>
      <c r="AA296" s="13"/>
      <c r="AB296" s="13"/>
      <c r="AC296" s="13"/>
      <c r="AD296" s="13"/>
      <c r="AE296" s="13"/>
      <c r="AT296" s="220" t="s">
        <v>291</v>
      </c>
      <c r="AU296" s="220" t="s">
        <v>87</v>
      </c>
      <c r="AV296" s="13" t="s">
        <v>87</v>
      </c>
      <c r="AW296" s="13" t="s">
        <v>31</v>
      </c>
      <c r="AX296" s="13" t="s">
        <v>75</v>
      </c>
      <c r="AY296" s="220" t="s">
        <v>283</v>
      </c>
    </row>
    <row r="297" s="13" customFormat="1">
      <c r="A297" s="13"/>
      <c r="B297" s="218"/>
      <c r="C297" s="13"/>
      <c r="D297" s="219" t="s">
        <v>291</v>
      </c>
      <c r="E297" s="220" t="s">
        <v>1</v>
      </c>
      <c r="F297" s="221" t="s">
        <v>2044</v>
      </c>
      <c r="G297" s="13"/>
      <c r="H297" s="222">
        <v>956</v>
      </c>
      <c r="I297" s="223"/>
      <c r="J297" s="13"/>
      <c r="K297" s="13"/>
      <c r="L297" s="218"/>
      <c r="M297" s="224"/>
      <c r="N297" s="225"/>
      <c r="O297" s="225"/>
      <c r="P297" s="225"/>
      <c r="Q297" s="225"/>
      <c r="R297" s="225"/>
      <c r="S297" s="225"/>
      <c r="T297" s="226"/>
      <c r="U297" s="13"/>
      <c r="V297" s="13"/>
      <c r="W297" s="13"/>
      <c r="X297" s="13"/>
      <c r="Y297" s="13"/>
      <c r="Z297" s="13"/>
      <c r="AA297" s="13"/>
      <c r="AB297" s="13"/>
      <c r="AC297" s="13"/>
      <c r="AD297" s="13"/>
      <c r="AE297" s="13"/>
      <c r="AT297" s="220" t="s">
        <v>291</v>
      </c>
      <c r="AU297" s="220" t="s">
        <v>87</v>
      </c>
      <c r="AV297" s="13" t="s">
        <v>87</v>
      </c>
      <c r="AW297" s="13" t="s">
        <v>31</v>
      </c>
      <c r="AX297" s="13" t="s">
        <v>82</v>
      </c>
      <c r="AY297" s="220" t="s">
        <v>283</v>
      </c>
    </row>
    <row r="298" s="2" customFormat="1" ht="37.8" customHeight="1">
      <c r="A298" s="37"/>
      <c r="B298" s="168"/>
      <c r="C298" s="242" t="s">
        <v>666</v>
      </c>
      <c r="D298" s="242" t="s">
        <v>582</v>
      </c>
      <c r="E298" s="243" t="s">
        <v>2045</v>
      </c>
      <c r="F298" s="244" t="s">
        <v>2046</v>
      </c>
      <c r="G298" s="245" t="s">
        <v>296</v>
      </c>
      <c r="H298" s="246">
        <v>30.974</v>
      </c>
      <c r="I298" s="247"/>
      <c r="J298" s="248">
        <f>ROUND(I298*H298,2)</f>
        <v>0</v>
      </c>
      <c r="K298" s="249"/>
      <c r="L298" s="250"/>
      <c r="M298" s="251" t="s">
        <v>1</v>
      </c>
      <c r="N298" s="252" t="s">
        <v>41</v>
      </c>
      <c r="O298" s="81"/>
      <c r="P298" s="214">
        <f>O298*H298</f>
        <v>0</v>
      </c>
      <c r="Q298" s="214">
        <v>0.54000000000000004</v>
      </c>
      <c r="R298" s="214">
        <f>Q298*H298</f>
        <v>16.725960000000001</v>
      </c>
      <c r="S298" s="214">
        <v>0</v>
      </c>
      <c r="T298" s="215">
        <f>S298*H298</f>
        <v>0</v>
      </c>
      <c r="U298" s="37"/>
      <c r="V298" s="37"/>
      <c r="W298" s="37"/>
      <c r="X298" s="37"/>
      <c r="Y298" s="37"/>
      <c r="Z298" s="37"/>
      <c r="AA298" s="37"/>
      <c r="AB298" s="37"/>
      <c r="AC298" s="37"/>
      <c r="AD298" s="37"/>
      <c r="AE298" s="37"/>
      <c r="AR298" s="216" t="s">
        <v>473</v>
      </c>
      <c r="AT298" s="216" t="s">
        <v>582</v>
      </c>
      <c r="AU298" s="216" t="s">
        <v>87</v>
      </c>
      <c r="AY298" s="18" t="s">
        <v>283</v>
      </c>
      <c r="BE298" s="217">
        <f>IF(N298="základná",J298,0)</f>
        <v>0</v>
      </c>
      <c r="BF298" s="217">
        <f>IF(N298="znížená",J298,0)</f>
        <v>0</v>
      </c>
      <c r="BG298" s="217">
        <f>IF(N298="zákl. prenesená",J298,0)</f>
        <v>0</v>
      </c>
      <c r="BH298" s="217">
        <f>IF(N298="zníž. prenesená",J298,0)</f>
        <v>0</v>
      </c>
      <c r="BI298" s="217">
        <f>IF(N298="nulová",J298,0)</f>
        <v>0</v>
      </c>
      <c r="BJ298" s="18" t="s">
        <v>87</v>
      </c>
      <c r="BK298" s="217">
        <f>ROUND(I298*H298,2)</f>
        <v>0</v>
      </c>
      <c r="BL298" s="18" t="s">
        <v>358</v>
      </c>
      <c r="BM298" s="216" t="s">
        <v>2047</v>
      </c>
    </row>
    <row r="299" s="13" customFormat="1">
      <c r="A299" s="13"/>
      <c r="B299" s="218"/>
      <c r="C299" s="13"/>
      <c r="D299" s="219" t="s">
        <v>291</v>
      </c>
      <c r="E299" s="220" t="s">
        <v>1</v>
      </c>
      <c r="F299" s="221" t="s">
        <v>2048</v>
      </c>
      <c r="G299" s="13"/>
      <c r="H299" s="222">
        <v>28.68</v>
      </c>
      <c r="I299" s="223"/>
      <c r="J299" s="13"/>
      <c r="K299" s="13"/>
      <c r="L299" s="218"/>
      <c r="M299" s="224"/>
      <c r="N299" s="225"/>
      <c r="O299" s="225"/>
      <c r="P299" s="225"/>
      <c r="Q299" s="225"/>
      <c r="R299" s="225"/>
      <c r="S299" s="225"/>
      <c r="T299" s="226"/>
      <c r="U299" s="13"/>
      <c r="V299" s="13"/>
      <c r="W299" s="13"/>
      <c r="X299" s="13"/>
      <c r="Y299" s="13"/>
      <c r="Z299" s="13"/>
      <c r="AA299" s="13"/>
      <c r="AB299" s="13"/>
      <c r="AC299" s="13"/>
      <c r="AD299" s="13"/>
      <c r="AE299" s="13"/>
      <c r="AT299" s="220" t="s">
        <v>291</v>
      </c>
      <c r="AU299" s="220" t="s">
        <v>87</v>
      </c>
      <c r="AV299" s="13" t="s">
        <v>87</v>
      </c>
      <c r="AW299" s="13" t="s">
        <v>31</v>
      </c>
      <c r="AX299" s="13" t="s">
        <v>82</v>
      </c>
      <c r="AY299" s="220" t="s">
        <v>283</v>
      </c>
    </row>
    <row r="300" s="13" customFormat="1">
      <c r="A300" s="13"/>
      <c r="B300" s="218"/>
      <c r="C300" s="13"/>
      <c r="D300" s="219" t="s">
        <v>291</v>
      </c>
      <c r="E300" s="13"/>
      <c r="F300" s="221" t="s">
        <v>2049</v>
      </c>
      <c r="G300" s="13"/>
      <c r="H300" s="222">
        <v>30.974</v>
      </c>
      <c r="I300" s="223"/>
      <c r="J300" s="13"/>
      <c r="K300" s="13"/>
      <c r="L300" s="218"/>
      <c r="M300" s="224"/>
      <c r="N300" s="225"/>
      <c r="O300" s="225"/>
      <c r="P300" s="225"/>
      <c r="Q300" s="225"/>
      <c r="R300" s="225"/>
      <c r="S300" s="225"/>
      <c r="T300" s="226"/>
      <c r="U300" s="13"/>
      <c r="V300" s="13"/>
      <c r="W300" s="13"/>
      <c r="X300" s="13"/>
      <c r="Y300" s="13"/>
      <c r="Z300" s="13"/>
      <c r="AA300" s="13"/>
      <c r="AB300" s="13"/>
      <c r="AC300" s="13"/>
      <c r="AD300" s="13"/>
      <c r="AE300" s="13"/>
      <c r="AT300" s="220" t="s">
        <v>291</v>
      </c>
      <c r="AU300" s="220" t="s">
        <v>87</v>
      </c>
      <c r="AV300" s="13" t="s">
        <v>87</v>
      </c>
      <c r="AW300" s="13" t="s">
        <v>3</v>
      </c>
      <c r="AX300" s="13" t="s">
        <v>82</v>
      </c>
      <c r="AY300" s="220" t="s">
        <v>283</v>
      </c>
    </row>
    <row r="301" s="2" customFormat="1" ht="24.15" customHeight="1">
      <c r="A301" s="37"/>
      <c r="B301" s="168"/>
      <c r="C301" s="204" t="s">
        <v>670</v>
      </c>
      <c r="D301" s="204" t="s">
        <v>285</v>
      </c>
      <c r="E301" s="205" t="s">
        <v>2050</v>
      </c>
      <c r="F301" s="206" t="s">
        <v>2051</v>
      </c>
      <c r="G301" s="207" t="s">
        <v>296</v>
      </c>
      <c r="H301" s="208">
        <v>30.974</v>
      </c>
      <c r="I301" s="209"/>
      <c r="J301" s="210">
        <f>ROUND(I301*H301,2)</f>
        <v>0</v>
      </c>
      <c r="K301" s="211"/>
      <c r="L301" s="38"/>
      <c r="M301" s="212" t="s">
        <v>1</v>
      </c>
      <c r="N301" s="213" t="s">
        <v>41</v>
      </c>
      <c r="O301" s="81"/>
      <c r="P301" s="214">
        <f>O301*H301</f>
        <v>0</v>
      </c>
      <c r="Q301" s="214">
        <v>0.025776</v>
      </c>
      <c r="R301" s="214">
        <f>Q301*H301</f>
        <v>0.79838582400000002</v>
      </c>
      <c r="S301" s="214">
        <v>0</v>
      </c>
      <c r="T301" s="215">
        <f>S301*H301</f>
        <v>0</v>
      </c>
      <c r="U301" s="37"/>
      <c r="V301" s="37"/>
      <c r="W301" s="37"/>
      <c r="X301" s="37"/>
      <c r="Y301" s="37"/>
      <c r="Z301" s="37"/>
      <c r="AA301" s="37"/>
      <c r="AB301" s="37"/>
      <c r="AC301" s="37"/>
      <c r="AD301" s="37"/>
      <c r="AE301" s="37"/>
      <c r="AR301" s="216" t="s">
        <v>358</v>
      </c>
      <c r="AT301" s="216" t="s">
        <v>285</v>
      </c>
      <c r="AU301" s="216" t="s">
        <v>87</v>
      </c>
      <c r="AY301" s="18" t="s">
        <v>283</v>
      </c>
      <c r="BE301" s="217">
        <f>IF(N301="základná",J301,0)</f>
        <v>0</v>
      </c>
      <c r="BF301" s="217">
        <f>IF(N301="znížená",J301,0)</f>
        <v>0</v>
      </c>
      <c r="BG301" s="217">
        <f>IF(N301="zákl. prenesená",J301,0)</f>
        <v>0</v>
      </c>
      <c r="BH301" s="217">
        <f>IF(N301="zníž. prenesená",J301,0)</f>
        <v>0</v>
      </c>
      <c r="BI301" s="217">
        <f>IF(N301="nulová",J301,0)</f>
        <v>0</v>
      </c>
      <c r="BJ301" s="18" t="s">
        <v>87</v>
      </c>
      <c r="BK301" s="217">
        <f>ROUND(I301*H301,2)</f>
        <v>0</v>
      </c>
      <c r="BL301" s="18" t="s">
        <v>358</v>
      </c>
      <c r="BM301" s="216" t="s">
        <v>2052</v>
      </c>
    </row>
    <row r="302" s="2" customFormat="1" ht="24.15" customHeight="1">
      <c r="A302" s="37"/>
      <c r="B302" s="168"/>
      <c r="C302" s="204" t="s">
        <v>674</v>
      </c>
      <c r="D302" s="204" t="s">
        <v>285</v>
      </c>
      <c r="E302" s="205" t="s">
        <v>1141</v>
      </c>
      <c r="F302" s="206" t="s">
        <v>1142</v>
      </c>
      <c r="G302" s="207" t="s">
        <v>979</v>
      </c>
      <c r="H302" s="255"/>
      <c r="I302" s="209"/>
      <c r="J302" s="210">
        <f>ROUND(I302*H302,2)</f>
        <v>0</v>
      </c>
      <c r="K302" s="211"/>
      <c r="L302" s="38"/>
      <c r="M302" s="212" t="s">
        <v>1</v>
      </c>
      <c r="N302" s="213" t="s">
        <v>41</v>
      </c>
      <c r="O302" s="81"/>
      <c r="P302" s="214">
        <f>O302*H302</f>
        <v>0</v>
      </c>
      <c r="Q302" s="214">
        <v>0</v>
      </c>
      <c r="R302" s="214">
        <f>Q302*H302</f>
        <v>0</v>
      </c>
      <c r="S302" s="214">
        <v>0</v>
      </c>
      <c r="T302" s="215">
        <f>S302*H302</f>
        <v>0</v>
      </c>
      <c r="U302" s="37"/>
      <c r="V302" s="37"/>
      <c r="W302" s="37"/>
      <c r="X302" s="37"/>
      <c r="Y302" s="37"/>
      <c r="Z302" s="37"/>
      <c r="AA302" s="37"/>
      <c r="AB302" s="37"/>
      <c r="AC302" s="37"/>
      <c r="AD302" s="37"/>
      <c r="AE302" s="37"/>
      <c r="AR302" s="216" t="s">
        <v>358</v>
      </c>
      <c r="AT302" s="216" t="s">
        <v>285</v>
      </c>
      <c r="AU302" s="216" t="s">
        <v>87</v>
      </c>
      <c r="AY302" s="18" t="s">
        <v>283</v>
      </c>
      <c r="BE302" s="217">
        <f>IF(N302="základná",J302,0)</f>
        <v>0</v>
      </c>
      <c r="BF302" s="217">
        <f>IF(N302="znížená",J302,0)</f>
        <v>0</v>
      </c>
      <c r="BG302" s="217">
        <f>IF(N302="zákl. prenesená",J302,0)</f>
        <v>0</v>
      </c>
      <c r="BH302" s="217">
        <f>IF(N302="zníž. prenesená",J302,0)</f>
        <v>0</v>
      </c>
      <c r="BI302" s="217">
        <f>IF(N302="nulová",J302,0)</f>
        <v>0</v>
      </c>
      <c r="BJ302" s="18" t="s">
        <v>87</v>
      </c>
      <c r="BK302" s="217">
        <f>ROUND(I302*H302,2)</f>
        <v>0</v>
      </c>
      <c r="BL302" s="18" t="s">
        <v>358</v>
      </c>
      <c r="BM302" s="216" t="s">
        <v>2053</v>
      </c>
    </row>
    <row r="303" s="12" customFormat="1" ht="22.8" customHeight="1">
      <c r="A303" s="12"/>
      <c r="B303" s="191"/>
      <c r="C303" s="12"/>
      <c r="D303" s="192" t="s">
        <v>74</v>
      </c>
      <c r="E303" s="202" t="s">
        <v>1407</v>
      </c>
      <c r="F303" s="202" t="s">
        <v>1408</v>
      </c>
      <c r="G303" s="12"/>
      <c r="H303" s="12"/>
      <c r="I303" s="194"/>
      <c r="J303" s="203">
        <f>BK303</f>
        <v>0</v>
      </c>
      <c r="K303" s="12"/>
      <c r="L303" s="191"/>
      <c r="M303" s="196"/>
      <c r="N303" s="197"/>
      <c r="O303" s="197"/>
      <c r="P303" s="198">
        <f>SUM(P304:P307)</f>
        <v>0</v>
      </c>
      <c r="Q303" s="197"/>
      <c r="R303" s="198">
        <f>SUM(R304:R307)</f>
        <v>1.2921220770000002</v>
      </c>
      <c r="S303" s="197"/>
      <c r="T303" s="199">
        <f>SUM(T304:T307)</f>
        <v>0</v>
      </c>
      <c r="U303" s="12"/>
      <c r="V303" s="12"/>
      <c r="W303" s="12"/>
      <c r="X303" s="12"/>
      <c r="Y303" s="12"/>
      <c r="Z303" s="12"/>
      <c r="AA303" s="12"/>
      <c r="AB303" s="12"/>
      <c r="AC303" s="12"/>
      <c r="AD303" s="12"/>
      <c r="AE303" s="12"/>
      <c r="AR303" s="192" t="s">
        <v>87</v>
      </c>
      <c r="AT303" s="200" t="s">
        <v>74</v>
      </c>
      <c r="AU303" s="200" t="s">
        <v>82</v>
      </c>
      <c r="AY303" s="192" t="s">
        <v>283</v>
      </c>
      <c r="BK303" s="201">
        <f>SUM(BK304:BK307)</f>
        <v>0</v>
      </c>
    </row>
    <row r="304" s="2" customFormat="1" ht="21.75" customHeight="1">
      <c r="A304" s="37"/>
      <c r="B304" s="168"/>
      <c r="C304" s="204" t="s">
        <v>679</v>
      </c>
      <c r="D304" s="204" t="s">
        <v>285</v>
      </c>
      <c r="E304" s="205" t="s">
        <v>2054</v>
      </c>
      <c r="F304" s="206" t="s">
        <v>2055</v>
      </c>
      <c r="G304" s="207" t="s">
        <v>288</v>
      </c>
      <c r="H304" s="208">
        <v>25.024000000000001</v>
      </c>
      <c r="I304" s="209"/>
      <c r="J304" s="210">
        <f>ROUND(I304*H304,2)</f>
        <v>0</v>
      </c>
      <c r="K304" s="211"/>
      <c r="L304" s="38"/>
      <c r="M304" s="212" t="s">
        <v>1</v>
      </c>
      <c r="N304" s="213" t="s">
        <v>41</v>
      </c>
      <c r="O304" s="81"/>
      <c r="P304" s="214">
        <f>O304*H304</f>
        <v>0</v>
      </c>
      <c r="Q304" s="214">
        <v>0.049938000000000003</v>
      </c>
      <c r="R304" s="214">
        <f>Q304*H304</f>
        <v>1.249648512</v>
      </c>
      <c r="S304" s="214">
        <v>0</v>
      </c>
      <c r="T304" s="215">
        <f>S304*H304</f>
        <v>0</v>
      </c>
      <c r="U304" s="37"/>
      <c r="V304" s="37"/>
      <c r="W304" s="37"/>
      <c r="X304" s="37"/>
      <c r="Y304" s="37"/>
      <c r="Z304" s="37"/>
      <c r="AA304" s="37"/>
      <c r="AB304" s="37"/>
      <c r="AC304" s="37"/>
      <c r="AD304" s="37"/>
      <c r="AE304" s="37"/>
      <c r="AR304" s="216" t="s">
        <v>358</v>
      </c>
      <c r="AT304" s="216" t="s">
        <v>285</v>
      </c>
      <c r="AU304" s="216" t="s">
        <v>87</v>
      </c>
      <c r="AY304" s="18" t="s">
        <v>283</v>
      </c>
      <c r="BE304" s="217">
        <f>IF(N304="základná",J304,0)</f>
        <v>0</v>
      </c>
      <c r="BF304" s="217">
        <f>IF(N304="znížená",J304,0)</f>
        <v>0</v>
      </c>
      <c r="BG304" s="217">
        <f>IF(N304="zákl. prenesená",J304,0)</f>
        <v>0</v>
      </c>
      <c r="BH304" s="217">
        <f>IF(N304="zníž. prenesená",J304,0)</f>
        <v>0</v>
      </c>
      <c r="BI304" s="217">
        <f>IF(N304="nulová",J304,0)</f>
        <v>0</v>
      </c>
      <c r="BJ304" s="18" t="s">
        <v>87</v>
      </c>
      <c r="BK304" s="217">
        <f>ROUND(I304*H304,2)</f>
        <v>0</v>
      </c>
      <c r="BL304" s="18" t="s">
        <v>358</v>
      </c>
      <c r="BM304" s="216" t="s">
        <v>2056</v>
      </c>
    </row>
    <row r="305" s="13" customFormat="1">
      <c r="A305" s="13"/>
      <c r="B305" s="218"/>
      <c r="C305" s="13"/>
      <c r="D305" s="219" t="s">
        <v>291</v>
      </c>
      <c r="E305" s="220" t="s">
        <v>1</v>
      </c>
      <c r="F305" s="221" t="s">
        <v>2057</v>
      </c>
      <c r="G305" s="13"/>
      <c r="H305" s="222">
        <v>25.024000000000001</v>
      </c>
      <c r="I305" s="223"/>
      <c r="J305" s="13"/>
      <c r="K305" s="13"/>
      <c r="L305" s="218"/>
      <c r="M305" s="224"/>
      <c r="N305" s="225"/>
      <c r="O305" s="225"/>
      <c r="P305" s="225"/>
      <c r="Q305" s="225"/>
      <c r="R305" s="225"/>
      <c r="S305" s="225"/>
      <c r="T305" s="226"/>
      <c r="U305" s="13"/>
      <c r="V305" s="13"/>
      <c r="W305" s="13"/>
      <c r="X305" s="13"/>
      <c r="Y305" s="13"/>
      <c r="Z305" s="13"/>
      <c r="AA305" s="13"/>
      <c r="AB305" s="13"/>
      <c r="AC305" s="13"/>
      <c r="AD305" s="13"/>
      <c r="AE305" s="13"/>
      <c r="AT305" s="220" t="s">
        <v>291</v>
      </c>
      <c r="AU305" s="220" t="s">
        <v>87</v>
      </c>
      <c r="AV305" s="13" t="s">
        <v>87</v>
      </c>
      <c r="AW305" s="13" t="s">
        <v>31</v>
      </c>
      <c r="AX305" s="13" t="s">
        <v>82</v>
      </c>
      <c r="AY305" s="220" t="s">
        <v>283</v>
      </c>
    </row>
    <row r="306" s="2" customFormat="1" ht="24.15" customHeight="1">
      <c r="A306" s="37"/>
      <c r="B306" s="168"/>
      <c r="C306" s="204" t="s">
        <v>692</v>
      </c>
      <c r="D306" s="204" t="s">
        <v>285</v>
      </c>
      <c r="E306" s="205" t="s">
        <v>2058</v>
      </c>
      <c r="F306" s="206" t="s">
        <v>2059</v>
      </c>
      <c r="G306" s="207" t="s">
        <v>1538</v>
      </c>
      <c r="H306" s="208">
        <v>925.35000000000002</v>
      </c>
      <c r="I306" s="209"/>
      <c r="J306" s="210">
        <f>ROUND(I306*H306,2)</f>
        <v>0</v>
      </c>
      <c r="K306" s="211"/>
      <c r="L306" s="38"/>
      <c r="M306" s="212" t="s">
        <v>1</v>
      </c>
      <c r="N306" s="213" t="s">
        <v>41</v>
      </c>
      <c r="O306" s="81"/>
      <c r="P306" s="214">
        <f>O306*H306</f>
        <v>0</v>
      </c>
      <c r="Q306" s="214">
        <v>4.5899999999999998E-05</v>
      </c>
      <c r="R306" s="214">
        <f>Q306*H306</f>
        <v>0.042473564999999998</v>
      </c>
      <c r="S306" s="214">
        <v>0</v>
      </c>
      <c r="T306" s="215">
        <f>S306*H306</f>
        <v>0</v>
      </c>
      <c r="U306" s="37"/>
      <c r="V306" s="37"/>
      <c r="W306" s="37"/>
      <c r="X306" s="37"/>
      <c r="Y306" s="37"/>
      <c r="Z306" s="37"/>
      <c r="AA306" s="37"/>
      <c r="AB306" s="37"/>
      <c r="AC306" s="37"/>
      <c r="AD306" s="37"/>
      <c r="AE306" s="37"/>
      <c r="AR306" s="216" t="s">
        <v>358</v>
      </c>
      <c r="AT306" s="216" t="s">
        <v>285</v>
      </c>
      <c r="AU306" s="216" t="s">
        <v>87</v>
      </c>
      <c r="AY306" s="18" t="s">
        <v>283</v>
      </c>
      <c r="BE306" s="217">
        <f>IF(N306="základná",J306,0)</f>
        <v>0</v>
      </c>
      <c r="BF306" s="217">
        <f>IF(N306="znížená",J306,0)</f>
        <v>0</v>
      </c>
      <c r="BG306" s="217">
        <f>IF(N306="zákl. prenesená",J306,0)</f>
        <v>0</v>
      </c>
      <c r="BH306" s="217">
        <f>IF(N306="zníž. prenesená",J306,0)</f>
        <v>0</v>
      </c>
      <c r="BI306" s="217">
        <f>IF(N306="nulová",J306,0)</f>
        <v>0</v>
      </c>
      <c r="BJ306" s="18" t="s">
        <v>87</v>
      </c>
      <c r="BK306" s="217">
        <f>ROUND(I306*H306,2)</f>
        <v>0</v>
      </c>
      <c r="BL306" s="18" t="s">
        <v>358</v>
      </c>
      <c r="BM306" s="216" t="s">
        <v>2060</v>
      </c>
    </row>
    <row r="307" s="2" customFormat="1" ht="24.15" customHeight="1">
      <c r="A307" s="37"/>
      <c r="B307" s="168"/>
      <c r="C307" s="204" t="s">
        <v>697</v>
      </c>
      <c r="D307" s="204" t="s">
        <v>285</v>
      </c>
      <c r="E307" s="205" t="s">
        <v>1542</v>
      </c>
      <c r="F307" s="206" t="s">
        <v>1543</v>
      </c>
      <c r="G307" s="207" t="s">
        <v>979</v>
      </c>
      <c r="H307" s="255"/>
      <c r="I307" s="209"/>
      <c r="J307" s="210">
        <f>ROUND(I307*H307,2)</f>
        <v>0</v>
      </c>
      <c r="K307" s="211"/>
      <c r="L307" s="38"/>
      <c r="M307" s="212" t="s">
        <v>1</v>
      </c>
      <c r="N307" s="213" t="s">
        <v>41</v>
      </c>
      <c r="O307" s="81"/>
      <c r="P307" s="214">
        <f>O307*H307</f>
        <v>0</v>
      </c>
      <c r="Q307" s="214">
        <v>0</v>
      </c>
      <c r="R307" s="214">
        <f>Q307*H307</f>
        <v>0</v>
      </c>
      <c r="S307" s="214">
        <v>0</v>
      </c>
      <c r="T307" s="215">
        <f>S307*H307</f>
        <v>0</v>
      </c>
      <c r="U307" s="37"/>
      <c r="V307" s="37"/>
      <c r="W307" s="37"/>
      <c r="X307" s="37"/>
      <c r="Y307" s="37"/>
      <c r="Z307" s="37"/>
      <c r="AA307" s="37"/>
      <c r="AB307" s="37"/>
      <c r="AC307" s="37"/>
      <c r="AD307" s="37"/>
      <c r="AE307" s="37"/>
      <c r="AR307" s="216" t="s">
        <v>358</v>
      </c>
      <c r="AT307" s="216" t="s">
        <v>285</v>
      </c>
      <c r="AU307" s="216" t="s">
        <v>87</v>
      </c>
      <c r="AY307" s="18" t="s">
        <v>283</v>
      </c>
      <c r="BE307" s="217">
        <f>IF(N307="základná",J307,0)</f>
        <v>0</v>
      </c>
      <c r="BF307" s="217">
        <f>IF(N307="znížená",J307,0)</f>
        <v>0</v>
      </c>
      <c r="BG307" s="217">
        <f>IF(N307="zákl. prenesená",J307,0)</f>
        <v>0</v>
      </c>
      <c r="BH307" s="217">
        <f>IF(N307="zníž. prenesená",J307,0)</f>
        <v>0</v>
      </c>
      <c r="BI307" s="217">
        <f>IF(N307="nulová",J307,0)</f>
        <v>0</v>
      </c>
      <c r="BJ307" s="18" t="s">
        <v>87</v>
      </c>
      <c r="BK307" s="217">
        <f>ROUND(I307*H307,2)</f>
        <v>0</v>
      </c>
      <c r="BL307" s="18" t="s">
        <v>358</v>
      </c>
      <c r="BM307" s="216" t="s">
        <v>2061</v>
      </c>
    </row>
    <row r="308" s="12" customFormat="1" ht="22.8" customHeight="1">
      <c r="A308" s="12"/>
      <c r="B308" s="191"/>
      <c r="C308" s="12"/>
      <c r="D308" s="192" t="s">
        <v>74</v>
      </c>
      <c r="E308" s="202" t="s">
        <v>1723</v>
      </c>
      <c r="F308" s="202" t="s">
        <v>1724</v>
      </c>
      <c r="G308" s="12"/>
      <c r="H308" s="12"/>
      <c r="I308" s="194"/>
      <c r="J308" s="203">
        <f>BK308</f>
        <v>0</v>
      </c>
      <c r="K308" s="12"/>
      <c r="L308" s="191"/>
      <c r="M308" s="196"/>
      <c r="N308" s="197"/>
      <c r="O308" s="197"/>
      <c r="P308" s="198">
        <f>SUM(P309:P318)</f>
        <v>0</v>
      </c>
      <c r="Q308" s="197"/>
      <c r="R308" s="198">
        <f>SUM(R309:R318)</f>
        <v>0.26729552444000004</v>
      </c>
      <c r="S308" s="197"/>
      <c r="T308" s="199">
        <f>SUM(T309:T318)</f>
        <v>0</v>
      </c>
      <c r="U308" s="12"/>
      <c r="V308" s="12"/>
      <c r="W308" s="12"/>
      <c r="X308" s="12"/>
      <c r="Y308" s="12"/>
      <c r="Z308" s="12"/>
      <c r="AA308" s="12"/>
      <c r="AB308" s="12"/>
      <c r="AC308" s="12"/>
      <c r="AD308" s="12"/>
      <c r="AE308" s="12"/>
      <c r="AR308" s="192" t="s">
        <v>87</v>
      </c>
      <c r="AT308" s="200" t="s">
        <v>74</v>
      </c>
      <c r="AU308" s="200" t="s">
        <v>82</v>
      </c>
      <c r="AY308" s="192" t="s">
        <v>283</v>
      </c>
      <c r="BK308" s="201">
        <f>SUM(BK309:BK318)</f>
        <v>0</v>
      </c>
    </row>
    <row r="309" s="2" customFormat="1" ht="24.15" customHeight="1">
      <c r="A309" s="37"/>
      <c r="B309" s="168"/>
      <c r="C309" s="204" t="s">
        <v>702</v>
      </c>
      <c r="D309" s="204" t="s">
        <v>285</v>
      </c>
      <c r="E309" s="205" t="s">
        <v>1733</v>
      </c>
      <c r="F309" s="206" t="s">
        <v>1734</v>
      </c>
      <c r="G309" s="207" t="s">
        <v>288</v>
      </c>
      <c r="H309" s="208">
        <v>809.46600000000001</v>
      </c>
      <c r="I309" s="209"/>
      <c r="J309" s="210">
        <f>ROUND(I309*H309,2)</f>
        <v>0</v>
      </c>
      <c r="K309" s="211"/>
      <c r="L309" s="38"/>
      <c r="M309" s="212" t="s">
        <v>1</v>
      </c>
      <c r="N309" s="213" t="s">
        <v>41</v>
      </c>
      <c r="O309" s="81"/>
      <c r="P309" s="214">
        <f>O309*H309</f>
        <v>0</v>
      </c>
      <c r="Q309" s="214">
        <v>0.00016000000000000001</v>
      </c>
      <c r="R309" s="214">
        <f>Q309*H309</f>
        <v>0.12951456</v>
      </c>
      <c r="S309" s="214">
        <v>0</v>
      </c>
      <c r="T309" s="215">
        <f>S309*H309</f>
        <v>0</v>
      </c>
      <c r="U309" s="37"/>
      <c r="V309" s="37"/>
      <c r="W309" s="37"/>
      <c r="X309" s="37"/>
      <c r="Y309" s="37"/>
      <c r="Z309" s="37"/>
      <c r="AA309" s="37"/>
      <c r="AB309" s="37"/>
      <c r="AC309" s="37"/>
      <c r="AD309" s="37"/>
      <c r="AE309" s="37"/>
      <c r="AR309" s="216" t="s">
        <v>358</v>
      </c>
      <c r="AT309" s="216" t="s">
        <v>285</v>
      </c>
      <c r="AU309" s="216" t="s">
        <v>87</v>
      </c>
      <c r="AY309" s="18" t="s">
        <v>283</v>
      </c>
      <c r="BE309" s="217">
        <f>IF(N309="základná",J309,0)</f>
        <v>0</v>
      </c>
      <c r="BF309" s="217">
        <f>IF(N309="znížená",J309,0)</f>
        <v>0</v>
      </c>
      <c r="BG309" s="217">
        <f>IF(N309="zákl. prenesená",J309,0)</f>
        <v>0</v>
      </c>
      <c r="BH309" s="217">
        <f>IF(N309="zníž. prenesená",J309,0)</f>
        <v>0</v>
      </c>
      <c r="BI309" s="217">
        <f>IF(N309="nulová",J309,0)</f>
        <v>0</v>
      </c>
      <c r="BJ309" s="18" t="s">
        <v>87</v>
      </c>
      <c r="BK309" s="217">
        <f>ROUND(I309*H309,2)</f>
        <v>0</v>
      </c>
      <c r="BL309" s="18" t="s">
        <v>358</v>
      </c>
      <c r="BM309" s="216" t="s">
        <v>2062</v>
      </c>
    </row>
    <row r="310" s="13" customFormat="1">
      <c r="A310" s="13"/>
      <c r="B310" s="218"/>
      <c r="C310" s="13"/>
      <c r="D310" s="219" t="s">
        <v>291</v>
      </c>
      <c r="E310" s="220" t="s">
        <v>1</v>
      </c>
      <c r="F310" s="221" t="s">
        <v>2063</v>
      </c>
      <c r="G310" s="13"/>
      <c r="H310" s="222">
        <v>16.907</v>
      </c>
      <c r="I310" s="223"/>
      <c r="J310" s="13"/>
      <c r="K310" s="13"/>
      <c r="L310" s="218"/>
      <c r="M310" s="224"/>
      <c r="N310" s="225"/>
      <c r="O310" s="225"/>
      <c r="P310" s="225"/>
      <c r="Q310" s="225"/>
      <c r="R310" s="225"/>
      <c r="S310" s="225"/>
      <c r="T310" s="226"/>
      <c r="U310" s="13"/>
      <c r="V310" s="13"/>
      <c r="W310" s="13"/>
      <c r="X310" s="13"/>
      <c r="Y310" s="13"/>
      <c r="Z310" s="13"/>
      <c r="AA310" s="13"/>
      <c r="AB310" s="13"/>
      <c r="AC310" s="13"/>
      <c r="AD310" s="13"/>
      <c r="AE310" s="13"/>
      <c r="AT310" s="220" t="s">
        <v>291</v>
      </c>
      <c r="AU310" s="220" t="s">
        <v>87</v>
      </c>
      <c r="AV310" s="13" t="s">
        <v>87</v>
      </c>
      <c r="AW310" s="13" t="s">
        <v>31</v>
      </c>
      <c r="AX310" s="13" t="s">
        <v>75</v>
      </c>
      <c r="AY310" s="220" t="s">
        <v>283</v>
      </c>
    </row>
    <row r="311" s="13" customFormat="1">
      <c r="A311" s="13"/>
      <c r="B311" s="218"/>
      <c r="C311" s="13"/>
      <c r="D311" s="219" t="s">
        <v>291</v>
      </c>
      <c r="E311" s="220" t="s">
        <v>1</v>
      </c>
      <c r="F311" s="221" t="s">
        <v>2064</v>
      </c>
      <c r="G311" s="13"/>
      <c r="H311" s="222">
        <v>32.975999999999999</v>
      </c>
      <c r="I311" s="223"/>
      <c r="J311" s="13"/>
      <c r="K311" s="13"/>
      <c r="L311" s="218"/>
      <c r="M311" s="224"/>
      <c r="N311" s="225"/>
      <c r="O311" s="225"/>
      <c r="P311" s="225"/>
      <c r="Q311" s="225"/>
      <c r="R311" s="225"/>
      <c r="S311" s="225"/>
      <c r="T311" s="226"/>
      <c r="U311" s="13"/>
      <c r="V311" s="13"/>
      <c r="W311" s="13"/>
      <c r="X311" s="13"/>
      <c r="Y311" s="13"/>
      <c r="Z311" s="13"/>
      <c r="AA311" s="13"/>
      <c r="AB311" s="13"/>
      <c r="AC311" s="13"/>
      <c r="AD311" s="13"/>
      <c r="AE311" s="13"/>
      <c r="AT311" s="220" t="s">
        <v>291</v>
      </c>
      <c r="AU311" s="220" t="s">
        <v>87</v>
      </c>
      <c r="AV311" s="13" t="s">
        <v>87</v>
      </c>
      <c r="AW311" s="13" t="s">
        <v>31</v>
      </c>
      <c r="AX311" s="13" t="s">
        <v>75</v>
      </c>
      <c r="AY311" s="220" t="s">
        <v>283</v>
      </c>
    </row>
    <row r="312" s="13" customFormat="1">
      <c r="A312" s="13"/>
      <c r="B312" s="218"/>
      <c r="C312" s="13"/>
      <c r="D312" s="219" t="s">
        <v>291</v>
      </c>
      <c r="E312" s="220" t="s">
        <v>1</v>
      </c>
      <c r="F312" s="221" t="s">
        <v>2065</v>
      </c>
      <c r="G312" s="13"/>
      <c r="H312" s="222">
        <v>150.89699999999999</v>
      </c>
      <c r="I312" s="223"/>
      <c r="J312" s="13"/>
      <c r="K312" s="13"/>
      <c r="L312" s="218"/>
      <c r="M312" s="224"/>
      <c r="N312" s="225"/>
      <c r="O312" s="225"/>
      <c r="P312" s="225"/>
      <c r="Q312" s="225"/>
      <c r="R312" s="225"/>
      <c r="S312" s="225"/>
      <c r="T312" s="226"/>
      <c r="U312" s="13"/>
      <c r="V312" s="13"/>
      <c r="W312" s="13"/>
      <c r="X312" s="13"/>
      <c r="Y312" s="13"/>
      <c r="Z312" s="13"/>
      <c r="AA312" s="13"/>
      <c r="AB312" s="13"/>
      <c r="AC312" s="13"/>
      <c r="AD312" s="13"/>
      <c r="AE312" s="13"/>
      <c r="AT312" s="220" t="s">
        <v>291</v>
      </c>
      <c r="AU312" s="220" t="s">
        <v>87</v>
      </c>
      <c r="AV312" s="13" t="s">
        <v>87</v>
      </c>
      <c r="AW312" s="13" t="s">
        <v>31</v>
      </c>
      <c r="AX312" s="13" t="s">
        <v>75</v>
      </c>
      <c r="AY312" s="220" t="s">
        <v>283</v>
      </c>
    </row>
    <row r="313" s="13" customFormat="1">
      <c r="A313" s="13"/>
      <c r="B313" s="218"/>
      <c r="C313" s="13"/>
      <c r="D313" s="219" t="s">
        <v>291</v>
      </c>
      <c r="E313" s="220" t="s">
        <v>1</v>
      </c>
      <c r="F313" s="221" t="s">
        <v>2066</v>
      </c>
      <c r="G313" s="13"/>
      <c r="H313" s="222">
        <v>608.68600000000004</v>
      </c>
      <c r="I313" s="223"/>
      <c r="J313" s="13"/>
      <c r="K313" s="13"/>
      <c r="L313" s="218"/>
      <c r="M313" s="224"/>
      <c r="N313" s="225"/>
      <c r="O313" s="225"/>
      <c r="P313" s="225"/>
      <c r="Q313" s="225"/>
      <c r="R313" s="225"/>
      <c r="S313" s="225"/>
      <c r="T313" s="226"/>
      <c r="U313" s="13"/>
      <c r="V313" s="13"/>
      <c r="W313" s="13"/>
      <c r="X313" s="13"/>
      <c r="Y313" s="13"/>
      <c r="Z313" s="13"/>
      <c r="AA313" s="13"/>
      <c r="AB313" s="13"/>
      <c r="AC313" s="13"/>
      <c r="AD313" s="13"/>
      <c r="AE313" s="13"/>
      <c r="AT313" s="220" t="s">
        <v>291</v>
      </c>
      <c r="AU313" s="220" t="s">
        <v>87</v>
      </c>
      <c r="AV313" s="13" t="s">
        <v>87</v>
      </c>
      <c r="AW313" s="13" t="s">
        <v>31</v>
      </c>
      <c r="AX313" s="13" t="s">
        <v>75</v>
      </c>
      <c r="AY313" s="220" t="s">
        <v>283</v>
      </c>
    </row>
    <row r="314" s="14" customFormat="1">
      <c r="A314" s="14"/>
      <c r="B314" s="227"/>
      <c r="C314" s="14"/>
      <c r="D314" s="219" t="s">
        <v>291</v>
      </c>
      <c r="E314" s="228" t="s">
        <v>1</v>
      </c>
      <c r="F314" s="229" t="s">
        <v>293</v>
      </c>
      <c r="G314" s="14"/>
      <c r="H314" s="230">
        <v>809.46600000000001</v>
      </c>
      <c r="I314" s="231"/>
      <c r="J314" s="14"/>
      <c r="K314" s="14"/>
      <c r="L314" s="227"/>
      <c r="M314" s="232"/>
      <c r="N314" s="233"/>
      <c r="O314" s="233"/>
      <c r="P314" s="233"/>
      <c r="Q314" s="233"/>
      <c r="R314" s="233"/>
      <c r="S314" s="233"/>
      <c r="T314" s="234"/>
      <c r="U314" s="14"/>
      <c r="V314" s="14"/>
      <c r="W314" s="14"/>
      <c r="X314" s="14"/>
      <c r="Y314" s="14"/>
      <c r="Z314" s="14"/>
      <c r="AA314" s="14"/>
      <c r="AB314" s="14"/>
      <c r="AC314" s="14"/>
      <c r="AD314" s="14"/>
      <c r="AE314" s="14"/>
      <c r="AT314" s="228" t="s">
        <v>291</v>
      </c>
      <c r="AU314" s="228" t="s">
        <v>87</v>
      </c>
      <c r="AV314" s="14" t="s">
        <v>289</v>
      </c>
      <c r="AW314" s="14" t="s">
        <v>31</v>
      </c>
      <c r="AX314" s="14" t="s">
        <v>82</v>
      </c>
      <c r="AY314" s="228" t="s">
        <v>283</v>
      </c>
    </row>
    <row r="315" s="2" customFormat="1" ht="24.15" customHeight="1">
      <c r="A315" s="37"/>
      <c r="B315" s="168"/>
      <c r="C315" s="204" t="s">
        <v>719</v>
      </c>
      <c r="D315" s="204" t="s">
        <v>285</v>
      </c>
      <c r="E315" s="205" t="s">
        <v>1747</v>
      </c>
      <c r="F315" s="206" t="s">
        <v>1748</v>
      </c>
      <c r="G315" s="207" t="s">
        <v>288</v>
      </c>
      <c r="H315" s="208">
        <v>809.46600000000001</v>
      </c>
      <c r="I315" s="209"/>
      <c r="J315" s="210">
        <f>ROUND(I315*H315,2)</f>
        <v>0</v>
      </c>
      <c r="K315" s="211"/>
      <c r="L315" s="38"/>
      <c r="M315" s="212" t="s">
        <v>1</v>
      </c>
      <c r="N315" s="213" t="s">
        <v>41</v>
      </c>
      <c r="O315" s="81"/>
      <c r="P315" s="214">
        <f>O315*H315</f>
        <v>0</v>
      </c>
      <c r="Q315" s="214">
        <v>8.1340000000000004E-05</v>
      </c>
      <c r="R315" s="214">
        <f>Q315*H315</f>
        <v>0.065841964439999998</v>
      </c>
      <c r="S315" s="214">
        <v>0</v>
      </c>
      <c r="T315" s="215">
        <f>S315*H315</f>
        <v>0</v>
      </c>
      <c r="U315" s="37"/>
      <c r="V315" s="37"/>
      <c r="W315" s="37"/>
      <c r="X315" s="37"/>
      <c r="Y315" s="37"/>
      <c r="Z315" s="37"/>
      <c r="AA315" s="37"/>
      <c r="AB315" s="37"/>
      <c r="AC315" s="37"/>
      <c r="AD315" s="37"/>
      <c r="AE315" s="37"/>
      <c r="AR315" s="216" t="s">
        <v>358</v>
      </c>
      <c r="AT315" s="216" t="s">
        <v>285</v>
      </c>
      <c r="AU315" s="216" t="s">
        <v>87</v>
      </c>
      <c r="AY315" s="18" t="s">
        <v>283</v>
      </c>
      <c r="BE315" s="217">
        <f>IF(N315="základná",J315,0)</f>
        <v>0</v>
      </c>
      <c r="BF315" s="217">
        <f>IF(N315="znížená",J315,0)</f>
        <v>0</v>
      </c>
      <c r="BG315" s="217">
        <f>IF(N315="zákl. prenesená",J315,0)</f>
        <v>0</v>
      </c>
      <c r="BH315" s="217">
        <f>IF(N315="zníž. prenesená",J315,0)</f>
        <v>0</v>
      </c>
      <c r="BI315" s="217">
        <f>IF(N315="nulová",J315,0)</f>
        <v>0</v>
      </c>
      <c r="BJ315" s="18" t="s">
        <v>87</v>
      </c>
      <c r="BK315" s="217">
        <f>ROUND(I315*H315,2)</f>
        <v>0</v>
      </c>
      <c r="BL315" s="18" t="s">
        <v>358</v>
      </c>
      <c r="BM315" s="216" t="s">
        <v>2067</v>
      </c>
    </row>
    <row r="316" s="2" customFormat="1" ht="37.8" customHeight="1">
      <c r="A316" s="37"/>
      <c r="B316" s="168"/>
      <c r="C316" s="204" t="s">
        <v>725</v>
      </c>
      <c r="D316" s="204" t="s">
        <v>285</v>
      </c>
      <c r="E316" s="205" t="s">
        <v>2068</v>
      </c>
      <c r="F316" s="206" t="s">
        <v>2069</v>
      </c>
      <c r="G316" s="207" t="s">
        <v>288</v>
      </c>
      <c r="H316" s="208">
        <v>669.20000000000005</v>
      </c>
      <c r="I316" s="209"/>
      <c r="J316" s="210">
        <f>ROUND(I316*H316,2)</f>
        <v>0</v>
      </c>
      <c r="K316" s="211"/>
      <c r="L316" s="38"/>
      <c r="M316" s="212" t="s">
        <v>1</v>
      </c>
      <c r="N316" s="213" t="s">
        <v>41</v>
      </c>
      <c r="O316" s="81"/>
      <c r="P316" s="214">
        <f>O316*H316</f>
        <v>0</v>
      </c>
      <c r="Q316" s="214">
        <v>2.0000000000000002E-05</v>
      </c>
      <c r="R316" s="214">
        <f>Q316*H316</f>
        <v>0.013384000000000002</v>
      </c>
      <c r="S316" s="214">
        <v>0</v>
      </c>
      <c r="T316" s="215">
        <f>S316*H316</f>
        <v>0</v>
      </c>
      <c r="U316" s="37"/>
      <c r="V316" s="37"/>
      <c r="W316" s="37"/>
      <c r="X316" s="37"/>
      <c r="Y316" s="37"/>
      <c r="Z316" s="37"/>
      <c r="AA316" s="37"/>
      <c r="AB316" s="37"/>
      <c r="AC316" s="37"/>
      <c r="AD316" s="37"/>
      <c r="AE316" s="37"/>
      <c r="AR316" s="216" t="s">
        <v>358</v>
      </c>
      <c r="AT316" s="216" t="s">
        <v>285</v>
      </c>
      <c r="AU316" s="216" t="s">
        <v>87</v>
      </c>
      <c r="AY316" s="18" t="s">
        <v>283</v>
      </c>
      <c r="BE316" s="217">
        <f>IF(N316="základná",J316,0)</f>
        <v>0</v>
      </c>
      <c r="BF316" s="217">
        <f>IF(N316="znížená",J316,0)</f>
        <v>0</v>
      </c>
      <c r="BG316" s="217">
        <f>IF(N316="zákl. prenesená",J316,0)</f>
        <v>0</v>
      </c>
      <c r="BH316" s="217">
        <f>IF(N316="zníž. prenesená",J316,0)</f>
        <v>0</v>
      </c>
      <c r="BI316" s="217">
        <f>IF(N316="nulová",J316,0)</f>
        <v>0</v>
      </c>
      <c r="BJ316" s="18" t="s">
        <v>87</v>
      </c>
      <c r="BK316" s="217">
        <f>ROUND(I316*H316,2)</f>
        <v>0</v>
      </c>
      <c r="BL316" s="18" t="s">
        <v>358</v>
      </c>
      <c r="BM316" s="216" t="s">
        <v>2070</v>
      </c>
    </row>
    <row r="317" s="13" customFormat="1">
      <c r="A317" s="13"/>
      <c r="B317" s="218"/>
      <c r="C317" s="13"/>
      <c r="D317" s="219" t="s">
        <v>291</v>
      </c>
      <c r="E317" s="220" t="s">
        <v>1</v>
      </c>
      <c r="F317" s="221" t="s">
        <v>2071</v>
      </c>
      <c r="G317" s="13"/>
      <c r="H317" s="222">
        <v>669.20000000000005</v>
      </c>
      <c r="I317" s="223"/>
      <c r="J317" s="13"/>
      <c r="K317" s="13"/>
      <c r="L317" s="218"/>
      <c r="M317" s="224"/>
      <c r="N317" s="225"/>
      <c r="O317" s="225"/>
      <c r="P317" s="225"/>
      <c r="Q317" s="225"/>
      <c r="R317" s="225"/>
      <c r="S317" s="225"/>
      <c r="T317" s="226"/>
      <c r="U317" s="13"/>
      <c r="V317" s="13"/>
      <c r="W317" s="13"/>
      <c r="X317" s="13"/>
      <c r="Y317" s="13"/>
      <c r="Z317" s="13"/>
      <c r="AA317" s="13"/>
      <c r="AB317" s="13"/>
      <c r="AC317" s="13"/>
      <c r="AD317" s="13"/>
      <c r="AE317" s="13"/>
      <c r="AT317" s="220" t="s">
        <v>291</v>
      </c>
      <c r="AU317" s="220" t="s">
        <v>87</v>
      </c>
      <c r="AV317" s="13" t="s">
        <v>87</v>
      </c>
      <c r="AW317" s="13" t="s">
        <v>31</v>
      </c>
      <c r="AX317" s="13" t="s">
        <v>82</v>
      </c>
      <c r="AY317" s="220" t="s">
        <v>283</v>
      </c>
    </row>
    <row r="318" s="2" customFormat="1" ht="24.15" customHeight="1">
      <c r="A318" s="37"/>
      <c r="B318" s="168"/>
      <c r="C318" s="204" t="s">
        <v>734</v>
      </c>
      <c r="D318" s="204" t="s">
        <v>285</v>
      </c>
      <c r="E318" s="205" t="s">
        <v>2072</v>
      </c>
      <c r="F318" s="206" t="s">
        <v>2073</v>
      </c>
      <c r="G318" s="207" t="s">
        <v>288</v>
      </c>
      <c r="H318" s="208">
        <v>669.20000000000005</v>
      </c>
      <c r="I318" s="209"/>
      <c r="J318" s="210">
        <f>ROUND(I318*H318,2)</f>
        <v>0</v>
      </c>
      <c r="K318" s="211"/>
      <c r="L318" s="38"/>
      <c r="M318" s="212" t="s">
        <v>1</v>
      </c>
      <c r="N318" s="213" t="s">
        <v>41</v>
      </c>
      <c r="O318" s="81"/>
      <c r="P318" s="214">
        <f>O318*H318</f>
        <v>0</v>
      </c>
      <c r="Q318" s="214">
        <v>8.7499999999999999E-05</v>
      </c>
      <c r="R318" s="214">
        <f>Q318*H318</f>
        <v>0.058555000000000003</v>
      </c>
      <c r="S318" s="214">
        <v>0</v>
      </c>
      <c r="T318" s="215">
        <f>S318*H318</f>
        <v>0</v>
      </c>
      <c r="U318" s="37"/>
      <c r="V318" s="37"/>
      <c r="W318" s="37"/>
      <c r="X318" s="37"/>
      <c r="Y318" s="37"/>
      <c r="Z318" s="37"/>
      <c r="AA318" s="37"/>
      <c r="AB318" s="37"/>
      <c r="AC318" s="37"/>
      <c r="AD318" s="37"/>
      <c r="AE318" s="37"/>
      <c r="AR318" s="216" t="s">
        <v>358</v>
      </c>
      <c r="AT318" s="216" t="s">
        <v>285</v>
      </c>
      <c r="AU318" s="216" t="s">
        <v>87</v>
      </c>
      <c r="AY318" s="18" t="s">
        <v>283</v>
      </c>
      <c r="BE318" s="217">
        <f>IF(N318="základná",J318,0)</f>
        <v>0</v>
      </c>
      <c r="BF318" s="217">
        <f>IF(N318="znížená",J318,0)</f>
        <v>0</v>
      </c>
      <c r="BG318" s="217">
        <f>IF(N318="zákl. prenesená",J318,0)</f>
        <v>0</v>
      </c>
      <c r="BH318" s="217">
        <f>IF(N318="zníž. prenesená",J318,0)</f>
        <v>0</v>
      </c>
      <c r="BI318" s="217">
        <f>IF(N318="nulová",J318,0)</f>
        <v>0</v>
      </c>
      <c r="BJ318" s="18" t="s">
        <v>87</v>
      </c>
      <c r="BK318" s="217">
        <f>ROUND(I318*H318,2)</f>
        <v>0</v>
      </c>
      <c r="BL318" s="18" t="s">
        <v>358</v>
      </c>
      <c r="BM318" s="216" t="s">
        <v>2074</v>
      </c>
    </row>
    <row r="319" s="12" customFormat="1" ht="25.92" customHeight="1">
      <c r="A319" s="12"/>
      <c r="B319" s="191"/>
      <c r="C319" s="12"/>
      <c r="D319" s="192" t="s">
        <v>74</v>
      </c>
      <c r="E319" s="193" t="s">
        <v>582</v>
      </c>
      <c r="F319" s="193" t="s">
        <v>2075</v>
      </c>
      <c r="G319" s="12"/>
      <c r="H319" s="12"/>
      <c r="I319" s="194"/>
      <c r="J319" s="195">
        <f>BK319</f>
        <v>0</v>
      </c>
      <c r="K319" s="12"/>
      <c r="L319" s="191"/>
      <c r="M319" s="196"/>
      <c r="N319" s="197"/>
      <c r="O319" s="197"/>
      <c r="P319" s="198">
        <f>P320</f>
        <v>0</v>
      </c>
      <c r="Q319" s="197"/>
      <c r="R319" s="198">
        <f>R320</f>
        <v>19038.42276772</v>
      </c>
      <c r="S319" s="197"/>
      <c r="T319" s="199">
        <f>T320</f>
        <v>0</v>
      </c>
      <c r="U319" s="12"/>
      <c r="V319" s="12"/>
      <c r="W319" s="12"/>
      <c r="X319" s="12"/>
      <c r="Y319" s="12"/>
      <c r="Z319" s="12"/>
      <c r="AA319" s="12"/>
      <c r="AB319" s="12"/>
      <c r="AC319" s="12"/>
      <c r="AD319" s="12"/>
      <c r="AE319" s="12"/>
      <c r="AR319" s="192" t="s">
        <v>92</v>
      </c>
      <c r="AT319" s="200" t="s">
        <v>74</v>
      </c>
      <c r="AU319" s="200" t="s">
        <v>75</v>
      </c>
      <c r="AY319" s="192" t="s">
        <v>283</v>
      </c>
      <c r="BK319" s="201">
        <f>BK320</f>
        <v>0</v>
      </c>
    </row>
    <row r="320" s="12" customFormat="1" ht="22.8" customHeight="1">
      <c r="A320" s="12"/>
      <c r="B320" s="191"/>
      <c r="C320" s="12"/>
      <c r="D320" s="192" t="s">
        <v>74</v>
      </c>
      <c r="E320" s="202" t="s">
        <v>2076</v>
      </c>
      <c r="F320" s="202" t="s">
        <v>2077</v>
      </c>
      <c r="G320" s="12"/>
      <c r="H320" s="12"/>
      <c r="I320" s="194"/>
      <c r="J320" s="203">
        <f>BK320</f>
        <v>0</v>
      </c>
      <c r="K320" s="12"/>
      <c r="L320" s="191"/>
      <c r="M320" s="196"/>
      <c r="N320" s="197"/>
      <c r="O320" s="197"/>
      <c r="P320" s="198">
        <f>SUM(P321:P331)</f>
        <v>0</v>
      </c>
      <c r="Q320" s="197"/>
      <c r="R320" s="198">
        <f>SUM(R321:R331)</f>
        <v>19038.42276772</v>
      </c>
      <c r="S320" s="197"/>
      <c r="T320" s="199">
        <f>SUM(T321:T331)</f>
        <v>0</v>
      </c>
      <c r="U320" s="12"/>
      <c r="V320" s="12"/>
      <c r="W320" s="12"/>
      <c r="X320" s="12"/>
      <c r="Y320" s="12"/>
      <c r="Z320" s="12"/>
      <c r="AA320" s="12"/>
      <c r="AB320" s="12"/>
      <c r="AC320" s="12"/>
      <c r="AD320" s="12"/>
      <c r="AE320" s="12"/>
      <c r="AR320" s="192" t="s">
        <v>92</v>
      </c>
      <c r="AT320" s="200" t="s">
        <v>74</v>
      </c>
      <c r="AU320" s="200" t="s">
        <v>82</v>
      </c>
      <c r="AY320" s="192" t="s">
        <v>283</v>
      </c>
      <c r="BK320" s="201">
        <f>SUM(BK321:BK331)</f>
        <v>0</v>
      </c>
    </row>
    <row r="321" s="2" customFormat="1" ht="24.15" customHeight="1">
      <c r="A321" s="37"/>
      <c r="B321" s="168"/>
      <c r="C321" s="204" t="s">
        <v>744</v>
      </c>
      <c r="D321" s="204" t="s">
        <v>285</v>
      </c>
      <c r="E321" s="205" t="s">
        <v>2078</v>
      </c>
      <c r="F321" s="206" t="s">
        <v>2079</v>
      </c>
      <c r="G321" s="207" t="s">
        <v>288</v>
      </c>
      <c r="H321" s="208">
        <v>625.52200000000005</v>
      </c>
      <c r="I321" s="209"/>
      <c r="J321" s="210">
        <f>ROUND(I321*H321,2)</f>
        <v>0</v>
      </c>
      <c r="K321" s="211"/>
      <c r="L321" s="38"/>
      <c r="M321" s="212" t="s">
        <v>1</v>
      </c>
      <c r="N321" s="213" t="s">
        <v>41</v>
      </c>
      <c r="O321" s="81"/>
      <c r="P321" s="214">
        <f>O321*H321</f>
        <v>0</v>
      </c>
      <c r="Q321" s="214">
        <v>0</v>
      </c>
      <c r="R321" s="214">
        <f>Q321*H321</f>
        <v>0</v>
      </c>
      <c r="S321" s="214">
        <v>0</v>
      </c>
      <c r="T321" s="215">
        <f>S321*H321</f>
        <v>0</v>
      </c>
      <c r="U321" s="37"/>
      <c r="V321" s="37"/>
      <c r="W321" s="37"/>
      <c r="X321" s="37"/>
      <c r="Y321" s="37"/>
      <c r="Z321" s="37"/>
      <c r="AA321" s="37"/>
      <c r="AB321" s="37"/>
      <c r="AC321" s="37"/>
      <c r="AD321" s="37"/>
      <c r="AE321" s="37"/>
      <c r="AR321" s="216" t="s">
        <v>656</v>
      </c>
      <c r="AT321" s="216" t="s">
        <v>285</v>
      </c>
      <c r="AU321" s="216" t="s">
        <v>87</v>
      </c>
      <c r="AY321" s="18" t="s">
        <v>283</v>
      </c>
      <c r="BE321" s="217">
        <f>IF(N321="základná",J321,0)</f>
        <v>0</v>
      </c>
      <c r="BF321" s="217">
        <f>IF(N321="znížená",J321,0)</f>
        <v>0</v>
      </c>
      <c r="BG321" s="217">
        <f>IF(N321="zákl. prenesená",J321,0)</f>
        <v>0</v>
      </c>
      <c r="BH321" s="217">
        <f>IF(N321="zníž. prenesená",J321,0)</f>
        <v>0</v>
      </c>
      <c r="BI321" s="217">
        <f>IF(N321="nulová",J321,0)</f>
        <v>0</v>
      </c>
      <c r="BJ321" s="18" t="s">
        <v>87</v>
      </c>
      <c r="BK321" s="217">
        <f>ROUND(I321*H321,2)</f>
        <v>0</v>
      </c>
      <c r="BL321" s="18" t="s">
        <v>656</v>
      </c>
      <c r="BM321" s="216" t="s">
        <v>2080</v>
      </c>
    </row>
    <row r="322" s="13" customFormat="1">
      <c r="A322" s="13"/>
      <c r="B322" s="218"/>
      <c r="C322" s="13"/>
      <c r="D322" s="219" t="s">
        <v>291</v>
      </c>
      <c r="E322" s="220" t="s">
        <v>1</v>
      </c>
      <c r="F322" s="221" t="s">
        <v>2081</v>
      </c>
      <c r="G322" s="13"/>
      <c r="H322" s="222">
        <v>625.52200000000005</v>
      </c>
      <c r="I322" s="223"/>
      <c r="J322" s="13"/>
      <c r="K322" s="13"/>
      <c r="L322" s="218"/>
      <c r="M322" s="224"/>
      <c r="N322" s="225"/>
      <c r="O322" s="225"/>
      <c r="P322" s="225"/>
      <c r="Q322" s="225"/>
      <c r="R322" s="225"/>
      <c r="S322" s="225"/>
      <c r="T322" s="226"/>
      <c r="U322" s="13"/>
      <c r="V322" s="13"/>
      <c r="W322" s="13"/>
      <c r="X322" s="13"/>
      <c r="Y322" s="13"/>
      <c r="Z322" s="13"/>
      <c r="AA322" s="13"/>
      <c r="AB322" s="13"/>
      <c r="AC322" s="13"/>
      <c r="AD322" s="13"/>
      <c r="AE322" s="13"/>
      <c r="AT322" s="220" t="s">
        <v>291</v>
      </c>
      <c r="AU322" s="220" t="s">
        <v>87</v>
      </c>
      <c r="AV322" s="13" t="s">
        <v>87</v>
      </c>
      <c r="AW322" s="13" t="s">
        <v>31</v>
      </c>
      <c r="AX322" s="13" t="s">
        <v>82</v>
      </c>
      <c r="AY322" s="220" t="s">
        <v>283</v>
      </c>
    </row>
    <row r="323" s="2" customFormat="1" ht="24.15" customHeight="1">
      <c r="A323" s="37"/>
      <c r="B323" s="168"/>
      <c r="C323" s="242" t="s">
        <v>750</v>
      </c>
      <c r="D323" s="242" t="s">
        <v>582</v>
      </c>
      <c r="E323" s="243" t="s">
        <v>2082</v>
      </c>
      <c r="F323" s="244" t="s">
        <v>2083</v>
      </c>
      <c r="G323" s="245" t="s">
        <v>288</v>
      </c>
      <c r="H323" s="246">
        <v>625.52200000000005</v>
      </c>
      <c r="I323" s="247"/>
      <c r="J323" s="248">
        <f>ROUND(I323*H323,2)</f>
        <v>0</v>
      </c>
      <c r="K323" s="249"/>
      <c r="L323" s="250"/>
      <c r="M323" s="251" t="s">
        <v>1</v>
      </c>
      <c r="N323" s="252" t="s">
        <v>41</v>
      </c>
      <c r="O323" s="81"/>
      <c r="P323" s="214">
        <f>O323*H323</f>
        <v>0</v>
      </c>
      <c r="Q323" s="214">
        <v>0.0062599999999999999</v>
      </c>
      <c r="R323" s="214">
        <f>Q323*H323</f>
        <v>3.9157677200000003</v>
      </c>
      <c r="S323" s="214">
        <v>0</v>
      </c>
      <c r="T323" s="215">
        <f>S323*H323</f>
        <v>0</v>
      </c>
      <c r="U323" s="37"/>
      <c r="V323" s="37"/>
      <c r="W323" s="37"/>
      <c r="X323" s="37"/>
      <c r="Y323" s="37"/>
      <c r="Z323" s="37"/>
      <c r="AA323" s="37"/>
      <c r="AB323" s="37"/>
      <c r="AC323" s="37"/>
      <c r="AD323" s="37"/>
      <c r="AE323" s="37"/>
      <c r="AR323" s="216" t="s">
        <v>1078</v>
      </c>
      <c r="AT323" s="216" t="s">
        <v>582</v>
      </c>
      <c r="AU323" s="216" t="s">
        <v>87</v>
      </c>
      <c r="AY323" s="18" t="s">
        <v>283</v>
      </c>
      <c r="BE323" s="217">
        <f>IF(N323="základná",J323,0)</f>
        <v>0</v>
      </c>
      <c r="BF323" s="217">
        <f>IF(N323="znížená",J323,0)</f>
        <v>0</v>
      </c>
      <c r="BG323" s="217">
        <f>IF(N323="zákl. prenesená",J323,0)</f>
        <v>0</v>
      </c>
      <c r="BH323" s="217">
        <f>IF(N323="zníž. prenesená",J323,0)</f>
        <v>0</v>
      </c>
      <c r="BI323" s="217">
        <f>IF(N323="nulová",J323,0)</f>
        <v>0</v>
      </c>
      <c r="BJ323" s="18" t="s">
        <v>87</v>
      </c>
      <c r="BK323" s="217">
        <f>ROUND(I323*H323,2)</f>
        <v>0</v>
      </c>
      <c r="BL323" s="18" t="s">
        <v>1078</v>
      </c>
      <c r="BM323" s="216" t="s">
        <v>2084</v>
      </c>
    </row>
    <row r="324" s="2" customFormat="1" ht="16.5" customHeight="1">
      <c r="A324" s="37"/>
      <c r="B324" s="168"/>
      <c r="C324" s="204" t="s">
        <v>759</v>
      </c>
      <c r="D324" s="204" t="s">
        <v>285</v>
      </c>
      <c r="E324" s="205" t="s">
        <v>2085</v>
      </c>
      <c r="F324" s="206" t="s">
        <v>2086</v>
      </c>
      <c r="G324" s="207" t="s">
        <v>1538</v>
      </c>
      <c r="H324" s="208">
        <v>32725.84</v>
      </c>
      <c r="I324" s="209"/>
      <c r="J324" s="210">
        <f>ROUND(I324*H324,2)</f>
        <v>0</v>
      </c>
      <c r="K324" s="211"/>
      <c r="L324" s="38"/>
      <c r="M324" s="212" t="s">
        <v>1</v>
      </c>
      <c r="N324" s="213" t="s">
        <v>41</v>
      </c>
      <c r="O324" s="81"/>
      <c r="P324" s="214">
        <f>O324*H324</f>
        <v>0</v>
      </c>
      <c r="Q324" s="214">
        <v>0</v>
      </c>
      <c r="R324" s="214">
        <f>Q324*H324</f>
        <v>0</v>
      </c>
      <c r="S324" s="214">
        <v>0</v>
      </c>
      <c r="T324" s="215">
        <f>S324*H324</f>
        <v>0</v>
      </c>
      <c r="U324" s="37"/>
      <c r="V324" s="37"/>
      <c r="W324" s="37"/>
      <c r="X324" s="37"/>
      <c r="Y324" s="37"/>
      <c r="Z324" s="37"/>
      <c r="AA324" s="37"/>
      <c r="AB324" s="37"/>
      <c r="AC324" s="37"/>
      <c r="AD324" s="37"/>
      <c r="AE324" s="37"/>
      <c r="AR324" s="216" t="s">
        <v>656</v>
      </c>
      <c r="AT324" s="216" t="s">
        <v>285</v>
      </c>
      <c r="AU324" s="216" t="s">
        <v>87</v>
      </c>
      <c r="AY324" s="18" t="s">
        <v>283</v>
      </c>
      <c r="BE324" s="217">
        <f>IF(N324="základná",J324,0)</f>
        <v>0</v>
      </c>
      <c r="BF324" s="217">
        <f>IF(N324="znížená",J324,0)</f>
        <v>0</v>
      </c>
      <c r="BG324" s="217">
        <f>IF(N324="zákl. prenesená",J324,0)</f>
        <v>0</v>
      </c>
      <c r="BH324" s="217">
        <f>IF(N324="zníž. prenesená",J324,0)</f>
        <v>0</v>
      </c>
      <c r="BI324" s="217">
        <f>IF(N324="nulová",J324,0)</f>
        <v>0</v>
      </c>
      <c r="BJ324" s="18" t="s">
        <v>87</v>
      </c>
      <c r="BK324" s="217">
        <f>ROUND(I324*H324,2)</f>
        <v>0</v>
      </c>
      <c r="BL324" s="18" t="s">
        <v>656</v>
      </c>
      <c r="BM324" s="216" t="s">
        <v>2087</v>
      </c>
    </row>
    <row r="325" s="13" customFormat="1">
      <c r="A325" s="13"/>
      <c r="B325" s="218"/>
      <c r="C325" s="13"/>
      <c r="D325" s="219" t="s">
        <v>291</v>
      </c>
      <c r="E325" s="220" t="s">
        <v>1</v>
      </c>
      <c r="F325" s="221" t="s">
        <v>2088</v>
      </c>
      <c r="G325" s="13"/>
      <c r="H325" s="222">
        <v>32725.84</v>
      </c>
      <c r="I325" s="223"/>
      <c r="J325" s="13"/>
      <c r="K325" s="13"/>
      <c r="L325" s="218"/>
      <c r="M325" s="224"/>
      <c r="N325" s="225"/>
      <c r="O325" s="225"/>
      <c r="P325" s="225"/>
      <c r="Q325" s="225"/>
      <c r="R325" s="225"/>
      <c r="S325" s="225"/>
      <c r="T325" s="226"/>
      <c r="U325" s="13"/>
      <c r="V325" s="13"/>
      <c r="W325" s="13"/>
      <c r="X325" s="13"/>
      <c r="Y325" s="13"/>
      <c r="Z325" s="13"/>
      <c r="AA325" s="13"/>
      <c r="AB325" s="13"/>
      <c r="AC325" s="13"/>
      <c r="AD325" s="13"/>
      <c r="AE325" s="13"/>
      <c r="AT325" s="220" t="s">
        <v>291</v>
      </c>
      <c r="AU325" s="220" t="s">
        <v>87</v>
      </c>
      <c r="AV325" s="13" t="s">
        <v>87</v>
      </c>
      <c r="AW325" s="13" t="s">
        <v>31</v>
      </c>
      <c r="AX325" s="13" t="s">
        <v>82</v>
      </c>
      <c r="AY325" s="220" t="s">
        <v>283</v>
      </c>
    </row>
    <row r="326" s="2" customFormat="1" ht="21.75" customHeight="1">
      <c r="A326" s="37"/>
      <c r="B326" s="168"/>
      <c r="C326" s="242" t="s">
        <v>769</v>
      </c>
      <c r="D326" s="254" t="s">
        <v>582</v>
      </c>
      <c r="E326" s="243" t="s">
        <v>2089</v>
      </c>
      <c r="F326" s="244" t="s">
        <v>2090</v>
      </c>
      <c r="G326" s="245" t="s">
        <v>649</v>
      </c>
      <c r="H326" s="246">
        <v>179</v>
      </c>
      <c r="I326" s="247"/>
      <c r="J326" s="248">
        <f>ROUND(I326*H326,2)</f>
        <v>0</v>
      </c>
      <c r="K326" s="249"/>
      <c r="L326" s="250"/>
      <c r="M326" s="251" t="s">
        <v>1</v>
      </c>
      <c r="N326" s="252" t="s">
        <v>41</v>
      </c>
      <c r="O326" s="81"/>
      <c r="P326" s="214">
        <f>O326*H326</f>
        <v>0</v>
      </c>
      <c r="Q326" s="214">
        <v>0.072999999999999995</v>
      </c>
      <c r="R326" s="214">
        <f>Q326*H326</f>
        <v>13.066999999999998</v>
      </c>
      <c r="S326" s="214">
        <v>0</v>
      </c>
      <c r="T326" s="215">
        <f>S326*H326</f>
        <v>0</v>
      </c>
      <c r="U326" s="37"/>
      <c r="V326" s="37"/>
      <c r="W326" s="37"/>
      <c r="X326" s="37"/>
      <c r="Y326" s="37"/>
      <c r="Z326" s="37"/>
      <c r="AA326" s="37"/>
      <c r="AB326" s="37"/>
      <c r="AC326" s="37"/>
      <c r="AD326" s="37"/>
      <c r="AE326" s="37"/>
      <c r="AR326" s="216" t="s">
        <v>1078</v>
      </c>
      <c r="AT326" s="216" t="s">
        <v>582</v>
      </c>
      <c r="AU326" s="216" t="s">
        <v>87</v>
      </c>
      <c r="AY326" s="18" t="s">
        <v>283</v>
      </c>
      <c r="BE326" s="217">
        <f>IF(N326="základná",J326,0)</f>
        <v>0</v>
      </c>
      <c r="BF326" s="217">
        <f>IF(N326="znížená",J326,0)</f>
        <v>0</v>
      </c>
      <c r="BG326" s="217">
        <f>IF(N326="zákl. prenesená",J326,0)</f>
        <v>0</v>
      </c>
      <c r="BH326" s="217">
        <f>IF(N326="zníž. prenesená",J326,0)</f>
        <v>0</v>
      </c>
      <c r="BI326" s="217">
        <f>IF(N326="nulová",J326,0)</f>
        <v>0</v>
      </c>
      <c r="BJ326" s="18" t="s">
        <v>87</v>
      </c>
      <c r="BK326" s="217">
        <f>ROUND(I326*H326,2)</f>
        <v>0</v>
      </c>
      <c r="BL326" s="18" t="s">
        <v>1078</v>
      </c>
      <c r="BM326" s="216" t="s">
        <v>2091</v>
      </c>
    </row>
    <row r="327" s="13" customFormat="1">
      <c r="A327" s="13"/>
      <c r="B327" s="218"/>
      <c r="C327" s="13"/>
      <c r="D327" s="219" t="s">
        <v>291</v>
      </c>
      <c r="E327" s="220" t="s">
        <v>1</v>
      </c>
      <c r="F327" s="221" t="s">
        <v>2092</v>
      </c>
      <c r="G327" s="13"/>
      <c r="H327" s="222">
        <v>179</v>
      </c>
      <c r="I327" s="223"/>
      <c r="J327" s="13"/>
      <c r="K327" s="13"/>
      <c r="L327" s="218"/>
      <c r="M327" s="224"/>
      <c r="N327" s="225"/>
      <c r="O327" s="225"/>
      <c r="P327" s="225"/>
      <c r="Q327" s="225"/>
      <c r="R327" s="225"/>
      <c r="S327" s="225"/>
      <c r="T327" s="226"/>
      <c r="U327" s="13"/>
      <c r="V327" s="13"/>
      <c r="W327" s="13"/>
      <c r="X327" s="13"/>
      <c r="Y327" s="13"/>
      <c r="Z327" s="13"/>
      <c r="AA327" s="13"/>
      <c r="AB327" s="13"/>
      <c r="AC327" s="13"/>
      <c r="AD327" s="13"/>
      <c r="AE327" s="13"/>
      <c r="AT327" s="220" t="s">
        <v>291</v>
      </c>
      <c r="AU327" s="220" t="s">
        <v>87</v>
      </c>
      <c r="AV327" s="13" t="s">
        <v>87</v>
      </c>
      <c r="AW327" s="13" t="s">
        <v>31</v>
      </c>
      <c r="AX327" s="13" t="s">
        <v>82</v>
      </c>
      <c r="AY327" s="220" t="s">
        <v>283</v>
      </c>
    </row>
    <row r="328" s="2" customFormat="1" ht="24.15" customHeight="1">
      <c r="A328" s="37"/>
      <c r="B328" s="168"/>
      <c r="C328" s="242" t="s">
        <v>774</v>
      </c>
      <c r="D328" s="242" t="s">
        <v>582</v>
      </c>
      <c r="E328" s="243" t="s">
        <v>2093</v>
      </c>
      <c r="F328" s="244" t="s">
        <v>2094</v>
      </c>
      <c r="G328" s="245" t="s">
        <v>1538</v>
      </c>
      <c r="H328" s="246">
        <v>19021.439999999999</v>
      </c>
      <c r="I328" s="247"/>
      <c r="J328" s="248">
        <f>ROUND(I328*H328,2)</f>
        <v>0</v>
      </c>
      <c r="K328" s="249"/>
      <c r="L328" s="250"/>
      <c r="M328" s="251" t="s">
        <v>1</v>
      </c>
      <c r="N328" s="252" t="s">
        <v>41</v>
      </c>
      <c r="O328" s="81"/>
      <c r="P328" s="214">
        <f>O328*H328</f>
        <v>0</v>
      </c>
      <c r="Q328" s="214">
        <v>1</v>
      </c>
      <c r="R328" s="214">
        <f>Q328*H328</f>
        <v>19021.439999999999</v>
      </c>
      <c r="S328" s="214">
        <v>0</v>
      </c>
      <c r="T328" s="215">
        <f>S328*H328</f>
        <v>0</v>
      </c>
      <c r="U328" s="37"/>
      <c r="V328" s="37"/>
      <c r="W328" s="37"/>
      <c r="X328" s="37"/>
      <c r="Y328" s="37"/>
      <c r="Z328" s="37"/>
      <c r="AA328" s="37"/>
      <c r="AB328" s="37"/>
      <c r="AC328" s="37"/>
      <c r="AD328" s="37"/>
      <c r="AE328" s="37"/>
      <c r="AR328" s="216" t="s">
        <v>1078</v>
      </c>
      <c r="AT328" s="216" t="s">
        <v>582</v>
      </c>
      <c r="AU328" s="216" t="s">
        <v>87</v>
      </c>
      <c r="AY328" s="18" t="s">
        <v>283</v>
      </c>
      <c r="BE328" s="217">
        <f>IF(N328="základná",J328,0)</f>
        <v>0</v>
      </c>
      <c r="BF328" s="217">
        <f>IF(N328="znížená",J328,0)</f>
        <v>0</v>
      </c>
      <c r="BG328" s="217">
        <f>IF(N328="zákl. prenesená",J328,0)</f>
        <v>0</v>
      </c>
      <c r="BH328" s="217">
        <f>IF(N328="zníž. prenesená",J328,0)</f>
        <v>0</v>
      </c>
      <c r="BI328" s="217">
        <f>IF(N328="nulová",J328,0)</f>
        <v>0</v>
      </c>
      <c r="BJ328" s="18" t="s">
        <v>87</v>
      </c>
      <c r="BK328" s="217">
        <f>ROUND(I328*H328,2)</f>
        <v>0</v>
      </c>
      <c r="BL328" s="18" t="s">
        <v>1078</v>
      </c>
      <c r="BM328" s="216" t="s">
        <v>2095</v>
      </c>
    </row>
    <row r="329" s="2" customFormat="1" ht="16.5" customHeight="1">
      <c r="A329" s="37"/>
      <c r="B329" s="168"/>
      <c r="C329" s="204" t="s">
        <v>779</v>
      </c>
      <c r="D329" s="204" t="s">
        <v>285</v>
      </c>
      <c r="E329" s="205" t="s">
        <v>2096</v>
      </c>
      <c r="F329" s="206" t="s">
        <v>2097</v>
      </c>
      <c r="G329" s="207" t="s">
        <v>979</v>
      </c>
      <c r="H329" s="255"/>
      <c r="I329" s="209"/>
      <c r="J329" s="210">
        <f>ROUND(I329*H329,2)</f>
        <v>0</v>
      </c>
      <c r="K329" s="211"/>
      <c r="L329" s="38"/>
      <c r="M329" s="212" t="s">
        <v>1</v>
      </c>
      <c r="N329" s="213" t="s">
        <v>41</v>
      </c>
      <c r="O329" s="81"/>
      <c r="P329" s="214">
        <f>O329*H329</f>
        <v>0</v>
      </c>
      <c r="Q329" s="214">
        <v>0</v>
      </c>
      <c r="R329" s="214">
        <f>Q329*H329</f>
        <v>0</v>
      </c>
      <c r="S329" s="214">
        <v>0</v>
      </c>
      <c r="T329" s="215">
        <f>S329*H329</f>
        <v>0</v>
      </c>
      <c r="U329" s="37"/>
      <c r="V329" s="37"/>
      <c r="W329" s="37"/>
      <c r="X329" s="37"/>
      <c r="Y329" s="37"/>
      <c r="Z329" s="37"/>
      <c r="AA329" s="37"/>
      <c r="AB329" s="37"/>
      <c r="AC329" s="37"/>
      <c r="AD329" s="37"/>
      <c r="AE329" s="37"/>
      <c r="AR329" s="216" t="s">
        <v>656</v>
      </c>
      <c r="AT329" s="216" t="s">
        <v>285</v>
      </c>
      <c r="AU329" s="216" t="s">
        <v>87</v>
      </c>
      <c r="AY329" s="18" t="s">
        <v>283</v>
      </c>
      <c r="BE329" s="217">
        <f>IF(N329="základná",J329,0)</f>
        <v>0</v>
      </c>
      <c r="BF329" s="217">
        <f>IF(N329="znížená",J329,0)</f>
        <v>0</v>
      </c>
      <c r="BG329" s="217">
        <f>IF(N329="zákl. prenesená",J329,0)</f>
        <v>0</v>
      </c>
      <c r="BH329" s="217">
        <f>IF(N329="zníž. prenesená",J329,0)</f>
        <v>0</v>
      </c>
      <c r="BI329" s="217">
        <f>IF(N329="nulová",J329,0)</f>
        <v>0</v>
      </c>
      <c r="BJ329" s="18" t="s">
        <v>87</v>
      </c>
      <c r="BK329" s="217">
        <f>ROUND(I329*H329,2)</f>
        <v>0</v>
      </c>
      <c r="BL329" s="18" t="s">
        <v>656</v>
      </c>
      <c r="BM329" s="216" t="s">
        <v>2098</v>
      </c>
    </row>
    <row r="330" s="2" customFormat="1" ht="16.5" customHeight="1">
      <c r="A330" s="37"/>
      <c r="B330" s="168"/>
      <c r="C330" s="204" t="s">
        <v>788</v>
      </c>
      <c r="D330" s="204" t="s">
        <v>285</v>
      </c>
      <c r="E330" s="205" t="s">
        <v>2099</v>
      </c>
      <c r="F330" s="206" t="s">
        <v>2100</v>
      </c>
      <c r="G330" s="207" t="s">
        <v>979</v>
      </c>
      <c r="H330" s="255"/>
      <c r="I330" s="209"/>
      <c r="J330" s="210">
        <f>ROUND(I330*H330,2)</f>
        <v>0</v>
      </c>
      <c r="K330" s="211"/>
      <c r="L330" s="38"/>
      <c r="M330" s="212" t="s">
        <v>1</v>
      </c>
      <c r="N330" s="213" t="s">
        <v>41</v>
      </c>
      <c r="O330" s="81"/>
      <c r="P330" s="214">
        <f>O330*H330</f>
        <v>0</v>
      </c>
      <c r="Q330" s="214">
        <v>0</v>
      </c>
      <c r="R330" s="214">
        <f>Q330*H330</f>
        <v>0</v>
      </c>
      <c r="S330" s="214">
        <v>0</v>
      </c>
      <c r="T330" s="215">
        <f>S330*H330</f>
        <v>0</v>
      </c>
      <c r="U330" s="37"/>
      <c r="V330" s="37"/>
      <c r="W330" s="37"/>
      <c r="X330" s="37"/>
      <c r="Y330" s="37"/>
      <c r="Z330" s="37"/>
      <c r="AA330" s="37"/>
      <c r="AB330" s="37"/>
      <c r="AC330" s="37"/>
      <c r="AD330" s="37"/>
      <c r="AE330" s="37"/>
      <c r="AR330" s="216" t="s">
        <v>1078</v>
      </c>
      <c r="AT330" s="216" t="s">
        <v>285</v>
      </c>
      <c r="AU330" s="216" t="s">
        <v>87</v>
      </c>
      <c r="AY330" s="18" t="s">
        <v>283</v>
      </c>
      <c r="BE330" s="217">
        <f>IF(N330="základná",J330,0)</f>
        <v>0</v>
      </c>
      <c r="BF330" s="217">
        <f>IF(N330="znížená",J330,0)</f>
        <v>0</v>
      </c>
      <c r="BG330" s="217">
        <f>IF(N330="zákl. prenesená",J330,0)</f>
        <v>0</v>
      </c>
      <c r="BH330" s="217">
        <f>IF(N330="zníž. prenesená",J330,0)</f>
        <v>0</v>
      </c>
      <c r="BI330" s="217">
        <f>IF(N330="nulová",J330,0)</f>
        <v>0</v>
      </c>
      <c r="BJ330" s="18" t="s">
        <v>87</v>
      </c>
      <c r="BK330" s="217">
        <f>ROUND(I330*H330,2)</f>
        <v>0</v>
      </c>
      <c r="BL330" s="18" t="s">
        <v>1078</v>
      </c>
      <c r="BM330" s="216" t="s">
        <v>2101</v>
      </c>
    </row>
    <row r="331" s="2" customFormat="1" ht="16.5" customHeight="1">
      <c r="A331" s="37"/>
      <c r="B331" s="168"/>
      <c r="C331" s="204" t="s">
        <v>798</v>
      </c>
      <c r="D331" s="204" t="s">
        <v>285</v>
      </c>
      <c r="E331" s="205" t="s">
        <v>2102</v>
      </c>
      <c r="F331" s="206" t="s">
        <v>2103</v>
      </c>
      <c r="G331" s="207" t="s">
        <v>979</v>
      </c>
      <c r="H331" s="255"/>
      <c r="I331" s="209"/>
      <c r="J331" s="210">
        <f>ROUND(I331*H331,2)</f>
        <v>0</v>
      </c>
      <c r="K331" s="211"/>
      <c r="L331" s="38"/>
      <c r="M331" s="256" t="s">
        <v>1</v>
      </c>
      <c r="N331" s="257" t="s">
        <v>41</v>
      </c>
      <c r="O331" s="258"/>
      <c r="P331" s="259">
        <f>O331*H331</f>
        <v>0</v>
      </c>
      <c r="Q331" s="259">
        <v>0</v>
      </c>
      <c r="R331" s="259">
        <f>Q331*H331</f>
        <v>0</v>
      </c>
      <c r="S331" s="259">
        <v>0</v>
      </c>
      <c r="T331" s="260">
        <f>S331*H331</f>
        <v>0</v>
      </c>
      <c r="U331" s="37"/>
      <c r="V331" s="37"/>
      <c r="W331" s="37"/>
      <c r="X331" s="37"/>
      <c r="Y331" s="37"/>
      <c r="Z331" s="37"/>
      <c r="AA331" s="37"/>
      <c r="AB331" s="37"/>
      <c r="AC331" s="37"/>
      <c r="AD331" s="37"/>
      <c r="AE331" s="37"/>
      <c r="AR331" s="216" t="s">
        <v>656</v>
      </c>
      <c r="AT331" s="216" t="s">
        <v>285</v>
      </c>
      <c r="AU331" s="216" t="s">
        <v>87</v>
      </c>
      <c r="AY331" s="18" t="s">
        <v>283</v>
      </c>
      <c r="BE331" s="217">
        <f>IF(N331="základná",J331,0)</f>
        <v>0</v>
      </c>
      <c r="BF331" s="217">
        <f>IF(N331="znížená",J331,0)</f>
        <v>0</v>
      </c>
      <c r="BG331" s="217">
        <f>IF(N331="zákl. prenesená",J331,0)</f>
        <v>0</v>
      </c>
      <c r="BH331" s="217">
        <f>IF(N331="zníž. prenesená",J331,0)</f>
        <v>0</v>
      </c>
      <c r="BI331" s="217">
        <f>IF(N331="nulová",J331,0)</f>
        <v>0</v>
      </c>
      <c r="BJ331" s="18" t="s">
        <v>87</v>
      </c>
      <c r="BK331" s="217">
        <f>ROUND(I331*H331,2)</f>
        <v>0</v>
      </c>
      <c r="BL331" s="18" t="s">
        <v>656</v>
      </c>
      <c r="BM331" s="216" t="s">
        <v>2104</v>
      </c>
    </row>
    <row r="332" s="2" customFormat="1" ht="6.96" customHeight="1">
      <c r="A332" s="37"/>
      <c r="B332" s="64"/>
      <c r="C332" s="65"/>
      <c r="D332" s="65"/>
      <c r="E332" s="65"/>
      <c r="F332" s="65"/>
      <c r="G332" s="65"/>
      <c r="H332" s="65"/>
      <c r="I332" s="65"/>
      <c r="J332" s="65"/>
      <c r="K332" s="65"/>
      <c r="L332" s="38"/>
      <c r="M332" s="37"/>
      <c r="O332" s="37"/>
      <c r="P332" s="37"/>
      <c r="Q332" s="37"/>
      <c r="R332" s="37"/>
      <c r="S332" s="37"/>
      <c r="T332" s="37"/>
      <c r="U332" s="37"/>
      <c r="V332" s="37"/>
      <c r="W332" s="37"/>
      <c r="X332" s="37"/>
      <c r="Y332" s="37"/>
      <c r="Z332" s="37"/>
      <c r="AA332" s="37"/>
      <c r="AB332" s="37"/>
      <c r="AC332" s="37"/>
      <c r="AD332" s="37"/>
      <c r="AE332" s="37"/>
    </row>
  </sheetData>
  <autoFilter ref="C149:K331"/>
  <mergeCells count="20">
    <mergeCell ref="E7:H7"/>
    <mergeCell ref="E11:H11"/>
    <mergeCell ref="E9:H9"/>
    <mergeCell ref="E13:H13"/>
    <mergeCell ref="E22:H22"/>
    <mergeCell ref="E31:H31"/>
    <mergeCell ref="E85:H85"/>
    <mergeCell ref="E89:H89"/>
    <mergeCell ref="E87:H87"/>
    <mergeCell ref="E91:H91"/>
    <mergeCell ref="D120:F120"/>
    <mergeCell ref="D121:F121"/>
    <mergeCell ref="D122:F122"/>
    <mergeCell ref="D123:F123"/>
    <mergeCell ref="D124:F124"/>
    <mergeCell ref="E136:H136"/>
    <mergeCell ref="E140:H140"/>
    <mergeCell ref="E138:H138"/>
    <mergeCell ref="E142:H142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4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7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8" t="s">
        <v>99</v>
      </c>
    </row>
    <row r="3" s="1" customFormat="1" ht="6.96" customHeight="1">
      <c r="B3" s="19"/>
      <c r="C3" s="20"/>
      <c r="D3" s="20"/>
      <c r="E3" s="20"/>
      <c r="F3" s="20"/>
      <c r="G3" s="20"/>
      <c r="H3" s="20"/>
      <c r="I3" s="20"/>
      <c r="J3" s="20"/>
      <c r="K3" s="20"/>
      <c r="L3" s="21"/>
      <c r="AT3" s="18" t="s">
        <v>75</v>
      </c>
    </row>
    <row r="4" s="1" customFormat="1" ht="24.96" customHeight="1">
      <c r="B4" s="21"/>
      <c r="D4" s="22" t="s">
        <v>221</v>
      </c>
      <c r="L4" s="21"/>
      <c r="M4" s="133" t="s">
        <v>9</v>
      </c>
      <c r="AT4" s="18" t="s">
        <v>3</v>
      </c>
    </row>
    <row r="5" s="1" customFormat="1" ht="6.96" customHeight="1">
      <c r="B5" s="21"/>
      <c r="L5" s="21"/>
    </row>
    <row r="6" s="1" customFormat="1" ht="12" customHeight="1">
      <c r="B6" s="21"/>
      <c r="D6" s="31" t="s">
        <v>15</v>
      </c>
      <c r="L6" s="21"/>
    </row>
    <row r="7" s="1" customFormat="1" ht="26.25" customHeight="1">
      <c r="B7" s="21"/>
      <c r="E7" s="134" t="str">
        <f>'Rekapitulácia stavby'!K6</f>
        <v>Komplexná rekonštrukcia a realizácia nadstavby budovy študenského domova4,Tr. SNP53,Banská Bystrica</v>
      </c>
      <c r="F7" s="31"/>
      <c r="G7" s="31"/>
      <c r="H7" s="31"/>
      <c r="L7" s="21"/>
    </row>
    <row r="8">
      <c r="B8" s="21"/>
      <c r="D8" s="31" t="s">
        <v>222</v>
      </c>
      <c r="L8" s="21"/>
    </row>
    <row r="9" s="1" customFormat="1" ht="16.5" customHeight="1">
      <c r="B9" s="21"/>
      <c r="E9" s="134" t="s">
        <v>223</v>
      </c>
      <c r="F9" s="1"/>
      <c r="G9" s="1"/>
      <c r="H9" s="1"/>
      <c r="L9" s="21"/>
    </row>
    <row r="10" s="1" customFormat="1" ht="12" customHeight="1">
      <c r="B10" s="21"/>
      <c r="D10" s="31" t="s">
        <v>224</v>
      </c>
      <c r="L10" s="21"/>
    </row>
    <row r="11" s="2" customFormat="1" ht="16.5" customHeight="1">
      <c r="A11" s="37"/>
      <c r="B11" s="38"/>
      <c r="C11" s="37"/>
      <c r="D11" s="37"/>
      <c r="E11" s="135" t="s">
        <v>225</v>
      </c>
      <c r="F11" s="37"/>
      <c r="G11" s="37"/>
      <c r="H11" s="37"/>
      <c r="I11" s="37"/>
      <c r="J11" s="37"/>
      <c r="K11" s="37"/>
      <c r="L11" s="59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</row>
    <row r="12" s="2" customFormat="1" ht="12" customHeight="1">
      <c r="A12" s="37"/>
      <c r="B12" s="38"/>
      <c r="C12" s="37"/>
      <c r="D12" s="31" t="s">
        <v>226</v>
      </c>
      <c r="E12" s="37"/>
      <c r="F12" s="37"/>
      <c r="G12" s="37"/>
      <c r="H12" s="37"/>
      <c r="I12" s="37"/>
      <c r="J12" s="37"/>
      <c r="K12" s="37"/>
      <c r="L12" s="59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</row>
    <row r="13" s="2" customFormat="1" ht="16.5" customHeight="1">
      <c r="A13" s="37"/>
      <c r="B13" s="38"/>
      <c r="C13" s="37"/>
      <c r="D13" s="37"/>
      <c r="E13" s="71" t="s">
        <v>2105</v>
      </c>
      <c r="F13" s="37"/>
      <c r="G13" s="37"/>
      <c r="H13" s="37"/>
      <c r="I13" s="37"/>
      <c r="J13" s="37"/>
      <c r="K13" s="37"/>
      <c r="L13" s="59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</row>
    <row r="14" s="2" customFormat="1">
      <c r="A14" s="37"/>
      <c r="B14" s="38"/>
      <c r="C14" s="37"/>
      <c r="D14" s="37"/>
      <c r="E14" s="37"/>
      <c r="F14" s="37"/>
      <c r="G14" s="37"/>
      <c r="H14" s="37"/>
      <c r="I14" s="37"/>
      <c r="J14" s="37"/>
      <c r="K14" s="37"/>
      <c r="L14" s="59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="2" customFormat="1" ht="12" customHeight="1">
      <c r="A15" s="37"/>
      <c r="B15" s="38"/>
      <c r="C15" s="37"/>
      <c r="D15" s="31" t="s">
        <v>17</v>
      </c>
      <c r="E15" s="37"/>
      <c r="F15" s="26" t="s">
        <v>1</v>
      </c>
      <c r="G15" s="37"/>
      <c r="H15" s="37"/>
      <c r="I15" s="31" t="s">
        <v>18</v>
      </c>
      <c r="J15" s="26" t="s">
        <v>1</v>
      </c>
      <c r="K15" s="37"/>
      <c r="L15" s="59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="2" customFormat="1" ht="12" customHeight="1">
      <c r="A16" s="37"/>
      <c r="B16" s="38"/>
      <c r="C16" s="37"/>
      <c r="D16" s="31" t="s">
        <v>19</v>
      </c>
      <c r="E16" s="37"/>
      <c r="F16" s="26" t="s">
        <v>20</v>
      </c>
      <c r="G16" s="37"/>
      <c r="H16" s="37"/>
      <c r="I16" s="31" t="s">
        <v>21</v>
      </c>
      <c r="J16" s="73" t="str">
        <f>'Rekapitulácia stavby'!AN8</f>
        <v>10. 9. 2024</v>
      </c>
      <c r="K16" s="37"/>
      <c r="L16" s="59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="2" customFormat="1" ht="10.8" customHeight="1">
      <c r="A17" s="37"/>
      <c r="B17" s="38"/>
      <c r="C17" s="37"/>
      <c r="D17" s="37"/>
      <c r="E17" s="37"/>
      <c r="F17" s="37"/>
      <c r="G17" s="37"/>
      <c r="H17" s="37"/>
      <c r="I17" s="37"/>
      <c r="J17" s="37"/>
      <c r="K17" s="37"/>
      <c r="L17" s="59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="2" customFormat="1" ht="12" customHeight="1">
      <c r="A18" s="37"/>
      <c r="B18" s="38"/>
      <c r="C18" s="37"/>
      <c r="D18" s="31" t="s">
        <v>23</v>
      </c>
      <c r="E18" s="37"/>
      <c r="F18" s="37"/>
      <c r="G18" s="37"/>
      <c r="H18" s="37"/>
      <c r="I18" s="31" t="s">
        <v>24</v>
      </c>
      <c r="J18" s="26" t="s">
        <v>1</v>
      </c>
      <c r="K18" s="37"/>
      <c r="L18" s="59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="2" customFormat="1" ht="18" customHeight="1">
      <c r="A19" s="37"/>
      <c r="B19" s="38"/>
      <c r="C19" s="37"/>
      <c r="D19" s="37"/>
      <c r="E19" s="26" t="s">
        <v>25</v>
      </c>
      <c r="F19" s="37"/>
      <c r="G19" s="37"/>
      <c r="H19" s="37"/>
      <c r="I19" s="31" t="s">
        <v>26</v>
      </c>
      <c r="J19" s="26" t="s">
        <v>1</v>
      </c>
      <c r="K19" s="37"/>
      <c r="L19" s="59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="2" customFormat="1" ht="6.96" customHeight="1">
      <c r="A20" s="37"/>
      <c r="B20" s="38"/>
      <c r="C20" s="37"/>
      <c r="D20" s="37"/>
      <c r="E20" s="37"/>
      <c r="F20" s="37"/>
      <c r="G20" s="37"/>
      <c r="H20" s="37"/>
      <c r="I20" s="37"/>
      <c r="J20" s="37"/>
      <c r="K20" s="37"/>
      <c r="L20" s="59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="2" customFormat="1" ht="12" customHeight="1">
      <c r="A21" s="37"/>
      <c r="B21" s="38"/>
      <c r="C21" s="37"/>
      <c r="D21" s="31" t="s">
        <v>27</v>
      </c>
      <c r="E21" s="37"/>
      <c r="F21" s="37"/>
      <c r="G21" s="37"/>
      <c r="H21" s="37"/>
      <c r="I21" s="31" t="s">
        <v>24</v>
      </c>
      <c r="J21" s="32" t="str">
        <f>'Rekapitulácia stavby'!AN13</f>
        <v>Vyplň údaj</v>
      </c>
      <c r="K21" s="37"/>
      <c r="L21" s="59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="2" customFormat="1" ht="18" customHeight="1">
      <c r="A22" s="37"/>
      <c r="B22" s="38"/>
      <c r="C22" s="37"/>
      <c r="D22" s="37"/>
      <c r="E22" s="32" t="str">
        <f>'Rekapitulácia stavby'!E14</f>
        <v>Vyplň údaj</v>
      </c>
      <c r="F22" s="26"/>
      <c r="G22" s="26"/>
      <c r="H22" s="26"/>
      <c r="I22" s="31" t="s">
        <v>26</v>
      </c>
      <c r="J22" s="32" t="str">
        <f>'Rekapitulácia stavby'!AN14</f>
        <v>Vyplň údaj</v>
      </c>
      <c r="K22" s="37"/>
      <c r="L22" s="59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="2" customFormat="1" ht="6.96" customHeight="1">
      <c r="A23" s="37"/>
      <c r="B23" s="38"/>
      <c r="C23" s="37"/>
      <c r="D23" s="37"/>
      <c r="E23" s="37"/>
      <c r="F23" s="37"/>
      <c r="G23" s="37"/>
      <c r="H23" s="37"/>
      <c r="I23" s="37"/>
      <c r="J23" s="37"/>
      <c r="K23" s="37"/>
      <c r="L23" s="59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="2" customFormat="1" ht="12" customHeight="1">
      <c r="A24" s="37"/>
      <c r="B24" s="38"/>
      <c r="C24" s="37"/>
      <c r="D24" s="31" t="s">
        <v>29</v>
      </c>
      <c r="E24" s="37"/>
      <c r="F24" s="37"/>
      <c r="G24" s="37"/>
      <c r="H24" s="37"/>
      <c r="I24" s="31" t="s">
        <v>24</v>
      </c>
      <c r="J24" s="26" t="s">
        <v>1</v>
      </c>
      <c r="K24" s="37"/>
      <c r="L24" s="59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="2" customFormat="1" ht="18" customHeight="1">
      <c r="A25" s="37"/>
      <c r="B25" s="38"/>
      <c r="C25" s="37"/>
      <c r="D25" s="37"/>
      <c r="E25" s="26" t="s">
        <v>30</v>
      </c>
      <c r="F25" s="37"/>
      <c r="G25" s="37"/>
      <c r="H25" s="37"/>
      <c r="I25" s="31" t="s">
        <v>26</v>
      </c>
      <c r="J25" s="26" t="s">
        <v>1</v>
      </c>
      <c r="K25" s="37"/>
      <c r="L25" s="59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</row>
    <row r="26" s="2" customFormat="1" ht="6.96" customHeight="1">
      <c r="A26" s="37"/>
      <c r="B26" s="38"/>
      <c r="C26" s="37"/>
      <c r="D26" s="37"/>
      <c r="E26" s="37"/>
      <c r="F26" s="37"/>
      <c r="G26" s="37"/>
      <c r="H26" s="37"/>
      <c r="I26" s="37"/>
      <c r="J26" s="37"/>
      <c r="K26" s="37"/>
      <c r="L26" s="59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="2" customFormat="1" ht="12" customHeight="1">
      <c r="A27" s="37"/>
      <c r="B27" s="38"/>
      <c r="C27" s="37"/>
      <c r="D27" s="31" t="s">
        <v>32</v>
      </c>
      <c r="E27" s="37"/>
      <c r="F27" s="37"/>
      <c r="G27" s="37"/>
      <c r="H27" s="37"/>
      <c r="I27" s="31" t="s">
        <v>24</v>
      </c>
      <c r="J27" s="26" t="str">
        <f>IF('Rekapitulácia stavby'!AN19="","",'Rekapitulácia stavby'!AN19)</f>
        <v/>
      </c>
      <c r="K27" s="37"/>
      <c r="L27" s="59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</row>
    <row r="28" s="2" customFormat="1" ht="18" customHeight="1">
      <c r="A28" s="37"/>
      <c r="B28" s="38"/>
      <c r="C28" s="37"/>
      <c r="D28" s="37"/>
      <c r="E28" s="26" t="str">
        <f>IF('Rekapitulácia stavby'!E20="","",'Rekapitulácia stavby'!E20)</f>
        <v xml:space="preserve"> </v>
      </c>
      <c r="F28" s="37"/>
      <c r="G28" s="37"/>
      <c r="H28" s="37"/>
      <c r="I28" s="31" t="s">
        <v>26</v>
      </c>
      <c r="J28" s="26" t="str">
        <f>IF('Rekapitulácia stavby'!AN20="","",'Rekapitulácia stavby'!AN20)</f>
        <v/>
      </c>
      <c r="K28" s="37"/>
      <c r="L28" s="59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</row>
    <row r="29" s="2" customFormat="1" ht="6.96" customHeight="1">
      <c r="A29" s="37"/>
      <c r="B29" s="38"/>
      <c r="C29" s="37"/>
      <c r="D29" s="37"/>
      <c r="E29" s="37"/>
      <c r="F29" s="37"/>
      <c r="G29" s="37"/>
      <c r="H29" s="37"/>
      <c r="I29" s="37"/>
      <c r="J29" s="37"/>
      <c r="K29" s="37"/>
      <c r="L29" s="59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</row>
    <row r="30" s="2" customFormat="1" ht="12" customHeight="1">
      <c r="A30" s="37"/>
      <c r="B30" s="38"/>
      <c r="C30" s="37"/>
      <c r="D30" s="31" t="s">
        <v>34</v>
      </c>
      <c r="E30" s="37"/>
      <c r="F30" s="37"/>
      <c r="G30" s="37"/>
      <c r="H30" s="37"/>
      <c r="I30" s="37"/>
      <c r="J30" s="37"/>
      <c r="K30" s="37"/>
      <c r="L30" s="59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</row>
    <row r="31" s="8" customFormat="1" ht="16.5" customHeight="1">
      <c r="A31" s="136"/>
      <c r="B31" s="137"/>
      <c r="C31" s="136"/>
      <c r="D31" s="136"/>
      <c r="E31" s="35" t="s">
        <v>1</v>
      </c>
      <c r="F31" s="35"/>
      <c r="G31" s="35"/>
      <c r="H31" s="35"/>
      <c r="I31" s="136"/>
      <c r="J31" s="136"/>
      <c r="K31" s="136"/>
      <c r="L31" s="138"/>
      <c r="S31" s="136"/>
      <c r="T31" s="136"/>
      <c r="U31" s="136"/>
      <c r="V31" s="136"/>
      <c r="W31" s="136"/>
      <c r="X31" s="136"/>
      <c r="Y31" s="136"/>
      <c r="Z31" s="136"/>
      <c r="AA31" s="136"/>
      <c r="AB31" s="136"/>
      <c r="AC31" s="136"/>
      <c r="AD31" s="136"/>
      <c r="AE31" s="136"/>
    </row>
    <row r="32" s="2" customFormat="1" ht="6.96" customHeight="1">
      <c r="A32" s="37"/>
      <c r="B32" s="38"/>
      <c r="C32" s="37"/>
      <c r="D32" s="37"/>
      <c r="E32" s="37"/>
      <c r="F32" s="37"/>
      <c r="G32" s="37"/>
      <c r="H32" s="37"/>
      <c r="I32" s="37"/>
      <c r="J32" s="37"/>
      <c r="K32" s="37"/>
      <c r="L32" s="59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</row>
    <row r="33" s="2" customFormat="1" ht="6.96" customHeight="1">
      <c r="A33" s="37"/>
      <c r="B33" s="38"/>
      <c r="C33" s="37"/>
      <c r="D33" s="94"/>
      <c r="E33" s="94"/>
      <c r="F33" s="94"/>
      <c r="G33" s="94"/>
      <c r="H33" s="94"/>
      <c r="I33" s="94"/>
      <c r="J33" s="94"/>
      <c r="K33" s="94"/>
      <c r="L33" s="59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</row>
    <row r="34" s="2" customFormat="1" ht="14.4" customHeight="1">
      <c r="A34" s="37"/>
      <c r="B34" s="38"/>
      <c r="C34" s="37"/>
      <c r="D34" s="26" t="s">
        <v>228</v>
      </c>
      <c r="E34" s="37"/>
      <c r="F34" s="37"/>
      <c r="G34" s="37"/>
      <c r="H34" s="37"/>
      <c r="I34" s="37"/>
      <c r="J34" s="139">
        <f>J100</f>
        <v>0</v>
      </c>
      <c r="K34" s="37"/>
      <c r="L34" s="59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</row>
    <row r="35" s="2" customFormat="1" ht="14.4" customHeight="1">
      <c r="A35" s="37"/>
      <c r="B35" s="38"/>
      <c r="C35" s="37"/>
      <c r="D35" s="140" t="s">
        <v>229</v>
      </c>
      <c r="E35" s="37"/>
      <c r="F35" s="37"/>
      <c r="G35" s="37"/>
      <c r="H35" s="37"/>
      <c r="I35" s="37"/>
      <c r="J35" s="139">
        <f>J114</f>
        <v>0</v>
      </c>
      <c r="K35" s="37"/>
      <c r="L35" s="59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</row>
    <row r="36" s="2" customFormat="1" ht="25.44" customHeight="1">
      <c r="A36" s="37"/>
      <c r="B36" s="38"/>
      <c r="C36" s="37"/>
      <c r="D36" s="141" t="s">
        <v>35</v>
      </c>
      <c r="E36" s="37"/>
      <c r="F36" s="37"/>
      <c r="G36" s="37"/>
      <c r="H36" s="37"/>
      <c r="I36" s="37"/>
      <c r="J36" s="100">
        <f>ROUND(J34 + J35, 2)</f>
        <v>0</v>
      </c>
      <c r="K36" s="37"/>
      <c r="L36" s="59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</row>
    <row r="37" s="2" customFormat="1" ht="6.96" customHeight="1">
      <c r="A37" s="37"/>
      <c r="B37" s="38"/>
      <c r="C37" s="37"/>
      <c r="D37" s="94"/>
      <c r="E37" s="94"/>
      <c r="F37" s="94"/>
      <c r="G37" s="94"/>
      <c r="H37" s="94"/>
      <c r="I37" s="94"/>
      <c r="J37" s="94"/>
      <c r="K37" s="94"/>
      <c r="L37" s="59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</row>
    <row r="38" s="2" customFormat="1" ht="14.4" customHeight="1">
      <c r="A38" s="37"/>
      <c r="B38" s="38"/>
      <c r="C38" s="37"/>
      <c r="D38" s="37"/>
      <c r="E38" s="37"/>
      <c r="F38" s="42" t="s">
        <v>37</v>
      </c>
      <c r="G38" s="37"/>
      <c r="H38" s="37"/>
      <c r="I38" s="42" t="s">
        <v>36</v>
      </c>
      <c r="J38" s="42" t="s">
        <v>38</v>
      </c>
      <c r="K38" s="37"/>
      <c r="L38" s="59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</row>
    <row r="39" s="2" customFormat="1" ht="14.4" customHeight="1">
      <c r="A39" s="37"/>
      <c r="B39" s="38"/>
      <c r="C39" s="37"/>
      <c r="D39" s="135" t="s">
        <v>39</v>
      </c>
      <c r="E39" s="44" t="s">
        <v>40</v>
      </c>
      <c r="F39" s="142">
        <f>ROUND((SUM(BE114:BE121) + SUM(BE145:BE282)),  2)</f>
        <v>0</v>
      </c>
      <c r="G39" s="143"/>
      <c r="H39" s="143"/>
      <c r="I39" s="144">
        <v>0.20000000000000001</v>
      </c>
      <c r="J39" s="142">
        <f>ROUND(((SUM(BE114:BE121) + SUM(BE145:BE282))*I39),  2)</f>
        <v>0</v>
      </c>
      <c r="K39" s="37"/>
      <c r="L39" s="59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</row>
    <row r="40" s="2" customFormat="1" ht="14.4" customHeight="1">
      <c r="A40" s="37"/>
      <c r="B40" s="38"/>
      <c r="C40" s="37"/>
      <c r="D40" s="37"/>
      <c r="E40" s="44" t="s">
        <v>41</v>
      </c>
      <c r="F40" s="142">
        <f>ROUND((SUM(BF114:BF121) + SUM(BF145:BF282)),  2)</f>
        <v>0</v>
      </c>
      <c r="G40" s="143"/>
      <c r="H40" s="143"/>
      <c r="I40" s="144">
        <v>0.20000000000000001</v>
      </c>
      <c r="J40" s="142">
        <f>ROUND(((SUM(BF114:BF121) + SUM(BF145:BF282))*I40),  2)</f>
        <v>0</v>
      </c>
      <c r="K40" s="37"/>
      <c r="L40" s="59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</row>
    <row r="41" hidden="1" s="2" customFormat="1" ht="14.4" customHeight="1">
      <c r="A41" s="37"/>
      <c r="B41" s="38"/>
      <c r="C41" s="37"/>
      <c r="D41" s="37"/>
      <c r="E41" s="31" t="s">
        <v>42</v>
      </c>
      <c r="F41" s="145">
        <f>ROUND((SUM(BG114:BG121) + SUM(BG145:BG282)),  2)</f>
        <v>0</v>
      </c>
      <c r="G41" s="37"/>
      <c r="H41" s="37"/>
      <c r="I41" s="146">
        <v>0.20000000000000001</v>
      </c>
      <c r="J41" s="145">
        <f>0</f>
        <v>0</v>
      </c>
      <c r="K41" s="37"/>
      <c r="L41" s="59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</row>
    <row r="42" hidden="1" s="2" customFormat="1" ht="14.4" customHeight="1">
      <c r="A42" s="37"/>
      <c r="B42" s="38"/>
      <c r="C42" s="37"/>
      <c r="D42" s="37"/>
      <c r="E42" s="31" t="s">
        <v>43</v>
      </c>
      <c r="F42" s="145">
        <f>ROUND((SUM(BH114:BH121) + SUM(BH145:BH282)),  2)</f>
        <v>0</v>
      </c>
      <c r="G42" s="37"/>
      <c r="H42" s="37"/>
      <c r="I42" s="146">
        <v>0.20000000000000001</v>
      </c>
      <c r="J42" s="145">
        <f>0</f>
        <v>0</v>
      </c>
      <c r="K42" s="37"/>
      <c r="L42" s="59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</row>
    <row r="43" hidden="1" s="2" customFormat="1" ht="14.4" customHeight="1">
      <c r="A43" s="37"/>
      <c r="B43" s="38"/>
      <c r="C43" s="37"/>
      <c r="D43" s="37"/>
      <c r="E43" s="44" t="s">
        <v>44</v>
      </c>
      <c r="F43" s="142">
        <f>ROUND((SUM(BI114:BI121) + SUM(BI145:BI282)),  2)</f>
        <v>0</v>
      </c>
      <c r="G43" s="143"/>
      <c r="H43" s="143"/>
      <c r="I43" s="144">
        <v>0</v>
      </c>
      <c r="J43" s="142">
        <f>0</f>
        <v>0</v>
      </c>
      <c r="K43" s="37"/>
      <c r="L43" s="59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</row>
    <row r="44" s="2" customFormat="1" ht="6.96" customHeight="1">
      <c r="A44" s="37"/>
      <c r="B44" s="38"/>
      <c r="C44" s="37"/>
      <c r="D44" s="37"/>
      <c r="E44" s="37"/>
      <c r="F44" s="37"/>
      <c r="G44" s="37"/>
      <c r="H44" s="37"/>
      <c r="I44" s="37"/>
      <c r="J44" s="37"/>
      <c r="K44" s="37"/>
      <c r="L44" s="59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</row>
    <row r="45" s="2" customFormat="1" ht="25.44" customHeight="1">
      <c r="A45" s="37"/>
      <c r="B45" s="38"/>
      <c r="C45" s="147"/>
      <c r="D45" s="148" t="s">
        <v>45</v>
      </c>
      <c r="E45" s="85"/>
      <c r="F45" s="85"/>
      <c r="G45" s="149" t="s">
        <v>46</v>
      </c>
      <c r="H45" s="150" t="s">
        <v>47</v>
      </c>
      <c r="I45" s="85"/>
      <c r="J45" s="151">
        <f>SUM(J36:J43)</f>
        <v>0</v>
      </c>
      <c r="K45" s="152"/>
      <c r="L45" s="59"/>
      <c r="S45" s="37"/>
      <c r="T45" s="37"/>
      <c r="U45" s="37"/>
      <c r="V45" s="37"/>
      <c r="W45" s="37"/>
      <c r="X45" s="37"/>
      <c r="Y45" s="37"/>
      <c r="Z45" s="37"/>
      <c r="AA45" s="37"/>
      <c r="AB45" s="37"/>
      <c r="AC45" s="37"/>
      <c r="AD45" s="37"/>
      <c r="AE45" s="37"/>
    </row>
    <row r="46" s="2" customFormat="1" ht="14.4" customHeight="1">
      <c r="A46" s="37"/>
      <c r="B46" s="38"/>
      <c r="C46" s="37"/>
      <c r="D46" s="37"/>
      <c r="E46" s="37"/>
      <c r="F46" s="37"/>
      <c r="G46" s="37"/>
      <c r="H46" s="37"/>
      <c r="I46" s="37"/>
      <c r="J46" s="37"/>
      <c r="K46" s="37"/>
      <c r="L46" s="59"/>
      <c r="S46" s="37"/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37"/>
    </row>
    <row r="47" s="1" customFormat="1" ht="14.4" customHeight="1">
      <c r="B47" s="21"/>
      <c r="L47" s="21"/>
    </row>
    <row r="48" s="1" customFormat="1" ht="14.4" customHeight="1">
      <c r="B48" s="21"/>
      <c r="L48" s="21"/>
    </row>
    <row r="49" s="1" customFormat="1" ht="14.4" customHeight="1">
      <c r="B49" s="21"/>
      <c r="L49" s="21"/>
    </row>
    <row r="50" s="2" customFormat="1" ht="14.4" customHeight="1">
      <c r="B50" s="59"/>
      <c r="D50" s="60" t="s">
        <v>48</v>
      </c>
      <c r="E50" s="61"/>
      <c r="F50" s="61"/>
      <c r="G50" s="60" t="s">
        <v>49</v>
      </c>
      <c r="H50" s="61"/>
      <c r="I50" s="61"/>
      <c r="J50" s="61"/>
      <c r="K50" s="61"/>
      <c r="L50" s="59"/>
    </row>
    <row r="51">
      <c r="B51" s="21"/>
      <c r="L51" s="21"/>
    </row>
    <row r="52">
      <c r="B52" s="21"/>
      <c r="L52" s="21"/>
    </row>
    <row r="53">
      <c r="B53" s="21"/>
      <c r="L53" s="21"/>
    </row>
    <row r="54">
      <c r="B54" s="21"/>
      <c r="L54" s="21"/>
    </row>
    <row r="55">
      <c r="B55" s="21"/>
      <c r="L55" s="21"/>
    </row>
    <row r="56">
      <c r="B56" s="21"/>
      <c r="L56" s="21"/>
    </row>
    <row r="57">
      <c r="B57" s="21"/>
      <c r="L57" s="21"/>
    </row>
    <row r="58">
      <c r="B58" s="21"/>
      <c r="L58" s="21"/>
    </row>
    <row r="59">
      <c r="B59" s="21"/>
      <c r="L59" s="21"/>
    </row>
    <row r="60">
      <c r="B60" s="21"/>
      <c r="L60" s="21"/>
    </row>
    <row r="61" s="2" customFormat="1">
      <c r="A61" s="37"/>
      <c r="B61" s="38"/>
      <c r="C61" s="37"/>
      <c r="D61" s="62" t="s">
        <v>50</v>
      </c>
      <c r="E61" s="40"/>
      <c r="F61" s="153" t="s">
        <v>51</v>
      </c>
      <c r="G61" s="62" t="s">
        <v>50</v>
      </c>
      <c r="H61" s="40"/>
      <c r="I61" s="40"/>
      <c r="J61" s="154" t="s">
        <v>51</v>
      </c>
      <c r="K61" s="40"/>
      <c r="L61" s="59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</row>
    <row r="62">
      <c r="B62" s="21"/>
      <c r="L62" s="21"/>
    </row>
    <row r="63">
      <c r="B63" s="21"/>
      <c r="L63" s="21"/>
    </row>
    <row r="64">
      <c r="B64" s="21"/>
      <c r="L64" s="21"/>
    </row>
    <row r="65" s="2" customFormat="1">
      <c r="A65" s="37"/>
      <c r="B65" s="38"/>
      <c r="C65" s="37"/>
      <c r="D65" s="60" t="s">
        <v>52</v>
      </c>
      <c r="E65" s="63"/>
      <c r="F65" s="63"/>
      <c r="G65" s="60" t="s">
        <v>53</v>
      </c>
      <c r="H65" s="63"/>
      <c r="I65" s="63"/>
      <c r="J65" s="63"/>
      <c r="K65" s="63"/>
      <c r="L65" s="59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</row>
    <row r="66">
      <c r="B66" s="21"/>
      <c r="L66" s="21"/>
    </row>
    <row r="67">
      <c r="B67" s="21"/>
      <c r="L67" s="21"/>
    </row>
    <row r="68">
      <c r="B68" s="21"/>
      <c r="L68" s="21"/>
    </row>
    <row r="69">
      <c r="B69" s="21"/>
      <c r="L69" s="21"/>
    </row>
    <row r="70">
      <c r="B70" s="21"/>
      <c r="L70" s="21"/>
    </row>
    <row r="71">
      <c r="B71" s="21"/>
      <c r="L71" s="21"/>
    </row>
    <row r="72">
      <c r="B72" s="21"/>
      <c r="L72" s="21"/>
    </row>
    <row r="73">
      <c r="B73" s="21"/>
      <c r="L73" s="21"/>
    </row>
    <row r="74">
      <c r="B74" s="21"/>
      <c r="L74" s="21"/>
    </row>
    <row r="75">
      <c r="B75" s="21"/>
      <c r="L75" s="21"/>
    </row>
    <row r="76" s="2" customFormat="1">
      <c r="A76" s="37"/>
      <c r="B76" s="38"/>
      <c r="C76" s="37"/>
      <c r="D76" s="62" t="s">
        <v>50</v>
      </c>
      <c r="E76" s="40"/>
      <c r="F76" s="153" t="s">
        <v>51</v>
      </c>
      <c r="G76" s="62" t="s">
        <v>50</v>
      </c>
      <c r="H76" s="40"/>
      <c r="I76" s="40"/>
      <c r="J76" s="154" t="s">
        <v>51</v>
      </c>
      <c r="K76" s="40"/>
      <c r="L76" s="59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</row>
    <row r="77" s="2" customFormat="1" ht="14.4" customHeight="1">
      <c r="A77" s="37"/>
      <c r="B77" s="64"/>
      <c r="C77" s="65"/>
      <c r="D77" s="65"/>
      <c r="E77" s="65"/>
      <c r="F77" s="65"/>
      <c r="G77" s="65"/>
      <c r="H77" s="65"/>
      <c r="I77" s="65"/>
      <c r="J77" s="65"/>
      <c r="K77" s="65"/>
      <c r="L77" s="59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</row>
    <row r="81" s="2" customFormat="1" ht="6.96" customHeight="1">
      <c r="A81" s="37"/>
      <c r="B81" s="66"/>
      <c r="C81" s="67"/>
      <c r="D81" s="67"/>
      <c r="E81" s="67"/>
      <c r="F81" s="67"/>
      <c r="G81" s="67"/>
      <c r="H81" s="67"/>
      <c r="I81" s="67"/>
      <c r="J81" s="67"/>
      <c r="K81" s="67"/>
      <c r="L81" s="59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</row>
    <row r="82" s="2" customFormat="1" ht="24.96" customHeight="1">
      <c r="A82" s="37"/>
      <c r="B82" s="38"/>
      <c r="C82" s="22" t="s">
        <v>230</v>
      </c>
      <c r="D82" s="37"/>
      <c r="E82" s="37"/>
      <c r="F82" s="37"/>
      <c r="G82" s="37"/>
      <c r="H82" s="37"/>
      <c r="I82" s="37"/>
      <c r="J82" s="37"/>
      <c r="K82" s="37"/>
      <c r="L82" s="59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</row>
    <row r="83" s="2" customFormat="1" ht="6.96" customHeight="1">
      <c r="A83" s="37"/>
      <c r="B83" s="38"/>
      <c r="C83" s="37"/>
      <c r="D83" s="37"/>
      <c r="E83" s="37"/>
      <c r="F83" s="37"/>
      <c r="G83" s="37"/>
      <c r="H83" s="37"/>
      <c r="I83" s="37"/>
      <c r="J83" s="37"/>
      <c r="K83" s="37"/>
      <c r="L83" s="59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</row>
    <row r="84" s="2" customFormat="1" ht="12" customHeight="1">
      <c r="A84" s="37"/>
      <c r="B84" s="38"/>
      <c r="C84" s="31" t="s">
        <v>15</v>
      </c>
      <c r="D84" s="37"/>
      <c r="E84" s="37"/>
      <c r="F84" s="37"/>
      <c r="G84" s="37"/>
      <c r="H84" s="37"/>
      <c r="I84" s="37"/>
      <c r="J84" s="37"/>
      <c r="K84" s="37"/>
      <c r="L84" s="59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</row>
    <row r="85" s="2" customFormat="1" ht="26.25" customHeight="1">
      <c r="A85" s="37"/>
      <c r="B85" s="38"/>
      <c r="C85" s="37"/>
      <c r="D85" s="37"/>
      <c r="E85" s="134" t="str">
        <f>E7</f>
        <v>Komplexná rekonštrukcia a realizácia nadstavby budovy študenského domova4,Tr. SNP53,Banská Bystrica</v>
      </c>
      <c r="F85" s="31"/>
      <c r="G85" s="31"/>
      <c r="H85" s="31"/>
      <c r="I85" s="37"/>
      <c r="J85" s="37"/>
      <c r="K85" s="37"/>
      <c r="L85" s="59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</row>
    <row r="86" s="1" customFormat="1" ht="12" customHeight="1">
      <c r="B86" s="21"/>
      <c r="C86" s="31" t="s">
        <v>222</v>
      </c>
      <c r="L86" s="21"/>
    </row>
    <row r="87" s="1" customFormat="1" ht="16.5" customHeight="1">
      <c r="B87" s="21"/>
      <c r="E87" s="134" t="s">
        <v>223</v>
      </c>
      <c r="F87" s="1"/>
      <c r="G87" s="1"/>
      <c r="H87" s="1"/>
      <c r="L87" s="21"/>
    </row>
    <row r="88" s="1" customFormat="1" ht="12" customHeight="1">
      <c r="B88" s="21"/>
      <c r="C88" s="31" t="s">
        <v>224</v>
      </c>
      <c r="L88" s="21"/>
    </row>
    <row r="89" s="2" customFormat="1" ht="16.5" customHeight="1">
      <c r="A89" s="37"/>
      <c r="B89" s="38"/>
      <c r="C89" s="37"/>
      <c r="D89" s="37"/>
      <c r="E89" s="135" t="s">
        <v>225</v>
      </c>
      <c r="F89" s="37"/>
      <c r="G89" s="37"/>
      <c r="H89" s="37"/>
      <c r="I89" s="37"/>
      <c r="J89" s="37"/>
      <c r="K89" s="37"/>
      <c r="L89" s="59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</row>
    <row r="90" s="2" customFormat="1" ht="12" customHeight="1">
      <c r="A90" s="37"/>
      <c r="B90" s="38"/>
      <c r="C90" s="31" t="s">
        <v>226</v>
      </c>
      <c r="D90" s="37"/>
      <c r="E90" s="37"/>
      <c r="F90" s="37"/>
      <c r="G90" s="37"/>
      <c r="H90" s="37"/>
      <c r="I90" s="37"/>
      <c r="J90" s="37"/>
      <c r="K90" s="37"/>
      <c r="L90" s="59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</row>
    <row r="91" s="2" customFormat="1" ht="16.5" customHeight="1">
      <c r="A91" s="37"/>
      <c r="B91" s="38"/>
      <c r="C91" s="37"/>
      <c r="D91" s="37"/>
      <c r="E91" s="71" t="str">
        <f>E13</f>
        <v>eo-1.etapa - Elektroinštalácia-I.etapa</v>
      </c>
      <c r="F91" s="37"/>
      <c r="G91" s="37"/>
      <c r="H91" s="37"/>
      <c r="I91" s="37"/>
      <c r="J91" s="37"/>
      <c r="K91" s="37"/>
      <c r="L91" s="59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</row>
    <row r="92" s="2" customFormat="1" ht="6.96" customHeight="1">
      <c r="A92" s="37"/>
      <c r="B92" s="38"/>
      <c r="C92" s="37"/>
      <c r="D92" s="37"/>
      <c r="E92" s="37"/>
      <c r="F92" s="37"/>
      <c r="G92" s="37"/>
      <c r="H92" s="37"/>
      <c r="I92" s="37"/>
      <c r="J92" s="37"/>
      <c r="K92" s="37"/>
      <c r="L92" s="59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</row>
    <row r="93" s="2" customFormat="1" ht="12" customHeight="1">
      <c r="A93" s="37"/>
      <c r="B93" s="38"/>
      <c r="C93" s="31" t="s">
        <v>19</v>
      </c>
      <c r="D93" s="37"/>
      <c r="E93" s="37"/>
      <c r="F93" s="26" t="str">
        <f>F16</f>
        <v>Tr. SNP53,Banská Bystrica,parc.č.1042/1</v>
      </c>
      <c r="G93" s="37"/>
      <c r="H93" s="37"/>
      <c r="I93" s="31" t="s">
        <v>21</v>
      </c>
      <c r="J93" s="73" t="str">
        <f>IF(J16="","",J16)</f>
        <v>10. 9. 2024</v>
      </c>
      <c r="K93" s="37"/>
      <c r="L93" s="59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</row>
    <row r="94" s="2" customFormat="1" ht="6.96" customHeight="1">
      <c r="A94" s="37"/>
      <c r="B94" s="38"/>
      <c r="C94" s="37"/>
      <c r="D94" s="37"/>
      <c r="E94" s="37"/>
      <c r="F94" s="37"/>
      <c r="G94" s="37"/>
      <c r="H94" s="37"/>
      <c r="I94" s="37"/>
      <c r="J94" s="37"/>
      <c r="K94" s="37"/>
      <c r="L94" s="59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</row>
    <row r="95" s="2" customFormat="1" ht="15.15" customHeight="1">
      <c r="A95" s="37"/>
      <c r="B95" s="38"/>
      <c r="C95" s="31" t="s">
        <v>23</v>
      </c>
      <c r="D95" s="37"/>
      <c r="E95" s="37"/>
      <c r="F95" s="26" t="str">
        <f>E19</f>
        <v>Univerzita Mateja Bela v Banskej Bystrici</v>
      </c>
      <c r="G95" s="37"/>
      <c r="H95" s="37"/>
      <c r="I95" s="31" t="s">
        <v>29</v>
      </c>
      <c r="J95" s="35" t="str">
        <f>E25</f>
        <v>Insvet s.r.o.,Koeice</v>
      </c>
      <c r="K95" s="37"/>
      <c r="L95" s="59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</row>
    <row r="96" s="2" customFormat="1" ht="15.15" customHeight="1">
      <c r="A96" s="37"/>
      <c r="B96" s="38"/>
      <c r="C96" s="31" t="s">
        <v>27</v>
      </c>
      <c r="D96" s="37"/>
      <c r="E96" s="37"/>
      <c r="F96" s="26" t="str">
        <f>IF(E22="","",E22)</f>
        <v>Vyplň údaj</v>
      </c>
      <c r="G96" s="37"/>
      <c r="H96" s="37"/>
      <c r="I96" s="31" t="s">
        <v>32</v>
      </c>
      <c r="J96" s="35" t="str">
        <f>E28</f>
        <v xml:space="preserve"> </v>
      </c>
      <c r="K96" s="37"/>
      <c r="L96" s="59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</row>
    <row r="97" s="2" customFormat="1" ht="10.32" customHeight="1">
      <c r="A97" s="37"/>
      <c r="B97" s="38"/>
      <c r="C97" s="37"/>
      <c r="D97" s="37"/>
      <c r="E97" s="37"/>
      <c r="F97" s="37"/>
      <c r="G97" s="37"/>
      <c r="H97" s="37"/>
      <c r="I97" s="37"/>
      <c r="J97" s="37"/>
      <c r="K97" s="37"/>
      <c r="L97" s="59"/>
      <c r="S97" s="37"/>
      <c r="T97" s="37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</row>
    <row r="98" s="2" customFormat="1" ht="29.28" customHeight="1">
      <c r="A98" s="37"/>
      <c r="B98" s="38"/>
      <c r="C98" s="155" t="s">
        <v>231</v>
      </c>
      <c r="D98" s="147"/>
      <c r="E98" s="147"/>
      <c r="F98" s="147"/>
      <c r="G98" s="147"/>
      <c r="H98" s="147"/>
      <c r="I98" s="147"/>
      <c r="J98" s="156" t="s">
        <v>232</v>
      </c>
      <c r="K98" s="147"/>
      <c r="L98" s="59"/>
      <c r="S98" s="37"/>
      <c r="T98" s="37"/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</row>
    <row r="99" s="2" customFormat="1" ht="10.32" customHeight="1">
      <c r="A99" s="37"/>
      <c r="B99" s="38"/>
      <c r="C99" s="37"/>
      <c r="D99" s="37"/>
      <c r="E99" s="37"/>
      <c r="F99" s="37"/>
      <c r="G99" s="37"/>
      <c r="H99" s="37"/>
      <c r="I99" s="37"/>
      <c r="J99" s="37"/>
      <c r="K99" s="37"/>
      <c r="L99" s="59"/>
      <c r="S99" s="37"/>
      <c r="T99" s="37"/>
      <c r="U99" s="37"/>
      <c r="V99" s="37"/>
      <c r="W99" s="37"/>
      <c r="X99" s="37"/>
      <c r="Y99" s="37"/>
      <c r="Z99" s="37"/>
      <c r="AA99" s="37"/>
      <c r="AB99" s="37"/>
      <c r="AC99" s="37"/>
      <c r="AD99" s="37"/>
      <c r="AE99" s="37"/>
    </row>
    <row r="100" s="2" customFormat="1" ht="22.8" customHeight="1">
      <c r="A100" s="37"/>
      <c r="B100" s="38"/>
      <c r="C100" s="157" t="s">
        <v>233</v>
      </c>
      <c r="D100" s="37"/>
      <c r="E100" s="37"/>
      <c r="F100" s="37"/>
      <c r="G100" s="37"/>
      <c r="H100" s="37"/>
      <c r="I100" s="37"/>
      <c r="J100" s="100">
        <f>J145</f>
        <v>0</v>
      </c>
      <c r="K100" s="37"/>
      <c r="L100" s="59"/>
      <c r="S100" s="37"/>
      <c r="T100" s="37"/>
      <c r="U100" s="37"/>
      <c r="V100" s="37"/>
      <c r="W100" s="37"/>
      <c r="X100" s="37"/>
      <c r="Y100" s="37"/>
      <c r="Z100" s="37"/>
      <c r="AA100" s="37"/>
      <c r="AB100" s="37"/>
      <c r="AC100" s="37"/>
      <c r="AD100" s="37"/>
      <c r="AE100" s="37"/>
      <c r="AU100" s="18" t="s">
        <v>234</v>
      </c>
    </row>
    <row r="101" s="9" customFormat="1" ht="24.96" customHeight="1">
      <c r="A101" s="9"/>
      <c r="B101" s="158"/>
      <c r="C101" s="9"/>
      <c r="D101" s="159" t="s">
        <v>2106</v>
      </c>
      <c r="E101" s="160"/>
      <c r="F101" s="160"/>
      <c r="G101" s="160"/>
      <c r="H101" s="160"/>
      <c r="I101" s="160"/>
      <c r="J101" s="161">
        <f>J146</f>
        <v>0</v>
      </c>
      <c r="K101" s="9"/>
      <c r="L101" s="158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</row>
    <row r="102" s="9" customFormat="1" ht="24.96" customHeight="1">
      <c r="A102" s="9"/>
      <c r="B102" s="158"/>
      <c r="C102" s="9"/>
      <c r="D102" s="159" t="s">
        <v>2107</v>
      </c>
      <c r="E102" s="160"/>
      <c r="F102" s="160"/>
      <c r="G102" s="160"/>
      <c r="H102" s="160"/>
      <c r="I102" s="160"/>
      <c r="J102" s="161">
        <f>J150</f>
        <v>0</v>
      </c>
      <c r="K102" s="9"/>
      <c r="L102" s="158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</row>
    <row r="103" s="9" customFormat="1" ht="24.96" customHeight="1">
      <c r="A103" s="9"/>
      <c r="B103" s="158"/>
      <c r="C103" s="9"/>
      <c r="D103" s="159" t="s">
        <v>2108</v>
      </c>
      <c r="E103" s="160"/>
      <c r="F103" s="160"/>
      <c r="G103" s="160"/>
      <c r="H103" s="160"/>
      <c r="I103" s="160"/>
      <c r="J103" s="161">
        <f>J165</f>
        <v>0</v>
      </c>
      <c r="K103" s="9"/>
      <c r="L103" s="158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</row>
    <row r="104" s="9" customFormat="1" ht="24.96" customHeight="1">
      <c r="A104" s="9"/>
      <c r="B104" s="158"/>
      <c r="C104" s="9"/>
      <c r="D104" s="159" t="s">
        <v>2109</v>
      </c>
      <c r="E104" s="160"/>
      <c r="F104" s="160"/>
      <c r="G104" s="160"/>
      <c r="H104" s="160"/>
      <c r="I104" s="160"/>
      <c r="J104" s="161">
        <f>J170</f>
        <v>0</v>
      </c>
      <c r="K104" s="9"/>
      <c r="L104" s="158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</row>
    <row r="105" s="10" customFormat="1" ht="19.92" customHeight="1">
      <c r="A105" s="10"/>
      <c r="B105" s="162"/>
      <c r="C105" s="10"/>
      <c r="D105" s="163" t="s">
        <v>2110</v>
      </c>
      <c r="E105" s="164"/>
      <c r="F105" s="164"/>
      <c r="G105" s="164"/>
      <c r="H105" s="164"/>
      <c r="I105" s="164"/>
      <c r="J105" s="165">
        <f>J174</f>
        <v>0</v>
      </c>
      <c r="K105" s="10"/>
      <c r="L105" s="162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</row>
    <row r="106" s="9" customFormat="1" ht="24.96" customHeight="1">
      <c r="A106" s="9"/>
      <c r="B106" s="158"/>
      <c r="C106" s="9"/>
      <c r="D106" s="159" t="s">
        <v>2111</v>
      </c>
      <c r="E106" s="160"/>
      <c r="F106" s="160"/>
      <c r="G106" s="160"/>
      <c r="H106" s="160"/>
      <c r="I106" s="160"/>
      <c r="J106" s="161">
        <f>J181</f>
        <v>0</v>
      </c>
      <c r="K106" s="9"/>
      <c r="L106" s="158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</row>
    <row r="107" s="9" customFormat="1" ht="24.96" customHeight="1">
      <c r="A107" s="9"/>
      <c r="B107" s="158"/>
      <c r="C107" s="9"/>
      <c r="D107" s="159" t="s">
        <v>2112</v>
      </c>
      <c r="E107" s="160"/>
      <c r="F107" s="160"/>
      <c r="G107" s="160"/>
      <c r="H107" s="160"/>
      <c r="I107" s="160"/>
      <c r="J107" s="161">
        <f>J210</f>
        <v>0</v>
      </c>
      <c r="K107" s="9"/>
      <c r="L107" s="158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</row>
    <row r="108" s="9" customFormat="1" ht="24.96" customHeight="1">
      <c r="A108" s="9"/>
      <c r="B108" s="158"/>
      <c r="C108" s="9"/>
      <c r="D108" s="159" t="s">
        <v>2113</v>
      </c>
      <c r="E108" s="160"/>
      <c r="F108" s="160"/>
      <c r="G108" s="160"/>
      <c r="H108" s="160"/>
      <c r="I108" s="160"/>
      <c r="J108" s="161">
        <f>J222</f>
        <v>0</v>
      </c>
      <c r="K108" s="9"/>
      <c r="L108" s="158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</row>
    <row r="109" s="9" customFormat="1" ht="24.96" customHeight="1">
      <c r="A109" s="9"/>
      <c r="B109" s="158"/>
      <c r="C109" s="9"/>
      <c r="D109" s="159" t="s">
        <v>2114</v>
      </c>
      <c r="E109" s="160"/>
      <c r="F109" s="160"/>
      <c r="G109" s="160"/>
      <c r="H109" s="160"/>
      <c r="I109" s="160"/>
      <c r="J109" s="161">
        <f>J236</f>
        <v>0</v>
      </c>
      <c r="K109" s="9"/>
      <c r="L109" s="158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</row>
    <row r="110" s="10" customFormat="1" ht="19.92" customHeight="1">
      <c r="A110" s="10"/>
      <c r="B110" s="162"/>
      <c r="C110" s="10"/>
      <c r="D110" s="163" t="s">
        <v>2115</v>
      </c>
      <c r="E110" s="164"/>
      <c r="F110" s="164"/>
      <c r="G110" s="164"/>
      <c r="H110" s="164"/>
      <c r="I110" s="164"/>
      <c r="J110" s="165">
        <f>J248</f>
        <v>0</v>
      </c>
      <c r="K110" s="10"/>
      <c r="L110" s="162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</row>
    <row r="111" s="9" customFormat="1" ht="24.96" customHeight="1">
      <c r="A111" s="9"/>
      <c r="B111" s="158"/>
      <c r="C111" s="9"/>
      <c r="D111" s="159" t="s">
        <v>2116</v>
      </c>
      <c r="E111" s="160"/>
      <c r="F111" s="160"/>
      <c r="G111" s="160"/>
      <c r="H111" s="160"/>
      <c r="I111" s="160"/>
      <c r="J111" s="161">
        <f>J253</f>
        <v>0</v>
      </c>
      <c r="K111" s="9"/>
      <c r="L111" s="158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</row>
    <row r="112" s="2" customFormat="1" ht="21.84" customHeight="1">
      <c r="A112" s="37"/>
      <c r="B112" s="38"/>
      <c r="C112" s="37"/>
      <c r="D112" s="37"/>
      <c r="E112" s="37"/>
      <c r="F112" s="37"/>
      <c r="G112" s="37"/>
      <c r="H112" s="37"/>
      <c r="I112" s="37"/>
      <c r="J112" s="37"/>
      <c r="K112" s="37"/>
      <c r="L112" s="59"/>
      <c r="S112" s="37"/>
      <c r="T112" s="37"/>
      <c r="U112" s="37"/>
      <c r="V112" s="37"/>
      <c r="W112" s="37"/>
      <c r="X112" s="37"/>
      <c r="Y112" s="37"/>
      <c r="Z112" s="37"/>
      <c r="AA112" s="37"/>
      <c r="AB112" s="37"/>
      <c r="AC112" s="37"/>
      <c r="AD112" s="37"/>
      <c r="AE112" s="37"/>
    </row>
    <row r="113" s="2" customFormat="1" ht="6.96" customHeight="1">
      <c r="A113" s="37"/>
      <c r="B113" s="38"/>
      <c r="C113" s="37"/>
      <c r="D113" s="37"/>
      <c r="E113" s="37"/>
      <c r="F113" s="37"/>
      <c r="G113" s="37"/>
      <c r="H113" s="37"/>
      <c r="I113" s="37"/>
      <c r="J113" s="37"/>
      <c r="K113" s="37"/>
      <c r="L113" s="59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37"/>
    </row>
    <row r="114" s="2" customFormat="1" ht="29.28" customHeight="1">
      <c r="A114" s="37"/>
      <c r="B114" s="38"/>
      <c r="C114" s="157" t="s">
        <v>259</v>
      </c>
      <c r="D114" s="37"/>
      <c r="E114" s="37"/>
      <c r="F114" s="37"/>
      <c r="G114" s="37"/>
      <c r="H114" s="37"/>
      <c r="I114" s="37"/>
      <c r="J114" s="166">
        <f>ROUND(J115 + J116 + J117 + J118 + J119 + J120,2)</f>
        <v>0</v>
      </c>
      <c r="K114" s="37"/>
      <c r="L114" s="59"/>
      <c r="N114" s="167" t="s">
        <v>39</v>
      </c>
      <c r="S114" s="37"/>
      <c r="T114" s="37"/>
      <c r="U114" s="37"/>
      <c r="V114" s="37"/>
      <c r="W114" s="37"/>
      <c r="X114" s="37"/>
      <c r="Y114" s="37"/>
      <c r="Z114" s="37"/>
      <c r="AA114" s="37"/>
      <c r="AB114" s="37"/>
      <c r="AC114" s="37"/>
      <c r="AD114" s="37"/>
      <c r="AE114" s="37"/>
    </row>
    <row r="115" s="2" customFormat="1" ht="18" customHeight="1">
      <c r="A115" s="37"/>
      <c r="B115" s="168"/>
      <c r="C115" s="169"/>
      <c r="D115" s="170" t="s">
        <v>260</v>
      </c>
      <c r="E115" s="171"/>
      <c r="F115" s="171"/>
      <c r="G115" s="169"/>
      <c r="H115" s="169"/>
      <c r="I115" s="169"/>
      <c r="J115" s="172">
        <v>0</v>
      </c>
      <c r="K115" s="169"/>
      <c r="L115" s="173"/>
      <c r="M115" s="174"/>
      <c r="N115" s="175" t="s">
        <v>41</v>
      </c>
      <c r="O115" s="174"/>
      <c r="P115" s="174"/>
      <c r="Q115" s="174"/>
      <c r="R115" s="174"/>
      <c r="S115" s="169"/>
      <c r="T115" s="169"/>
      <c r="U115" s="169"/>
      <c r="V115" s="169"/>
      <c r="W115" s="169"/>
      <c r="X115" s="169"/>
      <c r="Y115" s="169"/>
      <c r="Z115" s="169"/>
      <c r="AA115" s="169"/>
      <c r="AB115" s="169"/>
      <c r="AC115" s="169"/>
      <c r="AD115" s="169"/>
      <c r="AE115" s="169"/>
      <c r="AF115" s="174"/>
      <c r="AG115" s="174"/>
      <c r="AH115" s="174"/>
      <c r="AI115" s="174"/>
      <c r="AJ115" s="174"/>
      <c r="AK115" s="174"/>
      <c r="AL115" s="174"/>
      <c r="AM115" s="174"/>
      <c r="AN115" s="174"/>
      <c r="AO115" s="174"/>
      <c r="AP115" s="174"/>
      <c r="AQ115" s="174"/>
      <c r="AR115" s="174"/>
      <c r="AS115" s="174"/>
      <c r="AT115" s="174"/>
      <c r="AU115" s="174"/>
      <c r="AV115" s="174"/>
      <c r="AW115" s="174"/>
      <c r="AX115" s="174"/>
      <c r="AY115" s="176" t="s">
        <v>261</v>
      </c>
      <c r="AZ115" s="174"/>
      <c r="BA115" s="174"/>
      <c r="BB115" s="174"/>
      <c r="BC115" s="174"/>
      <c r="BD115" s="174"/>
      <c r="BE115" s="177">
        <f>IF(N115="základná",J115,0)</f>
        <v>0</v>
      </c>
      <c r="BF115" s="177">
        <f>IF(N115="znížená",J115,0)</f>
        <v>0</v>
      </c>
      <c r="BG115" s="177">
        <f>IF(N115="zákl. prenesená",J115,0)</f>
        <v>0</v>
      </c>
      <c r="BH115" s="177">
        <f>IF(N115="zníž. prenesená",J115,0)</f>
        <v>0</v>
      </c>
      <c r="BI115" s="177">
        <f>IF(N115="nulová",J115,0)</f>
        <v>0</v>
      </c>
      <c r="BJ115" s="176" t="s">
        <v>87</v>
      </c>
      <c r="BK115" s="174"/>
      <c r="BL115" s="174"/>
      <c r="BM115" s="174"/>
    </row>
    <row r="116" s="2" customFormat="1" ht="18" customHeight="1">
      <c r="A116" s="37"/>
      <c r="B116" s="168"/>
      <c r="C116" s="169"/>
      <c r="D116" s="170" t="s">
        <v>262</v>
      </c>
      <c r="E116" s="171"/>
      <c r="F116" s="171"/>
      <c r="G116" s="169"/>
      <c r="H116" s="169"/>
      <c r="I116" s="169"/>
      <c r="J116" s="172">
        <v>0</v>
      </c>
      <c r="K116" s="169"/>
      <c r="L116" s="173"/>
      <c r="M116" s="174"/>
      <c r="N116" s="175" t="s">
        <v>41</v>
      </c>
      <c r="O116" s="174"/>
      <c r="P116" s="174"/>
      <c r="Q116" s="174"/>
      <c r="R116" s="174"/>
      <c r="S116" s="169"/>
      <c r="T116" s="169"/>
      <c r="U116" s="169"/>
      <c r="V116" s="169"/>
      <c r="W116" s="169"/>
      <c r="X116" s="169"/>
      <c r="Y116" s="169"/>
      <c r="Z116" s="169"/>
      <c r="AA116" s="169"/>
      <c r="AB116" s="169"/>
      <c r="AC116" s="169"/>
      <c r="AD116" s="169"/>
      <c r="AE116" s="169"/>
      <c r="AF116" s="174"/>
      <c r="AG116" s="174"/>
      <c r="AH116" s="174"/>
      <c r="AI116" s="174"/>
      <c r="AJ116" s="174"/>
      <c r="AK116" s="174"/>
      <c r="AL116" s="174"/>
      <c r="AM116" s="174"/>
      <c r="AN116" s="174"/>
      <c r="AO116" s="174"/>
      <c r="AP116" s="174"/>
      <c r="AQ116" s="174"/>
      <c r="AR116" s="174"/>
      <c r="AS116" s="174"/>
      <c r="AT116" s="174"/>
      <c r="AU116" s="174"/>
      <c r="AV116" s="174"/>
      <c r="AW116" s="174"/>
      <c r="AX116" s="174"/>
      <c r="AY116" s="176" t="s">
        <v>261</v>
      </c>
      <c r="AZ116" s="174"/>
      <c r="BA116" s="174"/>
      <c r="BB116" s="174"/>
      <c r="BC116" s="174"/>
      <c r="BD116" s="174"/>
      <c r="BE116" s="177">
        <f>IF(N116="základná",J116,0)</f>
        <v>0</v>
      </c>
      <c r="BF116" s="177">
        <f>IF(N116="znížená",J116,0)</f>
        <v>0</v>
      </c>
      <c r="BG116" s="177">
        <f>IF(N116="zákl. prenesená",J116,0)</f>
        <v>0</v>
      </c>
      <c r="BH116" s="177">
        <f>IF(N116="zníž. prenesená",J116,0)</f>
        <v>0</v>
      </c>
      <c r="BI116" s="177">
        <f>IF(N116="nulová",J116,0)</f>
        <v>0</v>
      </c>
      <c r="BJ116" s="176" t="s">
        <v>87</v>
      </c>
      <c r="BK116" s="174"/>
      <c r="BL116" s="174"/>
      <c r="BM116" s="174"/>
    </row>
    <row r="117" s="2" customFormat="1" ht="18" customHeight="1">
      <c r="A117" s="37"/>
      <c r="B117" s="168"/>
      <c r="C117" s="169"/>
      <c r="D117" s="170" t="s">
        <v>263</v>
      </c>
      <c r="E117" s="171"/>
      <c r="F117" s="171"/>
      <c r="G117" s="169"/>
      <c r="H117" s="169"/>
      <c r="I117" s="169"/>
      <c r="J117" s="172">
        <v>0</v>
      </c>
      <c r="K117" s="169"/>
      <c r="L117" s="173"/>
      <c r="M117" s="174"/>
      <c r="N117" s="175" t="s">
        <v>41</v>
      </c>
      <c r="O117" s="174"/>
      <c r="P117" s="174"/>
      <c r="Q117" s="174"/>
      <c r="R117" s="174"/>
      <c r="S117" s="169"/>
      <c r="T117" s="169"/>
      <c r="U117" s="169"/>
      <c r="V117" s="169"/>
      <c r="W117" s="169"/>
      <c r="X117" s="169"/>
      <c r="Y117" s="169"/>
      <c r="Z117" s="169"/>
      <c r="AA117" s="169"/>
      <c r="AB117" s="169"/>
      <c r="AC117" s="169"/>
      <c r="AD117" s="169"/>
      <c r="AE117" s="169"/>
      <c r="AF117" s="174"/>
      <c r="AG117" s="174"/>
      <c r="AH117" s="174"/>
      <c r="AI117" s="174"/>
      <c r="AJ117" s="174"/>
      <c r="AK117" s="174"/>
      <c r="AL117" s="174"/>
      <c r="AM117" s="174"/>
      <c r="AN117" s="174"/>
      <c r="AO117" s="174"/>
      <c r="AP117" s="174"/>
      <c r="AQ117" s="174"/>
      <c r="AR117" s="174"/>
      <c r="AS117" s="174"/>
      <c r="AT117" s="174"/>
      <c r="AU117" s="174"/>
      <c r="AV117" s="174"/>
      <c r="AW117" s="174"/>
      <c r="AX117" s="174"/>
      <c r="AY117" s="176" t="s">
        <v>261</v>
      </c>
      <c r="AZ117" s="174"/>
      <c r="BA117" s="174"/>
      <c r="BB117" s="174"/>
      <c r="BC117" s="174"/>
      <c r="BD117" s="174"/>
      <c r="BE117" s="177">
        <f>IF(N117="základná",J117,0)</f>
        <v>0</v>
      </c>
      <c r="BF117" s="177">
        <f>IF(N117="znížená",J117,0)</f>
        <v>0</v>
      </c>
      <c r="BG117" s="177">
        <f>IF(N117="zákl. prenesená",J117,0)</f>
        <v>0</v>
      </c>
      <c r="BH117" s="177">
        <f>IF(N117="zníž. prenesená",J117,0)</f>
        <v>0</v>
      </c>
      <c r="BI117" s="177">
        <f>IF(N117="nulová",J117,0)</f>
        <v>0</v>
      </c>
      <c r="BJ117" s="176" t="s">
        <v>87</v>
      </c>
      <c r="BK117" s="174"/>
      <c r="BL117" s="174"/>
      <c r="BM117" s="174"/>
    </row>
    <row r="118" s="2" customFormat="1" ht="18" customHeight="1">
      <c r="A118" s="37"/>
      <c r="B118" s="168"/>
      <c r="C118" s="169"/>
      <c r="D118" s="170" t="s">
        <v>264</v>
      </c>
      <c r="E118" s="171"/>
      <c r="F118" s="171"/>
      <c r="G118" s="169"/>
      <c r="H118" s="169"/>
      <c r="I118" s="169"/>
      <c r="J118" s="172">
        <v>0</v>
      </c>
      <c r="K118" s="169"/>
      <c r="L118" s="173"/>
      <c r="M118" s="174"/>
      <c r="N118" s="175" t="s">
        <v>41</v>
      </c>
      <c r="O118" s="174"/>
      <c r="P118" s="174"/>
      <c r="Q118" s="174"/>
      <c r="R118" s="174"/>
      <c r="S118" s="169"/>
      <c r="T118" s="169"/>
      <c r="U118" s="169"/>
      <c r="V118" s="169"/>
      <c r="W118" s="169"/>
      <c r="X118" s="169"/>
      <c r="Y118" s="169"/>
      <c r="Z118" s="169"/>
      <c r="AA118" s="169"/>
      <c r="AB118" s="169"/>
      <c r="AC118" s="169"/>
      <c r="AD118" s="169"/>
      <c r="AE118" s="169"/>
      <c r="AF118" s="174"/>
      <c r="AG118" s="174"/>
      <c r="AH118" s="174"/>
      <c r="AI118" s="174"/>
      <c r="AJ118" s="174"/>
      <c r="AK118" s="174"/>
      <c r="AL118" s="174"/>
      <c r="AM118" s="174"/>
      <c r="AN118" s="174"/>
      <c r="AO118" s="174"/>
      <c r="AP118" s="174"/>
      <c r="AQ118" s="174"/>
      <c r="AR118" s="174"/>
      <c r="AS118" s="174"/>
      <c r="AT118" s="174"/>
      <c r="AU118" s="174"/>
      <c r="AV118" s="174"/>
      <c r="AW118" s="174"/>
      <c r="AX118" s="174"/>
      <c r="AY118" s="176" t="s">
        <v>261</v>
      </c>
      <c r="AZ118" s="174"/>
      <c r="BA118" s="174"/>
      <c r="BB118" s="174"/>
      <c r="BC118" s="174"/>
      <c r="BD118" s="174"/>
      <c r="BE118" s="177">
        <f>IF(N118="základná",J118,0)</f>
        <v>0</v>
      </c>
      <c r="BF118" s="177">
        <f>IF(N118="znížená",J118,0)</f>
        <v>0</v>
      </c>
      <c r="BG118" s="177">
        <f>IF(N118="zákl. prenesená",J118,0)</f>
        <v>0</v>
      </c>
      <c r="BH118" s="177">
        <f>IF(N118="zníž. prenesená",J118,0)</f>
        <v>0</v>
      </c>
      <c r="BI118" s="177">
        <f>IF(N118="nulová",J118,0)</f>
        <v>0</v>
      </c>
      <c r="BJ118" s="176" t="s">
        <v>87</v>
      </c>
      <c r="BK118" s="174"/>
      <c r="BL118" s="174"/>
      <c r="BM118" s="174"/>
    </row>
    <row r="119" s="2" customFormat="1" ht="18" customHeight="1">
      <c r="A119" s="37"/>
      <c r="B119" s="168"/>
      <c r="C119" s="169"/>
      <c r="D119" s="170" t="s">
        <v>265</v>
      </c>
      <c r="E119" s="171"/>
      <c r="F119" s="171"/>
      <c r="G119" s="169"/>
      <c r="H119" s="169"/>
      <c r="I119" s="169"/>
      <c r="J119" s="172">
        <v>0</v>
      </c>
      <c r="K119" s="169"/>
      <c r="L119" s="173"/>
      <c r="M119" s="174"/>
      <c r="N119" s="175" t="s">
        <v>41</v>
      </c>
      <c r="O119" s="174"/>
      <c r="P119" s="174"/>
      <c r="Q119" s="174"/>
      <c r="R119" s="174"/>
      <c r="S119" s="169"/>
      <c r="T119" s="169"/>
      <c r="U119" s="169"/>
      <c r="V119" s="169"/>
      <c r="W119" s="169"/>
      <c r="X119" s="169"/>
      <c r="Y119" s="169"/>
      <c r="Z119" s="169"/>
      <c r="AA119" s="169"/>
      <c r="AB119" s="169"/>
      <c r="AC119" s="169"/>
      <c r="AD119" s="169"/>
      <c r="AE119" s="169"/>
      <c r="AF119" s="174"/>
      <c r="AG119" s="174"/>
      <c r="AH119" s="174"/>
      <c r="AI119" s="174"/>
      <c r="AJ119" s="174"/>
      <c r="AK119" s="174"/>
      <c r="AL119" s="174"/>
      <c r="AM119" s="174"/>
      <c r="AN119" s="174"/>
      <c r="AO119" s="174"/>
      <c r="AP119" s="174"/>
      <c r="AQ119" s="174"/>
      <c r="AR119" s="174"/>
      <c r="AS119" s="174"/>
      <c r="AT119" s="174"/>
      <c r="AU119" s="174"/>
      <c r="AV119" s="174"/>
      <c r="AW119" s="174"/>
      <c r="AX119" s="174"/>
      <c r="AY119" s="176" t="s">
        <v>261</v>
      </c>
      <c r="AZ119" s="174"/>
      <c r="BA119" s="174"/>
      <c r="BB119" s="174"/>
      <c r="BC119" s="174"/>
      <c r="BD119" s="174"/>
      <c r="BE119" s="177">
        <f>IF(N119="základná",J119,0)</f>
        <v>0</v>
      </c>
      <c r="BF119" s="177">
        <f>IF(N119="znížená",J119,0)</f>
        <v>0</v>
      </c>
      <c r="BG119" s="177">
        <f>IF(N119="zákl. prenesená",J119,0)</f>
        <v>0</v>
      </c>
      <c r="BH119" s="177">
        <f>IF(N119="zníž. prenesená",J119,0)</f>
        <v>0</v>
      </c>
      <c r="BI119" s="177">
        <f>IF(N119="nulová",J119,0)</f>
        <v>0</v>
      </c>
      <c r="BJ119" s="176" t="s">
        <v>87</v>
      </c>
      <c r="BK119" s="174"/>
      <c r="BL119" s="174"/>
      <c r="BM119" s="174"/>
    </row>
    <row r="120" s="2" customFormat="1" ht="18" customHeight="1">
      <c r="A120" s="37"/>
      <c r="B120" s="168"/>
      <c r="C120" s="169"/>
      <c r="D120" s="171" t="s">
        <v>266</v>
      </c>
      <c r="E120" s="169"/>
      <c r="F120" s="169"/>
      <c r="G120" s="169"/>
      <c r="H120" s="169"/>
      <c r="I120" s="169"/>
      <c r="J120" s="172">
        <f>ROUND(J34*T120,2)</f>
        <v>0</v>
      </c>
      <c r="K120" s="169"/>
      <c r="L120" s="173"/>
      <c r="M120" s="174"/>
      <c r="N120" s="175" t="s">
        <v>41</v>
      </c>
      <c r="O120" s="174"/>
      <c r="P120" s="174"/>
      <c r="Q120" s="174"/>
      <c r="R120" s="174"/>
      <c r="S120" s="169"/>
      <c r="T120" s="169"/>
      <c r="U120" s="169"/>
      <c r="V120" s="169"/>
      <c r="W120" s="169"/>
      <c r="X120" s="169"/>
      <c r="Y120" s="169"/>
      <c r="Z120" s="169"/>
      <c r="AA120" s="169"/>
      <c r="AB120" s="169"/>
      <c r="AC120" s="169"/>
      <c r="AD120" s="169"/>
      <c r="AE120" s="169"/>
      <c r="AF120" s="174"/>
      <c r="AG120" s="174"/>
      <c r="AH120" s="174"/>
      <c r="AI120" s="174"/>
      <c r="AJ120" s="174"/>
      <c r="AK120" s="174"/>
      <c r="AL120" s="174"/>
      <c r="AM120" s="174"/>
      <c r="AN120" s="174"/>
      <c r="AO120" s="174"/>
      <c r="AP120" s="174"/>
      <c r="AQ120" s="174"/>
      <c r="AR120" s="174"/>
      <c r="AS120" s="174"/>
      <c r="AT120" s="174"/>
      <c r="AU120" s="174"/>
      <c r="AV120" s="174"/>
      <c r="AW120" s="174"/>
      <c r="AX120" s="174"/>
      <c r="AY120" s="176" t="s">
        <v>267</v>
      </c>
      <c r="AZ120" s="174"/>
      <c r="BA120" s="174"/>
      <c r="BB120" s="174"/>
      <c r="BC120" s="174"/>
      <c r="BD120" s="174"/>
      <c r="BE120" s="177">
        <f>IF(N120="základná",J120,0)</f>
        <v>0</v>
      </c>
      <c r="BF120" s="177">
        <f>IF(N120="znížená",J120,0)</f>
        <v>0</v>
      </c>
      <c r="BG120" s="177">
        <f>IF(N120="zákl. prenesená",J120,0)</f>
        <v>0</v>
      </c>
      <c r="BH120" s="177">
        <f>IF(N120="zníž. prenesená",J120,0)</f>
        <v>0</v>
      </c>
      <c r="BI120" s="177">
        <f>IF(N120="nulová",J120,0)</f>
        <v>0</v>
      </c>
      <c r="BJ120" s="176" t="s">
        <v>87</v>
      </c>
      <c r="BK120" s="174"/>
      <c r="BL120" s="174"/>
      <c r="BM120" s="174"/>
    </row>
    <row r="121" s="2" customFormat="1">
      <c r="A121" s="37"/>
      <c r="B121" s="38"/>
      <c r="C121" s="37"/>
      <c r="D121" s="37"/>
      <c r="E121" s="37"/>
      <c r="F121" s="37"/>
      <c r="G121" s="37"/>
      <c r="H121" s="37"/>
      <c r="I121" s="37"/>
      <c r="J121" s="37"/>
      <c r="K121" s="37"/>
      <c r="L121" s="59"/>
      <c r="S121" s="37"/>
      <c r="T121" s="37"/>
      <c r="U121" s="37"/>
      <c r="V121" s="37"/>
      <c r="W121" s="37"/>
      <c r="X121" s="37"/>
      <c r="Y121" s="37"/>
      <c r="Z121" s="37"/>
      <c r="AA121" s="37"/>
      <c r="AB121" s="37"/>
      <c r="AC121" s="37"/>
      <c r="AD121" s="37"/>
      <c r="AE121" s="37"/>
    </row>
    <row r="122" s="2" customFormat="1" ht="29.28" customHeight="1">
      <c r="A122" s="37"/>
      <c r="B122" s="38"/>
      <c r="C122" s="178" t="s">
        <v>268</v>
      </c>
      <c r="D122" s="147"/>
      <c r="E122" s="147"/>
      <c r="F122" s="147"/>
      <c r="G122" s="147"/>
      <c r="H122" s="147"/>
      <c r="I122" s="147"/>
      <c r="J122" s="179">
        <f>ROUND(J100+J114,2)</f>
        <v>0</v>
      </c>
      <c r="K122" s="147"/>
      <c r="L122" s="59"/>
      <c r="S122" s="37"/>
      <c r="T122" s="37"/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  <c r="AE122" s="37"/>
    </row>
    <row r="123" s="2" customFormat="1" ht="6.96" customHeight="1">
      <c r="A123" s="37"/>
      <c r="B123" s="64"/>
      <c r="C123" s="65"/>
      <c r="D123" s="65"/>
      <c r="E123" s="65"/>
      <c r="F123" s="65"/>
      <c r="G123" s="65"/>
      <c r="H123" s="65"/>
      <c r="I123" s="65"/>
      <c r="J123" s="65"/>
      <c r="K123" s="65"/>
      <c r="L123" s="59"/>
      <c r="S123" s="37"/>
      <c r="T123" s="37"/>
      <c r="U123" s="37"/>
      <c r="V123" s="37"/>
      <c r="W123" s="37"/>
      <c r="X123" s="37"/>
      <c r="Y123" s="37"/>
      <c r="Z123" s="37"/>
      <c r="AA123" s="37"/>
      <c r="AB123" s="37"/>
      <c r="AC123" s="37"/>
      <c r="AD123" s="37"/>
      <c r="AE123" s="37"/>
    </row>
    <row r="127" s="2" customFormat="1" ht="6.96" customHeight="1">
      <c r="A127" s="37"/>
      <c r="B127" s="66"/>
      <c r="C127" s="67"/>
      <c r="D127" s="67"/>
      <c r="E127" s="67"/>
      <c r="F127" s="67"/>
      <c r="G127" s="67"/>
      <c r="H127" s="67"/>
      <c r="I127" s="67"/>
      <c r="J127" s="67"/>
      <c r="K127" s="67"/>
      <c r="L127" s="59"/>
      <c r="S127" s="37"/>
      <c r="T127" s="37"/>
      <c r="U127" s="37"/>
      <c r="V127" s="37"/>
      <c r="W127" s="37"/>
      <c r="X127" s="37"/>
      <c r="Y127" s="37"/>
      <c r="Z127" s="37"/>
      <c r="AA127" s="37"/>
      <c r="AB127" s="37"/>
      <c r="AC127" s="37"/>
      <c r="AD127" s="37"/>
      <c r="AE127" s="37"/>
    </row>
    <row r="128" s="2" customFormat="1" ht="24.96" customHeight="1">
      <c r="A128" s="37"/>
      <c r="B128" s="38"/>
      <c r="C128" s="22" t="s">
        <v>269</v>
      </c>
      <c r="D128" s="37"/>
      <c r="E128" s="37"/>
      <c r="F128" s="37"/>
      <c r="G128" s="37"/>
      <c r="H128" s="37"/>
      <c r="I128" s="37"/>
      <c r="J128" s="37"/>
      <c r="K128" s="37"/>
      <c r="L128" s="59"/>
      <c r="S128" s="37"/>
      <c r="T128" s="37"/>
      <c r="U128" s="37"/>
      <c r="V128" s="37"/>
      <c r="W128" s="37"/>
      <c r="X128" s="37"/>
      <c r="Y128" s="37"/>
      <c r="Z128" s="37"/>
      <c r="AA128" s="37"/>
      <c r="AB128" s="37"/>
      <c r="AC128" s="37"/>
      <c r="AD128" s="37"/>
      <c r="AE128" s="37"/>
    </row>
    <row r="129" s="2" customFormat="1" ht="6.96" customHeight="1">
      <c r="A129" s="37"/>
      <c r="B129" s="38"/>
      <c r="C129" s="37"/>
      <c r="D129" s="37"/>
      <c r="E129" s="37"/>
      <c r="F129" s="37"/>
      <c r="G129" s="37"/>
      <c r="H129" s="37"/>
      <c r="I129" s="37"/>
      <c r="J129" s="37"/>
      <c r="K129" s="37"/>
      <c r="L129" s="59"/>
      <c r="S129" s="37"/>
      <c r="T129" s="37"/>
      <c r="U129" s="37"/>
      <c r="V129" s="37"/>
      <c r="W129" s="37"/>
      <c r="X129" s="37"/>
      <c r="Y129" s="37"/>
      <c r="Z129" s="37"/>
      <c r="AA129" s="37"/>
      <c r="AB129" s="37"/>
      <c r="AC129" s="37"/>
      <c r="AD129" s="37"/>
      <c r="AE129" s="37"/>
    </row>
    <row r="130" s="2" customFormat="1" ht="12" customHeight="1">
      <c r="A130" s="37"/>
      <c r="B130" s="38"/>
      <c r="C130" s="31" t="s">
        <v>15</v>
      </c>
      <c r="D130" s="37"/>
      <c r="E130" s="37"/>
      <c r="F130" s="37"/>
      <c r="G130" s="37"/>
      <c r="H130" s="37"/>
      <c r="I130" s="37"/>
      <c r="J130" s="37"/>
      <c r="K130" s="37"/>
      <c r="L130" s="59"/>
      <c r="S130" s="37"/>
      <c r="T130" s="37"/>
      <c r="U130" s="37"/>
      <c r="V130" s="37"/>
      <c r="W130" s="37"/>
      <c r="X130" s="37"/>
      <c r="Y130" s="37"/>
      <c r="Z130" s="37"/>
      <c r="AA130" s="37"/>
      <c r="AB130" s="37"/>
      <c r="AC130" s="37"/>
      <c r="AD130" s="37"/>
      <c r="AE130" s="37"/>
    </row>
    <row r="131" s="2" customFormat="1" ht="26.25" customHeight="1">
      <c r="A131" s="37"/>
      <c r="B131" s="38"/>
      <c r="C131" s="37"/>
      <c r="D131" s="37"/>
      <c r="E131" s="134" t="str">
        <f>E7</f>
        <v>Komplexná rekonštrukcia a realizácia nadstavby budovy študenského domova4,Tr. SNP53,Banská Bystrica</v>
      </c>
      <c r="F131" s="31"/>
      <c r="G131" s="31"/>
      <c r="H131" s="31"/>
      <c r="I131" s="37"/>
      <c r="J131" s="37"/>
      <c r="K131" s="37"/>
      <c r="L131" s="59"/>
      <c r="S131" s="37"/>
      <c r="T131" s="37"/>
      <c r="U131" s="37"/>
      <c r="V131" s="37"/>
      <c r="W131" s="37"/>
      <c r="X131" s="37"/>
      <c r="Y131" s="37"/>
      <c r="Z131" s="37"/>
      <c r="AA131" s="37"/>
      <c r="AB131" s="37"/>
      <c r="AC131" s="37"/>
      <c r="AD131" s="37"/>
      <c r="AE131" s="37"/>
    </row>
    <row r="132" s="1" customFormat="1" ht="12" customHeight="1">
      <c r="B132" s="21"/>
      <c r="C132" s="31" t="s">
        <v>222</v>
      </c>
      <c r="L132" s="21"/>
    </row>
    <row r="133" s="1" customFormat="1" ht="16.5" customHeight="1">
      <c r="B133" s="21"/>
      <c r="E133" s="134" t="s">
        <v>223</v>
      </c>
      <c r="F133" s="1"/>
      <c r="G133" s="1"/>
      <c r="H133" s="1"/>
      <c r="L133" s="21"/>
    </row>
    <row r="134" s="1" customFormat="1" ht="12" customHeight="1">
      <c r="B134" s="21"/>
      <c r="C134" s="31" t="s">
        <v>224</v>
      </c>
      <c r="L134" s="21"/>
    </row>
    <row r="135" s="2" customFormat="1" ht="16.5" customHeight="1">
      <c r="A135" s="37"/>
      <c r="B135" s="38"/>
      <c r="C135" s="37"/>
      <c r="D135" s="37"/>
      <c r="E135" s="135" t="s">
        <v>225</v>
      </c>
      <c r="F135" s="37"/>
      <c r="G135" s="37"/>
      <c r="H135" s="37"/>
      <c r="I135" s="37"/>
      <c r="J135" s="37"/>
      <c r="K135" s="37"/>
      <c r="L135" s="59"/>
      <c r="S135" s="37"/>
      <c r="T135" s="37"/>
      <c r="U135" s="37"/>
      <c r="V135" s="37"/>
      <c r="W135" s="37"/>
      <c r="X135" s="37"/>
      <c r="Y135" s="37"/>
      <c r="Z135" s="37"/>
      <c r="AA135" s="37"/>
      <c r="AB135" s="37"/>
      <c r="AC135" s="37"/>
      <c r="AD135" s="37"/>
      <c r="AE135" s="37"/>
    </row>
    <row r="136" s="2" customFormat="1" ht="12" customHeight="1">
      <c r="A136" s="37"/>
      <c r="B136" s="38"/>
      <c r="C136" s="31" t="s">
        <v>226</v>
      </c>
      <c r="D136" s="37"/>
      <c r="E136" s="37"/>
      <c r="F136" s="37"/>
      <c r="G136" s="37"/>
      <c r="H136" s="37"/>
      <c r="I136" s="37"/>
      <c r="J136" s="37"/>
      <c r="K136" s="37"/>
      <c r="L136" s="59"/>
      <c r="S136" s="37"/>
      <c r="T136" s="37"/>
      <c r="U136" s="37"/>
      <c r="V136" s="37"/>
      <c r="W136" s="37"/>
      <c r="X136" s="37"/>
      <c r="Y136" s="37"/>
      <c r="Z136" s="37"/>
      <c r="AA136" s="37"/>
      <c r="AB136" s="37"/>
      <c r="AC136" s="37"/>
      <c r="AD136" s="37"/>
      <c r="AE136" s="37"/>
    </row>
    <row r="137" s="2" customFormat="1" ht="16.5" customHeight="1">
      <c r="A137" s="37"/>
      <c r="B137" s="38"/>
      <c r="C137" s="37"/>
      <c r="D137" s="37"/>
      <c r="E137" s="71" t="str">
        <f>E13</f>
        <v>eo-1.etapa - Elektroinštalácia-I.etapa</v>
      </c>
      <c r="F137" s="37"/>
      <c r="G137" s="37"/>
      <c r="H137" s="37"/>
      <c r="I137" s="37"/>
      <c r="J137" s="37"/>
      <c r="K137" s="37"/>
      <c r="L137" s="59"/>
      <c r="S137" s="37"/>
      <c r="T137" s="37"/>
      <c r="U137" s="37"/>
      <c r="V137" s="37"/>
      <c r="W137" s="37"/>
      <c r="X137" s="37"/>
      <c r="Y137" s="37"/>
      <c r="Z137" s="37"/>
      <c r="AA137" s="37"/>
      <c r="AB137" s="37"/>
      <c r="AC137" s="37"/>
      <c r="AD137" s="37"/>
      <c r="AE137" s="37"/>
    </row>
    <row r="138" s="2" customFormat="1" ht="6.96" customHeight="1">
      <c r="A138" s="37"/>
      <c r="B138" s="38"/>
      <c r="C138" s="37"/>
      <c r="D138" s="37"/>
      <c r="E138" s="37"/>
      <c r="F138" s="37"/>
      <c r="G138" s="37"/>
      <c r="H138" s="37"/>
      <c r="I138" s="37"/>
      <c r="J138" s="37"/>
      <c r="K138" s="37"/>
      <c r="L138" s="59"/>
      <c r="S138" s="37"/>
      <c r="T138" s="37"/>
      <c r="U138" s="37"/>
      <c r="V138" s="37"/>
      <c r="W138" s="37"/>
      <c r="X138" s="37"/>
      <c r="Y138" s="37"/>
      <c r="Z138" s="37"/>
      <c r="AA138" s="37"/>
      <c r="AB138" s="37"/>
      <c r="AC138" s="37"/>
      <c r="AD138" s="37"/>
      <c r="AE138" s="37"/>
    </row>
    <row r="139" s="2" customFormat="1" ht="12" customHeight="1">
      <c r="A139" s="37"/>
      <c r="B139" s="38"/>
      <c r="C139" s="31" t="s">
        <v>19</v>
      </c>
      <c r="D139" s="37"/>
      <c r="E139" s="37"/>
      <c r="F139" s="26" t="str">
        <f>F16</f>
        <v>Tr. SNP53,Banská Bystrica,parc.č.1042/1</v>
      </c>
      <c r="G139" s="37"/>
      <c r="H139" s="37"/>
      <c r="I139" s="31" t="s">
        <v>21</v>
      </c>
      <c r="J139" s="73" t="str">
        <f>IF(J16="","",J16)</f>
        <v>10. 9. 2024</v>
      </c>
      <c r="K139" s="37"/>
      <c r="L139" s="59"/>
      <c r="S139" s="37"/>
      <c r="T139" s="37"/>
      <c r="U139" s="37"/>
      <c r="V139" s="37"/>
      <c r="W139" s="37"/>
      <c r="X139" s="37"/>
      <c r="Y139" s="37"/>
      <c r="Z139" s="37"/>
      <c r="AA139" s="37"/>
      <c r="AB139" s="37"/>
      <c r="AC139" s="37"/>
      <c r="AD139" s="37"/>
      <c r="AE139" s="37"/>
    </row>
    <row r="140" s="2" customFormat="1" ht="6.96" customHeight="1">
      <c r="A140" s="37"/>
      <c r="B140" s="38"/>
      <c r="C140" s="37"/>
      <c r="D140" s="37"/>
      <c r="E140" s="37"/>
      <c r="F140" s="37"/>
      <c r="G140" s="37"/>
      <c r="H140" s="37"/>
      <c r="I140" s="37"/>
      <c r="J140" s="37"/>
      <c r="K140" s="37"/>
      <c r="L140" s="59"/>
      <c r="S140" s="37"/>
      <c r="T140" s="37"/>
      <c r="U140" s="37"/>
      <c r="V140" s="37"/>
      <c r="W140" s="37"/>
      <c r="X140" s="37"/>
      <c r="Y140" s="37"/>
      <c r="Z140" s="37"/>
      <c r="AA140" s="37"/>
      <c r="AB140" s="37"/>
      <c r="AC140" s="37"/>
      <c r="AD140" s="37"/>
      <c r="AE140" s="37"/>
    </row>
    <row r="141" s="2" customFormat="1" ht="15.15" customHeight="1">
      <c r="A141" s="37"/>
      <c r="B141" s="38"/>
      <c r="C141" s="31" t="s">
        <v>23</v>
      </c>
      <c r="D141" s="37"/>
      <c r="E141" s="37"/>
      <c r="F141" s="26" t="str">
        <f>E19</f>
        <v>Univerzita Mateja Bela v Banskej Bystrici</v>
      </c>
      <c r="G141" s="37"/>
      <c r="H141" s="37"/>
      <c r="I141" s="31" t="s">
        <v>29</v>
      </c>
      <c r="J141" s="35" t="str">
        <f>E25</f>
        <v>Insvet s.r.o.,Koeice</v>
      </c>
      <c r="K141" s="37"/>
      <c r="L141" s="59"/>
      <c r="S141" s="37"/>
      <c r="T141" s="37"/>
      <c r="U141" s="37"/>
      <c r="V141" s="37"/>
      <c r="W141" s="37"/>
      <c r="X141" s="37"/>
      <c r="Y141" s="37"/>
      <c r="Z141" s="37"/>
      <c r="AA141" s="37"/>
      <c r="AB141" s="37"/>
      <c r="AC141" s="37"/>
      <c r="AD141" s="37"/>
      <c r="AE141" s="37"/>
    </row>
    <row r="142" s="2" customFormat="1" ht="15.15" customHeight="1">
      <c r="A142" s="37"/>
      <c r="B142" s="38"/>
      <c r="C142" s="31" t="s">
        <v>27</v>
      </c>
      <c r="D142" s="37"/>
      <c r="E142" s="37"/>
      <c r="F142" s="26" t="str">
        <f>IF(E22="","",E22)</f>
        <v>Vyplň údaj</v>
      </c>
      <c r="G142" s="37"/>
      <c r="H142" s="37"/>
      <c r="I142" s="31" t="s">
        <v>32</v>
      </c>
      <c r="J142" s="35" t="str">
        <f>E28</f>
        <v xml:space="preserve"> </v>
      </c>
      <c r="K142" s="37"/>
      <c r="L142" s="59"/>
      <c r="S142" s="37"/>
      <c r="T142" s="37"/>
      <c r="U142" s="37"/>
      <c r="V142" s="37"/>
      <c r="W142" s="37"/>
      <c r="X142" s="37"/>
      <c r="Y142" s="37"/>
      <c r="Z142" s="37"/>
      <c r="AA142" s="37"/>
      <c r="AB142" s="37"/>
      <c r="AC142" s="37"/>
      <c r="AD142" s="37"/>
      <c r="AE142" s="37"/>
    </row>
    <row r="143" s="2" customFormat="1" ht="10.32" customHeight="1">
      <c r="A143" s="37"/>
      <c r="B143" s="38"/>
      <c r="C143" s="37"/>
      <c r="D143" s="37"/>
      <c r="E143" s="37"/>
      <c r="F143" s="37"/>
      <c r="G143" s="37"/>
      <c r="H143" s="37"/>
      <c r="I143" s="37"/>
      <c r="J143" s="37"/>
      <c r="K143" s="37"/>
      <c r="L143" s="59"/>
      <c r="S143" s="37"/>
      <c r="T143" s="37"/>
      <c r="U143" s="37"/>
      <c r="V143" s="37"/>
      <c r="W143" s="37"/>
      <c r="X143" s="37"/>
      <c r="Y143" s="37"/>
      <c r="Z143" s="37"/>
      <c r="AA143" s="37"/>
      <c r="AB143" s="37"/>
      <c r="AC143" s="37"/>
      <c r="AD143" s="37"/>
      <c r="AE143" s="37"/>
    </row>
    <row r="144" s="11" customFormat="1" ht="29.28" customHeight="1">
      <c r="A144" s="180"/>
      <c r="B144" s="181"/>
      <c r="C144" s="182" t="s">
        <v>270</v>
      </c>
      <c r="D144" s="183" t="s">
        <v>60</v>
      </c>
      <c r="E144" s="183" t="s">
        <v>56</v>
      </c>
      <c r="F144" s="183" t="s">
        <v>57</v>
      </c>
      <c r="G144" s="183" t="s">
        <v>271</v>
      </c>
      <c r="H144" s="183" t="s">
        <v>272</v>
      </c>
      <c r="I144" s="183" t="s">
        <v>273</v>
      </c>
      <c r="J144" s="184" t="s">
        <v>232</v>
      </c>
      <c r="K144" s="185" t="s">
        <v>274</v>
      </c>
      <c r="L144" s="186"/>
      <c r="M144" s="90" t="s">
        <v>1</v>
      </c>
      <c r="N144" s="91" t="s">
        <v>39</v>
      </c>
      <c r="O144" s="91" t="s">
        <v>275</v>
      </c>
      <c r="P144" s="91" t="s">
        <v>276</v>
      </c>
      <c r="Q144" s="91" t="s">
        <v>277</v>
      </c>
      <c r="R144" s="91" t="s">
        <v>278</v>
      </c>
      <c r="S144" s="91" t="s">
        <v>279</v>
      </c>
      <c r="T144" s="92" t="s">
        <v>280</v>
      </c>
      <c r="U144" s="180"/>
      <c r="V144" s="180"/>
      <c r="W144" s="180"/>
      <c r="X144" s="180"/>
      <c r="Y144" s="180"/>
      <c r="Z144" s="180"/>
      <c r="AA144" s="180"/>
      <c r="AB144" s="180"/>
      <c r="AC144" s="180"/>
      <c r="AD144" s="180"/>
      <c r="AE144" s="180"/>
    </row>
    <row r="145" s="2" customFormat="1" ht="22.8" customHeight="1">
      <c r="A145" s="37"/>
      <c r="B145" s="38"/>
      <c r="C145" s="97" t="s">
        <v>228</v>
      </c>
      <c r="D145" s="37"/>
      <c r="E145" s="37"/>
      <c r="F145" s="37"/>
      <c r="G145" s="37"/>
      <c r="H145" s="37"/>
      <c r="I145" s="37"/>
      <c r="J145" s="187">
        <f>BK145</f>
        <v>0</v>
      </c>
      <c r="K145" s="37"/>
      <c r="L145" s="38"/>
      <c r="M145" s="93"/>
      <c r="N145" s="77"/>
      <c r="O145" s="94"/>
      <c r="P145" s="188">
        <f>P146+P150+P165+P170+P181+P210+P222+P236+P253</f>
        <v>0</v>
      </c>
      <c r="Q145" s="94"/>
      <c r="R145" s="188">
        <f>R146+R150+R165+R170+R181+R210+R222+R236+R253</f>
        <v>0.18300000000000002</v>
      </c>
      <c r="S145" s="94"/>
      <c r="T145" s="189">
        <f>T146+T150+T165+T170+T181+T210+T222+T236+T253</f>
        <v>36.066000000000002</v>
      </c>
      <c r="U145" s="37"/>
      <c r="V145" s="37"/>
      <c r="W145" s="37"/>
      <c r="X145" s="37"/>
      <c r="Y145" s="37"/>
      <c r="Z145" s="37"/>
      <c r="AA145" s="37"/>
      <c r="AB145" s="37"/>
      <c r="AC145" s="37"/>
      <c r="AD145" s="37"/>
      <c r="AE145" s="37"/>
      <c r="AT145" s="18" t="s">
        <v>74</v>
      </c>
      <c r="AU145" s="18" t="s">
        <v>234</v>
      </c>
      <c r="BK145" s="190">
        <f>BK146+BK150+BK165+BK170+BK181+BK210+BK222+BK236+BK253</f>
        <v>0</v>
      </c>
    </row>
    <row r="146" s="12" customFormat="1" ht="25.92" customHeight="1">
      <c r="A146" s="12"/>
      <c r="B146" s="191"/>
      <c r="C146" s="12"/>
      <c r="D146" s="192" t="s">
        <v>74</v>
      </c>
      <c r="E146" s="193" t="s">
        <v>2117</v>
      </c>
      <c r="F146" s="193" t="s">
        <v>2118</v>
      </c>
      <c r="G146" s="12"/>
      <c r="H146" s="12"/>
      <c r="I146" s="194"/>
      <c r="J146" s="195">
        <f>BK146</f>
        <v>0</v>
      </c>
      <c r="K146" s="12"/>
      <c r="L146" s="191"/>
      <c r="M146" s="196"/>
      <c r="N146" s="197"/>
      <c r="O146" s="197"/>
      <c r="P146" s="198">
        <f>SUM(P147:P149)</f>
        <v>0</v>
      </c>
      <c r="Q146" s="197"/>
      <c r="R146" s="198">
        <f>SUM(R147:R149)</f>
        <v>0</v>
      </c>
      <c r="S146" s="197"/>
      <c r="T146" s="199">
        <f>SUM(T147:T149)</f>
        <v>0</v>
      </c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R146" s="192" t="s">
        <v>82</v>
      </c>
      <c r="AT146" s="200" t="s">
        <v>74</v>
      </c>
      <c r="AU146" s="200" t="s">
        <v>75</v>
      </c>
      <c r="AY146" s="192" t="s">
        <v>283</v>
      </c>
      <c r="BK146" s="201">
        <f>SUM(BK147:BK149)</f>
        <v>0</v>
      </c>
    </row>
    <row r="147" s="2" customFormat="1" ht="16.5" customHeight="1">
      <c r="A147" s="37"/>
      <c r="B147" s="168"/>
      <c r="C147" s="204" t="s">
        <v>1053</v>
      </c>
      <c r="D147" s="204" t="s">
        <v>285</v>
      </c>
      <c r="E147" s="205" t="s">
        <v>2119</v>
      </c>
      <c r="F147" s="206" t="s">
        <v>2120</v>
      </c>
      <c r="G147" s="207" t="s">
        <v>2121</v>
      </c>
      <c r="H147" s="208">
        <v>100</v>
      </c>
      <c r="I147" s="209"/>
      <c r="J147" s="210">
        <f>ROUND(I147*H147,2)</f>
        <v>0</v>
      </c>
      <c r="K147" s="211"/>
      <c r="L147" s="38"/>
      <c r="M147" s="212" t="s">
        <v>1</v>
      </c>
      <c r="N147" s="213" t="s">
        <v>41</v>
      </c>
      <c r="O147" s="81"/>
      <c r="P147" s="214">
        <f>O147*H147</f>
        <v>0</v>
      </c>
      <c r="Q147" s="214">
        <v>0</v>
      </c>
      <c r="R147" s="214">
        <f>Q147*H147</f>
        <v>0</v>
      </c>
      <c r="S147" s="214">
        <v>0</v>
      </c>
      <c r="T147" s="215">
        <f>S147*H147</f>
        <v>0</v>
      </c>
      <c r="U147" s="37"/>
      <c r="V147" s="37"/>
      <c r="W147" s="37"/>
      <c r="X147" s="37"/>
      <c r="Y147" s="37"/>
      <c r="Z147" s="37"/>
      <c r="AA147" s="37"/>
      <c r="AB147" s="37"/>
      <c r="AC147" s="37"/>
      <c r="AD147" s="37"/>
      <c r="AE147" s="37"/>
      <c r="AR147" s="216" t="s">
        <v>289</v>
      </c>
      <c r="AT147" s="216" t="s">
        <v>285</v>
      </c>
      <c r="AU147" s="216" t="s">
        <v>82</v>
      </c>
      <c r="AY147" s="18" t="s">
        <v>283</v>
      </c>
      <c r="BE147" s="217">
        <f>IF(N147="základná",J147,0)</f>
        <v>0</v>
      </c>
      <c r="BF147" s="217">
        <f>IF(N147="znížená",J147,0)</f>
        <v>0</v>
      </c>
      <c r="BG147" s="217">
        <f>IF(N147="zákl. prenesená",J147,0)</f>
        <v>0</v>
      </c>
      <c r="BH147" s="217">
        <f>IF(N147="zníž. prenesená",J147,0)</f>
        <v>0</v>
      </c>
      <c r="BI147" s="217">
        <f>IF(N147="nulová",J147,0)</f>
        <v>0</v>
      </c>
      <c r="BJ147" s="18" t="s">
        <v>87</v>
      </c>
      <c r="BK147" s="217">
        <f>ROUND(I147*H147,2)</f>
        <v>0</v>
      </c>
      <c r="BL147" s="18" t="s">
        <v>289</v>
      </c>
      <c r="BM147" s="216" t="s">
        <v>2122</v>
      </c>
    </row>
    <row r="148" s="2" customFormat="1" ht="16.5" customHeight="1">
      <c r="A148" s="37"/>
      <c r="B148" s="168"/>
      <c r="C148" s="204" t="s">
        <v>1058</v>
      </c>
      <c r="D148" s="204" t="s">
        <v>285</v>
      </c>
      <c r="E148" s="205" t="s">
        <v>2123</v>
      </c>
      <c r="F148" s="206" t="s">
        <v>2124</v>
      </c>
      <c r="G148" s="207" t="s">
        <v>2121</v>
      </c>
      <c r="H148" s="208">
        <v>60</v>
      </c>
      <c r="I148" s="209"/>
      <c r="J148" s="210">
        <f>ROUND(I148*H148,2)</f>
        <v>0</v>
      </c>
      <c r="K148" s="211"/>
      <c r="L148" s="38"/>
      <c r="M148" s="212" t="s">
        <v>1</v>
      </c>
      <c r="N148" s="213" t="s">
        <v>41</v>
      </c>
      <c r="O148" s="81"/>
      <c r="P148" s="214">
        <f>O148*H148</f>
        <v>0</v>
      </c>
      <c r="Q148" s="214">
        <v>0</v>
      </c>
      <c r="R148" s="214">
        <f>Q148*H148</f>
        <v>0</v>
      </c>
      <c r="S148" s="214">
        <v>0</v>
      </c>
      <c r="T148" s="215">
        <f>S148*H148</f>
        <v>0</v>
      </c>
      <c r="U148" s="37"/>
      <c r="V148" s="37"/>
      <c r="W148" s="37"/>
      <c r="X148" s="37"/>
      <c r="Y148" s="37"/>
      <c r="Z148" s="37"/>
      <c r="AA148" s="37"/>
      <c r="AB148" s="37"/>
      <c r="AC148" s="37"/>
      <c r="AD148" s="37"/>
      <c r="AE148" s="37"/>
      <c r="AR148" s="216" t="s">
        <v>289</v>
      </c>
      <c r="AT148" s="216" t="s">
        <v>285</v>
      </c>
      <c r="AU148" s="216" t="s">
        <v>82</v>
      </c>
      <c r="AY148" s="18" t="s">
        <v>283</v>
      </c>
      <c r="BE148" s="217">
        <f>IF(N148="základná",J148,0)</f>
        <v>0</v>
      </c>
      <c r="BF148" s="217">
        <f>IF(N148="znížená",J148,0)</f>
        <v>0</v>
      </c>
      <c r="BG148" s="217">
        <f>IF(N148="zákl. prenesená",J148,0)</f>
        <v>0</v>
      </c>
      <c r="BH148" s="217">
        <f>IF(N148="zníž. prenesená",J148,0)</f>
        <v>0</v>
      </c>
      <c r="BI148" s="217">
        <f>IF(N148="nulová",J148,0)</f>
        <v>0</v>
      </c>
      <c r="BJ148" s="18" t="s">
        <v>87</v>
      </c>
      <c r="BK148" s="217">
        <f>ROUND(I148*H148,2)</f>
        <v>0</v>
      </c>
      <c r="BL148" s="18" t="s">
        <v>289</v>
      </c>
      <c r="BM148" s="216" t="s">
        <v>2125</v>
      </c>
    </row>
    <row r="149" s="2" customFormat="1" ht="24.15" customHeight="1">
      <c r="A149" s="37"/>
      <c r="B149" s="168"/>
      <c r="C149" s="204" t="s">
        <v>1064</v>
      </c>
      <c r="D149" s="204" t="s">
        <v>285</v>
      </c>
      <c r="E149" s="205" t="s">
        <v>2126</v>
      </c>
      <c r="F149" s="206" t="s">
        <v>2127</v>
      </c>
      <c r="G149" s="207" t="s">
        <v>2121</v>
      </c>
      <c r="H149" s="208">
        <v>120</v>
      </c>
      <c r="I149" s="209"/>
      <c r="J149" s="210">
        <f>ROUND(I149*H149,2)</f>
        <v>0</v>
      </c>
      <c r="K149" s="211"/>
      <c r="L149" s="38"/>
      <c r="M149" s="212" t="s">
        <v>1</v>
      </c>
      <c r="N149" s="213" t="s">
        <v>41</v>
      </c>
      <c r="O149" s="81"/>
      <c r="P149" s="214">
        <f>O149*H149</f>
        <v>0</v>
      </c>
      <c r="Q149" s="214">
        <v>0</v>
      </c>
      <c r="R149" s="214">
        <f>Q149*H149</f>
        <v>0</v>
      </c>
      <c r="S149" s="214">
        <v>0</v>
      </c>
      <c r="T149" s="215">
        <f>S149*H149</f>
        <v>0</v>
      </c>
      <c r="U149" s="37"/>
      <c r="V149" s="37"/>
      <c r="W149" s="37"/>
      <c r="X149" s="37"/>
      <c r="Y149" s="37"/>
      <c r="Z149" s="37"/>
      <c r="AA149" s="37"/>
      <c r="AB149" s="37"/>
      <c r="AC149" s="37"/>
      <c r="AD149" s="37"/>
      <c r="AE149" s="37"/>
      <c r="AR149" s="216" t="s">
        <v>289</v>
      </c>
      <c r="AT149" s="216" t="s">
        <v>285</v>
      </c>
      <c r="AU149" s="216" t="s">
        <v>82</v>
      </c>
      <c r="AY149" s="18" t="s">
        <v>283</v>
      </c>
      <c r="BE149" s="217">
        <f>IF(N149="základná",J149,0)</f>
        <v>0</v>
      </c>
      <c r="BF149" s="217">
        <f>IF(N149="znížená",J149,0)</f>
        <v>0</v>
      </c>
      <c r="BG149" s="217">
        <f>IF(N149="zákl. prenesená",J149,0)</f>
        <v>0</v>
      </c>
      <c r="BH149" s="217">
        <f>IF(N149="zníž. prenesená",J149,0)</f>
        <v>0</v>
      </c>
      <c r="BI149" s="217">
        <f>IF(N149="nulová",J149,0)</f>
        <v>0</v>
      </c>
      <c r="BJ149" s="18" t="s">
        <v>87</v>
      </c>
      <c r="BK149" s="217">
        <f>ROUND(I149*H149,2)</f>
        <v>0</v>
      </c>
      <c r="BL149" s="18" t="s">
        <v>289</v>
      </c>
      <c r="BM149" s="216" t="s">
        <v>2128</v>
      </c>
    </row>
    <row r="150" s="12" customFormat="1" ht="25.92" customHeight="1">
      <c r="A150" s="12"/>
      <c r="B150" s="191"/>
      <c r="C150" s="12"/>
      <c r="D150" s="192" t="s">
        <v>74</v>
      </c>
      <c r="E150" s="193" t="s">
        <v>2129</v>
      </c>
      <c r="F150" s="193" t="s">
        <v>2130</v>
      </c>
      <c r="G150" s="12"/>
      <c r="H150" s="12"/>
      <c r="I150" s="194"/>
      <c r="J150" s="195">
        <f>BK150</f>
        <v>0</v>
      </c>
      <c r="K150" s="12"/>
      <c r="L150" s="191"/>
      <c r="M150" s="196"/>
      <c r="N150" s="197"/>
      <c r="O150" s="197"/>
      <c r="P150" s="198">
        <f>SUM(P151:P164)</f>
        <v>0</v>
      </c>
      <c r="Q150" s="197"/>
      <c r="R150" s="198">
        <f>SUM(R151:R164)</f>
        <v>0</v>
      </c>
      <c r="S150" s="197"/>
      <c r="T150" s="199">
        <f>SUM(T151:T164)</f>
        <v>0</v>
      </c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R150" s="192" t="s">
        <v>82</v>
      </c>
      <c r="AT150" s="200" t="s">
        <v>74</v>
      </c>
      <c r="AU150" s="200" t="s">
        <v>75</v>
      </c>
      <c r="AY150" s="192" t="s">
        <v>283</v>
      </c>
      <c r="BK150" s="201">
        <f>SUM(BK151:BK164)</f>
        <v>0</v>
      </c>
    </row>
    <row r="151" s="2" customFormat="1" ht="24.15" customHeight="1">
      <c r="A151" s="37"/>
      <c r="B151" s="168"/>
      <c r="C151" s="204" t="s">
        <v>82</v>
      </c>
      <c r="D151" s="204" t="s">
        <v>285</v>
      </c>
      <c r="E151" s="205" t="s">
        <v>2131</v>
      </c>
      <c r="F151" s="206" t="s">
        <v>2132</v>
      </c>
      <c r="G151" s="207" t="s">
        <v>649</v>
      </c>
      <c r="H151" s="208">
        <v>400</v>
      </c>
      <c r="I151" s="209"/>
      <c r="J151" s="210">
        <f>ROUND(I151*H151,2)</f>
        <v>0</v>
      </c>
      <c r="K151" s="211"/>
      <c r="L151" s="38"/>
      <c r="M151" s="212" t="s">
        <v>1</v>
      </c>
      <c r="N151" s="213" t="s">
        <v>41</v>
      </c>
      <c r="O151" s="81"/>
      <c r="P151" s="214">
        <f>O151*H151</f>
        <v>0</v>
      </c>
      <c r="Q151" s="214">
        <v>0</v>
      </c>
      <c r="R151" s="214">
        <f>Q151*H151</f>
        <v>0</v>
      </c>
      <c r="S151" s="214">
        <v>0</v>
      </c>
      <c r="T151" s="215">
        <f>S151*H151</f>
        <v>0</v>
      </c>
      <c r="U151" s="37"/>
      <c r="V151" s="37"/>
      <c r="W151" s="37"/>
      <c r="X151" s="37"/>
      <c r="Y151" s="37"/>
      <c r="Z151" s="37"/>
      <c r="AA151" s="37"/>
      <c r="AB151" s="37"/>
      <c r="AC151" s="37"/>
      <c r="AD151" s="37"/>
      <c r="AE151" s="37"/>
      <c r="AR151" s="216" t="s">
        <v>289</v>
      </c>
      <c r="AT151" s="216" t="s">
        <v>285</v>
      </c>
      <c r="AU151" s="216" t="s">
        <v>82</v>
      </c>
      <c r="AY151" s="18" t="s">
        <v>283</v>
      </c>
      <c r="BE151" s="217">
        <f>IF(N151="základná",J151,0)</f>
        <v>0</v>
      </c>
      <c r="BF151" s="217">
        <f>IF(N151="znížená",J151,0)</f>
        <v>0</v>
      </c>
      <c r="BG151" s="217">
        <f>IF(N151="zákl. prenesená",J151,0)</f>
        <v>0</v>
      </c>
      <c r="BH151" s="217">
        <f>IF(N151="zníž. prenesená",J151,0)</f>
        <v>0</v>
      </c>
      <c r="BI151" s="217">
        <f>IF(N151="nulová",J151,0)</f>
        <v>0</v>
      </c>
      <c r="BJ151" s="18" t="s">
        <v>87</v>
      </c>
      <c r="BK151" s="217">
        <f>ROUND(I151*H151,2)</f>
        <v>0</v>
      </c>
      <c r="BL151" s="18" t="s">
        <v>289</v>
      </c>
      <c r="BM151" s="216" t="s">
        <v>2133</v>
      </c>
    </row>
    <row r="152" s="2" customFormat="1" ht="24.15" customHeight="1">
      <c r="A152" s="37"/>
      <c r="B152" s="168"/>
      <c r="C152" s="242" t="s">
        <v>87</v>
      </c>
      <c r="D152" s="242" t="s">
        <v>582</v>
      </c>
      <c r="E152" s="243" t="s">
        <v>2134</v>
      </c>
      <c r="F152" s="244" t="s">
        <v>2135</v>
      </c>
      <c r="G152" s="245" t="s">
        <v>649</v>
      </c>
      <c r="H152" s="246">
        <v>400</v>
      </c>
      <c r="I152" s="247"/>
      <c r="J152" s="248">
        <f>ROUND(I152*H152,2)</f>
        <v>0</v>
      </c>
      <c r="K152" s="249"/>
      <c r="L152" s="250"/>
      <c r="M152" s="251" t="s">
        <v>1</v>
      </c>
      <c r="N152" s="252" t="s">
        <v>41</v>
      </c>
      <c r="O152" s="81"/>
      <c r="P152" s="214">
        <f>O152*H152</f>
        <v>0</v>
      </c>
      <c r="Q152" s="214">
        <v>0</v>
      </c>
      <c r="R152" s="214">
        <f>Q152*H152</f>
        <v>0</v>
      </c>
      <c r="S152" s="214">
        <v>0</v>
      </c>
      <c r="T152" s="215">
        <f>S152*H152</f>
        <v>0</v>
      </c>
      <c r="U152" s="37"/>
      <c r="V152" s="37"/>
      <c r="W152" s="37"/>
      <c r="X152" s="37"/>
      <c r="Y152" s="37"/>
      <c r="Z152" s="37"/>
      <c r="AA152" s="37"/>
      <c r="AB152" s="37"/>
      <c r="AC152" s="37"/>
      <c r="AD152" s="37"/>
      <c r="AE152" s="37"/>
      <c r="AR152" s="216" t="s">
        <v>319</v>
      </c>
      <c r="AT152" s="216" t="s">
        <v>582</v>
      </c>
      <c r="AU152" s="216" t="s">
        <v>82</v>
      </c>
      <c r="AY152" s="18" t="s">
        <v>283</v>
      </c>
      <c r="BE152" s="217">
        <f>IF(N152="základná",J152,0)</f>
        <v>0</v>
      </c>
      <c r="BF152" s="217">
        <f>IF(N152="znížená",J152,0)</f>
        <v>0</v>
      </c>
      <c r="BG152" s="217">
        <f>IF(N152="zákl. prenesená",J152,0)</f>
        <v>0</v>
      </c>
      <c r="BH152" s="217">
        <f>IF(N152="zníž. prenesená",J152,0)</f>
        <v>0</v>
      </c>
      <c r="BI152" s="217">
        <f>IF(N152="nulová",J152,0)</f>
        <v>0</v>
      </c>
      <c r="BJ152" s="18" t="s">
        <v>87</v>
      </c>
      <c r="BK152" s="217">
        <f>ROUND(I152*H152,2)</f>
        <v>0</v>
      </c>
      <c r="BL152" s="18" t="s">
        <v>289</v>
      </c>
      <c r="BM152" s="216" t="s">
        <v>2136</v>
      </c>
    </row>
    <row r="153" s="2" customFormat="1" ht="24.15" customHeight="1">
      <c r="A153" s="37"/>
      <c r="B153" s="168"/>
      <c r="C153" s="242" t="s">
        <v>92</v>
      </c>
      <c r="D153" s="242" t="s">
        <v>582</v>
      </c>
      <c r="E153" s="243" t="s">
        <v>2137</v>
      </c>
      <c r="F153" s="244" t="s">
        <v>2138</v>
      </c>
      <c r="G153" s="245" t="s">
        <v>2139</v>
      </c>
      <c r="H153" s="246">
        <v>200</v>
      </c>
      <c r="I153" s="247"/>
      <c r="J153" s="248">
        <f>ROUND(I153*H153,2)</f>
        <v>0</v>
      </c>
      <c r="K153" s="249"/>
      <c r="L153" s="250"/>
      <c r="M153" s="251" t="s">
        <v>1</v>
      </c>
      <c r="N153" s="252" t="s">
        <v>41</v>
      </c>
      <c r="O153" s="81"/>
      <c r="P153" s="214">
        <f>O153*H153</f>
        <v>0</v>
      </c>
      <c r="Q153" s="214">
        <v>0</v>
      </c>
      <c r="R153" s="214">
        <f>Q153*H153</f>
        <v>0</v>
      </c>
      <c r="S153" s="214">
        <v>0</v>
      </c>
      <c r="T153" s="215">
        <f>S153*H153</f>
        <v>0</v>
      </c>
      <c r="U153" s="37"/>
      <c r="V153" s="37"/>
      <c r="W153" s="37"/>
      <c r="X153" s="37"/>
      <c r="Y153" s="37"/>
      <c r="Z153" s="37"/>
      <c r="AA153" s="37"/>
      <c r="AB153" s="37"/>
      <c r="AC153" s="37"/>
      <c r="AD153" s="37"/>
      <c r="AE153" s="37"/>
      <c r="AR153" s="216" t="s">
        <v>319</v>
      </c>
      <c r="AT153" s="216" t="s">
        <v>582</v>
      </c>
      <c r="AU153" s="216" t="s">
        <v>82</v>
      </c>
      <c r="AY153" s="18" t="s">
        <v>283</v>
      </c>
      <c r="BE153" s="217">
        <f>IF(N153="základná",J153,0)</f>
        <v>0</v>
      </c>
      <c r="BF153" s="217">
        <f>IF(N153="znížená",J153,0)</f>
        <v>0</v>
      </c>
      <c r="BG153" s="217">
        <f>IF(N153="zákl. prenesená",J153,0)</f>
        <v>0</v>
      </c>
      <c r="BH153" s="217">
        <f>IF(N153="zníž. prenesená",J153,0)</f>
        <v>0</v>
      </c>
      <c r="BI153" s="217">
        <f>IF(N153="nulová",J153,0)</f>
        <v>0</v>
      </c>
      <c r="BJ153" s="18" t="s">
        <v>87</v>
      </c>
      <c r="BK153" s="217">
        <f>ROUND(I153*H153,2)</f>
        <v>0</v>
      </c>
      <c r="BL153" s="18" t="s">
        <v>289</v>
      </c>
      <c r="BM153" s="216" t="s">
        <v>2140</v>
      </c>
    </row>
    <row r="154" s="2" customFormat="1" ht="24.15" customHeight="1">
      <c r="A154" s="37"/>
      <c r="B154" s="168"/>
      <c r="C154" s="204" t="s">
        <v>289</v>
      </c>
      <c r="D154" s="204" t="s">
        <v>285</v>
      </c>
      <c r="E154" s="205" t="s">
        <v>2141</v>
      </c>
      <c r="F154" s="206" t="s">
        <v>2142</v>
      </c>
      <c r="G154" s="207" t="s">
        <v>649</v>
      </c>
      <c r="H154" s="208">
        <v>400</v>
      </c>
      <c r="I154" s="209"/>
      <c r="J154" s="210">
        <f>ROUND(I154*H154,2)</f>
        <v>0</v>
      </c>
      <c r="K154" s="211"/>
      <c r="L154" s="38"/>
      <c r="M154" s="212" t="s">
        <v>1</v>
      </c>
      <c r="N154" s="213" t="s">
        <v>41</v>
      </c>
      <c r="O154" s="81"/>
      <c r="P154" s="214">
        <f>O154*H154</f>
        <v>0</v>
      </c>
      <c r="Q154" s="214">
        <v>0</v>
      </c>
      <c r="R154" s="214">
        <f>Q154*H154</f>
        <v>0</v>
      </c>
      <c r="S154" s="214">
        <v>0</v>
      </c>
      <c r="T154" s="215">
        <f>S154*H154</f>
        <v>0</v>
      </c>
      <c r="U154" s="37"/>
      <c r="V154" s="37"/>
      <c r="W154" s="37"/>
      <c r="X154" s="37"/>
      <c r="Y154" s="37"/>
      <c r="Z154" s="37"/>
      <c r="AA154" s="37"/>
      <c r="AB154" s="37"/>
      <c r="AC154" s="37"/>
      <c r="AD154" s="37"/>
      <c r="AE154" s="37"/>
      <c r="AR154" s="216" t="s">
        <v>289</v>
      </c>
      <c r="AT154" s="216" t="s">
        <v>285</v>
      </c>
      <c r="AU154" s="216" t="s">
        <v>82</v>
      </c>
      <c r="AY154" s="18" t="s">
        <v>283</v>
      </c>
      <c r="BE154" s="217">
        <f>IF(N154="základná",J154,0)</f>
        <v>0</v>
      </c>
      <c r="BF154" s="217">
        <f>IF(N154="znížená",J154,0)</f>
        <v>0</v>
      </c>
      <c r="BG154" s="217">
        <f>IF(N154="zákl. prenesená",J154,0)</f>
        <v>0</v>
      </c>
      <c r="BH154" s="217">
        <f>IF(N154="zníž. prenesená",J154,0)</f>
        <v>0</v>
      </c>
      <c r="BI154" s="217">
        <f>IF(N154="nulová",J154,0)</f>
        <v>0</v>
      </c>
      <c r="BJ154" s="18" t="s">
        <v>87</v>
      </c>
      <c r="BK154" s="217">
        <f>ROUND(I154*H154,2)</f>
        <v>0</v>
      </c>
      <c r="BL154" s="18" t="s">
        <v>289</v>
      </c>
      <c r="BM154" s="216" t="s">
        <v>2143</v>
      </c>
    </row>
    <row r="155" s="2" customFormat="1" ht="24.15" customHeight="1">
      <c r="A155" s="37"/>
      <c r="B155" s="168"/>
      <c r="C155" s="242" t="s">
        <v>306</v>
      </c>
      <c r="D155" s="242" t="s">
        <v>582</v>
      </c>
      <c r="E155" s="243" t="s">
        <v>2144</v>
      </c>
      <c r="F155" s="244" t="s">
        <v>2145</v>
      </c>
      <c r="G155" s="245" t="s">
        <v>649</v>
      </c>
      <c r="H155" s="246">
        <v>400</v>
      </c>
      <c r="I155" s="247"/>
      <c r="J155" s="248">
        <f>ROUND(I155*H155,2)</f>
        <v>0</v>
      </c>
      <c r="K155" s="249"/>
      <c r="L155" s="250"/>
      <c r="M155" s="251" t="s">
        <v>1</v>
      </c>
      <c r="N155" s="252" t="s">
        <v>41</v>
      </c>
      <c r="O155" s="81"/>
      <c r="P155" s="214">
        <f>O155*H155</f>
        <v>0</v>
      </c>
      <c r="Q155" s="214">
        <v>0</v>
      </c>
      <c r="R155" s="214">
        <f>Q155*H155</f>
        <v>0</v>
      </c>
      <c r="S155" s="214">
        <v>0</v>
      </c>
      <c r="T155" s="215">
        <f>S155*H155</f>
        <v>0</v>
      </c>
      <c r="U155" s="37"/>
      <c r="V155" s="37"/>
      <c r="W155" s="37"/>
      <c r="X155" s="37"/>
      <c r="Y155" s="37"/>
      <c r="Z155" s="37"/>
      <c r="AA155" s="37"/>
      <c r="AB155" s="37"/>
      <c r="AC155" s="37"/>
      <c r="AD155" s="37"/>
      <c r="AE155" s="37"/>
      <c r="AR155" s="216" t="s">
        <v>319</v>
      </c>
      <c r="AT155" s="216" t="s">
        <v>582</v>
      </c>
      <c r="AU155" s="216" t="s">
        <v>82</v>
      </c>
      <c r="AY155" s="18" t="s">
        <v>283</v>
      </c>
      <c r="BE155" s="217">
        <f>IF(N155="základná",J155,0)</f>
        <v>0</v>
      </c>
      <c r="BF155" s="217">
        <f>IF(N155="znížená",J155,0)</f>
        <v>0</v>
      </c>
      <c r="BG155" s="217">
        <f>IF(N155="zákl. prenesená",J155,0)</f>
        <v>0</v>
      </c>
      <c r="BH155" s="217">
        <f>IF(N155="zníž. prenesená",J155,0)</f>
        <v>0</v>
      </c>
      <c r="BI155" s="217">
        <f>IF(N155="nulová",J155,0)</f>
        <v>0</v>
      </c>
      <c r="BJ155" s="18" t="s">
        <v>87</v>
      </c>
      <c r="BK155" s="217">
        <f>ROUND(I155*H155,2)</f>
        <v>0</v>
      </c>
      <c r="BL155" s="18" t="s">
        <v>289</v>
      </c>
      <c r="BM155" s="216" t="s">
        <v>2146</v>
      </c>
    </row>
    <row r="156" s="2" customFormat="1" ht="24.15" customHeight="1">
      <c r="A156" s="37"/>
      <c r="B156" s="168"/>
      <c r="C156" s="242" t="s">
        <v>310</v>
      </c>
      <c r="D156" s="242" t="s">
        <v>582</v>
      </c>
      <c r="E156" s="243" t="s">
        <v>2147</v>
      </c>
      <c r="F156" s="244" t="s">
        <v>2148</v>
      </c>
      <c r="G156" s="245" t="s">
        <v>2139</v>
      </c>
      <c r="H156" s="246">
        <v>200</v>
      </c>
      <c r="I156" s="247"/>
      <c r="J156" s="248">
        <f>ROUND(I156*H156,2)</f>
        <v>0</v>
      </c>
      <c r="K156" s="249"/>
      <c r="L156" s="250"/>
      <c r="M156" s="251" t="s">
        <v>1</v>
      </c>
      <c r="N156" s="252" t="s">
        <v>41</v>
      </c>
      <c r="O156" s="81"/>
      <c r="P156" s="214">
        <f>O156*H156</f>
        <v>0</v>
      </c>
      <c r="Q156" s="214">
        <v>0</v>
      </c>
      <c r="R156" s="214">
        <f>Q156*H156</f>
        <v>0</v>
      </c>
      <c r="S156" s="214">
        <v>0</v>
      </c>
      <c r="T156" s="215">
        <f>S156*H156</f>
        <v>0</v>
      </c>
      <c r="U156" s="37"/>
      <c r="V156" s="37"/>
      <c r="W156" s="37"/>
      <c r="X156" s="37"/>
      <c r="Y156" s="37"/>
      <c r="Z156" s="37"/>
      <c r="AA156" s="37"/>
      <c r="AB156" s="37"/>
      <c r="AC156" s="37"/>
      <c r="AD156" s="37"/>
      <c r="AE156" s="37"/>
      <c r="AR156" s="216" t="s">
        <v>319</v>
      </c>
      <c r="AT156" s="216" t="s">
        <v>582</v>
      </c>
      <c r="AU156" s="216" t="s">
        <v>82</v>
      </c>
      <c r="AY156" s="18" t="s">
        <v>283</v>
      </c>
      <c r="BE156" s="217">
        <f>IF(N156="základná",J156,0)</f>
        <v>0</v>
      </c>
      <c r="BF156" s="217">
        <f>IF(N156="znížená",J156,0)</f>
        <v>0</v>
      </c>
      <c r="BG156" s="217">
        <f>IF(N156="zákl. prenesená",J156,0)</f>
        <v>0</v>
      </c>
      <c r="BH156" s="217">
        <f>IF(N156="zníž. prenesená",J156,0)</f>
        <v>0</v>
      </c>
      <c r="BI156" s="217">
        <f>IF(N156="nulová",J156,0)</f>
        <v>0</v>
      </c>
      <c r="BJ156" s="18" t="s">
        <v>87</v>
      </c>
      <c r="BK156" s="217">
        <f>ROUND(I156*H156,2)</f>
        <v>0</v>
      </c>
      <c r="BL156" s="18" t="s">
        <v>289</v>
      </c>
      <c r="BM156" s="216" t="s">
        <v>2149</v>
      </c>
    </row>
    <row r="157" s="2" customFormat="1" ht="24.15" customHeight="1">
      <c r="A157" s="37"/>
      <c r="B157" s="168"/>
      <c r="C157" s="204" t="s">
        <v>315</v>
      </c>
      <c r="D157" s="204" t="s">
        <v>285</v>
      </c>
      <c r="E157" s="205" t="s">
        <v>2150</v>
      </c>
      <c r="F157" s="206" t="s">
        <v>2151</v>
      </c>
      <c r="G157" s="207" t="s">
        <v>649</v>
      </c>
      <c r="H157" s="208">
        <v>20</v>
      </c>
      <c r="I157" s="209"/>
      <c r="J157" s="210">
        <f>ROUND(I157*H157,2)</f>
        <v>0</v>
      </c>
      <c r="K157" s="211"/>
      <c r="L157" s="38"/>
      <c r="M157" s="212" t="s">
        <v>1</v>
      </c>
      <c r="N157" s="213" t="s">
        <v>41</v>
      </c>
      <c r="O157" s="81"/>
      <c r="P157" s="214">
        <f>O157*H157</f>
        <v>0</v>
      </c>
      <c r="Q157" s="214">
        <v>0</v>
      </c>
      <c r="R157" s="214">
        <f>Q157*H157</f>
        <v>0</v>
      </c>
      <c r="S157" s="214">
        <v>0</v>
      </c>
      <c r="T157" s="215">
        <f>S157*H157</f>
        <v>0</v>
      </c>
      <c r="U157" s="37"/>
      <c r="V157" s="37"/>
      <c r="W157" s="37"/>
      <c r="X157" s="37"/>
      <c r="Y157" s="37"/>
      <c r="Z157" s="37"/>
      <c r="AA157" s="37"/>
      <c r="AB157" s="37"/>
      <c r="AC157" s="37"/>
      <c r="AD157" s="37"/>
      <c r="AE157" s="37"/>
      <c r="AR157" s="216" t="s">
        <v>289</v>
      </c>
      <c r="AT157" s="216" t="s">
        <v>285</v>
      </c>
      <c r="AU157" s="216" t="s">
        <v>82</v>
      </c>
      <c r="AY157" s="18" t="s">
        <v>283</v>
      </c>
      <c r="BE157" s="217">
        <f>IF(N157="základná",J157,0)</f>
        <v>0</v>
      </c>
      <c r="BF157" s="217">
        <f>IF(N157="znížená",J157,0)</f>
        <v>0</v>
      </c>
      <c r="BG157" s="217">
        <f>IF(N157="zákl. prenesená",J157,0)</f>
        <v>0</v>
      </c>
      <c r="BH157" s="217">
        <f>IF(N157="zníž. prenesená",J157,0)</f>
        <v>0</v>
      </c>
      <c r="BI157" s="217">
        <f>IF(N157="nulová",J157,0)</f>
        <v>0</v>
      </c>
      <c r="BJ157" s="18" t="s">
        <v>87</v>
      </c>
      <c r="BK157" s="217">
        <f>ROUND(I157*H157,2)</f>
        <v>0</v>
      </c>
      <c r="BL157" s="18" t="s">
        <v>289</v>
      </c>
      <c r="BM157" s="216" t="s">
        <v>2152</v>
      </c>
    </row>
    <row r="158" s="2" customFormat="1" ht="21.75" customHeight="1">
      <c r="A158" s="37"/>
      <c r="B158" s="168"/>
      <c r="C158" s="242" t="s">
        <v>319</v>
      </c>
      <c r="D158" s="242" t="s">
        <v>582</v>
      </c>
      <c r="E158" s="243" t="s">
        <v>2153</v>
      </c>
      <c r="F158" s="244" t="s">
        <v>2154</v>
      </c>
      <c r="G158" s="245" t="s">
        <v>649</v>
      </c>
      <c r="H158" s="246">
        <v>20</v>
      </c>
      <c r="I158" s="247"/>
      <c r="J158" s="248">
        <f>ROUND(I158*H158,2)</f>
        <v>0</v>
      </c>
      <c r="K158" s="249"/>
      <c r="L158" s="250"/>
      <c r="M158" s="251" t="s">
        <v>1</v>
      </c>
      <c r="N158" s="252" t="s">
        <v>41</v>
      </c>
      <c r="O158" s="81"/>
      <c r="P158" s="214">
        <f>O158*H158</f>
        <v>0</v>
      </c>
      <c r="Q158" s="214">
        <v>0</v>
      </c>
      <c r="R158" s="214">
        <f>Q158*H158</f>
        <v>0</v>
      </c>
      <c r="S158" s="214">
        <v>0</v>
      </c>
      <c r="T158" s="215">
        <f>S158*H158</f>
        <v>0</v>
      </c>
      <c r="U158" s="37"/>
      <c r="V158" s="37"/>
      <c r="W158" s="37"/>
      <c r="X158" s="37"/>
      <c r="Y158" s="37"/>
      <c r="Z158" s="37"/>
      <c r="AA158" s="37"/>
      <c r="AB158" s="37"/>
      <c r="AC158" s="37"/>
      <c r="AD158" s="37"/>
      <c r="AE158" s="37"/>
      <c r="AR158" s="216" t="s">
        <v>319</v>
      </c>
      <c r="AT158" s="216" t="s">
        <v>582</v>
      </c>
      <c r="AU158" s="216" t="s">
        <v>82</v>
      </c>
      <c r="AY158" s="18" t="s">
        <v>283</v>
      </c>
      <c r="BE158" s="217">
        <f>IF(N158="základná",J158,0)</f>
        <v>0</v>
      </c>
      <c r="BF158" s="217">
        <f>IF(N158="znížená",J158,0)</f>
        <v>0</v>
      </c>
      <c r="BG158" s="217">
        <f>IF(N158="zákl. prenesená",J158,0)</f>
        <v>0</v>
      </c>
      <c r="BH158" s="217">
        <f>IF(N158="zníž. prenesená",J158,0)</f>
        <v>0</v>
      </c>
      <c r="BI158" s="217">
        <f>IF(N158="nulová",J158,0)</f>
        <v>0</v>
      </c>
      <c r="BJ158" s="18" t="s">
        <v>87</v>
      </c>
      <c r="BK158" s="217">
        <f>ROUND(I158*H158,2)</f>
        <v>0</v>
      </c>
      <c r="BL158" s="18" t="s">
        <v>289</v>
      </c>
      <c r="BM158" s="216" t="s">
        <v>2155</v>
      </c>
    </row>
    <row r="159" s="2" customFormat="1" ht="24.15" customHeight="1">
      <c r="A159" s="37"/>
      <c r="B159" s="168"/>
      <c r="C159" s="204" t="s">
        <v>323</v>
      </c>
      <c r="D159" s="204" t="s">
        <v>285</v>
      </c>
      <c r="E159" s="205" t="s">
        <v>2156</v>
      </c>
      <c r="F159" s="206" t="s">
        <v>2157</v>
      </c>
      <c r="G159" s="207" t="s">
        <v>2139</v>
      </c>
      <c r="H159" s="208">
        <v>2989</v>
      </c>
      <c r="I159" s="209"/>
      <c r="J159" s="210">
        <f>ROUND(I159*H159,2)</f>
        <v>0</v>
      </c>
      <c r="K159" s="211"/>
      <c r="L159" s="38"/>
      <c r="M159" s="212" t="s">
        <v>1</v>
      </c>
      <c r="N159" s="213" t="s">
        <v>41</v>
      </c>
      <c r="O159" s="81"/>
      <c r="P159" s="214">
        <f>O159*H159</f>
        <v>0</v>
      </c>
      <c r="Q159" s="214">
        <v>0</v>
      </c>
      <c r="R159" s="214">
        <f>Q159*H159</f>
        <v>0</v>
      </c>
      <c r="S159" s="214">
        <v>0</v>
      </c>
      <c r="T159" s="215">
        <f>S159*H159</f>
        <v>0</v>
      </c>
      <c r="U159" s="37"/>
      <c r="V159" s="37"/>
      <c r="W159" s="37"/>
      <c r="X159" s="37"/>
      <c r="Y159" s="37"/>
      <c r="Z159" s="37"/>
      <c r="AA159" s="37"/>
      <c r="AB159" s="37"/>
      <c r="AC159" s="37"/>
      <c r="AD159" s="37"/>
      <c r="AE159" s="37"/>
      <c r="AR159" s="216" t="s">
        <v>289</v>
      </c>
      <c r="AT159" s="216" t="s">
        <v>285</v>
      </c>
      <c r="AU159" s="216" t="s">
        <v>82</v>
      </c>
      <c r="AY159" s="18" t="s">
        <v>283</v>
      </c>
      <c r="BE159" s="217">
        <f>IF(N159="základná",J159,0)</f>
        <v>0</v>
      </c>
      <c r="BF159" s="217">
        <f>IF(N159="znížená",J159,0)</f>
        <v>0</v>
      </c>
      <c r="BG159" s="217">
        <f>IF(N159="zákl. prenesená",J159,0)</f>
        <v>0</v>
      </c>
      <c r="BH159" s="217">
        <f>IF(N159="zníž. prenesená",J159,0)</f>
        <v>0</v>
      </c>
      <c r="BI159" s="217">
        <f>IF(N159="nulová",J159,0)</f>
        <v>0</v>
      </c>
      <c r="BJ159" s="18" t="s">
        <v>87</v>
      </c>
      <c r="BK159" s="217">
        <f>ROUND(I159*H159,2)</f>
        <v>0</v>
      </c>
      <c r="BL159" s="18" t="s">
        <v>289</v>
      </c>
      <c r="BM159" s="216" t="s">
        <v>2158</v>
      </c>
    </row>
    <row r="160" s="2" customFormat="1" ht="24.15" customHeight="1">
      <c r="A160" s="37"/>
      <c r="B160" s="168"/>
      <c r="C160" s="242" t="s">
        <v>327</v>
      </c>
      <c r="D160" s="242" t="s">
        <v>582</v>
      </c>
      <c r="E160" s="243" t="s">
        <v>2159</v>
      </c>
      <c r="F160" s="244" t="s">
        <v>2160</v>
      </c>
      <c r="G160" s="245" t="s">
        <v>2139</v>
      </c>
      <c r="H160" s="246">
        <v>534</v>
      </c>
      <c r="I160" s="247"/>
      <c r="J160" s="248">
        <f>ROUND(I160*H160,2)</f>
        <v>0</v>
      </c>
      <c r="K160" s="249"/>
      <c r="L160" s="250"/>
      <c r="M160" s="251" t="s">
        <v>1</v>
      </c>
      <c r="N160" s="252" t="s">
        <v>41</v>
      </c>
      <c r="O160" s="81"/>
      <c r="P160" s="214">
        <f>O160*H160</f>
        <v>0</v>
      </c>
      <c r="Q160" s="214">
        <v>0</v>
      </c>
      <c r="R160" s="214">
        <f>Q160*H160</f>
        <v>0</v>
      </c>
      <c r="S160" s="214">
        <v>0</v>
      </c>
      <c r="T160" s="215">
        <f>S160*H160</f>
        <v>0</v>
      </c>
      <c r="U160" s="37"/>
      <c r="V160" s="37"/>
      <c r="W160" s="37"/>
      <c r="X160" s="37"/>
      <c r="Y160" s="37"/>
      <c r="Z160" s="37"/>
      <c r="AA160" s="37"/>
      <c r="AB160" s="37"/>
      <c r="AC160" s="37"/>
      <c r="AD160" s="37"/>
      <c r="AE160" s="37"/>
      <c r="AR160" s="216" t="s">
        <v>319</v>
      </c>
      <c r="AT160" s="216" t="s">
        <v>582</v>
      </c>
      <c r="AU160" s="216" t="s">
        <v>82</v>
      </c>
      <c r="AY160" s="18" t="s">
        <v>283</v>
      </c>
      <c r="BE160" s="217">
        <f>IF(N160="základná",J160,0)</f>
        <v>0</v>
      </c>
      <c r="BF160" s="217">
        <f>IF(N160="znížená",J160,0)</f>
        <v>0</v>
      </c>
      <c r="BG160" s="217">
        <f>IF(N160="zákl. prenesená",J160,0)</f>
        <v>0</v>
      </c>
      <c r="BH160" s="217">
        <f>IF(N160="zníž. prenesená",J160,0)</f>
        <v>0</v>
      </c>
      <c r="BI160" s="217">
        <f>IF(N160="nulová",J160,0)</f>
        <v>0</v>
      </c>
      <c r="BJ160" s="18" t="s">
        <v>87</v>
      </c>
      <c r="BK160" s="217">
        <f>ROUND(I160*H160,2)</f>
        <v>0</v>
      </c>
      <c r="BL160" s="18" t="s">
        <v>289</v>
      </c>
      <c r="BM160" s="216" t="s">
        <v>2161</v>
      </c>
    </row>
    <row r="161" s="2" customFormat="1" ht="24.15" customHeight="1">
      <c r="A161" s="37"/>
      <c r="B161" s="168"/>
      <c r="C161" s="242" t="s">
        <v>332</v>
      </c>
      <c r="D161" s="242" t="s">
        <v>582</v>
      </c>
      <c r="E161" s="243" t="s">
        <v>2162</v>
      </c>
      <c r="F161" s="244" t="s">
        <v>2163</v>
      </c>
      <c r="G161" s="245" t="s">
        <v>2139</v>
      </c>
      <c r="H161" s="246">
        <v>2455</v>
      </c>
      <c r="I161" s="247"/>
      <c r="J161" s="248">
        <f>ROUND(I161*H161,2)</f>
        <v>0</v>
      </c>
      <c r="K161" s="249"/>
      <c r="L161" s="250"/>
      <c r="M161" s="251" t="s">
        <v>1</v>
      </c>
      <c r="N161" s="252" t="s">
        <v>41</v>
      </c>
      <c r="O161" s="81"/>
      <c r="P161" s="214">
        <f>O161*H161</f>
        <v>0</v>
      </c>
      <c r="Q161" s="214">
        <v>0</v>
      </c>
      <c r="R161" s="214">
        <f>Q161*H161</f>
        <v>0</v>
      </c>
      <c r="S161" s="214">
        <v>0</v>
      </c>
      <c r="T161" s="215">
        <f>S161*H161</f>
        <v>0</v>
      </c>
      <c r="U161" s="37"/>
      <c r="V161" s="37"/>
      <c r="W161" s="37"/>
      <c r="X161" s="37"/>
      <c r="Y161" s="37"/>
      <c r="Z161" s="37"/>
      <c r="AA161" s="37"/>
      <c r="AB161" s="37"/>
      <c r="AC161" s="37"/>
      <c r="AD161" s="37"/>
      <c r="AE161" s="37"/>
      <c r="AR161" s="216" t="s">
        <v>319</v>
      </c>
      <c r="AT161" s="216" t="s">
        <v>582</v>
      </c>
      <c r="AU161" s="216" t="s">
        <v>82</v>
      </c>
      <c r="AY161" s="18" t="s">
        <v>283</v>
      </c>
      <c r="BE161" s="217">
        <f>IF(N161="základná",J161,0)</f>
        <v>0</v>
      </c>
      <c r="BF161" s="217">
        <f>IF(N161="znížená",J161,0)</f>
        <v>0</v>
      </c>
      <c r="BG161" s="217">
        <f>IF(N161="zákl. prenesená",J161,0)</f>
        <v>0</v>
      </c>
      <c r="BH161" s="217">
        <f>IF(N161="zníž. prenesená",J161,0)</f>
        <v>0</v>
      </c>
      <c r="BI161" s="217">
        <f>IF(N161="nulová",J161,0)</f>
        <v>0</v>
      </c>
      <c r="BJ161" s="18" t="s">
        <v>87</v>
      </c>
      <c r="BK161" s="217">
        <f>ROUND(I161*H161,2)</f>
        <v>0</v>
      </c>
      <c r="BL161" s="18" t="s">
        <v>289</v>
      </c>
      <c r="BM161" s="216" t="s">
        <v>2164</v>
      </c>
    </row>
    <row r="162" s="2" customFormat="1" ht="33" customHeight="1">
      <c r="A162" s="37"/>
      <c r="B162" s="168"/>
      <c r="C162" s="204" t="s">
        <v>337</v>
      </c>
      <c r="D162" s="204" t="s">
        <v>285</v>
      </c>
      <c r="E162" s="205" t="s">
        <v>2165</v>
      </c>
      <c r="F162" s="206" t="s">
        <v>2166</v>
      </c>
      <c r="G162" s="207" t="s">
        <v>2139</v>
      </c>
      <c r="H162" s="208">
        <v>2586</v>
      </c>
      <c r="I162" s="209"/>
      <c r="J162" s="210">
        <f>ROUND(I162*H162,2)</f>
        <v>0</v>
      </c>
      <c r="K162" s="211"/>
      <c r="L162" s="38"/>
      <c r="M162" s="212" t="s">
        <v>1</v>
      </c>
      <c r="N162" s="213" t="s">
        <v>41</v>
      </c>
      <c r="O162" s="81"/>
      <c r="P162" s="214">
        <f>O162*H162</f>
        <v>0</v>
      </c>
      <c r="Q162" s="214">
        <v>0</v>
      </c>
      <c r="R162" s="214">
        <f>Q162*H162</f>
        <v>0</v>
      </c>
      <c r="S162" s="214">
        <v>0</v>
      </c>
      <c r="T162" s="215">
        <f>S162*H162</f>
        <v>0</v>
      </c>
      <c r="U162" s="37"/>
      <c r="V162" s="37"/>
      <c r="W162" s="37"/>
      <c r="X162" s="37"/>
      <c r="Y162" s="37"/>
      <c r="Z162" s="37"/>
      <c r="AA162" s="37"/>
      <c r="AB162" s="37"/>
      <c r="AC162" s="37"/>
      <c r="AD162" s="37"/>
      <c r="AE162" s="37"/>
      <c r="AR162" s="216" t="s">
        <v>289</v>
      </c>
      <c r="AT162" s="216" t="s">
        <v>285</v>
      </c>
      <c r="AU162" s="216" t="s">
        <v>82</v>
      </c>
      <c r="AY162" s="18" t="s">
        <v>283</v>
      </c>
      <c r="BE162" s="217">
        <f>IF(N162="základná",J162,0)</f>
        <v>0</v>
      </c>
      <c r="BF162" s="217">
        <f>IF(N162="znížená",J162,0)</f>
        <v>0</v>
      </c>
      <c r="BG162" s="217">
        <f>IF(N162="zákl. prenesená",J162,0)</f>
        <v>0</v>
      </c>
      <c r="BH162" s="217">
        <f>IF(N162="zníž. prenesená",J162,0)</f>
        <v>0</v>
      </c>
      <c r="BI162" s="217">
        <f>IF(N162="nulová",J162,0)</f>
        <v>0</v>
      </c>
      <c r="BJ162" s="18" t="s">
        <v>87</v>
      </c>
      <c r="BK162" s="217">
        <f>ROUND(I162*H162,2)</f>
        <v>0</v>
      </c>
      <c r="BL162" s="18" t="s">
        <v>289</v>
      </c>
      <c r="BM162" s="216" t="s">
        <v>2167</v>
      </c>
    </row>
    <row r="163" s="2" customFormat="1" ht="24.15" customHeight="1">
      <c r="A163" s="37"/>
      <c r="B163" s="168"/>
      <c r="C163" s="242" t="s">
        <v>341</v>
      </c>
      <c r="D163" s="242" t="s">
        <v>582</v>
      </c>
      <c r="E163" s="243" t="s">
        <v>2168</v>
      </c>
      <c r="F163" s="244" t="s">
        <v>2169</v>
      </c>
      <c r="G163" s="245" t="s">
        <v>2139</v>
      </c>
      <c r="H163" s="246">
        <v>2046</v>
      </c>
      <c r="I163" s="247"/>
      <c r="J163" s="248">
        <f>ROUND(I163*H163,2)</f>
        <v>0</v>
      </c>
      <c r="K163" s="249"/>
      <c r="L163" s="250"/>
      <c r="M163" s="251" t="s">
        <v>1</v>
      </c>
      <c r="N163" s="252" t="s">
        <v>41</v>
      </c>
      <c r="O163" s="81"/>
      <c r="P163" s="214">
        <f>O163*H163</f>
        <v>0</v>
      </c>
      <c r="Q163" s="214">
        <v>0</v>
      </c>
      <c r="R163" s="214">
        <f>Q163*H163</f>
        <v>0</v>
      </c>
      <c r="S163" s="214">
        <v>0</v>
      </c>
      <c r="T163" s="215">
        <f>S163*H163</f>
        <v>0</v>
      </c>
      <c r="U163" s="37"/>
      <c r="V163" s="37"/>
      <c r="W163" s="37"/>
      <c r="X163" s="37"/>
      <c r="Y163" s="37"/>
      <c r="Z163" s="37"/>
      <c r="AA163" s="37"/>
      <c r="AB163" s="37"/>
      <c r="AC163" s="37"/>
      <c r="AD163" s="37"/>
      <c r="AE163" s="37"/>
      <c r="AR163" s="216" t="s">
        <v>319</v>
      </c>
      <c r="AT163" s="216" t="s">
        <v>582</v>
      </c>
      <c r="AU163" s="216" t="s">
        <v>82</v>
      </c>
      <c r="AY163" s="18" t="s">
        <v>283</v>
      </c>
      <c r="BE163" s="217">
        <f>IF(N163="základná",J163,0)</f>
        <v>0</v>
      </c>
      <c r="BF163" s="217">
        <f>IF(N163="znížená",J163,0)</f>
        <v>0</v>
      </c>
      <c r="BG163" s="217">
        <f>IF(N163="zákl. prenesená",J163,0)</f>
        <v>0</v>
      </c>
      <c r="BH163" s="217">
        <f>IF(N163="zníž. prenesená",J163,0)</f>
        <v>0</v>
      </c>
      <c r="BI163" s="217">
        <f>IF(N163="nulová",J163,0)</f>
        <v>0</v>
      </c>
      <c r="BJ163" s="18" t="s">
        <v>87</v>
      </c>
      <c r="BK163" s="217">
        <f>ROUND(I163*H163,2)</f>
        <v>0</v>
      </c>
      <c r="BL163" s="18" t="s">
        <v>289</v>
      </c>
      <c r="BM163" s="216" t="s">
        <v>2170</v>
      </c>
    </row>
    <row r="164" s="2" customFormat="1" ht="33" customHeight="1">
      <c r="A164" s="37"/>
      <c r="B164" s="168"/>
      <c r="C164" s="242" t="s">
        <v>347</v>
      </c>
      <c r="D164" s="242" t="s">
        <v>582</v>
      </c>
      <c r="E164" s="243" t="s">
        <v>2171</v>
      </c>
      <c r="F164" s="244" t="s">
        <v>2172</v>
      </c>
      <c r="G164" s="245" t="s">
        <v>2139</v>
      </c>
      <c r="H164" s="246">
        <v>540</v>
      </c>
      <c r="I164" s="247"/>
      <c r="J164" s="248">
        <f>ROUND(I164*H164,2)</f>
        <v>0</v>
      </c>
      <c r="K164" s="249"/>
      <c r="L164" s="250"/>
      <c r="M164" s="251" t="s">
        <v>1</v>
      </c>
      <c r="N164" s="252" t="s">
        <v>41</v>
      </c>
      <c r="O164" s="81"/>
      <c r="P164" s="214">
        <f>O164*H164</f>
        <v>0</v>
      </c>
      <c r="Q164" s="214">
        <v>0</v>
      </c>
      <c r="R164" s="214">
        <f>Q164*H164</f>
        <v>0</v>
      </c>
      <c r="S164" s="214">
        <v>0</v>
      </c>
      <c r="T164" s="215">
        <f>S164*H164</f>
        <v>0</v>
      </c>
      <c r="U164" s="37"/>
      <c r="V164" s="37"/>
      <c r="W164" s="37"/>
      <c r="X164" s="37"/>
      <c r="Y164" s="37"/>
      <c r="Z164" s="37"/>
      <c r="AA164" s="37"/>
      <c r="AB164" s="37"/>
      <c r="AC164" s="37"/>
      <c r="AD164" s="37"/>
      <c r="AE164" s="37"/>
      <c r="AR164" s="216" t="s">
        <v>319</v>
      </c>
      <c r="AT164" s="216" t="s">
        <v>582</v>
      </c>
      <c r="AU164" s="216" t="s">
        <v>82</v>
      </c>
      <c r="AY164" s="18" t="s">
        <v>283</v>
      </c>
      <c r="BE164" s="217">
        <f>IF(N164="základná",J164,0)</f>
        <v>0</v>
      </c>
      <c r="BF164" s="217">
        <f>IF(N164="znížená",J164,0)</f>
        <v>0</v>
      </c>
      <c r="BG164" s="217">
        <f>IF(N164="zákl. prenesená",J164,0)</f>
        <v>0</v>
      </c>
      <c r="BH164" s="217">
        <f>IF(N164="zníž. prenesená",J164,0)</f>
        <v>0</v>
      </c>
      <c r="BI164" s="217">
        <f>IF(N164="nulová",J164,0)</f>
        <v>0</v>
      </c>
      <c r="BJ164" s="18" t="s">
        <v>87</v>
      </c>
      <c r="BK164" s="217">
        <f>ROUND(I164*H164,2)</f>
        <v>0</v>
      </c>
      <c r="BL164" s="18" t="s">
        <v>289</v>
      </c>
      <c r="BM164" s="216" t="s">
        <v>2173</v>
      </c>
    </row>
    <row r="165" s="12" customFormat="1" ht="25.92" customHeight="1">
      <c r="A165" s="12"/>
      <c r="B165" s="191"/>
      <c r="C165" s="12"/>
      <c r="D165" s="192" t="s">
        <v>74</v>
      </c>
      <c r="E165" s="193" t="s">
        <v>2174</v>
      </c>
      <c r="F165" s="193" t="s">
        <v>2175</v>
      </c>
      <c r="G165" s="12"/>
      <c r="H165" s="12"/>
      <c r="I165" s="194"/>
      <c r="J165" s="195">
        <f>BK165</f>
        <v>0</v>
      </c>
      <c r="K165" s="12"/>
      <c r="L165" s="191"/>
      <c r="M165" s="196"/>
      <c r="N165" s="197"/>
      <c r="O165" s="197"/>
      <c r="P165" s="198">
        <f>SUM(P166:P169)</f>
        <v>0</v>
      </c>
      <c r="Q165" s="197"/>
      <c r="R165" s="198">
        <f>SUM(R166:R169)</f>
        <v>0.0026700000000000001</v>
      </c>
      <c r="S165" s="197"/>
      <c r="T165" s="199">
        <f>SUM(T166:T169)</f>
        <v>0</v>
      </c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R165" s="192" t="s">
        <v>82</v>
      </c>
      <c r="AT165" s="200" t="s">
        <v>74</v>
      </c>
      <c r="AU165" s="200" t="s">
        <v>75</v>
      </c>
      <c r="AY165" s="192" t="s">
        <v>283</v>
      </c>
      <c r="BK165" s="201">
        <f>SUM(BK166:BK169)</f>
        <v>0</v>
      </c>
    </row>
    <row r="166" s="2" customFormat="1" ht="24.15" customHeight="1">
      <c r="A166" s="37"/>
      <c r="B166" s="168"/>
      <c r="C166" s="204" t="s">
        <v>352</v>
      </c>
      <c r="D166" s="204" t="s">
        <v>285</v>
      </c>
      <c r="E166" s="205" t="s">
        <v>2176</v>
      </c>
      <c r="F166" s="206" t="s">
        <v>2177</v>
      </c>
      <c r="G166" s="207" t="s">
        <v>288</v>
      </c>
      <c r="H166" s="208">
        <v>0.23999999999999999</v>
      </c>
      <c r="I166" s="209"/>
      <c r="J166" s="210">
        <f>ROUND(I166*H166,2)</f>
        <v>0</v>
      </c>
      <c r="K166" s="211"/>
      <c r="L166" s="38"/>
      <c r="M166" s="212" t="s">
        <v>1</v>
      </c>
      <c r="N166" s="213" t="s">
        <v>41</v>
      </c>
      <c r="O166" s="81"/>
      <c r="P166" s="214">
        <f>O166*H166</f>
        <v>0</v>
      </c>
      <c r="Q166" s="214">
        <v>0</v>
      </c>
      <c r="R166" s="214">
        <f>Q166*H166</f>
        <v>0</v>
      </c>
      <c r="S166" s="214">
        <v>0</v>
      </c>
      <c r="T166" s="215">
        <f>S166*H166</f>
        <v>0</v>
      </c>
      <c r="U166" s="37"/>
      <c r="V166" s="37"/>
      <c r="W166" s="37"/>
      <c r="X166" s="37"/>
      <c r="Y166" s="37"/>
      <c r="Z166" s="37"/>
      <c r="AA166" s="37"/>
      <c r="AB166" s="37"/>
      <c r="AC166" s="37"/>
      <c r="AD166" s="37"/>
      <c r="AE166" s="37"/>
      <c r="AR166" s="216" t="s">
        <v>289</v>
      </c>
      <c r="AT166" s="216" t="s">
        <v>285</v>
      </c>
      <c r="AU166" s="216" t="s">
        <v>82</v>
      </c>
      <c r="AY166" s="18" t="s">
        <v>283</v>
      </c>
      <c r="BE166" s="217">
        <f>IF(N166="základná",J166,0)</f>
        <v>0</v>
      </c>
      <c r="BF166" s="217">
        <f>IF(N166="znížená",J166,0)</f>
        <v>0</v>
      </c>
      <c r="BG166" s="217">
        <f>IF(N166="zákl. prenesená",J166,0)</f>
        <v>0</v>
      </c>
      <c r="BH166" s="217">
        <f>IF(N166="zníž. prenesená",J166,0)</f>
        <v>0</v>
      </c>
      <c r="BI166" s="217">
        <f>IF(N166="nulová",J166,0)</f>
        <v>0</v>
      </c>
      <c r="BJ166" s="18" t="s">
        <v>87</v>
      </c>
      <c r="BK166" s="217">
        <f>ROUND(I166*H166,2)</f>
        <v>0</v>
      </c>
      <c r="BL166" s="18" t="s">
        <v>289</v>
      </c>
      <c r="BM166" s="216" t="s">
        <v>2178</v>
      </c>
    </row>
    <row r="167" s="2" customFormat="1" ht="24.15" customHeight="1">
      <c r="A167" s="37"/>
      <c r="B167" s="168"/>
      <c r="C167" s="204" t="s">
        <v>358</v>
      </c>
      <c r="D167" s="204" t="s">
        <v>285</v>
      </c>
      <c r="E167" s="205" t="s">
        <v>2179</v>
      </c>
      <c r="F167" s="206" t="s">
        <v>2180</v>
      </c>
      <c r="G167" s="207" t="s">
        <v>288</v>
      </c>
      <c r="H167" s="208">
        <v>4.7000000000000002</v>
      </c>
      <c r="I167" s="209"/>
      <c r="J167" s="210">
        <f>ROUND(I167*H167,2)</f>
        <v>0</v>
      </c>
      <c r="K167" s="211"/>
      <c r="L167" s="38"/>
      <c r="M167" s="212" t="s">
        <v>1</v>
      </c>
      <c r="N167" s="213" t="s">
        <v>41</v>
      </c>
      <c r="O167" s="81"/>
      <c r="P167" s="214">
        <f>O167*H167</f>
        <v>0</v>
      </c>
      <c r="Q167" s="214">
        <v>0</v>
      </c>
      <c r="R167" s="214">
        <f>Q167*H167</f>
        <v>0</v>
      </c>
      <c r="S167" s="214">
        <v>0</v>
      </c>
      <c r="T167" s="215">
        <f>S167*H167</f>
        <v>0</v>
      </c>
      <c r="U167" s="37"/>
      <c r="V167" s="37"/>
      <c r="W167" s="37"/>
      <c r="X167" s="37"/>
      <c r="Y167" s="37"/>
      <c r="Z167" s="37"/>
      <c r="AA167" s="37"/>
      <c r="AB167" s="37"/>
      <c r="AC167" s="37"/>
      <c r="AD167" s="37"/>
      <c r="AE167" s="37"/>
      <c r="AR167" s="216" t="s">
        <v>289</v>
      </c>
      <c r="AT167" s="216" t="s">
        <v>285</v>
      </c>
      <c r="AU167" s="216" t="s">
        <v>82</v>
      </c>
      <c r="AY167" s="18" t="s">
        <v>283</v>
      </c>
      <c r="BE167" s="217">
        <f>IF(N167="základná",J167,0)</f>
        <v>0</v>
      </c>
      <c r="BF167" s="217">
        <f>IF(N167="znížená",J167,0)</f>
        <v>0</v>
      </c>
      <c r="BG167" s="217">
        <f>IF(N167="zákl. prenesená",J167,0)</f>
        <v>0</v>
      </c>
      <c r="BH167" s="217">
        <f>IF(N167="zníž. prenesená",J167,0)</f>
        <v>0</v>
      </c>
      <c r="BI167" s="217">
        <f>IF(N167="nulová",J167,0)</f>
        <v>0</v>
      </c>
      <c r="BJ167" s="18" t="s">
        <v>87</v>
      </c>
      <c r="BK167" s="217">
        <f>ROUND(I167*H167,2)</f>
        <v>0</v>
      </c>
      <c r="BL167" s="18" t="s">
        <v>289</v>
      </c>
      <c r="BM167" s="216" t="s">
        <v>2181</v>
      </c>
    </row>
    <row r="168" s="2" customFormat="1" ht="16.5" customHeight="1">
      <c r="A168" s="37"/>
      <c r="B168" s="168"/>
      <c r="C168" s="242" t="s">
        <v>364</v>
      </c>
      <c r="D168" s="242" t="s">
        <v>582</v>
      </c>
      <c r="E168" s="243" t="s">
        <v>2182</v>
      </c>
      <c r="F168" s="244" t="s">
        <v>2183</v>
      </c>
      <c r="G168" s="245" t="s">
        <v>288</v>
      </c>
      <c r="H168" s="246">
        <v>5.3399999999999999</v>
      </c>
      <c r="I168" s="247"/>
      <c r="J168" s="248">
        <f>ROUND(I168*H168,2)</f>
        <v>0</v>
      </c>
      <c r="K168" s="249"/>
      <c r="L168" s="250"/>
      <c r="M168" s="251" t="s">
        <v>1</v>
      </c>
      <c r="N168" s="252" t="s">
        <v>41</v>
      </c>
      <c r="O168" s="81"/>
      <c r="P168" s="214">
        <f>O168*H168</f>
        <v>0</v>
      </c>
      <c r="Q168" s="214">
        <v>0.00050000000000000001</v>
      </c>
      <c r="R168" s="214">
        <f>Q168*H168</f>
        <v>0.0026700000000000001</v>
      </c>
      <c r="S168" s="214">
        <v>0</v>
      </c>
      <c r="T168" s="215">
        <f>S168*H168</f>
        <v>0</v>
      </c>
      <c r="U168" s="37"/>
      <c r="V168" s="37"/>
      <c r="W168" s="37"/>
      <c r="X168" s="37"/>
      <c r="Y168" s="37"/>
      <c r="Z168" s="37"/>
      <c r="AA168" s="37"/>
      <c r="AB168" s="37"/>
      <c r="AC168" s="37"/>
      <c r="AD168" s="37"/>
      <c r="AE168" s="37"/>
      <c r="AR168" s="216" t="s">
        <v>319</v>
      </c>
      <c r="AT168" s="216" t="s">
        <v>582</v>
      </c>
      <c r="AU168" s="216" t="s">
        <v>82</v>
      </c>
      <c r="AY168" s="18" t="s">
        <v>283</v>
      </c>
      <c r="BE168" s="217">
        <f>IF(N168="základná",J168,0)</f>
        <v>0</v>
      </c>
      <c r="BF168" s="217">
        <f>IF(N168="znížená",J168,0)</f>
        <v>0</v>
      </c>
      <c r="BG168" s="217">
        <f>IF(N168="zákl. prenesená",J168,0)</f>
        <v>0</v>
      </c>
      <c r="BH168" s="217">
        <f>IF(N168="zníž. prenesená",J168,0)</f>
        <v>0</v>
      </c>
      <c r="BI168" s="217">
        <f>IF(N168="nulová",J168,0)</f>
        <v>0</v>
      </c>
      <c r="BJ168" s="18" t="s">
        <v>87</v>
      </c>
      <c r="BK168" s="217">
        <f>ROUND(I168*H168,2)</f>
        <v>0</v>
      </c>
      <c r="BL168" s="18" t="s">
        <v>289</v>
      </c>
      <c r="BM168" s="216" t="s">
        <v>2184</v>
      </c>
    </row>
    <row r="169" s="2" customFormat="1" ht="24.15" customHeight="1">
      <c r="A169" s="37"/>
      <c r="B169" s="168"/>
      <c r="C169" s="204" t="s">
        <v>370</v>
      </c>
      <c r="D169" s="204" t="s">
        <v>285</v>
      </c>
      <c r="E169" s="205" t="s">
        <v>2185</v>
      </c>
      <c r="F169" s="206" t="s">
        <v>2186</v>
      </c>
      <c r="G169" s="207" t="s">
        <v>288</v>
      </c>
      <c r="H169" s="208">
        <v>0.40000000000000002</v>
      </c>
      <c r="I169" s="209"/>
      <c r="J169" s="210">
        <f>ROUND(I169*H169,2)</f>
        <v>0</v>
      </c>
      <c r="K169" s="211"/>
      <c r="L169" s="38"/>
      <c r="M169" s="212" t="s">
        <v>1</v>
      </c>
      <c r="N169" s="213" t="s">
        <v>41</v>
      </c>
      <c r="O169" s="81"/>
      <c r="P169" s="214">
        <f>O169*H169</f>
        <v>0</v>
      </c>
      <c r="Q169" s="214">
        <v>0</v>
      </c>
      <c r="R169" s="214">
        <f>Q169*H169</f>
        <v>0</v>
      </c>
      <c r="S169" s="214">
        <v>0</v>
      </c>
      <c r="T169" s="215">
        <f>S169*H169</f>
        <v>0</v>
      </c>
      <c r="U169" s="37"/>
      <c r="V169" s="37"/>
      <c r="W169" s="37"/>
      <c r="X169" s="37"/>
      <c r="Y169" s="37"/>
      <c r="Z169" s="37"/>
      <c r="AA169" s="37"/>
      <c r="AB169" s="37"/>
      <c r="AC169" s="37"/>
      <c r="AD169" s="37"/>
      <c r="AE169" s="37"/>
      <c r="AR169" s="216" t="s">
        <v>289</v>
      </c>
      <c r="AT169" s="216" t="s">
        <v>285</v>
      </c>
      <c r="AU169" s="216" t="s">
        <v>82</v>
      </c>
      <c r="AY169" s="18" t="s">
        <v>283</v>
      </c>
      <c r="BE169" s="217">
        <f>IF(N169="základná",J169,0)</f>
        <v>0</v>
      </c>
      <c r="BF169" s="217">
        <f>IF(N169="znížená",J169,0)</f>
        <v>0</v>
      </c>
      <c r="BG169" s="217">
        <f>IF(N169="zákl. prenesená",J169,0)</f>
        <v>0</v>
      </c>
      <c r="BH169" s="217">
        <f>IF(N169="zníž. prenesená",J169,0)</f>
        <v>0</v>
      </c>
      <c r="BI169" s="217">
        <f>IF(N169="nulová",J169,0)</f>
        <v>0</v>
      </c>
      <c r="BJ169" s="18" t="s">
        <v>87</v>
      </c>
      <c r="BK169" s="217">
        <f>ROUND(I169*H169,2)</f>
        <v>0</v>
      </c>
      <c r="BL169" s="18" t="s">
        <v>289</v>
      </c>
      <c r="BM169" s="216" t="s">
        <v>2187</v>
      </c>
    </row>
    <row r="170" s="12" customFormat="1" ht="25.92" customHeight="1">
      <c r="A170" s="12"/>
      <c r="B170" s="191"/>
      <c r="C170" s="12"/>
      <c r="D170" s="192" t="s">
        <v>74</v>
      </c>
      <c r="E170" s="193" t="s">
        <v>2188</v>
      </c>
      <c r="F170" s="193" t="s">
        <v>2189</v>
      </c>
      <c r="G170" s="12"/>
      <c r="H170" s="12"/>
      <c r="I170" s="194"/>
      <c r="J170" s="195">
        <f>BK170</f>
        <v>0</v>
      </c>
      <c r="K170" s="12"/>
      <c r="L170" s="191"/>
      <c r="M170" s="196"/>
      <c r="N170" s="197"/>
      <c r="O170" s="197"/>
      <c r="P170" s="198">
        <f>P171+SUM(P172:P174)</f>
        <v>0</v>
      </c>
      <c r="Q170" s="197"/>
      <c r="R170" s="198">
        <f>R171+SUM(R172:R174)</f>
        <v>0.18033000000000002</v>
      </c>
      <c r="S170" s="197"/>
      <c r="T170" s="199">
        <f>T171+SUM(T172:T174)</f>
        <v>36.066000000000002</v>
      </c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R170" s="192" t="s">
        <v>82</v>
      </c>
      <c r="AT170" s="200" t="s">
        <v>74</v>
      </c>
      <c r="AU170" s="200" t="s">
        <v>75</v>
      </c>
      <c r="AY170" s="192" t="s">
        <v>283</v>
      </c>
      <c r="BK170" s="201">
        <f>BK171+SUM(BK172:BK174)</f>
        <v>0</v>
      </c>
    </row>
    <row r="171" s="2" customFormat="1" ht="24.15" customHeight="1">
      <c r="A171" s="37"/>
      <c r="B171" s="168"/>
      <c r="C171" s="204" t="s">
        <v>376</v>
      </c>
      <c r="D171" s="204" t="s">
        <v>285</v>
      </c>
      <c r="E171" s="205" t="s">
        <v>2190</v>
      </c>
      <c r="F171" s="206" t="s">
        <v>2191</v>
      </c>
      <c r="G171" s="207" t="s">
        <v>2139</v>
      </c>
      <c r="H171" s="208">
        <v>2989</v>
      </c>
      <c r="I171" s="209"/>
      <c r="J171" s="210">
        <f>ROUND(I171*H171,2)</f>
        <v>0</v>
      </c>
      <c r="K171" s="211"/>
      <c r="L171" s="38"/>
      <c r="M171" s="212" t="s">
        <v>1</v>
      </c>
      <c r="N171" s="213" t="s">
        <v>41</v>
      </c>
      <c r="O171" s="81"/>
      <c r="P171" s="214">
        <f>O171*H171</f>
        <v>0</v>
      </c>
      <c r="Q171" s="214">
        <v>0</v>
      </c>
      <c r="R171" s="214">
        <f>Q171*H171</f>
        <v>0</v>
      </c>
      <c r="S171" s="214">
        <v>0</v>
      </c>
      <c r="T171" s="215">
        <f>S171*H171</f>
        <v>0</v>
      </c>
      <c r="U171" s="37"/>
      <c r="V171" s="37"/>
      <c r="W171" s="37"/>
      <c r="X171" s="37"/>
      <c r="Y171" s="37"/>
      <c r="Z171" s="37"/>
      <c r="AA171" s="37"/>
      <c r="AB171" s="37"/>
      <c r="AC171" s="37"/>
      <c r="AD171" s="37"/>
      <c r="AE171" s="37"/>
      <c r="AR171" s="216" t="s">
        <v>289</v>
      </c>
      <c r="AT171" s="216" t="s">
        <v>285</v>
      </c>
      <c r="AU171" s="216" t="s">
        <v>82</v>
      </c>
      <c r="AY171" s="18" t="s">
        <v>283</v>
      </c>
      <c r="BE171" s="217">
        <f>IF(N171="základná",J171,0)</f>
        <v>0</v>
      </c>
      <c r="BF171" s="217">
        <f>IF(N171="znížená",J171,0)</f>
        <v>0</v>
      </c>
      <c r="BG171" s="217">
        <f>IF(N171="zákl. prenesená",J171,0)</f>
        <v>0</v>
      </c>
      <c r="BH171" s="217">
        <f>IF(N171="zníž. prenesená",J171,0)</f>
        <v>0</v>
      </c>
      <c r="BI171" s="217">
        <f>IF(N171="nulová",J171,0)</f>
        <v>0</v>
      </c>
      <c r="BJ171" s="18" t="s">
        <v>87</v>
      </c>
      <c r="BK171" s="217">
        <f>ROUND(I171*H171,2)</f>
        <v>0</v>
      </c>
      <c r="BL171" s="18" t="s">
        <v>289</v>
      </c>
      <c r="BM171" s="216" t="s">
        <v>2192</v>
      </c>
    </row>
    <row r="172" s="2" customFormat="1" ht="24.15" customHeight="1">
      <c r="A172" s="37"/>
      <c r="B172" s="168"/>
      <c r="C172" s="204" t="s">
        <v>7</v>
      </c>
      <c r="D172" s="204" t="s">
        <v>285</v>
      </c>
      <c r="E172" s="205" t="s">
        <v>2193</v>
      </c>
      <c r="F172" s="206" t="s">
        <v>2194</v>
      </c>
      <c r="G172" s="207" t="s">
        <v>2139</v>
      </c>
      <c r="H172" s="208">
        <v>19</v>
      </c>
      <c r="I172" s="209"/>
      <c r="J172" s="210">
        <f>ROUND(I172*H172,2)</f>
        <v>0</v>
      </c>
      <c r="K172" s="211"/>
      <c r="L172" s="38"/>
      <c r="M172" s="212" t="s">
        <v>1</v>
      </c>
      <c r="N172" s="213" t="s">
        <v>41</v>
      </c>
      <c r="O172" s="81"/>
      <c r="P172" s="214">
        <f>O172*H172</f>
        <v>0</v>
      </c>
      <c r="Q172" s="214">
        <v>0</v>
      </c>
      <c r="R172" s="214">
        <f>Q172*H172</f>
        <v>0</v>
      </c>
      <c r="S172" s="214">
        <v>0</v>
      </c>
      <c r="T172" s="215">
        <f>S172*H172</f>
        <v>0</v>
      </c>
      <c r="U172" s="37"/>
      <c r="V172" s="37"/>
      <c r="W172" s="37"/>
      <c r="X172" s="37"/>
      <c r="Y172" s="37"/>
      <c r="Z172" s="37"/>
      <c r="AA172" s="37"/>
      <c r="AB172" s="37"/>
      <c r="AC172" s="37"/>
      <c r="AD172" s="37"/>
      <c r="AE172" s="37"/>
      <c r="AR172" s="216" t="s">
        <v>289</v>
      </c>
      <c r="AT172" s="216" t="s">
        <v>285</v>
      </c>
      <c r="AU172" s="216" t="s">
        <v>82</v>
      </c>
      <c r="AY172" s="18" t="s">
        <v>283</v>
      </c>
      <c r="BE172" s="217">
        <f>IF(N172="základná",J172,0)</f>
        <v>0</v>
      </c>
      <c r="BF172" s="217">
        <f>IF(N172="znížená",J172,0)</f>
        <v>0</v>
      </c>
      <c r="BG172" s="217">
        <f>IF(N172="zákl. prenesená",J172,0)</f>
        <v>0</v>
      </c>
      <c r="BH172" s="217">
        <f>IF(N172="zníž. prenesená",J172,0)</f>
        <v>0</v>
      </c>
      <c r="BI172" s="217">
        <f>IF(N172="nulová",J172,0)</f>
        <v>0</v>
      </c>
      <c r="BJ172" s="18" t="s">
        <v>87</v>
      </c>
      <c r="BK172" s="217">
        <f>ROUND(I172*H172,2)</f>
        <v>0</v>
      </c>
      <c r="BL172" s="18" t="s">
        <v>289</v>
      </c>
      <c r="BM172" s="216" t="s">
        <v>2195</v>
      </c>
    </row>
    <row r="173" s="2" customFormat="1" ht="24.15" customHeight="1">
      <c r="A173" s="37"/>
      <c r="B173" s="168"/>
      <c r="C173" s="204" t="s">
        <v>386</v>
      </c>
      <c r="D173" s="204" t="s">
        <v>285</v>
      </c>
      <c r="E173" s="205" t="s">
        <v>2196</v>
      </c>
      <c r="F173" s="206" t="s">
        <v>2197</v>
      </c>
      <c r="G173" s="207" t="s">
        <v>649</v>
      </c>
      <c r="H173" s="208">
        <v>18033</v>
      </c>
      <c r="I173" s="209"/>
      <c r="J173" s="210">
        <f>ROUND(I173*H173,2)</f>
        <v>0</v>
      </c>
      <c r="K173" s="211"/>
      <c r="L173" s="38"/>
      <c r="M173" s="212" t="s">
        <v>1</v>
      </c>
      <c r="N173" s="213" t="s">
        <v>41</v>
      </c>
      <c r="O173" s="81"/>
      <c r="P173" s="214">
        <f>O173*H173</f>
        <v>0</v>
      </c>
      <c r="Q173" s="214">
        <v>1.0000000000000001E-05</v>
      </c>
      <c r="R173" s="214">
        <f>Q173*H173</f>
        <v>0.18033000000000002</v>
      </c>
      <c r="S173" s="214">
        <v>0.002</v>
      </c>
      <c r="T173" s="215">
        <f>S173*H173</f>
        <v>36.066000000000002</v>
      </c>
      <c r="U173" s="37"/>
      <c r="V173" s="37"/>
      <c r="W173" s="37"/>
      <c r="X173" s="37"/>
      <c r="Y173" s="37"/>
      <c r="Z173" s="37"/>
      <c r="AA173" s="37"/>
      <c r="AB173" s="37"/>
      <c r="AC173" s="37"/>
      <c r="AD173" s="37"/>
      <c r="AE173" s="37"/>
      <c r="AR173" s="216" t="s">
        <v>289</v>
      </c>
      <c r="AT173" s="216" t="s">
        <v>285</v>
      </c>
      <c r="AU173" s="216" t="s">
        <v>82</v>
      </c>
      <c r="AY173" s="18" t="s">
        <v>283</v>
      </c>
      <c r="BE173" s="217">
        <f>IF(N173="základná",J173,0)</f>
        <v>0</v>
      </c>
      <c r="BF173" s="217">
        <f>IF(N173="znížená",J173,0)</f>
        <v>0</v>
      </c>
      <c r="BG173" s="217">
        <f>IF(N173="zákl. prenesená",J173,0)</f>
        <v>0</v>
      </c>
      <c r="BH173" s="217">
        <f>IF(N173="zníž. prenesená",J173,0)</f>
        <v>0</v>
      </c>
      <c r="BI173" s="217">
        <f>IF(N173="nulová",J173,0)</f>
        <v>0</v>
      </c>
      <c r="BJ173" s="18" t="s">
        <v>87</v>
      </c>
      <c r="BK173" s="217">
        <f>ROUND(I173*H173,2)</f>
        <v>0</v>
      </c>
      <c r="BL173" s="18" t="s">
        <v>289</v>
      </c>
      <c r="BM173" s="216" t="s">
        <v>2198</v>
      </c>
    </row>
    <row r="174" s="12" customFormat="1" ht="22.8" customHeight="1">
      <c r="A174" s="12"/>
      <c r="B174" s="191"/>
      <c r="C174" s="12"/>
      <c r="D174" s="192" t="s">
        <v>74</v>
      </c>
      <c r="E174" s="202" t="s">
        <v>2199</v>
      </c>
      <c r="F174" s="202" t="s">
        <v>2200</v>
      </c>
      <c r="G174" s="12"/>
      <c r="H174" s="12"/>
      <c r="I174" s="194"/>
      <c r="J174" s="203">
        <f>BK174</f>
        <v>0</v>
      </c>
      <c r="K174" s="12"/>
      <c r="L174" s="191"/>
      <c r="M174" s="196"/>
      <c r="N174" s="197"/>
      <c r="O174" s="197"/>
      <c r="P174" s="198">
        <f>SUM(P175:P180)</f>
        <v>0</v>
      </c>
      <c r="Q174" s="197"/>
      <c r="R174" s="198">
        <f>SUM(R175:R180)</f>
        <v>0</v>
      </c>
      <c r="S174" s="197"/>
      <c r="T174" s="199">
        <f>SUM(T175:T180)</f>
        <v>0</v>
      </c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R174" s="192" t="s">
        <v>82</v>
      </c>
      <c r="AT174" s="200" t="s">
        <v>74</v>
      </c>
      <c r="AU174" s="200" t="s">
        <v>82</v>
      </c>
      <c r="AY174" s="192" t="s">
        <v>283</v>
      </c>
      <c r="BK174" s="201">
        <f>SUM(BK175:BK180)</f>
        <v>0</v>
      </c>
    </row>
    <row r="175" s="2" customFormat="1" ht="24.15" customHeight="1">
      <c r="A175" s="37"/>
      <c r="B175" s="168"/>
      <c r="C175" s="204" t="s">
        <v>395</v>
      </c>
      <c r="D175" s="204" t="s">
        <v>285</v>
      </c>
      <c r="E175" s="205" t="s">
        <v>2201</v>
      </c>
      <c r="F175" s="206" t="s">
        <v>2202</v>
      </c>
      <c r="G175" s="207" t="s">
        <v>2139</v>
      </c>
      <c r="H175" s="208">
        <v>1195</v>
      </c>
      <c r="I175" s="209"/>
      <c r="J175" s="210">
        <f>ROUND(I175*H175,2)</f>
        <v>0</v>
      </c>
      <c r="K175" s="211"/>
      <c r="L175" s="38"/>
      <c r="M175" s="212" t="s">
        <v>1</v>
      </c>
      <c r="N175" s="213" t="s">
        <v>41</v>
      </c>
      <c r="O175" s="81"/>
      <c r="P175" s="214">
        <f>O175*H175</f>
        <v>0</v>
      </c>
      <c r="Q175" s="214">
        <v>0</v>
      </c>
      <c r="R175" s="214">
        <f>Q175*H175</f>
        <v>0</v>
      </c>
      <c r="S175" s="214">
        <v>0</v>
      </c>
      <c r="T175" s="215">
        <f>S175*H175</f>
        <v>0</v>
      </c>
      <c r="U175" s="37"/>
      <c r="V175" s="37"/>
      <c r="W175" s="37"/>
      <c r="X175" s="37"/>
      <c r="Y175" s="37"/>
      <c r="Z175" s="37"/>
      <c r="AA175" s="37"/>
      <c r="AB175" s="37"/>
      <c r="AC175" s="37"/>
      <c r="AD175" s="37"/>
      <c r="AE175" s="37"/>
      <c r="AR175" s="216" t="s">
        <v>289</v>
      </c>
      <c r="AT175" s="216" t="s">
        <v>285</v>
      </c>
      <c r="AU175" s="216" t="s">
        <v>87</v>
      </c>
      <c r="AY175" s="18" t="s">
        <v>283</v>
      </c>
      <c r="BE175" s="217">
        <f>IF(N175="základná",J175,0)</f>
        <v>0</v>
      </c>
      <c r="BF175" s="217">
        <f>IF(N175="znížená",J175,0)</f>
        <v>0</v>
      </c>
      <c r="BG175" s="217">
        <f>IF(N175="zákl. prenesená",J175,0)</f>
        <v>0</v>
      </c>
      <c r="BH175" s="217">
        <f>IF(N175="zníž. prenesená",J175,0)</f>
        <v>0</v>
      </c>
      <c r="BI175" s="217">
        <f>IF(N175="nulová",J175,0)</f>
        <v>0</v>
      </c>
      <c r="BJ175" s="18" t="s">
        <v>87</v>
      </c>
      <c r="BK175" s="217">
        <f>ROUND(I175*H175,2)</f>
        <v>0</v>
      </c>
      <c r="BL175" s="18" t="s">
        <v>289</v>
      </c>
      <c r="BM175" s="216" t="s">
        <v>2203</v>
      </c>
    </row>
    <row r="176" s="2" customFormat="1" ht="24.15" customHeight="1">
      <c r="A176" s="37"/>
      <c r="B176" s="168"/>
      <c r="C176" s="204" t="s">
        <v>400</v>
      </c>
      <c r="D176" s="204" t="s">
        <v>285</v>
      </c>
      <c r="E176" s="205" t="s">
        <v>2204</v>
      </c>
      <c r="F176" s="206" t="s">
        <v>2205</v>
      </c>
      <c r="G176" s="207" t="s">
        <v>2139</v>
      </c>
      <c r="H176" s="208">
        <v>10</v>
      </c>
      <c r="I176" s="209"/>
      <c r="J176" s="210">
        <f>ROUND(I176*H176,2)</f>
        <v>0</v>
      </c>
      <c r="K176" s="211"/>
      <c r="L176" s="38"/>
      <c r="M176" s="212" t="s">
        <v>1</v>
      </c>
      <c r="N176" s="213" t="s">
        <v>41</v>
      </c>
      <c r="O176" s="81"/>
      <c r="P176" s="214">
        <f>O176*H176</f>
        <v>0</v>
      </c>
      <c r="Q176" s="214">
        <v>0</v>
      </c>
      <c r="R176" s="214">
        <f>Q176*H176</f>
        <v>0</v>
      </c>
      <c r="S176" s="214">
        <v>0</v>
      </c>
      <c r="T176" s="215">
        <f>S176*H176</f>
        <v>0</v>
      </c>
      <c r="U176" s="37"/>
      <c r="V176" s="37"/>
      <c r="W176" s="37"/>
      <c r="X176" s="37"/>
      <c r="Y176" s="37"/>
      <c r="Z176" s="37"/>
      <c r="AA176" s="37"/>
      <c r="AB176" s="37"/>
      <c r="AC176" s="37"/>
      <c r="AD176" s="37"/>
      <c r="AE176" s="37"/>
      <c r="AR176" s="216" t="s">
        <v>289</v>
      </c>
      <c r="AT176" s="216" t="s">
        <v>285</v>
      </c>
      <c r="AU176" s="216" t="s">
        <v>87</v>
      </c>
      <c r="AY176" s="18" t="s">
        <v>283</v>
      </c>
      <c r="BE176" s="217">
        <f>IF(N176="základná",J176,0)</f>
        <v>0</v>
      </c>
      <c r="BF176" s="217">
        <f>IF(N176="znížená",J176,0)</f>
        <v>0</v>
      </c>
      <c r="BG176" s="217">
        <f>IF(N176="zákl. prenesená",J176,0)</f>
        <v>0</v>
      </c>
      <c r="BH176" s="217">
        <f>IF(N176="zníž. prenesená",J176,0)</f>
        <v>0</v>
      </c>
      <c r="BI176" s="217">
        <f>IF(N176="nulová",J176,0)</f>
        <v>0</v>
      </c>
      <c r="BJ176" s="18" t="s">
        <v>87</v>
      </c>
      <c r="BK176" s="217">
        <f>ROUND(I176*H176,2)</f>
        <v>0</v>
      </c>
      <c r="BL176" s="18" t="s">
        <v>289</v>
      </c>
      <c r="BM176" s="216" t="s">
        <v>2206</v>
      </c>
    </row>
    <row r="177" s="2" customFormat="1" ht="24.15" customHeight="1">
      <c r="A177" s="37"/>
      <c r="B177" s="168"/>
      <c r="C177" s="204" t="s">
        <v>408</v>
      </c>
      <c r="D177" s="204" t="s">
        <v>285</v>
      </c>
      <c r="E177" s="205" t="s">
        <v>2207</v>
      </c>
      <c r="F177" s="206" t="s">
        <v>2208</v>
      </c>
      <c r="G177" s="207" t="s">
        <v>2139</v>
      </c>
      <c r="H177" s="208">
        <v>65</v>
      </c>
      <c r="I177" s="209"/>
      <c r="J177" s="210">
        <f>ROUND(I177*H177,2)</f>
        <v>0</v>
      </c>
      <c r="K177" s="211"/>
      <c r="L177" s="38"/>
      <c r="M177" s="212" t="s">
        <v>1</v>
      </c>
      <c r="N177" s="213" t="s">
        <v>41</v>
      </c>
      <c r="O177" s="81"/>
      <c r="P177" s="214">
        <f>O177*H177</f>
        <v>0</v>
      </c>
      <c r="Q177" s="214">
        <v>0</v>
      </c>
      <c r="R177" s="214">
        <f>Q177*H177</f>
        <v>0</v>
      </c>
      <c r="S177" s="214">
        <v>0</v>
      </c>
      <c r="T177" s="215">
        <f>S177*H177</f>
        <v>0</v>
      </c>
      <c r="U177" s="37"/>
      <c r="V177" s="37"/>
      <c r="W177" s="37"/>
      <c r="X177" s="37"/>
      <c r="Y177" s="37"/>
      <c r="Z177" s="37"/>
      <c r="AA177" s="37"/>
      <c r="AB177" s="37"/>
      <c r="AC177" s="37"/>
      <c r="AD177" s="37"/>
      <c r="AE177" s="37"/>
      <c r="AR177" s="216" t="s">
        <v>289</v>
      </c>
      <c r="AT177" s="216" t="s">
        <v>285</v>
      </c>
      <c r="AU177" s="216" t="s">
        <v>87</v>
      </c>
      <c r="AY177" s="18" t="s">
        <v>283</v>
      </c>
      <c r="BE177" s="217">
        <f>IF(N177="základná",J177,0)</f>
        <v>0</v>
      </c>
      <c r="BF177" s="217">
        <f>IF(N177="znížená",J177,0)</f>
        <v>0</v>
      </c>
      <c r="BG177" s="217">
        <f>IF(N177="zákl. prenesená",J177,0)</f>
        <v>0</v>
      </c>
      <c r="BH177" s="217">
        <f>IF(N177="zníž. prenesená",J177,0)</f>
        <v>0</v>
      </c>
      <c r="BI177" s="217">
        <f>IF(N177="nulová",J177,0)</f>
        <v>0</v>
      </c>
      <c r="BJ177" s="18" t="s">
        <v>87</v>
      </c>
      <c r="BK177" s="217">
        <f>ROUND(I177*H177,2)</f>
        <v>0</v>
      </c>
      <c r="BL177" s="18" t="s">
        <v>289</v>
      </c>
      <c r="BM177" s="216" t="s">
        <v>2209</v>
      </c>
    </row>
    <row r="178" s="2" customFormat="1" ht="24.15" customHeight="1">
      <c r="A178" s="37"/>
      <c r="B178" s="168"/>
      <c r="C178" s="204" t="s">
        <v>418</v>
      </c>
      <c r="D178" s="204" t="s">
        <v>285</v>
      </c>
      <c r="E178" s="205" t="s">
        <v>2210</v>
      </c>
      <c r="F178" s="206" t="s">
        <v>2211</v>
      </c>
      <c r="G178" s="207" t="s">
        <v>2139</v>
      </c>
      <c r="H178" s="208">
        <v>381</v>
      </c>
      <c r="I178" s="209"/>
      <c r="J178" s="210">
        <f>ROUND(I178*H178,2)</f>
        <v>0</v>
      </c>
      <c r="K178" s="211"/>
      <c r="L178" s="38"/>
      <c r="M178" s="212" t="s">
        <v>1</v>
      </c>
      <c r="N178" s="213" t="s">
        <v>41</v>
      </c>
      <c r="O178" s="81"/>
      <c r="P178" s="214">
        <f>O178*H178</f>
        <v>0</v>
      </c>
      <c r="Q178" s="214">
        <v>0</v>
      </c>
      <c r="R178" s="214">
        <f>Q178*H178</f>
        <v>0</v>
      </c>
      <c r="S178" s="214">
        <v>0</v>
      </c>
      <c r="T178" s="215">
        <f>S178*H178</f>
        <v>0</v>
      </c>
      <c r="U178" s="37"/>
      <c r="V178" s="37"/>
      <c r="W178" s="37"/>
      <c r="X178" s="37"/>
      <c r="Y178" s="37"/>
      <c r="Z178" s="37"/>
      <c r="AA178" s="37"/>
      <c r="AB178" s="37"/>
      <c r="AC178" s="37"/>
      <c r="AD178" s="37"/>
      <c r="AE178" s="37"/>
      <c r="AR178" s="216" t="s">
        <v>289</v>
      </c>
      <c r="AT178" s="216" t="s">
        <v>285</v>
      </c>
      <c r="AU178" s="216" t="s">
        <v>87</v>
      </c>
      <c r="AY178" s="18" t="s">
        <v>283</v>
      </c>
      <c r="BE178" s="217">
        <f>IF(N178="základná",J178,0)</f>
        <v>0</v>
      </c>
      <c r="BF178" s="217">
        <f>IF(N178="znížená",J178,0)</f>
        <v>0</v>
      </c>
      <c r="BG178" s="217">
        <f>IF(N178="zákl. prenesená",J178,0)</f>
        <v>0</v>
      </c>
      <c r="BH178" s="217">
        <f>IF(N178="zníž. prenesená",J178,0)</f>
        <v>0</v>
      </c>
      <c r="BI178" s="217">
        <f>IF(N178="nulová",J178,0)</f>
        <v>0</v>
      </c>
      <c r="BJ178" s="18" t="s">
        <v>87</v>
      </c>
      <c r="BK178" s="217">
        <f>ROUND(I178*H178,2)</f>
        <v>0</v>
      </c>
      <c r="BL178" s="18" t="s">
        <v>289</v>
      </c>
      <c r="BM178" s="216" t="s">
        <v>2212</v>
      </c>
    </row>
    <row r="179" s="2" customFormat="1" ht="24.15" customHeight="1">
      <c r="A179" s="37"/>
      <c r="B179" s="168"/>
      <c r="C179" s="204" t="s">
        <v>428</v>
      </c>
      <c r="D179" s="204" t="s">
        <v>285</v>
      </c>
      <c r="E179" s="205" t="s">
        <v>2213</v>
      </c>
      <c r="F179" s="206" t="s">
        <v>2214</v>
      </c>
      <c r="G179" s="207" t="s">
        <v>2139</v>
      </c>
      <c r="H179" s="208">
        <v>2</v>
      </c>
      <c r="I179" s="209"/>
      <c r="J179" s="210">
        <f>ROUND(I179*H179,2)</f>
        <v>0</v>
      </c>
      <c r="K179" s="211"/>
      <c r="L179" s="38"/>
      <c r="M179" s="212" t="s">
        <v>1</v>
      </c>
      <c r="N179" s="213" t="s">
        <v>41</v>
      </c>
      <c r="O179" s="81"/>
      <c r="P179" s="214">
        <f>O179*H179</f>
        <v>0</v>
      </c>
      <c r="Q179" s="214">
        <v>0</v>
      </c>
      <c r="R179" s="214">
        <f>Q179*H179</f>
        <v>0</v>
      </c>
      <c r="S179" s="214">
        <v>0</v>
      </c>
      <c r="T179" s="215">
        <f>S179*H179</f>
        <v>0</v>
      </c>
      <c r="U179" s="37"/>
      <c r="V179" s="37"/>
      <c r="W179" s="37"/>
      <c r="X179" s="37"/>
      <c r="Y179" s="37"/>
      <c r="Z179" s="37"/>
      <c r="AA179" s="37"/>
      <c r="AB179" s="37"/>
      <c r="AC179" s="37"/>
      <c r="AD179" s="37"/>
      <c r="AE179" s="37"/>
      <c r="AR179" s="216" t="s">
        <v>289</v>
      </c>
      <c r="AT179" s="216" t="s">
        <v>285</v>
      </c>
      <c r="AU179" s="216" t="s">
        <v>87</v>
      </c>
      <c r="AY179" s="18" t="s">
        <v>283</v>
      </c>
      <c r="BE179" s="217">
        <f>IF(N179="základná",J179,0)</f>
        <v>0</v>
      </c>
      <c r="BF179" s="217">
        <f>IF(N179="znížená",J179,0)</f>
        <v>0</v>
      </c>
      <c r="BG179" s="217">
        <f>IF(N179="zákl. prenesená",J179,0)</f>
        <v>0</v>
      </c>
      <c r="BH179" s="217">
        <f>IF(N179="zníž. prenesená",J179,0)</f>
        <v>0</v>
      </c>
      <c r="BI179" s="217">
        <f>IF(N179="nulová",J179,0)</f>
        <v>0</v>
      </c>
      <c r="BJ179" s="18" t="s">
        <v>87</v>
      </c>
      <c r="BK179" s="217">
        <f>ROUND(I179*H179,2)</f>
        <v>0</v>
      </c>
      <c r="BL179" s="18" t="s">
        <v>289</v>
      </c>
      <c r="BM179" s="216" t="s">
        <v>2215</v>
      </c>
    </row>
    <row r="180" s="2" customFormat="1" ht="24.15" customHeight="1">
      <c r="A180" s="37"/>
      <c r="B180" s="168"/>
      <c r="C180" s="204" t="s">
        <v>438</v>
      </c>
      <c r="D180" s="204" t="s">
        <v>285</v>
      </c>
      <c r="E180" s="205" t="s">
        <v>2216</v>
      </c>
      <c r="F180" s="206" t="s">
        <v>2217</v>
      </c>
      <c r="G180" s="207" t="s">
        <v>2139</v>
      </c>
      <c r="H180" s="208">
        <v>13</v>
      </c>
      <c r="I180" s="209"/>
      <c r="J180" s="210">
        <f>ROUND(I180*H180,2)</f>
        <v>0</v>
      </c>
      <c r="K180" s="211"/>
      <c r="L180" s="38"/>
      <c r="M180" s="212" t="s">
        <v>1</v>
      </c>
      <c r="N180" s="213" t="s">
        <v>41</v>
      </c>
      <c r="O180" s="81"/>
      <c r="P180" s="214">
        <f>O180*H180</f>
        <v>0</v>
      </c>
      <c r="Q180" s="214">
        <v>0</v>
      </c>
      <c r="R180" s="214">
        <f>Q180*H180</f>
        <v>0</v>
      </c>
      <c r="S180" s="214">
        <v>0</v>
      </c>
      <c r="T180" s="215">
        <f>S180*H180</f>
        <v>0</v>
      </c>
      <c r="U180" s="37"/>
      <c r="V180" s="37"/>
      <c r="W180" s="37"/>
      <c r="X180" s="37"/>
      <c r="Y180" s="37"/>
      <c r="Z180" s="37"/>
      <c r="AA180" s="37"/>
      <c r="AB180" s="37"/>
      <c r="AC180" s="37"/>
      <c r="AD180" s="37"/>
      <c r="AE180" s="37"/>
      <c r="AR180" s="216" t="s">
        <v>289</v>
      </c>
      <c r="AT180" s="216" t="s">
        <v>285</v>
      </c>
      <c r="AU180" s="216" t="s">
        <v>87</v>
      </c>
      <c r="AY180" s="18" t="s">
        <v>283</v>
      </c>
      <c r="BE180" s="217">
        <f>IF(N180="základná",J180,0)</f>
        <v>0</v>
      </c>
      <c r="BF180" s="217">
        <f>IF(N180="znížená",J180,0)</f>
        <v>0</v>
      </c>
      <c r="BG180" s="217">
        <f>IF(N180="zákl. prenesená",J180,0)</f>
        <v>0</v>
      </c>
      <c r="BH180" s="217">
        <f>IF(N180="zníž. prenesená",J180,0)</f>
        <v>0</v>
      </c>
      <c r="BI180" s="217">
        <f>IF(N180="nulová",J180,0)</f>
        <v>0</v>
      </c>
      <c r="BJ180" s="18" t="s">
        <v>87</v>
      </c>
      <c r="BK180" s="217">
        <f>ROUND(I180*H180,2)</f>
        <v>0</v>
      </c>
      <c r="BL180" s="18" t="s">
        <v>289</v>
      </c>
      <c r="BM180" s="216" t="s">
        <v>2218</v>
      </c>
    </row>
    <row r="181" s="12" customFormat="1" ht="25.92" customHeight="1">
      <c r="A181" s="12"/>
      <c r="B181" s="191"/>
      <c r="C181" s="12"/>
      <c r="D181" s="192" t="s">
        <v>74</v>
      </c>
      <c r="E181" s="193" t="s">
        <v>2219</v>
      </c>
      <c r="F181" s="193" t="s">
        <v>2220</v>
      </c>
      <c r="G181" s="12"/>
      <c r="H181" s="12"/>
      <c r="I181" s="194"/>
      <c r="J181" s="195">
        <f>BK181</f>
        <v>0</v>
      </c>
      <c r="K181" s="12"/>
      <c r="L181" s="191"/>
      <c r="M181" s="196"/>
      <c r="N181" s="197"/>
      <c r="O181" s="197"/>
      <c r="P181" s="198">
        <f>SUM(P182:P209)</f>
        <v>0</v>
      </c>
      <c r="Q181" s="197"/>
      <c r="R181" s="198">
        <f>SUM(R182:R209)</f>
        <v>0</v>
      </c>
      <c r="S181" s="197"/>
      <c r="T181" s="199">
        <f>SUM(T182:T209)</f>
        <v>0</v>
      </c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R181" s="192" t="s">
        <v>82</v>
      </c>
      <c r="AT181" s="200" t="s">
        <v>74</v>
      </c>
      <c r="AU181" s="200" t="s">
        <v>75</v>
      </c>
      <c r="AY181" s="192" t="s">
        <v>283</v>
      </c>
      <c r="BK181" s="201">
        <f>SUM(BK182:BK209)</f>
        <v>0</v>
      </c>
    </row>
    <row r="182" s="2" customFormat="1" ht="16.5" customHeight="1">
      <c r="A182" s="37"/>
      <c r="B182" s="168"/>
      <c r="C182" s="204" t="s">
        <v>442</v>
      </c>
      <c r="D182" s="204" t="s">
        <v>285</v>
      </c>
      <c r="E182" s="205" t="s">
        <v>2221</v>
      </c>
      <c r="F182" s="206" t="s">
        <v>2222</v>
      </c>
      <c r="G182" s="207" t="s">
        <v>2139</v>
      </c>
      <c r="H182" s="208">
        <v>165</v>
      </c>
      <c r="I182" s="209"/>
      <c r="J182" s="210">
        <f>ROUND(I182*H182,2)</f>
        <v>0</v>
      </c>
      <c r="K182" s="211"/>
      <c r="L182" s="38"/>
      <c r="M182" s="212" t="s">
        <v>1</v>
      </c>
      <c r="N182" s="213" t="s">
        <v>41</v>
      </c>
      <c r="O182" s="81"/>
      <c r="P182" s="214">
        <f>O182*H182</f>
        <v>0</v>
      </c>
      <c r="Q182" s="214">
        <v>0</v>
      </c>
      <c r="R182" s="214">
        <f>Q182*H182</f>
        <v>0</v>
      </c>
      <c r="S182" s="214">
        <v>0</v>
      </c>
      <c r="T182" s="215">
        <f>S182*H182</f>
        <v>0</v>
      </c>
      <c r="U182" s="37"/>
      <c r="V182" s="37"/>
      <c r="W182" s="37"/>
      <c r="X182" s="37"/>
      <c r="Y182" s="37"/>
      <c r="Z182" s="37"/>
      <c r="AA182" s="37"/>
      <c r="AB182" s="37"/>
      <c r="AC182" s="37"/>
      <c r="AD182" s="37"/>
      <c r="AE182" s="37"/>
      <c r="AR182" s="216" t="s">
        <v>289</v>
      </c>
      <c r="AT182" s="216" t="s">
        <v>285</v>
      </c>
      <c r="AU182" s="216" t="s">
        <v>82</v>
      </c>
      <c r="AY182" s="18" t="s">
        <v>283</v>
      </c>
      <c r="BE182" s="217">
        <f>IF(N182="základná",J182,0)</f>
        <v>0</v>
      </c>
      <c r="BF182" s="217">
        <f>IF(N182="znížená",J182,0)</f>
        <v>0</v>
      </c>
      <c r="BG182" s="217">
        <f>IF(N182="zákl. prenesená",J182,0)</f>
        <v>0</v>
      </c>
      <c r="BH182" s="217">
        <f>IF(N182="zníž. prenesená",J182,0)</f>
        <v>0</v>
      </c>
      <c r="BI182" s="217">
        <f>IF(N182="nulová",J182,0)</f>
        <v>0</v>
      </c>
      <c r="BJ182" s="18" t="s">
        <v>87</v>
      </c>
      <c r="BK182" s="217">
        <f>ROUND(I182*H182,2)</f>
        <v>0</v>
      </c>
      <c r="BL182" s="18" t="s">
        <v>289</v>
      </c>
      <c r="BM182" s="216" t="s">
        <v>2223</v>
      </c>
    </row>
    <row r="183" s="2" customFormat="1" ht="16.5" customHeight="1">
      <c r="A183" s="37"/>
      <c r="B183" s="168"/>
      <c r="C183" s="242" t="s">
        <v>447</v>
      </c>
      <c r="D183" s="242" t="s">
        <v>582</v>
      </c>
      <c r="E183" s="243" t="s">
        <v>2224</v>
      </c>
      <c r="F183" s="244" t="s">
        <v>2225</v>
      </c>
      <c r="G183" s="245" t="s">
        <v>2139</v>
      </c>
      <c r="H183" s="246">
        <v>165</v>
      </c>
      <c r="I183" s="247"/>
      <c r="J183" s="248">
        <f>ROUND(I183*H183,2)</f>
        <v>0</v>
      </c>
      <c r="K183" s="249"/>
      <c r="L183" s="250"/>
      <c r="M183" s="251" t="s">
        <v>1</v>
      </c>
      <c r="N183" s="252" t="s">
        <v>41</v>
      </c>
      <c r="O183" s="81"/>
      <c r="P183" s="214">
        <f>O183*H183</f>
        <v>0</v>
      </c>
      <c r="Q183" s="214">
        <v>0</v>
      </c>
      <c r="R183" s="214">
        <f>Q183*H183</f>
        <v>0</v>
      </c>
      <c r="S183" s="214">
        <v>0</v>
      </c>
      <c r="T183" s="215">
        <f>S183*H183</f>
        <v>0</v>
      </c>
      <c r="U183" s="37"/>
      <c r="V183" s="37"/>
      <c r="W183" s="37"/>
      <c r="X183" s="37"/>
      <c r="Y183" s="37"/>
      <c r="Z183" s="37"/>
      <c r="AA183" s="37"/>
      <c r="AB183" s="37"/>
      <c r="AC183" s="37"/>
      <c r="AD183" s="37"/>
      <c r="AE183" s="37"/>
      <c r="AR183" s="216" t="s">
        <v>319</v>
      </c>
      <c r="AT183" s="216" t="s">
        <v>582</v>
      </c>
      <c r="AU183" s="216" t="s">
        <v>82</v>
      </c>
      <c r="AY183" s="18" t="s">
        <v>283</v>
      </c>
      <c r="BE183" s="217">
        <f>IF(N183="základná",J183,0)</f>
        <v>0</v>
      </c>
      <c r="BF183" s="217">
        <f>IF(N183="znížená",J183,0)</f>
        <v>0</v>
      </c>
      <c r="BG183" s="217">
        <f>IF(N183="zákl. prenesená",J183,0)</f>
        <v>0</v>
      </c>
      <c r="BH183" s="217">
        <f>IF(N183="zníž. prenesená",J183,0)</f>
        <v>0</v>
      </c>
      <c r="BI183" s="217">
        <f>IF(N183="nulová",J183,0)</f>
        <v>0</v>
      </c>
      <c r="BJ183" s="18" t="s">
        <v>87</v>
      </c>
      <c r="BK183" s="217">
        <f>ROUND(I183*H183,2)</f>
        <v>0</v>
      </c>
      <c r="BL183" s="18" t="s">
        <v>289</v>
      </c>
      <c r="BM183" s="216" t="s">
        <v>2226</v>
      </c>
    </row>
    <row r="184" s="2" customFormat="1" ht="16.5" customHeight="1">
      <c r="A184" s="37"/>
      <c r="B184" s="168"/>
      <c r="C184" s="242" t="s">
        <v>464</v>
      </c>
      <c r="D184" s="242" t="s">
        <v>582</v>
      </c>
      <c r="E184" s="243" t="s">
        <v>2227</v>
      </c>
      <c r="F184" s="244" t="s">
        <v>2228</v>
      </c>
      <c r="G184" s="245" t="s">
        <v>2139</v>
      </c>
      <c r="H184" s="246">
        <v>165</v>
      </c>
      <c r="I184" s="247"/>
      <c r="J184" s="248">
        <f>ROUND(I184*H184,2)</f>
        <v>0</v>
      </c>
      <c r="K184" s="249"/>
      <c r="L184" s="250"/>
      <c r="M184" s="251" t="s">
        <v>1</v>
      </c>
      <c r="N184" s="252" t="s">
        <v>41</v>
      </c>
      <c r="O184" s="81"/>
      <c r="P184" s="214">
        <f>O184*H184</f>
        <v>0</v>
      </c>
      <c r="Q184" s="214">
        <v>0</v>
      </c>
      <c r="R184" s="214">
        <f>Q184*H184</f>
        <v>0</v>
      </c>
      <c r="S184" s="214">
        <v>0</v>
      </c>
      <c r="T184" s="215">
        <f>S184*H184</f>
        <v>0</v>
      </c>
      <c r="U184" s="37"/>
      <c r="V184" s="37"/>
      <c r="W184" s="37"/>
      <c r="X184" s="37"/>
      <c r="Y184" s="37"/>
      <c r="Z184" s="37"/>
      <c r="AA184" s="37"/>
      <c r="AB184" s="37"/>
      <c r="AC184" s="37"/>
      <c r="AD184" s="37"/>
      <c r="AE184" s="37"/>
      <c r="AR184" s="216" t="s">
        <v>319</v>
      </c>
      <c r="AT184" s="216" t="s">
        <v>582</v>
      </c>
      <c r="AU184" s="216" t="s">
        <v>82</v>
      </c>
      <c r="AY184" s="18" t="s">
        <v>283</v>
      </c>
      <c r="BE184" s="217">
        <f>IF(N184="základná",J184,0)</f>
        <v>0</v>
      </c>
      <c r="BF184" s="217">
        <f>IF(N184="znížená",J184,0)</f>
        <v>0</v>
      </c>
      <c r="BG184" s="217">
        <f>IF(N184="zákl. prenesená",J184,0)</f>
        <v>0</v>
      </c>
      <c r="BH184" s="217">
        <f>IF(N184="zníž. prenesená",J184,0)</f>
        <v>0</v>
      </c>
      <c r="BI184" s="217">
        <f>IF(N184="nulová",J184,0)</f>
        <v>0</v>
      </c>
      <c r="BJ184" s="18" t="s">
        <v>87</v>
      </c>
      <c r="BK184" s="217">
        <f>ROUND(I184*H184,2)</f>
        <v>0</v>
      </c>
      <c r="BL184" s="18" t="s">
        <v>289</v>
      </c>
      <c r="BM184" s="216" t="s">
        <v>2229</v>
      </c>
    </row>
    <row r="185" s="2" customFormat="1" ht="16.5" customHeight="1">
      <c r="A185" s="37"/>
      <c r="B185" s="168"/>
      <c r="C185" s="204" t="s">
        <v>469</v>
      </c>
      <c r="D185" s="204" t="s">
        <v>285</v>
      </c>
      <c r="E185" s="205" t="s">
        <v>2230</v>
      </c>
      <c r="F185" s="206" t="s">
        <v>2231</v>
      </c>
      <c r="G185" s="207" t="s">
        <v>2139</v>
      </c>
      <c r="H185" s="208">
        <v>165</v>
      </c>
      <c r="I185" s="209"/>
      <c r="J185" s="210">
        <f>ROUND(I185*H185,2)</f>
        <v>0</v>
      </c>
      <c r="K185" s="211"/>
      <c r="L185" s="38"/>
      <c r="M185" s="212" t="s">
        <v>1</v>
      </c>
      <c r="N185" s="213" t="s">
        <v>41</v>
      </c>
      <c r="O185" s="81"/>
      <c r="P185" s="214">
        <f>O185*H185</f>
        <v>0</v>
      </c>
      <c r="Q185" s="214">
        <v>0</v>
      </c>
      <c r="R185" s="214">
        <f>Q185*H185</f>
        <v>0</v>
      </c>
      <c r="S185" s="214">
        <v>0</v>
      </c>
      <c r="T185" s="215">
        <f>S185*H185</f>
        <v>0</v>
      </c>
      <c r="U185" s="37"/>
      <c r="V185" s="37"/>
      <c r="W185" s="37"/>
      <c r="X185" s="37"/>
      <c r="Y185" s="37"/>
      <c r="Z185" s="37"/>
      <c r="AA185" s="37"/>
      <c r="AB185" s="37"/>
      <c r="AC185" s="37"/>
      <c r="AD185" s="37"/>
      <c r="AE185" s="37"/>
      <c r="AR185" s="216" t="s">
        <v>289</v>
      </c>
      <c r="AT185" s="216" t="s">
        <v>285</v>
      </c>
      <c r="AU185" s="216" t="s">
        <v>82</v>
      </c>
      <c r="AY185" s="18" t="s">
        <v>283</v>
      </c>
      <c r="BE185" s="217">
        <f>IF(N185="základná",J185,0)</f>
        <v>0</v>
      </c>
      <c r="BF185" s="217">
        <f>IF(N185="znížená",J185,0)</f>
        <v>0</v>
      </c>
      <c r="BG185" s="217">
        <f>IF(N185="zákl. prenesená",J185,0)</f>
        <v>0</v>
      </c>
      <c r="BH185" s="217">
        <f>IF(N185="zníž. prenesená",J185,0)</f>
        <v>0</v>
      </c>
      <c r="BI185" s="217">
        <f>IF(N185="nulová",J185,0)</f>
        <v>0</v>
      </c>
      <c r="BJ185" s="18" t="s">
        <v>87</v>
      </c>
      <c r="BK185" s="217">
        <f>ROUND(I185*H185,2)</f>
        <v>0</v>
      </c>
      <c r="BL185" s="18" t="s">
        <v>289</v>
      </c>
      <c r="BM185" s="216" t="s">
        <v>2232</v>
      </c>
    </row>
    <row r="186" s="2" customFormat="1" ht="16.5" customHeight="1">
      <c r="A186" s="37"/>
      <c r="B186" s="168"/>
      <c r="C186" s="242" t="s">
        <v>473</v>
      </c>
      <c r="D186" s="242" t="s">
        <v>582</v>
      </c>
      <c r="E186" s="243" t="s">
        <v>2233</v>
      </c>
      <c r="F186" s="244" t="s">
        <v>2234</v>
      </c>
      <c r="G186" s="245" t="s">
        <v>2139</v>
      </c>
      <c r="H186" s="246">
        <v>165</v>
      </c>
      <c r="I186" s="247"/>
      <c r="J186" s="248">
        <f>ROUND(I186*H186,2)</f>
        <v>0</v>
      </c>
      <c r="K186" s="249"/>
      <c r="L186" s="250"/>
      <c r="M186" s="251" t="s">
        <v>1</v>
      </c>
      <c r="N186" s="252" t="s">
        <v>41</v>
      </c>
      <c r="O186" s="81"/>
      <c r="P186" s="214">
        <f>O186*H186</f>
        <v>0</v>
      </c>
      <c r="Q186" s="214">
        <v>0</v>
      </c>
      <c r="R186" s="214">
        <f>Q186*H186</f>
        <v>0</v>
      </c>
      <c r="S186" s="214">
        <v>0</v>
      </c>
      <c r="T186" s="215">
        <f>S186*H186</f>
        <v>0</v>
      </c>
      <c r="U186" s="37"/>
      <c r="V186" s="37"/>
      <c r="W186" s="37"/>
      <c r="X186" s="37"/>
      <c r="Y186" s="37"/>
      <c r="Z186" s="37"/>
      <c r="AA186" s="37"/>
      <c r="AB186" s="37"/>
      <c r="AC186" s="37"/>
      <c r="AD186" s="37"/>
      <c r="AE186" s="37"/>
      <c r="AR186" s="216" t="s">
        <v>319</v>
      </c>
      <c r="AT186" s="216" t="s">
        <v>582</v>
      </c>
      <c r="AU186" s="216" t="s">
        <v>82</v>
      </c>
      <c r="AY186" s="18" t="s">
        <v>283</v>
      </c>
      <c r="BE186" s="217">
        <f>IF(N186="základná",J186,0)</f>
        <v>0</v>
      </c>
      <c r="BF186" s="217">
        <f>IF(N186="znížená",J186,0)</f>
        <v>0</v>
      </c>
      <c r="BG186" s="217">
        <f>IF(N186="zákl. prenesená",J186,0)</f>
        <v>0</v>
      </c>
      <c r="BH186" s="217">
        <f>IF(N186="zníž. prenesená",J186,0)</f>
        <v>0</v>
      </c>
      <c r="BI186" s="217">
        <f>IF(N186="nulová",J186,0)</f>
        <v>0</v>
      </c>
      <c r="BJ186" s="18" t="s">
        <v>87</v>
      </c>
      <c r="BK186" s="217">
        <f>ROUND(I186*H186,2)</f>
        <v>0</v>
      </c>
      <c r="BL186" s="18" t="s">
        <v>289</v>
      </c>
      <c r="BM186" s="216" t="s">
        <v>2235</v>
      </c>
    </row>
    <row r="187" s="2" customFormat="1" ht="16.5" customHeight="1">
      <c r="A187" s="37"/>
      <c r="B187" s="168"/>
      <c r="C187" s="242" t="s">
        <v>496</v>
      </c>
      <c r="D187" s="242" t="s">
        <v>582</v>
      </c>
      <c r="E187" s="243" t="s">
        <v>2236</v>
      </c>
      <c r="F187" s="244" t="s">
        <v>2237</v>
      </c>
      <c r="G187" s="245" t="s">
        <v>2139</v>
      </c>
      <c r="H187" s="246">
        <v>165</v>
      </c>
      <c r="I187" s="247"/>
      <c r="J187" s="248">
        <f>ROUND(I187*H187,2)</f>
        <v>0</v>
      </c>
      <c r="K187" s="249"/>
      <c r="L187" s="250"/>
      <c r="M187" s="251" t="s">
        <v>1</v>
      </c>
      <c r="N187" s="252" t="s">
        <v>41</v>
      </c>
      <c r="O187" s="81"/>
      <c r="P187" s="214">
        <f>O187*H187</f>
        <v>0</v>
      </c>
      <c r="Q187" s="214">
        <v>0</v>
      </c>
      <c r="R187" s="214">
        <f>Q187*H187</f>
        <v>0</v>
      </c>
      <c r="S187" s="214">
        <v>0</v>
      </c>
      <c r="T187" s="215">
        <f>S187*H187</f>
        <v>0</v>
      </c>
      <c r="U187" s="37"/>
      <c r="V187" s="37"/>
      <c r="W187" s="37"/>
      <c r="X187" s="37"/>
      <c r="Y187" s="37"/>
      <c r="Z187" s="37"/>
      <c r="AA187" s="37"/>
      <c r="AB187" s="37"/>
      <c r="AC187" s="37"/>
      <c r="AD187" s="37"/>
      <c r="AE187" s="37"/>
      <c r="AR187" s="216" t="s">
        <v>319</v>
      </c>
      <c r="AT187" s="216" t="s">
        <v>582</v>
      </c>
      <c r="AU187" s="216" t="s">
        <v>82</v>
      </c>
      <c r="AY187" s="18" t="s">
        <v>283</v>
      </c>
      <c r="BE187" s="217">
        <f>IF(N187="základná",J187,0)</f>
        <v>0</v>
      </c>
      <c r="BF187" s="217">
        <f>IF(N187="znížená",J187,0)</f>
        <v>0</v>
      </c>
      <c r="BG187" s="217">
        <f>IF(N187="zákl. prenesená",J187,0)</f>
        <v>0</v>
      </c>
      <c r="BH187" s="217">
        <f>IF(N187="zníž. prenesená",J187,0)</f>
        <v>0</v>
      </c>
      <c r="BI187" s="217">
        <f>IF(N187="nulová",J187,0)</f>
        <v>0</v>
      </c>
      <c r="BJ187" s="18" t="s">
        <v>87</v>
      </c>
      <c r="BK187" s="217">
        <f>ROUND(I187*H187,2)</f>
        <v>0</v>
      </c>
      <c r="BL187" s="18" t="s">
        <v>289</v>
      </c>
      <c r="BM187" s="216" t="s">
        <v>2238</v>
      </c>
    </row>
    <row r="188" s="2" customFormat="1" ht="24.15" customHeight="1">
      <c r="A188" s="37"/>
      <c r="B188" s="168"/>
      <c r="C188" s="204" t="s">
        <v>501</v>
      </c>
      <c r="D188" s="204" t="s">
        <v>285</v>
      </c>
      <c r="E188" s="205" t="s">
        <v>2239</v>
      </c>
      <c r="F188" s="206" t="s">
        <v>2240</v>
      </c>
      <c r="G188" s="207" t="s">
        <v>2139</v>
      </c>
      <c r="H188" s="208">
        <v>6</v>
      </c>
      <c r="I188" s="209"/>
      <c r="J188" s="210">
        <f>ROUND(I188*H188,2)</f>
        <v>0</v>
      </c>
      <c r="K188" s="211"/>
      <c r="L188" s="38"/>
      <c r="M188" s="212" t="s">
        <v>1</v>
      </c>
      <c r="N188" s="213" t="s">
        <v>41</v>
      </c>
      <c r="O188" s="81"/>
      <c r="P188" s="214">
        <f>O188*H188</f>
        <v>0</v>
      </c>
      <c r="Q188" s="214">
        <v>0</v>
      </c>
      <c r="R188" s="214">
        <f>Q188*H188</f>
        <v>0</v>
      </c>
      <c r="S188" s="214">
        <v>0</v>
      </c>
      <c r="T188" s="215">
        <f>S188*H188</f>
        <v>0</v>
      </c>
      <c r="U188" s="37"/>
      <c r="V188" s="37"/>
      <c r="W188" s="37"/>
      <c r="X188" s="37"/>
      <c r="Y188" s="37"/>
      <c r="Z188" s="37"/>
      <c r="AA188" s="37"/>
      <c r="AB188" s="37"/>
      <c r="AC188" s="37"/>
      <c r="AD188" s="37"/>
      <c r="AE188" s="37"/>
      <c r="AR188" s="216" t="s">
        <v>289</v>
      </c>
      <c r="AT188" s="216" t="s">
        <v>285</v>
      </c>
      <c r="AU188" s="216" t="s">
        <v>82</v>
      </c>
      <c r="AY188" s="18" t="s">
        <v>283</v>
      </c>
      <c r="BE188" s="217">
        <f>IF(N188="základná",J188,0)</f>
        <v>0</v>
      </c>
      <c r="BF188" s="217">
        <f>IF(N188="znížená",J188,0)</f>
        <v>0</v>
      </c>
      <c r="BG188" s="217">
        <f>IF(N188="zákl. prenesená",J188,0)</f>
        <v>0</v>
      </c>
      <c r="BH188" s="217">
        <f>IF(N188="zníž. prenesená",J188,0)</f>
        <v>0</v>
      </c>
      <c r="BI188" s="217">
        <f>IF(N188="nulová",J188,0)</f>
        <v>0</v>
      </c>
      <c r="BJ188" s="18" t="s">
        <v>87</v>
      </c>
      <c r="BK188" s="217">
        <f>ROUND(I188*H188,2)</f>
        <v>0</v>
      </c>
      <c r="BL188" s="18" t="s">
        <v>289</v>
      </c>
      <c r="BM188" s="216" t="s">
        <v>2241</v>
      </c>
    </row>
    <row r="189" s="2" customFormat="1" ht="21.75" customHeight="1">
      <c r="A189" s="37"/>
      <c r="B189" s="168"/>
      <c r="C189" s="242" t="s">
        <v>505</v>
      </c>
      <c r="D189" s="242" t="s">
        <v>582</v>
      </c>
      <c r="E189" s="243" t="s">
        <v>2242</v>
      </c>
      <c r="F189" s="244" t="s">
        <v>2243</v>
      </c>
      <c r="G189" s="245" t="s">
        <v>2139</v>
      </c>
      <c r="H189" s="246">
        <v>6</v>
      </c>
      <c r="I189" s="247"/>
      <c r="J189" s="248">
        <f>ROUND(I189*H189,2)</f>
        <v>0</v>
      </c>
      <c r="K189" s="249"/>
      <c r="L189" s="250"/>
      <c r="M189" s="251" t="s">
        <v>1</v>
      </c>
      <c r="N189" s="252" t="s">
        <v>41</v>
      </c>
      <c r="O189" s="81"/>
      <c r="P189" s="214">
        <f>O189*H189</f>
        <v>0</v>
      </c>
      <c r="Q189" s="214">
        <v>0</v>
      </c>
      <c r="R189" s="214">
        <f>Q189*H189</f>
        <v>0</v>
      </c>
      <c r="S189" s="214">
        <v>0</v>
      </c>
      <c r="T189" s="215">
        <f>S189*H189</f>
        <v>0</v>
      </c>
      <c r="U189" s="37"/>
      <c r="V189" s="37"/>
      <c r="W189" s="37"/>
      <c r="X189" s="37"/>
      <c r="Y189" s="37"/>
      <c r="Z189" s="37"/>
      <c r="AA189" s="37"/>
      <c r="AB189" s="37"/>
      <c r="AC189" s="37"/>
      <c r="AD189" s="37"/>
      <c r="AE189" s="37"/>
      <c r="AR189" s="216" t="s">
        <v>319</v>
      </c>
      <c r="AT189" s="216" t="s">
        <v>582</v>
      </c>
      <c r="AU189" s="216" t="s">
        <v>82</v>
      </c>
      <c r="AY189" s="18" t="s">
        <v>283</v>
      </c>
      <c r="BE189" s="217">
        <f>IF(N189="základná",J189,0)</f>
        <v>0</v>
      </c>
      <c r="BF189" s="217">
        <f>IF(N189="znížená",J189,0)</f>
        <v>0</v>
      </c>
      <c r="BG189" s="217">
        <f>IF(N189="zákl. prenesená",J189,0)</f>
        <v>0</v>
      </c>
      <c r="BH189" s="217">
        <f>IF(N189="zníž. prenesená",J189,0)</f>
        <v>0</v>
      </c>
      <c r="BI189" s="217">
        <f>IF(N189="nulová",J189,0)</f>
        <v>0</v>
      </c>
      <c r="BJ189" s="18" t="s">
        <v>87</v>
      </c>
      <c r="BK189" s="217">
        <f>ROUND(I189*H189,2)</f>
        <v>0</v>
      </c>
      <c r="BL189" s="18" t="s">
        <v>289</v>
      </c>
      <c r="BM189" s="216" t="s">
        <v>2244</v>
      </c>
    </row>
    <row r="190" s="2" customFormat="1" ht="16.5" customHeight="1">
      <c r="A190" s="37"/>
      <c r="B190" s="168"/>
      <c r="C190" s="242" t="s">
        <v>509</v>
      </c>
      <c r="D190" s="242" t="s">
        <v>582</v>
      </c>
      <c r="E190" s="243" t="s">
        <v>2245</v>
      </c>
      <c r="F190" s="244" t="s">
        <v>2237</v>
      </c>
      <c r="G190" s="245" t="s">
        <v>2139</v>
      </c>
      <c r="H190" s="246">
        <v>6</v>
      </c>
      <c r="I190" s="247"/>
      <c r="J190" s="248">
        <f>ROUND(I190*H190,2)</f>
        <v>0</v>
      </c>
      <c r="K190" s="249"/>
      <c r="L190" s="250"/>
      <c r="M190" s="251" t="s">
        <v>1</v>
      </c>
      <c r="N190" s="252" t="s">
        <v>41</v>
      </c>
      <c r="O190" s="81"/>
      <c r="P190" s="214">
        <f>O190*H190</f>
        <v>0</v>
      </c>
      <c r="Q190" s="214">
        <v>0</v>
      </c>
      <c r="R190" s="214">
        <f>Q190*H190</f>
        <v>0</v>
      </c>
      <c r="S190" s="214">
        <v>0</v>
      </c>
      <c r="T190" s="215">
        <f>S190*H190</f>
        <v>0</v>
      </c>
      <c r="U190" s="37"/>
      <c r="V190" s="37"/>
      <c r="W190" s="37"/>
      <c r="X190" s="37"/>
      <c r="Y190" s="37"/>
      <c r="Z190" s="37"/>
      <c r="AA190" s="37"/>
      <c r="AB190" s="37"/>
      <c r="AC190" s="37"/>
      <c r="AD190" s="37"/>
      <c r="AE190" s="37"/>
      <c r="AR190" s="216" t="s">
        <v>319</v>
      </c>
      <c r="AT190" s="216" t="s">
        <v>582</v>
      </c>
      <c r="AU190" s="216" t="s">
        <v>82</v>
      </c>
      <c r="AY190" s="18" t="s">
        <v>283</v>
      </c>
      <c r="BE190" s="217">
        <f>IF(N190="základná",J190,0)</f>
        <v>0</v>
      </c>
      <c r="BF190" s="217">
        <f>IF(N190="znížená",J190,0)</f>
        <v>0</v>
      </c>
      <c r="BG190" s="217">
        <f>IF(N190="zákl. prenesená",J190,0)</f>
        <v>0</v>
      </c>
      <c r="BH190" s="217">
        <f>IF(N190="zníž. prenesená",J190,0)</f>
        <v>0</v>
      </c>
      <c r="BI190" s="217">
        <f>IF(N190="nulová",J190,0)</f>
        <v>0</v>
      </c>
      <c r="BJ190" s="18" t="s">
        <v>87</v>
      </c>
      <c r="BK190" s="217">
        <f>ROUND(I190*H190,2)</f>
        <v>0</v>
      </c>
      <c r="BL190" s="18" t="s">
        <v>289</v>
      </c>
      <c r="BM190" s="216" t="s">
        <v>2246</v>
      </c>
    </row>
    <row r="191" s="2" customFormat="1" ht="16.5" customHeight="1">
      <c r="A191" s="37"/>
      <c r="B191" s="168"/>
      <c r="C191" s="204" t="s">
        <v>515</v>
      </c>
      <c r="D191" s="204" t="s">
        <v>285</v>
      </c>
      <c r="E191" s="205" t="s">
        <v>2247</v>
      </c>
      <c r="F191" s="206" t="s">
        <v>2248</v>
      </c>
      <c r="G191" s="207" t="s">
        <v>2139</v>
      </c>
      <c r="H191" s="208">
        <v>190</v>
      </c>
      <c r="I191" s="209"/>
      <c r="J191" s="210">
        <f>ROUND(I191*H191,2)</f>
        <v>0</v>
      </c>
      <c r="K191" s="211"/>
      <c r="L191" s="38"/>
      <c r="M191" s="212" t="s">
        <v>1</v>
      </c>
      <c r="N191" s="213" t="s">
        <v>41</v>
      </c>
      <c r="O191" s="81"/>
      <c r="P191" s="214">
        <f>O191*H191</f>
        <v>0</v>
      </c>
      <c r="Q191" s="214">
        <v>0</v>
      </c>
      <c r="R191" s="214">
        <f>Q191*H191</f>
        <v>0</v>
      </c>
      <c r="S191" s="214">
        <v>0</v>
      </c>
      <c r="T191" s="215">
        <f>S191*H191</f>
        <v>0</v>
      </c>
      <c r="U191" s="37"/>
      <c r="V191" s="37"/>
      <c r="W191" s="37"/>
      <c r="X191" s="37"/>
      <c r="Y191" s="37"/>
      <c r="Z191" s="37"/>
      <c r="AA191" s="37"/>
      <c r="AB191" s="37"/>
      <c r="AC191" s="37"/>
      <c r="AD191" s="37"/>
      <c r="AE191" s="37"/>
      <c r="AR191" s="216" t="s">
        <v>289</v>
      </c>
      <c r="AT191" s="216" t="s">
        <v>285</v>
      </c>
      <c r="AU191" s="216" t="s">
        <v>82</v>
      </c>
      <c r="AY191" s="18" t="s">
        <v>283</v>
      </c>
      <c r="BE191" s="217">
        <f>IF(N191="základná",J191,0)</f>
        <v>0</v>
      </c>
      <c r="BF191" s="217">
        <f>IF(N191="znížená",J191,0)</f>
        <v>0</v>
      </c>
      <c r="BG191" s="217">
        <f>IF(N191="zákl. prenesená",J191,0)</f>
        <v>0</v>
      </c>
      <c r="BH191" s="217">
        <f>IF(N191="zníž. prenesená",J191,0)</f>
        <v>0</v>
      </c>
      <c r="BI191" s="217">
        <f>IF(N191="nulová",J191,0)</f>
        <v>0</v>
      </c>
      <c r="BJ191" s="18" t="s">
        <v>87</v>
      </c>
      <c r="BK191" s="217">
        <f>ROUND(I191*H191,2)</f>
        <v>0</v>
      </c>
      <c r="BL191" s="18" t="s">
        <v>289</v>
      </c>
      <c r="BM191" s="216" t="s">
        <v>2249</v>
      </c>
    </row>
    <row r="192" s="2" customFormat="1" ht="16.5" customHeight="1">
      <c r="A192" s="37"/>
      <c r="B192" s="168"/>
      <c r="C192" s="242" t="s">
        <v>519</v>
      </c>
      <c r="D192" s="242" t="s">
        <v>582</v>
      </c>
      <c r="E192" s="243" t="s">
        <v>2250</v>
      </c>
      <c r="F192" s="244" t="s">
        <v>2251</v>
      </c>
      <c r="G192" s="245" t="s">
        <v>2139</v>
      </c>
      <c r="H192" s="246">
        <v>190</v>
      </c>
      <c r="I192" s="247"/>
      <c r="J192" s="248">
        <f>ROUND(I192*H192,2)</f>
        <v>0</v>
      </c>
      <c r="K192" s="249"/>
      <c r="L192" s="250"/>
      <c r="M192" s="251" t="s">
        <v>1</v>
      </c>
      <c r="N192" s="252" t="s">
        <v>41</v>
      </c>
      <c r="O192" s="81"/>
      <c r="P192" s="214">
        <f>O192*H192</f>
        <v>0</v>
      </c>
      <c r="Q192" s="214">
        <v>0</v>
      </c>
      <c r="R192" s="214">
        <f>Q192*H192</f>
        <v>0</v>
      </c>
      <c r="S192" s="214">
        <v>0</v>
      </c>
      <c r="T192" s="215">
        <f>S192*H192</f>
        <v>0</v>
      </c>
      <c r="U192" s="37"/>
      <c r="V192" s="37"/>
      <c r="W192" s="37"/>
      <c r="X192" s="37"/>
      <c r="Y192" s="37"/>
      <c r="Z192" s="37"/>
      <c r="AA192" s="37"/>
      <c r="AB192" s="37"/>
      <c r="AC192" s="37"/>
      <c r="AD192" s="37"/>
      <c r="AE192" s="37"/>
      <c r="AR192" s="216" t="s">
        <v>319</v>
      </c>
      <c r="AT192" s="216" t="s">
        <v>582</v>
      </c>
      <c r="AU192" s="216" t="s">
        <v>82</v>
      </c>
      <c r="AY192" s="18" t="s">
        <v>283</v>
      </c>
      <c r="BE192" s="217">
        <f>IF(N192="základná",J192,0)</f>
        <v>0</v>
      </c>
      <c r="BF192" s="217">
        <f>IF(N192="znížená",J192,0)</f>
        <v>0</v>
      </c>
      <c r="BG192" s="217">
        <f>IF(N192="zákl. prenesená",J192,0)</f>
        <v>0</v>
      </c>
      <c r="BH192" s="217">
        <f>IF(N192="zníž. prenesená",J192,0)</f>
        <v>0</v>
      </c>
      <c r="BI192" s="217">
        <f>IF(N192="nulová",J192,0)</f>
        <v>0</v>
      </c>
      <c r="BJ192" s="18" t="s">
        <v>87</v>
      </c>
      <c r="BK192" s="217">
        <f>ROUND(I192*H192,2)</f>
        <v>0</v>
      </c>
      <c r="BL192" s="18" t="s">
        <v>289</v>
      </c>
      <c r="BM192" s="216" t="s">
        <v>2252</v>
      </c>
    </row>
    <row r="193" s="2" customFormat="1" ht="16.5" customHeight="1">
      <c r="A193" s="37"/>
      <c r="B193" s="168"/>
      <c r="C193" s="242" t="s">
        <v>523</v>
      </c>
      <c r="D193" s="242" t="s">
        <v>582</v>
      </c>
      <c r="E193" s="243" t="s">
        <v>2253</v>
      </c>
      <c r="F193" s="244" t="s">
        <v>2254</v>
      </c>
      <c r="G193" s="245" t="s">
        <v>2139</v>
      </c>
      <c r="H193" s="246">
        <v>190</v>
      </c>
      <c r="I193" s="247"/>
      <c r="J193" s="248">
        <f>ROUND(I193*H193,2)</f>
        <v>0</v>
      </c>
      <c r="K193" s="249"/>
      <c r="L193" s="250"/>
      <c r="M193" s="251" t="s">
        <v>1</v>
      </c>
      <c r="N193" s="252" t="s">
        <v>41</v>
      </c>
      <c r="O193" s="81"/>
      <c r="P193" s="214">
        <f>O193*H193</f>
        <v>0</v>
      </c>
      <c r="Q193" s="214">
        <v>0</v>
      </c>
      <c r="R193" s="214">
        <f>Q193*H193</f>
        <v>0</v>
      </c>
      <c r="S193" s="214">
        <v>0</v>
      </c>
      <c r="T193" s="215">
        <f>S193*H193</f>
        <v>0</v>
      </c>
      <c r="U193" s="37"/>
      <c r="V193" s="37"/>
      <c r="W193" s="37"/>
      <c r="X193" s="37"/>
      <c r="Y193" s="37"/>
      <c r="Z193" s="37"/>
      <c r="AA193" s="37"/>
      <c r="AB193" s="37"/>
      <c r="AC193" s="37"/>
      <c r="AD193" s="37"/>
      <c r="AE193" s="37"/>
      <c r="AR193" s="216" t="s">
        <v>319</v>
      </c>
      <c r="AT193" s="216" t="s">
        <v>582</v>
      </c>
      <c r="AU193" s="216" t="s">
        <v>82</v>
      </c>
      <c r="AY193" s="18" t="s">
        <v>283</v>
      </c>
      <c r="BE193" s="217">
        <f>IF(N193="základná",J193,0)</f>
        <v>0</v>
      </c>
      <c r="BF193" s="217">
        <f>IF(N193="znížená",J193,0)</f>
        <v>0</v>
      </c>
      <c r="BG193" s="217">
        <f>IF(N193="zákl. prenesená",J193,0)</f>
        <v>0</v>
      </c>
      <c r="BH193" s="217">
        <f>IF(N193="zníž. prenesená",J193,0)</f>
        <v>0</v>
      </c>
      <c r="BI193" s="217">
        <f>IF(N193="nulová",J193,0)</f>
        <v>0</v>
      </c>
      <c r="BJ193" s="18" t="s">
        <v>87</v>
      </c>
      <c r="BK193" s="217">
        <f>ROUND(I193*H193,2)</f>
        <v>0</v>
      </c>
      <c r="BL193" s="18" t="s">
        <v>289</v>
      </c>
      <c r="BM193" s="216" t="s">
        <v>2255</v>
      </c>
    </row>
    <row r="194" s="2" customFormat="1" ht="16.5" customHeight="1">
      <c r="A194" s="37"/>
      <c r="B194" s="168"/>
      <c r="C194" s="204" t="s">
        <v>527</v>
      </c>
      <c r="D194" s="204" t="s">
        <v>285</v>
      </c>
      <c r="E194" s="205" t="s">
        <v>2256</v>
      </c>
      <c r="F194" s="206" t="s">
        <v>2257</v>
      </c>
      <c r="G194" s="207" t="s">
        <v>2139</v>
      </c>
      <c r="H194" s="208">
        <v>8</v>
      </c>
      <c r="I194" s="209"/>
      <c r="J194" s="210">
        <f>ROUND(I194*H194,2)</f>
        <v>0</v>
      </c>
      <c r="K194" s="211"/>
      <c r="L194" s="38"/>
      <c r="M194" s="212" t="s">
        <v>1</v>
      </c>
      <c r="N194" s="213" t="s">
        <v>41</v>
      </c>
      <c r="O194" s="81"/>
      <c r="P194" s="214">
        <f>O194*H194</f>
        <v>0</v>
      </c>
      <c r="Q194" s="214">
        <v>0</v>
      </c>
      <c r="R194" s="214">
        <f>Q194*H194</f>
        <v>0</v>
      </c>
      <c r="S194" s="214">
        <v>0</v>
      </c>
      <c r="T194" s="215">
        <f>S194*H194</f>
        <v>0</v>
      </c>
      <c r="U194" s="37"/>
      <c r="V194" s="37"/>
      <c r="W194" s="37"/>
      <c r="X194" s="37"/>
      <c r="Y194" s="37"/>
      <c r="Z194" s="37"/>
      <c r="AA194" s="37"/>
      <c r="AB194" s="37"/>
      <c r="AC194" s="37"/>
      <c r="AD194" s="37"/>
      <c r="AE194" s="37"/>
      <c r="AR194" s="216" t="s">
        <v>289</v>
      </c>
      <c r="AT194" s="216" t="s">
        <v>285</v>
      </c>
      <c r="AU194" s="216" t="s">
        <v>82</v>
      </c>
      <c r="AY194" s="18" t="s">
        <v>283</v>
      </c>
      <c r="BE194" s="217">
        <f>IF(N194="základná",J194,0)</f>
        <v>0</v>
      </c>
      <c r="BF194" s="217">
        <f>IF(N194="znížená",J194,0)</f>
        <v>0</v>
      </c>
      <c r="BG194" s="217">
        <f>IF(N194="zákl. prenesená",J194,0)</f>
        <v>0</v>
      </c>
      <c r="BH194" s="217">
        <f>IF(N194="zníž. prenesená",J194,0)</f>
        <v>0</v>
      </c>
      <c r="BI194" s="217">
        <f>IF(N194="nulová",J194,0)</f>
        <v>0</v>
      </c>
      <c r="BJ194" s="18" t="s">
        <v>87</v>
      </c>
      <c r="BK194" s="217">
        <f>ROUND(I194*H194,2)</f>
        <v>0</v>
      </c>
      <c r="BL194" s="18" t="s">
        <v>289</v>
      </c>
      <c r="BM194" s="216" t="s">
        <v>2258</v>
      </c>
    </row>
    <row r="195" s="2" customFormat="1" ht="16.5" customHeight="1">
      <c r="A195" s="37"/>
      <c r="B195" s="168"/>
      <c r="C195" s="242" t="s">
        <v>531</v>
      </c>
      <c r="D195" s="242" t="s">
        <v>582</v>
      </c>
      <c r="E195" s="243" t="s">
        <v>2259</v>
      </c>
      <c r="F195" s="244" t="s">
        <v>2260</v>
      </c>
      <c r="G195" s="245" t="s">
        <v>2139</v>
      </c>
      <c r="H195" s="246">
        <v>8</v>
      </c>
      <c r="I195" s="247"/>
      <c r="J195" s="248">
        <f>ROUND(I195*H195,2)</f>
        <v>0</v>
      </c>
      <c r="K195" s="249"/>
      <c r="L195" s="250"/>
      <c r="M195" s="251" t="s">
        <v>1</v>
      </c>
      <c r="N195" s="252" t="s">
        <v>41</v>
      </c>
      <c r="O195" s="81"/>
      <c r="P195" s="214">
        <f>O195*H195</f>
        <v>0</v>
      </c>
      <c r="Q195" s="214">
        <v>0</v>
      </c>
      <c r="R195" s="214">
        <f>Q195*H195</f>
        <v>0</v>
      </c>
      <c r="S195" s="214">
        <v>0</v>
      </c>
      <c r="T195" s="215">
        <f>S195*H195</f>
        <v>0</v>
      </c>
      <c r="U195" s="37"/>
      <c r="V195" s="37"/>
      <c r="W195" s="37"/>
      <c r="X195" s="37"/>
      <c r="Y195" s="37"/>
      <c r="Z195" s="37"/>
      <c r="AA195" s="37"/>
      <c r="AB195" s="37"/>
      <c r="AC195" s="37"/>
      <c r="AD195" s="37"/>
      <c r="AE195" s="37"/>
      <c r="AR195" s="216" t="s">
        <v>319</v>
      </c>
      <c r="AT195" s="216" t="s">
        <v>582</v>
      </c>
      <c r="AU195" s="216" t="s">
        <v>82</v>
      </c>
      <c r="AY195" s="18" t="s">
        <v>283</v>
      </c>
      <c r="BE195" s="217">
        <f>IF(N195="základná",J195,0)</f>
        <v>0</v>
      </c>
      <c r="BF195" s="217">
        <f>IF(N195="znížená",J195,0)</f>
        <v>0</v>
      </c>
      <c r="BG195" s="217">
        <f>IF(N195="zákl. prenesená",J195,0)</f>
        <v>0</v>
      </c>
      <c r="BH195" s="217">
        <f>IF(N195="zníž. prenesená",J195,0)</f>
        <v>0</v>
      </c>
      <c r="BI195" s="217">
        <f>IF(N195="nulová",J195,0)</f>
        <v>0</v>
      </c>
      <c r="BJ195" s="18" t="s">
        <v>87</v>
      </c>
      <c r="BK195" s="217">
        <f>ROUND(I195*H195,2)</f>
        <v>0</v>
      </c>
      <c r="BL195" s="18" t="s">
        <v>289</v>
      </c>
      <c r="BM195" s="216" t="s">
        <v>2261</v>
      </c>
    </row>
    <row r="196" s="2" customFormat="1" ht="16.5" customHeight="1">
      <c r="A196" s="37"/>
      <c r="B196" s="168"/>
      <c r="C196" s="242" t="s">
        <v>538</v>
      </c>
      <c r="D196" s="242" t="s">
        <v>582</v>
      </c>
      <c r="E196" s="243" t="s">
        <v>2262</v>
      </c>
      <c r="F196" s="244" t="s">
        <v>2228</v>
      </c>
      <c r="G196" s="245" t="s">
        <v>2139</v>
      </c>
      <c r="H196" s="246">
        <v>8</v>
      </c>
      <c r="I196" s="247"/>
      <c r="J196" s="248">
        <f>ROUND(I196*H196,2)</f>
        <v>0</v>
      </c>
      <c r="K196" s="249"/>
      <c r="L196" s="250"/>
      <c r="M196" s="251" t="s">
        <v>1</v>
      </c>
      <c r="N196" s="252" t="s">
        <v>41</v>
      </c>
      <c r="O196" s="81"/>
      <c r="P196" s="214">
        <f>O196*H196</f>
        <v>0</v>
      </c>
      <c r="Q196" s="214">
        <v>0</v>
      </c>
      <c r="R196" s="214">
        <f>Q196*H196</f>
        <v>0</v>
      </c>
      <c r="S196" s="214">
        <v>0</v>
      </c>
      <c r="T196" s="215">
        <f>S196*H196</f>
        <v>0</v>
      </c>
      <c r="U196" s="37"/>
      <c r="V196" s="37"/>
      <c r="W196" s="37"/>
      <c r="X196" s="37"/>
      <c r="Y196" s="37"/>
      <c r="Z196" s="37"/>
      <c r="AA196" s="37"/>
      <c r="AB196" s="37"/>
      <c r="AC196" s="37"/>
      <c r="AD196" s="37"/>
      <c r="AE196" s="37"/>
      <c r="AR196" s="216" t="s">
        <v>319</v>
      </c>
      <c r="AT196" s="216" t="s">
        <v>582</v>
      </c>
      <c r="AU196" s="216" t="s">
        <v>82</v>
      </c>
      <c r="AY196" s="18" t="s">
        <v>283</v>
      </c>
      <c r="BE196" s="217">
        <f>IF(N196="základná",J196,0)</f>
        <v>0</v>
      </c>
      <c r="BF196" s="217">
        <f>IF(N196="znížená",J196,0)</f>
        <v>0</v>
      </c>
      <c r="BG196" s="217">
        <f>IF(N196="zákl. prenesená",J196,0)</f>
        <v>0</v>
      </c>
      <c r="BH196" s="217">
        <f>IF(N196="zníž. prenesená",J196,0)</f>
        <v>0</v>
      </c>
      <c r="BI196" s="217">
        <f>IF(N196="nulová",J196,0)</f>
        <v>0</v>
      </c>
      <c r="BJ196" s="18" t="s">
        <v>87</v>
      </c>
      <c r="BK196" s="217">
        <f>ROUND(I196*H196,2)</f>
        <v>0</v>
      </c>
      <c r="BL196" s="18" t="s">
        <v>289</v>
      </c>
      <c r="BM196" s="216" t="s">
        <v>2263</v>
      </c>
    </row>
    <row r="197" s="2" customFormat="1" ht="21.75" customHeight="1">
      <c r="A197" s="37"/>
      <c r="B197" s="168"/>
      <c r="C197" s="204" t="s">
        <v>542</v>
      </c>
      <c r="D197" s="204" t="s">
        <v>285</v>
      </c>
      <c r="E197" s="205" t="s">
        <v>2264</v>
      </c>
      <c r="F197" s="206" t="s">
        <v>2265</v>
      </c>
      <c r="G197" s="207" t="s">
        <v>2139</v>
      </c>
      <c r="H197" s="208">
        <v>6</v>
      </c>
      <c r="I197" s="209"/>
      <c r="J197" s="210">
        <f>ROUND(I197*H197,2)</f>
        <v>0</v>
      </c>
      <c r="K197" s="211"/>
      <c r="L197" s="38"/>
      <c r="M197" s="212" t="s">
        <v>1</v>
      </c>
      <c r="N197" s="213" t="s">
        <v>41</v>
      </c>
      <c r="O197" s="81"/>
      <c r="P197" s="214">
        <f>O197*H197</f>
        <v>0</v>
      </c>
      <c r="Q197" s="214">
        <v>0</v>
      </c>
      <c r="R197" s="214">
        <f>Q197*H197</f>
        <v>0</v>
      </c>
      <c r="S197" s="214">
        <v>0</v>
      </c>
      <c r="T197" s="215">
        <f>S197*H197</f>
        <v>0</v>
      </c>
      <c r="U197" s="37"/>
      <c r="V197" s="37"/>
      <c r="W197" s="37"/>
      <c r="X197" s="37"/>
      <c r="Y197" s="37"/>
      <c r="Z197" s="37"/>
      <c r="AA197" s="37"/>
      <c r="AB197" s="37"/>
      <c r="AC197" s="37"/>
      <c r="AD197" s="37"/>
      <c r="AE197" s="37"/>
      <c r="AR197" s="216" t="s">
        <v>289</v>
      </c>
      <c r="AT197" s="216" t="s">
        <v>285</v>
      </c>
      <c r="AU197" s="216" t="s">
        <v>82</v>
      </c>
      <c r="AY197" s="18" t="s">
        <v>283</v>
      </c>
      <c r="BE197" s="217">
        <f>IF(N197="základná",J197,0)</f>
        <v>0</v>
      </c>
      <c r="BF197" s="217">
        <f>IF(N197="znížená",J197,0)</f>
        <v>0</v>
      </c>
      <c r="BG197" s="217">
        <f>IF(N197="zákl. prenesená",J197,0)</f>
        <v>0</v>
      </c>
      <c r="BH197" s="217">
        <f>IF(N197="zníž. prenesená",J197,0)</f>
        <v>0</v>
      </c>
      <c r="BI197" s="217">
        <f>IF(N197="nulová",J197,0)</f>
        <v>0</v>
      </c>
      <c r="BJ197" s="18" t="s">
        <v>87</v>
      </c>
      <c r="BK197" s="217">
        <f>ROUND(I197*H197,2)</f>
        <v>0</v>
      </c>
      <c r="BL197" s="18" t="s">
        <v>289</v>
      </c>
      <c r="BM197" s="216" t="s">
        <v>2266</v>
      </c>
    </row>
    <row r="198" s="2" customFormat="1" ht="24.15" customHeight="1">
      <c r="A198" s="37"/>
      <c r="B198" s="168"/>
      <c r="C198" s="242" t="s">
        <v>546</v>
      </c>
      <c r="D198" s="242" t="s">
        <v>582</v>
      </c>
      <c r="E198" s="243" t="s">
        <v>2267</v>
      </c>
      <c r="F198" s="244" t="s">
        <v>2268</v>
      </c>
      <c r="G198" s="245" t="s">
        <v>2139</v>
      </c>
      <c r="H198" s="246">
        <v>6</v>
      </c>
      <c r="I198" s="247"/>
      <c r="J198" s="248">
        <f>ROUND(I198*H198,2)</f>
        <v>0</v>
      </c>
      <c r="K198" s="249"/>
      <c r="L198" s="250"/>
      <c r="M198" s="251" t="s">
        <v>1</v>
      </c>
      <c r="N198" s="252" t="s">
        <v>41</v>
      </c>
      <c r="O198" s="81"/>
      <c r="P198" s="214">
        <f>O198*H198</f>
        <v>0</v>
      </c>
      <c r="Q198" s="214">
        <v>0</v>
      </c>
      <c r="R198" s="214">
        <f>Q198*H198</f>
        <v>0</v>
      </c>
      <c r="S198" s="214">
        <v>0</v>
      </c>
      <c r="T198" s="215">
        <f>S198*H198</f>
        <v>0</v>
      </c>
      <c r="U198" s="37"/>
      <c r="V198" s="37"/>
      <c r="W198" s="37"/>
      <c r="X198" s="37"/>
      <c r="Y198" s="37"/>
      <c r="Z198" s="37"/>
      <c r="AA198" s="37"/>
      <c r="AB198" s="37"/>
      <c r="AC198" s="37"/>
      <c r="AD198" s="37"/>
      <c r="AE198" s="37"/>
      <c r="AR198" s="216" t="s">
        <v>319</v>
      </c>
      <c r="AT198" s="216" t="s">
        <v>582</v>
      </c>
      <c r="AU198" s="216" t="s">
        <v>82</v>
      </c>
      <c r="AY198" s="18" t="s">
        <v>283</v>
      </c>
      <c r="BE198" s="217">
        <f>IF(N198="základná",J198,0)</f>
        <v>0</v>
      </c>
      <c r="BF198" s="217">
        <f>IF(N198="znížená",J198,0)</f>
        <v>0</v>
      </c>
      <c r="BG198" s="217">
        <f>IF(N198="zákl. prenesená",J198,0)</f>
        <v>0</v>
      </c>
      <c r="BH198" s="217">
        <f>IF(N198="zníž. prenesená",J198,0)</f>
        <v>0</v>
      </c>
      <c r="BI198" s="217">
        <f>IF(N198="nulová",J198,0)</f>
        <v>0</v>
      </c>
      <c r="BJ198" s="18" t="s">
        <v>87</v>
      </c>
      <c r="BK198" s="217">
        <f>ROUND(I198*H198,2)</f>
        <v>0</v>
      </c>
      <c r="BL198" s="18" t="s">
        <v>289</v>
      </c>
      <c r="BM198" s="216" t="s">
        <v>2269</v>
      </c>
    </row>
    <row r="199" s="2" customFormat="1" ht="24.15" customHeight="1">
      <c r="A199" s="37"/>
      <c r="B199" s="168"/>
      <c r="C199" s="204" t="s">
        <v>551</v>
      </c>
      <c r="D199" s="204" t="s">
        <v>285</v>
      </c>
      <c r="E199" s="205" t="s">
        <v>2270</v>
      </c>
      <c r="F199" s="206" t="s">
        <v>2271</v>
      </c>
      <c r="G199" s="207" t="s">
        <v>2139</v>
      </c>
      <c r="H199" s="208">
        <v>2455</v>
      </c>
      <c r="I199" s="209"/>
      <c r="J199" s="210">
        <f>ROUND(I199*H199,2)</f>
        <v>0</v>
      </c>
      <c r="K199" s="211"/>
      <c r="L199" s="38"/>
      <c r="M199" s="212" t="s">
        <v>1</v>
      </c>
      <c r="N199" s="213" t="s">
        <v>41</v>
      </c>
      <c r="O199" s="81"/>
      <c r="P199" s="214">
        <f>O199*H199</f>
        <v>0</v>
      </c>
      <c r="Q199" s="214">
        <v>0</v>
      </c>
      <c r="R199" s="214">
        <f>Q199*H199</f>
        <v>0</v>
      </c>
      <c r="S199" s="214">
        <v>0</v>
      </c>
      <c r="T199" s="215">
        <f>S199*H199</f>
        <v>0</v>
      </c>
      <c r="U199" s="37"/>
      <c r="V199" s="37"/>
      <c r="W199" s="37"/>
      <c r="X199" s="37"/>
      <c r="Y199" s="37"/>
      <c r="Z199" s="37"/>
      <c r="AA199" s="37"/>
      <c r="AB199" s="37"/>
      <c r="AC199" s="37"/>
      <c r="AD199" s="37"/>
      <c r="AE199" s="37"/>
      <c r="AR199" s="216" t="s">
        <v>289</v>
      </c>
      <c r="AT199" s="216" t="s">
        <v>285</v>
      </c>
      <c r="AU199" s="216" t="s">
        <v>82</v>
      </c>
      <c r="AY199" s="18" t="s">
        <v>283</v>
      </c>
      <c r="BE199" s="217">
        <f>IF(N199="základná",J199,0)</f>
        <v>0</v>
      </c>
      <c r="BF199" s="217">
        <f>IF(N199="znížená",J199,0)</f>
        <v>0</v>
      </c>
      <c r="BG199" s="217">
        <f>IF(N199="zákl. prenesená",J199,0)</f>
        <v>0</v>
      </c>
      <c r="BH199" s="217">
        <f>IF(N199="zníž. prenesená",J199,0)</f>
        <v>0</v>
      </c>
      <c r="BI199" s="217">
        <f>IF(N199="nulová",J199,0)</f>
        <v>0</v>
      </c>
      <c r="BJ199" s="18" t="s">
        <v>87</v>
      </c>
      <c r="BK199" s="217">
        <f>ROUND(I199*H199,2)</f>
        <v>0</v>
      </c>
      <c r="BL199" s="18" t="s">
        <v>289</v>
      </c>
      <c r="BM199" s="216" t="s">
        <v>2272</v>
      </c>
    </row>
    <row r="200" s="2" customFormat="1" ht="16.5" customHeight="1">
      <c r="A200" s="37"/>
      <c r="B200" s="168"/>
      <c r="C200" s="242" t="s">
        <v>555</v>
      </c>
      <c r="D200" s="242" t="s">
        <v>582</v>
      </c>
      <c r="E200" s="243" t="s">
        <v>2273</v>
      </c>
      <c r="F200" s="244" t="s">
        <v>2274</v>
      </c>
      <c r="G200" s="245" t="s">
        <v>2139</v>
      </c>
      <c r="H200" s="246">
        <v>2455</v>
      </c>
      <c r="I200" s="247"/>
      <c r="J200" s="248">
        <f>ROUND(I200*H200,2)</f>
        <v>0</v>
      </c>
      <c r="K200" s="249"/>
      <c r="L200" s="250"/>
      <c r="M200" s="251" t="s">
        <v>1</v>
      </c>
      <c r="N200" s="252" t="s">
        <v>41</v>
      </c>
      <c r="O200" s="81"/>
      <c r="P200" s="214">
        <f>O200*H200</f>
        <v>0</v>
      </c>
      <c r="Q200" s="214">
        <v>0</v>
      </c>
      <c r="R200" s="214">
        <f>Q200*H200</f>
        <v>0</v>
      </c>
      <c r="S200" s="214">
        <v>0</v>
      </c>
      <c r="T200" s="215">
        <f>S200*H200</f>
        <v>0</v>
      </c>
      <c r="U200" s="37"/>
      <c r="V200" s="37"/>
      <c r="W200" s="37"/>
      <c r="X200" s="37"/>
      <c r="Y200" s="37"/>
      <c r="Z200" s="37"/>
      <c r="AA200" s="37"/>
      <c r="AB200" s="37"/>
      <c r="AC200" s="37"/>
      <c r="AD200" s="37"/>
      <c r="AE200" s="37"/>
      <c r="AR200" s="216" t="s">
        <v>319</v>
      </c>
      <c r="AT200" s="216" t="s">
        <v>582</v>
      </c>
      <c r="AU200" s="216" t="s">
        <v>82</v>
      </c>
      <c r="AY200" s="18" t="s">
        <v>283</v>
      </c>
      <c r="BE200" s="217">
        <f>IF(N200="základná",J200,0)</f>
        <v>0</v>
      </c>
      <c r="BF200" s="217">
        <f>IF(N200="znížená",J200,0)</f>
        <v>0</v>
      </c>
      <c r="BG200" s="217">
        <f>IF(N200="zákl. prenesená",J200,0)</f>
        <v>0</v>
      </c>
      <c r="BH200" s="217">
        <f>IF(N200="zníž. prenesená",J200,0)</f>
        <v>0</v>
      </c>
      <c r="BI200" s="217">
        <f>IF(N200="nulová",J200,0)</f>
        <v>0</v>
      </c>
      <c r="BJ200" s="18" t="s">
        <v>87</v>
      </c>
      <c r="BK200" s="217">
        <f>ROUND(I200*H200,2)</f>
        <v>0</v>
      </c>
      <c r="BL200" s="18" t="s">
        <v>289</v>
      </c>
      <c r="BM200" s="216" t="s">
        <v>2275</v>
      </c>
    </row>
    <row r="201" s="2" customFormat="1" ht="16.5" customHeight="1">
      <c r="A201" s="37"/>
      <c r="B201" s="168"/>
      <c r="C201" s="242" t="s">
        <v>561</v>
      </c>
      <c r="D201" s="242" t="s">
        <v>582</v>
      </c>
      <c r="E201" s="243" t="s">
        <v>2276</v>
      </c>
      <c r="F201" s="244" t="s">
        <v>2228</v>
      </c>
      <c r="G201" s="245" t="s">
        <v>2139</v>
      </c>
      <c r="H201" s="246">
        <v>5</v>
      </c>
      <c r="I201" s="247"/>
      <c r="J201" s="248">
        <f>ROUND(I201*H201,2)</f>
        <v>0</v>
      </c>
      <c r="K201" s="249"/>
      <c r="L201" s="250"/>
      <c r="M201" s="251" t="s">
        <v>1</v>
      </c>
      <c r="N201" s="252" t="s">
        <v>41</v>
      </c>
      <c r="O201" s="81"/>
      <c r="P201" s="214">
        <f>O201*H201</f>
        <v>0</v>
      </c>
      <c r="Q201" s="214">
        <v>0</v>
      </c>
      <c r="R201" s="214">
        <f>Q201*H201</f>
        <v>0</v>
      </c>
      <c r="S201" s="214">
        <v>0</v>
      </c>
      <c r="T201" s="215">
        <f>S201*H201</f>
        <v>0</v>
      </c>
      <c r="U201" s="37"/>
      <c r="V201" s="37"/>
      <c r="W201" s="37"/>
      <c r="X201" s="37"/>
      <c r="Y201" s="37"/>
      <c r="Z201" s="37"/>
      <c r="AA201" s="37"/>
      <c r="AB201" s="37"/>
      <c r="AC201" s="37"/>
      <c r="AD201" s="37"/>
      <c r="AE201" s="37"/>
      <c r="AR201" s="216" t="s">
        <v>319</v>
      </c>
      <c r="AT201" s="216" t="s">
        <v>582</v>
      </c>
      <c r="AU201" s="216" t="s">
        <v>82</v>
      </c>
      <c r="AY201" s="18" t="s">
        <v>283</v>
      </c>
      <c r="BE201" s="217">
        <f>IF(N201="základná",J201,0)</f>
        <v>0</v>
      </c>
      <c r="BF201" s="217">
        <f>IF(N201="znížená",J201,0)</f>
        <v>0</v>
      </c>
      <c r="BG201" s="217">
        <f>IF(N201="zákl. prenesená",J201,0)</f>
        <v>0</v>
      </c>
      <c r="BH201" s="217">
        <f>IF(N201="zníž. prenesená",J201,0)</f>
        <v>0</v>
      </c>
      <c r="BI201" s="217">
        <f>IF(N201="nulová",J201,0)</f>
        <v>0</v>
      </c>
      <c r="BJ201" s="18" t="s">
        <v>87</v>
      </c>
      <c r="BK201" s="217">
        <f>ROUND(I201*H201,2)</f>
        <v>0</v>
      </c>
      <c r="BL201" s="18" t="s">
        <v>289</v>
      </c>
      <c r="BM201" s="216" t="s">
        <v>2277</v>
      </c>
    </row>
    <row r="202" s="2" customFormat="1" ht="16.5" customHeight="1">
      <c r="A202" s="37"/>
      <c r="B202" s="168"/>
      <c r="C202" s="242" t="s">
        <v>566</v>
      </c>
      <c r="D202" s="242" t="s">
        <v>582</v>
      </c>
      <c r="E202" s="243" t="s">
        <v>2278</v>
      </c>
      <c r="F202" s="244" t="s">
        <v>2279</v>
      </c>
      <c r="G202" s="245" t="s">
        <v>2139</v>
      </c>
      <c r="H202" s="246">
        <v>607</v>
      </c>
      <c r="I202" s="247"/>
      <c r="J202" s="248">
        <f>ROUND(I202*H202,2)</f>
        <v>0</v>
      </c>
      <c r="K202" s="249"/>
      <c r="L202" s="250"/>
      <c r="M202" s="251" t="s">
        <v>1</v>
      </c>
      <c r="N202" s="252" t="s">
        <v>41</v>
      </c>
      <c r="O202" s="81"/>
      <c r="P202" s="214">
        <f>O202*H202</f>
        <v>0</v>
      </c>
      <c r="Q202" s="214">
        <v>0</v>
      </c>
      <c r="R202" s="214">
        <f>Q202*H202</f>
        <v>0</v>
      </c>
      <c r="S202" s="214">
        <v>0</v>
      </c>
      <c r="T202" s="215">
        <f>S202*H202</f>
        <v>0</v>
      </c>
      <c r="U202" s="37"/>
      <c r="V202" s="37"/>
      <c r="W202" s="37"/>
      <c r="X202" s="37"/>
      <c r="Y202" s="37"/>
      <c r="Z202" s="37"/>
      <c r="AA202" s="37"/>
      <c r="AB202" s="37"/>
      <c r="AC202" s="37"/>
      <c r="AD202" s="37"/>
      <c r="AE202" s="37"/>
      <c r="AR202" s="216" t="s">
        <v>319</v>
      </c>
      <c r="AT202" s="216" t="s">
        <v>582</v>
      </c>
      <c r="AU202" s="216" t="s">
        <v>82</v>
      </c>
      <c r="AY202" s="18" t="s">
        <v>283</v>
      </c>
      <c r="BE202" s="217">
        <f>IF(N202="základná",J202,0)</f>
        <v>0</v>
      </c>
      <c r="BF202" s="217">
        <f>IF(N202="znížená",J202,0)</f>
        <v>0</v>
      </c>
      <c r="BG202" s="217">
        <f>IF(N202="zákl. prenesená",J202,0)</f>
        <v>0</v>
      </c>
      <c r="BH202" s="217">
        <f>IF(N202="zníž. prenesená",J202,0)</f>
        <v>0</v>
      </c>
      <c r="BI202" s="217">
        <f>IF(N202="nulová",J202,0)</f>
        <v>0</v>
      </c>
      <c r="BJ202" s="18" t="s">
        <v>87</v>
      </c>
      <c r="BK202" s="217">
        <f>ROUND(I202*H202,2)</f>
        <v>0</v>
      </c>
      <c r="BL202" s="18" t="s">
        <v>289</v>
      </c>
      <c r="BM202" s="216" t="s">
        <v>2280</v>
      </c>
    </row>
    <row r="203" s="2" customFormat="1" ht="16.5" customHeight="1">
      <c r="A203" s="37"/>
      <c r="B203" s="168"/>
      <c r="C203" s="242" t="s">
        <v>571</v>
      </c>
      <c r="D203" s="242" t="s">
        <v>582</v>
      </c>
      <c r="E203" s="243" t="s">
        <v>2281</v>
      </c>
      <c r="F203" s="244" t="s">
        <v>2282</v>
      </c>
      <c r="G203" s="245" t="s">
        <v>2139</v>
      </c>
      <c r="H203" s="246">
        <v>312</v>
      </c>
      <c r="I203" s="247"/>
      <c r="J203" s="248">
        <f>ROUND(I203*H203,2)</f>
        <v>0</v>
      </c>
      <c r="K203" s="249"/>
      <c r="L203" s="250"/>
      <c r="M203" s="251" t="s">
        <v>1</v>
      </c>
      <c r="N203" s="252" t="s">
        <v>41</v>
      </c>
      <c r="O203" s="81"/>
      <c r="P203" s="214">
        <f>O203*H203</f>
        <v>0</v>
      </c>
      <c r="Q203" s="214">
        <v>0</v>
      </c>
      <c r="R203" s="214">
        <f>Q203*H203</f>
        <v>0</v>
      </c>
      <c r="S203" s="214">
        <v>0</v>
      </c>
      <c r="T203" s="215">
        <f>S203*H203</f>
        <v>0</v>
      </c>
      <c r="U203" s="37"/>
      <c r="V203" s="37"/>
      <c r="W203" s="37"/>
      <c r="X203" s="37"/>
      <c r="Y203" s="37"/>
      <c r="Z203" s="37"/>
      <c r="AA203" s="37"/>
      <c r="AB203" s="37"/>
      <c r="AC203" s="37"/>
      <c r="AD203" s="37"/>
      <c r="AE203" s="37"/>
      <c r="AR203" s="216" t="s">
        <v>319</v>
      </c>
      <c r="AT203" s="216" t="s">
        <v>582</v>
      </c>
      <c r="AU203" s="216" t="s">
        <v>82</v>
      </c>
      <c r="AY203" s="18" t="s">
        <v>283</v>
      </c>
      <c r="BE203" s="217">
        <f>IF(N203="základná",J203,0)</f>
        <v>0</v>
      </c>
      <c r="BF203" s="217">
        <f>IF(N203="znížená",J203,0)</f>
        <v>0</v>
      </c>
      <c r="BG203" s="217">
        <f>IF(N203="zákl. prenesená",J203,0)</f>
        <v>0</v>
      </c>
      <c r="BH203" s="217">
        <f>IF(N203="zníž. prenesená",J203,0)</f>
        <v>0</v>
      </c>
      <c r="BI203" s="217">
        <f>IF(N203="nulová",J203,0)</f>
        <v>0</v>
      </c>
      <c r="BJ203" s="18" t="s">
        <v>87</v>
      </c>
      <c r="BK203" s="217">
        <f>ROUND(I203*H203,2)</f>
        <v>0</v>
      </c>
      <c r="BL203" s="18" t="s">
        <v>289</v>
      </c>
      <c r="BM203" s="216" t="s">
        <v>2283</v>
      </c>
    </row>
    <row r="204" s="2" customFormat="1" ht="24.15" customHeight="1">
      <c r="A204" s="37"/>
      <c r="B204" s="168"/>
      <c r="C204" s="204" t="s">
        <v>576</v>
      </c>
      <c r="D204" s="204" t="s">
        <v>285</v>
      </c>
      <c r="E204" s="205" t="s">
        <v>2284</v>
      </c>
      <c r="F204" s="206" t="s">
        <v>2285</v>
      </c>
      <c r="G204" s="207" t="s">
        <v>2139</v>
      </c>
      <c r="H204" s="208">
        <v>12</v>
      </c>
      <c r="I204" s="209"/>
      <c r="J204" s="210">
        <f>ROUND(I204*H204,2)</f>
        <v>0</v>
      </c>
      <c r="K204" s="211"/>
      <c r="L204" s="38"/>
      <c r="M204" s="212" t="s">
        <v>1</v>
      </c>
      <c r="N204" s="213" t="s">
        <v>41</v>
      </c>
      <c r="O204" s="81"/>
      <c r="P204" s="214">
        <f>O204*H204</f>
        <v>0</v>
      </c>
      <c r="Q204" s="214">
        <v>0</v>
      </c>
      <c r="R204" s="214">
        <f>Q204*H204</f>
        <v>0</v>
      </c>
      <c r="S204" s="214">
        <v>0</v>
      </c>
      <c r="T204" s="215">
        <f>S204*H204</f>
        <v>0</v>
      </c>
      <c r="U204" s="37"/>
      <c r="V204" s="37"/>
      <c r="W204" s="37"/>
      <c r="X204" s="37"/>
      <c r="Y204" s="37"/>
      <c r="Z204" s="37"/>
      <c r="AA204" s="37"/>
      <c r="AB204" s="37"/>
      <c r="AC204" s="37"/>
      <c r="AD204" s="37"/>
      <c r="AE204" s="37"/>
      <c r="AR204" s="216" t="s">
        <v>289</v>
      </c>
      <c r="AT204" s="216" t="s">
        <v>285</v>
      </c>
      <c r="AU204" s="216" t="s">
        <v>82</v>
      </c>
      <c r="AY204" s="18" t="s">
        <v>283</v>
      </c>
      <c r="BE204" s="217">
        <f>IF(N204="základná",J204,0)</f>
        <v>0</v>
      </c>
      <c r="BF204" s="217">
        <f>IF(N204="znížená",J204,0)</f>
        <v>0</v>
      </c>
      <c r="BG204" s="217">
        <f>IF(N204="zákl. prenesená",J204,0)</f>
        <v>0</v>
      </c>
      <c r="BH204" s="217">
        <f>IF(N204="zníž. prenesená",J204,0)</f>
        <v>0</v>
      </c>
      <c r="BI204" s="217">
        <f>IF(N204="nulová",J204,0)</f>
        <v>0</v>
      </c>
      <c r="BJ204" s="18" t="s">
        <v>87</v>
      </c>
      <c r="BK204" s="217">
        <f>ROUND(I204*H204,2)</f>
        <v>0</v>
      </c>
      <c r="BL204" s="18" t="s">
        <v>289</v>
      </c>
      <c r="BM204" s="216" t="s">
        <v>2286</v>
      </c>
    </row>
    <row r="205" s="2" customFormat="1" ht="16.5" customHeight="1">
      <c r="A205" s="37"/>
      <c r="B205" s="168"/>
      <c r="C205" s="242" t="s">
        <v>581</v>
      </c>
      <c r="D205" s="242" t="s">
        <v>582</v>
      </c>
      <c r="E205" s="243" t="s">
        <v>2287</v>
      </c>
      <c r="F205" s="244" t="s">
        <v>2288</v>
      </c>
      <c r="G205" s="245" t="s">
        <v>2139</v>
      </c>
      <c r="H205" s="246">
        <v>12</v>
      </c>
      <c r="I205" s="247"/>
      <c r="J205" s="248">
        <f>ROUND(I205*H205,2)</f>
        <v>0</v>
      </c>
      <c r="K205" s="249"/>
      <c r="L205" s="250"/>
      <c r="M205" s="251" t="s">
        <v>1</v>
      </c>
      <c r="N205" s="252" t="s">
        <v>41</v>
      </c>
      <c r="O205" s="81"/>
      <c r="P205" s="214">
        <f>O205*H205</f>
        <v>0</v>
      </c>
      <c r="Q205" s="214">
        <v>0</v>
      </c>
      <c r="R205" s="214">
        <f>Q205*H205</f>
        <v>0</v>
      </c>
      <c r="S205" s="214">
        <v>0</v>
      </c>
      <c r="T205" s="215">
        <f>S205*H205</f>
        <v>0</v>
      </c>
      <c r="U205" s="37"/>
      <c r="V205" s="37"/>
      <c r="W205" s="37"/>
      <c r="X205" s="37"/>
      <c r="Y205" s="37"/>
      <c r="Z205" s="37"/>
      <c r="AA205" s="37"/>
      <c r="AB205" s="37"/>
      <c r="AC205" s="37"/>
      <c r="AD205" s="37"/>
      <c r="AE205" s="37"/>
      <c r="AR205" s="216" t="s">
        <v>319</v>
      </c>
      <c r="AT205" s="216" t="s">
        <v>582</v>
      </c>
      <c r="AU205" s="216" t="s">
        <v>82</v>
      </c>
      <c r="AY205" s="18" t="s">
        <v>283</v>
      </c>
      <c r="BE205" s="217">
        <f>IF(N205="základná",J205,0)</f>
        <v>0</v>
      </c>
      <c r="BF205" s="217">
        <f>IF(N205="znížená",J205,0)</f>
        <v>0</v>
      </c>
      <c r="BG205" s="217">
        <f>IF(N205="zákl. prenesená",J205,0)</f>
        <v>0</v>
      </c>
      <c r="BH205" s="217">
        <f>IF(N205="zníž. prenesená",J205,0)</f>
        <v>0</v>
      </c>
      <c r="BI205" s="217">
        <f>IF(N205="nulová",J205,0)</f>
        <v>0</v>
      </c>
      <c r="BJ205" s="18" t="s">
        <v>87</v>
      </c>
      <c r="BK205" s="217">
        <f>ROUND(I205*H205,2)</f>
        <v>0</v>
      </c>
      <c r="BL205" s="18" t="s">
        <v>289</v>
      </c>
      <c r="BM205" s="216" t="s">
        <v>2289</v>
      </c>
    </row>
    <row r="206" s="2" customFormat="1" ht="24.15" customHeight="1">
      <c r="A206" s="37"/>
      <c r="B206" s="168"/>
      <c r="C206" s="242" t="s">
        <v>587</v>
      </c>
      <c r="D206" s="242" t="s">
        <v>582</v>
      </c>
      <c r="E206" s="243" t="s">
        <v>2290</v>
      </c>
      <c r="F206" s="244" t="s">
        <v>2291</v>
      </c>
      <c r="G206" s="245" t="s">
        <v>2139</v>
      </c>
      <c r="H206" s="246">
        <v>12</v>
      </c>
      <c r="I206" s="247"/>
      <c r="J206" s="248">
        <f>ROUND(I206*H206,2)</f>
        <v>0</v>
      </c>
      <c r="K206" s="249"/>
      <c r="L206" s="250"/>
      <c r="M206" s="251" t="s">
        <v>1</v>
      </c>
      <c r="N206" s="252" t="s">
        <v>41</v>
      </c>
      <c r="O206" s="81"/>
      <c r="P206" s="214">
        <f>O206*H206</f>
        <v>0</v>
      </c>
      <c r="Q206" s="214">
        <v>0</v>
      </c>
      <c r="R206" s="214">
        <f>Q206*H206</f>
        <v>0</v>
      </c>
      <c r="S206" s="214">
        <v>0</v>
      </c>
      <c r="T206" s="215">
        <f>S206*H206</f>
        <v>0</v>
      </c>
      <c r="U206" s="37"/>
      <c r="V206" s="37"/>
      <c r="W206" s="37"/>
      <c r="X206" s="37"/>
      <c r="Y206" s="37"/>
      <c r="Z206" s="37"/>
      <c r="AA206" s="37"/>
      <c r="AB206" s="37"/>
      <c r="AC206" s="37"/>
      <c r="AD206" s="37"/>
      <c r="AE206" s="37"/>
      <c r="AR206" s="216" t="s">
        <v>319</v>
      </c>
      <c r="AT206" s="216" t="s">
        <v>582</v>
      </c>
      <c r="AU206" s="216" t="s">
        <v>82</v>
      </c>
      <c r="AY206" s="18" t="s">
        <v>283</v>
      </c>
      <c r="BE206" s="217">
        <f>IF(N206="základná",J206,0)</f>
        <v>0</v>
      </c>
      <c r="BF206" s="217">
        <f>IF(N206="znížená",J206,0)</f>
        <v>0</v>
      </c>
      <c r="BG206" s="217">
        <f>IF(N206="zákl. prenesená",J206,0)</f>
        <v>0</v>
      </c>
      <c r="BH206" s="217">
        <f>IF(N206="zníž. prenesená",J206,0)</f>
        <v>0</v>
      </c>
      <c r="BI206" s="217">
        <f>IF(N206="nulová",J206,0)</f>
        <v>0</v>
      </c>
      <c r="BJ206" s="18" t="s">
        <v>87</v>
      </c>
      <c r="BK206" s="217">
        <f>ROUND(I206*H206,2)</f>
        <v>0</v>
      </c>
      <c r="BL206" s="18" t="s">
        <v>289</v>
      </c>
      <c r="BM206" s="216" t="s">
        <v>2292</v>
      </c>
    </row>
    <row r="207" s="2" customFormat="1" ht="16.5" customHeight="1">
      <c r="A207" s="37"/>
      <c r="B207" s="168"/>
      <c r="C207" s="242" t="s">
        <v>591</v>
      </c>
      <c r="D207" s="242" t="s">
        <v>582</v>
      </c>
      <c r="E207" s="243" t="s">
        <v>2293</v>
      </c>
      <c r="F207" s="244" t="s">
        <v>2294</v>
      </c>
      <c r="G207" s="245" t="s">
        <v>2139</v>
      </c>
      <c r="H207" s="246">
        <v>12</v>
      </c>
      <c r="I207" s="247"/>
      <c r="J207" s="248">
        <f>ROUND(I207*H207,2)</f>
        <v>0</v>
      </c>
      <c r="K207" s="249"/>
      <c r="L207" s="250"/>
      <c r="M207" s="251" t="s">
        <v>1</v>
      </c>
      <c r="N207" s="252" t="s">
        <v>41</v>
      </c>
      <c r="O207" s="81"/>
      <c r="P207" s="214">
        <f>O207*H207</f>
        <v>0</v>
      </c>
      <c r="Q207" s="214">
        <v>0</v>
      </c>
      <c r="R207" s="214">
        <f>Q207*H207</f>
        <v>0</v>
      </c>
      <c r="S207" s="214">
        <v>0</v>
      </c>
      <c r="T207" s="215">
        <f>S207*H207</f>
        <v>0</v>
      </c>
      <c r="U207" s="37"/>
      <c r="V207" s="37"/>
      <c r="W207" s="37"/>
      <c r="X207" s="37"/>
      <c r="Y207" s="37"/>
      <c r="Z207" s="37"/>
      <c r="AA207" s="37"/>
      <c r="AB207" s="37"/>
      <c r="AC207" s="37"/>
      <c r="AD207" s="37"/>
      <c r="AE207" s="37"/>
      <c r="AR207" s="216" t="s">
        <v>319</v>
      </c>
      <c r="AT207" s="216" t="s">
        <v>582</v>
      </c>
      <c r="AU207" s="216" t="s">
        <v>82</v>
      </c>
      <c r="AY207" s="18" t="s">
        <v>283</v>
      </c>
      <c r="BE207" s="217">
        <f>IF(N207="základná",J207,0)</f>
        <v>0</v>
      </c>
      <c r="BF207" s="217">
        <f>IF(N207="znížená",J207,0)</f>
        <v>0</v>
      </c>
      <c r="BG207" s="217">
        <f>IF(N207="zákl. prenesená",J207,0)</f>
        <v>0</v>
      </c>
      <c r="BH207" s="217">
        <f>IF(N207="zníž. prenesená",J207,0)</f>
        <v>0</v>
      </c>
      <c r="BI207" s="217">
        <f>IF(N207="nulová",J207,0)</f>
        <v>0</v>
      </c>
      <c r="BJ207" s="18" t="s">
        <v>87</v>
      </c>
      <c r="BK207" s="217">
        <f>ROUND(I207*H207,2)</f>
        <v>0</v>
      </c>
      <c r="BL207" s="18" t="s">
        <v>289</v>
      </c>
      <c r="BM207" s="216" t="s">
        <v>2295</v>
      </c>
    </row>
    <row r="208" s="2" customFormat="1" ht="24.15" customHeight="1">
      <c r="A208" s="37"/>
      <c r="B208" s="168"/>
      <c r="C208" s="204" t="s">
        <v>600</v>
      </c>
      <c r="D208" s="204" t="s">
        <v>285</v>
      </c>
      <c r="E208" s="205" t="s">
        <v>2296</v>
      </c>
      <c r="F208" s="206" t="s">
        <v>2297</v>
      </c>
      <c r="G208" s="207" t="s">
        <v>2139</v>
      </c>
      <c r="H208" s="208">
        <v>4</v>
      </c>
      <c r="I208" s="209"/>
      <c r="J208" s="210">
        <f>ROUND(I208*H208,2)</f>
        <v>0</v>
      </c>
      <c r="K208" s="211"/>
      <c r="L208" s="38"/>
      <c r="M208" s="212" t="s">
        <v>1</v>
      </c>
      <c r="N208" s="213" t="s">
        <v>41</v>
      </c>
      <c r="O208" s="81"/>
      <c r="P208" s="214">
        <f>O208*H208</f>
        <v>0</v>
      </c>
      <c r="Q208" s="214">
        <v>0</v>
      </c>
      <c r="R208" s="214">
        <f>Q208*H208</f>
        <v>0</v>
      </c>
      <c r="S208" s="214">
        <v>0</v>
      </c>
      <c r="T208" s="215">
        <f>S208*H208</f>
        <v>0</v>
      </c>
      <c r="U208" s="37"/>
      <c r="V208" s="37"/>
      <c r="W208" s="37"/>
      <c r="X208" s="37"/>
      <c r="Y208" s="37"/>
      <c r="Z208" s="37"/>
      <c r="AA208" s="37"/>
      <c r="AB208" s="37"/>
      <c r="AC208" s="37"/>
      <c r="AD208" s="37"/>
      <c r="AE208" s="37"/>
      <c r="AR208" s="216" t="s">
        <v>289</v>
      </c>
      <c r="AT208" s="216" t="s">
        <v>285</v>
      </c>
      <c r="AU208" s="216" t="s">
        <v>82</v>
      </c>
      <c r="AY208" s="18" t="s">
        <v>283</v>
      </c>
      <c r="BE208" s="217">
        <f>IF(N208="základná",J208,0)</f>
        <v>0</v>
      </c>
      <c r="BF208" s="217">
        <f>IF(N208="znížená",J208,0)</f>
        <v>0</v>
      </c>
      <c r="BG208" s="217">
        <f>IF(N208="zákl. prenesená",J208,0)</f>
        <v>0</v>
      </c>
      <c r="BH208" s="217">
        <f>IF(N208="zníž. prenesená",J208,0)</f>
        <v>0</v>
      </c>
      <c r="BI208" s="217">
        <f>IF(N208="nulová",J208,0)</f>
        <v>0</v>
      </c>
      <c r="BJ208" s="18" t="s">
        <v>87</v>
      </c>
      <c r="BK208" s="217">
        <f>ROUND(I208*H208,2)</f>
        <v>0</v>
      </c>
      <c r="BL208" s="18" t="s">
        <v>289</v>
      </c>
      <c r="BM208" s="216" t="s">
        <v>2298</v>
      </c>
    </row>
    <row r="209" s="2" customFormat="1" ht="24.15" customHeight="1">
      <c r="A209" s="37"/>
      <c r="B209" s="168"/>
      <c r="C209" s="242" t="s">
        <v>606</v>
      </c>
      <c r="D209" s="242" t="s">
        <v>582</v>
      </c>
      <c r="E209" s="243" t="s">
        <v>2299</v>
      </c>
      <c r="F209" s="244" t="s">
        <v>2300</v>
      </c>
      <c r="G209" s="245" t="s">
        <v>2139</v>
      </c>
      <c r="H209" s="246">
        <v>4</v>
      </c>
      <c r="I209" s="247"/>
      <c r="J209" s="248">
        <f>ROUND(I209*H209,2)</f>
        <v>0</v>
      </c>
      <c r="K209" s="249"/>
      <c r="L209" s="250"/>
      <c r="M209" s="251" t="s">
        <v>1</v>
      </c>
      <c r="N209" s="252" t="s">
        <v>41</v>
      </c>
      <c r="O209" s="81"/>
      <c r="P209" s="214">
        <f>O209*H209</f>
        <v>0</v>
      </c>
      <c r="Q209" s="214">
        <v>0</v>
      </c>
      <c r="R209" s="214">
        <f>Q209*H209</f>
        <v>0</v>
      </c>
      <c r="S209" s="214">
        <v>0</v>
      </c>
      <c r="T209" s="215">
        <f>S209*H209</f>
        <v>0</v>
      </c>
      <c r="U209" s="37"/>
      <c r="V209" s="37"/>
      <c r="W209" s="37"/>
      <c r="X209" s="37"/>
      <c r="Y209" s="37"/>
      <c r="Z209" s="37"/>
      <c r="AA209" s="37"/>
      <c r="AB209" s="37"/>
      <c r="AC209" s="37"/>
      <c r="AD209" s="37"/>
      <c r="AE209" s="37"/>
      <c r="AR209" s="216" t="s">
        <v>319</v>
      </c>
      <c r="AT209" s="216" t="s">
        <v>582</v>
      </c>
      <c r="AU209" s="216" t="s">
        <v>82</v>
      </c>
      <c r="AY209" s="18" t="s">
        <v>283</v>
      </c>
      <c r="BE209" s="217">
        <f>IF(N209="základná",J209,0)</f>
        <v>0</v>
      </c>
      <c r="BF209" s="217">
        <f>IF(N209="znížená",J209,0)</f>
        <v>0</v>
      </c>
      <c r="BG209" s="217">
        <f>IF(N209="zákl. prenesená",J209,0)</f>
        <v>0</v>
      </c>
      <c r="BH209" s="217">
        <f>IF(N209="zníž. prenesená",J209,0)</f>
        <v>0</v>
      </c>
      <c r="BI209" s="217">
        <f>IF(N209="nulová",J209,0)</f>
        <v>0</v>
      </c>
      <c r="BJ209" s="18" t="s">
        <v>87</v>
      </c>
      <c r="BK209" s="217">
        <f>ROUND(I209*H209,2)</f>
        <v>0</v>
      </c>
      <c r="BL209" s="18" t="s">
        <v>289</v>
      </c>
      <c r="BM209" s="216" t="s">
        <v>2301</v>
      </c>
    </row>
    <row r="210" s="12" customFormat="1" ht="25.92" customHeight="1">
      <c r="A210" s="12"/>
      <c r="B210" s="191"/>
      <c r="C210" s="12"/>
      <c r="D210" s="192" t="s">
        <v>74</v>
      </c>
      <c r="E210" s="193" t="s">
        <v>2302</v>
      </c>
      <c r="F210" s="193" t="s">
        <v>2303</v>
      </c>
      <c r="G210" s="12"/>
      <c r="H210" s="12"/>
      <c r="I210" s="194"/>
      <c r="J210" s="195">
        <f>BK210</f>
        <v>0</v>
      </c>
      <c r="K210" s="12"/>
      <c r="L210" s="191"/>
      <c r="M210" s="196"/>
      <c r="N210" s="197"/>
      <c r="O210" s="197"/>
      <c r="P210" s="198">
        <f>SUM(P211:P221)</f>
        <v>0</v>
      </c>
      <c r="Q210" s="197"/>
      <c r="R210" s="198">
        <f>SUM(R211:R221)</f>
        <v>0</v>
      </c>
      <c r="S210" s="197"/>
      <c r="T210" s="199">
        <f>SUM(T211:T221)</f>
        <v>0</v>
      </c>
      <c r="U210" s="12"/>
      <c r="V210" s="12"/>
      <c r="W210" s="12"/>
      <c r="X210" s="12"/>
      <c r="Y210" s="12"/>
      <c r="Z210" s="12"/>
      <c r="AA210" s="12"/>
      <c r="AB210" s="12"/>
      <c r="AC210" s="12"/>
      <c r="AD210" s="12"/>
      <c r="AE210" s="12"/>
      <c r="AR210" s="192" t="s">
        <v>82</v>
      </c>
      <c r="AT210" s="200" t="s">
        <v>74</v>
      </c>
      <c r="AU210" s="200" t="s">
        <v>75</v>
      </c>
      <c r="AY210" s="192" t="s">
        <v>283</v>
      </c>
      <c r="BK210" s="201">
        <f>SUM(BK211:BK221)</f>
        <v>0</v>
      </c>
    </row>
    <row r="211" s="2" customFormat="1" ht="16.5" customHeight="1">
      <c r="A211" s="37"/>
      <c r="B211" s="168"/>
      <c r="C211" s="204" t="s">
        <v>612</v>
      </c>
      <c r="D211" s="204" t="s">
        <v>285</v>
      </c>
      <c r="E211" s="205" t="s">
        <v>2304</v>
      </c>
      <c r="F211" s="206" t="s">
        <v>2305</v>
      </c>
      <c r="G211" s="207" t="s">
        <v>2139</v>
      </c>
      <c r="H211" s="208">
        <v>7</v>
      </c>
      <c r="I211" s="209"/>
      <c r="J211" s="210">
        <f>ROUND(I211*H211,2)</f>
        <v>0</v>
      </c>
      <c r="K211" s="211"/>
      <c r="L211" s="38"/>
      <c r="M211" s="212" t="s">
        <v>1</v>
      </c>
      <c r="N211" s="213" t="s">
        <v>41</v>
      </c>
      <c r="O211" s="81"/>
      <c r="P211" s="214">
        <f>O211*H211</f>
        <v>0</v>
      </c>
      <c r="Q211" s="214">
        <v>0</v>
      </c>
      <c r="R211" s="214">
        <f>Q211*H211</f>
        <v>0</v>
      </c>
      <c r="S211" s="214">
        <v>0</v>
      </c>
      <c r="T211" s="215">
        <f>S211*H211</f>
        <v>0</v>
      </c>
      <c r="U211" s="37"/>
      <c r="V211" s="37"/>
      <c r="W211" s="37"/>
      <c r="X211" s="37"/>
      <c r="Y211" s="37"/>
      <c r="Z211" s="37"/>
      <c r="AA211" s="37"/>
      <c r="AB211" s="37"/>
      <c r="AC211" s="37"/>
      <c r="AD211" s="37"/>
      <c r="AE211" s="37"/>
      <c r="AR211" s="216" t="s">
        <v>289</v>
      </c>
      <c r="AT211" s="216" t="s">
        <v>285</v>
      </c>
      <c r="AU211" s="216" t="s">
        <v>82</v>
      </c>
      <c r="AY211" s="18" t="s">
        <v>283</v>
      </c>
      <c r="BE211" s="217">
        <f>IF(N211="základná",J211,0)</f>
        <v>0</v>
      </c>
      <c r="BF211" s="217">
        <f>IF(N211="znížená",J211,0)</f>
        <v>0</v>
      </c>
      <c r="BG211" s="217">
        <f>IF(N211="zákl. prenesená",J211,0)</f>
        <v>0</v>
      </c>
      <c r="BH211" s="217">
        <f>IF(N211="zníž. prenesená",J211,0)</f>
        <v>0</v>
      </c>
      <c r="BI211" s="217">
        <f>IF(N211="nulová",J211,0)</f>
        <v>0</v>
      </c>
      <c r="BJ211" s="18" t="s">
        <v>87</v>
      </c>
      <c r="BK211" s="217">
        <f>ROUND(I211*H211,2)</f>
        <v>0</v>
      </c>
      <c r="BL211" s="18" t="s">
        <v>289</v>
      </c>
      <c r="BM211" s="216" t="s">
        <v>2306</v>
      </c>
    </row>
    <row r="212" s="2" customFormat="1" ht="16.5" customHeight="1">
      <c r="A212" s="37"/>
      <c r="B212" s="168"/>
      <c r="C212" s="242" t="s">
        <v>616</v>
      </c>
      <c r="D212" s="242" t="s">
        <v>582</v>
      </c>
      <c r="E212" s="243" t="s">
        <v>2307</v>
      </c>
      <c r="F212" s="244" t="s">
        <v>2308</v>
      </c>
      <c r="G212" s="245" t="s">
        <v>2139</v>
      </c>
      <c r="H212" s="246">
        <v>1</v>
      </c>
      <c r="I212" s="247"/>
      <c r="J212" s="248">
        <f>ROUND(I212*H212,2)</f>
        <v>0</v>
      </c>
      <c r="K212" s="249"/>
      <c r="L212" s="250"/>
      <c r="M212" s="251" t="s">
        <v>1</v>
      </c>
      <c r="N212" s="252" t="s">
        <v>41</v>
      </c>
      <c r="O212" s="81"/>
      <c r="P212" s="214">
        <f>O212*H212</f>
        <v>0</v>
      </c>
      <c r="Q212" s="214">
        <v>0</v>
      </c>
      <c r="R212" s="214">
        <f>Q212*H212</f>
        <v>0</v>
      </c>
      <c r="S212" s="214">
        <v>0</v>
      </c>
      <c r="T212" s="215">
        <f>S212*H212</f>
        <v>0</v>
      </c>
      <c r="U212" s="37"/>
      <c r="V212" s="37"/>
      <c r="W212" s="37"/>
      <c r="X212" s="37"/>
      <c r="Y212" s="37"/>
      <c r="Z212" s="37"/>
      <c r="AA212" s="37"/>
      <c r="AB212" s="37"/>
      <c r="AC212" s="37"/>
      <c r="AD212" s="37"/>
      <c r="AE212" s="37"/>
      <c r="AR212" s="216" t="s">
        <v>319</v>
      </c>
      <c r="AT212" s="216" t="s">
        <v>582</v>
      </c>
      <c r="AU212" s="216" t="s">
        <v>82</v>
      </c>
      <c r="AY212" s="18" t="s">
        <v>283</v>
      </c>
      <c r="BE212" s="217">
        <f>IF(N212="základná",J212,0)</f>
        <v>0</v>
      </c>
      <c r="BF212" s="217">
        <f>IF(N212="znížená",J212,0)</f>
        <v>0</v>
      </c>
      <c r="BG212" s="217">
        <f>IF(N212="zákl. prenesená",J212,0)</f>
        <v>0</v>
      </c>
      <c r="BH212" s="217">
        <f>IF(N212="zníž. prenesená",J212,0)</f>
        <v>0</v>
      </c>
      <c r="BI212" s="217">
        <f>IF(N212="nulová",J212,0)</f>
        <v>0</v>
      </c>
      <c r="BJ212" s="18" t="s">
        <v>87</v>
      </c>
      <c r="BK212" s="217">
        <f>ROUND(I212*H212,2)</f>
        <v>0</v>
      </c>
      <c r="BL212" s="18" t="s">
        <v>289</v>
      </c>
      <c r="BM212" s="216" t="s">
        <v>2309</v>
      </c>
    </row>
    <row r="213" s="2" customFormat="1" ht="16.5" customHeight="1">
      <c r="A213" s="37"/>
      <c r="B213" s="168"/>
      <c r="C213" s="242" t="s">
        <v>620</v>
      </c>
      <c r="D213" s="242" t="s">
        <v>582</v>
      </c>
      <c r="E213" s="243" t="s">
        <v>2310</v>
      </c>
      <c r="F213" s="244" t="s">
        <v>2311</v>
      </c>
      <c r="G213" s="245" t="s">
        <v>2139</v>
      </c>
      <c r="H213" s="246">
        <v>1</v>
      </c>
      <c r="I213" s="247"/>
      <c r="J213" s="248">
        <f>ROUND(I213*H213,2)</f>
        <v>0</v>
      </c>
      <c r="K213" s="249"/>
      <c r="L213" s="250"/>
      <c r="M213" s="251" t="s">
        <v>1</v>
      </c>
      <c r="N213" s="252" t="s">
        <v>41</v>
      </c>
      <c r="O213" s="81"/>
      <c r="P213" s="214">
        <f>O213*H213</f>
        <v>0</v>
      </c>
      <c r="Q213" s="214">
        <v>0</v>
      </c>
      <c r="R213" s="214">
        <f>Q213*H213</f>
        <v>0</v>
      </c>
      <c r="S213" s="214">
        <v>0</v>
      </c>
      <c r="T213" s="215">
        <f>S213*H213</f>
        <v>0</v>
      </c>
      <c r="U213" s="37"/>
      <c r="V213" s="37"/>
      <c r="W213" s="37"/>
      <c r="X213" s="37"/>
      <c r="Y213" s="37"/>
      <c r="Z213" s="37"/>
      <c r="AA213" s="37"/>
      <c r="AB213" s="37"/>
      <c r="AC213" s="37"/>
      <c r="AD213" s="37"/>
      <c r="AE213" s="37"/>
      <c r="AR213" s="216" t="s">
        <v>319</v>
      </c>
      <c r="AT213" s="216" t="s">
        <v>582</v>
      </c>
      <c r="AU213" s="216" t="s">
        <v>82</v>
      </c>
      <c r="AY213" s="18" t="s">
        <v>283</v>
      </c>
      <c r="BE213" s="217">
        <f>IF(N213="základná",J213,0)</f>
        <v>0</v>
      </c>
      <c r="BF213" s="217">
        <f>IF(N213="znížená",J213,0)</f>
        <v>0</v>
      </c>
      <c r="BG213" s="217">
        <f>IF(N213="zákl. prenesená",J213,0)</f>
        <v>0</v>
      </c>
      <c r="BH213" s="217">
        <f>IF(N213="zníž. prenesená",J213,0)</f>
        <v>0</v>
      </c>
      <c r="BI213" s="217">
        <f>IF(N213="nulová",J213,0)</f>
        <v>0</v>
      </c>
      <c r="BJ213" s="18" t="s">
        <v>87</v>
      </c>
      <c r="BK213" s="217">
        <f>ROUND(I213*H213,2)</f>
        <v>0</v>
      </c>
      <c r="BL213" s="18" t="s">
        <v>289</v>
      </c>
      <c r="BM213" s="216" t="s">
        <v>2312</v>
      </c>
    </row>
    <row r="214" s="2" customFormat="1" ht="16.5" customHeight="1">
      <c r="A214" s="37"/>
      <c r="B214" s="168"/>
      <c r="C214" s="242" t="s">
        <v>625</v>
      </c>
      <c r="D214" s="242" t="s">
        <v>582</v>
      </c>
      <c r="E214" s="243" t="s">
        <v>2313</v>
      </c>
      <c r="F214" s="244" t="s">
        <v>2314</v>
      </c>
      <c r="G214" s="245" t="s">
        <v>2139</v>
      </c>
      <c r="H214" s="246">
        <v>1</v>
      </c>
      <c r="I214" s="247"/>
      <c r="J214" s="248">
        <f>ROUND(I214*H214,2)</f>
        <v>0</v>
      </c>
      <c r="K214" s="249"/>
      <c r="L214" s="250"/>
      <c r="M214" s="251" t="s">
        <v>1</v>
      </c>
      <c r="N214" s="252" t="s">
        <v>41</v>
      </c>
      <c r="O214" s="81"/>
      <c r="P214" s="214">
        <f>O214*H214</f>
        <v>0</v>
      </c>
      <c r="Q214" s="214">
        <v>0</v>
      </c>
      <c r="R214" s="214">
        <f>Q214*H214</f>
        <v>0</v>
      </c>
      <c r="S214" s="214">
        <v>0</v>
      </c>
      <c r="T214" s="215">
        <f>S214*H214</f>
        <v>0</v>
      </c>
      <c r="U214" s="37"/>
      <c r="V214" s="37"/>
      <c r="W214" s="37"/>
      <c r="X214" s="37"/>
      <c r="Y214" s="37"/>
      <c r="Z214" s="37"/>
      <c r="AA214" s="37"/>
      <c r="AB214" s="37"/>
      <c r="AC214" s="37"/>
      <c r="AD214" s="37"/>
      <c r="AE214" s="37"/>
      <c r="AR214" s="216" t="s">
        <v>319</v>
      </c>
      <c r="AT214" s="216" t="s">
        <v>582</v>
      </c>
      <c r="AU214" s="216" t="s">
        <v>82</v>
      </c>
      <c r="AY214" s="18" t="s">
        <v>283</v>
      </c>
      <c r="BE214" s="217">
        <f>IF(N214="základná",J214,0)</f>
        <v>0</v>
      </c>
      <c r="BF214" s="217">
        <f>IF(N214="znížená",J214,0)</f>
        <v>0</v>
      </c>
      <c r="BG214" s="217">
        <f>IF(N214="zákl. prenesená",J214,0)</f>
        <v>0</v>
      </c>
      <c r="BH214" s="217">
        <f>IF(N214="zníž. prenesená",J214,0)</f>
        <v>0</v>
      </c>
      <c r="BI214" s="217">
        <f>IF(N214="nulová",J214,0)</f>
        <v>0</v>
      </c>
      <c r="BJ214" s="18" t="s">
        <v>87</v>
      </c>
      <c r="BK214" s="217">
        <f>ROUND(I214*H214,2)</f>
        <v>0</v>
      </c>
      <c r="BL214" s="18" t="s">
        <v>289</v>
      </c>
      <c r="BM214" s="216" t="s">
        <v>2315</v>
      </c>
    </row>
    <row r="215" s="2" customFormat="1" ht="16.5" customHeight="1">
      <c r="A215" s="37"/>
      <c r="B215" s="168"/>
      <c r="C215" s="242" t="s">
        <v>632</v>
      </c>
      <c r="D215" s="242" t="s">
        <v>582</v>
      </c>
      <c r="E215" s="243" t="s">
        <v>2316</v>
      </c>
      <c r="F215" s="244" t="s">
        <v>2317</v>
      </c>
      <c r="G215" s="245" t="s">
        <v>2139</v>
      </c>
      <c r="H215" s="246">
        <v>1</v>
      </c>
      <c r="I215" s="247"/>
      <c r="J215" s="248">
        <f>ROUND(I215*H215,2)</f>
        <v>0</v>
      </c>
      <c r="K215" s="249"/>
      <c r="L215" s="250"/>
      <c r="M215" s="251" t="s">
        <v>1</v>
      </c>
      <c r="N215" s="252" t="s">
        <v>41</v>
      </c>
      <c r="O215" s="81"/>
      <c r="P215" s="214">
        <f>O215*H215</f>
        <v>0</v>
      </c>
      <c r="Q215" s="214">
        <v>0</v>
      </c>
      <c r="R215" s="214">
        <f>Q215*H215</f>
        <v>0</v>
      </c>
      <c r="S215" s="214">
        <v>0</v>
      </c>
      <c r="T215" s="215">
        <f>S215*H215</f>
        <v>0</v>
      </c>
      <c r="U215" s="37"/>
      <c r="V215" s="37"/>
      <c r="W215" s="37"/>
      <c r="X215" s="37"/>
      <c r="Y215" s="37"/>
      <c r="Z215" s="37"/>
      <c r="AA215" s="37"/>
      <c r="AB215" s="37"/>
      <c r="AC215" s="37"/>
      <c r="AD215" s="37"/>
      <c r="AE215" s="37"/>
      <c r="AR215" s="216" t="s">
        <v>319</v>
      </c>
      <c r="AT215" s="216" t="s">
        <v>582</v>
      </c>
      <c r="AU215" s="216" t="s">
        <v>82</v>
      </c>
      <c r="AY215" s="18" t="s">
        <v>283</v>
      </c>
      <c r="BE215" s="217">
        <f>IF(N215="základná",J215,0)</f>
        <v>0</v>
      </c>
      <c r="BF215" s="217">
        <f>IF(N215="znížená",J215,0)</f>
        <v>0</v>
      </c>
      <c r="BG215" s="217">
        <f>IF(N215="zákl. prenesená",J215,0)</f>
        <v>0</v>
      </c>
      <c r="BH215" s="217">
        <f>IF(N215="zníž. prenesená",J215,0)</f>
        <v>0</v>
      </c>
      <c r="BI215" s="217">
        <f>IF(N215="nulová",J215,0)</f>
        <v>0</v>
      </c>
      <c r="BJ215" s="18" t="s">
        <v>87</v>
      </c>
      <c r="BK215" s="217">
        <f>ROUND(I215*H215,2)</f>
        <v>0</v>
      </c>
      <c r="BL215" s="18" t="s">
        <v>289</v>
      </c>
      <c r="BM215" s="216" t="s">
        <v>2318</v>
      </c>
    </row>
    <row r="216" s="2" customFormat="1" ht="16.5" customHeight="1">
      <c r="A216" s="37"/>
      <c r="B216" s="168"/>
      <c r="C216" s="242" t="s">
        <v>641</v>
      </c>
      <c r="D216" s="242" t="s">
        <v>582</v>
      </c>
      <c r="E216" s="243" t="s">
        <v>2319</v>
      </c>
      <c r="F216" s="244" t="s">
        <v>2320</v>
      </c>
      <c r="G216" s="245" t="s">
        <v>2139</v>
      </c>
      <c r="H216" s="246">
        <v>1</v>
      </c>
      <c r="I216" s="247"/>
      <c r="J216" s="248">
        <f>ROUND(I216*H216,2)</f>
        <v>0</v>
      </c>
      <c r="K216" s="249"/>
      <c r="L216" s="250"/>
      <c r="M216" s="251" t="s">
        <v>1</v>
      </c>
      <c r="N216" s="252" t="s">
        <v>41</v>
      </c>
      <c r="O216" s="81"/>
      <c r="P216" s="214">
        <f>O216*H216</f>
        <v>0</v>
      </c>
      <c r="Q216" s="214">
        <v>0</v>
      </c>
      <c r="R216" s="214">
        <f>Q216*H216</f>
        <v>0</v>
      </c>
      <c r="S216" s="214">
        <v>0</v>
      </c>
      <c r="T216" s="215">
        <f>S216*H216</f>
        <v>0</v>
      </c>
      <c r="U216" s="37"/>
      <c r="V216" s="37"/>
      <c r="W216" s="37"/>
      <c r="X216" s="37"/>
      <c r="Y216" s="37"/>
      <c r="Z216" s="37"/>
      <c r="AA216" s="37"/>
      <c r="AB216" s="37"/>
      <c r="AC216" s="37"/>
      <c r="AD216" s="37"/>
      <c r="AE216" s="37"/>
      <c r="AR216" s="216" t="s">
        <v>319</v>
      </c>
      <c r="AT216" s="216" t="s">
        <v>582</v>
      </c>
      <c r="AU216" s="216" t="s">
        <v>82</v>
      </c>
      <c r="AY216" s="18" t="s">
        <v>283</v>
      </c>
      <c r="BE216" s="217">
        <f>IF(N216="základná",J216,0)</f>
        <v>0</v>
      </c>
      <c r="BF216" s="217">
        <f>IF(N216="znížená",J216,0)</f>
        <v>0</v>
      </c>
      <c r="BG216" s="217">
        <f>IF(N216="zákl. prenesená",J216,0)</f>
        <v>0</v>
      </c>
      <c r="BH216" s="217">
        <f>IF(N216="zníž. prenesená",J216,0)</f>
        <v>0</v>
      </c>
      <c r="BI216" s="217">
        <f>IF(N216="nulová",J216,0)</f>
        <v>0</v>
      </c>
      <c r="BJ216" s="18" t="s">
        <v>87</v>
      </c>
      <c r="BK216" s="217">
        <f>ROUND(I216*H216,2)</f>
        <v>0</v>
      </c>
      <c r="BL216" s="18" t="s">
        <v>289</v>
      </c>
      <c r="BM216" s="216" t="s">
        <v>2321</v>
      </c>
    </row>
    <row r="217" s="2" customFormat="1" ht="16.5" customHeight="1">
      <c r="A217" s="37"/>
      <c r="B217" s="168"/>
      <c r="C217" s="242" t="s">
        <v>646</v>
      </c>
      <c r="D217" s="242" t="s">
        <v>582</v>
      </c>
      <c r="E217" s="243" t="s">
        <v>2322</v>
      </c>
      <c r="F217" s="244" t="s">
        <v>2323</v>
      </c>
      <c r="G217" s="245" t="s">
        <v>2139</v>
      </c>
      <c r="H217" s="246">
        <v>1</v>
      </c>
      <c r="I217" s="247"/>
      <c r="J217" s="248">
        <f>ROUND(I217*H217,2)</f>
        <v>0</v>
      </c>
      <c r="K217" s="249"/>
      <c r="L217" s="250"/>
      <c r="M217" s="251" t="s">
        <v>1</v>
      </c>
      <c r="N217" s="252" t="s">
        <v>41</v>
      </c>
      <c r="O217" s="81"/>
      <c r="P217" s="214">
        <f>O217*H217</f>
        <v>0</v>
      </c>
      <c r="Q217" s="214">
        <v>0</v>
      </c>
      <c r="R217" s="214">
        <f>Q217*H217</f>
        <v>0</v>
      </c>
      <c r="S217" s="214">
        <v>0</v>
      </c>
      <c r="T217" s="215">
        <f>S217*H217</f>
        <v>0</v>
      </c>
      <c r="U217" s="37"/>
      <c r="V217" s="37"/>
      <c r="W217" s="37"/>
      <c r="X217" s="37"/>
      <c r="Y217" s="37"/>
      <c r="Z217" s="37"/>
      <c r="AA217" s="37"/>
      <c r="AB217" s="37"/>
      <c r="AC217" s="37"/>
      <c r="AD217" s="37"/>
      <c r="AE217" s="37"/>
      <c r="AR217" s="216" t="s">
        <v>319</v>
      </c>
      <c r="AT217" s="216" t="s">
        <v>582</v>
      </c>
      <c r="AU217" s="216" t="s">
        <v>82</v>
      </c>
      <c r="AY217" s="18" t="s">
        <v>283</v>
      </c>
      <c r="BE217" s="217">
        <f>IF(N217="základná",J217,0)</f>
        <v>0</v>
      </c>
      <c r="BF217" s="217">
        <f>IF(N217="znížená",J217,0)</f>
        <v>0</v>
      </c>
      <c r="BG217" s="217">
        <f>IF(N217="zákl. prenesená",J217,0)</f>
        <v>0</v>
      </c>
      <c r="BH217" s="217">
        <f>IF(N217="zníž. prenesená",J217,0)</f>
        <v>0</v>
      </c>
      <c r="BI217" s="217">
        <f>IF(N217="nulová",J217,0)</f>
        <v>0</v>
      </c>
      <c r="BJ217" s="18" t="s">
        <v>87</v>
      </c>
      <c r="BK217" s="217">
        <f>ROUND(I217*H217,2)</f>
        <v>0</v>
      </c>
      <c r="BL217" s="18" t="s">
        <v>289</v>
      </c>
      <c r="BM217" s="216" t="s">
        <v>2324</v>
      </c>
    </row>
    <row r="218" s="2" customFormat="1" ht="16.5" customHeight="1">
      <c r="A218" s="37"/>
      <c r="B218" s="168"/>
      <c r="C218" s="242" t="s">
        <v>651</v>
      </c>
      <c r="D218" s="242" t="s">
        <v>582</v>
      </c>
      <c r="E218" s="243" t="s">
        <v>2325</v>
      </c>
      <c r="F218" s="244" t="s">
        <v>2326</v>
      </c>
      <c r="G218" s="245" t="s">
        <v>2139</v>
      </c>
      <c r="H218" s="246">
        <v>1</v>
      </c>
      <c r="I218" s="247"/>
      <c r="J218" s="248">
        <f>ROUND(I218*H218,2)</f>
        <v>0</v>
      </c>
      <c r="K218" s="249"/>
      <c r="L218" s="250"/>
      <c r="M218" s="251" t="s">
        <v>1</v>
      </c>
      <c r="N218" s="252" t="s">
        <v>41</v>
      </c>
      <c r="O218" s="81"/>
      <c r="P218" s="214">
        <f>O218*H218</f>
        <v>0</v>
      </c>
      <c r="Q218" s="214">
        <v>0</v>
      </c>
      <c r="R218" s="214">
        <f>Q218*H218</f>
        <v>0</v>
      </c>
      <c r="S218" s="214">
        <v>0</v>
      </c>
      <c r="T218" s="215">
        <f>S218*H218</f>
        <v>0</v>
      </c>
      <c r="U218" s="37"/>
      <c r="V218" s="37"/>
      <c r="W218" s="37"/>
      <c r="X218" s="37"/>
      <c r="Y218" s="37"/>
      <c r="Z218" s="37"/>
      <c r="AA218" s="37"/>
      <c r="AB218" s="37"/>
      <c r="AC218" s="37"/>
      <c r="AD218" s="37"/>
      <c r="AE218" s="37"/>
      <c r="AR218" s="216" t="s">
        <v>319</v>
      </c>
      <c r="AT218" s="216" t="s">
        <v>582</v>
      </c>
      <c r="AU218" s="216" t="s">
        <v>82</v>
      </c>
      <c r="AY218" s="18" t="s">
        <v>283</v>
      </c>
      <c r="BE218" s="217">
        <f>IF(N218="základná",J218,0)</f>
        <v>0</v>
      </c>
      <c r="BF218" s="217">
        <f>IF(N218="znížená",J218,0)</f>
        <v>0</v>
      </c>
      <c r="BG218" s="217">
        <f>IF(N218="zákl. prenesená",J218,0)</f>
        <v>0</v>
      </c>
      <c r="BH218" s="217">
        <f>IF(N218="zníž. prenesená",J218,0)</f>
        <v>0</v>
      </c>
      <c r="BI218" s="217">
        <f>IF(N218="nulová",J218,0)</f>
        <v>0</v>
      </c>
      <c r="BJ218" s="18" t="s">
        <v>87</v>
      </c>
      <c r="BK218" s="217">
        <f>ROUND(I218*H218,2)</f>
        <v>0</v>
      </c>
      <c r="BL218" s="18" t="s">
        <v>289</v>
      </c>
      <c r="BM218" s="216" t="s">
        <v>2327</v>
      </c>
    </row>
    <row r="219" s="2" customFormat="1" ht="16.5" customHeight="1">
      <c r="A219" s="37"/>
      <c r="B219" s="168"/>
      <c r="C219" s="204" t="s">
        <v>656</v>
      </c>
      <c r="D219" s="204" t="s">
        <v>285</v>
      </c>
      <c r="E219" s="205" t="s">
        <v>2328</v>
      </c>
      <c r="F219" s="206" t="s">
        <v>2329</v>
      </c>
      <c r="G219" s="207" t="s">
        <v>2139</v>
      </c>
      <c r="H219" s="208">
        <v>12</v>
      </c>
      <c r="I219" s="209"/>
      <c r="J219" s="210">
        <f>ROUND(I219*H219,2)</f>
        <v>0</v>
      </c>
      <c r="K219" s="211"/>
      <c r="L219" s="38"/>
      <c r="M219" s="212" t="s">
        <v>1</v>
      </c>
      <c r="N219" s="213" t="s">
        <v>41</v>
      </c>
      <c r="O219" s="81"/>
      <c r="P219" s="214">
        <f>O219*H219</f>
        <v>0</v>
      </c>
      <c r="Q219" s="214">
        <v>0</v>
      </c>
      <c r="R219" s="214">
        <f>Q219*H219</f>
        <v>0</v>
      </c>
      <c r="S219" s="214">
        <v>0</v>
      </c>
      <c r="T219" s="215">
        <f>S219*H219</f>
        <v>0</v>
      </c>
      <c r="U219" s="37"/>
      <c r="V219" s="37"/>
      <c r="W219" s="37"/>
      <c r="X219" s="37"/>
      <c r="Y219" s="37"/>
      <c r="Z219" s="37"/>
      <c r="AA219" s="37"/>
      <c r="AB219" s="37"/>
      <c r="AC219" s="37"/>
      <c r="AD219" s="37"/>
      <c r="AE219" s="37"/>
      <c r="AR219" s="216" t="s">
        <v>289</v>
      </c>
      <c r="AT219" s="216" t="s">
        <v>285</v>
      </c>
      <c r="AU219" s="216" t="s">
        <v>82</v>
      </c>
      <c r="AY219" s="18" t="s">
        <v>283</v>
      </c>
      <c r="BE219" s="217">
        <f>IF(N219="základná",J219,0)</f>
        <v>0</v>
      </c>
      <c r="BF219" s="217">
        <f>IF(N219="znížená",J219,0)</f>
        <v>0</v>
      </c>
      <c r="BG219" s="217">
        <f>IF(N219="zákl. prenesená",J219,0)</f>
        <v>0</v>
      </c>
      <c r="BH219" s="217">
        <f>IF(N219="zníž. prenesená",J219,0)</f>
        <v>0</v>
      </c>
      <c r="BI219" s="217">
        <f>IF(N219="nulová",J219,0)</f>
        <v>0</v>
      </c>
      <c r="BJ219" s="18" t="s">
        <v>87</v>
      </c>
      <c r="BK219" s="217">
        <f>ROUND(I219*H219,2)</f>
        <v>0</v>
      </c>
      <c r="BL219" s="18" t="s">
        <v>289</v>
      </c>
      <c r="BM219" s="216" t="s">
        <v>2330</v>
      </c>
    </row>
    <row r="220" s="2" customFormat="1" ht="16.5" customHeight="1">
      <c r="A220" s="37"/>
      <c r="B220" s="168"/>
      <c r="C220" s="242" t="s">
        <v>661</v>
      </c>
      <c r="D220" s="242" t="s">
        <v>582</v>
      </c>
      <c r="E220" s="243" t="s">
        <v>2331</v>
      </c>
      <c r="F220" s="244" t="s">
        <v>2332</v>
      </c>
      <c r="G220" s="245" t="s">
        <v>2139</v>
      </c>
      <c r="H220" s="246">
        <v>11</v>
      </c>
      <c r="I220" s="247"/>
      <c r="J220" s="248">
        <f>ROUND(I220*H220,2)</f>
        <v>0</v>
      </c>
      <c r="K220" s="249"/>
      <c r="L220" s="250"/>
      <c r="M220" s="251" t="s">
        <v>1</v>
      </c>
      <c r="N220" s="252" t="s">
        <v>41</v>
      </c>
      <c r="O220" s="81"/>
      <c r="P220" s="214">
        <f>O220*H220</f>
        <v>0</v>
      </c>
      <c r="Q220" s="214">
        <v>0</v>
      </c>
      <c r="R220" s="214">
        <f>Q220*H220</f>
        <v>0</v>
      </c>
      <c r="S220" s="214">
        <v>0</v>
      </c>
      <c r="T220" s="215">
        <f>S220*H220</f>
        <v>0</v>
      </c>
      <c r="U220" s="37"/>
      <c r="V220" s="37"/>
      <c r="W220" s="37"/>
      <c r="X220" s="37"/>
      <c r="Y220" s="37"/>
      <c r="Z220" s="37"/>
      <c r="AA220" s="37"/>
      <c r="AB220" s="37"/>
      <c r="AC220" s="37"/>
      <c r="AD220" s="37"/>
      <c r="AE220" s="37"/>
      <c r="AR220" s="216" t="s">
        <v>319</v>
      </c>
      <c r="AT220" s="216" t="s">
        <v>582</v>
      </c>
      <c r="AU220" s="216" t="s">
        <v>82</v>
      </c>
      <c r="AY220" s="18" t="s">
        <v>283</v>
      </c>
      <c r="BE220" s="217">
        <f>IF(N220="základná",J220,0)</f>
        <v>0</v>
      </c>
      <c r="BF220" s="217">
        <f>IF(N220="znížená",J220,0)</f>
        <v>0</v>
      </c>
      <c r="BG220" s="217">
        <f>IF(N220="zákl. prenesená",J220,0)</f>
        <v>0</v>
      </c>
      <c r="BH220" s="217">
        <f>IF(N220="zníž. prenesená",J220,0)</f>
        <v>0</v>
      </c>
      <c r="BI220" s="217">
        <f>IF(N220="nulová",J220,0)</f>
        <v>0</v>
      </c>
      <c r="BJ220" s="18" t="s">
        <v>87</v>
      </c>
      <c r="BK220" s="217">
        <f>ROUND(I220*H220,2)</f>
        <v>0</v>
      </c>
      <c r="BL220" s="18" t="s">
        <v>289</v>
      </c>
      <c r="BM220" s="216" t="s">
        <v>2333</v>
      </c>
    </row>
    <row r="221" s="2" customFormat="1" ht="16.5" customHeight="1">
      <c r="A221" s="37"/>
      <c r="B221" s="168"/>
      <c r="C221" s="242" t="s">
        <v>666</v>
      </c>
      <c r="D221" s="242" t="s">
        <v>582</v>
      </c>
      <c r="E221" s="243" t="s">
        <v>2334</v>
      </c>
      <c r="F221" s="244" t="s">
        <v>2335</v>
      </c>
      <c r="G221" s="245" t="s">
        <v>2139</v>
      </c>
      <c r="H221" s="246">
        <v>1</v>
      </c>
      <c r="I221" s="247"/>
      <c r="J221" s="248">
        <f>ROUND(I221*H221,2)</f>
        <v>0</v>
      </c>
      <c r="K221" s="249"/>
      <c r="L221" s="250"/>
      <c r="M221" s="251" t="s">
        <v>1</v>
      </c>
      <c r="N221" s="252" t="s">
        <v>41</v>
      </c>
      <c r="O221" s="81"/>
      <c r="P221" s="214">
        <f>O221*H221</f>
        <v>0</v>
      </c>
      <c r="Q221" s="214">
        <v>0</v>
      </c>
      <c r="R221" s="214">
        <f>Q221*H221</f>
        <v>0</v>
      </c>
      <c r="S221" s="214">
        <v>0</v>
      </c>
      <c r="T221" s="215">
        <f>S221*H221</f>
        <v>0</v>
      </c>
      <c r="U221" s="37"/>
      <c r="V221" s="37"/>
      <c r="W221" s="37"/>
      <c r="X221" s="37"/>
      <c r="Y221" s="37"/>
      <c r="Z221" s="37"/>
      <c r="AA221" s="37"/>
      <c r="AB221" s="37"/>
      <c r="AC221" s="37"/>
      <c r="AD221" s="37"/>
      <c r="AE221" s="37"/>
      <c r="AR221" s="216" t="s">
        <v>319</v>
      </c>
      <c r="AT221" s="216" t="s">
        <v>582</v>
      </c>
      <c r="AU221" s="216" t="s">
        <v>82</v>
      </c>
      <c r="AY221" s="18" t="s">
        <v>283</v>
      </c>
      <c r="BE221" s="217">
        <f>IF(N221="základná",J221,0)</f>
        <v>0</v>
      </c>
      <c r="BF221" s="217">
        <f>IF(N221="znížená",J221,0)</f>
        <v>0</v>
      </c>
      <c r="BG221" s="217">
        <f>IF(N221="zákl. prenesená",J221,0)</f>
        <v>0</v>
      </c>
      <c r="BH221" s="217">
        <f>IF(N221="zníž. prenesená",J221,0)</f>
        <v>0</v>
      </c>
      <c r="BI221" s="217">
        <f>IF(N221="nulová",J221,0)</f>
        <v>0</v>
      </c>
      <c r="BJ221" s="18" t="s">
        <v>87</v>
      </c>
      <c r="BK221" s="217">
        <f>ROUND(I221*H221,2)</f>
        <v>0</v>
      </c>
      <c r="BL221" s="18" t="s">
        <v>289</v>
      </c>
      <c r="BM221" s="216" t="s">
        <v>2336</v>
      </c>
    </row>
    <row r="222" s="12" customFormat="1" ht="25.92" customHeight="1">
      <c r="A222" s="12"/>
      <c r="B222" s="191"/>
      <c r="C222" s="12"/>
      <c r="D222" s="192" t="s">
        <v>74</v>
      </c>
      <c r="E222" s="193" t="s">
        <v>2337</v>
      </c>
      <c r="F222" s="193" t="s">
        <v>2338</v>
      </c>
      <c r="G222" s="12"/>
      <c r="H222" s="12"/>
      <c r="I222" s="194"/>
      <c r="J222" s="195">
        <f>BK222</f>
        <v>0</v>
      </c>
      <c r="K222" s="12"/>
      <c r="L222" s="191"/>
      <c r="M222" s="196"/>
      <c r="N222" s="197"/>
      <c r="O222" s="197"/>
      <c r="P222" s="198">
        <f>SUM(P223:P235)</f>
        <v>0</v>
      </c>
      <c r="Q222" s="197"/>
      <c r="R222" s="198">
        <f>SUM(R223:R235)</f>
        <v>0</v>
      </c>
      <c r="S222" s="197"/>
      <c r="T222" s="199">
        <f>SUM(T223:T235)</f>
        <v>0</v>
      </c>
      <c r="U222" s="12"/>
      <c r="V222" s="12"/>
      <c r="W222" s="12"/>
      <c r="X222" s="12"/>
      <c r="Y222" s="12"/>
      <c r="Z222" s="12"/>
      <c r="AA222" s="12"/>
      <c r="AB222" s="12"/>
      <c r="AC222" s="12"/>
      <c r="AD222" s="12"/>
      <c r="AE222" s="12"/>
      <c r="AR222" s="192" t="s">
        <v>82</v>
      </c>
      <c r="AT222" s="200" t="s">
        <v>74</v>
      </c>
      <c r="AU222" s="200" t="s">
        <v>75</v>
      </c>
      <c r="AY222" s="192" t="s">
        <v>283</v>
      </c>
      <c r="BK222" s="201">
        <f>SUM(BK223:BK235)</f>
        <v>0</v>
      </c>
    </row>
    <row r="223" s="2" customFormat="1" ht="16.5" customHeight="1">
      <c r="A223" s="37"/>
      <c r="B223" s="168"/>
      <c r="C223" s="204" t="s">
        <v>670</v>
      </c>
      <c r="D223" s="204" t="s">
        <v>285</v>
      </c>
      <c r="E223" s="205" t="s">
        <v>2339</v>
      </c>
      <c r="F223" s="206" t="s">
        <v>2340</v>
      </c>
      <c r="G223" s="207" t="s">
        <v>2139</v>
      </c>
      <c r="H223" s="208">
        <v>673</v>
      </c>
      <c r="I223" s="209"/>
      <c r="J223" s="210">
        <f>ROUND(I223*H223,2)</f>
        <v>0</v>
      </c>
      <c r="K223" s="211"/>
      <c r="L223" s="38"/>
      <c r="M223" s="212" t="s">
        <v>1</v>
      </c>
      <c r="N223" s="213" t="s">
        <v>41</v>
      </c>
      <c r="O223" s="81"/>
      <c r="P223" s="214">
        <f>O223*H223</f>
        <v>0</v>
      </c>
      <c r="Q223" s="214">
        <v>0</v>
      </c>
      <c r="R223" s="214">
        <f>Q223*H223</f>
        <v>0</v>
      </c>
      <c r="S223" s="214">
        <v>0</v>
      </c>
      <c r="T223" s="215">
        <f>S223*H223</f>
        <v>0</v>
      </c>
      <c r="U223" s="37"/>
      <c r="V223" s="37"/>
      <c r="W223" s="37"/>
      <c r="X223" s="37"/>
      <c r="Y223" s="37"/>
      <c r="Z223" s="37"/>
      <c r="AA223" s="37"/>
      <c r="AB223" s="37"/>
      <c r="AC223" s="37"/>
      <c r="AD223" s="37"/>
      <c r="AE223" s="37"/>
      <c r="AR223" s="216" t="s">
        <v>289</v>
      </c>
      <c r="AT223" s="216" t="s">
        <v>285</v>
      </c>
      <c r="AU223" s="216" t="s">
        <v>82</v>
      </c>
      <c r="AY223" s="18" t="s">
        <v>283</v>
      </c>
      <c r="BE223" s="217">
        <f>IF(N223="základná",J223,0)</f>
        <v>0</v>
      </c>
      <c r="BF223" s="217">
        <f>IF(N223="znížená",J223,0)</f>
        <v>0</v>
      </c>
      <c r="BG223" s="217">
        <f>IF(N223="zákl. prenesená",J223,0)</f>
        <v>0</v>
      </c>
      <c r="BH223" s="217">
        <f>IF(N223="zníž. prenesená",J223,0)</f>
        <v>0</v>
      </c>
      <c r="BI223" s="217">
        <f>IF(N223="nulová",J223,0)</f>
        <v>0</v>
      </c>
      <c r="BJ223" s="18" t="s">
        <v>87</v>
      </c>
      <c r="BK223" s="217">
        <f>ROUND(I223*H223,2)</f>
        <v>0</v>
      </c>
      <c r="BL223" s="18" t="s">
        <v>289</v>
      </c>
      <c r="BM223" s="216" t="s">
        <v>2341</v>
      </c>
    </row>
    <row r="224" s="2" customFormat="1" ht="16.5" customHeight="1">
      <c r="A224" s="37"/>
      <c r="B224" s="168"/>
      <c r="C224" s="242" t="s">
        <v>674</v>
      </c>
      <c r="D224" s="242" t="s">
        <v>582</v>
      </c>
      <c r="E224" s="243" t="s">
        <v>2342</v>
      </c>
      <c r="F224" s="244" t="s">
        <v>2343</v>
      </c>
      <c r="G224" s="245" t="s">
        <v>2139</v>
      </c>
      <c r="H224" s="246">
        <v>63</v>
      </c>
      <c r="I224" s="247"/>
      <c r="J224" s="248">
        <f>ROUND(I224*H224,2)</f>
        <v>0</v>
      </c>
      <c r="K224" s="249"/>
      <c r="L224" s="250"/>
      <c r="M224" s="251" t="s">
        <v>1</v>
      </c>
      <c r="N224" s="252" t="s">
        <v>41</v>
      </c>
      <c r="O224" s="81"/>
      <c r="P224" s="214">
        <f>O224*H224</f>
        <v>0</v>
      </c>
      <c r="Q224" s="214">
        <v>0</v>
      </c>
      <c r="R224" s="214">
        <f>Q224*H224</f>
        <v>0</v>
      </c>
      <c r="S224" s="214">
        <v>0</v>
      </c>
      <c r="T224" s="215">
        <f>S224*H224</f>
        <v>0</v>
      </c>
      <c r="U224" s="37"/>
      <c r="V224" s="37"/>
      <c r="W224" s="37"/>
      <c r="X224" s="37"/>
      <c r="Y224" s="37"/>
      <c r="Z224" s="37"/>
      <c r="AA224" s="37"/>
      <c r="AB224" s="37"/>
      <c r="AC224" s="37"/>
      <c r="AD224" s="37"/>
      <c r="AE224" s="37"/>
      <c r="AR224" s="216" t="s">
        <v>319</v>
      </c>
      <c r="AT224" s="216" t="s">
        <v>582</v>
      </c>
      <c r="AU224" s="216" t="s">
        <v>82</v>
      </c>
      <c r="AY224" s="18" t="s">
        <v>283</v>
      </c>
      <c r="BE224" s="217">
        <f>IF(N224="základná",J224,0)</f>
        <v>0</v>
      </c>
      <c r="BF224" s="217">
        <f>IF(N224="znížená",J224,0)</f>
        <v>0</v>
      </c>
      <c r="BG224" s="217">
        <f>IF(N224="zákl. prenesená",J224,0)</f>
        <v>0</v>
      </c>
      <c r="BH224" s="217">
        <f>IF(N224="zníž. prenesená",J224,0)</f>
        <v>0</v>
      </c>
      <c r="BI224" s="217">
        <f>IF(N224="nulová",J224,0)</f>
        <v>0</v>
      </c>
      <c r="BJ224" s="18" t="s">
        <v>87</v>
      </c>
      <c r="BK224" s="217">
        <f>ROUND(I224*H224,2)</f>
        <v>0</v>
      </c>
      <c r="BL224" s="18" t="s">
        <v>289</v>
      </c>
      <c r="BM224" s="216" t="s">
        <v>2344</v>
      </c>
    </row>
    <row r="225" s="2" customFormat="1" ht="16.5" customHeight="1">
      <c r="A225" s="37"/>
      <c r="B225" s="168"/>
      <c r="C225" s="242" t="s">
        <v>679</v>
      </c>
      <c r="D225" s="242" t="s">
        <v>582</v>
      </c>
      <c r="E225" s="243" t="s">
        <v>2345</v>
      </c>
      <c r="F225" s="244" t="s">
        <v>2346</v>
      </c>
      <c r="G225" s="245" t="s">
        <v>2139</v>
      </c>
      <c r="H225" s="246">
        <v>7</v>
      </c>
      <c r="I225" s="247"/>
      <c r="J225" s="248">
        <f>ROUND(I225*H225,2)</f>
        <v>0</v>
      </c>
      <c r="K225" s="249"/>
      <c r="L225" s="250"/>
      <c r="M225" s="251" t="s">
        <v>1</v>
      </c>
      <c r="N225" s="252" t="s">
        <v>41</v>
      </c>
      <c r="O225" s="81"/>
      <c r="P225" s="214">
        <f>O225*H225</f>
        <v>0</v>
      </c>
      <c r="Q225" s="214">
        <v>0</v>
      </c>
      <c r="R225" s="214">
        <f>Q225*H225</f>
        <v>0</v>
      </c>
      <c r="S225" s="214">
        <v>0</v>
      </c>
      <c r="T225" s="215">
        <f>S225*H225</f>
        <v>0</v>
      </c>
      <c r="U225" s="37"/>
      <c r="V225" s="37"/>
      <c r="W225" s="37"/>
      <c r="X225" s="37"/>
      <c r="Y225" s="37"/>
      <c r="Z225" s="37"/>
      <c r="AA225" s="37"/>
      <c r="AB225" s="37"/>
      <c r="AC225" s="37"/>
      <c r="AD225" s="37"/>
      <c r="AE225" s="37"/>
      <c r="AR225" s="216" t="s">
        <v>319</v>
      </c>
      <c r="AT225" s="216" t="s">
        <v>582</v>
      </c>
      <c r="AU225" s="216" t="s">
        <v>82</v>
      </c>
      <c r="AY225" s="18" t="s">
        <v>283</v>
      </c>
      <c r="BE225" s="217">
        <f>IF(N225="základná",J225,0)</f>
        <v>0</v>
      </c>
      <c r="BF225" s="217">
        <f>IF(N225="znížená",J225,0)</f>
        <v>0</v>
      </c>
      <c r="BG225" s="217">
        <f>IF(N225="zákl. prenesená",J225,0)</f>
        <v>0</v>
      </c>
      <c r="BH225" s="217">
        <f>IF(N225="zníž. prenesená",J225,0)</f>
        <v>0</v>
      </c>
      <c r="BI225" s="217">
        <f>IF(N225="nulová",J225,0)</f>
        <v>0</v>
      </c>
      <c r="BJ225" s="18" t="s">
        <v>87</v>
      </c>
      <c r="BK225" s="217">
        <f>ROUND(I225*H225,2)</f>
        <v>0</v>
      </c>
      <c r="BL225" s="18" t="s">
        <v>289</v>
      </c>
      <c r="BM225" s="216" t="s">
        <v>2347</v>
      </c>
    </row>
    <row r="226" s="2" customFormat="1" ht="16.5" customHeight="1">
      <c r="A226" s="37"/>
      <c r="B226" s="168"/>
      <c r="C226" s="242" t="s">
        <v>692</v>
      </c>
      <c r="D226" s="242" t="s">
        <v>582</v>
      </c>
      <c r="E226" s="243" t="s">
        <v>2348</v>
      </c>
      <c r="F226" s="244" t="s">
        <v>2349</v>
      </c>
      <c r="G226" s="245" t="s">
        <v>2139</v>
      </c>
      <c r="H226" s="246">
        <v>179</v>
      </c>
      <c r="I226" s="247"/>
      <c r="J226" s="248">
        <f>ROUND(I226*H226,2)</f>
        <v>0</v>
      </c>
      <c r="K226" s="249"/>
      <c r="L226" s="250"/>
      <c r="M226" s="251" t="s">
        <v>1</v>
      </c>
      <c r="N226" s="252" t="s">
        <v>41</v>
      </c>
      <c r="O226" s="81"/>
      <c r="P226" s="214">
        <f>O226*H226</f>
        <v>0</v>
      </c>
      <c r="Q226" s="214">
        <v>0</v>
      </c>
      <c r="R226" s="214">
        <f>Q226*H226</f>
        <v>0</v>
      </c>
      <c r="S226" s="214">
        <v>0</v>
      </c>
      <c r="T226" s="215">
        <f>S226*H226</f>
        <v>0</v>
      </c>
      <c r="U226" s="37"/>
      <c r="V226" s="37"/>
      <c r="W226" s="37"/>
      <c r="X226" s="37"/>
      <c r="Y226" s="37"/>
      <c r="Z226" s="37"/>
      <c r="AA226" s="37"/>
      <c r="AB226" s="37"/>
      <c r="AC226" s="37"/>
      <c r="AD226" s="37"/>
      <c r="AE226" s="37"/>
      <c r="AR226" s="216" t="s">
        <v>319</v>
      </c>
      <c r="AT226" s="216" t="s">
        <v>582</v>
      </c>
      <c r="AU226" s="216" t="s">
        <v>82</v>
      </c>
      <c r="AY226" s="18" t="s">
        <v>283</v>
      </c>
      <c r="BE226" s="217">
        <f>IF(N226="základná",J226,0)</f>
        <v>0</v>
      </c>
      <c r="BF226" s="217">
        <f>IF(N226="znížená",J226,0)</f>
        <v>0</v>
      </c>
      <c r="BG226" s="217">
        <f>IF(N226="zákl. prenesená",J226,0)</f>
        <v>0</v>
      </c>
      <c r="BH226" s="217">
        <f>IF(N226="zníž. prenesená",J226,0)</f>
        <v>0</v>
      </c>
      <c r="BI226" s="217">
        <f>IF(N226="nulová",J226,0)</f>
        <v>0</v>
      </c>
      <c r="BJ226" s="18" t="s">
        <v>87</v>
      </c>
      <c r="BK226" s="217">
        <f>ROUND(I226*H226,2)</f>
        <v>0</v>
      </c>
      <c r="BL226" s="18" t="s">
        <v>289</v>
      </c>
      <c r="BM226" s="216" t="s">
        <v>2350</v>
      </c>
    </row>
    <row r="227" s="2" customFormat="1" ht="16.5" customHeight="1">
      <c r="A227" s="37"/>
      <c r="B227" s="168"/>
      <c r="C227" s="242" t="s">
        <v>697</v>
      </c>
      <c r="D227" s="242" t="s">
        <v>582</v>
      </c>
      <c r="E227" s="243" t="s">
        <v>2351</v>
      </c>
      <c r="F227" s="244" t="s">
        <v>2352</v>
      </c>
      <c r="G227" s="245" t="s">
        <v>2139</v>
      </c>
      <c r="H227" s="246">
        <v>75</v>
      </c>
      <c r="I227" s="247"/>
      <c r="J227" s="248">
        <f>ROUND(I227*H227,2)</f>
        <v>0</v>
      </c>
      <c r="K227" s="249"/>
      <c r="L227" s="250"/>
      <c r="M227" s="251" t="s">
        <v>1</v>
      </c>
      <c r="N227" s="252" t="s">
        <v>41</v>
      </c>
      <c r="O227" s="81"/>
      <c r="P227" s="214">
        <f>O227*H227</f>
        <v>0</v>
      </c>
      <c r="Q227" s="214">
        <v>0</v>
      </c>
      <c r="R227" s="214">
        <f>Q227*H227</f>
        <v>0</v>
      </c>
      <c r="S227" s="214">
        <v>0</v>
      </c>
      <c r="T227" s="215">
        <f>S227*H227</f>
        <v>0</v>
      </c>
      <c r="U227" s="37"/>
      <c r="V227" s="37"/>
      <c r="W227" s="37"/>
      <c r="X227" s="37"/>
      <c r="Y227" s="37"/>
      <c r="Z227" s="37"/>
      <c r="AA227" s="37"/>
      <c r="AB227" s="37"/>
      <c r="AC227" s="37"/>
      <c r="AD227" s="37"/>
      <c r="AE227" s="37"/>
      <c r="AR227" s="216" t="s">
        <v>319</v>
      </c>
      <c r="AT227" s="216" t="s">
        <v>582</v>
      </c>
      <c r="AU227" s="216" t="s">
        <v>82</v>
      </c>
      <c r="AY227" s="18" t="s">
        <v>283</v>
      </c>
      <c r="BE227" s="217">
        <f>IF(N227="základná",J227,0)</f>
        <v>0</v>
      </c>
      <c r="BF227" s="217">
        <f>IF(N227="znížená",J227,0)</f>
        <v>0</v>
      </c>
      <c r="BG227" s="217">
        <f>IF(N227="zákl. prenesená",J227,0)</f>
        <v>0</v>
      </c>
      <c r="BH227" s="217">
        <f>IF(N227="zníž. prenesená",J227,0)</f>
        <v>0</v>
      </c>
      <c r="BI227" s="217">
        <f>IF(N227="nulová",J227,0)</f>
        <v>0</v>
      </c>
      <c r="BJ227" s="18" t="s">
        <v>87</v>
      </c>
      <c r="BK227" s="217">
        <f>ROUND(I227*H227,2)</f>
        <v>0</v>
      </c>
      <c r="BL227" s="18" t="s">
        <v>289</v>
      </c>
      <c r="BM227" s="216" t="s">
        <v>2353</v>
      </c>
    </row>
    <row r="228" s="2" customFormat="1" ht="16.5" customHeight="1">
      <c r="A228" s="37"/>
      <c r="B228" s="168"/>
      <c r="C228" s="242" t="s">
        <v>702</v>
      </c>
      <c r="D228" s="242" t="s">
        <v>582</v>
      </c>
      <c r="E228" s="243" t="s">
        <v>2354</v>
      </c>
      <c r="F228" s="244" t="s">
        <v>2355</v>
      </c>
      <c r="G228" s="245" t="s">
        <v>2139</v>
      </c>
      <c r="H228" s="246">
        <v>64</v>
      </c>
      <c r="I228" s="247"/>
      <c r="J228" s="248">
        <f>ROUND(I228*H228,2)</f>
        <v>0</v>
      </c>
      <c r="K228" s="249"/>
      <c r="L228" s="250"/>
      <c r="M228" s="251" t="s">
        <v>1</v>
      </c>
      <c r="N228" s="252" t="s">
        <v>41</v>
      </c>
      <c r="O228" s="81"/>
      <c r="P228" s="214">
        <f>O228*H228</f>
        <v>0</v>
      </c>
      <c r="Q228" s="214">
        <v>0</v>
      </c>
      <c r="R228" s="214">
        <f>Q228*H228</f>
        <v>0</v>
      </c>
      <c r="S228" s="214">
        <v>0</v>
      </c>
      <c r="T228" s="215">
        <f>S228*H228</f>
        <v>0</v>
      </c>
      <c r="U228" s="37"/>
      <c r="V228" s="37"/>
      <c r="W228" s="37"/>
      <c r="X228" s="37"/>
      <c r="Y228" s="37"/>
      <c r="Z228" s="37"/>
      <c r="AA228" s="37"/>
      <c r="AB228" s="37"/>
      <c r="AC228" s="37"/>
      <c r="AD228" s="37"/>
      <c r="AE228" s="37"/>
      <c r="AR228" s="216" t="s">
        <v>319</v>
      </c>
      <c r="AT228" s="216" t="s">
        <v>582</v>
      </c>
      <c r="AU228" s="216" t="s">
        <v>82</v>
      </c>
      <c r="AY228" s="18" t="s">
        <v>283</v>
      </c>
      <c r="BE228" s="217">
        <f>IF(N228="základná",J228,0)</f>
        <v>0</v>
      </c>
      <c r="BF228" s="217">
        <f>IF(N228="znížená",J228,0)</f>
        <v>0</v>
      </c>
      <c r="BG228" s="217">
        <f>IF(N228="zákl. prenesená",J228,0)</f>
        <v>0</v>
      </c>
      <c r="BH228" s="217">
        <f>IF(N228="zníž. prenesená",J228,0)</f>
        <v>0</v>
      </c>
      <c r="BI228" s="217">
        <f>IF(N228="nulová",J228,0)</f>
        <v>0</v>
      </c>
      <c r="BJ228" s="18" t="s">
        <v>87</v>
      </c>
      <c r="BK228" s="217">
        <f>ROUND(I228*H228,2)</f>
        <v>0</v>
      </c>
      <c r="BL228" s="18" t="s">
        <v>289</v>
      </c>
      <c r="BM228" s="216" t="s">
        <v>2356</v>
      </c>
    </row>
    <row r="229" s="2" customFormat="1" ht="16.5" customHeight="1">
      <c r="A229" s="37"/>
      <c r="B229" s="168"/>
      <c r="C229" s="242" t="s">
        <v>719</v>
      </c>
      <c r="D229" s="242" t="s">
        <v>582</v>
      </c>
      <c r="E229" s="243" t="s">
        <v>2357</v>
      </c>
      <c r="F229" s="244" t="s">
        <v>2358</v>
      </c>
      <c r="G229" s="245" t="s">
        <v>2139</v>
      </c>
      <c r="H229" s="246">
        <v>3</v>
      </c>
      <c r="I229" s="247"/>
      <c r="J229" s="248">
        <f>ROUND(I229*H229,2)</f>
        <v>0</v>
      </c>
      <c r="K229" s="249"/>
      <c r="L229" s="250"/>
      <c r="M229" s="251" t="s">
        <v>1</v>
      </c>
      <c r="N229" s="252" t="s">
        <v>41</v>
      </c>
      <c r="O229" s="81"/>
      <c r="P229" s="214">
        <f>O229*H229</f>
        <v>0</v>
      </c>
      <c r="Q229" s="214">
        <v>0</v>
      </c>
      <c r="R229" s="214">
        <f>Q229*H229</f>
        <v>0</v>
      </c>
      <c r="S229" s="214">
        <v>0</v>
      </c>
      <c r="T229" s="215">
        <f>S229*H229</f>
        <v>0</v>
      </c>
      <c r="U229" s="37"/>
      <c r="V229" s="37"/>
      <c r="W229" s="37"/>
      <c r="X229" s="37"/>
      <c r="Y229" s="37"/>
      <c r="Z229" s="37"/>
      <c r="AA229" s="37"/>
      <c r="AB229" s="37"/>
      <c r="AC229" s="37"/>
      <c r="AD229" s="37"/>
      <c r="AE229" s="37"/>
      <c r="AR229" s="216" t="s">
        <v>319</v>
      </c>
      <c r="AT229" s="216" t="s">
        <v>582</v>
      </c>
      <c r="AU229" s="216" t="s">
        <v>82</v>
      </c>
      <c r="AY229" s="18" t="s">
        <v>283</v>
      </c>
      <c r="BE229" s="217">
        <f>IF(N229="základná",J229,0)</f>
        <v>0</v>
      </c>
      <c r="BF229" s="217">
        <f>IF(N229="znížená",J229,0)</f>
        <v>0</v>
      </c>
      <c r="BG229" s="217">
        <f>IF(N229="zákl. prenesená",J229,0)</f>
        <v>0</v>
      </c>
      <c r="BH229" s="217">
        <f>IF(N229="zníž. prenesená",J229,0)</f>
        <v>0</v>
      </c>
      <c r="BI229" s="217">
        <f>IF(N229="nulová",J229,0)</f>
        <v>0</v>
      </c>
      <c r="BJ229" s="18" t="s">
        <v>87</v>
      </c>
      <c r="BK229" s="217">
        <f>ROUND(I229*H229,2)</f>
        <v>0</v>
      </c>
      <c r="BL229" s="18" t="s">
        <v>289</v>
      </c>
      <c r="BM229" s="216" t="s">
        <v>2359</v>
      </c>
    </row>
    <row r="230" s="2" customFormat="1" ht="16.5" customHeight="1">
      <c r="A230" s="37"/>
      <c r="B230" s="168"/>
      <c r="C230" s="242" t="s">
        <v>725</v>
      </c>
      <c r="D230" s="242" t="s">
        <v>582</v>
      </c>
      <c r="E230" s="243" t="s">
        <v>2360</v>
      </c>
      <c r="F230" s="244" t="s">
        <v>2361</v>
      </c>
      <c r="G230" s="245" t="s">
        <v>2139</v>
      </c>
      <c r="H230" s="246">
        <v>35</v>
      </c>
      <c r="I230" s="247"/>
      <c r="J230" s="248">
        <f>ROUND(I230*H230,2)</f>
        <v>0</v>
      </c>
      <c r="K230" s="249"/>
      <c r="L230" s="250"/>
      <c r="M230" s="251" t="s">
        <v>1</v>
      </c>
      <c r="N230" s="252" t="s">
        <v>41</v>
      </c>
      <c r="O230" s="81"/>
      <c r="P230" s="214">
        <f>O230*H230</f>
        <v>0</v>
      </c>
      <c r="Q230" s="214">
        <v>0</v>
      </c>
      <c r="R230" s="214">
        <f>Q230*H230</f>
        <v>0</v>
      </c>
      <c r="S230" s="214">
        <v>0</v>
      </c>
      <c r="T230" s="215">
        <f>S230*H230</f>
        <v>0</v>
      </c>
      <c r="U230" s="37"/>
      <c r="V230" s="37"/>
      <c r="W230" s="37"/>
      <c r="X230" s="37"/>
      <c r="Y230" s="37"/>
      <c r="Z230" s="37"/>
      <c r="AA230" s="37"/>
      <c r="AB230" s="37"/>
      <c r="AC230" s="37"/>
      <c r="AD230" s="37"/>
      <c r="AE230" s="37"/>
      <c r="AR230" s="216" t="s">
        <v>319</v>
      </c>
      <c r="AT230" s="216" t="s">
        <v>582</v>
      </c>
      <c r="AU230" s="216" t="s">
        <v>82</v>
      </c>
      <c r="AY230" s="18" t="s">
        <v>283</v>
      </c>
      <c r="BE230" s="217">
        <f>IF(N230="základná",J230,0)</f>
        <v>0</v>
      </c>
      <c r="BF230" s="217">
        <f>IF(N230="znížená",J230,0)</f>
        <v>0</v>
      </c>
      <c r="BG230" s="217">
        <f>IF(N230="zákl. prenesená",J230,0)</f>
        <v>0</v>
      </c>
      <c r="BH230" s="217">
        <f>IF(N230="zníž. prenesená",J230,0)</f>
        <v>0</v>
      </c>
      <c r="BI230" s="217">
        <f>IF(N230="nulová",J230,0)</f>
        <v>0</v>
      </c>
      <c r="BJ230" s="18" t="s">
        <v>87</v>
      </c>
      <c r="BK230" s="217">
        <f>ROUND(I230*H230,2)</f>
        <v>0</v>
      </c>
      <c r="BL230" s="18" t="s">
        <v>289</v>
      </c>
      <c r="BM230" s="216" t="s">
        <v>2362</v>
      </c>
    </row>
    <row r="231" s="2" customFormat="1" ht="16.5" customHeight="1">
      <c r="A231" s="37"/>
      <c r="B231" s="168"/>
      <c r="C231" s="242" t="s">
        <v>734</v>
      </c>
      <c r="D231" s="242" t="s">
        <v>582</v>
      </c>
      <c r="E231" s="243" t="s">
        <v>2363</v>
      </c>
      <c r="F231" s="244" t="s">
        <v>2364</v>
      </c>
      <c r="G231" s="245" t="s">
        <v>2139</v>
      </c>
      <c r="H231" s="246">
        <v>36</v>
      </c>
      <c r="I231" s="247"/>
      <c r="J231" s="248">
        <f>ROUND(I231*H231,2)</f>
        <v>0</v>
      </c>
      <c r="K231" s="249"/>
      <c r="L231" s="250"/>
      <c r="M231" s="251" t="s">
        <v>1</v>
      </c>
      <c r="N231" s="252" t="s">
        <v>41</v>
      </c>
      <c r="O231" s="81"/>
      <c r="P231" s="214">
        <f>O231*H231</f>
        <v>0</v>
      </c>
      <c r="Q231" s="214">
        <v>0</v>
      </c>
      <c r="R231" s="214">
        <f>Q231*H231</f>
        <v>0</v>
      </c>
      <c r="S231" s="214">
        <v>0</v>
      </c>
      <c r="T231" s="215">
        <f>S231*H231</f>
        <v>0</v>
      </c>
      <c r="U231" s="37"/>
      <c r="V231" s="37"/>
      <c r="W231" s="37"/>
      <c r="X231" s="37"/>
      <c r="Y231" s="37"/>
      <c r="Z231" s="37"/>
      <c r="AA231" s="37"/>
      <c r="AB231" s="37"/>
      <c r="AC231" s="37"/>
      <c r="AD231" s="37"/>
      <c r="AE231" s="37"/>
      <c r="AR231" s="216" t="s">
        <v>319</v>
      </c>
      <c r="AT231" s="216" t="s">
        <v>582</v>
      </c>
      <c r="AU231" s="216" t="s">
        <v>82</v>
      </c>
      <c r="AY231" s="18" t="s">
        <v>283</v>
      </c>
      <c r="BE231" s="217">
        <f>IF(N231="základná",J231,0)</f>
        <v>0</v>
      </c>
      <c r="BF231" s="217">
        <f>IF(N231="znížená",J231,0)</f>
        <v>0</v>
      </c>
      <c r="BG231" s="217">
        <f>IF(N231="zákl. prenesená",J231,0)</f>
        <v>0</v>
      </c>
      <c r="BH231" s="217">
        <f>IF(N231="zníž. prenesená",J231,0)</f>
        <v>0</v>
      </c>
      <c r="BI231" s="217">
        <f>IF(N231="nulová",J231,0)</f>
        <v>0</v>
      </c>
      <c r="BJ231" s="18" t="s">
        <v>87</v>
      </c>
      <c r="BK231" s="217">
        <f>ROUND(I231*H231,2)</f>
        <v>0</v>
      </c>
      <c r="BL231" s="18" t="s">
        <v>289</v>
      </c>
      <c r="BM231" s="216" t="s">
        <v>2365</v>
      </c>
    </row>
    <row r="232" s="2" customFormat="1" ht="16.5" customHeight="1">
      <c r="A232" s="37"/>
      <c r="B232" s="168"/>
      <c r="C232" s="242" t="s">
        <v>744</v>
      </c>
      <c r="D232" s="242" t="s">
        <v>582</v>
      </c>
      <c r="E232" s="243" t="s">
        <v>2366</v>
      </c>
      <c r="F232" s="244" t="s">
        <v>2367</v>
      </c>
      <c r="G232" s="245" t="s">
        <v>2139</v>
      </c>
      <c r="H232" s="246">
        <v>7</v>
      </c>
      <c r="I232" s="247"/>
      <c r="J232" s="248">
        <f>ROUND(I232*H232,2)</f>
        <v>0</v>
      </c>
      <c r="K232" s="249"/>
      <c r="L232" s="250"/>
      <c r="M232" s="251" t="s">
        <v>1</v>
      </c>
      <c r="N232" s="252" t="s">
        <v>41</v>
      </c>
      <c r="O232" s="81"/>
      <c r="P232" s="214">
        <f>O232*H232</f>
        <v>0</v>
      </c>
      <c r="Q232" s="214">
        <v>0</v>
      </c>
      <c r="R232" s="214">
        <f>Q232*H232</f>
        <v>0</v>
      </c>
      <c r="S232" s="214">
        <v>0</v>
      </c>
      <c r="T232" s="215">
        <f>S232*H232</f>
        <v>0</v>
      </c>
      <c r="U232" s="37"/>
      <c r="V232" s="37"/>
      <c r="W232" s="37"/>
      <c r="X232" s="37"/>
      <c r="Y232" s="37"/>
      <c r="Z232" s="37"/>
      <c r="AA232" s="37"/>
      <c r="AB232" s="37"/>
      <c r="AC232" s="37"/>
      <c r="AD232" s="37"/>
      <c r="AE232" s="37"/>
      <c r="AR232" s="216" t="s">
        <v>319</v>
      </c>
      <c r="AT232" s="216" t="s">
        <v>582</v>
      </c>
      <c r="AU232" s="216" t="s">
        <v>82</v>
      </c>
      <c r="AY232" s="18" t="s">
        <v>283</v>
      </c>
      <c r="BE232" s="217">
        <f>IF(N232="základná",J232,0)</f>
        <v>0</v>
      </c>
      <c r="BF232" s="217">
        <f>IF(N232="znížená",J232,0)</f>
        <v>0</v>
      </c>
      <c r="BG232" s="217">
        <f>IF(N232="zákl. prenesená",J232,0)</f>
        <v>0</v>
      </c>
      <c r="BH232" s="217">
        <f>IF(N232="zníž. prenesená",J232,0)</f>
        <v>0</v>
      </c>
      <c r="BI232" s="217">
        <f>IF(N232="nulová",J232,0)</f>
        <v>0</v>
      </c>
      <c r="BJ232" s="18" t="s">
        <v>87</v>
      </c>
      <c r="BK232" s="217">
        <f>ROUND(I232*H232,2)</f>
        <v>0</v>
      </c>
      <c r="BL232" s="18" t="s">
        <v>289</v>
      </c>
      <c r="BM232" s="216" t="s">
        <v>2368</v>
      </c>
    </row>
    <row r="233" s="2" customFormat="1" ht="16.5" customHeight="1">
      <c r="A233" s="37"/>
      <c r="B233" s="168"/>
      <c r="C233" s="242" t="s">
        <v>750</v>
      </c>
      <c r="D233" s="242" t="s">
        <v>582</v>
      </c>
      <c r="E233" s="243" t="s">
        <v>2369</v>
      </c>
      <c r="F233" s="244" t="s">
        <v>2370</v>
      </c>
      <c r="G233" s="245" t="s">
        <v>2139</v>
      </c>
      <c r="H233" s="246">
        <v>29</v>
      </c>
      <c r="I233" s="247"/>
      <c r="J233" s="248">
        <f>ROUND(I233*H233,2)</f>
        <v>0</v>
      </c>
      <c r="K233" s="249"/>
      <c r="L233" s="250"/>
      <c r="M233" s="251" t="s">
        <v>1</v>
      </c>
      <c r="N233" s="252" t="s">
        <v>41</v>
      </c>
      <c r="O233" s="81"/>
      <c r="P233" s="214">
        <f>O233*H233</f>
        <v>0</v>
      </c>
      <c r="Q233" s="214">
        <v>0</v>
      </c>
      <c r="R233" s="214">
        <f>Q233*H233</f>
        <v>0</v>
      </c>
      <c r="S233" s="214">
        <v>0</v>
      </c>
      <c r="T233" s="215">
        <f>S233*H233</f>
        <v>0</v>
      </c>
      <c r="U233" s="37"/>
      <c r="V233" s="37"/>
      <c r="W233" s="37"/>
      <c r="X233" s="37"/>
      <c r="Y233" s="37"/>
      <c r="Z233" s="37"/>
      <c r="AA233" s="37"/>
      <c r="AB233" s="37"/>
      <c r="AC233" s="37"/>
      <c r="AD233" s="37"/>
      <c r="AE233" s="37"/>
      <c r="AR233" s="216" t="s">
        <v>319</v>
      </c>
      <c r="AT233" s="216" t="s">
        <v>582</v>
      </c>
      <c r="AU233" s="216" t="s">
        <v>82</v>
      </c>
      <c r="AY233" s="18" t="s">
        <v>283</v>
      </c>
      <c r="BE233" s="217">
        <f>IF(N233="základná",J233,0)</f>
        <v>0</v>
      </c>
      <c r="BF233" s="217">
        <f>IF(N233="znížená",J233,0)</f>
        <v>0</v>
      </c>
      <c r="BG233" s="217">
        <f>IF(N233="zákl. prenesená",J233,0)</f>
        <v>0</v>
      </c>
      <c r="BH233" s="217">
        <f>IF(N233="zníž. prenesená",J233,0)</f>
        <v>0</v>
      </c>
      <c r="BI233" s="217">
        <f>IF(N233="nulová",J233,0)</f>
        <v>0</v>
      </c>
      <c r="BJ233" s="18" t="s">
        <v>87</v>
      </c>
      <c r="BK233" s="217">
        <f>ROUND(I233*H233,2)</f>
        <v>0</v>
      </c>
      <c r="BL233" s="18" t="s">
        <v>289</v>
      </c>
      <c r="BM233" s="216" t="s">
        <v>2371</v>
      </c>
    </row>
    <row r="234" s="2" customFormat="1" ht="16.5" customHeight="1">
      <c r="A234" s="37"/>
      <c r="B234" s="168"/>
      <c r="C234" s="242" t="s">
        <v>759</v>
      </c>
      <c r="D234" s="242" t="s">
        <v>582</v>
      </c>
      <c r="E234" s="243" t="s">
        <v>2372</v>
      </c>
      <c r="F234" s="244" t="s">
        <v>2373</v>
      </c>
      <c r="G234" s="245" t="s">
        <v>2139</v>
      </c>
      <c r="H234" s="246">
        <v>15</v>
      </c>
      <c r="I234" s="247"/>
      <c r="J234" s="248">
        <f>ROUND(I234*H234,2)</f>
        <v>0</v>
      </c>
      <c r="K234" s="249"/>
      <c r="L234" s="250"/>
      <c r="M234" s="251" t="s">
        <v>1</v>
      </c>
      <c r="N234" s="252" t="s">
        <v>41</v>
      </c>
      <c r="O234" s="81"/>
      <c r="P234" s="214">
        <f>O234*H234</f>
        <v>0</v>
      </c>
      <c r="Q234" s="214">
        <v>0</v>
      </c>
      <c r="R234" s="214">
        <f>Q234*H234</f>
        <v>0</v>
      </c>
      <c r="S234" s="214">
        <v>0</v>
      </c>
      <c r="T234" s="215">
        <f>S234*H234</f>
        <v>0</v>
      </c>
      <c r="U234" s="37"/>
      <c r="V234" s="37"/>
      <c r="W234" s="37"/>
      <c r="X234" s="37"/>
      <c r="Y234" s="37"/>
      <c r="Z234" s="37"/>
      <c r="AA234" s="37"/>
      <c r="AB234" s="37"/>
      <c r="AC234" s="37"/>
      <c r="AD234" s="37"/>
      <c r="AE234" s="37"/>
      <c r="AR234" s="216" t="s">
        <v>319</v>
      </c>
      <c r="AT234" s="216" t="s">
        <v>582</v>
      </c>
      <c r="AU234" s="216" t="s">
        <v>82</v>
      </c>
      <c r="AY234" s="18" t="s">
        <v>283</v>
      </c>
      <c r="BE234" s="217">
        <f>IF(N234="základná",J234,0)</f>
        <v>0</v>
      </c>
      <c r="BF234" s="217">
        <f>IF(N234="znížená",J234,0)</f>
        <v>0</v>
      </c>
      <c r="BG234" s="217">
        <f>IF(N234="zákl. prenesená",J234,0)</f>
        <v>0</v>
      </c>
      <c r="BH234" s="217">
        <f>IF(N234="zníž. prenesená",J234,0)</f>
        <v>0</v>
      </c>
      <c r="BI234" s="217">
        <f>IF(N234="nulová",J234,0)</f>
        <v>0</v>
      </c>
      <c r="BJ234" s="18" t="s">
        <v>87</v>
      </c>
      <c r="BK234" s="217">
        <f>ROUND(I234*H234,2)</f>
        <v>0</v>
      </c>
      <c r="BL234" s="18" t="s">
        <v>289</v>
      </c>
      <c r="BM234" s="216" t="s">
        <v>2374</v>
      </c>
    </row>
    <row r="235" s="2" customFormat="1" ht="16.5" customHeight="1">
      <c r="A235" s="37"/>
      <c r="B235" s="168"/>
      <c r="C235" s="242" t="s">
        <v>769</v>
      </c>
      <c r="D235" s="242" t="s">
        <v>582</v>
      </c>
      <c r="E235" s="243" t="s">
        <v>2375</v>
      </c>
      <c r="F235" s="244" t="s">
        <v>2376</v>
      </c>
      <c r="G235" s="245" t="s">
        <v>2139</v>
      </c>
      <c r="H235" s="246">
        <v>160</v>
      </c>
      <c r="I235" s="247"/>
      <c r="J235" s="248">
        <f>ROUND(I235*H235,2)</f>
        <v>0</v>
      </c>
      <c r="K235" s="249"/>
      <c r="L235" s="250"/>
      <c r="M235" s="251" t="s">
        <v>1</v>
      </c>
      <c r="N235" s="252" t="s">
        <v>41</v>
      </c>
      <c r="O235" s="81"/>
      <c r="P235" s="214">
        <f>O235*H235</f>
        <v>0</v>
      </c>
      <c r="Q235" s="214">
        <v>0</v>
      </c>
      <c r="R235" s="214">
        <f>Q235*H235</f>
        <v>0</v>
      </c>
      <c r="S235" s="214">
        <v>0</v>
      </c>
      <c r="T235" s="215">
        <f>S235*H235</f>
        <v>0</v>
      </c>
      <c r="U235" s="37"/>
      <c r="V235" s="37"/>
      <c r="W235" s="37"/>
      <c r="X235" s="37"/>
      <c r="Y235" s="37"/>
      <c r="Z235" s="37"/>
      <c r="AA235" s="37"/>
      <c r="AB235" s="37"/>
      <c r="AC235" s="37"/>
      <c r="AD235" s="37"/>
      <c r="AE235" s="37"/>
      <c r="AR235" s="216" t="s">
        <v>319</v>
      </c>
      <c r="AT235" s="216" t="s">
        <v>582</v>
      </c>
      <c r="AU235" s="216" t="s">
        <v>82</v>
      </c>
      <c r="AY235" s="18" t="s">
        <v>283</v>
      </c>
      <c r="BE235" s="217">
        <f>IF(N235="základná",J235,0)</f>
        <v>0</v>
      </c>
      <c r="BF235" s="217">
        <f>IF(N235="znížená",J235,0)</f>
        <v>0</v>
      </c>
      <c r="BG235" s="217">
        <f>IF(N235="zákl. prenesená",J235,0)</f>
        <v>0</v>
      </c>
      <c r="BH235" s="217">
        <f>IF(N235="zníž. prenesená",J235,0)</f>
        <v>0</v>
      </c>
      <c r="BI235" s="217">
        <f>IF(N235="nulová",J235,0)</f>
        <v>0</v>
      </c>
      <c r="BJ235" s="18" t="s">
        <v>87</v>
      </c>
      <c r="BK235" s="217">
        <f>ROUND(I235*H235,2)</f>
        <v>0</v>
      </c>
      <c r="BL235" s="18" t="s">
        <v>289</v>
      </c>
      <c r="BM235" s="216" t="s">
        <v>2377</v>
      </c>
    </row>
    <row r="236" s="12" customFormat="1" ht="25.92" customHeight="1">
      <c r="A236" s="12"/>
      <c r="B236" s="191"/>
      <c r="C236" s="12"/>
      <c r="D236" s="192" t="s">
        <v>74</v>
      </c>
      <c r="E236" s="193" t="s">
        <v>2378</v>
      </c>
      <c r="F236" s="193" t="s">
        <v>2379</v>
      </c>
      <c r="G236" s="12"/>
      <c r="H236" s="12"/>
      <c r="I236" s="194"/>
      <c r="J236" s="195">
        <f>BK236</f>
        <v>0</v>
      </c>
      <c r="K236" s="12"/>
      <c r="L236" s="191"/>
      <c r="M236" s="196"/>
      <c r="N236" s="197"/>
      <c r="O236" s="197"/>
      <c r="P236" s="198">
        <f>P237+SUM(P238:P248)</f>
        <v>0</v>
      </c>
      <c r="Q236" s="197"/>
      <c r="R236" s="198">
        <f>R237+SUM(R238:R248)</f>
        <v>0</v>
      </c>
      <c r="S236" s="197"/>
      <c r="T236" s="199">
        <f>T237+SUM(T238:T248)</f>
        <v>0</v>
      </c>
      <c r="U236" s="12"/>
      <c r="V236" s="12"/>
      <c r="W236" s="12"/>
      <c r="X236" s="12"/>
      <c r="Y236" s="12"/>
      <c r="Z236" s="12"/>
      <c r="AA236" s="12"/>
      <c r="AB236" s="12"/>
      <c r="AC236" s="12"/>
      <c r="AD236" s="12"/>
      <c r="AE236" s="12"/>
      <c r="AR236" s="192" t="s">
        <v>82</v>
      </c>
      <c r="AT236" s="200" t="s">
        <v>74</v>
      </c>
      <c r="AU236" s="200" t="s">
        <v>75</v>
      </c>
      <c r="AY236" s="192" t="s">
        <v>283</v>
      </c>
      <c r="BK236" s="201">
        <f>BK237+SUM(BK238:BK248)</f>
        <v>0</v>
      </c>
    </row>
    <row r="237" s="2" customFormat="1" ht="24.15" customHeight="1">
      <c r="A237" s="37"/>
      <c r="B237" s="168"/>
      <c r="C237" s="204" t="s">
        <v>774</v>
      </c>
      <c r="D237" s="204" t="s">
        <v>285</v>
      </c>
      <c r="E237" s="205" t="s">
        <v>2380</v>
      </c>
      <c r="F237" s="206" t="s">
        <v>2381</v>
      </c>
      <c r="G237" s="207" t="s">
        <v>649</v>
      </c>
      <c r="H237" s="208">
        <v>100</v>
      </c>
      <c r="I237" s="209"/>
      <c r="J237" s="210">
        <f>ROUND(I237*H237,2)</f>
        <v>0</v>
      </c>
      <c r="K237" s="211"/>
      <c r="L237" s="38"/>
      <c r="M237" s="212" t="s">
        <v>1</v>
      </c>
      <c r="N237" s="213" t="s">
        <v>41</v>
      </c>
      <c r="O237" s="81"/>
      <c r="P237" s="214">
        <f>O237*H237</f>
        <v>0</v>
      </c>
      <c r="Q237" s="214">
        <v>0</v>
      </c>
      <c r="R237" s="214">
        <f>Q237*H237</f>
        <v>0</v>
      </c>
      <c r="S237" s="214">
        <v>0</v>
      </c>
      <c r="T237" s="215">
        <f>S237*H237</f>
        <v>0</v>
      </c>
      <c r="U237" s="37"/>
      <c r="V237" s="37"/>
      <c r="W237" s="37"/>
      <c r="X237" s="37"/>
      <c r="Y237" s="37"/>
      <c r="Z237" s="37"/>
      <c r="AA237" s="37"/>
      <c r="AB237" s="37"/>
      <c r="AC237" s="37"/>
      <c r="AD237" s="37"/>
      <c r="AE237" s="37"/>
      <c r="AR237" s="216" t="s">
        <v>289</v>
      </c>
      <c r="AT237" s="216" t="s">
        <v>285</v>
      </c>
      <c r="AU237" s="216" t="s">
        <v>82</v>
      </c>
      <c r="AY237" s="18" t="s">
        <v>283</v>
      </c>
      <c r="BE237" s="217">
        <f>IF(N237="základná",J237,0)</f>
        <v>0</v>
      </c>
      <c r="BF237" s="217">
        <f>IF(N237="znížená",J237,0)</f>
        <v>0</v>
      </c>
      <c r="BG237" s="217">
        <f>IF(N237="zákl. prenesená",J237,0)</f>
        <v>0</v>
      </c>
      <c r="BH237" s="217">
        <f>IF(N237="zníž. prenesená",J237,0)</f>
        <v>0</v>
      </c>
      <c r="BI237" s="217">
        <f>IF(N237="nulová",J237,0)</f>
        <v>0</v>
      </c>
      <c r="BJ237" s="18" t="s">
        <v>87</v>
      </c>
      <c r="BK237" s="217">
        <f>ROUND(I237*H237,2)</f>
        <v>0</v>
      </c>
      <c r="BL237" s="18" t="s">
        <v>289</v>
      </c>
      <c r="BM237" s="216" t="s">
        <v>2382</v>
      </c>
    </row>
    <row r="238" s="2" customFormat="1" ht="21.75" customHeight="1">
      <c r="A238" s="37"/>
      <c r="B238" s="168"/>
      <c r="C238" s="242" t="s">
        <v>779</v>
      </c>
      <c r="D238" s="242" t="s">
        <v>582</v>
      </c>
      <c r="E238" s="243" t="s">
        <v>2383</v>
      </c>
      <c r="F238" s="244" t="s">
        <v>2384</v>
      </c>
      <c r="G238" s="245" t="s">
        <v>1538</v>
      </c>
      <c r="H238" s="246">
        <v>100</v>
      </c>
      <c r="I238" s="247"/>
      <c r="J238" s="248">
        <f>ROUND(I238*H238,2)</f>
        <v>0</v>
      </c>
      <c r="K238" s="249"/>
      <c r="L238" s="250"/>
      <c r="M238" s="251" t="s">
        <v>1</v>
      </c>
      <c r="N238" s="252" t="s">
        <v>41</v>
      </c>
      <c r="O238" s="81"/>
      <c r="P238" s="214">
        <f>O238*H238</f>
        <v>0</v>
      </c>
      <c r="Q238" s="214">
        <v>0</v>
      </c>
      <c r="R238" s="214">
        <f>Q238*H238</f>
        <v>0</v>
      </c>
      <c r="S238" s="214">
        <v>0</v>
      </c>
      <c r="T238" s="215">
        <f>S238*H238</f>
        <v>0</v>
      </c>
      <c r="U238" s="37"/>
      <c r="V238" s="37"/>
      <c r="W238" s="37"/>
      <c r="X238" s="37"/>
      <c r="Y238" s="37"/>
      <c r="Z238" s="37"/>
      <c r="AA238" s="37"/>
      <c r="AB238" s="37"/>
      <c r="AC238" s="37"/>
      <c r="AD238" s="37"/>
      <c r="AE238" s="37"/>
      <c r="AR238" s="216" t="s">
        <v>319</v>
      </c>
      <c r="AT238" s="216" t="s">
        <v>582</v>
      </c>
      <c r="AU238" s="216" t="s">
        <v>82</v>
      </c>
      <c r="AY238" s="18" t="s">
        <v>283</v>
      </c>
      <c r="BE238" s="217">
        <f>IF(N238="základná",J238,0)</f>
        <v>0</v>
      </c>
      <c r="BF238" s="217">
        <f>IF(N238="znížená",J238,0)</f>
        <v>0</v>
      </c>
      <c r="BG238" s="217">
        <f>IF(N238="zákl. prenesená",J238,0)</f>
        <v>0</v>
      </c>
      <c r="BH238" s="217">
        <f>IF(N238="zníž. prenesená",J238,0)</f>
        <v>0</v>
      </c>
      <c r="BI238" s="217">
        <f>IF(N238="nulová",J238,0)</f>
        <v>0</v>
      </c>
      <c r="BJ238" s="18" t="s">
        <v>87</v>
      </c>
      <c r="BK238" s="217">
        <f>ROUND(I238*H238,2)</f>
        <v>0</v>
      </c>
      <c r="BL238" s="18" t="s">
        <v>289</v>
      </c>
      <c r="BM238" s="216" t="s">
        <v>2385</v>
      </c>
    </row>
    <row r="239" s="2" customFormat="1" ht="24.15" customHeight="1">
      <c r="A239" s="37"/>
      <c r="B239" s="168"/>
      <c r="C239" s="242" t="s">
        <v>788</v>
      </c>
      <c r="D239" s="242" t="s">
        <v>582</v>
      </c>
      <c r="E239" s="243" t="s">
        <v>2386</v>
      </c>
      <c r="F239" s="244" t="s">
        <v>2387</v>
      </c>
      <c r="G239" s="245" t="s">
        <v>2139</v>
      </c>
      <c r="H239" s="246">
        <v>130</v>
      </c>
      <c r="I239" s="247"/>
      <c r="J239" s="248">
        <f>ROUND(I239*H239,2)</f>
        <v>0</v>
      </c>
      <c r="K239" s="249"/>
      <c r="L239" s="250"/>
      <c r="M239" s="251" t="s">
        <v>1</v>
      </c>
      <c r="N239" s="252" t="s">
        <v>41</v>
      </c>
      <c r="O239" s="81"/>
      <c r="P239" s="214">
        <f>O239*H239</f>
        <v>0</v>
      </c>
      <c r="Q239" s="214">
        <v>0</v>
      </c>
      <c r="R239" s="214">
        <f>Q239*H239</f>
        <v>0</v>
      </c>
      <c r="S239" s="214">
        <v>0</v>
      </c>
      <c r="T239" s="215">
        <f>S239*H239</f>
        <v>0</v>
      </c>
      <c r="U239" s="37"/>
      <c r="V239" s="37"/>
      <c r="W239" s="37"/>
      <c r="X239" s="37"/>
      <c r="Y239" s="37"/>
      <c r="Z239" s="37"/>
      <c r="AA239" s="37"/>
      <c r="AB239" s="37"/>
      <c r="AC239" s="37"/>
      <c r="AD239" s="37"/>
      <c r="AE239" s="37"/>
      <c r="AR239" s="216" t="s">
        <v>319</v>
      </c>
      <c r="AT239" s="216" t="s">
        <v>582</v>
      </c>
      <c r="AU239" s="216" t="s">
        <v>82</v>
      </c>
      <c r="AY239" s="18" t="s">
        <v>283</v>
      </c>
      <c r="BE239" s="217">
        <f>IF(N239="základná",J239,0)</f>
        <v>0</v>
      </c>
      <c r="BF239" s="217">
        <f>IF(N239="znížená",J239,0)</f>
        <v>0</v>
      </c>
      <c r="BG239" s="217">
        <f>IF(N239="zákl. prenesená",J239,0)</f>
        <v>0</v>
      </c>
      <c r="BH239" s="217">
        <f>IF(N239="zníž. prenesená",J239,0)</f>
        <v>0</v>
      </c>
      <c r="BI239" s="217">
        <f>IF(N239="nulová",J239,0)</f>
        <v>0</v>
      </c>
      <c r="BJ239" s="18" t="s">
        <v>87</v>
      </c>
      <c r="BK239" s="217">
        <f>ROUND(I239*H239,2)</f>
        <v>0</v>
      </c>
      <c r="BL239" s="18" t="s">
        <v>289</v>
      </c>
      <c r="BM239" s="216" t="s">
        <v>2388</v>
      </c>
    </row>
    <row r="240" s="2" customFormat="1" ht="24.15" customHeight="1">
      <c r="A240" s="37"/>
      <c r="B240" s="168"/>
      <c r="C240" s="204" t="s">
        <v>798</v>
      </c>
      <c r="D240" s="204" t="s">
        <v>285</v>
      </c>
      <c r="E240" s="205" t="s">
        <v>2389</v>
      </c>
      <c r="F240" s="206" t="s">
        <v>2390</v>
      </c>
      <c r="G240" s="207" t="s">
        <v>649</v>
      </c>
      <c r="H240" s="208">
        <v>200</v>
      </c>
      <c r="I240" s="209"/>
      <c r="J240" s="210">
        <f>ROUND(I240*H240,2)</f>
        <v>0</v>
      </c>
      <c r="K240" s="211"/>
      <c r="L240" s="38"/>
      <c r="M240" s="212" t="s">
        <v>1</v>
      </c>
      <c r="N240" s="213" t="s">
        <v>41</v>
      </c>
      <c r="O240" s="81"/>
      <c r="P240" s="214">
        <f>O240*H240</f>
        <v>0</v>
      </c>
      <c r="Q240" s="214">
        <v>0</v>
      </c>
      <c r="R240" s="214">
        <f>Q240*H240</f>
        <v>0</v>
      </c>
      <c r="S240" s="214">
        <v>0</v>
      </c>
      <c r="T240" s="215">
        <f>S240*H240</f>
        <v>0</v>
      </c>
      <c r="U240" s="37"/>
      <c r="V240" s="37"/>
      <c r="W240" s="37"/>
      <c r="X240" s="37"/>
      <c r="Y240" s="37"/>
      <c r="Z240" s="37"/>
      <c r="AA240" s="37"/>
      <c r="AB240" s="37"/>
      <c r="AC240" s="37"/>
      <c r="AD240" s="37"/>
      <c r="AE240" s="37"/>
      <c r="AR240" s="216" t="s">
        <v>289</v>
      </c>
      <c r="AT240" s="216" t="s">
        <v>285</v>
      </c>
      <c r="AU240" s="216" t="s">
        <v>82</v>
      </c>
      <c r="AY240" s="18" t="s">
        <v>283</v>
      </c>
      <c r="BE240" s="217">
        <f>IF(N240="základná",J240,0)</f>
        <v>0</v>
      </c>
      <c r="BF240" s="217">
        <f>IF(N240="znížená",J240,0)</f>
        <v>0</v>
      </c>
      <c r="BG240" s="217">
        <f>IF(N240="zákl. prenesená",J240,0)</f>
        <v>0</v>
      </c>
      <c r="BH240" s="217">
        <f>IF(N240="zníž. prenesená",J240,0)</f>
        <v>0</v>
      </c>
      <c r="BI240" s="217">
        <f>IF(N240="nulová",J240,0)</f>
        <v>0</v>
      </c>
      <c r="BJ240" s="18" t="s">
        <v>87</v>
      </c>
      <c r="BK240" s="217">
        <f>ROUND(I240*H240,2)</f>
        <v>0</v>
      </c>
      <c r="BL240" s="18" t="s">
        <v>289</v>
      </c>
      <c r="BM240" s="216" t="s">
        <v>2391</v>
      </c>
    </row>
    <row r="241" s="2" customFormat="1" ht="33" customHeight="1">
      <c r="A241" s="37"/>
      <c r="B241" s="168"/>
      <c r="C241" s="242" t="s">
        <v>803</v>
      </c>
      <c r="D241" s="242" t="s">
        <v>582</v>
      </c>
      <c r="E241" s="243" t="s">
        <v>2392</v>
      </c>
      <c r="F241" s="244" t="s">
        <v>2393</v>
      </c>
      <c r="G241" s="245" t="s">
        <v>2139</v>
      </c>
      <c r="H241" s="246">
        <v>240</v>
      </c>
      <c r="I241" s="247"/>
      <c r="J241" s="248">
        <f>ROUND(I241*H241,2)</f>
        <v>0</v>
      </c>
      <c r="K241" s="249"/>
      <c r="L241" s="250"/>
      <c r="M241" s="251" t="s">
        <v>1</v>
      </c>
      <c r="N241" s="252" t="s">
        <v>41</v>
      </c>
      <c r="O241" s="81"/>
      <c r="P241" s="214">
        <f>O241*H241</f>
        <v>0</v>
      </c>
      <c r="Q241" s="214">
        <v>0</v>
      </c>
      <c r="R241" s="214">
        <f>Q241*H241</f>
        <v>0</v>
      </c>
      <c r="S241" s="214">
        <v>0</v>
      </c>
      <c r="T241" s="215">
        <f>S241*H241</f>
        <v>0</v>
      </c>
      <c r="U241" s="37"/>
      <c r="V241" s="37"/>
      <c r="W241" s="37"/>
      <c r="X241" s="37"/>
      <c r="Y241" s="37"/>
      <c r="Z241" s="37"/>
      <c r="AA241" s="37"/>
      <c r="AB241" s="37"/>
      <c r="AC241" s="37"/>
      <c r="AD241" s="37"/>
      <c r="AE241" s="37"/>
      <c r="AR241" s="216" t="s">
        <v>319</v>
      </c>
      <c r="AT241" s="216" t="s">
        <v>582</v>
      </c>
      <c r="AU241" s="216" t="s">
        <v>82</v>
      </c>
      <c r="AY241" s="18" t="s">
        <v>283</v>
      </c>
      <c r="BE241" s="217">
        <f>IF(N241="základná",J241,0)</f>
        <v>0</v>
      </c>
      <c r="BF241" s="217">
        <f>IF(N241="znížená",J241,0)</f>
        <v>0</v>
      </c>
      <c r="BG241" s="217">
        <f>IF(N241="zákl. prenesená",J241,0)</f>
        <v>0</v>
      </c>
      <c r="BH241" s="217">
        <f>IF(N241="zníž. prenesená",J241,0)</f>
        <v>0</v>
      </c>
      <c r="BI241" s="217">
        <f>IF(N241="nulová",J241,0)</f>
        <v>0</v>
      </c>
      <c r="BJ241" s="18" t="s">
        <v>87</v>
      </c>
      <c r="BK241" s="217">
        <f>ROUND(I241*H241,2)</f>
        <v>0</v>
      </c>
      <c r="BL241" s="18" t="s">
        <v>289</v>
      </c>
      <c r="BM241" s="216" t="s">
        <v>2394</v>
      </c>
    </row>
    <row r="242" s="2" customFormat="1" ht="24.15" customHeight="1">
      <c r="A242" s="37"/>
      <c r="B242" s="168"/>
      <c r="C242" s="242" t="s">
        <v>807</v>
      </c>
      <c r="D242" s="242" t="s">
        <v>582</v>
      </c>
      <c r="E242" s="243" t="s">
        <v>2395</v>
      </c>
      <c r="F242" s="244" t="s">
        <v>2396</v>
      </c>
      <c r="G242" s="245" t="s">
        <v>649</v>
      </c>
      <c r="H242" s="246">
        <v>200</v>
      </c>
      <c r="I242" s="247"/>
      <c r="J242" s="248">
        <f>ROUND(I242*H242,2)</f>
        <v>0</v>
      </c>
      <c r="K242" s="249"/>
      <c r="L242" s="250"/>
      <c r="M242" s="251" t="s">
        <v>1</v>
      </c>
      <c r="N242" s="252" t="s">
        <v>41</v>
      </c>
      <c r="O242" s="81"/>
      <c r="P242" s="214">
        <f>O242*H242</f>
        <v>0</v>
      </c>
      <c r="Q242" s="214">
        <v>0</v>
      </c>
      <c r="R242" s="214">
        <f>Q242*H242</f>
        <v>0</v>
      </c>
      <c r="S242" s="214">
        <v>0</v>
      </c>
      <c r="T242" s="215">
        <f>S242*H242</f>
        <v>0</v>
      </c>
      <c r="U242" s="37"/>
      <c r="V242" s="37"/>
      <c r="W242" s="37"/>
      <c r="X242" s="37"/>
      <c r="Y242" s="37"/>
      <c r="Z242" s="37"/>
      <c r="AA242" s="37"/>
      <c r="AB242" s="37"/>
      <c r="AC242" s="37"/>
      <c r="AD242" s="37"/>
      <c r="AE242" s="37"/>
      <c r="AR242" s="216" t="s">
        <v>319</v>
      </c>
      <c r="AT242" s="216" t="s">
        <v>582</v>
      </c>
      <c r="AU242" s="216" t="s">
        <v>82</v>
      </c>
      <c r="AY242" s="18" t="s">
        <v>283</v>
      </c>
      <c r="BE242" s="217">
        <f>IF(N242="základná",J242,0)</f>
        <v>0</v>
      </c>
      <c r="BF242" s="217">
        <f>IF(N242="znížená",J242,0)</f>
        <v>0</v>
      </c>
      <c r="BG242" s="217">
        <f>IF(N242="zákl. prenesená",J242,0)</f>
        <v>0</v>
      </c>
      <c r="BH242" s="217">
        <f>IF(N242="zníž. prenesená",J242,0)</f>
        <v>0</v>
      </c>
      <c r="BI242" s="217">
        <f>IF(N242="nulová",J242,0)</f>
        <v>0</v>
      </c>
      <c r="BJ242" s="18" t="s">
        <v>87</v>
      </c>
      <c r="BK242" s="217">
        <f>ROUND(I242*H242,2)</f>
        <v>0</v>
      </c>
      <c r="BL242" s="18" t="s">
        <v>289</v>
      </c>
      <c r="BM242" s="216" t="s">
        <v>2397</v>
      </c>
    </row>
    <row r="243" s="2" customFormat="1" ht="24.15" customHeight="1">
      <c r="A243" s="37"/>
      <c r="B243" s="168"/>
      <c r="C243" s="204" t="s">
        <v>811</v>
      </c>
      <c r="D243" s="204" t="s">
        <v>285</v>
      </c>
      <c r="E243" s="205" t="s">
        <v>2398</v>
      </c>
      <c r="F243" s="206" t="s">
        <v>2399</v>
      </c>
      <c r="G243" s="207" t="s">
        <v>2139</v>
      </c>
      <c r="H243" s="208">
        <v>186</v>
      </c>
      <c r="I243" s="209"/>
      <c r="J243" s="210">
        <f>ROUND(I243*H243,2)</f>
        <v>0</v>
      </c>
      <c r="K243" s="211"/>
      <c r="L243" s="38"/>
      <c r="M243" s="212" t="s">
        <v>1</v>
      </c>
      <c r="N243" s="213" t="s">
        <v>41</v>
      </c>
      <c r="O243" s="81"/>
      <c r="P243" s="214">
        <f>O243*H243</f>
        <v>0</v>
      </c>
      <c r="Q243" s="214">
        <v>0</v>
      </c>
      <c r="R243" s="214">
        <f>Q243*H243</f>
        <v>0</v>
      </c>
      <c r="S243" s="214">
        <v>0</v>
      </c>
      <c r="T243" s="215">
        <f>S243*H243</f>
        <v>0</v>
      </c>
      <c r="U243" s="37"/>
      <c r="V243" s="37"/>
      <c r="W243" s="37"/>
      <c r="X243" s="37"/>
      <c r="Y243" s="37"/>
      <c r="Z243" s="37"/>
      <c r="AA243" s="37"/>
      <c r="AB243" s="37"/>
      <c r="AC243" s="37"/>
      <c r="AD243" s="37"/>
      <c r="AE243" s="37"/>
      <c r="AR243" s="216" t="s">
        <v>289</v>
      </c>
      <c r="AT243" s="216" t="s">
        <v>285</v>
      </c>
      <c r="AU243" s="216" t="s">
        <v>82</v>
      </c>
      <c r="AY243" s="18" t="s">
        <v>283</v>
      </c>
      <c r="BE243" s="217">
        <f>IF(N243="základná",J243,0)</f>
        <v>0</v>
      </c>
      <c r="BF243" s="217">
        <f>IF(N243="znížená",J243,0)</f>
        <v>0</v>
      </c>
      <c r="BG243" s="217">
        <f>IF(N243="zákl. prenesená",J243,0)</f>
        <v>0</v>
      </c>
      <c r="BH243" s="217">
        <f>IF(N243="zníž. prenesená",J243,0)</f>
        <v>0</v>
      </c>
      <c r="BI243" s="217">
        <f>IF(N243="nulová",J243,0)</f>
        <v>0</v>
      </c>
      <c r="BJ243" s="18" t="s">
        <v>87</v>
      </c>
      <c r="BK243" s="217">
        <f>ROUND(I243*H243,2)</f>
        <v>0</v>
      </c>
      <c r="BL243" s="18" t="s">
        <v>289</v>
      </c>
      <c r="BM243" s="216" t="s">
        <v>2400</v>
      </c>
    </row>
    <row r="244" s="2" customFormat="1" ht="33" customHeight="1">
      <c r="A244" s="37"/>
      <c r="B244" s="168"/>
      <c r="C244" s="242" t="s">
        <v>816</v>
      </c>
      <c r="D244" s="242" t="s">
        <v>582</v>
      </c>
      <c r="E244" s="243" t="s">
        <v>2401</v>
      </c>
      <c r="F244" s="244" t="s">
        <v>2402</v>
      </c>
      <c r="G244" s="245" t="s">
        <v>2139</v>
      </c>
      <c r="H244" s="246">
        <v>186</v>
      </c>
      <c r="I244" s="247"/>
      <c r="J244" s="248">
        <f>ROUND(I244*H244,2)</f>
        <v>0</v>
      </c>
      <c r="K244" s="249"/>
      <c r="L244" s="250"/>
      <c r="M244" s="251" t="s">
        <v>1</v>
      </c>
      <c r="N244" s="252" t="s">
        <v>41</v>
      </c>
      <c r="O244" s="81"/>
      <c r="P244" s="214">
        <f>O244*H244</f>
        <v>0</v>
      </c>
      <c r="Q244" s="214">
        <v>0</v>
      </c>
      <c r="R244" s="214">
        <f>Q244*H244</f>
        <v>0</v>
      </c>
      <c r="S244" s="214">
        <v>0</v>
      </c>
      <c r="T244" s="215">
        <f>S244*H244</f>
        <v>0</v>
      </c>
      <c r="U244" s="37"/>
      <c r="V244" s="37"/>
      <c r="W244" s="37"/>
      <c r="X244" s="37"/>
      <c r="Y244" s="37"/>
      <c r="Z244" s="37"/>
      <c r="AA244" s="37"/>
      <c r="AB244" s="37"/>
      <c r="AC244" s="37"/>
      <c r="AD244" s="37"/>
      <c r="AE244" s="37"/>
      <c r="AR244" s="216" t="s">
        <v>319</v>
      </c>
      <c r="AT244" s="216" t="s">
        <v>582</v>
      </c>
      <c r="AU244" s="216" t="s">
        <v>82</v>
      </c>
      <c r="AY244" s="18" t="s">
        <v>283</v>
      </c>
      <c r="BE244" s="217">
        <f>IF(N244="základná",J244,0)</f>
        <v>0</v>
      </c>
      <c r="BF244" s="217">
        <f>IF(N244="znížená",J244,0)</f>
        <v>0</v>
      </c>
      <c r="BG244" s="217">
        <f>IF(N244="zákl. prenesená",J244,0)</f>
        <v>0</v>
      </c>
      <c r="BH244" s="217">
        <f>IF(N244="zníž. prenesená",J244,0)</f>
        <v>0</v>
      </c>
      <c r="BI244" s="217">
        <f>IF(N244="nulová",J244,0)</f>
        <v>0</v>
      </c>
      <c r="BJ244" s="18" t="s">
        <v>87</v>
      </c>
      <c r="BK244" s="217">
        <f>ROUND(I244*H244,2)</f>
        <v>0</v>
      </c>
      <c r="BL244" s="18" t="s">
        <v>289</v>
      </c>
      <c r="BM244" s="216" t="s">
        <v>2403</v>
      </c>
    </row>
    <row r="245" s="2" customFormat="1" ht="24.15" customHeight="1">
      <c r="A245" s="37"/>
      <c r="B245" s="168"/>
      <c r="C245" s="242" t="s">
        <v>825</v>
      </c>
      <c r="D245" s="242" t="s">
        <v>582</v>
      </c>
      <c r="E245" s="243" t="s">
        <v>2404</v>
      </c>
      <c r="F245" s="244" t="s">
        <v>2405</v>
      </c>
      <c r="G245" s="245" t="s">
        <v>2139</v>
      </c>
      <c r="H245" s="246">
        <v>84</v>
      </c>
      <c r="I245" s="247"/>
      <c r="J245" s="248">
        <f>ROUND(I245*H245,2)</f>
        <v>0</v>
      </c>
      <c r="K245" s="249"/>
      <c r="L245" s="250"/>
      <c r="M245" s="251" t="s">
        <v>1</v>
      </c>
      <c r="N245" s="252" t="s">
        <v>41</v>
      </c>
      <c r="O245" s="81"/>
      <c r="P245" s="214">
        <f>O245*H245</f>
        <v>0</v>
      </c>
      <c r="Q245" s="214">
        <v>0</v>
      </c>
      <c r="R245" s="214">
        <f>Q245*H245</f>
        <v>0</v>
      </c>
      <c r="S245" s="214">
        <v>0</v>
      </c>
      <c r="T245" s="215">
        <f>S245*H245</f>
        <v>0</v>
      </c>
      <c r="U245" s="37"/>
      <c r="V245" s="37"/>
      <c r="W245" s="37"/>
      <c r="X245" s="37"/>
      <c r="Y245" s="37"/>
      <c r="Z245" s="37"/>
      <c r="AA245" s="37"/>
      <c r="AB245" s="37"/>
      <c r="AC245" s="37"/>
      <c r="AD245" s="37"/>
      <c r="AE245" s="37"/>
      <c r="AR245" s="216" t="s">
        <v>319</v>
      </c>
      <c r="AT245" s="216" t="s">
        <v>582</v>
      </c>
      <c r="AU245" s="216" t="s">
        <v>82</v>
      </c>
      <c r="AY245" s="18" t="s">
        <v>283</v>
      </c>
      <c r="BE245" s="217">
        <f>IF(N245="základná",J245,0)</f>
        <v>0</v>
      </c>
      <c r="BF245" s="217">
        <f>IF(N245="znížená",J245,0)</f>
        <v>0</v>
      </c>
      <c r="BG245" s="217">
        <f>IF(N245="zákl. prenesená",J245,0)</f>
        <v>0</v>
      </c>
      <c r="BH245" s="217">
        <f>IF(N245="zníž. prenesená",J245,0)</f>
        <v>0</v>
      </c>
      <c r="BI245" s="217">
        <f>IF(N245="nulová",J245,0)</f>
        <v>0</v>
      </c>
      <c r="BJ245" s="18" t="s">
        <v>87</v>
      </c>
      <c r="BK245" s="217">
        <f>ROUND(I245*H245,2)</f>
        <v>0</v>
      </c>
      <c r="BL245" s="18" t="s">
        <v>289</v>
      </c>
      <c r="BM245" s="216" t="s">
        <v>2406</v>
      </c>
    </row>
    <row r="246" s="2" customFormat="1" ht="16.5" customHeight="1">
      <c r="A246" s="37"/>
      <c r="B246" s="168"/>
      <c r="C246" s="204" t="s">
        <v>835</v>
      </c>
      <c r="D246" s="204" t="s">
        <v>285</v>
      </c>
      <c r="E246" s="205" t="s">
        <v>2407</v>
      </c>
      <c r="F246" s="206" t="s">
        <v>2408</v>
      </c>
      <c r="G246" s="207" t="s">
        <v>2139</v>
      </c>
      <c r="H246" s="208">
        <v>93</v>
      </c>
      <c r="I246" s="209"/>
      <c r="J246" s="210">
        <f>ROUND(I246*H246,2)</f>
        <v>0</v>
      </c>
      <c r="K246" s="211"/>
      <c r="L246" s="38"/>
      <c r="M246" s="212" t="s">
        <v>1</v>
      </c>
      <c r="N246" s="213" t="s">
        <v>41</v>
      </c>
      <c r="O246" s="81"/>
      <c r="P246" s="214">
        <f>O246*H246</f>
        <v>0</v>
      </c>
      <c r="Q246" s="214">
        <v>0</v>
      </c>
      <c r="R246" s="214">
        <f>Q246*H246</f>
        <v>0</v>
      </c>
      <c r="S246" s="214">
        <v>0</v>
      </c>
      <c r="T246" s="215">
        <f>S246*H246</f>
        <v>0</v>
      </c>
      <c r="U246" s="37"/>
      <c r="V246" s="37"/>
      <c r="W246" s="37"/>
      <c r="X246" s="37"/>
      <c r="Y246" s="37"/>
      <c r="Z246" s="37"/>
      <c r="AA246" s="37"/>
      <c r="AB246" s="37"/>
      <c r="AC246" s="37"/>
      <c r="AD246" s="37"/>
      <c r="AE246" s="37"/>
      <c r="AR246" s="216" t="s">
        <v>289</v>
      </c>
      <c r="AT246" s="216" t="s">
        <v>285</v>
      </c>
      <c r="AU246" s="216" t="s">
        <v>82</v>
      </c>
      <c r="AY246" s="18" t="s">
        <v>283</v>
      </c>
      <c r="BE246" s="217">
        <f>IF(N246="základná",J246,0)</f>
        <v>0</v>
      </c>
      <c r="BF246" s="217">
        <f>IF(N246="znížená",J246,0)</f>
        <v>0</v>
      </c>
      <c r="BG246" s="217">
        <f>IF(N246="zákl. prenesená",J246,0)</f>
        <v>0</v>
      </c>
      <c r="BH246" s="217">
        <f>IF(N246="zníž. prenesená",J246,0)</f>
        <v>0</v>
      </c>
      <c r="BI246" s="217">
        <f>IF(N246="nulová",J246,0)</f>
        <v>0</v>
      </c>
      <c r="BJ246" s="18" t="s">
        <v>87</v>
      </c>
      <c r="BK246" s="217">
        <f>ROUND(I246*H246,2)</f>
        <v>0</v>
      </c>
      <c r="BL246" s="18" t="s">
        <v>289</v>
      </c>
      <c r="BM246" s="216" t="s">
        <v>2409</v>
      </c>
    </row>
    <row r="247" s="2" customFormat="1" ht="24.15" customHeight="1">
      <c r="A247" s="37"/>
      <c r="B247" s="168"/>
      <c r="C247" s="242" t="s">
        <v>839</v>
      </c>
      <c r="D247" s="242" t="s">
        <v>582</v>
      </c>
      <c r="E247" s="243" t="s">
        <v>2410</v>
      </c>
      <c r="F247" s="244" t="s">
        <v>2411</v>
      </c>
      <c r="G247" s="245" t="s">
        <v>2139</v>
      </c>
      <c r="H247" s="246">
        <v>93</v>
      </c>
      <c r="I247" s="247"/>
      <c r="J247" s="248">
        <f>ROUND(I247*H247,2)</f>
        <v>0</v>
      </c>
      <c r="K247" s="249"/>
      <c r="L247" s="250"/>
      <c r="M247" s="251" t="s">
        <v>1</v>
      </c>
      <c r="N247" s="252" t="s">
        <v>41</v>
      </c>
      <c r="O247" s="81"/>
      <c r="P247" s="214">
        <f>O247*H247</f>
        <v>0</v>
      </c>
      <c r="Q247" s="214">
        <v>0</v>
      </c>
      <c r="R247" s="214">
        <f>Q247*H247</f>
        <v>0</v>
      </c>
      <c r="S247" s="214">
        <v>0</v>
      </c>
      <c r="T247" s="215">
        <f>S247*H247</f>
        <v>0</v>
      </c>
      <c r="U247" s="37"/>
      <c r="V247" s="37"/>
      <c r="W247" s="37"/>
      <c r="X247" s="37"/>
      <c r="Y247" s="37"/>
      <c r="Z247" s="37"/>
      <c r="AA247" s="37"/>
      <c r="AB247" s="37"/>
      <c r="AC247" s="37"/>
      <c r="AD247" s="37"/>
      <c r="AE247" s="37"/>
      <c r="AR247" s="216" t="s">
        <v>319</v>
      </c>
      <c r="AT247" s="216" t="s">
        <v>582</v>
      </c>
      <c r="AU247" s="216" t="s">
        <v>82</v>
      </c>
      <c r="AY247" s="18" t="s">
        <v>283</v>
      </c>
      <c r="BE247" s="217">
        <f>IF(N247="základná",J247,0)</f>
        <v>0</v>
      </c>
      <c r="BF247" s="217">
        <f>IF(N247="znížená",J247,0)</f>
        <v>0</v>
      </c>
      <c r="BG247" s="217">
        <f>IF(N247="zákl. prenesená",J247,0)</f>
        <v>0</v>
      </c>
      <c r="BH247" s="217">
        <f>IF(N247="zníž. prenesená",J247,0)</f>
        <v>0</v>
      </c>
      <c r="BI247" s="217">
        <f>IF(N247="nulová",J247,0)</f>
        <v>0</v>
      </c>
      <c r="BJ247" s="18" t="s">
        <v>87</v>
      </c>
      <c r="BK247" s="217">
        <f>ROUND(I247*H247,2)</f>
        <v>0</v>
      </c>
      <c r="BL247" s="18" t="s">
        <v>289</v>
      </c>
      <c r="BM247" s="216" t="s">
        <v>2412</v>
      </c>
    </row>
    <row r="248" s="12" customFormat="1" ht="22.8" customHeight="1">
      <c r="A248" s="12"/>
      <c r="B248" s="191"/>
      <c r="C248" s="12"/>
      <c r="D248" s="192" t="s">
        <v>74</v>
      </c>
      <c r="E248" s="202" t="s">
        <v>2413</v>
      </c>
      <c r="F248" s="202" t="s">
        <v>2414</v>
      </c>
      <c r="G248" s="12"/>
      <c r="H248" s="12"/>
      <c r="I248" s="194"/>
      <c r="J248" s="203">
        <f>BK248</f>
        <v>0</v>
      </c>
      <c r="K248" s="12"/>
      <c r="L248" s="191"/>
      <c r="M248" s="196"/>
      <c r="N248" s="197"/>
      <c r="O248" s="197"/>
      <c r="P248" s="198">
        <f>SUM(P249:P252)</f>
        <v>0</v>
      </c>
      <c r="Q248" s="197"/>
      <c r="R248" s="198">
        <f>SUM(R249:R252)</f>
        <v>0</v>
      </c>
      <c r="S248" s="197"/>
      <c r="T248" s="199">
        <f>SUM(T249:T252)</f>
        <v>0</v>
      </c>
      <c r="U248" s="12"/>
      <c r="V248" s="12"/>
      <c r="W248" s="12"/>
      <c r="X248" s="12"/>
      <c r="Y248" s="12"/>
      <c r="Z248" s="12"/>
      <c r="AA248" s="12"/>
      <c r="AB248" s="12"/>
      <c r="AC248" s="12"/>
      <c r="AD248" s="12"/>
      <c r="AE248" s="12"/>
      <c r="AR248" s="192" t="s">
        <v>82</v>
      </c>
      <c r="AT248" s="200" t="s">
        <v>74</v>
      </c>
      <c r="AU248" s="200" t="s">
        <v>82</v>
      </c>
      <c r="AY248" s="192" t="s">
        <v>283</v>
      </c>
      <c r="BK248" s="201">
        <f>SUM(BK249:BK252)</f>
        <v>0</v>
      </c>
    </row>
    <row r="249" s="2" customFormat="1" ht="24.15" customHeight="1">
      <c r="A249" s="37"/>
      <c r="B249" s="168"/>
      <c r="C249" s="204" t="s">
        <v>850</v>
      </c>
      <c r="D249" s="204" t="s">
        <v>285</v>
      </c>
      <c r="E249" s="205" t="s">
        <v>2415</v>
      </c>
      <c r="F249" s="206" t="s">
        <v>2416</v>
      </c>
      <c r="G249" s="207" t="s">
        <v>2139</v>
      </c>
      <c r="H249" s="208">
        <v>540</v>
      </c>
      <c r="I249" s="209"/>
      <c r="J249" s="210">
        <f>ROUND(I249*H249,2)</f>
        <v>0</v>
      </c>
      <c r="K249" s="211"/>
      <c r="L249" s="38"/>
      <c r="M249" s="212" t="s">
        <v>1</v>
      </c>
      <c r="N249" s="213" t="s">
        <v>41</v>
      </c>
      <c r="O249" s="81"/>
      <c r="P249" s="214">
        <f>O249*H249</f>
        <v>0</v>
      </c>
      <c r="Q249" s="214">
        <v>0</v>
      </c>
      <c r="R249" s="214">
        <f>Q249*H249</f>
        <v>0</v>
      </c>
      <c r="S249" s="214">
        <v>0</v>
      </c>
      <c r="T249" s="215">
        <f>S249*H249</f>
        <v>0</v>
      </c>
      <c r="U249" s="37"/>
      <c r="V249" s="37"/>
      <c r="W249" s="37"/>
      <c r="X249" s="37"/>
      <c r="Y249" s="37"/>
      <c r="Z249" s="37"/>
      <c r="AA249" s="37"/>
      <c r="AB249" s="37"/>
      <c r="AC249" s="37"/>
      <c r="AD249" s="37"/>
      <c r="AE249" s="37"/>
      <c r="AR249" s="216" t="s">
        <v>289</v>
      </c>
      <c r="AT249" s="216" t="s">
        <v>285</v>
      </c>
      <c r="AU249" s="216" t="s">
        <v>87</v>
      </c>
      <c r="AY249" s="18" t="s">
        <v>283</v>
      </c>
      <c r="BE249" s="217">
        <f>IF(N249="základná",J249,0)</f>
        <v>0</v>
      </c>
      <c r="BF249" s="217">
        <f>IF(N249="znížená",J249,0)</f>
        <v>0</v>
      </c>
      <c r="BG249" s="217">
        <f>IF(N249="zákl. prenesená",J249,0)</f>
        <v>0</v>
      </c>
      <c r="BH249" s="217">
        <f>IF(N249="zníž. prenesená",J249,0)</f>
        <v>0</v>
      </c>
      <c r="BI249" s="217">
        <f>IF(N249="nulová",J249,0)</f>
        <v>0</v>
      </c>
      <c r="BJ249" s="18" t="s">
        <v>87</v>
      </c>
      <c r="BK249" s="217">
        <f>ROUND(I249*H249,2)</f>
        <v>0</v>
      </c>
      <c r="BL249" s="18" t="s">
        <v>289</v>
      </c>
      <c r="BM249" s="216" t="s">
        <v>2417</v>
      </c>
    </row>
    <row r="250" s="2" customFormat="1" ht="16.5" customHeight="1">
      <c r="A250" s="37"/>
      <c r="B250" s="168"/>
      <c r="C250" s="242" t="s">
        <v>875</v>
      </c>
      <c r="D250" s="242" t="s">
        <v>582</v>
      </c>
      <c r="E250" s="243" t="s">
        <v>2418</v>
      </c>
      <c r="F250" s="244" t="s">
        <v>2419</v>
      </c>
      <c r="G250" s="245" t="s">
        <v>2139</v>
      </c>
      <c r="H250" s="246">
        <v>540</v>
      </c>
      <c r="I250" s="247"/>
      <c r="J250" s="248">
        <f>ROUND(I250*H250,2)</f>
        <v>0</v>
      </c>
      <c r="K250" s="249"/>
      <c r="L250" s="250"/>
      <c r="M250" s="251" t="s">
        <v>1</v>
      </c>
      <c r="N250" s="252" t="s">
        <v>41</v>
      </c>
      <c r="O250" s="81"/>
      <c r="P250" s="214">
        <f>O250*H250</f>
        <v>0</v>
      </c>
      <c r="Q250" s="214">
        <v>0</v>
      </c>
      <c r="R250" s="214">
        <f>Q250*H250</f>
        <v>0</v>
      </c>
      <c r="S250" s="214">
        <v>0</v>
      </c>
      <c r="T250" s="215">
        <f>S250*H250</f>
        <v>0</v>
      </c>
      <c r="U250" s="37"/>
      <c r="V250" s="37"/>
      <c r="W250" s="37"/>
      <c r="X250" s="37"/>
      <c r="Y250" s="37"/>
      <c r="Z250" s="37"/>
      <c r="AA250" s="37"/>
      <c r="AB250" s="37"/>
      <c r="AC250" s="37"/>
      <c r="AD250" s="37"/>
      <c r="AE250" s="37"/>
      <c r="AR250" s="216" t="s">
        <v>319</v>
      </c>
      <c r="AT250" s="216" t="s">
        <v>582</v>
      </c>
      <c r="AU250" s="216" t="s">
        <v>87</v>
      </c>
      <c r="AY250" s="18" t="s">
        <v>283</v>
      </c>
      <c r="BE250" s="217">
        <f>IF(N250="základná",J250,0)</f>
        <v>0</v>
      </c>
      <c r="BF250" s="217">
        <f>IF(N250="znížená",J250,0)</f>
        <v>0</v>
      </c>
      <c r="BG250" s="217">
        <f>IF(N250="zákl. prenesená",J250,0)</f>
        <v>0</v>
      </c>
      <c r="BH250" s="217">
        <f>IF(N250="zníž. prenesená",J250,0)</f>
        <v>0</v>
      </c>
      <c r="BI250" s="217">
        <f>IF(N250="nulová",J250,0)</f>
        <v>0</v>
      </c>
      <c r="BJ250" s="18" t="s">
        <v>87</v>
      </c>
      <c r="BK250" s="217">
        <f>ROUND(I250*H250,2)</f>
        <v>0</v>
      </c>
      <c r="BL250" s="18" t="s">
        <v>289</v>
      </c>
      <c r="BM250" s="216" t="s">
        <v>2420</v>
      </c>
    </row>
    <row r="251" s="2" customFormat="1" ht="16.5" customHeight="1">
      <c r="A251" s="37"/>
      <c r="B251" s="168"/>
      <c r="C251" s="204" t="s">
        <v>880</v>
      </c>
      <c r="D251" s="204" t="s">
        <v>285</v>
      </c>
      <c r="E251" s="205" t="s">
        <v>2421</v>
      </c>
      <c r="F251" s="206" t="s">
        <v>2422</v>
      </c>
      <c r="G251" s="207" t="s">
        <v>2139</v>
      </c>
      <c r="H251" s="208">
        <v>460</v>
      </c>
      <c r="I251" s="209"/>
      <c r="J251" s="210">
        <f>ROUND(I251*H251,2)</f>
        <v>0</v>
      </c>
      <c r="K251" s="211"/>
      <c r="L251" s="38"/>
      <c r="M251" s="212" t="s">
        <v>1</v>
      </c>
      <c r="N251" s="213" t="s">
        <v>41</v>
      </c>
      <c r="O251" s="81"/>
      <c r="P251" s="214">
        <f>O251*H251</f>
        <v>0</v>
      </c>
      <c r="Q251" s="214">
        <v>0</v>
      </c>
      <c r="R251" s="214">
        <f>Q251*H251</f>
        <v>0</v>
      </c>
      <c r="S251" s="214">
        <v>0</v>
      </c>
      <c r="T251" s="215">
        <f>S251*H251</f>
        <v>0</v>
      </c>
      <c r="U251" s="37"/>
      <c r="V251" s="37"/>
      <c r="W251" s="37"/>
      <c r="X251" s="37"/>
      <c r="Y251" s="37"/>
      <c r="Z251" s="37"/>
      <c r="AA251" s="37"/>
      <c r="AB251" s="37"/>
      <c r="AC251" s="37"/>
      <c r="AD251" s="37"/>
      <c r="AE251" s="37"/>
      <c r="AR251" s="216" t="s">
        <v>289</v>
      </c>
      <c r="AT251" s="216" t="s">
        <v>285</v>
      </c>
      <c r="AU251" s="216" t="s">
        <v>87</v>
      </c>
      <c r="AY251" s="18" t="s">
        <v>283</v>
      </c>
      <c r="BE251" s="217">
        <f>IF(N251="základná",J251,0)</f>
        <v>0</v>
      </c>
      <c r="BF251" s="217">
        <f>IF(N251="znížená",J251,0)</f>
        <v>0</v>
      </c>
      <c r="BG251" s="217">
        <f>IF(N251="zákl. prenesená",J251,0)</f>
        <v>0</v>
      </c>
      <c r="BH251" s="217">
        <f>IF(N251="zníž. prenesená",J251,0)</f>
        <v>0</v>
      </c>
      <c r="BI251" s="217">
        <f>IF(N251="nulová",J251,0)</f>
        <v>0</v>
      </c>
      <c r="BJ251" s="18" t="s">
        <v>87</v>
      </c>
      <c r="BK251" s="217">
        <f>ROUND(I251*H251,2)</f>
        <v>0</v>
      </c>
      <c r="BL251" s="18" t="s">
        <v>289</v>
      </c>
      <c r="BM251" s="216" t="s">
        <v>2423</v>
      </c>
    </row>
    <row r="252" s="2" customFormat="1" ht="37.8" customHeight="1">
      <c r="A252" s="37"/>
      <c r="B252" s="168"/>
      <c r="C252" s="242" t="s">
        <v>887</v>
      </c>
      <c r="D252" s="242" t="s">
        <v>582</v>
      </c>
      <c r="E252" s="243" t="s">
        <v>2424</v>
      </c>
      <c r="F252" s="244" t="s">
        <v>2425</v>
      </c>
      <c r="G252" s="245" t="s">
        <v>2139</v>
      </c>
      <c r="H252" s="246">
        <v>460</v>
      </c>
      <c r="I252" s="247"/>
      <c r="J252" s="248">
        <f>ROUND(I252*H252,2)</f>
        <v>0</v>
      </c>
      <c r="K252" s="249"/>
      <c r="L252" s="250"/>
      <c r="M252" s="251" t="s">
        <v>1</v>
      </c>
      <c r="N252" s="252" t="s">
        <v>41</v>
      </c>
      <c r="O252" s="81"/>
      <c r="P252" s="214">
        <f>O252*H252</f>
        <v>0</v>
      </c>
      <c r="Q252" s="214">
        <v>0</v>
      </c>
      <c r="R252" s="214">
        <f>Q252*H252</f>
        <v>0</v>
      </c>
      <c r="S252" s="214">
        <v>0</v>
      </c>
      <c r="T252" s="215">
        <f>S252*H252</f>
        <v>0</v>
      </c>
      <c r="U252" s="37"/>
      <c r="V252" s="37"/>
      <c r="W252" s="37"/>
      <c r="X252" s="37"/>
      <c r="Y252" s="37"/>
      <c r="Z252" s="37"/>
      <c r="AA252" s="37"/>
      <c r="AB252" s="37"/>
      <c r="AC252" s="37"/>
      <c r="AD252" s="37"/>
      <c r="AE252" s="37"/>
      <c r="AR252" s="216" t="s">
        <v>319</v>
      </c>
      <c r="AT252" s="216" t="s">
        <v>582</v>
      </c>
      <c r="AU252" s="216" t="s">
        <v>87</v>
      </c>
      <c r="AY252" s="18" t="s">
        <v>283</v>
      </c>
      <c r="BE252" s="217">
        <f>IF(N252="základná",J252,0)</f>
        <v>0</v>
      </c>
      <c r="BF252" s="217">
        <f>IF(N252="znížená",J252,0)</f>
        <v>0</v>
      </c>
      <c r="BG252" s="217">
        <f>IF(N252="zákl. prenesená",J252,0)</f>
        <v>0</v>
      </c>
      <c r="BH252" s="217">
        <f>IF(N252="zníž. prenesená",J252,0)</f>
        <v>0</v>
      </c>
      <c r="BI252" s="217">
        <f>IF(N252="nulová",J252,0)</f>
        <v>0</v>
      </c>
      <c r="BJ252" s="18" t="s">
        <v>87</v>
      </c>
      <c r="BK252" s="217">
        <f>ROUND(I252*H252,2)</f>
        <v>0</v>
      </c>
      <c r="BL252" s="18" t="s">
        <v>289</v>
      </c>
      <c r="BM252" s="216" t="s">
        <v>2426</v>
      </c>
    </row>
    <row r="253" s="12" customFormat="1" ht="25.92" customHeight="1">
      <c r="A253" s="12"/>
      <c r="B253" s="191"/>
      <c r="C253" s="12"/>
      <c r="D253" s="192" t="s">
        <v>74</v>
      </c>
      <c r="E253" s="193" t="s">
        <v>2427</v>
      </c>
      <c r="F253" s="193" t="s">
        <v>2428</v>
      </c>
      <c r="G253" s="12"/>
      <c r="H253" s="12"/>
      <c r="I253" s="194"/>
      <c r="J253" s="195">
        <f>BK253</f>
        <v>0</v>
      </c>
      <c r="K253" s="12"/>
      <c r="L253" s="191"/>
      <c r="M253" s="196"/>
      <c r="N253" s="197"/>
      <c r="O253" s="197"/>
      <c r="P253" s="198">
        <f>SUM(P254:P282)</f>
        <v>0</v>
      </c>
      <c r="Q253" s="197"/>
      <c r="R253" s="198">
        <f>SUM(R254:R282)</f>
        <v>0</v>
      </c>
      <c r="S253" s="197"/>
      <c r="T253" s="199">
        <f>SUM(T254:T282)</f>
        <v>0</v>
      </c>
      <c r="U253" s="12"/>
      <c r="V253" s="12"/>
      <c r="W253" s="12"/>
      <c r="X253" s="12"/>
      <c r="Y253" s="12"/>
      <c r="Z253" s="12"/>
      <c r="AA253" s="12"/>
      <c r="AB253" s="12"/>
      <c r="AC253" s="12"/>
      <c r="AD253" s="12"/>
      <c r="AE253" s="12"/>
      <c r="AR253" s="192" t="s">
        <v>82</v>
      </c>
      <c r="AT253" s="200" t="s">
        <v>74</v>
      </c>
      <c r="AU253" s="200" t="s">
        <v>75</v>
      </c>
      <c r="AY253" s="192" t="s">
        <v>283</v>
      </c>
      <c r="BK253" s="201">
        <f>SUM(BK254:BK282)</f>
        <v>0</v>
      </c>
    </row>
    <row r="254" s="2" customFormat="1" ht="24.15" customHeight="1">
      <c r="A254" s="37"/>
      <c r="B254" s="168"/>
      <c r="C254" s="204" t="s">
        <v>898</v>
      </c>
      <c r="D254" s="204" t="s">
        <v>285</v>
      </c>
      <c r="E254" s="205" t="s">
        <v>2429</v>
      </c>
      <c r="F254" s="206" t="s">
        <v>2430</v>
      </c>
      <c r="G254" s="207" t="s">
        <v>649</v>
      </c>
      <c r="H254" s="208">
        <v>1860</v>
      </c>
      <c r="I254" s="209"/>
      <c r="J254" s="210">
        <f>ROUND(I254*H254,2)</f>
        <v>0</v>
      </c>
      <c r="K254" s="211"/>
      <c r="L254" s="38"/>
      <c r="M254" s="212" t="s">
        <v>1</v>
      </c>
      <c r="N254" s="213" t="s">
        <v>41</v>
      </c>
      <c r="O254" s="81"/>
      <c r="P254" s="214">
        <f>O254*H254</f>
        <v>0</v>
      </c>
      <c r="Q254" s="214">
        <v>0</v>
      </c>
      <c r="R254" s="214">
        <f>Q254*H254</f>
        <v>0</v>
      </c>
      <c r="S254" s="214">
        <v>0</v>
      </c>
      <c r="T254" s="215">
        <f>S254*H254</f>
        <v>0</v>
      </c>
      <c r="U254" s="37"/>
      <c r="V254" s="37"/>
      <c r="W254" s="37"/>
      <c r="X254" s="37"/>
      <c r="Y254" s="37"/>
      <c r="Z254" s="37"/>
      <c r="AA254" s="37"/>
      <c r="AB254" s="37"/>
      <c r="AC254" s="37"/>
      <c r="AD254" s="37"/>
      <c r="AE254" s="37"/>
      <c r="AR254" s="216" t="s">
        <v>289</v>
      </c>
      <c r="AT254" s="216" t="s">
        <v>285</v>
      </c>
      <c r="AU254" s="216" t="s">
        <v>82</v>
      </c>
      <c r="AY254" s="18" t="s">
        <v>283</v>
      </c>
      <c r="BE254" s="217">
        <f>IF(N254="základná",J254,0)</f>
        <v>0</v>
      </c>
      <c r="BF254" s="217">
        <f>IF(N254="znížená",J254,0)</f>
        <v>0</v>
      </c>
      <c r="BG254" s="217">
        <f>IF(N254="zákl. prenesená",J254,0)</f>
        <v>0</v>
      </c>
      <c r="BH254" s="217">
        <f>IF(N254="zníž. prenesená",J254,0)</f>
        <v>0</v>
      </c>
      <c r="BI254" s="217">
        <f>IF(N254="nulová",J254,0)</f>
        <v>0</v>
      </c>
      <c r="BJ254" s="18" t="s">
        <v>87</v>
      </c>
      <c r="BK254" s="217">
        <f>ROUND(I254*H254,2)</f>
        <v>0</v>
      </c>
      <c r="BL254" s="18" t="s">
        <v>289</v>
      </c>
      <c r="BM254" s="216" t="s">
        <v>2431</v>
      </c>
    </row>
    <row r="255" s="2" customFormat="1" ht="24.15" customHeight="1">
      <c r="A255" s="37"/>
      <c r="B255" s="168"/>
      <c r="C255" s="242" t="s">
        <v>904</v>
      </c>
      <c r="D255" s="242" t="s">
        <v>582</v>
      </c>
      <c r="E255" s="243" t="s">
        <v>2432</v>
      </c>
      <c r="F255" s="244" t="s">
        <v>2433</v>
      </c>
      <c r="G255" s="245" t="s">
        <v>649</v>
      </c>
      <c r="H255" s="246">
        <v>1860</v>
      </c>
      <c r="I255" s="247"/>
      <c r="J255" s="248">
        <f>ROUND(I255*H255,2)</f>
        <v>0</v>
      </c>
      <c r="K255" s="249"/>
      <c r="L255" s="250"/>
      <c r="M255" s="251" t="s">
        <v>1</v>
      </c>
      <c r="N255" s="252" t="s">
        <v>41</v>
      </c>
      <c r="O255" s="81"/>
      <c r="P255" s="214">
        <f>O255*H255</f>
        <v>0</v>
      </c>
      <c r="Q255" s="214">
        <v>0</v>
      </c>
      <c r="R255" s="214">
        <f>Q255*H255</f>
        <v>0</v>
      </c>
      <c r="S255" s="214">
        <v>0</v>
      </c>
      <c r="T255" s="215">
        <f>S255*H255</f>
        <v>0</v>
      </c>
      <c r="U255" s="37"/>
      <c r="V255" s="37"/>
      <c r="W255" s="37"/>
      <c r="X255" s="37"/>
      <c r="Y255" s="37"/>
      <c r="Z255" s="37"/>
      <c r="AA255" s="37"/>
      <c r="AB255" s="37"/>
      <c r="AC255" s="37"/>
      <c r="AD255" s="37"/>
      <c r="AE255" s="37"/>
      <c r="AR255" s="216" t="s">
        <v>319</v>
      </c>
      <c r="AT255" s="216" t="s">
        <v>582</v>
      </c>
      <c r="AU255" s="216" t="s">
        <v>82</v>
      </c>
      <c r="AY255" s="18" t="s">
        <v>283</v>
      </c>
      <c r="BE255" s="217">
        <f>IF(N255="základná",J255,0)</f>
        <v>0</v>
      </c>
      <c r="BF255" s="217">
        <f>IF(N255="znížená",J255,0)</f>
        <v>0</v>
      </c>
      <c r="BG255" s="217">
        <f>IF(N255="zákl. prenesená",J255,0)</f>
        <v>0</v>
      </c>
      <c r="BH255" s="217">
        <f>IF(N255="zníž. prenesená",J255,0)</f>
        <v>0</v>
      </c>
      <c r="BI255" s="217">
        <f>IF(N255="nulová",J255,0)</f>
        <v>0</v>
      </c>
      <c r="BJ255" s="18" t="s">
        <v>87</v>
      </c>
      <c r="BK255" s="217">
        <f>ROUND(I255*H255,2)</f>
        <v>0</v>
      </c>
      <c r="BL255" s="18" t="s">
        <v>289</v>
      </c>
      <c r="BM255" s="216" t="s">
        <v>2434</v>
      </c>
    </row>
    <row r="256" s="2" customFormat="1" ht="24.15" customHeight="1">
      <c r="A256" s="37"/>
      <c r="B256" s="168"/>
      <c r="C256" s="204" t="s">
        <v>908</v>
      </c>
      <c r="D256" s="204" t="s">
        <v>285</v>
      </c>
      <c r="E256" s="205" t="s">
        <v>2435</v>
      </c>
      <c r="F256" s="206" t="s">
        <v>2436</v>
      </c>
      <c r="G256" s="207" t="s">
        <v>649</v>
      </c>
      <c r="H256" s="208">
        <v>700</v>
      </c>
      <c r="I256" s="209"/>
      <c r="J256" s="210">
        <f>ROUND(I256*H256,2)</f>
        <v>0</v>
      </c>
      <c r="K256" s="211"/>
      <c r="L256" s="38"/>
      <c r="M256" s="212" t="s">
        <v>1</v>
      </c>
      <c r="N256" s="213" t="s">
        <v>41</v>
      </c>
      <c r="O256" s="81"/>
      <c r="P256" s="214">
        <f>O256*H256</f>
        <v>0</v>
      </c>
      <c r="Q256" s="214">
        <v>0</v>
      </c>
      <c r="R256" s="214">
        <f>Q256*H256</f>
        <v>0</v>
      </c>
      <c r="S256" s="214">
        <v>0</v>
      </c>
      <c r="T256" s="215">
        <f>S256*H256</f>
        <v>0</v>
      </c>
      <c r="U256" s="37"/>
      <c r="V256" s="37"/>
      <c r="W256" s="37"/>
      <c r="X256" s="37"/>
      <c r="Y256" s="37"/>
      <c r="Z256" s="37"/>
      <c r="AA256" s="37"/>
      <c r="AB256" s="37"/>
      <c r="AC256" s="37"/>
      <c r="AD256" s="37"/>
      <c r="AE256" s="37"/>
      <c r="AR256" s="216" t="s">
        <v>289</v>
      </c>
      <c r="AT256" s="216" t="s">
        <v>285</v>
      </c>
      <c r="AU256" s="216" t="s">
        <v>82</v>
      </c>
      <c r="AY256" s="18" t="s">
        <v>283</v>
      </c>
      <c r="BE256" s="217">
        <f>IF(N256="základná",J256,0)</f>
        <v>0</v>
      </c>
      <c r="BF256" s="217">
        <f>IF(N256="znížená",J256,0)</f>
        <v>0</v>
      </c>
      <c r="BG256" s="217">
        <f>IF(N256="zákl. prenesená",J256,0)</f>
        <v>0</v>
      </c>
      <c r="BH256" s="217">
        <f>IF(N256="zníž. prenesená",J256,0)</f>
        <v>0</v>
      </c>
      <c r="BI256" s="217">
        <f>IF(N256="nulová",J256,0)</f>
        <v>0</v>
      </c>
      <c r="BJ256" s="18" t="s">
        <v>87</v>
      </c>
      <c r="BK256" s="217">
        <f>ROUND(I256*H256,2)</f>
        <v>0</v>
      </c>
      <c r="BL256" s="18" t="s">
        <v>289</v>
      </c>
      <c r="BM256" s="216" t="s">
        <v>2437</v>
      </c>
    </row>
    <row r="257" s="2" customFormat="1" ht="24.15" customHeight="1">
      <c r="A257" s="37"/>
      <c r="B257" s="168"/>
      <c r="C257" s="242" t="s">
        <v>913</v>
      </c>
      <c r="D257" s="242" t="s">
        <v>582</v>
      </c>
      <c r="E257" s="243" t="s">
        <v>2438</v>
      </c>
      <c r="F257" s="244" t="s">
        <v>2439</v>
      </c>
      <c r="G257" s="245" t="s">
        <v>649</v>
      </c>
      <c r="H257" s="246">
        <v>700</v>
      </c>
      <c r="I257" s="247"/>
      <c r="J257" s="248">
        <f>ROUND(I257*H257,2)</f>
        <v>0</v>
      </c>
      <c r="K257" s="249"/>
      <c r="L257" s="250"/>
      <c r="M257" s="251" t="s">
        <v>1</v>
      </c>
      <c r="N257" s="252" t="s">
        <v>41</v>
      </c>
      <c r="O257" s="81"/>
      <c r="P257" s="214">
        <f>O257*H257</f>
        <v>0</v>
      </c>
      <c r="Q257" s="214">
        <v>0</v>
      </c>
      <c r="R257" s="214">
        <f>Q257*H257</f>
        <v>0</v>
      </c>
      <c r="S257" s="214">
        <v>0</v>
      </c>
      <c r="T257" s="215">
        <f>S257*H257</f>
        <v>0</v>
      </c>
      <c r="U257" s="37"/>
      <c r="V257" s="37"/>
      <c r="W257" s="37"/>
      <c r="X257" s="37"/>
      <c r="Y257" s="37"/>
      <c r="Z257" s="37"/>
      <c r="AA257" s="37"/>
      <c r="AB257" s="37"/>
      <c r="AC257" s="37"/>
      <c r="AD257" s="37"/>
      <c r="AE257" s="37"/>
      <c r="AR257" s="216" t="s">
        <v>319</v>
      </c>
      <c r="AT257" s="216" t="s">
        <v>582</v>
      </c>
      <c r="AU257" s="216" t="s">
        <v>82</v>
      </c>
      <c r="AY257" s="18" t="s">
        <v>283</v>
      </c>
      <c r="BE257" s="217">
        <f>IF(N257="základná",J257,0)</f>
        <v>0</v>
      </c>
      <c r="BF257" s="217">
        <f>IF(N257="znížená",J257,0)</f>
        <v>0</v>
      </c>
      <c r="BG257" s="217">
        <f>IF(N257="zákl. prenesená",J257,0)</f>
        <v>0</v>
      </c>
      <c r="BH257" s="217">
        <f>IF(N257="zníž. prenesená",J257,0)</f>
        <v>0</v>
      </c>
      <c r="BI257" s="217">
        <f>IF(N257="nulová",J257,0)</f>
        <v>0</v>
      </c>
      <c r="BJ257" s="18" t="s">
        <v>87</v>
      </c>
      <c r="BK257" s="217">
        <f>ROUND(I257*H257,2)</f>
        <v>0</v>
      </c>
      <c r="BL257" s="18" t="s">
        <v>289</v>
      </c>
      <c r="BM257" s="216" t="s">
        <v>2440</v>
      </c>
    </row>
    <row r="258" s="2" customFormat="1" ht="24.15" customHeight="1">
      <c r="A258" s="37"/>
      <c r="B258" s="168"/>
      <c r="C258" s="204" t="s">
        <v>917</v>
      </c>
      <c r="D258" s="204" t="s">
        <v>285</v>
      </c>
      <c r="E258" s="205" t="s">
        <v>2441</v>
      </c>
      <c r="F258" s="206" t="s">
        <v>2442</v>
      </c>
      <c r="G258" s="207" t="s">
        <v>649</v>
      </c>
      <c r="H258" s="208">
        <v>180</v>
      </c>
      <c r="I258" s="209"/>
      <c r="J258" s="210">
        <f>ROUND(I258*H258,2)</f>
        <v>0</v>
      </c>
      <c r="K258" s="211"/>
      <c r="L258" s="38"/>
      <c r="M258" s="212" t="s">
        <v>1</v>
      </c>
      <c r="N258" s="213" t="s">
        <v>41</v>
      </c>
      <c r="O258" s="81"/>
      <c r="P258" s="214">
        <f>O258*H258</f>
        <v>0</v>
      </c>
      <c r="Q258" s="214">
        <v>0</v>
      </c>
      <c r="R258" s="214">
        <f>Q258*H258</f>
        <v>0</v>
      </c>
      <c r="S258" s="214">
        <v>0</v>
      </c>
      <c r="T258" s="215">
        <f>S258*H258</f>
        <v>0</v>
      </c>
      <c r="U258" s="37"/>
      <c r="V258" s="37"/>
      <c r="W258" s="37"/>
      <c r="X258" s="37"/>
      <c r="Y258" s="37"/>
      <c r="Z258" s="37"/>
      <c r="AA258" s="37"/>
      <c r="AB258" s="37"/>
      <c r="AC258" s="37"/>
      <c r="AD258" s="37"/>
      <c r="AE258" s="37"/>
      <c r="AR258" s="216" t="s">
        <v>289</v>
      </c>
      <c r="AT258" s="216" t="s">
        <v>285</v>
      </c>
      <c r="AU258" s="216" t="s">
        <v>82</v>
      </c>
      <c r="AY258" s="18" t="s">
        <v>283</v>
      </c>
      <c r="BE258" s="217">
        <f>IF(N258="základná",J258,0)</f>
        <v>0</v>
      </c>
      <c r="BF258" s="217">
        <f>IF(N258="znížená",J258,0)</f>
        <v>0</v>
      </c>
      <c r="BG258" s="217">
        <f>IF(N258="zákl. prenesená",J258,0)</f>
        <v>0</v>
      </c>
      <c r="BH258" s="217">
        <f>IF(N258="zníž. prenesená",J258,0)</f>
        <v>0</v>
      </c>
      <c r="BI258" s="217">
        <f>IF(N258="nulová",J258,0)</f>
        <v>0</v>
      </c>
      <c r="BJ258" s="18" t="s">
        <v>87</v>
      </c>
      <c r="BK258" s="217">
        <f>ROUND(I258*H258,2)</f>
        <v>0</v>
      </c>
      <c r="BL258" s="18" t="s">
        <v>289</v>
      </c>
      <c r="BM258" s="216" t="s">
        <v>2443</v>
      </c>
    </row>
    <row r="259" s="2" customFormat="1" ht="24.15" customHeight="1">
      <c r="A259" s="37"/>
      <c r="B259" s="168"/>
      <c r="C259" s="242" t="s">
        <v>922</v>
      </c>
      <c r="D259" s="242" t="s">
        <v>582</v>
      </c>
      <c r="E259" s="243" t="s">
        <v>2444</v>
      </c>
      <c r="F259" s="244" t="s">
        <v>2445</v>
      </c>
      <c r="G259" s="245" t="s">
        <v>649</v>
      </c>
      <c r="H259" s="246">
        <v>180</v>
      </c>
      <c r="I259" s="247"/>
      <c r="J259" s="248">
        <f>ROUND(I259*H259,2)</f>
        <v>0</v>
      </c>
      <c r="K259" s="249"/>
      <c r="L259" s="250"/>
      <c r="M259" s="251" t="s">
        <v>1</v>
      </c>
      <c r="N259" s="252" t="s">
        <v>41</v>
      </c>
      <c r="O259" s="81"/>
      <c r="P259" s="214">
        <f>O259*H259</f>
        <v>0</v>
      </c>
      <c r="Q259" s="214">
        <v>0</v>
      </c>
      <c r="R259" s="214">
        <f>Q259*H259</f>
        <v>0</v>
      </c>
      <c r="S259" s="214">
        <v>0</v>
      </c>
      <c r="T259" s="215">
        <f>S259*H259</f>
        <v>0</v>
      </c>
      <c r="U259" s="37"/>
      <c r="V259" s="37"/>
      <c r="W259" s="37"/>
      <c r="X259" s="37"/>
      <c r="Y259" s="37"/>
      <c r="Z259" s="37"/>
      <c r="AA259" s="37"/>
      <c r="AB259" s="37"/>
      <c r="AC259" s="37"/>
      <c r="AD259" s="37"/>
      <c r="AE259" s="37"/>
      <c r="AR259" s="216" t="s">
        <v>319</v>
      </c>
      <c r="AT259" s="216" t="s">
        <v>582</v>
      </c>
      <c r="AU259" s="216" t="s">
        <v>82</v>
      </c>
      <c r="AY259" s="18" t="s">
        <v>283</v>
      </c>
      <c r="BE259" s="217">
        <f>IF(N259="základná",J259,0)</f>
        <v>0</v>
      </c>
      <c r="BF259" s="217">
        <f>IF(N259="znížená",J259,0)</f>
        <v>0</v>
      </c>
      <c r="BG259" s="217">
        <f>IF(N259="zákl. prenesená",J259,0)</f>
        <v>0</v>
      </c>
      <c r="BH259" s="217">
        <f>IF(N259="zníž. prenesená",J259,0)</f>
        <v>0</v>
      </c>
      <c r="BI259" s="217">
        <f>IF(N259="nulová",J259,0)</f>
        <v>0</v>
      </c>
      <c r="BJ259" s="18" t="s">
        <v>87</v>
      </c>
      <c r="BK259" s="217">
        <f>ROUND(I259*H259,2)</f>
        <v>0</v>
      </c>
      <c r="BL259" s="18" t="s">
        <v>289</v>
      </c>
      <c r="BM259" s="216" t="s">
        <v>2446</v>
      </c>
    </row>
    <row r="260" s="2" customFormat="1" ht="33" customHeight="1">
      <c r="A260" s="37"/>
      <c r="B260" s="168"/>
      <c r="C260" s="204" t="s">
        <v>926</v>
      </c>
      <c r="D260" s="204" t="s">
        <v>285</v>
      </c>
      <c r="E260" s="205" t="s">
        <v>2447</v>
      </c>
      <c r="F260" s="206" t="s">
        <v>2448</v>
      </c>
      <c r="G260" s="207" t="s">
        <v>649</v>
      </c>
      <c r="H260" s="208">
        <v>80</v>
      </c>
      <c r="I260" s="209"/>
      <c r="J260" s="210">
        <f>ROUND(I260*H260,2)</f>
        <v>0</v>
      </c>
      <c r="K260" s="211"/>
      <c r="L260" s="38"/>
      <c r="M260" s="212" t="s">
        <v>1</v>
      </c>
      <c r="N260" s="213" t="s">
        <v>41</v>
      </c>
      <c r="O260" s="81"/>
      <c r="P260" s="214">
        <f>O260*H260</f>
        <v>0</v>
      </c>
      <c r="Q260" s="214">
        <v>0</v>
      </c>
      <c r="R260" s="214">
        <f>Q260*H260</f>
        <v>0</v>
      </c>
      <c r="S260" s="214">
        <v>0</v>
      </c>
      <c r="T260" s="215">
        <f>S260*H260</f>
        <v>0</v>
      </c>
      <c r="U260" s="37"/>
      <c r="V260" s="37"/>
      <c r="W260" s="37"/>
      <c r="X260" s="37"/>
      <c r="Y260" s="37"/>
      <c r="Z260" s="37"/>
      <c r="AA260" s="37"/>
      <c r="AB260" s="37"/>
      <c r="AC260" s="37"/>
      <c r="AD260" s="37"/>
      <c r="AE260" s="37"/>
      <c r="AR260" s="216" t="s">
        <v>289</v>
      </c>
      <c r="AT260" s="216" t="s">
        <v>285</v>
      </c>
      <c r="AU260" s="216" t="s">
        <v>82</v>
      </c>
      <c r="AY260" s="18" t="s">
        <v>283</v>
      </c>
      <c r="BE260" s="217">
        <f>IF(N260="základná",J260,0)</f>
        <v>0</v>
      </c>
      <c r="BF260" s="217">
        <f>IF(N260="znížená",J260,0)</f>
        <v>0</v>
      </c>
      <c r="BG260" s="217">
        <f>IF(N260="zákl. prenesená",J260,0)</f>
        <v>0</v>
      </c>
      <c r="BH260" s="217">
        <f>IF(N260="zníž. prenesená",J260,0)</f>
        <v>0</v>
      </c>
      <c r="BI260" s="217">
        <f>IF(N260="nulová",J260,0)</f>
        <v>0</v>
      </c>
      <c r="BJ260" s="18" t="s">
        <v>87</v>
      </c>
      <c r="BK260" s="217">
        <f>ROUND(I260*H260,2)</f>
        <v>0</v>
      </c>
      <c r="BL260" s="18" t="s">
        <v>289</v>
      </c>
      <c r="BM260" s="216" t="s">
        <v>2449</v>
      </c>
    </row>
    <row r="261" s="2" customFormat="1" ht="33" customHeight="1">
      <c r="A261" s="37"/>
      <c r="B261" s="168"/>
      <c r="C261" s="242" t="s">
        <v>951</v>
      </c>
      <c r="D261" s="242" t="s">
        <v>582</v>
      </c>
      <c r="E261" s="243" t="s">
        <v>2450</v>
      </c>
      <c r="F261" s="244" t="s">
        <v>2451</v>
      </c>
      <c r="G261" s="245" t="s">
        <v>649</v>
      </c>
      <c r="H261" s="246">
        <v>80</v>
      </c>
      <c r="I261" s="247"/>
      <c r="J261" s="248">
        <f>ROUND(I261*H261,2)</f>
        <v>0</v>
      </c>
      <c r="K261" s="249"/>
      <c r="L261" s="250"/>
      <c r="M261" s="251" t="s">
        <v>1</v>
      </c>
      <c r="N261" s="252" t="s">
        <v>41</v>
      </c>
      <c r="O261" s="81"/>
      <c r="P261" s="214">
        <f>O261*H261</f>
        <v>0</v>
      </c>
      <c r="Q261" s="214">
        <v>0</v>
      </c>
      <c r="R261" s="214">
        <f>Q261*H261</f>
        <v>0</v>
      </c>
      <c r="S261" s="214">
        <v>0</v>
      </c>
      <c r="T261" s="215">
        <f>S261*H261</f>
        <v>0</v>
      </c>
      <c r="U261" s="37"/>
      <c r="V261" s="37"/>
      <c r="W261" s="37"/>
      <c r="X261" s="37"/>
      <c r="Y261" s="37"/>
      <c r="Z261" s="37"/>
      <c r="AA261" s="37"/>
      <c r="AB261" s="37"/>
      <c r="AC261" s="37"/>
      <c r="AD261" s="37"/>
      <c r="AE261" s="37"/>
      <c r="AR261" s="216" t="s">
        <v>319</v>
      </c>
      <c r="AT261" s="216" t="s">
        <v>582</v>
      </c>
      <c r="AU261" s="216" t="s">
        <v>82</v>
      </c>
      <c r="AY261" s="18" t="s">
        <v>283</v>
      </c>
      <c r="BE261" s="217">
        <f>IF(N261="základná",J261,0)</f>
        <v>0</v>
      </c>
      <c r="BF261" s="217">
        <f>IF(N261="znížená",J261,0)</f>
        <v>0</v>
      </c>
      <c r="BG261" s="217">
        <f>IF(N261="zákl. prenesená",J261,0)</f>
        <v>0</v>
      </c>
      <c r="BH261" s="217">
        <f>IF(N261="zníž. prenesená",J261,0)</f>
        <v>0</v>
      </c>
      <c r="BI261" s="217">
        <f>IF(N261="nulová",J261,0)</f>
        <v>0</v>
      </c>
      <c r="BJ261" s="18" t="s">
        <v>87</v>
      </c>
      <c r="BK261" s="217">
        <f>ROUND(I261*H261,2)</f>
        <v>0</v>
      </c>
      <c r="BL261" s="18" t="s">
        <v>289</v>
      </c>
      <c r="BM261" s="216" t="s">
        <v>2452</v>
      </c>
    </row>
    <row r="262" s="2" customFormat="1" ht="33" customHeight="1">
      <c r="A262" s="37"/>
      <c r="B262" s="168"/>
      <c r="C262" s="204" t="s">
        <v>959</v>
      </c>
      <c r="D262" s="204" t="s">
        <v>285</v>
      </c>
      <c r="E262" s="205" t="s">
        <v>2453</v>
      </c>
      <c r="F262" s="206" t="s">
        <v>2454</v>
      </c>
      <c r="G262" s="207" t="s">
        <v>649</v>
      </c>
      <c r="H262" s="208">
        <v>150</v>
      </c>
      <c r="I262" s="209"/>
      <c r="J262" s="210">
        <f>ROUND(I262*H262,2)</f>
        <v>0</v>
      </c>
      <c r="K262" s="211"/>
      <c r="L262" s="38"/>
      <c r="M262" s="212" t="s">
        <v>1</v>
      </c>
      <c r="N262" s="213" t="s">
        <v>41</v>
      </c>
      <c r="O262" s="81"/>
      <c r="P262" s="214">
        <f>O262*H262</f>
        <v>0</v>
      </c>
      <c r="Q262" s="214">
        <v>0</v>
      </c>
      <c r="R262" s="214">
        <f>Q262*H262</f>
        <v>0</v>
      </c>
      <c r="S262" s="214">
        <v>0</v>
      </c>
      <c r="T262" s="215">
        <f>S262*H262</f>
        <v>0</v>
      </c>
      <c r="U262" s="37"/>
      <c r="V262" s="37"/>
      <c r="W262" s="37"/>
      <c r="X262" s="37"/>
      <c r="Y262" s="37"/>
      <c r="Z262" s="37"/>
      <c r="AA262" s="37"/>
      <c r="AB262" s="37"/>
      <c r="AC262" s="37"/>
      <c r="AD262" s="37"/>
      <c r="AE262" s="37"/>
      <c r="AR262" s="216" t="s">
        <v>289</v>
      </c>
      <c r="AT262" s="216" t="s">
        <v>285</v>
      </c>
      <c r="AU262" s="216" t="s">
        <v>82</v>
      </c>
      <c r="AY262" s="18" t="s">
        <v>283</v>
      </c>
      <c r="BE262" s="217">
        <f>IF(N262="základná",J262,0)</f>
        <v>0</v>
      </c>
      <c r="BF262" s="217">
        <f>IF(N262="znížená",J262,0)</f>
        <v>0</v>
      </c>
      <c r="BG262" s="217">
        <f>IF(N262="zákl. prenesená",J262,0)</f>
        <v>0</v>
      </c>
      <c r="BH262" s="217">
        <f>IF(N262="zníž. prenesená",J262,0)</f>
        <v>0</v>
      </c>
      <c r="BI262" s="217">
        <f>IF(N262="nulová",J262,0)</f>
        <v>0</v>
      </c>
      <c r="BJ262" s="18" t="s">
        <v>87</v>
      </c>
      <c r="BK262" s="217">
        <f>ROUND(I262*H262,2)</f>
        <v>0</v>
      </c>
      <c r="BL262" s="18" t="s">
        <v>289</v>
      </c>
      <c r="BM262" s="216" t="s">
        <v>2455</v>
      </c>
    </row>
    <row r="263" s="2" customFormat="1" ht="33" customHeight="1">
      <c r="A263" s="37"/>
      <c r="B263" s="168"/>
      <c r="C263" s="242" t="s">
        <v>963</v>
      </c>
      <c r="D263" s="242" t="s">
        <v>582</v>
      </c>
      <c r="E263" s="243" t="s">
        <v>2456</v>
      </c>
      <c r="F263" s="244" t="s">
        <v>2457</v>
      </c>
      <c r="G263" s="245" t="s">
        <v>649</v>
      </c>
      <c r="H263" s="246">
        <v>150</v>
      </c>
      <c r="I263" s="247"/>
      <c r="J263" s="248">
        <f>ROUND(I263*H263,2)</f>
        <v>0</v>
      </c>
      <c r="K263" s="249"/>
      <c r="L263" s="250"/>
      <c r="M263" s="251" t="s">
        <v>1</v>
      </c>
      <c r="N263" s="252" t="s">
        <v>41</v>
      </c>
      <c r="O263" s="81"/>
      <c r="P263" s="214">
        <f>O263*H263</f>
        <v>0</v>
      </c>
      <c r="Q263" s="214">
        <v>0</v>
      </c>
      <c r="R263" s="214">
        <f>Q263*H263</f>
        <v>0</v>
      </c>
      <c r="S263" s="214">
        <v>0</v>
      </c>
      <c r="T263" s="215">
        <f>S263*H263</f>
        <v>0</v>
      </c>
      <c r="U263" s="37"/>
      <c r="V263" s="37"/>
      <c r="W263" s="37"/>
      <c r="X263" s="37"/>
      <c r="Y263" s="37"/>
      <c r="Z263" s="37"/>
      <c r="AA263" s="37"/>
      <c r="AB263" s="37"/>
      <c r="AC263" s="37"/>
      <c r="AD263" s="37"/>
      <c r="AE263" s="37"/>
      <c r="AR263" s="216" t="s">
        <v>319</v>
      </c>
      <c r="AT263" s="216" t="s">
        <v>582</v>
      </c>
      <c r="AU263" s="216" t="s">
        <v>82</v>
      </c>
      <c r="AY263" s="18" t="s">
        <v>283</v>
      </c>
      <c r="BE263" s="217">
        <f>IF(N263="základná",J263,0)</f>
        <v>0</v>
      </c>
      <c r="BF263" s="217">
        <f>IF(N263="znížená",J263,0)</f>
        <v>0</v>
      </c>
      <c r="BG263" s="217">
        <f>IF(N263="zákl. prenesená",J263,0)</f>
        <v>0</v>
      </c>
      <c r="BH263" s="217">
        <f>IF(N263="zníž. prenesená",J263,0)</f>
        <v>0</v>
      </c>
      <c r="BI263" s="217">
        <f>IF(N263="nulová",J263,0)</f>
        <v>0</v>
      </c>
      <c r="BJ263" s="18" t="s">
        <v>87</v>
      </c>
      <c r="BK263" s="217">
        <f>ROUND(I263*H263,2)</f>
        <v>0</v>
      </c>
      <c r="BL263" s="18" t="s">
        <v>289</v>
      </c>
      <c r="BM263" s="216" t="s">
        <v>2458</v>
      </c>
    </row>
    <row r="264" s="2" customFormat="1" ht="24.15" customHeight="1">
      <c r="A264" s="37"/>
      <c r="B264" s="168"/>
      <c r="C264" s="204" t="s">
        <v>967</v>
      </c>
      <c r="D264" s="204" t="s">
        <v>285</v>
      </c>
      <c r="E264" s="205" t="s">
        <v>2459</v>
      </c>
      <c r="F264" s="206" t="s">
        <v>2460</v>
      </c>
      <c r="G264" s="207" t="s">
        <v>649</v>
      </c>
      <c r="H264" s="208">
        <v>80</v>
      </c>
      <c r="I264" s="209"/>
      <c r="J264" s="210">
        <f>ROUND(I264*H264,2)</f>
        <v>0</v>
      </c>
      <c r="K264" s="211"/>
      <c r="L264" s="38"/>
      <c r="M264" s="212" t="s">
        <v>1</v>
      </c>
      <c r="N264" s="213" t="s">
        <v>41</v>
      </c>
      <c r="O264" s="81"/>
      <c r="P264" s="214">
        <f>O264*H264</f>
        <v>0</v>
      </c>
      <c r="Q264" s="214">
        <v>0</v>
      </c>
      <c r="R264" s="214">
        <f>Q264*H264</f>
        <v>0</v>
      </c>
      <c r="S264" s="214">
        <v>0</v>
      </c>
      <c r="T264" s="215">
        <f>S264*H264</f>
        <v>0</v>
      </c>
      <c r="U264" s="37"/>
      <c r="V264" s="37"/>
      <c r="W264" s="37"/>
      <c r="X264" s="37"/>
      <c r="Y264" s="37"/>
      <c r="Z264" s="37"/>
      <c r="AA264" s="37"/>
      <c r="AB264" s="37"/>
      <c r="AC264" s="37"/>
      <c r="AD264" s="37"/>
      <c r="AE264" s="37"/>
      <c r="AR264" s="216" t="s">
        <v>289</v>
      </c>
      <c r="AT264" s="216" t="s">
        <v>285</v>
      </c>
      <c r="AU264" s="216" t="s">
        <v>82</v>
      </c>
      <c r="AY264" s="18" t="s">
        <v>283</v>
      </c>
      <c r="BE264" s="217">
        <f>IF(N264="základná",J264,0)</f>
        <v>0</v>
      </c>
      <c r="BF264" s="217">
        <f>IF(N264="znížená",J264,0)</f>
        <v>0</v>
      </c>
      <c r="BG264" s="217">
        <f>IF(N264="zákl. prenesená",J264,0)</f>
        <v>0</v>
      </c>
      <c r="BH264" s="217">
        <f>IF(N264="zníž. prenesená",J264,0)</f>
        <v>0</v>
      </c>
      <c r="BI264" s="217">
        <f>IF(N264="nulová",J264,0)</f>
        <v>0</v>
      </c>
      <c r="BJ264" s="18" t="s">
        <v>87</v>
      </c>
      <c r="BK264" s="217">
        <f>ROUND(I264*H264,2)</f>
        <v>0</v>
      </c>
      <c r="BL264" s="18" t="s">
        <v>289</v>
      </c>
      <c r="BM264" s="216" t="s">
        <v>2461</v>
      </c>
    </row>
    <row r="265" s="2" customFormat="1" ht="24.15" customHeight="1">
      <c r="A265" s="37"/>
      <c r="B265" s="168"/>
      <c r="C265" s="242" t="s">
        <v>971</v>
      </c>
      <c r="D265" s="242" t="s">
        <v>582</v>
      </c>
      <c r="E265" s="243" t="s">
        <v>2462</v>
      </c>
      <c r="F265" s="244" t="s">
        <v>2463</v>
      </c>
      <c r="G265" s="245" t="s">
        <v>649</v>
      </c>
      <c r="H265" s="246">
        <v>80</v>
      </c>
      <c r="I265" s="247"/>
      <c r="J265" s="248">
        <f>ROUND(I265*H265,2)</f>
        <v>0</v>
      </c>
      <c r="K265" s="249"/>
      <c r="L265" s="250"/>
      <c r="M265" s="251" t="s">
        <v>1</v>
      </c>
      <c r="N265" s="252" t="s">
        <v>41</v>
      </c>
      <c r="O265" s="81"/>
      <c r="P265" s="214">
        <f>O265*H265</f>
        <v>0</v>
      </c>
      <c r="Q265" s="214">
        <v>0</v>
      </c>
      <c r="R265" s="214">
        <f>Q265*H265</f>
        <v>0</v>
      </c>
      <c r="S265" s="214">
        <v>0</v>
      </c>
      <c r="T265" s="215">
        <f>S265*H265</f>
        <v>0</v>
      </c>
      <c r="U265" s="37"/>
      <c r="V265" s="37"/>
      <c r="W265" s="37"/>
      <c r="X265" s="37"/>
      <c r="Y265" s="37"/>
      <c r="Z265" s="37"/>
      <c r="AA265" s="37"/>
      <c r="AB265" s="37"/>
      <c r="AC265" s="37"/>
      <c r="AD265" s="37"/>
      <c r="AE265" s="37"/>
      <c r="AR265" s="216" t="s">
        <v>319</v>
      </c>
      <c r="AT265" s="216" t="s">
        <v>582</v>
      </c>
      <c r="AU265" s="216" t="s">
        <v>82</v>
      </c>
      <c r="AY265" s="18" t="s">
        <v>283</v>
      </c>
      <c r="BE265" s="217">
        <f>IF(N265="základná",J265,0)</f>
        <v>0</v>
      </c>
      <c r="BF265" s="217">
        <f>IF(N265="znížená",J265,0)</f>
        <v>0</v>
      </c>
      <c r="BG265" s="217">
        <f>IF(N265="zákl. prenesená",J265,0)</f>
        <v>0</v>
      </c>
      <c r="BH265" s="217">
        <f>IF(N265="zníž. prenesená",J265,0)</f>
        <v>0</v>
      </c>
      <c r="BI265" s="217">
        <f>IF(N265="nulová",J265,0)</f>
        <v>0</v>
      </c>
      <c r="BJ265" s="18" t="s">
        <v>87</v>
      </c>
      <c r="BK265" s="217">
        <f>ROUND(I265*H265,2)</f>
        <v>0</v>
      </c>
      <c r="BL265" s="18" t="s">
        <v>289</v>
      </c>
      <c r="BM265" s="216" t="s">
        <v>2464</v>
      </c>
    </row>
    <row r="266" s="2" customFormat="1" ht="24.15" customHeight="1">
      <c r="A266" s="37"/>
      <c r="B266" s="168"/>
      <c r="C266" s="204" t="s">
        <v>976</v>
      </c>
      <c r="D266" s="204" t="s">
        <v>285</v>
      </c>
      <c r="E266" s="205" t="s">
        <v>2465</v>
      </c>
      <c r="F266" s="206" t="s">
        <v>2466</v>
      </c>
      <c r="G266" s="207" t="s">
        <v>649</v>
      </c>
      <c r="H266" s="208">
        <v>12930</v>
      </c>
      <c r="I266" s="209"/>
      <c r="J266" s="210">
        <f>ROUND(I266*H266,2)</f>
        <v>0</v>
      </c>
      <c r="K266" s="211"/>
      <c r="L266" s="38"/>
      <c r="M266" s="212" t="s">
        <v>1</v>
      </c>
      <c r="N266" s="213" t="s">
        <v>41</v>
      </c>
      <c r="O266" s="81"/>
      <c r="P266" s="214">
        <f>O266*H266</f>
        <v>0</v>
      </c>
      <c r="Q266" s="214">
        <v>0</v>
      </c>
      <c r="R266" s="214">
        <f>Q266*H266</f>
        <v>0</v>
      </c>
      <c r="S266" s="214">
        <v>0</v>
      </c>
      <c r="T266" s="215">
        <f>S266*H266</f>
        <v>0</v>
      </c>
      <c r="U266" s="37"/>
      <c r="V266" s="37"/>
      <c r="W266" s="37"/>
      <c r="X266" s="37"/>
      <c r="Y266" s="37"/>
      <c r="Z266" s="37"/>
      <c r="AA266" s="37"/>
      <c r="AB266" s="37"/>
      <c r="AC266" s="37"/>
      <c r="AD266" s="37"/>
      <c r="AE266" s="37"/>
      <c r="AR266" s="216" t="s">
        <v>289</v>
      </c>
      <c r="AT266" s="216" t="s">
        <v>285</v>
      </c>
      <c r="AU266" s="216" t="s">
        <v>82</v>
      </c>
      <c r="AY266" s="18" t="s">
        <v>283</v>
      </c>
      <c r="BE266" s="217">
        <f>IF(N266="základná",J266,0)</f>
        <v>0</v>
      </c>
      <c r="BF266" s="217">
        <f>IF(N266="znížená",J266,0)</f>
        <v>0</v>
      </c>
      <c r="BG266" s="217">
        <f>IF(N266="zákl. prenesená",J266,0)</f>
        <v>0</v>
      </c>
      <c r="BH266" s="217">
        <f>IF(N266="zníž. prenesená",J266,0)</f>
        <v>0</v>
      </c>
      <c r="BI266" s="217">
        <f>IF(N266="nulová",J266,0)</f>
        <v>0</v>
      </c>
      <c r="BJ266" s="18" t="s">
        <v>87</v>
      </c>
      <c r="BK266" s="217">
        <f>ROUND(I266*H266,2)</f>
        <v>0</v>
      </c>
      <c r="BL266" s="18" t="s">
        <v>289</v>
      </c>
      <c r="BM266" s="216" t="s">
        <v>2467</v>
      </c>
    </row>
    <row r="267" s="2" customFormat="1" ht="24.15" customHeight="1">
      <c r="A267" s="37"/>
      <c r="B267" s="168"/>
      <c r="C267" s="242" t="s">
        <v>983</v>
      </c>
      <c r="D267" s="242" t="s">
        <v>582</v>
      </c>
      <c r="E267" s="243" t="s">
        <v>2468</v>
      </c>
      <c r="F267" s="244" t="s">
        <v>2469</v>
      </c>
      <c r="G267" s="245" t="s">
        <v>649</v>
      </c>
      <c r="H267" s="246">
        <v>10460</v>
      </c>
      <c r="I267" s="247"/>
      <c r="J267" s="248">
        <f>ROUND(I267*H267,2)</f>
        <v>0</v>
      </c>
      <c r="K267" s="249"/>
      <c r="L267" s="250"/>
      <c r="M267" s="251" t="s">
        <v>1</v>
      </c>
      <c r="N267" s="252" t="s">
        <v>41</v>
      </c>
      <c r="O267" s="81"/>
      <c r="P267" s="214">
        <f>O267*H267</f>
        <v>0</v>
      </c>
      <c r="Q267" s="214">
        <v>0</v>
      </c>
      <c r="R267" s="214">
        <f>Q267*H267</f>
        <v>0</v>
      </c>
      <c r="S267" s="214">
        <v>0</v>
      </c>
      <c r="T267" s="215">
        <f>S267*H267</f>
        <v>0</v>
      </c>
      <c r="U267" s="37"/>
      <c r="V267" s="37"/>
      <c r="W267" s="37"/>
      <c r="X267" s="37"/>
      <c r="Y267" s="37"/>
      <c r="Z267" s="37"/>
      <c r="AA267" s="37"/>
      <c r="AB267" s="37"/>
      <c r="AC267" s="37"/>
      <c r="AD267" s="37"/>
      <c r="AE267" s="37"/>
      <c r="AR267" s="216" t="s">
        <v>319</v>
      </c>
      <c r="AT267" s="216" t="s">
        <v>582</v>
      </c>
      <c r="AU267" s="216" t="s">
        <v>82</v>
      </c>
      <c r="AY267" s="18" t="s">
        <v>283</v>
      </c>
      <c r="BE267" s="217">
        <f>IF(N267="základná",J267,0)</f>
        <v>0</v>
      </c>
      <c r="BF267" s="217">
        <f>IF(N267="znížená",J267,0)</f>
        <v>0</v>
      </c>
      <c r="BG267" s="217">
        <f>IF(N267="zákl. prenesená",J267,0)</f>
        <v>0</v>
      </c>
      <c r="BH267" s="217">
        <f>IF(N267="zníž. prenesená",J267,0)</f>
        <v>0</v>
      </c>
      <c r="BI267" s="217">
        <f>IF(N267="nulová",J267,0)</f>
        <v>0</v>
      </c>
      <c r="BJ267" s="18" t="s">
        <v>87</v>
      </c>
      <c r="BK267" s="217">
        <f>ROUND(I267*H267,2)</f>
        <v>0</v>
      </c>
      <c r="BL267" s="18" t="s">
        <v>289</v>
      </c>
      <c r="BM267" s="216" t="s">
        <v>2470</v>
      </c>
    </row>
    <row r="268" s="2" customFormat="1" ht="24.15" customHeight="1">
      <c r="A268" s="37"/>
      <c r="B268" s="168"/>
      <c r="C268" s="242" t="s">
        <v>989</v>
      </c>
      <c r="D268" s="242" t="s">
        <v>582</v>
      </c>
      <c r="E268" s="243" t="s">
        <v>2471</v>
      </c>
      <c r="F268" s="244" t="s">
        <v>2472</v>
      </c>
      <c r="G268" s="245" t="s">
        <v>649</v>
      </c>
      <c r="H268" s="246">
        <v>2040</v>
      </c>
      <c r="I268" s="247"/>
      <c r="J268" s="248">
        <f>ROUND(I268*H268,2)</f>
        <v>0</v>
      </c>
      <c r="K268" s="249"/>
      <c r="L268" s="250"/>
      <c r="M268" s="251" t="s">
        <v>1</v>
      </c>
      <c r="N268" s="252" t="s">
        <v>41</v>
      </c>
      <c r="O268" s="81"/>
      <c r="P268" s="214">
        <f>O268*H268</f>
        <v>0</v>
      </c>
      <c r="Q268" s="214">
        <v>0</v>
      </c>
      <c r="R268" s="214">
        <f>Q268*H268</f>
        <v>0</v>
      </c>
      <c r="S268" s="214">
        <v>0</v>
      </c>
      <c r="T268" s="215">
        <f>S268*H268</f>
        <v>0</v>
      </c>
      <c r="U268" s="37"/>
      <c r="V268" s="37"/>
      <c r="W268" s="37"/>
      <c r="X268" s="37"/>
      <c r="Y268" s="37"/>
      <c r="Z268" s="37"/>
      <c r="AA268" s="37"/>
      <c r="AB268" s="37"/>
      <c r="AC268" s="37"/>
      <c r="AD268" s="37"/>
      <c r="AE268" s="37"/>
      <c r="AR268" s="216" t="s">
        <v>319</v>
      </c>
      <c r="AT268" s="216" t="s">
        <v>582</v>
      </c>
      <c r="AU268" s="216" t="s">
        <v>82</v>
      </c>
      <c r="AY268" s="18" t="s">
        <v>283</v>
      </c>
      <c r="BE268" s="217">
        <f>IF(N268="základná",J268,0)</f>
        <v>0</v>
      </c>
      <c r="BF268" s="217">
        <f>IF(N268="znížená",J268,0)</f>
        <v>0</v>
      </c>
      <c r="BG268" s="217">
        <f>IF(N268="zákl. prenesená",J268,0)</f>
        <v>0</v>
      </c>
      <c r="BH268" s="217">
        <f>IF(N268="zníž. prenesená",J268,0)</f>
        <v>0</v>
      </c>
      <c r="BI268" s="217">
        <f>IF(N268="nulová",J268,0)</f>
        <v>0</v>
      </c>
      <c r="BJ268" s="18" t="s">
        <v>87</v>
      </c>
      <c r="BK268" s="217">
        <f>ROUND(I268*H268,2)</f>
        <v>0</v>
      </c>
      <c r="BL268" s="18" t="s">
        <v>289</v>
      </c>
      <c r="BM268" s="216" t="s">
        <v>2473</v>
      </c>
    </row>
    <row r="269" s="2" customFormat="1" ht="24.15" customHeight="1">
      <c r="A269" s="37"/>
      <c r="B269" s="168"/>
      <c r="C269" s="242" t="s">
        <v>994</v>
      </c>
      <c r="D269" s="242" t="s">
        <v>582</v>
      </c>
      <c r="E269" s="243" t="s">
        <v>2474</v>
      </c>
      <c r="F269" s="244" t="s">
        <v>2475</v>
      </c>
      <c r="G269" s="245" t="s">
        <v>649</v>
      </c>
      <c r="H269" s="246">
        <v>430</v>
      </c>
      <c r="I269" s="247"/>
      <c r="J269" s="248">
        <f>ROUND(I269*H269,2)</f>
        <v>0</v>
      </c>
      <c r="K269" s="249"/>
      <c r="L269" s="250"/>
      <c r="M269" s="251" t="s">
        <v>1</v>
      </c>
      <c r="N269" s="252" t="s">
        <v>41</v>
      </c>
      <c r="O269" s="81"/>
      <c r="P269" s="214">
        <f>O269*H269</f>
        <v>0</v>
      </c>
      <c r="Q269" s="214">
        <v>0</v>
      </c>
      <c r="R269" s="214">
        <f>Q269*H269</f>
        <v>0</v>
      </c>
      <c r="S269" s="214">
        <v>0</v>
      </c>
      <c r="T269" s="215">
        <f>S269*H269</f>
        <v>0</v>
      </c>
      <c r="U269" s="37"/>
      <c r="V269" s="37"/>
      <c r="W269" s="37"/>
      <c r="X269" s="37"/>
      <c r="Y269" s="37"/>
      <c r="Z269" s="37"/>
      <c r="AA269" s="37"/>
      <c r="AB269" s="37"/>
      <c r="AC269" s="37"/>
      <c r="AD269" s="37"/>
      <c r="AE269" s="37"/>
      <c r="AR269" s="216" t="s">
        <v>319</v>
      </c>
      <c r="AT269" s="216" t="s">
        <v>582</v>
      </c>
      <c r="AU269" s="216" t="s">
        <v>82</v>
      </c>
      <c r="AY269" s="18" t="s">
        <v>283</v>
      </c>
      <c r="BE269" s="217">
        <f>IF(N269="základná",J269,0)</f>
        <v>0</v>
      </c>
      <c r="BF269" s="217">
        <f>IF(N269="znížená",J269,0)</f>
        <v>0</v>
      </c>
      <c r="BG269" s="217">
        <f>IF(N269="zákl. prenesená",J269,0)</f>
        <v>0</v>
      </c>
      <c r="BH269" s="217">
        <f>IF(N269="zníž. prenesená",J269,0)</f>
        <v>0</v>
      </c>
      <c r="BI269" s="217">
        <f>IF(N269="nulová",J269,0)</f>
        <v>0</v>
      </c>
      <c r="BJ269" s="18" t="s">
        <v>87</v>
      </c>
      <c r="BK269" s="217">
        <f>ROUND(I269*H269,2)</f>
        <v>0</v>
      </c>
      <c r="BL269" s="18" t="s">
        <v>289</v>
      </c>
      <c r="BM269" s="216" t="s">
        <v>2476</v>
      </c>
    </row>
    <row r="270" s="2" customFormat="1" ht="24.15" customHeight="1">
      <c r="A270" s="37"/>
      <c r="B270" s="168"/>
      <c r="C270" s="204" t="s">
        <v>998</v>
      </c>
      <c r="D270" s="204" t="s">
        <v>285</v>
      </c>
      <c r="E270" s="205" t="s">
        <v>2477</v>
      </c>
      <c r="F270" s="206" t="s">
        <v>2478</v>
      </c>
      <c r="G270" s="207" t="s">
        <v>649</v>
      </c>
      <c r="H270" s="208">
        <v>37245</v>
      </c>
      <c r="I270" s="209"/>
      <c r="J270" s="210">
        <f>ROUND(I270*H270,2)</f>
        <v>0</v>
      </c>
      <c r="K270" s="211"/>
      <c r="L270" s="38"/>
      <c r="M270" s="212" t="s">
        <v>1</v>
      </c>
      <c r="N270" s="213" t="s">
        <v>41</v>
      </c>
      <c r="O270" s="81"/>
      <c r="P270" s="214">
        <f>O270*H270</f>
        <v>0</v>
      </c>
      <c r="Q270" s="214">
        <v>0</v>
      </c>
      <c r="R270" s="214">
        <f>Q270*H270</f>
        <v>0</v>
      </c>
      <c r="S270" s="214">
        <v>0</v>
      </c>
      <c r="T270" s="215">
        <f>S270*H270</f>
        <v>0</v>
      </c>
      <c r="U270" s="37"/>
      <c r="V270" s="37"/>
      <c r="W270" s="37"/>
      <c r="X270" s="37"/>
      <c r="Y270" s="37"/>
      <c r="Z270" s="37"/>
      <c r="AA270" s="37"/>
      <c r="AB270" s="37"/>
      <c r="AC270" s="37"/>
      <c r="AD270" s="37"/>
      <c r="AE270" s="37"/>
      <c r="AR270" s="216" t="s">
        <v>289</v>
      </c>
      <c r="AT270" s="216" t="s">
        <v>285</v>
      </c>
      <c r="AU270" s="216" t="s">
        <v>82</v>
      </c>
      <c r="AY270" s="18" t="s">
        <v>283</v>
      </c>
      <c r="BE270" s="217">
        <f>IF(N270="základná",J270,0)</f>
        <v>0</v>
      </c>
      <c r="BF270" s="217">
        <f>IF(N270="znížená",J270,0)</f>
        <v>0</v>
      </c>
      <c r="BG270" s="217">
        <f>IF(N270="zákl. prenesená",J270,0)</f>
        <v>0</v>
      </c>
      <c r="BH270" s="217">
        <f>IF(N270="zníž. prenesená",J270,0)</f>
        <v>0</v>
      </c>
      <c r="BI270" s="217">
        <f>IF(N270="nulová",J270,0)</f>
        <v>0</v>
      </c>
      <c r="BJ270" s="18" t="s">
        <v>87</v>
      </c>
      <c r="BK270" s="217">
        <f>ROUND(I270*H270,2)</f>
        <v>0</v>
      </c>
      <c r="BL270" s="18" t="s">
        <v>289</v>
      </c>
      <c r="BM270" s="216" t="s">
        <v>2479</v>
      </c>
    </row>
    <row r="271" s="2" customFormat="1" ht="24.15" customHeight="1">
      <c r="A271" s="37"/>
      <c r="B271" s="168"/>
      <c r="C271" s="242" t="s">
        <v>1002</v>
      </c>
      <c r="D271" s="242" t="s">
        <v>582</v>
      </c>
      <c r="E271" s="243" t="s">
        <v>2480</v>
      </c>
      <c r="F271" s="244" t="s">
        <v>2481</v>
      </c>
      <c r="G271" s="245" t="s">
        <v>649</v>
      </c>
      <c r="H271" s="246">
        <v>36885</v>
      </c>
      <c r="I271" s="247"/>
      <c r="J271" s="248">
        <f>ROUND(I271*H271,2)</f>
        <v>0</v>
      </c>
      <c r="K271" s="249"/>
      <c r="L271" s="250"/>
      <c r="M271" s="251" t="s">
        <v>1</v>
      </c>
      <c r="N271" s="252" t="s">
        <v>41</v>
      </c>
      <c r="O271" s="81"/>
      <c r="P271" s="214">
        <f>O271*H271</f>
        <v>0</v>
      </c>
      <c r="Q271" s="214">
        <v>0</v>
      </c>
      <c r="R271" s="214">
        <f>Q271*H271</f>
        <v>0</v>
      </c>
      <c r="S271" s="214">
        <v>0</v>
      </c>
      <c r="T271" s="215">
        <f>S271*H271</f>
        <v>0</v>
      </c>
      <c r="U271" s="37"/>
      <c r="V271" s="37"/>
      <c r="W271" s="37"/>
      <c r="X271" s="37"/>
      <c r="Y271" s="37"/>
      <c r="Z271" s="37"/>
      <c r="AA271" s="37"/>
      <c r="AB271" s="37"/>
      <c r="AC271" s="37"/>
      <c r="AD271" s="37"/>
      <c r="AE271" s="37"/>
      <c r="AR271" s="216" t="s">
        <v>319</v>
      </c>
      <c r="AT271" s="216" t="s">
        <v>582</v>
      </c>
      <c r="AU271" s="216" t="s">
        <v>82</v>
      </c>
      <c r="AY271" s="18" t="s">
        <v>283</v>
      </c>
      <c r="BE271" s="217">
        <f>IF(N271="základná",J271,0)</f>
        <v>0</v>
      </c>
      <c r="BF271" s="217">
        <f>IF(N271="znížená",J271,0)</f>
        <v>0</v>
      </c>
      <c r="BG271" s="217">
        <f>IF(N271="zákl. prenesená",J271,0)</f>
        <v>0</v>
      </c>
      <c r="BH271" s="217">
        <f>IF(N271="zníž. prenesená",J271,0)</f>
        <v>0</v>
      </c>
      <c r="BI271" s="217">
        <f>IF(N271="nulová",J271,0)</f>
        <v>0</v>
      </c>
      <c r="BJ271" s="18" t="s">
        <v>87</v>
      </c>
      <c r="BK271" s="217">
        <f>ROUND(I271*H271,2)</f>
        <v>0</v>
      </c>
      <c r="BL271" s="18" t="s">
        <v>289</v>
      </c>
      <c r="BM271" s="216" t="s">
        <v>2482</v>
      </c>
    </row>
    <row r="272" s="2" customFormat="1" ht="24.15" customHeight="1">
      <c r="A272" s="37"/>
      <c r="B272" s="168"/>
      <c r="C272" s="242" t="s">
        <v>1006</v>
      </c>
      <c r="D272" s="242" t="s">
        <v>582</v>
      </c>
      <c r="E272" s="243" t="s">
        <v>2483</v>
      </c>
      <c r="F272" s="244" t="s">
        <v>2484</v>
      </c>
      <c r="G272" s="245" t="s">
        <v>649</v>
      </c>
      <c r="H272" s="246">
        <v>360</v>
      </c>
      <c r="I272" s="247"/>
      <c r="J272" s="248">
        <f>ROUND(I272*H272,2)</f>
        <v>0</v>
      </c>
      <c r="K272" s="249"/>
      <c r="L272" s="250"/>
      <c r="M272" s="251" t="s">
        <v>1</v>
      </c>
      <c r="N272" s="252" t="s">
        <v>41</v>
      </c>
      <c r="O272" s="81"/>
      <c r="P272" s="214">
        <f>O272*H272</f>
        <v>0</v>
      </c>
      <c r="Q272" s="214">
        <v>0</v>
      </c>
      <c r="R272" s="214">
        <f>Q272*H272</f>
        <v>0</v>
      </c>
      <c r="S272" s="214">
        <v>0</v>
      </c>
      <c r="T272" s="215">
        <f>S272*H272</f>
        <v>0</v>
      </c>
      <c r="U272" s="37"/>
      <c r="V272" s="37"/>
      <c r="W272" s="37"/>
      <c r="X272" s="37"/>
      <c r="Y272" s="37"/>
      <c r="Z272" s="37"/>
      <c r="AA272" s="37"/>
      <c r="AB272" s="37"/>
      <c r="AC272" s="37"/>
      <c r="AD272" s="37"/>
      <c r="AE272" s="37"/>
      <c r="AR272" s="216" t="s">
        <v>319</v>
      </c>
      <c r="AT272" s="216" t="s">
        <v>582</v>
      </c>
      <c r="AU272" s="216" t="s">
        <v>82</v>
      </c>
      <c r="AY272" s="18" t="s">
        <v>283</v>
      </c>
      <c r="BE272" s="217">
        <f>IF(N272="základná",J272,0)</f>
        <v>0</v>
      </c>
      <c r="BF272" s="217">
        <f>IF(N272="znížená",J272,0)</f>
        <v>0</v>
      </c>
      <c r="BG272" s="217">
        <f>IF(N272="zákl. prenesená",J272,0)</f>
        <v>0</v>
      </c>
      <c r="BH272" s="217">
        <f>IF(N272="zníž. prenesená",J272,0)</f>
        <v>0</v>
      </c>
      <c r="BI272" s="217">
        <f>IF(N272="nulová",J272,0)</f>
        <v>0</v>
      </c>
      <c r="BJ272" s="18" t="s">
        <v>87</v>
      </c>
      <c r="BK272" s="217">
        <f>ROUND(I272*H272,2)</f>
        <v>0</v>
      </c>
      <c r="BL272" s="18" t="s">
        <v>289</v>
      </c>
      <c r="BM272" s="216" t="s">
        <v>2485</v>
      </c>
    </row>
    <row r="273" s="2" customFormat="1" ht="24.15" customHeight="1">
      <c r="A273" s="37"/>
      <c r="B273" s="168"/>
      <c r="C273" s="204" t="s">
        <v>1010</v>
      </c>
      <c r="D273" s="204" t="s">
        <v>285</v>
      </c>
      <c r="E273" s="205" t="s">
        <v>2486</v>
      </c>
      <c r="F273" s="206" t="s">
        <v>2487</v>
      </c>
      <c r="G273" s="207" t="s">
        <v>649</v>
      </c>
      <c r="H273" s="208">
        <v>620</v>
      </c>
      <c r="I273" s="209"/>
      <c r="J273" s="210">
        <f>ROUND(I273*H273,2)</f>
        <v>0</v>
      </c>
      <c r="K273" s="211"/>
      <c r="L273" s="38"/>
      <c r="M273" s="212" t="s">
        <v>1</v>
      </c>
      <c r="N273" s="213" t="s">
        <v>41</v>
      </c>
      <c r="O273" s="81"/>
      <c r="P273" s="214">
        <f>O273*H273</f>
        <v>0</v>
      </c>
      <c r="Q273" s="214">
        <v>0</v>
      </c>
      <c r="R273" s="214">
        <f>Q273*H273</f>
        <v>0</v>
      </c>
      <c r="S273" s="214">
        <v>0</v>
      </c>
      <c r="T273" s="215">
        <f>S273*H273</f>
        <v>0</v>
      </c>
      <c r="U273" s="37"/>
      <c r="V273" s="37"/>
      <c r="W273" s="37"/>
      <c r="X273" s="37"/>
      <c r="Y273" s="37"/>
      <c r="Z273" s="37"/>
      <c r="AA273" s="37"/>
      <c r="AB273" s="37"/>
      <c r="AC273" s="37"/>
      <c r="AD273" s="37"/>
      <c r="AE273" s="37"/>
      <c r="AR273" s="216" t="s">
        <v>289</v>
      </c>
      <c r="AT273" s="216" t="s">
        <v>285</v>
      </c>
      <c r="AU273" s="216" t="s">
        <v>82</v>
      </c>
      <c r="AY273" s="18" t="s">
        <v>283</v>
      </c>
      <c r="BE273" s="217">
        <f>IF(N273="základná",J273,0)</f>
        <v>0</v>
      </c>
      <c r="BF273" s="217">
        <f>IF(N273="znížená",J273,0)</f>
        <v>0</v>
      </c>
      <c r="BG273" s="217">
        <f>IF(N273="zákl. prenesená",J273,0)</f>
        <v>0</v>
      </c>
      <c r="BH273" s="217">
        <f>IF(N273="zníž. prenesená",J273,0)</f>
        <v>0</v>
      </c>
      <c r="BI273" s="217">
        <f>IF(N273="nulová",J273,0)</f>
        <v>0</v>
      </c>
      <c r="BJ273" s="18" t="s">
        <v>87</v>
      </c>
      <c r="BK273" s="217">
        <f>ROUND(I273*H273,2)</f>
        <v>0</v>
      </c>
      <c r="BL273" s="18" t="s">
        <v>289</v>
      </c>
      <c r="BM273" s="216" t="s">
        <v>2488</v>
      </c>
    </row>
    <row r="274" s="2" customFormat="1" ht="24.15" customHeight="1">
      <c r="A274" s="37"/>
      <c r="B274" s="168"/>
      <c r="C274" s="242" t="s">
        <v>1015</v>
      </c>
      <c r="D274" s="242" t="s">
        <v>582</v>
      </c>
      <c r="E274" s="243" t="s">
        <v>2489</v>
      </c>
      <c r="F274" s="244" t="s">
        <v>2490</v>
      </c>
      <c r="G274" s="245" t="s">
        <v>649</v>
      </c>
      <c r="H274" s="246">
        <v>620</v>
      </c>
      <c r="I274" s="247"/>
      <c r="J274" s="248">
        <f>ROUND(I274*H274,2)</f>
        <v>0</v>
      </c>
      <c r="K274" s="249"/>
      <c r="L274" s="250"/>
      <c r="M274" s="251" t="s">
        <v>1</v>
      </c>
      <c r="N274" s="252" t="s">
        <v>41</v>
      </c>
      <c r="O274" s="81"/>
      <c r="P274" s="214">
        <f>O274*H274</f>
        <v>0</v>
      </c>
      <c r="Q274" s="214">
        <v>0</v>
      </c>
      <c r="R274" s="214">
        <f>Q274*H274</f>
        <v>0</v>
      </c>
      <c r="S274" s="214">
        <v>0</v>
      </c>
      <c r="T274" s="215">
        <f>S274*H274</f>
        <v>0</v>
      </c>
      <c r="U274" s="37"/>
      <c r="V274" s="37"/>
      <c r="W274" s="37"/>
      <c r="X274" s="37"/>
      <c r="Y274" s="37"/>
      <c r="Z274" s="37"/>
      <c r="AA274" s="37"/>
      <c r="AB274" s="37"/>
      <c r="AC274" s="37"/>
      <c r="AD274" s="37"/>
      <c r="AE274" s="37"/>
      <c r="AR274" s="216" t="s">
        <v>319</v>
      </c>
      <c r="AT274" s="216" t="s">
        <v>582</v>
      </c>
      <c r="AU274" s="216" t="s">
        <v>82</v>
      </c>
      <c r="AY274" s="18" t="s">
        <v>283</v>
      </c>
      <c r="BE274" s="217">
        <f>IF(N274="základná",J274,0)</f>
        <v>0</v>
      </c>
      <c r="BF274" s="217">
        <f>IF(N274="znížená",J274,0)</f>
        <v>0</v>
      </c>
      <c r="BG274" s="217">
        <f>IF(N274="zákl. prenesená",J274,0)</f>
        <v>0</v>
      </c>
      <c r="BH274" s="217">
        <f>IF(N274="zníž. prenesená",J274,0)</f>
        <v>0</v>
      </c>
      <c r="BI274" s="217">
        <f>IF(N274="nulová",J274,0)</f>
        <v>0</v>
      </c>
      <c r="BJ274" s="18" t="s">
        <v>87</v>
      </c>
      <c r="BK274" s="217">
        <f>ROUND(I274*H274,2)</f>
        <v>0</v>
      </c>
      <c r="BL274" s="18" t="s">
        <v>289</v>
      </c>
      <c r="BM274" s="216" t="s">
        <v>2491</v>
      </c>
    </row>
    <row r="275" s="2" customFormat="1" ht="24.15" customHeight="1">
      <c r="A275" s="37"/>
      <c r="B275" s="168"/>
      <c r="C275" s="204" t="s">
        <v>1019</v>
      </c>
      <c r="D275" s="204" t="s">
        <v>285</v>
      </c>
      <c r="E275" s="205" t="s">
        <v>2492</v>
      </c>
      <c r="F275" s="206" t="s">
        <v>2493</v>
      </c>
      <c r="G275" s="207" t="s">
        <v>649</v>
      </c>
      <c r="H275" s="208">
        <v>495</v>
      </c>
      <c r="I275" s="209"/>
      <c r="J275" s="210">
        <f>ROUND(I275*H275,2)</f>
        <v>0</v>
      </c>
      <c r="K275" s="211"/>
      <c r="L275" s="38"/>
      <c r="M275" s="212" t="s">
        <v>1</v>
      </c>
      <c r="N275" s="213" t="s">
        <v>41</v>
      </c>
      <c r="O275" s="81"/>
      <c r="P275" s="214">
        <f>O275*H275</f>
        <v>0</v>
      </c>
      <c r="Q275" s="214">
        <v>0</v>
      </c>
      <c r="R275" s="214">
        <f>Q275*H275</f>
        <v>0</v>
      </c>
      <c r="S275" s="214">
        <v>0</v>
      </c>
      <c r="T275" s="215">
        <f>S275*H275</f>
        <v>0</v>
      </c>
      <c r="U275" s="37"/>
      <c r="V275" s="37"/>
      <c r="W275" s="37"/>
      <c r="X275" s="37"/>
      <c r="Y275" s="37"/>
      <c r="Z275" s="37"/>
      <c r="AA275" s="37"/>
      <c r="AB275" s="37"/>
      <c r="AC275" s="37"/>
      <c r="AD275" s="37"/>
      <c r="AE275" s="37"/>
      <c r="AR275" s="216" t="s">
        <v>289</v>
      </c>
      <c r="AT275" s="216" t="s">
        <v>285</v>
      </c>
      <c r="AU275" s="216" t="s">
        <v>82</v>
      </c>
      <c r="AY275" s="18" t="s">
        <v>283</v>
      </c>
      <c r="BE275" s="217">
        <f>IF(N275="základná",J275,0)</f>
        <v>0</v>
      </c>
      <c r="BF275" s="217">
        <f>IF(N275="znížená",J275,0)</f>
        <v>0</v>
      </c>
      <c r="BG275" s="217">
        <f>IF(N275="zákl. prenesená",J275,0)</f>
        <v>0</v>
      </c>
      <c r="BH275" s="217">
        <f>IF(N275="zníž. prenesená",J275,0)</f>
        <v>0</v>
      </c>
      <c r="BI275" s="217">
        <f>IF(N275="nulová",J275,0)</f>
        <v>0</v>
      </c>
      <c r="BJ275" s="18" t="s">
        <v>87</v>
      </c>
      <c r="BK275" s="217">
        <f>ROUND(I275*H275,2)</f>
        <v>0</v>
      </c>
      <c r="BL275" s="18" t="s">
        <v>289</v>
      </c>
      <c r="BM275" s="216" t="s">
        <v>2494</v>
      </c>
    </row>
    <row r="276" s="2" customFormat="1" ht="24.15" customHeight="1">
      <c r="A276" s="37"/>
      <c r="B276" s="168"/>
      <c r="C276" s="242" t="s">
        <v>1024</v>
      </c>
      <c r="D276" s="242" t="s">
        <v>582</v>
      </c>
      <c r="E276" s="243" t="s">
        <v>2495</v>
      </c>
      <c r="F276" s="244" t="s">
        <v>2496</v>
      </c>
      <c r="G276" s="245" t="s">
        <v>649</v>
      </c>
      <c r="H276" s="246">
        <v>495</v>
      </c>
      <c r="I276" s="247"/>
      <c r="J276" s="248">
        <f>ROUND(I276*H276,2)</f>
        <v>0</v>
      </c>
      <c r="K276" s="249"/>
      <c r="L276" s="250"/>
      <c r="M276" s="251" t="s">
        <v>1</v>
      </c>
      <c r="N276" s="252" t="s">
        <v>41</v>
      </c>
      <c r="O276" s="81"/>
      <c r="P276" s="214">
        <f>O276*H276</f>
        <v>0</v>
      </c>
      <c r="Q276" s="214">
        <v>0</v>
      </c>
      <c r="R276" s="214">
        <f>Q276*H276</f>
        <v>0</v>
      </c>
      <c r="S276" s="214">
        <v>0</v>
      </c>
      <c r="T276" s="215">
        <f>S276*H276</f>
        <v>0</v>
      </c>
      <c r="U276" s="37"/>
      <c r="V276" s="37"/>
      <c r="W276" s="37"/>
      <c r="X276" s="37"/>
      <c r="Y276" s="37"/>
      <c r="Z276" s="37"/>
      <c r="AA276" s="37"/>
      <c r="AB276" s="37"/>
      <c r="AC276" s="37"/>
      <c r="AD276" s="37"/>
      <c r="AE276" s="37"/>
      <c r="AR276" s="216" t="s">
        <v>319</v>
      </c>
      <c r="AT276" s="216" t="s">
        <v>582</v>
      </c>
      <c r="AU276" s="216" t="s">
        <v>82</v>
      </c>
      <c r="AY276" s="18" t="s">
        <v>283</v>
      </c>
      <c r="BE276" s="217">
        <f>IF(N276="základná",J276,0)</f>
        <v>0</v>
      </c>
      <c r="BF276" s="217">
        <f>IF(N276="znížená",J276,0)</f>
        <v>0</v>
      </c>
      <c r="BG276" s="217">
        <f>IF(N276="zákl. prenesená",J276,0)</f>
        <v>0</v>
      </c>
      <c r="BH276" s="217">
        <f>IF(N276="zníž. prenesená",J276,0)</f>
        <v>0</v>
      </c>
      <c r="BI276" s="217">
        <f>IF(N276="nulová",J276,0)</f>
        <v>0</v>
      </c>
      <c r="BJ276" s="18" t="s">
        <v>87</v>
      </c>
      <c r="BK276" s="217">
        <f>ROUND(I276*H276,2)</f>
        <v>0</v>
      </c>
      <c r="BL276" s="18" t="s">
        <v>289</v>
      </c>
      <c r="BM276" s="216" t="s">
        <v>2497</v>
      </c>
    </row>
    <row r="277" s="2" customFormat="1" ht="24.15" customHeight="1">
      <c r="A277" s="37"/>
      <c r="B277" s="168"/>
      <c r="C277" s="204" t="s">
        <v>1028</v>
      </c>
      <c r="D277" s="204" t="s">
        <v>285</v>
      </c>
      <c r="E277" s="205" t="s">
        <v>2498</v>
      </c>
      <c r="F277" s="206" t="s">
        <v>2499</v>
      </c>
      <c r="G277" s="207" t="s">
        <v>649</v>
      </c>
      <c r="H277" s="208">
        <v>77</v>
      </c>
      <c r="I277" s="209"/>
      <c r="J277" s="210">
        <f>ROUND(I277*H277,2)</f>
        <v>0</v>
      </c>
      <c r="K277" s="211"/>
      <c r="L277" s="38"/>
      <c r="M277" s="212" t="s">
        <v>1</v>
      </c>
      <c r="N277" s="213" t="s">
        <v>41</v>
      </c>
      <c r="O277" s="81"/>
      <c r="P277" s="214">
        <f>O277*H277</f>
        <v>0</v>
      </c>
      <c r="Q277" s="214">
        <v>0</v>
      </c>
      <c r="R277" s="214">
        <f>Q277*H277</f>
        <v>0</v>
      </c>
      <c r="S277" s="214">
        <v>0</v>
      </c>
      <c r="T277" s="215">
        <f>S277*H277</f>
        <v>0</v>
      </c>
      <c r="U277" s="37"/>
      <c r="V277" s="37"/>
      <c r="W277" s="37"/>
      <c r="X277" s="37"/>
      <c r="Y277" s="37"/>
      <c r="Z277" s="37"/>
      <c r="AA277" s="37"/>
      <c r="AB277" s="37"/>
      <c r="AC277" s="37"/>
      <c r="AD277" s="37"/>
      <c r="AE277" s="37"/>
      <c r="AR277" s="216" t="s">
        <v>289</v>
      </c>
      <c r="AT277" s="216" t="s">
        <v>285</v>
      </c>
      <c r="AU277" s="216" t="s">
        <v>82</v>
      </c>
      <c r="AY277" s="18" t="s">
        <v>283</v>
      </c>
      <c r="BE277" s="217">
        <f>IF(N277="základná",J277,0)</f>
        <v>0</v>
      </c>
      <c r="BF277" s="217">
        <f>IF(N277="znížená",J277,0)</f>
        <v>0</v>
      </c>
      <c r="BG277" s="217">
        <f>IF(N277="zákl. prenesená",J277,0)</f>
        <v>0</v>
      </c>
      <c r="BH277" s="217">
        <f>IF(N277="zníž. prenesená",J277,0)</f>
        <v>0</v>
      </c>
      <c r="BI277" s="217">
        <f>IF(N277="nulová",J277,0)</f>
        <v>0</v>
      </c>
      <c r="BJ277" s="18" t="s">
        <v>87</v>
      </c>
      <c r="BK277" s="217">
        <f>ROUND(I277*H277,2)</f>
        <v>0</v>
      </c>
      <c r="BL277" s="18" t="s">
        <v>289</v>
      </c>
      <c r="BM277" s="216" t="s">
        <v>2500</v>
      </c>
    </row>
    <row r="278" s="2" customFormat="1" ht="24.15" customHeight="1">
      <c r="A278" s="37"/>
      <c r="B278" s="168"/>
      <c r="C278" s="242" t="s">
        <v>1032</v>
      </c>
      <c r="D278" s="242" t="s">
        <v>582</v>
      </c>
      <c r="E278" s="243" t="s">
        <v>2501</v>
      </c>
      <c r="F278" s="244" t="s">
        <v>2502</v>
      </c>
      <c r="G278" s="245" t="s">
        <v>649</v>
      </c>
      <c r="H278" s="246">
        <v>77</v>
      </c>
      <c r="I278" s="247"/>
      <c r="J278" s="248">
        <f>ROUND(I278*H278,2)</f>
        <v>0</v>
      </c>
      <c r="K278" s="249"/>
      <c r="L278" s="250"/>
      <c r="M278" s="251" t="s">
        <v>1</v>
      </c>
      <c r="N278" s="252" t="s">
        <v>41</v>
      </c>
      <c r="O278" s="81"/>
      <c r="P278" s="214">
        <f>O278*H278</f>
        <v>0</v>
      </c>
      <c r="Q278" s="214">
        <v>0</v>
      </c>
      <c r="R278" s="214">
        <f>Q278*H278</f>
        <v>0</v>
      </c>
      <c r="S278" s="214">
        <v>0</v>
      </c>
      <c r="T278" s="215">
        <f>S278*H278</f>
        <v>0</v>
      </c>
      <c r="U278" s="37"/>
      <c r="V278" s="37"/>
      <c r="W278" s="37"/>
      <c r="X278" s="37"/>
      <c r="Y278" s="37"/>
      <c r="Z278" s="37"/>
      <c r="AA278" s="37"/>
      <c r="AB278" s="37"/>
      <c r="AC278" s="37"/>
      <c r="AD278" s="37"/>
      <c r="AE278" s="37"/>
      <c r="AR278" s="216" t="s">
        <v>319</v>
      </c>
      <c r="AT278" s="216" t="s">
        <v>582</v>
      </c>
      <c r="AU278" s="216" t="s">
        <v>82</v>
      </c>
      <c r="AY278" s="18" t="s">
        <v>283</v>
      </c>
      <c r="BE278" s="217">
        <f>IF(N278="základná",J278,0)</f>
        <v>0</v>
      </c>
      <c r="BF278" s="217">
        <f>IF(N278="znížená",J278,0)</f>
        <v>0</v>
      </c>
      <c r="BG278" s="217">
        <f>IF(N278="zákl. prenesená",J278,0)</f>
        <v>0</v>
      </c>
      <c r="BH278" s="217">
        <f>IF(N278="zníž. prenesená",J278,0)</f>
        <v>0</v>
      </c>
      <c r="BI278" s="217">
        <f>IF(N278="nulová",J278,0)</f>
        <v>0</v>
      </c>
      <c r="BJ278" s="18" t="s">
        <v>87</v>
      </c>
      <c r="BK278" s="217">
        <f>ROUND(I278*H278,2)</f>
        <v>0</v>
      </c>
      <c r="BL278" s="18" t="s">
        <v>289</v>
      </c>
      <c r="BM278" s="216" t="s">
        <v>2503</v>
      </c>
    </row>
    <row r="279" s="2" customFormat="1" ht="24.15" customHeight="1">
      <c r="A279" s="37"/>
      <c r="B279" s="168"/>
      <c r="C279" s="204" t="s">
        <v>1036</v>
      </c>
      <c r="D279" s="204" t="s">
        <v>285</v>
      </c>
      <c r="E279" s="205" t="s">
        <v>2504</v>
      </c>
      <c r="F279" s="206" t="s">
        <v>2505</v>
      </c>
      <c r="G279" s="207" t="s">
        <v>649</v>
      </c>
      <c r="H279" s="208">
        <v>352</v>
      </c>
      <c r="I279" s="209"/>
      <c r="J279" s="210">
        <f>ROUND(I279*H279,2)</f>
        <v>0</v>
      </c>
      <c r="K279" s="211"/>
      <c r="L279" s="38"/>
      <c r="M279" s="212" t="s">
        <v>1</v>
      </c>
      <c r="N279" s="213" t="s">
        <v>41</v>
      </c>
      <c r="O279" s="81"/>
      <c r="P279" s="214">
        <f>O279*H279</f>
        <v>0</v>
      </c>
      <c r="Q279" s="214">
        <v>0</v>
      </c>
      <c r="R279" s="214">
        <f>Q279*H279</f>
        <v>0</v>
      </c>
      <c r="S279" s="214">
        <v>0</v>
      </c>
      <c r="T279" s="215">
        <f>S279*H279</f>
        <v>0</v>
      </c>
      <c r="U279" s="37"/>
      <c r="V279" s="37"/>
      <c r="W279" s="37"/>
      <c r="X279" s="37"/>
      <c r="Y279" s="37"/>
      <c r="Z279" s="37"/>
      <c r="AA279" s="37"/>
      <c r="AB279" s="37"/>
      <c r="AC279" s="37"/>
      <c r="AD279" s="37"/>
      <c r="AE279" s="37"/>
      <c r="AR279" s="216" t="s">
        <v>289</v>
      </c>
      <c r="AT279" s="216" t="s">
        <v>285</v>
      </c>
      <c r="AU279" s="216" t="s">
        <v>82</v>
      </c>
      <c r="AY279" s="18" t="s">
        <v>283</v>
      </c>
      <c r="BE279" s="217">
        <f>IF(N279="základná",J279,0)</f>
        <v>0</v>
      </c>
      <c r="BF279" s="217">
        <f>IF(N279="znížená",J279,0)</f>
        <v>0</v>
      </c>
      <c r="BG279" s="217">
        <f>IF(N279="zákl. prenesená",J279,0)</f>
        <v>0</v>
      </c>
      <c r="BH279" s="217">
        <f>IF(N279="zníž. prenesená",J279,0)</f>
        <v>0</v>
      </c>
      <c r="BI279" s="217">
        <f>IF(N279="nulová",J279,0)</f>
        <v>0</v>
      </c>
      <c r="BJ279" s="18" t="s">
        <v>87</v>
      </c>
      <c r="BK279" s="217">
        <f>ROUND(I279*H279,2)</f>
        <v>0</v>
      </c>
      <c r="BL279" s="18" t="s">
        <v>289</v>
      </c>
      <c r="BM279" s="216" t="s">
        <v>2506</v>
      </c>
    </row>
    <row r="280" s="2" customFormat="1" ht="24.15" customHeight="1">
      <c r="A280" s="37"/>
      <c r="B280" s="168"/>
      <c r="C280" s="242" t="s">
        <v>1040</v>
      </c>
      <c r="D280" s="242" t="s">
        <v>582</v>
      </c>
      <c r="E280" s="243" t="s">
        <v>2507</v>
      </c>
      <c r="F280" s="244" t="s">
        <v>2508</v>
      </c>
      <c r="G280" s="245" t="s">
        <v>649</v>
      </c>
      <c r="H280" s="246">
        <v>352</v>
      </c>
      <c r="I280" s="247"/>
      <c r="J280" s="248">
        <f>ROUND(I280*H280,2)</f>
        <v>0</v>
      </c>
      <c r="K280" s="249"/>
      <c r="L280" s="250"/>
      <c r="M280" s="251" t="s">
        <v>1</v>
      </c>
      <c r="N280" s="252" t="s">
        <v>41</v>
      </c>
      <c r="O280" s="81"/>
      <c r="P280" s="214">
        <f>O280*H280</f>
        <v>0</v>
      </c>
      <c r="Q280" s="214">
        <v>0</v>
      </c>
      <c r="R280" s="214">
        <f>Q280*H280</f>
        <v>0</v>
      </c>
      <c r="S280" s="214">
        <v>0</v>
      </c>
      <c r="T280" s="215">
        <f>S280*H280</f>
        <v>0</v>
      </c>
      <c r="U280" s="37"/>
      <c r="V280" s="37"/>
      <c r="W280" s="37"/>
      <c r="X280" s="37"/>
      <c r="Y280" s="37"/>
      <c r="Z280" s="37"/>
      <c r="AA280" s="37"/>
      <c r="AB280" s="37"/>
      <c r="AC280" s="37"/>
      <c r="AD280" s="37"/>
      <c r="AE280" s="37"/>
      <c r="AR280" s="216" t="s">
        <v>319</v>
      </c>
      <c r="AT280" s="216" t="s">
        <v>582</v>
      </c>
      <c r="AU280" s="216" t="s">
        <v>82</v>
      </c>
      <c r="AY280" s="18" t="s">
        <v>283</v>
      </c>
      <c r="BE280" s="217">
        <f>IF(N280="základná",J280,0)</f>
        <v>0</v>
      </c>
      <c r="BF280" s="217">
        <f>IF(N280="znížená",J280,0)</f>
        <v>0</v>
      </c>
      <c r="BG280" s="217">
        <f>IF(N280="zákl. prenesená",J280,0)</f>
        <v>0</v>
      </c>
      <c r="BH280" s="217">
        <f>IF(N280="zníž. prenesená",J280,0)</f>
        <v>0</v>
      </c>
      <c r="BI280" s="217">
        <f>IF(N280="nulová",J280,0)</f>
        <v>0</v>
      </c>
      <c r="BJ280" s="18" t="s">
        <v>87</v>
      </c>
      <c r="BK280" s="217">
        <f>ROUND(I280*H280,2)</f>
        <v>0</v>
      </c>
      <c r="BL280" s="18" t="s">
        <v>289</v>
      </c>
      <c r="BM280" s="216" t="s">
        <v>2509</v>
      </c>
    </row>
    <row r="281" s="2" customFormat="1" ht="24.15" customHeight="1">
      <c r="A281" s="37"/>
      <c r="B281" s="168"/>
      <c r="C281" s="204" t="s">
        <v>1044</v>
      </c>
      <c r="D281" s="204" t="s">
        <v>285</v>
      </c>
      <c r="E281" s="205" t="s">
        <v>2510</v>
      </c>
      <c r="F281" s="206" t="s">
        <v>2511</v>
      </c>
      <c r="G281" s="207" t="s">
        <v>649</v>
      </c>
      <c r="H281" s="208">
        <v>66</v>
      </c>
      <c r="I281" s="209"/>
      <c r="J281" s="210">
        <f>ROUND(I281*H281,2)</f>
        <v>0</v>
      </c>
      <c r="K281" s="211"/>
      <c r="L281" s="38"/>
      <c r="M281" s="212" t="s">
        <v>1</v>
      </c>
      <c r="N281" s="213" t="s">
        <v>41</v>
      </c>
      <c r="O281" s="81"/>
      <c r="P281" s="214">
        <f>O281*H281</f>
        <v>0</v>
      </c>
      <c r="Q281" s="214">
        <v>0</v>
      </c>
      <c r="R281" s="214">
        <f>Q281*H281</f>
        <v>0</v>
      </c>
      <c r="S281" s="214">
        <v>0</v>
      </c>
      <c r="T281" s="215">
        <f>S281*H281</f>
        <v>0</v>
      </c>
      <c r="U281" s="37"/>
      <c r="V281" s="37"/>
      <c r="W281" s="37"/>
      <c r="X281" s="37"/>
      <c r="Y281" s="37"/>
      <c r="Z281" s="37"/>
      <c r="AA281" s="37"/>
      <c r="AB281" s="37"/>
      <c r="AC281" s="37"/>
      <c r="AD281" s="37"/>
      <c r="AE281" s="37"/>
      <c r="AR281" s="216" t="s">
        <v>289</v>
      </c>
      <c r="AT281" s="216" t="s">
        <v>285</v>
      </c>
      <c r="AU281" s="216" t="s">
        <v>82</v>
      </c>
      <c r="AY281" s="18" t="s">
        <v>283</v>
      </c>
      <c r="BE281" s="217">
        <f>IF(N281="základná",J281,0)</f>
        <v>0</v>
      </c>
      <c r="BF281" s="217">
        <f>IF(N281="znížená",J281,0)</f>
        <v>0</v>
      </c>
      <c r="BG281" s="217">
        <f>IF(N281="zákl. prenesená",J281,0)</f>
        <v>0</v>
      </c>
      <c r="BH281" s="217">
        <f>IF(N281="zníž. prenesená",J281,0)</f>
        <v>0</v>
      </c>
      <c r="BI281" s="217">
        <f>IF(N281="nulová",J281,0)</f>
        <v>0</v>
      </c>
      <c r="BJ281" s="18" t="s">
        <v>87</v>
      </c>
      <c r="BK281" s="217">
        <f>ROUND(I281*H281,2)</f>
        <v>0</v>
      </c>
      <c r="BL281" s="18" t="s">
        <v>289</v>
      </c>
      <c r="BM281" s="216" t="s">
        <v>2512</v>
      </c>
    </row>
    <row r="282" s="2" customFormat="1" ht="24.15" customHeight="1">
      <c r="A282" s="37"/>
      <c r="B282" s="168"/>
      <c r="C282" s="242" t="s">
        <v>1049</v>
      </c>
      <c r="D282" s="242" t="s">
        <v>582</v>
      </c>
      <c r="E282" s="243" t="s">
        <v>2513</v>
      </c>
      <c r="F282" s="244" t="s">
        <v>2514</v>
      </c>
      <c r="G282" s="245" t="s">
        <v>649</v>
      </c>
      <c r="H282" s="246">
        <v>66</v>
      </c>
      <c r="I282" s="247"/>
      <c r="J282" s="248">
        <f>ROUND(I282*H282,2)</f>
        <v>0</v>
      </c>
      <c r="K282" s="249"/>
      <c r="L282" s="250"/>
      <c r="M282" s="261" t="s">
        <v>1</v>
      </c>
      <c r="N282" s="262" t="s">
        <v>41</v>
      </c>
      <c r="O282" s="258"/>
      <c r="P282" s="259">
        <f>O282*H282</f>
        <v>0</v>
      </c>
      <c r="Q282" s="259">
        <v>0</v>
      </c>
      <c r="R282" s="259">
        <f>Q282*H282</f>
        <v>0</v>
      </c>
      <c r="S282" s="259">
        <v>0</v>
      </c>
      <c r="T282" s="260">
        <f>S282*H282</f>
        <v>0</v>
      </c>
      <c r="U282" s="37"/>
      <c r="V282" s="37"/>
      <c r="W282" s="37"/>
      <c r="X282" s="37"/>
      <c r="Y282" s="37"/>
      <c r="Z282" s="37"/>
      <c r="AA282" s="37"/>
      <c r="AB282" s="37"/>
      <c r="AC282" s="37"/>
      <c r="AD282" s="37"/>
      <c r="AE282" s="37"/>
      <c r="AR282" s="216" t="s">
        <v>319</v>
      </c>
      <c r="AT282" s="216" t="s">
        <v>582</v>
      </c>
      <c r="AU282" s="216" t="s">
        <v>82</v>
      </c>
      <c r="AY282" s="18" t="s">
        <v>283</v>
      </c>
      <c r="BE282" s="217">
        <f>IF(N282="základná",J282,0)</f>
        <v>0</v>
      </c>
      <c r="BF282" s="217">
        <f>IF(N282="znížená",J282,0)</f>
        <v>0</v>
      </c>
      <c r="BG282" s="217">
        <f>IF(N282="zákl. prenesená",J282,0)</f>
        <v>0</v>
      </c>
      <c r="BH282" s="217">
        <f>IF(N282="zníž. prenesená",J282,0)</f>
        <v>0</v>
      </c>
      <c r="BI282" s="217">
        <f>IF(N282="nulová",J282,0)</f>
        <v>0</v>
      </c>
      <c r="BJ282" s="18" t="s">
        <v>87</v>
      </c>
      <c r="BK282" s="217">
        <f>ROUND(I282*H282,2)</f>
        <v>0</v>
      </c>
      <c r="BL282" s="18" t="s">
        <v>289</v>
      </c>
      <c r="BM282" s="216" t="s">
        <v>2515</v>
      </c>
    </row>
    <row r="283" s="2" customFormat="1" ht="6.96" customHeight="1">
      <c r="A283" s="37"/>
      <c r="B283" s="64"/>
      <c r="C283" s="65"/>
      <c r="D283" s="65"/>
      <c r="E283" s="65"/>
      <c r="F283" s="65"/>
      <c r="G283" s="65"/>
      <c r="H283" s="65"/>
      <c r="I283" s="65"/>
      <c r="J283" s="65"/>
      <c r="K283" s="65"/>
      <c r="L283" s="38"/>
      <c r="M283" s="37"/>
      <c r="O283" s="37"/>
      <c r="P283" s="37"/>
      <c r="Q283" s="37"/>
      <c r="R283" s="37"/>
      <c r="S283" s="37"/>
      <c r="T283" s="37"/>
      <c r="U283" s="37"/>
      <c r="V283" s="37"/>
      <c r="W283" s="37"/>
      <c r="X283" s="37"/>
      <c r="Y283" s="37"/>
      <c r="Z283" s="37"/>
      <c r="AA283" s="37"/>
      <c r="AB283" s="37"/>
      <c r="AC283" s="37"/>
      <c r="AD283" s="37"/>
      <c r="AE283" s="37"/>
    </row>
  </sheetData>
  <autoFilter ref="C144:K282"/>
  <mergeCells count="20">
    <mergeCell ref="E7:H7"/>
    <mergeCell ref="E11:H11"/>
    <mergeCell ref="E9:H9"/>
    <mergeCell ref="E13:H13"/>
    <mergeCell ref="E22:H22"/>
    <mergeCell ref="E31:H31"/>
    <mergeCell ref="E85:H85"/>
    <mergeCell ref="E89:H89"/>
    <mergeCell ref="E87:H87"/>
    <mergeCell ref="E91:H91"/>
    <mergeCell ref="D115:F115"/>
    <mergeCell ref="D116:F116"/>
    <mergeCell ref="D117:F117"/>
    <mergeCell ref="D118:F118"/>
    <mergeCell ref="D119:F119"/>
    <mergeCell ref="E131:H131"/>
    <mergeCell ref="E135:H135"/>
    <mergeCell ref="E133:H133"/>
    <mergeCell ref="E137:H137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5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7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8" t="s">
        <v>102</v>
      </c>
    </row>
    <row r="3" s="1" customFormat="1" ht="6.96" customHeight="1">
      <c r="B3" s="19"/>
      <c r="C3" s="20"/>
      <c r="D3" s="20"/>
      <c r="E3" s="20"/>
      <c r="F3" s="20"/>
      <c r="G3" s="20"/>
      <c r="H3" s="20"/>
      <c r="I3" s="20"/>
      <c r="J3" s="20"/>
      <c r="K3" s="20"/>
      <c r="L3" s="21"/>
      <c r="AT3" s="18" t="s">
        <v>75</v>
      </c>
    </row>
    <row r="4" s="1" customFormat="1" ht="24.96" customHeight="1">
      <c r="B4" s="21"/>
      <c r="D4" s="22" t="s">
        <v>221</v>
      </c>
      <c r="L4" s="21"/>
      <c r="M4" s="133" t="s">
        <v>9</v>
      </c>
      <c r="AT4" s="18" t="s">
        <v>3</v>
      </c>
    </row>
    <row r="5" s="1" customFormat="1" ht="6.96" customHeight="1">
      <c r="B5" s="21"/>
      <c r="L5" s="21"/>
    </row>
    <row r="6" s="1" customFormat="1" ht="12" customHeight="1">
      <c r="B6" s="21"/>
      <c r="D6" s="31" t="s">
        <v>15</v>
      </c>
      <c r="L6" s="21"/>
    </row>
    <row r="7" s="1" customFormat="1" ht="26.25" customHeight="1">
      <c r="B7" s="21"/>
      <c r="E7" s="134" t="str">
        <f>'Rekapitulácia stavby'!K6</f>
        <v>Komplexná rekonštrukcia a realizácia nadstavby budovy študenského domova4,Tr. SNP53,Banská Bystrica</v>
      </c>
      <c r="F7" s="31"/>
      <c r="G7" s="31"/>
      <c r="H7" s="31"/>
      <c r="L7" s="21"/>
    </row>
    <row r="8">
      <c r="B8" s="21"/>
      <c r="D8" s="31" t="s">
        <v>222</v>
      </c>
      <c r="L8" s="21"/>
    </row>
    <row r="9" s="1" customFormat="1" ht="16.5" customHeight="1">
      <c r="B9" s="21"/>
      <c r="E9" s="134" t="s">
        <v>223</v>
      </c>
      <c r="F9" s="1"/>
      <c r="G9" s="1"/>
      <c r="H9" s="1"/>
      <c r="L9" s="21"/>
    </row>
    <row r="10" s="1" customFormat="1" ht="12" customHeight="1">
      <c r="B10" s="21"/>
      <c r="D10" s="31" t="s">
        <v>224</v>
      </c>
      <c r="L10" s="21"/>
    </row>
    <row r="11" s="2" customFormat="1" ht="16.5" customHeight="1">
      <c r="A11" s="37"/>
      <c r="B11" s="38"/>
      <c r="C11" s="37"/>
      <c r="D11" s="37"/>
      <c r="E11" s="135" t="s">
        <v>225</v>
      </c>
      <c r="F11" s="37"/>
      <c r="G11" s="37"/>
      <c r="H11" s="37"/>
      <c r="I11" s="37"/>
      <c r="J11" s="37"/>
      <c r="K11" s="37"/>
      <c r="L11" s="59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</row>
    <row r="12" s="2" customFormat="1" ht="12" customHeight="1">
      <c r="A12" s="37"/>
      <c r="B12" s="38"/>
      <c r="C12" s="37"/>
      <c r="D12" s="31" t="s">
        <v>226</v>
      </c>
      <c r="E12" s="37"/>
      <c r="F12" s="37"/>
      <c r="G12" s="37"/>
      <c r="H12" s="37"/>
      <c r="I12" s="37"/>
      <c r="J12" s="37"/>
      <c r="K12" s="37"/>
      <c r="L12" s="59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</row>
    <row r="13" s="2" customFormat="1" ht="16.5" customHeight="1">
      <c r="A13" s="37"/>
      <c r="B13" s="38"/>
      <c r="C13" s="37"/>
      <c r="D13" s="37"/>
      <c r="E13" s="71" t="s">
        <v>2516</v>
      </c>
      <c r="F13" s="37"/>
      <c r="G13" s="37"/>
      <c r="H13" s="37"/>
      <c r="I13" s="37"/>
      <c r="J13" s="37"/>
      <c r="K13" s="37"/>
      <c r="L13" s="59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</row>
    <row r="14" s="2" customFormat="1">
      <c r="A14" s="37"/>
      <c r="B14" s="38"/>
      <c r="C14" s="37"/>
      <c r="D14" s="37"/>
      <c r="E14" s="37"/>
      <c r="F14" s="37"/>
      <c r="G14" s="37"/>
      <c r="H14" s="37"/>
      <c r="I14" s="37"/>
      <c r="J14" s="37"/>
      <c r="K14" s="37"/>
      <c r="L14" s="59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="2" customFormat="1" ht="12" customHeight="1">
      <c r="A15" s="37"/>
      <c r="B15" s="38"/>
      <c r="C15" s="37"/>
      <c r="D15" s="31" t="s">
        <v>17</v>
      </c>
      <c r="E15" s="37"/>
      <c r="F15" s="26" t="s">
        <v>33</v>
      </c>
      <c r="G15" s="37"/>
      <c r="H15" s="37"/>
      <c r="I15" s="31" t="s">
        <v>18</v>
      </c>
      <c r="J15" s="26" t="s">
        <v>1</v>
      </c>
      <c r="K15" s="37"/>
      <c r="L15" s="59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="2" customFormat="1" ht="12" customHeight="1">
      <c r="A16" s="37"/>
      <c r="B16" s="38"/>
      <c r="C16" s="37"/>
      <c r="D16" s="31" t="s">
        <v>19</v>
      </c>
      <c r="E16" s="37"/>
      <c r="F16" s="26" t="s">
        <v>33</v>
      </c>
      <c r="G16" s="37"/>
      <c r="H16" s="37"/>
      <c r="I16" s="31" t="s">
        <v>21</v>
      </c>
      <c r="J16" s="73" t="str">
        <f>'Rekapitulácia stavby'!AN8</f>
        <v>10. 9. 2024</v>
      </c>
      <c r="K16" s="37"/>
      <c r="L16" s="59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="2" customFormat="1" ht="10.8" customHeight="1">
      <c r="A17" s="37"/>
      <c r="B17" s="38"/>
      <c r="C17" s="37"/>
      <c r="D17" s="37"/>
      <c r="E17" s="37"/>
      <c r="F17" s="37"/>
      <c r="G17" s="37"/>
      <c r="H17" s="37"/>
      <c r="I17" s="37"/>
      <c r="J17" s="37"/>
      <c r="K17" s="37"/>
      <c r="L17" s="59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="2" customFormat="1" ht="12" customHeight="1">
      <c r="A18" s="37"/>
      <c r="B18" s="38"/>
      <c r="C18" s="37"/>
      <c r="D18" s="31" t="s">
        <v>23</v>
      </c>
      <c r="E18" s="37"/>
      <c r="F18" s="37"/>
      <c r="G18" s="37"/>
      <c r="H18" s="37"/>
      <c r="I18" s="31" t="s">
        <v>24</v>
      </c>
      <c r="J18" s="26" t="s">
        <v>1</v>
      </c>
      <c r="K18" s="37"/>
      <c r="L18" s="59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="2" customFormat="1" ht="18" customHeight="1">
      <c r="A19" s="37"/>
      <c r="B19" s="38"/>
      <c r="C19" s="37"/>
      <c r="D19" s="37"/>
      <c r="E19" s="26" t="s">
        <v>33</v>
      </c>
      <c r="F19" s="37"/>
      <c r="G19" s="37"/>
      <c r="H19" s="37"/>
      <c r="I19" s="31" t="s">
        <v>26</v>
      </c>
      <c r="J19" s="26" t="s">
        <v>1</v>
      </c>
      <c r="K19" s="37"/>
      <c r="L19" s="59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="2" customFormat="1" ht="6.96" customHeight="1">
      <c r="A20" s="37"/>
      <c r="B20" s="38"/>
      <c r="C20" s="37"/>
      <c r="D20" s="37"/>
      <c r="E20" s="37"/>
      <c r="F20" s="37"/>
      <c r="G20" s="37"/>
      <c r="H20" s="37"/>
      <c r="I20" s="37"/>
      <c r="J20" s="37"/>
      <c r="K20" s="37"/>
      <c r="L20" s="59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="2" customFormat="1" ht="12" customHeight="1">
      <c r="A21" s="37"/>
      <c r="B21" s="38"/>
      <c r="C21" s="37"/>
      <c r="D21" s="31" t="s">
        <v>27</v>
      </c>
      <c r="E21" s="37"/>
      <c r="F21" s="37"/>
      <c r="G21" s="37"/>
      <c r="H21" s="37"/>
      <c r="I21" s="31" t="s">
        <v>24</v>
      </c>
      <c r="J21" s="32" t="str">
        <f>'Rekapitulácia stavby'!AN13</f>
        <v>Vyplň údaj</v>
      </c>
      <c r="K21" s="37"/>
      <c r="L21" s="59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="2" customFormat="1" ht="18" customHeight="1">
      <c r="A22" s="37"/>
      <c r="B22" s="38"/>
      <c r="C22" s="37"/>
      <c r="D22" s="37"/>
      <c r="E22" s="32" t="str">
        <f>'Rekapitulácia stavby'!E14</f>
        <v>Vyplň údaj</v>
      </c>
      <c r="F22" s="26"/>
      <c r="G22" s="26"/>
      <c r="H22" s="26"/>
      <c r="I22" s="31" t="s">
        <v>26</v>
      </c>
      <c r="J22" s="32" t="str">
        <f>'Rekapitulácia stavby'!AN14</f>
        <v>Vyplň údaj</v>
      </c>
      <c r="K22" s="37"/>
      <c r="L22" s="59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="2" customFormat="1" ht="6.96" customHeight="1">
      <c r="A23" s="37"/>
      <c r="B23" s="38"/>
      <c r="C23" s="37"/>
      <c r="D23" s="37"/>
      <c r="E23" s="37"/>
      <c r="F23" s="37"/>
      <c r="G23" s="37"/>
      <c r="H23" s="37"/>
      <c r="I23" s="37"/>
      <c r="J23" s="37"/>
      <c r="K23" s="37"/>
      <c r="L23" s="59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="2" customFormat="1" ht="12" customHeight="1">
      <c r="A24" s="37"/>
      <c r="B24" s="38"/>
      <c r="C24" s="37"/>
      <c r="D24" s="31" t="s">
        <v>29</v>
      </c>
      <c r="E24" s="37"/>
      <c r="F24" s="37"/>
      <c r="G24" s="37"/>
      <c r="H24" s="37"/>
      <c r="I24" s="31" t="s">
        <v>24</v>
      </c>
      <c r="J24" s="26" t="s">
        <v>1</v>
      </c>
      <c r="K24" s="37"/>
      <c r="L24" s="59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="2" customFormat="1" ht="18" customHeight="1">
      <c r="A25" s="37"/>
      <c r="B25" s="38"/>
      <c r="C25" s="37"/>
      <c r="D25" s="37"/>
      <c r="E25" s="26" t="s">
        <v>2517</v>
      </c>
      <c r="F25" s="37"/>
      <c r="G25" s="37"/>
      <c r="H25" s="37"/>
      <c r="I25" s="31" t="s">
        <v>26</v>
      </c>
      <c r="J25" s="26" t="s">
        <v>1</v>
      </c>
      <c r="K25" s="37"/>
      <c r="L25" s="59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</row>
    <row r="26" s="2" customFormat="1" ht="6.96" customHeight="1">
      <c r="A26" s="37"/>
      <c r="B26" s="38"/>
      <c r="C26" s="37"/>
      <c r="D26" s="37"/>
      <c r="E26" s="37"/>
      <c r="F26" s="37"/>
      <c r="G26" s="37"/>
      <c r="H26" s="37"/>
      <c r="I26" s="37"/>
      <c r="J26" s="37"/>
      <c r="K26" s="37"/>
      <c r="L26" s="59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="2" customFormat="1" ht="12" customHeight="1">
      <c r="A27" s="37"/>
      <c r="B27" s="38"/>
      <c r="C27" s="37"/>
      <c r="D27" s="31" t="s">
        <v>32</v>
      </c>
      <c r="E27" s="37"/>
      <c r="F27" s="37"/>
      <c r="G27" s="37"/>
      <c r="H27" s="37"/>
      <c r="I27" s="31" t="s">
        <v>24</v>
      </c>
      <c r="J27" s="26" t="s">
        <v>1</v>
      </c>
      <c r="K27" s="37"/>
      <c r="L27" s="59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</row>
    <row r="28" s="2" customFormat="1" ht="18" customHeight="1">
      <c r="A28" s="37"/>
      <c r="B28" s="38"/>
      <c r="C28" s="37"/>
      <c r="D28" s="37"/>
      <c r="E28" s="26" t="s">
        <v>2518</v>
      </c>
      <c r="F28" s="37"/>
      <c r="G28" s="37"/>
      <c r="H28" s="37"/>
      <c r="I28" s="31" t="s">
        <v>26</v>
      </c>
      <c r="J28" s="26" t="s">
        <v>1</v>
      </c>
      <c r="K28" s="37"/>
      <c r="L28" s="59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</row>
    <row r="29" s="2" customFormat="1" ht="6.96" customHeight="1">
      <c r="A29" s="37"/>
      <c r="B29" s="38"/>
      <c r="C29" s="37"/>
      <c r="D29" s="37"/>
      <c r="E29" s="37"/>
      <c r="F29" s="37"/>
      <c r="G29" s="37"/>
      <c r="H29" s="37"/>
      <c r="I29" s="37"/>
      <c r="J29" s="37"/>
      <c r="K29" s="37"/>
      <c r="L29" s="59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</row>
    <row r="30" s="2" customFormat="1" ht="12" customHeight="1">
      <c r="A30" s="37"/>
      <c r="B30" s="38"/>
      <c r="C30" s="37"/>
      <c r="D30" s="31" t="s">
        <v>34</v>
      </c>
      <c r="E30" s="37"/>
      <c r="F30" s="37"/>
      <c r="G30" s="37"/>
      <c r="H30" s="37"/>
      <c r="I30" s="37"/>
      <c r="J30" s="37"/>
      <c r="K30" s="37"/>
      <c r="L30" s="59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</row>
    <row r="31" s="8" customFormat="1" ht="16.5" customHeight="1">
      <c r="A31" s="136"/>
      <c r="B31" s="137"/>
      <c r="C31" s="136"/>
      <c r="D31" s="136"/>
      <c r="E31" s="35" t="s">
        <v>1</v>
      </c>
      <c r="F31" s="35"/>
      <c r="G31" s="35"/>
      <c r="H31" s="35"/>
      <c r="I31" s="136"/>
      <c r="J31" s="136"/>
      <c r="K31" s="136"/>
      <c r="L31" s="138"/>
      <c r="S31" s="136"/>
      <c r="T31" s="136"/>
      <c r="U31" s="136"/>
      <c r="V31" s="136"/>
      <c r="W31" s="136"/>
      <c r="X31" s="136"/>
      <c r="Y31" s="136"/>
      <c r="Z31" s="136"/>
      <c r="AA31" s="136"/>
      <c r="AB31" s="136"/>
      <c r="AC31" s="136"/>
      <c r="AD31" s="136"/>
      <c r="AE31" s="136"/>
    </row>
    <row r="32" s="2" customFormat="1" ht="6.96" customHeight="1">
      <c r="A32" s="37"/>
      <c r="B32" s="38"/>
      <c r="C32" s="37"/>
      <c r="D32" s="37"/>
      <c r="E32" s="37"/>
      <c r="F32" s="37"/>
      <c r="G32" s="37"/>
      <c r="H32" s="37"/>
      <c r="I32" s="37"/>
      <c r="J32" s="37"/>
      <c r="K32" s="37"/>
      <c r="L32" s="59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</row>
    <row r="33" s="2" customFormat="1" ht="6.96" customHeight="1">
      <c r="A33" s="37"/>
      <c r="B33" s="38"/>
      <c r="C33" s="37"/>
      <c r="D33" s="94"/>
      <c r="E33" s="94"/>
      <c r="F33" s="94"/>
      <c r="G33" s="94"/>
      <c r="H33" s="94"/>
      <c r="I33" s="94"/>
      <c r="J33" s="94"/>
      <c r="K33" s="94"/>
      <c r="L33" s="59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</row>
    <row r="34" s="2" customFormat="1" ht="14.4" customHeight="1">
      <c r="A34" s="37"/>
      <c r="B34" s="38"/>
      <c r="C34" s="37"/>
      <c r="D34" s="26" t="s">
        <v>228</v>
      </c>
      <c r="E34" s="37"/>
      <c r="F34" s="37"/>
      <c r="G34" s="37"/>
      <c r="H34" s="37"/>
      <c r="I34" s="37"/>
      <c r="J34" s="139">
        <f>J100</f>
        <v>0</v>
      </c>
      <c r="K34" s="37"/>
      <c r="L34" s="59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</row>
    <row r="35" s="2" customFormat="1" ht="14.4" customHeight="1">
      <c r="A35" s="37"/>
      <c r="B35" s="38"/>
      <c r="C35" s="37"/>
      <c r="D35" s="140" t="s">
        <v>229</v>
      </c>
      <c r="E35" s="37"/>
      <c r="F35" s="37"/>
      <c r="G35" s="37"/>
      <c r="H35" s="37"/>
      <c r="I35" s="37"/>
      <c r="J35" s="139">
        <f>J107</f>
        <v>0</v>
      </c>
      <c r="K35" s="37"/>
      <c r="L35" s="59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</row>
    <row r="36" s="2" customFormat="1" ht="25.44" customHeight="1">
      <c r="A36" s="37"/>
      <c r="B36" s="38"/>
      <c r="C36" s="37"/>
      <c r="D36" s="141" t="s">
        <v>35</v>
      </c>
      <c r="E36" s="37"/>
      <c r="F36" s="37"/>
      <c r="G36" s="37"/>
      <c r="H36" s="37"/>
      <c r="I36" s="37"/>
      <c r="J36" s="100">
        <f>ROUND(J34 + J35, 2)</f>
        <v>0</v>
      </c>
      <c r="K36" s="37"/>
      <c r="L36" s="59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</row>
    <row r="37" s="2" customFormat="1" ht="6.96" customHeight="1">
      <c r="A37" s="37"/>
      <c r="B37" s="38"/>
      <c r="C37" s="37"/>
      <c r="D37" s="94"/>
      <c r="E37" s="94"/>
      <c r="F37" s="94"/>
      <c r="G37" s="94"/>
      <c r="H37" s="94"/>
      <c r="I37" s="94"/>
      <c r="J37" s="94"/>
      <c r="K37" s="94"/>
      <c r="L37" s="59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</row>
    <row r="38" s="2" customFormat="1" ht="14.4" customHeight="1">
      <c r="A38" s="37"/>
      <c r="B38" s="38"/>
      <c r="C38" s="37"/>
      <c r="D38" s="37"/>
      <c r="E38" s="37"/>
      <c r="F38" s="42" t="s">
        <v>37</v>
      </c>
      <c r="G38" s="37"/>
      <c r="H38" s="37"/>
      <c r="I38" s="42" t="s">
        <v>36</v>
      </c>
      <c r="J38" s="42" t="s">
        <v>38</v>
      </c>
      <c r="K38" s="37"/>
      <c r="L38" s="59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</row>
    <row r="39" s="2" customFormat="1" ht="14.4" customHeight="1">
      <c r="A39" s="37"/>
      <c r="B39" s="38"/>
      <c r="C39" s="37"/>
      <c r="D39" s="135" t="s">
        <v>39</v>
      </c>
      <c r="E39" s="44" t="s">
        <v>40</v>
      </c>
      <c r="F39" s="142">
        <f>ROUND((SUM(BE107:BE114) + SUM(BE138:BE176)),  2)</f>
        <v>0</v>
      </c>
      <c r="G39" s="143"/>
      <c r="H39" s="143"/>
      <c r="I39" s="144">
        <v>0.20000000000000001</v>
      </c>
      <c r="J39" s="142">
        <f>ROUND(((SUM(BE107:BE114) + SUM(BE138:BE176))*I39),  2)</f>
        <v>0</v>
      </c>
      <c r="K39" s="37"/>
      <c r="L39" s="59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</row>
    <row r="40" s="2" customFormat="1" ht="14.4" customHeight="1">
      <c r="A40" s="37"/>
      <c r="B40" s="38"/>
      <c r="C40" s="37"/>
      <c r="D40" s="37"/>
      <c r="E40" s="44" t="s">
        <v>41</v>
      </c>
      <c r="F40" s="142">
        <f>ROUND((SUM(BF107:BF114) + SUM(BF138:BF176)),  2)</f>
        <v>0</v>
      </c>
      <c r="G40" s="143"/>
      <c r="H40" s="143"/>
      <c r="I40" s="144">
        <v>0.20000000000000001</v>
      </c>
      <c r="J40" s="142">
        <f>ROUND(((SUM(BF107:BF114) + SUM(BF138:BF176))*I40),  2)</f>
        <v>0</v>
      </c>
      <c r="K40" s="37"/>
      <c r="L40" s="59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</row>
    <row r="41" hidden="1" s="2" customFormat="1" ht="14.4" customHeight="1">
      <c r="A41" s="37"/>
      <c r="B41" s="38"/>
      <c r="C41" s="37"/>
      <c r="D41" s="37"/>
      <c r="E41" s="31" t="s">
        <v>42</v>
      </c>
      <c r="F41" s="145">
        <f>ROUND((SUM(BG107:BG114) + SUM(BG138:BG176)),  2)</f>
        <v>0</v>
      </c>
      <c r="G41" s="37"/>
      <c r="H41" s="37"/>
      <c r="I41" s="146">
        <v>0.20000000000000001</v>
      </c>
      <c r="J41" s="145">
        <f>0</f>
        <v>0</v>
      </c>
      <c r="K41" s="37"/>
      <c r="L41" s="59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</row>
    <row r="42" hidden="1" s="2" customFormat="1" ht="14.4" customHeight="1">
      <c r="A42" s="37"/>
      <c r="B42" s="38"/>
      <c r="C42" s="37"/>
      <c r="D42" s="37"/>
      <c r="E42" s="31" t="s">
        <v>43</v>
      </c>
      <c r="F42" s="145">
        <f>ROUND((SUM(BH107:BH114) + SUM(BH138:BH176)),  2)</f>
        <v>0</v>
      </c>
      <c r="G42" s="37"/>
      <c r="H42" s="37"/>
      <c r="I42" s="146">
        <v>0.20000000000000001</v>
      </c>
      <c r="J42" s="145">
        <f>0</f>
        <v>0</v>
      </c>
      <c r="K42" s="37"/>
      <c r="L42" s="59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</row>
    <row r="43" hidden="1" s="2" customFormat="1" ht="14.4" customHeight="1">
      <c r="A43" s="37"/>
      <c r="B43" s="38"/>
      <c r="C43" s="37"/>
      <c r="D43" s="37"/>
      <c r="E43" s="44" t="s">
        <v>44</v>
      </c>
      <c r="F43" s="142">
        <f>ROUND((SUM(BI107:BI114) + SUM(BI138:BI176)),  2)</f>
        <v>0</v>
      </c>
      <c r="G43" s="143"/>
      <c r="H43" s="143"/>
      <c r="I43" s="144">
        <v>0</v>
      </c>
      <c r="J43" s="142">
        <f>0</f>
        <v>0</v>
      </c>
      <c r="K43" s="37"/>
      <c r="L43" s="59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</row>
    <row r="44" s="2" customFormat="1" ht="6.96" customHeight="1">
      <c r="A44" s="37"/>
      <c r="B44" s="38"/>
      <c r="C44" s="37"/>
      <c r="D44" s="37"/>
      <c r="E44" s="37"/>
      <c r="F44" s="37"/>
      <c r="G44" s="37"/>
      <c r="H44" s="37"/>
      <c r="I44" s="37"/>
      <c r="J44" s="37"/>
      <c r="K44" s="37"/>
      <c r="L44" s="59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</row>
    <row r="45" s="2" customFormat="1" ht="25.44" customHeight="1">
      <c r="A45" s="37"/>
      <c r="B45" s="38"/>
      <c r="C45" s="147"/>
      <c r="D45" s="148" t="s">
        <v>45</v>
      </c>
      <c r="E45" s="85"/>
      <c r="F45" s="85"/>
      <c r="G45" s="149" t="s">
        <v>46</v>
      </c>
      <c r="H45" s="150" t="s">
        <v>47</v>
      </c>
      <c r="I45" s="85"/>
      <c r="J45" s="151">
        <f>SUM(J36:J43)</f>
        <v>0</v>
      </c>
      <c r="K45" s="152"/>
      <c r="L45" s="59"/>
      <c r="S45" s="37"/>
      <c r="T45" s="37"/>
      <c r="U45" s="37"/>
      <c r="V45" s="37"/>
      <c r="W45" s="37"/>
      <c r="X45" s="37"/>
      <c r="Y45" s="37"/>
      <c r="Z45" s="37"/>
      <c r="AA45" s="37"/>
      <c r="AB45" s="37"/>
      <c r="AC45" s="37"/>
      <c r="AD45" s="37"/>
      <c r="AE45" s="37"/>
    </row>
    <row r="46" s="2" customFormat="1" ht="14.4" customHeight="1">
      <c r="A46" s="37"/>
      <c r="B46" s="38"/>
      <c r="C46" s="37"/>
      <c r="D46" s="37"/>
      <c r="E46" s="37"/>
      <c r="F46" s="37"/>
      <c r="G46" s="37"/>
      <c r="H46" s="37"/>
      <c r="I46" s="37"/>
      <c r="J46" s="37"/>
      <c r="K46" s="37"/>
      <c r="L46" s="59"/>
      <c r="S46" s="37"/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37"/>
    </row>
    <row r="47" s="1" customFormat="1" ht="14.4" customHeight="1">
      <c r="B47" s="21"/>
      <c r="L47" s="21"/>
    </row>
    <row r="48" s="1" customFormat="1" ht="14.4" customHeight="1">
      <c r="B48" s="21"/>
      <c r="L48" s="21"/>
    </row>
    <row r="49" s="1" customFormat="1" ht="14.4" customHeight="1">
      <c r="B49" s="21"/>
      <c r="L49" s="21"/>
    </row>
    <row r="50" s="2" customFormat="1" ht="14.4" customHeight="1">
      <c r="B50" s="59"/>
      <c r="D50" s="60" t="s">
        <v>48</v>
      </c>
      <c r="E50" s="61"/>
      <c r="F50" s="61"/>
      <c r="G50" s="60" t="s">
        <v>49</v>
      </c>
      <c r="H50" s="61"/>
      <c r="I50" s="61"/>
      <c r="J50" s="61"/>
      <c r="K50" s="61"/>
      <c r="L50" s="59"/>
    </row>
    <row r="51">
      <c r="B51" s="21"/>
      <c r="L51" s="21"/>
    </row>
    <row r="52">
      <c r="B52" s="21"/>
      <c r="L52" s="21"/>
    </row>
    <row r="53">
      <c r="B53" s="21"/>
      <c r="L53" s="21"/>
    </row>
    <row r="54">
      <c r="B54" s="21"/>
      <c r="L54" s="21"/>
    </row>
    <row r="55">
      <c r="B55" s="21"/>
      <c r="L55" s="21"/>
    </row>
    <row r="56">
      <c r="B56" s="21"/>
      <c r="L56" s="21"/>
    </row>
    <row r="57">
      <c r="B57" s="21"/>
      <c r="L57" s="21"/>
    </row>
    <row r="58">
      <c r="B58" s="21"/>
      <c r="L58" s="21"/>
    </row>
    <row r="59">
      <c r="B59" s="21"/>
      <c r="L59" s="21"/>
    </row>
    <row r="60">
      <c r="B60" s="21"/>
      <c r="L60" s="21"/>
    </row>
    <row r="61" s="2" customFormat="1">
      <c r="A61" s="37"/>
      <c r="B61" s="38"/>
      <c r="C61" s="37"/>
      <c r="D61" s="62" t="s">
        <v>50</v>
      </c>
      <c r="E61" s="40"/>
      <c r="F61" s="153" t="s">
        <v>51</v>
      </c>
      <c r="G61" s="62" t="s">
        <v>50</v>
      </c>
      <c r="H61" s="40"/>
      <c r="I61" s="40"/>
      <c r="J61" s="154" t="s">
        <v>51</v>
      </c>
      <c r="K61" s="40"/>
      <c r="L61" s="59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</row>
    <row r="62">
      <c r="B62" s="21"/>
      <c r="L62" s="21"/>
    </row>
    <row r="63">
      <c r="B63" s="21"/>
      <c r="L63" s="21"/>
    </row>
    <row r="64">
      <c r="B64" s="21"/>
      <c r="L64" s="21"/>
    </row>
    <row r="65" s="2" customFormat="1">
      <c r="A65" s="37"/>
      <c r="B65" s="38"/>
      <c r="C65" s="37"/>
      <c r="D65" s="60" t="s">
        <v>52</v>
      </c>
      <c r="E65" s="63"/>
      <c r="F65" s="63"/>
      <c r="G65" s="60" t="s">
        <v>53</v>
      </c>
      <c r="H65" s="63"/>
      <c r="I65" s="63"/>
      <c r="J65" s="63"/>
      <c r="K65" s="63"/>
      <c r="L65" s="59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</row>
    <row r="66">
      <c r="B66" s="21"/>
      <c r="L66" s="21"/>
    </row>
    <row r="67">
      <c r="B67" s="21"/>
      <c r="L67" s="21"/>
    </row>
    <row r="68">
      <c r="B68" s="21"/>
      <c r="L68" s="21"/>
    </row>
    <row r="69">
      <c r="B69" s="21"/>
      <c r="L69" s="21"/>
    </row>
    <row r="70">
      <c r="B70" s="21"/>
      <c r="L70" s="21"/>
    </row>
    <row r="71">
      <c r="B71" s="21"/>
      <c r="L71" s="21"/>
    </row>
    <row r="72">
      <c r="B72" s="21"/>
      <c r="L72" s="21"/>
    </row>
    <row r="73">
      <c r="B73" s="21"/>
      <c r="L73" s="21"/>
    </row>
    <row r="74">
      <c r="B74" s="21"/>
      <c r="L74" s="21"/>
    </row>
    <row r="75">
      <c r="B75" s="21"/>
      <c r="L75" s="21"/>
    </row>
    <row r="76" s="2" customFormat="1">
      <c r="A76" s="37"/>
      <c r="B76" s="38"/>
      <c r="C76" s="37"/>
      <c r="D76" s="62" t="s">
        <v>50</v>
      </c>
      <c r="E76" s="40"/>
      <c r="F76" s="153" t="s">
        <v>51</v>
      </c>
      <c r="G76" s="62" t="s">
        <v>50</v>
      </c>
      <c r="H76" s="40"/>
      <c r="I76" s="40"/>
      <c r="J76" s="154" t="s">
        <v>51</v>
      </c>
      <c r="K76" s="40"/>
      <c r="L76" s="59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</row>
    <row r="77" s="2" customFormat="1" ht="14.4" customHeight="1">
      <c r="A77" s="37"/>
      <c r="B77" s="64"/>
      <c r="C77" s="65"/>
      <c r="D77" s="65"/>
      <c r="E77" s="65"/>
      <c r="F77" s="65"/>
      <c r="G77" s="65"/>
      <c r="H77" s="65"/>
      <c r="I77" s="65"/>
      <c r="J77" s="65"/>
      <c r="K77" s="65"/>
      <c r="L77" s="59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</row>
    <row r="81" s="2" customFormat="1" ht="6.96" customHeight="1">
      <c r="A81" s="37"/>
      <c r="B81" s="66"/>
      <c r="C81" s="67"/>
      <c r="D81" s="67"/>
      <c r="E81" s="67"/>
      <c r="F81" s="67"/>
      <c r="G81" s="67"/>
      <c r="H81" s="67"/>
      <c r="I81" s="67"/>
      <c r="J81" s="67"/>
      <c r="K81" s="67"/>
      <c r="L81" s="59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</row>
    <row r="82" s="2" customFormat="1" ht="24.96" customHeight="1">
      <c r="A82" s="37"/>
      <c r="B82" s="38"/>
      <c r="C82" s="22" t="s">
        <v>230</v>
      </c>
      <c r="D82" s="37"/>
      <c r="E82" s="37"/>
      <c r="F82" s="37"/>
      <c r="G82" s="37"/>
      <c r="H82" s="37"/>
      <c r="I82" s="37"/>
      <c r="J82" s="37"/>
      <c r="K82" s="37"/>
      <c r="L82" s="59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</row>
    <row r="83" s="2" customFormat="1" ht="6.96" customHeight="1">
      <c r="A83" s="37"/>
      <c r="B83" s="38"/>
      <c r="C83" s="37"/>
      <c r="D83" s="37"/>
      <c r="E83" s="37"/>
      <c r="F83" s="37"/>
      <c r="G83" s="37"/>
      <c r="H83" s="37"/>
      <c r="I83" s="37"/>
      <c r="J83" s="37"/>
      <c r="K83" s="37"/>
      <c r="L83" s="59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</row>
    <row r="84" s="2" customFormat="1" ht="12" customHeight="1">
      <c r="A84" s="37"/>
      <c r="B84" s="38"/>
      <c r="C84" s="31" t="s">
        <v>15</v>
      </c>
      <c r="D84" s="37"/>
      <c r="E84" s="37"/>
      <c r="F84" s="37"/>
      <c r="G84" s="37"/>
      <c r="H84" s="37"/>
      <c r="I84" s="37"/>
      <c r="J84" s="37"/>
      <c r="K84" s="37"/>
      <c r="L84" s="59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</row>
    <row r="85" s="2" customFormat="1" ht="26.25" customHeight="1">
      <c r="A85" s="37"/>
      <c r="B85" s="38"/>
      <c r="C85" s="37"/>
      <c r="D85" s="37"/>
      <c r="E85" s="134" t="str">
        <f>E7</f>
        <v>Komplexná rekonštrukcia a realizácia nadstavby budovy študenského domova4,Tr. SNP53,Banská Bystrica</v>
      </c>
      <c r="F85" s="31"/>
      <c r="G85" s="31"/>
      <c r="H85" s="31"/>
      <c r="I85" s="37"/>
      <c r="J85" s="37"/>
      <c r="K85" s="37"/>
      <c r="L85" s="59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</row>
    <row r="86" s="1" customFormat="1" ht="12" customHeight="1">
      <c r="B86" s="21"/>
      <c r="C86" s="31" t="s">
        <v>222</v>
      </c>
      <c r="L86" s="21"/>
    </row>
    <row r="87" s="1" customFormat="1" ht="16.5" customHeight="1">
      <c r="B87" s="21"/>
      <c r="E87" s="134" t="s">
        <v>223</v>
      </c>
      <c r="F87" s="1"/>
      <c r="G87" s="1"/>
      <c r="H87" s="1"/>
      <c r="L87" s="21"/>
    </row>
    <row r="88" s="1" customFormat="1" ht="12" customHeight="1">
      <c r="B88" s="21"/>
      <c r="C88" s="31" t="s">
        <v>224</v>
      </c>
      <c r="L88" s="21"/>
    </row>
    <row r="89" s="2" customFormat="1" ht="16.5" customHeight="1">
      <c r="A89" s="37"/>
      <c r="B89" s="38"/>
      <c r="C89" s="37"/>
      <c r="D89" s="37"/>
      <c r="E89" s="135" t="s">
        <v>225</v>
      </c>
      <c r="F89" s="37"/>
      <c r="G89" s="37"/>
      <c r="H89" s="37"/>
      <c r="I89" s="37"/>
      <c r="J89" s="37"/>
      <c r="K89" s="37"/>
      <c r="L89" s="59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</row>
    <row r="90" s="2" customFormat="1" ht="12" customHeight="1">
      <c r="A90" s="37"/>
      <c r="B90" s="38"/>
      <c r="C90" s="31" t="s">
        <v>226</v>
      </c>
      <c r="D90" s="37"/>
      <c r="E90" s="37"/>
      <c r="F90" s="37"/>
      <c r="G90" s="37"/>
      <c r="H90" s="37"/>
      <c r="I90" s="37"/>
      <c r="J90" s="37"/>
      <c r="K90" s="37"/>
      <c r="L90" s="59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</row>
    <row r="91" s="2" customFormat="1" ht="16.5" customHeight="1">
      <c r="A91" s="37"/>
      <c r="B91" s="38"/>
      <c r="C91" s="37"/>
      <c r="D91" s="37"/>
      <c r="E91" s="71" t="str">
        <f>E13</f>
        <v xml:space="preserve">bl -  Bleskozvod a uzemnenie</v>
      </c>
      <c r="F91" s="37"/>
      <c r="G91" s="37"/>
      <c r="H91" s="37"/>
      <c r="I91" s="37"/>
      <c r="J91" s="37"/>
      <c r="K91" s="37"/>
      <c r="L91" s="59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</row>
    <row r="92" s="2" customFormat="1" ht="6.96" customHeight="1">
      <c r="A92" s="37"/>
      <c r="B92" s="38"/>
      <c r="C92" s="37"/>
      <c r="D92" s="37"/>
      <c r="E92" s="37"/>
      <c r="F92" s="37"/>
      <c r="G92" s="37"/>
      <c r="H92" s="37"/>
      <c r="I92" s="37"/>
      <c r="J92" s="37"/>
      <c r="K92" s="37"/>
      <c r="L92" s="59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</row>
    <row r="93" s="2" customFormat="1" ht="12" customHeight="1">
      <c r="A93" s="37"/>
      <c r="B93" s="38"/>
      <c r="C93" s="31" t="s">
        <v>19</v>
      </c>
      <c r="D93" s="37"/>
      <c r="E93" s="37"/>
      <c r="F93" s="26" t="str">
        <f>F16</f>
        <v xml:space="preserve"> </v>
      </c>
      <c r="G93" s="37"/>
      <c r="H93" s="37"/>
      <c r="I93" s="31" t="s">
        <v>21</v>
      </c>
      <c r="J93" s="73" t="str">
        <f>IF(J16="","",J16)</f>
        <v>10. 9. 2024</v>
      </c>
      <c r="K93" s="37"/>
      <c r="L93" s="59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</row>
    <row r="94" s="2" customFormat="1" ht="6.96" customHeight="1">
      <c r="A94" s="37"/>
      <c r="B94" s="38"/>
      <c r="C94" s="37"/>
      <c r="D94" s="37"/>
      <c r="E94" s="37"/>
      <c r="F94" s="37"/>
      <c r="G94" s="37"/>
      <c r="H94" s="37"/>
      <c r="I94" s="37"/>
      <c r="J94" s="37"/>
      <c r="K94" s="37"/>
      <c r="L94" s="59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</row>
    <row r="95" s="2" customFormat="1" ht="15.15" customHeight="1">
      <c r="A95" s="37"/>
      <c r="B95" s="38"/>
      <c r="C95" s="31" t="s">
        <v>23</v>
      </c>
      <c r="D95" s="37"/>
      <c r="E95" s="37"/>
      <c r="F95" s="26" t="str">
        <f>E19</f>
        <v xml:space="preserve"> </v>
      </c>
      <c r="G95" s="37"/>
      <c r="H95" s="37"/>
      <c r="I95" s="31" t="s">
        <v>29</v>
      </c>
      <c r="J95" s="35" t="str">
        <f>E25</f>
        <v xml:space="preserve"> NH PARTNER s.r.o. </v>
      </c>
      <c r="K95" s="37"/>
      <c r="L95" s="59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</row>
    <row r="96" s="2" customFormat="1" ht="25.65" customHeight="1">
      <c r="A96" s="37"/>
      <c r="B96" s="38"/>
      <c r="C96" s="31" t="s">
        <v>27</v>
      </c>
      <c r="D96" s="37"/>
      <c r="E96" s="37"/>
      <c r="F96" s="26" t="str">
        <f>IF(E22="","",E22)</f>
        <v>Vyplň údaj</v>
      </c>
      <c r="G96" s="37"/>
      <c r="H96" s="37"/>
      <c r="I96" s="31" t="s">
        <v>32</v>
      </c>
      <c r="J96" s="35" t="str">
        <f>E28</f>
        <v xml:space="preserve">                                         </v>
      </c>
      <c r="K96" s="37"/>
      <c r="L96" s="59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</row>
    <row r="97" s="2" customFormat="1" ht="10.32" customHeight="1">
      <c r="A97" s="37"/>
      <c r="B97" s="38"/>
      <c r="C97" s="37"/>
      <c r="D97" s="37"/>
      <c r="E97" s="37"/>
      <c r="F97" s="37"/>
      <c r="G97" s="37"/>
      <c r="H97" s="37"/>
      <c r="I97" s="37"/>
      <c r="J97" s="37"/>
      <c r="K97" s="37"/>
      <c r="L97" s="59"/>
      <c r="S97" s="37"/>
      <c r="T97" s="37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</row>
    <row r="98" s="2" customFormat="1" ht="29.28" customHeight="1">
      <c r="A98" s="37"/>
      <c r="B98" s="38"/>
      <c r="C98" s="155" t="s">
        <v>231</v>
      </c>
      <c r="D98" s="147"/>
      <c r="E98" s="147"/>
      <c r="F98" s="147"/>
      <c r="G98" s="147"/>
      <c r="H98" s="147"/>
      <c r="I98" s="147"/>
      <c r="J98" s="156" t="s">
        <v>232</v>
      </c>
      <c r="K98" s="147"/>
      <c r="L98" s="59"/>
      <c r="S98" s="37"/>
      <c r="T98" s="37"/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</row>
    <row r="99" s="2" customFormat="1" ht="10.32" customHeight="1">
      <c r="A99" s="37"/>
      <c r="B99" s="38"/>
      <c r="C99" s="37"/>
      <c r="D99" s="37"/>
      <c r="E99" s="37"/>
      <c r="F99" s="37"/>
      <c r="G99" s="37"/>
      <c r="H99" s="37"/>
      <c r="I99" s="37"/>
      <c r="J99" s="37"/>
      <c r="K99" s="37"/>
      <c r="L99" s="59"/>
      <c r="S99" s="37"/>
      <c r="T99" s="37"/>
      <c r="U99" s="37"/>
      <c r="V99" s="37"/>
      <c r="W99" s="37"/>
      <c r="X99" s="37"/>
      <c r="Y99" s="37"/>
      <c r="Z99" s="37"/>
      <c r="AA99" s="37"/>
      <c r="AB99" s="37"/>
      <c r="AC99" s="37"/>
      <c r="AD99" s="37"/>
      <c r="AE99" s="37"/>
    </row>
    <row r="100" s="2" customFormat="1" ht="22.8" customHeight="1">
      <c r="A100" s="37"/>
      <c r="B100" s="38"/>
      <c r="C100" s="157" t="s">
        <v>233</v>
      </c>
      <c r="D100" s="37"/>
      <c r="E100" s="37"/>
      <c r="F100" s="37"/>
      <c r="G100" s="37"/>
      <c r="H100" s="37"/>
      <c r="I100" s="37"/>
      <c r="J100" s="100">
        <f>J138</f>
        <v>0</v>
      </c>
      <c r="K100" s="37"/>
      <c r="L100" s="59"/>
      <c r="S100" s="37"/>
      <c r="T100" s="37"/>
      <c r="U100" s="37"/>
      <c r="V100" s="37"/>
      <c r="W100" s="37"/>
      <c r="X100" s="37"/>
      <c r="Y100" s="37"/>
      <c r="Z100" s="37"/>
      <c r="AA100" s="37"/>
      <c r="AB100" s="37"/>
      <c r="AC100" s="37"/>
      <c r="AD100" s="37"/>
      <c r="AE100" s="37"/>
      <c r="AU100" s="18" t="s">
        <v>234</v>
      </c>
    </row>
    <row r="101" s="9" customFormat="1" ht="24.96" customHeight="1">
      <c r="A101" s="9"/>
      <c r="B101" s="158"/>
      <c r="C101" s="9"/>
      <c r="D101" s="159" t="s">
        <v>2519</v>
      </c>
      <c r="E101" s="160"/>
      <c r="F101" s="160"/>
      <c r="G101" s="160"/>
      <c r="H101" s="160"/>
      <c r="I101" s="160"/>
      <c r="J101" s="161">
        <f>J139</f>
        <v>0</v>
      </c>
      <c r="K101" s="9"/>
      <c r="L101" s="158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</row>
    <row r="102" s="9" customFormat="1" ht="24.96" customHeight="1">
      <c r="A102" s="9"/>
      <c r="B102" s="158"/>
      <c r="C102" s="9"/>
      <c r="D102" s="159" t="s">
        <v>2107</v>
      </c>
      <c r="E102" s="160"/>
      <c r="F102" s="160"/>
      <c r="G102" s="160"/>
      <c r="H102" s="160"/>
      <c r="I102" s="160"/>
      <c r="J102" s="161">
        <f>J140</f>
        <v>0</v>
      </c>
      <c r="K102" s="9"/>
      <c r="L102" s="158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</row>
    <row r="103" s="9" customFormat="1" ht="24.96" customHeight="1">
      <c r="A103" s="9"/>
      <c r="B103" s="158"/>
      <c r="C103" s="9"/>
      <c r="D103" s="159" t="s">
        <v>2520</v>
      </c>
      <c r="E103" s="160"/>
      <c r="F103" s="160"/>
      <c r="G103" s="160"/>
      <c r="H103" s="160"/>
      <c r="I103" s="160"/>
      <c r="J103" s="161">
        <f>J143</f>
        <v>0</v>
      </c>
      <c r="K103" s="9"/>
      <c r="L103" s="158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</row>
    <row r="104" s="9" customFormat="1" ht="24.96" customHeight="1">
      <c r="A104" s="9"/>
      <c r="B104" s="158"/>
      <c r="C104" s="9"/>
      <c r="D104" s="159" t="s">
        <v>2521</v>
      </c>
      <c r="E104" s="160"/>
      <c r="F104" s="160"/>
      <c r="G104" s="160"/>
      <c r="H104" s="160"/>
      <c r="I104" s="160"/>
      <c r="J104" s="161">
        <f>J174</f>
        <v>0</v>
      </c>
      <c r="K104" s="9"/>
      <c r="L104" s="158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</row>
    <row r="105" s="2" customFormat="1" ht="21.84" customHeight="1">
      <c r="A105" s="37"/>
      <c r="B105" s="38"/>
      <c r="C105" s="37"/>
      <c r="D105" s="37"/>
      <c r="E105" s="37"/>
      <c r="F105" s="37"/>
      <c r="G105" s="37"/>
      <c r="H105" s="37"/>
      <c r="I105" s="37"/>
      <c r="J105" s="37"/>
      <c r="K105" s="37"/>
      <c r="L105" s="59"/>
      <c r="S105" s="37"/>
      <c r="T105" s="37"/>
      <c r="U105" s="37"/>
      <c r="V105" s="37"/>
      <c r="W105" s="37"/>
      <c r="X105" s="37"/>
      <c r="Y105" s="37"/>
      <c r="Z105" s="37"/>
      <c r="AA105" s="37"/>
      <c r="AB105" s="37"/>
      <c r="AC105" s="37"/>
      <c r="AD105" s="37"/>
      <c r="AE105" s="37"/>
    </row>
    <row r="106" s="2" customFormat="1" ht="6.96" customHeight="1">
      <c r="A106" s="37"/>
      <c r="B106" s="38"/>
      <c r="C106" s="37"/>
      <c r="D106" s="37"/>
      <c r="E106" s="37"/>
      <c r="F106" s="37"/>
      <c r="G106" s="37"/>
      <c r="H106" s="37"/>
      <c r="I106" s="37"/>
      <c r="J106" s="37"/>
      <c r="K106" s="37"/>
      <c r="L106" s="59"/>
      <c r="S106" s="37"/>
      <c r="T106" s="37"/>
      <c r="U106" s="37"/>
      <c r="V106" s="37"/>
      <c r="W106" s="37"/>
      <c r="X106" s="37"/>
      <c r="Y106" s="37"/>
      <c r="Z106" s="37"/>
      <c r="AA106" s="37"/>
      <c r="AB106" s="37"/>
      <c r="AC106" s="37"/>
      <c r="AD106" s="37"/>
      <c r="AE106" s="37"/>
    </row>
    <row r="107" s="2" customFormat="1" ht="29.28" customHeight="1">
      <c r="A107" s="37"/>
      <c r="B107" s="38"/>
      <c r="C107" s="157" t="s">
        <v>259</v>
      </c>
      <c r="D107" s="37"/>
      <c r="E107" s="37"/>
      <c r="F107" s="37"/>
      <c r="G107" s="37"/>
      <c r="H107" s="37"/>
      <c r="I107" s="37"/>
      <c r="J107" s="166">
        <f>ROUND(J108 + J109 + J110 + J111 + J112 + J113,2)</f>
        <v>0</v>
      </c>
      <c r="K107" s="37"/>
      <c r="L107" s="59"/>
      <c r="N107" s="167" t="s">
        <v>39</v>
      </c>
      <c r="S107" s="37"/>
      <c r="T107" s="37"/>
      <c r="U107" s="37"/>
      <c r="V107" s="37"/>
      <c r="W107" s="37"/>
      <c r="X107" s="37"/>
      <c r="Y107" s="37"/>
      <c r="Z107" s="37"/>
      <c r="AA107" s="37"/>
      <c r="AB107" s="37"/>
      <c r="AC107" s="37"/>
      <c r="AD107" s="37"/>
      <c r="AE107" s="37"/>
    </row>
    <row r="108" s="2" customFormat="1" ht="18" customHeight="1">
      <c r="A108" s="37"/>
      <c r="B108" s="168"/>
      <c r="C108" s="169"/>
      <c r="D108" s="170" t="s">
        <v>260</v>
      </c>
      <c r="E108" s="171"/>
      <c r="F108" s="171"/>
      <c r="G108" s="169"/>
      <c r="H108" s="169"/>
      <c r="I108" s="169"/>
      <c r="J108" s="172">
        <v>0</v>
      </c>
      <c r="K108" s="169"/>
      <c r="L108" s="173"/>
      <c r="M108" s="174"/>
      <c r="N108" s="175" t="s">
        <v>41</v>
      </c>
      <c r="O108" s="174"/>
      <c r="P108" s="174"/>
      <c r="Q108" s="174"/>
      <c r="R108" s="174"/>
      <c r="S108" s="169"/>
      <c r="T108" s="169"/>
      <c r="U108" s="169"/>
      <c r="V108" s="169"/>
      <c r="W108" s="169"/>
      <c r="X108" s="169"/>
      <c r="Y108" s="169"/>
      <c r="Z108" s="169"/>
      <c r="AA108" s="169"/>
      <c r="AB108" s="169"/>
      <c r="AC108" s="169"/>
      <c r="AD108" s="169"/>
      <c r="AE108" s="169"/>
      <c r="AF108" s="174"/>
      <c r="AG108" s="174"/>
      <c r="AH108" s="174"/>
      <c r="AI108" s="174"/>
      <c r="AJ108" s="174"/>
      <c r="AK108" s="174"/>
      <c r="AL108" s="174"/>
      <c r="AM108" s="174"/>
      <c r="AN108" s="174"/>
      <c r="AO108" s="174"/>
      <c r="AP108" s="174"/>
      <c r="AQ108" s="174"/>
      <c r="AR108" s="174"/>
      <c r="AS108" s="174"/>
      <c r="AT108" s="174"/>
      <c r="AU108" s="174"/>
      <c r="AV108" s="174"/>
      <c r="AW108" s="174"/>
      <c r="AX108" s="174"/>
      <c r="AY108" s="176" t="s">
        <v>261</v>
      </c>
      <c r="AZ108" s="174"/>
      <c r="BA108" s="174"/>
      <c r="BB108" s="174"/>
      <c r="BC108" s="174"/>
      <c r="BD108" s="174"/>
      <c r="BE108" s="177">
        <f>IF(N108="základná",J108,0)</f>
        <v>0</v>
      </c>
      <c r="BF108" s="177">
        <f>IF(N108="znížená",J108,0)</f>
        <v>0</v>
      </c>
      <c r="BG108" s="177">
        <f>IF(N108="zákl. prenesená",J108,0)</f>
        <v>0</v>
      </c>
      <c r="BH108" s="177">
        <f>IF(N108="zníž. prenesená",J108,0)</f>
        <v>0</v>
      </c>
      <c r="BI108" s="177">
        <f>IF(N108="nulová",J108,0)</f>
        <v>0</v>
      </c>
      <c r="BJ108" s="176" t="s">
        <v>87</v>
      </c>
      <c r="BK108" s="174"/>
      <c r="BL108" s="174"/>
      <c r="BM108" s="174"/>
    </row>
    <row r="109" s="2" customFormat="1" ht="18" customHeight="1">
      <c r="A109" s="37"/>
      <c r="B109" s="168"/>
      <c r="C109" s="169"/>
      <c r="D109" s="170" t="s">
        <v>262</v>
      </c>
      <c r="E109" s="171"/>
      <c r="F109" s="171"/>
      <c r="G109" s="169"/>
      <c r="H109" s="169"/>
      <c r="I109" s="169"/>
      <c r="J109" s="172">
        <v>0</v>
      </c>
      <c r="K109" s="169"/>
      <c r="L109" s="173"/>
      <c r="M109" s="174"/>
      <c r="N109" s="175" t="s">
        <v>41</v>
      </c>
      <c r="O109" s="174"/>
      <c r="P109" s="174"/>
      <c r="Q109" s="174"/>
      <c r="R109" s="174"/>
      <c r="S109" s="169"/>
      <c r="T109" s="169"/>
      <c r="U109" s="169"/>
      <c r="V109" s="169"/>
      <c r="W109" s="169"/>
      <c r="X109" s="169"/>
      <c r="Y109" s="169"/>
      <c r="Z109" s="169"/>
      <c r="AA109" s="169"/>
      <c r="AB109" s="169"/>
      <c r="AC109" s="169"/>
      <c r="AD109" s="169"/>
      <c r="AE109" s="169"/>
      <c r="AF109" s="174"/>
      <c r="AG109" s="174"/>
      <c r="AH109" s="174"/>
      <c r="AI109" s="174"/>
      <c r="AJ109" s="174"/>
      <c r="AK109" s="174"/>
      <c r="AL109" s="174"/>
      <c r="AM109" s="174"/>
      <c r="AN109" s="174"/>
      <c r="AO109" s="174"/>
      <c r="AP109" s="174"/>
      <c r="AQ109" s="174"/>
      <c r="AR109" s="174"/>
      <c r="AS109" s="174"/>
      <c r="AT109" s="174"/>
      <c r="AU109" s="174"/>
      <c r="AV109" s="174"/>
      <c r="AW109" s="174"/>
      <c r="AX109" s="174"/>
      <c r="AY109" s="176" t="s">
        <v>261</v>
      </c>
      <c r="AZ109" s="174"/>
      <c r="BA109" s="174"/>
      <c r="BB109" s="174"/>
      <c r="BC109" s="174"/>
      <c r="BD109" s="174"/>
      <c r="BE109" s="177">
        <f>IF(N109="základná",J109,0)</f>
        <v>0</v>
      </c>
      <c r="BF109" s="177">
        <f>IF(N109="znížená",J109,0)</f>
        <v>0</v>
      </c>
      <c r="BG109" s="177">
        <f>IF(N109="zákl. prenesená",J109,0)</f>
        <v>0</v>
      </c>
      <c r="BH109" s="177">
        <f>IF(N109="zníž. prenesená",J109,0)</f>
        <v>0</v>
      </c>
      <c r="BI109" s="177">
        <f>IF(N109="nulová",J109,0)</f>
        <v>0</v>
      </c>
      <c r="BJ109" s="176" t="s">
        <v>87</v>
      </c>
      <c r="BK109" s="174"/>
      <c r="BL109" s="174"/>
      <c r="BM109" s="174"/>
    </row>
    <row r="110" s="2" customFormat="1" ht="18" customHeight="1">
      <c r="A110" s="37"/>
      <c r="B110" s="168"/>
      <c r="C110" s="169"/>
      <c r="D110" s="170" t="s">
        <v>263</v>
      </c>
      <c r="E110" s="171"/>
      <c r="F110" s="171"/>
      <c r="G110" s="169"/>
      <c r="H110" s="169"/>
      <c r="I110" s="169"/>
      <c r="J110" s="172">
        <v>0</v>
      </c>
      <c r="K110" s="169"/>
      <c r="L110" s="173"/>
      <c r="M110" s="174"/>
      <c r="N110" s="175" t="s">
        <v>41</v>
      </c>
      <c r="O110" s="174"/>
      <c r="P110" s="174"/>
      <c r="Q110" s="174"/>
      <c r="R110" s="174"/>
      <c r="S110" s="169"/>
      <c r="T110" s="169"/>
      <c r="U110" s="169"/>
      <c r="V110" s="169"/>
      <c r="W110" s="169"/>
      <c r="X110" s="169"/>
      <c r="Y110" s="169"/>
      <c r="Z110" s="169"/>
      <c r="AA110" s="169"/>
      <c r="AB110" s="169"/>
      <c r="AC110" s="169"/>
      <c r="AD110" s="169"/>
      <c r="AE110" s="169"/>
      <c r="AF110" s="174"/>
      <c r="AG110" s="174"/>
      <c r="AH110" s="174"/>
      <c r="AI110" s="174"/>
      <c r="AJ110" s="174"/>
      <c r="AK110" s="174"/>
      <c r="AL110" s="174"/>
      <c r="AM110" s="174"/>
      <c r="AN110" s="174"/>
      <c r="AO110" s="174"/>
      <c r="AP110" s="174"/>
      <c r="AQ110" s="174"/>
      <c r="AR110" s="174"/>
      <c r="AS110" s="174"/>
      <c r="AT110" s="174"/>
      <c r="AU110" s="174"/>
      <c r="AV110" s="174"/>
      <c r="AW110" s="174"/>
      <c r="AX110" s="174"/>
      <c r="AY110" s="176" t="s">
        <v>261</v>
      </c>
      <c r="AZ110" s="174"/>
      <c r="BA110" s="174"/>
      <c r="BB110" s="174"/>
      <c r="BC110" s="174"/>
      <c r="BD110" s="174"/>
      <c r="BE110" s="177">
        <f>IF(N110="základná",J110,0)</f>
        <v>0</v>
      </c>
      <c r="BF110" s="177">
        <f>IF(N110="znížená",J110,0)</f>
        <v>0</v>
      </c>
      <c r="BG110" s="177">
        <f>IF(N110="zákl. prenesená",J110,0)</f>
        <v>0</v>
      </c>
      <c r="BH110" s="177">
        <f>IF(N110="zníž. prenesená",J110,0)</f>
        <v>0</v>
      </c>
      <c r="BI110" s="177">
        <f>IF(N110="nulová",J110,0)</f>
        <v>0</v>
      </c>
      <c r="BJ110" s="176" t="s">
        <v>87</v>
      </c>
      <c r="BK110" s="174"/>
      <c r="BL110" s="174"/>
      <c r="BM110" s="174"/>
    </row>
    <row r="111" s="2" customFormat="1" ht="18" customHeight="1">
      <c r="A111" s="37"/>
      <c r="B111" s="168"/>
      <c r="C111" s="169"/>
      <c r="D111" s="170" t="s">
        <v>264</v>
      </c>
      <c r="E111" s="171"/>
      <c r="F111" s="171"/>
      <c r="G111" s="169"/>
      <c r="H111" s="169"/>
      <c r="I111" s="169"/>
      <c r="J111" s="172">
        <v>0</v>
      </c>
      <c r="K111" s="169"/>
      <c r="L111" s="173"/>
      <c r="M111" s="174"/>
      <c r="N111" s="175" t="s">
        <v>41</v>
      </c>
      <c r="O111" s="174"/>
      <c r="P111" s="174"/>
      <c r="Q111" s="174"/>
      <c r="R111" s="174"/>
      <c r="S111" s="169"/>
      <c r="T111" s="169"/>
      <c r="U111" s="169"/>
      <c r="V111" s="169"/>
      <c r="W111" s="169"/>
      <c r="X111" s="169"/>
      <c r="Y111" s="169"/>
      <c r="Z111" s="169"/>
      <c r="AA111" s="169"/>
      <c r="AB111" s="169"/>
      <c r="AC111" s="169"/>
      <c r="AD111" s="169"/>
      <c r="AE111" s="169"/>
      <c r="AF111" s="174"/>
      <c r="AG111" s="174"/>
      <c r="AH111" s="174"/>
      <c r="AI111" s="174"/>
      <c r="AJ111" s="174"/>
      <c r="AK111" s="174"/>
      <c r="AL111" s="174"/>
      <c r="AM111" s="174"/>
      <c r="AN111" s="174"/>
      <c r="AO111" s="174"/>
      <c r="AP111" s="174"/>
      <c r="AQ111" s="174"/>
      <c r="AR111" s="174"/>
      <c r="AS111" s="174"/>
      <c r="AT111" s="174"/>
      <c r="AU111" s="174"/>
      <c r="AV111" s="174"/>
      <c r="AW111" s="174"/>
      <c r="AX111" s="174"/>
      <c r="AY111" s="176" t="s">
        <v>261</v>
      </c>
      <c r="AZ111" s="174"/>
      <c r="BA111" s="174"/>
      <c r="BB111" s="174"/>
      <c r="BC111" s="174"/>
      <c r="BD111" s="174"/>
      <c r="BE111" s="177">
        <f>IF(N111="základná",J111,0)</f>
        <v>0</v>
      </c>
      <c r="BF111" s="177">
        <f>IF(N111="znížená",J111,0)</f>
        <v>0</v>
      </c>
      <c r="BG111" s="177">
        <f>IF(N111="zákl. prenesená",J111,0)</f>
        <v>0</v>
      </c>
      <c r="BH111" s="177">
        <f>IF(N111="zníž. prenesená",J111,0)</f>
        <v>0</v>
      </c>
      <c r="BI111" s="177">
        <f>IF(N111="nulová",J111,0)</f>
        <v>0</v>
      </c>
      <c r="BJ111" s="176" t="s">
        <v>87</v>
      </c>
      <c r="BK111" s="174"/>
      <c r="BL111" s="174"/>
      <c r="BM111" s="174"/>
    </row>
    <row r="112" s="2" customFormat="1" ht="18" customHeight="1">
      <c r="A112" s="37"/>
      <c r="B112" s="168"/>
      <c r="C112" s="169"/>
      <c r="D112" s="170" t="s">
        <v>265</v>
      </c>
      <c r="E112" s="171"/>
      <c r="F112" s="171"/>
      <c r="G112" s="169"/>
      <c r="H112" s="169"/>
      <c r="I112" s="169"/>
      <c r="J112" s="172">
        <v>0</v>
      </c>
      <c r="K112" s="169"/>
      <c r="L112" s="173"/>
      <c r="M112" s="174"/>
      <c r="N112" s="175" t="s">
        <v>41</v>
      </c>
      <c r="O112" s="174"/>
      <c r="P112" s="174"/>
      <c r="Q112" s="174"/>
      <c r="R112" s="174"/>
      <c r="S112" s="169"/>
      <c r="T112" s="169"/>
      <c r="U112" s="169"/>
      <c r="V112" s="169"/>
      <c r="W112" s="169"/>
      <c r="X112" s="169"/>
      <c r="Y112" s="169"/>
      <c r="Z112" s="169"/>
      <c r="AA112" s="169"/>
      <c r="AB112" s="169"/>
      <c r="AC112" s="169"/>
      <c r="AD112" s="169"/>
      <c r="AE112" s="169"/>
      <c r="AF112" s="174"/>
      <c r="AG112" s="174"/>
      <c r="AH112" s="174"/>
      <c r="AI112" s="174"/>
      <c r="AJ112" s="174"/>
      <c r="AK112" s="174"/>
      <c r="AL112" s="174"/>
      <c r="AM112" s="174"/>
      <c r="AN112" s="174"/>
      <c r="AO112" s="174"/>
      <c r="AP112" s="174"/>
      <c r="AQ112" s="174"/>
      <c r="AR112" s="174"/>
      <c r="AS112" s="174"/>
      <c r="AT112" s="174"/>
      <c r="AU112" s="174"/>
      <c r="AV112" s="174"/>
      <c r="AW112" s="174"/>
      <c r="AX112" s="174"/>
      <c r="AY112" s="176" t="s">
        <v>261</v>
      </c>
      <c r="AZ112" s="174"/>
      <c r="BA112" s="174"/>
      <c r="BB112" s="174"/>
      <c r="BC112" s="174"/>
      <c r="BD112" s="174"/>
      <c r="BE112" s="177">
        <f>IF(N112="základná",J112,0)</f>
        <v>0</v>
      </c>
      <c r="BF112" s="177">
        <f>IF(N112="znížená",J112,0)</f>
        <v>0</v>
      </c>
      <c r="BG112" s="177">
        <f>IF(N112="zákl. prenesená",J112,0)</f>
        <v>0</v>
      </c>
      <c r="BH112" s="177">
        <f>IF(N112="zníž. prenesená",J112,0)</f>
        <v>0</v>
      </c>
      <c r="BI112" s="177">
        <f>IF(N112="nulová",J112,0)</f>
        <v>0</v>
      </c>
      <c r="BJ112" s="176" t="s">
        <v>87</v>
      </c>
      <c r="BK112" s="174"/>
      <c r="BL112" s="174"/>
      <c r="BM112" s="174"/>
    </row>
    <row r="113" s="2" customFormat="1" ht="18" customHeight="1">
      <c r="A113" s="37"/>
      <c r="B113" s="168"/>
      <c r="C113" s="169"/>
      <c r="D113" s="171" t="s">
        <v>266</v>
      </c>
      <c r="E113" s="169"/>
      <c r="F113" s="169"/>
      <c r="G113" s="169"/>
      <c r="H113" s="169"/>
      <c r="I113" s="169"/>
      <c r="J113" s="172">
        <f>ROUND(J34*T113,2)</f>
        <v>0</v>
      </c>
      <c r="K113" s="169"/>
      <c r="L113" s="173"/>
      <c r="M113" s="174"/>
      <c r="N113" s="175" t="s">
        <v>41</v>
      </c>
      <c r="O113" s="174"/>
      <c r="P113" s="174"/>
      <c r="Q113" s="174"/>
      <c r="R113" s="174"/>
      <c r="S113" s="169"/>
      <c r="T113" s="169"/>
      <c r="U113" s="169"/>
      <c r="V113" s="169"/>
      <c r="W113" s="169"/>
      <c r="X113" s="169"/>
      <c r="Y113" s="169"/>
      <c r="Z113" s="169"/>
      <c r="AA113" s="169"/>
      <c r="AB113" s="169"/>
      <c r="AC113" s="169"/>
      <c r="AD113" s="169"/>
      <c r="AE113" s="169"/>
      <c r="AF113" s="174"/>
      <c r="AG113" s="174"/>
      <c r="AH113" s="174"/>
      <c r="AI113" s="174"/>
      <c r="AJ113" s="174"/>
      <c r="AK113" s="174"/>
      <c r="AL113" s="174"/>
      <c r="AM113" s="174"/>
      <c r="AN113" s="174"/>
      <c r="AO113" s="174"/>
      <c r="AP113" s="174"/>
      <c r="AQ113" s="174"/>
      <c r="AR113" s="174"/>
      <c r="AS113" s="174"/>
      <c r="AT113" s="174"/>
      <c r="AU113" s="174"/>
      <c r="AV113" s="174"/>
      <c r="AW113" s="174"/>
      <c r="AX113" s="174"/>
      <c r="AY113" s="176" t="s">
        <v>267</v>
      </c>
      <c r="AZ113" s="174"/>
      <c r="BA113" s="174"/>
      <c r="BB113" s="174"/>
      <c r="BC113" s="174"/>
      <c r="BD113" s="174"/>
      <c r="BE113" s="177">
        <f>IF(N113="základná",J113,0)</f>
        <v>0</v>
      </c>
      <c r="BF113" s="177">
        <f>IF(N113="znížená",J113,0)</f>
        <v>0</v>
      </c>
      <c r="BG113" s="177">
        <f>IF(N113="zákl. prenesená",J113,0)</f>
        <v>0</v>
      </c>
      <c r="BH113" s="177">
        <f>IF(N113="zníž. prenesená",J113,0)</f>
        <v>0</v>
      </c>
      <c r="BI113" s="177">
        <f>IF(N113="nulová",J113,0)</f>
        <v>0</v>
      </c>
      <c r="BJ113" s="176" t="s">
        <v>87</v>
      </c>
      <c r="BK113" s="174"/>
      <c r="BL113" s="174"/>
      <c r="BM113" s="174"/>
    </row>
    <row r="114" s="2" customFormat="1">
      <c r="A114" s="37"/>
      <c r="B114" s="38"/>
      <c r="C114" s="37"/>
      <c r="D114" s="37"/>
      <c r="E114" s="37"/>
      <c r="F114" s="37"/>
      <c r="G114" s="37"/>
      <c r="H114" s="37"/>
      <c r="I114" s="37"/>
      <c r="J114" s="37"/>
      <c r="K114" s="37"/>
      <c r="L114" s="59"/>
      <c r="S114" s="37"/>
      <c r="T114" s="37"/>
      <c r="U114" s="37"/>
      <c r="V114" s="37"/>
      <c r="W114" s="37"/>
      <c r="X114" s="37"/>
      <c r="Y114" s="37"/>
      <c r="Z114" s="37"/>
      <c r="AA114" s="37"/>
      <c r="AB114" s="37"/>
      <c r="AC114" s="37"/>
      <c r="AD114" s="37"/>
      <c r="AE114" s="37"/>
    </row>
    <row r="115" s="2" customFormat="1" ht="29.28" customHeight="1">
      <c r="A115" s="37"/>
      <c r="B115" s="38"/>
      <c r="C115" s="178" t="s">
        <v>268</v>
      </c>
      <c r="D115" s="147"/>
      <c r="E115" s="147"/>
      <c r="F115" s="147"/>
      <c r="G115" s="147"/>
      <c r="H115" s="147"/>
      <c r="I115" s="147"/>
      <c r="J115" s="179">
        <f>ROUND(J100+J107,2)</f>
        <v>0</v>
      </c>
      <c r="K115" s="147"/>
      <c r="L115" s="59"/>
      <c r="S115" s="37"/>
      <c r="T115" s="37"/>
      <c r="U115" s="37"/>
      <c r="V115" s="37"/>
      <c r="W115" s="37"/>
      <c r="X115" s="37"/>
      <c r="Y115" s="37"/>
      <c r="Z115" s="37"/>
      <c r="AA115" s="37"/>
      <c r="AB115" s="37"/>
      <c r="AC115" s="37"/>
      <c r="AD115" s="37"/>
      <c r="AE115" s="37"/>
    </row>
    <row r="116" s="2" customFormat="1" ht="6.96" customHeight="1">
      <c r="A116" s="37"/>
      <c r="B116" s="64"/>
      <c r="C116" s="65"/>
      <c r="D116" s="65"/>
      <c r="E116" s="65"/>
      <c r="F116" s="65"/>
      <c r="G116" s="65"/>
      <c r="H116" s="65"/>
      <c r="I116" s="65"/>
      <c r="J116" s="65"/>
      <c r="K116" s="65"/>
      <c r="L116" s="59"/>
      <c r="S116" s="37"/>
      <c r="T116" s="37"/>
      <c r="U116" s="37"/>
      <c r="V116" s="37"/>
      <c r="W116" s="37"/>
      <c r="X116" s="37"/>
      <c r="Y116" s="37"/>
      <c r="Z116" s="37"/>
      <c r="AA116" s="37"/>
      <c r="AB116" s="37"/>
      <c r="AC116" s="37"/>
      <c r="AD116" s="37"/>
      <c r="AE116" s="37"/>
    </row>
    <row r="120" s="2" customFormat="1" ht="6.96" customHeight="1">
      <c r="A120" s="37"/>
      <c r="B120" s="66"/>
      <c r="C120" s="67"/>
      <c r="D120" s="67"/>
      <c r="E120" s="67"/>
      <c r="F120" s="67"/>
      <c r="G120" s="67"/>
      <c r="H120" s="67"/>
      <c r="I120" s="67"/>
      <c r="J120" s="67"/>
      <c r="K120" s="67"/>
      <c r="L120" s="59"/>
      <c r="S120" s="37"/>
      <c r="T120" s="37"/>
      <c r="U120" s="37"/>
      <c r="V120" s="37"/>
      <c r="W120" s="37"/>
      <c r="X120" s="37"/>
      <c r="Y120" s="37"/>
      <c r="Z120" s="37"/>
      <c r="AA120" s="37"/>
      <c r="AB120" s="37"/>
      <c r="AC120" s="37"/>
      <c r="AD120" s="37"/>
      <c r="AE120" s="37"/>
    </row>
    <row r="121" s="2" customFormat="1" ht="24.96" customHeight="1">
      <c r="A121" s="37"/>
      <c r="B121" s="38"/>
      <c r="C121" s="22" t="s">
        <v>269</v>
      </c>
      <c r="D121" s="37"/>
      <c r="E121" s="37"/>
      <c r="F121" s="37"/>
      <c r="G121" s="37"/>
      <c r="H121" s="37"/>
      <c r="I121" s="37"/>
      <c r="J121" s="37"/>
      <c r="K121" s="37"/>
      <c r="L121" s="59"/>
      <c r="S121" s="37"/>
      <c r="T121" s="37"/>
      <c r="U121" s="37"/>
      <c r="V121" s="37"/>
      <c r="W121" s="37"/>
      <c r="X121" s="37"/>
      <c r="Y121" s="37"/>
      <c r="Z121" s="37"/>
      <c r="AA121" s="37"/>
      <c r="AB121" s="37"/>
      <c r="AC121" s="37"/>
      <c r="AD121" s="37"/>
      <c r="AE121" s="37"/>
    </row>
    <row r="122" s="2" customFormat="1" ht="6.96" customHeight="1">
      <c r="A122" s="37"/>
      <c r="B122" s="38"/>
      <c r="C122" s="37"/>
      <c r="D122" s="37"/>
      <c r="E122" s="37"/>
      <c r="F122" s="37"/>
      <c r="G122" s="37"/>
      <c r="H122" s="37"/>
      <c r="I122" s="37"/>
      <c r="J122" s="37"/>
      <c r="K122" s="37"/>
      <c r="L122" s="59"/>
      <c r="S122" s="37"/>
      <c r="T122" s="37"/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  <c r="AE122" s="37"/>
    </row>
    <row r="123" s="2" customFormat="1" ht="12" customHeight="1">
      <c r="A123" s="37"/>
      <c r="B123" s="38"/>
      <c r="C123" s="31" t="s">
        <v>15</v>
      </c>
      <c r="D123" s="37"/>
      <c r="E123" s="37"/>
      <c r="F123" s="37"/>
      <c r="G123" s="37"/>
      <c r="H123" s="37"/>
      <c r="I123" s="37"/>
      <c r="J123" s="37"/>
      <c r="K123" s="37"/>
      <c r="L123" s="59"/>
      <c r="S123" s="37"/>
      <c r="T123" s="37"/>
      <c r="U123" s="37"/>
      <c r="V123" s="37"/>
      <c r="W123" s="37"/>
      <c r="X123" s="37"/>
      <c r="Y123" s="37"/>
      <c r="Z123" s="37"/>
      <c r="AA123" s="37"/>
      <c r="AB123" s="37"/>
      <c r="AC123" s="37"/>
      <c r="AD123" s="37"/>
      <c r="AE123" s="37"/>
    </row>
    <row r="124" s="2" customFormat="1" ht="26.25" customHeight="1">
      <c r="A124" s="37"/>
      <c r="B124" s="38"/>
      <c r="C124" s="37"/>
      <c r="D124" s="37"/>
      <c r="E124" s="134" t="str">
        <f>E7</f>
        <v>Komplexná rekonštrukcia a realizácia nadstavby budovy študenského domova4,Tr. SNP53,Banská Bystrica</v>
      </c>
      <c r="F124" s="31"/>
      <c r="G124" s="31"/>
      <c r="H124" s="31"/>
      <c r="I124" s="37"/>
      <c r="J124" s="37"/>
      <c r="K124" s="37"/>
      <c r="L124" s="59"/>
      <c r="S124" s="37"/>
      <c r="T124" s="37"/>
      <c r="U124" s="37"/>
      <c r="V124" s="37"/>
      <c r="W124" s="37"/>
      <c r="X124" s="37"/>
      <c r="Y124" s="37"/>
      <c r="Z124" s="37"/>
      <c r="AA124" s="37"/>
      <c r="AB124" s="37"/>
      <c r="AC124" s="37"/>
      <c r="AD124" s="37"/>
      <c r="AE124" s="37"/>
    </row>
    <row r="125" s="1" customFormat="1" ht="12" customHeight="1">
      <c r="B125" s="21"/>
      <c r="C125" s="31" t="s">
        <v>222</v>
      </c>
      <c r="L125" s="21"/>
    </row>
    <row r="126" s="1" customFormat="1" ht="16.5" customHeight="1">
      <c r="B126" s="21"/>
      <c r="E126" s="134" t="s">
        <v>223</v>
      </c>
      <c r="F126" s="1"/>
      <c r="G126" s="1"/>
      <c r="H126" s="1"/>
      <c r="L126" s="21"/>
    </row>
    <row r="127" s="1" customFormat="1" ht="12" customHeight="1">
      <c r="B127" s="21"/>
      <c r="C127" s="31" t="s">
        <v>224</v>
      </c>
      <c r="L127" s="21"/>
    </row>
    <row r="128" s="2" customFormat="1" ht="16.5" customHeight="1">
      <c r="A128" s="37"/>
      <c r="B128" s="38"/>
      <c r="C128" s="37"/>
      <c r="D128" s="37"/>
      <c r="E128" s="135" t="s">
        <v>225</v>
      </c>
      <c r="F128" s="37"/>
      <c r="G128" s="37"/>
      <c r="H128" s="37"/>
      <c r="I128" s="37"/>
      <c r="J128" s="37"/>
      <c r="K128" s="37"/>
      <c r="L128" s="59"/>
      <c r="S128" s="37"/>
      <c r="T128" s="37"/>
      <c r="U128" s="37"/>
      <c r="V128" s="37"/>
      <c r="W128" s="37"/>
      <c r="X128" s="37"/>
      <c r="Y128" s="37"/>
      <c r="Z128" s="37"/>
      <c r="AA128" s="37"/>
      <c r="AB128" s="37"/>
      <c r="AC128" s="37"/>
      <c r="AD128" s="37"/>
      <c r="AE128" s="37"/>
    </row>
    <row r="129" s="2" customFormat="1" ht="12" customHeight="1">
      <c r="A129" s="37"/>
      <c r="B129" s="38"/>
      <c r="C129" s="31" t="s">
        <v>226</v>
      </c>
      <c r="D129" s="37"/>
      <c r="E129" s="37"/>
      <c r="F129" s="37"/>
      <c r="G129" s="37"/>
      <c r="H129" s="37"/>
      <c r="I129" s="37"/>
      <c r="J129" s="37"/>
      <c r="K129" s="37"/>
      <c r="L129" s="59"/>
      <c r="S129" s="37"/>
      <c r="T129" s="37"/>
      <c r="U129" s="37"/>
      <c r="V129" s="37"/>
      <c r="W129" s="37"/>
      <c r="X129" s="37"/>
      <c r="Y129" s="37"/>
      <c r="Z129" s="37"/>
      <c r="AA129" s="37"/>
      <c r="AB129" s="37"/>
      <c r="AC129" s="37"/>
      <c r="AD129" s="37"/>
      <c r="AE129" s="37"/>
    </row>
    <row r="130" s="2" customFormat="1" ht="16.5" customHeight="1">
      <c r="A130" s="37"/>
      <c r="B130" s="38"/>
      <c r="C130" s="37"/>
      <c r="D130" s="37"/>
      <c r="E130" s="71" t="str">
        <f>E13</f>
        <v xml:space="preserve">bl -  Bleskozvod a uzemnenie</v>
      </c>
      <c r="F130" s="37"/>
      <c r="G130" s="37"/>
      <c r="H130" s="37"/>
      <c r="I130" s="37"/>
      <c r="J130" s="37"/>
      <c r="K130" s="37"/>
      <c r="L130" s="59"/>
      <c r="S130" s="37"/>
      <c r="T130" s="37"/>
      <c r="U130" s="37"/>
      <c r="V130" s="37"/>
      <c r="W130" s="37"/>
      <c r="X130" s="37"/>
      <c r="Y130" s="37"/>
      <c r="Z130" s="37"/>
      <c r="AA130" s="37"/>
      <c r="AB130" s="37"/>
      <c r="AC130" s="37"/>
      <c r="AD130" s="37"/>
      <c r="AE130" s="37"/>
    </row>
    <row r="131" s="2" customFormat="1" ht="6.96" customHeight="1">
      <c r="A131" s="37"/>
      <c r="B131" s="38"/>
      <c r="C131" s="37"/>
      <c r="D131" s="37"/>
      <c r="E131" s="37"/>
      <c r="F131" s="37"/>
      <c r="G131" s="37"/>
      <c r="H131" s="37"/>
      <c r="I131" s="37"/>
      <c r="J131" s="37"/>
      <c r="K131" s="37"/>
      <c r="L131" s="59"/>
      <c r="S131" s="37"/>
      <c r="T131" s="37"/>
      <c r="U131" s="37"/>
      <c r="V131" s="37"/>
      <c r="W131" s="37"/>
      <c r="X131" s="37"/>
      <c r="Y131" s="37"/>
      <c r="Z131" s="37"/>
      <c r="AA131" s="37"/>
      <c r="AB131" s="37"/>
      <c r="AC131" s="37"/>
      <c r="AD131" s="37"/>
      <c r="AE131" s="37"/>
    </row>
    <row r="132" s="2" customFormat="1" ht="12" customHeight="1">
      <c r="A132" s="37"/>
      <c r="B132" s="38"/>
      <c r="C132" s="31" t="s">
        <v>19</v>
      </c>
      <c r="D132" s="37"/>
      <c r="E132" s="37"/>
      <c r="F132" s="26" t="str">
        <f>F16</f>
        <v xml:space="preserve"> </v>
      </c>
      <c r="G132" s="37"/>
      <c r="H132" s="37"/>
      <c r="I132" s="31" t="s">
        <v>21</v>
      </c>
      <c r="J132" s="73" t="str">
        <f>IF(J16="","",J16)</f>
        <v>10. 9. 2024</v>
      </c>
      <c r="K132" s="37"/>
      <c r="L132" s="59"/>
      <c r="S132" s="37"/>
      <c r="T132" s="37"/>
      <c r="U132" s="37"/>
      <c r="V132" s="37"/>
      <c r="W132" s="37"/>
      <c r="X132" s="37"/>
      <c r="Y132" s="37"/>
      <c r="Z132" s="37"/>
      <c r="AA132" s="37"/>
      <c r="AB132" s="37"/>
      <c r="AC132" s="37"/>
      <c r="AD132" s="37"/>
      <c r="AE132" s="37"/>
    </row>
    <row r="133" s="2" customFormat="1" ht="6.96" customHeight="1">
      <c r="A133" s="37"/>
      <c r="B133" s="38"/>
      <c r="C133" s="37"/>
      <c r="D133" s="37"/>
      <c r="E133" s="37"/>
      <c r="F133" s="37"/>
      <c r="G133" s="37"/>
      <c r="H133" s="37"/>
      <c r="I133" s="37"/>
      <c r="J133" s="37"/>
      <c r="K133" s="37"/>
      <c r="L133" s="59"/>
      <c r="S133" s="37"/>
      <c r="T133" s="37"/>
      <c r="U133" s="37"/>
      <c r="V133" s="37"/>
      <c r="W133" s="37"/>
      <c r="X133" s="37"/>
      <c r="Y133" s="37"/>
      <c r="Z133" s="37"/>
      <c r="AA133" s="37"/>
      <c r="AB133" s="37"/>
      <c r="AC133" s="37"/>
      <c r="AD133" s="37"/>
      <c r="AE133" s="37"/>
    </row>
    <row r="134" s="2" customFormat="1" ht="15.15" customHeight="1">
      <c r="A134" s="37"/>
      <c r="B134" s="38"/>
      <c r="C134" s="31" t="s">
        <v>23</v>
      </c>
      <c r="D134" s="37"/>
      <c r="E134" s="37"/>
      <c r="F134" s="26" t="str">
        <f>E19</f>
        <v xml:space="preserve"> </v>
      </c>
      <c r="G134" s="37"/>
      <c r="H134" s="37"/>
      <c r="I134" s="31" t="s">
        <v>29</v>
      </c>
      <c r="J134" s="35" t="str">
        <f>E25</f>
        <v xml:space="preserve"> NH PARTNER s.r.o. </v>
      </c>
      <c r="K134" s="37"/>
      <c r="L134" s="59"/>
      <c r="S134" s="37"/>
      <c r="T134" s="37"/>
      <c r="U134" s="37"/>
      <c r="V134" s="37"/>
      <c r="W134" s="37"/>
      <c r="X134" s="37"/>
      <c r="Y134" s="37"/>
      <c r="Z134" s="37"/>
      <c r="AA134" s="37"/>
      <c r="AB134" s="37"/>
      <c r="AC134" s="37"/>
      <c r="AD134" s="37"/>
      <c r="AE134" s="37"/>
    </row>
    <row r="135" s="2" customFormat="1" ht="25.65" customHeight="1">
      <c r="A135" s="37"/>
      <c r="B135" s="38"/>
      <c r="C135" s="31" t="s">
        <v>27</v>
      </c>
      <c r="D135" s="37"/>
      <c r="E135" s="37"/>
      <c r="F135" s="26" t="str">
        <f>IF(E22="","",E22)</f>
        <v>Vyplň údaj</v>
      </c>
      <c r="G135" s="37"/>
      <c r="H135" s="37"/>
      <c r="I135" s="31" t="s">
        <v>32</v>
      </c>
      <c r="J135" s="35" t="str">
        <f>E28</f>
        <v xml:space="preserve">                                         </v>
      </c>
      <c r="K135" s="37"/>
      <c r="L135" s="59"/>
      <c r="S135" s="37"/>
      <c r="T135" s="37"/>
      <c r="U135" s="37"/>
      <c r="V135" s="37"/>
      <c r="W135" s="37"/>
      <c r="X135" s="37"/>
      <c r="Y135" s="37"/>
      <c r="Z135" s="37"/>
      <c r="AA135" s="37"/>
      <c r="AB135" s="37"/>
      <c r="AC135" s="37"/>
      <c r="AD135" s="37"/>
      <c r="AE135" s="37"/>
    </row>
    <row r="136" s="2" customFormat="1" ht="10.32" customHeight="1">
      <c r="A136" s="37"/>
      <c r="B136" s="38"/>
      <c r="C136" s="37"/>
      <c r="D136" s="37"/>
      <c r="E136" s="37"/>
      <c r="F136" s="37"/>
      <c r="G136" s="37"/>
      <c r="H136" s="37"/>
      <c r="I136" s="37"/>
      <c r="J136" s="37"/>
      <c r="K136" s="37"/>
      <c r="L136" s="59"/>
      <c r="S136" s="37"/>
      <c r="T136" s="37"/>
      <c r="U136" s="37"/>
      <c r="V136" s="37"/>
      <c r="W136" s="37"/>
      <c r="X136" s="37"/>
      <c r="Y136" s="37"/>
      <c r="Z136" s="37"/>
      <c r="AA136" s="37"/>
      <c r="AB136" s="37"/>
      <c r="AC136" s="37"/>
      <c r="AD136" s="37"/>
      <c r="AE136" s="37"/>
    </row>
    <row r="137" s="11" customFormat="1" ht="29.28" customHeight="1">
      <c r="A137" s="180"/>
      <c r="B137" s="181"/>
      <c r="C137" s="182" t="s">
        <v>270</v>
      </c>
      <c r="D137" s="183" t="s">
        <v>60</v>
      </c>
      <c r="E137" s="183" t="s">
        <v>56</v>
      </c>
      <c r="F137" s="183" t="s">
        <v>57</v>
      </c>
      <c r="G137" s="183" t="s">
        <v>271</v>
      </c>
      <c r="H137" s="183" t="s">
        <v>272</v>
      </c>
      <c r="I137" s="183" t="s">
        <v>273</v>
      </c>
      <c r="J137" s="184" t="s">
        <v>232</v>
      </c>
      <c r="K137" s="185" t="s">
        <v>274</v>
      </c>
      <c r="L137" s="186"/>
      <c r="M137" s="90" t="s">
        <v>1</v>
      </c>
      <c r="N137" s="91" t="s">
        <v>39</v>
      </c>
      <c r="O137" s="91" t="s">
        <v>275</v>
      </c>
      <c r="P137" s="91" t="s">
        <v>276</v>
      </c>
      <c r="Q137" s="91" t="s">
        <v>277</v>
      </c>
      <c r="R137" s="91" t="s">
        <v>278</v>
      </c>
      <c r="S137" s="91" t="s">
        <v>279</v>
      </c>
      <c r="T137" s="92" t="s">
        <v>280</v>
      </c>
      <c r="U137" s="180"/>
      <c r="V137" s="180"/>
      <c r="W137" s="180"/>
      <c r="X137" s="180"/>
      <c r="Y137" s="180"/>
      <c r="Z137" s="180"/>
      <c r="AA137" s="180"/>
      <c r="AB137" s="180"/>
      <c r="AC137" s="180"/>
      <c r="AD137" s="180"/>
      <c r="AE137" s="180"/>
    </row>
    <row r="138" s="2" customFormat="1" ht="22.8" customHeight="1">
      <c r="A138" s="37"/>
      <c r="B138" s="38"/>
      <c r="C138" s="97" t="s">
        <v>228</v>
      </c>
      <c r="D138" s="37"/>
      <c r="E138" s="37"/>
      <c r="F138" s="37"/>
      <c r="G138" s="37"/>
      <c r="H138" s="37"/>
      <c r="I138" s="37"/>
      <c r="J138" s="187">
        <f>BK138</f>
        <v>0</v>
      </c>
      <c r="K138" s="37"/>
      <c r="L138" s="38"/>
      <c r="M138" s="93"/>
      <c r="N138" s="77"/>
      <c r="O138" s="94"/>
      <c r="P138" s="188">
        <f>P139+P140+P143+P174</f>
        <v>0</v>
      </c>
      <c r="Q138" s="94"/>
      <c r="R138" s="188">
        <f>R139+R140+R143+R174</f>
        <v>0</v>
      </c>
      <c r="S138" s="94"/>
      <c r="T138" s="189">
        <f>T139+T140+T143+T174</f>
        <v>0</v>
      </c>
      <c r="U138" s="37"/>
      <c r="V138" s="37"/>
      <c r="W138" s="37"/>
      <c r="X138" s="37"/>
      <c r="Y138" s="37"/>
      <c r="Z138" s="37"/>
      <c r="AA138" s="37"/>
      <c r="AB138" s="37"/>
      <c r="AC138" s="37"/>
      <c r="AD138" s="37"/>
      <c r="AE138" s="37"/>
      <c r="AT138" s="18" t="s">
        <v>74</v>
      </c>
      <c r="AU138" s="18" t="s">
        <v>234</v>
      </c>
      <c r="BK138" s="190">
        <f>BK139+BK140+BK143+BK174</f>
        <v>0</v>
      </c>
    </row>
    <row r="139" s="12" customFormat="1" ht="25.92" customHeight="1">
      <c r="A139" s="12"/>
      <c r="B139" s="191"/>
      <c r="C139" s="12"/>
      <c r="D139" s="192" t="s">
        <v>74</v>
      </c>
      <c r="E139" s="193" t="s">
        <v>2522</v>
      </c>
      <c r="F139" s="193" t="s">
        <v>2523</v>
      </c>
      <c r="G139" s="12"/>
      <c r="H139" s="12"/>
      <c r="I139" s="194"/>
      <c r="J139" s="195">
        <f>BK139</f>
        <v>0</v>
      </c>
      <c r="K139" s="12"/>
      <c r="L139" s="191"/>
      <c r="M139" s="196"/>
      <c r="N139" s="197"/>
      <c r="O139" s="197"/>
      <c r="P139" s="198">
        <v>0</v>
      </c>
      <c r="Q139" s="197"/>
      <c r="R139" s="198">
        <v>0</v>
      </c>
      <c r="S139" s="197"/>
      <c r="T139" s="199">
        <v>0</v>
      </c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R139" s="192" t="s">
        <v>82</v>
      </c>
      <c r="AT139" s="200" t="s">
        <v>74</v>
      </c>
      <c r="AU139" s="200" t="s">
        <v>75</v>
      </c>
      <c r="AY139" s="192" t="s">
        <v>283</v>
      </c>
      <c r="BK139" s="201">
        <v>0</v>
      </c>
    </row>
    <row r="140" s="12" customFormat="1" ht="25.92" customHeight="1">
      <c r="A140" s="12"/>
      <c r="B140" s="191"/>
      <c r="C140" s="12"/>
      <c r="D140" s="192" t="s">
        <v>74</v>
      </c>
      <c r="E140" s="193" t="s">
        <v>2129</v>
      </c>
      <c r="F140" s="193" t="s">
        <v>2130</v>
      </c>
      <c r="G140" s="12"/>
      <c r="H140" s="12"/>
      <c r="I140" s="194"/>
      <c r="J140" s="195">
        <f>BK140</f>
        <v>0</v>
      </c>
      <c r="K140" s="12"/>
      <c r="L140" s="191"/>
      <c r="M140" s="196"/>
      <c r="N140" s="197"/>
      <c r="O140" s="197"/>
      <c r="P140" s="198">
        <f>SUM(P141:P142)</f>
        <v>0</v>
      </c>
      <c r="Q140" s="197"/>
      <c r="R140" s="198">
        <f>SUM(R141:R142)</f>
        <v>0</v>
      </c>
      <c r="S140" s="197"/>
      <c r="T140" s="199">
        <f>SUM(T141:T142)</f>
        <v>0</v>
      </c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R140" s="192" t="s">
        <v>82</v>
      </c>
      <c r="AT140" s="200" t="s">
        <v>74</v>
      </c>
      <c r="AU140" s="200" t="s">
        <v>75</v>
      </c>
      <c r="AY140" s="192" t="s">
        <v>283</v>
      </c>
      <c r="BK140" s="201">
        <f>SUM(BK141:BK142)</f>
        <v>0</v>
      </c>
    </row>
    <row r="141" s="2" customFormat="1" ht="16.5" customHeight="1">
      <c r="A141" s="37"/>
      <c r="B141" s="168"/>
      <c r="C141" s="204" t="s">
        <v>82</v>
      </c>
      <c r="D141" s="204" t="s">
        <v>285</v>
      </c>
      <c r="E141" s="205" t="s">
        <v>2524</v>
      </c>
      <c r="F141" s="206" t="s">
        <v>2525</v>
      </c>
      <c r="G141" s="207" t="s">
        <v>2139</v>
      </c>
      <c r="H141" s="208">
        <v>120</v>
      </c>
      <c r="I141" s="209"/>
      <c r="J141" s="210">
        <f>ROUND(I141*H141,2)</f>
        <v>0</v>
      </c>
      <c r="K141" s="211"/>
      <c r="L141" s="38"/>
      <c r="M141" s="212" t="s">
        <v>1</v>
      </c>
      <c r="N141" s="213" t="s">
        <v>41</v>
      </c>
      <c r="O141" s="81"/>
      <c r="P141" s="214">
        <f>O141*H141</f>
        <v>0</v>
      </c>
      <c r="Q141" s="214">
        <v>0</v>
      </c>
      <c r="R141" s="214">
        <f>Q141*H141</f>
        <v>0</v>
      </c>
      <c r="S141" s="214">
        <v>0</v>
      </c>
      <c r="T141" s="215">
        <f>S141*H141</f>
        <v>0</v>
      </c>
      <c r="U141" s="37"/>
      <c r="V141" s="37"/>
      <c r="W141" s="37"/>
      <c r="X141" s="37"/>
      <c r="Y141" s="37"/>
      <c r="Z141" s="37"/>
      <c r="AA141" s="37"/>
      <c r="AB141" s="37"/>
      <c r="AC141" s="37"/>
      <c r="AD141" s="37"/>
      <c r="AE141" s="37"/>
      <c r="AR141" s="216" t="s">
        <v>289</v>
      </c>
      <c r="AT141" s="216" t="s">
        <v>285</v>
      </c>
      <c r="AU141" s="216" t="s">
        <v>82</v>
      </c>
      <c r="AY141" s="18" t="s">
        <v>283</v>
      </c>
      <c r="BE141" s="217">
        <f>IF(N141="základná",J141,0)</f>
        <v>0</v>
      </c>
      <c r="BF141" s="217">
        <f>IF(N141="znížená",J141,0)</f>
        <v>0</v>
      </c>
      <c r="BG141" s="217">
        <f>IF(N141="zákl. prenesená",J141,0)</f>
        <v>0</v>
      </c>
      <c r="BH141" s="217">
        <f>IF(N141="zníž. prenesená",J141,0)</f>
        <v>0</v>
      </c>
      <c r="BI141" s="217">
        <f>IF(N141="nulová",J141,0)</f>
        <v>0</v>
      </c>
      <c r="BJ141" s="18" t="s">
        <v>87</v>
      </c>
      <c r="BK141" s="217">
        <f>ROUND(I141*H141,2)</f>
        <v>0</v>
      </c>
      <c r="BL141" s="18" t="s">
        <v>289</v>
      </c>
      <c r="BM141" s="216" t="s">
        <v>87</v>
      </c>
    </row>
    <row r="142" s="2" customFormat="1" ht="37.8" customHeight="1">
      <c r="A142" s="37"/>
      <c r="B142" s="168"/>
      <c r="C142" s="242" t="s">
        <v>87</v>
      </c>
      <c r="D142" s="242" t="s">
        <v>582</v>
      </c>
      <c r="E142" s="243" t="s">
        <v>2526</v>
      </c>
      <c r="F142" s="244" t="s">
        <v>2527</v>
      </c>
      <c r="G142" s="245" t="s">
        <v>2139</v>
      </c>
      <c r="H142" s="246">
        <v>120</v>
      </c>
      <c r="I142" s="247"/>
      <c r="J142" s="248">
        <f>ROUND(I142*H142,2)</f>
        <v>0</v>
      </c>
      <c r="K142" s="249"/>
      <c r="L142" s="250"/>
      <c r="M142" s="251" t="s">
        <v>1</v>
      </c>
      <c r="N142" s="252" t="s">
        <v>41</v>
      </c>
      <c r="O142" s="81"/>
      <c r="P142" s="214">
        <f>O142*H142</f>
        <v>0</v>
      </c>
      <c r="Q142" s="214">
        <v>0</v>
      </c>
      <c r="R142" s="214">
        <f>Q142*H142</f>
        <v>0</v>
      </c>
      <c r="S142" s="214">
        <v>0</v>
      </c>
      <c r="T142" s="215">
        <f>S142*H142</f>
        <v>0</v>
      </c>
      <c r="U142" s="37"/>
      <c r="V142" s="37"/>
      <c r="W142" s="37"/>
      <c r="X142" s="37"/>
      <c r="Y142" s="37"/>
      <c r="Z142" s="37"/>
      <c r="AA142" s="37"/>
      <c r="AB142" s="37"/>
      <c r="AC142" s="37"/>
      <c r="AD142" s="37"/>
      <c r="AE142" s="37"/>
      <c r="AR142" s="216" t="s">
        <v>319</v>
      </c>
      <c r="AT142" s="216" t="s">
        <v>582</v>
      </c>
      <c r="AU142" s="216" t="s">
        <v>82</v>
      </c>
      <c r="AY142" s="18" t="s">
        <v>283</v>
      </c>
      <c r="BE142" s="217">
        <f>IF(N142="základná",J142,0)</f>
        <v>0</v>
      </c>
      <c r="BF142" s="217">
        <f>IF(N142="znížená",J142,0)</f>
        <v>0</v>
      </c>
      <c r="BG142" s="217">
        <f>IF(N142="zákl. prenesená",J142,0)</f>
        <v>0</v>
      </c>
      <c r="BH142" s="217">
        <f>IF(N142="zníž. prenesená",J142,0)</f>
        <v>0</v>
      </c>
      <c r="BI142" s="217">
        <f>IF(N142="nulová",J142,0)</f>
        <v>0</v>
      </c>
      <c r="BJ142" s="18" t="s">
        <v>87</v>
      </c>
      <c r="BK142" s="217">
        <f>ROUND(I142*H142,2)</f>
        <v>0</v>
      </c>
      <c r="BL142" s="18" t="s">
        <v>289</v>
      </c>
      <c r="BM142" s="216" t="s">
        <v>289</v>
      </c>
    </row>
    <row r="143" s="12" customFormat="1" ht="25.92" customHeight="1">
      <c r="A143" s="12"/>
      <c r="B143" s="191"/>
      <c r="C143" s="12"/>
      <c r="D143" s="192" t="s">
        <v>74</v>
      </c>
      <c r="E143" s="193" t="s">
        <v>2174</v>
      </c>
      <c r="F143" s="193" t="s">
        <v>2379</v>
      </c>
      <c r="G143" s="12"/>
      <c r="H143" s="12"/>
      <c r="I143" s="194"/>
      <c r="J143" s="195">
        <f>BK143</f>
        <v>0</v>
      </c>
      <c r="K143" s="12"/>
      <c r="L143" s="191"/>
      <c r="M143" s="196"/>
      <c r="N143" s="197"/>
      <c r="O143" s="197"/>
      <c r="P143" s="198">
        <f>SUM(P144:P173)</f>
        <v>0</v>
      </c>
      <c r="Q143" s="197"/>
      <c r="R143" s="198">
        <f>SUM(R144:R173)</f>
        <v>0</v>
      </c>
      <c r="S143" s="197"/>
      <c r="T143" s="199">
        <f>SUM(T144:T173)</f>
        <v>0</v>
      </c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R143" s="192" t="s">
        <v>82</v>
      </c>
      <c r="AT143" s="200" t="s">
        <v>74</v>
      </c>
      <c r="AU143" s="200" t="s">
        <v>75</v>
      </c>
      <c r="AY143" s="192" t="s">
        <v>283</v>
      </c>
      <c r="BK143" s="201">
        <f>SUM(BK144:BK173)</f>
        <v>0</v>
      </c>
    </row>
    <row r="144" s="2" customFormat="1" ht="24.15" customHeight="1">
      <c r="A144" s="37"/>
      <c r="B144" s="168"/>
      <c r="C144" s="204" t="s">
        <v>92</v>
      </c>
      <c r="D144" s="204" t="s">
        <v>285</v>
      </c>
      <c r="E144" s="205" t="s">
        <v>2380</v>
      </c>
      <c r="F144" s="206" t="s">
        <v>2381</v>
      </c>
      <c r="G144" s="207" t="s">
        <v>649</v>
      </c>
      <c r="H144" s="208">
        <v>245</v>
      </c>
      <c r="I144" s="209"/>
      <c r="J144" s="210">
        <f>ROUND(I144*H144,2)</f>
        <v>0</v>
      </c>
      <c r="K144" s="211"/>
      <c r="L144" s="38"/>
      <c r="M144" s="212" t="s">
        <v>1</v>
      </c>
      <c r="N144" s="213" t="s">
        <v>41</v>
      </c>
      <c r="O144" s="81"/>
      <c r="P144" s="214">
        <f>O144*H144</f>
        <v>0</v>
      </c>
      <c r="Q144" s="214">
        <v>0</v>
      </c>
      <c r="R144" s="214">
        <f>Q144*H144</f>
        <v>0</v>
      </c>
      <c r="S144" s="214">
        <v>0</v>
      </c>
      <c r="T144" s="215">
        <f>S144*H144</f>
        <v>0</v>
      </c>
      <c r="U144" s="37"/>
      <c r="V144" s="37"/>
      <c r="W144" s="37"/>
      <c r="X144" s="37"/>
      <c r="Y144" s="37"/>
      <c r="Z144" s="37"/>
      <c r="AA144" s="37"/>
      <c r="AB144" s="37"/>
      <c r="AC144" s="37"/>
      <c r="AD144" s="37"/>
      <c r="AE144" s="37"/>
      <c r="AR144" s="216" t="s">
        <v>289</v>
      </c>
      <c r="AT144" s="216" t="s">
        <v>285</v>
      </c>
      <c r="AU144" s="216" t="s">
        <v>82</v>
      </c>
      <c r="AY144" s="18" t="s">
        <v>283</v>
      </c>
      <c r="BE144" s="217">
        <f>IF(N144="základná",J144,0)</f>
        <v>0</v>
      </c>
      <c r="BF144" s="217">
        <f>IF(N144="znížená",J144,0)</f>
        <v>0</v>
      </c>
      <c r="BG144" s="217">
        <f>IF(N144="zákl. prenesená",J144,0)</f>
        <v>0</v>
      </c>
      <c r="BH144" s="217">
        <f>IF(N144="zníž. prenesená",J144,0)</f>
        <v>0</v>
      </c>
      <c r="BI144" s="217">
        <f>IF(N144="nulová",J144,0)</f>
        <v>0</v>
      </c>
      <c r="BJ144" s="18" t="s">
        <v>87</v>
      </c>
      <c r="BK144" s="217">
        <f>ROUND(I144*H144,2)</f>
        <v>0</v>
      </c>
      <c r="BL144" s="18" t="s">
        <v>289</v>
      </c>
      <c r="BM144" s="216" t="s">
        <v>310</v>
      </c>
    </row>
    <row r="145" s="2" customFormat="1" ht="24.15" customHeight="1">
      <c r="A145" s="37"/>
      <c r="B145" s="168"/>
      <c r="C145" s="242" t="s">
        <v>289</v>
      </c>
      <c r="D145" s="242" t="s">
        <v>582</v>
      </c>
      <c r="E145" s="243" t="s">
        <v>2528</v>
      </c>
      <c r="F145" s="244" t="s">
        <v>2529</v>
      </c>
      <c r="G145" s="245" t="s">
        <v>649</v>
      </c>
      <c r="H145" s="246">
        <v>245</v>
      </c>
      <c r="I145" s="247"/>
      <c r="J145" s="248">
        <f>ROUND(I145*H145,2)</f>
        <v>0</v>
      </c>
      <c r="K145" s="249"/>
      <c r="L145" s="250"/>
      <c r="M145" s="251" t="s">
        <v>1</v>
      </c>
      <c r="N145" s="252" t="s">
        <v>41</v>
      </c>
      <c r="O145" s="81"/>
      <c r="P145" s="214">
        <f>O145*H145</f>
        <v>0</v>
      </c>
      <c r="Q145" s="214">
        <v>0</v>
      </c>
      <c r="R145" s="214">
        <f>Q145*H145</f>
        <v>0</v>
      </c>
      <c r="S145" s="214">
        <v>0</v>
      </c>
      <c r="T145" s="215">
        <f>S145*H145</f>
        <v>0</v>
      </c>
      <c r="U145" s="37"/>
      <c r="V145" s="37"/>
      <c r="W145" s="37"/>
      <c r="X145" s="37"/>
      <c r="Y145" s="37"/>
      <c r="Z145" s="37"/>
      <c r="AA145" s="37"/>
      <c r="AB145" s="37"/>
      <c r="AC145" s="37"/>
      <c r="AD145" s="37"/>
      <c r="AE145" s="37"/>
      <c r="AR145" s="216" t="s">
        <v>319</v>
      </c>
      <c r="AT145" s="216" t="s">
        <v>582</v>
      </c>
      <c r="AU145" s="216" t="s">
        <v>82</v>
      </c>
      <c r="AY145" s="18" t="s">
        <v>283</v>
      </c>
      <c r="BE145" s="217">
        <f>IF(N145="základná",J145,0)</f>
        <v>0</v>
      </c>
      <c r="BF145" s="217">
        <f>IF(N145="znížená",J145,0)</f>
        <v>0</v>
      </c>
      <c r="BG145" s="217">
        <f>IF(N145="zákl. prenesená",J145,0)</f>
        <v>0</v>
      </c>
      <c r="BH145" s="217">
        <f>IF(N145="zníž. prenesená",J145,0)</f>
        <v>0</v>
      </c>
      <c r="BI145" s="217">
        <f>IF(N145="nulová",J145,0)</f>
        <v>0</v>
      </c>
      <c r="BJ145" s="18" t="s">
        <v>87</v>
      </c>
      <c r="BK145" s="217">
        <f>ROUND(I145*H145,2)</f>
        <v>0</v>
      </c>
      <c r="BL145" s="18" t="s">
        <v>289</v>
      </c>
      <c r="BM145" s="216" t="s">
        <v>319</v>
      </c>
    </row>
    <row r="146" s="2" customFormat="1" ht="24.15" customHeight="1">
      <c r="A146" s="37"/>
      <c r="B146" s="168"/>
      <c r="C146" s="204" t="s">
        <v>306</v>
      </c>
      <c r="D146" s="204" t="s">
        <v>285</v>
      </c>
      <c r="E146" s="205" t="s">
        <v>2530</v>
      </c>
      <c r="F146" s="206" t="s">
        <v>2531</v>
      </c>
      <c r="G146" s="207" t="s">
        <v>649</v>
      </c>
      <c r="H146" s="208">
        <v>90</v>
      </c>
      <c r="I146" s="209"/>
      <c r="J146" s="210">
        <f>ROUND(I146*H146,2)</f>
        <v>0</v>
      </c>
      <c r="K146" s="211"/>
      <c r="L146" s="38"/>
      <c r="M146" s="212" t="s">
        <v>1</v>
      </c>
      <c r="N146" s="213" t="s">
        <v>41</v>
      </c>
      <c r="O146" s="81"/>
      <c r="P146" s="214">
        <f>O146*H146</f>
        <v>0</v>
      </c>
      <c r="Q146" s="214">
        <v>0</v>
      </c>
      <c r="R146" s="214">
        <f>Q146*H146</f>
        <v>0</v>
      </c>
      <c r="S146" s="214">
        <v>0</v>
      </c>
      <c r="T146" s="215">
        <f>S146*H146</f>
        <v>0</v>
      </c>
      <c r="U146" s="37"/>
      <c r="V146" s="37"/>
      <c r="W146" s="37"/>
      <c r="X146" s="37"/>
      <c r="Y146" s="37"/>
      <c r="Z146" s="37"/>
      <c r="AA146" s="37"/>
      <c r="AB146" s="37"/>
      <c r="AC146" s="37"/>
      <c r="AD146" s="37"/>
      <c r="AE146" s="37"/>
      <c r="AR146" s="216" t="s">
        <v>289</v>
      </c>
      <c r="AT146" s="216" t="s">
        <v>285</v>
      </c>
      <c r="AU146" s="216" t="s">
        <v>82</v>
      </c>
      <c r="AY146" s="18" t="s">
        <v>283</v>
      </c>
      <c r="BE146" s="217">
        <f>IF(N146="základná",J146,0)</f>
        <v>0</v>
      </c>
      <c r="BF146" s="217">
        <f>IF(N146="znížená",J146,0)</f>
        <v>0</v>
      </c>
      <c r="BG146" s="217">
        <f>IF(N146="zákl. prenesená",J146,0)</f>
        <v>0</v>
      </c>
      <c r="BH146" s="217">
        <f>IF(N146="zníž. prenesená",J146,0)</f>
        <v>0</v>
      </c>
      <c r="BI146" s="217">
        <f>IF(N146="nulová",J146,0)</f>
        <v>0</v>
      </c>
      <c r="BJ146" s="18" t="s">
        <v>87</v>
      </c>
      <c r="BK146" s="217">
        <f>ROUND(I146*H146,2)</f>
        <v>0</v>
      </c>
      <c r="BL146" s="18" t="s">
        <v>289</v>
      </c>
      <c r="BM146" s="216" t="s">
        <v>327</v>
      </c>
    </row>
    <row r="147" s="2" customFormat="1" ht="33" customHeight="1">
      <c r="A147" s="37"/>
      <c r="B147" s="168"/>
      <c r="C147" s="242" t="s">
        <v>310</v>
      </c>
      <c r="D147" s="242" t="s">
        <v>582</v>
      </c>
      <c r="E147" s="243" t="s">
        <v>2532</v>
      </c>
      <c r="F147" s="244" t="s">
        <v>2533</v>
      </c>
      <c r="G147" s="245" t="s">
        <v>649</v>
      </c>
      <c r="H147" s="246">
        <v>90</v>
      </c>
      <c r="I147" s="247"/>
      <c r="J147" s="248">
        <f>ROUND(I147*H147,2)</f>
        <v>0</v>
      </c>
      <c r="K147" s="249"/>
      <c r="L147" s="250"/>
      <c r="M147" s="251" t="s">
        <v>1</v>
      </c>
      <c r="N147" s="252" t="s">
        <v>41</v>
      </c>
      <c r="O147" s="81"/>
      <c r="P147" s="214">
        <f>O147*H147</f>
        <v>0</v>
      </c>
      <c r="Q147" s="214">
        <v>0</v>
      </c>
      <c r="R147" s="214">
        <f>Q147*H147</f>
        <v>0</v>
      </c>
      <c r="S147" s="214">
        <v>0</v>
      </c>
      <c r="T147" s="215">
        <f>S147*H147</f>
        <v>0</v>
      </c>
      <c r="U147" s="37"/>
      <c r="V147" s="37"/>
      <c r="W147" s="37"/>
      <c r="X147" s="37"/>
      <c r="Y147" s="37"/>
      <c r="Z147" s="37"/>
      <c r="AA147" s="37"/>
      <c r="AB147" s="37"/>
      <c r="AC147" s="37"/>
      <c r="AD147" s="37"/>
      <c r="AE147" s="37"/>
      <c r="AR147" s="216" t="s">
        <v>319</v>
      </c>
      <c r="AT147" s="216" t="s">
        <v>582</v>
      </c>
      <c r="AU147" s="216" t="s">
        <v>82</v>
      </c>
      <c r="AY147" s="18" t="s">
        <v>283</v>
      </c>
      <c r="BE147" s="217">
        <f>IF(N147="základná",J147,0)</f>
        <v>0</v>
      </c>
      <c r="BF147" s="217">
        <f>IF(N147="znížená",J147,0)</f>
        <v>0</v>
      </c>
      <c r="BG147" s="217">
        <f>IF(N147="zákl. prenesená",J147,0)</f>
        <v>0</v>
      </c>
      <c r="BH147" s="217">
        <f>IF(N147="zníž. prenesená",J147,0)</f>
        <v>0</v>
      </c>
      <c r="BI147" s="217">
        <f>IF(N147="nulová",J147,0)</f>
        <v>0</v>
      </c>
      <c r="BJ147" s="18" t="s">
        <v>87</v>
      </c>
      <c r="BK147" s="217">
        <f>ROUND(I147*H147,2)</f>
        <v>0</v>
      </c>
      <c r="BL147" s="18" t="s">
        <v>289</v>
      </c>
      <c r="BM147" s="216" t="s">
        <v>337</v>
      </c>
    </row>
    <row r="148" s="2" customFormat="1" ht="16.5" customHeight="1">
      <c r="A148" s="37"/>
      <c r="B148" s="168"/>
      <c r="C148" s="242" t="s">
        <v>315</v>
      </c>
      <c r="D148" s="242" t="s">
        <v>582</v>
      </c>
      <c r="E148" s="243" t="s">
        <v>2534</v>
      </c>
      <c r="F148" s="244" t="s">
        <v>2535</v>
      </c>
      <c r="G148" s="245" t="s">
        <v>373</v>
      </c>
      <c r="H148" s="246">
        <v>60</v>
      </c>
      <c r="I148" s="247"/>
      <c r="J148" s="248">
        <f>ROUND(I148*H148,2)</f>
        <v>0</v>
      </c>
      <c r="K148" s="249"/>
      <c r="L148" s="250"/>
      <c r="M148" s="251" t="s">
        <v>1</v>
      </c>
      <c r="N148" s="252" t="s">
        <v>41</v>
      </c>
      <c r="O148" s="81"/>
      <c r="P148" s="214">
        <f>O148*H148</f>
        <v>0</v>
      </c>
      <c r="Q148" s="214">
        <v>0</v>
      </c>
      <c r="R148" s="214">
        <f>Q148*H148</f>
        <v>0</v>
      </c>
      <c r="S148" s="214">
        <v>0</v>
      </c>
      <c r="T148" s="215">
        <f>S148*H148</f>
        <v>0</v>
      </c>
      <c r="U148" s="37"/>
      <c r="V148" s="37"/>
      <c r="W148" s="37"/>
      <c r="X148" s="37"/>
      <c r="Y148" s="37"/>
      <c r="Z148" s="37"/>
      <c r="AA148" s="37"/>
      <c r="AB148" s="37"/>
      <c r="AC148" s="37"/>
      <c r="AD148" s="37"/>
      <c r="AE148" s="37"/>
      <c r="AR148" s="216" t="s">
        <v>319</v>
      </c>
      <c r="AT148" s="216" t="s">
        <v>582</v>
      </c>
      <c r="AU148" s="216" t="s">
        <v>82</v>
      </c>
      <c r="AY148" s="18" t="s">
        <v>283</v>
      </c>
      <c r="BE148" s="217">
        <f>IF(N148="základná",J148,0)</f>
        <v>0</v>
      </c>
      <c r="BF148" s="217">
        <f>IF(N148="znížená",J148,0)</f>
        <v>0</v>
      </c>
      <c r="BG148" s="217">
        <f>IF(N148="zákl. prenesená",J148,0)</f>
        <v>0</v>
      </c>
      <c r="BH148" s="217">
        <f>IF(N148="zníž. prenesená",J148,0)</f>
        <v>0</v>
      </c>
      <c r="BI148" s="217">
        <f>IF(N148="nulová",J148,0)</f>
        <v>0</v>
      </c>
      <c r="BJ148" s="18" t="s">
        <v>87</v>
      </c>
      <c r="BK148" s="217">
        <f>ROUND(I148*H148,2)</f>
        <v>0</v>
      </c>
      <c r="BL148" s="18" t="s">
        <v>289</v>
      </c>
      <c r="BM148" s="216" t="s">
        <v>347</v>
      </c>
    </row>
    <row r="149" s="2" customFormat="1" ht="37.8" customHeight="1">
      <c r="A149" s="37"/>
      <c r="B149" s="168"/>
      <c r="C149" s="242" t="s">
        <v>319</v>
      </c>
      <c r="D149" s="242" t="s">
        <v>582</v>
      </c>
      <c r="E149" s="243" t="s">
        <v>2536</v>
      </c>
      <c r="F149" s="244" t="s">
        <v>2537</v>
      </c>
      <c r="G149" s="245" t="s">
        <v>2139</v>
      </c>
      <c r="H149" s="246">
        <v>8</v>
      </c>
      <c r="I149" s="247"/>
      <c r="J149" s="248">
        <f>ROUND(I149*H149,2)</f>
        <v>0</v>
      </c>
      <c r="K149" s="249"/>
      <c r="L149" s="250"/>
      <c r="M149" s="251" t="s">
        <v>1</v>
      </c>
      <c r="N149" s="252" t="s">
        <v>41</v>
      </c>
      <c r="O149" s="81"/>
      <c r="P149" s="214">
        <f>O149*H149</f>
        <v>0</v>
      </c>
      <c r="Q149" s="214">
        <v>0</v>
      </c>
      <c r="R149" s="214">
        <f>Q149*H149</f>
        <v>0</v>
      </c>
      <c r="S149" s="214">
        <v>0</v>
      </c>
      <c r="T149" s="215">
        <f>S149*H149</f>
        <v>0</v>
      </c>
      <c r="U149" s="37"/>
      <c r="V149" s="37"/>
      <c r="W149" s="37"/>
      <c r="X149" s="37"/>
      <c r="Y149" s="37"/>
      <c r="Z149" s="37"/>
      <c r="AA149" s="37"/>
      <c r="AB149" s="37"/>
      <c r="AC149" s="37"/>
      <c r="AD149" s="37"/>
      <c r="AE149" s="37"/>
      <c r="AR149" s="216" t="s">
        <v>319</v>
      </c>
      <c r="AT149" s="216" t="s">
        <v>582</v>
      </c>
      <c r="AU149" s="216" t="s">
        <v>82</v>
      </c>
      <c r="AY149" s="18" t="s">
        <v>283</v>
      </c>
      <c r="BE149" s="217">
        <f>IF(N149="základná",J149,0)</f>
        <v>0</v>
      </c>
      <c r="BF149" s="217">
        <f>IF(N149="znížená",J149,0)</f>
        <v>0</v>
      </c>
      <c r="BG149" s="217">
        <f>IF(N149="zákl. prenesená",J149,0)</f>
        <v>0</v>
      </c>
      <c r="BH149" s="217">
        <f>IF(N149="zníž. prenesená",J149,0)</f>
        <v>0</v>
      </c>
      <c r="BI149" s="217">
        <f>IF(N149="nulová",J149,0)</f>
        <v>0</v>
      </c>
      <c r="BJ149" s="18" t="s">
        <v>87</v>
      </c>
      <c r="BK149" s="217">
        <f>ROUND(I149*H149,2)</f>
        <v>0</v>
      </c>
      <c r="BL149" s="18" t="s">
        <v>289</v>
      </c>
      <c r="BM149" s="216" t="s">
        <v>358</v>
      </c>
    </row>
    <row r="150" s="2" customFormat="1" ht="24.15" customHeight="1">
      <c r="A150" s="37"/>
      <c r="B150" s="168"/>
      <c r="C150" s="204" t="s">
        <v>323</v>
      </c>
      <c r="D150" s="204" t="s">
        <v>285</v>
      </c>
      <c r="E150" s="205" t="s">
        <v>2389</v>
      </c>
      <c r="F150" s="206" t="s">
        <v>2390</v>
      </c>
      <c r="G150" s="207" t="s">
        <v>649</v>
      </c>
      <c r="H150" s="208">
        <v>720</v>
      </c>
      <c r="I150" s="209"/>
      <c r="J150" s="210">
        <f>ROUND(I150*H150,2)</f>
        <v>0</v>
      </c>
      <c r="K150" s="211"/>
      <c r="L150" s="38"/>
      <c r="M150" s="212" t="s">
        <v>1</v>
      </c>
      <c r="N150" s="213" t="s">
        <v>41</v>
      </c>
      <c r="O150" s="81"/>
      <c r="P150" s="214">
        <f>O150*H150</f>
        <v>0</v>
      </c>
      <c r="Q150" s="214">
        <v>0</v>
      </c>
      <c r="R150" s="214">
        <f>Q150*H150</f>
        <v>0</v>
      </c>
      <c r="S150" s="214">
        <v>0</v>
      </c>
      <c r="T150" s="215">
        <f>S150*H150</f>
        <v>0</v>
      </c>
      <c r="U150" s="37"/>
      <c r="V150" s="37"/>
      <c r="W150" s="37"/>
      <c r="X150" s="37"/>
      <c r="Y150" s="37"/>
      <c r="Z150" s="37"/>
      <c r="AA150" s="37"/>
      <c r="AB150" s="37"/>
      <c r="AC150" s="37"/>
      <c r="AD150" s="37"/>
      <c r="AE150" s="37"/>
      <c r="AR150" s="216" t="s">
        <v>289</v>
      </c>
      <c r="AT150" s="216" t="s">
        <v>285</v>
      </c>
      <c r="AU150" s="216" t="s">
        <v>82</v>
      </c>
      <c r="AY150" s="18" t="s">
        <v>283</v>
      </c>
      <c r="BE150" s="217">
        <f>IF(N150="základná",J150,0)</f>
        <v>0</v>
      </c>
      <c r="BF150" s="217">
        <f>IF(N150="znížená",J150,0)</f>
        <v>0</v>
      </c>
      <c r="BG150" s="217">
        <f>IF(N150="zákl. prenesená",J150,0)</f>
        <v>0</v>
      </c>
      <c r="BH150" s="217">
        <f>IF(N150="zníž. prenesená",J150,0)</f>
        <v>0</v>
      </c>
      <c r="BI150" s="217">
        <f>IF(N150="nulová",J150,0)</f>
        <v>0</v>
      </c>
      <c r="BJ150" s="18" t="s">
        <v>87</v>
      </c>
      <c r="BK150" s="217">
        <f>ROUND(I150*H150,2)</f>
        <v>0</v>
      </c>
      <c r="BL150" s="18" t="s">
        <v>289</v>
      </c>
      <c r="BM150" s="216" t="s">
        <v>370</v>
      </c>
    </row>
    <row r="151" s="2" customFormat="1" ht="24.15" customHeight="1">
      <c r="A151" s="37"/>
      <c r="B151" s="168"/>
      <c r="C151" s="242" t="s">
        <v>327</v>
      </c>
      <c r="D151" s="242" t="s">
        <v>582</v>
      </c>
      <c r="E151" s="243" t="s">
        <v>2395</v>
      </c>
      <c r="F151" s="244" t="s">
        <v>2396</v>
      </c>
      <c r="G151" s="245" t="s">
        <v>649</v>
      </c>
      <c r="H151" s="246">
        <v>720</v>
      </c>
      <c r="I151" s="247"/>
      <c r="J151" s="248">
        <f>ROUND(I151*H151,2)</f>
        <v>0</v>
      </c>
      <c r="K151" s="249"/>
      <c r="L151" s="250"/>
      <c r="M151" s="251" t="s">
        <v>1</v>
      </c>
      <c r="N151" s="252" t="s">
        <v>41</v>
      </c>
      <c r="O151" s="81"/>
      <c r="P151" s="214">
        <f>O151*H151</f>
        <v>0</v>
      </c>
      <c r="Q151" s="214">
        <v>0</v>
      </c>
      <c r="R151" s="214">
        <f>Q151*H151</f>
        <v>0</v>
      </c>
      <c r="S151" s="214">
        <v>0</v>
      </c>
      <c r="T151" s="215">
        <f>S151*H151</f>
        <v>0</v>
      </c>
      <c r="U151" s="37"/>
      <c r="V151" s="37"/>
      <c r="W151" s="37"/>
      <c r="X151" s="37"/>
      <c r="Y151" s="37"/>
      <c r="Z151" s="37"/>
      <c r="AA151" s="37"/>
      <c r="AB151" s="37"/>
      <c r="AC151" s="37"/>
      <c r="AD151" s="37"/>
      <c r="AE151" s="37"/>
      <c r="AR151" s="216" t="s">
        <v>319</v>
      </c>
      <c r="AT151" s="216" t="s">
        <v>582</v>
      </c>
      <c r="AU151" s="216" t="s">
        <v>82</v>
      </c>
      <c r="AY151" s="18" t="s">
        <v>283</v>
      </c>
      <c r="BE151" s="217">
        <f>IF(N151="základná",J151,0)</f>
        <v>0</v>
      </c>
      <c r="BF151" s="217">
        <f>IF(N151="znížená",J151,0)</f>
        <v>0</v>
      </c>
      <c r="BG151" s="217">
        <f>IF(N151="zákl. prenesená",J151,0)</f>
        <v>0</v>
      </c>
      <c r="BH151" s="217">
        <f>IF(N151="zníž. prenesená",J151,0)</f>
        <v>0</v>
      </c>
      <c r="BI151" s="217">
        <f>IF(N151="nulová",J151,0)</f>
        <v>0</v>
      </c>
      <c r="BJ151" s="18" t="s">
        <v>87</v>
      </c>
      <c r="BK151" s="217">
        <f>ROUND(I151*H151,2)</f>
        <v>0</v>
      </c>
      <c r="BL151" s="18" t="s">
        <v>289</v>
      </c>
      <c r="BM151" s="216" t="s">
        <v>7</v>
      </c>
    </row>
    <row r="152" s="2" customFormat="1" ht="24.15" customHeight="1">
      <c r="A152" s="37"/>
      <c r="B152" s="168"/>
      <c r="C152" s="242" t="s">
        <v>332</v>
      </c>
      <c r="D152" s="242" t="s">
        <v>582</v>
      </c>
      <c r="E152" s="243" t="s">
        <v>2538</v>
      </c>
      <c r="F152" s="244" t="s">
        <v>2539</v>
      </c>
      <c r="G152" s="245" t="s">
        <v>2139</v>
      </c>
      <c r="H152" s="246">
        <v>315</v>
      </c>
      <c r="I152" s="247"/>
      <c r="J152" s="248">
        <f>ROUND(I152*H152,2)</f>
        <v>0</v>
      </c>
      <c r="K152" s="249"/>
      <c r="L152" s="250"/>
      <c r="M152" s="251" t="s">
        <v>1</v>
      </c>
      <c r="N152" s="252" t="s">
        <v>41</v>
      </c>
      <c r="O152" s="81"/>
      <c r="P152" s="214">
        <f>O152*H152</f>
        <v>0</v>
      </c>
      <c r="Q152" s="214">
        <v>0</v>
      </c>
      <c r="R152" s="214">
        <f>Q152*H152</f>
        <v>0</v>
      </c>
      <c r="S152" s="214">
        <v>0</v>
      </c>
      <c r="T152" s="215">
        <f>S152*H152</f>
        <v>0</v>
      </c>
      <c r="U152" s="37"/>
      <c r="V152" s="37"/>
      <c r="W152" s="37"/>
      <c r="X152" s="37"/>
      <c r="Y152" s="37"/>
      <c r="Z152" s="37"/>
      <c r="AA152" s="37"/>
      <c r="AB152" s="37"/>
      <c r="AC152" s="37"/>
      <c r="AD152" s="37"/>
      <c r="AE152" s="37"/>
      <c r="AR152" s="216" t="s">
        <v>319</v>
      </c>
      <c r="AT152" s="216" t="s">
        <v>582</v>
      </c>
      <c r="AU152" s="216" t="s">
        <v>82</v>
      </c>
      <c r="AY152" s="18" t="s">
        <v>283</v>
      </c>
      <c r="BE152" s="217">
        <f>IF(N152="základná",J152,0)</f>
        <v>0</v>
      </c>
      <c r="BF152" s="217">
        <f>IF(N152="znížená",J152,0)</f>
        <v>0</v>
      </c>
      <c r="BG152" s="217">
        <f>IF(N152="zákl. prenesená",J152,0)</f>
        <v>0</v>
      </c>
      <c r="BH152" s="217">
        <f>IF(N152="zníž. prenesená",J152,0)</f>
        <v>0</v>
      </c>
      <c r="BI152" s="217">
        <f>IF(N152="nulová",J152,0)</f>
        <v>0</v>
      </c>
      <c r="BJ152" s="18" t="s">
        <v>87</v>
      </c>
      <c r="BK152" s="217">
        <f>ROUND(I152*H152,2)</f>
        <v>0</v>
      </c>
      <c r="BL152" s="18" t="s">
        <v>289</v>
      </c>
      <c r="BM152" s="216" t="s">
        <v>395</v>
      </c>
    </row>
    <row r="153" s="2" customFormat="1" ht="33" customHeight="1">
      <c r="A153" s="37"/>
      <c r="B153" s="168"/>
      <c r="C153" s="242" t="s">
        <v>337</v>
      </c>
      <c r="D153" s="242" t="s">
        <v>582</v>
      </c>
      <c r="E153" s="243" t="s">
        <v>2540</v>
      </c>
      <c r="F153" s="244" t="s">
        <v>2541</v>
      </c>
      <c r="G153" s="245" t="s">
        <v>2139</v>
      </c>
      <c r="H153" s="246">
        <v>315</v>
      </c>
      <c r="I153" s="247"/>
      <c r="J153" s="248">
        <f>ROUND(I153*H153,2)</f>
        <v>0</v>
      </c>
      <c r="K153" s="249"/>
      <c r="L153" s="250"/>
      <c r="M153" s="251" t="s">
        <v>1</v>
      </c>
      <c r="N153" s="252" t="s">
        <v>41</v>
      </c>
      <c r="O153" s="81"/>
      <c r="P153" s="214">
        <f>O153*H153</f>
        <v>0</v>
      </c>
      <c r="Q153" s="214">
        <v>0</v>
      </c>
      <c r="R153" s="214">
        <f>Q153*H153</f>
        <v>0</v>
      </c>
      <c r="S153" s="214">
        <v>0</v>
      </c>
      <c r="T153" s="215">
        <f>S153*H153</f>
        <v>0</v>
      </c>
      <c r="U153" s="37"/>
      <c r="V153" s="37"/>
      <c r="W153" s="37"/>
      <c r="X153" s="37"/>
      <c r="Y153" s="37"/>
      <c r="Z153" s="37"/>
      <c r="AA153" s="37"/>
      <c r="AB153" s="37"/>
      <c r="AC153" s="37"/>
      <c r="AD153" s="37"/>
      <c r="AE153" s="37"/>
      <c r="AR153" s="216" t="s">
        <v>319</v>
      </c>
      <c r="AT153" s="216" t="s">
        <v>582</v>
      </c>
      <c r="AU153" s="216" t="s">
        <v>82</v>
      </c>
      <c r="AY153" s="18" t="s">
        <v>283</v>
      </c>
      <c r="BE153" s="217">
        <f>IF(N153="základná",J153,0)</f>
        <v>0</v>
      </c>
      <c r="BF153" s="217">
        <f>IF(N153="znížená",J153,0)</f>
        <v>0</v>
      </c>
      <c r="BG153" s="217">
        <f>IF(N153="zákl. prenesená",J153,0)</f>
        <v>0</v>
      </c>
      <c r="BH153" s="217">
        <f>IF(N153="zníž. prenesená",J153,0)</f>
        <v>0</v>
      </c>
      <c r="BI153" s="217">
        <f>IF(N153="nulová",J153,0)</f>
        <v>0</v>
      </c>
      <c r="BJ153" s="18" t="s">
        <v>87</v>
      </c>
      <c r="BK153" s="217">
        <f>ROUND(I153*H153,2)</f>
        <v>0</v>
      </c>
      <c r="BL153" s="18" t="s">
        <v>289</v>
      </c>
      <c r="BM153" s="216" t="s">
        <v>408</v>
      </c>
    </row>
    <row r="154" s="2" customFormat="1" ht="33" customHeight="1">
      <c r="A154" s="37"/>
      <c r="B154" s="168"/>
      <c r="C154" s="242" t="s">
        <v>341</v>
      </c>
      <c r="D154" s="242" t="s">
        <v>582</v>
      </c>
      <c r="E154" s="243" t="s">
        <v>2542</v>
      </c>
      <c r="F154" s="244" t="s">
        <v>2543</v>
      </c>
      <c r="G154" s="245" t="s">
        <v>2139</v>
      </c>
      <c r="H154" s="246">
        <v>315</v>
      </c>
      <c r="I154" s="247"/>
      <c r="J154" s="248">
        <f>ROUND(I154*H154,2)</f>
        <v>0</v>
      </c>
      <c r="K154" s="249"/>
      <c r="L154" s="250"/>
      <c r="M154" s="251" t="s">
        <v>1</v>
      </c>
      <c r="N154" s="252" t="s">
        <v>41</v>
      </c>
      <c r="O154" s="81"/>
      <c r="P154" s="214">
        <f>O154*H154</f>
        <v>0</v>
      </c>
      <c r="Q154" s="214">
        <v>0</v>
      </c>
      <c r="R154" s="214">
        <f>Q154*H154</f>
        <v>0</v>
      </c>
      <c r="S154" s="214">
        <v>0</v>
      </c>
      <c r="T154" s="215">
        <f>S154*H154</f>
        <v>0</v>
      </c>
      <c r="U154" s="37"/>
      <c r="V154" s="37"/>
      <c r="W154" s="37"/>
      <c r="X154" s="37"/>
      <c r="Y154" s="37"/>
      <c r="Z154" s="37"/>
      <c r="AA154" s="37"/>
      <c r="AB154" s="37"/>
      <c r="AC154" s="37"/>
      <c r="AD154" s="37"/>
      <c r="AE154" s="37"/>
      <c r="AR154" s="216" t="s">
        <v>319</v>
      </c>
      <c r="AT154" s="216" t="s">
        <v>582</v>
      </c>
      <c r="AU154" s="216" t="s">
        <v>82</v>
      </c>
      <c r="AY154" s="18" t="s">
        <v>283</v>
      </c>
      <c r="BE154" s="217">
        <f>IF(N154="základná",J154,0)</f>
        <v>0</v>
      </c>
      <c r="BF154" s="217">
        <f>IF(N154="znížená",J154,0)</f>
        <v>0</v>
      </c>
      <c r="BG154" s="217">
        <f>IF(N154="zákl. prenesená",J154,0)</f>
        <v>0</v>
      </c>
      <c r="BH154" s="217">
        <f>IF(N154="zníž. prenesená",J154,0)</f>
        <v>0</v>
      </c>
      <c r="BI154" s="217">
        <f>IF(N154="nulová",J154,0)</f>
        <v>0</v>
      </c>
      <c r="BJ154" s="18" t="s">
        <v>87</v>
      </c>
      <c r="BK154" s="217">
        <f>ROUND(I154*H154,2)</f>
        <v>0</v>
      </c>
      <c r="BL154" s="18" t="s">
        <v>289</v>
      </c>
      <c r="BM154" s="216" t="s">
        <v>428</v>
      </c>
    </row>
    <row r="155" s="2" customFormat="1" ht="33" customHeight="1">
      <c r="A155" s="37"/>
      <c r="B155" s="168"/>
      <c r="C155" s="242" t="s">
        <v>347</v>
      </c>
      <c r="D155" s="242" t="s">
        <v>582</v>
      </c>
      <c r="E155" s="243" t="s">
        <v>2544</v>
      </c>
      <c r="F155" s="244" t="s">
        <v>2545</v>
      </c>
      <c r="G155" s="245" t="s">
        <v>2139</v>
      </c>
      <c r="H155" s="246">
        <v>375</v>
      </c>
      <c r="I155" s="247"/>
      <c r="J155" s="248">
        <f>ROUND(I155*H155,2)</f>
        <v>0</v>
      </c>
      <c r="K155" s="249"/>
      <c r="L155" s="250"/>
      <c r="M155" s="251" t="s">
        <v>1</v>
      </c>
      <c r="N155" s="252" t="s">
        <v>41</v>
      </c>
      <c r="O155" s="81"/>
      <c r="P155" s="214">
        <f>O155*H155</f>
        <v>0</v>
      </c>
      <c r="Q155" s="214">
        <v>0</v>
      </c>
      <c r="R155" s="214">
        <f>Q155*H155</f>
        <v>0</v>
      </c>
      <c r="S155" s="214">
        <v>0</v>
      </c>
      <c r="T155" s="215">
        <f>S155*H155</f>
        <v>0</v>
      </c>
      <c r="U155" s="37"/>
      <c r="V155" s="37"/>
      <c r="W155" s="37"/>
      <c r="X155" s="37"/>
      <c r="Y155" s="37"/>
      <c r="Z155" s="37"/>
      <c r="AA155" s="37"/>
      <c r="AB155" s="37"/>
      <c r="AC155" s="37"/>
      <c r="AD155" s="37"/>
      <c r="AE155" s="37"/>
      <c r="AR155" s="216" t="s">
        <v>319</v>
      </c>
      <c r="AT155" s="216" t="s">
        <v>582</v>
      </c>
      <c r="AU155" s="216" t="s">
        <v>82</v>
      </c>
      <c r="AY155" s="18" t="s">
        <v>283</v>
      </c>
      <c r="BE155" s="217">
        <f>IF(N155="základná",J155,0)</f>
        <v>0</v>
      </c>
      <c r="BF155" s="217">
        <f>IF(N155="znížená",J155,0)</f>
        <v>0</v>
      </c>
      <c r="BG155" s="217">
        <f>IF(N155="zákl. prenesená",J155,0)</f>
        <v>0</v>
      </c>
      <c r="BH155" s="217">
        <f>IF(N155="zníž. prenesená",J155,0)</f>
        <v>0</v>
      </c>
      <c r="BI155" s="217">
        <f>IF(N155="nulová",J155,0)</f>
        <v>0</v>
      </c>
      <c r="BJ155" s="18" t="s">
        <v>87</v>
      </c>
      <c r="BK155" s="217">
        <f>ROUND(I155*H155,2)</f>
        <v>0</v>
      </c>
      <c r="BL155" s="18" t="s">
        <v>289</v>
      </c>
      <c r="BM155" s="216" t="s">
        <v>442</v>
      </c>
    </row>
    <row r="156" s="2" customFormat="1" ht="24.15" customHeight="1">
      <c r="A156" s="37"/>
      <c r="B156" s="168"/>
      <c r="C156" s="204" t="s">
        <v>352</v>
      </c>
      <c r="D156" s="204" t="s">
        <v>285</v>
      </c>
      <c r="E156" s="205" t="s">
        <v>2546</v>
      </c>
      <c r="F156" s="206" t="s">
        <v>2547</v>
      </c>
      <c r="G156" s="207" t="s">
        <v>2139</v>
      </c>
      <c r="H156" s="208">
        <v>14</v>
      </c>
      <c r="I156" s="209"/>
      <c r="J156" s="210">
        <f>ROUND(I156*H156,2)</f>
        <v>0</v>
      </c>
      <c r="K156" s="211"/>
      <c r="L156" s="38"/>
      <c r="M156" s="212" t="s">
        <v>1</v>
      </c>
      <c r="N156" s="213" t="s">
        <v>41</v>
      </c>
      <c r="O156" s="81"/>
      <c r="P156" s="214">
        <f>O156*H156</f>
        <v>0</v>
      </c>
      <c r="Q156" s="214">
        <v>0</v>
      </c>
      <c r="R156" s="214">
        <f>Q156*H156</f>
        <v>0</v>
      </c>
      <c r="S156" s="214">
        <v>0</v>
      </c>
      <c r="T156" s="215">
        <f>S156*H156</f>
        <v>0</v>
      </c>
      <c r="U156" s="37"/>
      <c r="V156" s="37"/>
      <c r="W156" s="37"/>
      <c r="X156" s="37"/>
      <c r="Y156" s="37"/>
      <c r="Z156" s="37"/>
      <c r="AA156" s="37"/>
      <c r="AB156" s="37"/>
      <c r="AC156" s="37"/>
      <c r="AD156" s="37"/>
      <c r="AE156" s="37"/>
      <c r="AR156" s="216" t="s">
        <v>289</v>
      </c>
      <c r="AT156" s="216" t="s">
        <v>285</v>
      </c>
      <c r="AU156" s="216" t="s">
        <v>82</v>
      </c>
      <c r="AY156" s="18" t="s">
        <v>283</v>
      </c>
      <c r="BE156" s="217">
        <f>IF(N156="základná",J156,0)</f>
        <v>0</v>
      </c>
      <c r="BF156" s="217">
        <f>IF(N156="znížená",J156,0)</f>
        <v>0</v>
      </c>
      <c r="BG156" s="217">
        <f>IF(N156="zákl. prenesená",J156,0)</f>
        <v>0</v>
      </c>
      <c r="BH156" s="217">
        <f>IF(N156="zníž. prenesená",J156,0)</f>
        <v>0</v>
      </c>
      <c r="BI156" s="217">
        <f>IF(N156="nulová",J156,0)</f>
        <v>0</v>
      </c>
      <c r="BJ156" s="18" t="s">
        <v>87</v>
      </c>
      <c r="BK156" s="217">
        <f>ROUND(I156*H156,2)</f>
        <v>0</v>
      </c>
      <c r="BL156" s="18" t="s">
        <v>289</v>
      </c>
      <c r="BM156" s="216" t="s">
        <v>464</v>
      </c>
    </row>
    <row r="157" s="2" customFormat="1" ht="37.8" customHeight="1">
      <c r="A157" s="37"/>
      <c r="B157" s="168"/>
      <c r="C157" s="242" t="s">
        <v>358</v>
      </c>
      <c r="D157" s="242" t="s">
        <v>582</v>
      </c>
      <c r="E157" s="243" t="s">
        <v>2548</v>
      </c>
      <c r="F157" s="244" t="s">
        <v>2549</v>
      </c>
      <c r="G157" s="245" t="s">
        <v>2139</v>
      </c>
      <c r="H157" s="246">
        <v>2</v>
      </c>
      <c r="I157" s="247"/>
      <c r="J157" s="248">
        <f>ROUND(I157*H157,2)</f>
        <v>0</v>
      </c>
      <c r="K157" s="249"/>
      <c r="L157" s="250"/>
      <c r="M157" s="251" t="s">
        <v>1</v>
      </c>
      <c r="N157" s="252" t="s">
        <v>41</v>
      </c>
      <c r="O157" s="81"/>
      <c r="P157" s="214">
        <f>O157*H157</f>
        <v>0</v>
      </c>
      <c r="Q157" s="214">
        <v>0</v>
      </c>
      <c r="R157" s="214">
        <f>Q157*H157</f>
        <v>0</v>
      </c>
      <c r="S157" s="214">
        <v>0</v>
      </c>
      <c r="T157" s="215">
        <f>S157*H157</f>
        <v>0</v>
      </c>
      <c r="U157" s="37"/>
      <c r="V157" s="37"/>
      <c r="W157" s="37"/>
      <c r="X157" s="37"/>
      <c r="Y157" s="37"/>
      <c r="Z157" s="37"/>
      <c r="AA157" s="37"/>
      <c r="AB157" s="37"/>
      <c r="AC157" s="37"/>
      <c r="AD157" s="37"/>
      <c r="AE157" s="37"/>
      <c r="AR157" s="216" t="s">
        <v>319</v>
      </c>
      <c r="AT157" s="216" t="s">
        <v>582</v>
      </c>
      <c r="AU157" s="216" t="s">
        <v>82</v>
      </c>
      <c r="AY157" s="18" t="s">
        <v>283</v>
      </c>
      <c r="BE157" s="217">
        <f>IF(N157="základná",J157,0)</f>
        <v>0</v>
      </c>
      <c r="BF157" s="217">
        <f>IF(N157="znížená",J157,0)</f>
        <v>0</v>
      </c>
      <c r="BG157" s="217">
        <f>IF(N157="zákl. prenesená",J157,0)</f>
        <v>0</v>
      </c>
      <c r="BH157" s="217">
        <f>IF(N157="zníž. prenesená",J157,0)</f>
        <v>0</v>
      </c>
      <c r="BI157" s="217">
        <f>IF(N157="nulová",J157,0)</f>
        <v>0</v>
      </c>
      <c r="BJ157" s="18" t="s">
        <v>87</v>
      </c>
      <c r="BK157" s="217">
        <f>ROUND(I157*H157,2)</f>
        <v>0</v>
      </c>
      <c r="BL157" s="18" t="s">
        <v>289</v>
      </c>
      <c r="BM157" s="216" t="s">
        <v>473</v>
      </c>
    </row>
    <row r="158" s="2" customFormat="1" ht="37.8" customHeight="1">
      <c r="A158" s="37"/>
      <c r="B158" s="168"/>
      <c r="C158" s="242" t="s">
        <v>364</v>
      </c>
      <c r="D158" s="242" t="s">
        <v>582</v>
      </c>
      <c r="E158" s="243" t="s">
        <v>2550</v>
      </c>
      <c r="F158" s="244" t="s">
        <v>2551</v>
      </c>
      <c r="G158" s="245" t="s">
        <v>2139</v>
      </c>
      <c r="H158" s="246">
        <v>12</v>
      </c>
      <c r="I158" s="247"/>
      <c r="J158" s="248">
        <f>ROUND(I158*H158,2)</f>
        <v>0</v>
      </c>
      <c r="K158" s="249"/>
      <c r="L158" s="250"/>
      <c r="M158" s="251" t="s">
        <v>1</v>
      </c>
      <c r="N158" s="252" t="s">
        <v>41</v>
      </c>
      <c r="O158" s="81"/>
      <c r="P158" s="214">
        <f>O158*H158</f>
        <v>0</v>
      </c>
      <c r="Q158" s="214">
        <v>0</v>
      </c>
      <c r="R158" s="214">
        <f>Q158*H158</f>
        <v>0</v>
      </c>
      <c r="S158" s="214">
        <v>0</v>
      </c>
      <c r="T158" s="215">
        <f>S158*H158</f>
        <v>0</v>
      </c>
      <c r="U158" s="37"/>
      <c r="V158" s="37"/>
      <c r="W158" s="37"/>
      <c r="X158" s="37"/>
      <c r="Y158" s="37"/>
      <c r="Z158" s="37"/>
      <c r="AA158" s="37"/>
      <c r="AB158" s="37"/>
      <c r="AC158" s="37"/>
      <c r="AD158" s="37"/>
      <c r="AE158" s="37"/>
      <c r="AR158" s="216" t="s">
        <v>319</v>
      </c>
      <c r="AT158" s="216" t="s">
        <v>582</v>
      </c>
      <c r="AU158" s="216" t="s">
        <v>82</v>
      </c>
      <c r="AY158" s="18" t="s">
        <v>283</v>
      </c>
      <c r="BE158" s="217">
        <f>IF(N158="základná",J158,0)</f>
        <v>0</v>
      </c>
      <c r="BF158" s="217">
        <f>IF(N158="znížená",J158,0)</f>
        <v>0</v>
      </c>
      <c r="BG158" s="217">
        <f>IF(N158="zákl. prenesená",J158,0)</f>
        <v>0</v>
      </c>
      <c r="BH158" s="217">
        <f>IF(N158="zníž. prenesená",J158,0)</f>
        <v>0</v>
      </c>
      <c r="BI158" s="217">
        <f>IF(N158="nulová",J158,0)</f>
        <v>0</v>
      </c>
      <c r="BJ158" s="18" t="s">
        <v>87</v>
      </c>
      <c r="BK158" s="217">
        <f>ROUND(I158*H158,2)</f>
        <v>0</v>
      </c>
      <c r="BL158" s="18" t="s">
        <v>289</v>
      </c>
      <c r="BM158" s="216" t="s">
        <v>501</v>
      </c>
    </row>
    <row r="159" s="2" customFormat="1" ht="37.8" customHeight="1">
      <c r="A159" s="37"/>
      <c r="B159" s="168"/>
      <c r="C159" s="242" t="s">
        <v>370</v>
      </c>
      <c r="D159" s="242" t="s">
        <v>582</v>
      </c>
      <c r="E159" s="243" t="s">
        <v>2552</v>
      </c>
      <c r="F159" s="244" t="s">
        <v>2553</v>
      </c>
      <c r="G159" s="245" t="s">
        <v>2139</v>
      </c>
      <c r="H159" s="246">
        <v>12</v>
      </c>
      <c r="I159" s="247"/>
      <c r="J159" s="248">
        <f>ROUND(I159*H159,2)</f>
        <v>0</v>
      </c>
      <c r="K159" s="249"/>
      <c r="L159" s="250"/>
      <c r="M159" s="251" t="s">
        <v>1</v>
      </c>
      <c r="N159" s="252" t="s">
        <v>41</v>
      </c>
      <c r="O159" s="81"/>
      <c r="P159" s="214">
        <f>O159*H159</f>
        <v>0</v>
      </c>
      <c r="Q159" s="214">
        <v>0</v>
      </c>
      <c r="R159" s="214">
        <f>Q159*H159</f>
        <v>0</v>
      </c>
      <c r="S159" s="214">
        <v>0</v>
      </c>
      <c r="T159" s="215">
        <f>S159*H159</f>
        <v>0</v>
      </c>
      <c r="U159" s="37"/>
      <c r="V159" s="37"/>
      <c r="W159" s="37"/>
      <c r="X159" s="37"/>
      <c r="Y159" s="37"/>
      <c r="Z159" s="37"/>
      <c r="AA159" s="37"/>
      <c r="AB159" s="37"/>
      <c r="AC159" s="37"/>
      <c r="AD159" s="37"/>
      <c r="AE159" s="37"/>
      <c r="AR159" s="216" t="s">
        <v>319</v>
      </c>
      <c r="AT159" s="216" t="s">
        <v>582</v>
      </c>
      <c r="AU159" s="216" t="s">
        <v>82</v>
      </c>
      <c r="AY159" s="18" t="s">
        <v>283</v>
      </c>
      <c r="BE159" s="217">
        <f>IF(N159="základná",J159,0)</f>
        <v>0</v>
      </c>
      <c r="BF159" s="217">
        <f>IF(N159="znížená",J159,0)</f>
        <v>0</v>
      </c>
      <c r="BG159" s="217">
        <f>IF(N159="zákl. prenesená",J159,0)</f>
        <v>0</v>
      </c>
      <c r="BH159" s="217">
        <f>IF(N159="zníž. prenesená",J159,0)</f>
        <v>0</v>
      </c>
      <c r="BI159" s="217">
        <f>IF(N159="nulová",J159,0)</f>
        <v>0</v>
      </c>
      <c r="BJ159" s="18" t="s">
        <v>87</v>
      </c>
      <c r="BK159" s="217">
        <f>ROUND(I159*H159,2)</f>
        <v>0</v>
      </c>
      <c r="BL159" s="18" t="s">
        <v>289</v>
      </c>
      <c r="BM159" s="216" t="s">
        <v>509</v>
      </c>
    </row>
    <row r="160" s="2" customFormat="1" ht="37.8" customHeight="1">
      <c r="A160" s="37"/>
      <c r="B160" s="168"/>
      <c r="C160" s="242" t="s">
        <v>376</v>
      </c>
      <c r="D160" s="242" t="s">
        <v>582</v>
      </c>
      <c r="E160" s="243" t="s">
        <v>2554</v>
      </c>
      <c r="F160" s="244" t="s">
        <v>2555</v>
      </c>
      <c r="G160" s="245" t="s">
        <v>2139</v>
      </c>
      <c r="H160" s="246">
        <v>14</v>
      </c>
      <c r="I160" s="247"/>
      <c r="J160" s="248">
        <f>ROUND(I160*H160,2)</f>
        <v>0</v>
      </c>
      <c r="K160" s="249"/>
      <c r="L160" s="250"/>
      <c r="M160" s="251" t="s">
        <v>1</v>
      </c>
      <c r="N160" s="252" t="s">
        <v>41</v>
      </c>
      <c r="O160" s="81"/>
      <c r="P160" s="214">
        <f>O160*H160</f>
        <v>0</v>
      </c>
      <c r="Q160" s="214">
        <v>0</v>
      </c>
      <c r="R160" s="214">
        <f>Q160*H160</f>
        <v>0</v>
      </c>
      <c r="S160" s="214">
        <v>0</v>
      </c>
      <c r="T160" s="215">
        <f>S160*H160</f>
        <v>0</v>
      </c>
      <c r="U160" s="37"/>
      <c r="V160" s="37"/>
      <c r="W160" s="37"/>
      <c r="X160" s="37"/>
      <c r="Y160" s="37"/>
      <c r="Z160" s="37"/>
      <c r="AA160" s="37"/>
      <c r="AB160" s="37"/>
      <c r="AC160" s="37"/>
      <c r="AD160" s="37"/>
      <c r="AE160" s="37"/>
      <c r="AR160" s="216" t="s">
        <v>319</v>
      </c>
      <c r="AT160" s="216" t="s">
        <v>582</v>
      </c>
      <c r="AU160" s="216" t="s">
        <v>82</v>
      </c>
      <c r="AY160" s="18" t="s">
        <v>283</v>
      </c>
      <c r="BE160" s="217">
        <f>IF(N160="základná",J160,0)</f>
        <v>0</v>
      </c>
      <c r="BF160" s="217">
        <f>IF(N160="znížená",J160,0)</f>
        <v>0</v>
      </c>
      <c r="BG160" s="217">
        <f>IF(N160="zákl. prenesená",J160,0)</f>
        <v>0</v>
      </c>
      <c r="BH160" s="217">
        <f>IF(N160="zníž. prenesená",J160,0)</f>
        <v>0</v>
      </c>
      <c r="BI160" s="217">
        <f>IF(N160="nulová",J160,0)</f>
        <v>0</v>
      </c>
      <c r="BJ160" s="18" t="s">
        <v>87</v>
      </c>
      <c r="BK160" s="217">
        <f>ROUND(I160*H160,2)</f>
        <v>0</v>
      </c>
      <c r="BL160" s="18" t="s">
        <v>289</v>
      </c>
      <c r="BM160" s="216" t="s">
        <v>519</v>
      </c>
    </row>
    <row r="161" s="2" customFormat="1" ht="37.8" customHeight="1">
      <c r="A161" s="37"/>
      <c r="B161" s="168"/>
      <c r="C161" s="242" t="s">
        <v>7</v>
      </c>
      <c r="D161" s="242" t="s">
        <v>582</v>
      </c>
      <c r="E161" s="243" t="s">
        <v>2556</v>
      </c>
      <c r="F161" s="244" t="s">
        <v>2557</v>
      </c>
      <c r="G161" s="245" t="s">
        <v>2139</v>
      </c>
      <c r="H161" s="246">
        <v>2</v>
      </c>
      <c r="I161" s="247"/>
      <c r="J161" s="248">
        <f>ROUND(I161*H161,2)</f>
        <v>0</v>
      </c>
      <c r="K161" s="249"/>
      <c r="L161" s="250"/>
      <c r="M161" s="251" t="s">
        <v>1</v>
      </c>
      <c r="N161" s="252" t="s">
        <v>41</v>
      </c>
      <c r="O161" s="81"/>
      <c r="P161" s="214">
        <f>O161*H161</f>
        <v>0</v>
      </c>
      <c r="Q161" s="214">
        <v>0</v>
      </c>
      <c r="R161" s="214">
        <f>Q161*H161</f>
        <v>0</v>
      </c>
      <c r="S161" s="214">
        <v>0</v>
      </c>
      <c r="T161" s="215">
        <f>S161*H161</f>
        <v>0</v>
      </c>
      <c r="U161" s="37"/>
      <c r="V161" s="37"/>
      <c r="W161" s="37"/>
      <c r="X161" s="37"/>
      <c r="Y161" s="37"/>
      <c r="Z161" s="37"/>
      <c r="AA161" s="37"/>
      <c r="AB161" s="37"/>
      <c r="AC161" s="37"/>
      <c r="AD161" s="37"/>
      <c r="AE161" s="37"/>
      <c r="AR161" s="216" t="s">
        <v>319</v>
      </c>
      <c r="AT161" s="216" t="s">
        <v>582</v>
      </c>
      <c r="AU161" s="216" t="s">
        <v>82</v>
      </c>
      <c r="AY161" s="18" t="s">
        <v>283</v>
      </c>
      <c r="BE161" s="217">
        <f>IF(N161="základná",J161,0)</f>
        <v>0</v>
      </c>
      <c r="BF161" s="217">
        <f>IF(N161="znížená",J161,0)</f>
        <v>0</v>
      </c>
      <c r="BG161" s="217">
        <f>IF(N161="zákl. prenesená",J161,0)</f>
        <v>0</v>
      </c>
      <c r="BH161" s="217">
        <f>IF(N161="zníž. prenesená",J161,0)</f>
        <v>0</v>
      </c>
      <c r="BI161" s="217">
        <f>IF(N161="nulová",J161,0)</f>
        <v>0</v>
      </c>
      <c r="BJ161" s="18" t="s">
        <v>87</v>
      </c>
      <c r="BK161" s="217">
        <f>ROUND(I161*H161,2)</f>
        <v>0</v>
      </c>
      <c r="BL161" s="18" t="s">
        <v>289</v>
      </c>
      <c r="BM161" s="216" t="s">
        <v>527</v>
      </c>
    </row>
    <row r="162" s="2" customFormat="1" ht="24.15" customHeight="1">
      <c r="A162" s="37"/>
      <c r="B162" s="168"/>
      <c r="C162" s="242" t="s">
        <v>386</v>
      </c>
      <c r="D162" s="242" t="s">
        <v>582</v>
      </c>
      <c r="E162" s="243" t="s">
        <v>2558</v>
      </c>
      <c r="F162" s="244" t="s">
        <v>2559</v>
      </c>
      <c r="G162" s="245" t="s">
        <v>2139</v>
      </c>
      <c r="H162" s="246">
        <v>4</v>
      </c>
      <c r="I162" s="247"/>
      <c r="J162" s="248">
        <f>ROUND(I162*H162,2)</f>
        <v>0</v>
      </c>
      <c r="K162" s="249"/>
      <c r="L162" s="250"/>
      <c r="M162" s="251" t="s">
        <v>1</v>
      </c>
      <c r="N162" s="252" t="s">
        <v>41</v>
      </c>
      <c r="O162" s="81"/>
      <c r="P162" s="214">
        <f>O162*H162</f>
        <v>0</v>
      </c>
      <c r="Q162" s="214">
        <v>0</v>
      </c>
      <c r="R162" s="214">
        <f>Q162*H162</f>
        <v>0</v>
      </c>
      <c r="S162" s="214">
        <v>0</v>
      </c>
      <c r="T162" s="215">
        <f>S162*H162</f>
        <v>0</v>
      </c>
      <c r="U162" s="37"/>
      <c r="V162" s="37"/>
      <c r="W162" s="37"/>
      <c r="X162" s="37"/>
      <c r="Y162" s="37"/>
      <c r="Z162" s="37"/>
      <c r="AA162" s="37"/>
      <c r="AB162" s="37"/>
      <c r="AC162" s="37"/>
      <c r="AD162" s="37"/>
      <c r="AE162" s="37"/>
      <c r="AR162" s="216" t="s">
        <v>319</v>
      </c>
      <c r="AT162" s="216" t="s">
        <v>582</v>
      </c>
      <c r="AU162" s="216" t="s">
        <v>82</v>
      </c>
      <c r="AY162" s="18" t="s">
        <v>283</v>
      </c>
      <c r="BE162" s="217">
        <f>IF(N162="základná",J162,0)</f>
        <v>0</v>
      </c>
      <c r="BF162" s="217">
        <f>IF(N162="znížená",J162,0)</f>
        <v>0</v>
      </c>
      <c r="BG162" s="217">
        <f>IF(N162="zákl. prenesená",J162,0)</f>
        <v>0</v>
      </c>
      <c r="BH162" s="217">
        <f>IF(N162="zníž. prenesená",J162,0)</f>
        <v>0</v>
      </c>
      <c r="BI162" s="217">
        <f>IF(N162="nulová",J162,0)</f>
        <v>0</v>
      </c>
      <c r="BJ162" s="18" t="s">
        <v>87</v>
      </c>
      <c r="BK162" s="217">
        <f>ROUND(I162*H162,2)</f>
        <v>0</v>
      </c>
      <c r="BL162" s="18" t="s">
        <v>289</v>
      </c>
      <c r="BM162" s="216" t="s">
        <v>538</v>
      </c>
    </row>
    <row r="163" s="2" customFormat="1" ht="24.15" customHeight="1">
      <c r="A163" s="37"/>
      <c r="B163" s="168"/>
      <c r="C163" s="204" t="s">
        <v>395</v>
      </c>
      <c r="D163" s="204" t="s">
        <v>285</v>
      </c>
      <c r="E163" s="205" t="s">
        <v>2560</v>
      </c>
      <c r="F163" s="206" t="s">
        <v>2561</v>
      </c>
      <c r="G163" s="207" t="s">
        <v>2139</v>
      </c>
      <c r="H163" s="208">
        <v>52</v>
      </c>
      <c r="I163" s="209"/>
      <c r="J163" s="210">
        <f>ROUND(I163*H163,2)</f>
        <v>0</v>
      </c>
      <c r="K163" s="211"/>
      <c r="L163" s="38"/>
      <c r="M163" s="212" t="s">
        <v>1</v>
      </c>
      <c r="N163" s="213" t="s">
        <v>41</v>
      </c>
      <c r="O163" s="81"/>
      <c r="P163" s="214">
        <f>O163*H163</f>
        <v>0</v>
      </c>
      <c r="Q163" s="214">
        <v>0</v>
      </c>
      <c r="R163" s="214">
        <f>Q163*H163</f>
        <v>0</v>
      </c>
      <c r="S163" s="214">
        <v>0</v>
      </c>
      <c r="T163" s="215">
        <f>S163*H163</f>
        <v>0</v>
      </c>
      <c r="U163" s="37"/>
      <c r="V163" s="37"/>
      <c r="W163" s="37"/>
      <c r="X163" s="37"/>
      <c r="Y163" s="37"/>
      <c r="Z163" s="37"/>
      <c r="AA163" s="37"/>
      <c r="AB163" s="37"/>
      <c r="AC163" s="37"/>
      <c r="AD163" s="37"/>
      <c r="AE163" s="37"/>
      <c r="AR163" s="216" t="s">
        <v>289</v>
      </c>
      <c r="AT163" s="216" t="s">
        <v>285</v>
      </c>
      <c r="AU163" s="216" t="s">
        <v>82</v>
      </c>
      <c r="AY163" s="18" t="s">
        <v>283</v>
      </c>
      <c r="BE163" s="217">
        <f>IF(N163="základná",J163,0)</f>
        <v>0</v>
      </c>
      <c r="BF163" s="217">
        <f>IF(N163="znížená",J163,0)</f>
        <v>0</v>
      </c>
      <c r="BG163" s="217">
        <f>IF(N163="zákl. prenesená",J163,0)</f>
        <v>0</v>
      </c>
      <c r="BH163" s="217">
        <f>IF(N163="zníž. prenesená",J163,0)</f>
        <v>0</v>
      </c>
      <c r="BI163" s="217">
        <f>IF(N163="nulová",J163,0)</f>
        <v>0</v>
      </c>
      <c r="BJ163" s="18" t="s">
        <v>87</v>
      </c>
      <c r="BK163" s="217">
        <f>ROUND(I163*H163,2)</f>
        <v>0</v>
      </c>
      <c r="BL163" s="18" t="s">
        <v>289</v>
      </c>
      <c r="BM163" s="216" t="s">
        <v>546</v>
      </c>
    </row>
    <row r="164" s="2" customFormat="1" ht="24.15" customHeight="1">
      <c r="A164" s="37"/>
      <c r="B164" s="168"/>
      <c r="C164" s="242" t="s">
        <v>400</v>
      </c>
      <c r="D164" s="242" t="s">
        <v>582</v>
      </c>
      <c r="E164" s="243" t="s">
        <v>2562</v>
      </c>
      <c r="F164" s="244" t="s">
        <v>2563</v>
      </c>
      <c r="G164" s="245" t="s">
        <v>2139</v>
      </c>
      <c r="H164" s="246">
        <v>36</v>
      </c>
      <c r="I164" s="247"/>
      <c r="J164" s="248">
        <f>ROUND(I164*H164,2)</f>
        <v>0</v>
      </c>
      <c r="K164" s="249"/>
      <c r="L164" s="250"/>
      <c r="M164" s="251" t="s">
        <v>1</v>
      </c>
      <c r="N164" s="252" t="s">
        <v>41</v>
      </c>
      <c r="O164" s="81"/>
      <c r="P164" s="214">
        <f>O164*H164</f>
        <v>0</v>
      </c>
      <c r="Q164" s="214">
        <v>0</v>
      </c>
      <c r="R164" s="214">
        <f>Q164*H164</f>
        <v>0</v>
      </c>
      <c r="S164" s="214">
        <v>0</v>
      </c>
      <c r="T164" s="215">
        <f>S164*H164</f>
        <v>0</v>
      </c>
      <c r="U164" s="37"/>
      <c r="V164" s="37"/>
      <c r="W164" s="37"/>
      <c r="X164" s="37"/>
      <c r="Y164" s="37"/>
      <c r="Z164" s="37"/>
      <c r="AA164" s="37"/>
      <c r="AB164" s="37"/>
      <c r="AC164" s="37"/>
      <c r="AD164" s="37"/>
      <c r="AE164" s="37"/>
      <c r="AR164" s="216" t="s">
        <v>319</v>
      </c>
      <c r="AT164" s="216" t="s">
        <v>582</v>
      </c>
      <c r="AU164" s="216" t="s">
        <v>82</v>
      </c>
      <c r="AY164" s="18" t="s">
        <v>283</v>
      </c>
      <c r="BE164" s="217">
        <f>IF(N164="základná",J164,0)</f>
        <v>0</v>
      </c>
      <c r="BF164" s="217">
        <f>IF(N164="znížená",J164,0)</f>
        <v>0</v>
      </c>
      <c r="BG164" s="217">
        <f>IF(N164="zákl. prenesená",J164,0)</f>
        <v>0</v>
      </c>
      <c r="BH164" s="217">
        <f>IF(N164="zníž. prenesená",J164,0)</f>
        <v>0</v>
      </c>
      <c r="BI164" s="217">
        <f>IF(N164="nulová",J164,0)</f>
        <v>0</v>
      </c>
      <c r="BJ164" s="18" t="s">
        <v>87</v>
      </c>
      <c r="BK164" s="217">
        <f>ROUND(I164*H164,2)</f>
        <v>0</v>
      </c>
      <c r="BL164" s="18" t="s">
        <v>289</v>
      </c>
      <c r="BM164" s="216" t="s">
        <v>555</v>
      </c>
    </row>
    <row r="165" s="2" customFormat="1" ht="37.8" customHeight="1">
      <c r="A165" s="37"/>
      <c r="B165" s="168"/>
      <c r="C165" s="242" t="s">
        <v>408</v>
      </c>
      <c r="D165" s="242" t="s">
        <v>582</v>
      </c>
      <c r="E165" s="243" t="s">
        <v>2564</v>
      </c>
      <c r="F165" s="244" t="s">
        <v>2565</v>
      </c>
      <c r="G165" s="245" t="s">
        <v>2139</v>
      </c>
      <c r="H165" s="246">
        <v>16</v>
      </c>
      <c r="I165" s="247"/>
      <c r="J165" s="248">
        <f>ROUND(I165*H165,2)</f>
        <v>0</v>
      </c>
      <c r="K165" s="249"/>
      <c r="L165" s="250"/>
      <c r="M165" s="251" t="s">
        <v>1</v>
      </c>
      <c r="N165" s="252" t="s">
        <v>41</v>
      </c>
      <c r="O165" s="81"/>
      <c r="P165" s="214">
        <f>O165*H165</f>
        <v>0</v>
      </c>
      <c r="Q165" s="214">
        <v>0</v>
      </c>
      <c r="R165" s="214">
        <f>Q165*H165</f>
        <v>0</v>
      </c>
      <c r="S165" s="214">
        <v>0</v>
      </c>
      <c r="T165" s="215">
        <f>S165*H165</f>
        <v>0</v>
      </c>
      <c r="U165" s="37"/>
      <c r="V165" s="37"/>
      <c r="W165" s="37"/>
      <c r="X165" s="37"/>
      <c r="Y165" s="37"/>
      <c r="Z165" s="37"/>
      <c r="AA165" s="37"/>
      <c r="AB165" s="37"/>
      <c r="AC165" s="37"/>
      <c r="AD165" s="37"/>
      <c r="AE165" s="37"/>
      <c r="AR165" s="216" t="s">
        <v>319</v>
      </c>
      <c r="AT165" s="216" t="s">
        <v>582</v>
      </c>
      <c r="AU165" s="216" t="s">
        <v>82</v>
      </c>
      <c r="AY165" s="18" t="s">
        <v>283</v>
      </c>
      <c r="BE165" s="217">
        <f>IF(N165="základná",J165,0)</f>
        <v>0</v>
      </c>
      <c r="BF165" s="217">
        <f>IF(N165="znížená",J165,0)</f>
        <v>0</v>
      </c>
      <c r="BG165" s="217">
        <f>IF(N165="zákl. prenesená",J165,0)</f>
        <v>0</v>
      </c>
      <c r="BH165" s="217">
        <f>IF(N165="zníž. prenesená",J165,0)</f>
        <v>0</v>
      </c>
      <c r="BI165" s="217">
        <f>IF(N165="nulová",J165,0)</f>
        <v>0</v>
      </c>
      <c r="BJ165" s="18" t="s">
        <v>87</v>
      </c>
      <c r="BK165" s="217">
        <f>ROUND(I165*H165,2)</f>
        <v>0</v>
      </c>
      <c r="BL165" s="18" t="s">
        <v>289</v>
      </c>
      <c r="BM165" s="216" t="s">
        <v>566</v>
      </c>
    </row>
    <row r="166" s="2" customFormat="1" ht="24.15" customHeight="1">
      <c r="A166" s="37"/>
      <c r="B166" s="168"/>
      <c r="C166" s="204" t="s">
        <v>418</v>
      </c>
      <c r="D166" s="204" t="s">
        <v>285</v>
      </c>
      <c r="E166" s="205" t="s">
        <v>2566</v>
      </c>
      <c r="F166" s="206" t="s">
        <v>2567</v>
      </c>
      <c r="G166" s="207" t="s">
        <v>2139</v>
      </c>
      <c r="H166" s="208">
        <v>219</v>
      </c>
      <c r="I166" s="209"/>
      <c r="J166" s="210">
        <f>ROUND(I166*H166,2)</f>
        <v>0</v>
      </c>
      <c r="K166" s="211"/>
      <c r="L166" s="38"/>
      <c r="M166" s="212" t="s">
        <v>1</v>
      </c>
      <c r="N166" s="213" t="s">
        <v>41</v>
      </c>
      <c r="O166" s="81"/>
      <c r="P166" s="214">
        <f>O166*H166</f>
        <v>0</v>
      </c>
      <c r="Q166" s="214">
        <v>0</v>
      </c>
      <c r="R166" s="214">
        <f>Q166*H166</f>
        <v>0</v>
      </c>
      <c r="S166" s="214">
        <v>0</v>
      </c>
      <c r="T166" s="215">
        <f>S166*H166</f>
        <v>0</v>
      </c>
      <c r="U166" s="37"/>
      <c r="V166" s="37"/>
      <c r="W166" s="37"/>
      <c r="X166" s="37"/>
      <c r="Y166" s="37"/>
      <c r="Z166" s="37"/>
      <c r="AA166" s="37"/>
      <c r="AB166" s="37"/>
      <c r="AC166" s="37"/>
      <c r="AD166" s="37"/>
      <c r="AE166" s="37"/>
      <c r="AR166" s="216" t="s">
        <v>289</v>
      </c>
      <c r="AT166" s="216" t="s">
        <v>285</v>
      </c>
      <c r="AU166" s="216" t="s">
        <v>82</v>
      </c>
      <c r="AY166" s="18" t="s">
        <v>283</v>
      </c>
      <c r="BE166" s="217">
        <f>IF(N166="základná",J166,0)</f>
        <v>0</v>
      </c>
      <c r="BF166" s="217">
        <f>IF(N166="znížená",J166,0)</f>
        <v>0</v>
      </c>
      <c r="BG166" s="217">
        <f>IF(N166="zákl. prenesená",J166,0)</f>
        <v>0</v>
      </c>
      <c r="BH166" s="217">
        <f>IF(N166="zníž. prenesená",J166,0)</f>
        <v>0</v>
      </c>
      <c r="BI166" s="217">
        <f>IF(N166="nulová",J166,0)</f>
        <v>0</v>
      </c>
      <c r="BJ166" s="18" t="s">
        <v>87</v>
      </c>
      <c r="BK166" s="217">
        <f>ROUND(I166*H166,2)</f>
        <v>0</v>
      </c>
      <c r="BL166" s="18" t="s">
        <v>289</v>
      </c>
      <c r="BM166" s="216" t="s">
        <v>576</v>
      </c>
    </row>
    <row r="167" s="2" customFormat="1" ht="24.15" customHeight="1">
      <c r="A167" s="37"/>
      <c r="B167" s="168"/>
      <c r="C167" s="242" t="s">
        <v>428</v>
      </c>
      <c r="D167" s="242" t="s">
        <v>582</v>
      </c>
      <c r="E167" s="243" t="s">
        <v>2568</v>
      </c>
      <c r="F167" s="244" t="s">
        <v>2569</v>
      </c>
      <c r="G167" s="245" t="s">
        <v>2139</v>
      </c>
      <c r="H167" s="246">
        <v>50</v>
      </c>
      <c r="I167" s="247"/>
      <c r="J167" s="248">
        <f>ROUND(I167*H167,2)</f>
        <v>0</v>
      </c>
      <c r="K167" s="249"/>
      <c r="L167" s="250"/>
      <c r="M167" s="251" t="s">
        <v>1</v>
      </c>
      <c r="N167" s="252" t="s">
        <v>41</v>
      </c>
      <c r="O167" s="81"/>
      <c r="P167" s="214">
        <f>O167*H167</f>
        <v>0</v>
      </c>
      <c r="Q167" s="214">
        <v>0</v>
      </c>
      <c r="R167" s="214">
        <f>Q167*H167</f>
        <v>0</v>
      </c>
      <c r="S167" s="214">
        <v>0</v>
      </c>
      <c r="T167" s="215">
        <f>S167*H167</f>
        <v>0</v>
      </c>
      <c r="U167" s="37"/>
      <c r="V167" s="37"/>
      <c r="W167" s="37"/>
      <c r="X167" s="37"/>
      <c r="Y167" s="37"/>
      <c r="Z167" s="37"/>
      <c r="AA167" s="37"/>
      <c r="AB167" s="37"/>
      <c r="AC167" s="37"/>
      <c r="AD167" s="37"/>
      <c r="AE167" s="37"/>
      <c r="AR167" s="216" t="s">
        <v>319</v>
      </c>
      <c r="AT167" s="216" t="s">
        <v>582</v>
      </c>
      <c r="AU167" s="216" t="s">
        <v>82</v>
      </c>
      <c r="AY167" s="18" t="s">
        <v>283</v>
      </c>
      <c r="BE167" s="217">
        <f>IF(N167="základná",J167,0)</f>
        <v>0</v>
      </c>
      <c r="BF167" s="217">
        <f>IF(N167="znížená",J167,0)</f>
        <v>0</v>
      </c>
      <c r="BG167" s="217">
        <f>IF(N167="zákl. prenesená",J167,0)</f>
        <v>0</v>
      </c>
      <c r="BH167" s="217">
        <f>IF(N167="zníž. prenesená",J167,0)</f>
        <v>0</v>
      </c>
      <c r="BI167" s="217">
        <f>IF(N167="nulová",J167,0)</f>
        <v>0</v>
      </c>
      <c r="BJ167" s="18" t="s">
        <v>87</v>
      </c>
      <c r="BK167" s="217">
        <f>ROUND(I167*H167,2)</f>
        <v>0</v>
      </c>
      <c r="BL167" s="18" t="s">
        <v>289</v>
      </c>
      <c r="BM167" s="216" t="s">
        <v>587</v>
      </c>
    </row>
    <row r="168" s="2" customFormat="1" ht="24.15" customHeight="1">
      <c r="A168" s="37"/>
      <c r="B168" s="168"/>
      <c r="C168" s="242" t="s">
        <v>438</v>
      </c>
      <c r="D168" s="242" t="s">
        <v>582</v>
      </c>
      <c r="E168" s="243" t="s">
        <v>2570</v>
      </c>
      <c r="F168" s="244" t="s">
        <v>2571</v>
      </c>
      <c r="G168" s="245" t="s">
        <v>2139</v>
      </c>
      <c r="H168" s="246">
        <v>13</v>
      </c>
      <c r="I168" s="247"/>
      <c r="J168" s="248">
        <f>ROUND(I168*H168,2)</f>
        <v>0</v>
      </c>
      <c r="K168" s="249"/>
      <c r="L168" s="250"/>
      <c r="M168" s="251" t="s">
        <v>1</v>
      </c>
      <c r="N168" s="252" t="s">
        <v>41</v>
      </c>
      <c r="O168" s="81"/>
      <c r="P168" s="214">
        <f>O168*H168</f>
        <v>0</v>
      </c>
      <c r="Q168" s="214">
        <v>0</v>
      </c>
      <c r="R168" s="214">
        <f>Q168*H168</f>
        <v>0</v>
      </c>
      <c r="S168" s="214">
        <v>0</v>
      </c>
      <c r="T168" s="215">
        <f>S168*H168</f>
        <v>0</v>
      </c>
      <c r="U168" s="37"/>
      <c r="V168" s="37"/>
      <c r="W168" s="37"/>
      <c r="X168" s="37"/>
      <c r="Y168" s="37"/>
      <c r="Z168" s="37"/>
      <c r="AA168" s="37"/>
      <c r="AB168" s="37"/>
      <c r="AC168" s="37"/>
      <c r="AD168" s="37"/>
      <c r="AE168" s="37"/>
      <c r="AR168" s="216" t="s">
        <v>319</v>
      </c>
      <c r="AT168" s="216" t="s">
        <v>582</v>
      </c>
      <c r="AU168" s="216" t="s">
        <v>82</v>
      </c>
      <c r="AY168" s="18" t="s">
        <v>283</v>
      </c>
      <c r="BE168" s="217">
        <f>IF(N168="základná",J168,0)</f>
        <v>0</v>
      </c>
      <c r="BF168" s="217">
        <f>IF(N168="znížená",J168,0)</f>
        <v>0</v>
      </c>
      <c r="BG168" s="217">
        <f>IF(N168="zákl. prenesená",J168,0)</f>
        <v>0</v>
      </c>
      <c r="BH168" s="217">
        <f>IF(N168="zníž. prenesená",J168,0)</f>
        <v>0</v>
      </c>
      <c r="BI168" s="217">
        <f>IF(N168="nulová",J168,0)</f>
        <v>0</v>
      </c>
      <c r="BJ168" s="18" t="s">
        <v>87</v>
      </c>
      <c r="BK168" s="217">
        <f>ROUND(I168*H168,2)</f>
        <v>0</v>
      </c>
      <c r="BL168" s="18" t="s">
        <v>289</v>
      </c>
      <c r="BM168" s="216" t="s">
        <v>600</v>
      </c>
    </row>
    <row r="169" s="2" customFormat="1" ht="24.15" customHeight="1">
      <c r="A169" s="37"/>
      <c r="B169" s="168"/>
      <c r="C169" s="242" t="s">
        <v>442</v>
      </c>
      <c r="D169" s="242" t="s">
        <v>582</v>
      </c>
      <c r="E169" s="243" t="s">
        <v>2572</v>
      </c>
      <c r="F169" s="244" t="s">
        <v>2573</v>
      </c>
      <c r="G169" s="245" t="s">
        <v>2139</v>
      </c>
      <c r="H169" s="246">
        <v>3</v>
      </c>
      <c r="I169" s="247"/>
      <c r="J169" s="248">
        <f>ROUND(I169*H169,2)</f>
        <v>0</v>
      </c>
      <c r="K169" s="249"/>
      <c r="L169" s="250"/>
      <c r="M169" s="251" t="s">
        <v>1</v>
      </c>
      <c r="N169" s="252" t="s">
        <v>41</v>
      </c>
      <c r="O169" s="81"/>
      <c r="P169" s="214">
        <f>O169*H169</f>
        <v>0</v>
      </c>
      <c r="Q169" s="214">
        <v>0</v>
      </c>
      <c r="R169" s="214">
        <f>Q169*H169</f>
        <v>0</v>
      </c>
      <c r="S169" s="214">
        <v>0</v>
      </c>
      <c r="T169" s="215">
        <f>S169*H169</f>
        <v>0</v>
      </c>
      <c r="U169" s="37"/>
      <c r="V169" s="37"/>
      <c r="W169" s="37"/>
      <c r="X169" s="37"/>
      <c r="Y169" s="37"/>
      <c r="Z169" s="37"/>
      <c r="AA169" s="37"/>
      <c r="AB169" s="37"/>
      <c r="AC169" s="37"/>
      <c r="AD169" s="37"/>
      <c r="AE169" s="37"/>
      <c r="AR169" s="216" t="s">
        <v>319</v>
      </c>
      <c r="AT169" s="216" t="s">
        <v>582</v>
      </c>
      <c r="AU169" s="216" t="s">
        <v>82</v>
      </c>
      <c r="AY169" s="18" t="s">
        <v>283</v>
      </c>
      <c r="BE169" s="217">
        <f>IF(N169="základná",J169,0)</f>
        <v>0</v>
      </c>
      <c r="BF169" s="217">
        <f>IF(N169="znížená",J169,0)</f>
        <v>0</v>
      </c>
      <c r="BG169" s="217">
        <f>IF(N169="zákl. prenesená",J169,0)</f>
        <v>0</v>
      </c>
      <c r="BH169" s="217">
        <f>IF(N169="zníž. prenesená",J169,0)</f>
        <v>0</v>
      </c>
      <c r="BI169" s="217">
        <f>IF(N169="nulová",J169,0)</f>
        <v>0</v>
      </c>
      <c r="BJ169" s="18" t="s">
        <v>87</v>
      </c>
      <c r="BK169" s="217">
        <f>ROUND(I169*H169,2)</f>
        <v>0</v>
      </c>
      <c r="BL169" s="18" t="s">
        <v>289</v>
      </c>
      <c r="BM169" s="216" t="s">
        <v>612</v>
      </c>
    </row>
    <row r="170" s="2" customFormat="1" ht="16.5" customHeight="1">
      <c r="A170" s="37"/>
      <c r="B170" s="168"/>
      <c r="C170" s="242" t="s">
        <v>447</v>
      </c>
      <c r="D170" s="242" t="s">
        <v>582</v>
      </c>
      <c r="E170" s="243" t="s">
        <v>2574</v>
      </c>
      <c r="F170" s="244" t="s">
        <v>2575</v>
      </c>
      <c r="G170" s="245" t="s">
        <v>2139</v>
      </c>
      <c r="H170" s="246">
        <v>150</v>
      </c>
      <c r="I170" s="247"/>
      <c r="J170" s="248">
        <f>ROUND(I170*H170,2)</f>
        <v>0</v>
      </c>
      <c r="K170" s="249"/>
      <c r="L170" s="250"/>
      <c r="M170" s="251" t="s">
        <v>1</v>
      </c>
      <c r="N170" s="252" t="s">
        <v>41</v>
      </c>
      <c r="O170" s="81"/>
      <c r="P170" s="214">
        <f>O170*H170</f>
        <v>0</v>
      </c>
      <c r="Q170" s="214">
        <v>0</v>
      </c>
      <c r="R170" s="214">
        <f>Q170*H170</f>
        <v>0</v>
      </c>
      <c r="S170" s="214">
        <v>0</v>
      </c>
      <c r="T170" s="215">
        <f>S170*H170</f>
        <v>0</v>
      </c>
      <c r="U170" s="37"/>
      <c r="V170" s="37"/>
      <c r="W170" s="37"/>
      <c r="X170" s="37"/>
      <c r="Y170" s="37"/>
      <c r="Z170" s="37"/>
      <c r="AA170" s="37"/>
      <c r="AB170" s="37"/>
      <c r="AC170" s="37"/>
      <c r="AD170" s="37"/>
      <c r="AE170" s="37"/>
      <c r="AR170" s="216" t="s">
        <v>319</v>
      </c>
      <c r="AT170" s="216" t="s">
        <v>582</v>
      </c>
      <c r="AU170" s="216" t="s">
        <v>82</v>
      </c>
      <c r="AY170" s="18" t="s">
        <v>283</v>
      </c>
      <c r="BE170" s="217">
        <f>IF(N170="základná",J170,0)</f>
        <v>0</v>
      </c>
      <c r="BF170" s="217">
        <f>IF(N170="znížená",J170,0)</f>
        <v>0</v>
      </c>
      <c r="BG170" s="217">
        <f>IF(N170="zákl. prenesená",J170,0)</f>
        <v>0</v>
      </c>
      <c r="BH170" s="217">
        <f>IF(N170="zníž. prenesená",J170,0)</f>
        <v>0</v>
      </c>
      <c r="BI170" s="217">
        <f>IF(N170="nulová",J170,0)</f>
        <v>0</v>
      </c>
      <c r="BJ170" s="18" t="s">
        <v>87</v>
      </c>
      <c r="BK170" s="217">
        <f>ROUND(I170*H170,2)</f>
        <v>0</v>
      </c>
      <c r="BL170" s="18" t="s">
        <v>289</v>
      </c>
      <c r="BM170" s="216" t="s">
        <v>620</v>
      </c>
    </row>
    <row r="171" s="2" customFormat="1" ht="24.15" customHeight="1">
      <c r="A171" s="37"/>
      <c r="B171" s="168"/>
      <c r="C171" s="242" t="s">
        <v>464</v>
      </c>
      <c r="D171" s="242" t="s">
        <v>582</v>
      </c>
      <c r="E171" s="243" t="s">
        <v>2576</v>
      </c>
      <c r="F171" s="244" t="s">
        <v>2577</v>
      </c>
      <c r="G171" s="245" t="s">
        <v>2139</v>
      </c>
      <c r="H171" s="246">
        <v>3</v>
      </c>
      <c r="I171" s="247"/>
      <c r="J171" s="248">
        <f>ROUND(I171*H171,2)</f>
        <v>0</v>
      </c>
      <c r="K171" s="249"/>
      <c r="L171" s="250"/>
      <c r="M171" s="251" t="s">
        <v>1</v>
      </c>
      <c r="N171" s="252" t="s">
        <v>41</v>
      </c>
      <c r="O171" s="81"/>
      <c r="P171" s="214">
        <f>O171*H171</f>
        <v>0</v>
      </c>
      <c r="Q171" s="214">
        <v>0</v>
      </c>
      <c r="R171" s="214">
        <f>Q171*H171</f>
        <v>0</v>
      </c>
      <c r="S171" s="214">
        <v>0</v>
      </c>
      <c r="T171" s="215">
        <f>S171*H171</f>
        <v>0</v>
      </c>
      <c r="U171" s="37"/>
      <c r="V171" s="37"/>
      <c r="W171" s="37"/>
      <c r="X171" s="37"/>
      <c r="Y171" s="37"/>
      <c r="Z171" s="37"/>
      <c r="AA171" s="37"/>
      <c r="AB171" s="37"/>
      <c r="AC171" s="37"/>
      <c r="AD171" s="37"/>
      <c r="AE171" s="37"/>
      <c r="AR171" s="216" t="s">
        <v>319</v>
      </c>
      <c r="AT171" s="216" t="s">
        <v>582</v>
      </c>
      <c r="AU171" s="216" t="s">
        <v>82</v>
      </c>
      <c r="AY171" s="18" t="s">
        <v>283</v>
      </c>
      <c r="BE171" s="217">
        <f>IF(N171="základná",J171,0)</f>
        <v>0</v>
      </c>
      <c r="BF171" s="217">
        <f>IF(N171="znížená",J171,0)</f>
        <v>0</v>
      </c>
      <c r="BG171" s="217">
        <f>IF(N171="zákl. prenesená",J171,0)</f>
        <v>0</v>
      </c>
      <c r="BH171" s="217">
        <f>IF(N171="zníž. prenesená",J171,0)</f>
        <v>0</v>
      </c>
      <c r="BI171" s="217">
        <f>IF(N171="nulová",J171,0)</f>
        <v>0</v>
      </c>
      <c r="BJ171" s="18" t="s">
        <v>87</v>
      </c>
      <c r="BK171" s="217">
        <f>ROUND(I171*H171,2)</f>
        <v>0</v>
      </c>
      <c r="BL171" s="18" t="s">
        <v>289</v>
      </c>
      <c r="BM171" s="216" t="s">
        <v>632</v>
      </c>
    </row>
    <row r="172" s="2" customFormat="1" ht="16.5" customHeight="1">
      <c r="A172" s="37"/>
      <c r="B172" s="168"/>
      <c r="C172" s="204" t="s">
        <v>469</v>
      </c>
      <c r="D172" s="204" t="s">
        <v>285</v>
      </c>
      <c r="E172" s="205" t="s">
        <v>2578</v>
      </c>
      <c r="F172" s="206" t="s">
        <v>2579</v>
      </c>
      <c r="G172" s="207" t="s">
        <v>2139</v>
      </c>
      <c r="H172" s="208">
        <v>16</v>
      </c>
      <c r="I172" s="209"/>
      <c r="J172" s="210">
        <f>ROUND(I172*H172,2)</f>
        <v>0</v>
      </c>
      <c r="K172" s="211"/>
      <c r="L172" s="38"/>
      <c r="M172" s="212" t="s">
        <v>1</v>
      </c>
      <c r="N172" s="213" t="s">
        <v>41</v>
      </c>
      <c r="O172" s="81"/>
      <c r="P172" s="214">
        <f>O172*H172</f>
        <v>0</v>
      </c>
      <c r="Q172" s="214">
        <v>0</v>
      </c>
      <c r="R172" s="214">
        <f>Q172*H172</f>
        <v>0</v>
      </c>
      <c r="S172" s="214">
        <v>0</v>
      </c>
      <c r="T172" s="215">
        <f>S172*H172</f>
        <v>0</v>
      </c>
      <c r="U172" s="37"/>
      <c r="V172" s="37"/>
      <c r="W172" s="37"/>
      <c r="X172" s="37"/>
      <c r="Y172" s="37"/>
      <c r="Z172" s="37"/>
      <c r="AA172" s="37"/>
      <c r="AB172" s="37"/>
      <c r="AC172" s="37"/>
      <c r="AD172" s="37"/>
      <c r="AE172" s="37"/>
      <c r="AR172" s="216" t="s">
        <v>289</v>
      </c>
      <c r="AT172" s="216" t="s">
        <v>285</v>
      </c>
      <c r="AU172" s="216" t="s">
        <v>82</v>
      </c>
      <c r="AY172" s="18" t="s">
        <v>283</v>
      </c>
      <c r="BE172" s="217">
        <f>IF(N172="základná",J172,0)</f>
        <v>0</v>
      </c>
      <c r="BF172" s="217">
        <f>IF(N172="znížená",J172,0)</f>
        <v>0</v>
      </c>
      <c r="BG172" s="217">
        <f>IF(N172="zákl. prenesená",J172,0)</f>
        <v>0</v>
      </c>
      <c r="BH172" s="217">
        <f>IF(N172="zníž. prenesená",J172,0)</f>
        <v>0</v>
      </c>
      <c r="BI172" s="217">
        <f>IF(N172="nulová",J172,0)</f>
        <v>0</v>
      </c>
      <c r="BJ172" s="18" t="s">
        <v>87</v>
      </c>
      <c r="BK172" s="217">
        <f>ROUND(I172*H172,2)</f>
        <v>0</v>
      </c>
      <c r="BL172" s="18" t="s">
        <v>289</v>
      </c>
      <c r="BM172" s="216" t="s">
        <v>646</v>
      </c>
    </row>
    <row r="173" s="2" customFormat="1" ht="33" customHeight="1">
      <c r="A173" s="37"/>
      <c r="B173" s="168"/>
      <c r="C173" s="242" t="s">
        <v>473</v>
      </c>
      <c r="D173" s="242" t="s">
        <v>582</v>
      </c>
      <c r="E173" s="243" t="s">
        <v>2580</v>
      </c>
      <c r="F173" s="244" t="s">
        <v>2581</v>
      </c>
      <c r="G173" s="245" t="s">
        <v>2139</v>
      </c>
      <c r="H173" s="246">
        <v>16</v>
      </c>
      <c r="I173" s="247"/>
      <c r="J173" s="248">
        <f>ROUND(I173*H173,2)</f>
        <v>0</v>
      </c>
      <c r="K173" s="249"/>
      <c r="L173" s="250"/>
      <c r="M173" s="251" t="s">
        <v>1</v>
      </c>
      <c r="N173" s="252" t="s">
        <v>41</v>
      </c>
      <c r="O173" s="81"/>
      <c r="P173" s="214">
        <f>O173*H173</f>
        <v>0</v>
      </c>
      <c r="Q173" s="214">
        <v>0</v>
      </c>
      <c r="R173" s="214">
        <f>Q173*H173</f>
        <v>0</v>
      </c>
      <c r="S173" s="214">
        <v>0</v>
      </c>
      <c r="T173" s="215">
        <f>S173*H173</f>
        <v>0</v>
      </c>
      <c r="U173" s="37"/>
      <c r="V173" s="37"/>
      <c r="W173" s="37"/>
      <c r="X173" s="37"/>
      <c r="Y173" s="37"/>
      <c r="Z173" s="37"/>
      <c r="AA173" s="37"/>
      <c r="AB173" s="37"/>
      <c r="AC173" s="37"/>
      <c r="AD173" s="37"/>
      <c r="AE173" s="37"/>
      <c r="AR173" s="216" t="s">
        <v>319</v>
      </c>
      <c r="AT173" s="216" t="s">
        <v>582</v>
      </c>
      <c r="AU173" s="216" t="s">
        <v>82</v>
      </c>
      <c r="AY173" s="18" t="s">
        <v>283</v>
      </c>
      <c r="BE173" s="217">
        <f>IF(N173="základná",J173,0)</f>
        <v>0</v>
      </c>
      <c r="BF173" s="217">
        <f>IF(N173="znížená",J173,0)</f>
        <v>0</v>
      </c>
      <c r="BG173" s="217">
        <f>IF(N173="zákl. prenesená",J173,0)</f>
        <v>0</v>
      </c>
      <c r="BH173" s="217">
        <f>IF(N173="zníž. prenesená",J173,0)</f>
        <v>0</v>
      </c>
      <c r="BI173" s="217">
        <f>IF(N173="nulová",J173,0)</f>
        <v>0</v>
      </c>
      <c r="BJ173" s="18" t="s">
        <v>87</v>
      </c>
      <c r="BK173" s="217">
        <f>ROUND(I173*H173,2)</f>
        <v>0</v>
      </c>
      <c r="BL173" s="18" t="s">
        <v>289</v>
      </c>
      <c r="BM173" s="216" t="s">
        <v>656</v>
      </c>
    </row>
    <row r="174" s="12" customFormat="1" ht="25.92" customHeight="1">
      <c r="A174" s="12"/>
      <c r="B174" s="191"/>
      <c r="C174" s="12"/>
      <c r="D174" s="192" t="s">
        <v>74</v>
      </c>
      <c r="E174" s="193" t="s">
        <v>2188</v>
      </c>
      <c r="F174" s="193" t="s">
        <v>2118</v>
      </c>
      <c r="G174" s="12"/>
      <c r="H174" s="12"/>
      <c r="I174" s="194"/>
      <c r="J174" s="195">
        <f>BK174</f>
        <v>0</v>
      </c>
      <c r="K174" s="12"/>
      <c r="L174" s="191"/>
      <c r="M174" s="196"/>
      <c r="N174" s="197"/>
      <c r="O174" s="197"/>
      <c r="P174" s="198">
        <f>SUM(P175:P176)</f>
        <v>0</v>
      </c>
      <c r="Q174" s="197"/>
      <c r="R174" s="198">
        <f>SUM(R175:R176)</f>
        <v>0</v>
      </c>
      <c r="S174" s="197"/>
      <c r="T174" s="199">
        <f>SUM(T175:T176)</f>
        <v>0</v>
      </c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R174" s="192" t="s">
        <v>82</v>
      </c>
      <c r="AT174" s="200" t="s">
        <v>74</v>
      </c>
      <c r="AU174" s="200" t="s">
        <v>75</v>
      </c>
      <c r="AY174" s="192" t="s">
        <v>283</v>
      </c>
      <c r="BK174" s="201">
        <f>SUM(BK175:BK176)</f>
        <v>0</v>
      </c>
    </row>
    <row r="175" s="2" customFormat="1" ht="16.5" customHeight="1">
      <c r="A175" s="37"/>
      <c r="B175" s="168"/>
      <c r="C175" s="204" t="s">
        <v>496</v>
      </c>
      <c r="D175" s="204" t="s">
        <v>285</v>
      </c>
      <c r="E175" s="205" t="s">
        <v>2582</v>
      </c>
      <c r="F175" s="206" t="s">
        <v>2583</v>
      </c>
      <c r="G175" s="207" t="s">
        <v>2121</v>
      </c>
      <c r="H175" s="208">
        <v>20</v>
      </c>
      <c r="I175" s="209"/>
      <c r="J175" s="210">
        <f>ROUND(I175*H175,2)</f>
        <v>0</v>
      </c>
      <c r="K175" s="211"/>
      <c r="L175" s="38"/>
      <c r="M175" s="212" t="s">
        <v>1</v>
      </c>
      <c r="N175" s="213" t="s">
        <v>41</v>
      </c>
      <c r="O175" s="81"/>
      <c r="P175" s="214">
        <f>O175*H175</f>
        <v>0</v>
      </c>
      <c r="Q175" s="214">
        <v>0</v>
      </c>
      <c r="R175" s="214">
        <f>Q175*H175</f>
        <v>0</v>
      </c>
      <c r="S175" s="214">
        <v>0</v>
      </c>
      <c r="T175" s="215">
        <f>S175*H175</f>
        <v>0</v>
      </c>
      <c r="U175" s="37"/>
      <c r="V175" s="37"/>
      <c r="W175" s="37"/>
      <c r="X175" s="37"/>
      <c r="Y175" s="37"/>
      <c r="Z175" s="37"/>
      <c r="AA175" s="37"/>
      <c r="AB175" s="37"/>
      <c r="AC175" s="37"/>
      <c r="AD175" s="37"/>
      <c r="AE175" s="37"/>
      <c r="AR175" s="216" t="s">
        <v>289</v>
      </c>
      <c r="AT175" s="216" t="s">
        <v>285</v>
      </c>
      <c r="AU175" s="216" t="s">
        <v>82</v>
      </c>
      <c r="AY175" s="18" t="s">
        <v>283</v>
      </c>
      <c r="BE175" s="217">
        <f>IF(N175="základná",J175,0)</f>
        <v>0</v>
      </c>
      <c r="BF175" s="217">
        <f>IF(N175="znížená",J175,0)</f>
        <v>0</v>
      </c>
      <c r="BG175" s="217">
        <f>IF(N175="zákl. prenesená",J175,0)</f>
        <v>0</v>
      </c>
      <c r="BH175" s="217">
        <f>IF(N175="zníž. prenesená",J175,0)</f>
        <v>0</v>
      </c>
      <c r="BI175" s="217">
        <f>IF(N175="nulová",J175,0)</f>
        <v>0</v>
      </c>
      <c r="BJ175" s="18" t="s">
        <v>87</v>
      </c>
      <c r="BK175" s="217">
        <f>ROUND(I175*H175,2)</f>
        <v>0</v>
      </c>
      <c r="BL175" s="18" t="s">
        <v>289</v>
      </c>
      <c r="BM175" s="216" t="s">
        <v>666</v>
      </c>
    </row>
    <row r="176" s="2" customFormat="1" ht="24.15" customHeight="1">
      <c r="A176" s="37"/>
      <c r="B176" s="168"/>
      <c r="C176" s="204" t="s">
        <v>501</v>
      </c>
      <c r="D176" s="204" t="s">
        <v>285</v>
      </c>
      <c r="E176" s="205" t="s">
        <v>2126</v>
      </c>
      <c r="F176" s="206" t="s">
        <v>2127</v>
      </c>
      <c r="G176" s="207" t="s">
        <v>2121</v>
      </c>
      <c r="H176" s="208">
        <v>30</v>
      </c>
      <c r="I176" s="209"/>
      <c r="J176" s="210">
        <f>ROUND(I176*H176,2)</f>
        <v>0</v>
      </c>
      <c r="K176" s="211"/>
      <c r="L176" s="38"/>
      <c r="M176" s="256" t="s">
        <v>1</v>
      </c>
      <c r="N176" s="257" t="s">
        <v>41</v>
      </c>
      <c r="O176" s="258"/>
      <c r="P176" s="259">
        <f>O176*H176</f>
        <v>0</v>
      </c>
      <c r="Q176" s="259">
        <v>0</v>
      </c>
      <c r="R176" s="259">
        <f>Q176*H176</f>
        <v>0</v>
      </c>
      <c r="S176" s="259">
        <v>0</v>
      </c>
      <c r="T176" s="260">
        <f>S176*H176</f>
        <v>0</v>
      </c>
      <c r="U176" s="37"/>
      <c r="V176" s="37"/>
      <c r="W176" s="37"/>
      <c r="X176" s="37"/>
      <c r="Y176" s="37"/>
      <c r="Z176" s="37"/>
      <c r="AA176" s="37"/>
      <c r="AB176" s="37"/>
      <c r="AC176" s="37"/>
      <c r="AD176" s="37"/>
      <c r="AE176" s="37"/>
      <c r="AR176" s="216" t="s">
        <v>289</v>
      </c>
      <c r="AT176" s="216" t="s">
        <v>285</v>
      </c>
      <c r="AU176" s="216" t="s">
        <v>82</v>
      </c>
      <c r="AY176" s="18" t="s">
        <v>283</v>
      </c>
      <c r="BE176" s="217">
        <f>IF(N176="základná",J176,0)</f>
        <v>0</v>
      </c>
      <c r="BF176" s="217">
        <f>IF(N176="znížená",J176,0)</f>
        <v>0</v>
      </c>
      <c r="BG176" s="217">
        <f>IF(N176="zákl. prenesená",J176,0)</f>
        <v>0</v>
      </c>
      <c r="BH176" s="217">
        <f>IF(N176="zníž. prenesená",J176,0)</f>
        <v>0</v>
      </c>
      <c r="BI176" s="217">
        <f>IF(N176="nulová",J176,0)</f>
        <v>0</v>
      </c>
      <c r="BJ176" s="18" t="s">
        <v>87</v>
      </c>
      <c r="BK176" s="217">
        <f>ROUND(I176*H176,2)</f>
        <v>0</v>
      </c>
      <c r="BL176" s="18" t="s">
        <v>289</v>
      </c>
      <c r="BM176" s="216" t="s">
        <v>674</v>
      </c>
    </row>
    <row r="177" s="2" customFormat="1" ht="6.96" customHeight="1">
      <c r="A177" s="37"/>
      <c r="B177" s="64"/>
      <c r="C177" s="65"/>
      <c r="D177" s="65"/>
      <c r="E177" s="65"/>
      <c r="F177" s="65"/>
      <c r="G177" s="65"/>
      <c r="H177" s="65"/>
      <c r="I177" s="65"/>
      <c r="J177" s="65"/>
      <c r="K177" s="65"/>
      <c r="L177" s="38"/>
      <c r="M177" s="37"/>
      <c r="O177" s="37"/>
      <c r="P177" s="37"/>
      <c r="Q177" s="37"/>
      <c r="R177" s="37"/>
      <c r="S177" s="37"/>
      <c r="T177" s="37"/>
      <c r="U177" s="37"/>
      <c r="V177" s="37"/>
      <c r="W177" s="37"/>
      <c r="X177" s="37"/>
      <c r="Y177" s="37"/>
      <c r="Z177" s="37"/>
      <c r="AA177" s="37"/>
      <c r="AB177" s="37"/>
      <c r="AC177" s="37"/>
      <c r="AD177" s="37"/>
      <c r="AE177" s="37"/>
    </row>
  </sheetData>
  <autoFilter ref="C137:K176"/>
  <mergeCells count="20">
    <mergeCell ref="E7:H7"/>
    <mergeCell ref="E11:H11"/>
    <mergeCell ref="E9:H9"/>
    <mergeCell ref="E13:H13"/>
    <mergeCell ref="E22:H22"/>
    <mergeCell ref="E31:H31"/>
    <mergeCell ref="E85:H85"/>
    <mergeCell ref="E89:H89"/>
    <mergeCell ref="E87:H87"/>
    <mergeCell ref="E91:H91"/>
    <mergeCell ref="D108:F108"/>
    <mergeCell ref="D109:F109"/>
    <mergeCell ref="D110:F110"/>
    <mergeCell ref="D111:F111"/>
    <mergeCell ref="D112:F112"/>
    <mergeCell ref="E124:H124"/>
    <mergeCell ref="E128:H128"/>
    <mergeCell ref="E126:H126"/>
    <mergeCell ref="E130:H130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6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7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8" t="s">
        <v>105</v>
      </c>
    </row>
    <row r="3" s="1" customFormat="1" ht="6.96" customHeight="1">
      <c r="B3" s="19"/>
      <c r="C3" s="20"/>
      <c r="D3" s="20"/>
      <c r="E3" s="20"/>
      <c r="F3" s="20"/>
      <c r="G3" s="20"/>
      <c r="H3" s="20"/>
      <c r="I3" s="20"/>
      <c r="J3" s="20"/>
      <c r="K3" s="20"/>
      <c r="L3" s="21"/>
      <c r="AT3" s="18" t="s">
        <v>75</v>
      </c>
    </row>
    <row r="4" s="1" customFormat="1" ht="24.96" customHeight="1">
      <c r="B4" s="21"/>
      <c r="D4" s="22" t="s">
        <v>221</v>
      </c>
      <c r="L4" s="21"/>
      <c r="M4" s="133" t="s">
        <v>9</v>
      </c>
      <c r="AT4" s="18" t="s">
        <v>3</v>
      </c>
    </row>
    <row r="5" s="1" customFormat="1" ht="6.96" customHeight="1">
      <c r="B5" s="21"/>
      <c r="L5" s="21"/>
    </row>
    <row r="6" s="1" customFormat="1" ht="12" customHeight="1">
      <c r="B6" s="21"/>
      <c r="D6" s="31" t="s">
        <v>15</v>
      </c>
      <c r="L6" s="21"/>
    </row>
    <row r="7" s="1" customFormat="1" ht="26.25" customHeight="1">
      <c r="B7" s="21"/>
      <c r="E7" s="134" t="str">
        <f>'Rekapitulácia stavby'!K6</f>
        <v>Komplexná rekonštrukcia a realizácia nadstavby budovy študenského domova4,Tr. SNP53,Banská Bystrica</v>
      </c>
      <c r="F7" s="31"/>
      <c r="G7" s="31"/>
      <c r="H7" s="31"/>
      <c r="L7" s="21"/>
    </row>
    <row r="8">
      <c r="B8" s="21"/>
      <c r="D8" s="31" t="s">
        <v>222</v>
      </c>
      <c r="L8" s="21"/>
    </row>
    <row r="9" s="1" customFormat="1" ht="16.5" customHeight="1">
      <c r="B9" s="21"/>
      <c r="E9" s="134" t="s">
        <v>223</v>
      </c>
      <c r="F9" s="1"/>
      <c r="G9" s="1"/>
      <c r="H9" s="1"/>
      <c r="L9" s="21"/>
    </row>
    <row r="10" s="1" customFormat="1" ht="12" customHeight="1">
      <c r="B10" s="21"/>
      <c r="D10" s="31" t="s">
        <v>224</v>
      </c>
      <c r="L10" s="21"/>
    </row>
    <row r="11" s="2" customFormat="1" ht="16.5" customHeight="1">
      <c r="A11" s="37"/>
      <c r="B11" s="38"/>
      <c r="C11" s="37"/>
      <c r="D11" s="37"/>
      <c r="E11" s="135" t="s">
        <v>225</v>
      </c>
      <c r="F11" s="37"/>
      <c r="G11" s="37"/>
      <c r="H11" s="37"/>
      <c r="I11" s="37"/>
      <c r="J11" s="37"/>
      <c r="K11" s="37"/>
      <c r="L11" s="59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</row>
    <row r="12" s="2" customFormat="1" ht="12" customHeight="1">
      <c r="A12" s="37"/>
      <c r="B12" s="38"/>
      <c r="C12" s="37"/>
      <c r="D12" s="31" t="s">
        <v>226</v>
      </c>
      <c r="E12" s="37"/>
      <c r="F12" s="37"/>
      <c r="G12" s="37"/>
      <c r="H12" s="37"/>
      <c r="I12" s="37"/>
      <c r="J12" s="37"/>
      <c r="K12" s="37"/>
      <c r="L12" s="59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</row>
    <row r="13" s="2" customFormat="1" ht="16.5" customHeight="1">
      <c r="A13" s="37"/>
      <c r="B13" s="38"/>
      <c r="C13" s="37"/>
      <c r="D13" s="37"/>
      <c r="E13" s="71" t="s">
        <v>2584</v>
      </c>
      <c r="F13" s="37"/>
      <c r="G13" s="37"/>
      <c r="H13" s="37"/>
      <c r="I13" s="37"/>
      <c r="J13" s="37"/>
      <c r="K13" s="37"/>
      <c r="L13" s="59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</row>
    <row r="14" s="2" customFormat="1">
      <c r="A14" s="37"/>
      <c r="B14" s="38"/>
      <c r="C14" s="37"/>
      <c r="D14" s="37"/>
      <c r="E14" s="37"/>
      <c r="F14" s="37"/>
      <c r="G14" s="37"/>
      <c r="H14" s="37"/>
      <c r="I14" s="37"/>
      <c r="J14" s="37"/>
      <c r="K14" s="37"/>
      <c r="L14" s="59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="2" customFormat="1" ht="12" customHeight="1">
      <c r="A15" s="37"/>
      <c r="B15" s="38"/>
      <c r="C15" s="37"/>
      <c r="D15" s="31" t="s">
        <v>17</v>
      </c>
      <c r="E15" s="37"/>
      <c r="F15" s="26" t="s">
        <v>1</v>
      </c>
      <c r="G15" s="37"/>
      <c r="H15" s="37"/>
      <c r="I15" s="31" t="s">
        <v>18</v>
      </c>
      <c r="J15" s="26" t="s">
        <v>1</v>
      </c>
      <c r="K15" s="37"/>
      <c r="L15" s="59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="2" customFormat="1" ht="12" customHeight="1">
      <c r="A16" s="37"/>
      <c r="B16" s="38"/>
      <c r="C16" s="37"/>
      <c r="D16" s="31" t="s">
        <v>19</v>
      </c>
      <c r="E16" s="37"/>
      <c r="F16" s="26" t="s">
        <v>33</v>
      </c>
      <c r="G16" s="37"/>
      <c r="H16" s="37"/>
      <c r="I16" s="31" t="s">
        <v>21</v>
      </c>
      <c r="J16" s="73" t="str">
        <f>'Rekapitulácia stavby'!AN8</f>
        <v>10. 9. 2024</v>
      </c>
      <c r="K16" s="37"/>
      <c r="L16" s="59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="2" customFormat="1" ht="10.8" customHeight="1">
      <c r="A17" s="37"/>
      <c r="B17" s="38"/>
      <c r="C17" s="37"/>
      <c r="D17" s="37"/>
      <c r="E17" s="37"/>
      <c r="F17" s="37"/>
      <c r="G17" s="37"/>
      <c r="H17" s="37"/>
      <c r="I17" s="37"/>
      <c r="J17" s="37"/>
      <c r="K17" s="37"/>
      <c r="L17" s="59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="2" customFormat="1" ht="12" customHeight="1">
      <c r="A18" s="37"/>
      <c r="B18" s="38"/>
      <c r="C18" s="37"/>
      <c r="D18" s="31" t="s">
        <v>23</v>
      </c>
      <c r="E18" s="37"/>
      <c r="F18" s="37"/>
      <c r="G18" s="37"/>
      <c r="H18" s="37"/>
      <c r="I18" s="31" t="s">
        <v>24</v>
      </c>
      <c r="J18" s="26" t="str">
        <f>IF('Rekapitulácia stavby'!AN10="","",'Rekapitulácia stavby'!AN10)</f>
        <v/>
      </c>
      <c r="K18" s="37"/>
      <c r="L18" s="59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="2" customFormat="1" ht="18" customHeight="1">
      <c r="A19" s="37"/>
      <c r="B19" s="38"/>
      <c r="C19" s="37"/>
      <c r="D19" s="37"/>
      <c r="E19" s="26" t="str">
        <f>IF('Rekapitulácia stavby'!E11="","",'Rekapitulácia stavby'!E11)</f>
        <v>Univerzita Mateja Bela v Banskej Bystrici</v>
      </c>
      <c r="F19" s="37"/>
      <c r="G19" s="37"/>
      <c r="H19" s="37"/>
      <c r="I19" s="31" t="s">
        <v>26</v>
      </c>
      <c r="J19" s="26" t="str">
        <f>IF('Rekapitulácia stavby'!AN11="","",'Rekapitulácia stavby'!AN11)</f>
        <v/>
      </c>
      <c r="K19" s="37"/>
      <c r="L19" s="59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="2" customFormat="1" ht="6.96" customHeight="1">
      <c r="A20" s="37"/>
      <c r="B20" s="38"/>
      <c r="C20" s="37"/>
      <c r="D20" s="37"/>
      <c r="E20" s="37"/>
      <c r="F20" s="37"/>
      <c r="G20" s="37"/>
      <c r="H20" s="37"/>
      <c r="I20" s="37"/>
      <c r="J20" s="37"/>
      <c r="K20" s="37"/>
      <c r="L20" s="59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="2" customFormat="1" ht="12" customHeight="1">
      <c r="A21" s="37"/>
      <c r="B21" s="38"/>
      <c r="C21" s="37"/>
      <c r="D21" s="31" t="s">
        <v>27</v>
      </c>
      <c r="E21" s="37"/>
      <c r="F21" s="37"/>
      <c r="G21" s="37"/>
      <c r="H21" s="37"/>
      <c r="I21" s="31" t="s">
        <v>24</v>
      </c>
      <c r="J21" s="32" t="str">
        <f>'Rekapitulácia stavby'!AN13</f>
        <v>Vyplň údaj</v>
      </c>
      <c r="K21" s="37"/>
      <c r="L21" s="59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="2" customFormat="1" ht="18" customHeight="1">
      <c r="A22" s="37"/>
      <c r="B22" s="38"/>
      <c r="C22" s="37"/>
      <c r="D22" s="37"/>
      <c r="E22" s="32" t="str">
        <f>'Rekapitulácia stavby'!E14</f>
        <v>Vyplň údaj</v>
      </c>
      <c r="F22" s="26"/>
      <c r="G22" s="26"/>
      <c r="H22" s="26"/>
      <c r="I22" s="31" t="s">
        <v>26</v>
      </c>
      <c r="J22" s="32" t="str">
        <f>'Rekapitulácia stavby'!AN14</f>
        <v>Vyplň údaj</v>
      </c>
      <c r="K22" s="37"/>
      <c r="L22" s="59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="2" customFormat="1" ht="6.96" customHeight="1">
      <c r="A23" s="37"/>
      <c r="B23" s="38"/>
      <c r="C23" s="37"/>
      <c r="D23" s="37"/>
      <c r="E23" s="37"/>
      <c r="F23" s="37"/>
      <c r="G23" s="37"/>
      <c r="H23" s="37"/>
      <c r="I23" s="37"/>
      <c r="J23" s="37"/>
      <c r="K23" s="37"/>
      <c r="L23" s="59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="2" customFormat="1" ht="12" customHeight="1">
      <c r="A24" s="37"/>
      <c r="B24" s="38"/>
      <c r="C24" s="37"/>
      <c r="D24" s="31" t="s">
        <v>29</v>
      </c>
      <c r="E24" s="37"/>
      <c r="F24" s="37"/>
      <c r="G24" s="37"/>
      <c r="H24" s="37"/>
      <c r="I24" s="31" t="s">
        <v>24</v>
      </c>
      <c r="J24" s="26" t="str">
        <f>IF('Rekapitulácia stavby'!AN16="","",'Rekapitulácia stavby'!AN16)</f>
        <v/>
      </c>
      <c r="K24" s="37"/>
      <c r="L24" s="59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="2" customFormat="1" ht="18" customHeight="1">
      <c r="A25" s="37"/>
      <c r="B25" s="38"/>
      <c r="C25" s="37"/>
      <c r="D25" s="37"/>
      <c r="E25" s="26" t="str">
        <f>IF('Rekapitulácia stavby'!E17="","",'Rekapitulácia stavby'!E17)</f>
        <v>Insvet s.r.o.,Koeice</v>
      </c>
      <c r="F25" s="37"/>
      <c r="G25" s="37"/>
      <c r="H25" s="37"/>
      <c r="I25" s="31" t="s">
        <v>26</v>
      </c>
      <c r="J25" s="26" t="str">
        <f>IF('Rekapitulácia stavby'!AN17="","",'Rekapitulácia stavby'!AN17)</f>
        <v/>
      </c>
      <c r="K25" s="37"/>
      <c r="L25" s="59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</row>
    <row r="26" s="2" customFormat="1" ht="6.96" customHeight="1">
      <c r="A26" s="37"/>
      <c r="B26" s="38"/>
      <c r="C26" s="37"/>
      <c r="D26" s="37"/>
      <c r="E26" s="37"/>
      <c r="F26" s="37"/>
      <c r="G26" s="37"/>
      <c r="H26" s="37"/>
      <c r="I26" s="37"/>
      <c r="J26" s="37"/>
      <c r="K26" s="37"/>
      <c r="L26" s="59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="2" customFormat="1" ht="12" customHeight="1">
      <c r="A27" s="37"/>
      <c r="B27" s="38"/>
      <c r="C27" s="37"/>
      <c r="D27" s="31" t="s">
        <v>32</v>
      </c>
      <c r="E27" s="37"/>
      <c r="F27" s="37"/>
      <c r="G27" s="37"/>
      <c r="H27" s="37"/>
      <c r="I27" s="31" t="s">
        <v>24</v>
      </c>
      <c r="J27" s="26" t="str">
        <f>IF('Rekapitulácia stavby'!AN19="","",'Rekapitulácia stavby'!AN19)</f>
        <v/>
      </c>
      <c r="K27" s="37"/>
      <c r="L27" s="59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</row>
    <row r="28" s="2" customFormat="1" ht="18" customHeight="1">
      <c r="A28" s="37"/>
      <c r="B28" s="38"/>
      <c r="C28" s="37"/>
      <c r="D28" s="37"/>
      <c r="E28" s="26" t="str">
        <f>IF('Rekapitulácia stavby'!E20="","",'Rekapitulácia stavby'!E20)</f>
        <v xml:space="preserve"> </v>
      </c>
      <c r="F28" s="37"/>
      <c r="G28" s="37"/>
      <c r="H28" s="37"/>
      <c r="I28" s="31" t="s">
        <v>26</v>
      </c>
      <c r="J28" s="26" t="str">
        <f>IF('Rekapitulácia stavby'!AN20="","",'Rekapitulácia stavby'!AN20)</f>
        <v/>
      </c>
      <c r="K28" s="37"/>
      <c r="L28" s="59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</row>
    <row r="29" s="2" customFormat="1" ht="6.96" customHeight="1">
      <c r="A29" s="37"/>
      <c r="B29" s="38"/>
      <c r="C29" s="37"/>
      <c r="D29" s="37"/>
      <c r="E29" s="37"/>
      <c r="F29" s="37"/>
      <c r="G29" s="37"/>
      <c r="H29" s="37"/>
      <c r="I29" s="37"/>
      <c r="J29" s="37"/>
      <c r="K29" s="37"/>
      <c r="L29" s="59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</row>
    <row r="30" s="2" customFormat="1" ht="12" customHeight="1">
      <c r="A30" s="37"/>
      <c r="B30" s="38"/>
      <c r="C30" s="37"/>
      <c r="D30" s="31" t="s">
        <v>34</v>
      </c>
      <c r="E30" s="37"/>
      <c r="F30" s="37"/>
      <c r="G30" s="37"/>
      <c r="H30" s="37"/>
      <c r="I30" s="37"/>
      <c r="J30" s="37"/>
      <c r="K30" s="37"/>
      <c r="L30" s="59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</row>
    <row r="31" s="8" customFormat="1" ht="16.5" customHeight="1">
      <c r="A31" s="136"/>
      <c r="B31" s="137"/>
      <c r="C31" s="136"/>
      <c r="D31" s="136"/>
      <c r="E31" s="35" t="s">
        <v>1</v>
      </c>
      <c r="F31" s="35"/>
      <c r="G31" s="35"/>
      <c r="H31" s="35"/>
      <c r="I31" s="136"/>
      <c r="J31" s="136"/>
      <c r="K31" s="136"/>
      <c r="L31" s="138"/>
      <c r="S31" s="136"/>
      <c r="T31" s="136"/>
      <c r="U31" s="136"/>
      <c r="V31" s="136"/>
      <c r="W31" s="136"/>
      <c r="X31" s="136"/>
      <c r="Y31" s="136"/>
      <c r="Z31" s="136"/>
      <c r="AA31" s="136"/>
      <c r="AB31" s="136"/>
      <c r="AC31" s="136"/>
      <c r="AD31" s="136"/>
      <c r="AE31" s="136"/>
    </row>
    <row r="32" s="2" customFormat="1" ht="6.96" customHeight="1">
      <c r="A32" s="37"/>
      <c r="B32" s="38"/>
      <c r="C32" s="37"/>
      <c r="D32" s="37"/>
      <c r="E32" s="37"/>
      <c r="F32" s="37"/>
      <c r="G32" s="37"/>
      <c r="H32" s="37"/>
      <c r="I32" s="37"/>
      <c r="J32" s="37"/>
      <c r="K32" s="37"/>
      <c r="L32" s="59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</row>
    <row r="33" s="2" customFormat="1" ht="6.96" customHeight="1">
      <c r="A33" s="37"/>
      <c r="B33" s="38"/>
      <c r="C33" s="37"/>
      <c r="D33" s="94"/>
      <c r="E33" s="94"/>
      <c r="F33" s="94"/>
      <c r="G33" s="94"/>
      <c r="H33" s="94"/>
      <c r="I33" s="94"/>
      <c r="J33" s="94"/>
      <c r="K33" s="94"/>
      <c r="L33" s="59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</row>
    <row r="34" s="2" customFormat="1" ht="14.4" customHeight="1">
      <c r="A34" s="37"/>
      <c r="B34" s="38"/>
      <c r="C34" s="37"/>
      <c r="D34" s="26" t="s">
        <v>228</v>
      </c>
      <c r="E34" s="37"/>
      <c r="F34" s="37"/>
      <c r="G34" s="37"/>
      <c r="H34" s="37"/>
      <c r="I34" s="37"/>
      <c r="J34" s="139">
        <f>J100</f>
        <v>0</v>
      </c>
      <c r="K34" s="37"/>
      <c r="L34" s="59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</row>
    <row r="35" s="2" customFormat="1" ht="14.4" customHeight="1">
      <c r="A35" s="37"/>
      <c r="B35" s="38"/>
      <c r="C35" s="37"/>
      <c r="D35" s="140" t="s">
        <v>229</v>
      </c>
      <c r="E35" s="37"/>
      <c r="F35" s="37"/>
      <c r="G35" s="37"/>
      <c r="H35" s="37"/>
      <c r="I35" s="37"/>
      <c r="J35" s="139">
        <f>J114</f>
        <v>0</v>
      </c>
      <c r="K35" s="37"/>
      <c r="L35" s="59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</row>
    <row r="36" s="2" customFormat="1" ht="25.44" customHeight="1">
      <c r="A36" s="37"/>
      <c r="B36" s="38"/>
      <c r="C36" s="37"/>
      <c r="D36" s="141" t="s">
        <v>35</v>
      </c>
      <c r="E36" s="37"/>
      <c r="F36" s="37"/>
      <c r="G36" s="37"/>
      <c r="H36" s="37"/>
      <c r="I36" s="37"/>
      <c r="J36" s="100">
        <f>ROUND(J34 + J35, 2)</f>
        <v>0</v>
      </c>
      <c r="K36" s="37"/>
      <c r="L36" s="59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</row>
    <row r="37" s="2" customFormat="1" ht="6.96" customHeight="1">
      <c r="A37" s="37"/>
      <c r="B37" s="38"/>
      <c r="C37" s="37"/>
      <c r="D37" s="94"/>
      <c r="E37" s="94"/>
      <c r="F37" s="94"/>
      <c r="G37" s="94"/>
      <c r="H37" s="94"/>
      <c r="I37" s="94"/>
      <c r="J37" s="94"/>
      <c r="K37" s="94"/>
      <c r="L37" s="59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</row>
    <row r="38" s="2" customFormat="1" ht="14.4" customHeight="1">
      <c r="A38" s="37"/>
      <c r="B38" s="38"/>
      <c r="C38" s="37"/>
      <c r="D38" s="37"/>
      <c r="E38" s="37"/>
      <c r="F38" s="42" t="s">
        <v>37</v>
      </c>
      <c r="G38" s="37"/>
      <c r="H38" s="37"/>
      <c r="I38" s="42" t="s">
        <v>36</v>
      </c>
      <c r="J38" s="42" t="s">
        <v>38</v>
      </c>
      <c r="K38" s="37"/>
      <c r="L38" s="59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</row>
    <row r="39" s="2" customFormat="1" ht="14.4" customHeight="1">
      <c r="A39" s="37"/>
      <c r="B39" s="38"/>
      <c r="C39" s="37"/>
      <c r="D39" s="135" t="s">
        <v>39</v>
      </c>
      <c r="E39" s="44" t="s">
        <v>40</v>
      </c>
      <c r="F39" s="142">
        <f>ROUND((SUM(BE114:BE121) + SUM(BE145:BE213)),  2)</f>
        <v>0</v>
      </c>
      <c r="G39" s="143"/>
      <c r="H39" s="143"/>
      <c r="I39" s="144">
        <v>0.20000000000000001</v>
      </c>
      <c r="J39" s="142">
        <f>ROUND(((SUM(BE114:BE121) + SUM(BE145:BE213))*I39),  2)</f>
        <v>0</v>
      </c>
      <c r="K39" s="37"/>
      <c r="L39" s="59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</row>
    <row r="40" s="2" customFormat="1" ht="14.4" customHeight="1">
      <c r="A40" s="37"/>
      <c r="B40" s="38"/>
      <c r="C40" s="37"/>
      <c r="D40" s="37"/>
      <c r="E40" s="44" t="s">
        <v>41</v>
      </c>
      <c r="F40" s="142">
        <f>ROUND((SUM(BF114:BF121) + SUM(BF145:BF213)),  2)</f>
        <v>0</v>
      </c>
      <c r="G40" s="143"/>
      <c r="H40" s="143"/>
      <c r="I40" s="144">
        <v>0.20000000000000001</v>
      </c>
      <c r="J40" s="142">
        <f>ROUND(((SUM(BF114:BF121) + SUM(BF145:BF213))*I40),  2)</f>
        <v>0</v>
      </c>
      <c r="K40" s="37"/>
      <c r="L40" s="59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</row>
    <row r="41" hidden="1" s="2" customFormat="1" ht="14.4" customHeight="1">
      <c r="A41" s="37"/>
      <c r="B41" s="38"/>
      <c r="C41" s="37"/>
      <c r="D41" s="37"/>
      <c r="E41" s="31" t="s">
        <v>42</v>
      </c>
      <c r="F41" s="145">
        <f>ROUND((SUM(BG114:BG121) + SUM(BG145:BG213)),  2)</f>
        <v>0</v>
      </c>
      <c r="G41" s="37"/>
      <c r="H41" s="37"/>
      <c r="I41" s="146">
        <v>0.20000000000000001</v>
      </c>
      <c r="J41" s="145">
        <f>0</f>
        <v>0</v>
      </c>
      <c r="K41" s="37"/>
      <c r="L41" s="59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</row>
    <row r="42" hidden="1" s="2" customFormat="1" ht="14.4" customHeight="1">
      <c r="A42" s="37"/>
      <c r="B42" s="38"/>
      <c r="C42" s="37"/>
      <c r="D42" s="37"/>
      <c r="E42" s="31" t="s">
        <v>43</v>
      </c>
      <c r="F42" s="145">
        <f>ROUND((SUM(BH114:BH121) + SUM(BH145:BH213)),  2)</f>
        <v>0</v>
      </c>
      <c r="G42" s="37"/>
      <c r="H42" s="37"/>
      <c r="I42" s="146">
        <v>0.20000000000000001</v>
      </c>
      <c r="J42" s="145">
        <f>0</f>
        <v>0</v>
      </c>
      <c r="K42" s="37"/>
      <c r="L42" s="59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</row>
    <row r="43" hidden="1" s="2" customFormat="1" ht="14.4" customHeight="1">
      <c r="A43" s="37"/>
      <c r="B43" s="38"/>
      <c r="C43" s="37"/>
      <c r="D43" s="37"/>
      <c r="E43" s="44" t="s">
        <v>44</v>
      </c>
      <c r="F43" s="142">
        <f>ROUND((SUM(BI114:BI121) + SUM(BI145:BI213)),  2)</f>
        <v>0</v>
      </c>
      <c r="G43" s="143"/>
      <c r="H43" s="143"/>
      <c r="I43" s="144">
        <v>0</v>
      </c>
      <c r="J43" s="142">
        <f>0</f>
        <v>0</v>
      </c>
      <c r="K43" s="37"/>
      <c r="L43" s="59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</row>
    <row r="44" s="2" customFormat="1" ht="6.96" customHeight="1">
      <c r="A44" s="37"/>
      <c r="B44" s="38"/>
      <c r="C44" s="37"/>
      <c r="D44" s="37"/>
      <c r="E44" s="37"/>
      <c r="F44" s="37"/>
      <c r="G44" s="37"/>
      <c r="H44" s="37"/>
      <c r="I44" s="37"/>
      <c r="J44" s="37"/>
      <c r="K44" s="37"/>
      <c r="L44" s="59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</row>
    <row r="45" s="2" customFormat="1" ht="25.44" customHeight="1">
      <c r="A45" s="37"/>
      <c r="B45" s="38"/>
      <c r="C45" s="147"/>
      <c r="D45" s="148" t="s">
        <v>45</v>
      </c>
      <c r="E45" s="85"/>
      <c r="F45" s="85"/>
      <c r="G45" s="149" t="s">
        <v>46</v>
      </c>
      <c r="H45" s="150" t="s">
        <v>47</v>
      </c>
      <c r="I45" s="85"/>
      <c r="J45" s="151">
        <f>SUM(J36:J43)</f>
        <v>0</v>
      </c>
      <c r="K45" s="152"/>
      <c r="L45" s="59"/>
      <c r="S45" s="37"/>
      <c r="T45" s="37"/>
      <c r="U45" s="37"/>
      <c r="V45" s="37"/>
      <c r="W45" s="37"/>
      <c r="X45" s="37"/>
      <c r="Y45" s="37"/>
      <c r="Z45" s="37"/>
      <c r="AA45" s="37"/>
      <c r="AB45" s="37"/>
      <c r="AC45" s="37"/>
      <c r="AD45" s="37"/>
      <c r="AE45" s="37"/>
    </row>
    <row r="46" s="2" customFormat="1" ht="14.4" customHeight="1">
      <c r="A46" s="37"/>
      <c r="B46" s="38"/>
      <c r="C46" s="37"/>
      <c r="D46" s="37"/>
      <c r="E46" s="37"/>
      <c r="F46" s="37"/>
      <c r="G46" s="37"/>
      <c r="H46" s="37"/>
      <c r="I46" s="37"/>
      <c r="J46" s="37"/>
      <c r="K46" s="37"/>
      <c r="L46" s="59"/>
      <c r="S46" s="37"/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37"/>
    </row>
    <row r="47" s="1" customFormat="1" ht="14.4" customHeight="1">
      <c r="B47" s="21"/>
      <c r="L47" s="21"/>
    </row>
    <row r="48" s="1" customFormat="1" ht="14.4" customHeight="1">
      <c r="B48" s="21"/>
      <c r="L48" s="21"/>
    </row>
    <row r="49" s="1" customFormat="1" ht="14.4" customHeight="1">
      <c r="B49" s="21"/>
      <c r="L49" s="21"/>
    </row>
    <row r="50" s="2" customFormat="1" ht="14.4" customHeight="1">
      <c r="B50" s="59"/>
      <c r="D50" s="60" t="s">
        <v>48</v>
      </c>
      <c r="E50" s="61"/>
      <c r="F50" s="61"/>
      <c r="G50" s="60" t="s">
        <v>49</v>
      </c>
      <c r="H50" s="61"/>
      <c r="I50" s="61"/>
      <c r="J50" s="61"/>
      <c r="K50" s="61"/>
      <c r="L50" s="59"/>
    </row>
    <row r="51">
      <c r="B51" s="21"/>
      <c r="L51" s="21"/>
    </row>
    <row r="52">
      <c r="B52" s="21"/>
      <c r="L52" s="21"/>
    </row>
    <row r="53">
      <c r="B53" s="21"/>
      <c r="L53" s="21"/>
    </row>
    <row r="54">
      <c r="B54" s="21"/>
      <c r="L54" s="21"/>
    </row>
    <row r="55">
      <c r="B55" s="21"/>
      <c r="L55" s="21"/>
    </row>
    <row r="56">
      <c r="B56" s="21"/>
      <c r="L56" s="21"/>
    </row>
    <row r="57">
      <c r="B57" s="21"/>
      <c r="L57" s="21"/>
    </row>
    <row r="58">
      <c r="B58" s="21"/>
      <c r="L58" s="21"/>
    </row>
    <row r="59">
      <c r="B59" s="21"/>
      <c r="L59" s="21"/>
    </row>
    <row r="60">
      <c r="B60" s="21"/>
      <c r="L60" s="21"/>
    </row>
    <row r="61" s="2" customFormat="1">
      <c r="A61" s="37"/>
      <c r="B61" s="38"/>
      <c r="C61" s="37"/>
      <c r="D61" s="62" t="s">
        <v>50</v>
      </c>
      <c r="E61" s="40"/>
      <c r="F61" s="153" t="s">
        <v>51</v>
      </c>
      <c r="G61" s="62" t="s">
        <v>50</v>
      </c>
      <c r="H61" s="40"/>
      <c r="I61" s="40"/>
      <c r="J61" s="154" t="s">
        <v>51</v>
      </c>
      <c r="K61" s="40"/>
      <c r="L61" s="59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</row>
    <row r="62">
      <c r="B62" s="21"/>
      <c r="L62" s="21"/>
    </row>
    <row r="63">
      <c r="B63" s="21"/>
      <c r="L63" s="21"/>
    </row>
    <row r="64">
      <c r="B64" s="21"/>
      <c r="L64" s="21"/>
    </row>
    <row r="65" s="2" customFormat="1">
      <c r="A65" s="37"/>
      <c r="B65" s="38"/>
      <c r="C65" s="37"/>
      <c r="D65" s="60" t="s">
        <v>52</v>
      </c>
      <c r="E65" s="63"/>
      <c r="F65" s="63"/>
      <c r="G65" s="60" t="s">
        <v>53</v>
      </c>
      <c r="H65" s="63"/>
      <c r="I65" s="63"/>
      <c r="J65" s="63"/>
      <c r="K65" s="63"/>
      <c r="L65" s="59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</row>
    <row r="66">
      <c r="B66" s="21"/>
      <c r="L66" s="21"/>
    </row>
    <row r="67">
      <c r="B67" s="21"/>
      <c r="L67" s="21"/>
    </row>
    <row r="68">
      <c r="B68" s="21"/>
      <c r="L68" s="21"/>
    </row>
    <row r="69">
      <c r="B69" s="21"/>
      <c r="L69" s="21"/>
    </row>
    <row r="70">
      <c r="B70" s="21"/>
      <c r="L70" s="21"/>
    </row>
    <row r="71">
      <c r="B71" s="21"/>
      <c r="L71" s="21"/>
    </row>
    <row r="72">
      <c r="B72" s="21"/>
      <c r="L72" s="21"/>
    </row>
    <row r="73">
      <c r="B73" s="21"/>
      <c r="L73" s="21"/>
    </row>
    <row r="74">
      <c r="B74" s="21"/>
      <c r="L74" s="21"/>
    </row>
    <row r="75">
      <c r="B75" s="21"/>
      <c r="L75" s="21"/>
    </row>
    <row r="76" s="2" customFormat="1">
      <c r="A76" s="37"/>
      <c r="B76" s="38"/>
      <c r="C76" s="37"/>
      <c r="D76" s="62" t="s">
        <v>50</v>
      </c>
      <c r="E76" s="40"/>
      <c r="F76" s="153" t="s">
        <v>51</v>
      </c>
      <c r="G76" s="62" t="s">
        <v>50</v>
      </c>
      <c r="H76" s="40"/>
      <c r="I76" s="40"/>
      <c r="J76" s="154" t="s">
        <v>51</v>
      </c>
      <c r="K76" s="40"/>
      <c r="L76" s="59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</row>
    <row r="77" s="2" customFormat="1" ht="14.4" customHeight="1">
      <c r="A77" s="37"/>
      <c r="B77" s="64"/>
      <c r="C77" s="65"/>
      <c r="D77" s="65"/>
      <c r="E77" s="65"/>
      <c r="F77" s="65"/>
      <c r="G77" s="65"/>
      <c r="H77" s="65"/>
      <c r="I77" s="65"/>
      <c r="J77" s="65"/>
      <c r="K77" s="65"/>
      <c r="L77" s="59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</row>
    <row r="81" s="2" customFormat="1" ht="6.96" customHeight="1">
      <c r="A81" s="37"/>
      <c r="B81" s="66"/>
      <c r="C81" s="67"/>
      <c r="D81" s="67"/>
      <c r="E81" s="67"/>
      <c r="F81" s="67"/>
      <c r="G81" s="67"/>
      <c r="H81" s="67"/>
      <c r="I81" s="67"/>
      <c r="J81" s="67"/>
      <c r="K81" s="67"/>
      <c r="L81" s="59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</row>
    <row r="82" s="2" customFormat="1" ht="24.96" customHeight="1">
      <c r="A82" s="37"/>
      <c r="B82" s="38"/>
      <c r="C82" s="22" t="s">
        <v>230</v>
      </c>
      <c r="D82" s="37"/>
      <c r="E82" s="37"/>
      <c r="F82" s="37"/>
      <c r="G82" s="37"/>
      <c r="H82" s="37"/>
      <c r="I82" s="37"/>
      <c r="J82" s="37"/>
      <c r="K82" s="37"/>
      <c r="L82" s="59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</row>
    <row r="83" s="2" customFormat="1" ht="6.96" customHeight="1">
      <c r="A83" s="37"/>
      <c r="B83" s="38"/>
      <c r="C83" s="37"/>
      <c r="D83" s="37"/>
      <c r="E83" s="37"/>
      <c r="F83" s="37"/>
      <c r="G83" s="37"/>
      <c r="H83" s="37"/>
      <c r="I83" s="37"/>
      <c r="J83" s="37"/>
      <c r="K83" s="37"/>
      <c r="L83" s="59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</row>
    <row r="84" s="2" customFormat="1" ht="12" customHeight="1">
      <c r="A84" s="37"/>
      <c r="B84" s="38"/>
      <c r="C84" s="31" t="s">
        <v>15</v>
      </c>
      <c r="D84" s="37"/>
      <c r="E84" s="37"/>
      <c r="F84" s="37"/>
      <c r="G84" s="37"/>
      <c r="H84" s="37"/>
      <c r="I84" s="37"/>
      <c r="J84" s="37"/>
      <c r="K84" s="37"/>
      <c r="L84" s="59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</row>
    <row r="85" s="2" customFormat="1" ht="26.25" customHeight="1">
      <c r="A85" s="37"/>
      <c r="B85" s="38"/>
      <c r="C85" s="37"/>
      <c r="D85" s="37"/>
      <c r="E85" s="134" t="str">
        <f>E7</f>
        <v>Komplexná rekonštrukcia a realizácia nadstavby budovy študenského domova4,Tr. SNP53,Banská Bystrica</v>
      </c>
      <c r="F85" s="31"/>
      <c r="G85" s="31"/>
      <c r="H85" s="31"/>
      <c r="I85" s="37"/>
      <c r="J85" s="37"/>
      <c r="K85" s="37"/>
      <c r="L85" s="59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</row>
    <row r="86" s="1" customFormat="1" ht="12" customHeight="1">
      <c r="B86" s="21"/>
      <c r="C86" s="31" t="s">
        <v>222</v>
      </c>
      <c r="L86" s="21"/>
    </row>
    <row r="87" s="1" customFormat="1" ht="16.5" customHeight="1">
      <c r="B87" s="21"/>
      <c r="E87" s="134" t="s">
        <v>223</v>
      </c>
      <c r="F87" s="1"/>
      <c r="G87" s="1"/>
      <c r="H87" s="1"/>
      <c r="L87" s="21"/>
    </row>
    <row r="88" s="1" customFormat="1" ht="12" customHeight="1">
      <c r="B88" s="21"/>
      <c r="C88" s="31" t="s">
        <v>224</v>
      </c>
      <c r="L88" s="21"/>
    </row>
    <row r="89" s="2" customFormat="1" ht="16.5" customHeight="1">
      <c r="A89" s="37"/>
      <c r="B89" s="38"/>
      <c r="C89" s="37"/>
      <c r="D89" s="37"/>
      <c r="E89" s="135" t="s">
        <v>225</v>
      </c>
      <c r="F89" s="37"/>
      <c r="G89" s="37"/>
      <c r="H89" s="37"/>
      <c r="I89" s="37"/>
      <c r="J89" s="37"/>
      <c r="K89" s="37"/>
      <c r="L89" s="59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</row>
    <row r="90" s="2" customFormat="1" ht="12" customHeight="1">
      <c r="A90" s="37"/>
      <c r="B90" s="38"/>
      <c r="C90" s="31" t="s">
        <v>226</v>
      </c>
      <c r="D90" s="37"/>
      <c r="E90" s="37"/>
      <c r="F90" s="37"/>
      <c r="G90" s="37"/>
      <c r="H90" s="37"/>
      <c r="I90" s="37"/>
      <c r="J90" s="37"/>
      <c r="K90" s="37"/>
      <c r="L90" s="59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</row>
    <row r="91" s="2" customFormat="1" ht="16.5" customHeight="1">
      <c r="A91" s="37"/>
      <c r="B91" s="38"/>
      <c r="C91" s="37"/>
      <c r="D91" s="37"/>
      <c r="E91" s="71" t="str">
        <f>E13</f>
        <v>úk-1.etapa - Ústredné vykurovanie-I.etapa</v>
      </c>
      <c r="F91" s="37"/>
      <c r="G91" s="37"/>
      <c r="H91" s="37"/>
      <c r="I91" s="37"/>
      <c r="J91" s="37"/>
      <c r="K91" s="37"/>
      <c r="L91" s="59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</row>
    <row r="92" s="2" customFormat="1" ht="6.96" customHeight="1">
      <c r="A92" s="37"/>
      <c r="B92" s="38"/>
      <c r="C92" s="37"/>
      <c r="D92" s="37"/>
      <c r="E92" s="37"/>
      <c r="F92" s="37"/>
      <c r="G92" s="37"/>
      <c r="H92" s="37"/>
      <c r="I92" s="37"/>
      <c r="J92" s="37"/>
      <c r="K92" s="37"/>
      <c r="L92" s="59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</row>
    <row r="93" s="2" customFormat="1" ht="12" customHeight="1">
      <c r="A93" s="37"/>
      <c r="B93" s="38"/>
      <c r="C93" s="31" t="s">
        <v>19</v>
      </c>
      <c r="D93" s="37"/>
      <c r="E93" s="37"/>
      <c r="F93" s="26" t="str">
        <f>F16</f>
        <v xml:space="preserve"> </v>
      </c>
      <c r="G93" s="37"/>
      <c r="H93" s="37"/>
      <c r="I93" s="31" t="s">
        <v>21</v>
      </c>
      <c r="J93" s="73" t="str">
        <f>IF(J16="","",J16)</f>
        <v>10. 9. 2024</v>
      </c>
      <c r="K93" s="37"/>
      <c r="L93" s="59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</row>
    <row r="94" s="2" customFormat="1" ht="6.96" customHeight="1">
      <c r="A94" s="37"/>
      <c r="B94" s="38"/>
      <c r="C94" s="37"/>
      <c r="D94" s="37"/>
      <c r="E94" s="37"/>
      <c r="F94" s="37"/>
      <c r="G94" s="37"/>
      <c r="H94" s="37"/>
      <c r="I94" s="37"/>
      <c r="J94" s="37"/>
      <c r="K94" s="37"/>
      <c r="L94" s="59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</row>
    <row r="95" s="2" customFormat="1" ht="15.15" customHeight="1">
      <c r="A95" s="37"/>
      <c r="B95" s="38"/>
      <c r="C95" s="31" t="s">
        <v>23</v>
      </c>
      <c r="D95" s="37"/>
      <c r="E95" s="37"/>
      <c r="F95" s="26" t="str">
        <f>E19</f>
        <v>Univerzita Mateja Bela v Banskej Bystrici</v>
      </c>
      <c r="G95" s="37"/>
      <c r="H95" s="37"/>
      <c r="I95" s="31" t="s">
        <v>29</v>
      </c>
      <c r="J95" s="35" t="str">
        <f>E25</f>
        <v>Insvet s.r.o.,Koeice</v>
      </c>
      <c r="K95" s="37"/>
      <c r="L95" s="59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</row>
    <row r="96" s="2" customFormat="1" ht="15.15" customHeight="1">
      <c r="A96" s="37"/>
      <c r="B96" s="38"/>
      <c r="C96" s="31" t="s">
        <v>27</v>
      </c>
      <c r="D96" s="37"/>
      <c r="E96" s="37"/>
      <c r="F96" s="26" t="str">
        <f>IF(E22="","",E22)</f>
        <v>Vyplň údaj</v>
      </c>
      <c r="G96" s="37"/>
      <c r="H96" s="37"/>
      <c r="I96" s="31" t="s">
        <v>32</v>
      </c>
      <c r="J96" s="35" t="str">
        <f>E28</f>
        <v xml:space="preserve"> </v>
      </c>
      <c r="K96" s="37"/>
      <c r="L96" s="59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</row>
    <row r="97" s="2" customFormat="1" ht="10.32" customHeight="1">
      <c r="A97" s="37"/>
      <c r="B97" s="38"/>
      <c r="C97" s="37"/>
      <c r="D97" s="37"/>
      <c r="E97" s="37"/>
      <c r="F97" s="37"/>
      <c r="G97" s="37"/>
      <c r="H97" s="37"/>
      <c r="I97" s="37"/>
      <c r="J97" s="37"/>
      <c r="K97" s="37"/>
      <c r="L97" s="59"/>
      <c r="S97" s="37"/>
      <c r="T97" s="37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</row>
    <row r="98" s="2" customFormat="1" ht="29.28" customHeight="1">
      <c r="A98" s="37"/>
      <c r="B98" s="38"/>
      <c r="C98" s="155" t="s">
        <v>231</v>
      </c>
      <c r="D98" s="147"/>
      <c r="E98" s="147"/>
      <c r="F98" s="147"/>
      <c r="G98" s="147"/>
      <c r="H98" s="147"/>
      <c r="I98" s="147"/>
      <c r="J98" s="156" t="s">
        <v>232</v>
      </c>
      <c r="K98" s="147"/>
      <c r="L98" s="59"/>
      <c r="S98" s="37"/>
      <c r="T98" s="37"/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</row>
    <row r="99" s="2" customFormat="1" ht="10.32" customHeight="1">
      <c r="A99" s="37"/>
      <c r="B99" s="38"/>
      <c r="C99" s="37"/>
      <c r="D99" s="37"/>
      <c r="E99" s="37"/>
      <c r="F99" s="37"/>
      <c r="G99" s="37"/>
      <c r="H99" s="37"/>
      <c r="I99" s="37"/>
      <c r="J99" s="37"/>
      <c r="K99" s="37"/>
      <c r="L99" s="59"/>
      <c r="S99" s="37"/>
      <c r="T99" s="37"/>
      <c r="U99" s="37"/>
      <c r="V99" s="37"/>
      <c r="W99" s="37"/>
      <c r="X99" s="37"/>
      <c r="Y99" s="37"/>
      <c r="Z99" s="37"/>
      <c r="AA99" s="37"/>
      <c r="AB99" s="37"/>
      <c r="AC99" s="37"/>
      <c r="AD99" s="37"/>
      <c r="AE99" s="37"/>
    </row>
    <row r="100" s="2" customFormat="1" ht="22.8" customHeight="1">
      <c r="A100" s="37"/>
      <c r="B100" s="38"/>
      <c r="C100" s="157" t="s">
        <v>233</v>
      </c>
      <c r="D100" s="37"/>
      <c r="E100" s="37"/>
      <c r="F100" s="37"/>
      <c r="G100" s="37"/>
      <c r="H100" s="37"/>
      <c r="I100" s="37"/>
      <c r="J100" s="100">
        <f>J145</f>
        <v>0</v>
      </c>
      <c r="K100" s="37"/>
      <c r="L100" s="59"/>
      <c r="S100" s="37"/>
      <c r="T100" s="37"/>
      <c r="U100" s="37"/>
      <c r="V100" s="37"/>
      <c r="W100" s="37"/>
      <c r="X100" s="37"/>
      <c r="Y100" s="37"/>
      <c r="Z100" s="37"/>
      <c r="AA100" s="37"/>
      <c r="AB100" s="37"/>
      <c r="AC100" s="37"/>
      <c r="AD100" s="37"/>
      <c r="AE100" s="37"/>
      <c r="AU100" s="18" t="s">
        <v>234</v>
      </c>
    </row>
    <row r="101" s="9" customFormat="1" ht="24.96" customHeight="1">
      <c r="A101" s="9"/>
      <c r="B101" s="158"/>
      <c r="C101" s="9"/>
      <c r="D101" s="159" t="s">
        <v>235</v>
      </c>
      <c r="E101" s="160"/>
      <c r="F101" s="160"/>
      <c r="G101" s="160"/>
      <c r="H101" s="160"/>
      <c r="I101" s="160"/>
      <c r="J101" s="161">
        <f>J146</f>
        <v>0</v>
      </c>
      <c r="K101" s="9"/>
      <c r="L101" s="158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</row>
    <row r="102" s="10" customFormat="1" ht="19.92" customHeight="1">
      <c r="A102" s="10"/>
      <c r="B102" s="162"/>
      <c r="C102" s="10"/>
      <c r="D102" s="163" t="s">
        <v>240</v>
      </c>
      <c r="E102" s="164"/>
      <c r="F102" s="164"/>
      <c r="G102" s="164"/>
      <c r="H102" s="164"/>
      <c r="I102" s="164"/>
      <c r="J102" s="165">
        <f>J147</f>
        <v>0</v>
      </c>
      <c r="K102" s="10"/>
      <c r="L102" s="162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</row>
    <row r="103" s="9" customFormat="1" ht="24.96" customHeight="1">
      <c r="A103" s="9"/>
      <c r="B103" s="158"/>
      <c r="C103" s="9"/>
      <c r="D103" s="159" t="s">
        <v>242</v>
      </c>
      <c r="E103" s="160"/>
      <c r="F103" s="160"/>
      <c r="G103" s="160"/>
      <c r="H103" s="160"/>
      <c r="I103" s="160"/>
      <c r="J103" s="161">
        <f>J155</f>
        <v>0</v>
      </c>
      <c r="K103" s="9"/>
      <c r="L103" s="158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</row>
    <row r="104" s="10" customFormat="1" ht="19.92" customHeight="1">
      <c r="A104" s="10"/>
      <c r="B104" s="162"/>
      <c r="C104" s="10"/>
      <c r="D104" s="163" t="s">
        <v>245</v>
      </c>
      <c r="E104" s="164"/>
      <c r="F104" s="164"/>
      <c r="G104" s="164"/>
      <c r="H104" s="164"/>
      <c r="I104" s="164"/>
      <c r="J104" s="165">
        <f>J156</f>
        <v>0</v>
      </c>
      <c r="K104" s="10"/>
      <c r="L104" s="162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</row>
    <row r="105" s="10" customFormat="1" ht="19.92" customHeight="1">
      <c r="A105" s="10"/>
      <c r="B105" s="162"/>
      <c r="C105" s="10"/>
      <c r="D105" s="163" t="s">
        <v>2585</v>
      </c>
      <c r="E105" s="164"/>
      <c r="F105" s="164"/>
      <c r="G105" s="164"/>
      <c r="H105" s="164"/>
      <c r="I105" s="164"/>
      <c r="J105" s="165">
        <f>J163</f>
        <v>0</v>
      </c>
      <c r="K105" s="10"/>
      <c r="L105" s="162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</row>
    <row r="106" s="10" customFormat="1" ht="19.92" customHeight="1">
      <c r="A106" s="10"/>
      <c r="B106" s="162"/>
      <c r="C106" s="10"/>
      <c r="D106" s="163" t="s">
        <v>2586</v>
      </c>
      <c r="E106" s="164"/>
      <c r="F106" s="164"/>
      <c r="G106" s="164"/>
      <c r="H106" s="164"/>
      <c r="I106" s="164"/>
      <c r="J106" s="165">
        <f>J165</f>
        <v>0</v>
      </c>
      <c r="K106" s="10"/>
      <c r="L106" s="162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</row>
    <row r="107" s="10" customFormat="1" ht="19.92" customHeight="1">
      <c r="A107" s="10"/>
      <c r="B107" s="162"/>
      <c r="C107" s="10"/>
      <c r="D107" s="163" t="s">
        <v>2587</v>
      </c>
      <c r="E107" s="164"/>
      <c r="F107" s="164"/>
      <c r="G107" s="164"/>
      <c r="H107" s="164"/>
      <c r="I107" s="164"/>
      <c r="J107" s="165">
        <f>J177</f>
        <v>0</v>
      </c>
      <c r="K107" s="10"/>
      <c r="L107" s="162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</row>
    <row r="108" s="10" customFormat="1" ht="19.92" customHeight="1">
      <c r="A108" s="10"/>
      <c r="B108" s="162"/>
      <c r="C108" s="10"/>
      <c r="D108" s="163" t="s">
        <v>2588</v>
      </c>
      <c r="E108" s="164"/>
      <c r="F108" s="164"/>
      <c r="G108" s="164"/>
      <c r="H108" s="164"/>
      <c r="I108" s="164"/>
      <c r="J108" s="165">
        <f>J186</f>
        <v>0</v>
      </c>
      <c r="K108" s="10"/>
      <c r="L108" s="162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</row>
    <row r="109" s="10" customFormat="1" ht="19.92" customHeight="1">
      <c r="A109" s="10"/>
      <c r="B109" s="162"/>
      <c r="C109" s="10"/>
      <c r="D109" s="163" t="s">
        <v>251</v>
      </c>
      <c r="E109" s="164"/>
      <c r="F109" s="164"/>
      <c r="G109" s="164"/>
      <c r="H109" s="164"/>
      <c r="I109" s="164"/>
      <c r="J109" s="165">
        <f>J206</f>
        <v>0</v>
      </c>
      <c r="K109" s="10"/>
      <c r="L109" s="162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</row>
    <row r="110" s="10" customFormat="1" ht="19.92" customHeight="1">
      <c r="A110" s="10"/>
      <c r="B110" s="162"/>
      <c r="C110" s="10"/>
      <c r="D110" s="163" t="s">
        <v>256</v>
      </c>
      <c r="E110" s="164"/>
      <c r="F110" s="164"/>
      <c r="G110" s="164"/>
      <c r="H110" s="164"/>
      <c r="I110" s="164"/>
      <c r="J110" s="165">
        <f>J208</f>
        <v>0</v>
      </c>
      <c r="K110" s="10"/>
      <c r="L110" s="162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</row>
    <row r="111" s="9" customFormat="1" ht="24.96" customHeight="1">
      <c r="A111" s="9"/>
      <c r="B111" s="158"/>
      <c r="C111" s="9"/>
      <c r="D111" s="159" t="s">
        <v>2589</v>
      </c>
      <c r="E111" s="160"/>
      <c r="F111" s="160"/>
      <c r="G111" s="160"/>
      <c r="H111" s="160"/>
      <c r="I111" s="160"/>
      <c r="J111" s="161">
        <f>J211</f>
        <v>0</v>
      </c>
      <c r="K111" s="9"/>
      <c r="L111" s="158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</row>
    <row r="112" s="2" customFormat="1" ht="21.84" customHeight="1">
      <c r="A112" s="37"/>
      <c r="B112" s="38"/>
      <c r="C112" s="37"/>
      <c r="D112" s="37"/>
      <c r="E112" s="37"/>
      <c r="F112" s="37"/>
      <c r="G112" s="37"/>
      <c r="H112" s="37"/>
      <c r="I112" s="37"/>
      <c r="J112" s="37"/>
      <c r="K112" s="37"/>
      <c r="L112" s="59"/>
      <c r="S112" s="37"/>
      <c r="T112" s="37"/>
      <c r="U112" s="37"/>
      <c r="V112" s="37"/>
      <c r="W112" s="37"/>
      <c r="X112" s="37"/>
      <c r="Y112" s="37"/>
      <c r="Z112" s="37"/>
      <c r="AA112" s="37"/>
      <c r="AB112" s="37"/>
      <c r="AC112" s="37"/>
      <c r="AD112" s="37"/>
      <c r="AE112" s="37"/>
    </row>
    <row r="113" s="2" customFormat="1" ht="6.96" customHeight="1">
      <c r="A113" s="37"/>
      <c r="B113" s="38"/>
      <c r="C113" s="37"/>
      <c r="D113" s="37"/>
      <c r="E113" s="37"/>
      <c r="F113" s="37"/>
      <c r="G113" s="37"/>
      <c r="H113" s="37"/>
      <c r="I113" s="37"/>
      <c r="J113" s="37"/>
      <c r="K113" s="37"/>
      <c r="L113" s="59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37"/>
    </row>
    <row r="114" s="2" customFormat="1" ht="29.28" customHeight="1">
      <c r="A114" s="37"/>
      <c r="B114" s="38"/>
      <c r="C114" s="157" t="s">
        <v>259</v>
      </c>
      <c r="D114" s="37"/>
      <c r="E114" s="37"/>
      <c r="F114" s="37"/>
      <c r="G114" s="37"/>
      <c r="H114" s="37"/>
      <c r="I114" s="37"/>
      <c r="J114" s="166">
        <f>ROUND(J115 + J116 + J117 + J118 + J119 + J120,2)</f>
        <v>0</v>
      </c>
      <c r="K114" s="37"/>
      <c r="L114" s="59"/>
      <c r="N114" s="167" t="s">
        <v>39</v>
      </c>
      <c r="S114" s="37"/>
      <c r="T114" s="37"/>
      <c r="U114" s="37"/>
      <c r="V114" s="37"/>
      <c r="W114" s="37"/>
      <c r="X114" s="37"/>
      <c r="Y114" s="37"/>
      <c r="Z114" s="37"/>
      <c r="AA114" s="37"/>
      <c r="AB114" s="37"/>
      <c r="AC114" s="37"/>
      <c r="AD114" s="37"/>
      <c r="AE114" s="37"/>
    </row>
    <row r="115" s="2" customFormat="1" ht="18" customHeight="1">
      <c r="A115" s="37"/>
      <c r="B115" s="168"/>
      <c r="C115" s="169"/>
      <c r="D115" s="170" t="s">
        <v>260</v>
      </c>
      <c r="E115" s="171"/>
      <c r="F115" s="171"/>
      <c r="G115" s="169"/>
      <c r="H115" s="169"/>
      <c r="I115" s="169"/>
      <c r="J115" s="172">
        <v>0</v>
      </c>
      <c r="K115" s="169"/>
      <c r="L115" s="173"/>
      <c r="M115" s="174"/>
      <c r="N115" s="175" t="s">
        <v>41</v>
      </c>
      <c r="O115" s="174"/>
      <c r="P115" s="174"/>
      <c r="Q115" s="174"/>
      <c r="R115" s="174"/>
      <c r="S115" s="169"/>
      <c r="T115" s="169"/>
      <c r="U115" s="169"/>
      <c r="V115" s="169"/>
      <c r="W115" s="169"/>
      <c r="X115" s="169"/>
      <c r="Y115" s="169"/>
      <c r="Z115" s="169"/>
      <c r="AA115" s="169"/>
      <c r="AB115" s="169"/>
      <c r="AC115" s="169"/>
      <c r="AD115" s="169"/>
      <c r="AE115" s="169"/>
      <c r="AF115" s="174"/>
      <c r="AG115" s="174"/>
      <c r="AH115" s="174"/>
      <c r="AI115" s="174"/>
      <c r="AJ115" s="174"/>
      <c r="AK115" s="174"/>
      <c r="AL115" s="174"/>
      <c r="AM115" s="174"/>
      <c r="AN115" s="174"/>
      <c r="AO115" s="174"/>
      <c r="AP115" s="174"/>
      <c r="AQ115" s="174"/>
      <c r="AR115" s="174"/>
      <c r="AS115" s="174"/>
      <c r="AT115" s="174"/>
      <c r="AU115" s="174"/>
      <c r="AV115" s="174"/>
      <c r="AW115" s="174"/>
      <c r="AX115" s="174"/>
      <c r="AY115" s="176" t="s">
        <v>261</v>
      </c>
      <c r="AZ115" s="174"/>
      <c r="BA115" s="174"/>
      <c r="BB115" s="174"/>
      <c r="BC115" s="174"/>
      <c r="BD115" s="174"/>
      <c r="BE115" s="177">
        <f>IF(N115="základná",J115,0)</f>
        <v>0</v>
      </c>
      <c r="BF115" s="177">
        <f>IF(N115="znížená",J115,0)</f>
        <v>0</v>
      </c>
      <c r="BG115" s="177">
        <f>IF(N115="zákl. prenesená",J115,0)</f>
        <v>0</v>
      </c>
      <c r="BH115" s="177">
        <f>IF(N115="zníž. prenesená",J115,0)</f>
        <v>0</v>
      </c>
      <c r="BI115" s="177">
        <f>IF(N115="nulová",J115,0)</f>
        <v>0</v>
      </c>
      <c r="BJ115" s="176" t="s">
        <v>87</v>
      </c>
      <c r="BK115" s="174"/>
      <c r="BL115" s="174"/>
      <c r="BM115" s="174"/>
    </row>
    <row r="116" s="2" customFormat="1" ht="18" customHeight="1">
      <c r="A116" s="37"/>
      <c r="B116" s="168"/>
      <c r="C116" s="169"/>
      <c r="D116" s="170" t="s">
        <v>262</v>
      </c>
      <c r="E116" s="171"/>
      <c r="F116" s="171"/>
      <c r="G116" s="169"/>
      <c r="H116" s="169"/>
      <c r="I116" s="169"/>
      <c r="J116" s="172">
        <v>0</v>
      </c>
      <c r="K116" s="169"/>
      <c r="L116" s="173"/>
      <c r="M116" s="174"/>
      <c r="N116" s="175" t="s">
        <v>41</v>
      </c>
      <c r="O116" s="174"/>
      <c r="P116" s="174"/>
      <c r="Q116" s="174"/>
      <c r="R116" s="174"/>
      <c r="S116" s="169"/>
      <c r="T116" s="169"/>
      <c r="U116" s="169"/>
      <c r="V116" s="169"/>
      <c r="W116" s="169"/>
      <c r="X116" s="169"/>
      <c r="Y116" s="169"/>
      <c r="Z116" s="169"/>
      <c r="AA116" s="169"/>
      <c r="AB116" s="169"/>
      <c r="AC116" s="169"/>
      <c r="AD116" s="169"/>
      <c r="AE116" s="169"/>
      <c r="AF116" s="174"/>
      <c r="AG116" s="174"/>
      <c r="AH116" s="174"/>
      <c r="AI116" s="174"/>
      <c r="AJ116" s="174"/>
      <c r="AK116" s="174"/>
      <c r="AL116" s="174"/>
      <c r="AM116" s="174"/>
      <c r="AN116" s="174"/>
      <c r="AO116" s="174"/>
      <c r="AP116" s="174"/>
      <c r="AQ116" s="174"/>
      <c r="AR116" s="174"/>
      <c r="AS116" s="174"/>
      <c r="AT116" s="174"/>
      <c r="AU116" s="174"/>
      <c r="AV116" s="174"/>
      <c r="AW116" s="174"/>
      <c r="AX116" s="174"/>
      <c r="AY116" s="176" t="s">
        <v>261</v>
      </c>
      <c r="AZ116" s="174"/>
      <c r="BA116" s="174"/>
      <c r="BB116" s="174"/>
      <c r="BC116" s="174"/>
      <c r="BD116" s="174"/>
      <c r="BE116" s="177">
        <f>IF(N116="základná",J116,0)</f>
        <v>0</v>
      </c>
      <c r="BF116" s="177">
        <f>IF(N116="znížená",J116,0)</f>
        <v>0</v>
      </c>
      <c r="BG116" s="177">
        <f>IF(N116="zákl. prenesená",J116,0)</f>
        <v>0</v>
      </c>
      <c r="BH116" s="177">
        <f>IF(N116="zníž. prenesená",J116,0)</f>
        <v>0</v>
      </c>
      <c r="BI116" s="177">
        <f>IF(N116="nulová",J116,0)</f>
        <v>0</v>
      </c>
      <c r="BJ116" s="176" t="s">
        <v>87</v>
      </c>
      <c r="BK116" s="174"/>
      <c r="BL116" s="174"/>
      <c r="BM116" s="174"/>
    </row>
    <row r="117" s="2" customFormat="1" ht="18" customHeight="1">
      <c r="A117" s="37"/>
      <c r="B117" s="168"/>
      <c r="C117" s="169"/>
      <c r="D117" s="170" t="s">
        <v>263</v>
      </c>
      <c r="E117" s="171"/>
      <c r="F117" s="171"/>
      <c r="G117" s="169"/>
      <c r="H117" s="169"/>
      <c r="I117" s="169"/>
      <c r="J117" s="172">
        <v>0</v>
      </c>
      <c r="K117" s="169"/>
      <c r="L117" s="173"/>
      <c r="M117" s="174"/>
      <c r="N117" s="175" t="s">
        <v>41</v>
      </c>
      <c r="O117" s="174"/>
      <c r="P117" s="174"/>
      <c r="Q117" s="174"/>
      <c r="R117" s="174"/>
      <c r="S117" s="169"/>
      <c r="T117" s="169"/>
      <c r="U117" s="169"/>
      <c r="V117" s="169"/>
      <c r="W117" s="169"/>
      <c r="X117" s="169"/>
      <c r="Y117" s="169"/>
      <c r="Z117" s="169"/>
      <c r="AA117" s="169"/>
      <c r="AB117" s="169"/>
      <c r="AC117" s="169"/>
      <c r="AD117" s="169"/>
      <c r="AE117" s="169"/>
      <c r="AF117" s="174"/>
      <c r="AG117" s="174"/>
      <c r="AH117" s="174"/>
      <c r="AI117" s="174"/>
      <c r="AJ117" s="174"/>
      <c r="AK117" s="174"/>
      <c r="AL117" s="174"/>
      <c r="AM117" s="174"/>
      <c r="AN117" s="174"/>
      <c r="AO117" s="174"/>
      <c r="AP117" s="174"/>
      <c r="AQ117" s="174"/>
      <c r="AR117" s="174"/>
      <c r="AS117" s="174"/>
      <c r="AT117" s="174"/>
      <c r="AU117" s="174"/>
      <c r="AV117" s="174"/>
      <c r="AW117" s="174"/>
      <c r="AX117" s="174"/>
      <c r="AY117" s="176" t="s">
        <v>261</v>
      </c>
      <c r="AZ117" s="174"/>
      <c r="BA117" s="174"/>
      <c r="BB117" s="174"/>
      <c r="BC117" s="174"/>
      <c r="BD117" s="174"/>
      <c r="BE117" s="177">
        <f>IF(N117="základná",J117,0)</f>
        <v>0</v>
      </c>
      <c r="BF117" s="177">
        <f>IF(N117="znížená",J117,0)</f>
        <v>0</v>
      </c>
      <c r="BG117" s="177">
        <f>IF(N117="zákl. prenesená",J117,0)</f>
        <v>0</v>
      </c>
      <c r="BH117" s="177">
        <f>IF(N117="zníž. prenesená",J117,0)</f>
        <v>0</v>
      </c>
      <c r="BI117" s="177">
        <f>IF(N117="nulová",J117,0)</f>
        <v>0</v>
      </c>
      <c r="BJ117" s="176" t="s">
        <v>87</v>
      </c>
      <c r="BK117" s="174"/>
      <c r="BL117" s="174"/>
      <c r="BM117" s="174"/>
    </row>
    <row r="118" s="2" customFormat="1" ht="18" customHeight="1">
      <c r="A118" s="37"/>
      <c r="B118" s="168"/>
      <c r="C118" s="169"/>
      <c r="D118" s="170" t="s">
        <v>264</v>
      </c>
      <c r="E118" s="171"/>
      <c r="F118" s="171"/>
      <c r="G118" s="169"/>
      <c r="H118" s="169"/>
      <c r="I118" s="169"/>
      <c r="J118" s="172">
        <v>0</v>
      </c>
      <c r="K118" s="169"/>
      <c r="L118" s="173"/>
      <c r="M118" s="174"/>
      <c r="N118" s="175" t="s">
        <v>41</v>
      </c>
      <c r="O118" s="174"/>
      <c r="P118" s="174"/>
      <c r="Q118" s="174"/>
      <c r="R118" s="174"/>
      <c r="S118" s="169"/>
      <c r="T118" s="169"/>
      <c r="U118" s="169"/>
      <c r="V118" s="169"/>
      <c r="W118" s="169"/>
      <c r="X118" s="169"/>
      <c r="Y118" s="169"/>
      <c r="Z118" s="169"/>
      <c r="AA118" s="169"/>
      <c r="AB118" s="169"/>
      <c r="AC118" s="169"/>
      <c r="AD118" s="169"/>
      <c r="AE118" s="169"/>
      <c r="AF118" s="174"/>
      <c r="AG118" s="174"/>
      <c r="AH118" s="174"/>
      <c r="AI118" s="174"/>
      <c r="AJ118" s="174"/>
      <c r="AK118" s="174"/>
      <c r="AL118" s="174"/>
      <c r="AM118" s="174"/>
      <c r="AN118" s="174"/>
      <c r="AO118" s="174"/>
      <c r="AP118" s="174"/>
      <c r="AQ118" s="174"/>
      <c r="AR118" s="174"/>
      <c r="AS118" s="174"/>
      <c r="AT118" s="174"/>
      <c r="AU118" s="174"/>
      <c r="AV118" s="174"/>
      <c r="AW118" s="174"/>
      <c r="AX118" s="174"/>
      <c r="AY118" s="176" t="s">
        <v>261</v>
      </c>
      <c r="AZ118" s="174"/>
      <c r="BA118" s="174"/>
      <c r="BB118" s="174"/>
      <c r="BC118" s="174"/>
      <c r="BD118" s="174"/>
      <c r="BE118" s="177">
        <f>IF(N118="základná",J118,0)</f>
        <v>0</v>
      </c>
      <c r="BF118" s="177">
        <f>IF(N118="znížená",J118,0)</f>
        <v>0</v>
      </c>
      <c r="BG118" s="177">
        <f>IF(N118="zákl. prenesená",J118,0)</f>
        <v>0</v>
      </c>
      <c r="BH118" s="177">
        <f>IF(N118="zníž. prenesená",J118,0)</f>
        <v>0</v>
      </c>
      <c r="BI118" s="177">
        <f>IF(N118="nulová",J118,0)</f>
        <v>0</v>
      </c>
      <c r="BJ118" s="176" t="s">
        <v>87</v>
      </c>
      <c r="BK118" s="174"/>
      <c r="BL118" s="174"/>
      <c r="BM118" s="174"/>
    </row>
    <row r="119" s="2" customFormat="1" ht="18" customHeight="1">
      <c r="A119" s="37"/>
      <c r="B119" s="168"/>
      <c r="C119" s="169"/>
      <c r="D119" s="170" t="s">
        <v>265</v>
      </c>
      <c r="E119" s="171"/>
      <c r="F119" s="171"/>
      <c r="G119" s="169"/>
      <c r="H119" s="169"/>
      <c r="I119" s="169"/>
      <c r="J119" s="172">
        <v>0</v>
      </c>
      <c r="K119" s="169"/>
      <c r="L119" s="173"/>
      <c r="M119" s="174"/>
      <c r="N119" s="175" t="s">
        <v>41</v>
      </c>
      <c r="O119" s="174"/>
      <c r="P119" s="174"/>
      <c r="Q119" s="174"/>
      <c r="R119" s="174"/>
      <c r="S119" s="169"/>
      <c r="T119" s="169"/>
      <c r="U119" s="169"/>
      <c r="V119" s="169"/>
      <c r="W119" s="169"/>
      <c r="X119" s="169"/>
      <c r="Y119" s="169"/>
      <c r="Z119" s="169"/>
      <c r="AA119" s="169"/>
      <c r="AB119" s="169"/>
      <c r="AC119" s="169"/>
      <c r="AD119" s="169"/>
      <c r="AE119" s="169"/>
      <c r="AF119" s="174"/>
      <c r="AG119" s="174"/>
      <c r="AH119" s="174"/>
      <c r="AI119" s="174"/>
      <c r="AJ119" s="174"/>
      <c r="AK119" s="174"/>
      <c r="AL119" s="174"/>
      <c r="AM119" s="174"/>
      <c r="AN119" s="174"/>
      <c r="AO119" s="174"/>
      <c r="AP119" s="174"/>
      <c r="AQ119" s="174"/>
      <c r="AR119" s="174"/>
      <c r="AS119" s="174"/>
      <c r="AT119" s="174"/>
      <c r="AU119" s="174"/>
      <c r="AV119" s="174"/>
      <c r="AW119" s="174"/>
      <c r="AX119" s="174"/>
      <c r="AY119" s="176" t="s">
        <v>261</v>
      </c>
      <c r="AZ119" s="174"/>
      <c r="BA119" s="174"/>
      <c r="BB119" s="174"/>
      <c r="BC119" s="174"/>
      <c r="BD119" s="174"/>
      <c r="BE119" s="177">
        <f>IF(N119="základná",J119,0)</f>
        <v>0</v>
      </c>
      <c r="BF119" s="177">
        <f>IF(N119="znížená",J119,0)</f>
        <v>0</v>
      </c>
      <c r="BG119" s="177">
        <f>IF(N119="zákl. prenesená",J119,0)</f>
        <v>0</v>
      </c>
      <c r="BH119" s="177">
        <f>IF(N119="zníž. prenesená",J119,0)</f>
        <v>0</v>
      </c>
      <c r="BI119" s="177">
        <f>IF(N119="nulová",J119,0)</f>
        <v>0</v>
      </c>
      <c r="BJ119" s="176" t="s">
        <v>87</v>
      </c>
      <c r="BK119" s="174"/>
      <c r="BL119" s="174"/>
      <c r="BM119" s="174"/>
    </row>
    <row r="120" s="2" customFormat="1" ht="18" customHeight="1">
      <c r="A120" s="37"/>
      <c r="B120" s="168"/>
      <c r="C120" s="169"/>
      <c r="D120" s="171" t="s">
        <v>266</v>
      </c>
      <c r="E120" s="169"/>
      <c r="F120" s="169"/>
      <c r="G120" s="169"/>
      <c r="H120" s="169"/>
      <c r="I120" s="169"/>
      <c r="J120" s="172">
        <f>ROUND(J34*T120,2)</f>
        <v>0</v>
      </c>
      <c r="K120" s="169"/>
      <c r="L120" s="173"/>
      <c r="M120" s="174"/>
      <c r="N120" s="175" t="s">
        <v>41</v>
      </c>
      <c r="O120" s="174"/>
      <c r="P120" s="174"/>
      <c r="Q120" s="174"/>
      <c r="R120" s="174"/>
      <c r="S120" s="169"/>
      <c r="T120" s="169"/>
      <c r="U120" s="169"/>
      <c r="V120" s="169"/>
      <c r="W120" s="169"/>
      <c r="X120" s="169"/>
      <c r="Y120" s="169"/>
      <c r="Z120" s="169"/>
      <c r="AA120" s="169"/>
      <c r="AB120" s="169"/>
      <c r="AC120" s="169"/>
      <c r="AD120" s="169"/>
      <c r="AE120" s="169"/>
      <c r="AF120" s="174"/>
      <c r="AG120" s="174"/>
      <c r="AH120" s="174"/>
      <c r="AI120" s="174"/>
      <c r="AJ120" s="174"/>
      <c r="AK120" s="174"/>
      <c r="AL120" s="174"/>
      <c r="AM120" s="174"/>
      <c r="AN120" s="174"/>
      <c r="AO120" s="174"/>
      <c r="AP120" s="174"/>
      <c r="AQ120" s="174"/>
      <c r="AR120" s="174"/>
      <c r="AS120" s="174"/>
      <c r="AT120" s="174"/>
      <c r="AU120" s="174"/>
      <c r="AV120" s="174"/>
      <c r="AW120" s="174"/>
      <c r="AX120" s="174"/>
      <c r="AY120" s="176" t="s">
        <v>267</v>
      </c>
      <c r="AZ120" s="174"/>
      <c r="BA120" s="174"/>
      <c r="BB120" s="174"/>
      <c r="BC120" s="174"/>
      <c r="BD120" s="174"/>
      <c r="BE120" s="177">
        <f>IF(N120="základná",J120,0)</f>
        <v>0</v>
      </c>
      <c r="BF120" s="177">
        <f>IF(N120="znížená",J120,0)</f>
        <v>0</v>
      </c>
      <c r="BG120" s="177">
        <f>IF(N120="zákl. prenesená",J120,0)</f>
        <v>0</v>
      </c>
      <c r="BH120" s="177">
        <f>IF(N120="zníž. prenesená",J120,0)</f>
        <v>0</v>
      </c>
      <c r="BI120" s="177">
        <f>IF(N120="nulová",J120,0)</f>
        <v>0</v>
      </c>
      <c r="BJ120" s="176" t="s">
        <v>87</v>
      </c>
      <c r="BK120" s="174"/>
      <c r="BL120" s="174"/>
      <c r="BM120" s="174"/>
    </row>
    <row r="121" s="2" customFormat="1">
      <c r="A121" s="37"/>
      <c r="B121" s="38"/>
      <c r="C121" s="37"/>
      <c r="D121" s="37"/>
      <c r="E121" s="37"/>
      <c r="F121" s="37"/>
      <c r="G121" s="37"/>
      <c r="H121" s="37"/>
      <c r="I121" s="37"/>
      <c r="J121" s="37"/>
      <c r="K121" s="37"/>
      <c r="L121" s="59"/>
      <c r="S121" s="37"/>
      <c r="T121" s="37"/>
      <c r="U121" s="37"/>
      <c r="V121" s="37"/>
      <c r="W121" s="37"/>
      <c r="X121" s="37"/>
      <c r="Y121" s="37"/>
      <c r="Z121" s="37"/>
      <c r="AA121" s="37"/>
      <c r="AB121" s="37"/>
      <c r="AC121" s="37"/>
      <c r="AD121" s="37"/>
      <c r="AE121" s="37"/>
    </row>
    <row r="122" s="2" customFormat="1" ht="29.28" customHeight="1">
      <c r="A122" s="37"/>
      <c r="B122" s="38"/>
      <c r="C122" s="178" t="s">
        <v>268</v>
      </c>
      <c r="D122" s="147"/>
      <c r="E122" s="147"/>
      <c r="F122" s="147"/>
      <c r="G122" s="147"/>
      <c r="H122" s="147"/>
      <c r="I122" s="147"/>
      <c r="J122" s="179">
        <f>ROUND(J100+J114,2)</f>
        <v>0</v>
      </c>
      <c r="K122" s="147"/>
      <c r="L122" s="59"/>
      <c r="S122" s="37"/>
      <c r="T122" s="37"/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  <c r="AE122" s="37"/>
    </row>
    <row r="123" s="2" customFormat="1" ht="6.96" customHeight="1">
      <c r="A123" s="37"/>
      <c r="B123" s="64"/>
      <c r="C123" s="65"/>
      <c r="D123" s="65"/>
      <c r="E123" s="65"/>
      <c r="F123" s="65"/>
      <c r="G123" s="65"/>
      <c r="H123" s="65"/>
      <c r="I123" s="65"/>
      <c r="J123" s="65"/>
      <c r="K123" s="65"/>
      <c r="L123" s="59"/>
      <c r="S123" s="37"/>
      <c r="T123" s="37"/>
      <c r="U123" s="37"/>
      <c r="V123" s="37"/>
      <c r="W123" s="37"/>
      <c r="X123" s="37"/>
      <c r="Y123" s="37"/>
      <c r="Z123" s="37"/>
      <c r="AA123" s="37"/>
      <c r="AB123" s="37"/>
      <c r="AC123" s="37"/>
      <c r="AD123" s="37"/>
      <c r="AE123" s="37"/>
    </row>
    <row r="127" s="2" customFormat="1" ht="6.96" customHeight="1">
      <c r="A127" s="37"/>
      <c r="B127" s="66"/>
      <c r="C127" s="67"/>
      <c r="D127" s="67"/>
      <c r="E127" s="67"/>
      <c r="F127" s="67"/>
      <c r="G127" s="67"/>
      <c r="H127" s="67"/>
      <c r="I127" s="67"/>
      <c r="J127" s="67"/>
      <c r="K127" s="67"/>
      <c r="L127" s="59"/>
      <c r="S127" s="37"/>
      <c r="T127" s="37"/>
      <c r="U127" s="37"/>
      <c r="V127" s="37"/>
      <c r="W127" s="37"/>
      <c r="X127" s="37"/>
      <c r="Y127" s="37"/>
      <c r="Z127" s="37"/>
      <c r="AA127" s="37"/>
      <c r="AB127" s="37"/>
      <c r="AC127" s="37"/>
      <c r="AD127" s="37"/>
      <c r="AE127" s="37"/>
    </row>
    <row r="128" s="2" customFormat="1" ht="24.96" customHeight="1">
      <c r="A128" s="37"/>
      <c r="B128" s="38"/>
      <c r="C128" s="22" t="s">
        <v>269</v>
      </c>
      <c r="D128" s="37"/>
      <c r="E128" s="37"/>
      <c r="F128" s="37"/>
      <c r="G128" s="37"/>
      <c r="H128" s="37"/>
      <c r="I128" s="37"/>
      <c r="J128" s="37"/>
      <c r="K128" s="37"/>
      <c r="L128" s="59"/>
      <c r="S128" s="37"/>
      <c r="T128" s="37"/>
      <c r="U128" s="37"/>
      <c r="V128" s="37"/>
      <c r="W128" s="37"/>
      <c r="X128" s="37"/>
      <c r="Y128" s="37"/>
      <c r="Z128" s="37"/>
      <c r="AA128" s="37"/>
      <c r="AB128" s="37"/>
      <c r="AC128" s="37"/>
      <c r="AD128" s="37"/>
      <c r="AE128" s="37"/>
    </row>
    <row r="129" s="2" customFormat="1" ht="6.96" customHeight="1">
      <c r="A129" s="37"/>
      <c r="B129" s="38"/>
      <c r="C129" s="37"/>
      <c r="D129" s="37"/>
      <c r="E129" s="37"/>
      <c r="F129" s="37"/>
      <c r="G129" s="37"/>
      <c r="H129" s="37"/>
      <c r="I129" s="37"/>
      <c r="J129" s="37"/>
      <c r="K129" s="37"/>
      <c r="L129" s="59"/>
      <c r="S129" s="37"/>
      <c r="T129" s="37"/>
      <c r="U129" s="37"/>
      <c r="V129" s="37"/>
      <c r="W129" s="37"/>
      <c r="X129" s="37"/>
      <c r="Y129" s="37"/>
      <c r="Z129" s="37"/>
      <c r="AA129" s="37"/>
      <c r="AB129" s="37"/>
      <c r="AC129" s="37"/>
      <c r="AD129" s="37"/>
      <c r="AE129" s="37"/>
    </row>
    <row r="130" s="2" customFormat="1" ht="12" customHeight="1">
      <c r="A130" s="37"/>
      <c r="B130" s="38"/>
      <c r="C130" s="31" t="s">
        <v>15</v>
      </c>
      <c r="D130" s="37"/>
      <c r="E130" s="37"/>
      <c r="F130" s="37"/>
      <c r="G130" s="37"/>
      <c r="H130" s="37"/>
      <c r="I130" s="37"/>
      <c r="J130" s="37"/>
      <c r="K130" s="37"/>
      <c r="L130" s="59"/>
      <c r="S130" s="37"/>
      <c r="T130" s="37"/>
      <c r="U130" s="37"/>
      <c r="V130" s="37"/>
      <c r="W130" s="37"/>
      <c r="X130" s="37"/>
      <c r="Y130" s="37"/>
      <c r="Z130" s="37"/>
      <c r="AA130" s="37"/>
      <c r="AB130" s="37"/>
      <c r="AC130" s="37"/>
      <c r="AD130" s="37"/>
      <c r="AE130" s="37"/>
    </row>
    <row r="131" s="2" customFormat="1" ht="26.25" customHeight="1">
      <c r="A131" s="37"/>
      <c r="B131" s="38"/>
      <c r="C131" s="37"/>
      <c r="D131" s="37"/>
      <c r="E131" s="134" t="str">
        <f>E7</f>
        <v>Komplexná rekonštrukcia a realizácia nadstavby budovy študenského domova4,Tr. SNP53,Banská Bystrica</v>
      </c>
      <c r="F131" s="31"/>
      <c r="G131" s="31"/>
      <c r="H131" s="31"/>
      <c r="I131" s="37"/>
      <c r="J131" s="37"/>
      <c r="K131" s="37"/>
      <c r="L131" s="59"/>
      <c r="S131" s="37"/>
      <c r="T131" s="37"/>
      <c r="U131" s="37"/>
      <c r="V131" s="37"/>
      <c r="W131" s="37"/>
      <c r="X131" s="37"/>
      <c r="Y131" s="37"/>
      <c r="Z131" s="37"/>
      <c r="AA131" s="37"/>
      <c r="AB131" s="37"/>
      <c r="AC131" s="37"/>
      <c r="AD131" s="37"/>
      <c r="AE131" s="37"/>
    </row>
    <row r="132" s="1" customFormat="1" ht="12" customHeight="1">
      <c r="B132" s="21"/>
      <c r="C132" s="31" t="s">
        <v>222</v>
      </c>
      <c r="L132" s="21"/>
    </row>
    <row r="133" s="1" customFormat="1" ht="16.5" customHeight="1">
      <c r="B133" s="21"/>
      <c r="E133" s="134" t="s">
        <v>223</v>
      </c>
      <c r="F133" s="1"/>
      <c r="G133" s="1"/>
      <c r="H133" s="1"/>
      <c r="L133" s="21"/>
    </row>
    <row r="134" s="1" customFormat="1" ht="12" customHeight="1">
      <c r="B134" s="21"/>
      <c r="C134" s="31" t="s">
        <v>224</v>
      </c>
      <c r="L134" s="21"/>
    </row>
    <row r="135" s="2" customFormat="1" ht="16.5" customHeight="1">
      <c r="A135" s="37"/>
      <c r="B135" s="38"/>
      <c r="C135" s="37"/>
      <c r="D135" s="37"/>
      <c r="E135" s="135" t="s">
        <v>225</v>
      </c>
      <c r="F135" s="37"/>
      <c r="G135" s="37"/>
      <c r="H135" s="37"/>
      <c r="I135" s="37"/>
      <c r="J135" s="37"/>
      <c r="K135" s="37"/>
      <c r="L135" s="59"/>
      <c r="S135" s="37"/>
      <c r="T135" s="37"/>
      <c r="U135" s="37"/>
      <c r="V135" s="37"/>
      <c r="W135" s="37"/>
      <c r="X135" s="37"/>
      <c r="Y135" s="37"/>
      <c r="Z135" s="37"/>
      <c r="AA135" s="37"/>
      <c r="AB135" s="37"/>
      <c r="AC135" s="37"/>
      <c r="AD135" s="37"/>
      <c r="AE135" s="37"/>
    </row>
    <row r="136" s="2" customFormat="1" ht="12" customHeight="1">
      <c r="A136" s="37"/>
      <c r="B136" s="38"/>
      <c r="C136" s="31" t="s">
        <v>226</v>
      </c>
      <c r="D136" s="37"/>
      <c r="E136" s="37"/>
      <c r="F136" s="37"/>
      <c r="G136" s="37"/>
      <c r="H136" s="37"/>
      <c r="I136" s="37"/>
      <c r="J136" s="37"/>
      <c r="K136" s="37"/>
      <c r="L136" s="59"/>
      <c r="S136" s="37"/>
      <c r="T136" s="37"/>
      <c r="U136" s="37"/>
      <c r="V136" s="37"/>
      <c r="W136" s="37"/>
      <c r="X136" s="37"/>
      <c r="Y136" s="37"/>
      <c r="Z136" s="37"/>
      <c r="AA136" s="37"/>
      <c r="AB136" s="37"/>
      <c r="AC136" s="37"/>
      <c r="AD136" s="37"/>
      <c r="AE136" s="37"/>
    </row>
    <row r="137" s="2" customFormat="1" ht="16.5" customHeight="1">
      <c r="A137" s="37"/>
      <c r="B137" s="38"/>
      <c r="C137" s="37"/>
      <c r="D137" s="37"/>
      <c r="E137" s="71" t="str">
        <f>E13</f>
        <v>úk-1.etapa - Ústredné vykurovanie-I.etapa</v>
      </c>
      <c r="F137" s="37"/>
      <c r="G137" s="37"/>
      <c r="H137" s="37"/>
      <c r="I137" s="37"/>
      <c r="J137" s="37"/>
      <c r="K137" s="37"/>
      <c r="L137" s="59"/>
      <c r="S137" s="37"/>
      <c r="T137" s="37"/>
      <c r="U137" s="37"/>
      <c r="V137" s="37"/>
      <c r="W137" s="37"/>
      <c r="X137" s="37"/>
      <c r="Y137" s="37"/>
      <c r="Z137" s="37"/>
      <c r="AA137" s="37"/>
      <c r="AB137" s="37"/>
      <c r="AC137" s="37"/>
      <c r="AD137" s="37"/>
      <c r="AE137" s="37"/>
    </row>
    <row r="138" s="2" customFormat="1" ht="6.96" customHeight="1">
      <c r="A138" s="37"/>
      <c r="B138" s="38"/>
      <c r="C138" s="37"/>
      <c r="D138" s="37"/>
      <c r="E138" s="37"/>
      <c r="F138" s="37"/>
      <c r="G138" s="37"/>
      <c r="H138" s="37"/>
      <c r="I138" s="37"/>
      <c r="J138" s="37"/>
      <c r="K138" s="37"/>
      <c r="L138" s="59"/>
      <c r="S138" s="37"/>
      <c r="T138" s="37"/>
      <c r="U138" s="37"/>
      <c r="V138" s="37"/>
      <c r="W138" s="37"/>
      <c r="X138" s="37"/>
      <c r="Y138" s="37"/>
      <c r="Z138" s="37"/>
      <c r="AA138" s="37"/>
      <c r="AB138" s="37"/>
      <c r="AC138" s="37"/>
      <c r="AD138" s="37"/>
      <c r="AE138" s="37"/>
    </row>
    <row r="139" s="2" customFormat="1" ht="12" customHeight="1">
      <c r="A139" s="37"/>
      <c r="B139" s="38"/>
      <c r="C139" s="31" t="s">
        <v>19</v>
      </c>
      <c r="D139" s="37"/>
      <c r="E139" s="37"/>
      <c r="F139" s="26" t="str">
        <f>F16</f>
        <v xml:space="preserve"> </v>
      </c>
      <c r="G139" s="37"/>
      <c r="H139" s="37"/>
      <c r="I139" s="31" t="s">
        <v>21</v>
      </c>
      <c r="J139" s="73" t="str">
        <f>IF(J16="","",J16)</f>
        <v>10. 9. 2024</v>
      </c>
      <c r="K139" s="37"/>
      <c r="L139" s="59"/>
      <c r="S139" s="37"/>
      <c r="T139" s="37"/>
      <c r="U139" s="37"/>
      <c r="V139" s="37"/>
      <c r="W139" s="37"/>
      <c r="X139" s="37"/>
      <c r="Y139" s="37"/>
      <c r="Z139" s="37"/>
      <c r="AA139" s="37"/>
      <c r="AB139" s="37"/>
      <c r="AC139" s="37"/>
      <c r="AD139" s="37"/>
      <c r="AE139" s="37"/>
    </row>
    <row r="140" s="2" customFormat="1" ht="6.96" customHeight="1">
      <c r="A140" s="37"/>
      <c r="B140" s="38"/>
      <c r="C140" s="37"/>
      <c r="D140" s="37"/>
      <c r="E140" s="37"/>
      <c r="F140" s="37"/>
      <c r="G140" s="37"/>
      <c r="H140" s="37"/>
      <c r="I140" s="37"/>
      <c r="J140" s="37"/>
      <c r="K140" s="37"/>
      <c r="L140" s="59"/>
      <c r="S140" s="37"/>
      <c r="T140" s="37"/>
      <c r="U140" s="37"/>
      <c r="V140" s="37"/>
      <c r="W140" s="37"/>
      <c r="X140" s="37"/>
      <c r="Y140" s="37"/>
      <c r="Z140" s="37"/>
      <c r="AA140" s="37"/>
      <c r="AB140" s="37"/>
      <c r="AC140" s="37"/>
      <c r="AD140" s="37"/>
      <c r="AE140" s="37"/>
    </row>
    <row r="141" s="2" customFormat="1" ht="15.15" customHeight="1">
      <c r="A141" s="37"/>
      <c r="B141" s="38"/>
      <c r="C141" s="31" t="s">
        <v>23</v>
      </c>
      <c r="D141" s="37"/>
      <c r="E141" s="37"/>
      <c r="F141" s="26" t="str">
        <f>E19</f>
        <v>Univerzita Mateja Bela v Banskej Bystrici</v>
      </c>
      <c r="G141" s="37"/>
      <c r="H141" s="37"/>
      <c r="I141" s="31" t="s">
        <v>29</v>
      </c>
      <c r="J141" s="35" t="str">
        <f>E25</f>
        <v>Insvet s.r.o.,Koeice</v>
      </c>
      <c r="K141" s="37"/>
      <c r="L141" s="59"/>
      <c r="S141" s="37"/>
      <c r="T141" s="37"/>
      <c r="U141" s="37"/>
      <c r="V141" s="37"/>
      <c r="W141" s="37"/>
      <c r="X141" s="37"/>
      <c r="Y141" s="37"/>
      <c r="Z141" s="37"/>
      <c r="AA141" s="37"/>
      <c r="AB141" s="37"/>
      <c r="AC141" s="37"/>
      <c r="AD141" s="37"/>
      <c r="AE141" s="37"/>
    </row>
    <row r="142" s="2" customFormat="1" ht="15.15" customHeight="1">
      <c r="A142" s="37"/>
      <c r="B142" s="38"/>
      <c r="C142" s="31" t="s">
        <v>27</v>
      </c>
      <c r="D142" s="37"/>
      <c r="E142" s="37"/>
      <c r="F142" s="26" t="str">
        <f>IF(E22="","",E22)</f>
        <v>Vyplň údaj</v>
      </c>
      <c r="G142" s="37"/>
      <c r="H142" s="37"/>
      <c r="I142" s="31" t="s">
        <v>32</v>
      </c>
      <c r="J142" s="35" t="str">
        <f>E28</f>
        <v xml:space="preserve"> </v>
      </c>
      <c r="K142" s="37"/>
      <c r="L142" s="59"/>
      <c r="S142" s="37"/>
      <c r="T142" s="37"/>
      <c r="U142" s="37"/>
      <c r="V142" s="37"/>
      <c r="W142" s="37"/>
      <c r="X142" s="37"/>
      <c r="Y142" s="37"/>
      <c r="Z142" s="37"/>
      <c r="AA142" s="37"/>
      <c r="AB142" s="37"/>
      <c r="AC142" s="37"/>
      <c r="AD142" s="37"/>
      <c r="AE142" s="37"/>
    </row>
    <row r="143" s="2" customFormat="1" ht="10.32" customHeight="1">
      <c r="A143" s="37"/>
      <c r="B143" s="38"/>
      <c r="C143" s="37"/>
      <c r="D143" s="37"/>
      <c r="E143" s="37"/>
      <c r="F143" s="37"/>
      <c r="G143" s="37"/>
      <c r="H143" s="37"/>
      <c r="I143" s="37"/>
      <c r="J143" s="37"/>
      <c r="K143" s="37"/>
      <c r="L143" s="59"/>
      <c r="S143" s="37"/>
      <c r="T143" s="37"/>
      <c r="U143" s="37"/>
      <c r="V143" s="37"/>
      <c r="W143" s="37"/>
      <c r="X143" s="37"/>
      <c r="Y143" s="37"/>
      <c r="Z143" s="37"/>
      <c r="AA143" s="37"/>
      <c r="AB143" s="37"/>
      <c r="AC143" s="37"/>
      <c r="AD143" s="37"/>
      <c r="AE143" s="37"/>
    </row>
    <row r="144" s="11" customFormat="1" ht="29.28" customHeight="1">
      <c r="A144" s="180"/>
      <c r="B144" s="181"/>
      <c r="C144" s="182" t="s">
        <v>270</v>
      </c>
      <c r="D144" s="183" t="s">
        <v>60</v>
      </c>
      <c r="E144" s="183" t="s">
        <v>56</v>
      </c>
      <c r="F144" s="183" t="s">
        <v>57</v>
      </c>
      <c r="G144" s="183" t="s">
        <v>271</v>
      </c>
      <c r="H144" s="183" t="s">
        <v>272</v>
      </c>
      <c r="I144" s="183" t="s">
        <v>273</v>
      </c>
      <c r="J144" s="184" t="s">
        <v>232</v>
      </c>
      <c r="K144" s="185" t="s">
        <v>274</v>
      </c>
      <c r="L144" s="186"/>
      <c r="M144" s="90" t="s">
        <v>1</v>
      </c>
      <c r="N144" s="91" t="s">
        <v>39</v>
      </c>
      <c r="O144" s="91" t="s">
        <v>275</v>
      </c>
      <c r="P144" s="91" t="s">
        <v>276</v>
      </c>
      <c r="Q144" s="91" t="s">
        <v>277</v>
      </c>
      <c r="R144" s="91" t="s">
        <v>278</v>
      </c>
      <c r="S144" s="91" t="s">
        <v>279</v>
      </c>
      <c r="T144" s="92" t="s">
        <v>280</v>
      </c>
      <c r="U144" s="180"/>
      <c r="V144" s="180"/>
      <c r="W144" s="180"/>
      <c r="X144" s="180"/>
      <c r="Y144" s="180"/>
      <c r="Z144" s="180"/>
      <c r="AA144" s="180"/>
      <c r="AB144" s="180"/>
      <c r="AC144" s="180"/>
      <c r="AD144" s="180"/>
      <c r="AE144" s="180"/>
    </row>
    <row r="145" s="2" customFormat="1" ht="22.8" customHeight="1">
      <c r="A145" s="37"/>
      <c r="B145" s="38"/>
      <c r="C145" s="97" t="s">
        <v>228</v>
      </c>
      <c r="D145" s="37"/>
      <c r="E145" s="37"/>
      <c r="F145" s="37"/>
      <c r="G145" s="37"/>
      <c r="H145" s="37"/>
      <c r="I145" s="37"/>
      <c r="J145" s="187">
        <f>BK145</f>
        <v>0</v>
      </c>
      <c r="K145" s="37"/>
      <c r="L145" s="38"/>
      <c r="M145" s="93"/>
      <c r="N145" s="77"/>
      <c r="O145" s="94"/>
      <c r="P145" s="188">
        <f>P146+P155+P211</f>
        <v>0</v>
      </c>
      <c r="Q145" s="94"/>
      <c r="R145" s="188">
        <f>R146+R155+R211</f>
        <v>0</v>
      </c>
      <c r="S145" s="94"/>
      <c r="T145" s="189">
        <f>T146+T155+T211</f>
        <v>0</v>
      </c>
      <c r="U145" s="37"/>
      <c r="V145" s="37"/>
      <c r="W145" s="37"/>
      <c r="X145" s="37"/>
      <c r="Y145" s="37"/>
      <c r="Z145" s="37"/>
      <c r="AA145" s="37"/>
      <c r="AB145" s="37"/>
      <c r="AC145" s="37"/>
      <c r="AD145" s="37"/>
      <c r="AE145" s="37"/>
      <c r="AT145" s="18" t="s">
        <v>74</v>
      </c>
      <c r="AU145" s="18" t="s">
        <v>234</v>
      </c>
      <c r="BK145" s="190">
        <f>BK146+BK155+BK211</f>
        <v>0</v>
      </c>
    </row>
    <row r="146" s="12" customFormat="1" ht="25.92" customHeight="1">
      <c r="A146" s="12"/>
      <c r="B146" s="191"/>
      <c r="C146" s="12"/>
      <c r="D146" s="192" t="s">
        <v>74</v>
      </c>
      <c r="E146" s="193" t="s">
        <v>281</v>
      </c>
      <c r="F146" s="193" t="s">
        <v>282</v>
      </c>
      <c r="G146" s="12"/>
      <c r="H146" s="12"/>
      <c r="I146" s="194"/>
      <c r="J146" s="195">
        <f>BK146</f>
        <v>0</v>
      </c>
      <c r="K146" s="12"/>
      <c r="L146" s="191"/>
      <c r="M146" s="196"/>
      <c r="N146" s="197"/>
      <c r="O146" s="197"/>
      <c r="P146" s="198">
        <f>P147</f>
        <v>0</v>
      </c>
      <c r="Q146" s="197"/>
      <c r="R146" s="198">
        <f>R147</f>
        <v>0</v>
      </c>
      <c r="S146" s="197"/>
      <c r="T146" s="199">
        <f>T147</f>
        <v>0</v>
      </c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R146" s="192" t="s">
        <v>82</v>
      </c>
      <c r="AT146" s="200" t="s">
        <v>74</v>
      </c>
      <c r="AU146" s="200" t="s">
        <v>75</v>
      </c>
      <c r="AY146" s="192" t="s">
        <v>283</v>
      </c>
      <c r="BK146" s="201">
        <f>BK147</f>
        <v>0</v>
      </c>
    </row>
    <row r="147" s="12" customFormat="1" ht="22.8" customHeight="1">
      <c r="A147" s="12"/>
      <c r="B147" s="191"/>
      <c r="C147" s="12"/>
      <c r="D147" s="192" t="s">
        <v>74</v>
      </c>
      <c r="E147" s="202" t="s">
        <v>323</v>
      </c>
      <c r="F147" s="202" t="s">
        <v>645</v>
      </c>
      <c r="G147" s="12"/>
      <c r="H147" s="12"/>
      <c r="I147" s="194"/>
      <c r="J147" s="203">
        <f>BK147</f>
        <v>0</v>
      </c>
      <c r="K147" s="12"/>
      <c r="L147" s="191"/>
      <c r="M147" s="196"/>
      <c r="N147" s="197"/>
      <c r="O147" s="197"/>
      <c r="P147" s="198">
        <f>SUM(P148:P154)</f>
        <v>0</v>
      </c>
      <c r="Q147" s="197"/>
      <c r="R147" s="198">
        <f>SUM(R148:R154)</f>
        <v>0</v>
      </c>
      <c r="S147" s="197"/>
      <c r="T147" s="199">
        <f>SUM(T148:T154)</f>
        <v>0</v>
      </c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R147" s="192" t="s">
        <v>82</v>
      </c>
      <c r="AT147" s="200" t="s">
        <v>74</v>
      </c>
      <c r="AU147" s="200" t="s">
        <v>82</v>
      </c>
      <c r="AY147" s="192" t="s">
        <v>283</v>
      </c>
      <c r="BK147" s="201">
        <f>SUM(BK148:BK154)</f>
        <v>0</v>
      </c>
    </row>
    <row r="148" s="2" customFormat="1" ht="24.15" customHeight="1">
      <c r="A148" s="37"/>
      <c r="B148" s="168"/>
      <c r="C148" s="204" t="s">
        <v>82</v>
      </c>
      <c r="D148" s="204" t="s">
        <v>285</v>
      </c>
      <c r="E148" s="205" t="s">
        <v>905</v>
      </c>
      <c r="F148" s="206" t="s">
        <v>906</v>
      </c>
      <c r="G148" s="207" t="s">
        <v>344</v>
      </c>
      <c r="H148" s="208">
        <v>11.103999999999999</v>
      </c>
      <c r="I148" s="209"/>
      <c r="J148" s="210">
        <f>ROUND(I148*H148,2)</f>
        <v>0</v>
      </c>
      <c r="K148" s="211"/>
      <c r="L148" s="38"/>
      <c r="M148" s="212" t="s">
        <v>1</v>
      </c>
      <c r="N148" s="213" t="s">
        <v>41</v>
      </c>
      <c r="O148" s="81"/>
      <c r="P148" s="214">
        <f>O148*H148</f>
        <v>0</v>
      </c>
      <c r="Q148" s="214">
        <v>0</v>
      </c>
      <c r="R148" s="214">
        <f>Q148*H148</f>
        <v>0</v>
      </c>
      <c r="S148" s="214">
        <v>0</v>
      </c>
      <c r="T148" s="215">
        <f>S148*H148</f>
        <v>0</v>
      </c>
      <c r="U148" s="37"/>
      <c r="V148" s="37"/>
      <c r="W148" s="37"/>
      <c r="X148" s="37"/>
      <c r="Y148" s="37"/>
      <c r="Z148" s="37"/>
      <c r="AA148" s="37"/>
      <c r="AB148" s="37"/>
      <c r="AC148" s="37"/>
      <c r="AD148" s="37"/>
      <c r="AE148" s="37"/>
      <c r="AR148" s="216" t="s">
        <v>289</v>
      </c>
      <c r="AT148" s="216" t="s">
        <v>285</v>
      </c>
      <c r="AU148" s="216" t="s">
        <v>87</v>
      </c>
      <c r="AY148" s="18" t="s">
        <v>283</v>
      </c>
      <c r="BE148" s="217">
        <f>IF(N148="základná",J148,0)</f>
        <v>0</v>
      </c>
      <c r="BF148" s="217">
        <f>IF(N148="znížená",J148,0)</f>
        <v>0</v>
      </c>
      <c r="BG148" s="217">
        <f>IF(N148="zákl. prenesená",J148,0)</f>
        <v>0</v>
      </c>
      <c r="BH148" s="217">
        <f>IF(N148="zníž. prenesená",J148,0)</f>
        <v>0</v>
      </c>
      <c r="BI148" s="217">
        <f>IF(N148="nulová",J148,0)</f>
        <v>0</v>
      </c>
      <c r="BJ148" s="18" t="s">
        <v>87</v>
      </c>
      <c r="BK148" s="217">
        <f>ROUND(I148*H148,2)</f>
        <v>0</v>
      </c>
      <c r="BL148" s="18" t="s">
        <v>289</v>
      </c>
      <c r="BM148" s="216" t="s">
        <v>87</v>
      </c>
    </row>
    <row r="149" s="2" customFormat="1" ht="24.15" customHeight="1">
      <c r="A149" s="37"/>
      <c r="B149" s="168"/>
      <c r="C149" s="204" t="s">
        <v>87</v>
      </c>
      <c r="D149" s="204" t="s">
        <v>285</v>
      </c>
      <c r="E149" s="205" t="s">
        <v>909</v>
      </c>
      <c r="F149" s="206" t="s">
        <v>910</v>
      </c>
      <c r="G149" s="207" t="s">
        <v>344</v>
      </c>
      <c r="H149" s="208">
        <v>66.623999999999995</v>
      </c>
      <c r="I149" s="209"/>
      <c r="J149" s="210">
        <f>ROUND(I149*H149,2)</f>
        <v>0</v>
      </c>
      <c r="K149" s="211"/>
      <c r="L149" s="38"/>
      <c r="M149" s="212" t="s">
        <v>1</v>
      </c>
      <c r="N149" s="213" t="s">
        <v>41</v>
      </c>
      <c r="O149" s="81"/>
      <c r="P149" s="214">
        <f>O149*H149</f>
        <v>0</v>
      </c>
      <c r="Q149" s="214">
        <v>0</v>
      </c>
      <c r="R149" s="214">
        <f>Q149*H149</f>
        <v>0</v>
      </c>
      <c r="S149" s="214">
        <v>0</v>
      </c>
      <c r="T149" s="215">
        <f>S149*H149</f>
        <v>0</v>
      </c>
      <c r="U149" s="37"/>
      <c r="V149" s="37"/>
      <c r="W149" s="37"/>
      <c r="X149" s="37"/>
      <c r="Y149" s="37"/>
      <c r="Z149" s="37"/>
      <c r="AA149" s="37"/>
      <c r="AB149" s="37"/>
      <c r="AC149" s="37"/>
      <c r="AD149" s="37"/>
      <c r="AE149" s="37"/>
      <c r="AR149" s="216" t="s">
        <v>289</v>
      </c>
      <c r="AT149" s="216" t="s">
        <v>285</v>
      </c>
      <c r="AU149" s="216" t="s">
        <v>87</v>
      </c>
      <c r="AY149" s="18" t="s">
        <v>283</v>
      </c>
      <c r="BE149" s="217">
        <f>IF(N149="základná",J149,0)</f>
        <v>0</v>
      </c>
      <c r="BF149" s="217">
        <f>IF(N149="znížená",J149,0)</f>
        <v>0</v>
      </c>
      <c r="BG149" s="217">
        <f>IF(N149="zákl. prenesená",J149,0)</f>
        <v>0</v>
      </c>
      <c r="BH149" s="217">
        <f>IF(N149="zníž. prenesená",J149,0)</f>
        <v>0</v>
      </c>
      <c r="BI149" s="217">
        <f>IF(N149="nulová",J149,0)</f>
        <v>0</v>
      </c>
      <c r="BJ149" s="18" t="s">
        <v>87</v>
      </c>
      <c r="BK149" s="217">
        <f>ROUND(I149*H149,2)</f>
        <v>0</v>
      </c>
      <c r="BL149" s="18" t="s">
        <v>289</v>
      </c>
      <c r="BM149" s="216" t="s">
        <v>289</v>
      </c>
    </row>
    <row r="150" s="2" customFormat="1" ht="21.75" customHeight="1">
      <c r="A150" s="37"/>
      <c r="B150" s="168"/>
      <c r="C150" s="204" t="s">
        <v>92</v>
      </c>
      <c r="D150" s="204" t="s">
        <v>285</v>
      </c>
      <c r="E150" s="205" t="s">
        <v>914</v>
      </c>
      <c r="F150" s="206" t="s">
        <v>915</v>
      </c>
      <c r="G150" s="207" t="s">
        <v>344</v>
      </c>
      <c r="H150" s="208">
        <v>0.315</v>
      </c>
      <c r="I150" s="209"/>
      <c r="J150" s="210">
        <f>ROUND(I150*H150,2)</f>
        <v>0</v>
      </c>
      <c r="K150" s="211"/>
      <c r="L150" s="38"/>
      <c r="M150" s="212" t="s">
        <v>1</v>
      </c>
      <c r="N150" s="213" t="s">
        <v>41</v>
      </c>
      <c r="O150" s="81"/>
      <c r="P150" s="214">
        <f>O150*H150</f>
        <v>0</v>
      </c>
      <c r="Q150" s="214">
        <v>0</v>
      </c>
      <c r="R150" s="214">
        <f>Q150*H150</f>
        <v>0</v>
      </c>
      <c r="S150" s="214">
        <v>0</v>
      </c>
      <c r="T150" s="215">
        <f>S150*H150</f>
        <v>0</v>
      </c>
      <c r="U150" s="37"/>
      <c r="V150" s="37"/>
      <c r="W150" s="37"/>
      <c r="X150" s="37"/>
      <c r="Y150" s="37"/>
      <c r="Z150" s="37"/>
      <c r="AA150" s="37"/>
      <c r="AB150" s="37"/>
      <c r="AC150" s="37"/>
      <c r="AD150" s="37"/>
      <c r="AE150" s="37"/>
      <c r="AR150" s="216" t="s">
        <v>289</v>
      </c>
      <c r="AT150" s="216" t="s">
        <v>285</v>
      </c>
      <c r="AU150" s="216" t="s">
        <v>87</v>
      </c>
      <c r="AY150" s="18" t="s">
        <v>283</v>
      </c>
      <c r="BE150" s="217">
        <f>IF(N150="základná",J150,0)</f>
        <v>0</v>
      </c>
      <c r="BF150" s="217">
        <f>IF(N150="znížená",J150,0)</f>
        <v>0</v>
      </c>
      <c r="BG150" s="217">
        <f>IF(N150="zákl. prenesená",J150,0)</f>
        <v>0</v>
      </c>
      <c r="BH150" s="217">
        <f>IF(N150="zníž. prenesená",J150,0)</f>
        <v>0</v>
      </c>
      <c r="BI150" s="217">
        <f>IF(N150="nulová",J150,0)</f>
        <v>0</v>
      </c>
      <c r="BJ150" s="18" t="s">
        <v>87</v>
      </c>
      <c r="BK150" s="217">
        <f>ROUND(I150*H150,2)</f>
        <v>0</v>
      </c>
      <c r="BL150" s="18" t="s">
        <v>289</v>
      </c>
      <c r="BM150" s="216" t="s">
        <v>310</v>
      </c>
    </row>
    <row r="151" s="2" customFormat="1" ht="24.15" customHeight="1">
      <c r="A151" s="37"/>
      <c r="B151" s="168"/>
      <c r="C151" s="204" t="s">
        <v>289</v>
      </c>
      <c r="D151" s="204" t="s">
        <v>285</v>
      </c>
      <c r="E151" s="205" t="s">
        <v>918</v>
      </c>
      <c r="F151" s="206" t="s">
        <v>919</v>
      </c>
      <c r="G151" s="207" t="s">
        <v>344</v>
      </c>
      <c r="H151" s="208">
        <v>4.4100000000000001</v>
      </c>
      <c r="I151" s="209"/>
      <c r="J151" s="210">
        <f>ROUND(I151*H151,2)</f>
        <v>0</v>
      </c>
      <c r="K151" s="211"/>
      <c r="L151" s="38"/>
      <c r="M151" s="212" t="s">
        <v>1</v>
      </c>
      <c r="N151" s="213" t="s">
        <v>41</v>
      </c>
      <c r="O151" s="81"/>
      <c r="P151" s="214">
        <f>O151*H151</f>
        <v>0</v>
      </c>
      <c r="Q151" s="214">
        <v>0</v>
      </c>
      <c r="R151" s="214">
        <f>Q151*H151</f>
        <v>0</v>
      </c>
      <c r="S151" s="214">
        <v>0</v>
      </c>
      <c r="T151" s="215">
        <f>S151*H151</f>
        <v>0</v>
      </c>
      <c r="U151" s="37"/>
      <c r="V151" s="37"/>
      <c r="W151" s="37"/>
      <c r="X151" s="37"/>
      <c r="Y151" s="37"/>
      <c r="Z151" s="37"/>
      <c r="AA151" s="37"/>
      <c r="AB151" s="37"/>
      <c r="AC151" s="37"/>
      <c r="AD151" s="37"/>
      <c r="AE151" s="37"/>
      <c r="AR151" s="216" t="s">
        <v>289</v>
      </c>
      <c r="AT151" s="216" t="s">
        <v>285</v>
      </c>
      <c r="AU151" s="216" t="s">
        <v>87</v>
      </c>
      <c r="AY151" s="18" t="s">
        <v>283</v>
      </c>
      <c r="BE151" s="217">
        <f>IF(N151="základná",J151,0)</f>
        <v>0</v>
      </c>
      <c r="BF151" s="217">
        <f>IF(N151="znížená",J151,0)</f>
        <v>0</v>
      </c>
      <c r="BG151" s="217">
        <f>IF(N151="zákl. prenesená",J151,0)</f>
        <v>0</v>
      </c>
      <c r="BH151" s="217">
        <f>IF(N151="zníž. prenesená",J151,0)</f>
        <v>0</v>
      </c>
      <c r="BI151" s="217">
        <f>IF(N151="nulová",J151,0)</f>
        <v>0</v>
      </c>
      <c r="BJ151" s="18" t="s">
        <v>87</v>
      </c>
      <c r="BK151" s="217">
        <f>ROUND(I151*H151,2)</f>
        <v>0</v>
      </c>
      <c r="BL151" s="18" t="s">
        <v>289</v>
      </c>
      <c r="BM151" s="216" t="s">
        <v>319</v>
      </c>
    </row>
    <row r="152" s="2" customFormat="1" ht="24.15" customHeight="1">
      <c r="A152" s="37"/>
      <c r="B152" s="168"/>
      <c r="C152" s="204" t="s">
        <v>306</v>
      </c>
      <c r="D152" s="204" t="s">
        <v>285</v>
      </c>
      <c r="E152" s="205" t="s">
        <v>923</v>
      </c>
      <c r="F152" s="206" t="s">
        <v>924</v>
      </c>
      <c r="G152" s="207" t="s">
        <v>344</v>
      </c>
      <c r="H152" s="208">
        <v>11.103999999999999</v>
      </c>
      <c r="I152" s="209"/>
      <c r="J152" s="210">
        <f>ROUND(I152*H152,2)</f>
        <v>0</v>
      </c>
      <c r="K152" s="211"/>
      <c r="L152" s="38"/>
      <c r="M152" s="212" t="s">
        <v>1</v>
      </c>
      <c r="N152" s="213" t="s">
        <v>41</v>
      </c>
      <c r="O152" s="81"/>
      <c r="P152" s="214">
        <f>O152*H152</f>
        <v>0</v>
      </c>
      <c r="Q152" s="214">
        <v>0</v>
      </c>
      <c r="R152" s="214">
        <f>Q152*H152</f>
        <v>0</v>
      </c>
      <c r="S152" s="214">
        <v>0</v>
      </c>
      <c r="T152" s="215">
        <f>S152*H152</f>
        <v>0</v>
      </c>
      <c r="U152" s="37"/>
      <c r="V152" s="37"/>
      <c r="W152" s="37"/>
      <c r="X152" s="37"/>
      <c r="Y152" s="37"/>
      <c r="Z152" s="37"/>
      <c r="AA152" s="37"/>
      <c r="AB152" s="37"/>
      <c r="AC152" s="37"/>
      <c r="AD152" s="37"/>
      <c r="AE152" s="37"/>
      <c r="AR152" s="216" t="s">
        <v>289</v>
      </c>
      <c r="AT152" s="216" t="s">
        <v>285</v>
      </c>
      <c r="AU152" s="216" t="s">
        <v>87</v>
      </c>
      <c r="AY152" s="18" t="s">
        <v>283</v>
      </c>
      <c r="BE152" s="217">
        <f>IF(N152="základná",J152,0)</f>
        <v>0</v>
      </c>
      <c r="BF152" s="217">
        <f>IF(N152="znížená",J152,0)</f>
        <v>0</v>
      </c>
      <c r="BG152" s="217">
        <f>IF(N152="zákl. prenesená",J152,0)</f>
        <v>0</v>
      </c>
      <c r="BH152" s="217">
        <f>IF(N152="zníž. prenesená",J152,0)</f>
        <v>0</v>
      </c>
      <c r="BI152" s="217">
        <f>IF(N152="nulová",J152,0)</f>
        <v>0</v>
      </c>
      <c r="BJ152" s="18" t="s">
        <v>87</v>
      </c>
      <c r="BK152" s="217">
        <f>ROUND(I152*H152,2)</f>
        <v>0</v>
      </c>
      <c r="BL152" s="18" t="s">
        <v>289</v>
      </c>
      <c r="BM152" s="216" t="s">
        <v>327</v>
      </c>
    </row>
    <row r="153" s="2" customFormat="1" ht="24.15" customHeight="1">
      <c r="A153" s="37"/>
      <c r="B153" s="168"/>
      <c r="C153" s="204" t="s">
        <v>310</v>
      </c>
      <c r="D153" s="204" t="s">
        <v>285</v>
      </c>
      <c r="E153" s="205" t="s">
        <v>2590</v>
      </c>
      <c r="F153" s="206" t="s">
        <v>2591</v>
      </c>
      <c r="G153" s="207" t="s">
        <v>344</v>
      </c>
      <c r="H153" s="208">
        <v>55.520000000000003</v>
      </c>
      <c r="I153" s="209"/>
      <c r="J153" s="210">
        <f>ROUND(I153*H153,2)</f>
        <v>0</v>
      </c>
      <c r="K153" s="211"/>
      <c r="L153" s="38"/>
      <c r="M153" s="212" t="s">
        <v>1</v>
      </c>
      <c r="N153" s="213" t="s">
        <v>41</v>
      </c>
      <c r="O153" s="81"/>
      <c r="P153" s="214">
        <f>O153*H153</f>
        <v>0</v>
      </c>
      <c r="Q153" s="214">
        <v>0</v>
      </c>
      <c r="R153" s="214">
        <f>Q153*H153</f>
        <v>0</v>
      </c>
      <c r="S153" s="214">
        <v>0</v>
      </c>
      <c r="T153" s="215">
        <f>S153*H153</f>
        <v>0</v>
      </c>
      <c r="U153" s="37"/>
      <c r="V153" s="37"/>
      <c r="W153" s="37"/>
      <c r="X153" s="37"/>
      <c r="Y153" s="37"/>
      <c r="Z153" s="37"/>
      <c r="AA153" s="37"/>
      <c r="AB153" s="37"/>
      <c r="AC153" s="37"/>
      <c r="AD153" s="37"/>
      <c r="AE153" s="37"/>
      <c r="AR153" s="216" t="s">
        <v>289</v>
      </c>
      <c r="AT153" s="216" t="s">
        <v>285</v>
      </c>
      <c r="AU153" s="216" t="s">
        <v>87</v>
      </c>
      <c r="AY153" s="18" t="s">
        <v>283</v>
      </c>
      <c r="BE153" s="217">
        <f>IF(N153="základná",J153,0)</f>
        <v>0</v>
      </c>
      <c r="BF153" s="217">
        <f>IF(N153="znížená",J153,0)</f>
        <v>0</v>
      </c>
      <c r="BG153" s="217">
        <f>IF(N153="zákl. prenesená",J153,0)</f>
        <v>0</v>
      </c>
      <c r="BH153" s="217">
        <f>IF(N153="zníž. prenesená",J153,0)</f>
        <v>0</v>
      </c>
      <c r="BI153" s="217">
        <f>IF(N153="nulová",J153,0)</f>
        <v>0</v>
      </c>
      <c r="BJ153" s="18" t="s">
        <v>87</v>
      </c>
      <c r="BK153" s="217">
        <f>ROUND(I153*H153,2)</f>
        <v>0</v>
      </c>
      <c r="BL153" s="18" t="s">
        <v>289</v>
      </c>
      <c r="BM153" s="216" t="s">
        <v>337</v>
      </c>
    </row>
    <row r="154" s="2" customFormat="1" ht="24.15" customHeight="1">
      <c r="A154" s="37"/>
      <c r="B154" s="168"/>
      <c r="C154" s="204" t="s">
        <v>315</v>
      </c>
      <c r="D154" s="204" t="s">
        <v>285</v>
      </c>
      <c r="E154" s="205" t="s">
        <v>2592</v>
      </c>
      <c r="F154" s="206" t="s">
        <v>2593</v>
      </c>
      <c r="G154" s="207" t="s">
        <v>344</v>
      </c>
      <c r="H154" s="208">
        <v>0.315</v>
      </c>
      <c r="I154" s="209"/>
      <c r="J154" s="210">
        <f>ROUND(I154*H154,2)</f>
        <v>0</v>
      </c>
      <c r="K154" s="211"/>
      <c r="L154" s="38"/>
      <c r="M154" s="212" t="s">
        <v>1</v>
      </c>
      <c r="N154" s="213" t="s">
        <v>41</v>
      </c>
      <c r="O154" s="81"/>
      <c r="P154" s="214">
        <f>O154*H154</f>
        <v>0</v>
      </c>
      <c r="Q154" s="214">
        <v>0</v>
      </c>
      <c r="R154" s="214">
        <f>Q154*H154</f>
        <v>0</v>
      </c>
      <c r="S154" s="214">
        <v>0</v>
      </c>
      <c r="T154" s="215">
        <f>S154*H154</f>
        <v>0</v>
      </c>
      <c r="U154" s="37"/>
      <c r="V154" s="37"/>
      <c r="W154" s="37"/>
      <c r="X154" s="37"/>
      <c r="Y154" s="37"/>
      <c r="Z154" s="37"/>
      <c r="AA154" s="37"/>
      <c r="AB154" s="37"/>
      <c r="AC154" s="37"/>
      <c r="AD154" s="37"/>
      <c r="AE154" s="37"/>
      <c r="AR154" s="216" t="s">
        <v>289</v>
      </c>
      <c r="AT154" s="216" t="s">
        <v>285</v>
      </c>
      <c r="AU154" s="216" t="s">
        <v>87</v>
      </c>
      <c r="AY154" s="18" t="s">
        <v>283</v>
      </c>
      <c r="BE154" s="217">
        <f>IF(N154="základná",J154,0)</f>
        <v>0</v>
      </c>
      <c r="BF154" s="217">
        <f>IF(N154="znížená",J154,0)</f>
        <v>0</v>
      </c>
      <c r="BG154" s="217">
        <f>IF(N154="zákl. prenesená",J154,0)</f>
        <v>0</v>
      </c>
      <c r="BH154" s="217">
        <f>IF(N154="zníž. prenesená",J154,0)</f>
        <v>0</v>
      </c>
      <c r="BI154" s="217">
        <f>IF(N154="nulová",J154,0)</f>
        <v>0</v>
      </c>
      <c r="BJ154" s="18" t="s">
        <v>87</v>
      </c>
      <c r="BK154" s="217">
        <f>ROUND(I154*H154,2)</f>
        <v>0</v>
      </c>
      <c r="BL154" s="18" t="s">
        <v>289</v>
      </c>
      <c r="BM154" s="216" t="s">
        <v>347</v>
      </c>
    </row>
    <row r="155" s="12" customFormat="1" ht="25.92" customHeight="1">
      <c r="A155" s="12"/>
      <c r="B155" s="191"/>
      <c r="C155" s="12"/>
      <c r="D155" s="192" t="s">
        <v>74</v>
      </c>
      <c r="E155" s="193" t="s">
        <v>955</v>
      </c>
      <c r="F155" s="193" t="s">
        <v>956</v>
      </c>
      <c r="G155" s="12"/>
      <c r="H155" s="12"/>
      <c r="I155" s="194"/>
      <c r="J155" s="195">
        <f>BK155</f>
        <v>0</v>
      </c>
      <c r="K155" s="12"/>
      <c r="L155" s="191"/>
      <c r="M155" s="196"/>
      <c r="N155" s="197"/>
      <c r="O155" s="197"/>
      <c r="P155" s="198">
        <f>P156+P163+P165+P177+P186+P206+P208</f>
        <v>0</v>
      </c>
      <c r="Q155" s="197"/>
      <c r="R155" s="198">
        <f>R156+R163+R165+R177+R186+R206+R208</f>
        <v>0</v>
      </c>
      <c r="S155" s="197"/>
      <c r="T155" s="199">
        <f>T156+T163+T165+T177+T186+T206+T208</f>
        <v>0</v>
      </c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R155" s="192" t="s">
        <v>87</v>
      </c>
      <c r="AT155" s="200" t="s">
        <v>74</v>
      </c>
      <c r="AU155" s="200" t="s">
        <v>75</v>
      </c>
      <c r="AY155" s="192" t="s">
        <v>283</v>
      </c>
      <c r="BK155" s="201">
        <f>BK156+BK163+BK165+BK177+BK186+BK206+BK208</f>
        <v>0</v>
      </c>
    </row>
    <row r="156" s="12" customFormat="1" ht="22.8" customHeight="1">
      <c r="A156" s="12"/>
      <c r="B156" s="191"/>
      <c r="C156" s="12"/>
      <c r="D156" s="192" t="s">
        <v>74</v>
      </c>
      <c r="E156" s="202" t="s">
        <v>1062</v>
      </c>
      <c r="F156" s="202" t="s">
        <v>1063</v>
      </c>
      <c r="G156" s="12"/>
      <c r="H156" s="12"/>
      <c r="I156" s="194"/>
      <c r="J156" s="203">
        <f>BK156</f>
        <v>0</v>
      </c>
      <c r="K156" s="12"/>
      <c r="L156" s="191"/>
      <c r="M156" s="196"/>
      <c r="N156" s="197"/>
      <c r="O156" s="197"/>
      <c r="P156" s="198">
        <f>SUM(P157:P162)</f>
        <v>0</v>
      </c>
      <c r="Q156" s="197"/>
      <c r="R156" s="198">
        <f>SUM(R157:R162)</f>
        <v>0</v>
      </c>
      <c r="S156" s="197"/>
      <c r="T156" s="199">
        <f>SUM(T157:T162)</f>
        <v>0</v>
      </c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R156" s="192" t="s">
        <v>87</v>
      </c>
      <c r="AT156" s="200" t="s">
        <v>74</v>
      </c>
      <c r="AU156" s="200" t="s">
        <v>82</v>
      </c>
      <c r="AY156" s="192" t="s">
        <v>283</v>
      </c>
      <c r="BK156" s="201">
        <f>SUM(BK157:BK162)</f>
        <v>0</v>
      </c>
    </row>
    <row r="157" s="2" customFormat="1" ht="33" customHeight="1">
      <c r="A157" s="37"/>
      <c r="B157" s="168"/>
      <c r="C157" s="204" t="s">
        <v>319</v>
      </c>
      <c r="D157" s="204" t="s">
        <v>285</v>
      </c>
      <c r="E157" s="205" t="s">
        <v>2594</v>
      </c>
      <c r="F157" s="206" t="s">
        <v>2595</v>
      </c>
      <c r="G157" s="207" t="s">
        <v>288</v>
      </c>
      <c r="H157" s="208">
        <v>7.8499999999999996</v>
      </c>
      <c r="I157" s="209"/>
      <c r="J157" s="210">
        <f>ROUND(I157*H157,2)</f>
        <v>0</v>
      </c>
      <c r="K157" s="211"/>
      <c r="L157" s="38"/>
      <c r="M157" s="212" t="s">
        <v>1</v>
      </c>
      <c r="N157" s="213" t="s">
        <v>41</v>
      </c>
      <c r="O157" s="81"/>
      <c r="P157" s="214">
        <f>O157*H157</f>
        <v>0</v>
      </c>
      <c r="Q157" s="214">
        <v>0</v>
      </c>
      <c r="R157" s="214">
        <f>Q157*H157</f>
        <v>0</v>
      </c>
      <c r="S157" s="214">
        <v>0</v>
      </c>
      <c r="T157" s="215">
        <f>S157*H157</f>
        <v>0</v>
      </c>
      <c r="U157" s="37"/>
      <c r="V157" s="37"/>
      <c r="W157" s="37"/>
      <c r="X157" s="37"/>
      <c r="Y157" s="37"/>
      <c r="Z157" s="37"/>
      <c r="AA157" s="37"/>
      <c r="AB157" s="37"/>
      <c r="AC157" s="37"/>
      <c r="AD157" s="37"/>
      <c r="AE157" s="37"/>
      <c r="AR157" s="216" t="s">
        <v>358</v>
      </c>
      <c r="AT157" s="216" t="s">
        <v>285</v>
      </c>
      <c r="AU157" s="216" t="s">
        <v>87</v>
      </c>
      <c r="AY157" s="18" t="s">
        <v>283</v>
      </c>
      <c r="BE157" s="217">
        <f>IF(N157="základná",J157,0)</f>
        <v>0</v>
      </c>
      <c r="BF157" s="217">
        <f>IF(N157="znížená",J157,0)</f>
        <v>0</v>
      </c>
      <c r="BG157" s="217">
        <f>IF(N157="zákl. prenesená",J157,0)</f>
        <v>0</v>
      </c>
      <c r="BH157" s="217">
        <f>IF(N157="zníž. prenesená",J157,0)</f>
        <v>0</v>
      </c>
      <c r="BI157" s="217">
        <f>IF(N157="nulová",J157,0)</f>
        <v>0</v>
      </c>
      <c r="BJ157" s="18" t="s">
        <v>87</v>
      </c>
      <c r="BK157" s="217">
        <f>ROUND(I157*H157,2)</f>
        <v>0</v>
      </c>
      <c r="BL157" s="18" t="s">
        <v>358</v>
      </c>
      <c r="BM157" s="216" t="s">
        <v>358</v>
      </c>
    </row>
    <row r="158" s="2" customFormat="1" ht="24.15" customHeight="1">
      <c r="A158" s="37"/>
      <c r="B158" s="168"/>
      <c r="C158" s="204" t="s">
        <v>323</v>
      </c>
      <c r="D158" s="204" t="s">
        <v>285</v>
      </c>
      <c r="E158" s="205" t="s">
        <v>2596</v>
      </c>
      <c r="F158" s="206" t="s">
        <v>2597</v>
      </c>
      <c r="G158" s="207" t="s">
        <v>649</v>
      </c>
      <c r="H158" s="208">
        <v>7</v>
      </c>
      <c r="I158" s="209"/>
      <c r="J158" s="210">
        <f>ROUND(I158*H158,2)</f>
        <v>0</v>
      </c>
      <c r="K158" s="211"/>
      <c r="L158" s="38"/>
      <c r="M158" s="212" t="s">
        <v>1</v>
      </c>
      <c r="N158" s="213" t="s">
        <v>41</v>
      </c>
      <c r="O158" s="81"/>
      <c r="P158" s="214">
        <f>O158*H158</f>
        <v>0</v>
      </c>
      <c r="Q158" s="214">
        <v>0</v>
      </c>
      <c r="R158" s="214">
        <f>Q158*H158</f>
        <v>0</v>
      </c>
      <c r="S158" s="214">
        <v>0</v>
      </c>
      <c r="T158" s="215">
        <f>S158*H158</f>
        <v>0</v>
      </c>
      <c r="U158" s="37"/>
      <c r="V158" s="37"/>
      <c r="W158" s="37"/>
      <c r="X158" s="37"/>
      <c r="Y158" s="37"/>
      <c r="Z158" s="37"/>
      <c r="AA158" s="37"/>
      <c r="AB158" s="37"/>
      <c r="AC158" s="37"/>
      <c r="AD158" s="37"/>
      <c r="AE158" s="37"/>
      <c r="AR158" s="216" t="s">
        <v>358</v>
      </c>
      <c r="AT158" s="216" t="s">
        <v>285</v>
      </c>
      <c r="AU158" s="216" t="s">
        <v>87</v>
      </c>
      <c r="AY158" s="18" t="s">
        <v>283</v>
      </c>
      <c r="BE158" s="217">
        <f>IF(N158="základná",J158,0)</f>
        <v>0</v>
      </c>
      <c r="BF158" s="217">
        <f>IF(N158="znížená",J158,0)</f>
        <v>0</v>
      </c>
      <c r="BG158" s="217">
        <f>IF(N158="zákl. prenesená",J158,0)</f>
        <v>0</v>
      </c>
      <c r="BH158" s="217">
        <f>IF(N158="zníž. prenesená",J158,0)</f>
        <v>0</v>
      </c>
      <c r="BI158" s="217">
        <f>IF(N158="nulová",J158,0)</f>
        <v>0</v>
      </c>
      <c r="BJ158" s="18" t="s">
        <v>87</v>
      </c>
      <c r="BK158" s="217">
        <f>ROUND(I158*H158,2)</f>
        <v>0</v>
      </c>
      <c r="BL158" s="18" t="s">
        <v>358</v>
      </c>
      <c r="BM158" s="216" t="s">
        <v>370</v>
      </c>
    </row>
    <row r="159" s="2" customFormat="1" ht="24.15" customHeight="1">
      <c r="A159" s="37"/>
      <c r="B159" s="168"/>
      <c r="C159" s="242" t="s">
        <v>327</v>
      </c>
      <c r="D159" s="242" t="s">
        <v>582</v>
      </c>
      <c r="E159" s="243" t="s">
        <v>2598</v>
      </c>
      <c r="F159" s="244" t="s">
        <v>2599</v>
      </c>
      <c r="G159" s="245" t="s">
        <v>649</v>
      </c>
      <c r="H159" s="246">
        <v>1</v>
      </c>
      <c r="I159" s="247"/>
      <c r="J159" s="248">
        <f>ROUND(I159*H159,2)</f>
        <v>0</v>
      </c>
      <c r="K159" s="249"/>
      <c r="L159" s="250"/>
      <c r="M159" s="251" t="s">
        <v>1</v>
      </c>
      <c r="N159" s="252" t="s">
        <v>41</v>
      </c>
      <c r="O159" s="81"/>
      <c r="P159" s="214">
        <f>O159*H159</f>
        <v>0</v>
      </c>
      <c r="Q159" s="214">
        <v>0</v>
      </c>
      <c r="R159" s="214">
        <f>Q159*H159</f>
        <v>0</v>
      </c>
      <c r="S159" s="214">
        <v>0</v>
      </c>
      <c r="T159" s="215">
        <f>S159*H159</f>
        <v>0</v>
      </c>
      <c r="U159" s="37"/>
      <c r="V159" s="37"/>
      <c r="W159" s="37"/>
      <c r="X159" s="37"/>
      <c r="Y159" s="37"/>
      <c r="Z159" s="37"/>
      <c r="AA159" s="37"/>
      <c r="AB159" s="37"/>
      <c r="AC159" s="37"/>
      <c r="AD159" s="37"/>
      <c r="AE159" s="37"/>
      <c r="AR159" s="216" t="s">
        <v>473</v>
      </c>
      <c r="AT159" s="216" t="s">
        <v>582</v>
      </c>
      <c r="AU159" s="216" t="s">
        <v>87</v>
      </c>
      <c r="AY159" s="18" t="s">
        <v>283</v>
      </c>
      <c r="BE159" s="217">
        <f>IF(N159="základná",J159,0)</f>
        <v>0</v>
      </c>
      <c r="BF159" s="217">
        <f>IF(N159="znížená",J159,0)</f>
        <v>0</v>
      </c>
      <c r="BG159" s="217">
        <f>IF(N159="zákl. prenesená",J159,0)</f>
        <v>0</v>
      </c>
      <c r="BH159" s="217">
        <f>IF(N159="zníž. prenesená",J159,0)</f>
        <v>0</v>
      </c>
      <c r="BI159" s="217">
        <f>IF(N159="nulová",J159,0)</f>
        <v>0</v>
      </c>
      <c r="BJ159" s="18" t="s">
        <v>87</v>
      </c>
      <c r="BK159" s="217">
        <f>ROUND(I159*H159,2)</f>
        <v>0</v>
      </c>
      <c r="BL159" s="18" t="s">
        <v>358</v>
      </c>
      <c r="BM159" s="216" t="s">
        <v>7</v>
      </c>
    </row>
    <row r="160" s="2" customFormat="1" ht="24.15" customHeight="1">
      <c r="A160" s="37"/>
      <c r="B160" s="168"/>
      <c r="C160" s="242" t="s">
        <v>332</v>
      </c>
      <c r="D160" s="242" t="s">
        <v>582</v>
      </c>
      <c r="E160" s="243" t="s">
        <v>2600</v>
      </c>
      <c r="F160" s="244" t="s">
        <v>2601</v>
      </c>
      <c r="G160" s="245" t="s">
        <v>649</v>
      </c>
      <c r="H160" s="246">
        <v>4</v>
      </c>
      <c r="I160" s="247"/>
      <c r="J160" s="248">
        <f>ROUND(I160*H160,2)</f>
        <v>0</v>
      </c>
      <c r="K160" s="249"/>
      <c r="L160" s="250"/>
      <c r="M160" s="251" t="s">
        <v>1</v>
      </c>
      <c r="N160" s="252" t="s">
        <v>41</v>
      </c>
      <c r="O160" s="81"/>
      <c r="P160" s="214">
        <f>O160*H160</f>
        <v>0</v>
      </c>
      <c r="Q160" s="214">
        <v>0</v>
      </c>
      <c r="R160" s="214">
        <f>Q160*H160</f>
        <v>0</v>
      </c>
      <c r="S160" s="214">
        <v>0</v>
      </c>
      <c r="T160" s="215">
        <f>S160*H160</f>
        <v>0</v>
      </c>
      <c r="U160" s="37"/>
      <c r="V160" s="37"/>
      <c r="W160" s="37"/>
      <c r="X160" s="37"/>
      <c r="Y160" s="37"/>
      <c r="Z160" s="37"/>
      <c r="AA160" s="37"/>
      <c r="AB160" s="37"/>
      <c r="AC160" s="37"/>
      <c r="AD160" s="37"/>
      <c r="AE160" s="37"/>
      <c r="AR160" s="216" t="s">
        <v>473</v>
      </c>
      <c r="AT160" s="216" t="s">
        <v>582</v>
      </c>
      <c r="AU160" s="216" t="s">
        <v>87</v>
      </c>
      <c r="AY160" s="18" t="s">
        <v>283</v>
      </c>
      <c r="BE160" s="217">
        <f>IF(N160="základná",J160,0)</f>
        <v>0</v>
      </c>
      <c r="BF160" s="217">
        <f>IF(N160="znížená",J160,0)</f>
        <v>0</v>
      </c>
      <c r="BG160" s="217">
        <f>IF(N160="zákl. prenesená",J160,0)</f>
        <v>0</v>
      </c>
      <c r="BH160" s="217">
        <f>IF(N160="zníž. prenesená",J160,0)</f>
        <v>0</v>
      </c>
      <c r="BI160" s="217">
        <f>IF(N160="nulová",J160,0)</f>
        <v>0</v>
      </c>
      <c r="BJ160" s="18" t="s">
        <v>87</v>
      </c>
      <c r="BK160" s="217">
        <f>ROUND(I160*H160,2)</f>
        <v>0</v>
      </c>
      <c r="BL160" s="18" t="s">
        <v>358</v>
      </c>
      <c r="BM160" s="216" t="s">
        <v>395</v>
      </c>
    </row>
    <row r="161" s="2" customFormat="1" ht="24.15" customHeight="1">
      <c r="A161" s="37"/>
      <c r="B161" s="168"/>
      <c r="C161" s="242" t="s">
        <v>337</v>
      </c>
      <c r="D161" s="242" t="s">
        <v>582</v>
      </c>
      <c r="E161" s="243" t="s">
        <v>2602</v>
      </c>
      <c r="F161" s="244" t="s">
        <v>2603</v>
      </c>
      <c r="G161" s="245" t="s">
        <v>649</v>
      </c>
      <c r="H161" s="246">
        <v>2</v>
      </c>
      <c r="I161" s="247"/>
      <c r="J161" s="248">
        <f>ROUND(I161*H161,2)</f>
        <v>0</v>
      </c>
      <c r="K161" s="249"/>
      <c r="L161" s="250"/>
      <c r="M161" s="251" t="s">
        <v>1</v>
      </c>
      <c r="N161" s="252" t="s">
        <v>41</v>
      </c>
      <c r="O161" s="81"/>
      <c r="P161" s="214">
        <f>O161*H161</f>
        <v>0</v>
      </c>
      <c r="Q161" s="214">
        <v>0</v>
      </c>
      <c r="R161" s="214">
        <f>Q161*H161</f>
        <v>0</v>
      </c>
      <c r="S161" s="214">
        <v>0</v>
      </c>
      <c r="T161" s="215">
        <f>S161*H161</f>
        <v>0</v>
      </c>
      <c r="U161" s="37"/>
      <c r="V161" s="37"/>
      <c r="W161" s="37"/>
      <c r="X161" s="37"/>
      <c r="Y161" s="37"/>
      <c r="Z161" s="37"/>
      <c r="AA161" s="37"/>
      <c r="AB161" s="37"/>
      <c r="AC161" s="37"/>
      <c r="AD161" s="37"/>
      <c r="AE161" s="37"/>
      <c r="AR161" s="216" t="s">
        <v>473</v>
      </c>
      <c r="AT161" s="216" t="s">
        <v>582</v>
      </c>
      <c r="AU161" s="216" t="s">
        <v>87</v>
      </c>
      <c r="AY161" s="18" t="s">
        <v>283</v>
      </c>
      <c r="BE161" s="217">
        <f>IF(N161="základná",J161,0)</f>
        <v>0</v>
      </c>
      <c r="BF161" s="217">
        <f>IF(N161="znížená",J161,0)</f>
        <v>0</v>
      </c>
      <c r="BG161" s="217">
        <f>IF(N161="zákl. prenesená",J161,0)</f>
        <v>0</v>
      </c>
      <c r="BH161" s="217">
        <f>IF(N161="zníž. prenesená",J161,0)</f>
        <v>0</v>
      </c>
      <c r="BI161" s="217">
        <f>IF(N161="nulová",J161,0)</f>
        <v>0</v>
      </c>
      <c r="BJ161" s="18" t="s">
        <v>87</v>
      </c>
      <c r="BK161" s="217">
        <f>ROUND(I161*H161,2)</f>
        <v>0</v>
      </c>
      <c r="BL161" s="18" t="s">
        <v>358</v>
      </c>
      <c r="BM161" s="216" t="s">
        <v>408</v>
      </c>
    </row>
    <row r="162" s="2" customFormat="1" ht="24.15" customHeight="1">
      <c r="A162" s="37"/>
      <c r="B162" s="168"/>
      <c r="C162" s="204" t="s">
        <v>341</v>
      </c>
      <c r="D162" s="204" t="s">
        <v>285</v>
      </c>
      <c r="E162" s="205" t="s">
        <v>1116</v>
      </c>
      <c r="F162" s="206" t="s">
        <v>1117</v>
      </c>
      <c r="G162" s="207" t="s">
        <v>979</v>
      </c>
      <c r="H162" s="255"/>
      <c r="I162" s="209"/>
      <c r="J162" s="210">
        <f>ROUND(I162*H162,2)</f>
        <v>0</v>
      </c>
      <c r="K162" s="211"/>
      <c r="L162" s="38"/>
      <c r="M162" s="212" t="s">
        <v>1</v>
      </c>
      <c r="N162" s="213" t="s">
        <v>41</v>
      </c>
      <c r="O162" s="81"/>
      <c r="P162" s="214">
        <f>O162*H162</f>
        <v>0</v>
      </c>
      <c r="Q162" s="214">
        <v>0</v>
      </c>
      <c r="R162" s="214">
        <f>Q162*H162</f>
        <v>0</v>
      </c>
      <c r="S162" s="214">
        <v>0</v>
      </c>
      <c r="T162" s="215">
        <f>S162*H162</f>
        <v>0</v>
      </c>
      <c r="U162" s="37"/>
      <c r="V162" s="37"/>
      <c r="W162" s="37"/>
      <c r="X162" s="37"/>
      <c r="Y162" s="37"/>
      <c r="Z162" s="37"/>
      <c r="AA162" s="37"/>
      <c r="AB162" s="37"/>
      <c r="AC162" s="37"/>
      <c r="AD162" s="37"/>
      <c r="AE162" s="37"/>
      <c r="AR162" s="216" t="s">
        <v>358</v>
      </c>
      <c r="AT162" s="216" t="s">
        <v>285</v>
      </c>
      <c r="AU162" s="216" t="s">
        <v>87</v>
      </c>
      <c r="AY162" s="18" t="s">
        <v>283</v>
      </c>
      <c r="BE162" s="217">
        <f>IF(N162="základná",J162,0)</f>
        <v>0</v>
      </c>
      <c r="BF162" s="217">
        <f>IF(N162="znížená",J162,0)</f>
        <v>0</v>
      </c>
      <c r="BG162" s="217">
        <f>IF(N162="zákl. prenesená",J162,0)</f>
        <v>0</v>
      </c>
      <c r="BH162" s="217">
        <f>IF(N162="zníž. prenesená",J162,0)</f>
        <v>0</v>
      </c>
      <c r="BI162" s="217">
        <f>IF(N162="nulová",J162,0)</f>
        <v>0</v>
      </c>
      <c r="BJ162" s="18" t="s">
        <v>87</v>
      </c>
      <c r="BK162" s="217">
        <f>ROUND(I162*H162,2)</f>
        <v>0</v>
      </c>
      <c r="BL162" s="18" t="s">
        <v>358</v>
      </c>
      <c r="BM162" s="216" t="s">
        <v>428</v>
      </c>
    </row>
    <row r="163" s="12" customFormat="1" ht="22.8" customHeight="1">
      <c r="A163" s="12"/>
      <c r="B163" s="191"/>
      <c r="C163" s="12"/>
      <c r="D163" s="192" t="s">
        <v>74</v>
      </c>
      <c r="E163" s="202" t="s">
        <v>2604</v>
      </c>
      <c r="F163" s="202" t="s">
        <v>2605</v>
      </c>
      <c r="G163" s="12"/>
      <c r="H163" s="12"/>
      <c r="I163" s="194"/>
      <c r="J163" s="203">
        <f>BK163</f>
        <v>0</v>
      </c>
      <c r="K163" s="12"/>
      <c r="L163" s="191"/>
      <c r="M163" s="196"/>
      <c r="N163" s="197"/>
      <c r="O163" s="197"/>
      <c r="P163" s="198">
        <f>P164</f>
        <v>0</v>
      </c>
      <c r="Q163" s="197"/>
      <c r="R163" s="198">
        <f>R164</f>
        <v>0</v>
      </c>
      <c r="S163" s="197"/>
      <c r="T163" s="199">
        <f>T164</f>
        <v>0</v>
      </c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R163" s="192" t="s">
        <v>87</v>
      </c>
      <c r="AT163" s="200" t="s">
        <v>74</v>
      </c>
      <c r="AU163" s="200" t="s">
        <v>82</v>
      </c>
      <c r="AY163" s="192" t="s">
        <v>283</v>
      </c>
      <c r="BK163" s="201">
        <f>BK164</f>
        <v>0</v>
      </c>
    </row>
    <row r="164" s="2" customFormat="1" ht="24.15" customHeight="1">
      <c r="A164" s="37"/>
      <c r="B164" s="168"/>
      <c r="C164" s="204" t="s">
        <v>347</v>
      </c>
      <c r="D164" s="204" t="s">
        <v>285</v>
      </c>
      <c r="E164" s="205" t="s">
        <v>2606</v>
      </c>
      <c r="F164" s="206" t="s">
        <v>2607</v>
      </c>
      <c r="G164" s="207" t="s">
        <v>373</v>
      </c>
      <c r="H164" s="208">
        <v>14</v>
      </c>
      <c r="I164" s="209"/>
      <c r="J164" s="210">
        <f>ROUND(I164*H164,2)</f>
        <v>0</v>
      </c>
      <c r="K164" s="211"/>
      <c r="L164" s="38"/>
      <c r="M164" s="212" t="s">
        <v>1</v>
      </c>
      <c r="N164" s="213" t="s">
        <v>41</v>
      </c>
      <c r="O164" s="81"/>
      <c r="P164" s="214">
        <f>O164*H164</f>
        <v>0</v>
      </c>
      <c r="Q164" s="214">
        <v>0</v>
      </c>
      <c r="R164" s="214">
        <f>Q164*H164</f>
        <v>0</v>
      </c>
      <c r="S164" s="214">
        <v>0</v>
      </c>
      <c r="T164" s="215">
        <f>S164*H164</f>
        <v>0</v>
      </c>
      <c r="U164" s="37"/>
      <c r="V164" s="37"/>
      <c r="W164" s="37"/>
      <c r="X164" s="37"/>
      <c r="Y164" s="37"/>
      <c r="Z164" s="37"/>
      <c r="AA164" s="37"/>
      <c r="AB164" s="37"/>
      <c r="AC164" s="37"/>
      <c r="AD164" s="37"/>
      <c r="AE164" s="37"/>
      <c r="AR164" s="216" t="s">
        <v>358</v>
      </c>
      <c r="AT164" s="216" t="s">
        <v>285</v>
      </c>
      <c r="AU164" s="216" t="s">
        <v>87</v>
      </c>
      <c r="AY164" s="18" t="s">
        <v>283</v>
      </c>
      <c r="BE164" s="217">
        <f>IF(N164="základná",J164,0)</f>
        <v>0</v>
      </c>
      <c r="BF164" s="217">
        <f>IF(N164="znížená",J164,0)</f>
        <v>0</v>
      </c>
      <c r="BG164" s="217">
        <f>IF(N164="zákl. prenesená",J164,0)</f>
        <v>0</v>
      </c>
      <c r="BH164" s="217">
        <f>IF(N164="zníž. prenesená",J164,0)</f>
        <v>0</v>
      </c>
      <c r="BI164" s="217">
        <f>IF(N164="nulová",J164,0)</f>
        <v>0</v>
      </c>
      <c r="BJ164" s="18" t="s">
        <v>87</v>
      </c>
      <c r="BK164" s="217">
        <f>ROUND(I164*H164,2)</f>
        <v>0</v>
      </c>
      <c r="BL164" s="18" t="s">
        <v>358</v>
      </c>
      <c r="BM164" s="216" t="s">
        <v>442</v>
      </c>
    </row>
    <row r="165" s="12" customFormat="1" ht="22.8" customHeight="1">
      <c r="A165" s="12"/>
      <c r="B165" s="191"/>
      <c r="C165" s="12"/>
      <c r="D165" s="192" t="s">
        <v>74</v>
      </c>
      <c r="E165" s="202" t="s">
        <v>2608</v>
      </c>
      <c r="F165" s="202" t="s">
        <v>2609</v>
      </c>
      <c r="G165" s="12"/>
      <c r="H165" s="12"/>
      <c r="I165" s="194"/>
      <c r="J165" s="203">
        <f>BK165</f>
        <v>0</v>
      </c>
      <c r="K165" s="12"/>
      <c r="L165" s="191"/>
      <c r="M165" s="196"/>
      <c r="N165" s="197"/>
      <c r="O165" s="197"/>
      <c r="P165" s="198">
        <f>SUM(P166:P176)</f>
        <v>0</v>
      </c>
      <c r="Q165" s="197"/>
      <c r="R165" s="198">
        <f>SUM(R166:R176)</f>
        <v>0</v>
      </c>
      <c r="S165" s="197"/>
      <c r="T165" s="199">
        <f>SUM(T166:T176)</f>
        <v>0</v>
      </c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R165" s="192" t="s">
        <v>87</v>
      </c>
      <c r="AT165" s="200" t="s">
        <v>74</v>
      </c>
      <c r="AU165" s="200" t="s">
        <v>82</v>
      </c>
      <c r="AY165" s="192" t="s">
        <v>283</v>
      </c>
      <c r="BK165" s="201">
        <f>SUM(BK166:BK176)</f>
        <v>0</v>
      </c>
    </row>
    <row r="166" s="2" customFormat="1" ht="24.15" customHeight="1">
      <c r="A166" s="37"/>
      <c r="B166" s="168"/>
      <c r="C166" s="204" t="s">
        <v>352</v>
      </c>
      <c r="D166" s="204" t="s">
        <v>285</v>
      </c>
      <c r="E166" s="205" t="s">
        <v>2610</v>
      </c>
      <c r="F166" s="206" t="s">
        <v>2611</v>
      </c>
      <c r="G166" s="207" t="s">
        <v>649</v>
      </c>
      <c r="H166" s="208">
        <v>150</v>
      </c>
      <c r="I166" s="209"/>
      <c r="J166" s="210">
        <f>ROUND(I166*H166,2)</f>
        <v>0</v>
      </c>
      <c r="K166" s="211"/>
      <c r="L166" s="38"/>
      <c r="M166" s="212" t="s">
        <v>1</v>
      </c>
      <c r="N166" s="213" t="s">
        <v>41</v>
      </c>
      <c r="O166" s="81"/>
      <c r="P166" s="214">
        <f>O166*H166</f>
        <v>0</v>
      </c>
      <c r="Q166" s="214">
        <v>0</v>
      </c>
      <c r="R166" s="214">
        <f>Q166*H166</f>
        <v>0</v>
      </c>
      <c r="S166" s="214">
        <v>0</v>
      </c>
      <c r="T166" s="215">
        <f>S166*H166</f>
        <v>0</v>
      </c>
      <c r="U166" s="37"/>
      <c r="V166" s="37"/>
      <c r="W166" s="37"/>
      <c r="X166" s="37"/>
      <c r="Y166" s="37"/>
      <c r="Z166" s="37"/>
      <c r="AA166" s="37"/>
      <c r="AB166" s="37"/>
      <c r="AC166" s="37"/>
      <c r="AD166" s="37"/>
      <c r="AE166" s="37"/>
      <c r="AR166" s="216" t="s">
        <v>358</v>
      </c>
      <c r="AT166" s="216" t="s">
        <v>285</v>
      </c>
      <c r="AU166" s="216" t="s">
        <v>87</v>
      </c>
      <c r="AY166" s="18" t="s">
        <v>283</v>
      </c>
      <c r="BE166" s="217">
        <f>IF(N166="základná",J166,0)</f>
        <v>0</v>
      </c>
      <c r="BF166" s="217">
        <f>IF(N166="znížená",J166,0)</f>
        <v>0</v>
      </c>
      <c r="BG166" s="217">
        <f>IF(N166="zákl. prenesená",J166,0)</f>
        <v>0</v>
      </c>
      <c r="BH166" s="217">
        <f>IF(N166="zníž. prenesená",J166,0)</f>
        <v>0</v>
      </c>
      <c r="BI166" s="217">
        <f>IF(N166="nulová",J166,0)</f>
        <v>0</v>
      </c>
      <c r="BJ166" s="18" t="s">
        <v>87</v>
      </c>
      <c r="BK166" s="217">
        <f>ROUND(I166*H166,2)</f>
        <v>0</v>
      </c>
      <c r="BL166" s="18" t="s">
        <v>358</v>
      </c>
      <c r="BM166" s="216" t="s">
        <v>464</v>
      </c>
    </row>
    <row r="167" s="2" customFormat="1" ht="24.15" customHeight="1">
      <c r="A167" s="37"/>
      <c r="B167" s="168"/>
      <c r="C167" s="204" t="s">
        <v>358</v>
      </c>
      <c r="D167" s="204" t="s">
        <v>285</v>
      </c>
      <c r="E167" s="205" t="s">
        <v>2612</v>
      </c>
      <c r="F167" s="206" t="s">
        <v>2613</v>
      </c>
      <c r="G167" s="207" t="s">
        <v>649</v>
      </c>
      <c r="H167" s="208">
        <v>298</v>
      </c>
      <c r="I167" s="209"/>
      <c r="J167" s="210">
        <f>ROUND(I167*H167,2)</f>
        <v>0</v>
      </c>
      <c r="K167" s="211"/>
      <c r="L167" s="38"/>
      <c r="M167" s="212" t="s">
        <v>1</v>
      </c>
      <c r="N167" s="213" t="s">
        <v>41</v>
      </c>
      <c r="O167" s="81"/>
      <c r="P167" s="214">
        <f>O167*H167</f>
        <v>0</v>
      </c>
      <c r="Q167" s="214">
        <v>0</v>
      </c>
      <c r="R167" s="214">
        <f>Q167*H167</f>
        <v>0</v>
      </c>
      <c r="S167" s="214">
        <v>0</v>
      </c>
      <c r="T167" s="215">
        <f>S167*H167</f>
        <v>0</v>
      </c>
      <c r="U167" s="37"/>
      <c r="V167" s="37"/>
      <c r="W167" s="37"/>
      <c r="X167" s="37"/>
      <c r="Y167" s="37"/>
      <c r="Z167" s="37"/>
      <c r="AA167" s="37"/>
      <c r="AB167" s="37"/>
      <c r="AC167" s="37"/>
      <c r="AD167" s="37"/>
      <c r="AE167" s="37"/>
      <c r="AR167" s="216" t="s">
        <v>358</v>
      </c>
      <c r="AT167" s="216" t="s">
        <v>285</v>
      </c>
      <c r="AU167" s="216" t="s">
        <v>87</v>
      </c>
      <c r="AY167" s="18" t="s">
        <v>283</v>
      </c>
      <c r="BE167" s="217">
        <f>IF(N167="základná",J167,0)</f>
        <v>0</v>
      </c>
      <c r="BF167" s="217">
        <f>IF(N167="znížená",J167,0)</f>
        <v>0</v>
      </c>
      <c r="BG167" s="217">
        <f>IF(N167="zákl. prenesená",J167,0)</f>
        <v>0</v>
      </c>
      <c r="BH167" s="217">
        <f>IF(N167="zníž. prenesená",J167,0)</f>
        <v>0</v>
      </c>
      <c r="BI167" s="217">
        <f>IF(N167="nulová",J167,0)</f>
        <v>0</v>
      </c>
      <c r="BJ167" s="18" t="s">
        <v>87</v>
      </c>
      <c r="BK167" s="217">
        <f>ROUND(I167*H167,2)</f>
        <v>0</v>
      </c>
      <c r="BL167" s="18" t="s">
        <v>358</v>
      </c>
      <c r="BM167" s="216" t="s">
        <v>473</v>
      </c>
    </row>
    <row r="168" s="2" customFormat="1" ht="24.15" customHeight="1">
      <c r="A168" s="37"/>
      <c r="B168" s="168"/>
      <c r="C168" s="204" t="s">
        <v>364</v>
      </c>
      <c r="D168" s="204" t="s">
        <v>285</v>
      </c>
      <c r="E168" s="205" t="s">
        <v>2614</v>
      </c>
      <c r="F168" s="206" t="s">
        <v>2615</v>
      </c>
      <c r="G168" s="207" t="s">
        <v>649</v>
      </c>
      <c r="H168" s="208">
        <v>16</v>
      </c>
      <c r="I168" s="209"/>
      <c r="J168" s="210">
        <f>ROUND(I168*H168,2)</f>
        <v>0</v>
      </c>
      <c r="K168" s="211"/>
      <c r="L168" s="38"/>
      <c r="M168" s="212" t="s">
        <v>1</v>
      </c>
      <c r="N168" s="213" t="s">
        <v>41</v>
      </c>
      <c r="O168" s="81"/>
      <c r="P168" s="214">
        <f>O168*H168</f>
        <v>0</v>
      </c>
      <c r="Q168" s="214">
        <v>0</v>
      </c>
      <c r="R168" s="214">
        <f>Q168*H168</f>
        <v>0</v>
      </c>
      <c r="S168" s="214">
        <v>0</v>
      </c>
      <c r="T168" s="215">
        <f>S168*H168</f>
        <v>0</v>
      </c>
      <c r="U168" s="37"/>
      <c r="V168" s="37"/>
      <c r="W168" s="37"/>
      <c r="X168" s="37"/>
      <c r="Y168" s="37"/>
      <c r="Z168" s="37"/>
      <c r="AA168" s="37"/>
      <c r="AB168" s="37"/>
      <c r="AC168" s="37"/>
      <c r="AD168" s="37"/>
      <c r="AE168" s="37"/>
      <c r="AR168" s="216" t="s">
        <v>358</v>
      </c>
      <c r="AT168" s="216" t="s">
        <v>285</v>
      </c>
      <c r="AU168" s="216" t="s">
        <v>87</v>
      </c>
      <c r="AY168" s="18" t="s">
        <v>283</v>
      </c>
      <c r="BE168" s="217">
        <f>IF(N168="základná",J168,0)</f>
        <v>0</v>
      </c>
      <c r="BF168" s="217">
        <f>IF(N168="znížená",J168,0)</f>
        <v>0</v>
      </c>
      <c r="BG168" s="217">
        <f>IF(N168="zákl. prenesená",J168,0)</f>
        <v>0</v>
      </c>
      <c r="BH168" s="217">
        <f>IF(N168="zníž. prenesená",J168,0)</f>
        <v>0</v>
      </c>
      <c r="BI168" s="217">
        <f>IF(N168="nulová",J168,0)</f>
        <v>0</v>
      </c>
      <c r="BJ168" s="18" t="s">
        <v>87</v>
      </c>
      <c r="BK168" s="217">
        <f>ROUND(I168*H168,2)</f>
        <v>0</v>
      </c>
      <c r="BL168" s="18" t="s">
        <v>358</v>
      </c>
      <c r="BM168" s="216" t="s">
        <v>501</v>
      </c>
    </row>
    <row r="169" s="2" customFormat="1" ht="24.15" customHeight="1">
      <c r="A169" s="37"/>
      <c r="B169" s="168"/>
      <c r="C169" s="204" t="s">
        <v>370</v>
      </c>
      <c r="D169" s="204" t="s">
        <v>285</v>
      </c>
      <c r="E169" s="205" t="s">
        <v>2616</v>
      </c>
      <c r="F169" s="206" t="s">
        <v>2617</v>
      </c>
      <c r="G169" s="207" t="s">
        <v>649</v>
      </c>
      <c r="H169" s="208">
        <v>490</v>
      </c>
      <c r="I169" s="209"/>
      <c r="J169" s="210">
        <f>ROUND(I169*H169,2)</f>
        <v>0</v>
      </c>
      <c r="K169" s="211"/>
      <c r="L169" s="38"/>
      <c r="M169" s="212" t="s">
        <v>1</v>
      </c>
      <c r="N169" s="213" t="s">
        <v>41</v>
      </c>
      <c r="O169" s="81"/>
      <c r="P169" s="214">
        <f>O169*H169</f>
        <v>0</v>
      </c>
      <c r="Q169" s="214">
        <v>0</v>
      </c>
      <c r="R169" s="214">
        <f>Q169*H169</f>
        <v>0</v>
      </c>
      <c r="S169" s="214">
        <v>0</v>
      </c>
      <c r="T169" s="215">
        <f>S169*H169</f>
        <v>0</v>
      </c>
      <c r="U169" s="37"/>
      <c r="V169" s="37"/>
      <c r="W169" s="37"/>
      <c r="X169" s="37"/>
      <c r="Y169" s="37"/>
      <c r="Z169" s="37"/>
      <c r="AA169" s="37"/>
      <c r="AB169" s="37"/>
      <c r="AC169" s="37"/>
      <c r="AD169" s="37"/>
      <c r="AE169" s="37"/>
      <c r="AR169" s="216" t="s">
        <v>358</v>
      </c>
      <c r="AT169" s="216" t="s">
        <v>285</v>
      </c>
      <c r="AU169" s="216" t="s">
        <v>87</v>
      </c>
      <c r="AY169" s="18" t="s">
        <v>283</v>
      </c>
      <c r="BE169" s="217">
        <f>IF(N169="základná",J169,0)</f>
        <v>0</v>
      </c>
      <c r="BF169" s="217">
        <f>IF(N169="znížená",J169,0)</f>
        <v>0</v>
      </c>
      <c r="BG169" s="217">
        <f>IF(N169="zákl. prenesená",J169,0)</f>
        <v>0</v>
      </c>
      <c r="BH169" s="217">
        <f>IF(N169="zníž. prenesená",J169,0)</f>
        <v>0</v>
      </c>
      <c r="BI169" s="217">
        <f>IF(N169="nulová",J169,0)</f>
        <v>0</v>
      </c>
      <c r="BJ169" s="18" t="s">
        <v>87</v>
      </c>
      <c r="BK169" s="217">
        <f>ROUND(I169*H169,2)</f>
        <v>0</v>
      </c>
      <c r="BL169" s="18" t="s">
        <v>358</v>
      </c>
      <c r="BM169" s="216" t="s">
        <v>509</v>
      </c>
    </row>
    <row r="170" s="2" customFormat="1" ht="24.15" customHeight="1">
      <c r="A170" s="37"/>
      <c r="B170" s="168"/>
      <c r="C170" s="204" t="s">
        <v>376</v>
      </c>
      <c r="D170" s="204" t="s">
        <v>285</v>
      </c>
      <c r="E170" s="205" t="s">
        <v>2618</v>
      </c>
      <c r="F170" s="206" t="s">
        <v>2619</v>
      </c>
      <c r="G170" s="207" t="s">
        <v>649</v>
      </c>
      <c r="H170" s="208">
        <v>110</v>
      </c>
      <c r="I170" s="209"/>
      <c r="J170" s="210">
        <f>ROUND(I170*H170,2)</f>
        <v>0</v>
      </c>
      <c r="K170" s="211"/>
      <c r="L170" s="38"/>
      <c r="M170" s="212" t="s">
        <v>1</v>
      </c>
      <c r="N170" s="213" t="s">
        <v>41</v>
      </c>
      <c r="O170" s="81"/>
      <c r="P170" s="214">
        <f>O170*H170</f>
        <v>0</v>
      </c>
      <c r="Q170" s="214">
        <v>0</v>
      </c>
      <c r="R170" s="214">
        <f>Q170*H170</f>
        <v>0</v>
      </c>
      <c r="S170" s="214">
        <v>0</v>
      </c>
      <c r="T170" s="215">
        <f>S170*H170</f>
        <v>0</v>
      </c>
      <c r="U170" s="37"/>
      <c r="V170" s="37"/>
      <c r="W170" s="37"/>
      <c r="X170" s="37"/>
      <c r="Y170" s="37"/>
      <c r="Z170" s="37"/>
      <c r="AA170" s="37"/>
      <c r="AB170" s="37"/>
      <c r="AC170" s="37"/>
      <c r="AD170" s="37"/>
      <c r="AE170" s="37"/>
      <c r="AR170" s="216" t="s">
        <v>358</v>
      </c>
      <c r="AT170" s="216" t="s">
        <v>285</v>
      </c>
      <c r="AU170" s="216" t="s">
        <v>87</v>
      </c>
      <c r="AY170" s="18" t="s">
        <v>283</v>
      </c>
      <c r="BE170" s="217">
        <f>IF(N170="základná",J170,0)</f>
        <v>0</v>
      </c>
      <c r="BF170" s="217">
        <f>IF(N170="znížená",J170,0)</f>
        <v>0</v>
      </c>
      <c r="BG170" s="217">
        <f>IF(N170="zákl. prenesená",J170,0)</f>
        <v>0</v>
      </c>
      <c r="BH170" s="217">
        <f>IF(N170="zníž. prenesená",J170,0)</f>
        <v>0</v>
      </c>
      <c r="BI170" s="217">
        <f>IF(N170="nulová",J170,0)</f>
        <v>0</v>
      </c>
      <c r="BJ170" s="18" t="s">
        <v>87</v>
      </c>
      <c r="BK170" s="217">
        <f>ROUND(I170*H170,2)</f>
        <v>0</v>
      </c>
      <c r="BL170" s="18" t="s">
        <v>358</v>
      </c>
      <c r="BM170" s="216" t="s">
        <v>519</v>
      </c>
    </row>
    <row r="171" s="2" customFormat="1" ht="24.15" customHeight="1">
      <c r="A171" s="37"/>
      <c r="B171" s="168"/>
      <c r="C171" s="204" t="s">
        <v>7</v>
      </c>
      <c r="D171" s="204" t="s">
        <v>285</v>
      </c>
      <c r="E171" s="205" t="s">
        <v>2620</v>
      </c>
      <c r="F171" s="206" t="s">
        <v>2621</v>
      </c>
      <c r="G171" s="207" t="s">
        <v>649</v>
      </c>
      <c r="H171" s="208">
        <v>95</v>
      </c>
      <c r="I171" s="209"/>
      <c r="J171" s="210">
        <f>ROUND(I171*H171,2)</f>
        <v>0</v>
      </c>
      <c r="K171" s="211"/>
      <c r="L171" s="38"/>
      <c r="M171" s="212" t="s">
        <v>1</v>
      </c>
      <c r="N171" s="213" t="s">
        <v>41</v>
      </c>
      <c r="O171" s="81"/>
      <c r="P171" s="214">
        <f>O171*H171</f>
        <v>0</v>
      </c>
      <c r="Q171" s="214">
        <v>0</v>
      </c>
      <c r="R171" s="214">
        <f>Q171*H171</f>
        <v>0</v>
      </c>
      <c r="S171" s="214">
        <v>0</v>
      </c>
      <c r="T171" s="215">
        <f>S171*H171</f>
        <v>0</v>
      </c>
      <c r="U171" s="37"/>
      <c r="V171" s="37"/>
      <c r="W171" s="37"/>
      <c r="X171" s="37"/>
      <c r="Y171" s="37"/>
      <c r="Z171" s="37"/>
      <c r="AA171" s="37"/>
      <c r="AB171" s="37"/>
      <c r="AC171" s="37"/>
      <c r="AD171" s="37"/>
      <c r="AE171" s="37"/>
      <c r="AR171" s="216" t="s">
        <v>358</v>
      </c>
      <c r="AT171" s="216" t="s">
        <v>285</v>
      </c>
      <c r="AU171" s="216" t="s">
        <v>87</v>
      </c>
      <c r="AY171" s="18" t="s">
        <v>283</v>
      </c>
      <c r="BE171" s="217">
        <f>IF(N171="základná",J171,0)</f>
        <v>0</v>
      </c>
      <c r="BF171" s="217">
        <f>IF(N171="znížená",J171,0)</f>
        <v>0</v>
      </c>
      <c r="BG171" s="217">
        <f>IF(N171="zákl. prenesená",J171,0)</f>
        <v>0</v>
      </c>
      <c r="BH171" s="217">
        <f>IF(N171="zníž. prenesená",J171,0)</f>
        <v>0</v>
      </c>
      <c r="BI171" s="217">
        <f>IF(N171="nulová",J171,0)</f>
        <v>0</v>
      </c>
      <c r="BJ171" s="18" t="s">
        <v>87</v>
      </c>
      <c r="BK171" s="217">
        <f>ROUND(I171*H171,2)</f>
        <v>0</v>
      </c>
      <c r="BL171" s="18" t="s">
        <v>358</v>
      </c>
      <c r="BM171" s="216" t="s">
        <v>527</v>
      </c>
    </row>
    <row r="172" s="2" customFormat="1" ht="24.15" customHeight="1">
      <c r="A172" s="37"/>
      <c r="B172" s="168"/>
      <c r="C172" s="204" t="s">
        <v>386</v>
      </c>
      <c r="D172" s="204" t="s">
        <v>285</v>
      </c>
      <c r="E172" s="205" t="s">
        <v>2622</v>
      </c>
      <c r="F172" s="206" t="s">
        <v>2623</v>
      </c>
      <c r="G172" s="207" t="s">
        <v>649</v>
      </c>
      <c r="H172" s="208">
        <v>12</v>
      </c>
      <c r="I172" s="209"/>
      <c r="J172" s="210">
        <f>ROUND(I172*H172,2)</f>
        <v>0</v>
      </c>
      <c r="K172" s="211"/>
      <c r="L172" s="38"/>
      <c r="M172" s="212" t="s">
        <v>1</v>
      </c>
      <c r="N172" s="213" t="s">
        <v>41</v>
      </c>
      <c r="O172" s="81"/>
      <c r="P172" s="214">
        <f>O172*H172</f>
        <v>0</v>
      </c>
      <c r="Q172" s="214">
        <v>0</v>
      </c>
      <c r="R172" s="214">
        <f>Q172*H172</f>
        <v>0</v>
      </c>
      <c r="S172" s="214">
        <v>0</v>
      </c>
      <c r="T172" s="215">
        <f>S172*H172</f>
        <v>0</v>
      </c>
      <c r="U172" s="37"/>
      <c r="V172" s="37"/>
      <c r="W172" s="37"/>
      <c r="X172" s="37"/>
      <c r="Y172" s="37"/>
      <c r="Z172" s="37"/>
      <c r="AA172" s="37"/>
      <c r="AB172" s="37"/>
      <c r="AC172" s="37"/>
      <c r="AD172" s="37"/>
      <c r="AE172" s="37"/>
      <c r="AR172" s="216" t="s">
        <v>358</v>
      </c>
      <c r="AT172" s="216" t="s">
        <v>285</v>
      </c>
      <c r="AU172" s="216" t="s">
        <v>87</v>
      </c>
      <c r="AY172" s="18" t="s">
        <v>283</v>
      </c>
      <c r="BE172" s="217">
        <f>IF(N172="základná",J172,0)</f>
        <v>0</v>
      </c>
      <c r="BF172" s="217">
        <f>IF(N172="znížená",J172,0)</f>
        <v>0</v>
      </c>
      <c r="BG172" s="217">
        <f>IF(N172="zákl. prenesená",J172,0)</f>
        <v>0</v>
      </c>
      <c r="BH172" s="217">
        <f>IF(N172="zníž. prenesená",J172,0)</f>
        <v>0</v>
      </c>
      <c r="BI172" s="217">
        <f>IF(N172="nulová",J172,0)</f>
        <v>0</v>
      </c>
      <c r="BJ172" s="18" t="s">
        <v>87</v>
      </c>
      <c r="BK172" s="217">
        <f>ROUND(I172*H172,2)</f>
        <v>0</v>
      </c>
      <c r="BL172" s="18" t="s">
        <v>358</v>
      </c>
      <c r="BM172" s="216" t="s">
        <v>538</v>
      </c>
    </row>
    <row r="173" s="2" customFormat="1" ht="33" customHeight="1">
      <c r="A173" s="37"/>
      <c r="B173" s="168"/>
      <c r="C173" s="204" t="s">
        <v>395</v>
      </c>
      <c r="D173" s="204" t="s">
        <v>285</v>
      </c>
      <c r="E173" s="205" t="s">
        <v>2624</v>
      </c>
      <c r="F173" s="206" t="s">
        <v>2625</v>
      </c>
      <c r="G173" s="207" t="s">
        <v>373</v>
      </c>
      <c r="H173" s="208">
        <v>218</v>
      </c>
      <c r="I173" s="209"/>
      <c r="J173" s="210">
        <f>ROUND(I173*H173,2)</f>
        <v>0</v>
      </c>
      <c r="K173" s="211"/>
      <c r="L173" s="38"/>
      <c r="M173" s="212" t="s">
        <v>1</v>
      </c>
      <c r="N173" s="213" t="s">
        <v>41</v>
      </c>
      <c r="O173" s="81"/>
      <c r="P173" s="214">
        <f>O173*H173</f>
        <v>0</v>
      </c>
      <c r="Q173" s="214">
        <v>0</v>
      </c>
      <c r="R173" s="214">
        <f>Q173*H173</f>
        <v>0</v>
      </c>
      <c r="S173" s="214">
        <v>0</v>
      </c>
      <c r="T173" s="215">
        <f>S173*H173</f>
        <v>0</v>
      </c>
      <c r="U173" s="37"/>
      <c r="V173" s="37"/>
      <c r="W173" s="37"/>
      <c r="X173" s="37"/>
      <c r="Y173" s="37"/>
      <c r="Z173" s="37"/>
      <c r="AA173" s="37"/>
      <c r="AB173" s="37"/>
      <c r="AC173" s="37"/>
      <c r="AD173" s="37"/>
      <c r="AE173" s="37"/>
      <c r="AR173" s="216" t="s">
        <v>358</v>
      </c>
      <c r="AT173" s="216" t="s">
        <v>285</v>
      </c>
      <c r="AU173" s="216" t="s">
        <v>87</v>
      </c>
      <c r="AY173" s="18" t="s">
        <v>283</v>
      </c>
      <c r="BE173" s="217">
        <f>IF(N173="základná",J173,0)</f>
        <v>0</v>
      </c>
      <c r="BF173" s="217">
        <f>IF(N173="znížená",J173,0)</f>
        <v>0</v>
      </c>
      <c r="BG173" s="217">
        <f>IF(N173="zákl. prenesená",J173,0)</f>
        <v>0</v>
      </c>
      <c r="BH173" s="217">
        <f>IF(N173="zníž. prenesená",J173,0)</f>
        <v>0</v>
      </c>
      <c r="BI173" s="217">
        <f>IF(N173="nulová",J173,0)</f>
        <v>0</v>
      </c>
      <c r="BJ173" s="18" t="s">
        <v>87</v>
      </c>
      <c r="BK173" s="217">
        <f>ROUND(I173*H173,2)</f>
        <v>0</v>
      </c>
      <c r="BL173" s="18" t="s">
        <v>358</v>
      </c>
      <c r="BM173" s="216" t="s">
        <v>546</v>
      </c>
    </row>
    <row r="174" s="2" customFormat="1" ht="21.75" customHeight="1">
      <c r="A174" s="37"/>
      <c r="B174" s="168"/>
      <c r="C174" s="204" t="s">
        <v>400</v>
      </c>
      <c r="D174" s="204" t="s">
        <v>285</v>
      </c>
      <c r="E174" s="205" t="s">
        <v>2626</v>
      </c>
      <c r="F174" s="206" t="s">
        <v>2627</v>
      </c>
      <c r="G174" s="207" t="s">
        <v>649</v>
      </c>
      <c r="H174" s="208">
        <v>25</v>
      </c>
      <c r="I174" s="209"/>
      <c r="J174" s="210">
        <f>ROUND(I174*H174,2)</f>
        <v>0</v>
      </c>
      <c r="K174" s="211"/>
      <c r="L174" s="38"/>
      <c r="M174" s="212" t="s">
        <v>1</v>
      </c>
      <c r="N174" s="213" t="s">
        <v>41</v>
      </c>
      <c r="O174" s="81"/>
      <c r="P174" s="214">
        <f>O174*H174</f>
        <v>0</v>
      </c>
      <c r="Q174" s="214">
        <v>0</v>
      </c>
      <c r="R174" s="214">
        <f>Q174*H174</f>
        <v>0</v>
      </c>
      <c r="S174" s="214">
        <v>0</v>
      </c>
      <c r="T174" s="215">
        <f>S174*H174</f>
        <v>0</v>
      </c>
      <c r="U174" s="37"/>
      <c r="V174" s="37"/>
      <c r="W174" s="37"/>
      <c r="X174" s="37"/>
      <c r="Y174" s="37"/>
      <c r="Z174" s="37"/>
      <c r="AA174" s="37"/>
      <c r="AB174" s="37"/>
      <c r="AC174" s="37"/>
      <c r="AD174" s="37"/>
      <c r="AE174" s="37"/>
      <c r="AR174" s="216" t="s">
        <v>358</v>
      </c>
      <c r="AT174" s="216" t="s">
        <v>285</v>
      </c>
      <c r="AU174" s="216" t="s">
        <v>87</v>
      </c>
      <c r="AY174" s="18" t="s">
        <v>283</v>
      </c>
      <c r="BE174" s="217">
        <f>IF(N174="základná",J174,0)</f>
        <v>0</v>
      </c>
      <c r="BF174" s="217">
        <f>IF(N174="znížená",J174,0)</f>
        <v>0</v>
      </c>
      <c r="BG174" s="217">
        <f>IF(N174="zákl. prenesená",J174,0)</f>
        <v>0</v>
      </c>
      <c r="BH174" s="217">
        <f>IF(N174="zníž. prenesená",J174,0)</f>
        <v>0</v>
      </c>
      <c r="BI174" s="217">
        <f>IF(N174="nulová",J174,0)</f>
        <v>0</v>
      </c>
      <c r="BJ174" s="18" t="s">
        <v>87</v>
      </c>
      <c r="BK174" s="217">
        <f>ROUND(I174*H174,2)</f>
        <v>0</v>
      </c>
      <c r="BL174" s="18" t="s">
        <v>358</v>
      </c>
      <c r="BM174" s="216" t="s">
        <v>555</v>
      </c>
    </row>
    <row r="175" s="2" customFormat="1" ht="21.75" customHeight="1">
      <c r="A175" s="37"/>
      <c r="B175" s="168"/>
      <c r="C175" s="204" t="s">
        <v>408</v>
      </c>
      <c r="D175" s="204" t="s">
        <v>285</v>
      </c>
      <c r="E175" s="205" t="s">
        <v>2628</v>
      </c>
      <c r="F175" s="206" t="s">
        <v>2629</v>
      </c>
      <c r="G175" s="207" t="s">
        <v>649</v>
      </c>
      <c r="H175" s="208">
        <v>707</v>
      </c>
      <c r="I175" s="209"/>
      <c r="J175" s="210">
        <f>ROUND(I175*H175,2)</f>
        <v>0</v>
      </c>
      <c r="K175" s="211"/>
      <c r="L175" s="38"/>
      <c r="M175" s="212" t="s">
        <v>1</v>
      </c>
      <c r="N175" s="213" t="s">
        <v>41</v>
      </c>
      <c r="O175" s="81"/>
      <c r="P175" s="214">
        <f>O175*H175</f>
        <v>0</v>
      </c>
      <c r="Q175" s="214">
        <v>0</v>
      </c>
      <c r="R175" s="214">
        <f>Q175*H175</f>
        <v>0</v>
      </c>
      <c r="S175" s="214">
        <v>0</v>
      </c>
      <c r="T175" s="215">
        <f>S175*H175</f>
        <v>0</v>
      </c>
      <c r="U175" s="37"/>
      <c r="V175" s="37"/>
      <c r="W175" s="37"/>
      <c r="X175" s="37"/>
      <c r="Y175" s="37"/>
      <c r="Z175" s="37"/>
      <c r="AA175" s="37"/>
      <c r="AB175" s="37"/>
      <c r="AC175" s="37"/>
      <c r="AD175" s="37"/>
      <c r="AE175" s="37"/>
      <c r="AR175" s="216" t="s">
        <v>358</v>
      </c>
      <c r="AT175" s="216" t="s">
        <v>285</v>
      </c>
      <c r="AU175" s="216" t="s">
        <v>87</v>
      </c>
      <c r="AY175" s="18" t="s">
        <v>283</v>
      </c>
      <c r="BE175" s="217">
        <f>IF(N175="základná",J175,0)</f>
        <v>0</v>
      </c>
      <c r="BF175" s="217">
        <f>IF(N175="znížená",J175,0)</f>
        <v>0</v>
      </c>
      <c r="BG175" s="217">
        <f>IF(N175="zákl. prenesená",J175,0)</f>
        <v>0</v>
      </c>
      <c r="BH175" s="217">
        <f>IF(N175="zníž. prenesená",J175,0)</f>
        <v>0</v>
      </c>
      <c r="BI175" s="217">
        <f>IF(N175="nulová",J175,0)</f>
        <v>0</v>
      </c>
      <c r="BJ175" s="18" t="s">
        <v>87</v>
      </c>
      <c r="BK175" s="217">
        <f>ROUND(I175*H175,2)</f>
        <v>0</v>
      </c>
      <c r="BL175" s="18" t="s">
        <v>358</v>
      </c>
      <c r="BM175" s="216" t="s">
        <v>566</v>
      </c>
    </row>
    <row r="176" s="2" customFormat="1" ht="24.15" customHeight="1">
      <c r="A176" s="37"/>
      <c r="B176" s="168"/>
      <c r="C176" s="204" t="s">
        <v>418</v>
      </c>
      <c r="D176" s="204" t="s">
        <v>285</v>
      </c>
      <c r="E176" s="205" t="s">
        <v>2630</v>
      </c>
      <c r="F176" s="206" t="s">
        <v>2631</v>
      </c>
      <c r="G176" s="207" t="s">
        <v>979</v>
      </c>
      <c r="H176" s="255"/>
      <c r="I176" s="209"/>
      <c r="J176" s="210">
        <f>ROUND(I176*H176,2)</f>
        <v>0</v>
      </c>
      <c r="K176" s="211"/>
      <c r="L176" s="38"/>
      <c r="M176" s="212" t="s">
        <v>1</v>
      </c>
      <c r="N176" s="213" t="s">
        <v>41</v>
      </c>
      <c r="O176" s="81"/>
      <c r="P176" s="214">
        <f>O176*H176</f>
        <v>0</v>
      </c>
      <c r="Q176" s="214">
        <v>0</v>
      </c>
      <c r="R176" s="214">
        <f>Q176*H176</f>
        <v>0</v>
      </c>
      <c r="S176" s="214">
        <v>0</v>
      </c>
      <c r="T176" s="215">
        <f>S176*H176</f>
        <v>0</v>
      </c>
      <c r="U176" s="37"/>
      <c r="V176" s="37"/>
      <c r="W176" s="37"/>
      <c r="X176" s="37"/>
      <c r="Y176" s="37"/>
      <c r="Z176" s="37"/>
      <c r="AA176" s="37"/>
      <c r="AB176" s="37"/>
      <c r="AC176" s="37"/>
      <c r="AD176" s="37"/>
      <c r="AE176" s="37"/>
      <c r="AR176" s="216" t="s">
        <v>358</v>
      </c>
      <c r="AT176" s="216" t="s">
        <v>285</v>
      </c>
      <c r="AU176" s="216" t="s">
        <v>87</v>
      </c>
      <c r="AY176" s="18" t="s">
        <v>283</v>
      </c>
      <c r="BE176" s="217">
        <f>IF(N176="základná",J176,0)</f>
        <v>0</v>
      </c>
      <c r="BF176" s="217">
        <f>IF(N176="znížená",J176,0)</f>
        <v>0</v>
      </c>
      <c r="BG176" s="217">
        <f>IF(N176="zákl. prenesená",J176,0)</f>
        <v>0</v>
      </c>
      <c r="BH176" s="217">
        <f>IF(N176="zníž. prenesená",J176,0)</f>
        <v>0</v>
      </c>
      <c r="BI176" s="217">
        <f>IF(N176="nulová",J176,0)</f>
        <v>0</v>
      </c>
      <c r="BJ176" s="18" t="s">
        <v>87</v>
      </c>
      <c r="BK176" s="217">
        <f>ROUND(I176*H176,2)</f>
        <v>0</v>
      </c>
      <c r="BL176" s="18" t="s">
        <v>358</v>
      </c>
      <c r="BM176" s="216" t="s">
        <v>576</v>
      </c>
    </row>
    <row r="177" s="12" customFormat="1" ht="22.8" customHeight="1">
      <c r="A177" s="12"/>
      <c r="B177" s="191"/>
      <c r="C177" s="12"/>
      <c r="D177" s="192" t="s">
        <v>74</v>
      </c>
      <c r="E177" s="202" t="s">
        <v>2632</v>
      </c>
      <c r="F177" s="202" t="s">
        <v>2633</v>
      </c>
      <c r="G177" s="12"/>
      <c r="H177" s="12"/>
      <c r="I177" s="194"/>
      <c r="J177" s="203">
        <f>BK177</f>
        <v>0</v>
      </c>
      <c r="K177" s="12"/>
      <c r="L177" s="191"/>
      <c r="M177" s="196"/>
      <c r="N177" s="197"/>
      <c r="O177" s="197"/>
      <c r="P177" s="198">
        <f>SUM(P178:P185)</f>
        <v>0</v>
      </c>
      <c r="Q177" s="197"/>
      <c r="R177" s="198">
        <f>SUM(R178:R185)</f>
        <v>0</v>
      </c>
      <c r="S177" s="197"/>
      <c r="T177" s="199">
        <f>SUM(T178:T185)</f>
        <v>0</v>
      </c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R177" s="192" t="s">
        <v>87</v>
      </c>
      <c r="AT177" s="200" t="s">
        <v>74</v>
      </c>
      <c r="AU177" s="200" t="s">
        <v>82</v>
      </c>
      <c r="AY177" s="192" t="s">
        <v>283</v>
      </c>
      <c r="BK177" s="201">
        <f>SUM(BK178:BK185)</f>
        <v>0</v>
      </c>
    </row>
    <row r="178" s="2" customFormat="1" ht="24.15" customHeight="1">
      <c r="A178" s="37"/>
      <c r="B178" s="168"/>
      <c r="C178" s="204" t="s">
        <v>428</v>
      </c>
      <c r="D178" s="204" t="s">
        <v>285</v>
      </c>
      <c r="E178" s="205" t="s">
        <v>2634</v>
      </c>
      <c r="F178" s="206" t="s">
        <v>2635</v>
      </c>
      <c r="G178" s="207" t="s">
        <v>373</v>
      </c>
      <c r="H178" s="208">
        <v>124</v>
      </c>
      <c r="I178" s="209"/>
      <c r="J178" s="210">
        <f>ROUND(I178*H178,2)</f>
        <v>0</v>
      </c>
      <c r="K178" s="211"/>
      <c r="L178" s="38"/>
      <c r="M178" s="212" t="s">
        <v>1</v>
      </c>
      <c r="N178" s="213" t="s">
        <v>41</v>
      </c>
      <c r="O178" s="81"/>
      <c r="P178" s="214">
        <f>O178*H178</f>
        <v>0</v>
      </c>
      <c r="Q178" s="214">
        <v>0</v>
      </c>
      <c r="R178" s="214">
        <f>Q178*H178</f>
        <v>0</v>
      </c>
      <c r="S178" s="214">
        <v>0</v>
      </c>
      <c r="T178" s="215">
        <f>S178*H178</f>
        <v>0</v>
      </c>
      <c r="U178" s="37"/>
      <c r="V178" s="37"/>
      <c r="W178" s="37"/>
      <c r="X178" s="37"/>
      <c r="Y178" s="37"/>
      <c r="Z178" s="37"/>
      <c r="AA178" s="37"/>
      <c r="AB178" s="37"/>
      <c r="AC178" s="37"/>
      <c r="AD178" s="37"/>
      <c r="AE178" s="37"/>
      <c r="AR178" s="216" t="s">
        <v>358</v>
      </c>
      <c r="AT178" s="216" t="s">
        <v>285</v>
      </c>
      <c r="AU178" s="216" t="s">
        <v>87</v>
      </c>
      <c r="AY178" s="18" t="s">
        <v>283</v>
      </c>
      <c r="BE178" s="217">
        <f>IF(N178="základná",J178,0)</f>
        <v>0</v>
      </c>
      <c r="BF178" s="217">
        <f>IF(N178="znížená",J178,0)</f>
        <v>0</v>
      </c>
      <c r="BG178" s="217">
        <f>IF(N178="zákl. prenesená",J178,0)</f>
        <v>0</v>
      </c>
      <c r="BH178" s="217">
        <f>IF(N178="zníž. prenesená",J178,0)</f>
        <v>0</v>
      </c>
      <c r="BI178" s="217">
        <f>IF(N178="nulová",J178,0)</f>
        <v>0</v>
      </c>
      <c r="BJ178" s="18" t="s">
        <v>87</v>
      </c>
      <c r="BK178" s="217">
        <f>ROUND(I178*H178,2)</f>
        <v>0</v>
      </c>
      <c r="BL178" s="18" t="s">
        <v>358</v>
      </c>
      <c r="BM178" s="216" t="s">
        <v>587</v>
      </c>
    </row>
    <row r="179" s="2" customFormat="1" ht="24.15" customHeight="1">
      <c r="A179" s="37"/>
      <c r="B179" s="168"/>
      <c r="C179" s="204" t="s">
        <v>438</v>
      </c>
      <c r="D179" s="204" t="s">
        <v>285</v>
      </c>
      <c r="E179" s="205" t="s">
        <v>2636</v>
      </c>
      <c r="F179" s="206" t="s">
        <v>2637</v>
      </c>
      <c r="G179" s="207" t="s">
        <v>373</v>
      </c>
      <c r="H179" s="208">
        <v>64</v>
      </c>
      <c r="I179" s="209"/>
      <c r="J179" s="210">
        <f>ROUND(I179*H179,2)</f>
        <v>0</v>
      </c>
      <c r="K179" s="211"/>
      <c r="L179" s="38"/>
      <c r="M179" s="212" t="s">
        <v>1</v>
      </c>
      <c r="N179" s="213" t="s">
        <v>41</v>
      </c>
      <c r="O179" s="81"/>
      <c r="P179" s="214">
        <f>O179*H179</f>
        <v>0</v>
      </c>
      <c r="Q179" s="214">
        <v>0</v>
      </c>
      <c r="R179" s="214">
        <f>Q179*H179</f>
        <v>0</v>
      </c>
      <c r="S179" s="214">
        <v>0</v>
      </c>
      <c r="T179" s="215">
        <f>S179*H179</f>
        <v>0</v>
      </c>
      <c r="U179" s="37"/>
      <c r="V179" s="37"/>
      <c r="W179" s="37"/>
      <c r="X179" s="37"/>
      <c r="Y179" s="37"/>
      <c r="Z179" s="37"/>
      <c r="AA179" s="37"/>
      <c r="AB179" s="37"/>
      <c r="AC179" s="37"/>
      <c r="AD179" s="37"/>
      <c r="AE179" s="37"/>
      <c r="AR179" s="216" t="s">
        <v>358</v>
      </c>
      <c r="AT179" s="216" t="s">
        <v>285</v>
      </c>
      <c r="AU179" s="216" t="s">
        <v>87</v>
      </c>
      <c r="AY179" s="18" t="s">
        <v>283</v>
      </c>
      <c r="BE179" s="217">
        <f>IF(N179="základná",J179,0)</f>
        <v>0</v>
      </c>
      <c r="BF179" s="217">
        <f>IF(N179="znížená",J179,0)</f>
        <v>0</v>
      </c>
      <c r="BG179" s="217">
        <f>IF(N179="zákl. prenesená",J179,0)</f>
        <v>0</v>
      </c>
      <c r="BH179" s="217">
        <f>IF(N179="zníž. prenesená",J179,0)</f>
        <v>0</v>
      </c>
      <c r="BI179" s="217">
        <f>IF(N179="nulová",J179,0)</f>
        <v>0</v>
      </c>
      <c r="BJ179" s="18" t="s">
        <v>87</v>
      </c>
      <c r="BK179" s="217">
        <f>ROUND(I179*H179,2)</f>
        <v>0</v>
      </c>
      <c r="BL179" s="18" t="s">
        <v>358</v>
      </c>
      <c r="BM179" s="216" t="s">
        <v>600</v>
      </c>
    </row>
    <row r="180" s="2" customFormat="1" ht="16.5" customHeight="1">
      <c r="A180" s="37"/>
      <c r="B180" s="168"/>
      <c r="C180" s="204" t="s">
        <v>442</v>
      </c>
      <c r="D180" s="204" t="s">
        <v>285</v>
      </c>
      <c r="E180" s="205" t="s">
        <v>2638</v>
      </c>
      <c r="F180" s="206" t="s">
        <v>2639</v>
      </c>
      <c r="G180" s="207" t="s">
        <v>373</v>
      </c>
      <c r="H180" s="208">
        <v>218</v>
      </c>
      <c r="I180" s="209"/>
      <c r="J180" s="210">
        <f>ROUND(I180*H180,2)</f>
        <v>0</v>
      </c>
      <c r="K180" s="211"/>
      <c r="L180" s="38"/>
      <c r="M180" s="212" t="s">
        <v>1</v>
      </c>
      <c r="N180" s="213" t="s">
        <v>41</v>
      </c>
      <c r="O180" s="81"/>
      <c r="P180" s="214">
        <f>O180*H180</f>
        <v>0</v>
      </c>
      <c r="Q180" s="214">
        <v>0</v>
      </c>
      <c r="R180" s="214">
        <f>Q180*H180</f>
        <v>0</v>
      </c>
      <c r="S180" s="214">
        <v>0</v>
      </c>
      <c r="T180" s="215">
        <f>S180*H180</f>
        <v>0</v>
      </c>
      <c r="U180" s="37"/>
      <c r="V180" s="37"/>
      <c r="W180" s="37"/>
      <c r="X180" s="37"/>
      <c r="Y180" s="37"/>
      <c r="Z180" s="37"/>
      <c r="AA180" s="37"/>
      <c r="AB180" s="37"/>
      <c r="AC180" s="37"/>
      <c r="AD180" s="37"/>
      <c r="AE180" s="37"/>
      <c r="AR180" s="216" t="s">
        <v>358</v>
      </c>
      <c r="AT180" s="216" t="s">
        <v>285</v>
      </c>
      <c r="AU180" s="216" t="s">
        <v>87</v>
      </c>
      <c r="AY180" s="18" t="s">
        <v>283</v>
      </c>
      <c r="BE180" s="217">
        <f>IF(N180="základná",J180,0)</f>
        <v>0</v>
      </c>
      <c r="BF180" s="217">
        <f>IF(N180="znížená",J180,0)</f>
        <v>0</v>
      </c>
      <c r="BG180" s="217">
        <f>IF(N180="zákl. prenesená",J180,0)</f>
        <v>0</v>
      </c>
      <c r="BH180" s="217">
        <f>IF(N180="zníž. prenesená",J180,0)</f>
        <v>0</v>
      </c>
      <c r="BI180" s="217">
        <f>IF(N180="nulová",J180,0)</f>
        <v>0</v>
      </c>
      <c r="BJ180" s="18" t="s">
        <v>87</v>
      </c>
      <c r="BK180" s="217">
        <f>ROUND(I180*H180,2)</f>
        <v>0</v>
      </c>
      <c r="BL180" s="18" t="s">
        <v>358</v>
      </c>
      <c r="BM180" s="216" t="s">
        <v>612</v>
      </c>
    </row>
    <row r="181" s="2" customFormat="1" ht="33" customHeight="1">
      <c r="A181" s="37"/>
      <c r="B181" s="168"/>
      <c r="C181" s="242" t="s">
        <v>447</v>
      </c>
      <c r="D181" s="242" t="s">
        <v>582</v>
      </c>
      <c r="E181" s="243" t="s">
        <v>2640</v>
      </c>
      <c r="F181" s="244" t="s">
        <v>2641</v>
      </c>
      <c r="G181" s="245" t="s">
        <v>373</v>
      </c>
      <c r="H181" s="246">
        <v>109</v>
      </c>
      <c r="I181" s="247"/>
      <c r="J181" s="248">
        <f>ROUND(I181*H181,2)</f>
        <v>0</v>
      </c>
      <c r="K181" s="249"/>
      <c r="L181" s="250"/>
      <c r="M181" s="251" t="s">
        <v>1</v>
      </c>
      <c r="N181" s="252" t="s">
        <v>41</v>
      </c>
      <c r="O181" s="81"/>
      <c r="P181" s="214">
        <f>O181*H181</f>
        <v>0</v>
      </c>
      <c r="Q181" s="214">
        <v>0</v>
      </c>
      <c r="R181" s="214">
        <f>Q181*H181</f>
        <v>0</v>
      </c>
      <c r="S181" s="214">
        <v>0</v>
      </c>
      <c r="T181" s="215">
        <f>S181*H181</f>
        <v>0</v>
      </c>
      <c r="U181" s="37"/>
      <c r="V181" s="37"/>
      <c r="W181" s="37"/>
      <c r="X181" s="37"/>
      <c r="Y181" s="37"/>
      <c r="Z181" s="37"/>
      <c r="AA181" s="37"/>
      <c r="AB181" s="37"/>
      <c r="AC181" s="37"/>
      <c r="AD181" s="37"/>
      <c r="AE181" s="37"/>
      <c r="AR181" s="216" t="s">
        <v>473</v>
      </c>
      <c r="AT181" s="216" t="s">
        <v>582</v>
      </c>
      <c r="AU181" s="216" t="s">
        <v>87</v>
      </c>
      <c r="AY181" s="18" t="s">
        <v>283</v>
      </c>
      <c r="BE181" s="217">
        <f>IF(N181="základná",J181,0)</f>
        <v>0</v>
      </c>
      <c r="BF181" s="217">
        <f>IF(N181="znížená",J181,0)</f>
        <v>0</v>
      </c>
      <c r="BG181" s="217">
        <f>IF(N181="zákl. prenesená",J181,0)</f>
        <v>0</v>
      </c>
      <c r="BH181" s="217">
        <f>IF(N181="zníž. prenesená",J181,0)</f>
        <v>0</v>
      </c>
      <c r="BI181" s="217">
        <f>IF(N181="nulová",J181,0)</f>
        <v>0</v>
      </c>
      <c r="BJ181" s="18" t="s">
        <v>87</v>
      </c>
      <c r="BK181" s="217">
        <f>ROUND(I181*H181,2)</f>
        <v>0</v>
      </c>
      <c r="BL181" s="18" t="s">
        <v>358</v>
      </c>
      <c r="BM181" s="216" t="s">
        <v>620</v>
      </c>
    </row>
    <row r="182" s="2" customFormat="1" ht="24.15" customHeight="1">
      <c r="A182" s="37"/>
      <c r="B182" s="168"/>
      <c r="C182" s="242" t="s">
        <v>464</v>
      </c>
      <c r="D182" s="242" t="s">
        <v>582</v>
      </c>
      <c r="E182" s="243" t="s">
        <v>2642</v>
      </c>
      <c r="F182" s="244" t="s">
        <v>2643</v>
      </c>
      <c r="G182" s="245" t="s">
        <v>373</v>
      </c>
      <c r="H182" s="246">
        <v>109</v>
      </c>
      <c r="I182" s="247"/>
      <c r="J182" s="248">
        <f>ROUND(I182*H182,2)</f>
        <v>0</v>
      </c>
      <c r="K182" s="249"/>
      <c r="L182" s="250"/>
      <c r="M182" s="251" t="s">
        <v>1</v>
      </c>
      <c r="N182" s="252" t="s">
        <v>41</v>
      </c>
      <c r="O182" s="81"/>
      <c r="P182" s="214">
        <f>O182*H182</f>
        <v>0</v>
      </c>
      <c r="Q182" s="214">
        <v>0</v>
      </c>
      <c r="R182" s="214">
        <f>Q182*H182</f>
        <v>0</v>
      </c>
      <c r="S182" s="214">
        <v>0</v>
      </c>
      <c r="T182" s="215">
        <f>S182*H182</f>
        <v>0</v>
      </c>
      <c r="U182" s="37"/>
      <c r="V182" s="37"/>
      <c r="W182" s="37"/>
      <c r="X182" s="37"/>
      <c r="Y182" s="37"/>
      <c r="Z182" s="37"/>
      <c r="AA182" s="37"/>
      <c r="AB182" s="37"/>
      <c r="AC182" s="37"/>
      <c r="AD182" s="37"/>
      <c r="AE182" s="37"/>
      <c r="AR182" s="216" t="s">
        <v>473</v>
      </c>
      <c r="AT182" s="216" t="s">
        <v>582</v>
      </c>
      <c r="AU182" s="216" t="s">
        <v>87</v>
      </c>
      <c r="AY182" s="18" t="s">
        <v>283</v>
      </c>
      <c r="BE182" s="217">
        <f>IF(N182="základná",J182,0)</f>
        <v>0</v>
      </c>
      <c r="BF182" s="217">
        <f>IF(N182="znížená",J182,0)</f>
        <v>0</v>
      </c>
      <c r="BG182" s="217">
        <f>IF(N182="zákl. prenesená",J182,0)</f>
        <v>0</v>
      </c>
      <c r="BH182" s="217">
        <f>IF(N182="zníž. prenesená",J182,0)</f>
        <v>0</v>
      </c>
      <c r="BI182" s="217">
        <f>IF(N182="nulová",J182,0)</f>
        <v>0</v>
      </c>
      <c r="BJ182" s="18" t="s">
        <v>87</v>
      </c>
      <c r="BK182" s="217">
        <f>ROUND(I182*H182,2)</f>
        <v>0</v>
      </c>
      <c r="BL182" s="18" t="s">
        <v>358</v>
      </c>
      <c r="BM182" s="216" t="s">
        <v>632</v>
      </c>
    </row>
    <row r="183" s="2" customFormat="1" ht="21.75" customHeight="1">
      <c r="A183" s="37"/>
      <c r="B183" s="168"/>
      <c r="C183" s="204" t="s">
        <v>469</v>
      </c>
      <c r="D183" s="204" t="s">
        <v>285</v>
      </c>
      <c r="E183" s="205" t="s">
        <v>2644</v>
      </c>
      <c r="F183" s="206" t="s">
        <v>2645</v>
      </c>
      <c r="G183" s="207" t="s">
        <v>373</v>
      </c>
      <c r="H183" s="208">
        <v>109</v>
      </c>
      <c r="I183" s="209"/>
      <c r="J183" s="210">
        <f>ROUND(I183*H183,2)</f>
        <v>0</v>
      </c>
      <c r="K183" s="211"/>
      <c r="L183" s="38"/>
      <c r="M183" s="212" t="s">
        <v>1</v>
      </c>
      <c r="N183" s="213" t="s">
        <v>41</v>
      </c>
      <c r="O183" s="81"/>
      <c r="P183" s="214">
        <f>O183*H183</f>
        <v>0</v>
      </c>
      <c r="Q183" s="214">
        <v>0</v>
      </c>
      <c r="R183" s="214">
        <f>Q183*H183</f>
        <v>0</v>
      </c>
      <c r="S183" s="214">
        <v>0</v>
      </c>
      <c r="T183" s="215">
        <f>S183*H183</f>
        <v>0</v>
      </c>
      <c r="U183" s="37"/>
      <c r="V183" s="37"/>
      <c r="W183" s="37"/>
      <c r="X183" s="37"/>
      <c r="Y183" s="37"/>
      <c r="Z183" s="37"/>
      <c r="AA183" s="37"/>
      <c r="AB183" s="37"/>
      <c r="AC183" s="37"/>
      <c r="AD183" s="37"/>
      <c r="AE183" s="37"/>
      <c r="AR183" s="216" t="s">
        <v>358</v>
      </c>
      <c r="AT183" s="216" t="s">
        <v>285</v>
      </c>
      <c r="AU183" s="216" t="s">
        <v>87</v>
      </c>
      <c r="AY183" s="18" t="s">
        <v>283</v>
      </c>
      <c r="BE183" s="217">
        <f>IF(N183="základná",J183,0)</f>
        <v>0</v>
      </c>
      <c r="BF183" s="217">
        <f>IF(N183="znížená",J183,0)</f>
        <v>0</v>
      </c>
      <c r="BG183" s="217">
        <f>IF(N183="zákl. prenesená",J183,0)</f>
        <v>0</v>
      </c>
      <c r="BH183" s="217">
        <f>IF(N183="zníž. prenesená",J183,0)</f>
        <v>0</v>
      </c>
      <c r="BI183" s="217">
        <f>IF(N183="nulová",J183,0)</f>
        <v>0</v>
      </c>
      <c r="BJ183" s="18" t="s">
        <v>87</v>
      </c>
      <c r="BK183" s="217">
        <f>ROUND(I183*H183,2)</f>
        <v>0</v>
      </c>
      <c r="BL183" s="18" t="s">
        <v>358</v>
      </c>
      <c r="BM183" s="216" t="s">
        <v>646</v>
      </c>
    </row>
    <row r="184" s="2" customFormat="1" ht="62.7" customHeight="1">
      <c r="A184" s="37"/>
      <c r="B184" s="168"/>
      <c r="C184" s="242" t="s">
        <v>473</v>
      </c>
      <c r="D184" s="242" t="s">
        <v>582</v>
      </c>
      <c r="E184" s="243" t="s">
        <v>2646</v>
      </c>
      <c r="F184" s="244" t="s">
        <v>2647</v>
      </c>
      <c r="G184" s="245" t="s">
        <v>373</v>
      </c>
      <c r="H184" s="246">
        <v>109</v>
      </c>
      <c r="I184" s="247"/>
      <c r="J184" s="248">
        <f>ROUND(I184*H184,2)</f>
        <v>0</v>
      </c>
      <c r="K184" s="249"/>
      <c r="L184" s="250"/>
      <c r="M184" s="251" t="s">
        <v>1</v>
      </c>
      <c r="N184" s="252" t="s">
        <v>41</v>
      </c>
      <c r="O184" s="81"/>
      <c r="P184" s="214">
        <f>O184*H184</f>
        <v>0</v>
      </c>
      <c r="Q184" s="214">
        <v>0</v>
      </c>
      <c r="R184" s="214">
        <f>Q184*H184</f>
        <v>0</v>
      </c>
      <c r="S184" s="214">
        <v>0</v>
      </c>
      <c r="T184" s="215">
        <f>S184*H184</f>
        <v>0</v>
      </c>
      <c r="U184" s="37"/>
      <c r="V184" s="37"/>
      <c r="W184" s="37"/>
      <c r="X184" s="37"/>
      <c r="Y184" s="37"/>
      <c r="Z184" s="37"/>
      <c r="AA184" s="37"/>
      <c r="AB184" s="37"/>
      <c r="AC184" s="37"/>
      <c r="AD184" s="37"/>
      <c r="AE184" s="37"/>
      <c r="AR184" s="216" t="s">
        <v>473</v>
      </c>
      <c r="AT184" s="216" t="s">
        <v>582</v>
      </c>
      <c r="AU184" s="216" t="s">
        <v>87</v>
      </c>
      <c r="AY184" s="18" t="s">
        <v>283</v>
      </c>
      <c r="BE184" s="217">
        <f>IF(N184="základná",J184,0)</f>
        <v>0</v>
      </c>
      <c r="BF184" s="217">
        <f>IF(N184="znížená",J184,0)</f>
        <v>0</v>
      </c>
      <c r="BG184" s="217">
        <f>IF(N184="zákl. prenesená",J184,0)</f>
        <v>0</v>
      </c>
      <c r="BH184" s="217">
        <f>IF(N184="zníž. prenesená",J184,0)</f>
        <v>0</v>
      </c>
      <c r="BI184" s="217">
        <f>IF(N184="nulová",J184,0)</f>
        <v>0</v>
      </c>
      <c r="BJ184" s="18" t="s">
        <v>87</v>
      </c>
      <c r="BK184" s="217">
        <f>ROUND(I184*H184,2)</f>
        <v>0</v>
      </c>
      <c r="BL184" s="18" t="s">
        <v>358</v>
      </c>
      <c r="BM184" s="216" t="s">
        <v>656</v>
      </c>
    </row>
    <row r="185" s="2" customFormat="1" ht="24.15" customHeight="1">
      <c r="A185" s="37"/>
      <c r="B185" s="168"/>
      <c r="C185" s="204" t="s">
        <v>496</v>
      </c>
      <c r="D185" s="204" t="s">
        <v>285</v>
      </c>
      <c r="E185" s="205" t="s">
        <v>2648</v>
      </c>
      <c r="F185" s="206" t="s">
        <v>2649</v>
      </c>
      <c r="G185" s="207" t="s">
        <v>979</v>
      </c>
      <c r="H185" s="255"/>
      <c r="I185" s="209"/>
      <c r="J185" s="210">
        <f>ROUND(I185*H185,2)</f>
        <v>0</v>
      </c>
      <c r="K185" s="211"/>
      <c r="L185" s="38"/>
      <c r="M185" s="212" t="s">
        <v>1</v>
      </c>
      <c r="N185" s="213" t="s">
        <v>41</v>
      </c>
      <c r="O185" s="81"/>
      <c r="P185" s="214">
        <f>O185*H185</f>
        <v>0</v>
      </c>
      <c r="Q185" s="214">
        <v>0</v>
      </c>
      <c r="R185" s="214">
        <f>Q185*H185</f>
        <v>0</v>
      </c>
      <c r="S185" s="214">
        <v>0</v>
      </c>
      <c r="T185" s="215">
        <f>S185*H185</f>
        <v>0</v>
      </c>
      <c r="U185" s="37"/>
      <c r="V185" s="37"/>
      <c r="W185" s="37"/>
      <c r="X185" s="37"/>
      <c r="Y185" s="37"/>
      <c r="Z185" s="37"/>
      <c r="AA185" s="37"/>
      <c r="AB185" s="37"/>
      <c r="AC185" s="37"/>
      <c r="AD185" s="37"/>
      <c r="AE185" s="37"/>
      <c r="AR185" s="216" t="s">
        <v>358</v>
      </c>
      <c r="AT185" s="216" t="s">
        <v>285</v>
      </c>
      <c r="AU185" s="216" t="s">
        <v>87</v>
      </c>
      <c r="AY185" s="18" t="s">
        <v>283</v>
      </c>
      <c r="BE185" s="217">
        <f>IF(N185="základná",J185,0)</f>
        <v>0</v>
      </c>
      <c r="BF185" s="217">
        <f>IF(N185="znížená",J185,0)</f>
        <v>0</v>
      </c>
      <c r="BG185" s="217">
        <f>IF(N185="zákl. prenesená",J185,0)</f>
        <v>0</v>
      </c>
      <c r="BH185" s="217">
        <f>IF(N185="zníž. prenesená",J185,0)</f>
        <v>0</v>
      </c>
      <c r="BI185" s="217">
        <f>IF(N185="nulová",J185,0)</f>
        <v>0</v>
      </c>
      <c r="BJ185" s="18" t="s">
        <v>87</v>
      </c>
      <c r="BK185" s="217">
        <f>ROUND(I185*H185,2)</f>
        <v>0</v>
      </c>
      <c r="BL185" s="18" t="s">
        <v>358</v>
      </c>
      <c r="BM185" s="216" t="s">
        <v>666</v>
      </c>
    </row>
    <row r="186" s="12" customFormat="1" ht="22.8" customHeight="1">
      <c r="A186" s="12"/>
      <c r="B186" s="191"/>
      <c r="C186" s="12"/>
      <c r="D186" s="192" t="s">
        <v>74</v>
      </c>
      <c r="E186" s="202" t="s">
        <v>2650</v>
      </c>
      <c r="F186" s="202" t="s">
        <v>2651</v>
      </c>
      <c r="G186" s="12"/>
      <c r="H186" s="12"/>
      <c r="I186" s="194"/>
      <c r="J186" s="203">
        <f>BK186</f>
        <v>0</v>
      </c>
      <c r="K186" s="12"/>
      <c r="L186" s="191"/>
      <c r="M186" s="196"/>
      <c r="N186" s="197"/>
      <c r="O186" s="197"/>
      <c r="P186" s="198">
        <f>SUM(P187:P205)</f>
        <v>0</v>
      </c>
      <c r="Q186" s="197"/>
      <c r="R186" s="198">
        <f>SUM(R187:R205)</f>
        <v>0</v>
      </c>
      <c r="S186" s="197"/>
      <c r="T186" s="199">
        <f>SUM(T187:T205)</f>
        <v>0</v>
      </c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R186" s="192" t="s">
        <v>87</v>
      </c>
      <c r="AT186" s="200" t="s">
        <v>74</v>
      </c>
      <c r="AU186" s="200" t="s">
        <v>82</v>
      </c>
      <c r="AY186" s="192" t="s">
        <v>283</v>
      </c>
      <c r="BK186" s="201">
        <f>SUM(BK187:BK205)</f>
        <v>0</v>
      </c>
    </row>
    <row r="187" s="2" customFormat="1" ht="24.15" customHeight="1">
      <c r="A187" s="37"/>
      <c r="B187" s="168"/>
      <c r="C187" s="204" t="s">
        <v>501</v>
      </c>
      <c r="D187" s="204" t="s">
        <v>285</v>
      </c>
      <c r="E187" s="205" t="s">
        <v>2652</v>
      </c>
      <c r="F187" s="206" t="s">
        <v>2653</v>
      </c>
      <c r="G187" s="207" t="s">
        <v>288</v>
      </c>
      <c r="H187" s="208">
        <v>360</v>
      </c>
      <c r="I187" s="209"/>
      <c r="J187" s="210">
        <f>ROUND(I187*H187,2)</f>
        <v>0</v>
      </c>
      <c r="K187" s="211"/>
      <c r="L187" s="38"/>
      <c r="M187" s="212" t="s">
        <v>1</v>
      </c>
      <c r="N187" s="213" t="s">
        <v>41</v>
      </c>
      <c r="O187" s="81"/>
      <c r="P187" s="214">
        <f>O187*H187</f>
        <v>0</v>
      </c>
      <c r="Q187" s="214">
        <v>0</v>
      </c>
      <c r="R187" s="214">
        <f>Q187*H187</f>
        <v>0</v>
      </c>
      <c r="S187" s="214">
        <v>0</v>
      </c>
      <c r="T187" s="215">
        <f>S187*H187</f>
        <v>0</v>
      </c>
      <c r="U187" s="37"/>
      <c r="V187" s="37"/>
      <c r="W187" s="37"/>
      <c r="X187" s="37"/>
      <c r="Y187" s="37"/>
      <c r="Z187" s="37"/>
      <c r="AA187" s="37"/>
      <c r="AB187" s="37"/>
      <c r="AC187" s="37"/>
      <c r="AD187" s="37"/>
      <c r="AE187" s="37"/>
      <c r="AR187" s="216" t="s">
        <v>358</v>
      </c>
      <c r="AT187" s="216" t="s">
        <v>285</v>
      </c>
      <c r="AU187" s="216" t="s">
        <v>87</v>
      </c>
      <c r="AY187" s="18" t="s">
        <v>283</v>
      </c>
      <c r="BE187" s="217">
        <f>IF(N187="základná",J187,0)</f>
        <v>0</v>
      </c>
      <c r="BF187" s="217">
        <f>IF(N187="znížená",J187,0)</f>
        <v>0</v>
      </c>
      <c r="BG187" s="217">
        <f>IF(N187="zákl. prenesená",J187,0)</f>
        <v>0</v>
      </c>
      <c r="BH187" s="217">
        <f>IF(N187="zníž. prenesená",J187,0)</f>
        <v>0</v>
      </c>
      <c r="BI187" s="217">
        <f>IF(N187="nulová",J187,0)</f>
        <v>0</v>
      </c>
      <c r="BJ187" s="18" t="s">
        <v>87</v>
      </c>
      <c r="BK187" s="217">
        <f>ROUND(I187*H187,2)</f>
        <v>0</v>
      </c>
      <c r="BL187" s="18" t="s">
        <v>358</v>
      </c>
      <c r="BM187" s="216" t="s">
        <v>674</v>
      </c>
    </row>
    <row r="188" s="2" customFormat="1" ht="33" customHeight="1">
      <c r="A188" s="37"/>
      <c r="B188" s="168"/>
      <c r="C188" s="204" t="s">
        <v>505</v>
      </c>
      <c r="D188" s="204" t="s">
        <v>285</v>
      </c>
      <c r="E188" s="205" t="s">
        <v>2654</v>
      </c>
      <c r="F188" s="206" t="s">
        <v>2655</v>
      </c>
      <c r="G188" s="207" t="s">
        <v>373</v>
      </c>
      <c r="H188" s="208">
        <v>4</v>
      </c>
      <c r="I188" s="209"/>
      <c r="J188" s="210">
        <f>ROUND(I188*H188,2)</f>
        <v>0</v>
      </c>
      <c r="K188" s="211"/>
      <c r="L188" s="38"/>
      <c r="M188" s="212" t="s">
        <v>1</v>
      </c>
      <c r="N188" s="213" t="s">
        <v>41</v>
      </c>
      <c r="O188" s="81"/>
      <c r="P188" s="214">
        <f>O188*H188</f>
        <v>0</v>
      </c>
      <c r="Q188" s="214">
        <v>0</v>
      </c>
      <c r="R188" s="214">
        <f>Q188*H188</f>
        <v>0</v>
      </c>
      <c r="S188" s="214">
        <v>0</v>
      </c>
      <c r="T188" s="215">
        <f>S188*H188</f>
        <v>0</v>
      </c>
      <c r="U188" s="37"/>
      <c r="V188" s="37"/>
      <c r="W188" s="37"/>
      <c r="X188" s="37"/>
      <c r="Y188" s="37"/>
      <c r="Z188" s="37"/>
      <c r="AA188" s="37"/>
      <c r="AB188" s="37"/>
      <c r="AC188" s="37"/>
      <c r="AD188" s="37"/>
      <c r="AE188" s="37"/>
      <c r="AR188" s="216" t="s">
        <v>358</v>
      </c>
      <c r="AT188" s="216" t="s">
        <v>285</v>
      </c>
      <c r="AU188" s="216" t="s">
        <v>87</v>
      </c>
      <c r="AY188" s="18" t="s">
        <v>283</v>
      </c>
      <c r="BE188" s="217">
        <f>IF(N188="základná",J188,0)</f>
        <v>0</v>
      </c>
      <c r="BF188" s="217">
        <f>IF(N188="znížená",J188,0)</f>
        <v>0</v>
      </c>
      <c r="BG188" s="217">
        <f>IF(N188="zákl. prenesená",J188,0)</f>
        <v>0</v>
      </c>
      <c r="BH188" s="217">
        <f>IF(N188="zníž. prenesená",J188,0)</f>
        <v>0</v>
      </c>
      <c r="BI188" s="217">
        <f>IF(N188="nulová",J188,0)</f>
        <v>0</v>
      </c>
      <c r="BJ188" s="18" t="s">
        <v>87</v>
      </c>
      <c r="BK188" s="217">
        <f>ROUND(I188*H188,2)</f>
        <v>0</v>
      </c>
      <c r="BL188" s="18" t="s">
        <v>358</v>
      </c>
      <c r="BM188" s="216" t="s">
        <v>692</v>
      </c>
    </row>
    <row r="189" s="2" customFormat="1" ht="24.15" customHeight="1">
      <c r="A189" s="37"/>
      <c r="B189" s="168"/>
      <c r="C189" s="204" t="s">
        <v>509</v>
      </c>
      <c r="D189" s="204" t="s">
        <v>285</v>
      </c>
      <c r="E189" s="205" t="s">
        <v>2656</v>
      </c>
      <c r="F189" s="206" t="s">
        <v>2657</v>
      </c>
      <c r="G189" s="207" t="s">
        <v>373</v>
      </c>
      <c r="H189" s="208">
        <v>2</v>
      </c>
      <c r="I189" s="209"/>
      <c r="J189" s="210">
        <f>ROUND(I189*H189,2)</f>
        <v>0</v>
      </c>
      <c r="K189" s="211"/>
      <c r="L189" s="38"/>
      <c r="M189" s="212" t="s">
        <v>1</v>
      </c>
      <c r="N189" s="213" t="s">
        <v>41</v>
      </c>
      <c r="O189" s="81"/>
      <c r="P189" s="214">
        <f>O189*H189</f>
        <v>0</v>
      </c>
      <c r="Q189" s="214">
        <v>0</v>
      </c>
      <c r="R189" s="214">
        <f>Q189*H189</f>
        <v>0</v>
      </c>
      <c r="S189" s="214">
        <v>0</v>
      </c>
      <c r="T189" s="215">
        <f>S189*H189</f>
        <v>0</v>
      </c>
      <c r="U189" s="37"/>
      <c r="V189" s="37"/>
      <c r="W189" s="37"/>
      <c r="X189" s="37"/>
      <c r="Y189" s="37"/>
      <c r="Z189" s="37"/>
      <c r="AA189" s="37"/>
      <c r="AB189" s="37"/>
      <c r="AC189" s="37"/>
      <c r="AD189" s="37"/>
      <c r="AE189" s="37"/>
      <c r="AR189" s="216" t="s">
        <v>358</v>
      </c>
      <c r="AT189" s="216" t="s">
        <v>285</v>
      </c>
      <c r="AU189" s="216" t="s">
        <v>87</v>
      </c>
      <c r="AY189" s="18" t="s">
        <v>283</v>
      </c>
      <c r="BE189" s="217">
        <f>IF(N189="základná",J189,0)</f>
        <v>0</v>
      </c>
      <c r="BF189" s="217">
        <f>IF(N189="znížená",J189,0)</f>
        <v>0</v>
      </c>
      <c r="BG189" s="217">
        <f>IF(N189="zákl. prenesená",J189,0)</f>
        <v>0</v>
      </c>
      <c r="BH189" s="217">
        <f>IF(N189="zníž. prenesená",J189,0)</f>
        <v>0</v>
      </c>
      <c r="BI189" s="217">
        <f>IF(N189="nulová",J189,0)</f>
        <v>0</v>
      </c>
      <c r="BJ189" s="18" t="s">
        <v>87</v>
      </c>
      <c r="BK189" s="217">
        <f>ROUND(I189*H189,2)</f>
        <v>0</v>
      </c>
      <c r="BL189" s="18" t="s">
        <v>358</v>
      </c>
      <c r="BM189" s="216" t="s">
        <v>702</v>
      </c>
    </row>
    <row r="190" s="2" customFormat="1" ht="37.8" customHeight="1">
      <c r="A190" s="37"/>
      <c r="B190" s="168"/>
      <c r="C190" s="242" t="s">
        <v>515</v>
      </c>
      <c r="D190" s="242" t="s">
        <v>582</v>
      </c>
      <c r="E190" s="243" t="s">
        <v>2658</v>
      </c>
      <c r="F190" s="244" t="s">
        <v>2659</v>
      </c>
      <c r="G190" s="245" t="s">
        <v>373</v>
      </c>
      <c r="H190" s="246">
        <v>2</v>
      </c>
      <c r="I190" s="247"/>
      <c r="J190" s="248">
        <f>ROUND(I190*H190,2)</f>
        <v>0</v>
      </c>
      <c r="K190" s="249"/>
      <c r="L190" s="250"/>
      <c r="M190" s="251" t="s">
        <v>1</v>
      </c>
      <c r="N190" s="252" t="s">
        <v>41</v>
      </c>
      <c r="O190" s="81"/>
      <c r="P190" s="214">
        <f>O190*H190</f>
        <v>0</v>
      </c>
      <c r="Q190" s="214">
        <v>0</v>
      </c>
      <c r="R190" s="214">
        <f>Q190*H190</f>
        <v>0</v>
      </c>
      <c r="S190" s="214">
        <v>0</v>
      </c>
      <c r="T190" s="215">
        <f>S190*H190</f>
        <v>0</v>
      </c>
      <c r="U190" s="37"/>
      <c r="V190" s="37"/>
      <c r="W190" s="37"/>
      <c r="X190" s="37"/>
      <c r="Y190" s="37"/>
      <c r="Z190" s="37"/>
      <c r="AA190" s="37"/>
      <c r="AB190" s="37"/>
      <c r="AC190" s="37"/>
      <c r="AD190" s="37"/>
      <c r="AE190" s="37"/>
      <c r="AR190" s="216" t="s">
        <v>473</v>
      </c>
      <c r="AT190" s="216" t="s">
        <v>582</v>
      </c>
      <c r="AU190" s="216" t="s">
        <v>87</v>
      </c>
      <c r="AY190" s="18" t="s">
        <v>283</v>
      </c>
      <c r="BE190" s="217">
        <f>IF(N190="základná",J190,0)</f>
        <v>0</v>
      </c>
      <c r="BF190" s="217">
        <f>IF(N190="znížená",J190,0)</f>
        <v>0</v>
      </c>
      <c r="BG190" s="217">
        <f>IF(N190="zákl. prenesená",J190,0)</f>
        <v>0</v>
      </c>
      <c r="BH190" s="217">
        <f>IF(N190="zníž. prenesená",J190,0)</f>
        <v>0</v>
      </c>
      <c r="BI190" s="217">
        <f>IF(N190="nulová",J190,0)</f>
        <v>0</v>
      </c>
      <c r="BJ190" s="18" t="s">
        <v>87</v>
      </c>
      <c r="BK190" s="217">
        <f>ROUND(I190*H190,2)</f>
        <v>0</v>
      </c>
      <c r="BL190" s="18" t="s">
        <v>358</v>
      </c>
      <c r="BM190" s="216" t="s">
        <v>725</v>
      </c>
    </row>
    <row r="191" s="2" customFormat="1" ht="33" customHeight="1">
      <c r="A191" s="37"/>
      <c r="B191" s="168"/>
      <c r="C191" s="204" t="s">
        <v>519</v>
      </c>
      <c r="D191" s="204" t="s">
        <v>285</v>
      </c>
      <c r="E191" s="205" t="s">
        <v>2660</v>
      </c>
      <c r="F191" s="206" t="s">
        <v>2661</v>
      </c>
      <c r="G191" s="207" t="s">
        <v>373</v>
      </c>
      <c r="H191" s="208">
        <v>72</v>
      </c>
      <c r="I191" s="209"/>
      <c r="J191" s="210">
        <f>ROUND(I191*H191,2)</f>
        <v>0</v>
      </c>
      <c r="K191" s="211"/>
      <c r="L191" s="38"/>
      <c r="M191" s="212" t="s">
        <v>1</v>
      </c>
      <c r="N191" s="213" t="s">
        <v>41</v>
      </c>
      <c r="O191" s="81"/>
      <c r="P191" s="214">
        <f>O191*H191</f>
        <v>0</v>
      </c>
      <c r="Q191" s="214">
        <v>0</v>
      </c>
      <c r="R191" s="214">
        <f>Q191*H191</f>
        <v>0</v>
      </c>
      <c r="S191" s="214">
        <v>0</v>
      </c>
      <c r="T191" s="215">
        <f>S191*H191</f>
        <v>0</v>
      </c>
      <c r="U191" s="37"/>
      <c r="V191" s="37"/>
      <c r="W191" s="37"/>
      <c r="X191" s="37"/>
      <c r="Y191" s="37"/>
      <c r="Z191" s="37"/>
      <c r="AA191" s="37"/>
      <c r="AB191" s="37"/>
      <c r="AC191" s="37"/>
      <c r="AD191" s="37"/>
      <c r="AE191" s="37"/>
      <c r="AR191" s="216" t="s">
        <v>358</v>
      </c>
      <c r="AT191" s="216" t="s">
        <v>285</v>
      </c>
      <c r="AU191" s="216" t="s">
        <v>87</v>
      </c>
      <c r="AY191" s="18" t="s">
        <v>283</v>
      </c>
      <c r="BE191" s="217">
        <f>IF(N191="základná",J191,0)</f>
        <v>0</v>
      </c>
      <c r="BF191" s="217">
        <f>IF(N191="znížená",J191,0)</f>
        <v>0</v>
      </c>
      <c r="BG191" s="217">
        <f>IF(N191="zákl. prenesená",J191,0)</f>
        <v>0</v>
      </c>
      <c r="BH191" s="217">
        <f>IF(N191="zníž. prenesená",J191,0)</f>
        <v>0</v>
      </c>
      <c r="BI191" s="217">
        <f>IF(N191="nulová",J191,0)</f>
        <v>0</v>
      </c>
      <c r="BJ191" s="18" t="s">
        <v>87</v>
      </c>
      <c r="BK191" s="217">
        <f>ROUND(I191*H191,2)</f>
        <v>0</v>
      </c>
      <c r="BL191" s="18" t="s">
        <v>358</v>
      </c>
      <c r="BM191" s="216" t="s">
        <v>744</v>
      </c>
    </row>
    <row r="192" s="2" customFormat="1" ht="37.8" customHeight="1">
      <c r="A192" s="37"/>
      <c r="B192" s="168"/>
      <c r="C192" s="242" t="s">
        <v>523</v>
      </c>
      <c r="D192" s="242" t="s">
        <v>582</v>
      </c>
      <c r="E192" s="243" t="s">
        <v>2662</v>
      </c>
      <c r="F192" s="244" t="s">
        <v>2663</v>
      </c>
      <c r="G192" s="245" t="s">
        <v>373</v>
      </c>
      <c r="H192" s="246">
        <v>22</v>
      </c>
      <c r="I192" s="247"/>
      <c r="J192" s="248">
        <f>ROUND(I192*H192,2)</f>
        <v>0</v>
      </c>
      <c r="K192" s="249"/>
      <c r="L192" s="250"/>
      <c r="M192" s="251" t="s">
        <v>1</v>
      </c>
      <c r="N192" s="252" t="s">
        <v>41</v>
      </c>
      <c r="O192" s="81"/>
      <c r="P192" s="214">
        <f>O192*H192</f>
        <v>0</v>
      </c>
      <c r="Q192" s="214">
        <v>0</v>
      </c>
      <c r="R192" s="214">
        <f>Q192*H192</f>
        <v>0</v>
      </c>
      <c r="S192" s="214">
        <v>0</v>
      </c>
      <c r="T192" s="215">
        <f>S192*H192</f>
        <v>0</v>
      </c>
      <c r="U192" s="37"/>
      <c r="V192" s="37"/>
      <c r="W192" s="37"/>
      <c r="X192" s="37"/>
      <c r="Y192" s="37"/>
      <c r="Z192" s="37"/>
      <c r="AA192" s="37"/>
      <c r="AB192" s="37"/>
      <c r="AC192" s="37"/>
      <c r="AD192" s="37"/>
      <c r="AE192" s="37"/>
      <c r="AR192" s="216" t="s">
        <v>473</v>
      </c>
      <c r="AT192" s="216" t="s">
        <v>582</v>
      </c>
      <c r="AU192" s="216" t="s">
        <v>87</v>
      </c>
      <c r="AY192" s="18" t="s">
        <v>283</v>
      </c>
      <c r="BE192" s="217">
        <f>IF(N192="základná",J192,0)</f>
        <v>0</v>
      </c>
      <c r="BF192" s="217">
        <f>IF(N192="znížená",J192,0)</f>
        <v>0</v>
      </c>
      <c r="BG192" s="217">
        <f>IF(N192="zákl. prenesená",J192,0)</f>
        <v>0</v>
      </c>
      <c r="BH192" s="217">
        <f>IF(N192="zníž. prenesená",J192,0)</f>
        <v>0</v>
      </c>
      <c r="BI192" s="217">
        <f>IF(N192="nulová",J192,0)</f>
        <v>0</v>
      </c>
      <c r="BJ192" s="18" t="s">
        <v>87</v>
      </c>
      <c r="BK192" s="217">
        <f>ROUND(I192*H192,2)</f>
        <v>0</v>
      </c>
      <c r="BL192" s="18" t="s">
        <v>358</v>
      </c>
      <c r="BM192" s="216" t="s">
        <v>759</v>
      </c>
    </row>
    <row r="193" s="2" customFormat="1" ht="37.8" customHeight="1">
      <c r="A193" s="37"/>
      <c r="B193" s="168"/>
      <c r="C193" s="242" t="s">
        <v>527</v>
      </c>
      <c r="D193" s="242" t="s">
        <v>582</v>
      </c>
      <c r="E193" s="243" t="s">
        <v>2664</v>
      </c>
      <c r="F193" s="244" t="s">
        <v>2665</v>
      </c>
      <c r="G193" s="245" t="s">
        <v>373</v>
      </c>
      <c r="H193" s="246">
        <v>38</v>
      </c>
      <c r="I193" s="247"/>
      <c r="J193" s="248">
        <f>ROUND(I193*H193,2)</f>
        <v>0</v>
      </c>
      <c r="K193" s="249"/>
      <c r="L193" s="250"/>
      <c r="M193" s="251" t="s">
        <v>1</v>
      </c>
      <c r="N193" s="252" t="s">
        <v>41</v>
      </c>
      <c r="O193" s="81"/>
      <c r="P193" s="214">
        <f>O193*H193</f>
        <v>0</v>
      </c>
      <c r="Q193" s="214">
        <v>0</v>
      </c>
      <c r="R193" s="214">
        <f>Q193*H193</f>
        <v>0</v>
      </c>
      <c r="S193" s="214">
        <v>0</v>
      </c>
      <c r="T193" s="215">
        <f>S193*H193</f>
        <v>0</v>
      </c>
      <c r="U193" s="37"/>
      <c r="V193" s="37"/>
      <c r="W193" s="37"/>
      <c r="X193" s="37"/>
      <c r="Y193" s="37"/>
      <c r="Z193" s="37"/>
      <c r="AA193" s="37"/>
      <c r="AB193" s="37"/>
      <c r="AC193" s="37"/>
      <c r="AD193" s="37"/>
      <c r="AE193" s="37"/>
      <c r="AR193" s="216" t="s">
        <v>473</v>
      </c>
      <c r="AT193" s="216" t="s">
        <v>582</v>
      </c>
      <c r="AU193" s="216" t="s">
        <v>87</v>
      </c>
      <c r="AY193" s="18" t="s">
        <v>283</v>
      </c>
      <c r="BE193" s="217">
        <f>IF(N193="základná",J193,0)</f>
        <v>0</v>
      </c>
      <c r="BF193" s="217">
        <f>IF(N193="znížená",J193,0)</f>
        <v>0</v>
      </c>
      <c r="BG193" s="217">
        <f>IF(N193="zákl. prenesená",J193,0)</f>
        <v>0</v>
      </c>
      <c r="BH193" s="217">
        <f>IF(N193="zníž. prenesená",J193,0)</f>
        <v>0</v>
      </c>
      <c r="BI193" s="217">
        <f>IF(N193="nulová",J193,0)</f>
        <v>0</v>
      </c>
      <c r="BJ193" s="18" t="s">
        <v>87</v>
      </c>
      <c r="BK193" s="217">
        <f>ROUND(I193*H193,2)</f>
        <v>0</v>
      </c>
      <c r="BL193" s="18" t="s">
        <v>358</v>
      </c>
      <c r="BM193" s="216" t="s">
        <v>774</v>
      </c>
    </row>
    <row r="194" s="2" customFormat="1" ht="44.25" customHeight="1">
      <c r="A194" s="37"/>
      <c r="B194" s="168"/>
      <c r="C194" s="242" t="s">
        <v>531</v>
      </c>
      <c r="D194" s="242" t="s">
        <v>582</v>
      </c>
      <c r="E194" s="243" t="s">
        <v>2666</v>
      </c>
      <c r="F194" s="244" t="s">
        <v>2667</v>
      </c>
      <c r="G194" s="245" t="s">
        <v>373</v>
      </c>
      <c r="H194" s="246">
        <v>12</v>
      </c>
      <c r="I194" s="247"/>
      <c r="J194" s="248">
        <f>ROUND(I194*H194,2)</f>
        <v>0</v>
      </c>
      <c r="K194" s="249"/>
      <c r="L194" s="250"/>
      <c r="M194" s="251" t="s">
        <v>1</v>
      </c>
      <c r="N194" s="252" t="s">
        <v>41</v>
      </c>
      <c r="O194" s="81"/>
      <c r="P194" s="214">
        <f>O194*H194</f>
        <v>0</v>
      </c>
      <c r="Q194" s="214">
        <v>0</v>
      </c>
      <c r="R194" s="214">
        <f>Q194*H194</f>
        <v>0</v>
      </c>
      <c r="S194" s="214">
        <v>0</v>
      </c>
      <c r="T194" s="215">
        <f>S194*H194</f>
        <v>0</v>
      </c>
      <c r="U194" s="37"/>
      <c r="V194" s="37"/>
      <c r="W194" s="37"/>
      <c r="X194" s="37"/>
      <c r="Y194" s="37"/>
      <c r="Z194" s="37"/>
      <c r="AA194" s="37"/>
      <c r="AB194" s="37"/>
      <c r="AC194" s="37"/>
      <c r="AD194" s="37"/>
      <c r="AE194" s="37"/>
      <c r="AR194" s="216" t="s">
        <v>473</v>
      </c>
      <c r="AT194" s="216" t="s">
        <v>582</v>
      </c>
      <c r="AU194" s="216" t="s">
        <v>87</v>
      </c>
      <c r="AY194" s="18" t="s">
        <v>283</v>
      </c>
      <c r="BE194" s="217">
        <f>IF(N194="základná",J194,0)</f>
        <v>0</v>
      </c>
      <c r="BF194" s="217">
        <f>IF(N194="znížená",J194,0)</f>
        <v>0</v>
      </c>
      <c r="BG194" s="217">
        <f>IF(N194="zákl. prenesená",J194,0)</f>
        <v>0</v>
      </c>
      <c r="BH194" s="217">
        <f>IF(N194="zníž. prenesená",J194,0)</f>
        <v>0</v>
      </c>
      <c r="BI194" s="217">
        <f>IF(N194="nulová",J194,0)</f>
        <v>0</v>
      </c>
      <c r="BJ194" s="18" t="s">
        <v>87</v>
      </c>
      <c r="BK194" s="217">
        <f>ROUND(I194*H194,2)</f>
        <v>0</v>
      </c>
      <c r="BL194" s="18" t="s">
        <v>358</v>
      </c>
      <c r="BM194" s="216" t="s">
        <v>788</v>
      </c>
    </row>
    <row r="195" s="2" customFormat="1" ht="24.15" customHeight="1">
      <c r="A195" s="37"/>
      <c r="B195" s="168"/>
      <c r="C195" s="204" t="s">
        <v>538</v>
      </c>
      <c r="D195" s="204" t="s">
        <v>285</v>
      </c>
      <c r="E195" s="205" t="s">
        <v>2668</v>
      </c>
      <c r="F195" s="206" t="s">
        <v>2669</v>
      </c>
      <c r="G195" s="207" t="s">
        <v>373</v>
      </c>
      <c r="H195" s="208">
        <v>23</v>
      </c>
      <c r="I195" s="209"/>
      <c r="J195" s="210">
        <f>ROUND(I195*H195,2)</f>
        <v>0</v>
      </c>
      <c r="K195" s="211"/>
      <c r="L195" s="38"/>
      <c r="M195" s="212" t="s">
        <v>1</v>
      </c>
      <c r="N195" s="213" t="s">
        <v>41</v>
      </c>
      <c r="O195" s="81"/>
      <c r="P195" s="214">
        <f>O195*H195</f>
        <v>0</v>
      </c>
      <c r="Q195" s="214">
        <v>0</v>
      </c>
      <c r="R195" s="214">
        <f>Q195*H195</f>
        <v>0</v>
      </c>
      <c r="S195" s="214">
        <v>0</v>
      </c>
      <c r="T195" s="215">
        <f>S195*H195</f>
        <v>0</v>
      </c>
      <c r="U195" s="37"/>
      <c r="V195" s="37"/>
      <c r="W195" s="37"/>
      <c r="X195" s="37"/>
      <c r="Y195" s="37"/>
      <c r="Z195" s="37"/>
      <c r="AA195" s="37"/>
      <c r="AB195" s="37"/>
      <c r="AC195" s="37"/>
      <c r="AD195" s="37"/>
      <c r="AE195" s="37"/>
      <c r="AR195" s="216" t="s">
        <v>358</v>
      </c>
      <c r="AT195" s="216" t="s">
        <v>285</v>
      </c>
      <c r="AU195" s="216" t="s">
        <v>87</v>
      </c>
      <c r="AY195" s="18" t="s">
        <v>283</v>
      </c>
      <c r="BE195" s="217">
        <f>IF(N195="základná",J195,0)</f>
        <v>0</v>
      </c>
      <c r="BF195" s="217">
        <f>IF(N195="znížená",J195,0)</f>
        <v>0</v>
      </c>
      <c r="BG195" s="217">
        <f>IF(N195="zákl. prenesená",J195,0)</f>
        <v>0</v>
      </c>
      <c r="BH195" s="217">
        <f>IF(N195="zníž. prenesená",J195,0)</f>
        <v>0</v>
      </c>
      <c r="BI195" s="217">
        <f>IF(N195="nulová",J195,0)</f>
        <v>0</v>
      </c>
      <c r="BJ195" s="18" t="s">
        <v>87</v>
      </c>
      <c r="BK195" s="217">
        <f>ROUND(I195*H195,2)</f>
        <v>0</v>
      </c>
      <c r="BL195" s="18" t="s">
        <v>358</v>
      </c>
      <c r="BM195" s="216" t="s">
        <v>803</v>
      </c>
    </row>
    <row r="196" s="2" customFormat="1" ht="37.8" customHeight="1">
      <c r="A196" s="37"/>
      <c r="B196" s="168"/>
      <c r="C196" s="242" t="s">
        <v>542</v>
      </c>
      <c r="D196" s="242" t="s">
        <v>582</v>
      </c>
      <c r="E196" s="243" t="s">
        <v>2670</v>
      </c>
      <c r="F196" s="244" t="s">
        <v>2671</v>
      </c>
      <c r="G196" s="245" t="s">
        <v>373</v>
      </c>
      <c r="H196" s="246">
        <v>15</v>
      </c>
      <c r="I196" s="247"/>
      <c r="J196" s="248">
        <f>ROUND(I196*H196,2)</f>
        <v>0</v>
      </c>
      <c r="K196" s="249"/>
      <c r="L196" s="250"/>
      <c r="M196" s="251" t="s">
        <v>1</v>
      </c>
      <c r="N196" s="252" t="s">
        <v>41</v>
      </c>
      <c r="O196" s="81"/>
      <c r="P196" s="214">
        <f>O196*H196</f>
        <v>0</v>
      </c>
      <c r="Q196" s="214">
        <v>0</v>
      </c>
      <c r="R196" s="214">
        <f>Q196*H196</f>
        <v>0</v>
      </c>
      <c r="S196" s="214">
        <v>0</v>
      </c>
      <c r="T196" s="215">
        <f>S196*H196</f>
        <v>0</v>
      </c>
      <c r="U196" s="37"/>
      <c r="V196" s="37"/>
      <c r="W196" s="37"/>
      <c r="X196" s="37"/>
      <c r="Y196" s="37"/>
      <c r="Z196" s="37"/>
      <c r="AA196" s="37"/>
      <c r="AB196" s="37"/>
      <c r="AC196" s="37"/>
      <c r="AD196" s="37"/>
      <c r="AE196" s="37"/>
      <c r="AR196" s="216" t="s">
        <v>473</v>
      </c>
      <c r="AT196" s="216" t="s">
        <v>582</v>
      </c>
      <c r="AU196" s="216" t="s">
        <v>87</v>
      </c>
      <c r="AY196" s="18" t="s">
        <v>283</v>
      </c>
      <c r="BE196" s="217">
        <f>IF(N196="základná",J196,0)</f>
        <v>0</v>
      </c>
      <c r="BF196" s="217">
        <f>IF(N196="znížená",J196,0)</f>
        <v>0</v>
      </c>
      <c r="BG196" s="217">
        <f>IF(N196="zákl. prenesená",J196,0)</f>
        <v>0</v>
      </c>
      <c r="BH196" s="217">
        <f>IF(N196="zníž. prenesená",J196,0)</f>
        <v>0</v>
      </c>
      <c r="BI196" s="217">
        <f>IF(N196="nulová",J196,0)</f>
        <v>0</v>
      </c>
      <c r="BJ196" s="18" t="s">
        <v>87</v>
      </c>
      <c r="BK196" s="217">
        <f>ROUND(I196*H196,2)</f>
        <v>0</v>
      </c>
      <c r="BL196" s="18" t="s">
        <v>358</v>
      </c>
      <c r="BM196" s="216" t="s">
        <v>811</v>
      </c>
    </row>
    <row r="197" s="2" customFormat="1" ht="37.8" customHeight="1">
      <c r="A197" s="37"/>
      <c r="B197" s="168"/>
      <c r="C197" s="242" t="s">
        <v>546</v>
      </c>
      <c r="D197" s="242" t="s">
        <v>582</v>
      </c>
      <c r="E197" s="243" t="s">
        <v>2672</v>
      </c>
      <c r="F197" s="244" t="s">
        <v>2673</v>
      </c>
      <c r="G197" s="245" t="s">
        <v>373</v>
      </c>
      <c r="H197" s="246">
        <v>8</v>
      </c>
      <c r="I197" s="247"/>
      <c r="J197" s="248">
        <f>ROUND(I197*H197,2)</f>
        <v>0</v>
      </c>
      <c r="K197" s="249"/>
      <c r="L197" s="250"/>
      <c r="M197" s="251" t="s">
        <v>1</v>
      </c>
      <c r="N197" s="252" t="s">
        <v>41</v>
      </c>
      <c r="O197" s="81"/>
      <c r="P197" s="214">
        <f>O197*H197</f>
        <v>0</v>
      </c>
      <c r="Q197" s="214">
        <v>0</v>
      </c>
      <c r="R197" s="214">
        <f>Q197*H197</f>
        <v>0</v>
      </c>
      <c r="S197" s="214">
        <v>0</v>
      </c>
      <c r="T197" s="215">
        <f>S197*H197</f>
        <v>0</v>
      </c>
      <c r="U197" s="37"/>
      <c r="V197" s="37"/>
      <c r="W197" s="37"/>
      <c r="X197" s="37"/>
      <c r="Y197" s="37"/>
      <c r="Z197" s="37"/>
      <c r="AA197" s="37"/>
      <c r="AB197" s="37"/>
      <c r="AC197" s="37"/>
      <c r="AD197" s="37"/>
      <c r="AE197" s="37"/>
      <c r="AR197" s="216" t="s">
        <v>473</v>
      </c>
      <c r="AT197" s="216" t="s">
        <v>582</v>
      </c>
      <c r="AU197" s="216" t="s">
        <v>87</v>
      </c>
      <c r="AY197" s="18" t="s">
        <v>283</v>
      </c>
      <c r="BE197" s="217">
        <f>IF(N197="základná",J197,0)</f>
        <v>0</v>
      </c>
      <c r="BF197" s="217">
        <f>IF(N197="znížená",J197,0)</f>
        <v>0</v>
      </c>
      <c r="BG197" s="217">
        <f>IF(N197="zákl. prenesená",J197,0)</f>
        <v>0</v>
      </c>
      <c r="BH197" s="217">
        <f>IF(N197="zníž. prenesená",J197,0)</f>
        <v>0</v>
      </c>
      <c r="BI197" s="217">
        <f>IF(N197="nulová",J197,0)</f>
        <v>0</v>
      </c>
      <c r="BJ197" s="18" t="s">
        <v>87</v>
      </c>
      <c r="BK197" s="217">
        <f>ROUND(I197*H197,2)</f>
        <v>0</v>
      </c>
      <c r="BL197" s="18" t="s">
        <v>358</v>
      </c>
      <c r="BM197" s="216" t="s">
        <v>825</v>
      </c>
    </row>
    <row r="198" s="2" customFormat="1" ht="33" customHeight="1">
      <c r="A198" s="37"/>
      <c r="B198" s="168"/>
      <c r="C198" s="204" t="s">
        <v>551</v>
      </c>
      <c r="D198" s="204" t="s">
        <v>285</v>
      </c>
      <c r="E198" s="205" t="s">
        <v>2674</v>
      </c>
      <c r="F198" s="206" t="s">
        <v>2675</v>
      </c>
      <c r="G198" s="207" t="s">
        <v>373</v>
      </c>
      <c r="H198" s="208">
        <v>2</v>
      </c>
      <c r="I198" s="209"/>
      <c r="J198" s="210">
        <f>ROUND(I198*H198,2)</f>
        <v>0</v>
      </c>
      <c r="K198" s="211"/>
      <c r="L198" s="38"/>
      <c r="M198" s="212" t="s">
        <v>1</v>
      </c>
      <c r="N198" s="213" t="s">
        <v>41</v>
      </c>
      <c r="O198" s="81"/>
      <c r="P198" s="214">
        <f>O198*H198</f>
        <v>0</v>
      </c>
      <c r="Q198" s="214">
        <v>0</v>
      </c>
      <c r="R198" s="214">
        <f>Q198*H198</f>
        <v>0</v>
      </c>
      <c r="S198" s="214">
        <v>0</v>
      </c>
      <c r="T198" s="215">
        <f>S198*H198</f>
        <v>0</v>
      </c>
      <c r="U198" s="37"/>
      <c r="V198" s="37"/>
      <c r="W198" s="37"/>
      <c r="X198" s="37"/>
      <c r="Y198" s="37"/>
      <c r="Z198" s="37"/>
      <c r="AA198" s="37"/>
      <c r="AB198" s="37"/>
      <c r="AC198" s="37"/>
      <c r="AD198" s="37"/>
      <c r="AE198" s="37"/>
      <c r="AR198" s="216" t="s">
        <v>358</v>
      </c>
      <c r="AT198" s="216" t="s">
        <v>285</v>
      </c>
      <c r="AU198" s="216" t="s">
        <v>87</v>
      </c>
      <c r="AY198" s="18" t="s">
        <v>283</v>
      </c>
      <c r="BE198" s="217">
        <f>IF(N198="základná",J198,0)</f>
        <v>0</v>
      </c>
      <c r="BF198" s="217">
        <f>IF(N198="znížená",J198,0)</f>
        <v>0</v>
      </c>
      <c r="BG198" s="217">
        <f>IF(N198="zákl. prenesená",J198,0)</f>
        <v>0</v>
      </c>
      <c r="BH198" s="217">
        <f>IF(N198="zníž. prenesená",J198,0)</f>
        <v>0</v>
      </c>
      <c r="BI198" s="217">
        <f>IF(N198="nulová",J198,0)</f>
        <v>0</v>
      </c>
      <c r="BJ198" s="18" t="s">
        <v>87</v>
      </c>
      <c r="BK198" s="217">
        <f>ROUND(I198*H198,2)</f>
        <v>0</v>
      </c>
      <c r="BL198" s="18" t="s">
        <v>358</v>
      </c>
      <c r="BM198" s="216" t="s">
        <v>839</v>
      </c>
    </row>
    <row r="199" s="2" customFormat="1" ht="44.25" customHeight="1">
      <c r="A199" s="37"/>
      <c r="B199" s="168"/>
      <c r="C199" s="242" t="s">
        <v>555</v>
      </c>
      <c r="D199" s="242" t="s">
        <v>582</v>
      </c>
      <c r="E199" s="243" t="s">
        <v>2676</v>
      </c>
      <c r="F199" s="244" t="s">
        <v>2677</v>
      </c>
      <c r="G199" s="245" t="s">
        <v>373</v>
      </c>
      <c r="H199" s="246">
        <v>2</v>
      </c>
      <c r="I199" s="247"/>
      <c r="J199" s="248">
        <f>ROUND(I199*H199,2)</f>
        <v>0</v>
      </c>
      <c r="K199" s="249"/>
      <c r="L199" s="250"/>
      <c r="M199" s="251" t="s">
        <v>1</v>
      </c>
      <c r="N199" s="252" t="s">
        <v>41</v>
      </c>
      <c r="O199" s="81"/>
      <c r="P199" s="214">
        <f>O199*H199</f>
        <v>0</v>
      </c>
      <c r="Q199" s="214">
        <v>0</v>
      </c>
      <c r="R199" s="214">
        <f>Q199*H199</f>
        <v>0</v>
      </c>
      <c r="S199" s="214">
        <v>0</v>
      </c>
      <c r="T199" s="215">
        <f>S199*H199</f>
        <v>0</v>
      </c>
      <c r="U199" s="37"/>
      <c r="V199" s="37"/>
      <c r="W199" s="37"/>
      <c r="X199" s="37"/>
      <c r="Y199" s="37"/>
      <c r="Z199" s="37"/>
      <c r="AA199" s="37"/>
      <c r="AB199" s="37"/>
      <c r="AC199" s="37"/>
      <c r="AD199" s="37"/>
      <c r="AE199" s="37"/>
      <c r="AR199" s="216" t="s">
        <v>473</v>
      </c>
      <c r="AT199" s="216" t="s">
        <v>582</v>
      </c>
      <c r="AU199" s="216" t="s">
        <v>87</v>
      </c>
      <c r="AY199" s="18" t="s">
        <v>283</v>
      </c>
      <c r="BE199" s="217">
        <f>IF(N199="základná",J199,0)</f>
        <v>0</v>
      </c>
      <c r="BF199" s="217">
        <f>IF(N199="znížená",J199,0)</f>
        <v>0</v>
      </c>
      <c r="BG199" s="217">
        <f>IF(N199="zákl. prenesená",J199,0)</f>
        <v>0</v>
      </c>
      <c r="BH199" s="217">
        <f>IF(N199="zníž. prenesená",J199,0)</f>
        <v>0</v>
      </c>
      <c r="BI199" s="217">
        <f>IF(N199="nulová",J199,0)</f>
        <v>0</v>
      </c>
      <c r="BJ199" s="18" t="s">
        <v>87</v>
      </c>
      <c r="BK199" s="217">
        <f>ROUND(I199*H199,2)</f>
        <v>0</v>
      </c>
      <c r="BL199" s="18" t="s">
        <v>358</v>
      </c>
      <c r="BM199" s="216" t="s">
        <v>875</v>
      </c>
    </row>
    <row r="200" s="2" customFormat="1" ht="33" customHeight="1">
      <c r="A200" s="37"/>
      <c r="B200" s="168"/>
      <c r="C200" s="204" t="s">
        <v>561</v>
      </c>
      <c r="D200" s="204" t="s">
        <v>285</v>
      </c>
      <c r="E200" s="205" t="s">
        <v>2678</v>
      </c>
      <c r="F200" s="206" t="s">
        <v>2679</v>
      </c>
      <c r="G200" s="207" t="s">
        <v>373</v>
      </c>
      <c r="H200" s="208">
        <v>8</v>
      </c>
      <c r="I200" s="209"/>
      <c r="J200" s="210">
        <f>ROUND(I200*H200,2)</f>
        <v>0</v>
      </c>
      <c r="K200" s="211"/>
      <c r="L200" s="38"/>
      <c r="M200" s="212" t="s">
        <v>1</v>
      </c>
      <c r="N200" s="213" t="s">
        <v>41</v>
      </c>
      <c r="O200" s="81"/>
      <c r="P200" s="214">
        <f>O200*H200</f>
        <v>0</v>
      </c>
      <c r="Q200" s="214">
        <v>0</v>
      </c>
      <c r="R200" s="214">
        <f>Q200*H200</f>
        <v>0</v>
      </c>
      <c r="S200" s="214">
        <v>0</v>
      </c>
      <c r="T200" s="215">
        <f>S200*H200</f>
        <v>0</v>
      </c>
      <c r="U200" s="37"/>
      <c r="V200" s="37"/>
      <c r="W200" s="37"/>
      <c r="X200" s="37"/>
      <c r="Y200" s="37"/>
      <c r="Z200" s="37"/>
      <c r="AA200" s="37"/>
      <c r="AB200" s="37"/>
      <c r="AC200" s="37"/>
      <c r="AD200" s="37"/>
      <c r="AE200" s="37"/>
      <c r="AR200" s="216" t="s">
        <v>358</v>
      </c>
      <c r="AT200" s="216" t="s">
        <v>285</v>
      </c>
      <c r="AU200" s="216" t="s">
        <v>87</v>
      </c>
      <c r="AY200" s="18" t="s">
        <v>283</v>
      </c>
      <c r="BE200" s="217">
        <f>IF(N200="základná",J200,0)</f>
        <v>0</v>
      </c>
      <c r="BF200" s="217">
        <f>IF(N200="znížená",J200,0)</f>
        <v>0</v>
      </c>
      <c r="BG200" s="217">
        <f>IF(N200="zákl. prenesená",J200,0)</f>
        <v>0</v>
      </c>
      <c r="BH200" s="217">
        <f>IF(N200="zníž. prenesená",J200,0)</f>
        <v>0</v>
      </c>
      <c r="BI200" s="217">
        <f>IF(N200="nulová",J200,0)</f>
        <v>0</v>
      </c>
      <c r="BJ200" s="18" t="s">
        <v>87</v>
      </c>
      <c r="BK200" s="217">
        <f>ROUND(I200*H200,2)</f>
        <v>0</v>
      </c>
      <c r="BL200" s="18" t="s">
        <v>358</v>
      </c>
      <c r="BM200" s="216" t="s">
        <v>887</v>
      </c>
    </row>
    <row r="201" s="2" customFormat="1" ht="44.25" customHeight="1">
      <c r="A201" s="37"/>
      <c r="B201" s="168"/>
      <c r="C201" s="242" t="s">
        <v>566</v>
      </c>
      <c r="D201" s="242" t="s">
        <v>582</v>
      </c>
      <c r="E201" s="243" t="s">
        <v>2680</v>
      </c>
      <c r="F201" s="244" t="s">
        <v>2681</v>
      </c>
      <c r="G201" s="245" t="s">
        <v>373</v>
      </c>
      <c r="H201" s="246">
        <v>8</v>
      </c>
      <c r="I201" s="247"/>
      <c r="J201" s="248">
        <f>ROUND(I201*H201,2)</f>
        <v>0</v>
      </c>
      <c r="K201" s="249"/>
      <c r="L201" s="250"/>
      <c r="M201" s="251" t="s">
        <v>1</v>
      </c>
      <c r="N201" s="252" t="s">
        <v>41</v>
      </c>
      <c r="O201" s="81"/>
      <c r="P201" s="214">
        <f>O201*H201</f>
        <v>0</v>
      </c>
      <c r="Q201" s="214">
        <v>0</v>
      </c>
      <c r="R201" s="214">
        <f>Q201*H201</f>
        <v>0</v>
      </c>
      <c r="S201" s="214">
        <v>0</v>
      </c>
      <c r="T201" s="215">
        <f>S201*H201</f>
        <v>0</v>
      </c>
      <c r="U201" s="37"/>
      <c r="V201" s="37"/>
      <c r="W201" s="37"/>
      <c r="X201" s="37"/>
      <c r="Y201" s="37"/>
      <c r="Z201" s="37"/>
      <c r="AA201" s="37"/>
      <c r="AB201" s="37"/>
      <c r="AC201" s="37"/>
      <c r="AD201" s="37"/>
      <c r="AE201" s="37"/>
      <c r="AR201" s="216" t="s">
        <v>473</v>
      </c>
      <c r="AT201" s="216" t="s">
        <v>582</v>
      </c>
      <c r="AU201" s="216" t="s">
        <v>87</v>
      </c>
      <c r="AY201" s="18" t="s">
        <v>283</v>
      </c>
      <c r="BE201" s="217">
        <f>IF(N201="základná",J201,0)</f>
        <v>0</v>
      </c>
      <c r="BF201" s="217">
        <f>IF(N201="znížená",J201,0)</f>
        <v>0</v>
      </c>
      <c r="BG201" s="217">
        <f>IF(N201="zákl. prenesená",J201,0)</f>
        <v>0</v>
      </c>
      <c r="BH201" s="217">
        <f>IF(N201="zníž. prenesená",J201,0)</f>
        <v>0</v>
      </c>
      <c r="BI201" s="217">
        <f>IF(N201="nulová",J201,0)</f>
        <v>0</v>
      </c>
      <c r="BJ201" s="18" t="s">
        <v>87</v>
      </c>
      <c r="BK201" s="217">
        <f>ROUND(I201*H201,2)</f>
        <v>0</v>
      </c>
      <c r="BL201" s="18" t="s">
        <v>358</v>
      </c>
      <c r="BM201" s="216" t="s">
        <v>904</v>
      </c>
    </row>
    <row r="202" s="2" customFormat="1" ht="33" customHeight="1">
      <c r="A202" s="37"/>
      <c r="B202" s="168"/>
      <c r="C202" s="204" t="s">
        <v>571</v>
      </c>
      <c r="D202" s="204" t="s">
        <v>285</v>
      </c>
      <c r="E202" s="205" t="s">
        <v>2682</v>
      </c>
      <c r="F202" s="206" t="s">
        <v>2683</v>
      </c>
      <c r="G202" s="207" t="s">
        <v>373</v>
      </c>
      <c r="H202" s="208">
        <v>2</v>
      </c>
      <c r="I202" s="209"/>
      <c r="J202" s="210">
        <f>ROUND(I202*H202,2)</f>
        <v>0</v>
      </c>
      <c r="K202" s="211"/>
      <c r="L202" s="38"/>
      <c r="M202" s="212" t="s">
        <v>1</v>
      </c>
      <c r="N202" s="213" t="s">
        <v>41</v>
      </c>
      <c r="O202" s="81"/>
      <c r="P202" s="214">
        <f>O202*H202</f>
        <v>0</v>
      </c>
      <c r="Q202" s="214">
        <v>0</v>
      </c>
      <c r="R202" s="214">
        <f>Q202*H202</f>
        <v>0</v>
      </c>
      <c r="S202" s="214">
        <v>0</v>
      </c>
      <c r="T202" s="215">
        <f>S202*H202</f>
        <v>0</v>
      </c>
      <c r="U202" s="37"/>
      <c r="V202" s="37"/>
      <c r="W202" s="37"/>
      <c r="X202" s="37"/>
      <c r="Y202" s="37"/>
      <c r="Z202" s="37"/>
      <c r="AA202" s="37"/>
      <c r="AB202" s="37"/>
      <c r="AC202" s="37"/>
      <c r="AD202" s="37"/>
      <c r="AE202" s="37"/>
      <c r="AR202" s="216" t="s">
        <v>358</v>
      </c>
      <c r="AT202" s="216" t="s">
        <v>285</v>
      </c>
      <c r="AU202" s="216" t="s">
        <v>87</v>
      </c>
      <c r="AY202" s="18" t="s">
        <v>283</v>
      </c>
      <c r="BE202" s="217">
        <f>IF(N202="základná",J202,0)</f>
        <v>0</v>
      </c>
      <c r="BF202" s="217">
        <f>IF(N202="znížená",J202,0)</f>
        <v>0</v>
      </c>
      <c r="BG202" s="217">
        <f>IF(N202="zákl. prenesená",J202,0)</f>
        <v>0</v>
      </c>
      <c r="BH202" s="217">
        <f>IF(N202="zníž. prenesená",J202,0)</f>
        <v>0</v>
      </c>
      <c r="BI202" s="217">
        <f>IF(N202="nulová",J202,0)</f>
        <v>0</v>
      </c>
      <c r="BJ202" s="18" t="s">
        <v>87</v>
      </c>
      <c r="BK202" s="217">
        <f>ROUND(I202*H202,2)</f>
        <v>0</v>
      </c>
      <c r="BL202" s="18" t="s">
        <v>358</v>
      </c>
      <c r="BM202" s="216" t="s">
        <v>913</v>
      </c>
    </row>
    <row r="203" s="2" customFormat="1" ht="44.25" customHeight="1">
      <c r="A203" s="37"/>
      <c r="B203" s="168"/>
      <c r="C203" s="242" t="s">
        <v>576</v>
      </c>
      <c r="D203" s="242" t="s">
        <v>582</v>
      </c>
      <c r="E203" s="243" t="s">
        <v>2684</v>
      </c>
      <c r="F203" s="244" t="s">
        <v>2685</v>
      </c>
      <c r="G203" s="245" t="s">
        <v>373</v>
      </c>
      <c r="H203" s="246">
        <v>2</v>
      </c>
      <c r="I203" s="247"/>
      <c r="J203" s="248">
        <f>ROUND(I203*H203,2)</f>
        <v>0</v>
      </c>
      <c r="K203" s="249"/>
      <c r="L203" s="250"/>
      <c r="M203" s="251" t="s">
        <v>1</v>
      </c>
      <c r="N203" s="252" t="s">
        <v>41</v>
      </c>
      <c r="O203" s="81"/>
      <c r="P203" s="214">
        <f>O203*H203</f>
        <v>0</v>
      </c>
      <c r="Q203" s="214">
        <v>0</v>
      </c>
      <c r="R203" s="214">
        <f>Q203*H203</f>
        <v>0</v>
      </c>
      <c r="S203" s="214">
        <v>0</v>
      </c>
      <c r="T203" s="215">
        <f>S203*H203</f>
        <v>0</v>
      </c>
      <c r="U203" s="37"/>
      <c r="V203" s="37"/>
      <c r="W203" s="37"/>
      <c r="X203" s="37"/>
      <c r="Y203" s="37"/>
      <c r="Z203" s="37"/>
      <c r="AA203" s="37"/>
      <c r="AB203" s="37"/>
      <c r="AC203" s="37"/>
      <c r="AD203" s="37"/>
      <c r="AE203" s="37"/>
      <c r="AR203" s="216" t="s">
        <v>473</v>
      </c>
      <c r="AT203" s="216" t="s">
        <v>582</v>
      </c>
      <c r="AU203" s="216" t="s">
        <v>87</v>
      </c>
      <c r="AY203" s="18" t="s">
        <v>283</v>
      </c>
      <c r="BE203" s="217">
        <f>IF(N203="základná",J203,0)</f>
        <v>0</v>
      </c>
      <c r="BF203" s="217">
        <f>IF(N203="znížená",J203,0)</f>
        <v>0</v>
      </c>
      <c r="BG203" s="217">
        <f>IF(N203="zákl. prenesená",J203,0)</f>
        <v>0</v>
      </c>
      <c r="BH203" s="217">
        <f>IF(N203="zníž. prenesená",J203,0)</f>
        <v>0</v>
      </c>
      <c r="BI203" s="217">
        <f>IF(N203="nulová",J203,0)</f>
        <v>0</v>
      </c>
      <c r="BJ203" s="18" t="s">
        <v>87</v>
      </c>
      <c r="BK203" s="217">
        <f>ROUND(I203*H203,2)</f>
        <v>0</v>
      </c>
      <c r="BL203" s="18" t="s">
        <v>358</v>
      </c>
      <c r="BM203" s="216" t="s">
        <v>922</v>
      </c>
    </row>
    <row r="204" s="2" customFormat="1" ht="24.15" customHeight="1">
      <c r="A204" s="37"/>
      <c r="B204" s="168"/>
      <c r="C204" s="204" t="s">
        <v>581</v>
      </c>
      <c r="D204" s="204" t="s">
        <v>285</v>
      </c>
      <c r="E204" s="205" t="s">
        <v>2686</v>
      </c>
      <c r="F204" s="206" t="s">
        <v>2687</v>
      </c>
      <c r="G204" s="207" t="s">
        <v>373</v>
      </c>
      <c r="H204" s="208">
        <v>109</v>
      </c>
      <c r="I204" s="209"/>
      <c r="J204" s="210">
        <f>ROUND(I204*H204,2)</f>
        <v>0</v>
      </c>
      <c r="K204" s="211"/>
      <c r="L204" s="38"/>
      <c r="M204" s="212" t="s">
        <v>1</v>
      </c>
      <c r="N204" s="213" t="s">
        <v>41</v>
      </c>
      <c r="O204" s="81"/>
      <c r="P204" s="214">
        <f>O204*H204</f>
        <v>0</v>
      </c>
      <c r="Q204" s="214">
        <v>0</v>
      </c>
      <c r="R204" s="214">
        <f>Q204*H204</f>
        <v>0</v>
      </c>
      <c r="S204" s="214">
        <v>0</v>
      </c>
      <c r="T204" s="215">
        <f>S204*H204</f>
        <v>0</v>
      </c>
      <c r="U204" s="37"/>
      <c r="V204" s="37"/>
      <c r="W204" s="37"/>
      <c r="X204" s="37"/>
      <c r="Y204" s="37"/>
      <c r="Z204" s="37"/>
      <c r="AA204" s="37"/>
      <c r="AB204" s="37"/>
      <c r="AC204" s="37"/>
      <c r="AD204" s="37"/>
      <c r="AE204" s="37"/>
      <c r="AR204" s="216" t="s">
        <v>358</v>
      </c>
      <c r="AT204" s="216" t="s">
        <v>285</v>
      </c>
      <c r="AU204" s="216" t="s">
        <v>87</v>
      </c>
      <c r="AY204" s="18" t="s">
        <v>283</v>
      </c>
      <c r="BE204" s="217">
        <f>IF(N204="základná",J204,0)</f>
        <v>0</v>
      </c>
      <c r="BF204" s="217">
        <f>IF(N204="znížená",J204,0)</f>
        <v>0</v>
      </c>
      <c r="BG204" s="217">
        <f>IF(N204="zákl. prenesená",J204,0)</f>
        <v>0</v>
      </c>
      <c r="BH204" s="217">
        <f>IF(N204="zníž. prenesená",J204,0)</f>
        <v>0</v>
      </c>
      <c r="BI204" s="217">
        <f>IF(N204="nulová",J204,0)</f>
        <v>0</v>
      </c>
      <c r="BJ204" s="18" t="s">
        <v>87</v>
      </c>
      <c r="BK204" s="217">
        <f>ROUND(I204*H204,2)</f>
        <v>0</v>
      </c>
      <c r="BL204" s="18" t="s">
        <v>358</v>
      </c>
      <c r="BM204" s="216" t="s">
        <v>951</v>
      </c>
    </row>
    <row r="205" s="2" customFormat="1" ht="24.15" customHeight="1">
      <c r="A205" s="37"/>
      <c r="B205" s="168"/>
      <c r="C205" s="204" t="s">
        <v>587</v>
      </c>
      <c r="D205" s="204" t="s">
        <v>285</v>
      </c>
      <c r="E205" s="205" t="s">
        <v>2688</v>
      </c>
      <c r="F205" s="206" t="s">
        <v>2689</v>
      </c>
      <c r="G205" s="207" t="s">
        <v>979</v>
      </c>
      <c r="H205" s="255"/>
      <c r="I205" s="209"/>
      <c r="J205" s="210">
        <f>ROUND(I205*H205,2)</f>
        <v>0</v>
      </c>
      <c r="K205" s="211"/>
      <c r="L205" s="38"/>
      <c r="M205" s="212" t="s">
        <v>1</v>
      </c>
      <c r="N205" s="213" t="s">
        <v>41</v>
      </c>
      <c r="O205" s="81"/>
      <c r="P205" s="214">
        <f>O205*H205</f>
        <v>0</v>
      </c>
      <c r="Q205" s="214">
        <v>0</v>
      </c>
      <c r="R205" s="214">
        <f>Q205*H205</f>
        <v>0</v>
      </c>
      <c r="S205" s="214">
        <v>0</v>
      </c>
      <c r="T205" s="215">
        <f>S205*H205</f>
        <v>0</v>
      </c>
      <c r="U205" s="37"/>
      <c r="V205" s="37"/>
      <c r="W205" s="37"/>
      <c r="X205" s="37"/>
      <c r="Y205" s="37"/>
      <c r="Z205" s="37"/>
      <c r="AA205" s="37"/>
      <c r="AB205" s="37"/>
      <c r="AC205" s="37"/>
      <c r="AD205" s="37"/>
      <c r="AE205" s="37"/>
      <c r="AR205" s="216" t="s">
        <v>358</v>
      </c>
      <c r="AT205" s="216" t="s">
        <v>285</v>
      </c>
      <c r="AU205" s="216" t="s">
        <v>87</v>
      </c>
      <c r="AY205" s="18" t="s">
        <v>283</v>
      </c>
      <c r="BE205" s="217">
        <f>IF(N205="základná",J205,0)</f>
        <v>0</v>
      </c>
      <c r="BF205" s="217">
        <f>IF(N205="znížená",J205,0)</f>
        <v>0</v>
      </c>
      <c r="BG205" s="217">
        <f>IF(N205="zákl. prenesená",J205,0)</f>
        <v>0</v>
      </c>
      <c r="BH205" s="217">
        <f>IF(N205="zníž. prenesená",J205,0)</f>
        <v>0</v>
      </c>
      <c r="BI205" s="217">
        <f>IF(N205="nulová",J205,0)</f>
        <v>0</v>
      </c>
      <c r="BJ205" s="18" t="s">
        <v>87</v>
      </c>
      <c r="BK205" s="217">
        <f>ROUND(I205*H205,2)</f>
        <v>0</v>
      </c>
      <c r="BL205" s="18" t="s">
        <v>358</v>
      </c>
      <c r="BM205" s="216" t="s">
        <v>963</v>
      </c>
    </row>
    <row r="206" s="12" customFormat="1" ht="22.8" customHeight="1">
      <c r="A206" s="12"/>
      <c r="B206" s="191"/>
      <c r="C206" s="12"/>
      <c r="D206" s="192" t="s">
        <v>74</v>
      </c>
      <c r="E206" s="202" t="s">
        <v>1407</v>
      </c>
      <c r="F206" s="202" t="s">
        <v>1408</v>
      </c>
      <c r="G206" s="12"/>
      <c r="H206" s="12"/>
      <c r="I206" s="194"/>
      <c r="J206" s="203">
        <f>BK206</f>
        <v>0</v>
      </c>
      <c r="K206" s="12"/>
      <c r="L206" s="191"/>
      <c r="M206" s="196"/>
      <c r="N206" s="197"/>
      <c r="O206" s="197"/>
      <c r="P206" s="198">
        <f>P207</f>
        <v>0</v>
      </c>
      <c r="Q206" s="197"/>
      <c r="R206" s="198">
        <f>R207</f>
        <v>0</v>
      </c>
      <c r="S206" s="197"/>
      <c r="T206" s="199">
        <f>T207</f>
        <v>0</v>
      </c>
      <c r="U206" s="12"/>
      <c r="V206" s="12"/>
      <c r="W206" s="12"/>
      <c r="X206" s="12"/>
      <c r="Y206" s="12"/>
      <c r="Z206" s="12"/>
      <c r="AA206" s="12"/>
      <c r="AB206" s="12"/>
      <c r="AC206" s="12"/>
      <c r="AD206" s="12"/>
      <c r="AE206" s="12"/>
      <c r="AR206" s="192" t="s">
        <v>87</v>
      </c>
      <c r="AT206" s="200" t="s">
        <v>74</v>
      </c>
      <c r="AU206" s="200" t="s">
        <v>82</v>
      </c>
      <c r="AY206" s="192" t="s">
        <v>283</v>
      </c>
      <c r="BK206" s="201">
        <f>BK207</f>
        <v>0</v>
      </c>
    </row>
    <row r="207" s="2" customFormat="1" ht="33" customHeight="1">
      <c r="A207" s="37"/>
      <c r="B207" s="168"/>
      <c r="C207" s="204" t="s">
        <v>591</v>
      </c>
      <c r="D207" s="204" t="s">
        <v>285</v>
      </c>
      <c r="E207" s="205" t="s">
        <v>2690</v>
      </c>
      <c r="F207" s="206" t="s">
        <v>2691</v>
      </c>
      <c r="G207" s="207" t="s">
        <v>1538</v>
      </c>
      <c r="H207" s="208">
        <v>220</v>
      </c>
      <c r="I207" s="209"/>
      <c r="J207" s="210">
        <f>ROUND(I207*H207,2)</f>
        <v>0</v>
      </c>
      <c r="K207" s="211"/>
      <c r="L207" s="38"/>
      <c r="M207" s="212" t="s">
        <v>1</v>
      </c>
      <c r="N207" s="213" t="s">
        <v>41</v>
      </c>
      <c r="O207" s="81"/>
      <c r="P207" s="214">
        <f>O207*H207</f>
        <v>0</v>
      </c>
      <c r="Q207" s="214">
        <v>0</v>
      </c>
      <c r="R207" s="214">
        <f>Q207*H207</f>
        <v>0</v>
      </c>
      <c r="S207" s="214">
        <v>0</v>
      </c>
      <c r="T207" s="215">
        <f>S207*H207</f>
        <v>0</v>
      </c>
      <c r="U207" s="37"/>
      <c r="V207" s="37"/>
      <c r="W207" s="37"/>
      <c r="X207" s="37"/>
      <c r="Y207" s="37"/>
      <c r="Z207" s="37"/>
      <c r="AA207" s="37"/>
      <c r="AB207" s="37"/>
      <c r="AC207" s="37"/>
      <c r="AD207" s="37"/>
      <c r="AE207" s="37"/>
      <c r="AR207" s="216" t="s">
        <v>358</v>
      </c>
      <c r="AT207" s="216" t="s">
        <v>285</v>
      </c>
      <c r="AU207" s="216" t="s">
        <v>87</v>
      </c>
      <c r="AY207" s="18" t="s">
        <v>283</v>
      </c>
      <c r="BE207" s="217">
        <f>IF(N207="základná",J207,0)</f>
        <v>0</v>
      </c>
      <c r="BF207" s="217">
        <f>IF(N207="znížená",J207,0)</f>
        <v>0</v>
      </c>
      <c r="BG207" s="217">
        <f>IF(N207="zákl. prenesená",J207,0)</f>
        <v>0</v>
      </c>
      <c r="BH207" s="217">
        <f>IF(N207="zníž. prenesená",J207,0)</f>
        <v>0</v>
      </c>
      <c r="BI207" s="217">
        <f>IF(N207="nulová",J207,0)</f>
        <v>0</v>
      </c>
      <c r="BJ207" s="18" t="s">
        <v>87</v>
      </c>
      <c r="BK207" s="217">
        <f>ROUND(I207*H207,2)</f>
        <v>0</v>
      </c>
      <c r="BL207" s="18" t="s">
        <v>358</v>
      </c>
      <c r="BM207" s="216" t="s">
        <v>971</v>
      </c>
    </row>
    <row r="208" s="12" customFormat="1" ht="22.8" customHeight="1">
      <c r="A208" s="12"/>
      <c r="B208" s="191"/>
      <c r="C208" s="12"/>
      <c r="D208" s="192" t="s">
        <v>74</v>
      </c>
      <c r="E208" s="202" t="s">
        <v>1723</v>
      </c>
      <c r="F208" s="202" t="s">
        <v>1724</v>
      </c>
      <c r="G208" s="12"/>
      <c r="H208" s="12"/>
      <c r="I208" s="194"/>
      <c r="J208" s="203">
        <f>BK208</f>
        <v>0</v>
      </c>
      <c r="K208" s="12"/>
      <c r="L208" s="191"/>
      <c r="M208" s="196"/>
      <c r="N208" s="197"/>
      <c r="O208" s="197"/>
      <c r="P208" s="198">
        <f>SUM(P209:P210)</f>
        <v>0</v>
      </c>
      <c r="Q208" s="197"/>
      <c r="R208" s="198">
        <f>SUM(R209:R210)</f>
        <v>0</v>
      </c>
      <c r="S208" s="197"/>
      <c r="T208" s="199">
        <f>SUM(T209:T210)</f>
        <v>0</v>
      </c>
      <c r="U208" s="12"/>
      <c r="V208" s="12"/>
      <c r="W208" s="12"/>
      <c r="X208" s="12"/>
      <c r="Y208" s="12"/>
      <c r="Z208" s="12"/>
      <c r="AA208" s="12"/>
      <c r="AB208" s="12"/>
      <c r="AC208" s="12"/>
      <c r="AD208" s="12"/>
      <c r="AE208" s="12"/>
      <c r="AR208" s="192" t="s">
        <v>87</v>
      </c>
      <c r="AT208" s="200" t="s">
        <v>74</v>
      </c>
      <c r="AU208" s="200" t="s">
        <v>82</v>
      </c>
      <c r="AY208" s="192" t="s">
        <v>283</v>
      </c>
      <c r="BK208" s="201">
        <f>SUM(BK209:BK210)</f>
        <v>0</v>
      </c>
    </row>
    <row r="209" s="2" customFormat="1" ht="33" customHeight="1">
      <c r="A209" s="37"/>
      <c r="B209" s="168"/>
      <c r="C209" s="204" t="s">
        <v>600</v>
      </c>
      <c r="D209" s="204" t="s">
        <v>285</v>
      </c>
      <c r="E209" s="205" t="s">
        <v>2692</v>
      </c>
      <c r="F209" s="206" t="s">
        <v>2693</v>
      </c>
      <c r="G209" s="207" t="s">
        <v>649</v>
      </c>
      <c r="H209" s="208">
        <v>700</v>
      </c>
      <c r="I209" s="209"/>
      <c r="J209" s="210">
        <f>ROUND(I209*H209,2)</f>
        <v>0</v>
      </c>
      <c r="K209" s="211"/>
      <c r="L209" s="38"/>
      <c r="M209" s="212" t="s">
        <v>1</v>
      </c>
      <c r="N209" s="213" t="s">
        <v>41</v>
      </c>
      <c r="O209" s="81"/>
      <c r="P209" s="214">
        <f>O209*H209</f>
        <v>0</v>
      </c>
      <c r="Q209" s="214">
        <v>0</v>
      </c>
      <c r="R209" s="214">
        <f>Q209*H209</f>
        <v>0</v>
      </c>
      <c r="S209" s="214">
        <v>0</v>
      </c>
      <c r="T209" s="215">
        <f>S209*H209</f>
        <v>0</v>
      </c>
      <c r="U209" s="37"/>
      <c r="V209" s="37"/>
      <c r="W209" s="37"/>
      <c r="X209" s="37"/>
      <c r="Y209" s="37"/>
      <c r="Z209" s="37"/>
      <c r="AA209" s="37"/>
      <c r="AB209" s="37"/>
      <c r="AC209" s="37"/>
      <c r="AD209" s="37"/>
      <c r="AE209" s="37"/>
      <c r="AR209" s="216" t="s">
        <v>358</v>
      </c>
      <c r="AT209" s="216" t="s">
        <v>285</v>
      </c>
      <c r="AU209" s="216" t="s">
        <v>87</v>
      </c>
      <c r="AY209" s="18" t="s">
        <v>283</v>
      </c>
      <c r="BE209" s="217">
        <f>IF(N209="základná",J209,0)</f>
        <v>0</v>
      </c>
      <c r="BF209" s="217">
        <f>IF(N209="znížená",J209,0)</f>
        <v>0</v>
      </c>
      <c r="BG209" s="217">
        <f>IF(N209="zákl. prenesená",J209,0)</f>
        <v>0</v>
      </c>
      <c r="BH209" s="217">
        <f>IF(N209="zníž. prenesená",J209,0)</f>
        <v>0</v>
      </c>
      <c r="BI209" s="217">
        <f>IF(N209="nulová",J209,0)</f>
        <v>0</v>
      </c>
      <c r="BJ209" s="18" t="s">
        <v>87</v>
      </c>
      <c r="BK209" s="217">
        <f>ROUND(I209*H209,2)</f>
        <v>0</v>
      </c>
      <c r="BL209" s="18" t="s">
        <v>358</v>
      </c>
      <c r="BM209" s="216" t="s">
        <v>983</v>
      </c>
    </row>
    <row r="210" s="2" customFormat="1" ht="24.15" customHeight="1">
      <c r="A210" s="37"/>
      <c r="B210" s="168"/>
      <c r="C210" s="204" t="s">
        <v>606</v>
      </c>
      <c r="D210" s="204" t="s">
        <v>285</v>
      </c>
      <c r="E210" s="205" t="s">
        <v>2694</v>
      </c>
      <c r="F210" s="206" t="s">
        <v>2695</v>
      </c>
      <c r="G210" s="207" t="s">
        <v>649</v>
      </c>
      <c r="H210" s="208">
        <v>7</v>
      </c>
      <c r="I210" s="209"/>
      <c r="J210" s="210">
        <f>ROUND(I210*H210,2)</f>
        <v>0</v>
      </c>
      <c r="K210" s="211"/>
      <c r="L210" s="38"/>
      <c r="M210" s="212" t="s">
        <v>1</v>
      </c>
      <c r="N210" s="213" t="s">
        <v>41</v>
      </c>
      <c r="O210" s="81"/>
      <c r="P210" s="214">
        <f>O210*H210</f>
        <v>0</v>
      </c>
      <c r="Q210" s="214">
        <v>0</v>
      </c>
      <c r="R210" s="214">
        <f>Q210*H210</f>
        <v>0</v>
      </c>
      <c r="S210" s="214">
        <v>0</v>
      </c>
      <c r="T210" s="215">
        <f>S210*H210</f>
        <v>0</v>
      </c>
      <c r="U210" s="37"/>
      <c r="V210" s="37"/>
      <c r="W210" s="37"/>
      <c r="X210" s="37"/>
      <c r="Y210" s="37"/>
      <c r="Z210" s="37"/>
      <c r="AA210" s="37"/>
      <c r="AB210" s="37"/>
      <c r="AC210" s="37"/>
      <c r="AD210" s="37"/>
      <c r="AE210" s="37"/>
      <c r="AR210" s="216" t="s">
        <v>358</v>
      </c>
      <c r="AT210" s="216" t="s">
        <v>285</v>
      </c>
      <c r="AU210" s="216" t="s">
        <v>87</v>
      </c>
      <c r="AY210" s="18" t="s">
        <v>283</v>
      </c>
      <c r="BE210" s="217">
        <f>IF(N210="základná",J210,0)</f>
        <v>0</v>
      </c>
      <c r="BF210" s="217">
        <f>IF(N210="znížená",J210,0)</f>
        <v>0</v>
      </c>
      <c r="BG210" s="217">
        <f>IF(N210="zákl. prenesená",J210,0)</f>
        <v>0</v>
      </c>
      <c r="BH210" s="217">
        <f>IF(N210="zníž. prenesená",J210,0)</f>
        <v>0</v>
      </c>
      <c r="BI210" s="217">
        <f>IF(N210="nulová",J210,0)</f>
        <v>0</v>
      </c>
      <c r="BJ210" s="18" t="s">
        <v>87</v>
      </c>
      <c r="BK210" s="217">
        <f>ROUND(I210*H210,2)</f>
        <v>0</v>
      </c>
      <c r="BL210" s="18" t="s">
        <v>358</v>
      </c>
      <c r="BM210" s="216" t="s">
        <v>994</v>
      </c>
    </row>
    <row r="211" s="12" customFormat="1" ht="25.92" customHeight="1">
      <c r="A211" s="12"/>
      <c r="B211" s="191"/>
      <c r="C211" s="12"/>
      <c r="D211" s="192" t="s">
        <v>74</v>
      </c>
      <c r="E211" s="193" t="s">
        <v>2696</v>
      </c>
      <c r="F211" s="193" t="s">
        <v>2697</v>
      </c>
      <c r="G211" s="12"/>
      <c r="H211" s="12"/>
      <c r="I211" s="194"/>
      <c r="J211" s="195">
        <f>BK211</f>
        <v>0</v>
      </c>
      <c r="K211" s="12"/>
      <c r="L211" s="191"/>
      <c r="M211" s="196"/>
      <c r="N211" s="197"/>
      <c r="O211" s="197"/>
      <c r="P211" s="198">
        <f>SUM(P212:P213)</f>
        <v>0</v>
      </c>
      <c r="Q211" s="197"/>
      <c r="R211" s="198">
        <f>SUM(R212:R213)</f>
        <v>0</v>
      </c>
      <c r="S211" s="197"/>
      <c r="T211" s="199">
        <f>SUM(T212:T213)</f>
        <v>0</v>
      </c>
      <c r="U211" s="12"/>
      <c r="V211" s="12"/>
      <c r="W211" s="12"/>
      <c r="X211" s="12"/>
      <c r="Y211" s="12"/>
      <c r="Z211" s="12"/>
      <c r="AA211" s="12"/>
      <c r="AB211" s="12"/>
      <c r="AC211" s="12"/>
      <c r="AD211" s="12"/>
      <c r="AE211" s="12"/>
      <c r="AR211" s="192" t="s">
        <v>289</v>
      </c>
      <c r="AT211" s="200" t="s">
        <v>74</v>
      </c>
      <c r="AU211" s="200" t="s">
        <v>75</v>
      </c>
      <c r="AY211" s="192" t="s">
        <v>283</v>
      </c>
      <c r="BK211" s="201">
        <f>SUM(BK212:BK213)</f>
        <v>0</v>
      </c>
    </row>
    <row r="212" s="2" customFormat="1" ht="33" customHeight="1">
      <c r="A212" s="37"/>
      <c r="B212" s="168"/>
      <c r="C212" s="204" t="s">
        <v>612</v>
      </c>
      <c r="D212" s="204" t="s">
        <v>285</v>
      </c>
      <c r="E212" s="205" t="s">
        <v>2698</v>
      </c>
      <c r="F212" s="206" t="s">
        <v>2699</v>
      </c>
      <c r="G212" s="207" t="s">
        <v>2121</v>
      </c>
      <c r="H212" s="208">
        <v>40</v>
      </c>
      <c r="I212" s="209"/>
      <c r="J212" s="210">
        <f>ROUND(I212*H212,2)</f>
        <v>0</v>
      </c>
      <c r="K212" s="211"/>
      <c r="L212" s="38"/>
      <c r="M212" s="212" t="s">
        <v>1</v>
      </c>
      <c r="N212" s="213" t="s">
        <v>41</v>
      </c>
      <c r="O212" s="81"/>
      <c r="P212" s="214">
        <f>O212*H212</f>
        <v>0</v>
      </c>
      <c r="Q212" s="214">
        <v>0</v>
      </c>
      <c r="R212" s="214">
        <f>Q212*H212</f>
        <v>0</v>
      </c>
      <c r="S212" s="214">
        <v>0</v>
      </c>
      <c r="T212" s="215">
        <f>S212*H212</f>
        <v>0</v>
      </c>
      <c r="U212" s="37"/>
      <c r="V212" s="37"/>
      <c r="W212" s="37"/>
      <c r="X212" s="37"/>
      <c r="Y212" s="37"/>
      <c r="Z212" s="37"/>
      <c r="AA212" s="37"/>
      <c r="AB212" s="37"/>
      <c r="AC212" s="37"/>
      <c r="AD212" s="37"/>
      <c r="AE212" s="37"/>
      <c r="AR212" s="216" t="s">
        <v>2700</v>
      </c>
      <c r="AT212" s="216" t="s">
        <v>285</v>
      </c>
      <c r="AU212" s="216" t="s">
        <v>82</v>
      </c>
      <c r="AY212" s="18" t="s">
        <v>283</v>
      </c>
      <c r="BE212" s="217">
        <f>IF(N212="základná",J212,0)</f>
        <v>0</v>
      </c>
      <c r="BF212" s="217">
        <f>IF(N212="znížená",J212,0)</f>
        <v>0</v>
      </c>
      <c r="BG212" s="217">
        <f>IF(N212="zákl. prenesená",J212,0)</f>
        <v>0</v>
      </c>
      <c r="BH212" s="217">
        <f>IF(N212="zníž. prenesená",J212,0)</f>
        <v>0</v>
      </c>
      <c r="BI212" s="217">
        <f>IF(N212="nulová",J212,0)</f>
        <v>0</v>
      </c>
      <c r="BJ212" s="18" t="s">
        <v>87</v>
      </c>
      <c r="BK212" s="217">
        <f>ROUND(I212*H212,2)</f>
        <v>0</v>
      </c>
      <c r="BL212" s="18" t="s">
        <v>2700</v>
      </c>
      <c r="BM212" s="216" t="s">
        <v>1002</v>
      </c>
    </row>
    <row r="213" s="2" customFormat="1" ht="33" customHeight="1">
      <c r="A213" s="37"/>
      <c r="B213" s="168"/>
      <c r="C213" s="204" t="s">
        <v>616</v>
      </c>
      <c r="D213" s="204" t="s">
        <v>285</v>
      </c>
      <c r="E213" s="205" t="s">
        <v>2701</v>
      </c>
      <c r="F213" s="206" t="s">
        <v>2702</v>
      </c>
      <c r="G213" s="207" t="s">
        <v>2121</v>
      </c>
      <c r="H213" s="208">
        <v>48</v>
      </c>
      <c r="I213" s="209"/>
      <c r="J213" s="210">
        <f>ROUND(I213*H213,2)</f>
        <v>0</v>
      </c>
      <c r="K213" s="211"/>
      <c r="L213" s="38"/>
      <c r="M213" s="256" t="s">
        <v>1</v>
      </c>
      <c r="N213" s="257" t="s">
        <v>41</v>
      </c>
      <c r="O213" s="258"/>
      <c r="P213" s="259">
        <f>O213*H213</f>
        <v>0</v>
      </c>
      <c r="Q213" s="259">
        <v>0</v>
      </c>
      <c r="R213" s="259">
        <f>Q213*H213</f>
        <v>0</v>
      </c>
      <c r="S213" s="259">
        <v>0</v>
      </c>
      <c r="T213" s="260">
        <f>S213*H213</f>
        <v>0</v>
      </c>
      <c r="U213" s="37"/>
      <c r="V213" s="37"/>
      <c r="W213" s="37"/>
      <c r="X213" s="37"/>
      <c r="Y213" s="37"/>
      <c r="Z213" s="37"/>
      <c r="AA213" s="37"/>
      <c r="AB213" s="37"/>
      <c r="AC213" s="37"/>
      <c r="AD213" s="37"/>
      <c r="AE213" s="37"/>
      <c r="AR213" s="216" t="s">
        <v>2700</v>
      </c>
      <c r="AT213" s="216" t="s">
        <v>285</v>
      </c>
      <c r="AU213" s="216" t="s">
        <v>82</v>
      </c>
      <c r="AY213" s="18" t="s">
        <v>283</v>
      </c>
      <c r="BE213" s="217">
        <f>IF(N213="základná",J213,0)</f>
        <v>0</v>
      </c>
      <c r="BF213" s="217">
        <f>IF(N213="znížená",J213,0)</f>
        <v>0</v>
      </c>
      <c r="BG213" s="217">
        <f>IF(N213="zákl. prenesená",J213,0)</f>
        <v>0</v>
      </c>
      <c r="BH213" s="217">
        <f>IF(N213="zníž. prenesená",J213,0)</f>
        <v>0</v>
      </c>
      <c r="BI213" s="217">
        <f>IF(N213="nulová",J213,0)</f>
        <v>0</v>
      </c>
      <c r="BJ213" s="18" t="s">
        <v>87</v>
      </c>
      <c r="BK213" s="217">
        <f>ROUND(I213*H213,2)</f>
        <v>0</v>
      </c>
      <c r="BL213" s="18" t="s">
        <v>2700</v>
      </c>
      <c r="BM213" s="216" t="s">
        <v>1010</v>
      </c>
    </row>
    <row r="214" s="2" customFormat="1" ht="6.96" customHeight="1">
      <c r="A214" s="37"/>
      <c r="B214" s="64"/>
      <c r="C214" s="65"/>
      <c r="D214" s="65"/>
      <c r="E214" s="65"/>
      <c r="F214" s="65"/>
      <c r="G214" s="65"/>
      <c r="H214" s="65"/>
      <c r="I214" s="65"/>
      <c r="J214" s="65"/>
      <c r="K214" s="65"/>
      <c r="L214" s="38"/>
      <c r="M214" s="37"/>
      <c r="O214" s="37"/>
      <c r="P214" s="37"/>
      <c r="Q214" s="37"/>
      <c r="R214" s="37"/>
      <c r="S214" s="37"/>
      <c r="T214" s="37"/>
      <c r="U214" s="37"/>
      <c r="V214" s="37"/>
      <c r="W214" s="37"/>
      <c r="X214" s="37"/>
      <c r="Y214" s="37"/>
      <c r="Z214" s="37"/>
      <c r="AA214" s="37"/>
      <c r="AB214" s="37"/>
      <c r="AC214" s="37"/>
      <c r="AD214" s="37"/>
      <c r="AE214" s="37"/>
    </row>
  </sheetData>
  <autoFilter ref="C144:K213"/>
  <mergeCells count="20">
    <mergeCell ref="E7:H7"/>
    <mergeCell ref="E11:H11"/>
    <mergeCell ref="E9:H9"/>
    <mergeCell ref="E13:H13"/>
    <mergeCell ref="E22:H22"/>
    <mergeCell ref="E31:H31"/>
    <mergeCell ref="E85:H85"/>
    <mergeCell ref="E89:H89"/>
    <mergeCell ref="E87:H87"/>
    <mergeCell ref="E91:H91"/>
    <mergeCell ref="D115:F115"/>
    <mergeCell ref="D116:F116"/>
    <mergeCell ref="D117:F117"/>
    <mergeCell ref="D118:F118"/>
    <mergeCell ref="D119:F119"/>
    <mergeCell ref="E131:H131"/>
    <mergeCell ref="E135:H135"/>
    <mergeCell ref="E133:H133"/>
    <mergeCell ref="E137:H137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7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7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8" t="s">
        <v>108</v>
      </c>
    </row>
    <row r="3" s="1" customFormat="1" ht="6.96" customHeight="1">
      <c r="B3" s="19"/>
      <c r="C3" s="20"/>
      <c r="D3" s="20"/>
      <c r="E3" s="20"/>
      <c r="F3" s="20"/>
      <c r="G3" s="20"/>
      <c r="H3" s="20"/>
      <c r="I3" s="20"/>
      <c r="J3" s="20"/>
      <c r="K3" s="20"/>
      <c r="L3" s="21"/>
      <c r="AT3" s="18" t="s">
        <v>75</v>
      </c>
    </row>
    <row r="4" s="1" customFormat="1" ht="24.96" customHeight="1">
      <c r="B4" s="21"/>
      <c r="D4" s="22" t="s">
        <v>221</v>
      </c>
      <c r="L4" s="21"/>
      <c r="M4" s="133" t="s">
        <v>9</v>
      </c>
      <c r="AT4" s="18" t="s">
        <v>3</v>
      </c>
    </row>
    <row r="5" s="1" customFormat="1" ht="6.96" customHeight="1">
      <c r="B5" s="21"/>
      <c r="L5" s="21"/>
    </row>
    <row r="6" s="1" customFormat="1" ht="12" customHeight="1">
      <c r="B6" s="21"/>
      <c r="D6" s="31" t="s">
        <v>15</v>
      </c>
      <c r="L6" s="21"/>
    </row>
    <row r="7" s="1" customFormat="1" ht="26.25" customHeight="1">
      <c r="B7" s="21"/>
      <c r="E7" s="134" t="str">
        <f>'Rekapitulácia stavby'!K6</f>
        <v>Komplexná rekonštrukcia a realizácia nadstavby budovy študenského domova4,Tr. SNP53,Banská Bystrica</v>
      </c>
      <c r="F7" s="31"/>
      <c r="G7" s="31"/>
      <c r="H7" s="31"/>
      <c r="L7" s="21"/>
    </row>
    <row r="8">
      <c r="B8" s="21"/>
      <c r="D8" s="31" t="s">
        <v>222</v>
      </c>
      <c r="L8" s="21"/>
    </row>
    <row r="9" s="1" customFormat="1" ht="16.5" customHeight="1">
      <c r="B9" s="21"/>
      <c r="E9" s="134" t="s">
        <v>223</v>
      </c>
      <c r="F9" s="1"/>
      <c r="G9" s="1"/>
      <c r="H9" s="1"/>
      <c r="L9" s="21"/>
    </row>
    <row r="10" s="1" customFormat="1" ht="12" customHeight="1">
      <c r="B10" s="21"/>
      <c r="D10" s="31" t="s">
        <v>224</v>
      </c>
      <c r="L10" s="21"/>
    </row>
    <row r="11" s="2" customFormat="1" ht="16.5" customHeight="1">
      <c r="A11" s="37"/>
      <c r="B11" s="38"/>
      <c r="C11" s="37"/>
      <c r="D11" s="37"/>
      <c r="E11" s="135" t="s">
        <v>225</v>
      </c>
      <c r="F11" s="37"/>
      <c r="G11" s="37"/>
      <c r="H11" s="37"/>
      <c r="I11" s="37"/>
      <c r="J11" s="37"/>
      <c r="K11" s="37"/>
      <c r="L11" s="59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</row>
    <row r="12" s="2" customFormat="1" ht="12" customHeight="1">
      <c r="A12" s="37"/>
      <c r="B12" s="38"/>
      <c r="C12" s="37"/>
      <c r="D12" s="31" t="s">
        <v>226</v>
      </c>
      <c r="E12" s="37"/>
      <c r="F12" s="37"/>
      <c r="G12" s="37"/>
      <c r="H12" s="37"/>
      <c r="I12" s="37"/>
      <c r="J12" s="37"/>
      <c r="K12" s="37"/>
      <c r="L12" s="59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</row>
    <row r="13" s="2" customFormat="1" ht="16.5" customHeight="1">
      <c r="A13" s="37"/>
      <c r="B13" s="38"/>
      <c r="C13" s="37"/>
      <c r="D13" s="37"/>
      <c r="E13" s="71" t="s">
        <v>2703</v>
      </c>
      <c r="F13" s="37"/>
      <c r="G13" s="37"/>
      <c r="H13" s="37"/>
      <c r="I13" s="37"/>
      <c r="J13" s="37"/>
      <c r="K13" s="37"/>
      <c r="L13" s="59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</row>
    <row r="14" s="2" customFormat="1">
      <c r="A14" s="37"/>
      <c r="B14" s="38"/>
      <c r="C14" s="37"/>
      <c r="D14" s="37"/>
      <c r="E14" s="37"/>
      <c r="F14" s="37"/>
      <c r="G14" s="37"/>
      <c r="H14" s="37"/>
      <c r="I14" s="37"/>
      <c r="J14" s="37"/>
      <c r="K14" s="37"/>
      <c r="L14" s="59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="2" customFormat="1" ht="12" customHeight="1">
      <c r="A15" s="37"/>
      <c r="B15" s="38"/>
      <c r="C15" s="37"/>
      <c r="D15" s="31" t="s">
        <v>17</v>
      </c>
      <c r="E15" s="37"/>
      <c r="F15" s="26" t="s">
        <v>1</v>
      </c>
      <c r="G15" s="37"/>
      <c r="H15" s="37"/>
      <c r="I15" s="31" t="s">
        <v>18</v>
      </c>
      <c r="J15" s="26" t="s">
        <v>1</v>
      </c>
      <c r="K15" s="37"/>
      <c r="L15" s="59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="2" customFormat="1" ht="12" customHeight="1">
      <c r="A16" s="37"/>
      <c r="B16" s="38"/>
      <c r="C16" s="37"/>
      <c r="D16" s="31" t="s">
        <v>19</v>
      </c>
      <c r="E16" s="37"/>
      <c r="F16" s="26" t="s">
        <v>33</v>
      </c>
      <c r="G16" s="37"/>
      <c r="H16" s="37"/>
      <c r="I16" s="31" t="s">
        <v>21</v>
      </c>
      <c r="J16" s="73" t="str">
        <f>'Rekapitulácia stavby'!AN8</f>
        <v>10. 9. 2024</v>
      </c>
      <c r="K16" s="37"/>
      <c r="L16" s="59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="2" customFormat="1" ht="10.8" customHeight="1">
      <c r="A17" s="37"/>
      <c r="B17" s="38"/>
      <c r="C17" s="37"/>
      <c r="D17" s="37"/>
      <c r="E17" s="37"/>
      <c r="F17" s="37"/>
      <c r="G17" s="37"/>
      <c r="H17" s="37"/>
      <c r="I17" s="37"/>
      <c r="J17" s="37"/>
      <c r="K17" s="37"/>
      <c r="L17" s="59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="2" customFormat="1" ht="12" customHeight="1">
      <c r="A18" s="37"/>
      <c r="B18" s="38"/>
      <c r="C18" s="37"/>
      <c r="D18" s="31" t="s">
        <v>23</v>
      </c>
      <c r="E18" s="37"/>
      <c r="F18" s="37"/>
      <c r="G18" s="37"/>
      <c r="H18" s="37"/>
      <c r="I18" s="31" t="s">
        <v>24</v>
      </c>
      <c r="J18" s="26" t="str">
        <f>IF('Rekapitulácia stavby'!AN10="","",'Rekapitulácia stavby'!AN10)</f>
        <v/>
      </c>
      <c r="K18" s="37"/>
      <c r="L18" s="59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="2" customFormat="1" ht="18" customHeight="1">
      <c r="A19" s="37"/>
      <c r="B19" s="38"/>
      <c r="C19" s="37"/>
      <c r="D19" s="37"/>
      <c r="E19" s="26" t="str">
        <f>IF('Rekapitulácia stavby'!E11="","",'Rekapitulácia stavby'!E11)</f>
        <v>Univerzita Mateja Bela v Banskej Bystrici</v>
      </c>
      <c r="F19" s="37"/>
      <c r="G19" s="37"/>
      <c r="H19" s="37"/>
      <c r="I19" s="31" t="s">
        <v>26</v>
      </c>
      <c r="J19" s="26" t="str">
        <f>IF('Rekapitulácia stavby'!AN11="","",'Rekapitulácia stavby'!AN11)</f>
        <v/>
      </c>
      <c r="K19" s="37"/>
      <c r="L19" s="59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="2" customFormat="1" ht="6.96" customHeight="1">
      <c r="A20" s="37"/>
      <c r="B20" s="38"/>
      <c r="C20" s="37"/>
      <c r="D20" s="37"/>
      <c r="E20" s="37"/>
      <c r="F20" s="37"/>
      <c r="G20" s="37"/>
      <c r="H20" s="37"/>
      <c r="I20" s="37"/>
      <c r="J20" s="37"/>
      <c r="K20" s="37"/>
      <c r="L20" s="59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="2" customFormat="1" ht="12" customHeight="1">
      <c r="A21" s="37"/>
      <c r="B21" s="38"/>
      <c r="C21" s="37"/>
      <c r="D21" s="31" t="s">
        <v>27</v>
      </c>
      <c r="E21" s="37"/>
      <c r="F21" s="37"/>
      <c r="G21" s="37"/>
      <c r="H21" s="37"/>
      <c r="I21" s="31" t="s">
        <v>24</v>
      </c>
      <c r="J21" s="32" t="str">
        <f>'Rekapitulácia stavby'!AN13</f>
        <v>Vyplň údaj</v>
      </c>
      <c r="K21" s="37"/>
      <c r="L21" s="59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="2" customFormat="1" ht="18" customHeight="1">
      <c r="A22" s="37"/>
      <c r="B22" s="38"/>
      <c r="C22" s="37"/>
      <c r="D22" s="37"/>
      <c r="E22" s="32" t="str">
        <f>'Rekapitulácia stavby'!E14</f>
        <v>Vyplň údaj</v>
      </c>
      <c r="F22" s="26"/>
      <c r="G22" s="26"/>
      <c r="H22" s="26"/>
      <c r="I22" s="31" t="s">
        <v>26</v>
      </c>
      <c r="J22" s="32" t="str">
        <f>'Rekapitulácia stavby'!AN14</f>
        <v>Vyplň údaj</v>
      </c>
      <c r="K22" s="37"/>
      <c r="L22" s="59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="2" customFormat="1" ht="6.96" customHeight="1">
      <c r="A23" s="37"/>
      <c r="B23" s="38"/>
      <c r="C23" s="37"/>
      <c r="D23" s="37"/>
      <c r="E23" s="37"/>
      <c r="F23" s="37"/>
      <c r="G23" s="37"/>
      <c r="H23" s="37"/>
      <c r="I23" s="37"/>
      <c r="J23" s="37"/>
      <c r="K23" s="37"/>
      <c r="L23" s="59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="2" customFormat="1" ht="12" customHeight="1">
      <c r="A24" s="37"/>
      <c r="B24" s="38"/>
      <c r="C24" s="37"/>
      <c r="D24" s="31" t="s">
        <v>29</v>
      </c>
      <c r="E24" s="37"/>
      <c r="F24" s="37"/>
      <c r="G24" s="37"/>
      <c r="H24" s="37"/>
      <c r="I24" s="31" t="s">
        <v>24</v>
      </c>
      <c r="J24" s="26" t="str">
        <f>IF('Rekapitulácia stavby'!AN16="","",'Rekapitulácia stavby'!AN16)</f>
        <v/>
      </c>
      <c r="K24" s="37"/>
      <c r="L24" s="59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="2" customFormat="1" ht="18" customHeight="1">
      <c r="A25" s="37"/>
      <c r="B25" s="38"/>
      <c r="C25" s="37"/>
      <c r="D25" s="37"/>
      <c r="E25" s="26" t="str">
        <f>IF('Rekapitulácia stavby'!E17="","",'Rekapitulácia stavby'!E17)</f>
        <v>Insvet s.r.o.,Koeice</v>
      </c>
      <c r="F25" s="37"/>
      <c r="G25" s="37"/>
      <c r="H25" s="37"/>
      <c r="I25" s="31" t="s">
        <v>26</v>
      </c>
      <c r="J25" s="26" t="str">
        <f>IF('Rekapitulácia stavby'!AN17="","",'Rekapitulácia stavby'!AN17)</f>
        <v/>
      </c>
      <c r="K25" s="37"/>
      <c r="L25" s="59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</row>
    <row r="26" s="2" customFormat="1" ht="6.96" customHeight="1">
      <c r="A26" s="37"/>
      <c r="B26" s="38"/>
      <c r="C26" s="37"/>
      <c r="D26" s="37"/>
      <c r="E26" s="37"/>
      <c r="F26" s="37"/>
      <c r="G26" s="37"/>
      <c r="H26" s="37"/>
      <c r="I26" s="37"/>
      <c r="J26" s="37"/>
      <c r="K26" s="37"/>
      <c r="L26" s="59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="2" customFormat="1" ht="12" customHeight="1">
      <c r="A27" s="37"/>
      <c r="B27" s="38"/>
      <c r="C27" s="37"/>
      <c r="D27" s="31" t="s">
        <v>32</v>
      </c>
      <c r="E27" s="37"/>
      <c r="F27" s="37"/>
      <c r="G27" s="37"/>
      <c r="H27" s="37"/>
      <c r="I27" s="31" t="s">
        <v>24</v>
      </c>
      <c r="J27" s="26" t="str">
        <f>IF('Rekapitulácia stavby'!AN19="","",'Rekapitulácia stavby'!AN19)</f>
        <v/>
      </c>
      <c r="K27" s="37"/>
      <c r="L27" s="59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</row>
    <row r="28" s="2" customFormat="1" ht="18" customHeight="1">
      <c r="A28" s="37"/>
      <c r="B28" s="38"/>
      <c r="C28" s="37"/>
      <c r="D28" s="37"/>
      <c r="E28" s="26" t="str">
        <f>IF('Rekapitulácia stavby'!E20="","",'Rekapitulácia stavby'!E20)</f>
        <v xml:space="preserve"> </v>
      </c>
      <c r="F28" s="37"/>
      <c r="G28" s="37"/>
      <c r="H28" s="37"/>
      <c r="I28" s="31" t="s">
        <v>26</v>
      </c>
      <c r="J28" s="26" t="str">
        <f>IF('Rekapitulácia stavby'!AN20="","",'Rekapitulácia stavby'!AN20)</f>
        <v/>
      </c>
      <c r="K28" s="37"/>
      <c r="L28" s="59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</row>
    <row r="29" s="2" customFormat="1" ht="6.96" customHeight="1">
      <c r="A29" s="37"/>
      <c r="B29" s="38"/>
      <c r="C29" s="37"/>
      <c r="D29" s="37"/>
      <c r="E29" s="37"/>
      <c r="F29" s="37"/>
      <c r="G29" s="37"/>
      <c r="H29" s="37"/>
      <c r="I29" s="37"/>
      <c r="J29" s="37"/>
      <c r="K29" s="37"/>
      <c r="L29" s="59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</row>
    <row r="30" s="2" customFormat="1" ht="12" customHeight="1">
      <c r="A30" s="37"/>
      <c r="B30" s="38"/>
      <c r="C30" s="37"/>
      <c r="D30" s="31" t="s">
        <v>34</v>
      </c>
      <c r="E30" s="37"/>
      <c r="F30" s="37"/>
      <c r="G30" s="37"/>
      <c r="H30" s="37"/>
      <c r="I30" s="37"/>
      <c r="J30" s="37"/>
      <c r="K30" s="37"/>
      <c r="L30" s="59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</row>
    <row r="31" s="8" customFormat="1" ht="16.5" customHeight="1">
      <c r="A31" s="136"/>
      <c r="B31" s="137"/>
      <c r="C31" s="136"/>
      <c r="D31" s="136"/>
      <c r="E31" s="35" t="s">
        <v>1</v>
      </c>
      <c r="F31" s="35"/>
      <c r="G31" s="35"/>
      <c r="H31" s="35"/>
      <c r="I31" s="136"/>
      <c r="J31" s="136"/>
      <c r="K31" s="136"/>
      <c r="L31" s="138"/>
      <c r="S31" s="136"/>
      <c r="T31" s="136"/>
      <c r="U31" s="136"/>
      <c r="V31" s="136"/>
      <c r="W31" s="136"/>
      <c r="X31" s="136"/>
      <c r="Y31" s="136"/>
      <c r="Z31" s="136"/>
      <c r="AA31" s="136"/>
      <c r="AB31" s="136"/>
      <c r="AC31" s="136"/>
      <c r="AD31" s="136"/>
      <c r="AE31" s="136"/>
    </row>
    <row r="32" s="2" customFormat="1" ht="6.96" customHeight="1">
      <c r="A32" s="37"/>
      <c r="B32" s="38"/>
      <c r="C32" s="37"/>
      <c r="D32" s="37"/>
      <c r="E32" s="37"/>
      <c r="F32" s="37"/>
      <c r="G32" s="37"/>
      <c r="H32" s="37"/>
      <c r="I32" s="37"/>
      <c r="J32" s="37"/>
      <c r="K32" s="37"/>
      <c r="L32" s="59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</row>
    <row r="33" s="2" customFormat="1" ht="6.96" customHeight="1">
      <c r="A33" s="37"/>
      <c r="B33" s="38"/>
      <c r="C33" s="37"/>
      <c r="D33" s="94"/>
      <c r="E33" s="94"/>
      <c r="F33" s="94"/>
      <c r="G33" s="94"/>
      <c r="H33" s="94"/>
      <c r="I33" s="94"/>
      <c r="J33" s="94"/>
      <c r="K33" s="94"/>
      <c r="L33" s="59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</row>
    <row r="34" s="2" customFormat="1" ht="14.4" customHeight="1">
      <c r="A34" s="37"/>
      <c r="B34" s="38"/>
      <c r="C34" s="37"/>
      <c r="D34" s="26" t="s">
        <v>228</v>
      </c>
      <c r="E34" s="37"/>
      <c r="F34" s="37"/>
      <c r="G34" s="37"/>
      <c r="H34" s="37"/>
      <c r="I34" s="37"/>
      <c r="J34" s="139">
        <f>J100</f>
        <v>0</v>
      </c>
      <c r="K34" s="37"/>
      <c r="L34" s="59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</row>
    <row r="35" s="2" customFormat="1" ht="14.4" customHeight="1">
      <c r="A35" s="37"/>
      <c r="B35" s="38"/>
      <c r="C35" s="37"/>
      <c r="D35" s="140" t="s">
        <v>229</v>
      </c>
      <c r="E35" s="37"/>
      <c r="F35" s="37"/>
      <c r="G35" s="37"/>
      <c r="H35" s="37"/>
      <c r="I35" s="37"/>
      <c r="J35" s="139">
        <f>J108</f>
        <v>0</v>
      </c>
      <c r="K35" s="37"/>
      <c r="L35" s="59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</row>
    <row r="36" s="2" customFormat="1" ht="25.44" customHeight="1">
      <c r="A36" s="37"/>
      <c r="B36" s="38"/>
      <c r="C36" s="37"/>
      <c r="D36" s="141" t="s">
        <v>35</v>
      </c>
      <c r="E36" s="37"/>
      <c r="F36" s="37"/>
      <c r="G36" s="37"/>
      <c r="H36" s="37"/>
      <c r="I36" s="37"/>
      <c r="J36" s="100">
        <f>ROUND(J34 + J35, 2)</f>
        <v>0</v>
      </c>
      <c r="K36" s="37"/>
      <c r="L36" s="59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</row>
    <row r="37" s="2" customFormat="1" ht="6.96" customHeight="1">
      <c r="A37" s="37"/>
      <c r="B37" s="38"/>
      <c r="C37" s="37"/>
      <c r="D37" s="94"/>
      <c r="E37" s="94"/>
      <c r="F37" s="94"/>
      <c r="G37" s="94"/>
      <c r="H37" s="94"/>
      <c r="I37" s="94"/>
      <c r="J37" s="94"/>
      <c r="K37" s="94"/>
      <c r="L37" s="59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</row>
    <row r="38" s="2" customFormat="1" ht="14.4" customHeight="1">
      <c r="A38" s="37"/>
      <c r="B38" s="38"/>
      <c r="C38" s="37"/>
      <c r="D38" s="37"/>
      <c r="E38" s="37"/>
      <c r="F38" s="42" t="s">
        <v>37</v>
      </c>
      <c r="G38" s="37"/>
      <c r="H38" s="37"/>
      <c r="I38" s="42" t="s">
        <v>36</v>
      </c>
      <c r="J38" s="42" t="s">
        <v>38</v>
      </c>
      <c r="K38" s="37"/>
      <c r="L38" s="59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</row>
    <row r="39" s="2" customFormat="1" ht="14.4" customHeight="1">
      <c r="A39" s="37"/>
      <c r="B39" s="38"/>
      <c r="C39" s="37"/>
      <c r="D39" s="135" t="s">
        <v>39</v>
      </c>
      <c r="E39" s="44" t="s">
        <v>40</v>
      </c>
      <c r="F39" s="142">
        <f>ROUND((SUM(BE108:BE115) + SUM(BE139:BE208)),  2)</f>
        <v>0</v>
      </c>
      <c r="G39" s="143"/>
      <c r="H39" s="143"/>
      <c r="I39" s="144">
        <v>0.20000000000000001</v>
      </c>
      <c r="J39" s="142">
        <f>ROUND(((SUM(BE108:BE115) + SUM(BE139:BE208))*I39),  2)</f>
        <v>0</v>
      </c>
      <c r="K39" s="37"/>
      <c r="L39" s="59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</row>
    <row r="40" s="2" customFormat="1" ht="14.4" customHeight="1">
      <c r="A40" s="37"/>
      <c r="B40" s="38"/>
      <c r="C40" s="37"/>
      <c r="D40" s="37"/>
      <c r="E40" s="44" t="s">
        <v>41</v>
      </c>
      <c r="F40" s="142">
        <f>ROUND((SUM(BF108:BF115) + SUM(BF139:BF208)),  2)</f>
        <v>0</v>
      </c>
      <c r="G40" s="143"/>
      <c r="H40" s="143"/>
      <c r="I40" s="144">
        <v>0.20000000000000001</v>
      </c>
      <c r="J40" s="142">
        <f>ROUND(((SUM(BF108:BF115) + SUM(BF139:BF208))*I40),  2)</f>
        <v>0</v>
      </c>
      <c r="K40" s="37"/>
      <c r="L40" s="59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</row>
    <row r="41" hidden="1" s="2" customFormat="1" ht="14.4" customHeight="1">
      <c r="A41" s="37"/>
      <c r="B41" s="38"/>
      <c r="C41" s="37"/>
      <c r="D41" s="37"/>
      <c r="E41" s="31" t="s">
        <v>42</v>
      </c>
      <c r="F41" s="145">
        <f>ROUND((SUM(BG108:BG115) + SUM(BG139:BG208)),  2)</f>
        <v>0</v>
      </c>
      <c r="G41" s="37"/>
      <c r="H41" s="37"/>
      <c r="I41" s="146">
        <v>0.20000000000000001</v>
      </c>
      <c r="J41" s="145">
        <f>0</f>
        <v>0</v>
      </c>
      <c r="K41" s="37"/>
      <c r="L41" s="59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</row>
    <row r="42" hidden="1" s="2" customFormat="1" ht="14.4" customHeight="1">
      <c r="A42" s="37"/>
      <c r="B42" s="38"/>
      <c r="C42" s="37"/>
      <c r="D42" s="37"/>
      <c r="E42" s="31" t="s">
        <v>43</v>
      </c>
      <c r="F42" s="145">
        <f>ROUND((SUM(BH108:BH115) + SUM(BH139:BH208)),  2)</f>
        <v>0</v>
      </c>
      <c r="G42" s="37"/>
      <c r="H42" s="37"/>
      <c r="I42" s="146">
        <v>0.20000000000000001</v>
      </c>
      <c r="J42" s="145">
        <f>0</f>
        <v>0</v>
      </c>
      <c r="K42" s="37"/>
      <c r="L42" s="59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</row>
    <row r="43" hidden="1" s="2" customFormat="1" ht="14.4" customHeight="1">
      <c r="A43" s="37"/>
      <c r="B43" s="38"/>
      <c r="C43" s="37"/>
      <c r="D43" s="37"/>
      <c r="E43" s="44" t="s">
        <v>44</v>
      </c>
      <c r="F43" s="142">
        <f>ROUND((SUM(BI108:BI115) + SUM(BI139:BI208)),  2)</f>
        <v>0</v>
      </c>
      <c r="G43" s="143"/>
      <c r="H43" s="143"/>
      <c r="I43" s="144">
        <v>0</v>
      </c>
      <c r="J43" s="142">
        <f>0</f>
        <v>0</v>
      </c>
      <c r="K43" s="37"/>
      <c r="L43" s="59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</row>
    <row r="44" s="2" customFormat="1" ht="6.96" customHeight="1">
      <c r="A44" s="37"/>
      <c r="B44" s="38"/>
      <c r="C44" s="37"/>
      <c r="D44" s="37"/>
      <c r="E44" s="37"/>
      <c r="F44" s="37"/>
      <c r="G44" s="37"/>
      <c r="H44" s="37"/>
      <c r="I44" s="37"/>
      <c r="J44" s="37"/>
      <c r="K44" s="37"/>
      <c r="L44" s="59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</row>
    <row r="45" s="2" customFormat="1" ht="25.44" customHeight="1">
      <c r="A45" s="37"/>
      <c r="B45" s="38"/>
      <c r="C45" s="147"/>
      <c r="D45" s="148" t="s">
        <v>45</v>
      </c>
      <c r="E45" s="85"/>
      <c r="F45" s="85"/>
      <c r="G45" s="149" t="s">
        <v>46</v>
      </c>
      <c r="H45" s="150" t="s">
        <v>47</v>
      </c>
      <c r="I45" s="85"/>
      <c r="J45" s="151">
        <f>SUM(J36:J43)</f>
        <v>0</v>
      </c>
      <c r="K45" s="152"/>
      <c r="L45" s="59"/>
      <c r="S45" s="37"/>
      <c r="T45" s="37"/>
      <c r="U45" s="37"/>
      <c r="V45" s="37"/>
      <c r="W45" s="37"/>
      <c r="X45" s="37"/>
      <c r="Y45" s="37"/>
      <c r="Z45" s="37"/>
      <c r="AA45" s="37"/>
      <c r="AB45" s="37"/>
      <c r="AC45" s="37"/>
      <c r="AD45" s="37"/>
      <c r="AE45" s="37"/>
    </row>
    <row r="46" s="2" customFormat="1" ht="14.4" customHeight="1">
      <c r="A46" s="37"/>
      <c r="B46" s="38"/>
      <c r="C46" s="37"/>
      <c r="D46" s="37"/>
      <c r="E46" s="37"/>
      <c r="F46" s="37"/>
      <c r="G46" s="37"/>
      <c r="H46" s="37"/>
      <c r="I46" s="37"/>
      <c r="J46" s="37"/>
      <c r="K46" s="37"/>
      <c r="L46" s="59"/>
      <c r="S46" s="37"/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37"/>
    </row>
    <row r="47" s="1" customFormat="1" ht="14.4" customHeight="1">
      <c r="B47" s="21"/>
      <c r="L47" s="21"/>
    </row>
    <row r="48" s="1" customFormat="1" ht="14.4" customHeight="1">
      <c r="B48" s="21"/>
      <c r="L48" s="21"/>
    </row>
    <row r="49" s="1" customFormat="1" ht="14.4" customHeight="1">
      <c r="B49" s="21"/>
      <c r="L49" s="21"/>
    </row>
    <row r="50" s="2" customFormat="1" ht="14.4" customHeight="1">
      <c r="B50" s="59"/>
      <c r="D50" s="60" t="s">
        <v>48</v>
      </c>
      <c r="E50" s="61"/>
      <c r="F50" s="61"/>
      <c r="G50" s="60" t="s">
        <v>49</v>
      </c>
      <c r="H50" s="61"/>
      <c r="I50" s="61"/>
      <c r="J50" s="61"/>
      <c r="K50" s="61"/>
      <c r="L50" s="59"/>
    </row>
    <row r="51">
      <c r="B51" s="21"/>
      <c r="L51" s="21"/>
    </row>
    <row r="52">
      <c r="B52" s="21"/>
      <c r="L52" s="21"/>
    </row>
    <row r="53">
      <c r="B53" s="21"/>
      <c r="L53" s="21"/>
    </row>
    <row r="54">
      <c r="B54" s="21"/>
      <c r="L54" s="21"/>
    </row>
    <row r="55">
      <c r="B55" s="21"/>
      <c r="L55" s="21"/>
    </row>
    <row r="56">
      <c r="B56" s="21"/>
      <c r="L56" s="21"/>
    </row>
    <row r="57">
      <c r="B57" s="21"/>
      <c r="L57" s="21"/>
    </row>
    <row r="58">
      <c r="B58" s="21"/>
      <c r="L58" s="21"/>
    </row>
    <row r="59">
      <c r="B59" s="21"/>
      <c r="L59" s="21"/>
    </row>
    <row r="60">
      <c r="B60" s="21"/>
      <c r="L60" s="21"/>
    </row>
    <row r="61" s="2" customFormat="1">
      <c r="A61" s="37"/>
      <c r="B61" s="38"/>
      <c r="C61" s="37"/>
      <c r="D61" s="62" t="s">
        <v>50</v>
      </c>
      <c r="E61" s="40"/>
      <c r="F61" s="153" t="s">
        <v>51</v>
      </c>
      <c r="G61" s="62" t="s">
        <v>50</v>
      </c>
      <c r="H61" s="40"/>
      <c r="I61" s="40"/>
      <c r="J61" s="154" t="s">
        <v>51</v>
      </c>
      <c r="K61" s="40"/>
      <c r="L61" s="59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</row>
    <row r="62">
      <c r="B62" s="21"/>
      <c r="L62" s="21"/>
    </row>
    <row r="63">
      <c r="B63" s="21"/>
      <c r="L63" s="21"/>
    </row>
    <row r="64">
      <c r="B64" s="21"/>
      <c r="L64" s="21"/>
    </row>
    <row r="65" s="2" customFormat="1">
      <c r="A65" s="37"/>
      <c r="B65" s="38"/>
      <c r="C65" s="37"/>
      <c r="D65" s="60" t="s">
        <v>52</v>
      </c>
      <c r="E65" s="63"/>
      <c r="F65" s="63"/>
      <c r="G65" s="60" t="s">
        <v>53</v>
      </c>
      <c r="H65" s="63"/>
      <c r="I65" s="63"/>
      <c r="J65" s="63"/>
      <c r="K65" s="63"/>
      <c r="L65" s="59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</row>
    <row r="66">
      <c r="B66" s="21"/>
      <c r="L66" s="21"/>
    </row>
    <row r="67">
      <c r="B67" s="21"/>
      <c r="L67" s="21"/>
    </row>
    <row r="68">
      <c r="B68" s="21"/>
      <c r="L68" s="21"/>
    </row>
    <row r="69">
      <c r="B69" s="21"/>
      <c r="L69" s="21"/>
    </row>
    <row r="70">
      <c r="B70" s="21"/>
      <c r="L70" s="21"/>
    </row>
    <row r="71">
      <c r="B71" s="21"/>
      <c r="L71" s="21"/>
    </row>
    <row r="72">
      <c r="B72" s="21"/>
      <c r="L72" s="21"/>
    </row>
    <row r="73">
      <c r="B73" s="21"/>
      <c r="L73" s="21"/>
    </row>
    <row r="74">
      <c r="B74" s="21"/>
      <c r="L74" s="21"/>
    </row>
    <row r="75">
      <c r="B75" s="21"/>
      <c r="L75" s="21"/>
    </row>
    <row r="76" s="2" customFormat="1">
      <c r="A76" s="37"/>
      <c r="B76" s="38"/>
      <c r="C76" s="37"/>
      <c r="D76" s="62" t="s">
        <v>50</v>
      </c>
      <c r="E76" s="40"/>
      <c r="F76" s="153" t="s">
        <v>51</v>
      </c>
      <c r="G76" s="62" t="s">
        <v>50</v>
      </c>
      <c r="H76" s="40"/>
      <c r="I76" s="40"/>
      <c r="J76" s="154" t="s">
        <v>51</v>
      </c>
      <c r="K76" s="40"/>
      <c r="L76" s="59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</row>
    <row r="77" s="2" customFormat="1" ht="14.4" customHeight="1">
      <c r="A77" s="37"/>
      <c r="B77" s="64"/>
      <c r="C77" s="65"/>
      <c r="D77" s="65"/>
      <c r="E77" s="65"/>
      <c r="F77" s="65"/>
      <c r="G77" s="65"/>
      <c r="H77" s="65"/>
      <c r="I77" s="65"/>
      <c r="J77" s="65"/>
      <c r="K77" s="65"/>
      <c r="L77" s="59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</row>
    <row r="81" s="2" customFormat="1" ht="6.96" customHeight="1">
      <c r="A81" s="37"/>
      <c r="B81" s="66"/>
      <c r="C81" s="67"/>
      <c r="D81" s="67"/>
      <c r="E81" s="67"/>
      <c r="F81" s="67"/>
      <c r="G81" s="67"/>
      <c r="H81" s="67"/>
      <c r="I81" s="67"/>
      <c r="J81" s="67"/>
      <c r="K81" s="67"/>
      <c r="L81" s="59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</row>
    <row r="82" s="2" customFormat="1" ht="24.96" customHeight="1">
      <c r="A82" s="37"/>
      <c r="B82" s="38"/>
      <c r="C82" s="22" t="s">
        <v>230</v>
      </c>
      <c r="D82" s="37"/>
      <c r="E82" s="37"/>
      <c r="F82" s="37"/>
      <c r="G82" s="37"/>
      <c r="H82" s="37"/>
      <c r="I82" s="37"/>
      <c r="J82" s="37"/>
      <c r="K82" s="37"/>
      <c r="L82" s="59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</row>
    <row r="83" s="2" customFormat="1" ht="6.96" customHeight="1">
      <c r="A83" s="37"/>
      <c r="B83" s="38"/>
      <c r="C83" s="37"/>
      <c r="D83" s="37"/>
      <c r="E83" s="37"/>
      <c r="F83" s="37"/>
      <c r="G83" s="37"/>
      <c r="H83" s="37"/>
      <c r="I83" s="37"/>
      <c r="J83" s="37"/>
      <c r="K83" s="37"/>
      <c r="L83" s="59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</row>
    <row r="84" s="2" customFormat="1" ht="12" customHeight="1">
      <c r="A84" s="37"/>
      <c r="B84" s="38"/>
      <c r="C84" s="31" t="s">
        <v>15</v>
      </c>
      <c r="D84" s="37"/>
      <c r="E84" s="37"/>
      <c r="F84" s="37"/>
      <c r="G84" s="37"/>
      <c r="H84" s="37"/>
      <c r="I84" s="37"/>
      <c r="J84" s="37"/>
      <c r="K84" s="37"/>
      <c r="L84" s="59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</row>
    <row r="85" s="2" customFormat="1" ht="26.25" customHeight="1">
      <c r="A85" s="37"/>
      <c r="B85" s="38"/>
      <c r="C85" s="37"/>
      <c r="D85" s="37"/>
      <c r="E85" s="134" t="str">
        <f>E7</f>
        <v>Komplexná rekonštrukcia a realizácia nadstavby budovy študenského domova4,Tr. SNP53,Banská Bystrica</v>
      </c>
      <c r="F85" s="31"/>
      <c r="G85" s="31"/>
      <c r="H85" s="31"/>
      <c r="I85" s="37"/>
      <c r="J85" s="37"/>
      <c r="K85" s="37"/>
      <c r="L85" s="59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</row>
    <row r="86" s="1" customFormat="1" ht="12" customHeight="1">
      <c r="B86" s="21"/>
      <c r="C86" s="31" t="s">
        <v>222</v>
      </c>
      <c r="L86" s="21"/>
    </row>
    <row r="87" s="1" customFormat="1" ht="16.5" customHeight="1">
      <c r="B87" s="21"/>
      <c r="E87" s="134" t="s">
        <v>223</v>
      </c>
      <c r="F87" s="1"/>
      <c r="G87" s="1"/>
      <c r="H87" s="1"/>
      <c r="L87" s="21"/>
    </row>
    <row r="88" s="1" customFormat="1" ht="12" customHeight="1">
      <c r="B88" s="21"/>
      <c r="C88" s="31" t="s">
        <v>224</v>
      </c>
      <c r="L88" s="21"/>
    </row>
    <row r="89" s="2" customFormat="1" ht="16.5" customHeight="1">
      <c r="A89" s="37"/>
      <c r="B89" s="38"/>
      <c r="C89" s="37"/>
      <c r="D89" s="37"/>
      <c r="E89" s="135" t="s">
        <v>225</v>
      </c>
      <c r="F89" s="37"/>
      <c r="G89" s="37"/>
      <c r="H89" s="37"/>
      <c r="I89" s="37"/>
      <c r="J89" s="37"/>
      <c r="K89" s="37"/>
      <c r="L89" s="59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</row>
    <row r="90" s="2" customFormat="1" ht="12" customHeight="1">
      <c r="A90" s="37"/>
      <c r="B90" s="38"/>
      <c r="C90" s="31" t="s">
        <v>226</v>
      </c>
      <c r="D90" s="37"/>
      <c r="E90" s="37"/>
      <c r="F90" s="37"/>
      <c r="G90" s="37"/>
      <c r="H90" s="37"/>
      <c r="I90" s="37"/>
      <c r="J90" s="37"/>
      <c r="K90" s="37"/>
      <c r="L90" s="59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</row>
    <row r="91" s="2" customFormat="1" ht="16.5" customHeight="1">
      <c r="A91" s="37"/>
      <c r="B91" s="38"/>
      <c r="C91" s="37"/>
      <c r="D91" s="37"/>
      <c r="E91" s="71" t="str">
        <f>E13</f>
        <v>vzt-1.etapa - Vzduchotechnika -I.etapa</v>
      </c>
      <c r="F91" s="37"/>
      <c r="G91" s="37"/>
      <c r="H91" s="37"/>
      <c r="I91" s="37"/>
      <c r="J91" s="37"/>
      <c r="K91" s="37"/>
      <c r="L91" s="59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</row>
    <row r="92" s="2" customFormat="1" ht="6.96" customHeight="1">
      <c r="A92" s="37"/>
      <c r="B92" s="38"/>
      <c r="C92" s="37"/>
      <c r="D92" s="37"/>
      <c r="E92" s="37"/>
      <c r="F92" s="37"/>
      <c r="G92" s="37"/>
      <c r="H92" s="37"/>
      <c r="I92" s="37"/>
      <c r="J92" s="37"/>
      <c r="K92" s="37"/>
      <c r="L92" s="59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</row>
    <row r="93" s="2" customFormat="1" ht="12" customHeight="1">
      <c r="A93" s="37"/>
      <c r="B93" s="38"/>
      <c r="C93" s="31" t="s">
        <v>19</v>
      </c>
      <c r="D93" s="37"/>
      <c r="E93" s="37"/>
      <c r="F93" s="26" t="str">
        <f>F16</f>
        <v xml:space="preserve"> </v>
      </c>
      <c r="G93" s="37"/>
      <c r="H93" s="37"/>
      <c r="I93" s="31" t="s">
        <v>21</v>
      </c>
      <c r="J93" s="73" t="str">
        <f>IF(J16="","",J16)</f>
        <v>10. 9. 2024</v>
      </c>
      <c r="K93" s="37"/>
      <c r="L93" s="59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</row>
    <row r="94" s="2" customFormat="1" ht="6.96" customHeight="1">
      <c r="A94" s="37"/>
      <c r="B94" s="38"/>
      <c r="C94" s="37"/>
      <c r="D94" s="37"/>
      <c r="E94" s="37"/>
      <c r="F94" s="37"/>
      <c r="G94" s="37"/>
      <c r="H94" s="37"/>
      <c r="I94" s="37"/>
      <c r="J94" s="37"/>
      <c r="K94" s="37"/>
      <c r="L94" s="59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</row>
    <row r="95" s="2" customFormat="1" ht="15.15" customHeight="1">
      <c r="A95" s="37"/>
      <c r="B95" s="38"/>
      <c r="C95" s="31" t="s">
        <v>23</v>
      </c>
      <c r="D95" s="37"/>
      <c r="E95" s="37"/>
      <c r="F95" s="26" t="str">
        <f>E19</f>
        <v>Univerzita Mateja Bela v Banskej Bystrici</v>
      </c>
      <c r="G95" s="37"/>
      <c r="H95" s="37"/>
      <c r="I95" s="31" t="s">
        <v>29</v>
      </c>
      <c r="J95" s="35" t="str">
        <f>E25</f>
        <v>Insvet s.r.o.,Koeice</v>
      </c>
      <c r="K95" s="37"/>
      <c r="L95" s="59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</row>
    <row r="96" s="2" customFormat="1" ht="15.15" customHeight="1">
      <c r="A96" s="37"/>
      <c r="B96" s="38"/>
      <c r="C96" s="31" t="s">
        <v>27</v>
      </c>
      <c r="D96" s="37"/>
      <c r="E96" s="37"/>
      <c r="F96" s="26" t="str">
        <f>IF(E22="","",E22)</f>
        <v>Vyplň údaj</v>
      </c>
      <c r="G96" s="37"/>
      <c r="H96" s="37"/>
      <c r="I96" s="31" t="s">
        <v>32</v>
      </c>
      <c r="J96" s="35" t="str">
        <f>E28</f>
        <v xml:space="preserve"> </v>
      </c>
      <c r="K96" s="37"/>
      <c r="L96" s="59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</row>
    <row r="97" s="2" customFormat="1" ht="10.32" customHeight="1">
      <c r="A97" s="37"/>
      <c r="B97" s="38"/>
      <c r="C97" s="37"/>
      <c r="D97" s="37"/>
      <c r="E97" s="37"/>
      <c r="F97" s="37"/>
      <c r="G97" s="37"/>
      <c r="H97" s="37"/>
      <c r="I97" s="37"/>
      <c r="J97" s="37"/>
      <c r="K97" s="37"/>
      <c r="L97" s="59"/>
      <c r="S97" s="37"/>
      <c r="T97" s="37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</row>
    <row r="98" s="2" customFormat="1" ht="29.28" customHeight="1">
      <c r="A98" s="37"/>
      <c r="B98" s="38"/>
      <c r="C98" s="155" t="s">
        <v>231</v>
      </c>
      <c r="D98" s="147"/>
      <c r="E98" s="147"/>
      <c r="F98" s="147"/>
      <c r="G98" s="147"/>
      <c r="H98" s="147"/>
      <c r="I98" s="147"/>
      <c r="J98" s="156" t="s">
        <v>232</v>
      </c>
      <c r="K98" s="147"/>
      <c r="L98" s="59"/>
      <c r="S98" s="37"/>
      <c r="T98" s="37"/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</row>
    <row r="99" s="2" customFormat="1" ht="10.32" customHeight="1">
      <c r="A99" s="37"/>
      <c r="B99" s="38"/>
      <c r="C99" s="37"/>
      <c r="D99" s="37"/>
      <c r="E99" s="37"/>
      <c r="F99" s="37"/>
      <c r="G99" s="37"/>
      <c r="H99" s="37"/>
      <c r="I99" s="37"/>
      <c r="J99" s="37"/>
      <c r="K99" s="37"/>
      <c r="L99" s="59"/>
      <c r="S99" s="37"/>
      <c r="T99" s="37"/>
      <c r="U99" s="37"/>
      <c r="V99" s="37"/>
      <c r="W99" s="37"/>
      <c r="X99" s="37"/>
      <c r="Y99" s="37"/>
      <c r="Z99" s="37"/>
      <c r="AA99" s="37"/>
      <c r="AB99" s="37"/>
      <c r="AC99" s="37"/>
      <c r="AD99" s="37"/>
      <c r="AE99" s="37"/>
    </row>
    <row r="100" s="2" customFormat="1" ht="22.8" customHeight="1">
      <c r="A100" s="37"/>
      <c r="B100" s="38"/>
      <c r="C100" s="157" t="s">
        <v>233</v>
      </c>
      <c r="D100" s="37"/>
      <c r="E100" s="37"/>
      <c r="F100" s="37"/>
      <c r="G100" s="37"/>
      <c r="H100" s="37"/>
      <c r="I100" s="37"/>
      <c r="J100" s="100">
        <f>J139</f>
        <v>0</v>
      </c>
      <c r="K100" s="37"/>
      <c r="L100" s="59"/>
      <c r="S100" s="37"/>
      <c r="T100" s="37"/>
      <c r="U100" s="37"/>
      <c r="V100" s="37"/>
      <c r="W100" s="37"/>
      <c r="X100" s="37"/>
      <c r="Y100" s="37"/>
      <c r="Z100" s="37"/>
      <c r="AA100" s="37"/>
      <c r="AB100" s="37"/>
      <c r="AC100" s="37"/>
      <c r="AD100" s="37"/>
      <c r="AE100" s="37"/>
      <c r="AU100" s="18" t="s">
        <v>234</v>
      </c>
    </row>
    <row r="101" s="9" customFormat="1" ht="24.96" customHeight="1">
      <c r="A101" s="9"/>
      <c r="B101" s="158"/>
      <c r="C101" s="9"/>
      <c r="D101" s="159" t="s">
        <v>235</v>
      </c>
      <c r="E101" s="160"/>
      <c r="F101" s="160"/>
      <c r="G101" s="160"/>
      <c r="H101" s="160"/>
      <c r="I101" s="160"/>
      <c r="J101" s="161">
        <f>J140</f>
        <v>0</v>
      </c>
      <c r="K101" s="9"/>
      <c r="L101" s="158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</row>
    <row r="102" s="10" customFormat="1" ht="19.92" customHeight="1">
      <c r="A102" s="10"/>
      <c r="B102" s="162"/>
      <c r="C102" s="10"/>
      <c r="D102" s="163" t="s">
        <v>240</v>
      </c>
      <c r="E102" s="164"/>
      <c r="F102" s="164"/>
      <c r="G102" s="164"/>
      <c r="H102" s="164"/>
      <c r="I102" s="164"/>
      <c r="J102" s="165">
        <f>J141</f>
        <v>0</v>
      </c>
      <c r="K102" s="10"/>
      <c r="L102" s="162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</row>
    <row r="103" s="9" customFormat="1" ht="24.96" customHeight="1">
      <c r="A103" s="9"/>
      <c r="B103" s="158"/>
      <c r="C103" s="9"/>
      <c r="D103" s="159" t="s">
        <v>242</v>
      </c>
      <c r="E103" s="160"/>
      <c r="F103" s="160"/>
      <c r="G103" s="160"/>
      <c r="H103" s="160"/>
      <c r="I103" s="160"/>
      <c r="J103" s="161">
        <f>J153</f>
        <v>0</v>
      </c>
      <c r="K103" s="9"/>
      <c r="L103" s="158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</row>
    <row r="104" s="10" customFormat="1" ht="19.92" customHeight="1">
      <c r="A104" s="10"/>
      <c r="B104" s="162"/>
      <c r="C104" s="10"/>
      <c r="D104" s="163" t="s">
        <v>2704</v>
      </c>
      <c r="E104" s="164"/>
      <c r="F104" s="164"/>
      <c r="G104" s="164"/>
      <c r="H104" s="164"/>
      <c r="I104" s="164"/>
      <c r="J104" s="165">
        <f>J154</f>
        <v>0</v>
      </c>
      <c r="K104" s="10"/>
      <c r="L104" s="162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</row>
    <row r="105" s="9" customFormat="1" ht="24.96" customHeight="1">
      <c r="A105" s="9"/>
      <c r="B105" s="158"/>
      <c r="C105" s="9"/>
      <c r="D105" s="159" t="s">
        <v>2589</v>
      </c>
      <c r="E105" s="160"/>
      <c r="F105" s="160"/>
      <c r="G105" s="160"/>
      <c r="H105" s="160"/>
      <c r="I105" s="160"/>
      <c r="J105" s="161">
        <f>J207</f>
        <v>0</v>
      </c>
      <c r="K105" s="9"/>
      <c r="L105" s="158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</row>
    <row r="106" s="2" customFormat="1" ht="21.84" customHeight="1">
      <c r="A106" s="37"/>
      <c r="B106" s="38"/>
      <c r="C106" s="37"/>
      <c r="D106" s="37"/>
      <c r="E106" s="37"/>
      <c r="F106" s="37"/>
      <c r="G106" s="37"/>
      <c r="H106" s="37"/>
      <c r="I106" s="37"/>
      <c r="J106" s="37"/>
      <c r="K106" s="37"/>
      <c r="L106" s="59"/>
      <c r="S106" s="37"/>
      <c r="T106" s="37"/>
      <c r="U106" s="37"/>
      <c r="V106" s="37"/>
      <c r="W106" s="37"/>
      <c r="X106" s="37"/>
      <c r="Y106" s="37"/>
      <c r="Z106" s="37"/>
      <c r="AA106" s="37"/>
      <c r="AB106" s="37"/>
      <c r="AC106" s="37"/>
      <c r="AD106" s="37"/>
      <c r="AE106" s="37"/>
    </row>
    <row r="107" s="2" customFormat="1" ht="6.96" customHeight="1">
      <c r="A107" s="37"/>
      <c r="B107" s="38"/>
      <c r="C107" s="37"/>
      <c r="D107" s="37"/>
      <c r="E107" s="37"/>
      <c r="F107" s="37"/>
      <c r="G107" s="37"/>
      <c r="H107" s="37"/>
      <c r="I107" s="37"/>
      <c r="J107" s="37"/>
      <c r="K107" s="37"/>
      <c r="L107" s="59"/>
      <c r="S107" s="37"/>
      <c r="T107" s="37"/>
      <c r="U107" s="37"/>
      <c r="V107" s="37"/>
      <c r="W107" s="37"/>
      <c r="X107" s="37"/>
      <c r="Y107" s="37"/>
      <c r="Z107" s="37"/>
      <c r="AA107" s="37"/>
      <c r="AB107" s="37"/>
      <c r="AC107" s="37"/>
      <c r="AD107" s="37"/>
      <c r="AE107" s="37"/>
    </row>
    <row r="108" s="2" customFormat="1" ht="29.28" customHeight="1">
      <c r="A108" s="37"/>
      <c r="B108" s="38"/>
      <c r="C108" s="157" t="s">
        <v>259</v>
      </c>
      <c r="D108" s="37"/>
      <c r="E108" s="37"/>
      <c r="F108" s="37"/>
      <c r="G108" s="37"/>
      <c r="H108" s="37"/>
      <c r="I108" s="37"/>
      <c r="J108" s="166">
        <f>ROUND(J109 + J110 + J111 + J112 + J113 + J114,2)</f>
        <v>0</v>
      </c>
      <c r="K108" s="37"/>
      <c r="L108" s="59"/>
      <c r="N108" s="167" t="s">
        <v>39</v>
      </c>
      <c r="S108" s="37"/>
      <c r="T108" s="37"/>
      <c r="U108" s="37"/>
      <c r="V108" s="37"/>
      <c r="W108" s="37"/>
      <c r="X108" s="37"/>
      <c r="Y108" s="37"/>
      <c r="Z108" s="37"/>
      <c r="AA108" s="37"/>
      <c r="AB108" s="37"/>
      <c r="AC108" s="37"/>
      <c r="AD108" s="37"/>
      <c r="AE108" s="37"/>
    </row>
    <row r="109" s="2" customFormat="1" ht="18" customHeight="1">
      <c r="A109" s="37"/>
      <c r="B109" s="168"/>
      <c r="C109" s="169"/>
      <c r="D109" s="170" t="s">
        <v>260</v>
      </c>
      <c r="E109" s="171"/>
      <c r="F109" s="171"/>
      <c r="G109" s="169"/>
      <c r="H109" s="169"/>
      <c r="I109" s="169"/>
      <c r="J109" s="172">
        <v>0</v>
      </c>
      <c r="K109" s="169"/>
      <c r="L109" s="173"/>
      <c r="M109" s="174"/>
      <c r="N109" s="175" t="s">
        <v>41</v>
      </c>
      <c r="O109" s="174"/>
      <c r="P109" s="174"/>
      <c r="Q109" s="174"/>
      <c r="R109" s="174"/>
      <c r="S109" s="169"/>
      <c r="T109" s="169"/>
      <c r="U109" s="169"/>
      <c r="V109" s="169"/>
      <c r="W109" s="169"/>
      <c r="X109" s="169"/>
      <c r="Y109" s="169"/>
      <c r="Z109" s="169"/>
      <c r="AA109" s="169"/>
      <c r="AB109" s="169"/>
      <c r="AC109" s="169"/>
      <c r="AD109" s="169"/>
      <c r="AE109" s="169"/>
      <c r="AF109" s="174"/>
      <c r="AG109" s="174"/>
      <c r="AH109" s="174"/>
      <c r="AI109" s="174"/>
      <c r="AJ109" s="174"/>
      <c r="AK109" s="174"/>
      <c r="AL109" s="174"/>
      <c r="AM109" s="174"/>
      <c r="AN109" s="174"/>
      <c r="AO109" s="174"/>
      <c r="AP109" s="174"/>
      <c r="AQ109" s="174"/>
      <c r="AR109" s="174"/>
      <c r="AS109" s="174"/>
      <c r="AT109" s="174"/>
      <c r="AU109" s="174"/>
      <c r="AV109" s="174"/>
      <c r="AW109" s="174"/>
      <c r="AX109" s="174"/>
      <c r="AY109" s="176" t="s">
        <v>261</v>
      </c>
      <c r="AZ109" s="174"/>
      <c r="BA109" s="174"/>
      <c r="BB109" s="174"/>
      <c r="BC109" s="174"/>
      <c r="BD109" s="174"/>
      <c r="BE109" s="177">
        <f>IF(N109="základná",J109,0)</f>
        <v>0</v>
      </c>
      <c r="BF109" s="177">
        <f>IF(N109="znížená",J109,0)</f>
        <v>0</v>
      </c>
      <c r="BG109" s="177">
        <f>IF(N109="zákl. prenesená",J109,0)</f>
        <v>0</v>
      </c>
      <c r="BH109" s="177">
        <f>IF(N109="zníž. prenesená",J109,0)</f>
        <v>0</v>
      </c>
      <c r="BI109" s="177">
        <f>IF(N109="nulová",J109,0)</f>
        <v>0</v>
      </c>
      <c r="BJ109" s="176" t="s">
        <v>87</v>
      </c>
      <c r="BK109" s="174"/>
      <c r="BL109" s="174"/>
      <c r="BM109" s="174"/>
    </row>
    <row r="110" s="2" customFormat="1" ht="18" customHeight="1">
      <c r="A110" s="37"/>
      <c r="B110" s="168"/>
      <c r="C110" s="169"/>
      <c r="D110" s="170" t="s">
        <v>262</v>
      </c>
      <c r="E110" s="171"/>
      <c r="F110" s="171"/>
      <c r="G110" s="169"/>
      <c r="H110" s="169"/>
      <c r="I110" s="169"/>
      <c r="J110" s="172">
        <v>0</v>
      </c>
      <c r="K110" s="169"/>
      <c r="L110" s="173"/>
      <c r="M110" s="174"/>
      <c r="N110" s="175" t="s">
        <v>41</v>
      </c>
      <c r="O110" s="174"/>
      <c r="P110" s="174"/>
      <c r="Q110" s="174"/>
      <c r="R110" s="174"/>
      <c r="S110" s="169"/>
      <c r="T110" s="169"/>
      <c r="U110" s="169"/>
      <c r="V110" s="169"/>
      <c r="W110" s="169"/>
      <c r="X110" s="169"/>
      <c r="Y110" s="169"/>
      <c r="Z110" s="169"/>
      <c r="AA110" s="169"/>
      <c r="AB110" s="169"/>
      <c r="AC110" s="169"/>
      <c r="AD110" s="169"/>
      <c r="AE110" s="169"/>
      <c r="AF110" s="174"/>
      <c r="AG110" s="174"/>
      <c r="AH110" s="174"/>
      <c r="AI110" s="174"/>
      <c r="AJ110" s="174"/>
      <c r="AK110" s="174"/>
      <c r="AL110" s="174"/>
      <c r="AM110" s="174"/>
      <c r="AN110" s="174"/>
      <c r="AO110" s="174"/>
      <c r="AP110" s="174"/>
      <c r="AQ110" s="174"/>
      <c r="AR110" s="174"/>
      <c r="AS110" s="174"/>
      <c r="AT110" s="174"/>
      <c r="AU110" s="174"/>
      <c r="AV110" s="174"/>
      <c r="AW110" s="174"/>
      <c r="AX110" s="174"/>
      <c r="AY110" s="176" t="s">
        <v>261</v>
      </c>
      <c r="AZ110" s="174"/>
      <c r="BA110" s="174"/>
      <c r="BB110" s="174"/>
      <c r="BC110" s="174"/>
      <c r="BD110" s="174"/>
      <c r="BE110" s="177">
        <f>IF(N110="základná",J110,0)</f>
        <v>0</v>
      </c>
      <c r="BF110" s="177">
        <f>IF(N110="znížená",J110,0)</f>
        <v>0</v>
      </c>
      <c r="BG110" s="177">
        <f>IF(N110="zákl. prenesená",J110,0)</f>
        <v>0</v>
      </c>
      <c r="BH110" s="177">
        <f>IF(N110="zníž. prenesená",J110,0)</f>
        <v>0</v>
      </c>
      <c r="BI110" s="177">
        <f>IF(N110="nulová",J110,0)</f>
        <v>0</v>
      </c>
      <c r="BJ110" s="176" t="s">
        <v>87</v>
      </c>
      <c r="BK110" s="174"/>
      <c r="BL110" s="174"/>
      <c r="BM110" s="174"/>
    </row>
    <row r="111" s="2" customFormat="1" ht="18" customHeight="1">
      <c r="A111" s="37"/>
      <c r="B111" s="168"/>
      <c r="C111" s="169"/>
      <c r="D111" s="170" t="s">
        <v>263</v>
      </c>
      <c r="E111" s="171"/>
      <c r="F111" s="171"/>
      <c r="G111" s="169"/>
      <c r="H111" s="169"/>
      <c r="I111" s="169"/>
      <c r="J111" s="172">
        <v>0</v>
      </c>
      <c r="K111" s="169"/>
      <c r="L111" s="173"/>
      <c r="M111" s="174"/>
      <c r="N111" s="175" t="s">
        <v>41</v>
      </c>
      <c r="O111" s="174"/>
      <c r="P111" s="174"/>
      <c r="Q111" s="174"/>
      <c r="R111" s="174"/>
      <c r="S111" s="169"/>
      <c r="T111" s="169"/>
      <c r="U111" s="169"/>
      <c r="V111" s="169"/>
      <c r="W111" s="169"/>
      <c r="X111" s="169"/>
      <c r="Y111" s="169"/>
      <c r="Z111" s="169"/>
      <c r="AA111" s="169"/>
      <c r="AB111" s="169"/>
      <c r="AC111" s="169"/>
      <c r="AD111" s="169"/>
      <c r="AE111" s="169"/>
      <c r="AF111" s="174"/>
      <c r="AG111" s="174"/>
      <c r="AH111" s="174"/>
      <c r="AI111" s="174"/>
      <c r="AJ111" s="174"/>
      <c r="AK111" s="174"/>
      <c r="AL111" s="174"/>
      <c r="AM111" s="174"/>
      <c r="AN111" s="174"/>
      <c r="AO111" s="174"/>
      <c r="AP111" s="174"/>
      <c r="AQ111" s="174"/>
      <c r="AR111" s="174"/>
      <c r="AS111" s="174"/>
      <c r="AT111" s="174"/>
      <c r="AU111" s="174"/>
      <c r="AV111" s="174"/>
      <c r="AW111" s="174"/>
      <c r="AX111" s="174"/>
      <c r="AY111" s="176" t="s">
        <v>261</v>
      </c>
      <c r="AZ111" s="174"/>
      <c r="BA111" s="174"/>
      <c r="BB111" s="174"/>
      <c r="BC111" s="174"/>
      <c r="BD111" s="174"/>
      <c r="BE111" s="177">
        <f>IF(N111="základná",J111,0)</f>
        <v>0</v>
      </c>
      <c r="BF111" s="177">
        <f>IF(N111="znížená",J111,0)</f>
        <v>0</v>
      </c>
      <c r="BG111" s="177">
        <f>IF(N111="zákl. prenesená",J111,0)</f>
        <v>0</v>
      </c>
      <c r="BH111" s="177">
        <f>IF(N111="zníž. prenesená",J111,0)</f>
        <v>0</v>
      </c>
      <c r="BI111" s="177">
        <f>IF(N111="nulová",J111,0)</f>
        <v>0</v>
      </c>
      <c r="BJ111" s="176" t="s">
        <v>87</v>
      </c>
      <c r="BK111" s="174"/>
      <c r="BL111" s="174"/>
      <c r="BM111" s="174"/>
    </row>
    <row r="112" s="2" customFormat="1" ht="18" customHeight="1">
      <c r="A112" s="37"/>
      <c r="B112" s="168"/>
      <c r="C112" s="169"/>
      <c r="D112" s="170" t="s">
        <v>264</v>
      </c>
      <c r="E112" s="171"/>
      <c r="F112" s="171"/>
      <c r="G112" s="169"/>
      <c r="H112" s="169"/>
      <c r="I112" s="169"/>
      <c r="J112" s="172">
        <v>0</v>
      </c>
      <c r="K112" s="169"/>
      <c r="L112" s="173"/>
      <c r="M112" s="174"/>
      <c r="N112" s="175" t="s">
        <v>41</v>
      </c>
      <c r="O112" s="174"/>
      <c r="P112" s="174"/>
      <c r="Q112" s="174"/>
      <c r="R112" s="174"/>
      <c r="S112" s="169"/>
      <c r="T112" s="169"/>
      <c r="U112" s="169"/>
      <c r="V112" s="169"/>
      <c r="W112" s="169"/>
      <c r="X112" s="169"/>
      <c r="Y112" s="169"/>
      <c r="Z112" s="169"/>
      <c r="AA112" s="169"/>
      <c r="AB112" s="169"/>
      <c r="AC112" s="169"/>
      <c r="AD112" s="169"/>
      <c r="AE112" s="169"/>
      <c r="AF112" s="174"/>
      <c r="AG112" s="174"/>
      <c r="AH112" s="174"/>
      <c r="AI112" s="174"/>
      <c r="AJ112" s="174"/>
      <c r="AK112" s="174"/>
      <c r="AL112" s="174"/>
      <c r="AM112" s="174"/>
      <c r="AN112" s="174"/>
      <c r="AO112" s="174"/>
      <c r="AP112" s="174"/>
      <c r="AQ112" s="174"/>
      <c r="AR112" s="174"/>
      <c r="AS112" s="174"/>
      <c r="AT112" s="174"/>
      <c r="AU112" s="174"/>
      <c r="AV112" s="174"/>
      <c r="AW112" s="174"/>
      <c r="AX112" s="174"/>
      <c r="AY112" s="176" t="s">
        <v>261</v>
      </c>
      <c r="AZ112" s="174"/>
      <c r="BA112" s="174"/>
      <c r="BB112" s="174"/>
      <c r="BC112" s="174"/>
      <c r="BD112" s="174"/>
      <c r="BE112" s="177">
        <f>IF(N112="základná",J112,0)</f>
        <v>0</v>
      </c>
      <c r="BF112" s="177">
        <f>IF(N112="znížená",J112,0)</f>
        <v>0</v>
      </c>
      <c r="BG112" s="177">
        <f>IF(N112="zákl. prenesená",J112,0)</f>
        <v>0</v>
      </c>
      <c r="BH112" s="177">
        <f>IF(N112="zníž. prenesená",J112,0)</f>
        <v>0</v>
      </c>
      <c r="BI112" s="177">
        <f>IF(N112="nulová",J112,0)</f>
        <v>0</v>
      </c>
      <c r="BJ112" s="176" t="s">
        <v>87</v>
      </c>
      <c r="BK112" s="174"/>
      <c r="BL112" s="174"/>
      <c r="BM112" s="174"/>
    </row>
    <row r="113" s="2" customFormat="1" ht="18" customHeight="1">
      <c r="A113" s="37"/>
      <c r="B113" s="168"/>
      <c r="C113" s="169"/>
      <c r="D113" s="170" t="s">
        <v>265</v>
      </c>
      <c r="E113" s="171"/>
      <c r="F113" s="171"/>
      <c r="G113" s="169"/>
      <c r="H113" s="169"/>
      <c r="I113" s="169"/>
      <c r="J113" s="172">
        <v>0</v>
      </c>
      <c r="K113" s="169"/>
      <c r="L113" s="173"/>
      <c r="M113" s="174"/>
      <c r="N113" s="175" t="s">
        <v>41</v>
      </c>
      <c r="O113" s="174"/>
      <c r="P113" s="174"/>
      <c r="Q113" s="174"/>
      <c r="R113" s="174"/>
      <c r="S113" s="169"/>
      <c r="T113" s="169"/>
      <c r="U113" s="169"/>
      <c r="V113" s="169"/>
      <c r="W113" s="169"/>
      <c r="X113" s="169"/>
      <c r="Y113" s="169"/>
      <c r="Z113" s="169"/>
      <c r="AA113" s="169"/>
      <c r="AB113" s="169"/>
      <c r="AC113" s="169"/>
      <c r="AD113" s="169"/>
      <c r="AE113" s="169"/>
      <c r="AF113" s="174"/>
      <c r="AG113" s="174"/>
      <c r="AH113" s="174"/>
      <c r="AI113" s="174"/>
      <c r="AJ113" s="174"/>
      <c r="AK113" s="174"/>
      <c r="AL113" s="174"/>
      <c r="AM113" s="174"/>
      <c r="AN113" s="174"/>
      <c r="AO113" s="174"/>
      <c r="AP113" s="174"/>
      <c r="AQ113" s="174"/>
      <c r="AR113" s="174"/>
      <c r="AS113" s="174"/>
      <c r="AT113" s="174"/>
      <c r="AU113" s="174"/>
      <c r="AV113" s="174"/>
      <c r="AW113" s="174"/>
      <c r="AX113" s="174"/>
      <c r="AY113" s="176" t="s">
        <v>261</v>
      </c>
      <c r="AZ113" s="174"/>
      <c r="BA113" s="174"/>
      <c r="BB113" s="174"/>
      <c r="BC113" s="174"/>
      <c r="BD113" s="174"/>
      <c r="BE113" s="177">
        <f>IF(N113="základná",J113,0)</f>
        <v>0</v>
      </c>
      <c r="BF113" s="177">
        <f>IF(N113="znížená",J113,0)</f>
        <v>0</v>
      </c>
      <c r="BG113" s="177">
        <f>IF(N113="zákl. prenesená",J113,0)</f>
        <v>0</v>
      </c>
      <c r="BH113" s="177">
        <f>IF(N113="zníž. prenesená",J113,0)</f>
        <v>0</v>
      </c>
      <c r="BI113" s="177">
        <f>IF(N113="nulová",J113,0)</f>
        <v>0</v>
      </c>
      <c r="BJ113" s="176" t="s">
        <v>87</v>
      </c>
      <c r="BK113" s="174"/>
      <c r="BL113" s="174"/>
      <c r="BM113" s="174"/>
    </row>
    <row r="114" s="2" customFormat="1" ht="18" customHeight="1">
      <c r="A114" s="37"/>
      <c r="B114" s="168"/>
      <c r="C114" s="169"/>
      <c r="D114" s="171" t="s">
        <v>266</v>
      </c>
      <c r="E114" s="169"/>
      <c r="F114" s="169"/>
      <c r="G114" s="169"/>
      <c r="H114" s="169"/>
      <c r="I114" s="169"/>
      <c r="J114" s="172">
        <f>ROUND(J34*T114,2)</f>
        <v>0</v>
      </c>
      <c r="K114" s="169"/>
      <c r="L114" s="173"/>
      <c r="M114" s="174"/>
      <c r="N114" s="175" t="s">
        <v>41</v>
      </c>
      <c r="O114" s="174"/>
      <c r="P114" s="174"/>
      <c r="Q114" s="174"/>
      <c r="R114" s="174"/>
      <c r="S114" s="169"/>
      <c r="T114" s="169"/>
      <c r="U114" s="169"/>
      <c r="V114" s="169"/>
      <c r="W114" s="169"/>
      <c r="X114" s="169"/>
      <c r="Y114" s="169"/>
      <c r="Z114" s="169"/>
      <c r="AA114" s="169"/>
      <c r="AB114" s="169"/>
      <c r="AC114" s="169"/>
      <c r="AD114" s="169"/>
      <c r="AE114" s="169"/>
      <c r="AF114" s="174"/>
      <c r="AG114" s="174"/>
      <c r="AH114" s="174"/>
      <c r="AI114" s="174"/>
      <c r="AJ114" s="174"/>
      <c r="AK114" s="174"/>
      <c r="AL114" s="174"/>
      <c r="AM114" s="174"/>
      <c r="AN114" s="174"/>
      <c r="AO114" s="174"/>
      <c r="AP114" s="174"/>
      <c r="AQ114" s="174"/>
      <c r="AR114" s="174"/>
      <c r="AS114" s="174"/>
      <c r="AT114" s="174"/>
      <c r="AU114" s="174"/>
      <c r="AV114" s="174"/>
      <c r="AW114" s="174"/>
      <c r="AX114" s="174"/>
      <c r="AY114" s="176" t="s">
        <v>267</v>
      </c>
      <c r="AZ114" s="174"/>
      <c r="BA114" s="174"/>
      <c r="BB114" s="174"/>
      <c r="BC114" s="174"/>
      <c r="BD114" s="174"/>
      <c r="BE114" s="177">
        <f>IF(N114="základná",J114,0)</f>
        <v>0</v>
      </c>
      <c r="BF114" s="177">
        <f>IF(N114="znížená",J114,0)</f>
        <v>0</v>
      </c>
      <c r="BG114" s="177">
        <f>IF(N114="zákl. prenesená",J114,0)</f>
        <v>0</v>
      </c>
      <c r="BH114" s="177">
        <f>IF(N114="zníž. prenesená",J114,0)</f>
        <v>0</v>
      </c>
      <c r="BI114" s="177">
        <f>IF(N114="nulová",J114,0)</f>
        <v>0</v>
      </c>
      <c r="BJ114" s="176" t="s">
        <v>87</v>
      </c>
      <c r="BK114" s="174"/>
      <c r="BL114" s="174"/>
      <c r="BM114" s="174"/>
    </row>
    <row r="115" s="2" customFormat="1">
      <c r="A115" s="37"/>
      <c r="B115" s="38"/>
      <c r="C115" s="37"/>
      <c r="D115" s="37"/>
      <c r="E115" s="37"/>
      <c r="F115" s="37"/>
      <c r="G115" s="37"/>
      <c r="H115" s="37"/>
      <c r="I115" s="37"/>
      <c r="J115" s="37"/>
      <c r="K115" s="37"/>
      <c r="L115" s="59"/>
      <c r="S115" s="37"/>
      <c r="T115" s="37"/>
      <c r="U115" s="37"/>
      <c r="V115" s="37"/>
      <c r="W115" s="37"/>
      <c r="X115" s="37"/>
      <c r="Y115" s="37"/>
      <c r="Z115" s="37"/>
      <c r="AA115" s="37"/>
      <c r="AB115" s="37"/>
      <c r="AC115" s="37"/>
      <c r="AD115" s="37"/>
      <c r="AE115" s="37"/>
    </row>
    <row r="116" s="2" customFormat="1" ht="29.28" customHeight="1">
      <c r="A116" s="37"/>
      <c r="B116" s="38"/>
      <c r="C116" s="178" t="s">
        <v>268</v>
      </c>
      <c r="D116" s="147"/>
      <c r="E116" s="147"/>
      <c r="F116" s="147"/>
      <c r="G116" s="147"/>
      <c r="H116" s="147"/>
      <c r="I116" s="147"/>
      <c r="J116" s="179">
        <f>ROUND(J100+J108,2)</f>
        <v>0</v>
      </c>
      <c r="K116" s="147"/>
      <c r="L116" s="59"/>
      <c r="S116" s="37"/>
      <c r="T116" s="37"/>
      <c r="U116" s="37"/>
      <c r="V116" s="37"/>
      <c r="W116" s="37"/>
      <c r="X116" s="37"/>
      <c r="Y116" s="37"/>
      <c r="Z116" s="37"/>
      <c r="AA116" s="37"/>
      <c r="AB116" s="37"/>
      <c r="AC116" s="37"/>
      <c r="AD116" s="37"/>
      <c r="AE116" s="37"/>
    </row>
    <row r="117" s="2" customFormat="1" ht="6.96" customHeight="1">
      <c r="A117" s="37"/>
      <c r="B117" s="64"/>
      <c r="C117" s="65"/>
      <c r="D117" s="65"/>
      <c r="E117" s="65"/>
      <c r="F117" s="65"/>
      <c r="G117" s="65"/>
      <c r="H117" s="65"/>
      <c r="I117" s="65"/>
      <c r="J117" s="65"/>
      <c r="K117" s="65"/>
      <c r="L117" s="59"/>
      <c r="S117" s="37"/>
      <c r="T117" s="37"/>
      <c r="U117" s="37"/>
      <c r="V117" s="37"/>
      <c r="W117" s="37"/>
      <c r="X117" s="37"/>
      <c r="Y117" s="37"/>
      <c r="Z117" s="37"/>
      <c r="AA117" s="37"/>
      <c r="AB117" s="37"/>
      <c r="AC117" s="37"/>
      <c r="AD117" s="37"/>
      <c r="AE117" s="37"/>
    </row>
    <row r="121" s="2" customFormat="1" ht="6.96" customHeight="1">
      <c r="A121" s="37"/>
      <c r="B121" s="66"/>
      <c r="C121" s="67"/>
      <c r="D121" s="67"/>
      <c r="E121" s="67"/>
      <c r="F121" s="67"/>
      <c r="G121" s="67"/>
      <c r="H121" s="67"/>
      <c r="I121" s="67"/>
      <c r="J121" s="67"/>
      <c r="K121" s="67"/>
      <c r="L121" s="59"/>
      <c r="S121" s="37"/>
      <c r="T121" s="37"/>
      <c r="U121" s="37"/>
      <c r="V121" s="37"/>
      <c r="W121" s="37"/>
      <c r="X121" s="37"/>
      <c r="Y121" s="37"/>
      <c r="Z121" s="37"/>
      <c r="AA121" s="37"/>
      <c r="AB121" s="37"/>
      <c r="AC121" s="37"/>
      <c r="AD121" s="37"/>
      <c r="AE121" s="37"/>
    </row>
    <row r="122" s="2" customFormat="1" ht="24.96" customHeight="1">
      <c r="A122" s="37"/>
      <c r="B122" s="38"/>
      <c r="C122" s="22" t="s">
        <v>269</v>
      </c>
      <c r="D122" s="37"/>
      <c r="E122" s="37"/>
      <c r="F122" s="37"/>
      <c r="G122" s="37"/>
      <c r="H122" s="37"/>
      <c r="I122" s="37"/>
      <c r="J122" s="37"/>
      <c r="K122" s="37"/>
      <c r="L122" s="59"/>
      <c r="S122" s="37"/>
      <c r="T122" s="37"/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  <c r="AE122" s="37"/>
    </row>
    <row r="123" s="2" customFormat="1" ht="6.96" customHeight="1">
      <c r="A123" s="37"/>
      <c r="B123" s="38"/>
      <c r="C123" s="37"/>
      <c r="D123" s="37"/>
      <c r="E123" s="37"/>
      <c r="F123" s="37"/>
      <c r="G123" s="37"/>
      <c r="H123" s="37"/>
      <c r="I123" s="37"/>
      <c r="J123" s="37"/>
      <c r="K123" s="37"/>
      <c r="L123" s="59"/>
      <c r="S123" s="37"/>
      <c r="T123" s="37"/>
      <c r="U123" s="37"/>
      <c r="V123" s="37"/>
      <c r="W123" s="37"/>
      <c r="X123" s="37"/>
      <c r="Y123" s="37"/>
      <c r="Z123" s="37"/>
      <c r="AA123" s="37"/>
      <c r="AB123" s="37"/>
      <c r="AC123" s="37"/>
      <c r="AD123" s="37"/>
      <c r="AE123" s="37"/>
    </row>
    <row r="124" s="2" customFormat="1" ht="12" customHeight="1">
      <c r="A124" s="37"/>
      <c r="B124" s="38"/>
      <c r="C124" s="31" t="s">
        <v>15</v>
      </c>
      <c r="D124" s="37"/>
      <c r="E124" s="37"/>
      <c r="F124" s="37"/>
      <c r="G124" s="37"/>
      <c r="H124" s="37"/>
      <c r="I124" s="37"/>
      <c r="J124" s="37"/>
      <c r="K124" s="37"/>
      <c r="L124" s="59"/>
      <c r="S124" s="37"/>
      <c r="T124" s="37"/>
      <c r="U124" s="37"/>
      <c r="V124" s="37"/>
      <c r="W124" s="37"/>
      <c r="X124" s="37"/>
      <c r="Y124" s="37"/>
      <c r="Z124" s="37"/>
      <c r="AA124" s="37"/>
      <c r="AB124" s="37"/>
      <c r="AC124" s="37"/>
      <c r="AD124" s="37"/>
      <c r="AE124" s="37"/>
    </row>
    <row r="125" s="2" customFormat="1" ht="26.25" customHeight="1">
      <c r="A125" s="37"/>
      <c r="B125" s="38"/>
      <c r="C125" s="37"/>
      <c r="D125" s="37"/>
      <c r="E125" s="134" t="str">
        <f>E7</f>
        <v>Komplexná rekonštrukcia a realizácia nadstavby budovy študenského domova4,Tr. SNP53,Banská Bystrica</v>
      </c>
      <c r="F125" s="31"/>
      <c r="G125" s="31"/>
      <c r="H125" s="31"/>
      <c r="I125" s="37"/>
      <c r="J125" s="37"/>
      <c r="K125" s="37"/>
      <c r="L125" s="59"/>
      <c r="S125" s="37"/>
      <c r="T125" s="37"/>
      <c r="U125" s="37"/>
      <c r="V125" s="37"/>
      <c r="W125" s="37"/>
      <c r="X125" s="37"/>
      <c r="Y125" s="37"/>
      <c r="Z125" s="37"/>
      <c r="AA125" s="37"/>
      <c r="AB125" s="37"/>
      <c r="AC125" s="37"/>
      <c r="AD125" s="37"/>
      <c r="AE125" s="37"/>
    </row>
    <row r="126" s="1" customFormat="1" ht="12" customHeight="1">
      <c r="B126" s="21"/>
      <c r="C126" s="31" t="s">
        <v>222</v>
      </c>
      <c r="L126" s="21"/>
    </row>
    <row r="127" s="1" customFormat="1" ht="16.5" customHeight="1">
      <c r="B127" s="21"/>
      <c r="E127" s="134" t="s">
        <v>223</v>
      </c>
      <c r="F127" s="1"/>
      <c r="G127" s="1"/>
      <c r="H127" s="1"/>
      <c r="L127" s="21"/>
    </row>
    <row r="128" s="1" customFormat="1" ht="12" customHeight="1">
      <c r="B128" s="21"/>
      <c r="C128" s="31" t="s">
        <v>224</v>
      </c>
      <c r="L128" s="21"/>
    </row>
    <row r="129" s="2" customFormat="1" ht="16.5" customHeight="1">
      <c r="A129" s="37"/>
      <c r="B129" s="38"/>
      <c r="C129" s="37"/>
      <c r="D129" s="37"/>
      <c r="E129" s="135" t="s">
        <v>225</v>
      </c>
      <c r="F129" s="37"/>
      <c r="G129" s="37"/>
      <c r="H129" s="37"/>
      <c r="I129" s="37"/>
      <c r="J129" s="37"/>
      <c r="K129" s="37"/>
      <c r="L129" s="59"/>
      <c r="S129" s="37"/>
      <c r="T129" s="37"/>
      <c r="U129" s="37"/>
      <c r="V129" s="37"/>
      <c r="W129" s="37"/>
      <c r="X129" s="37"/>
      <c r="Y129" s="37"/>
      <c r="Z129" s="37"/>
      <c r="AA129" s="37"/>
      <c r="AB129" s="37"/>
      <c r="AC129" s="37"/>
      <c r="AD129" s="37"/>
      <c r="AE129" s="37"/>
    </row>
    <row r="130" s="2" customFormat="1" ht="12" customHeight="1">
      <c r="A130" s="37"/>
      <c r="B130" s="38"/>
      <c r="C130" s="31" t="s">
        <v>226</v>
      </c>
      <c r="D130" s="37"/>
      <c r="E130" s="37"/>
      <c r="F130" s="37"/>
      <c r="G130" s="37"/>
      <c r="H130" s="37"/>
      <c r="I130" s="37"/>
      <c r="J130" s="37"/>
      <c r="K130" s="37"/>
      <c r="L130" s="59"/>
      <c r="S130" s="37"/>
      <c r="T130" s="37"/>
      <c r="U130" s="37"/>
      <c r="V130" s="37"/>
      <c r="W130" s="37"/>
      <c r="X130" s="37"/>
      <c r="Y130" s="37"/>
      <c r="Z130" s="37"/>
      <c r="AA130" s="37"/>
      <c r="AB130" s="37"/>
      <c r="AC130" s="37"/>
      <c r="AD130" s="37"/>
      <c r="AE130" s="37"/>
    </row>
    <row r="131" s="2" customFormat="1" ht="16.5" customHeight="1">
      <c r="A131" s="37"/>
      <c r="B131" s="38"/>
      <c r="C131" s="37"/>
      <c r="D131" s="37"/>
      <c r="E131" s="71" t="str">
        <f>E13</f>
        <v>vzt-1.etapa - Vzduchotechnika -I.etapa</v>
      </c>
      <c r="F131" s="37"/>
      <c r="G131" s="37"/>
      <c r="H131" s="37"/>
      <c r="I131" s="37"/>
      <c r="J131" s="37"/>
      <c r="K131" s="37"/>
      <c r="L131" s="59"/>
      <c r="S131" s="37"/>
      <c r="T131" s="37"/>
      <c r="U131" s="37"/>
      <c r="V131" s="37"/>
      <c r="W131" s="37"/>
      <c r="X131" s="37"/>
      <c r="Y131" s="37"/>
      <c r="Z131" s="37"/>
      <c r="AA131" s="37"/>
      <c r="AB131" s="37"/>
      <c r="AC131" s="37"/>
      <c r="AD131" s="37"/>
      <c r="AE131" s="37"/>
    </row>
    <row r="132" s="2" customFormat="1" ht="6.96" customHeight="1">
      <c r="A132" s="37"/>
      <c r="B132" s="38"/>
      <c r="C132" s="37"/>
      <c r="D132" s="37"/>
      <c r="E132" s="37"/>
      <c r="F132" s="37"/>
      <c r="G132" s="37"/>
      <c r="H132" s="37"/>
      <c r="I132" s="37"/>
      <c r="J132" s="37"/>
      <c r="K132" s="37"/>
      <c r="L132" s="59"/>
      <c r="S132" s="37"/>
      <c r="T132" s="37"/>
      <c r="U132" s="37"/>
      <c r="V132" s="37"/>
      <c r="W132" s="37"/>
      <c r="X132" s="37"/>
      <c r="Y132" s="37"/>
      <c r="Z132" s="37"/>
      <c r="AA132" s="37"/>
      <c r="AB132" s="37"/>
      <c r="AC132" s="37"/>
      <c r="AD132" s="37"/>
      <c r="AE132" s="37"/>
    </row>
    <row r="133" s="2" customFormat="1" ht="12" customHeight="1">
      <c r="A133" s="37"/>
      <c r="B133" s="38"/>
      <c r="C133" s="31" t="s">
        <v>19</v>
      </c>
      <c r="D133" s="37"/>
      <c r="E133" s="37"/>
      <c r="F133" s="26" t="str">
        <f>F16</f>
        <v xml:space="preserve"> </v>
      </c>
      <c r="G133" s="37"/>
      <c r="H133" s="37"/>
      <c r="I133" s="31" t="s">
        <v>21</v>
      </c>
      <c r="J133" s="73" t="str">
        <f>IF(J16="","",J16)</f>
        <v>10. 9. 2024</v>
      </c>
      <c r="K133" s="37"/>
      <c r="L133" s="59"/>
      <c r="S133" s="37"/>
      <c r="T133" s="37"/>
      <c r="U133" s="37"/>
      <c r="V133" s="37"/>
      <c r="W133" s="37"/>
      <c r="X133" s="37"/>
      <c r="Y133" s="37"/>
      <c r="Z133" s="37"/>
      <c r="AA133" s="37"/>
      <c r="AB133" s="37"/>
      <c r="AC133" s="37"/>
      <c r="AD133" s="37"/>
      <c r="AE133" s="37"/>
    </row>
    <row r="134" s="2" customFormat="1" ht="6.96" customHeight="1">
      <c r="A134" s="37"/>
      <c r="B134" s="38"/>
      <c r="C134" s="37"/>
      <c r="D134" s="37"/>
      <c r="E134" s="37"/>
      <c r="F134" s="37"/>
      <c r="G134" s="37"/>
      <c r="H134" s="37"/>
      <c r="I134" s="37"/>
      <c r="J134" s="37"/>
      <c r="K134" s="37"/>
      <c r="L134" s="59"/>
      <c r="S134" s="37"/>
      <c r="T134" s="37"/>
      <c r="U134" s="37"/>
      <c r="V134" s="37"/>
      <c r="W134" s="37"/>
      <c r="X134" s="37"/>
      <c r="Y134" s="37"/>
      <c r="Z134" s="37"/>
      <c r="AA134" s="37"/>
      <c r="AB134" s="37"/>
      <c r="AC134" s="37"/>
      <c r="AD134" s="37"/>
      <c r="AE134" s="37"/>
    </row>
    <row r="135" s="2" customFormat="1" ht="15.15" customHeight="1">
      <c r="A135" s="37"/>
      <c r="B135" s="38"/>
      <c r="C135" s="31" t="s">
        <v>23</v>
      </c>
      <c r="D135" s="37"/>
      <c r="E135" s="37"/>
      <c r="F135" s="26" t="str">
        <f>E19</f>
        <v>Univerzita Mateja Bela v Banskej Bystrici</v>
      </c>
      <c r="G135" s="37"/>
      <c r="H135" s="37"/>
      <c r="I135" s="31" t="s">
        <v>29</v>
      </c>
      <c r="J135" s="35" t="str">
        <f>E25</f>
        <v>Insvet s.r.o.,Koeice</v>
      </c>
      <c r="K135" s="37"/>
      <c r="L135" s="59"/>
      <c r="S135" s="37"/>
      <c r="T135" s="37"/>
      <c r="U135" s="37"/>
      <c r="V135" s="37"/>
      <c r="W135" s="37"/>
      <c r="X135" s="37"/>
      <c r="Y135" s="37"/>
      <c r="Z135" s="37"/>
      <c r="AA135" s="37"/>
      <c r="AB135" s="37"/>
      <c r="AC135" s="37"/>
      <c r="AD135" s="37"/>
      <c r="AE135" s="37"/>
    </row>
    <row r="136" s="2" customFormat="1" ht="15.15" customHeight="1">
      <c r="A136" s="37"/>
      <c r="B136" s="38"/>
      <c r="C136" s="31" t="s">
        <v>27</v>
      </c>
      <c r="D136" s="37"/>
      <c r="E136" s="37"/>
      <c r="F136" s="26" t="str">
        <f>IF(E22="","",E22)</f>
        <v>Vyplň údaj</v>
      </c>
      <c r="G136" s="37"/>
      <c r="H136" s="37"/>
      <c r="I136" s="31" t="s">
        <v>32</v>
      </c>
      <c r="J136" s="35" t="str">
        <f>E28</f>
        <v xml:space="preserve"> </v>
      </c>
      <c r="K136" s="37"/>
      <c r="L136" s="59"/>
      <c r="S136" s="37"/>
      <c r="T136" s="37"/>
      <c r="U136" s="37"/>
      <c r="V136" s="37"/>
      <c r="W136" s="37"/>
      <c r="X136" s="37"/>
      <c r="Y136" s="37"/>
      <c r="Z136" s="37"/>
      <c r="AA136" s="37"/>
      <c r="AB136" s="37"/>
      <c r="AC136" s="37"/>
      <c r="AD136" s="37"/>
      <c r="AE136" s="37"/>
    </row>
    <row r="137" s="2" customFormat="1" ht="10.32" customHeight="1">
      <c r="A137" s="37"/>
      <c r="B137" s="38"/>
      <c r="C137" s="37"/>
      <c r="D137" s="37"/>
      <c r="E137" s="37"/>
      <c r="F137" s="37"/>
      <c r="G137" s="37"/>
      <c r="H137" s="37"/>
      <c r="I137" s="37"/>
      <c r="J137" s="37"/>
      <c r="K137" s="37"/>
      <c r="L137" s="59"/>
      <c r="S137" s="37"/>
      <c r="T137" s="37"/>
      <c r="U137" s="37"/>
      <c r="V137" s="37"/>
      <c r="W137" s="37"/>
      <c r="X137" s="37"/>
      <c r="Y137" s="37"/>
      <c r="Z137" s="37"/>
      <c r="AA137" s="37"/>
      <c r="AB137" s="37"/>
      <c r="AC137" s="37"/>
      <c r="AD137" s="37"/>
      <c r="AE137" s="37"/>
    </row>
    <row r="138" s="11" customFormat="1" ht="29.28" customHeight="1">
      <c r="A138" s="180"/>
      <c r="B138" s="181"/>
      <c r="C138" s="182" t="s">
        <v>270</v>
      </c>
      <c r="D138" s="183" t="s">
        <v>60</v>
      </c>
      <c r="E138" s="183" t="s">
        <v>56</v>
      </c>
      <c r="F138" s="183" t="s">
        <v>57</v>
      </c>
      <c r="G138" s="183" t="s">
        <v>271</v>
      </c>
      <c r="H138" s="183" t="s">
        <v>272</v>
      </c>
      <c r="I138" s="183" t="s">
        <v>273</v>
      </c>
      <c r="J138" s="184" t="s">
        <v>232</v>
      </c>
      <c r="K138" s="185" t="s">
        <v>274</v>
      </c>
      <c r="L138" s="186"/>
      <c r="M138" s="90" t="s">
        <v>1</v>
      </c>
      <c r="N138" s="91" t="s">
        <v>39</v>
      </c>
      <c r="O138" s="91" t="s">
        <v>275</v>
      </c>
      <c r="P138" s="91" t="s">
        <v>276</v>
      </c>
      <c r="Q138" s="91" t="s">
        <v>277</v>
      </c>
      <c r="R138" s="91" t="s">
        <v>278</v>
      </c>
      <c r="S138" s="91" t="s">
        <v>279</v>
      </c>
      <c r="T138" s="92" t="s">
        <v>280</v>
      </c>
      <c r="U138" s="180"/>
      <c r="V138" s="180"/>
      <c r="W138" s="180"/>
      <c r="X138" s="180"/>
      <c r="Y138" s="180"/>
      <c r="Z138" s="180"/>
      <c r="AA138" s="180"/>
      <c r="AB138" s="180"/>
      <c r="AC138" s="180"/>
      <c r="AD138" s="180"/>
      <c r="AE138" s="180"/>
    </row>
    <row r="139" s="2" customFormat="1" ht="22.8" customHeight="1">
      <c r="A139" s="37"/>
      <c r="B139" s="38"/>
      <c r="C139" s="97" t="s">
        <v>228</v>
      </c>
      <c r="D139" s="37"/>
      <c r="E139" s="37"/>
      <c r="F139" s="37"/>
      <c r="G139" s="37"/>
      <c r="H139" s="37"/>
      <c r="I139" s="37"/>
      <c r="J139" s="187">
        <f>BK139</f>
        <v>0</v>
      </c>
      <c r="K139" s="37"/>
      <c r="L139" s="38"/>
      <c r="M139" s="93"/>
      <c r="N139" s="77"/>
      <c r="O139" s="94"/>
      <c r="P139" s="188">
        <f>P140+P153+P207</f>
        <v>0</v>
      </c>
      <c r="Q139" s="94"/>
      <c r="R139" s="188">
        <f>R140+R153+R207</f>
        <v>0</v>
      </c>
      <c r="S139" s="94"/>
      <c r="T139" s="189">
        <f>T140+T153+T207</f>
        <v>0</v>
      </c>
      <c r="U139" s="37"/>
      <c r="V139" s="37"/>
      <c r="W139" s="37"/>
      <c r="X139" s="37"/>
      <c r="Y139" s="37"/>
      <c r="Z139" s="37"/>
      <c r="AA139" s="37"/>
      <c r="AB139" s="37"/>
      <c r="AC139" s="37"/>
      <c r="AD139" s="37"/>
      <c r="AE139" s="37"/>
      <c r="AT139" s="18" t="s">
        <v>74</v>
      </c>
      <c r="AU139" s="18" t="s">
        <v>234</v>
      </c>
      <c r="BK139" s="190">
        <f>BK140+BK153+BK207</f>
        <v>0</v>
      </c>
    </row>
    <row r="140" s="12" customFormat="1" ht="25.92" customHeight="1">
      <c r="A140" s="12"/>
      <c r="B140" s="191"/>
      <c r="C140" s="12"/>
      <c r="D140" s="192" t="s">
        <v>74</v>
      </c>
      <c r="E140" s="193" t="s">
        <v>281</v>
      </c>
      <c r="F140" s="193" t="s">
        <v>282</v>
      </c>
      <c r="G140" s="12"/>
      <c r="H140" s="12"/>
      <c r="I140" s="194"/>
      <c r="J140" s="195">
        <f>BK140</f>
        <v>0</v>
      </c>
      <c r="K140" s="12"/>
      <c r="L140" s="191"/>
      <c r="M140" s="196"/>
      <c r="N140" s="197"/>
      <c r="O140" s="197"/>
      <c r="P140" s="198">
        <f>P141</f>
        <v>0</v>
      </c>
      <c r="Q140" s="197"/>
      <c r="R140" s="198">
        <f>R141</f>
        <v>0</v>
      </c>
      <c r="S140" s="197"/>
      <c r="T140" s="199">
        <f>T141</f>
        <v>0</v>
      </c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R140" s="192" t="s">
        <v>82</v>
      </c>
      <c r="AT140" s="200" t="s">
        <v>74</v>
      </c>
      <c r="AU140" s="200" t="s">
        <v>75</v>
      </c>
      <c r="AY140" s="192" t="s">
        <v>283</v>
      </c>
      <c r="BK140" s="201">
        <f>BK141</f>
        <v>0</v>
      </c>
    </row>
    <row r="141" s="12" customFormat="1" ht="22.8" customHeight="1">
      <c r="A141" s="12"/>
      <c r="B141" s="191"/>
      <c r="C141" s="12"/>
      <c r="D141" s="192" t="s">
        <v>74</v>
      </c>
      <c r="E141" s="202" t="s">
        <v>323</v>
      </c>
      <c r="F141" s="202" t="s">
        <v>645</v>
      </c>
      <c r="G141" s="12"/>
      <c r="H141" s="12"/>
      <c r="I141" s="194"/>
      <c r="J141" s="203">
        <f>BK141</f>
        <v>0</v>
      </c>
      <c r="K141" s="12"/>
      <c r="L141" s="191"/>
      <c r="M141" s="196"/>
      <c r="N141" s="197"/>
      <c r="O141" s="197"/>
      <c r="P141" s="198">
        <f>SUM(P142:P152)</f>
        <v>0</v>
      </c>
      <c r="Q141" s="197"/>
      <c r="R141" s="198">
        <f>SUM(R142:R152)</f>
        <v>0</v>
      </c>
      <c r="S141" s="197"/>
      <c r="T141" s="199">
        <f>SUM(T142:T152)</f>
        <v>0</v>
      </c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R141" s="192" t="s">
        <v>82</v>
      </c>
      <c r="AT141" s="200" t="s">
        <v>74</v>
      </c>
      <c r="AU141" s="200" t="s">
        <v>82</v>
      </c>
      <c r="AY141" s="192" t="s">
        <v>283</v>
      </c>
      <c r="BK141" s="201">
        <f>SUM(BK142:BK152)</f>
        <v>0</v>
      </c>
    </row>
    <row r="142" s="2" customFormat="1" ht="24.15" customHeight="1">
      <c r="A142" s="37"/>
      <c r="B142" s="168"/>
      <c r="C142" s="204" t="s">
        <v>82</v>
      </c>
      <c r="D142" s="204" t="s">
        <v>285</v>
      </c>
      <c r="E142" s="205" t="s">
        <v>2705</v>
      </c>
      <c r="F142" s="206" t="s">
        <v>2706</v>
      </c>
      <c r="G142" s="207" t="s">
        <v>1985</v>
      </c>
      <c r="H142" s="208">
        <v>25</v>
      </c>
      <c r="I142" s="209"/>
      <c r="J142" s="210">
        <f>ROUND(I142*H142,2)</f>
        <v>0</v>
      </c>
      <c r="K142" s="211"/>
      <c r="L142" s="38"/>
      <c r="M142" s="212" t="s">
        <v>1</v>
      </c>
      <c r="N142" s="213" t="s">
        <v>41</v>
      </c>
      <c r="O142" s="81"/>
      <c r="P142" s="214">
        <f>O142*H142</f>
        <v>0</v>
      </c>
      <c r="Q142" s="214">
        <v>0</v>
      </c>
      <c r="R142" s="214">
        <f>Q142*H142</f>
        <v>0</v>
      </c>
      <c r="S142" s="214">
        <v>0</v>
      </c>
      <c r="T142" s="215">
        <f>S142*H142</f>
        <v>0</v>
      </c>
      <c r="U142" s="37"/>
      <c r="V142" s="37"/>
      <c r="W142" s="37"/>
      <c r="X142" s="37"/>
      <c r="Y142" s="37"/>
      <c r="Z142" s="37"/>
      <c r="AA142" s="37"/>
      <c r="AB142" s="37"/>
      <c r="AC142" s="37"/>
      <c r="AD142" s="37"/>
      <c r="AE142" s="37"/>
      <c r="AR142" s="216" t="s">
        <v>289</v>
      </c>
      <c r="AT142" s="216" t="s">
        <v>285</v>
      </c>
      <c r="AU142" s="216" t="s">
        <v>87</v>
      </c>
      <c r="AY142" s="18" t="s">
        <v>283</v>
      </c>
      <c r="BE142" s="217">
        <f>IF(N142="základná",J142,0)</f>
        <v>0</v>
      </c>
      <c r="BF142" s="217">
        <f>IF(N142="znížená",J142,0)</f>
        <v>0</v>
      </c>
      <c r="BG142" s="217">
        <f>IF(N142="zákl. prenesená",J142,0)</f>
        <v>0</v>
      </c>
      <c r="BH142" s="217">
        <f>IF(N142="zníž. prenesená",J142,0)</f>
        <v>0</v>
      </c>
      <c r="BI142" s="217">
        <f>IF(N142="nulová",J142,0)</f>
        <v>0</v>
      </c>
      <c r="BJ142" s="18" t="s">
        <v>87</v>
      </c>
      <c r="BK142" s="217">
        <f>ROUND(I142*H142,2)</f>
        <v>0</v>
      </c>
      <c r="BL142" s="18" t="s">
        <v>289</v>
      </c>
      <c r="BM142" s="216" t="s">
        <v>87</v>
      </c>
    </row>
    <row r="143" s="2" customFormat="1" ht="24.15" customHeight="1">
      <c r="A143" s="37"/>
      <c r="B143" s="168"/>
      <c r="C143" s="204" t="s">
        <v>87</v>
      </c>
      <c r="D143" s="204" t="s">
        <v>285</v>
      </c>
      <c r="E143" s="205" t="s">
        <v>2707</v>
      </c>
      <c r="F143" s="206" t="s">
        <v>2708</v>
      </c>
      <c r="G143" s="207" t="s">
        <v>1985</v>
      </c>
      <c r="H143" s="208">
        <v>250</v>
      </c>
      <c r="I143" s="209"/>
      <c r="J143" s="210">
        <f>ROUND(I143*H143,2)</f>
        <v>0</v>
      </c>
      <c r="K143" s="211"/>
      <c r="L143" s="38"/>
      <c r="M143" s="212" t="s">
        <v>1</v>
      </c>
      <c r="N143" s="213" t="s">
        <v>41</v>
      </c>
      <c r="O143" s="81"/>
      <c r="P143" s="214">
        <f>O143*H143</f>
        <v>0</v>
      </c>
      <c r="Q143" s="214">
        <v>0</v>
      </c>
      <c r="R143" s="214">
        <f>Q143*H143</f>
        <v>0</v>
      </c>
      <c r="S143" s="214">
        <v>0</v>
      </c>
      <c r="T143" s="215">
        <f>S143*H143</f>
        <v>0</v>
      </c>
      <c r="U143" s="37"/>
      <c r="V143" s="37"/>
      <c r="W143" s="37"/>
      <c r="X143" s="37"/>
      <c r="Y143" s="37"/>
      <c r="Z143" s="37"/>
      <c r="AA143" s="37"/>
      <c r="AB143" s="37"/>
      <c r="AC143" s="37"/>
      <c r="AD143" s="37"/>
      <c r="AE143" s="37"/>
      <c r="AR143" s="216" t="s">
        <v>289</v>
      </c>
      <c r="AT143" s="216" t="s">
        <v>285</v>
      </c>
      <c r="AU143" s="216" t="s">
        <v>87</v>
      </c>
      <c r="AY143" s="18" t="s">
        <v>283</v>
      </c>
      <c r="BE143" s="217">
        <f>IF(N143="základná",J143,0)</f>
        <v>0</v>
      </c>
      <c r="BF143" s="217">
        <f>IF(N143="znížená",J143,0)</f>
        <v>0</v>
      </c>
      <c r="BG143" s="217">
        <f>IF(N143="zákl. prenesená",J143,0)</f>
        <v>0</v>
      </c>
      <c r="BH143" s="217">
        <f>IF(N143="zníž. prenesená",J143,0)</f>
        <v>0</v>
      </c>
      <c r="BI143" s="217">
        <f>IF(N143="nulová",J143,0)</f>
        <v>0</v>
      </c>
      <c r="BJ143" s="18" t="s">
        <v>87</v>
      </c>
      <c r="BK143" s="217">
        <f>ROUND(I143*H143,2)</f>
        <v>0</v>
      </c>
      <c r="BL143" s="18" t="s">
        <v>289</v>
      </c>
      <c r="BM143" s="216" t="s">
        <v>289</v>
      </c>
    </row>
    <row r="144" s="2" customFormat="1" ht="24.15" customHeight="1">
      <c r="A144" s="37"/>
      <c r="B144" s="168"/>
      <c r="C144" s="204" t="s">
        <v>92</v>
      </c>
      <c r="D144" s="204" t="s">
        <v>285</v>
      </c>
      <c r="E144" s="205" t="s">
        <v>2709</v>
      </c>
      <c r="F144" s="206" t="s">
        <v>2710</v>
      </c>
      <c r="G144" s="207" t="s">
        <v>1985</v>
      </c>
      <c r="H144" s="208">
        <v>25</v>
      </c>
      <c r="I144" s="209"/>
      <c r="J144" s="210">
        <f>ROUND(I144*H144,2)</f>
        <v>0</v>
      </c>
      <c r="K144" s="211"/>
      <c r="L144" s="38"/>
      <c r="M144" s="212" t="s">
        <v>1</v>
      </c>
      <c r="N144" s="213" t="s">
        <v>41</v>
      </c>
      <c r="O144" s="81"/>
      <c r="P144" s="214">
        <f>O144*H144</f>
        <v>0</v>
      </c>
      <c r="Q144" s="214">
        <v>0</v>
      </c>
      <c r="R144" s="214">
        <f>Q144*H144</f>
        <v>0</v>
      </c>
      <c r="S144" s="214">
        <v>0</v>
      </c>
      <c r="T144" s="215">
        <f>S144*H144</f>
        <v>0</v>
      </c>
      <c r="U144" s="37"/>
      <c r="V144" s="37"/>
      <c r="W144" s="37"/>
      <c r="X144" s="37"/>
      <c r="Y144" s="37"/>
      <c r="Z144" s="37"/>
      <c r="AA144" s="37"/>
      <c r="AB144" s="37"/>
      <c r="AC144" s="37"/>
      <c r="AD144" s="37"/>
      <c r="AE144" s="37"/>
      <c r="AR144" s="216" t="s">
        <v>289</v>
      </c>
      <c r="AT144" s="216" t="s">
        <v>285</v>
      </c>
      <c r="AU144" s="216" t="s">
        <v>87</v>
      </c>
      <c r="AY144" s="18" t="s">
        <v>283</v>
      </c>
      <c r="BE144" s="217">
        <f>IF(N144="základná",J144,0)</f>
        <v>0</v>
      </c>
      <c r="BF144" s="217">
        <f>IF(N144="znížená",J144,0)</f>
        <v>0</v>
      </c>
      <c r="BG144" s="217">
        <f>IF(N144="zákl. prenesená",J144,0)</f>
        <v>0</v>
      </c>
      <c r="BH144" s="217">
        <f>IF(N144="zníž. prenesená",J144,0)</f>
        <v>0</v>
      </c>
      <c r="BI144" s="217">
        <f>IF(N144="nulová",J144,0)</f>
        <v>0</v>
      </c>
      <c r="BJ144" s="18" t="s">
        <v>87</v>
      </c>
      <c r="BK144" s="217">
        <f>ROUND(I144*H144,2)</f>
        <v>0</v>
      </c>
      <c r="BL144" s="18" t="s">
        <v>289</v>
      </c>
      <c r="BM144" s="216" t="s">
        <v>310</v>
      </c>
    </row>
    <row r="145" s="2" customFormat="1" ht="24.15" customHeight="1">
      <c r="A145" s="37"/>
      <c r="B145" s="168"/>
      <c r="C145" s="204" t="s">
        <v>289</v>
      </c>
      <c r="D145" s="204" t="s">
        <v>285</v>
      </c>
      <c r="E145" s="205" t="s">
        <v>2711</v>
      </c>
      <c r="F145" s="206" t="s">
        <v>2712</v>
      </c>
      <c r="G145" s="207" t="s">
        <v>1985</v>
      </c>
      <c r="H145" s="208">
        <v>500</v>
      </c>
      <c r="I145" s="209"/>
      <c r="J145" s="210">
        <f>ROUND(I145*H145,2)</f>
        <v>0</v>
      </c>
      <c r="K145" s="211"/>
      <c r="L145" s="38"/>
      <c r="M145" s="212" t="s">
        <v>1</v>
      </c>
      <c r="N145" s="213" t="s">
        <v>41</v>
      </c>
      <c r="O145" s="81"/>
      <c r="P145" s="214">
        <f>O145*H145</f>
        <v>0</v>
      </c>
      <c r="Q145" s="214">
        <v>0</v>
      </c>
      <c r="R145" s="214">
        <f>Q145*H145</f>
        <v>0</v>
      </c>
      <c r="S145" s="214">
        <v>0</v>
      </c>
      <c r="T145" s="215">
        <f>S145*H145</f>
        <v>0</v>
      </c>
      <c r="U145" s="37"/>
      <c r="V145" s="37"/>
      <c r="W145" s="37"/>
      <c r="X145" s="37"/>
      <c r="Y145" s="37"/>
      <c r="Z145" s="37"/>
      <c r="AA145" s="37"/>
      <c r="AB145" s="37"/>
      <c r="AC145" s="37"/>
      <c r="AD145" s="37"/>
      <c r="AE145" s="37"/>
      <c r="AR145" s="216" t="s">
        <v>289</v>
      </c>
      <c r="AT145" s="216" t="s">
        <v>285</v>
      </c>
      <c r="AU145" s="216" t="s">
        <v>87</v>
      </c>
      <c r="AY145" s="18" t="s">
        <v>283</v>
      </c>
      <c r="BE145" s="217">
        <f>IF(N145="základná",J145,0)</f>
        <v>0</v>
      </c>
      <c r="BF145" s="217">
        <f>IF(N145="znížená",J145,0)</f>
        <v>0</v>
      </c>
      <c r="BG145" s="217">
        <f>IF(N145="zákl. prenesená",J145,0)</f>
        <v>0</v>
      </c>
      <c r="BH145" s="217">
        <f>IF(N145="zníž. prenesená",J145,0)</f>
        <v>0</v>
      </c>
      <c r="BI145" s="217">
        <f>IF(N145="nulová",J145,0)</f>
        <v>0</v>
      </c>
      <c r="BJ145" s="18" t="s">
        <v>87</v>
      </c>
      <c r="BK145" s="217">
        <f>ROUND(I145*H145,2)</f>
        <v>0</v>
      </c>
      <c r="BL145" s="18" t="s">
        <v>289</v>
      </c>
      <c r="BM145" s="216" t="s">
        <v>319</v>
      </c>
    </row>
    <row r="146" s="2" customFormat="1" ht="24.15" customHeight="1">
      <c r="A146" s="37"/>
      <c r="B146" s="168"/>
      <c r="C146" s="204" t="s">
        <v>306</v>
      </c>
      <c r="D146" s="204" t="s">
        <v>285</v>
      </c>
      <c r="E146" s="205" t="s">
        <v>905</v>
      </c>
      <c r="F146" s="206" t="s">
        <v>906</v>
      </c>
      <c r="G146" s="207" t="s">
        <v>344</v>
      </c>
      <c r="H146" s="208">
        <v>2.4830000000000001</v>
      </c>
      <c r="I146" s="209"/>
      <c r="J146" s="210">
        <f>ROUND(I146*H146,2)</f>
        <v>0</v>
      </c>
      <c r="K146" s="211"/>
      <c r="L146" s="38"/>
      <c r="M146" s="212" t="s">
        <v>1</v>
      </c>
      <c r="N146" s="213" t="s">
        <v>41</v>
      </c>
      <c r="O146" s="81"/>
      <c r="P146" s="214">
        <f>O146*H146</f>
        <v>0</v>
      </c>
      <c r="Q146" s="214">
        <v>0</v>
      </c>
      <c r="R146" s="214">
        <f>Q146*H146</f>
        <v>0</v>
      </c>
      <c r="S146" s="214">
        <v>0</v>
      </c>
      <c r="T146" s="215">
        <f>S146*H146</f>
        <v>0</v>
      </c>
      <c r="U146" s="37"/>
      <c r="V146" s="37"/>
      <c r="W146" s="37"/>
      <c r="X146" s="37"/>
      <c r="Y146" s="37"/>
      <c r="Z146" s="37"/>
      <c r="AA146" s="37"/>
      <c r="AB146" s="37"/>
      <c r="AC146" s="37"/>
      <c r="AD146" s="37"/>
      <c r="AE146" s="37"/>
      <c r="AR146" s="216" t="s">
        <v>289</v>
      </c>
      <c r="AT146" s="216" t="s">
        <v>285</v>
      </c>
      <c r="AU146" s="216" t="s">
        <v>87</v>
      </c>
      <c r="AY146" s="18" t="s">
        <v>283</v>
      </c>
      <c r="BE146" s="217">
        <f>IF(N146="základná",J146,0)</f>
        <v>0</v>
      </c>
      <c r="BF146" s="217">
        <f>IF(N146="znížená",J146,0)</f>
        <v>0</v>
      </c>
      <c r="BG146" s="217">
        <f>IF(N146="zákl. prenesená",J146,0)</f>
        <v>0</v>
      </c>
      <c r="BH146" s="217">
        <f>IF(N146="zníž. prenesená",J146,0)</f>
        <v>0</v>
      </c>
      <c r="BI146" s="217">
        <f>IF(N146="nulová",J146,0)</f>
        <v>0</v>
      </c>
      <c r="BJ146" s="18" t="s">
        <v>87</v>
      </c>
      <c r="BK146" s="217">
        <f>ROUND(I146*H146,2)</f>
        <v>0</v>
      </c>
      <c r="BL146" s="18" t="s">
        <v>289</v>
      </c>
      <c r="BM146" s="216" t="s">
        <v>327</v>
      </c>
    </row>
    <row r="147" s="2" customFormat="1" ht="24.15" customHeight="1">
      <c r="A147" s="37"/>
      <c r="B147" s="168"/>
      <c r="C147" s="204" t="s">
        <v>310</v>
      </c>
      <c r="D147" s="204" t="s">
        <v>285</v>
      </c>
      <c r="E147" s="205" t="s">
        <v>909</v>
      </c>
      <c r="F147" s="206" t="s">
        <v>910</v>
      </c>
      <c r="G147" s="207" t="s">
        <v>344</v>
      </c>
      <c r="H147" s="208">
        <v>14.898</v>
      </c>
      <c r="I147" s="209"/>
      <c r="J147" s="210">
        <f>ROUND(I147*H147,2)</f>
        <v>0</v>
      </c>
      <c r="K147" s="211"/>
      <c r="L147" s="38"/>
      <c r="M147" s="212" t="s">
        <v>1</v>
      </c>
      <c r="N147" s="213" t="s">
        <v>41</v>
      </c>
      <c r="O147" s="81"/>
      <c r="P147" s="214">
        <f>O147*H147</f>
        <v>0</v>
      </c>
      <c r="Q147" s="214">
        <v>0</v>
      </c>
      <c r="R147" s="214">
        <f>Q147*H147</f>
        <v>0</v>
      </c>
      <c r="S147" s="214">
        <v>0</v>
      </c>
      <c r="T147" s="215">
        <f>S147*H147</f>
        <v>0</v>
      </c>
      <c r="U147" s="37"/>
      <c r="V147" s="37"/>
      <c r="W147" s="37"/>
      <c r="X147" s="37"/>
      <c r="Y147" s="37"/>
      <c r="Z147" s="37"/>
      <c r="AA147" s="37"/>
      <c r="AB147" s="37"/>
      <c r="AC147" s="37"/>
      <c r="AD147" s="37"/>
      <c r="AE147" s="37"/>
      <c r="AR147" s="216" t="s">
        <v>289</v>
      </c>
      <c r="AT147" s="216" t="s">
        <v>285</v>
      </c>
      <c r="AU147" s="216" t="s">
        <v>87</v>
      </c>
      <c r="AY147" s="18" t="s">
        <v>283</v>
      </c>
      <c r="BE147" s="217">
        <f>IF(N147="základná",J147,0)</f>
        <v>0</v>
      </c>
      <c r="BF147" s="217">
        <f>IF(N147="znížená",J147,0)</f>
        <v>0</v>
      </c>
      <c r="BG147" s="217">
        <f>IF(N147="zákl. prenesená",J147,0)</f>
        <v>0</v>
      </c>
      <c r="BH147" s="217">
        <f>IF(N147="zníž. prenesená",J147,0)</f>
        <v>0</v>
      </c>
      <c r="BI147" s="217">
        <f>IF(N147="nulová",J147,0)</f>
        <v>0</v>
      </c>
      <c r="BJ147" s="18" t="s">
        <v>87</v>
      </c>
      <c r="BK147" s="217">
        <f>ROUND(I147*H147,2)</f>
        <v>0</v>
      </c>
      <c r="BL147" s="18" t="s">
        <v>289</v>
      </c>
      <c r="BM147" s="216" t="s">
        <v>337</v>
      </c>
    </row>
    <row r="148" s="2" customFormat="1" ht="21.75" customHeight="1">
      <c r="A148" s="37"/>
      <c r="B148" s="168"/>
      <c r="C148" s="204" t="s">
        <v>315</v>
      </c>
      <c r="D148" s="204" t="s">
        <v>285</v>
      </c>
      <c r="E148" s="205" t="s">
        <v>914</v>
      </c>
      <c r="F148" s="206" t="s">
        <v>915</v>
      </c>
      <c r="G148" s="207" t="s">
        <v>344</v>
      </c>
      <c r="H148" s="208">
        <v>0.55000000000000004</v>
      </c>
      <c r="I148" s="209"/>
      <c r="J148" s="210">
        <f>ROUND(I148*H148,2)</f>
        <v>0</v>
      </c>
      <c r="K148" s="211"/>
      <c r="L148" s="38"/>
      <c r="M148" s="212" t="s">
        <v>1</v>
      </c>
      <c r="N148" s="213" t="s">
        <v>41</v>
      </c>
      <c r="O148" s="81"/>
      <c r="P148" s="214">
        <f>O148*H148</f>
        <v>0</v>
      </c>
      <c r="Q148" s="214">
        <v>0</v>
      </c>
      <c r="R148" s="214">
        <f>Q148*H148</f>
        <v>0</v>
      </c>
      <c r="S148" s="214">
        <v>0</v>
      </c>
      <c r="T148" s="215">
        <f>S148*H148</f>
        <v>0</v>
      </c>
      <c r="U148" s="37"/>
      <c r="V148" s="37"/>
      <c r="W148" s="37"/>
      <c r="X148" s="37"/>
      <c r="Y148" s="37"/>
      <c r="Z148" s="37"/>
      <c r="AA148" s="37"/>
      <c r="AB148" s="37"/>
      <c r="AC148" s="37"/>
      <c r="AD148" s="37"/>
      <c r="AE148" s="37"/>
      <c r="AR148" s="216" t="s">
        <v>289</v>
      </c>
      <c r="AT148" s="216" t="s">
        <v>285</v>
      </c>
      <c r="AU148" s="216" t="s">
        <v>87</v>
      </c>
      <c r="AY148" s="18" t="s">
        <v>283</v>
      </c>
      <c r="BE148" s="217">
        <f>IF(N148="základná",J148,0)</f>
        <v>0</v>
      </c>
      <c r="BF148" s="217">
        <f>IF(N148="znížená",J148,0)</f>
        <v>0</v>
      </c>
      <c r="BG148" s="217">
        <f>IF(N148="zákl. prenesená",J148,0)</f>
        <v>0</v>
      </c>
      <c r="BH148" s="217">
        <f>IF(N148="zníž. prenesená",J148,0)</f>
        <v>0</v>
      </c>
      <c r="BI148" s="217">
        <f>IF(N148="nulová",J148,0)</f>
        <v>0</v>
      </c>
      <c r="BJ148" s="18" t="s">
        <v>87</v>
      </c>
      <c r="BK148" s="217">
        <f>ROUND(I148*H148,2)</f>
        <v>0</v>
      </c>
      <c r="BL148" s="18" t="s">
        <v>289</v>
      </c>
      <c r="BM148" s="216" t="s">
        <v>347</v>
      </c>
    </row>
    <row r="149" s="2" customFormat="1" ht="24.15" customHeight="1">
      <c r="A149" s="37"/>
      <c r="B149" s="168"/>
      <c r="C149" s="204" t="s">
        <v>319</v>
      </c>
      <c r="D149" s="204" t="s">
        <v>285</v>
      </c>
      <c r="E149" s="205" t="s">
        <v>918</v>
      </c>
      <c r="F149" s="206" t="s">
        <v>919</v>
      </c>
      <c r="G149" s="207" t="s">
        <v>344</v>
      </c>
      <c r="H149" s="208">
        <v>7.7000000000000002</v>
      </c>
      <c r="I149" s="209"/>
      <c r="J149" s="210">
        <f>ROUND(I149*H149,2)</f>
        <v>0</v>
      </c>
      <c r="K149" s="211"/>
      <c r="L149" s="38"/>
      <c r="M149" s="212" t="s">
        <v>1</v>
      </c>
      <c r="N149" s="213" t="s">
        <v>41</v>
      </c>
      <c r="O149" s="81"/>
      <c r="P149" s="214">
        <f>O149*H149</f>
        <v>0</v>
      </c>
      <c r="Q149" s="214">
        <v>0</v>
      </c>
      <c r="R149" s="214">
        <f>Q149*H149</f>
        <v>0</v>
      </c>
      <c r="S149" s="214">
        <v>0</v>
      </c>
      <c r="T149" s="215">
        <f>S149*H149</f>
        <v>0</v>
      </c>
      <c r="U149" s="37"/>
      <c r="V149" s="37"/>
      <c r="W149" s="37"/>
      <c r="X149" s="37"/>
      <c r="Y149" s="37"/>
      <c r="Z149" s="37"/>
      <c r="AA149" s="37"/>
      <c r="AB149" s="37"/>
      <c r="AC149" s="37"/>
      <c r="AD149" s="37"/>
      <c r="AE149" s="37"/>
      <c r="AR149" s="216" t="s">
        <v>289</v>
      </c>
      <c r="AT149" s="216" t="s">
        <v>285</v>
      </c>
      <c r="AU149" s="216" t="s">
        <v>87</v>
      </c>
      <c r="AY149" s="18" t="s">
        <v>283</v>
      </c>
      <c r="BE149" s="217">
        <f>IF(N149="základná",J149,0)</f>
        <v>0</v>
      </c>
      <c r="BF149" s="217">
        <f>IF(N149="znížená",J149,0)</f>
        <v>0</v>
      </c>
      <c r="BG149" s="217">
        <f>IF(N149="zákl. prenesená",J149,0)</f>
        <v>0</v>
      </c>
      <c r="BH149" s="217">
        <f>IF(N149="zníž. prenesená",J149,0)</f>
        <v>0</v>
      </c>
      <c r="BI149" s="217">
        <f>IF(N149="nulová",J149,0)</f>
        <v>0</v>
      </c>
      <c r="BJ149" s="18" t="s">
        <v>87</v>
      </c>
      <c r="BK149" s="217">
        <f>ROUND(I149*H149,2)</f>
        <v>0</v>
      </c>
      <c r="BL149" s="18" t="s">
        <v>289</v>
      </c>
      <c r="BM149" s="216" t="s">
        <v>358</v>
      </c>
    </row>
    <row r="150" s="2" customFormat="1" ht="24.15" customHeight="1">
      <c r="A150" s="37"/>
      <c r="B150" s="168"/>
      <c r="C150" s="204" t="s">
        <v>323</v>
      </c>
      <c r="D150" s="204" t="s">
        <v>285</v>
      </c>
      <c r="E150" s="205" t="s">
        <v>923</v>
      </c>
      <c r="F150" s="206" t="s">
        <v>924</v>
      </c>
      <c r="G150" s="207" t="s">
        <v>344</v>
      </c>
      <c r="H150" s="208">
        <v>2.4830000000000001</v>
      </c>
      <c r="I150" s="209"/>
      <c r="J150" s="210">
        <f>ROUND(I150*H150,2)</f>
        <v>0</v>
      </c>
      <c r="K150" s="211"/>
      <c r="L150" s="38"/>
      <c r="M150" s="212" t="s">
        <v>1</v>
      </c>
      <c r="N150" s="213" t="s">
        <v>41</v>
      </c>
      <c r="O150" s="81"/>
      <c r="P150" s="214">
        <f>O150*H150</f>
        <v>0</v>
      </c>
      <c r="Q150" s="214">
        <v>0</v>
      </c>
      <c r="R150" s="214">
        <f>Q150*H150</f>
        <v>0</v>
      </c>
      <c r="S150" s="214">
        <v>0</v>
      </c>
      <c r="T150" s="215">
        <f>S150*H150</f>
        <v>0</v>
      </c>
      <c r="U150" s="37"/>
      <c r="V150" s="37"/>
      <c r="W150" s="37"/>
      <c r="X150" s="37"/>
      <c r="Y150" s="37"/>
      <c r="Z150" s="37"/>
      <c r="AA150" s="37"/>
      <c r="AB150" s="37"/>
      <c r="AC150" s="37"/>
      <c r="AD150" s="37"/>
      <c r="AE150" s="37"/>
      <c r="AR150" s="216" t="s">
        <v>289</v>
      </c>
      <c r="AT150" s="216" t="s">
        <v>285</v>
      </c>
      <c r="AU150" s="216" t="s">
        <v>87</v>
      </c>
      <c r="AY150" s="18" t="s">
        <v>283</v>
      </c>
      <c r="BE150" s="217">
        <f>IF(N150="základná",J150,0)</f>
        <v>0</v>
      </c>
      <c r="BF150" s="217">
        <f>IF(N150="znížená",J150,0)</f>
        <v>0</v>
      </c>
      <c r="BG150" s="217">
        <f>IF(N150="zákl. prenesená",J150,0)</f>
        <v>0</v>
      </c>
      <c r="BH150" s="217">
        <f>IF(N150="zníž. prenesená",J150,0)</f>
        <v>0</v>
      </c>
      <c r="BI150" s="217">
        <f>IF(N150="nulová",J150,0)</f>
        <v>0</v>
      </c>
      <c r="BJ150" s="18" t="s">
        <v>87</v>
      </c>
      <c r="BK150" s="217">
        <f>ROUND(I150*H150,2)</f>
        <v>0</v>
      </c>
      <c r="BL150" s="18" t="s">
        <v>289</v>
      </c>
      <c r="BM150" s="216" t="s">
        <v>370</v>
      </c>
    </row>
    <row r="151" s="2" customFormat="1" ht="24.15" customHeight="1">
      <c r="A151" s="37"/>
      <c r="B151" s="168"/>
      <c r="C151" s="204" t="s">
        <v>327</v>
      </c>
      <c r="D151" s="204" t="s">
        <v>285</v>
      </c>
      <c r="E151" s="205" t="s">
        <v>2590</v>
      </c>
      <c r="F151" s="206" t="s">
        <v>2591</v>
      </c>
      <c r="G151" s="207" t="s">
        <v>344</v>
      </c>
      <c r="H151" s="208">
        <v>12.414999999999999</v>
      </c>
      <c r="I151" s="209"/>
      <c r="J151" s="210">
        <f>ROUND(I151*H151,2)</f>
        <v>0</v>
      </c>
      <c r="K151" s="211"/>
      <c r="L151" s="38"/>
      <c r="M151" s="212" t="s">
        <v>1</v>
      </c>
      <c r="N151" s="213" t="s">
        <v>41</v>
      </c>
      <c r="O151" s="81"/>
      <c r="P151" s="214">
        <f>O151*H151</f>
        <v>0</v>
      </c>
      <c r="Q151" s="214">
        <v>0</v>
      </c>
      <c r="R151" s="214">
        <f>Q151*H151</f>
        <v>0</v>
      </c>
      <c r="S151" s="214">
        <v>0</v>
      </c>
      <c r="T151" s="215">
        <f>S151*H151</f>
        <v>0</v>
      </c>
      <c r="U151" s="37"/>
      <c r="V151" s="37"/>
      <c r="W151" s="37"/>
      <c r="X151" s="37"/>
      <c r="Y151" s="37"/>
      <c r="Z151" s="37"/>
      <c r="AA151" s="37"/>
      <c r="AB151" s="37"/>
      <c r="AC151" s="37"/>
      <c r="AD151" s="37"/>
      <c r="AE151" s="37"/>
      <c r="AR151" s="216" t="s">
        <v>289</v>
      </c>
      <c r="AT151" s="216" t="s">
        <v>285</v>
      </c>
      <c r="AU151" s="216" t="s">
        <v>87</v>
      </c>
      <c r="AY151" s="18" t="s">
        <v>283</v>
      </c>
      <c r="BE151" s="217">
        <f>IF(N151="základná",J151,0)</f>
        <v>0</v>
      </c>
      <c r="BF151" s="217">
        <f>IF(N151="znížená",J151,0)</f>
        <v>0</v>
      </c>
      <c r="BG151" s="217">
        <f>IF(N151="zákl. prenesená",J151,0)</f>
        <v>0</v>
      </c>
      <c r="BH151" s="217">
        <f>IF(N151="zníž. prenesená",J151,0)</f>
        <v>0</v>
      </c>
      <c r="BI151" s="217">
        <f>IF(N151="nulová",J151,0)</f>
        <v>0</v>
      </c>
      <c r="BJ151" s="18" t="s">
        <v>87</v>
      </c>
      <c r="BK151" s="217">
        <f>ROUND(I151*H151,2)</f>
        <v>0</v>
      </c>
      <c r="BL151" s="18" t="s">
        <v>289</v>
      </c>
      <c r="BM151" s="216" t="s">
        <v>7</v>
      </c>
    </row>
    <row r="152" s="2" customFormat="1" ht="24.15" customHeight="1">
      <c r="A152" s="37"/>
      <c r="B152" s="168"/>
      <c r="C152" s="204" t="s">
        <v>332</v>
      </c>
      <c r="D152" s="204" t="s">
        <v>285</v>
      </c>
      <c r="E152" s="205" t="s">
        <v>2592</v>
      </c>
      <c r="F152" s="206" t="s">
        <v>2593</v>
      </c>
      <c r="G152" s="207" t="s">
        <v>344</v>
      </c>
      <c r="H152" s="208">
        <v>0.55000000000000004</v>
      </c>
      <c r="I152" s="209"/>
      <c r="J152" s="210">
        <f>ROUND(I152*H152,2)</f>
        <v>0</v>
      </c>
      <c r="K152" s="211"/>
      <c r="L152" s="38"/>
      <c r="M152" s="212" t="s">
        <v>1</v>
      </c>
      <c r="N152" s="213" t="s">
        <v>41</v>
      </c>
      <c r="O152" s="81"/>
      <c r="P152" s="214">
        <f>O152*H152</f>
        <v>0</v>
      </c>
      <c r="Q152" s="214">
        <v>0</v>
      </c>
      <c r="R152" s="214">
        <f>Q152*H152</f>
        <v>0</v>
      </c>
      <c r="S152" s="214">
        <v>0</v>
      </c>
      <c r="T152" s="215">
        <f>S152*H152</f>
        <v>0</v>
      </c>
      <c r="U152" s="37"/>
      <c r="V152" s="37"/>
      <c r="W152" s="37"/>
      <c r="X152" s="37"/>
      <c r="Y152" s="37"/>
      <c r="Z152" s="37"/>
      <c r="AA152" s="37"/>
      <c r="AB152" s="37"/>
      <c r="AC152" s="37"/>
      <c r="AD152" s="37"/>
      <c r="AE152" s="37"/>
      <c r="AR152" s="216" t="s">
        <v>289</v>
      </c>
      <c r="AT152" s="216" t="s">
        <v>285</v>
      </c>
      <c r="AU152" s="216" t="s">
        <v>87</v>
      </c>
      <c r="AY152" s="18" t="s">
        <v>283</v>
      </c>
      <c r="BE152" s="217">
        <f>IF(N152="základná",J152,0)</f>
        <v>0</v>
      </c>
      <c r="BF152" s="217">
        <f>IF(N152="znížená",J152,0)</f>
        <v>0</v>
      </c>
      <c r="BG152" s="217">
        <f>IF(N152="zákl. prenesená",J152,0)</f>
        <v>0</v>
      </c>
      <c r="BH152" s="217">
        <f>IF(N152="zníž. prenesená",J152,0)</f>
        <v>0</v>
      </c>
      <c r="BI152" s="217">
        <f>IF(N152="nulová",J152,0)</f>
        <v>0</v>
      </c>
      <c r="BJ152" s="18" t="s">
        <v>87</v>
      </c>
      <c r="BK152" s="217">
        <f>ROUND(I152*H152,2)</f>
        <v>0</v>
      </c>
      <c r="BL152" s="18" t="s">
        <v>289</v>
      </c>
      <c r="BM152" s="216" t="s">
        <v>395</v>
      </c>
    </row>
    <row r="153" s="12" customFormat="1" ht="25.92" customHeight="1">
      <c r="A153" s="12"/>
      <c r="B153" s="191"/>
      <c r="C153" s="12"/>
      <c r="D153" s="192" t="s">
        <v>74</v>
      </c>
      <c r="E153" s="193" t="s">
        <v>955</v>
      </c>
      <c r="F153" s="193" t="s">
        <v>956</v>
      </c>
      <c r="G153" s="12"/>
      <c r="H153" s="12"/>
      <c r="I153" s="194"/>
      <c r="J153" s="195">
        <f>BK153</f>
        <v>0</v>
      </c>
      <c r="K153" s="12"/>
      <c r="L153" s="191"/>
      <c r="M153" s="196"/>
      <c r="N153" s="197"/>
      <c r="O153" s="197"/>
      <c r="P153" s="198">
        <f>P154</f>
        <v>0</v>
      </c>
      <c r="Q153" s="197"/>
      <c r="R153" s="198">
        <f>R154</f>
        <v>0</v>
      </c>
      <c r="S153" s="197"/>
      <c r="T153" s="199">
        <f>T154</f>
        <v>0</v>
      </c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R153" s="192" t="s">
        <v>87</v>
      </c>
      <c r="AT153" s="200" t="s">
        <v>74</v>
      </c>
      <c r="AU153" s="200" t="s">
        <v>75</v>
      </c>
      <c r="AY153" s="192" t="s">
        <v>283</v>
      </c>
      <c r="BK153" s="201">
        <f>BK154</f>
        <v>0</v>
      </c>
    </row>
    <row r="154" s="12" customFormat="1" ht="22.8" customHeight="1">
      <c r="A154" s="12"/>
      <c r="B154" s="191"/>
      <c r="C154" s="12"/>
      <c r="D154" s="192" t="s">
        <v>74</v>
      </c>
      <c r="E154" s="202" t="s">
        <v>2713</v>
      </c>
      <c r="F154" s="202" t="s">
        <v>2714</v>
      </c>
      <c r="G154" s="12"/>
      <c r="H154" s="12"/>
      <c r="I154" s="194"/>
      <c r="J154" s="203">
        <f>BK154</f>
        <v>0</v>
      </c>
      <c r="K154" s="12"/>
      <c r="L154" s="191"/>
      <c r="M154" s="196"/>
      <c r="N154" s="197"/>
      <c r="O154" s="197"/>
      <c r="P154" s="198">
        <f>SUM(P155:P206)</f>
        <v>0</v>
      </c>
      <c r="Q154" s="197"/>
      <c r="R154" s="198">
        <f>SUM(R155:R206)</f>
        <v>0</v>
      </c>
      <c r="S154" s="197"/>
      <c r="T154" s="199">
        <f>SUM(T155:T206)</f>
        <v>0</v>
      </c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R154" s="192" t="s">
        <v>87</v>
      </c>
      <c r="AT154" s="200" t="s">
        <v>74</v>
      </c>
      <c r="AU154" s="200" t="s">
        <v>82</v>
      </c>
      <c r="AY154" s="192" t="s">
        <v>283</v>
      </c>
      <c r="BK154" s="201">
        <f>SUM(BK155:BK206)</f>
        <v>0</v>
      </c>
    </row>
    <row r="155" s="2" customFormat="1" ht="24.15" customHeight="1">
      <c r="A155" s="37"/>
      <c r="B155" s="168"/>
      <c r="C155" s="204" t="s">
        <v>616</v>
      </c>
      <c r="D155" s="204" t="s">
        <v>285</v>
      </c>
      <c r="E155" s="205" t="s">
        <v>2715</v>
      </c>
      <c r="F155" s="206" t="s">
        <v>2716</v>
      </c>
      <c r="G155" s="207" t="s">
        <v>649</v>
      </c>
      <c r="H155" s="208">
        <v>5</v>
      </c>
      <c r="I155" s="209"/>
      <c r="J155" s="210">
        <f>ROUND(I155*H155,2)</f>
        <v>0</v>
      </c>
      <c r="K155" s="211"/>
      <c r="L155" s="38"/>
      <c r="M155" s="212" t="s">
        <v>1</v>
      </c>
      <c r="N155" s="213" t="s">
        <v>41</v>
      </c>
      <c r="O155" s="81"/>
      <c r="P155" s="214">
        <f>O155*H155</f>
        <v>0</v>
      </c>
      <c r="Q155" s="214">
        <v>0</v>
      </c>
      <c r="R155" s="214">
        <f>Q155*H155</f>
        <v>0</v>
      </c>
      <c r="S155" s="214">
        <v>0</v>
      </c>
      <c r="T155" s="215">
        <f>S155*H155</f>
        <v>0</v>
      </c>
      <c r="U155" s="37"/>
      <c r="V155" s="37"/>
      <c r="W155" s="37"/>
      <c r="X155" s="37"/>
      <c r="Y155" s="37"/>
      <c r="Z155" s="37"/>
      <c r="AA155" s="37"/>
      <c r="AB155" s="37"/>
      <c r="AC155" s="37"/>
      <c r="AD155" s="37"/>
      <c r="AE155" s="37"/>
      <c r="AR155" s="216" t="s">
        <v>358</v>
      </c>
      <c r="AT155" s="216" t="s">
        <v>285</v>
      </c>
      <c r="AU155" s="216" t="s">
        <v>87</v>
      </c>
      <c r="AY155" s="18" t="s">
        <v>283</v>
      </c>
      <c r="BE155" s="217">
        <f>IF(N155="základná",J155,0)</f>
        <v>0</v>
      </c>
      <c r="BF155" s="217">
        <f>IF(N155="znížená",J155,0)</f>
        <v>0</v>
      </c>
      <c r="BG155" s="217">
        <f>IF(N155="zákl. prenesená",J155,0)</f>
        <v>0</v>
      </c>
      <c r="BH155" s="217">
        <f>IF(N155="zníž. prenesená",J155,0)</f>
        <v>0</v>
      </c>
      <c r="BI155" s="217">
        <f>IF(N155="nulová",J155,0)</f>
        <v>0</v>
      </c>
      <c r="BJ155" s="18" t="s">
        <v>87</v>
      </c>
      <c r="BK155" s="217">
        <f>ROUND(I155*H155,2)</f>
        <v>0</v>
      </c>
      <c r="BL155" s="18" t="s">
        <v>358</v>
      </c>
      <c r="BM155" s="216" t="s">
        <v>408</v>
      </c>
    </row>
    <row r="156" s="2" customFormat="1" ht="16.5" customHeight="1">
      <c r="A156" s="37"/>
      <c r="B156" s="168"/>
      <c r="C156" s="242" t="s">
        <v>620</v>
      </c>
      <c r="D156" s="242" t="s">
        <v>582</v>
      </c>
      <c r="E156" s="243" t="s">
        <v>2717</v>
      </c>
      <c r="F156" s="244" t="s">
        <v>2718</v>
      </c>
      <c r="G156" s="245" t="s">
        <v>649</v>
      </c>
      <c r="H156" s="246">
        <v>5</v>
      </c>
      <c r="I156" s="247"/>
      <c r="J156" s="248">
        <f>ROUND(I156*H156,2)</f>
        <v>0</v>
      </c>
      <c r="K156" s="249"/>
      <c r="L156" s="250"/>
      <c r="M156" s="251" t="s">
        <v>1</v>
      </c>
      <c r="N156" s="252" t="s">
        <v>41</v>
      </c>
      <c r="O156" s="81"/>
      <c r="P156" s="214">
        <f>O156*H156</f>
        <v>0</v>
      </c>
      <c r="Q156" s="214">
        <v>0</v>
      </c>
      <c r="R156" s="214">
        <f>Q156*H156</f>
        <v>0</v>
      </c>
      <c r="S156" s="214">
        <v>0</v>
      </c>
      <c r="T156" s="215">
        <f>S156*H156</f>
        <v>0</v>
      </c>
      <c r="U156" s="37"/>
      <c r="V156" s="37"/>
      <c r="W156" s="37"/>
      <c r="X156" s="37"/>
      <c r="Y156" s="37"/>
      <c r="Z156" s="37"/>
      <c r="AA156" s="37"/>
      <c r="AB156" s="37"/>
      <c r="AC156" s="37"/>
      <c r="AD156" s="37"/>
      <c r="AE156" s="37"/>
      <c r="AR156" s="216" t="s">
        <v>473</v>
      </c>
      <c r="AT156" s="216" t="s">
        <v>582</v>
      </c>
      <c r="AU156" s="216" t="s">
        <v>87</v>
      </c>
      <c r="AY156" s="18" t="s">
        <v>283</v>
      </c>
      <c r="BE156" s="217">
        <f>IF(N156="základná",J156,0)</f>
        <v>0</v>
      </c>
      <c r="BF156" s="217">
        <f>IF(N156="znížená",J156,0)</f>
        <v>0</v>
      </c>
      <c r="BG156" s="217">
        <f>IF(N156="zákl. prenesená",J156,0)</f>
        <v>0</v>
      </c>
      <c r="BH156" s="217">
        <f>IF(N156="zníž. prenesená",J156,0)</f>
        <v>0</v>
      </c>
      <c r="BI156" s="217">
        <f>IF(N156="nulová",J156,0)</f>
        <v>0</v>
      </c>
      <c r="BJ156" s="18" t="s">
        <v>87</v>
      </c>
      <c r="BK156" s="217">
        <f>ROUND(I156*H156,2)</f>
        <v>0</v>
      </c>
      <c r="BL156" s="18" t="s">
        <v>358</v>
      </c>
      <c r="BM156" s="216" t="s">
        <v>428</v>
      </c>
    </row>
    <row r="157" s="2" customFormat="1" ht="24.15" customHeight="1">
      <c r="A157" s="37"/>
      <c r="B157" s="168"/>
      <c r="C157" s="204" t="s">
        <v>646</v>
      </c>
      <c r="D157" s="204" t="s">
        <v>285</v>
      </c>
      <c r="E157" s="205" t="s">
        <v>2719</v>
      </c>
      <c r="F157" s="206" t="s">
        <v>2720</v>
      </c>
      <c r="G157" s="207" t="s">
        <v>373</v>
      </c>
      <c r="H157" s="208">
        <v>1</v>
      </c>
      <c r="I157" s="209"/>
      <c r="J157" s="210">
        <f>ROUND(I157*H157,2)</f>
        <v>0</v>
      </c>
      <c r="K157" s="211"/>
      <c r="L157" s="38"/>
      <c r="M157" s="212" t="s">
        <v>1</v>
      </c>
      <c r="N157" s="213" t="s">
        <v>41</v>
      </c>
      <c r="O157" s="81"/>
      <c r="P157" s="214">
        <f>O157*H157</f>
        <v>0</v>
      </c>
      <c r="Q157" s="214">
        <v>0</v>
      </c>
      <c r="R157" s="214">
        <f>Q157*H157</f>
        <v>0</v>
      </c>
      <c r="S157" s="214">
        <v>0</v>
      </c>
      <c r="T157" s="215">
        <f>S157*H157</f>
        <v>0</v>
      </c>
      <c r="U157" s="37"/>
      <c r="V157" s="37"/>
      <c r="W157" s="37"/>
      <c r="X157" s="37"/>
      <c r="Y157" s="37"/>
      <c r="Z157" s="37"/>
      <c r="AA157" s="37"/>
      <c r="AB157" s="37"/>
      <c r="AC157" s="37"/>
      <c r="AD157" s="37"/>
      <c r="AE157" s="37"/>
      <c r="AR157" s="216" t="s">
        <v>358</v>
      </c>
      <c r="AT157" s="216" t="s">
        <v>285</v>
      </c>
      <c r="AU157" s="216" t="s">
        <v>87</v>
      </c>
      <c r="AY157" s="18" t="s">
        <v>283</v>
      </c>
      <c r="BE157" s="217">
        <f>IF(N157="základná",J157,0)</f>
        <v>0</v>
      </c>
      <c r="BF157" s="217">
        <f>IF(N157="znížená",J157,0)</f>
        <v>0</v>
      </c>
      <c r="BG157" s="217">
        <f>IF(N157="zákl. prenesená",J157,0)</f>
        <v>0</v>
      </c>
      <c r="BH157" s="217">
        <f>IF(N157="zníž. prenesená",J157,0)</f>
        <v>0</v>
      </c>
      <c r="BI157" s="217">
        <f>IF(N157="nulová",J157,0)</f>
        <v>0</v>
      </c>
      <c r="BJ157" s="18" t="s">
        <v>87</v>
      </c>
      <c r="BK157" s="217">
        <f>ROUND(I157*H157,2)</f>
        <v>0</v>
      </c>
      <c r="BL157" s="18" t="s">
        <v>358</v>
      </c>
      <c r="BM157" s="216" t="s">
        <v>442</v>
      </c>
    </row>
    <row r="158" s="2" customFormat="1" ht="24.15" customHeight="1">
      <c r="A158" s="37"/>
      <c r="B158" s="168"/>
      <c r="C158" s="204" t="s">
        <v>571</v>
      </c>
      <c r="D158" s="204" t="s">
        <v>285</v>
      </c>
      <c r="E158" s="205" t="s">
        <v>2721</v>
      </c>
      <c r="F158" s="206" t="s">
        <v>2722</v>
      </c>
      <c r="G158" s="207" t="s">
        <v>373</v>
      </c>
      <c r="H158" s="208">
        <v>11</v>
      </c>
      <c r="I158" s="209"/>
      <c r="J158" s="210">
        <f>ROUND(I158*H158,2)</f>
        <v>0</v>
      </c>
      <c r="K158" s="211"/>
      <c r="L158" s="38"/>
      <c r="M158" s="212" t="s">
        <v>1</v>
      </c>
      <c r="N158" s="213" t="s">
        <v>41</v>
      </c>
      <c r="O158" s="81"/>
      <c r="P158" s="214">
        <f>O158*H158</f>
        <v>0</v>
      </c>
      <c r="Q158" s="214">
        <v>0</v>
      </c>
      <c r="R158" s="214">
        <f>Q158*H158</f>
        <v>0</v>
      </c>
      <c r="S158" s="214">
        <v>0</v>
      </c>
      <c r="T158" s="215">
        <f>S158*H158</f>
        <v>0</v>
      </c>
      <c r="U158" s="37"/>
      <c r="V158" s="37"/>
      <c r="W158" s="37"/>
      <c r="X158" s="37"/>
      <c r="Y158" s="37"/>
      <c r="Z158" s="37"/>
      <c r="AA158" s="37"/>
      <c r="AB158" s="37"/>
      <c r="AC158" s="37"/>
      <c r="AD158" s="37"/>
      <c r="AE158" s="37"/>
      <c r="AR158" s="216" t="s">
        <v>358</v>
      </c>
      <c r="AT158" s="216" t="s">
        <v>285</v>
      </c>
      <c r="AU158" s="216" t="s">
        <v>87</v>
      </c>
      <c r="AY158" s="18" t="s">
        <v>283</v>
      </c>
      <c r="BE158" s="217">
        <f>IF(N158="základná",J158,0)</f>
        <v>0</v>
      </c>
      <c r="BF158" s="217">
        <f>IF(N158="znížená",J158,0)</f>
        <v>0</v>
      </c>
      <c r="BG158" s="217">
        <f>IF(N158="zákl. prenesená",J158,0)</f>
        <v>0</v>
      </c>
      <c r="BH158" s="217">
        <f>IF(N158="zníž. prenesená",J158,0)</f>
        <v>0</v>
      </c>
      <c r="BI158" s="217">
        <f>IF(N158="nulová",J158,0)</f>
        <v>0</v>
      </c>
      <c r="BJ158" s="18" t="s">
        <v>87</v>
      </c>
      <c r="BK158" s="217">
        <f>ROUND(I158*H158,2)</f>
        <v>0</v>
      </c>
      <c r="BL158" s="18" t="s">
        <v>358</v>
      </c>
      <c r="BM158" s="216" t="s">
        <v>464</v>
      </c>
    </row>
    <row r="159" s="2" customFormat="1" ht="24.15" customHeight="1">
      <c r="A159" s="37"/>
      <c r="B159" s="168"/>
      <c r="C159" s="204" t="s">
        <v>576</v>
      </c>
      <c r="D159" s="204" t="s">
        <v>285</v>
      </c>
      <c r="E159" s="205" t="s">
        <v>2723</v>
      </c>
      <c r="F159" s="206" t="s">
        <v>2724</v>
      </c>
      <c r="G159" s="207" t="s">
        <v>373</v>
      </c>
      <c r="H159" s="208">
        <v>18</v>
      </c>
      <c r="I159" s="209"/>
      <c r="J159" s="210">
        <f>ROUND(I159*H159,2)</f>
        <v>0</v>
      </c>
      <c r="K159" s="211"/>
      <c r="L159" s="38"/>
      <c r="M159" s="212" t="s">
        <v>1</v>
      </c>
      <c r="N159" s="213" t="s">
        <v>41</v>
      </c>
      <c r="O159" s="81"/>
      <c r="P159" s="214">
        <f>O159*H159</f>
        <v>0</v>
      </c>
      <c r="Q159" s="214">
        <v>0</v>
      </c>
      <c r="R159" s="214">
        <f>Q159*H159</f>
        <v>0</v>
      </c>
      <c r="S159" s="214">
        <v>0</v>
      </c>
      <c r="T159" s="215">
        <f>S159*H159</f>
        <v>0</v>
      </c>
      <c r="U159" s="37"/>
      <c r="V159" s="37"/>
      <c r="W159" s="37"/>
      <c r="X159" s="37"/>
      <c r="Y159" s="37"/>
      <c r="Z159" s="37"/>
      <c r="AA159" s="37"/>
      <c r="AB159" s="37"/>
      <c r="AC159" s="37"/>
      <c r="AD159" s="37"/>
      <c r="AE159" s="37"/>
      <c r="AR159" s="216" t="s">
        <v>358</v>
      </c>
      <c r="AT159" s="216" t="s">
        <v>285</v>
      </c>
      <c r="AU159" s="216" t="s">
        <v>87</v>
      </c>
      <c r="AY159" s="18" t="s">
        <v>283</v>
      </c>
      <c r="BE159" s="217">
        <f>IF(N159="základná",J159,0)</f>
        <v>0</v>
      </c>
      <c r="BF159" s="217">
        <f>IF(N159="znížená",J159,0)</f>
        <v>0</v>
      </c>
      <c r="BG159" s="217">
        <f>IF(N159="zákl. prenesená",J159,0)</f>
        <v>0</v>
      </c>
      <c r="BH159" s="217">
        <f>IF(N159="zníž. prenesená",J159,0)</f>
        <v>0</v>
      </c>
      <c r="BI159" s="217">
        <f>IF(N159="nulová",J159,0)</f>
        <v>0</v>
      </c>
      <c r="BJ159" s="18" t="s">
        <v>87</v>
      </c>
      <c r="BK159" s="217">
        <f>ROUND(I159*H159,2)</f>
        <v>0</v>
      </c>
      <c r="BL159" s="18" t="s">
        <v>358</v>
      </c>
      <c r="BM159" s="216" t="s">
        <v>473</v>
      </c>
    </row>
    <row r="160" s="2" customFormat="1" ht="24.15" customHeight="1">
      <c r="A160" s="37"/>
      <c r="B160" s="168"/>
      <c r="C160" s="204" t="s">
        <v>337</v>
      </c>
      <c r="D160" s="204" t="s">
        <v>285</v>
      </c>
      <c r="E160" s="205" t="s">
        <v>2725</v>
      </c>
      <c r="F160" s="206" t="s">
        <v>2726</v>
      </c>
      <c r="G160" s="207" t="s">
        <v>373</v>
      </c>
      <c r="H160" s="208">
        <v>92</v>
      </c>
      <c r="I160" s="209"/>
      <c r="J160" s="210">
        <f>ROUND(I160*H160,2)</f>
        <v>0</v>
      </c>
      <c r="K160" s="211"/>
      <c r="L160" s="38"/>
      <c r="M160" s="212" t="s">
        <v>1</v>
      </c>
      <c r="N160" s="213" t="s">
        <v>41</v>
      </c>
      <c r="O160" s="81"/>
      <c r="P160" s="214">
        <f>O160*H160</f>
        <v>0</v>
      </c>
      <c r="Q160" s="214">
        <v>0</v>
      </c>
      <c r="R160" s="214">
        <f>Q160*H160</f>
        <v>0</v>
      </c>
      <c r="S160" s="214">
        <v>0</v>
      </c>
      <c r="T160" s="215">
        <f>S160*H160</f>
        <v>0</v>
      </c>
      <c r="U160" s="37"/>
      <c r="V160" s="37"/>
      <c r="W160" s="37"/>
      <c r="X160" s="37"/>
      <c r="Y160" s="37"/>
      <c r="Z160" s="37"/>
      <c r="AA160" s="37"/>
      <c r="AB160" s="37"/>
      <c r="AC160" s="37"/>
      <c r="AD160" s="37"/>
      <c r="AE160" s="37"/>
      <c r="AR160" s="216" t="s">
        <v>358</v>
      </c>
      <c r="AT160" s="216" t="s">
        <v>285</v>
      </c>
      <c r="AU160" s="216" t="s">
        <v>87</v>
      </c>
      <c r="AY160" s="18" t="s">
        <v>283</v>
      </c>
      <c r="BE160" s="217">
        <f>IF(N160="základná",J160,0)</f>
        <v>0</v>
      </c>
      <c r="BF160" s="217">
        <f>IF(N160="znížená",J160,0)</f>
        <v>0</v>
      </c>
      <c r="BG160" s="217">
        <f>IF(N160="zákl. prenesená",J160,0)</f>
        <v>0</v>
      </c>
      <c r="BH160" s="217">
        <f>IF(N160="zníž. prenesená",J160,0)</f>
        <v>0</v>
      </c>
      <c r="BI160" s="217">
        <f>IF(N160="nulová",J160,0)</f>
        <v>0</v>
      </c>
      <c r="BJ160" s="18" t="s">
        <v>87</v>
      </c>
      <c r="BK160" s="217">
        <f>ROUND(I160*H160,2)</f>
        <v>0</v>
      </c>
      <c r="BL160" s="18" t="s">
        <v>358</v>
      </c>
      <c r="BM160" s="216" t="s">
        <v>501</v>
      </c>
    </row>
    <row r="161" s="2" customFormat="1" ht="44.25" customHeight="1">
      <c r="A161" s="37"/>
      <c r="B161" s="168"/>
      <c r="C161" s="242" t="s">
        <v>341</v>
      </c>
      <c r="D161" s="242" t="s">
        <v>582</v>
      </c>
      <c r="E161" s="243" t="s">
        <v>2727</v>
      </c>
      <c r="F161" s="244" t="s">
        <v>2728</v>
      </c>
      <c r="G161" s="245" t="s">
        <v>373</v>
      </c>
      <c r="H161" s="246">
        <v>40</v>
      </c>
      <c r="I161" s="247"/>
      <c r="J161" s="248">
        <f>ROUND(I161*H161,2)</f>
        <v>0</v>
      </c>
      <c r="K161" s="249"/>
      <c r="L161" s="250"/>
      <c r="M161" s="251" t="s">
        <v>1</v>
      </c>
      <c r="N161" s="252" t="s">
        <v>41</v>
      </c>
      <c r="O161" s="81"/>
      <c r="P161" s="214">
        <f>O161*H161</f>
        <v>0</v>
      </c>
      <c r="Q161" s="214">
        <v>0</v>
      </c>
      <c r="R161" s="214">
        <f>Q161*H161</f>
        <v>0</v>
      </c>
      <c r="S161" s="214">
        <v>0</v>
      </c>
      <c r="T161" s="215">
        <f>S161*H161</f>
        <v>0</v>
      </c>
      <c r="U161" s="37"/>
      <c r="V161" s="37"/>
      <c r="W161" s="37"/>
      <c r="X161" s="37"/>
      <c r="Y161" s="37"/>
      <c r="Z161" s="37"/>
      <c r="AA161" s="37"/>
      <c r="AB161" s="37"/>
      <c r="AC161" s="37"/>
      <c r="AD161" s="37"/>
      <c r="AE161" s="37"/>
      <c r="AR161" s="216" t="s">
        <v>473</v>
      </c>
      <c r="AT161" s="216" t="s">
        <v>582</v>
      </c>
      <c r="AU161" s="216" t="s">
        <v>87</v>
      </c>
      <c r="AY161" s="18" t="s">
        <v>283</v>
      </c>
      <c r="BE161" s="217">
        <f>IF(N161="základná",J161,0)</f>
        <v>0</v>
      </c>
      <c r="BF161" s="217">
        <f>IF(N161="znížená",J161,0)</f>
        <v>0</v>
      </c>
      <c r="BG161" s="217">
        <f>IF(N161="zákl. prenesená",J161,0)</f>
        <v>0</v>
      </c>
      <c r="BH161" s="217">
        <f>IF(N161="zníž. prenesená",J161,0)</f>
        <v>0</v>
      </c>
      <c r="BI161" s="217">
        <f>IF(N161="nulová",J161,0)</f>
        <v>0</v>
      </c>
      <c r="BJ161" s="18" t="s">
        <v>87</v>
      </c>
      <c r="BK161" s="217">
        <f>ROUND(I161*H161,2)</f>
        <v>0</v>
      </c>
      <c r="BL161" s="18" t="s">
        <v>358</v>
      </c>
      <c r="BM161" s="216" t="s">
        <v>509</v>
      </c>
    </row>
    <row r="162" s="2" customFormat="1" ht="44.25" customHeight="1">
      <c r="A162" s="37"/>
      <c r="B162" s="168"/>
      <c r="C162" s="242" t="s">
        <v>347</v>
      </c>
      <c r="D162" s="242" t="s">
        <v>582</v>
      </c>
      <c r="E162" s="243" t="s">
        <v>2729</v>
      </c>
      <c r="F162" s="244" t="s">
        <v>2730</v>
      </c>
      <c r="G162" s="245" t="s">
        <v>373</v>
      </c>
      <c r="H162" s="246">
        <v>42</v>
      </c>
      <c r="I162" s="247"/>
      <c r="J162" s="248">
        <f>ROUND(I162*H162,2)</f>
        <v>0</v>
      </c>
      <c r="K162" s="249"/>
      <c r="L162" s="250"/>
      <c r="M162" s="251" t="s">
        <v>1</v>
      </c>
      <c r="N162" s="252" t="s">
        <v>41</v>
      </c>
      <c r="O162" s="81"/>
      <c r="P162" s="214">
        <f>O162*H162</f>
        <v>0</v>
      </c>
      <c r="Q162" s="214">
        <v>0</v>
      </c>
      <c r="R162" s="214">
        <f>Q162*H162</f>
        <v>0</v>
      </c>
      <c r="S162" s="214">
        <v>0</v>
      </c>
      <c r="T162" s="215">
        <f>S162*H162</f>
        <v>0</v>
      </c>
      <c r="U162" s="37"/>
      <c r="V162" s="37"/>
      <c r="W162" s="37"/>
      <c r="X162" s="37"/>
      <c r="Y162" s="37"/>
      <c r="Z162" s="37"/>
      <c r="AA162" s="37"/>
      <c r="AB162" s="37"/>
      <c r="AC162" s="37"/>
      <c r="AD162" s="37"/>
      <c r="AE162" s="37"/>
      <c r="AR162" s="216" t="s">
        <v>473</v>
      </c>
      <c r="AT162" s="216" t="s">
        <v>582</v>
      </c>
      <c r="AU162" s="216" t="s">
        <v>87</v>
      </c>
      <c r="AY162" s="18" t="s">
        <v>283</v>
      </c>
      <c r="BE162" s="217">
        <f>IF(N162="základná",J162,0)</f>
        <v>0</v>
      </c>
      <c r="BF162" s="217">
        <f>IF(N162="znížená",J162,0)</f>
        <v>0</v>
      </c>
      <c r="BG162" s="217">
        <f>IF(N162="zákl. prenesená",J162,0)</f>
        <v>0</v>
      </c>
      <c r="BH162" s="217">
        <f>IF(N162="zníž. prenesená",J162,0)</f>
        <v>0</v>
      </c>
      <c r="BI162" s="217">
        <f>IF(N162="nulová",J162,0)</f>
        <v>0</v>
      </c>
      <c r="BJ162" s="18" t="s">
        <v>87</v>
      </c>
      <c r="BK162" s="217">
        <f>ROUND(I162*H162,2)</f>
        <v>0</v>
      </c>
      <c r="BL162" s="18" t="s">
        <v>358</v>
      </c>
      <c r="BM162" s="216" t="s">
        <v>519</v>
      </c>
    </row>
    <row r="163" s="2" customFormat="1" ht="44.25" customHeight="1">
      <c r="A163" s="37"/>
      <c r="B163" s="168"/>
      <c r="C163" s="242" t="s">
        <v>352</v>
      </c>
      <c r="D163" s="242" t="s">
        <v>582</v>
      </c>
      <c r="E163" s="243" t="s">
        <v>2731</v>
      </c>
      <c r="F163" s="244" t="s">
        <v>2732</v>
      </c>
      <c r="G163" s="245" t="s">
        <v>373</v>
      </c>
      <c r="H163" s="246">
        <v>10</v>
      </c>
      <c r="I163" s="247"/>
      <c r="J163" s="248">
        <f>ROUND(I163*H163,2)</f>
        <v>0</v>
      </c>
      <c r="K163" s="249"/>
      <c r="L163" s="250"/>
      <c r="M163" s="251" t="s">
        <v>1</v>
      </c>
      <c r="N163" s="252" t="s">
        <v>41</v>
      </c>
      <c r="O163" s="81"/>
      <c r="P163" s="214">
        <f>O163*H163</f>
        <v>0</v>
      </c>
      <c r="Q163" s="214">
        <v>0</v>
      </c>
      <c r="R163" s="214">
        <f>Q163*H163</f>
        <v>0</v>
      </c>
      <c r="S163" s="214">
        <v>0</v>
      </c>
      <c r="T163" s="215">
        <f>S163*H163</f>
        <v>0</v>
      </c>
      <c r="U163" s="37"/>
      <c r="V163" s="37"/>
      <c r="W163" s="37"/>
      <c r="X163" s="37"/>
      <c r="Y163" s="37"/>
      <c r="Z163" s="37"/>
      <c r="AA163" s="37"/>
      <c r="AB163" s="37"/>
      <c r="AC163" s="37"/>
      <c r="AD163" s="37"/>
      <c r="AE163" s="37"/>
      <c r="AR163" s="216" t="s">
        <v>473</v>
      </c>
      <c r="AT163" s="216" t="s">
        <v>582</v>
      </c>
      <c r="AU163" s="216" t="s">
        <v>87</v>
      </c>
      <c r="AY163" s="18" t="s">
        <v>283</v>
      </c>
      <c r="BE163" s="217">
        <f>IF(N163="základná",J163,0)</f>
        <v>0</v>
      </c>
      <c r="BF163" s="217">
        <f>IF(N163="znížená",J163,0)</f>
        <v>0</v>
      </c>
      <c r="BG163" s="217">
        <f>IF(N163="zákl. prenesená",J163,0)</f>
        <v>0</v>
      </c>
      <c r="BH163" s="217">
        <f>IF(N163="zníž. prenesená",J163,0)</f>
        <v>0</v>
      </c>
      <c r="BI163" s="217">
        <f>IF(N163="nulová",J163,0)</f>
        <v>0</v>
      </c>
      <c r="BJ163" s="18" t="s">
        <v>87</v>
      </c>
      <c r="BK163" s="217">
        <f>ROUND(I163*H163,2)</f>
        <v>0</v>
      </c>
      <c r="BL163" s="18" t="s">
        <v>358</v>
      </c>
      <c r="BM163" s="216" t="s">
        <v>527</v>
      </c>
    </row>
    <row r="164" s="2" customFormat="1" ht="16.5" customHeight="1">
      <c r="A164" s="37"/>
      <c r="B164" s="168"/>
      <c r="C164" s="204" t="s">
        <v>358</v>
      </c>
      <c r="D164" s="204" t="s">
        <v>285</v>
      </c>
      <c r="E164" s="205" t="s">
        <v>2733</v>
      </c>
      <c r="F164" s="206" t="s">
        <v>2734</v>
      </c>
      <c r="G164" s="207" t="s">
        <v>649</v>
      </c>
      <c r="H164" s="208">
        <v>100</v>
      </c>
      <c r="I164" s="209"/>
      <c r="J164" s="210">
        <f>ROUND(I164*H164,2)</f>
        <v>0</v>
      </c>
      <c r="K164" s="211"/>
      <c r="L164" s="38"/>
      <c r="M164" s="212" t="s">
        <v>1</v>
      </c>
      <c r="N164" s="213" t="s">
        <v>41</v>
      </c>
      <c r="O164" s="81"/>
      <c r="P164" s="214">
        <f>O164*H164</f>
        <v>0</v>
      </c>
      <c r="Q164" s="214">
        <v>0</v>
      </c>
      <c r="R164" s="214">
        <f>Q164*H164</f>
        <v>0</v>
      </c>
      <c r="S164" s="214">
        <v>0</v>
      </c>
      <c r="T164" s="215">
        <f>S164*H164</f>
        <v>0</v>
      </c>
      <c r="U164" s="37"/>
      <c r="V164" s="37"/>
      <c r="W164" s="37"/>
      <c r="X164" s="37"/>
      <c r="Y164" s="37"/>
      <c r="Z164" s="37"/>
      <c r="AA164" s="37"/>
      <c r="AB164" s="37"/>
      <c r="AC164" s="37"/>
      <c r="AD164" s="37"/>
      <c r="AE164" s="37"/>
      <c r="AR164" s="216" t="s">
        <v>358</v>
      </c>
      <c r="AT164" s="216" t="s">
        <v>285</v>
      </c>
      <c r="AU164" s="216" t="s">
        <v>87</v>
      </c>
      <c r="AY164" s="18" t="s">
        <v>283</v>
      </c>
      <c r="BE164" s="217">
        <f>IF(N164="základná",J164,0)</f>
        <v>0</v>
      </c>
      <c r="BF164" s="217">
        <f>IF(N164="znížená",J164,0)</f>
        <v>0</v>
      </c>
      <c r="BG164" s="217">
        <f>IF(N164="zákl. prenesená",J164,0)</f>
        <v>0</v>
      </c>
      <c r="BH164" s="217">
        <f>IF(N164="zníž. prenesená",J164,0)</f>
        <v>0</v>
      </c>
      <c r="BI164" s="217">
        <f>IF(N164="nulová",J164,0)</f>
        <v>0</v>
      </c>
      <c r="BJ164" s="18" t="s">
        <v>87</v>
      </c>
      <c r="BK164" s="217">
        <f>ROUND(I164*H164,2)</f>
        <v>0</v>
      </c>
      <c r="BL164" s="18" t="s">
        <v>358</v>
      </c>
      <c r="BM164" s="216" t="s">
        <v>538</v>
      </c>
    </row>
    <row r="165" s="2" customFormat="1" ht="16.5" customHeight="1">
      <c r="A165" s="37"/>
      <c r="B165" s="168"/>
      <c r="C165" s="242" t="s">
        <v>364</v>
      </c>
      <c r="D165" s="242" t="s">
        <v>582</v>
      </c>
      <c r="E165" s="243" t="s">
        <v>2735</v>
      </c>
      <c r="F165" s="244" t="s">
        <v>2736</v>
      </c>
      <c r="G165" s="245" t="s">
        <v>649</v>
      </c>
      <c r="H165" s="246">
        <v>100</v>
      </c>
      <c r="I165" s="247"/>
      <c r="J165" s="248">
        <f>ROUND(I165*H165,2)</f>
        <v>0</v>
      </c>
      <c r="K165" s="249"/>
      <c r="L165" s="250"/>
      <c r="M165" s="251" t="s">
        <v>1</v>
      </c>
      <c r="N165" s="252" t="s">
        <v>41</v>
      </c>
      <c r="O165" s="81"/>
      <c r="P165" s="214">
        <f>O165*H165</f>
        <v>0</v>
      </c>
      <c r="Q165" s="214">
        <v>0</v>
      </c>
      <c r="R165" s="214">
        <f>Q165*H165</f>
        <v>0</v>
      </c>
      <c r="S165" s="214">
        <v>0</v>
      </c>
      <c r="T165" s="215">
        <f>S165*H165</f>
        <v>0</v>
      </c>
      <c r="U165" s="37"/>
      <c r="V165" s="37"/>
      <c r="W165" s="37"/>
      <c r="X165" s="37"/>
      <c r="Y165" s="37"/>
      <c r="Z165" s="37"/>
      <c r="AA165" s="37"/>
      <c r="AB165" s="37"/>
      <c r="AC165" s="37"/>
      <c r="AD165" s="37"/>
      <c r="AE165" s="37"/>
      <c r="AR165" s="216" t="s">
        <v>473</v>
      </c>
      <c r="AT165" s="216" t="s">
        <v>582</v>
      </c>
      <c r="AU165" s="216" t="s">
        <v>87</v>
      </c>
      <c r="AY165" s="18" t="s">
        <v>283</v>
      </c>
      <c r="BE165" s="217">
        <f>IF(N165="základná",J165,0)</f>
        <v>0</v>
      </c>
      <c r="BF165" s="217">
        <f>IF(N165="znížená",J165,0)</f>
        <v>0</v>
      </c>
      <c r="BG165" s="217">
        <f>IF(N165="zákl. prenesená",J165,0)</f>
        <v>0</v>
      </c>
      <c r="BH165" s="217">
        <f>IF(N165="zníž. prenesená",J165,0)</f>
        <v>0</v>
      </c>
      <c r="BI165" s="217">
        <f>IF(N165="nulová",J165,0)</f>
        <v>0</v>
      </c>
      <c r="BJ165" s="18" t="s">
        <v>87</v>
      </c>
      <c r="BK165" s="217">
        <f>ROUND(I165*H165,2)</f>
        <v>0</v>
      </c>
      <c r="BL165" s="18" t="s">
        <v>358</v>
      </c>
      <c r="BM165" s="216" t="s">
        <v>546</v>
      </c>
    </row>
    <row r="166" s="2" customFormat="1" ht="16.5" customHeight="1">
      <c r="A166" s="37"/>
      <c r="B166" s="168"/>
      <c r="C166" s="204" t="s">
        <v>370</v>
      </c>
      <c r="D166" s="204" t="s">
        <v>285</v>
      </c>
      <c r="E166" s="205" t="s">
        <v>2737</v>
      </c>
      <c r="F166" s="206" t="s">
        <v>2738</v>
      </c>
      <c r="G166" s="207" t="s">
        <v>649</v>
      </c>
      <c r="H166" s="208">
        <v>12</v>
      </c>
      <c r="I166" s="209"/>
      <c r="J166" s="210">
        <f>ROUND(I166*H166,2)</f>
        <v>0</v>
      </c>
      <c r="K166" s="211"/>
      <c r="L166" s="38"/>
      <c r="M166" s="212" t="s">
        <v>1</v>
      </c>
      <c r="N166" s="213" t="s">
        <v>41</v>
      </c>
      <c r="O166" s="81"/>
      <c r="P166" s="214">
        <f>O166*H166</f>
        <v>0</v>
      </c>
      <c r="Q166" s="214">
        <v>0</v>
      </c>
      <c r="R166" s="214">
        <f>Q166*H166</f>
        <v>0</v>
      </c>
      <c r="S166" s="214">
        <v>0</v>
      </c>
      <c r="T166" s="215">
        <f>S166*H166</f>
        <v>0</v>
      </c>
      <c r="U166" s="37"/>
      <c r="V166" s="37"/>
      <c r="W166" s="37"/>
      <c r="X166" s="37"/>
      <c r="Y166" s="37"/>
      <c r="Z166" s="37"/>
      <c r="AA166" s="37"/>
      <c r="AB166" s="37"/>
      <c r="AC166" s="37"/>
      <c r="AD166" s="37"/>
      <c r="AE166" s="37"/>
      <c r="AR166" s="216" t="s">
        <v>358</v>
      </c>
      <c r="AT166" s="216" t="s">
        <v>285</v>
      </c>
      <c r="AU166" s="216" t="s">
        <v>87</v>
      </c>
      <c r="AY166" s="18" t="s">
        <v>283</v>
      </c>
      <c r="BE166" s="217">
        <f>IF(N166="základná",J166,0)</f>
        <v>0</v>
      </c>
      <c r="BF166" s="217">
        <f>IF(N166="znížená",J166,0)</f>
        <v>0</v>
      </c>
      <c r="BG166" s="217">
        <f>IF(N166="zákl. prenesená",J166,0)</f>
        <v>0</v>
      </c>
      <c r="BH166" s="217">
        <f>IF(N166="zníž. prenesená",J166,0)</f>
        <v>0</v>
      </c>
      <c r="BI166" s="217">
        <f>IF(N166="nulová",J166,0)</f>
        <v>0</v>
      </c>
      <c r="BJ166" s="18" t="s">
        <v>87</v>
      </c>
      <c r="BK166" s="217">
        <f>ROUND(I166*H166,2)</f>
        <v>0</v>
      </c>
      <c r="BL166" s="18" t="s">
        <v>358</v>
      </c>
      <c r="BM166" s="216" t="s">
        <v>555</v>
      </c>
    </row>
    <row r="167" s="2" customFormat="1" ht="16.5" customHeight="1">
      <c r="A167" s="37"/>
      <c r="B167" s="168"/>
      <c r="C167" s="242" t="s">
        <v>376</v>
      </c>
      <c r="D167" s="242" t="s">
        <v>582</v>
      </c>
      <c r="E167" s="243" t="s">
        <v>2739</v>
      </c>
      <c r="F167" s="244" t="s">
        <v>2740</v>
      </c>
      <c r="G167" s="245" t="s">
        <v>649</v>
      </c>
      <c r="H167" s="246">
        <v>12</v>
      </c>
      <c r="I167" s="247"/>
      <c r="J167" s="248">
        <f>ROUND(I167*H167,2)</f>
        <v>0</v>
      </c>
      <c r="K167" s="249"/>
      <c r="L167" s="250"/>
      <c r="M167" s="251" t="s">
        <v>1</v>
      </c>
      <c r="N167" s="252" t="s">
        <v>41</v>
      </c>
      <c r="O167" s="81"/>
      <c r="P167" s="214">
        <f>O167*H167</f>
        <v>0</v>
      </c>
      <c r="Q167" s="214">
        <v>0</v>
      </c>
      <c r="R167" s="214">
        <f>Q167*H167</f>
        <v>0</v>
      </c>
      <c r="S167" s="214">
        <v>0</v>
      </c>
      <c r="T167" s="215">
        <f>S167*H167</f>
        <v>0</v>
      </c>
      <c r="U167" s="37"/>
      <c r="V167" s="37"/>
      <c r="W167" s="37"/>
      <c r="X167" s="37"/>
      <c r="Y167" s="37"/>
      <c r="Z167" s="37"/>
      <c r="AA167" s="37"/>
      <c r="AB167" s="37"/>
      <c r="AC167" s="37"/>
      <c r="AD167" s="37"/>
      <c r="AE167" s="37"/>
      <c r="AR167" s="216" t="s">
        <v>473</v>
      </c>
      <c r="AT167" s="216" t="s">
        <v>582</v>
      </c>
      <c r="AU167" s="216" t="s">
        <v>87</v>
      </c>
      <c r="AY167" s="18" t="s">
        <v>283</v>
      </c>
      <c r="BE167" s="217">
        <f>IF(N167="základná",J167,0)</f>
        <v>0</v>
      </c>
      <c r="BF167" s="217">
        <f>IF(N167="znížená",J167,0)</f>
        <v>0</v>
      </c>
      <c r="BG167" s="217">
        <f>IF(N167="zákl. prenesená",J167,0)</f>
        <v>0</v>
      </c>
      <c r="BH167" s="217">
        <f>IF(N167="zníž. prenesená",J167,0)</f>
        <v>0</v>
      </c>
      <c r="BI167" s="217">
        <f>IF(N167="nulová",J167,0)</f>
        <v>0</v>
      </c>
      <c r="BJ167" s="18" t="s">
        <v>87</v>
      </c>
      <c r="BK167" s="217">
        <f>ROUND(I167*H167,2)</f>
        <v>0</v>
      </c>
      <c r="BL167" s="18" t="s">
        <v>358</v>
      </c>
      <c r="BM167" s="216" t="s">
        <v>566</v>
      </c>
    </row>
    <row r="168" s="2" customFormat="1" ht="16.5" customHeight="1">
      <c r="A168" s="37"/>
      <c r="B168" s="168"/>
      <c r="C168" s="204" t="s">
        <v>7</v>
      </c>
      <c r="D168" s="204" t="s">
        <v>285</v>
      </c>
      <c r="E168" s="205" t="s">
        <v>2741</v>
      </c>
      <c r="F168" s="206" t="s">
        <v>2742</v>
      </c>
      <c r="G168" s="207" t="s">
        <v>649</v>
      </c>
      <c r="H168" s="208">
        <v>12</v>
      </c>
      <c r="I168" s="209"/>
      <c r="J168" s="210">
        <f>ROUND(I168*H168,2)</f>
        <v>0</v>
      </c>
      <c r="K168" s="211"/>
      <c r="L168" s="38"/>
      <c r="M168" s="212" t="s">
        <v>1</v>
      </c>
      <c r="N168" s="213" t="s">
        <v>41</v>
      </c>
      <c r="O168" s="81"/>
      <c r="P168" s="214">
        <f>O168*H168</f>
        <v>0</v>
      </c>
      <c r="Q168" s="214">
        <v>0</v>
      </c>
      <c r="R168" s="214">
        <f>Q168*H168</f>
        <v>0</v>
      </c>
      <c r="S168" s="214">
        <v>0</v>
      </c>
      <c r="T168" s="215">
        <f>S168*H168</f>
        <v>0</v>
      </c>
      <c r="U168" s="37"/>
      <c r="V168" s="37"/>
      <c r="W168" s="37"/>
      <c r="X168" s="37"/>
      <c r="Y168" s="37"/>
      <c r="Z168" s="37"/>
      <c r="AA168" s="37"/>
      <c r="AB168" s="37"/>
      <c r="AC168" s="37"/>
      <c r="AD168" s="37"/>
      <c r="AE168" s="37"/>
      <c r="AR168" s="216" t="s">
        <v>358</v>
      </c>
      <c r="AT168" s="216" t="s">
        <v>285</v>
      </c>
      <c r="AU168" s="216" t="s">
        <v>87</v>
      </c>
      <c r="AY168" s="18" t="s">
        <v>283</v>
      </c>
      <c r="BE168" s="217">
        <f>IF(N168="základná",J168,0)</f>
        <v>0</v>
      </c>
      <c r="BF168" s="217">
        <f>IF(N168="znížená",J168,0)</f>
        <v>0</v>
      </c>
      <c r="BG168" s="217">
        <f>IF(N168="zákl. prenesená",J168,0)</f>
        <v>0</v>
      </c>
      <c r="BH168" s="217">
        <f>IF(N168="zníž. prenesená",J168,0)</f>
        <v>0</v>
      </c>
      <c r="BI168" s="217">
        <f>IF(N168="nulová",J168,0)</f>
        <v>0</v>
      </c>
      <c r="BJ168" s="18" t="s">
        <v>87</v>
      </c>
      <c r="BK168" s="217">
        <f>ROUND(I168*H168,2)</f>
        <v>0</v>
      </c>
      <c r="BL168" s="18" t="s">
        <v>358</v>
      </c>
      <c r="BM168" s="216" t="s">
        <v>576</v>
      </c>
    </row>
    <row r="169" s="2" customFormat="1" ht="16.5" customHeight="1">
      <c r="A169" s="37"/>
      <c r="B169" s="168"/>
      <c r="C169" s="242" t="s">
        <v>386</v>
      </c>
      <c r="D169" s="242" t="s">
        <v>582</v>
      </c>
      <c r="E169" s="243" t="s">
        <v>2743</v>
      </c>
      <c r="F169" s="244" t="s">
        <v>2744</v>
      </c>
      <c r="G169" s="245" t="s">
        <v>649</v>
      </c>
      <c r="H169" s="246">
        <v>12</v>
      </c>
      <c r="I169" s="247"/>
      <c r="J169" s="248">
        <f>ROUND(I169*H169,2)</f>
        <v>0</v>
      </c>
      <c r="K169" s="249"/>
      <c r="L169" s="250"/>
      <c r="M169" s="251" t="s">
        <v>1</v>
      </c>
      <c r="N169" s="252" t="s">
        <v>41</v>
      </c>
      <c r="O169" s="81"/>
      <c r="P169" s="214">
        <f>O169*H169</f>
        <v>0</v>
      </c>
      <c r="Q169" s="214">
        <v>0</v>
      </c>
      <c r="R169" s="214">
        <f>Q169*H169</f>
        <v>0</v>
      </c>
      <c r="S169" s="214">
        <v>0</v>
      </c>
      <c r="T169" s="215">
        <f>S169*H169</f>
        <v>0</v>
      </c>
      <c r="U169" s="37"/>
      <c r="V169" s="37"/>
      <c r="W169" s="37"/>
      <c r="X169" s="37"/>
      <c r="Y169" s="37"/>
      <c r="Z169" s="37"/>
      <c r="AA169" s="37"/>
      <c r="AB169" s="37"/>
      <c r="AC169" s="37"/>
      <c r="AD169" s="37"/>
      <c r="AE169" s="37"/>
      <c r="AR169" s="216" t="s">
        <v>473</v>
      </c>
      <c r="AT169" s="216" t="s">
        <v>582</v>
      </c>
      <c r="AU169" s="216" t="s">
        <v>87</v>
      </c>
      <c r="AY169" s="18" t="s">
        <v>283</v>
      </c>
      <c r="BE169" s="217">
        <f>IF(N169="základná",J169,0)</f>
        <v>0</v>
      </c>
      <c r="BF169" s="217">
        <f>IF(N169="znížená",J169,0)</f>
        <v>0</v>
      </c>
      <c r="BG169" s="217">
        <f>IF(N169="zákl. prenesená",J169,0)</f>
        <v>0</v>
      </c>
      <c r="BH169" s="217">
        <f>IF(N169="zníž. prenesená",J169,0)</f>
        <v>0</v>
      </c>
      <c r="BI169" s="217">
        <f>IF(N169="nulová",J169,0)</f>
        <v>0</v>
      </c>
      <c r="BJ169" s="18" t="s">
        <v>87</v>
      </c>
      <c r="BK169" s="217">
        <f>ROUND(I169*H169,2)</f>
        <v>0</v>
      </c>
      <c r="BL169" s="18" t="s">
        <v>358</v>
      </c>
      <c r="BM169" s="216" t="s">
        <v>587</v>
      </c>
    </row>
    <row r="170" s="2" customFormat="1" ht="16.5" customHeight="1">
      <c r="A170" s="37"/>
      <c r="B170" s="168"/>
      <c r="C170" s="204" t="s">
        <v>395</v>
      </c>
      <c r="D170" s="204" t="s">
        <v>285</v>
      </c>
      <c r="E170" s="205" t="s">
        <v>2745</v>
      </c>
      <c r="F170" s="206" t="s">
        <v>2746</v>
      </c>
      <c r="G170" s="207" t="s">
        <v>649</v>
      </c>
      <c r="H170" s="208">
        <v>100</v>
      </c>
      <c r="I170" s="209"/>
      <c r="J170" s="210">
        <f>ROUND(I170*H170,2)</f>
        <v>0</v>
      </c>
      <c r="K170" s="211"/>
      <c r="L170" s="38"/>
      <c r="M170" s="212" t="s">
        <v>1</v>
      </c>
      <c r="N170" s="213" t="s">
        <v>41</v>
      </c>
      <c r="O170" s="81"/>
      <c r="P170" s="214">
        <f>O170*H170</f>
        <v>0</v>
      </c>
      <c r="Q170" s="214">
        <v>0</v>
      </c>
      <c r="R170" s="214">
        <f>Q170*H170</f>
        <v>0</v>
      </c>
      <c r="S170" s="214">
        <v>0</v>
      </c>
      <c r="T170" s="215">
        <f>S170*H170</f>
        <v>0</v>
      </c>
      <c r="U170" s="37"/>
      <c r="V170" s="37"/>
      <c r="W170" s="37"/>
      <c r="X170" s="37"/>
      <c r="Y170" s="37"/>
      <c r="Z170" s="37"/>
      <c r="AA170" s="37"/>
      <c r="AB170" s="37"/>
      <c r="AC170" s="37"/>
      <c r="AD170" s="37"/>
      <c r="AE170" s="37"/>
      <c r="AR170" s="216" t="s">
        <v>358</v>
      </c>
      <c r="AT170" s="216" t="s">
        <v>285</v>
      </c>
      <c r="AU170" s="216" t="s">
        <v>87</v>
      </c>
      <c r="AY170" s="18" t="s">
        <v>283</v>
      </c>
      <c r="BE170" s="217">
        <f>IF(N170="základná",J170,0)</f>
        <v>0</v>
      </c>
      <c r="BF170" s="217">
        <f>IF(N170="znížená",J170,0)</f>
        <v>0</v>
      </c>
      <c r="BG170" s="217">
        <f>IF(N170="zákl. prenesená",J170,0)</f>
        <v>0</v>
      </c>
      <c r="BH170" s="217">
        <f>IF(N170="zníž. prenesená",J170,0)</f>
        <v>0</v>
      </c>
      <c r="BI170" s="217">
        <f>IF(N170="nulová",J170,0)</f>
        <v>0</v>
      </c>
      <c r="BJ170" s="18" t="s">
        <v>87</v>
      </c>
      <c r="BK170" s="217">
        <f>ROUND(I170*H170,2)</f>
        <v>0</v>
      </c>
      <c r="BL170" s="18" t="s">
        <v>358</v>
      </c>
      <c r="BM170" s="216" t="s">
        <v>600</v>
      </c>
    </row>
    <row r="171" s="2" customFormat="1" ht="16.5" customHeight="1">
      <c r="A171" s="37"/>
      <c r="B171" s="168"/>
      <c r="C171" s="242" t="s">
        <v>400</v>
      </c>
      <c r="D171" s="242" t="s">
        <v>582</v>
      </c>
      <c r="E171" s="243" t="s">
        <v>2747</v>
      </c>
      <c r="F171" s="244" t="s">
        <v>2748</v>
      </c>
      <c r="G171" s="245" t="s">
        <v>649</v>
      </c>
      <c r="H171" s="246">
        <v>100</v>
      </c>
      <c r="I171" s="247"/>
      <c r="J171" s="248">
        <f>ROUND(I171*H171,2)</f>
        <v>0</v>
      </c>
      <c r="K171" s="249"/>
      <c r="L171" s="250"/>
      <c r="M171" s="251" t="s">
        <v>1</v>
      </c>
      <c r="N171" s="252" t="s">
        <v>41</v>
      </c>
      <c r="O171" s="81"/>
      <c r="P171" s="214">
        <f>O171*H171</f>
        <v>0</v>
      </c>
      <c r="Q171" s="214">
        <v>0</v>
      </c>
      <c r="R171" s="214">
        <f>Q171*H171</f>
        <v>0</v>
      </c>
      <c r="S171" s="214">
        <v>0</v>
      </c>
      <c r="T171" s="215">
        <f>S171*H171</f>
        <v>0</v>
      </c>
      <c r="U171" s="37"/>
      <c r="V171" s="37"/>
      <c r="W171" s="37"/>
      <c r="X171" s="37"/>
      <c r="Y171" s="37"/>
      <c r="Z171" s="37"/>
      <c r="AA171" s="37"/>
      <c r="AB171" s="37"/>
      <c r="AC171" s="37"/>
      <c r="AD171" s="37"/>
      <c r="AE171" s="37"/>
      <c r="AR171" s="216" t="s">
        <v>473</v>
      </c>
      <c r="AT171" s="216" t="s">
        <v>582</v>
      </c>
      <c r="AU171" s="216" t="s">
        <v>87</v>
      </c>
      <c r="AY171" s="18" t="s">
        <v>283</v>
      </c>
      <c r="BE171" s="217">
        <f>IF(N171="základná",J171,0)</f>
        <v>0</v>
      </c>
      <c r="BF171" s="217">
        <f>IF(N171="znížená",J171,0)</f>
        <v>0</v>
      </c>
      <c r="BG171" s="217">
        <f>IF(N171="zákl. prenesená",J171,0)</f>
        <v>0</v>
      </c>
      <c r="BH171" s="217">
        <f>IF(N171="zníž. prenesená",J171,0)</f>
        <v>0</v>
      </c>
      <c r="BI171" s="217">
        <f>IF(N171="nulová",J171,0)</f>
        <v>0</v>
      </c>
      <c r="BJ171" s="18" t="s">
        <v>87</v>
      </c>
      <c r="BK171" s="217">
        <f>ROUND(I171*H171,2)</f>
        <v>0</v>
      </c>
      <c r="BL171" s="18" t="s">
        <v>358</v>
      </c>
      <c r="BM171" s="216" t="s">
        <v>612</v>
      </c>
    </row>
    <row r="172" s="2" customFormat="1" ht="24.15" customHeight="1">
      <c r="A172" s="37"/>
      <c r="B172" s="168"/>
      <c r="C172" s="204" t="s">
        <v>408</v>
      </c>
      <c r="D172" s="204" t="s">
        <v>285</v>
      </c>
      <c r="E172" s="205" t="s">
        <v>2749</v>
      </c>
      <c r="F172" s="206" t="s">
        <v>2750</v>
      </c>
      <c r="G172" s="207" t="s">
        <v>649</v>
      </c>
      <c r="H172" s="208">
        <v>60</v>
      </c>
      <c r="I172" s="209"/>
      <c r="J172" s="210">
        <f>ROUND(I172*H172,2)</f>
        <v>0</v>
      </c>
      <c r="K172" s="211"/>
      <c r="L172" s="38"/>
      <c r="M172" s="212" t="s">
        <v>1</v>
      </c>
      <c r="N172" s="213" t="s">
        <v>41</v>
      </c>
      <c r="O172" s="81"/>
      <c r="P172" s="214">
        <f>O172*H172</f>
        <v>0</v>
      </c>
      <c r="Q172" s="214">
        <v>0</v>
      </c>
      <c r="R172" s="214">
        <f>Q172*H172</f>
        <v>0</v>
      </c>
      <c r="S172" s="214">
        <v>0</v>
      </c>
      <c r="T172" s="215">
        <f>S172*H172</f>
        <v>0</v>
      </c>
      <c r="U172" s="37"/>
      <c r="V172" s="37"/>
      <c r="W172" s="37"/>
      <c r="X172" s="37"/>
      <c r="Y172" s="37"/>
      <c r="Z172" s="37"/>
      <c r="AA172" s="37"/>
      <c r="AB172" s="37"/>
      <c r="AC172" s="37"/>
      <c r="AD172" s="37"/>
      <c r="AE172" s="37"/>
      <c r="AR172" s="216" t="s">
        <v>358</v>
      </c>
      <c r="AT172" s="216" t="s">
        <v>285</v>
      </c>
      <c r="AU172" s="216" t="s">
        <v>87</v>
      </c>
      <c r="AY172" s="18" t="s">
        <v>283</v>
      </c>
      <c r="BE172" s="217">
        <f>IF(N172="základná",J172,0)</f>
        <v>0</v>
      </c>
      <c r="BF172" s="217">
        <f>IF(N172="znížená",J172,0)</f>
        <v>0</v>
      </c>
      <c r="BG172" s="217">
        <f>IF(N172="zákl. prenesená",J172,0)</f>
        <v>0</v>
      </c>
      <c r="BH172" s="217">
        <f>IF(N172="zníž. prenesená",J172,0)</f>
        <v>0</v>
      </c>
      <c r="BI172" s="217">
        <f>IF(N172="nulová",J172,0)</f>
        <v>0</v>
      </c>
      <c r="BJ172" s="18" t="s">
        <v>87</v>
      </c>
      <c r="BK172" s="217">
        <f>ROUND(I172*H172,2)</f>
        <v>0</v>
      </c>
      <c r="BL172" s="18" t="s">
        <v>358</v>
      </c>
      <c r="BM172" s="216" t="s">
        <v>620</v>
      </c>
    </row>
    <row r="173" s="2" customFormat="1" ht="16.5" customHeight="1">
      <c r="A173" s="37"/>
      <c r="B173" s="168"/>
      <c r="C173" s="242" t="s">
        <v>418</v>
      </c>
      <c r="D173" s="242" t="s">
        <v>582</v>
      </c>
      <c r="E173" s="243" t="s">
        <v>2751</v>
      </c>
      <c r="F173" s="244" t="s">
        <v>2752</v>
      </c>
      <c r="G173" s="245" t="s">
        <v>649</v>
      </c>
      <c r="H173" s="246">
        <v>60</v>
      </c>
      <c r="I173" s="247"/>
      <c r="J173" s="248">
        <f>ROUND(I173*H173,2)</f>
        <v>0</v>
      </c>
      <c r="K173" s="249"/>
      <c r="L173" s="250"/>
      <c r="M173" s="251" t="s">
        <v>1</v>
      </c>
      <c r="N173" s="252" t="s">
        <v>41</v>
      </c>
      <c r="O173" s="81"/>
      <c r="P173" s="214">
        <f>O173*H173</f>
        <v>0</v>
      </c>
      <c r="Q173" s="214">
        <v>0</v>
      </c>
      <c r="R173" s="214">
        <f>Q173*H173</f>
        <v>0</v>
      </c>
      <c r="S173" s="214">
        <v>0</v>
      </c>
      <c r="T173" s="215">
        <f>S173*H173</f>
        <v>0</v>
      </c>
      <c r="U173" s="37"/>
      <c r="V173" s="37"/>
      <c r="W173" s="37"/>
      <c r="X173" s="37"/>
      <c r="Y173" s="37"/>
      <c r="Z173" s="37"/>
      <c r="AA173" s="37"/>
      <c r="AB173" s="37"/>
      <c r="AC173" s="37"/>
      <c r="AD173" s="37"/>
      <c r="AE173" s="37"/>
      <c r="AR173" s="216" t="s">
        <v>473</v>
      </c>
      <c r="AT173" s="216" t="s">
        <v>582</v>
      </c>
      <c r="AU173" s="216" t="s">
        <v>87</v>
      </c>
      <c r="AY173" s="18" t="s">
        <v>283</v>
      </c>
      <c r="BE173" s="217">
        <f>IF(N173="základná",J173,0)</f>
        <v>0</v>
      </c>
      <c r="BF173" s="217">
        <f>IF(N173="znížená",J173,0)</f>
        <v>0</v>
      </c>
      <c r="BG173" s="217">
        <f>IF(N173="zákl. prenesená",J173,0)</f>
        <v>0</v>
      </c>
      <c r="BH173" s="217">
        <f>IF(N173="zníž. prenesená",J173,0)</f>
        <v>0</v>
      </c>
      <c r="BI173" s="217">
        <f>IF(N173="nulová",J173,0)</f>
        <v>0</v>
      </c>
      <c r="BJ173" s="18" t="s">
        <v>87</v>
      </c>
      <c r="BK173" s="217">
        <f>ROUND(I173*H173,2)</f>
        <v>0</v>
      </c>
      <c r="BL173" s="18" t="s">
        <v>358</v>
      </c>
      <c r="BM173" s="216" t="s">
        <v>632</v>
      </c>
    </row>
    <row r="174" s="2" customFormat="1" ht="16.5" customHeight="1">
      <c r="A174" s="37"/>
      <c r="B174" s="168"/>
      <c r="C174" s="204" t="s">
        <v>428</v>
      </c>
      <c r="D174" s="204" t="s">
        <v>285</v>
      </c>
      <c r="E174" s="205" t="s">
        <v>2753</v>
      </c>
      <c r="F174" s="206" t="s">
        <v>2754</v>
      </c>
      <c r="G174" s="207" t="s">
        <v>649</v>
      </c>
      <c r="H174" s="208">
        <v>1</v>
      </c>
      <c r="I174" s="209"/>
      <c r="J174" s="210">
        <f>ROUND(I174*H174,2)</f>
        <v>0</v>
      </c>
      <c r="K174" s="211"/>
      <c r="L174" s="38"/>
      <c r="M174" s="212" t="s">
        <v>1</v>
      </c>
      <c r="N174" s="213" t="s">
        <v>41</v>
      </c>
      <c r="O174" s="81"/>
      <c r="P174" s="214">
        <f>O174*H174</f>
        <v>0</v>
      </c>
      <c r="Q174" s="214">
        <v>0</v>
      </c>
      <c r="R174" s="214">
        <f>Q174*H174</f>
        <v>0</v>
      </c>
      <c r="S174" s="214">
        <v>0</v>
      </c>
      <c r="T174" s="215">
        <f>S174*H174</f>
        <v>0</v>
      </c>
      <c r="U174" s="37"/>
      <c r="V174" s="37"/>
      <c r="W174" s="37"/>
      <c r="X174" s="37"/>
      <c r="Y174" s="37"/>
      <c r="Z174" s="37"/>
      <c r="AA174" s="37"/>
      <c r="AB174" s="37"/>
      <c r="AC174" s="37"/>
      <c r="AD174" s="37"/>
      <c r="AE174" s="37"/>
      <c r="AR174" s="216" t="s">
        <v>358</v>
      </c>
      <c r="AT174" s="216" t="s">
        <v>285</v>
      </c>
      <c r="AU174" s="216" t="s">
        <v>87</v>
      </c>
      <c r="AY174" s="18" t="s">
        <v>283</v>
      </c>
      <c r="BE174" s="217">
        <f>IF(N174="základná",J174,0)</f>
        <v>0</v>
      </c>
      <c r="BF174" s="217">
        <f>IF(N174="znížená",J174,0)</f>
        <v>0</v>
      </c>
      <c r="BG174" s="217">
        <f>IF(N174="zákl. prenesená",J174,0)</f>
        <v>0</v>
      </c>
      <c r="BH174" s="217">
        <f>IF(N174="zníž. prenesená",J174,0)</f>
        <v>0</v>
      </c>
      <c r="BI174" s="217">
        <f>IF(N174="nulová",J174,0)</f>
        <v>0</v>
      </c>
      <c r="BJ174" s="18" t="s">
        <v>87</v>
      </c>
      <c r="BK174" s="217">
        <f>ROUND(I174*H174,2)</f>
        <v>0</v>
      </c>
      <c r="BL174" s="18" t="s">
        <v>358</v>
      </c>
      <c r="BM174" s="216" t="s">
        <v>646</v>
      </c>
    </row>
    <row r="175" s="2" customFormat="1" ht="24.15" customHeight="1">
      <c r="A175" s="37"/>
      <c r="B175" s="168"/>
      <c r="C175" s="242" t="s">
        <v>438</v>
      </c>
      <c r="D175" s="242" t="s">
        <v>582</v>
      </c>
      <c r="E175" s="243" t="s">
        <v>2755</v>
      </c>
      <c r="F175" s="244" t="s">
        <v>2756</v>
      </c>
      <c r="G175" s="245" t="s">
        <v>649</v>
      </c>
      <c r="H175" s="246">
        <v>1</v>
      </c>
      <c r="I175" s="247"/>
      <c r="J175" s="248">
        <f>ROUND(I175*H175,2)</f>
        <v>0</v>
      </c>
      <c r="K175" s="249"/>
      <c r="L175" s="250"/>
      <c r="M175" s="251" t="s">
        <v>1</v>
      </c>
      <c r="N175" s="252" t="s">
        <v>41</v>
      </c>
      <c r="O175" s="81"/>
      <c r="P175" s="214">
        <f>O175*H175</f>
        <v>0</v>
      </c>
      <c r="Q175" s="214">
        <v>0</v>
      </c>
      <c r="R175" s="214">
        <f>Q175*H175</f>
        <v>0</v>
      </c>
      <c r="S175" s="214">
        <v>0</v>
      </c>
      <c r="T175" s="215">
        <f>S175*H175</f>
        <v>0</v>
      </c>
      <c r="U175" s="37"/>
      <c r="V175" s="37"/>
      <c r="W175" s="37"/>
      <c r="X175" s="37"/>
      <c r="Y175" s="37"/>
      <c r="Z175" s="37"/>
      <c r="AA175" s="37"/>
      <c r="AB175" s="37"/>
      <c r="AC175" s="37"/>
      <c r="AD175" s="37"/>
      <c r="AE175" s="37"/>
      <c r="AR175" s="216" t="s">
        <v>473</v>
      </c>
      <c r="AT175" s="216" t="s">
        <v>582</v>
      </c>
      <c r="AU175" s="216" t="s">
        <v>87</v>
      </c>
      <c r="AY175" s="18" t="s">
        <v>283</v>
      </c>
      <c r="BE175" s="217">
        <f>IF(N175="základná",J175,0)</f>
        <v>0</v>
      </c>
      <c r="BF175" s="217">
        <f>IF(N175="znížená",J175,0)</f>
        <v>0</v>
      </c>
      <c r="BG175" s="217">
        <f>IF(N175="zákl. prenesená",J175,0)</f>
        <v>0</v>
      </c>
      <c r="BH175" s="217">
        <f>IF(N175="zníž. prenesená",J175,0)</f>
        <v>0</v>
      </c>
      <c r="BI175" s="217">
        <f>IF(N175="nulová",J175,0)</f>
        <v>0</v>
      </c>
      <c r="BJ175" s="18" t="s">
        <v>87</v>
      </c>
      <c r="BK175" s="217">
        <f>ROUND(I175*H175,2)</f>
        <v>0</v>
      </c>
      <c r="BL175" s="18" t="s">
        <v>358</v>
      </c>
      <c r="BM175" s="216" t="s">
        <v>656</v>
      </c>
    </row>
    <row r="176" s="2" customFormat="1" ht="21.75" customHeight="1">
      <c r="A176" s="37"/>
      <c r="B176" s="168"/>
      <c r="C176" s="204" t="s">
        <v>442</v>
      </c>
      <c r="D176" s="204" t="s">
        <v>285</v>
      </c>
      <c r="E176" s="205" t="s">
        <v>2757</v>
      </c>
      <c r="F176" s="206" t="s">
        <v>2758</v>
      </c>
      <c r="G176" s="207" t="s">
        <v>373</v>
      </c>
      <c r="H176" s="208">
        <v>4</v>
      </c>
      <c r="I176" s="209"/>
      <c r="J176" s="210">
        <f>ROUND(I176*H176,2)</f>
        <v>0</v>
      </c>
      <c r="K176" s="211"/>
      <c r="L176" s="38"/>
      <c r="M176" s="212" t="s">
        <v>1</v>
      </c>
      <c r="N176" s="213" t="s">
        <v>41</v>
      </c>
      <c r="O176" s="81"/>
      <c r="P176" s="214">
        <f>O176*H176</f>
        <v>0</v>
      </c>
      <c r="Q176" s="214">
        <v>0</v>
      </c>
      <c r="R176" s="214">
        <f>Q176*H176</f>
        <v>0</v>
      </c>
      <c r="S176" s="214">
        <v>0</v>
      </c>
      <c r="T176" s="215">
        <f>S176*H176</f>
        <v>0</v>
      </c>
      <c r="U176" s="37"/>
      <c r="V176" s="37"/>
      <c r="W176" s="37"/>
      <c r="X176" s="37"/>
      <c r="Y176" s="37"/>
      <c r="Z176" s="37"/>
      <c r="AA176" s="37"/>
      <c r="AB176" s="37"/>
      <c r="AC176" s="37"/>
      <c r="AD176" s="37"/>
      <c r="AE176" s="37"/>
      <c r="AR176" s="216" t="s">
        <v>358</v>
      </c>
      <c r="AT176" s="216" t="s">
        <v>285</v>
      </c>
      <c r="AU176" s="216" t="s">
        <v>87</v>
      </c>
      <c r="AY176" s="18" t="s">
        <v>283</v>
      </c>
      <c r="BE176" s="217">
        <f>IF(N176="základná",J176,0)</f>
        <v>0</v>
      </c>
      <c r="BF176" s="217">
        <f>IF(N176="znížená",J176,0)</f>
        <v>0</v>
      </c>
      <c r="BG176" s="217">
        <f>IF(N176="zákl. prenesená",J176,0)</f>
        <v>0</v>
      </c>
      <c r="BH176" s="217">
        <f>IF(N176="zníž. prenesená",J176,0)</f>
        <v>0</v>
      </c>
      <c r="BI176" s="217">
        <f>IF(N176="nulová",J176,0)</f>
        <v>0</v>
      </c>
      <c r="BJ176" s="18" t="s">
        <v>87</v>
      </c>
      <c r="BK176" s="217">
        <f>ROUND(I176*H176,2)</f>
        <v>0</v>
      </c>
      <c r="BL176" s="18" t="s">
        <v>358</v>
      </c>
      <c r="BM176" s="216" t="s">
        <v>666</v>
      </c>
    </row>
    <row r="177" s="2" customFormat="1" ht="16.5" customHeight="1">
      <c r="A177" s="37"/>
      <c r="B177" s="168"/>
      <c r="C177" s="242" t="s">
        <v>447</v>
      </c>
      <c r="D177" s="242" t="s">
        <v>582</v>
      </c>
      <c r="E177" s="243" t="s">
        <v>2759</v>
      </c>
      <c r="F177" s="244" t="s">
        <v>2760</v>
      </c>
      <c r="G177" s="245" t="s">
        <v>373</v>
      </c>
      <c r="H177" s="246">
        <v>4</v>
      </c>
      <c r="I177" s="247"/>
      <c r="J177" s="248">
        <f>ROUND(I177*H177,2)</f>
        <v>0</v>
      </c>
      <c r="K177" s="249"/>
      <c r="L177" s="250"/>
      <c r="M177" s="251" t="s">
        <v>1</v>
      </c>
      <c r="N177" s="252" t="s">
        <v>41</v>
      </c>
      <c r="O177" s="81"/>
      <c r="P177" s="214">
        <f>O177*H177</f>
        <v>0</v>
      </c>
      <c r="Q177" s="214">
        <v>0</v>
      </c>
      <c r="R177" s="214">
        <f>Q177*H177</f>
        <v>0</v>
      </c>
      <c r="S177" s="214">
        <v>0</v>
      </c>
      <c r="T177" s="215">
        <f>S177*H177</f>
        <v>0</v>
      </c>
      <c r="U177" s="37"/>
      <c r="V177" s="37"/>
      <c r="W177" s="37"/>
      <c r="X177" s="37"/>
      <c r="Y177" s="37"/>
      <c r="Z177" s="37"/>
      <c r="AA177" s="37"/>
      <c r="AB177" s="37"/>
      <c r="AC177" s="37"/>
      <c r="AD177" s="37"/>
      <c r="AE177" s="37"/>
      <c r="AR177" s="216" t="s">
        <v>473</v>
      </c>
      <c r="AT177" s="216" t="s">
        <v>582</v>
      </c>
      <c r="AU177" s="216" t="s">
        <v>87</v>
      </c>
      <c r="AY177" s="18" t="s">
        <v>283</v>
      </c>
      <c r="BE177" s="217">
        <f>IF(N177="základná",J177,0)</f>
        <v>0</v>
      </c>
      <c r="BF177" s="217">
        <f>IF(N177="znížená",J177,0)</f>
        <v>0</v>
      </c>
      <c r="BG177" s="217">
        <f>IF(N177="zákl. prenesená",J177,0)</f>
        <v>0</v>
      </c>
      <c r="BH177" s="217">
        <f>IF(N177="zníž. prenesená",J177,0)</f>
        <v>0</v>
      </c>
      <c r="BI177" s="217">
        <f>IF(N177="nulová",J177,0)</f>
        <v>0</v>
      </c>
      <c r="BJ177" s="18" t="s">
        <v>87</v>
      </c>
      <c r="BK177" s="217">
        <f>ROUND(I177*H177,2)</f>
        <v>0</v>
      </c>
      <c r="BL177" s="18" t="s">
        <v>358</v>
      </c>
      <c r="BM177" s="216" t="s">
        <v>674</v>
      </c>
    </row>
    <row r="178" s="2" customFormat="1" ht="16.5" customHeight="1">
      <c r="A178" s="37"/>
      <c r="B178" s="168"/>
      <c r="C178" s="204" t="s">
        <v>464</v>
      </c>
      <c r="D178" s="204" t="s">
        <v>285</v>
      </c>
      <c r="E178" s="205" t="s">
        <v>2761</v>
      </c>
      <c r="F178" s="206" t="s">
        <v>2762</v>
      </c>
      <c r="G178" s="207" t="s">
        <v>373</v>
      </c>
      <c r="H178" s="208">
        <v>250</v>
      </c>
      <c r="I178" s="209"/>
      <c r="J178" s="210">
        <f>ROUND(I178*H178,2)</f>
        <v>0</v>
      </c>
      <c r="K178" s="211"/>
      <c r="L178" s="38"/>
      <c r="M178" s="212" t="s">
        <v>1</v>
      </c>
      <c r="N178" s="213" t="s">
        <v>41</v>
      </c>
      <c r="O178" s="81"/>
      <c r="P178" s="214">
        <f>O178*H178</f>
        <v>0</v>
      </c>
      <c r="Q178" s="214">
        <v>0</v>
      </c>
      <c r="R178" s="214">
        <f>Q178*H178</f>
        <v>0</v>
      </c>
      <c r="S178" s="214">
        <v>0</v>
      </c>
      <c r="T178" s="215">
        <f>S178*H178</f>
        <v>0</v>
      </c>
      <c r="U178" s="37"/>
      <c r="V178" s="37"/>
      <c r="W178" s="37"/>
      <c r="X178" s="37"/>
      <c r="Y178" s="37"/>
      <c r="Z178" s="37"/>
      <c r="AA178" s="37"/>
      <c r="AB178" s="37"/>
      <c r="AC178" s="37"/>
      <c r="AD178" s="37"/>
      <c r="AE178" s="37"/>
      <c r="AR178" s="216" t="s">
        <v>358</v>
      </c>
      <c r="AT178" s="216" t="s">
        <v>285</v>
      </c>
      <c r="AU178" s="216" t="s">
        <v>87</v>
      </c>
      <c r="AY178" s="18" t="s">
        <v>283</v>
      </c>
      <c r="BE178" s="217">
        <f>IF(N178="základná",J178,0)</f>
        <v>0</v>
      </c>
      <c r="BF178" s="217">
        <f>IF(N178="znížená",J178,0)</f>
        <v>0</v>
      </c>
      <c r="BG178" s="217">
        <f>IF(N178="zákl. prenesená",J178,0)</f>
        <v>0</v>
      </c>
      <c r="BH178" s="217">
        <f>IF(N178="zníž. prenesená",J178,0)</f>
        <v>0</v>
      </c>
      <c r="BI178" s="217">
        <f>IF(N178="nulová",J178,0)</f>
        <v>0</v>
      </c>
      <c r="BJ178" s="18" t="s">
        <v>87</v>
      </c>
      <c r="BK178" s="217">
        <f>ROUND(I178*H178,2)</f>
        <v>0</v>
      </c>
      <c r="BL178" s="18" t="s">
        <v>358</v>
      </c>
      <c r="BM178" s="216" t="s">
        <v>692</v>
      </c>
    </row>
    <row r="179" s="2" customFormat="1" ht="16.5" customHeight="1">
      <c r="A179" s="37"/>
      <c r="B179" s="168"/>
      <c r="C179" s="242" t="s">
        <v>469</v>
      </c>
      <c r="D179" s="242" t="s">
        <v>582</v>
      </c>
      <c r="E179" s="243" t="s">
        <v>2763</v>
      </c>
      <c r="F179" s="244" t="s">
        <v>2764</v>
      </c>
      <c r="G179" s="245" t="s">
        <v>373</v>
      </c>
      <c r="H179" s="246">
        <v>250</v>
      </c>
      <c r="I179" s="247"/>
      <c r="J179" s="248">
        <f>ROUND(I179*H179,2)</f>
        <v>0</v>
      </c>
      <c r="K179" s="249"/>
      <c r="L179" s="250"/>
      <c r="M179" s="251" t="s">
        <v>1</v>
      </c>
      <c r="N179" s="252" t="s">
        <v>41</v>
      </c>
      <c r="O179" s="81"/>
      <c r="P179" s="214">
        <f>O179*H179</f>
        <v>0</v>
      </c>
      <c r="Q179" s="214">
        <v>0</v>
      </c>
      <c r="R179" s="214">
        <f>Q179*H179</f>
        <v>0</v>
      </c>
      <c r="S179" s="214">
        <v>0</v>
      </c>
      <c r="T179" s="215">
        <f>S179*H179</f>
        <v>0</v>
      </c>
      <c r="U179" s="37"/>
      <c r="V179" s="37"/>
      <c r="W179" s="37"/>
      <c r="X179" s="37"/>
      <c r="Y179" s="37"/>
      <c r="Z179" s="37"/>
      <c r="AA179" s="37"/>
      <c r="AB179" s="37"/>
      <c r="AC179" s="37"/>
      <c r="AD179" s="37"/>
      <c r="AE179" s="37"/>
      <c r="AR179" s="216" t="s">
        <v>473</v>
      </c>
      <c r="AT179" s="216" t="s">
        <v>582</v>
      </c>
      <c r="AU179" s="216" t="s">
        <v>87</v>
      </c>
      <c r="AY179" s="18" t="s">
        <v>283</v>
      </c>
      <c r="BE179" s="217">
        <f>IF(N179="základná",J179,0)</f>
        <v>0</v>
      </c>
      <c r="BF179" s="217">
        <f>IF(N179="znížená",J179,0)</f>
        <v>0</v>
      </c>
      <c r="BG179" s="217">
        <f>IF(N179="zákl. prenesená",J179,0)</f>
        <v>0</v>
      </c>
      <c r="BH179" s="217">
        <f>IF(N179="zníž. prenesená",J179,0)</f>
        <v>0</v>
      </c>
      <c r="BI179" s="217">
        <f>IF(N179="nulová",J179,0)</f>
        <v>0</v>
      </c>
      <c r="BJ179" s="18" t="s">
        <v>87</v>
      </c>
      <c r="BK179" s="217">
        <f>ROUND(I179*H179,2)</f>
        <v>0</v>
      </c>
      <c r="BL179" s="18" t="s">
        <v>358</v>
      </c>
      <c r="BM179" s="216" t="s">
        <v>702</v>
      </c>
    </row>
    <row r="180" s="2" customFormat="1" ht="24.15" customHeight="1">
      <c r="A180" s="37"/>
      <c r="B180" s="168"/>
      <c r="C180" s="204" t="s">
        <v>473</v>
      </c>
      <c r="D180" s="204" t="s">
        <v>285</v>
      </c>
      <c r="E180" s="205" t="s">
        <v>2765</v>
      </c>
      <c r="F180" s="206" t="s">
        <v>2766</v>
      </c>
      <c r="G180" s="207" t="s">
        <v>373</v>
      </c>
      <c r="H180" s="208">
        <v>8</v>
      </c>
      <c r="I180" s="209"/>
      <c r="J180" s="210">
        <f>ROUND(I180*H180,2)</f>
        <v>0</v>
      </c>
      <c r="K180" s="211"/>
      <c r="L180" s="38"/>
      <c r="M180" s="212" t="s">
        <v>1</v>
      </c>
      <c r="N180" s="213" t="s">
        <v>41</v>
      </c>
      <c r="O180" s="81"/>
      <c r="P180" s="214">
        <f>O180*H180</f>
        <v>0</v>
      </c>
      <c r="Q180" s="214">
        <v>0</v>
      </c>
      <c r="R180" s="214">
        <f>Q180*H180</f>
        <v>0</v>
      </c>
      <c r="S180" s="214">
        <v>0</v>
      </c>
      <c r="T180" s="215">
        <f>S180*H180</f>
        <v>0</v>
      </c>
      <c r="U180" s="37"/>
      <c r="V180" s="37"/>
      <c r="W180" s="37"/>
      <c r="X180" s="37"/>
      <c r="Y180" s="37"/>
      <c r="Z180" s="37"/>
      <c r="AA180" s="37"/>
      <c r="AB180" s="37"/>
      <c r="AC180" s="37"/>
      <c r="AD180" s="37"/>
      <c r="AE180" s="37"/>
      <c r="AR180" s="216" t="s">
        <v>358</v>
      </c>
      <c r="AT180" s="216" t="s">
        <v>285</v>
      </c>
      <c r="AU180" s="216" t="s">
        <v>87</v>
      </c>
      <c r="AY180" s="18" t="s">
        <v>283</v>
      </c>
      <c r="BE180" s="217">
        <f>IF(N180="základná",J180,0)</f>
        <v>0</v>
      </c>
      <c r="BF180" s="217">
        <f>IF(N180="znížená",J180,0)</f>
        <v>0</v>
      </c>
      <c r="BG180" s="217">
        <f>IF(N180="zákl. prenesená",J180,0)</f>
        <v>0</v>
      </c>
      <c r="BH180" s="217">
        <f>IF(N180="zníž. prenesená",J180,0)</f>
        <v>0</v>
      </c>
      <c r="BI180" s="217">
        <f>IF(N180="nulová",J180,0)</f>
        <v>0</v>
      </c>
      <c r="BJ180" s="18" t="s">
        <v>87</v>
      </c>
      <c r="BK180" s="217">
        <f>ROUND(I180*H180,2)</f>
        <v>0</v>
      </c>
      <c r="BL180" s="18" t="s">
        <v>358</v>
      </c>
      <c r="BM180" s="216" t="s">
        <v>725</v>
      </c>
    </row>
    <row r="181" s="2" customFormat="1" ht="24.15" customHeight="1">
      <c r="A181" s="37"/>
      <c r="B181" s="168"/>
      <c r="C181" s="242" t="s">
        <v>496</v>
      </c>
      <c r="D181" s="242" t="s">
        <v>582</v>
      </c>
      <c r="E181" s="243" t="s">
        <v>2767</v>
      </c>
      <c r="F181" s="244" t="s">
        <v>2768</v>
      </c>
      <c r="G181" s="245" t="s">
        <v>373</v>
      </c>
      <c r="H181" s="246">
        <v>4</v>
      </c>
      <c r="I181" s="247"/>
      <c r="J181" s="248">
        <f>ROUND(I181*H181,2)</f>
        <v>0</v>
      </c>
      <c r="K181" s="249"/>
      <c r="L181" s="250"/>
      <c r="M181" s="251" t="s">
        <v>1</v>
      </c>
      <c r="N181" s="252" t="s">
        <v>41</v>
      </c>
      <c r="O181" s="81"/>
      <c r="P181" s="214">
        <f>O181*H181</f>
        <v>0</v>
      </c>
      <c r="Q181" s="214">
        <v>0</v>
      </c>
      <c r="R181" s="214">
        <f>Q181*H181</f>
        <v>0</v>
      </c>
      <c r="S181" s="214">
        <v>0</v>
      </c>
      <c r="T181" s="215">
        <f>S181*H181</f>
        <v>0</v>
      </c>
      <c r="U181" s="37"/>
      <c r="V181" s="37"/>
      <c r="W181" s="37"/>
      <c r="X181" s="37"/>
      <c r="Y181" s="37"/>
      <c r="Z181" s="37"/>
      <c r="AA181" s="37"/>
      <c r="AB181" s="37"/>
      <c r="AC181" s="37"/>
      <c r="AD181" s="37"/>
      <c r="AE181" s="37"/>
      <c r="AR181" s="216" t="s">
        <v>473</v>
      </c>
      <c r="AT181" s="216" t="s">
        <v>582</v>
      </c>
      <c r="AU181" s="216" t="s">
        <v>87</v>
      </c>
      <c r="AY181" s="18" t="s">
        <v>283</v>
      </c>
      <c r="BE181" s="217">
        <f>IF(N181="základná",J181,0)</f>
        <v>0</v>
      </c>
      <c r="BF181" s="217">
        <f>IF(N181="znížená",J181,0)</f>
        <v>0</v>
      </c>
      <c r="BG181" s="217">
        <f>IF(N181="zákl. prenesená",J181,0)</f>
        <v>0</v>
      </c>
      <c r="BH181" s="217">
        <f>IF(N181="zníž. prenesená",J181,0)</f>
        <v>0</v>
      </c>
      <c r="BI181" s="217">
        <f>IF(N181="nulová",J181,0)</f>
        <v>0</v>
      </c>
      <c r="BJ181" s="18" t="s">
        <v>87</v>
      </c>
      <c r="BK181" s="217">
        <f>ROUND(I181*H181,2)</f>
        <v>0</v>
      </c>
      <c r="BL181" s="18" t="s">
        <v>358</v>
      </c>
      <c r="BM181" s="216" t="s">
        <v>744</v>
      </c>
    </row>
    <row r="182" s="2" customFormat="1" ht="24.15" customHeight="1">
      <c r="A182" s="37"/>
      <c r="B182" s="168"/>
      <c r="C182" s="242" t="s">
        <v>501</v>
      </c>
      <c r="D182" s="242" t="s">
        <v>582</v>
      </c>
      <c r="E182" s="243" t="s">
        <v>2769</v>
      </c>
      <c r="F182" s="244" t="s">
        <v>2770</v>
      </c>
      <c r="G182" s="245" t="s">
        <v>373</v>
      </c>
      <c r="H182" s="246">
        <v>4</v>
      </c>
      <c r="I182" s="247"/>
      <c r="J182" s="248">
        <f>ROUND(I182*H182,2)</f>
        <v>0</v>
      </c>
      <c r="K182" s="249"/>
      <c r="L182" s="250"/>
      <c r="M182" s="251" t="s">
        <v>1</v>
      </c>
      <c r="N182" s="252" t="s">
        <v>41</v>
      </c>
      <c r="O182" s="81"/>
      <c r="P182" s="214">
        <f>O182*H182</f>
        <v>0</v>
      </c>
      <c r="Q182" s="214">
        <v>0</v>
      </c>
      <c r="R182" s="214">
        <f>Q182*H182</f>
        <v>0</v>
      </c>
      <c r="S182" s="214">
        <v>0</v>
      </c>
      <c r="T182" s="215">
        <f>S182*H182</f>
        <v>0</v>
      </c>
      <c r="U182" s="37"/>
      <c r="V182" s="37"/>
      <c r="W182" s="37"/>
      <c r="X182" s="37"/>
      <c r="Y182" s="37"/>
      <c r="Z182" s="37"/>
      <c r="AA182" s="37"/>
      <c r="AB182" s="37"/>
      <c r="AC182" s="37"/>
      <c r="AD182" s="37"/>
      <c r="AE182" s="37"/>
      <c r="AR182" s="216" t="s">
        <v>473</v>
      </c>
      <c r="AT182" s="216" t="s">
        <v>582</v>
      </c>
      <c r="AU182" s="216" t="s">
        <v>87</v>
      </c>
      <c r="AY182" s="18" t="s">
        <v>283</v>
      </c>
      <c r="BE182" s="217">
        <f>IF(N182="základná",J182,0)</f>
        <v>0</v>
      </c>
      <c r="BF182" s="217">
        <f>IF(N182="znížená",J182,0)</f>
        <v>0</v>
      </c>
      <c r="BG182" s="217">
        <f>IF(N182="zákl. prenesená",J182,0)</f>
        <v>0</v>
      </c>
      <c r="BH182" s="217">
        <f>IF(N182="zníž. prenesená",J182,0)</f>
        <v>0</v>
      </c>
      <c r="BI182" s="217">
        <f>IF(N182="nulová",J182,0)</f>
        <v>0</v>
      </c>
      <c r="BJ182" s="18" t="s">
        <v>87</v>
      </c>
      <c r="BK182" s="217">
        <f>ROUND(I182*H182,2)</f>
        <v>0</v>
      </c>
      <c r="BL182" s="18" t="s">
        <v>358</v>
      </c>
      <c r="BM182" s="216" t="s">
        <v>759</v>
      </c>
    </row>
    <row r="183" s="2" customFormat="1" ht="16.5" customHeight="1">
      <c r="A183" s="37"/>
      <c r="B183" s="168"/>
      <c r="C183" s="204" t="s">
        <v>505</v>
      </c>
      <c r="D183" s="204" t="s">
        <v>285</v>
      </c>
      <c r="E183" s="205" t="s">
        <v>2771</v>
      </c>
      <c r="F183" s="206" t="s">
        <v>2772</v>
      </c>
      <c r="G183" s="207" t="s">
        <v>373</v>
      </c>
      <c r="H183" s="208">
        <v>44</v>
      </c>
      <c r="I183" s="209"/>
      <c r="J183" s="210">
        <f>ROUND(I183*H183,2)</f>
        <v>0</v>
      </c>
      <c r="K183" s="211"/>
      <c r="L183" s="38"/>
      <c r="M183" s="212" t="s">
        <v>1</v>
      </c>
      <c r="N183" s="213" t="s">
        <v>41</v>
      </c>
      <c r="O183" s="81"/>
      <c r="P183" s="214">
        <f>O183*H183</f>
        <v>0</v>
      </c>
      <c r="Q183" s="214">
        <v>0</v>
      </c>
      <c r="R183" s="214">
        <f>Q183*H183</f>
        <v>0</v>
      </c>
      <c r="S183" s="214">
        <v>0</v>
      </c>
      <c r="T183" s="215">
        <f>S183*H183</f>
        <v>0</v>
      </c>
      <c r="U183" s="37"/>
      <c r="V183" s="37"/>
      <c r="W183" s="37"/>
      <c r="X183" s="37"/>
      <c r="Y183" s="37"/>
      <c r="Z183" s="37"/>
      <c r="AA183" s="37"/>
      <c r="AB183" s="37"/>
      <c r="AC183" s="37"/>
      <c r="AD183" s="37"/>
      <c r="AE183" s="37"/>
      <c r="AR183" s="216" t="s">
        <v>358</v>
      </c>
      <c r="AT183" s="216" t="s">
        <v>285</v>
      </c>
      <c r="AU183" s="216" t="s">
        <v>87</v>
      </c>
      <c r="AY183" s="18" t="s">
        <v>283</v>
      </c>
      <c r="BE183" s="217">
        <f>IF(N183="základná",J183,0)</f>
        <v>0</v>
      </c>
      <c r="BF183" s="217">
        <f>IF(N183="znížená",J183,0)</f>
        <v>0</v>
      </c>
      <c r="BG183" s="217">
        <f>IF(N183="zákl. prenesená",J183,0)</f>
        <v>0</v>
      </c>
      <c r="BH183" s="217">
        <f>IF(N183="zníž. prenesená",J183,0)</f>
        <v>0</v>
      </c>
      <c r="BI183" s="217">
        <f>IF(N183="nulová",J183,0)</f>
        <v>0</v>
      </c>
      <c r="BJ183" s="18" t="s">
        <v>87</v>
      </c>
      <c r="BK183" s="217">
        <f>ROUND(I183*H183,2)</f>
        <v>0</v>
      </c>
      <c r="BL183" s="18" t="s">
        <v>358</v>
      </c>
      <c r="BM183" s="216" t="s">
        <v>774</v>
      </c>
    </row>
    <row r="184" s="2" customFormat="1" ht="16.5" customHeight="1">
      <c r="A184" s="37"/>
      <c r="B184" s="168"/>
      <c r="C184" s="242" t="s">
        <v>509</v>
      </c>
      <c r="D184" s="242" t="s">
        <v>582</v>
      </c>
      <c r="E184" s="243" t="s">
        <v>2773</v>
      </c>
      <c r="F184" s="244" t="s">
        <v>2774</v>
      </c>
      <c r="G184" s="245" t="s">
        <v>373</v>
      </c>
      <c r="H184" s="246">
        <v>40</v>
      </c>
      <c r="I184" s="247"/>
      <c r="J184" s="248">
        <f>ROUND(I184*H184,2)</f>
        <v>0</v>
      </c>
      <c r="K184" s="249"/>
      <c r="L184" s="250"/>
      <c r="M184" s="251" t="s">
        <v>1</v>
      </c>
      <c r="N184" s="252" t="s">
        <v>41</v>
      </c>
      <c r="O184" s="81"/>
      <c r="P184" s="214">
        <f>O184*H184</f>
        <v>0</v>
      </c>
      <c r="Q184" s="214">
        <v>0</v>
      </c>
      <c r="R184" s="214">
        <f>Q184*H184</f>
        <v>0</v>
      </c>
      <c r="S184" s="214">
        <v>0</v>
      </c>
      <c r="T184" s="215">
        <f>S184*H184</f>
        <v>0</v>
      </c>
      <c r="U184" s="37"/>
      <c r="V184" s="37"/>
      <c r="W184" s="37"/>
      <c r="X184" s="37"/>
      <c r="Y184" s="37"/>
      <c r="Z184" s="37"/>
      <c r="AA184" s="37"/>
      <c r="AB184" s="37"/>
      <c r="AC184" s="37"/>
      <c r="AD184" s="37"/>
      <c r="AE184" s="37"/>
      <c r="AR184" s="216" t="s">
        <v>473</v>
      </c>
      <c r="AT184" s="216" t="s">
        <v>582</v>
      </c>
      <c r="AU184" s="216" t="s">
        <v>87</v>
      </c>
      <c r="AY184" s="18" t="s">
        <v>283</v>
      </c>
      <c r="BE184" s="217">
        <f>IF(N184="základná",J184,0)</f>
        <v>0</v>
      </c>
      <c r="BF184" s="217">
        <f>IF(N184="znížená",J184,0)</f>
        <v>0</v>
      </c>
      <c r="BG184" s="217">
        <f>IF(N184="zákl. prenesená",J184,0)</f>
        <v>0</v>
      </c>
      <c r="BH184" s="217">
        <f>IF(N184="zníž. prenesená",J184,0)</f>
        <v>0</v>
      </c>
      <c r="BI184" s="217">
        <f>IF(N184="nulová",J184,0)</f>
        <v>0</v>
      </c>
      <c r="BJ184" s="18" t="s">
        <v>87</v>
      </c>
      <c r="BK184" s="217">
        <f>ROUND(I184*H184,2)</f>
        <v>0</v>
      </c>
      <c r="BL184" s="18" t="s">
        <v>358</v>
      </c>
      <c r="BM184" s="216" t="s">
        <v>788</v>
      </c>
    </row>
    <row r="185" s="2" customFormat="1" ht="21.75" customHeight="1">
      <c r="A185" s="37"/>
      <c r="B185" s="168"/>
      <c r="C185" s="242" t="s">
        <v>515</v>
      </c>
      <c r="D185" s="242" t="s">
        <v>582</v>
      </c>
      <c r="E185" s="243" t="s">
        <v>2775</v>
      </c>
      <c r="F185" s="244" t="s">
        <v>2776</v>
      </c>
      <c r="G185" s="245" t="s">
        <v>373</v>
      </c>
      <c r="H185" s="246">
        <v>4</v>
      </c>
      <c r="I185" s="247"/>
      <c r="J185" s="248">
        <f>ROUND(I185*H185,2)</f>
        <v>0</v>
      </c>
      <c r="K185" s="249"/>
      <c r="L185" s="250"/>
      <c r="M185" s="251" t="s">
        <v>1</v>
      </c>
      <c r="N185" s="252" t="s">
        <v>41</v>
      </c>
      <c r="O185" s="81"/>
      <c r="P185" s="214">
        <f>O185*H185</f>
        <v>0</v>
      </c>
      <c r="Q185" s="214">
        <v>0</v>
      </c>
      <c r="R185" s="214">
        <f>Q185*H185</f>
        <v>0</v>
      </c>
      <c r="S185" s="214">
        <v>0</v>
      </c>
      <c r="T185" s="215">
        <f>S185*H185</f>
        <v>0</v>
      </c>
      <c r="U185" s="37"/>
      <c r="V185" s="37"/>
      <c r="W185" s="37"/>
      <c r="X185" s="37"/>
      <c r="Y185" s="37"/>
      <c r="Z185" s="37"/>
      <c r="AA185" s="37"/>
      <c r="AB185" s="37"/>
      <c r="AC185" s="37"/>
      <c r="AD185" s="37"/>
      <c r="AE185" s="37"/>
      <c r="AR185" s="216" t="s">
        <v>473</v>
      </c>
      <c r="AT185" s="216" t="s">
        <v>582</v>
      </c>
      <c r="AU185" s="216" t="s">
        <v>87</v>
      </c>
      <c r="AY185" s="18" t="s">
        <v>283</v>
      </c>
      <c r="BE185" s="217">
        <f>IF(N185="základná",J185,0)</f>
        <v>0</v>
      </c>
      <c r="BF185" s="217">
        <f>IF(N185="znížená",J185,0)</f>
        <v>0</v>
      </c>
      <c r="BG185" s="217">
        <f>IF(N185="zákl. prenesená",J185,0)</f>
        <v>0</v>
      </c>
      <c r="BH185" s="217">
        <f>IF(N185="zníž. prenesená",J185,0)</f>
        <v>0</v>
      </c>
      <c r="BI185" s="217">
        <f>IF(N185="nulová",J185,0)</f>
        <v>0</v>
      </c>
      <c r="BJ185" s="18" t="s">
        <v>87</v>
      </c>
      <c r="BK185" s="217">
        <f>ROUND(I185*H185,2)</f>
        <v>0</v>
      </c>
      <c r="BL185" s="18" t="s">
        <v>358</v>
      </c>
      <c r="BM185" s="216" t="s">
        <v>803</v>
      </c>
    </row>
    <row r="186" s="2" customFormat="1" ht="16.5" customHeight="1">
      <c r="A186" s="37"/>
      <c r="B186" s="168"/>
      <c r="C186" s="204" t="s">
        <v>519</v>
      </c>
      <c r="D186" s="204" t="s">
        <v>285</v>
      </c>
      <c r="E186" s="205" t="s">
        <v>2777</v>
      </c>
      <c r="F186" s="206" t="s">
        <v>2778</v>
      </c>
      <c r="G186" s="207" t="s">
        <v>373</v>
      </c>
      <c r="H186" s="208">
        <v>18</v>
      </c>
      <c r="I186" s="209"/>
      <c r="J186" s="210">
        <f>ROUND(I186*H186,2)</f>
        <v>0</v>
      </c>
      <c r="K186" s="211"/>
      <c r="L186" s="38"/>
      <c r="M186" s="212" t="s">
        <v>1</v>
      </c>
      <c r="N186" s="213" t="s">
        <v>41</v>
      </c>
      <c r="O186" s="81"/>
      <c r="P186" s="214">
        <f>O186*H186</f>
        <v>0</v>
      </c>
      <c r="Q186" s="214">
        <v>0</v>
      </c>
      <c r="R186" s="214">
        <f>Q186*H186</f>
        <v>0</v>
      </c>
      <c r="S186" s="214">
        <v>0</v>
      </c>
      <c r="T186" s="215">
        <f>S186*H186</f>
        <v>0</v>
      </c>
      <c r="U186" s="37"/>
      <c r="V186" s="37"/>
      <c r="W186" s="37"/>
      <c r="X186" s="37"/>
      <c r="Y186" s="37"/>
      <c r="Z186" s="37"/>
      <c r="AA186" s="37"/>
      <c r="AB186" s="37"/>
      <c r="AC186" s="37"/>
      <c r="AD186" s="37"/>
      <c r="AE186" s="37"/>
      <c r="AR186" s="216" t="s">
        <v>358</v>
      </c>
      <c r="AT186" s="216" t="s">
        <v>285</v>
      </c>
      <c r="AU186" s="216" t="s">
        <v>87</v>
      </c>
      <c r="AY186" s="18" t="s">
        <v>283</v>
      </c>
      <c r="BE186" s="217">
        <f>IF(N186="základná",J186,0)</f>
        <v>0</v>
      </c>
      <c r="BF186" s="217">
        <f>IF(N186="znížená",J186,0)</f>
        <v>0</v>
      </c>
      <c r="BG186" s="217">
        <f>IF(N186="zákl. prenesená",J186,0)</f>
        <v>0</v>
      </c>
      <c r="BH186" s="217">
        <f>IF(N186="zníž. prenesená",J186,0)</f>
        <v>0</v>
      </c>
      <c r="BI186" s="217">
        <f>IF(N186="nulová",J186,0)</f>
        <v>0</v>
      </c>
      <c r="BJ186" s="18" t="s">
        <v>87</v>
      </c>
      <c r="BK186" s="217">
        <f>ROUND(I186*H186,2)</f>
        <v>0</v>
      </c>
      <c r="BL186" s="18" t="s">
        <v>358</v>
      </c>
      <c r="BM186" s="216" t="s">
        <v>811</v>
      </c>
    </row>
    <row r="187" s="2" customFormat="1" ht="21.75" customHeight="1">
      <c r="A187" s="37"/>
      <c r="B187" s="168"/>
      <c r="C187" s="242" t="s">
        <v>523</v>
      </c>
      <c r="D187" s="242" t="s">
        <v>582</v>
      </c>
      <c r="E187" s="243" t="s">
        <v>2779</v>
      </c>
      <c r="F187" s="244" t="s">
        <v>2780</v>
      </c>
      <c r="G187" s="245" t="s">
        <v>373</v>
      </c>
      <c r="H187" s="246">
        <v>5</v>
      </c>
      <c r="I187" s="247"/>
      <c r="J187" s="248">
        <f>ROUND(I187*H187,2)</f>
        <v>0</v>
      </c>
      <c r="K187" s="249"/>
      <c r="L187" s="250"/>
      <c r="M187" s="251" t="s">
        <v>1</v>
      </c>
      <c r="N187" s="252" t="s">
        <v>41</v>
      </c>
      <c r="O187" s="81"/>
      <c r="P187" s="214">
        <f>O187*H187</f>
        <v>0</v>
      </c>
      <c r="Q187" s="214">
        <v>0</v>
      </c>
      <c r="R187" s="214">
        <f>Q187*H187</f>
        <v>0</v>
      </c>
      <c r="S187" s="214">
        <v>0</v>
      </c>
      <c r="T187" s="215">
        <f>S187*H187</f>
        <v>0</v>
      </c>
      <c r="U187" s="37"/>
      <c r="V187" s="37"/>
      <c r="W187" s="37"/>
      <c r="X187" s="37"/>
      <c r="Y187" s="37"/>
      <c r="Z187" s="37"/>
      <c r="AA187" s="37"/>
      <c r="AB187" s="37"/>
      <c r="AC187" s="37"/>
      <c r="AD187" s="37"/>
      <c r="AE187" s="37"/>
      <c r="AR187" s="216" t="s">
        <v>473</v>
      </c>
      <c r="AT187" s="216" t="s">
        <v>582</v>
      </c>
      <c r="AU187" s="216" t="s">
        <v>87</v>
      </c>
      <c r="AY187" s="18" t="s">
        <v>283</v>
      </c>
      <c r="BE187" s="217">
        <f>IF(N187="základná",J187,0)</f>
        <v>0</v>
      </c>
      <c r="BF187" s="217">
        <f>IF(N187="znížená",J187,0)</f>
        <v>0</v>
      </c>
      <c r="BG187" s="217">
        <f>IF(N187="zákl. prenesená",J187,0)</f>
        <v>0</v>
      </c>
      <c r="BH187" s="217">
        <f>IF(N187="zníž. prenesená",J187,0)</f>
        <v>0</v>
      </c>
      <c r="BI187" s="217">
        <f>IF(N187="nulová",J187,0)</f>
        <v>0</v>
      </c>
      <c r="BJ187" s="18" t="s">
        <v>87</v>
      </c>
      <c r="BK187" s="217">
        <f>ROUND(I187*H187,2)</f>
        <v>0</v>
      </c>
      <c r="BL187" s="18" t="s">
        <v>358</v>
      </c>
      <c r="BM187" s="216" t="s">
        <v>825</v>
      </c>
    </row>
    <row r="188" s="2" customFormat="1" ht="21.75" customHeight="1">
      <c r="A188" s="37"/>
      <c r="B188" s="168"/>
      <c r="C188" s="242" t="s">
        <v>527</v>
      </c>
      <c r="D188" s="242" t="s">
        <v>582</v>
      </c>
      <c r="E188" s="243" t="s">
        <v>2781</v>
      </c>
      <c r="F188" s="244" t="s">
        <v>2782</v>
      </c>
      <c r="G188" s="245" t="s">
        <v>373</v>
      </c>
      <c r="H188" s="246">
        <v>13</v>
      </c>
      <c r="I188" s="247"/>
      <c r="J188" s="248">
        <f>ROUND(I188*H188,2)</f>
        <v>0</v>
      </c>
      <c r="K188" s="249"/>
      <c r="L188" s="250"/>
      <c r="M188" s="251" t="s">
        <v>1</v>
      </c>
      <c r="N188" s="252" t="s">
        <v>41</v>
      </c>
      <c r="O188" s="81"/>
      <c r="P188" s="214">
        <f>O188*H188</f>
        <v>0</v>
      </c>
      <c r="Q188" s="214">
        <v>0</v>
      </c>
      <c r="R188" s="214">
        <f>Q188*H188</f>
        <v>0</v>
      </c>
      <c r="S188" s="214">
        <v>0</v>
      </c>
      <c r="T188" s="215">
        <f>S188*H188</f>
        <v>0</v>
      </c>
      <c r="U188" s="37"/>
      <c r="V188" s="37"/>
      <c r="W188" s="37"/>
      <c r="X188" s="37"/>
      <c r="Y188" s="37"/>
      <c r="Z188" s="37"/>
      <c r="AA188" s="37"/>
      <c r="AB188" s="37"/>
      <c r="AC188" s="37"/>
      <c r="AD188" s="37"/>
      <c r="AE188" s="37"/>
      <c r="AR188" s="216" t="s">
        <v>473</v>
      </c>
      <c r="AT188" s="216" t="s">
        <v>582</v>
      </c>
      <c r="AU188" s="216" t="s">
        <v>87</v>
      </c>
      <c r="AY188" s="18" t="s">
        <v>283</v>
      </c>
      <c r="BE188" s="217">
        <f>IF(N188="základná",J188,0)</f>
        <v>0</v>
      </c>
      <c r="BF188" s="217">
        <f>IF(N188="znížená",J188,0)</f>
        <v>0</v>
      </c>
      <c r="BG188" s="217">
        <f>IF(N188="zákl. prenesená",J188,0)</f>
        <v>0</v>
      </c>
      <c r="BH188" s="217">
        <f>IF(N188="zníž. prenesená",J188,0)</f>
        <v>0</v>
      </c>
      <c r="BI188" s="217">
        <f>IF(N188="nulová",J188,0)</f>
        <v>0</v>
      </c>
      <c r="BJ188" s="18" t="s">
        <v>87</v>
      </c>
      <c r="BK188" s="217">
        <f>ROUND(I188*H188,2)</f>
        <v>0</v>
      </c>
      <c r="BL188" s="18" t="s">
        <v>358</v>
      </c>
      <c r="BM188" s="216" t="s">
        <v>839</v>
      </c>
    </row>
    <row r="189" s="2" customFormat="1" ht="21.75" customHeight="1">
      <c r="A189" s="37"/>
      <c r="B189" s="168"/>
      <c r="C189" s="204" t="s">
        <v>531</v>
      </c>
      <c r="D189" s="204" t="s">
        <v>285</v>
      </c>
      <c r="E189" s="205" t="s">
        <v>2783</v>
      </c>
      <c r="F189" s="206" t="s">
        <v>2784</v>
      </c>
      <c r="G189" s="207" t="s">
        <v>373</v>
      </c>
      <c r="H189" s="208">
        <v>29</v>
      </c>
      <c r="I189" s="209"/>
      <c r="J189" s="210">
        <f>ROUND(I189*H189,2)</f>
        <v>0</v>
      </c>
      <c r="K189" s="211"/>
      <c r="L189" s="38"/>
      <c r="M189" s="212" t="s">
        <v>1</v>
      </c>
      <c r="N189" s="213" t="s">
        <v>41</v>
      </c>
      <c r="O189" s="81"/>
      <c r="P189" s="214">
        <f>O189*H189</f>
        <v>0</v>
      </c>
      <c r="Q189" s="214">
        <v>0</v>
      </c>
      <c r="R189" s="214">
        <f>Q189*H189</f>
        <v>0</v>
      </c>
      <c r="S189" s="214">
        <v>0</v>
      </c>
      <c r="T189" s="215">
        <f>S189*H189</f>
        <v>0</v>
      </c>
      <c r="U189" s="37"/>
      <c r="V189" s="37"/>
      <c r="W189" s="37"/>
      <c r="X189" s="37"/>
      <c r="Y189" s="37"/>
      <c r="Z189" s="37"/>
      <c r="AA189" s="37"/>
      <c r="AB189" s="37"/>
      <c r="AC189" s="37"/>
      <c r="AD189" s="37"/>
      <c r="AE189" s="37"/>
      <c r="AR189" s="216" t="s">
        <v>358</v>
      </c>
      <c r="AT189" s="216" t="s">
        <v>285</v>
      </c>
      <c r="AU189" s="216" t="s">
        <v>87</v>
      </c>
      <c r="AY189" s="18" t="s">
        <v>283</v>
      </c>
      <c r="BE189" s="217">
        <f>IF(N189="základná",J189,0)</f>
        <v>0</v>
      </c>
      <c r="BF189" s="217">
        <f>IF(N189="znížená",J189,0)</f>
        <v>0</v>
      </c>
      <c r="BG189" s="217">
        <f>IF(N189="zákl. prenesená",J189,0)</f>
        <v>0</v>
      </c>
      <c r="BH189" s="217">
        <f>IF(N189="zníž. prenesená",J189,0)</f>
        <v>0</v>
      </c>
      <c r="BI189" s="217">
        <f>IF(N189="nulová",J189,0)</f>
        <v>0</v>
      </c>
      <c r="BJ189" s="18" t="s">
        <v>87</v>
      </c>
      <c r="BK189" s="217">
        <f>ROUND(I189*H189,2)</f>
        <v>0</v>
      </c>
      <c r="BL189" s="18" t="s">
        <v>358</v>
      </c>
      <c r="BM189" s="216" t="s">
        <v>875</v>
      </c>
    </row>
    <row r="190" s="2" customFormat="1" ht="21.75" customHeight="1">
      <c r="A190" s="37"/>
      <c r="B190" s="168"/>
      <c r="C190" s="242" t="s">
        <v>538</v>
      </c>
      <c r="D190" s="242" t="s">
        <v>582</v>
      </c>
      <c r="E190" s="243" t="s">
        <v>2785</v>
      </c>
      <c r="F190" s="244" t="s">
        <v>2786</v>
      </c>
      <c r="G190" s="245" t="s">
        <v>373</v>
      </c>
      <c r="H190" s="246">
        <v>10</v>
      </c>
      <c r="I190" s="247"/>
      <c r="J190" s="248">
        <f>ROUND(I190*H190,2)</f>
        <v>0</v>
      </c>
      <c r="K190" s="249"/>
      <c r="L190" s="250"/>
      <c r="M190" s="251" t="s">
        <v>1</v>
      </c>
      <c r="N190" s="252" t="s">
        <v>41</v>
      </c>
      <c r="O190" s="81"/>
      <c r="P190" s="214">
        <f>O190*H190</f>
        <v>0</v>
      </c>
      <c r="Q190" s="214">
        <v>0</v>
      </c>
      <c r="R190" s="214">
        <f>Q190*H190</f>
        <v>0</v>
      </c>
      <c r="S190" s="214">
        <v>0</v>
      </c>
      <c r="T190" s="215">
        <f>S190*H190</f>
        <v>0</v>
      </c>
      <c r="U190" s="37"/>
      <c r="V190" s="37"/>
      <c r="W190" s="37"/>
      <c r="X190" s="37"/>
      <c r="Y190" s="37"/>
      <c r="Z190" s="37"/>
      <c r="AA190" s="37"/>
      <c r="AB190" s="37"/>
      <c r="AC190" s="37"/>
      <c r="AD190" s="37"/>
      <c r="AE190" s="37"/>
      <c r="AR190" s="216" t="s">
        <v>473</v>
      </c>
      <c r="AT190" s="216" t="s">
        <v>582</v>
      </c>
      <c r="AU190" s="216" t="s">
        <v>87</v>
      </c>
      <c r="AY190" s="18" t="s">
        <v>283</v>
      </c>
      <c r="BE190" s="217">
        <f>IF(N190="základná",J190,0)</f>
        <v>0</v>
      </c>
      <c r="BF190" s="217">
        <f>IF(N190="znížená",J190,0)</f>
        <v>0</v>
      </c>
      <c r="BG190" s="217">
        <f>IF(N190="zákl. prenesená",J190,0)</f>
        <v>0</v>
      </c>
      <c r="BH190" s="217">
        <f>IF(N190="zníž. prenesená",J190,0)</f>
        <v>0</v>
      </c>
      <c r="BI190" s="217">
        <f>IF(N190="nulová",J190,0)</f>
        <v>0</v>
      </c>
      <c r="BJ190" s="18" t="s">
        <v>87</v>
      </c>
      <c r="BK190" s="217">
        <f>ROUND(I190*H190,2)</f>
        <v>0</v>
      </c>
      <c r="BL190" s="18" t="s">
        <v>358</v>
      </c>
      <c r="BM190" s="216" t="s">
        <v>887</v>
      </c>
    </row>
    <row r="191" s="2" customFormat="1" ht="21.75" customHeight="1">
      <c r="A191" s="37"/>
      <c r="B191" s="168"/>
      <c r="C191" s="242" t="s">
        <v>542</v>
      </c>
      <c r="D191" s="242" t="s">
        <v>582</v>
      </c>
      <c r="E191" s="243" t="s">
        <v>2787</v>
      </c>
      <c r="F191" s="244" t="s">
        <v>2788</v>
      </c>
      <c r="G191" s="245" t="s">
        <v>373</v>
      </c>
      <c r="H191" s="246">
        <v>1</v>
      </c>
      <c r="I191" s="247"/>
      <c r="J191" s="248">
        <f>ROUND(I191*H191,2)</f>
        <v>0</v>
      </c>
      <c r="K191" s="249"/>
      <c r="L191" s="250"/>
      <c r="M191" s="251" t="s">
        <v>1</v>
      </c>
      <c r="N191" s="252" t="s">
        <v>41</v>
      </c>
      <c r="O191" s="81"/>
      <c r="P191" s="214">
        <f>O191*H191</f>
        <v>0</v>
      </c>
      <c r="Q191" s="214">
        <v>0</v>
      </c>
      <c r="R191" s="214">
        <f>Q191*H191</f>
        <v>0</v>
      </c>
      <c r="S191" s="214">
        <v>0</v>
      </c>
      <c r="T191" s="215">
        <f>S191*H191</f>
        <v>0</v>
      </c>
      <c r="U191" s="37"/>
      <c r="V191" s="37"/>
      <c r="W191" s="37"/>
      <c r="X191" s="37"/>
      <c r="Y191" s="37"/>
      <c r="Z191" s="37"/>
      <c r="AA191" s="37"/>
      <c r="AB191" s="37"/>
      <c r="AC191" s="37"/>
      <c r="AD191" s="37"/>
      <c r="AE191" s="37"/>
      <c r="AR191" s="216" t="s">
        <v>473</v>
      </c>
      <c r="AT191" s="216" t="s">
        <v>582</v>
      </c>
      <c r="AU191" s="216" t="s">
        <v>87</v>
      </c>
      <c r="AY191" s="18" t="s">
        <v>283</v>
      </c>
      <c r="BE191" s="217">
        <f>IF(N191="základná",J191,0)</f>
        <v>0</v>
      </c>
      <c r="BF191" s="217">
        <f>IF(N191="znížená",J191,0)</f>
        <v>0</v>
      </c>
      <c r="BG191" s="217">
        <f>IF(N191="zákl. prenesená",J191,0)</f>
        <v>0</v>
      </c>
      <c r="BH191" s="217">
        <f>IF(N191="zníž. prenesená",J191,0)</f>
        <v>0</v>
      </c>
      <c r="BI191" s="217">
        <f>IF(N191="nulová",J191,0)</f>
        <v>0</v>
      </c>
      <c r="BJ191" s="18" t="s">
        <v>87</v>
      </c>
      <c r="BK191" s="217">
        <f>ROUND(I191*H191,2)</f>
        <v>0</v>
      </c>
      <c r="BL191" s="18" t="s">
        <v>358</v>
      </c>
      <c r="BM191" s="216" t="s">
        <v>904</v>
      </c>
    </row>
    <row r="192" s="2" customFormat="1" ht="21.75" customHeight="1">
      <c r="A192" s="37"/>
      <c r="B192" s="168"/>
      <c r="C192" s="242" t="s">
        <v>546</v>
      </c>
      <c r="D192" s="242" t="s">
        <v>582</v>
      </c>
      <c r="E192" s="243" t="s">
        <v>2789</v>
      </c>
      <c r="F192" s="244" t="s">
        <v>2790</v>
      </c>
      <c r="G192" s="245" t="s">
        <v>373</v>
      </c>
      <c r="H192" s="246">
        <v>18</v>
      </c>
      <c r="I192" s="247"/>
      <c r="J192" s="248">
        <f>ROUND(I192*H192,2)</f>
        <v>0</v>
      </c>
      <c r="K192" s="249"/>
      <c r="L192" s="250"/>
      <c r="M192" s="251" t="s">
        <v>1</v>
      </c>
      <c r="N192" s="252" t="s">
        <v>41</v>
      </c>
      <c r="O192" s="81"/>
      <c r="P192" s="214">
        <f>O192*H192</f>
        <v>0</v>
      </c>
      <c r="Q192" s="214">
        <v>0</v>
      </c>
      <c r="R192" s="214">
        <f>Q192*H192</f>
        <v>0</v>
      </c>
      <c r="S192" s="214">
        <v>0</v>
      </c>
      <c r="T192" s="215">
        <f>S192*H192</f>
        <v>0</v>
      </c>
      <c r="U192" s="37"/>
      <c r="V192" s="37"/>
      <c r="W192" s="37"/>
      <c r="X192" s="37"/>
      <c r="Y192" s="37"/>
      <c r="Z192" s="37"/>
      <c r="AA192" s="37"/>
      <c r="AB192" s="37"/>
      <c r="AC192" s="37"/>
      <c r="AD192" s="37"/>
      <c r="AE192" s="37"/>
      <c r="AR192" s="216" t="s">
        <v>473</v>
      </c>
      <c r="AT192" s="216" t="s">
        <v>582</v>
      </c>
      <c r="AU192" s="216" t="s">
        <v>87</v>
      </c>
      <c r="AY192" s="18" t="s">
        <v>283</v>
      </c>
      <c r="BE192" s="217">
        <f>IF(N192="základná",J192,0)</f>
        <v>0</v>
      </c>
      <c r="BF192" s="217">
        <f>IF(N192="znížená",J192,0)</f>
        <v>0</v>
      </c>
      <c r="BG192" s="217">
        <f>IF(N192="zákl. prenesená",J192,0)</f>
        <v>0</v>
      </c>
      <c r="BH192" s="217">
        <f>IF(N192="zníž. prenesená",J192,0)</f>
        <v>0</v>
      </c>
      <c r="BI192" s="217">
        <f>IF(N192="nulová",J192,0)</f>
        <v>0</v>
      </c>
      <c r="BJ192" s="18" t="s">
        <v>87</v>
      </c>
      <c r="BK192" s="217">
        <f>ROUND(I192*H192,2)</f>
        <v>0</v>
      </c>
      <c r="BL192" s="18" t="s">
        <v>358</v>
      </c>
      <c r="BM192" s="216" t="s">
        <v>913</v>
      </c>
    </row>
    <row r="193" s="2" customFormat="1" ht="24.15" customHeight="1">
      <c r="A193" s="37"/>
      <c r="B193" s="168"/>
      <c r="C193" s="204" t="s">
        <v>551</v>
      </c>
      <c r="D193" s="204" t="s">
        <v>285</v>
      </c>
      <c r="E193" s="205" t="s">
        <v>2791</v>
      </c>
      <c r="F193" s="206" t="s">
        <v>2792</v>
      </c>
      <c r="G193" s="207" t="s">
        <v>373</v>
      </c>
      <c r="H193" s="208">
        <v>82</v>
      </c>
      <c r="I193" s="209"/>
      <c r="J193" s="210">
        <f>ROUND(I193*H193,2)</f>
        <v>0</v>
      </c>
      <c r="K193" s="211"/>
      <c r="L193" s="38"/>
      <c r="M193" s="212" t="s">
        <v>1</v>
      </c>
      <c r="N193" s="213" t="s">
        <v>41</v>
      </c>
      <c r="O193" s="81"/>
      <c r="P193" s="214">
        <f>O193*H193</f>
        <v>0</v>
      </c>
      <c r="Q193" s="214">
        <v>0</v>
      </c>
      <c r="R193" s="214">
        <f>Q193*H193</f>
        <v>0</v>
      </c>
      <c r="S193" s="214">
        <v>0</v>
      </c>
      <c r="T193" s="215">
        <f>S193*H193</f>
        <v>0</v>
      </c>
      <c r="U193" s="37"/>
      <c r="V193" s="37"/>
      <c r="W193" s="37"/>
      <c r="X193" s="37"/>
      <c r="Y193" s="37"/>
      <c r="Z193" s="37"/>
      <c r="AA193" s="37"/>
      <c r="AB193" s="37"/>
      <c r="AC193" s="37"/>
      <c r="AD193" s="37"/>
      <c r="AE193" s="37"/>
      <c r="AR193" s="216" t="s">
        <v>358</v>
      </c>
      <c r="AT193" s="216" t="s">
        <v>285</v>
      </c>
      <c r="AU193" s="216" t="s">
        <v>87</v>
      </c>
      <c r="AY193" s="18" t="s">
        <v>283</v>
      </c>
      <c r="BE193" s="217">
        <f>IF(N193="základná",J193,0)</f>
        <v>0</v>
      </c>
      <c r="BF193" s="217">
        <f>IF(N193="znížená",J193,0)</f>
        <v>0</v>
      </c>
      <c r="BG193" s="217">
        <f>IF(N193="zákl. prenesená",J193,0)</f>
        <v>0</v>
      </c>
      <c r="BH193" s="217">
        <f>IF(N193="zníž. prenesená",J193,0)</f>
        <v>0</v>
      </c>
      <c r="BI193" s="217">
        <f>IF(N193="nulová",J193,0)</f>
        <v>0</v>
      </c>
      <c r="BJ193" s="18" t="s">
        <v>87</v>
      </c>
      <c r="BK193" s="217">
        <f>ROUND(I193*H193,2)</f>
        <v>0</v>
      </c>
      <c r="BL193" s="18" t="s">
        <v>358</v>
      </c>
      <c r="BM193" s="216" t="s">
        <v>922</v>
      </c>
    </row>
    <row r="194" s="2" customFormat="1" ht="37.8" customHeight="1">
      <c r="A194" s="37"/>
      <c r="B194" s="168"/>
      <c r="C194" s="242" t="s">
        <v>555</v>
      </c>
      <c r="D194" s="242" t="s">
        <v>582</v>
      </c>
      <c r="E194" s="243" t="s">
        <v>2793</v>
      </c>
      <c r="F194" s="244" t="s">
        <v>2794</v>
      </c>
      <c r="G194" s="245" t="s">
        <v>373</v>
      </c>
      <c r="H194" s="246">
        <v>82</v>
      </c>
      <c r="I194" s="247"/>
      <c r="J194" s="248">
        <f>ROUND(I194*H194,2)</f>
        <v>0</v>
      </c>
      <c r="K194" s="249"/>
      <c r="L194" s="250"/>
      <c r="M194" s="251" t="s">
        <v>1</v>
      </c>
      <c r="N194" s="252" t="s">
        <v>41</v>
      </c>
      <c r="O194" s="81"/>
      <c r="P194" s="214">
        <f>O194*H194</f>
        <v>0</v>
      </c>
      <c r="Q194" s="214">
        <v>0</v>
      </c>
      <c r="R194" s="214">
        <f>Q194*H194</f>
        <v>0</v>
      </c>
      <c r="S194" s="214">
        <v>0</v>
      </c>
      <c r="T194" s="215">
        <f>S194*H194</f>
        <v>0</v>
      </c>
      <c r="U194" s="37"/>
      <c r="V194" s="37"/>
      <c r="W194" s="37"/>
      <c r="X194" s="37"/>
      <c r="Y194" s="37"/>
      <c r="Z194" s="37"/>
      <c r="AA194" s="37"/>
      <c r="AB194" s="37"/>
      <c r="AC194" s="37"/>
      <c r="AD194" s="37"/>
      <c r="AE194" s="37"/>
      <c r="AR194" s="216" t="s">
        <v>473</v>
      </c>
      <c r="AT194" s="216" t="s">
        <v>582</v>
      </c>
      <c r="AU194" s="216" t="s">
        <v>87</v>
      </c>
      <c r="AY194" s="18" t="s">
        <v>283</v>
      </c>
      <c r="BE194" s="217">
        <f>IF(N194="základná",J194,0)</f>
        <v>0</v>
      </c>
      <c r="BF194" s="217">
        <f>IF(N194="znížená",J194,0)</f>
        <v>0</v>
      </c>
      <c r="BG194" s="217">
        <f>IF(N194="zákl. prenesená",J194,0)</f>
        <v>0</v>
      </c>
      <c r="BH194" s="217">
        <f>IF(N194="zníž. prenesená",J194,0)</f>
        <v>0</v>
      </c>
      <c r="BI194" s="217">
        <f>IF(N194="nulová",J194,0)</f>
        <v>0</v>
      </c>
      <c r="BJ194" s="18" t="s">
        <v>87</v>
      </c>
      <c r="BK194" s="217">
        <f>ROUND(I194*H194,2)</f>
        <v>0</v>
      </c>
      <c r="BL194" s="18" t="s">
        <v>358</v>
      </c>
      <c r="BM194" s="216" t="s">
        <v>951</v>
      </c>
    </row>
    <row r="195" s="2" customFormat="1" ht="24.15" customHeight="1">
      <c r="A195" s="37"/>
      <c r="B195" s="168"/>
      <c r="C195" s="242" t="s">
        <v>561</v>
      </c>
      <c r="D195" s="242" t="s">
        <v>582</v>
      </c>
      <c r="E195" s="243" t="s">
        <v>2795</v>
      </c>
      <c r="F195" s="244" t="s">
        <v>2796</v>
      </c>
      <c r="G195" s="245" t="s">
        <v>373</v>
      </c>
      <c r="H195" s="246">
        <v>1</v>
      </c>
      <c r="I195" s="247"/>
      <c r="J195" s="248">
        <f>ROUND(I195*H195,2)</f>
        <v>0</v>
      </c>
      <c r="K195" s="249"/>
      <c r="L195" s="250"/>
      <c r="M195" s="251" t="s">
        <v>1</v>
      </c>
      <c r="N195" s="252" t="s">
        <v>41</v>
      </c>
      <c r="O195" s="81"/>
      <c r="P195" s="214">
        <f>O195*H195</f>
        <v>0</v>
      </c>
      <c r="Q195" s="214">
        <v>0</v>
      </c>
      <c r="R195" s="214">
        <f>Q195*H195</f>
        <v>0</v>
      </c>
      <c r="S195" s="214">
        <v>0</v>
      </c>
      <c r="T195" s="215">
        <f>S195*H195</f>
        <v>0</v>
      </c>
      <c r="U195" s="37"/>
      <c r="V195" s="37"/>
      <c r="W195" s="37"/>
      <c r="X195" s="37"/>
      <c r="Y195" s="37"/>
      <c r="Z195" s="37"/>
      <c r="AA195" s="37"/>
      <c r="AB195" s="37"/>
      <c r="AC195" s="37"/>
      <c r="AD195" s="37"/>
      <c r="AE195" s="37"/>
      <c r="AR195" s="216" t="s">
        <v>473</v>
      </c>
      <c r="AT195" s="216" t="s">
        <v>582</v>
      </c>
      <c r="AU195" s="216" t="s">
        <v>87</v>
      </c>
      <c r="AY195" s="18" t="s">
        <v>283</v>
      </c>
      <c r="BE195" s="217">
        <f>IF(N195="základná",J195,0)</f>
        <v>0</v>
      </c>
      <c r="BF195" s="217">
        <f>IF(N195="znížená",J195,0)</f>
        <v>0</v>
      </c>
      <c r="BG195" s="217">
        <f>IF(N195="zákl. prenesená",J195,0)</f>
        <v>0</v>
      </c>
      <c r="BH195" s="217">
        <f>IF(N195="zníž. prenesená",J195,0)</f>
        <v>0</v>
      </c>
      <c r="BI195" s="217">
        <f>IF(N195="nulová",J195,0)</f>
        <v>0</v>
      </c>
      <c r="BJ195" s="18" t="s">
        <v>87</v>
      </c>
      <c r="BK195" s="217">
        <f>ROUND(I195*H195,2)</f>
        <v>0</v>
      </c>
      <c r="BL195" s="18" t="s">
        <v>358</v>
      </c>
      <c r="BM195" s="216" t="s">
        <v>963</v>
      </c>
    </row>
    <row r="196" s="2" customFormat="1" ht="24.15" customHeight="1">
      <c r="A196" s="37"/>
      <c r="B196" s="168"/>
      <c r="C196" s="204" t="s">
        <v>581</v>
      </c>
      <c r="D196" s="204" t="s">
        <v>285</v>
      </c>
      <c r="E196" s="205" t="s">
        <v>2797</v>
      </c>
      <c r="F196" s="206" t="s">
        <v>2798</v>
      </c>
      <c r="G196" s="207" t="s">
        <v>373</v>
      </c>
      <c r="H196" s="208">
        <v>1</v>
      </c>
      <c r="I196" s="209"/>
      <c r="J196" s="210">
        <f>ROUND(I196*H196,2)</f>
        <v>0</v>
      </c>
      <c r="K196" s="211"/>
      <c r="L196" s="38"/>
      <c r="M196" s="212" t="s">
        <v>1</v>
      </c>
      <c r="N196" s="213" t="s">
        <v>41</v>
      </c>
      <c r="O196" s="81"/>
      <c r="P196" s="214">
        <f>O196*H196</f>
        <v>0</v>
      </c>
      <c r="Q196" s="214">
        <v>0</v>
      </c>
      <c r="R196" s="214">
        <f>Q196*H196</f>
        <v>0</v>
      </c>
      <c r="S196" s="214">
        <v>0</v>
      </c>
      <c r="T196" s="215">
        <f>S196*H196</f>
        <v>0</v>
      </c>
      <c r="U196" s="37"/>
      <c r="V196" s="37"/>
      <c r="W196" s="37"/>
      <c r="X196" s="37"/>
      <c r="Y196" s="37"/>
      <c r="Z196" s="37"/>
      <c r="AA196" s="37"/>
      <c r="AB196" s="37"/>
      <c r="AC196" s="37"/>
      <c r="AD196" s="37"/>
      <c r="AE196" s="37"/>
      <c r="AR196" s="216" t="s">
        <v>358</v>
      </c>
      <c r="AT196" s="216" t="s">
        <v>285</v>
      </c>
      <c r="AU196" s="216" t="s">
        <v>87</v>
      </c>
      <c r="AY196" s="18" t="s">
        <v>283</v>
      </c>
      <c r="BE196" s="217">
        <f>IF(N196="základná",J196,0)</f>
        <v>0</v>
      </c>
      <c r="BF196" s="217">
        <f>IF(N196="znížená",J196,0)</f>
        <v>0</v>
      </c>
      <c r="BG196" s="217">
        <f>IF(N196="zákl. prenesená",J196,0)</f>
        <v>0</v>
      </c>
      <c r="BH196" s="217">
        <f>IF(N196="zníž. prenesená",J196,0)</f>
        <v>0</v>
      </c>
      <c r="BI196" s="217">
        <f>IF(N196="nulová",J196,0)</f>
        <v>0</v>
      </c>
      <c r="BJ196" s="18" t="s">
        <v>87</v>
      </c>
      <c r="BK196" s="217">
        <f>ROUND(I196*H196,2)</f>
        <v>0</v>
      </c>
      <c r="BL196" s="18" t="s">
        <v>358</v>
      </c>
      <c r="BM196" s="216" t="s">
        <v>971</v>
      </c>
    </row>
    <row r="197" s="2" customFormat="1" ht="24.15" customHeight="1">
      <c r="A197" s="37"/>
      <c r="B197" s="168"/>
      <c r="C197" s="204" t="s">
        <v>587</v>
      </c>
      <c r="D197" s="204" t="s">
        <v>285</v>
      </c>
      <c r="E197" s="205" t="s">
        <v>2799</v>
      </c>
      <c r="F197" s="206" t="s">
        <v>2800</v>
      </c>
      <c r="G197" s="207" t="s">
        <v>373</v>
      </c>
      <c r="H197" s="208">
        <v>1</v>
      </c>
      <c r="I197" s="209"/>
      <c r="J197" s="210">
        <f>ROUND(I197*H197,2)</f>
        <v>0</v>
      </c>
      <c r="K197" s="211"/>
      <c r="L197" s="38"/>
      <c r="M197" s="212" t="s">
        <v>1</v>
      </c>
      <c r="N197" s="213" t="s">
        <v>41</v>
      </c>
      <c r="O197" s="81"/>
      <c r="P197" s="214">
        <f>O197*H197</f>
        <v>0</v>
      </c>
      <c r="Q197" s="214">
        <v>0</v>
      </c>
      <c r="R197" s="214">
        <f>Q197*H197</f>
        <v>0</v>
      </c>
      <c r="S197" s="214">
        <v>0</v>
      </c>
      <c r="T197" s="215">
        <f>S197*H197</f>
        <v>0</v>
      </c>
      <c r="U197" s="37"/>
      <c r="V197" s="37"/>
      <c r="W197" s="37"/>
      <c r="X197" s="37"/>
      <c r="Y197" s="37"/>
      <c r="Z197" s="37"/>
      <c r="AA197" s="37"/>
      <c r="AB197" s="37"/>
      <c r="AC197" s="37"/>
      <c r="AD197" s="37"/>
      <c r="AE197" s="37"/>
      <c r="AR197" s="216" t="s">
        <v>358</v>
      </c>
      <c r="AT197" s="216" t="s">
        <v>285</v>
      </c>
      <c r="AU197" s="216" t="s">
        <v>87</v>
      </c>
      <c r="AY197" s="18" t="s">
        <v>283</v>
      </c>
      <c r="BE197" s="217">
        <f>IF(N197="základná",J197,0)</f>
        <v>0</v>
      </c>
      <c r="BF197" s="217">
        <f>IF(N197="znížená",J197,0)</f>
        <v>0</v>
      </c>
      <c r="BG197" s="217">
        <f>IF(N197="zákl. prenesená",J197,0)</f>
        <v>0</v>
      </c>
      <c r="BH197" s="217">
        <f>IF(N197="zníž. prenesená",J197,0)</f>
        <v>0</v>
      </c>
      <c r="BI197" s="217">
        <f>IF(N197="nulová",J197,0)</f>
        <v>0</v>
      </c>
      <c r="BJ197" s="18" t="s">
        <v>87</v>
      </c>
      <c r="BK197" s="217">
        <f>ROUND(I197*H197,2)</f>
        <v>0</v>
      </c>
      <c r="BL197" s="18" t="s">
        <v>358</v>
      </c>
      <c r="BM197" s="216" t="s">
        <v>983</v>
      </c>
    </row>
    <row r="198" s="2" customFormat="1" ht="62.7" customHeight="1">
      <c r="A198" s="37"/>
      <c r="B198" s="168"/>
      <c r="C198" s="242" t="s">
        <v>591</v>
      </c>
      <c r="D198" s="242" t="s">
        <v>582</v>
      </c>
      <c r="E198" s="243" t="s">
        <v>2801</v>
      </c>
      <c r="F198" s="244" t="s">
        <v>2802</v>
      </c>
      <c r="G198" s="245" t="s">
        <v>373</v>
      </c>
      <c r="H198" s="246">
        <v>1</v>
      </c>
      <c r="I198" s="247"/>
      <c r="J198" s="248">
        <f>ROUND(I198*H198,2)</f>
        <v>0</v>
      </c>
      <c r="K198" s="249"/>
      <c r="L198" s="250"/>
      <c r="M198" s="251" t="s">
        <v>1</v>
      </c>
      <c r="N198" s="252" t="s">
        <v>41</v>
      </c>
      <c r="O198" s="81"/>
      <c r="P198" s="214">
        <f>O198*H198</f>
        <v>0</v>
      </c>
      <c r="Q198" s="214">
        <v>0</v>
      </c>
      <c r="R198" s="214">
        <f>Q198*H198</f>
        <v>0</v>
      </c>
      <c r="S198" s="214">
        <v>0</v>
      </c>
      <c r="T198" s="215">
        <f>S198*H198</f>
        <v>0</v>
      </c>
      <c r="U198" s="37"/>
      <c r="V198" s="37"/>
      <c r="W198" s="37"/>
      <c r="X198" s="37"/>
      <c r="Y198" s="37"/>
      <c r="Z198" s="37"/>
      <c r="AA198" s="37"/>
      <c r="AB198" s="37"/>
      <c r="AC198" s="37"/>
      <c r="AD198" s="37"/>
      <c r="AE198" s="37"/>
      <c r="AR198" s="216" t="s">
        <v>473</v>
      </c>
      <c r="AT198" s="216" t="s">
        <v>582</v>
      </c>
      <c r="AU198" s="216" t="s">
        <v>87</v>
      </c>
      <c r="AY198" s="18" t="s">
        <v>283</v>
      </c>
      <c r="BE198" s="217">
        <f>IF(N198="základná",J198,0)</f>
        <v>0</v>
      </c>
      <c r="BF198" s="217">
        <f>IF(N198="znížená",J198,0)</f>
        <v>0</v>
      </c>
      <c r="BG198" s="217">
        <f>IF(N198="zákl. prenesená",J198,0)</f>
        <v>0</v>
      </c>
      <c r="BH198" s="217">
        <f>IF(N198="zníž. prenesená",J198,0)</f>
        <v>0</v>
      </c>
      <c r="BI198" s="217">
        <f>IF(N198="nulová",J198,0)</f>
        <v>0</v>
      </c>
      <c r="BJ198" s="18" t="s">
        <v>87</v>
      </c>
      <c r="BK198" s="217">
        <f>ROUND(I198*H198,2)</f>
        <v>0</v>
      </c>
      <c r="BL198" s="18" t="s">
        <v>358</v>
      </c>
      <c r="BM198" s="216" t="s">
        <v>994</v>
      </c>
    </row>
    <row r="199" s="2" customFormat="1" ht="37.8" customHeight="1">
      <c r="A199" s="37"/>
      <c r="B199" s="168"/>
      <c r="C199" s="242" t="s">
        <v>600</v>
      </c>
      <c r="D199" s="242" t="s">
        <v>582</v>
      </c>
      <c r="E199" s="243" t="s">
        <v>2803</v>
      </c>
      <c r="F199" s="244" t="s">
        <v>2804</v>
      </c>
      <c r="G199" s="245" t="s">
        <v>2805</v>
      </c>
      <c r="H199" s="246">
        <v>1</v>
      </c>
      <c r="I199" s="247"/>
      <c r="J199" s="248">
        <f>ROUND(I199*H199,2)</f>
        <v>0</v>
      </c>
      <c r="K199" s="249"/>
      <c r="L199" s="250"/>
      <c r="M199" s="251" t="s">
        <v>1</v>
      </c>
      <c r="N199" s="252" t="s">
        <v>41</v>
      </c>
      <c r="O199" s="81"/>
      <c r="P199" s="214">
        <f>O199*H199</f>
        <v>0</v>
      </c>
      <c r="Q199" s="214">
        <v>0</v>
      </c>
      <c r="R199" s="214">
        <f>Q199*H199</f>
        <v>0</v>
      </c>
      <c r="S199" s="214">
        <v>0</v>
      </c>
      <c r="T199" s="215">
        <f>S199*H199</f>
        <v>0</v>
      </c>
      <c r="U199" s="37"/>
      <c r="V199" s="37"/>
      <c r="W199" s="37"/>
      <c r="X199" s="37"/>
      <c r="Y199" s="37"/>
      <c r="Z199" s="37"/>
      <c r="AA199" s="37"/>
      <c r="AB199" s="37"/>
      <c r="AC199" s="37"/>
      <c r="AD199" s="37"/>
      <c r="AE199" s="37"/>
      <c r="AR199" s="216" t="s">
        <v>473</v>
      </c>
      <c r="AT199" s="216" t="s">
        <v>582</v>
      </c>
      <c r="AU199" s="216" t="s">
        <v>87</v>
      </c>
      <c r="AY199" s="18" t="s">
        <v>283</v>
      </c>
      <c r="BE199" s="217">
        <f>IF(N199="základná",J199,0)</f>
        <v>0</v>
      </c>
      <c r="BF199" s="217">
        <f>IF(N199="znížená",J199,0)</f>
        <v>0</v>
      </c>
      <c r="BG199" s="217">
        <f>IF(N199="zákl. prenesená",J199,0)</f>
        <v>0</v>
      </c>
      <c r="BH199" s="217">
        <f>IF(N199="zníž. prenesená",J199,0)</f>
        <v>0</v>
      </c>
      <c r="BI199" s="217">
        <f>IF(N199="nulová",J199,0)</f>
        <v>0</v>
      </c>
      <c r="BJ199" s="18" t="s">
        <v>87</v>
      </c>
      <c r="BK199" s="217">
        <f>ROUND(I199*H199,2)</f>
        <v>0</v>
      </c>
      <c r="BL199" s="18" t="s">
        <v>358</v>
      </c>
      <c r="BM199" s="216" t="s">
        <v>1002</v>
      </c>
    </row>
    <row r="200" s="2" customFormat="1" ht="24.15" customHeight="1">
      <c r="A200" s="37"/>
      <c r="B200" s="168"/>
      <c r="C200" s="204" t="s">
        <v>606</v>
      </c>
      <c r="D200" s="204" t="s">
        <v>285</v>
      </c>
      <c r="E200" s="205" t="s">
        <v>2806</v>
      </c>
      <c r="F200" s="206" t="s">
        <v>2807</v>
      </c>
      <c r="G200" s="207" t="s">
        <v>649</v>
      </c>
      <c r="H200" s="208">
        <v>4</v>
      </c>
      <c r="I200" s="209"/>
      <c r="J200" s="210">
        <f>ROUND(I200*H200,2)</f>
        <v>0</v>
      </c>
      <c r="K200" s="211"/>
      <c r="L200" s="38"/>
      <c r="M200" s="212" t="s">
        <v>1</v>
      </c>
      <c r="N200" s="213" t="s">
        <v>41</v>
      </c>
      <c r="O200" s="81"/>
      <c r="P200" s="214">
        <f>O200*H200</f>
        <v>0</v>
      </c>
      <c r="Q200" s="214">
        <v>0</v>
      </c>
      <c r="R200" s="214">
        <f>Q200*H200</f>
        <v>0</v>
      </c>
      <c r="S200" s="214">
        <v>0</v>
      </c>
      <c r="T200" s="215">
        <f>S200*H200</f>
        <v>0</v>
      </c>
      <c r="U200" s="37"/>
      <c r="V200" s="37"/>
      <c r="W200" s="37"/>
      <c r="X200" s="37"/>
      <c r="Y200" s="37"/>
      <c r="Z200" s="37"/>
      <c r="AA200" s="37"/>
      <c r="AB200" s="37"/>
      <c r="AC200" s="37"/>
      <c r="AD200" s="37"/>
      <c r="AE200" s="37"/>
      <c r="AR200" s="216" t="s">
        <v>358</v>
      </c>
      <c r="AT200" s="216" t="s">
        <v>285</v>
      </c>
      <c r="AU200" s="216" t="s">
        <v>87</v>
      </c>
      <c r="AY200" s="18" t="s">
        <v>283</v>
      </c>
      <c r="BE200" s="217">
        <f>IF(N200="základná",J200,0)</f>
        <v>0</v>
      </c>
      <c r="BF200" s="217">
        <f>IF(N200="znížená",J200,0)</f>
        <v>0</v>
      </c>
      <c r="BG200" s="217">
        <f>IF(N200="zákl. prenesená",J200,0)</f>
        <v>0</v>
      </c>
      <c r="BH200" s="217">
        <f>IF(N200="zníž. prenesená",J200,0)</f>
        <v>0</v>
      </c>
      <c r="BI200" s="217">
        <f>IF(N200="nulová",J200,0)</f>
        <v>0</v>
      </c>
      <c r="BJ200" s="18" t="s">
        <v>87</v>
      </c>
      <c r="BK200" s="217">
        <f>ROUND(I200*H200,2)</f>
        <v>0</v>
      </c>
      <c r="BL200" s="18" t="s">
        <v>358</v>
      </c>
      <c r="BM200" s="216" t="s">
        <v>1010</v>
      </c>
    </row>
    <row r="201" s="2" customFormat="1" ht="37.8" customHeight="1">
      <c r="A201" s="37"/>
      <c r="B201" s="168"/>
      <c r="C201" s="242" t="s">
        <v>612</v>
      </c>
      <c r="D201" s="242" t="s">
        <v>582</v>
      </c>
      <c r="E201" s="243" t="s">
        <v>2808</v>
      </c>
      <c r="F201" s="244" t="s">
        <v>2809</v>
      </c>
      <c r="G201" s="245" t="s">
        <v>649</v>
      </c>
      <c r="H201" s="246">
        <v>4</v>
      </c>
      <c r="I201" s="247"/>
      <c r="J201" s="248">
        <f>ROUND(I201*H201,2)</f>
        <v>0</v>
      </c>
      <c r="K201" s="249"/>
      <c r="L201" s="250"/>
      <c r="M201" s="251" t="s">
        <v>1</v>
      </c>
      <c r="N201" s="252" t="s">
        <v>41</v>
      </c>
      <c r="O201" s="81"/>
      <c r="P201" s="214">
        <f>O201*H201</f>
        <v>0</v>
      </c>
      <c r="Q201" s="214">
        <v>0</v>
      </c>
      <c r="R201" s="214">
        <f>Q201*H201</f>
        <v>0</v>
      </c>
      <c r="S201" s="214">
        <v>0</v>
      </c>
      <c r="T201" s="215">
        <f>S201*H201</f>
        <v>0</v>
      </c>
      <c r="U201" s="37"/>
      <c r="V201" s="37"/>
      <c r="W201" s="37"/>
      <c r="X201" s="37"/>
      <c r="Y201" s="37"/>
      <c r="Z201" s="37"/>
      <c r="AA201" s="37"/>
      <c r="AB201" s="37"/>
      <c r="AC201" s="37"/>
      <c r="AD201" s="37"/>
      <c r="AE201" s="37"/>
      <c r="AR201" s="216" t="s">
        <v>473</v>
      </c>
      <c r="AT201" s="216" t="s">
        <v>582</v>
      </c>
      <c r="AU201" s="216" t="s">
        <v>87</v>
      </c>
      <c r="AY201" s="18" t="s">
        <v>283</v>
      </c>
      <c r="BE201" s="217">
        <f>IF(N201="základná",J201,0)</f>
        <v>0</v>
      </c>
      <c r="BF201" s="217">
        <f>IF(N201="znížená",J201,0)</f>
        <v>0</v>
      </c>
      <c r="BG201" s="217">
        <f>IF(N201="zákl. prenesená",J201,0)</f>
        <v>0</v>
      </c>
      <c r="BH201" s="217">
        <f>IF(N201="zníž. prenesená",J201,0)</f>
        <v>0</v>
      </c>
      <c r="BI201" s="217">
        <f>IF(N201="nulová",J201,0)</f>
        <v>0</v>
      </c>
      <c r="BJ201" s="18" t="s">
        <v>87</v>
      </c>
      <c r="BK201" s="217">
        <f>ROUND(I201*H201,2)</f>
        <v>0</v>
      </c>
      <c r="BL201" s="18" t="s">
        <v>358</v>
      </c>
      <c r="BM201" s="216" t="s">
        <v>1019</v>
      </c>
    </row>
    <row r="202" s="2" customFormat="1" ht="24.15" customHeight="1">
      <c r="A202" s="37"/>
      <c r="B202" s="168"/>
      <c r="C202" s="204" t="s">
        <v>625</v>
      </c>
      <c r="D202" s="204" t="s">
        <v>285</v>
      </c>
      <c r="E202" s="205" t="s">
        <v>2810</v>
      </c>
      <c r="F202" s="206" t="s">
        <v>2811</v>
      </c>
      <c r="G202" s="207" t="s">
        <v>373</v>
      </c>
      <c r="H202" s="208">
        <v>48</v>
      </c>
      <c r="I202" s="209"/>
      <c r="J202" s="210">
        <f>ROUND(I202*H202,2)</f>
        <v>0</v>
      </c>
      <c r="K202" s="211"/>
      <c r="L202" s="38"/>
      <c r="M202" s="212" t="s">
        <v>1</v>
      </c>
      <c r="N202" s="213" t="s">
        <v>41</v>
      </c>
      <c r="O202" s="81"/>
      <c r="P202" s="214">
        <f>O202*H202</f>
        <v>0</v>
      </c>
      <c r="Q202" s="214">
        <v>0</v>
      </c>
      <c r="R202" s="214">
        <f>Q202*H202</f>
        <v>0</v>
      </c>
      <c r="S202" s="214">
        <v>0</v>
      </c>
      <c r="T202" s="215">
        <f>S202*H202</f>
        <v>0</v>
      </c>
      <c r="U202" s="37"/>
      <c r="V202" s="37"/>
      <c r="W202" s="37"/>
      <c r="X202" s="37"/>
      <c r="Y202" s="37"/>
      <c r="Z202" s="37"/>
      <c r="AA202" s="37"/>
      <c r="AB202" s="37"/>
      <c r="AC202" s="37"/>
      <c r="AD202" s="37"/>
      <c r="AE202" s="37"/>
      <c r="AR202" s="216" t="s">
        <v>358</v>
      </c>
      <c r="AT202" s="216" t="s">
        <v>285</v>
      </c>
      <c r="AU202" s="216" t="s">
        <v>87</v>
      </c>
      <c r="AY202" s="18" t="s">
        <v>283</v>
      </c>
      <c r="BE202" s="217">
        <f>IF(N202="základná",J202,0)</f>
        <v>0</v>
      </c>
      <c r="BF202" s="217">
        <f>IF(N202="znížená",J202,0)</f>
        <v>0</v>
      </c>
      <c r="BG202" s="217">
        <f>IF(N202="zákl. prenesená",J202,0)</f>
        <v>0</v>
      </c>
      <c r="BH202" s="217">
        <f>IF(N202="zníž. prenesená",J202,0)</f>
        <v>0</v>
      </c>
      <c r="BI202" s="217">
        <f>IF(N202="nulová",J202,0)</f>
        <v>0</v>
      </c>
      <c r="BJ202" s="18" t="s">
        <v>87</v>
      </c>
      <c r="BK202" s="217">
        <f>ROUND(I202*H202,2)</f>
        <v>0</v>
      </c>
      <c r="BL202" s="18" t="s">
        <v>358</v>
      </c>
      <c r="BM202" s="216" t="s">
        <v>1028</v>
      </c>
    </row>
    <row r="203" s="2" customFormat="1" ht="24.15" customHeight="1">
      <c r="A203" s="37"/>
      <c r="B203" s="168"/>
      <c r="C203" s="204" t="s">
        <v>632</v>
      </c>
      <c r="D203" s="204" t="s">
        <v>285</v>
      </c>
      <c r="E203" s="205" t="s">
        <v>2812</v>
      </c>
      <c r="F203" s="206" t="s">
        <v>2813</v>
      </c>
      <c r="G203" s="207" t="s">
        <v>649</v>
      </c>
      <c r="H203" s="208">
        <v>160</v>
      </c>
      <c r="I203" s="209"/>
      <c r="J203" s="210">
        <f>ROUND(I203*H203,2)</f>
        <v>0</v>
      </c>
      <c r="K203" s="211"/>
      <c r="L203" s="38"/>
      <c r="M203" s="212" t="s">
        <v>1</v>
      </c>
      <c r="N203" s="213" t="s">
        <v>41</v>
      </c>
      <c r="O203" s="81"/>
      <c r="P203" s="214">
        <f>O203*H203</f>
        <v>0</v>
      </c>
      <c r="Q203" s="214">
        <v>0</v>
      </c>
      <c r="R203" s="214">
        <f>Q203*H203</f>
        <v>0</v>
      </c>
      <c r="S203" s="214">
        <v>0</v>
      </c>
      <c r="T203" s="215">
        <f>S203*H203</f>
        <v>0</v>
      </c>
      <c r="U203" s="37"/>
      <c r="V203" s="37"/>
      <c r="W203" s="37"/>
      <c r="X203" s="37"/>
      <c r="Y203" s="37"/>
      <c r="Z203" s="37"/>
      <c r="AA203" s="37"/>
      <c r="AB203" s="37"/>
      <c r="AC203" s="37"/>
      <c r="AD203" s="37"/>
      <c r="AE203" s="37"/>
      <c r="AR203" s="216" t="s">
        <v>358</v>
      </c>
      <c r="AT203" s="216" t="s">
        <v>285</v>
      </c>
      <c r="AU203" s="216" t="s">
        <v>87</v>
      </c>
      <c r="AY203" s="18" t="s">
        <v>283</v>
      </c>
      <c r="BE203" s="217">
        <f>IF(N203="základná",J203,0)</f>
        <v>0</v>
      </c>
      <c r="BF203" s="217">
        <f>IF(N203="znížená",J203,0)</f>
        <v>0</v>
      </c>
      <c r="BG203" s="217">
        <f>IF(N203="zákl. prenesená",J203,0)</f>
        <v>0</v>
      </c>
      <c r="BH203" s="217">
        <f>IF(N203="zníž. prenesená",J203,0)</f>
        <v>0</v>
      </c>
      <c r="BI203" s="217">
        <f>IF(N203="nulová",J203,0)</f>
        <v>0</v>
      </c>
      <c r="BJ203" s="18" t="s">
        <v>87</v>
      </c>
      <c r="BK203" s="217">
        <f>ROUND(I203*H203,2)</f>
        <v>0</v>
      </c>
      <c r="BL203" s="18" t="s">
        <v>358</v>
      </c>
      <c r="BM203" s="216" t="s">
        <v>1036</v>
      </c>
    </row>
    <row r="204" s="2" customFormat="1" ht="24.15" customHeight="1">
      <c r="A204" s="37"/>
      <c r="B204" s="168"/>
      <c r="C204" s="204" t="s">
        <v>641</v>
      </c>
      <c r="D204" s="204" t="s">
        <v>285</v>
      </c>
      <c r="E204" s="205" t="s">
        <v>2814</v>
      </c>
      <c r="F204" s="206" t="s">
        <v>2815</v>
      </c>
      <c r="G204" s="207" t="s">
        <v>649</v>
      </c>
      <c r="H204" s="208">
        <v>20</v>
      </c>
      <c r="I204" s="209"/>
      <c r="J204" s="210">
        <f>ROUND(I204*H204,2)</f>
        <v>0</v>
      </c>
      <c r="K204" s="211"/>
      <c r="L204" s="38"/>
      <c r="M204" s="212" t="s">
        <v>1</v>
      </c>
      <c r="N204" s="213" t="s">
        <v>41</v>
      </c>
      <c r="O204" s="81"/>
      <c r="P204" s="214">
        <f>O204*H204</f>
        <v>0</v>
      </c>
      <c r="Q204" s="214">
        <v>0</v>
      </c>
      <c r="R204" s="214">
        <f>Q204*H204</f>
        <v>0</v>
      </c>
      <c r="S204" s="214">
        <v>0</v>
      </c>
      <c r="T204" s="215">
        <f>S204*H204</f>
        <v>0</v>
      </c>
      <c r="U204" s="37"/>
      <c r="V204" s="37"/>
      <c r="W204" s="37"/>
      <c r="X204" s="37"/>
      <c r="Y204" s="37"/>
      <c r="Z204" s="37"/>
      <c r="AA204" s="37"/>
      <c r="AB204" s="37"/>
      <c r="AC204" s="37"/>
      <c r="AD204" s="37"/>
      <c r="AE204" s="37"/>
      <c r="AR204" s="216" t="s">
        <v>358</v>
      </c>
      <c r="AT204" s="216" t="s">
        <v>285</v>
      </c>
      <c r="AU204" s="216" t="s">
        <v>87</v>
      </c>
      <c r="AY204" s="18" t="s">
        <v>283</v>
      </c>
      <c r="BE204" s="217">
        <f>IF(N204="základná",J204,0)</f>
        <v>0</v>
      </c>
      <c r="BF204" s="217">
        <f>IF(N204="znížená",J204,0)</f>
        <v>0</v>
      </c>
      <c r="BG204" s="217">
        <f>IF(N204="zákl. prenesená",J204,0)</f>
        <v>0</v>
      </c>
      <c r="BH204" s="217">
        <f>IF(N204="zníž. prenesená",J204,0)</f>
        <v>0</v>
      </c>
      <c r="BI204" s="217">
        <f>IF(N204="nulová",J204,0)</f>
        <v>0</v>
      </c>
      <c r="BJ204" s="18" t="s">
        <v>87</v>
      </c>
      <c r="BK204" s="217">
        <f>ROUND(I204*H204,2)</f>
        <v>0</v>
      </c>
      <c r="BL204" s="18" t="s">
        <v>358</v>
      </c>
      <c r="BM204" s="216" t="s">
        <v>1044</v>
      </c>
    </row>
    <row r="205" s="2" customFormat="1" ht="16.5" customHeight="1">
      <c r="A205" s="37"/>
      <c r="B205" s="168"/>
      <c r="C205" s="204" t="s">
        <v>566</v>
      </c>
      <c r="D205" s="204" t="s">
        <v>285</v>
      </c>
      <c r="E205" s="205" t="s">
        <v>2816</v>
      </c>
      <c r="F205" s="206" t="s">
        <v>2817</v>
      </c>
      <c r="G205" s="207" t="s">
        <v>373</v>
      </c>
      <c r="H205" s="208">
        <v>100</v>
      </c>
      <c r="I205" s="209"/>
      <c r="J205" s="210">
        <f>ROUND(I205*H205,2)</f>
        <v>0</v>
      </c>
      <c r="K205" s="211"/>
      <c r="L205" s="38"/>
      <c r="M205" s="212" t="s">
        <v>1</v>
      </c>
      <c r="N205" s="213" t="s">
        <v>41</v>
      </c>
      <c r="O205" s="81"/>
      <c r="P205" s="214">
        <f>O205*H205</f>
        <v>0</v>
      </c>
      <c r="Q205" s="214">
        <v>0</v>
      </c>
      <c r="R205" s="214">
        <f>Q205*H205</f>
        <v>0</v>
      </c>
      <c r="S205" s="214">
        <v>0</v>
      </c>
      <c r="T205" s="215">
        <f>S205*H205</f>
        <v>0</v>
      </c>
      <c r="U205" s="37"/>
      <c r="V205" s="37"/>
      <c r="W205" s="37"/>
      <c r="X205" s="37"/>
      <c r="Y205" s="37"/>
      <c r="Z205" s="37"/>
      <c r="AA205" s="37"/>
      <c r="AB205" s="37"/>
      <c r="AC205" s="37"/>
      <c r="AD205" s="37"/>
      <c r="AE205" s="37"/>
      <c r="AR205" s="216" t="s">
        <v>358</v>
      </c>
      <c r="AT205" s="216" t="s">
        <v>285</v>
      </c>
      <c r="AU205" s="216" t="s">
        <v>87</v>
      </c>
      <c r="AY205" s="18" t="s">
        <v>283</v>
      </c>
      <c r="BE205" s="217">
        <f>IF(N205="základná",J205,0)</f>
        <v>0</v>
      </c>
      <c r="BF205" s="217">
        <f>IF(N205="znížená",J205,0)</f>
        <v>0</v>
      </c>
      <c r="BG205" s="217">
        <f>IF(N205="zákl. prenesená",J205,0)</f>
        <v>0</v>
      </c>
      <c r="BH205" s="217">
        <f>IF(N205="zníž. prenesená",J205,0)</f>
        <v>0</v>
      </c>
      <c r="BI205" s="217">
        <f>IF(N205="nulová",J205,0)</f>
        <v>0</v>
      </c>
      <c r="BJ205" s="18" t="s">
        <v>87</v>
      </c>
      <c r="BK205" s="217">
        <f>ROUND(I205*H205,2)</f>
        <v>0</v>
      </c>
      <c r="BL205" s="18" t="s">
        <v>358</v>
      </c>
      <c r="BM205" s="216" t="s">
        <v>1053</v>
      </c>
    </row>
    <row r="206" s="2" customFormat="1" ht="33" customHeight="1">
      <c r="A206" s="37"/>
      <c r="B206" s="168"/>
      <c r="C206" s="204" t="s">
        <v>651</v>
      </c>
      <c r="D206" s="204" t="s">
        <v>285</v>
      </c>
      <c r="E206" s="205" t="s">
        <v>2818</v>
      </c>
      <c r="F206" s="206" t="s">
        <v>2819</v>
      </c>
      <c r="G206" s="207" t="s">
        <v>979</v>
      </c>
      <c r="H206" s="255"/>
      <c r="I206" s="209"/>
      <c r="J206" s="210">
        <f>ROUND(I206*H206,2)</f>
        <v>0</v>
      </c>
      <c r="K206" s="211"/>
      <c r="L206" s="38"/>
      <c r="M206" s="212" t="s">
        <v>1</v>
      </c>
      <c r="N206" s="213" t="s">
        <v>41</v>
      </c>
      <c r="O206" s="81"/>
      <c r="P206" s="214">
        <f>O206*H206</f>
        <v>0</v>
      </c>
      <c r="Q206" s="214">
        <v>0</v>
      </c>
      <c r="R206" s="214">
        <f>Q206*H206</f>
        <v>0</v>
      </c>
      <c r="S206" s="214">
        <v>0</v>
      </c>
      <c r="T206" s="215">
        <f>S206*H206</f>
        <v>0</v>
      </c>
      <c r="U206" s="37"/>
      <c r="V206" s="37"/>
      <c r="W206" s="37"/>
      <c r="X206" s="37"/>
      <c r="Y206" s="37"/>
      <c r="Z206" s="37"/>
      <c r="AA206" s="37"/>
      <c r="AB206" s="37"/>
      <c r="AC206" s="37"/>
      <c r="AD206" s="37"/>
      <c r="AE206" s="37"/>
      <c r="AR206" s="216" t="s">
        <v>358</v>
      </c>
      <c r="AT206" s="216" t="s">
        <v>285</v>
      </c>
      <c r="AU206" s="216" t="s">
        <v>87</v>
      </c>
      <c r="AY206" s="18" t="s">
        <v>283</v>
      </c>
      <c r="BE206" s="217">
        <f>IF(N206="základná",J206,0)</f>
        <v>0</v>
      </c>
      <c r="BF206" s="217">
        <f>IF(N206="znížená",J206,0)</f>
        <v>0</v>
      </c>
      <c r="BG206" s="217">
        <f>IF(N206="zákl. prenesená",J206,0)</f>
        <v>0</v>
      </c>
      <c r="BH206" s="217">
        <f>IF(N206="zníž. prenesená",J206,0)</f>
        <v>0</v>
      </c>
      <c r="BI206" s="217">
        <f>IF(N206="nulová",J206,0)</f>
        <v>0</v>
      </c>
      <c r="BJ206" s="18" t="s">
        <v>87</v>
      </c>
      <c r="BK206" s="217">
        <f>ROUND(I206*H206,2)</f>
        <v>0</v>
      </c>
      <c r="BL206" s="18" t="s">
        <v>358</v>
      </c>
      <c r="BM206" s="216" t="s">
        <v>1064</v>
      </c>
    </row>
    <row r="207" s="12" customFormat="1" ht="25.92" customHeight="1">
      <c r="A207" s="12"/>
      <c r="B207" s="191"/>
      <c r="C207" s="12"/>
      <c r="D207" s="192" t="s">
        <v>74</v>
      </c>
      <c r="E207" s="193" t="s">
        <v>2696</v>
      </c>
      <c r="F207" s="193" t="s">
        <v>2697</v>
      </c>
      <c r="G207" s="12"/>
      <c r="H207" s="12"/>
      <c r="I207" s="194"/>
      <c r="J207" s="195">
        <f>BK207</f>
        <v>0</v>
      </c>
      <c r="K207" s="12"/>
      <c r="L207" s="191"/>
      <c r="M207" s="196"/>
      <c r="N207" s="197"/>
      <c r="O207" s="197"/>
      <c r="P207" s="198">
        <f>P208</f>
        <v>0</v>
      </c>
      <c r="Q207" s="197"/>
      <c r="R207" s="198">
        <f>R208</f>
        <v>0</v>
      </c>
      <c r="S207" s="197"/>
      <c r="T207" s="199">
        <f>T208</f>
        <v>0</v>
      </c>
      <c r="U207" s="12"/>
      <c r="V207" s="12"/>
      <c r="W207" s="12"/>
      <c r="X207" s="12"/>
      <c r="Y207" s="12"/>
      <c r="Z207" s="12"/>
      <c r="AA207" s="12"/>
      <c r="AB207" s="12"/>
      <c r="AC207" s="12"/>
      <c r="AD207" s="12"/>
      <c r="AE207" s="12"/>
      <c r="AR207" s="192" t="s">
        <v>289</v>
      </c>
      <c r="AT207" s="200" t="s">
        <v>74</v>
      </c>
      <c r="AU207" s="200" t="s">
        <v>75</v>
      </c>
      <c r="AY207" s="192" t="s">
        <v>283</v>
      </c>
      <c r="BK207" s="201">
        <f>BK208</f>
        <v>0</v>
      </c>
    </row>
    <row r="208" s="2" customFormat="1" ht="33" customHeight="1">
      <c r="A208" s="37"/>
      <c r="B208" s="168"/>
      <c r="C208" s="204" t="s">
        <v>656</v>
      </c>
      <c r="D208" s="204" t="s">
        <v>285</v>
      </c>
      <c r="E208" s="205" t="s">
        <v>2698</v>
      </c>
      <c r="F208" s="206" t="s">
        <v>2699</v>
      </c>
      <c r="G208" s="207" t="s">
        <v>2121</v>
      </c>
      <c r="H208" s="208">
        <v>26</v>
      </c>
      <c r="I208" s="209"/>
      <c r="J208" s="210">
        <f>ROUND(I208*H208,2)</f>
        <v>0</v>
      </c>
      <c r="K208" s="211"/>
      <c r="L208" s="38"/>
      <c r="M208" s="256" t="s">
        <v>1</v>
      </c>
      <c r="N208" s="257" t="s">
        <v>41</v>
      </c>
      <c r="O208" s="258"/>
      <c r="P208" s="259">
        <f>O208*H208</f>
        <v>0</v>
      </c>
      <c r="Q208" s="259">
        <v>0</v>
      </c>
      <c r="R208" s="259">
        <f>Q208*H208</f>
        <v>0</v>
      </c>
      <c r="S208" s="259">
        <v>0</v>
      </c>
      <c r="T208" s="260">
        <f>S208*H208</f>
        <v>0</v>
      </c>
      <c r="U208" s="37"/>
      <c r="V208" s="37"/>
      <c r="W208" s="37"/>
      <c r="X208" s="37"/>
      <c r="Y208" s="37"/>
      <c r="Z208" s="37"/>
      <c r="AA208" s="37"/>
      <c r="AB208" s="37"/>
      <c r="AC208" s="37"/>
      <c r="AD208" s="37"/>
      <c r="AE208" s="37"/>
      <c r="AR208" s="216" t="s">
        <v>2700</v>
      </c>
      <c r="AT208" s="216" t="s">
        <v>285</v>
      </c>
      <c r="AU208" s="216" t="s">
        <v>82</v>
      </c>
      <c r="AY208" s="18" t="s">
        <v>283</v>
      </c>
      <c r="BE208" s="217">
        <f>IF(N208="základná",J208,0)</f>
        <v>0</v>
      </c>
      <c r="BF208" s="217">
        <f>IF(N208="znížená",J208,0)</f>
        <v>0</v>
      </c>
      <c r="BG208" s="217">
        <f>IF(N208="zákl. prenesená",J208,0)</f>
        <v>0</v>
      </c>
      <c r="BH208" s="217">
        <f>IF(N208="zníž. prenesená",J208,0)</f>
        <v>0</v>
      </c>
      <c r="BI208" s="217">
        <f>IF(N208="nulová",J208,0)</f>
        <v>0</v>
      </c>
      <c r="BJ208" s="18" t="s">
        <v>87</v>
      </c>
      <c r="BK208" s="217">
        <f>ROUND(I208*H208,2)</f>
        <v>0</v>
      </c>
      <c r="BL208" s="18" t="s">
        <v>2700</v>
      </c>
      <c r="BM208" s="216" t="s">
        <v>1078</v>
      </c>
    </row>
    <row r="209" s="2" customFormat="1" ht="6.96" customHeight="1">
      <c r="A209" s="37"/>
      <c r="B209" s="64"/>
      <c r="C209" s="65"/>
      <c r="D209" s="65"/>
      <c r="E209" s="65"/>
      <c r="F209" s="65"/>
      <c r="G209" s="65"/>
      <c r="H209" s="65"/>
      <c r="I209" s="65"/>
      <c r="J209" s="65"/>
      <c r="K209" s="65"/>
      <c r="L209" s="38"/>
      <c r="M209" s="37"/>
      <c r="O209" s="37"/>
      <c r="P209" s="37"/>
      <c r="Q209" s="37"/>
      <c r="R209" s="37"/>
      <c r="S209" s="37"/>
      <c r="T209" s="37"/>
      <c r="U209" s="37"/>
      <c r="V209" s="37"/>
      <c r="W209" s="37"/>
      <c r="X209" s="37"/>
      <c r="Y209" s="37"/>
      <c r="Z209" s="37"/>
      <c r="AA209" s="37"/>
      <c r="AB209" s="37"/>
      <c r="AC209" s="37"/>
      <c r="AD209" s="37"/>
      <c r="AE209" s="37"/>
    </row>
  </sheetData>
  <autoFilter ref="C138:K208"/>
  <mergeCells count="20">
    <mergeCell ref="E7:H7"/>
    <mergeCell ref="E11:H11"/>
    <mergeCell ref="E9:H9"/>
    <mergeCell ref="E13:H13"/>
    <mergeCell ref="E22:H22"/>
    <mergeCell ref="E31:H31"/>
    <mergeCell ref="E85:H85"/>
    <mergeCell ref="E89:H89"/>
    <mergeCell ref="E87:H87"/>
    <mergeCell ref="E91:H91"/>
    <mergeCell ref="D109:F109"/>
    <mergeCell ref="D110:F110"/>
    <mergeCell ref="D111:F111"/>
    <mergeCell ref="D112:F112"/>
    <mergeCell ref="D113:F113"/>
    <mergeCell ref="E125:H125"/>
    <mergeCell ref="E129:H129"/>
    <mergeCell ref="E127:H127"/>
    <mergeCell ref="E131:H131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8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7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8" t="s">
        <v>111</v>
      </c>
    </row>
    <row r="3" s="1" customFormat="1" ht="6.96" customHeight="1">
      <c r="B3" s="19"/>
      <c r="C3" s="20"/>
      <c r="D3" s="20"/>
      <c r="E3" s="20"/>
      <c r="F3" s="20"/>
      <c r="G3" s="20"/>
      <c r="H3" s="20"/>
      <c r="I3" s="20"/>
      <c r="J3" s="20"/>
      <c r="K3" s="20"/>
      <c r="L3" s="21"/>
      <c r="AT3" s="18" t="s">
        <v>75</v>
      </c>
    </row>
    <row r="4" s="1" customFormat="1" ht="24.96" customHeight="1">
      <c r="B4" s="21"/>
      <c r="D4" s="22" t="s">
        <v>221</v>
      </c>
      <c r="L4" s="21"/>
      <c r="M4" s="133" t="s">
        <v>9</v>
      </c>
      <c r="AT4" s="18" t="s">
        <v>3</v>
      </c>
    </row>
    <row r="5" s="1" customFormat="1" ht="6.96" customHeight="1">
      <c r="B5" s="21"/>
      <c r="L5" s="21"/>
    </row>
    <row r="6" s="1" customFormat="1" ht="12" customHeight="1">
      <c r="B6" s="21"/>
      <c r="D6" s="31" t="s">
        <v>15</v>
      </c>
      <c r="L6" s="21"/>
    </row>
    <row r="7" s="1" customFormat="1" ht="26.25" customHeight="1">
      <c r="B7" s="21"/>
      <c r="E7" s="134" t="str">
        <f>'Rekapitulácia stavby'!K6</f>
        <v>Komplexná rekonštrukcia a realizácia nadstavby budovy študenského domova4,Tr. SNP53,Banská Bystrica</v>
      </c>
      <c r="F7" s="31"/>
      <c r="G7" s="31"/>
      <c r="H7" s="31"/>
      <c r="L7" s="21"/>
    </row>
    <row r="8">
      <c r="B8" s="21"/>
      <c r="D8" s="31" t="s">
        <v>222</v>
      </c>
      <c r="L8" s="21"/>
    </row>
    <row r="9" s="1" customFormat="1" ht="16.5" customHeight="1">
      <c r="B9" s="21"/>
      <c r="E9" s="134" t="s">
        <v>223</v>
      </c>
      <c r="F9" s="1"/>
      <c r="G9" s="1"/>
      <c r="H9" s="1"/>
      <c r="L9" s="21"/>
    </row>
    <row r="10" s="1" customFormat="1" ht="12" customHeight="1">
      <c r="B10" s="21"/>
      <c r="D10" s="31" t="s">
        <v>224</v>
      </c>
      <c r="L10" s="21"/>
    </row>
    <row r="11" s="2" customFormat="1" ht="16.5" customHeight="1">
      <c r="A11" s="37"/>
      <c r="B11" s="38"/>
      <c r="C11" s="37"/>
      <c r="D11" s="37"/>
      <c r="E11" s="135" t="s">
        <v>225</v>
      </c>
      <c r="F11" s="37"/>
      <c r="G11" s="37"/>
      <c r="H11" s="37"/>
      <c r="I11" s="37"/>
      <c r="J11" s="37"/>
      <c r="K11" s="37"/>
      <c r="L11" s="59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</row>
    <row r="12" s="2" customFormat="1" ht="12" customHeight="1">
      <c r="A12" s="37"/>
      <c r="B12" s="38"/>
      <c r="C12" s="37"/>
      <c r="D12" s="31" t="s">
        <v>226</v>
      </c>
      <c r="E12" s="37"/>
      <c r="F12" s="37"/>
      <c r="G12" s="37"/>
      <c r="H12" s="37"/>
      <c r="I12" s="37"/>
      <c r="J12" s="37"/>
      <c r="K12" s="37"/>
      <c r="L12" s="59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</row>
    <row r="13" s="2" customFormat="1" ht="16.5" customHeight="1">
      <c r="A13" s="37"/>
      <c r="B13" s="38"/>
      <c r="C13" s="37"/>
      <c r="D13" s="37"/>
      <c r="E13" s="71" t="s">
        <v>2820</v>
      </c>
      <c r="F13" s="37"/>
      <c r="G13" s="37"/>
      <c r="H13" s="37"/>
      <c r="I13" s="37"/>
      <c r="J13" s="37"/>
      <c r="K13" s="37"/>
      <c r="L13" s="59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</row>
    <row r="14" s="2" customFormat="1">
      <c r="A14" s="37"/>
      <c r="B14" s="38"/>
      <c r="C14" s="37"/>
      <c r="D14" s="37"/>
      <c r="E14" s="37"/>
      <c r="F14" s="37"/>
      <c r="G14" s="37"/>
      <c r="H14" s="37"/>
      <c r="I14" s="37"/>
      <c r="J14" s="37"/>
      <c r="K14" s="37"/>
      <c r="L14" s="59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="2" customFormat="1" ht="12" customHeight="1">
      <c r="A15" s="37"/>
      <c r="B15" s="38"/>
      <c r="C15" s="37"/>
      <c r="D15" s="31" t="s">
        <v>17</v>
      </c>
      <c r="E15" s="37"/>
      <c r="F15" s="26" t="s">
        <v>1</v>
      </c>
      <c r="G15" s="37"/>
      <c r="H15" s="37"/>
      <c r="I15" s="31" t="s">
        <v>18</v>
      </c>
      <c r="J15" s="26" t="s">
        <v>1</v>
      </c>
      <c r="K15" s="37"/>
      <c r="L15" s="59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="2" customFormat="1" ht="12" customHeight="1">
      <c r="A16" s="37"/>
      <c r="B16" s="38"/>
      <c r="C16" s="37"/>
      <c r="D16" s="31" t="s">
        <v>19</v>
      </c>
      <c r="E16" s="37"/>
      <c r="F16" s="26" t="s">
        <v>33</v>
      </c>
      <c r="G16" s="37"/>
      <c r="H16" s="37"/>
      <c r="I16" s="31" t="s">
        <v>21</v>
      </c>
      <c r="J16" s="73" t="str">
        <f>'Rekapitulácia stavby'!AN8</f>
        <v>10. 9. 2024</v>
      </c>
      <c r="K16" s="37"/>
      <c r="L16" s="59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="2" customFormat="1" ht="10.8" customHeight="1">
      <c r="A17" s="37"/>
      <c r="B17" s="38"/>
      <c r="C17" s="37"/>
      <c r="D17" s="37"/>
      <c r="E17" s="37"/>
      <c r="F17" s="37"/>
      <c r="G17" s="37"/>
      <c r="H17" s="37"/>
      <c r="I17" s="37"/>
      <c r="J17" s="37"/>
      <c r="K17" s="37"/>
      <c r="L17" s="59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="2" customFormat="1" ht="12" customHeight="1">
      <c r="A18" s="37"/>
      <c r="B18" s="38"/>
      <c r="C18" s="37"/>
      <c r="D18" s="31" t="s">
        <v>23</v>
      </c>
      <c r="E18" s="37"/>
      <c r="F18" s="37"/>
      <c r="G18" s="37"/>
      <c r="H18" s="37"/>
      <c r="I18" s="31" t="s">
        <v>24</v>
      </c>
      <c r="J18" s="26" t="str">
        <f>IF('Rekapitulácia stavby'!AN10="","",'Rekapitulácia stavby'!AN10)</f>
        <v/>
      </c>
      <c r="K18" s="37"/>
      <c r="L18" s="59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="2" customFormat="1" ht="18" customHeight="1">
      <c r="A19" s="37"/>
      <c r="B19" s="38"/>
      <c r="C19" s="37"/>
      <c r="D19" s="37"/>
      <c r="E19" s="26" t="str">
        <f>IF('Rekapitulácia stavby'!E11="","",'Rekapitulácia stavby'!E11)</f>
        <v>Univerzita Mateja Bela v Banskej Bystrici</v>
      </c>
      <c r="F19" s="37"/>
      <c r="G19" s="37"/>
      <c r="H19" s="37"/>
      <c r="I19" s="31" t="s">
        <v>26</v>
      </c>
      <c r="J19" s="26" t="str">
        <f>IF('Rekapitulácia stavby'!AN11="","",'Rekapitulácia stavby'!AN11)</f>
        <v/>
      </c>
      <c r="K19" s="37"/>
      <c r="L19" s="59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="2" customFormat="1" ht="6.96" customHeight="1">
      <c r="A20" s="37"/>
      <c r="B20" s="38"/>
      <c r="C20" s="37"/>
      <c r="D20" s="37"/>
      <c r="E20" s="37"/>
      <c r="F20" s="37"/>
      <c r="G20" s="37"/>
      <c r="H20" s="37"/>
      <c r="I20" s="37"/>
      <c r="J20" s="37"/>
      <c r="K20" s="37"/>
      <c r="L20" s="59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="2" customFormat="1" ht="12" customHeight="1">
      <c r="A21" s="37"/>
      <c r="B21" s="38"/>
      <c r="C21" s="37"/>
      <c r="D21" s="31" t="s">
        <v>27</v>
      </c>
      <c r="E21" s="37"/>
      <c r="F21" s="37"/>
      <c r="G21" s="37"/>
      <c r="H21" s="37"/>
      <c r="I21" s="31" t="s">
        <v>24</v>
      </c>
      <c r="J21" s="32" t="str">
        <f>'Rekapitulácia stavby'!AN13</f>
        <v>Vyplň údaj</v>
      </c>
      <c r="K21" s="37"/>
      <c r="L21" s="59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="2" customFormat="1" ht="18" customHeight="1">
      <c r="A22" s="37"/>
      <c r="B22" s="38"/>
      <c r="C22" s="37"/>
      <c r="D22" s="37"/>
      <c r="E22" s="32" t="str">
        <f>'Rekapitulácia stavby'!E14</f>
        <v>Vyplň údaj</v>
      </c>
      <c r="F22" s="26"/>
      <c r="G22" s="26"/>
      <c r="H22" s="26"/>
      <c r="I22" s="31" t="s">
        <v>26</v>
      </c>
      <c r="J22" s="32" t="str">
        <f>'Rekapitulácia stavby'!AN14</f>
        <v>Vyplň údaj</v>
      </c>
      <c r="K22" s="37"/>
      <c r="L22" s="59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="2" customFormat="1" ht="6.96" customHeight="1">
      <c r="A23" s="37"/>
      <c r="B23" s="38"/>
      <c r="C23" s="37"/>
      <c r="D23" s="37"/>
      <c r="E23" s="37"/>
      <c r="F23" s="37"/>
      <c r="G23" s="37"/>
      <c r="H23" s="37"/>
      <c r="I23" s="37"/>
      <c r="J23" s="37"/>
      <c r="K23" s="37"/>
      <c r="L23" s="59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="2" customFormat="1" ht="12" customHeight="1">
      <c r="A24" s="37"/>
      <c r="B24" s="38"/>
      <c r="C24" s="37"/>
      <c r="D24" s="31" t="s">
        <v>29</v>
      </c>
      <c r="E24" s="37"/>
      <c r="F24" s="37"/>
      <c r="G24" s="37"/>
      <c r="H24" s="37"/>
      <c r="I24" s="31" t="s">
        <v>24</v>
      </c>
      <c r="J24" s="26" t="str">
        <f>IF('Rekapitulácia stavby'!AN16="","",'Rekapitulácia stavby'!AN16)</f>
        <v/>
      </c>
      <c r="K24" s="37"/>
      <c r="L24" s="59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="2" customFormat="1" ht="18" customHeight="1">
      <c r="A25" s="37"/>
      <c r="B25" s="38"/>
      <c r="C25" s="37"/>
      <c r="D25" s="37"/>
      <c r="E25" s="26" t="str">
        <f>IF('Rekapitulácia stavby'!E17="","",'Rekapitulácia stavby'!E17)</f>
        <v>Insvet s.r.o.,Koeice</v>
      </c>
      <c r="F25" s="37"/>
      <c r="G25" s="37"/>
      <c r="H25" s="37"/>
      <c r="I25" s="31" t="s">
        <v>26</v>
      </c>
      <c r="J25" s="26" t="str">
        <f>IF('Rekapitulácia stavby'!AN17="","",'Rekapitulácia stavby'!AN17)</f>
        <v/>
      </c>
      <c r="K25" s="37"/>
      <c r="L25" s="59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</row>
    <row r="26" s="2" customFormat="1" ht="6.96" customHeight="1">
      <c r="A26" s="37"/>
      <c r="B26" s="38"/>
      <c r="C26" s="37"/>
      <c r="D26" s="37"/>
      <c r="E26" s="37"/>
      <c r="F26" s="37"/>
      <c r="G26" s="37"/>
      <c r="H26" s="37"/>
      <c r="I26" s="37"/>
      <c r="J26" s="37"/>
      <c r="K26" s="37"/>
      <c r="L26" s="59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="2" customFormat="1" ht="12" customHeight="1">
      <c r="A27" s="37"/>
      <c r="B27" s="38"/>
      <c r="C27" s="37"/>
      <c r="D27" s="31" t="s">
        <v>32</v>
      </c>
      <c r="E27" s="37"/>
      <c r="F27" s="37"/>
      <c r="G27" s="37"/>
      <c r="H27" s="37"/>
      <c r="I27" s="31" t="s">
        <v>24</v>
      </c>
      <c r="J27" s="26" t="str">
        <f>IF('Rekapitulácia stavby'!AN19="","",'Rekapitulácia stavby'!AN19)</f>
        <v/>
      </c>
      <c r="K27" s="37"/>
      <c r="L27" s="59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</row>
    <row r="28" s="2" customFormat="1" ht="18" customHeight="1">
      <c r="A28" s="37"/>
      <c r="B28" s="38"/>
      <c r="C28" s="37"/>
      <c r="D28" s="37"/>
      <c r="E28" s="26" t="str">
        <f>IF('Rekapitulácia stavby'!E20="","",'Rekapitulácia stavby'!E20)</f>
        <v xml:space="preserve"> </v>
      </c>
      <c r="F28" s="37"/>
      <c r="G28" s="37"/>
      <c r="H28" s="37"/>
      <c r="I28" s="31" t="s">
        <v>26</v>
      </c>
      <c r="J28" s="26" t="str">
        <f>IF('Rekapitulácia stavby'!AN20="","",'Rekapitulácia stavby'!AN20)</f>
        <v/>
      </c>
      <c r="K28" s="37"/>
      <c r="L28" s="59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</row>
    <row r="29" s="2" customFormat="1" ht="6.96" customHeight="1">
      <c r="A29" s="37"/>
      <c r="B29" s="38"/>
      <c r="C29" s="37"/>
      <c r="D29" s="37"/>
      <c r="E29" s="37"/>
      <c r="F29" s="37"/>
      <c r="G29" s="37"/>
      <c r="H29" s="37"/>
      <c r="I29" s="37"/>
      <c r="J29" s="37"/>
      <c r="K29" s="37"/>
      <c r="L29" s="59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</row>
    <row r="30" s="2" customFormat="1" ht="12" customHeight="1">
      <c r="A30" s="37"/>
      <c r="B30" s="38"/>
      <c r="C30" s="37"/>
      <c r="D30" s="31" t="s">
        <v>34</v>
      </c>
      <c r="E30" s="37"/>
      <c r="F30" s="37"/>
      <c r="G30" s="37"/>
      <c r="H30" s="37"/>
      <c r="I30" s="37"/>
      <c r="J30" s="37"/>
      <c r="K30" s="37"/>
      <c r="L30" s="59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</row>
    <row r="31" s="8" customFormat="1" ht="16.5" customHeight="1">
      <c r="A31" s="136"/>
      <c r="B31" s="137"/>
      <c r="C31" s="136"/>
      <c r="D31" s="136"/>
      <c r="E31" s="35" t="s">
        <v>1</v>
      </c>
      <c r="F31" s="35"/>
      <c r="G31" s="35"/>
      <c r="H31" s="35"/>
      <c r="I31" s="136"/>
      <c r="J31" s="136"/>
      <c r="K31" s="136"/>
      <c r="L31" s="138"/>
      <c r="S31" s="136"/>
      <c r="T31" s="136"/>
      <c r="U31" s="136"/>
      <c r="V31" s="136"/>
      <c r="W31" s="136"/>
      <c r="X31" s="136"/>
      <c r="Y31" s="136"/>
      <c r="Z31" s="136"/>
      <c r="AA31" s="136"/>
      <c r="AB31" s="136"/>
      <c r="AC31" s="136"/>
      <c r="AD31" s="136"/>
      <c r="AE31" s="136"/>
    </row>
    <row r="32" s="2" customFormat="1" ht="6.96" customHeight="1">
      <c r="A32" s="37"/>
      <c r="B32" s="38"/>
      <c r="C32" s="37"/>
      <c r="D32" s="37"/>
      <c r="E32" s="37"/>
      <c r="F32" s="37"/>
      <c r="G32" s="37"/>
      <c r="H32" s="37"/>
      <c r="I32" s="37"/>
      <c r="J32" s="37"/>
      <c r="K32" s="37"/>
      <c r="L32" s="59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</row>
    <row r="33" s="2" customFormat="1" ht="6.96" customHeight="1">
      <c r="A33" s="37"/>
      <c r="B33" s="38"/>
      <c r="C33" s="37"/>
      <c r="D33" s="94"/>
      <c r="E33" s="94"/>
      <c r="F33" s="94"/>
      <c r="G33" s="94"/>
      <c r="H33" s="94"/>
      <c r="I33" s="94"/>
      <c r="J33" s="94"/>
      <c r="K33" s="94"/>
      <c r="L33" s="59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</row>
    <row r="34" s="2" customFormat="1" ht="14.4" customHeight="1">
      <c r="A34" s="37"/>
      <c r="B34" s="38"/>
      <c r="C34" s="37"/>
      <c r="D34" s="26" t="s">
        <v>228</v>
      </c>
      <c r="E34" s="37"/>
      <c r="F34" s="37"/>
      <c r="G34" s="37"/>
      <c r="H34" s="37"/>
      <c r="I34" s="37"/>
      <c r="J34" s="139">
        <f>J100</f>
        <v>0</v>
      </c>
      <c r="K34" s="37"/>
      <c r="L34" s="59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</row>
    <row r="35" s="2" customFormat="1" ht="14.4" customHeight="1">
      <c r="A35" s="37"/>
      <c r="B35" s="38"/>
      <c r="C35" s="37"/>
      <c r="D35" s="140" t="s">
        <v>229</v>
      </c>
      <c r="E35" s="37"/>
      <c r="F35" s="37"/>
      <c r="G35" s="37"/>
      <c r="H35" s="37"/>
      <c r="I35" s="37"/>
      <c r="J35" s="139">
        <f>J111</f>
        <v>0</v>
      </c>
      <c r="K35" s="37"/>
      <c r="L35" s="59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</row>
    <row r="36" s="2" customFormat="1" ht="25.44" customHeight="1">
      <c r="A36" s="37"/>
      <c r="B36" s="38"/>
      <c r="C36" s="37"/>
      <c r="D36" s="141" t="s">
        <v>35</v>
      </c>
      <c r="E36" s="37"/>
      <c r="F36" s="37"/>
      <c r="G36" s="37"/>
      <c r="H36" s="37"/>
      <c r="I36" s="37"/>
      <c r="J36" s="100">
        <f>ROUND(J34 + J35, 2)</f>
        <v>0</v>
      </c>
      <c r="K36" s="37"/>
      <c r="L36" s="59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</row>
    <row r="37" s="2" customFormat="1" ht="6.96" customHeight="1">
      <c r="A37" s="37"/>
      <c r="B37" s="38"/>
      <c r="C37" s="37"/>
      <c r="D37" s="94"/>
      <c r="E37" s="94"/>
      <c r="F37" s="94"/>
      <c r="G37" s="94"/>
      <c r="H37" s="94"/>
      <c r="I37" s="94"/>
      <c r="J37" s="94"/>
      <c r="K37" s="94"/>
      <c r="L37" s="59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</row>
    <row r="38" s="2" customFormat="1" ht="14.4" customHeight="1">
      <c r="A38" s="37"/>
      <c r="B38" s="38"/>
      <c r="C38" s="37"/>
      <c r="D38" s="37"/>
      <c r="E38" s="37"/>
      <c r="F38" s="42" t="s">
        <v>37</v>
      </c>
      <c r="G38" s="37"/>
      <c r="H38" s="37"/>
      <c r="I38" s="42" t="s">
        <v>36</v>
      </c>
      <c r="J38" s="42" t="s">
        <v>38</v>
      </c>
      <c r="K38" s="37"/>
      <c r="L38" s="59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</row>
    <row r="39" s="2" customFormat="1" ht="14.4" customHeight="1">
      <c r="A39" s="37"/>
      <c r="B39" s="38"/>
      <c r="C39" s="37"/>
      <c r="D39" s="135" t="s">
        <v>39</v>
      </c>
      <c r="E39" s="44" t="s">
        <v>40</v>
      </c>
      <c r="F39" s="142">
        <f>ROUND((SUM(BE111:BE118) + SUM(BE142:BE319)),  2)</f>
        <v>0</v>
      </c>
      <c r="G39" s="143"/>
      <c r="H39" s="143"/>
      <c r="I39" s="144">
        <v>0.20000000000000001</v>
      </c>
      <c r="J39" s="142">
        <f>ROUND(((SUM(BE111:BE118) + SUM(BE142:BE319))*I39),  2)</f>
        <v>0</v>
      </c>
      <c r="K39" s="37"/>
      <c r="L39" s="59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</row>
    <row r="40" s="2" customFormat="1" ht="14.4" customHeight="1">
      <c r="A40" s="37"/>
      <c r="B40" s="38"/>
      <c r="C40" s="37"/>
      <c r="D40" s="37"/>
      <c r="E40" s="44" t="s">
        <v>41</v>
      </c>
      <c r="F40" s="142">
        <f>ROUND((SUM(BF111:BF118) + SUM(BF142:BF319)),  2)</f>
        <v>0</v>
      </c>
      <c r="G40" s="143"/>
      <c r="H40" s="143"/>
      <c r="I40" s="144">
        <v>0.20000000000000001</v>
      </c>
      <c r="J40" s="142">
        <f>ROUND(((SUM(BF111:BF118) + SUM(BF142:BF319))*I40),  2)</f>
        <v>0</v>
      </c>
      <c r="K40" s="37"/>
      <c r="L40" s="59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</row>
    <row r="41" hidden="1" s="2" customFormat="1" ht="14.4" customHeight="1">
      <c r="A41" s="37"/>
      <c r="B41" s="38"/>
      <c r="C41" s="37"/>
      <c r="D41" s="37"/>
      <c r="E41" s="31" t="s">
        <v>42</v>
      </c>
      <c r="F41" s="145">
        <f>ROUND((SUM(BG111:BG118) + SUM(BG142:BG319)),  2)</f>
        <v>0</v>
      </c>
      <c r="G41" s="37"/>
      <c r="H41" s="37"/>
      <c r="I41" s="146">
        <v>0.20000000000000001</v>
      </c>
      <c r="J41" s="145">
        <f>0</f>
        <v>0</v>
      </c>
      <c r="K41" s="37"/>
      <c r="L41" s="59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</row>
    <row r="42" hidden="1" s="2" customFormat="1" ht="14.4" customHeight="1">
      <c r="A42" s="37"/>
      <c r="B42" s="38"/>
      <c r="C42" s="37"/>
      <c r="D42" s="37"/>
      <c r="E42" s="31" t="s">
        <v>43</v>
      </c>
      <c r="F42" s="145">
        <f>ROUND((SUM(BH111:BH118) + SUM(BH142:BH319)),  2)</f>
        <v>0</v>
      </c>
      <c r="G42" s="37"/>
      <c r="H42" s="37"/>
      <c r="I42" s="146">
        <v>0.20000000000000001</v>
      </c>
      <c r="J42" s="145">
        <f>0</f>
        <v>0</v>
      </c>
      <c r="K42" s="37"/>
      <c r="L42" s="59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</row>
    <row r="43" hidden="1" s="2" customFormat="1" ht="14.4" customHeight="1">
      <c r="A43" s="37"/>
      <c r="B43" s="38"/>
      <c r="C43" s="37"/>
      <c r="D43" s="37"/>
      <c r="E43" s="44" t="s">
        <v>44</v>
      </c>
      <c r="F43" s="142">
        <f>ROUND((SUM(BI111:BI118) + SUM(BI142:BI319)),  2)</f>
        <v>0</v>
      </c>
      <c r="G43" s="143"/>
      <c r="H43" s="143"/>
      <c r="I43" s="144">
        <v>0</v>
      </c>
      <c r="J43" s="142">
        <f>0</f>
        <v>0</v>
      </c>
      <c r="K43" s="37"/>
      <c r="L43" s="59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</row>
    <row r="44" s="2" customFormat="1" ht="6.96" customHeight="1">
      <c r="A44" s="37"/>
      <c r="B44" s="38"/>
      <c r="C44" s="37"/>
      <c r="D44" s="37"/>
      <c r="E44" s="37"/>
      <c r="F44" s="37"/>
      <c r="G44" s="37"/>
      <c r="H44" s="37"/>
      <c r="I44" s="37"/>
      <c r="J44" s="37"/>
      <c r="K44" s="37"/>
      <c r="L44" s="59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</row>
    <row r="45" s="2" customFormat="1" ht="25.44" customHeight="1">
      <c r="A45" s="37"/>
      <c r="B45" s="38"/>
      <c r="C45" s="147"/>
      <c r="D45" s="148" t="s">
        <v>45</v>
      </c>
      <c r="E45" s="85"/>
      <c r="F45" s="85"/>
      <c r="G45" s="149" t="s">
        <v>46</v>
      </c>
      <c r="H45" s="150" t="s">
        <v>47</v>
      </c>
      <c r="I45" s="85"/>
      <c r="J45" s="151">
        <f>SUM(J36:J43)</f>
        <v>0</v>
      </c>
      <c r="K45" s="152"/>
      <c r="L45" s="59"/>
      <c r="S45" s="37"/>
      <c r="T45" s="37"/>
      <c r="U45" s="37"/>
      <c r="V45" s="37"/>
      <c r="W45" s="37"/>
      <c r="X45" s="37"/>
      <c r="Y45" s="37"/>
      <c r="Z45" s="37"/>
      <c r="AA45" s="37"/>
      <c r="AB45" s="37"/>
      <c r="AC45" s="37"/>
      <c r="AD45" s="37"/>
      <c r="AE45" s="37"/>
    </row>
    <row r="46" s="2" customFormat="1" ht="14.4" customHeight="1">
      <c r="A46" s="37"/>
      <c r="B46" s="38"/>
      <c r="C46" s="37"/>
      <c r="D46" s="37"/>
      <c r="E46" s="37"/>
      <c r="F46" s="37"/>
      <c r="G46" s="37"/>
      <c r="H46" s="37"/>
      <c r="I46" s="37"/>
      <c r="J46" s="37"/>
      <c r="K46" s="37"/>
      <c r="L46" s="59"/>
      <c r="S46" s="37"/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37"/>
    </row>
    <row r="47" s="1" customFormat="1" ht="14.4" customHeight="1">
      <c r="B47" s="21"/>
      <c r="L47" s="21"/>
    </row>
    <row r="48" s="1" customFormat="1" ht="14.4" customHeight="1">
      <c r="B48" s="21"/>
      <c r="L48" s="21"/>
    </row>
    <row r="49" s="1" customFormat="1" ht="14.4" customHeight="1">
      <c r="B49" s="21"/>
      <c r="L49" s="21"/>
    </row>
    <row r="50" s="2" customFormat="1" ht="14.4" customHeight="1">
      <c r="B50" s="59"/>
      <c r="D50" s="60" t="s">
        <v>48</v>
      </c>
      <c r="E50" s="61"/>
      <c r="F50" s="61"/>
      <c r="G50" s="60" t="s">
        <v>49</v>
      </c>
      <c r="H50" s="61"/>
      <c r="I50" s="61"/>
      <c r="J50" s="61"/>
      <c r="K50" s="61"/>
      <c r="L50" s="59"/>
    </row>
    <row r="51">
      <c r="B51" s="21"/>
      <c r="L51" s="21"/>
    </row>
    <row r="52">
      <c r="B52" s="21"/>
      <c r="L52" s="21"/>
    </row>
    <row r="53">
      <c r="B53" s="21"/>
      <c r="L53" s="21"/>
    </row>
    <row r="54">
      <c r="B54" s="21"/>
      <c r="L54" s="21"/>
    </row>
    <row r="55">
      <c r="B55" s="21"/>
      <c r="L55" s="21"/>
    </row>
    <row r="56">
      <c r="B56" s="21"/>
      <c r="L56" s="21"/>
    </row>
    <row r="57">
      <c r="B57" s="21"/>
      <c r="L57" s="21"/>
    </row>
    <row r="58">
      <c r="B58" s="21"/>
      <c r="L58" s="21"/>
    </row>
    <row r="59">
      <c r="B59" s="21"/>
      <c r="L59" s="21"/>
    </row>
    <row r="60">
      <c r="B60" s="21"/>
      <c r="L60" s="21"/>
    </row>
    <row r="61" s="2" customFormat="1">
      <c r="A61" s="37"/>
      <c r="B61" s="38"/>
      <c r="C61" s="37"/>
      <c r="D61" s="62" t="s">
        <v>50</v>
      </c>
      <c r="E61" s="40"/>
      <c r="F61" s="153" t="s">
        <v>51</v>
      </c>
      <c r="G61" s="62" t="s">
        <v>50</v>
      </c>
      <c r="H61" s="40"/>
      <c r="I61" s="40"/>
      <c r="J61" s="154" t="s">
        <v>51</v>
      </c>
      <c r="K61" s="40"/>
      <c r="L61" s="59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</row>
    <row r="62">
      <c r="B62" s="21"/>
      <c r="L62" s="21"/>
    </row>
    <row r="63">
      <c r="B63" s="21"/>
      <c r="L63" s="21"/>
    </row>
    <row r="64">
      <c r="B64" s="21"/>
      <c r="L64" s="21"/>
    </row>
    <row r="65" s="2" customFormat="1">
      <c r="A65" s="37"/>
      <c r="B65" s="38"/>
      <c r="C65" s="37"/>
      <c r="D65" s="60" t="s">
        <v>52</v>
      </c>
      <c r="E65" s="63"/>
      <c r="F65" s="63"/>
      <c r="G65" s="60" t="s">
        <v>53</v>
      </c>
      <c r="H65" s="63"/>
      <c r="I65" s="63"/>
      <c r="J65" s="63"/>
      <c r="K65" s="63"/>
      <c r="L65" s="59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</row>
    <row r="66">
      <c r="B66" s="21"/>
      <c r="L66" s="21"/>
    </row>
    <row r="67">
      <c r="B67" s="21"/>
      <c r="L67" s="21"/>
    </row>
    <row r="68">
      <c r="B68" s="21"/>
      <c r="L68" s="21"/>
    </row>
    <row r="69">
      <c r="B69" s="21"/>
      <c r="L69" s="21"/>
    </row>
    <row r="70">
      <c r="B70" s="21"/>
      <c r="L70" s="21"/>
    </row>
    <row r="71">
      <c r="B71" s="21"/>
      <c r="L71" s="21"/>
    </row>
    <row r="72">
      <c r="B72" s="21"/>
      <c r="L72" s="21"/>
    </row>
    <row r="73">
      <c r="B73" s="21"/>
      <c r="L73" s="21"/>
    </row>
    <row r="74">
      <c r="B74" s="21"/>
      <c r="L74" s="21"/>
    </row>
    <row r="75">
      <c r="B75" s="21"/>
      <c r="L75" s="21"/>
    </row>
    <row r="76" s="2" customFormat="1">
      <c r="A76" s="37"/>
      <c r="B76" s="38"/>
      <c r="C76" s="37"/>
      <c r="D76" s="62" t="s">
        <v>50</v>
      </c>
      <c r="E76" s="40"/>
      <c r="F76" s="153" t="s">
        <v>51</v>
      </c>
      <c r="G76" s="62" t="s">
        <v>50</v>
      </c>
      <c r="H76" s="40"/>
      <c r="I76" s="40"/>
      <c r="J76" s="154" t="s">
        <v>51</v>
      </c>
      <c r="K76" s="40"/>
      <c r="L76" s="59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</row>
    <row r="77" s="2" customFormat="1" ht="14.4" customHeight="1">
      <c r="A77" s="37"/>
      <c r="B77" s="64"/>
      <c r="C77" s="65"/>
      <c r="D77" s="65"/>
      <c r="E77" s="65"/>
      <c r="F77" s="65"/>
      <c r="G77" s="65"/>
      <c r="H77" s="65"/>
      <c r="I77" s="65"/>
      <c r="J77" s="65"/>
      <c r="K77" s="65"/>
      <c r="L77" s="59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</row>
    <row r="81" s="2" customFormat="1" ht="6.96" customHeight="1">
      <c r="A81" s="37"/>
      <c r="B81" s="66"/>
      <c r="C81" s="67"/>
      <c r="D81" s="67"/>
      <c r="E81" s="67"/>
      <c r="F81" s="67"/>
      <c r="G81" s="67"/>
      <c r="H81" s="67"/>
      <c r="I81" s="67"/>
      <c r="J81" s="67"/>
      <c r="K81" s="67"/>
      <c r="L81" s="59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</row>
    <row r="82" s="2" customFormat="1" ht="24.96" customHeight="1">
      <c r="A82" s="37"/>
      <c r="B82" s="38"/>
      <c r="C82" s="22" t="s">
        <v>230</v>
      </c>
      <c r="D82" s="37"/>
      <c r="E82" s="37"/>
      <c r="F82" s="37"/>
      <c r="G82" s="37"/>
      <c r="H82" s="37"/>
      <c r="I82" s="37"/>
      <c r="J82" s="37"/>
      <c r="K82" s="37"/>
      <c r="L82" s="59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</row>
    <row r="83" s="2" customFormat="1" ht="6.96" customHeight="1">
      <c r="A83" s="37"/>
      <c r="B83" s="38"/>
      <c r="C83" s="37"/>
      <c r="D83" s="37"/>
      <c r="E83" s="37"/>
      <c r="F83" s="37"/>
      <c r="G83" s="37"/>
      <c r="H83" s="37"/>
      <c r="I83" s="37"/>
      <c r="J83" s="37"/>
      <c r="K83" s="37"/>
      <c r="L83" s="59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</row>
    <row r="84" s="2" customFormat="1" ht="12" customHeight="1">
      <c r="A84" s="37"/>
      <c r="B84" s="38"/>
      <c r="C84" s="31" t="s">
        <v>15</v>
      </c>
      <c r="D84" s="37"/>
      <c r="E84" s="37"/>
      <c r="F84" s="37"/>
      <c r="G84" s="37"/>
      <c r="H84" s="37"/>
      <c r="I84" s="37"/>
      <c r="J84" s="37"/>
      <c r="K84" s="37"/>
      <c r="L84" s="59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</row>
    <row r="85" s="2" customFormat="1" ht="26.25" customHeight="1">
      <c r="A85" s="37"/>
      <c r="B85" s="38"/>
      <c r="C85" s="37"/>
      <c r="D85" s="37"/>
      <c r="E85" s="134" t="str">
        <f>E7</f>
        <v>Komplexná rekonštrukcia a realizácia nadstavby budovy študenského domova4,Tr. SNP53,Banská Bystrica</v>
      </c>
      <c r="F85" s="31"/>
      <c r="G85" s="31"/>
      <c r="H85" s="31"/>
      <c r="I85" s="37"/>
      <c r="J85" s="37"/>
      <c r="K85" s="37"/>
      <c r="L85" s="59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</row>
    <row r="86" s="1" customFormat="1" ht="12" customHeight="1">
      <c r="B86" s="21"/>
      <c r="C86" s="31" t="s">
        <v>222</v>
      </c>
      <c r="L86" s="21"/>
    </row>
    <row r="87" s="1" customFormat="1" ht="16.5" customHeight="1">
      <c r="B87" s="21"/>
      <c r="E87" s="134" t="s">
        <v>223</v>
      </c>
      <c r="F87" s="1"/>
      <c r="G87" s="1"/>
      <c r="H87" s="1"/>
      <c r="L87" s="21"/>
    </row>
    <row r="88" s="1" customFormat="1" ht="12" customHeight="1">
      <c r="B88" s="21"/>
      <c r="C88" s="31" t="s">
        <v>224</v>
      </c>
      <c r="L88" s="21"/>
    </row>
    <row r="89" s="2" customFormat="1" ht="16.5" customHeight="1">
      <c r="A89" s="37"/>
      <c r="B89" s="38"/>
      <c r="C89" s="37"/>
      <c r="D89" s="37"/>
      <c r="E89" s="135" t="s">
        <v>225</v>
      </c>
      <c r="F89" s="37"/>
      <c r="G89" s="37"/>
      <c r="H89" s="37"/>
      <c r="I89" s="37"/>
      <c r="J89" s="37"/>
      <c r="K89" s="37"/>
      <c r="L89" s="59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</row>
    <row r="90" s="2" customFormat="1" ht="12" customHeight="1">
      <c r="A90" s="37"/>
      <c r="B90" s="38"/>
      <c r="C90" s="31" t="s">
        <v>226</v>
      </c>
      <c r="D90" s="37"/>
      <c r="E90" s="37"/>
      <c r="F90" s="37"/>
      <c r="G90" s="37"/>
      <c r="H90" s="37"/>
      <c r="I90" s="37"/>
      <c r="J90" s="37"/>
      <c r="K90" s="37"/>
      <c r="L90" s="59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</row>
    <row r="91" s="2" customFormat="1" ht="16.5" customHeight="1">
      <c r="A91" s="37"/>
      <c r="B91" s="38"/>
      <c r="C91" s="37"/>
      <c r="D91" s="37"/>
      <c r="E91" s="71" t="str">
        <f>E13</f>
        <v>zt-1.etapa - Zdravotechnická inštalácia-I.etapa</v>
      </c>
      <c r="F91" s="37"/>
      <c r="G91" s="37"/>
      <c r="H91" s="37"/>
      <c r="I91" s="37"/>
      <c r="J91" s="37"/>
      <c r="K91" s="37"/>
      <c r="L91" s="59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</row>
    <row r="92" s="2" customFormat="1" ht="6.96" customHeight="1">
      <c r="A92" s="37"/>
      <c r="B92" s="38"/>
      <c r="C92" s="37"/>
      <c r="D92" s="37"/>
      <c r="E92" s="37"/>
      <c r="F92" s="37"/>
      <c r="G92" s="37"/>
      <c r="H92" s="37"/>
      <c r="I92" s="37"/>
      <c r="J92" s="37"/>
      <c r="K92" s="37"/>
      <c r="L92" s="59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</row>
    <row r="93" s="2" customFormat="1" ht="12" customHeight="1">
      <c r="A93" s="37"/>
      <c r="B93" s="38"/>
      <c r="C93" s="31" t="s">
        <v>19</v>
      </c>
      <c r="D93" s="37"/>
      <c r="E93" s="37"/>
      <c r="F93" s="26" t="str">
        <f>F16</f>
        <v xml:space="preserve"> </v>
      </c>
      <c r="G93" s="37"/>
      <c r="H93" s="37"/>
      <c r="I93" s="31" t="s">
        <v>21</v>
      </c>
      <c r="J93" s="73" t="str">
        <f>IF(J16="","",J16)</f>
        <v>10. 9. 2024</v>
      </c>
      <c r="K93" s="37"/>
      <c r="L93" s="59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</row>
    <row r="94" s="2" customFormat="1" ht="6.96" customHeight="1">
      <c r="A94" s="37"/>
      <c r="B94" s="38"/>
      <c r="C94" s="37"/>
      <c r="D94" s="37"/>
      <c r="E94" s="37"/>
      <c r="F94" s="37"/>
      <c r="G94" s="37"/>
      <c r="H94" s="37"/>
      <c r="I94" s="37"/>
      <c r="J94" s="37"/>
      <c r="K94" s="37"/>
      <c r="L94" s="59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</row>
    <row r="95" s="2" customFormat="1" ht="15.15" customHeight="1">
      <c r="A95" s="37"/>
      <c r="B95" s="38"/>
      <c r="C95" s="31" t="s">
        <v>23</v>
      </c>
      <c r="D95" s="37"/>
      <c r="E95" s="37"/>
      <c r="F95" s="26" t="str">
        <f>E19</f>
        <v>Univerzita Mateja Bela v Banskej Bystrici</v>
      </c>
      <c r="G95" s="37"/>
      <c r="H95" s="37"/>
      <c r="I95" s="31" t="s">
        <v>29</v>
      </c>
      <c r="J95" s="35" t="str">
        <f>E25</f>
        <v>Insvet s.r.o.,Koeice</v>
      </c>
      <c r="K95" s="37"/>
      <c r="L95" s="59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</row>
    <row r="96" s="2" customFormat="1" ht="15.15" customHeight="1">
      <c r="A96" s="37"/>
      <c r="B96" s="38"/>
      <c r="C96" s="31" t="s">
        <v>27</v>
      </c>
      <c r="D96" s="37"/>
      <c r="E96" s="37"/>
      <c r="F96" s="26" t="str">
        <f>IF(E22="","",E22)</f>
        <v>Vyplň údaj</v>
      </c>
      <c r="G96" s="37"/>
      <c r="H96" s="37"/>
      <c r="I96" s="31" t="s">
        <v>32</v>
      </c>
      <c r="J96" s="35" t="str">
        <f>E28</f>
        <v xml:space="preserve"> </v>
      </c>
      <c r="K96" s="37"/>
      <c r="L96" s="59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</row>
    <row r="97" s="2" customFormat="1" ht="10.32" customHeight="1">
      <c r="A97" s="37"/>
      <c r="B97" s="38"/>
      <c r="C97" s="37"/>
      <c r="D97" s="37"/>
      <c r="E97" s="37"/>
      <c r="F97" s="37"/>
      <c r="G97" s="37"/>
      <c r="H97" s="37"/>
      <c r="I97" s="37"/>
      <c r="J97" s="37"/>
      <c r="K97" s="37"/>
      <c r="L97" s="59"/>
      <c r="S97" s="37"/>
      <c r="T97" s="37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</row>
    <row r="98" s="2" customFormat="1" ht="29.28" customHeight="1">
      <c r="A98" s="37"/>
      <c r="B98" s="38"/>
      <c r="C98" s="155" t="s">
        <v>231</v>
      </c>
      <c r="D98" s="147"/>
      <c r="E98" s="147"/>
      <c r="F98" s="147"/>
      <c r="G98" s="147"/>
      <c r="H98" s="147"/>
      <c r="I98" s="147"/>
      <c r="J98" s="156" t="s">
        <v>232</v>
      </c>
      <c r="K98" s="147"/>
      <c r="L98" s="59"/>
      <c r="S98" s="37"/>
      <c r="T98" s="37"/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</row>
    <row r="99" s="2" customFormat="1" ht="10.32" customHeight="1">
      <c r="A99" s="37"/>
      <c r="B99" s="38"/>
      <c r="C99" s="37"/>
      <c r="D99" s="37"/>
      <c r="E99" s="37"/>
      <c r="F99" s="37"/>
      <c r="G99" s="37"/>
      <c r="H99" s="37"/>
      <c r="I99" s="37"/>
      <c r="J99" s="37"/>
      <c r="K99" s="37"/>
      <c r="L99" s="59"/>
      <c r="S99" s="37"/>
      <c r="T99" s="37"/>
      <c r="U99" s="37"/>
      <c r="V99" s="37"/>
      <c r="W99" s="37"/>
      <c r="X99" s="37"/>
      <c r="Y99" s="37"/>
      <c r="Z99" s="37"/>
      <c r="AA99" s="37"/>
      <c r="AB99" s="37"/>
      <c r="AC99" s="37"/>
      <c r="AD99" s="37"/>
      <c r="AE99" s="37"/>
    </row>
    <row r="100" s="2" customFormat="1" ht="22.8" customHeight="1">
      <c r="A100" s="37"/>
      <c r="B100" s="38"/>
      <c r="C100" s="157" t="s">
        <v>233</v>
      </c>
      <c r="D100" s="37"/>
      <c r="E100" s="37"/>
      <c r="F100" s="37"/>
      <c r="G100" s="37"/>
      <c r="H100" s="37"/>
      <c r="I100" s="37"/>
      <c r="J100" s="100">
        <f>J142</f>
        <v>0</v>
      </c>
      <c r="K100" s="37"/>
      <c r="L100" s="59"/>
      <c r="S100" s="37"/>
      <c r="T100" s="37"/>
      <c r="U100" s="37"/>
      <c r="V100" s="37"/>
      <c r="W100" s="37"/>
      <c r="X100" s="37"/>
      <c r="Y100" s="37"/>
      <c r="Z100" s="37"/>
      <c r="AA100" s="37"/>
      <c r="AB100" s="37"/>
      <c r="AC100" s="37"/>
      <c r="AD100" s="37"/>
      <c r="AE100" s="37"/>
      <c r="AU100" s="18" t="s">
        <v>234</v>
      </c>
    </row>
    <row r="101" s="9" customFormat="1" ht="24.96" customHeight="1">
      <c r="A101" s="9"/>
      <c r="B101" s="158"/>
      <c r="C101" s="9"/>
      <c r="D101" s="159" t="s">
        <v>2821</v>
      </c>
      <c r="E101" s="160"/>
      <c r="F101" s="160"/>
      <c r="G101" s="160"/>
      <c r="H101" s="160"/>
      <c r="I101" s="160"/>
      <c r="J101" s="161">
        <f>J143</f>
        <v>0</v>
      </c>
      <c r="K101" s="9"/>
      <c r="L101" s="158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</row>
    <row r="102" s="10" customFormat="1" ht="19.92" customHeight="1">
      <c r="A102" s="10"/>
      <c r="B102" s="162"/>
      <c r="C102" s="10"/>
      <c r="D102" s="163" t="s">
        <v>2822</v>
      </c>
      <c r="E102" s="164"/>
      <c r="F102" s="164"/>
      <c r="G102" s="164"/>
      <c r="H102" s="164"/>
      <c r="I102" s="164"/>
      <c r="J102" s="165">
        <f>J144</f>
        <v>0</v>
      </c>
      <c r="K102" s="10"/>
      <c r="L102" s="162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</row>
    <row r="103" s="10" customFormat="1" ht="19.92" customHeight="1">
      <c r="A103" s="10"/>
      <c r="B103" s="162"/>
      <c r="C103" s="10"/>
      <c r="D103" s="163" t="s">
        <v>2823</v>
      </c>
      <c r="E103" s="164"/>
      <c r="F103" s="164"/>
      <c r="G103" s="164"/>
      <c r="H103" s="164"/>
      <c r="I103" s="164"/>
      <c r="J103" s="165">
        <f>J147</f>
        <v>0</v>
      </c>
      <c r="K103" s="10"/>
      <c r="L103" s="162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</row>
    <row r="104" s="9" customFormat="1" ht="24.96" customHeight="1">
      <c r="A104" s="9"/>
      <c r="B104" s="158"/>
      <c r="C104" s="9"/>
      <c r="D104" s="159" t="s">
        <v>2824</v>
      </c>
      <c r="E104" s="160"/>
      <c r="F104" s="160"/>
      <c r="G104" s="160"/>
      <c r="H104" s="160"/>
      <c r="I104" s="160"/>
      <c r="J104" s="161">
        <f>J154</f>
        <v>0</v>
      </c>
      <c r="K104" s="9"/>
      <c r="L104" s="158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</row>
    <row r="105" s="10" customFormat="1" ht="19.92" customHeight="1">
      <c r="A105" s="10"/>
      <c r="B105" s="162"/>
      <c r="C105" s="10"/>
      <c r="D105" s="163" t="s">
        <v>2825</v>
      </c>
      <c r="E105" s="164"/>
      <c r="F105" s="164"/>
      <c r="G105" s="164"/>
      <c r="H105" s="164"/>
      <c r="I105" s="164"/>
      <c r="J105" s="165">
        <f>J155</f>
        <v>0</v>
      </c>
      <c r="K105" s="10"/>
      <c r="L105" s="162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</row>
    <row r="106" s="10" customFormat="1" ht="19.92" customHeight="1">
      <c r="A106" s="10"/>
      <c r="B106" s="162"/>
      <c r="C106" s="10"/>
      <c r="D106" s="163" t="s">
        <v>2826</v>
      </c>
      <c r="E106" s="164"/>
      <c r="F106" s="164"/>
      <c r="G106" s="164"/>
      <c r="H106" s="164"/>
      <c r="I106" s="164"/>
      <c r="J106" s="165">
        <f>J187</f>
        <v>0</v>
      </c>
      <c r="K106" s="10"/>
      <c r="L106" s="162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</row>
    <row r="107" s="10" customFormat="1" ht="19.92" customHeight="1">
      <c r="A107" s="10"/>
      <c r="B107" s="162"/>
      <c r="C107" s="10"/>
      <c r="D107" s="163" t="s">
        <v>2827</v>
      </c>
      <c r="E107" s="164"/>
      <c r="F107" s="164"/>
      <c r="G107" s="164"/>
      <c r="H107" s="164"/>
      <c r="I107" s="164"/>
      <c r="J107" s="165">
        <f>J217</f>
        <v>0</v>
      </c>
      <c r="K107" s="10"/>
      <c r="L107" s="162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</row>
    <row r="108" s="10" customFormat="1" ht="19.92" customHeight="1">
      <c r="A108" s="10"/>
      <c r="B108" s="162"/>
      <c r="C108" s="10"/>
      <c r="D108" s="163" t="s">
        <v>2828</v>
      </c>
      <c r="E108" s="164"/>
      <c r="F108" s="164"/>
      <c r="G108" s="164"/>
      <c r="H108" s="164"/>
      <c r="I108" s="164"/>
      <c r="J108" s="165">
        <f>J263</f>
        <v>0</v>
      </c>
      <c r="K108" s="10"/>
      <c r="L108" s="162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</row>
    <row r="109" s="2" customFormat="1" ht="21.84" customHeight="1">
      <c r="A109" s="37"/>
      <c r="B109" s="38"/>
      <c r="C109" s="37"/>
      <c r="D109" s="37"/>
      <c r="E109" s="37"/>
      <c r="F109" s="37"/>
      <c r="G109" s="37"/>
      <c r="H109" s="37"/>
      <c r="I109" s="37"/>
      <c r="J109" s="37"/>
      <c r="K109" s="37"/>
      <c r="L109" s="59"/>
      <c r="S109" s="37"/>
      <c r="T109" s="37"/>
      <c r="U109" s="37"/>
      <c r="V109" s="37"/>
      <c r="W109" s="37"/>
      <c r="X109" s="37"/>
      <c r="Y109" s="37"/>
      <c r="Z109" s="37"/>
      <c r="AA109" s="37"/>
      <c r="AB109" s="37"/>
      <c r="AC109" s="37"/>
      <c r="AD109" s="37"/>
      <c r="AE109" s="37"/>
    </row>
    <row r="110" s="2" customFormat="1" ht="6.96" customHeight="1">
      <c r="A110" s="37"/>
      <c r="B110" s="38"/>
      <c r="C110" s="37"/>
      <c r="D110" s="37"/>
      <c r="E110" s="37"/>
      <c r="F110" s="37"/>
      <c r="G110" s="37"/>
      <c r="H110" s="37"/>
      <c r="I110" s="37"/>
      <c r="J110" s="37"/>
      <c r="K110" s="37"/>
      <c r="L110" s="59"/>
      <c r="S110" s="37"/>
      <c r="T110" s="37"/>
      <c r="U110" s="37"/>
      <c r="V110" s="37"/>
      <c r="W110" s="37"/>
      <c r="X110" s="37"/>
      <c r="Y110" s="37"/>
      <c r="Z110" s="37"/>
      <c r="AA110" s="37"/>
      <c r="AB110" s="37"/>
      <c r="AC110" s="37"/>
      <c r="AD110" s="37"/>
      <c r="AE110" s="37"/>
    </row>
    <row r="111" s="2" customFormat="1" ht="29.28" customHeight="1">
      <c r="A111" s="37"/>
      <c r="B111" s="38"/>
      <c r="C111" s="157" t="s">
        <v>259</v>
      </c>
      <c r="D111" s="37"/>
      <c r="E111" s="37"/>
      <c r="F111" s="37"/>
      <c r="G111" s="37"/>
      <c r="H111" s="37"/>
      <c r="I111" s="37"/>
      <c r="J111" s="166">
        <f>ROUND(J112 + J113 + J114 + J115 + J116 + J117,2)</f>
        <v>0</v>
      </c>
      <c r="K111" s="37"/>
      <c r="L111" s="59"/>
      <c r="N111" s="167" t="s">
        <v>39</v>
      </c>
      <c r="S111" s="37"/>
      <c r="T111" s="37"/>
      <c r="U111" s="37"/>
      <c r="V111" s="37"/>
      <c r="W111" s="37"/>
      <c r="X111" s="37"/>
      <c r="Y111" s="37"/>
      <c r="Z111" s="37"/>
      <c r="AA111" s="37"/>
      <c r="AB111" s="37"/>
      <c r="AC111" s="37"/>
      <c r="AD111" s="37"/>
      <c r="AE111" s="37"/>
    </row>
    <row r="112" s="2" customFormat="1" ht="18" customHeight="1">
      <c r="A112" s="37"/>
      <c r="B112" s="168"/>
      <c r="C112" s="169"/>
      <c r="D112" s="170" t="s">
        <v>260</v>
      </c>
      <c r="E112" s="171"/>
      <c r="F112" s="171"/>
      <c r="G112" s="169"/>
      <c r="H112" s="169"/>
      <c r="I112" s="169"/>
      <c r="J112" s="172">
        <v>0</v>
      </c>
      <c r="K112" s="169"/>
      <c r="L112" s="173"/>
      <c r="M112" s="174"/>
      <c r="N112" s="175" t="s">
        <v>41</v>
      </c>
      <c r="O112" s="174"/>
      <c r="P112" s="174"/>
      <c r="Q112" s="174"/>
      <c r="R112" s="174"/>
      <c r="S112" s="169"/>
      <c r="T112" s="169"/>
      <c r="U112" s="169"/>
      <c r="V112" s="169"/>
      <c r="W112" s="169"/>
      <c r="X112" s="169"/>
      <c r="Y112" s="169"/>
      <c r="Z112" s="169"/>
      <c r="AA112" s="169"/>
      <c r="AB112" s="169"/>
      <c r="AC112" s="169"/>
      <c r="AD112" s="169"/>
      <c r="AE112" s="169"/>
      <c r="AF112" s="174"/>
      <c r="AG112" s="174"/>
      <c r="AH112" s="174"/>
      <c r="AI112" s="174"/>
      <c r="AJ112" s="174"/>
      <c r="AK112" s="174"/>
      <c r="AL112" s="174"/>
      <c r="AM112" s="174"/>
      <c r="AN112" s="174"/>
      <c r="AO112" s="174"/>
      <c r="AP112" s="174"/>
      <c r="AQ112" s="174"/>
      <c r="AR112" s="174"/>
      <c r="AS112" s="174"/>
      <c r="AT112" s="174"/>
      <c r="AU112" s="174"/>
      <c r="AV112" s="174"/>
      <c r="AW112" s="174"/>
      <c r="AX112" s="174"/>
      <c r="AY112" s="176" t="s">
        <v>261</v>
      </c>
      <c r="AZ112" s="174"/>
      <c r="BA112" s="174"/>
      <c r="BB112" s="174"/>
      <c r="BC112" s="174"/>
      <c r="BD112" s="174"/>
      <c r="BE112" s="177">
        <f>IF(N112="základná",J112,0)</f>
        <v>0</v>
      </c>
      <c r="BF112" s="177">
        <f>IF(N112="znížená",J112,0)</f>
        <v>0</v>
      </c>
      <c r="BG112" s="177">
        <f>IF(N112="zákl. prenesená",J112,0)</f>
        <v>0</v>
      </c>
      <c r="BH112" s="177">
        <f>IF(N112="zníž. prenesená",J112,0)</f>
        <v>0</v>
      </c>
      <c r="BI112" s="177">
        <f>IF(N112="nulová",J112,0)</f>
        <v>0</v>
      </c>
      <c r="BJ112" s="176" t="s">
        <v>87</v>
      </c>
      <c r="BK112" s="174"/>
      <c r="BL112" s="174"/>
      <c r="BM112" s="174"/>
    </row>
    <row r="113" s="2" customFormat="1" ht="18" customHeight="1">
      <c r="A113" s="37"/>
      <c r="B113" s="168"/>
      <c r="C113" s="169"/>
      <c r="D113" s="170" t="s">
        <v>262</v>
      </c>
      <c r="E113" s="171"/>
      <c r="F113" s="171"/>
      <c r="G113" s="169"/>
      <c r="H113" s="169"/>
      <c r="I113" s="169"/>
      <c r="J113" s="172">
        <v>0</v>
      </c>
      <c r="K113" s="169"/>
      <c r="L113" s="173"/>
      <c r="M113" s="174"/>
      <c r="N113" s="175" t="s">
        <v>41</v>
      </c>
      <c r="O113" s="174"/>
      <c r="P113" s="174"/>
      <c r="Q113" s="174"/>
      <c r="R113" s="174"/>
      <c r="S113" s="169"/>
      <c r="T113" s="169"/>
      <c r="U113" s="169"/>
      <c r="V113" s="169"/>
      <c r="W113" s="169"/>
      <c r="X113" s="169"/>
      <c r="Y113" s="169"/>
      <c r="Z113" s="169"/>
      <c r="AA113" s="169"/>
      <c r="AB113" s="169"/>
      <c r="AC113" s="169"/>
      <c r="AD113" s="169"/>
      <c r="AE113" s="169"/>
      <c r="AF113" s="174"/>
      <c r="AG113" s="174"/>
      <c r="AH113" s="174"/>
      <c r="AI113" s="174"/>
      <c r="AJ113" s="174"/>
      <c r="AK113" s="174"/>
      <c r="AL113" s="174"/>
      <c r="AM113" s="174"/>
      <c r="AN113" s="174"/>
      <c r="AO113" s="174"/>
      <c r="AP113" s="174"/>
      <c r="AQ113" s="174"/>
      <c r="AR113" s="174"/>
      <c r="AS113" s="174"/>
      <c r="AT113" s="174"/>
      <c r="AU113" s="174"/>
      <c r="AV113" s="174"/>
      <c r="AW113" s="174"/>
      <c r="AX113" s="174"/>
      <c r="AY113" s="176" t="s">
        <v>261</v>
      </c>
      <c r="AZ113" s="174"/>
      <c r="BA113" s="174"/>
      <c r="BB113" s="174"/>
      <c r="BC113" s="174"/>
      <c r="BD113" s="174"/>
      <c r="BE113" s="177">
        <f>IF(N113="základná",J113,0)</f>
        <v>0</v>
      </c>
      <c r="BF113" s="177">
        <f>IF(N113="znížená",J113,0)</f>
        <v>0</v>
      </c>
      <c r="BG113" s="177">
        <f>IF(N113="zákl. prenesená",J113,0)</f>
        <v>0</v>
      </c>
      <c r="BH113" s="177">
        <f>IF(N113="zníž. prenesená",J113,0)</f>
        <v>0</v>
      </c>
      <c r="BI113" s="177">
        <f>IF(N113="nulová",J113,0)</f>
        <v>0</v>
      </c>
      <c r="BJ113" s="176" t="s">
        <v>87</v>
      </c>
      <c r="BK113" s="174"/>
      <c r="BL113" s="174"/>
      <c r="BM113" s="174"/>
    </row>
    <row r="114" s="2" customFormat="1" ht="18" customHeight="1">
      <c r="A114" s="37"/>
      <c r="B114" s="168"/>
      <c r="C114" s="169"/>
      <c r="D114" s="170" t="s">
        <v>263</v>
      </c>
      <c r="E114" s="171"/>
      <c r="F114" s="171"/>
      <c r="G114" s="169"/>
      <c r="H114" s="169"/>
      <c r="I114" s="169"/>
      <c r="J114" s="172">
        <v>0</v>
      </c>
      <c r="K114" s="169"/>
      <c r="L114" s="173"/>
      <c r="M114" s="174"/>
      <c r="N114" s="175" t="s">
        <v>41</v>
      </c>
      <c r="O114" s="174"/>
      <c r="P114" s="174"/>
      <c r="Q114" s="174"/>
      <c r="R114" s="174"/>
      <c r="S114" s="169"/>
      <c r="T114" s="169"/>
      <c r="U114" s="169"/>
      <c r="V114" s="169"/>
      <c r="W114" s="169"/>
      <c r="X114" s="169"/>
      <c r="Y114" s="169"/>
      <c r="Z114" s="169"/>
      <c r="AA114" s="169"/>
      <c r="AB114" s="169"/>
      <c r="AC114" s="169"/>
      <c r="AD114" s="169"/>
      <c r="AE114" s="169"/>
      <c r="AF114" s="174"/>
      <c r="AG114" s="174"/>
      <c r="AH114" s="174"/>
      <c r="AI114" s="174"/>
      <c r="AJ114" s="174"/>
      <c r="AK114" s="174"/>
      <c r="AL114" s="174"/>
      <c r="AM114" s="174"/>
      <c r="AN114" s="174"/>
      <c r="AO114" s="174"/>
      <c r="AP114" s="174"/>
      <c r="AQ114" s="174"/>
      <c r="AR114" s="174"/>
      <c r="AS114" s="174"/>
      <c r="AT114" s="174"/>
      <c r="AU114" s="174"/>
      <c r="AV114" s="174"/>
      <c r="AW114" s="174"/>
      <c r="AX114" s="174"/>
      <c r="AY114" s="176" t="s">
        <v>261</v>
      </c>
      <c r="AZ114" s="174"/>
      <c r="BA114" s="174"/>
      <c r="BB114" s="174"/>
      <c r="BC114" s="174"/>
      <c r="BD114" s="174"/>
      <c r="BE114" s="177">
        <f>IF(N114="základná",J114,0)</f>
        <v>0</v>
      </c>
      <c r="BF114" s="177">
        <f>IF(N114="znížená",J114,0)</f>
        <v>0</v>
      </c>
      <c r="BG114" s="177">
        <f>IF(N114="zákl. prenesená",J114,0)</f>
        <v>0</v>
      </c>
      <c r="BH114" s="177">
        <f>IF(N114="zníž. prenesená",J114,0)</f>
        <v>0</v>
      </c>
      <c r="BI114" s="177">
        <f>IF(N114="nulová",J114,0)</f>
        <v>0</v>
      </c>
      <c r="BJ114" s="176" t="s">
        <v>87</v>
      </c>
      <c r="BK114" s="174"/>
      <c r="BL114" s="174"/>
      <c r="BM114" s="174"/>
    </row>
    <row r="115" s="2" customFormat="1" ht="18" customHeight="1">
      <c r="A115" s="37"/>
      <c r="B115" s="168"/>
      <c r="C115" s="169"/>
      <c r="D115" s="170" t="s">
        <v>264</v>
      </c>
      <c r="E115" s="171"/>
      <c r="F115" s="171"/>
      <c r="G115" s="169"/>
      <c r="H115" s="169"/>
      <c r="I115" s="169"/>
      <c r="J115" s="172">
        <v>0</v>
      </c>
      <c r="K115" s="169"/>
      <c r="L115" s="173"/>
      <c r="M115" s="174"/>
      <c r="N115" s="175" t="s">
        <v>41</v>
      </c>
      <c r="O115" s="174"/>
      <c r="P115" s="174"/>
      <c r="Q115" s="174"/>
      <c r="R115" s="174"/>
      <c r="S115" s="169"/>
      <c r="T115" s="169"/>
      <c r="U115" s="169"/>
      <c r="V115" s="169"/>
      <c r="W115" s="169"/>
      <c r="X115" s="169"/>
      <c r="Y115" s="169"/>
      <c r="Z115" s="169"/>
      <c r="AA115" s="169"/>
      <c r="AB115" s="169"/>
      <c r="AC115" s="169"/>
      <c r="AD115" s="169"/>
      <c r="AE115" s="169"/>
      <c r="AF115" s="174"/>
      <c r="AG115" s="174"/>
      <c r="AH115" s="174"/>
      <c r="AI115" s="174"/>
      <c r="AJ115" s="174"/>
      <c r="AK115" s="174"/>
      <c r="AL115" s="174"/>
      <c r="AM115" s="174"/>
      <c r="AN115" s="174"/>
      <c r="AO115" s="174"/>
      <c r="AP115" s="174"/>
      <c r="AQ115" s="174"/>
      <c r="AR115" s="174"/>
      <c r="AS115" s="174"/>
      <c r="AT115" s="174"/>
      <c r="AU115" s="174"/>
      <c r="AV115" s="174"/>
      <c r="AW115" s="174"/>
      <c r="AX115" s="174"/>
      <c r="AY115" s="176" t="s">
        <v>261</v>
      </c>
      <c r="AZ115" s="174"/>
      <c r="BA115" s="174"/>
      <c r="BB115" s="174"/>
      <c r="BC115" s="174"/>
      <c r="BD115" s="174"/>
      <c r="BE115" s="177">
        <f>IF(N115="základná",J115,0)</f>
        <v>0</v>
      </c>
      <c r="BF115" s="177">
        <f>IF(N115="znížená",J115,0)</f>
        <v>0</v>
      </c>
      <c r="BG115" s="177">
        <f>IF(N115="zákl. prenesená",J115,0)</f>
        <v>0</v>
      </c>
      <c r="BH115" s="177">
        <f>IF(N115="zníž. prenesená",J115,0)</f>
        <v>0</v>
      </c>
      <c r="BI115" s="177">
        <f>IF(N115="nulová",J115,0)</f>
        <v>0</v>
      </c>
      <c r="BJ115" s="176" t="s">
        <v>87</v>
      </c>
      <c r="BK115" s="174"/>
      <c r="BL115" s="174"/>
      <c r="BM115" s="174"/>
    </row>
    <row r="116" s="2" customFormat="1" ht="18" customHeight="1">
      <c r="A116" s="37"/>
      <c r="B116" s="168"/>
      <c r="C116" s="169"/>
      <c r="D116" s="170" t="s">
        <v>265</v>
      </c>
      <c r="E116" s="171"/>
      <c r="F116" s="171"/>
      <c r="G116" s="169"/>
      <c r="H116" s="169"/>
      <c r="I116" s="169"/>
      <c r="J116" s="172">
        <v>0</v>
      </c>
      <c r="K116" s="169"/>
      <c r="L116" s="173"/>
      <c r="M116" s="174"/>
      <c r="N116" s="175" t="s">
        <v>41</v>
      </c>
      <c r="O116" s="174"/>
      <c r="P116" s="174"/>
      <c r="Q116" s="174"/>
      <c r="R116" s="174"/>
      <c r="S116" s="169"/>
      <c r="T116" s="169"/>
      <c r="U116" s="169"/>
      <c r="V116" s="169"/>
      <c r="W116" s="169"/>
      <c r="X116" s="169"/>
      <c r="Y116" s="169"/>
      <c r="Z116" s="169"/>
      <c r="AA116" s="169"/>
      <c r="AB116" s="169"/>
      <c r="AC116" s="169"/>
      <c r="AD116" s="169"/>
      <c r="AE116" s="169"/>
      <c r="AF116" s="174"/>
      <c r="AG116" s="174"/>
      <c r="AH116" s="174"/>
      <c r="AI116" s="174"/>
      <c r="AJ116" s="174"/>
      <c r="AK116" s="174"/>
      <c r="AL116" s="174"/>
      <c r="AM116" s="174"/>
      <c r="AN116" s="174"/>
      <c r="AO116" s="174"/>
      <c r="AP116" s="174"/>
      <c r="AQ116" s="174"/>
      <c r="AR116" s="174"/>
      <c r="AS116" s="174"/>
      <c r="AT116" s="174"/>
      <c r="AU116" s="174"/>
      <c r="AV116" s="174"/>
      <c r="AW116" s="174"/>
      <c r="AX116" s="174"/>
      <c r="AY116" s="176" t="s">
        <v>261</v>
      </c>
      <c r="AZ116" s="174"/>
      <c r="BA116" s="174"/>
      <c r="BB116" s="174"/>
      <c r="BC116" s="174"/>
      <c r="BD116" s="174"/>
      <c r="BE116" s="177">
        <f>IF(N116="základná",J116,0)</f>
        <v>0</v>
      </c>
      <c r="BF116" s="177">
        <f>IF(N116="znížená",J116,0)</f>
        <v>0</v>
      </c>
      <c r="BG116" s="177">
        <f>IF(N116="zákl. prenesená",J116,0)</f>
        <v>0</v>
      </c>
      <c r="BH116" s="177">
        <f>IF(N116="zníž. prenesená",J116,0)</f>
        <v>0</v>
      </c>
      <c r="BI116" s="177">
        <f>IF(N116="nulová",J116,0)</f>
        <v>0</v>
      </c>
      <c r="BJ116" s="176" t="s">
        <v>87</v>
      </c>
      <c r="BK116" s="174"/>
      <c r="BL116" s="174"/>
      <c r="BM116" s="174"/>
    </row>
    <row r="117" s="2" customFormat="1" ht="18" customHeight="1">
      <c r="A117" s="37"/>
      <c r="B117" s="168"/>
      <c r="C117" s="169"/>
      <c r="D117" s="171" t="s">
        <v>266</v>
      </c>
      <c r="E117" s="169"/>
      <c r="F117" s="169"/>
      <c r="G117" s="169"/>
      <c r="H117" s="169"/>
      <c r="I117" s="169"/>
      <c r="J117" s="172">
        <f>ROUND(J34*T117,2)</f>
        <v>0</v>
      </c>
      <c r="K117" s="169"/>
      <c r="L117" s="173"/>
      <c r="M117" s="174"/>
      <c r="N117" s="175" t="s">
        <v>41</v>
      </c>
      <c r="O117" s="174"/>
      <c r="P117" s="174"/>
      <c r="Q117" s="174"/>
      <c r="R117" s="174"/>
      <c r="S117" s="169"/>
      <c r="T117" s="169"/>
      <c r="U117" s="169"/>
      <c r="V117" s="169"/>
      <c r="W117" s="169"/>
      <c r="X117" s="169"/>
      <c r="Y117" s="169"/>
      <c r="Z117" s="169"/>
      <c r="AA117" s="169"/>
      <c r="AB117" s="169"/>
      <c r="AC117" s="169"/>
      <c r="AD117" s="169"/>
      <c r="AE117" s="169"/>
      <c r="AF117" s="174"/>
      <c r="AG117" s="174"/>
      <c r="AH117" s="174"/>
      <c r="AI117" s="174"/>
      <c r="AJ117" s="174"/>
      <c r="AK117" s="174"/>
      <c r="AL117" s="174"/>
      <c r="AM117" s="174"/>
      <c r="AN117" s="174"/>
      <c r="AO117" s="174"/>
      <c r="AP117" s="174"/>
      <c r="AQ117" s="174"/>
      <c r="AR117" s="174"/>
      <c r="AS117" s="174"/>
      <c r="AT117" s="174"/>
      <c r="AU117" s="174"/>
      <c r="AV117" s="174"/>
      <c r="AW117" s="174"/>
      <c r="AX117" s="174"/>
      <c r="AY117" s="176" t="s">
        <v>267</v>
      </c>
      <c r="AZ117" s="174"/>
      <c r="BA117" s="174"/>
      <c r="BB117" s="174"/>
      <c r="BC117" s="174"/>
      <c r="BD117" s="174"/>
      <c r="BE117" s="177">
        <f>IF(N117="základná",J117,0)</f>
        <v>0</v>
      </c>
      <c r="BF117" s="177">
        <f>IF(N117="znížená",J117,0)</f>
        <v>0</v>
      </c>
      <c r="BG117" s="177">
        <f>IF(N117="zákl. prenesená",J117,0)</f>
        <v>0</v>
      </c>
      <c r="BH117" s="177">
        <f>IF(N117="zníž. prenesená",J117,0)</f>
        <v>0</v>
      </c>
      <c r="BI117" s="177">
        <f>IF(N117="nulová",J117,0)</f>
        <v>0</v>
      </c>
      <c r="BJ117" s="176" t="s">
        <v>87</v>
      </c>
      <c r="BK117" s="174"/>
      <c r="BL117" s="174"/>
      <c r="BM117" s="174"/>
    </row>
    <row r="118" s="2" customFormat="1">
      <c r="A118" s="37"/>
      <c r="B118" s="38"/>
      <c r="C118" s="37"/>
      <c r="D118" s="37"/>
      <c r="E118" s="37"/>
      <c r="F118" s="37"/>
      <c r="G118" s="37"/>
      <c r="H118" s="37"/>
      <c r="I118" s="37"/>
      <c r="J118" s="37"/>
      <c r="K118" s="37"/>
      <c r="L118" s="59"/>
      <c r="S118" s="37"/>
      <c r="T118" s="37"/>
      <c r="U118" s="37"/>
      <c r="V118" s="37"/>
      <c r="W118" s="37"/>
      <c r="X118" s="37"/>
      <c r="Y118" s="37"/>
      <c r="Z118" s="37"/>
      <c r="AA118" s="37"/>
      <c r="AB118" s="37"/>
      <c r="AC118" s="37"/>
      <c r="AD118" s="37"/>
      <c r="AE118" s="37"/>
    </row>
    <row r="119" s="2" customFormat="1" ht="29.28" customHeight="1">
      <c r="A119" s="37"/>
      <c r="B119" s="38"/>
      <c r="C119" s="178" t="s">
        <v>268</v>
      </c>
      <c r="D119" s="147"/>
      <c r="E119" s="147"/>
      <c r="F119" s="147"/>
      <c r="G119" s="147"/>
      <c r="H119" s="147"/>
      <c r="I119" s="147"/>
      <c r="J119" s="179">
        <f>ROUND(J100+J111,2)</f>
        <v>0</v>
      </c>
      <c r="K119" s="147"/>
      <c r="L119" s="59"/>
      <c r="S119" s="37"/>
      <c r="T119" s="37"/>
      <c r="U119" s="37"/>
      <c r="V119" s="37"/>
      <c r="W119" s="37"/>
      <c r="X119" s="37"/>
      <c r="Y119" s="37"/>
      <c r="Z119" s="37"/>
      <c r="AA119" s="37"/>
      <c r="AB119" s="37"/>
      <c r="AC119" s="37"/>
      <c r="AD119" s="37"/>
      <c r="AE119" s="37"/>
    </row>
    <row r="120" s="2" customFormat="1" ht="6.96" customHeight="1">
      <c r="A120" s="37"/>
      <c r="B120" s="64"/>
      <c r="C120" s="65"/>
      <c r="D120" s="65"/>
      <c r="E120" s="65"/>
      <c r="F120" s="65"/>
      <c r="G120" s="65"/>
      <c r="H120" s="65"/>
      <c r="I120" s="65"/>
      <c r="J120" s="65"/>
      <c r="K120" s="65"/>
      <c r="L120" s="59"/>
      <c r="S120" s="37"/>
      <c r="T120" s="37"/>
      <c r="U120" s="37"/>
      <c r="V120" s="37"/>
      <c r="W120" s="37"/>
      <c r="X120" s="37"/>
      <c r="Y120" s="37"/>
      <c r="Z120" s="37"/>
      <c r="AA120" s="37"/>
      <c r="AB120" s="37"/>
      <c r="AC120" s="37"/>
      <c r="AD120" s="37"/>
      <c r="AE120" s="37"/>
    </row>
    <row r="124" s="2" customFormat="1" ht="6.96" customHeight="1">
      <c r="A124" s="37"/>
      <c r="B124" s="66"/>
      <c r="C124" s="67"/>
      <c r="D124" s="67"/>
      <c r="E124" s="67"/>
      <c r="F124" s="67"/>
      <c r="G124" s="67"/>
      <c r="H124" s="67"/>
      <c r="I124" s="67"/>
      <c r="J124" s="67"/>
      <c r="K124" s="67"/>
      <c r="L124" s="59"/>
      <c r="S124" s="37"/>
      <c r="T124" s="37"/>
      <c r="U124" s="37"/>
      <c r="V124" s="37"/>
      <c r="W124" s="37"/>
      <c r="X124" s="37"/>
      <c r="Y124" s="37"/>
      <c r="Z124" s="37"/>
      <c r="AA124" s="37"/>
      <c r="AB124" s="37"/>
      <c r="AC124" s="37"/>
      <c r="AD124" s="37"/>
      <c r="AE124" s="37"/>
    </row>
    <row r="125" s="2" customFormat="1" ht="24.96" customHeight="1">
      <c r="A125" s="37"/>
      <c r="B125" s="38"/>
      <c r="C125" s="22" t="s">
        <v>269</v>
      </c>
      <c r="D125" s="37"/>
      <c r="E125" s="37"/>
      <c r="F125" s="37"/>
      <c r="G125" s="37"/>
      <c r="H125" s="37"/>
      <c r="I125" s="37"/>
      <c r="J125" s="37"/>
      <c r="K125" s="37"/>
      <c r="L125" s="59"/>
      <c r="S125" s="37"/>
      <c r="T125" s="37"/>
      <c r="U125" s="37"/>
      <c r="V125" s="37"/>
      <c r="W125" s="37"/>
      <c r="X125" s="37"/>
      <c r="Y125" s="37"/>
      <c r="Z125" s="37"/>
      <c r="AA125" s="37"/>
      <c r="AB125" s="37"/>
      <c r="AC125" s="37"/>
      <c r="AD125" s="37"/>
      <c r="AE125" s="37"/>
    </row>
    <row r="126" s="2" customFormat="1" ht="6.96" customHeight="1">
      <c r="A126" s="37"/>
      <c r="B126" s="38"/>
      <c r="C126" s="37"/>
      <c r="D126" s="37"/>
      <c r="E126" s="37"/>
      <c r="F126" s="37"/>
      <c r="G126" s="37"/>
      <c r="H126" s="37"/>
      <c r="I126" s="37"/>
      <c r="J126" s="37"/>
      <c r="K126" s="37"/>
      <c r="L126" s="59"/>
      <c r="S126" s="37"/>
      <c r="T126" s="37"/>
      <c r="U126" s="37"/>
      <c r="V126" s="37"/>
      <c r="W126" s="37"/>
      <c r="X126" s="37"/>
      <c r="Y126" s="37"/>
      <c r="Z126" s="37"/>
      <c r="AA126" s="37"/>
      <c r="AB126" s="37"/>
      <c r="AC126" s="37"/>
      <c r="AD126" s="37"/>
      <c r="AE126" s="37"/>
    </row>
    <row r="127" s="2" customFormat="1" ht="12" customHeight="1">
      <c r="A127" s="37"/>
      <c r="B127" s="38"/>
      <c r="C127" s="31" t="s">
        <v>15</v>
      </c>
      <c r="D127" s="37"/>
      <c r="E127" s="37"/>
      <c r="F127" s="37"/>
      <c r="G127" s="37"/>
      <c r="H127" s="37"/>
      <c r="I127" s="37"/>
      <c r="J127" s="37"/>
      <c r="K127" s="37"/>
      <c r="L127" s="59"/>
      <c r="S127" s="37"/>
      <c r="T127" s="37"/>
      <c r="U127" s="37"/>
      <c r="V127" s="37"/>
      <c r="W127" s="37"/>
      <c r="X127" s="37"/>
      <c r="Y127" s="37"/>
      <c r="Z127" s="37"/>
      <c r="AA127" s="37"/>
      <c r="AB127" s="37"/>
      <c r="AC127" s="37"/>
      <c r="AD127" s="37"/>
      <c r="AE127" s="37"/>
    </row>
    <row r="128" s="2" customFormat="1" ht="26.25" customHeight="1">
      <c r="A128" s="37"/>
      <c r="B128" s="38"/>
      <c r="C128" s="37"/>
      <c r="D128" s="37"/>
      <c r="E128" s="134" t="str">
        <f>E7</f>
        <v>Komplexná rekonštrukcia a realizácia nadstavby budovy študenského domova4,Tr. SNP53,Banská Bystrica</v>
      </c>
      <c r="F128" s="31"/>
      <c r="G128" s="31"/>
      <c r="H128" s="31"/>
      <c r="I128" s="37"/>
      <c r="J128" s="37"/>
      <c r="K128" s="37"/>
      <c r="L128" s="59"/>
      <c r="S128" s="37"/>
      <c r="T128" s="37"/>
      <c r="U128" s="37"/>
      <c r="V128" s="37"/>
      <c r="W128" s="37"/>
      <c r="X128" s="37"/>
      <c r="Y128" s="37"/>
      <c r="Z128" s="37"/>
      <c r="AA128" s="37"/>
      <c r="AB128" s="37"/>
      <c r="AC128" s="37"/>
      <c r="AD128" s="37"/>
      <c r="AE128" s="37"/>
    </row>
    <row r="129" s="1" customFormat="1" ht="12" customHeight="1">
      <c r="B129" s="21"/>
      <c r="C129" s="31" t="s">
        <v>222</v>
      </c>
      <c r="L129" s="21"/>
    </row>
    <row r="130" s="1" customFormat="1" ht="16.5" customHeight="1">
      <c r="B130" s="21"/>
      <c r="E130" s="134" t="s">
        <v>223</v>
      </c>
      <c r="F130" s="1"/>
      <c r="G130" s="1"/>
      <c r="H130" s="1"/>
      <c r="L130" s="21"/>
    </row>
    <row r="131" s="1" customFormat="1" ht="12" customHeight="1">
      <c r="B131" s="21"/>
      <c r="C131" s="31" t="s">
        <v>224</v>
      </c>
      <c r="L131" s="21"/>
    </row>
    <row r="132" s="2" customFormat="1" ht="16.5" customHeight="1">
      <c r="A132" s="37"/>
      <c r="B132" s="38"/>
      <c r="C132" s="37"/>
      <c r="D132" s="37"/>
      <c r="E132" s="135" t="s">
        <v>225</v>
      </c>
      <c r="F132" s="37"/>
      <c r="G132" s="37"/>
      <c r="H132" s="37"/>
      <c r="I132" s="37"/>
      <c r="J132" s="37"/>
      <c r="K132" s="37"/>
      <c r="L132" s="59"/>
      <c r="S132" s="37"/>
      <c r="T132" s="37"/>
      <c r="U132" s="37"/>
      <c r="V132" s="37"/>
      <c r="W132" s="37"/>
      <c r="X132" s="37"/>
      <c r="Y132" s="37"/>
      <c r="Z132" s="37"/>
      <c r="AA132" s="37"/>
      <c r="AB132" s="37"/>
      <c r="AC132" s="37"/>
      <c r="AD132" s="37"/>
      <c r="AE132" s="37"/>
    </row>
    <row r="133" s="2" customFormat="1" ht="12" customHeight="1">
      <c r="A133" s="37"/>
      <c r="B133" s="38"/>
      <c r="C133" s="31" t="s">
        <v>226</v>
      </c>
      <c r="D133" s="37"/>
      <c r="E133" s="37"/>
      <c r="F133" s="37"/>
      <c r="G133" s="37"/>
      <c r="H133" s="37"/>
      <c r="I133" s="37"/>
      <c r="J133" s="37"/>
      <c r="K133" s="37"/>
      <c r="L133" s="59"/>
      <c r="S133" s="37"/>
      <c r="T133" s="37"/>
      <c r="U133" s="37"/>
      <c r="V133" s="37"/>
      <c r="W133" s="37"/>
      <c r="X133" s="37"/>
      <c r="Y133" s="37"/>
      <c r="Z133" s="37"/>
      <c r="AA133" s="37"/>
      <c r="AB133" s="37"/>
      <c r="AC133" s="37"/>
      <c r="AD133" s="37"/>
      <c r="AE133" s="37"/>
    </row>
    <row r="134" s="2" customFormat="1" ht="16.5" customHeight="1">
      <c r="A134" s="37"/>
      <c r="B134" s="38"/>
      <c r="C134" s="37"/>
      <c r="D134" s="37"/>
      <c r="E134" s="71" t="str">
        <f>E13</f>
        <v>zt-1.etapa - Zdravotechnická inštalácia-I.etapa</v>
      </c>
      <c r="F134" s="37"/>
      <c r="G134" s="37"/>
      <c r="H134" s="37"/>
      <c r="I134" s="37"/>
      <c r="J134" s="37"/>
      <c r="K134" s="37"/>
      <c r="L134" s="59"/>
      <c r="S134" s="37"/>
      <c r="T134" s="37"/>
      <c r="U134" s="37"/>
      <c r="V134" s="37"/>
      <c r="W134" s="37"/>
      <c r="X134" s="37"/>
      <c r="Y134" s="37"/>
      <c r="Z134" s="37"/>
      <c r="AA134" s="37"/>
      <c r="AB134" s="37"/>
      <c r="AC134" s="37"/>
      <c r="AD134" s="37"/>
      <c r="AE134" s="37"/>
    </row>
    <row r="135" s="2" customFormat="1" ht="6.96" customHeight="1">
      <c r="A135" s="37"/>
      <c r="B135" s="38"/>
      <c r="C135" s="37"/>
      <c r="D135" s="37"/>
      <c r="E135" s="37"/>
      <c r="F135" s="37"/>
      <c r="G135" s="37"/>
      <c r="H135" s="37"/>
      <c r="I135" s="37"/>
      <c r="J135" s="37"/>
      <c r="K135" s="37"/>
      <c r="L135" s="59"/>
      <c r="S135" s="37"/>
      <c r="T135" s="37"/>
      <c r="U135" s="37"/>
      <c r="V135" s="37"/>
      <c r="W135" s="37"/>
      <c r="X135" s="37"/>
      <c r="Y135" s="37"/>
      <c r="Z135" s="37"/>
      <c r="AA135" s="37"/>
      <c r="AB135" s="37"/>
      <c r="AC135" s="37"/>
      <c r="AD135" s="37"/>
      <c r="AE135" s="37"/>
    </row>
    <row r="136" s="2" customFormat="1" ht="12" customHeight="1">
      <c r="A136" s="37"/>
      <c r="B136" s="38"/>
      <c r="C136" s="31" t="s">
        <v>19</v>
      </c>
      <c r="D136" s="37"/>
      <c r="E136" s="37"/>
      <c r="F136" s="26" t="str">
        <f>F16</f>
        <v xml:space="preserve"> </v>
      </c>
      <c r="G136" s="37"/>
      <c r="H136" s="37"/>
      <c r="I136" s="31" t="s">
        <v>21</v>
      </c>
      <c r="J136" s="73" t="str">
        <f>IF(J16="","",J16)</f>
        <v>10. 9. 2024</v>
      </c>
      <c r="K136" s="37"/>
      <c r="L136" s="59"/>
      <c r="S136" s="37"/>
      <c r="T136" s="37"/>
      <c r="U136" s="37"/>
      <c r="V136" s="37"/>
      <c r="W136" s="37"/>
      <c r="X136" s="37"/>
      <c r="Y136" s="37"/>
      <c r="Z136" s="37"/>
      <c r="AA136" s="37"/>
      <c r="AB136" s="37"/>
      <c r="AC136" s="37"/>
      <c r="AD136" s="37"/>
      <c r="AE136" s="37"/>
    </row>
    <row r="137" s="2" customFormat="1" ht="6.96" customHeight="1">
      <c r="A137" s="37"/>
      <c r="B137" s="38"/>
      <c r="C137" s="37"/>
      <c r="D137" s="37"/>
      <c r="E137" s="37"/>
      <c r="F137" s="37"/>
      <c r="G137" s="37"/>
      <c r="H137" s="37"/>
      <c r="I137" s="37"/>
      <c r="J137" s="37"/>
      <c r="K137" s="37"/>
      <c r="L137" s="59"/>
      <c r="S137" s="37"/>
      <c r="T137" s="37"/>
      <c r="U137" s="37"/>
      <c r="V137" s="37"/>
      <c r="W137" s="37"/>
      <c r="X137" s="37"/>
      <c r="Y137" s="37"/>
      <c r="Z137" s="37"/>
      <c r="AA137" s="37"/>
      <c r="AB137" s="37"/>
      <c r="AC137" s="37"/>
      <c r="AD137" s="37"/>
      <c r="AE137" s="37"/>
    </row>
    <row r="138" s="2" customFormat="1" ht="15.15" customHeight="1">
      <c r="A138" s="37"/>
      <c r="B138" s="38"/>
      <c r="C138" s="31" t="s">
        <v>23</v>
      </c>
      <c r="D138" s="37"/>
      <c r="E138" s="37"/>
      <c r="F138" s="26" t="str">
        <f>E19</f>
        <v>Univerzita Mateja Bela v Banskej Bystrici</v>
      </c>
      <c r="G138" s="37"/>
      <c r="H138" s="37"/>
      <c r="I138" s="31" t="s">
        <v>29</v>
      </c>
      <c r="J138" s="35" t="str">
        <f>E25</f>
        <v>Insvet s.r.o.,Koeice</v>
      </c>
      <c r="K138" s="37"/>
      <c r="L138" s="59"/>
      <c r="S138" s="37"/>
      <c r="T138" s="37"/>
      <c r="U138" s="37"/>
      <c r="V138" s="37"/>
      <c r="W138" s="37"/>
      <c r="X138" s="37"/>
      <c r="Y138" s="37"/>
      <c r="Z138" s="37"/>
      <c r="AA138" s="37"/>
      <c r="AB138" s="37"/>
      <c r="AC138" s="37"/>
      <c r="AD138" s="37"/>
      <c r="AE138" s="37"/>
    </row>
    <row r="139" s="2" customFormat="1" ht="15.15" customHeight="1">
      <c r="A139" s="37"/>
      <c r="B139" s="38"/>
      <c r="C139" s="31" t="s">
        <v>27</v>
      </c>
      <c r="D139" s="37"/>
      <c r="E139" s="37"/>
      <c r="F139" s="26" t="str">
        <f>IF(E22="","",E22)</f>
        <v>Vyplň údaj</v>
      </c>
      <c r="G139" s="37"/>
      <c r="H139" s="37"/>
      <c r="I139" s="31" t="s">
        <v>32</v>
      </c>
      <c r="J139" s="35" t="str">
        <f>E28</f>
        <v xml:space="preserve"> </v>
      </c>
      <c r="K139" s="37"/>
      <c r="L139" s="59"/>
      <c r="S139" s="37"/>
      <c r="T139" s="37"/>
      <c r="U139" s="37"/>
      <c r="V139" s="37"/>
      <c r="W139" s="37"/>
      <c r="X139" s="37"/>
      <c r="Y139" s="37"/>
      <c r="Z139" s="37"/>
      <c r="AA139" s="37"/>
      <c r="AB139" s="37"/>
      <c r="AC139" s="37"/>
      <c r="AD139" s="37"/>
      <c r="AE139" s="37"/>
    </row>
    <row r="140" s="2" customFormat="1" ht="10.32" customHeight="1">
      <c r="A140" s="37"/>
      <c r="B140" s="38"/>
      <c r="C140" s="37"/>
      <c r="D140" s="37"/>
      <c r="E140" s="37"/>
      <c r="F140" s="37"/>
      <c r="G140" s="37"/>
      <c r="H140" s="37"/>
      <c r="I140" s="37"/>
      <c r="J140" s="37"/>
      <c r="K140" s="37"/>
      <c r="L140" s="59"/>
      <c r="S140" s="37"/>
      <c r="T140" s="37"/>
      <c r="U140" s="37"/>
      <c r="V140" s="37"/>
      <c r="W140" s="37"/>
      <c r="X140" s="37"/>
      <c r="Y140" s="37"/>
      <c r="Z140" s="37"/>
      <c r="AA140" s="37"/>
      <c r="AB140" s="37"/>
      <c r="AC140" s="37"/>
      <c r="AD140" s="37"/>
      <c r="AE140" s="37"/>
    </row>
    <row r="141" s="11" customFormat="1" ht="29.28" customHeight="1">
      <c r="A141" s="180"/>
      <c r="B141" s="181"/>
      <c r="C141" s="182" t="s">
        <v>270</v>
      </c>
      <c r="D141" s="183" t="s">
        <v>60</v>
      </c>
      <c r="E141" s="183" t="s">
        <v>56</v>
      </c>
      <c r="F141" s="183" t="s">
        <v>57</v>
      </c>
      <c r="G141" s="183" t="s">
        <v>271</v>
      </c>
      <c r="H141" s="183" t="s">
        <v>272</v>
      </c>
      <c r="I141" s="183" t="s">
        <v>273</v>
      </c>
      <c r="J141" s="184" t="s">
        <v>232</v>
      </c>
      <c r="K141" s="185" t="s">
        <v>274</v>
      </c>
      <c r="L141" s="186"/>
      <c r="M141" s="90" t="s">
        <v>1</v>
      </c>
      <c r="N141" s="91" t="s">
        <v>39</v>
      </c>
      <c r="O141" s="91" t="s">
        <v>275</v>
      </c>
      <c r="P141" s="91" t="s">
        <v>276</v>
      </c>
      <c r="Q141" s="91" t="s">
        <v>277</v>
      </c>
      <c r="R141" s="91" t="s">
        <v>278</v>
      </c>
      <c r="S141" s="91" t="s">
        <v>279</v>
      </c>
      <c r="T141" s="92" t="s">
        <v>280</v>
      </c>
      <c r="U141" s="180"/>
      <c r="V141" s="180"/>
      <c r="W141" s="180"/>
      <c r="X141" s="180"/>
      <c r="Y141" s="180"/>
      <c r="Z141" s="180"/>
      <c r="AA141" s="180"/>
      <c r="AB141" s="180"/>
      <c r="AC141" s="180"/>
      <c r="AD141" s="180"/>
      <c r="AE141" s="180"/>
    </row>
    <row r="142" s="2" customFormat="1" ht="22.8" customHeight="1">
      <c r="A142" s="37"/>
      <c r="B142" s="38"/>
      <c r="C142" s="97" t="s">
        <v>228</v>
      </c>
      <c r="D142" s="37"/>
      <c r="E142" s="37"/>
      <c r="F142" s="37"/>
      <c r="G142" s="37"/>
      <c r="H142" s="37"/>
      <c r="I142" s="37"/>
      <c r="J142" s="187">
        <f>BK142</f>
        <v>0</v>
      </c>
      <c r="K142" s="37"/>
      <c r="L142" s="38"/>
      <c r="M142" s="93"/>
      <c r="N142" s="77"/>
      <c r="O142" s="94"/>
      <c r="P142" s="188">
        <f>P143+P154</f>
        <v>0</v>
      </c>
      <c r="Q142" s="94"/>
      <c r="R142" s="188">
        <f>R143+R154</f>
        <v>8.1361200000000018</v>
      </c>
      <c r="S142" s="94"/>
      <c r="T142" s="189">
        <f>T143+T154</f>
        <v>0</v>
      </c>
      <c r="U142" s="37"/>
      <c r="V142" s="37"/>
      <c r="W142" s="37"/>
      <c r="X142" s="37"/>
      <c r="Y142" s="37"/>
      <c r="Z142" s="37"/>
      <c r="AA142" s="37"/>
      <c r="AB142" s="37"/>
      <c r="AC142" s="37"/>
      <c r="AD142" s="37"/>
      <c r="AE142" s="37"/>
      <c r="AT142" s="18" t="s">
        <v>74</v>
      </c>
      <c r="AU142" s="18" t="s">
        <v>234</v>
      </c>
      <c r="BK142" s="190">
        <f>BK143+BK154</f>
        <v>0</v>
      </c>
    </row>
    <row r="143" s="12" customFormat="1" ht="25.92" customHeight="1">
      <c r="A143" s="12"/>
      <c r="B143" s="191"/>
      <c r="C143" s="12"/>
      <c r="D143" s="192" t="s">
        <v>74</v>
      </c>
      <c r="E143" s="193" t="s">
        <v>281</v>
      </c>
      <c r="F143" s="193" t="s">
        <v>2829</v>
      </c>
      <c r="G143" s="12"/>
      <c r="H143" s="12"/>
      <c r="I143" s="194"/>
      <c r="J143" s="195">
        <f>BK143</f>
        <v>0</v>
      </c>
      <c r="K143" s="12"/>
      <c r="L143" s="191"/>
      <c r="M143" s="196"/>
      <c r="N143" s="197"/>
      <c r="O143" s="197"/>
      <c r="P143" s="198">
        <f>P144+P147</f>
        <v>0</v>
      </c>
      <c r="Q143" s="197"/>
      <c r="R143" s="198">
        <f>R144+R147</f>
        <v>1.6795200000000001</v>
      </c>
      <c r="S143" s="197"/>
      <c r="T143" s="199">
        <f>T144+T147</f>
        <v>0</v>
      </c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R143" s="192" t="s">
        <v>82</v>
      </c>
      <c r="AT143" s="200" t="s">
        <v>74</v>
      </c>
      <c r="AU143" s="200" t="s">
        <v>75</v>
      </c>
      <c r="AY143" s="192" t="s">
        <v>283</v>
      </c>
      <c r="BK143" s="201">
        <f>BK144+BK147</f>
        <v>0</v>
      </c>
    </row>
    <row r="144" s="12" customFormat="1" ht="22.8" customHeight="1">
      <c r="A144" s="12"/>
      <c r="B144" s="191"/>
      <c r="C144" s="12"/>
      <c r="D144" s="192" t="s">
        <v>74</v>
      </c>
      <c r="E144" s="202" t="s">
        <v>310</v>
      </c>
      <c r="F144" s="202" t="s">
        <v>2830</v>
      </c>
      <c r="G144" s="12"/>
      <c r="H144" s="12"/>
      <c r="I144" s="194"/>
      <c r="J144" s="203">
        <f>BK144</f>
        <v>0</v>
      </c>
      <c r="K144" s="12"/>
      <c r="L144" s="191"/>
      <c r="M144" s="196"/>
      <c r="N144" s="197"/>
      <c r="O144" s="197"/>
      <c r="P144" s="198">
        <f>SUM(P145:P146)</f>
        <v>0</v>
      </c>
      <c r="Q144" s="197"/>
      <c r="R144" s="198">
        <f>SUM(R145:R146)</f>
        <v>1.67625</v>
      </c>
      <c r="S144" s="197"/>
      <c r="T144" s="199">
        <f>SUM(T145:T146)</f>
        <v>0</v>
      </c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R144" s="192" t="s">
        <v>82</v>
      </c>
      <c r="AT144" s="200" t="s">
        <v>74</v>
      </c>
      <c r="AU144" s="200" t="s">
        <v>82</v>
      </c>
      <c r="AY144" s="192" t="s">
        <v>283</v>
      </c>
      <c r="BK144" s="201">
        <f>SUM(BK145:BK146)</f>
        <v>0</v>
      </c>
    </row>
    <row r="145" s="2" customFormat="1" ht="24.15" customHeight="1">
      <c r="A145" s="37"/>
      <c r="B145" s="168"/>
      <c r="C145" s="204" t="s">
        <v>82</v>
      </c>
      <c r="D145" s="204" t="s">
        <v>285</v>
      </c>
      <c r="E145" s="205" t="s">
        <v>2831</v>
      </c>
      <c r="F145" s="206" t="s">
        <v>2832</v>
      </c>
      <c r="G145" s="207" t="s">
        <v>288</v>
      </c>
      <c r="H145" s="208">
        <v>15</v>
      </c>
      <c r="I145" s="209"/>
      <c r="J145" s="210">
        <f>ROUND(I145*H145,2)</f>
        <v>0</v>
      </c>
      <c r="K145" s="211"/>
      <c r="L145" s="38"/>
      <c r="M145" s="212" t="s">
        <v>1</v>
      </c>
      <c r="N145" s="213" t="s">
        <v>41</v>
      </c>
      <c r="O145" s="81"/>
      <c r="P145" s="214">
        <f>O145*H145</f>
        <v>0</v>
      </c>
      <c r="Q145" s="214">
        <v>0.075520000000000004</v>
      </c>
      <c r="R145" s="214">
        <f>Q145*H145</f>
        <v>1.1328</v>
      </c>
      <c r="S145" s="214">
        <v>0</v>
      </c>
      <c r="T145" s="215">
        <f>S145*H145</f>
        <v>0</v>
      </c>
      <c r="U145" s="37"/>
      <c r="V145" s="37"/>
      <c r="W145" s="37"/>
      <c r="X145" s="37"/>
      <c r="Y145" s="37"/>
      <c r="Z145" s="37"/>
      <c r="AA145" s="37"/>
      <c r="AB145" s="37"/>
      <c r="AC145" s="37"/>
      <c r="AD145" s="37"/>
      <c r="AE145" s="37"/>
      <c r="AR145" s="216" t="s">
        <v>289</v>
      </c>
      <c r="AT145" s="216" t="s">
        <v>285</v>
      </c>
      <c r="AU145" s="216" t="s">
        <v>87</v>
      </c>
      <c r="AY145" s="18" t="s">
        <v>283</v>
      </c>
      <c r="BE145" s="217">
        <f>IF(N145="základná",J145,0)</f>
        <v>0</v>
      </c>
      <c r="BF145" s="217">
        <f>IF(N145="znížená",J145,0)</f>
        <v>0</v>
      </c>
      <c r="BG145" s="217">
        <f>IF(N145="zákl. prenesená",J145,0)</f>
        <v>0</v>
      </c>
      <c r="BH145" s="217">
        <f>IF(N145="zníž. prenesená",J145,0)</f>
        <v>0</v>
      </c>
      <c r="BI145" s="217">
        <f>IF(N145="nulová",J145,0)</f>
        <v>0</v>
      </c>
      <c r="BJ145" s="18" t="s">
        <v>87</v>
      </c>
      <c r="BK145" s="217">
        <f>ROUND(I145*H145,2)</f>
        <v>0</v>
      </c>
      <c r="BL145" s="18" t="s">
        <v>289</v>
      </c>
      <c r="BM145" s="216" t="s">
        <v>87</v>
      </c>
    </row>
    <row r="146" s="2" customFormat="1" ht="24.15" customHeight="1">
      <c r="A146" s="37"/>
      <c r="B146" s="168"/>
      <c r="C146" s="204" t="s">
        <v>87</v>
      </c>
      <c r="D146" s="204" t="s">
        <v>285</v>
      </c>
      <c r="E146" s="205" t="s">
        <v>2833</v>
      </c>
      <c r="F146" s="206" t="s">
        <v>2834</v>
      </c>
      <c r="G146" s="207" t="s">
        <v>288</v>
      </c>
      <c r="H146" s="208">
        <v>15</v>
      </c>
      <c r="I146" s="209"/>
      <c r="J146" s="210">
        <f>ROUND(I146*H146,2)</f>
        <v>0</v>
      </c>
      <c r="K146" s="211"/>
      <c r="L146" s="38"/>
      <c r="M146" s="212" t="s">
        <v>1</v>
      </c>
      <c r="N146" s="213" t="s">
        <v>41</v>
      </c>
      <c r="O146" s="81"/>
      <c r="P146" s="214">
        <f>O146*H146</f>
        <v>0</v>
      </c>
      <c r="Q146" s="214">
        <v>0.036229999999999998</v>
      </c>
      <c r="R146" s="214">
        <f>Q146*H146</f>
        <v>0.54344999999999999</v>
      </c>
      <c r="S146" s="214">
        <v>0</v>
      </c>
      <c r="T146" s="215">
        <f>S146*H146</f>
        <v>0</v>
      </c>
      <c r="U146" s="37"/>
      <c r="V146" s="37"/>
      <c r="W146" s="37"/>
      <c r="X146" s="37"/>
      <c r="Y146" s="37"/>
      <c r="Z146" s="37"/>
      <c r="AA146" s="37"/>
      <c r="AB146" s="37"/>
      <c r="AC146" s="37"/>
      <c r="AD146" s="37"/>
      <c r="AE146" s="37"/>
      <c r="AR146" s="216" t="s">
        <v>289</v>
      </c>
      <c r="AT146" s="216" t="s">
        <v>285</v>
      </c>
      <c r="AU146" s="216" t="s">
        <v>87</v>
      </c>
      <c r="AY146" s="18" t="s">
        <v>283</v>
      </c>
      <c r="BE146" s="217">
        <f>IF(N146="základná",J146,0)</f>
        <v>0</v>
      </c>
      <c r="BF146" s="217">
        <f>IF(N146="znížená",J146,0)</f>
        <v>0</v>
      </c>
      <c r="BG146" s="217">
        <f>IF(N146="zákl. prenesená",J146,0)</f>
        <v>0</v>
      </c>
      <c r="BH146" s="217">
        <f>IF(N146="zníž. prenesená",J146,0)</f>
        <v>0</v>
      </c>
      <c r="BI146" s="217">
        <f>IF(N146="nulová",J146,0)</f>
        <v>0</v>
      </c>
      <c r="BJ146" s="18" t="s">
        <v>87</v>
      </c>
      <c r="BK146" s="217">
        <f>ROUND(I146*H146,2)</f>
        <v>0</v>
      </c>
      <c r="BL146" s="18" t="s">
        <v>289</v>
      </c>
      <c r="BM146" s="216" t="s">
        <v>289</v>
      </c>
    </row>
    <row r="147" s="12" customFormat="1" ht="22.8" customHeight="1">
      <c r="A147" s="12"/>
      <c r="B147" s="191"/>
      <c r="C147" s="12"/>
      <c r="D147" s="192" t="s">
        <v>74</v>
      </c>
      <c r="E147" s="202" t="s">
        <v>323</v>
      </c>
      <c r="F147" s="202" t="s">
        <v>2835</v>
      </c>
      <c r="G147" s="12"/>
      <c r="H147" s="12"/>
      <c r="I147" s="194"/>
      <c r="J147" s="203">
        <f>BK147</f>
        <v>0</v>
      </c>
      <c r="K147" s="12"/>
      <c r="L147" s="191"/>
      <c r="M147" s="196"/>
      <c r="N147" s="197"/>
      <c r="O147" s="197"/>
      <c r="P147" s="198">
        <f>SUM(P148:P153)</f>
        <v>0</v>
      </c>
      <c r="Q147" s="197"/>
      <c r="R147" s="198">
        <f>SUM(R148:R153)</f>
        <v>0.0032700000000000003</v>
      </c>
      <c r="S147" s="197"/>
      <c r="T147" s="199">
        <f>SUM(T148:T153)</f>
        <v>0</v>
      </c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R147" s="192" t="s">
        <v>82</v>
      </c>
      <c r="AT147" s="200" t="s">
        <v>74</v>
      </c>
      <c r="AU147" s="200" t="s">
        <v>82</v>
      </c>
      <c r="AY147" s="192" t="s">
        <v>283</v>
      </c>
      <c r="BK147" s="201">
        <f>SUM(BK148:BK153)</f>
        <v>0</v>
      </c>
    </row>
    <row r="148" s="2" customFormat="1" ht="24.15" customHeight="1">
      <c r="A148" s="37"/>
      <c r="B148" s="168"/>
      <c r="C148" s="204" t="s">
        <v>92</v>
      </c>
      <c r="D148" s="204" t="s">
        <v>285</v>
      </c>
      <c r="E148" s="205" t="s">
        <v>2836</v>
      </c>
      <c r="F148" s="206" t="s">
        <v>2837</v>
      </c>
      <c r="G148" s="207" t="s">
        <v>649</v>
      </c>
      <c r="H148" s="208">
        <v>500</v>
      </c>
      <c r="I148" s="209"/>
      <c r="J148" s="210">
        <f>ROUND(I148*H148,2)</f>
        <v>0</v>
      </c>
      <c r="K148" s="211"/>
      <c r="L148" s="38"/>
      <c r="M148" s="212" t="s">
        <v>1</v>
      </c>
      <c r="N148" s="213" t="s">
        <v>41</v>
      </c>
      <c r="O148" s="81"/>
      <c r="P148" s="214">
        <f>O148*H148</f>
        <v>0</v>
      </c>
      <c r="Q148" s="214">
        <v>0</v>
      </c>
      <c r="R148" s="214">
        <f>Q148*H148</f>
        <v>0</v>
      </c>
      <c r="S148" s="214">
        <v>0</v>
      </c>
      <c r="T148" s="215">
        <f>S148*H148</f>
        <v>0</v>
      </c>
      <c r="U148" s="37"/>
      <c r="V148" s="37"/>
      <c r="W148" s="37"/>
      <c r="X148" s="37"/>
      <c r="Y148" s="37"/>
      <c r="Z148" s="37"/>
      <c r="AA148" s="37"/>
      <c r="AB148" s="37"/>
      <c r="AC148" s="37"/>
      <c r="AD148" s="37"/>
      <c r="AE148" s="37"/>
      <c r="AR148" s="216" t="s">
        <v>289</v>
      </c>
      <c r="AT148" s="216" t="s">
        <v>285</v>
      </c>
      <c r="AU148" s="216" t="s">
        <v>87</v>
      </c>
      <c r="AY148" s="18" t="s">
        <v>283</v>
      </c>
      <c r="BE148" s="217">
        <f>IF(N148="základná",J148,0)</f>
        <v>0</v>
      </c>
      <c r="BF148" s="217">
        <f>IF(N148="znížená",J148,0)</f>
        <v>0</v>
      </c>
      <c r="BG148" s="217">
        <f>IF(N148="zákl. prenesená",J148,0)</f>
        <v>0</v>
      </c>
      <c r="BH148" s="217">
        <f>IF(N148="zníž. prenesená",J148,0)</f>
        <v>0</v>
      </c>
      <c r="BI148" s="217">
        <f>IF(N148="nulová",J148,0)</f>
        <v>0</v>
      </c>
      <c r="BJ148" s="18" t="s">
        <v>87</v>
      </c>
      <c r="BK148" s="217">
        <f>ROUND(I148*H148,2)</f>
        <v>0</v>
      </c>
      <c r="BL148" s="18" t="s">
        <v>289</v>
      </c>
      <c r="BM148" s="216" t="s">
        <v>310</v>
      </c>
    </row>
    <row r="149" s="2" customFormat="1" ht="24.15" customHeight="1">
      <c r="A149" s="37"/>
      <c r="B149" s="168"/>
      <c r="C149" s="204" t="s">
        <v>289</v>
      </c>
      <c r="D149" s="204" t="s">
        <v>285</v>
      </c>
      <c r="E149" s="205" t="s">
        <v>2838</v>
      </c>
      <c r="F149" s="206" t="s">
        <v>2839</v>
      </c>
      <c r="G149" s="207" t="s">
        <v>649</v>
      </c>
      <c r="H149" s="208">
        <v>200</v>
      </c>
      <c r="I149" s="209"/>
      <c r="J149" s="210">
        <f>ROUND(I149*H149,2)</f>
        <v>0</v>
      </c>
      <c r="K149" s="211"/>
      <c r="L149" s="38"/>
      <c r="M149" s="212" t="s">
        <v>1</v>
      </c>
      <c r="N149" s="213" t="s">
        <v>41</v>
      </c>
      <c r="O149" s="81"/>
      <c r="P149" s="214">
        <f>O149*H149</f>
        <v>0</v>
      </c>
      <c r="Q149" s="214">
        <v>0</v>
      </c>
      <c r="R149" s="214">
        <f>Q149*H149</f>
        <v>0</v>
      </c>
      <c r="S149" s="214">
        <v>0</v>
      </c>
      <c r="T149" s="215">
        <f>S149*H149</f>
        <v>0</v>
      </c>
      <c r="U149" s="37"/>
      <c r="V149" s="37"/>
      <c r="W149" s="37"/>
      <c r="X149" s="37"/>
      <c r="Y149" s="37"/>
      <c r="Z149" s="37"/>
      <c r="AA149" s="37"/>
      <c r="AB149" s="37"/>
      <c r="AC149" s="37"/>
      <c r="AD149" s="37"/>
      <c r="AE149" s="37"/>
      <c r="AR149" s="216" t="s">
        <v>289</v>
      </c>
      <c r="AT149" s="216" t="s">
        <v>285</v>
      </c>
      <c r="AU149" s="216" t="s">
        <v>87</v>
      </c>
      <c r="AY149" s="18" t="s">
        <v>283</v>
      </c>
      <c r="BE149" s="217">
        <f>IF(N149="základná",J149,0)</f>
        <v>0</v>
      </c>
      <c r="BF149" s="217">
        <f>IF(N149="znížená",J149,0)</f>
        <v>0</v>
      </c>
      <c r="BG149" s="217">
        <f>IF(N149="zákl. prenesená",J149,0)</f>
        <v>0</v>
      </c>
      <c r="BH149" s="217">
        <f>IF(N149="zníž. prenesená",J149,0)</f>
        <v>0</v>
      </c>
      <c r="BI149" s="217">
        <f>IF(N149="nulová",J149,0)</f>
        <v>0</v>
      </c>
      <c r="BJ149" s="18" t="s">
        <v>87</v>
      </c>
      <c r="BK149" s="217">
        <f>ROUND(I149*H149,2)</f>
        <v>0</v>
      </c>
      <c r="BL149" s="18" t="s">
        <v>289</v>
      </c>
      <c r="BM149" s="216" t="s">
        <v>319</v>
      </c>
    </row>
    <row r="150" s="2" customFormat="1" ht="24.15" customHeight="1">
      <c r="A150" s="37"/>
      <c r="B150" s="168"/>
      <c r="C150" s="204" t="s">
        <v>306</v>
      </c>
      <c r="D150" s="204" t="s">
        <v>285</v>
      </c>
      <c r="E150" s="205" t="s">
        <v>2840</v>
      </c>
      <c r="F150" s="206" t="s">
        <v>2841</v>
      </c>
      <c r="G150" s="207" t="s">
        <v>1985</v>
      </c>
      <c r="H150" s="208">
        <v>60</v>
      </c>
      <c r="I150" s="209"/>
      <c r="J150" s="210">
        <f>ROUND(I150*H150,2)</f>
        <v>0</v>
      </c>
      <c r="K150" s="211"/>
      <c r="L150" s="38"/>
      <c r="M150" s="212" t="s">
        <v>1</v>
      </c>
      <c r="N150" s="213" t="s">
        <v>41</v>
      </c>
      <c r="O150" s="81"/>
      <c r="P150" s="214">
        <f>O150*H150</f>
        <v>0</v>
      </c>
      <c r="Q150" s="214">
        <v>1.8E-05</v>
      </c>
      <c r="R150" s="214">
        <f>Q150*H150</f>
        <v>0.00108</v>
      </c>
      <c r="S150" s="214">
        <v>0</v>
      </c>
      <c r="T150" s="215">
        <f>S150*H150</f>
        <v>0</v>
      </c>
      <c r="U150" s="37"/>
      <c r="V150" s="37"/>
      <c r="W150" s="37"/>
      <c r="X150" s="37"/>
      <c r="Y150" s="37"/>
      <c r="Z150" s="37"/>
      <c r="AA150" s="37"/>
      <c r="AB150" s="37"/>
      <c r="AC150" s="37"/>
      <c r="AD150" s="37"/>
      <c r="AE150" s="37"/>
      <c r="AR150" s="216" t="s">
        <v>289</v>
      </c>
      <c r="AT150" s="216" t="s">
        <v>285</v>
      </c>
      <c r="AU150" s="216" t="s">
        <v>87</v>
      </c>
      <c r="AY150" s="18" t="s">
        <v>283</v>
      </c>
      <c r="BE150" s="217">
        <f>IF(N150="základná",J150,0)</f>
        <v>0</v>
      </c>
      <c r="BF150" s="217">
        <f>IF(N150="znížená",J150,0)</f>
        <v>0</v>
      </c>
      <c r="BG150" s="217">
        <f>IF(N150="zákl. prenesená",J150,0)</f>
        <v>0</v>
      </c>
      <c r="BH150" s="217">
        <f>IF(N150="zníž. prenesená",J150,0)</f>
        <v>0</v>
      </c>
      <c r="BI150" s="217">
        <f>IF(N150="nulová",J150,0)</f>
        <v>0</v>
      </c>
      <c r="BJ150" s="18" t="s">
        <v>87</v>
      </c>
      <c r="BK150" s="217">
        <f>ROUND(I150*H150,2)</f>
        <v>0</v>
      </c>
      <c r="BL150" s="18" t="s">
        <v>289</v>
      </c>
      <c r="BM150" s="216" t="s">
        <v>327</v>
      </c>
    </row>
    <row r="151" s="2" customFormat="1" ht="24.15" customHeight="1">
      <c r="A151" s="37"/>
      <c r="B151" s="168"/>
      <c r="C151" s="204" t="s">
        <v>310</v>
      </c>
      <c r="D151" s="204" t="s">
        <v>285</v>
      </c>
      <c r="E151" s="205" t="s">
        <v>2705</v>
      </c>
      <c r="F151" s="206" t="s">
        <v>2706</v>
      </c>
      <c r="G151" s="207" t="s">
        <v>1985</v>
      </c>
      <c r="H151" s="208">
        <v>120</v>
      </c>
      <c r="I151" s="209"/>
      <c r="J151" s="210">
        <f>ROUND(I151*H151,2)</f>
        <v>0</v>
      </c>
      <c r="K151" s="211"/>
      <c r="L151" s="38"/>
      <c r="M151" s="212" t="s">
        <v>1</v>
      </c>
      <c r="N151" s="213" t="s">
        <v>41</v>
      </c>
      <c r="O151" s="81"/>
      <c r="P151" s="214">
        <f>O151*H151</f>
        <v>0</v>
      </c>
      <c r="Q151" s="214">
        <v>1.825E-05</v>
      </c>
      <c r="R151" s="214">
        <f>Q151*H151</f>
        <v>0.0021900000000000001</v>
      </c>
      <c r="S151" s="214">
        <v>0</v>
      </c>
      <c r="T151" s="215">
        <f>S151*H151</f>
        <v>0</v>
      </c>
      <c r="U151" s="37"/>
      <c r="V151" s="37"/>
      <c r="W151" s="37"/>
      <c r="X151" s="37"/>
      <c r="Y151" s="37"/>
      <c r="Z151" s="37"/>
      <c r="AA151" s="37"/>
      <c r="AB151" s="37"/>
      <c r="AC151" s="37"/>
      <c r="AD151" s="37"/>
      <c r="AE151" s="37"/>
      <c r="AR151" s="216" t="s">
        <v>289</v>
      </c>
      <c r="AT151" s="216" t="s">
        <v>285</v>
      </c>
      <c r="AU151" s="216" t="s">
        <v>87</v>
      </c>
      <c r="AY151" s="18" t="s">
        <v>283</v>
      </c>
      <c r="BE151" s="217">
        <f>IF(N151="základná",J151,0)</f>
        <v>0</v>
      </c>
      <c r="BF151" s="217">
        <f>IF(N151="znížená",J151,0)</f>
        <v>0</v>
      </c>
      <c r="BG151" s="217">
        <f>IF(N151="zákl. prenesená",J151,0)</f>
        <v>0</v>
      </c>
      <c r="BH151" s="217">
        <f>IF(N151="zníž. prenesená",J151,0)</f>
        <v>0</v>
      </c>
      <c r="BI151" s="217">
        <f>IF(N151="nulová",J151,0)</f>
        <v>0</v>
      </c>
      <c r="BJ151" s="18" t="s">
        <v>87</v>
      </c>
      <c r="BK151" s="217">
        <f>ROUND(I151*H151,2)</f>
        <v>0</v>
      </c>
      <c r="BL151" s="18" t="s">
        <v>289</v>
      </c>
      <c r="BM151" s="216" t="s">
        <v>337</v>
      </c>
    </row>
    <row r="152" s="2" customFormat="1" ht="37.8" customHeight="1">
      <c r="A152" s="37"/>
      <c r="B152" s="168"/>
      <c r="C152" s="204" t="s">
        <v>315</v>
      </c>
      <c r="D152" s="204" t="s">
        <v>285</v>
      </c>
      <c r="E152" s="205" t="s">
        <v>2842</v>
      </c>
      <c r="F152" s="206" t="s">
        <v>2843</v>
      </c>
      <c r="G152" s="207" t="s">
        <v>649</v>
      </c>
      <c r="H152" s="208">
        <v>180</v>
      </c>
      <c r="I152" s="209"/>
      <c r="J152" s="210">
        <f>ROUND(I152*H152,2)</f>
        <v>0</v>
      </c>
      <c r="K152" s="211"/>
      <c r="L152" s="38"/>
      <c r="M152" s="212" t="s">
        <v>1</v>
      </c>
      <c r="N152" s="213" t="s">
        <v>41</v>
      </c>
      <c r="O152" s="81"/>
      <c r="P152" s="214">
        <f>O152*H152</f>
        <v>0</v>
      </c>
      <c r="Q152" s="214">
        <v>0</v>
      </c>
      <c r="R152" s="214">
        <f>Q152*H152</f>
        <v>0</v>
      </c>
      <c r="S152" s="214">
        <v>0</v>
      </c>
      <c r="T152" s="215">
        <f>S152*H152</f>
        <v>0</v>
      </c>
      <c r="U152" s="37"/>
      <c r="V152" s="37"/>
      <c r="W152" s="37"/>
      <c r="X152" s="37"/>
      <c r="Y152" s="37"/>
      <c r="Z152" s="37"/>
      <c r="AA152" s="37"/>
      <c r="AB152" s="37"/>
      <c r="AC152" s="37"/>
      <c r="AD152" s="37"/>
      <c r="AE152" s="37"/>
      <c r="AR152" s="216" t="s">
        <v>289</v>
      </c>
      <c r="AT152" s="216" t="s">
        <v>285</v>
      </c>
      <c r="AU152" s="216" t="s">
        <v>87</v>
      </c>
      <c r="AY152" s="18" t="s">
        <v>283</v>
      </c>
      <c r="BE152" s="217">
        <f>IF(N152="základná",J152,0)</f>
        <v>0</v>
      </c>
      <c r="BF152" s="217">
        <f>IF(N152="znížená",J152,0)</f>
        <v>0</v>
      </c>
      <c r="BG152" s="217">
        <f>IF(N152="zákl. prenesená",J152,0)</f>
        <v>0</v>
      </c>
      <c r="BH152" s="217">
        <f>IF(N152="zníž. prenesená",J152,0)</f>
        <v>0</v>
      </c>
      <c r="BI152" s="217">
        <f>IF(N152="nulová",J152,0)</f>
        <v>0</v>
      </c>
      <c r="BJ152" s="18" t="s">
        <v>87</v>
      </c>
      <c r="BK152" s="217">
        <f>ROUND(I152*H152,2)</f>
        <v>0</v>
      </c>
      <c r="BL152" s="18" t="s">
        <v>289</v>
      </c>
      <c r="BM152" s="216" t="s">
        <v>347</v>
      </c>
    </row>
    <row r="153" s="2" customFormat="1" ht="21.75" customHeight="1">
      <c r="A153" s="37"/>
      <c r="B153" s="168"/>
      <c r="C153" s="204" t="s">
        <v>319</v>
      </c>
      <c r="D153" s="204" t="s">
        <v>285</v>
      </c>
      <c r="E153" s="205" t="s">
        <v>914</v>
      </c>
      <c r="F153" s="206" t="s">
        <v>915</v>
      </c>
      <c r="G153" s="207" t="s">
        <v>344</v>
      </c>
      <c r="H153" s="208">
        <v>24.423999999999999</v>
      </c>
      <c r="I153" s="209"/>
      <c r="J153" s="210">
        <f>ROUND(I153*H153,2)</f>
        <v>0</v>
      </c>
      <c r="K153" s="211"/>
      <c r="L153" s="38"/>
      <c r="M153" s="212" t="s">
        <v>1</v>
      </c>
      <c r="N153" s="213" t="s">
        <v>41</v>
      </c>
      <c r="O153" s="81"/>
      <c r="P153" s="214">
        <f>O153*H153</f>
        <v>0</v>
      </c>
      <c r="Q153" s="214">
        <v>0</v>
      </c>
      <c r="R153" s="214">
        <f>Q153*H153</f>
        <v>0</v>
      </c>
      <c r="S153" s="214">
        <v>0</v>
      </c>
      <c r="T153" s="215">
        <f>S153*H153</f>
        <v>0</v>
      </c>
      <c r="U153" s="37"/>
      <c r="V153" s="37"/>
      <c r="W153" s="37"/>
      <c r="X153" s="37"/>
      <c r="Y153" s="37"/>
      <c r="Z153" s="37"/>
      <c r="AA153" s="37"/>
      <c r="AB153" s="37"/>
      <c r="AC153" s="37"/>
      <c r="AD153" s="37"/>
      <c r="AE153" s="37"/>
      <c r="AR153" s="216" t="s">
        <v>289</v>
      </c>
      <c r="AT153" s="216" t="s">
        <v>285</v>
      </c>
      <c r="AU153" s="216" t="s">
        <v>87</v>
      </c>
      <c r="AY153" s="18" t="s">
        <v>283</v>
      </c>
      <c r="BE153" s="217">
        <f>IF(N153="základná",J153,0)</f>
        <v>0</v>
      </c>
      <c r="BF153" s="217">
        <f>IF(N153="znížená",J153,0)</f>
        <v>0</v>
      </c>
      <c r="BG153" s="217">
        <f>IF(N153="zákl. prenesená",J153,0)</f>
        <v>0</v>
      </c>
      <c r="BH153" s="217">
        <f>IF(N153="zníž. prenesená",J153,0)</f>
        <v>0</v>
      </c>
      <c r="BI153" s="217">
        <f>IF(N153="nulová",J153,0)</f>
        <v>0</v>
      </c>
      <c r="BJ153" s="18" t="s">
        <v>87</v>
      </c>
      <c r="BK153" s="217">
        <f>ROUND(I153*H153,2)</f>
        <v>0</v>
      </c>
      <c r="BL153" s="18" t="s">
        <v>289</v>
      </c>
      <c r="BM153" s="216" t="s">
        <v>358</v>
      </c>
    </row>
    <row r="154" s="12" customFormat="1" ht="25.92" customHeight="1">
      <c r="A154" s="12"/>
      <c r="B154" s="191"/>
      <c r="C154" s="12"/>
      <c r="D154" s="192" t="s">
        <v>74</v>
      </c>
      <c r="E154" s="193" t="s">
        <v>955</v>
      </c>
      <c r="F154" s="193" t="s">
        <v>2844</v>
      </c>
      <c r="G154" s="12"/>
      <c r="H154" s="12"/>
      <c r="I154" s="194"/>
      <c r="J154" s="195">
        <f>BK154</f>
        <v>0</v>
      </c>
      <c r="K154" s="12"/>
      <c r="L154" s="191"/>
      <c r="M154" s="196"/>
      <c r="N154" s="197"/>
      <c r="O154" s="197"/>
      <c r="P154" s="198">
        <f>P155+P187+P217+P263</f>
        <v>0</v>
      </c>
      <c r="Q154" s="197"/>
      <c r="R154" s="198">
        <f>R155+R187+R217+R263</f>
        <v>6.4566000000000008</v>
      </c>
      <c r="S154" s="197"/>
      <c r="T154" s="199">
        <f>T155+T187+T217+T263</f>
        <v>0</v>
      </c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R154" s="192" t="s">
        <v>87</v>
      </c>
      <c r="AT154" s="200" t="s">
        <v>74</v>
      </c>
      <c r="AU154" s="200" t="s">
        <v>75</v>
      </c>
      <c r="AY154" s="192" t="s">
        <v>283</v>
      </c>
      <c r="BK154" s="201">
        <f>BK155+BK187+BK217+BK263</f>
        <v>0</v>
      </c>
    </row>
    <row r="155" s="12" customFormat="1" ht="22.8" customHeight="1">
      <c r="A155" s="12"/>
      <c r="B155" s="191"/>
      <c r="C155" s="12"/>
      <c r="D155" s="192" t="s">
        <v>74</v>
      </c>
      <c r="E155" s="202" t="s">
        <v>1062</v>
      </c>
      <c r="F155" s="202" t="s">
        <v>2845</v>
      </c>
      <c r="G155" s="12"/>
      <c r="H155" s="12"/>
      <c r="I155" s="194"/>
      <c r="J155" s="203">
        <f>BK155</f>
        <v>0</v>
      </c>
      <c r="K155" s="12"/>
      <c r="L155" s="191"/>
      <c r="M155" s="196"/>
      <c r="N155" s="197"/>
      <c r="O155" s="197"/>
      <c r="P155" s="198">
        <f>SUM(P156:P186)</f>
        <v>0</v>
      </c>
      <c r="Q155" s="197"/>
      <c r="R155" s="198">
        <f>SUM(R156:R186)</f>
        <v>0.28411999999999998</v>
      </c>
      <c r="S155" s="197"/>
      <c r="T155" s="199">
        <f>SUM(T156:T186)</f>
        <v>0</v>
      </c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R155" s="192" t="s">
        <v>87</v>
      </c>
      <c r="AT155" s="200" t="s">
        <v>74</v>
      </c>
      <c r="AU155" s="200" t="s">
        <v>82</v>
      </c>
      <c r="AY155" s="192" t="s">
        <v>283</v>
      </c>
      <c r="BK155" s="201">
        <f>SUM(BK156:BK186)</f>
        <v>0</v>
      </c>
    </row>
    <row r="156" s="2" customFormat="1" ht="24.15" customHeight="1">
      <c r="A156" s="37"/>
      <c r="B156" s="168"/>
      <c r="C156" s="204" t="s">
        <v>323</v>
      </c>
      <c r="D156" s="204" t="s">
        <v>285</v>
      </c>
      <c r="E156" s="205" t="s">
        <v>2846</v>
      </c>
      <c r="F156" s="206" t="s">
        <v>2847</v>
      </c>
      <c r="G156" s="207" t="s">
        <v>649</v>
      </c>
      <c r="H156" s="208">
        <v>89</v>
      </c>
      <c r="I156" s="209"/>
      <c r="J156" s="210">
        <f>ROUND(I156*H156,2)</f>
        <v>0</v>
      </c>
      <c r="K156" s="211"/>
      <c r="L156" s="38"/>
      <c r="M156" s="212" t="s">
        <v>1</v>
      </c>
      <c r="N156" s="213" t="s">
        <v>41</v>
      </c>
      <c r="O156" s="81"/>
      <c r="P156" s="214">
        <f>O156*H156</f>
        <v>0</v>
      </c>
      <c r="Q156" s="214">
        <v>0</v>
      </c>
      <c r="R156" s="214">
        <f>Q156*H156</f>
        <v>0</v>
      </c>
      <c r="S156" s="214">
        <v>0</v>
      </c>
      <c r="T156" s="215">
        <f>S156*H156</f>
        <v>0</v>
      </c>
      <c r="U156" s="37"/>
      <c r="V156" s="37"/>
      <c r="W156" s="37"/>
      <c r="X156" s="37"/>
      <c r="Y156" s="37"/>
      <c r="Z156" s="37"/>
      <c r="AA156" s="37"/>
      <c r="AB156" s="37"/>
      <c r="AC156" s="37"/>
      <c r="AD156" s="37"/>
      <c r="AE156" s="37"/>
      <c r="AR156" s="216" t="s">
        <v>358</v>
      </c>
      <c r="AT156" s="216" t="s">
        <v>285</v>
      </c>
      <c r="AU156" s="216" t="s">
        <v>87</v>
      </c>
      <c r="AY156" s="18" t="s">
        <v>283</v>
      </c>
      <c r="BE156" s="217">
        <f>IF(N156="základná",J156,0)</f>
        <v>0</v>
      </c>
      <c r="BF156" s="217">
        <f>IF(N156="znížená",J156,0)</f>
        <v>0</v>
      </c>
      <c r="BG156" s="217">
        <f>IF(N156="zákl. prenesená",J156,0)</f>
        <v>0</v>
      </c>
      <c r="BH156" s="217">
        <f>IF(N156="zníž. prenesená",J156,0)</f>
        <v>0</v>
      </c>
      <c r="BI156" s="217">
        <f>IF(N156="nulová",J156,0)</f>
        <v>0</v>
      </c>
      <c r="BJ156" s="18" t="s">
        <v>87</v>
      </c>
      <c r="BK156" s="217">
        <f>ROUND(I156*H156,2)</f>
        <v>0</v>
      </c>
      <c r="BL156" s="18" t="s">
        <v>358</v>
      </c>
      <c r="BM156" s="216" t="s">
        <v>370</v>
      </c>
    </row>
    <row r="157" s="2" customFormat="1" ht="33" customHeight="1">
      <c r="A157" s="37"/>
      <c r="B157" s="168"/>
      <c r="C157" s="242" t="s">
        <v>327</v>
      </c>
      <c r="D157" s="242" t="s">
        <v>582</v>
      </c>
      <c r="E157" s="243" t="s">
        <v>2848</v>
      </c>
      <c r="F157" s="244" t="s">
        <v>2849</v>
      </c>
      <c r="G157" s="245" t="s">
        <v>649</v>
      </c>
      <c r="H157" s="246">
        <v>89</v>
      </c>
      <c r="I157" s="247"/>
      <c r="J157" s="248">
        <f>ROUND(I157*H157,2)</f>
        <v>0</v>
      </c>
      <c r="K157" s="249"/>
      <c r="L157" s="250"/>
      <c r="M157" s="251" t="s">
        <v>1</v>
      </c>
      <c r="N157" s="252" t="s">
        <v>41</v>
      </c>
      <c r="O157" s="81"/>
      <c r="P157" s="214">
        <f>O157*H157</f>
        <v>0</v>
      </c>
      <c r="Q157" s="214">
        <v>0.00085999999999999998</v>
      </c>
      <c r="R157" s="214">
        <f>Q157*H157</f>
        <v>0.076539999999999997</v>
      </c>
      <c r="S157" s="214">
        <v>0</v>
      </c>
      <c r="T157" s="215">
        <f>S157*H157</f>
        <v>0</v>
      </c>
      <c r="U157" s="37"/>
      <c r="V157" s="37"/>
      <c r="W157" s="37"/>
      <c r="X157" s="37"/>
      <c r="Y157" s="37"/>
      <c r="Z157" s="37"/>
      <c r="AA157" s="37"/>
      <c r="AB157" s="37"/>
      <c r="AC157" s="37"/>
      <c r="AD157" s="37"/>
      <c r="AE157" s="37"/>
      <c r="AR157" s="216" t="s">
        <v>473</v>
      </c>
      <c r="AT157" s="216" t="s">
        <v>582</v>
      </c>
      <c r="AU157" s="216" t="s">
        <v>87</v>
      </c>
      <c r="AY157" s="18" t="s">
        <v>283</v>
      </c>
      <c r="BE157" s="217">
        <f>IF(N157="základná",J157,0)</f>
        <v>0</v>
      </c>
      <c r="BF157" s="217">
        <f>IF(N157="znížená",J157,0)</f>
        <v>0</v>
      </c>
      <c r="BG157" s="217">
        <f>IF(N157="zákl. prenesená",J157,0)</f>
        <v>0</v>
      </c>
      <c r="BH157" s="217">
        <f>IF(N157="zníž. prenesená",J157,0)</f>
        <v>0</v>
      </c>
      <c r="BI157" s="217">
        <f>IF(N157="nulová",J157,0)</f>
        <v>0</v>
      </c>
      <c r="BJ157" s="18" t="s">
        <v>87</v>
      </c>
      <c r="BK157" s="217">
        <f>ROUND(I157*H157,2)</f>
        <v>0</v>
      </c>
      <c r="BL157" s="18" t="s">
        <v>358</v>
      </c>
      <c r="BM157" s="216" t="s">
        <v>7</v>
      </c>
    </row>
    <row r="158" s="2" customFormat="1" ht="24.15" customHeight="1">
      <c r="A158" s="37"/>
      <c r="B158" s="168"/>
      <c r="C158" s="204" t="s">
        <v>332</v>
      </c>
      <c r="D158" s="204" t="s">
        <v>285</v>
      </c>
      <c r="E158" s="205" t="s">
        <v>2850</v>
      </c>
      <c r="F158" s="206" t="s">
        <v>2851</v>
      </c>
      <c r="G158" s="207" t="s">
        <v>649</v>
      </c>
      <c r="H158" s="208">
        <v>38</v>
      </c>
      <c r="I158" s="209"/>
      <c r="J158" s="210">
        <f>ROUND(I158*H158,2)</f>
        <v>0</v>
      </c>
      <c r="K158" s="211"/>
      <c r="L158" s="38"/>
      <c r="M158" s="212" t="s">
        <v>1</v>
      </c>
      <c r="N158" s="213" t="s">
        <v>41</v>
      </c>
      <c r="O158" s="81"/>
      <c r="P158" s="214">
        <f>O158*H158</f>
        <v>0</v>
      </c>
      <c r="Q158" s="214">
        <v>0</v>
      </c>
      <c r="R158" s="214">
        <f>Q158*H158</f>
        <v>0</v>
      </c>
      <c r="S158" s="214">
        <v>0</v>
      </c>
      <c r="T158" s="215">
        <f>S158*H158</f>
        <v>0</v>
      </c>
      <c r="U158" s="37"/>
      <c r="V158" s="37"/>
      <c r="W158" s="37"/>
      <c r="X158" s="37"/>
      <c r="Y158" s="37"/>
      <c r="Z158" s="37"/>
      <c r="AA158" s="37"/>
      <c r="AB158" s="37"/>
      <c r="AC158" s="37"/>
      <c r="AD158" s="37"/>
      <c r="AE158" s="37"/>
      <c r="AR158" s="216" t="s">
        <v>358</v>
      </c>
      <c r="AT158" s="216" t="s">
        <v>285</v>
      </c>
      <c r="AU158" s="216" t="s">
        <v>87</v>
      </c>
      <c r="AY158" s="18" t="s">
        <v>283</v>
      </c>
      <c r="BE158" s="217">
        <f>IF(N158="základná",J158,0)</f>
        <v>0</v>
      </c>
      <c r="BF158" s="217">
        <f>IF(N158="znížená",J158,0)</f>
        <v>0</v>
      </c>
      <c r="BG158" s="217">
        <f>IF(N158="zákl. prenesená",J158,0)</f>
        <v>0</v>
      </c>
      <c r="BH158" s="217">
        <f>IF(N158="zníž. prenesená",J158,0)</f>
        <v>0</v>
      </c>
      <c r="BI158" s="217">
        <f>IF(N158="nulová",J158,0)</f>
        <v>0</v>
      </c>
      <c r="BJ158" s="18" t="s">
        <v>87</v>
      </c>
      <c r="BK158" s="217">
        <f>ROUND(I158*H158,2)</f>
        <v>0</v>
      </c>
      <c r="BL158" s="18" t="s">
        <v>358</v>
      </c>
      <c r="BM158" s="216" t="s">
        <v>395</v>
      </c>
    </row>
    <row r="159" s="2" customFormat="1" ht="33" customHeight="1">
      <c r="A159" s="37"/>
      <c r="B159" s="168"/>
      <c r="C159" s="242" t="s">
        <v>337</v>
      </c>
      <c r="D159" s="242" t="s">
        <v>582</v>
      </c>
      <c r="E159" s="243" t="s">
        <v>2852</v>
      </c>
      <c r="F159" s="244" t="s">
        <v>2853</v>
      </c>
      <c r="G159" s="245" t="s">
        <v>649</v>
      </c>
      <c r="H159" s="246">
        <v>38</v>
      </c>
      <c r="I159" s="247"/>
      <c r="J159" s="248">
        <f>ROUND(I159*H159,2)</f>
        <v>0</v>
      </c>
      <c r="K159" s="249"/>
      <c r="L159" s="250"/>
      <c r="M159" s="251" t="s">
        <v>1</v>
      </c>
      <c r="N159" s="252" t="s">
        <v>41</v>
      </c>
      <c r="O159" s="81"/>
      <c r="P159" s="214">
        <f>O159*H159</f>
        <v>0</v>
      </c>
      <c r="Q159" s="214">
        <v>0.00122</v>
      </c>
      <c r="R159" s="214">
        <f>Q159*H159</f>
        <v>0.046359999999999998</v>
      </c>
      <c r="S159" s="214">
        <v>0</v>
      </c>
      <c r="T159" s="215">
        <f>S159*H159</f>
        <v>0</v>
      </c>
      <c r="U159" s="37"/>
      <c r="V159" s="37"/>
      <c r="W159" s="37"/>
      <c r="X159" s="37"/>
      <c r="Y159" s="37"/>
      <c r="Z159" s="37"/>
      <c r="AA159" s="37"/>
      <c r="AB159" s="37"/>
      <c r="AC159" s="37"/>
      <c r="AD159" s="37"/>
      <c r="AE159" s="37"/>
      <c r="AR159" s="216" t="s">
        <v>473</v>
      </c>
      <c r="AT159" s="216" t="s">
        <v>582</v>
      </c>
      <c r="AU159" s="216" t="s">
        <v>87</v>
      </c>
      <c r="AY159" s="18" t="s">
        <v>283</v>
      </c>
      <c r="BE159" s="217">
        <f>IF(N159="základná",J159,0)</f>
        <v>0</v>
      </c>
      <c r="BF159" s="217">
        <f>IF(N159="znížená",J159,0)</f>
        <v>0</v>
      </c>
      <c r="BG159" s="217">
        <f>IF(N159="zákl. prenesená",J159,0)</f>
        <v>0</v>
      </c>
      <c r="BH159" s="217">
        <f>IF(N159="zníž. prenesená",J159,0)</f>
        <v>0</v>
      </c>
      <c r="BI159" s="217">
        <f>IF(N159="nulová",J159,0)</f>
        <v>0</v>
      </c>
      <c r="BJ159" s="18" t="s">
        <v>87</v>
      </c>
      <c r="BK159" s="217">
        <f>ROUND(I159*H159,2)</f>
        <v>0</v>
      </c>
      <c r="BL159" s="18" t="s">
        <v>358</v>
      </c>
      <c r="BM159" s="216" t="s">
        <v>408</v>
      </c>
    </row>
    <row r="160" s="2" customFormat="1" ht="24.15" customHeight="1">
      <c r="A160" s="37"/>
      <c r="B160" s="168"/>
      <c r="C160" s="204" t="s">
        <v>341</v>
      </c>
      <c r="D160" s="204" t="s">
        <v>285</v>
      </c>
      <c r="E160" s="205" t="s">
        <v>2854</v>
      </c>
      <c r="F160" s="206" t="s">
        <v>2855</v>
      </c>
      <c r="G160" s="207" t="s">
        <v>649</v>
      </c>
      <c r="H160" s="208">
        <v>18</v>
      </c>
      <c r="I160" s="209"/>
      <c r="J160" s="210">
        <f>ROUND(I160*H160,2)</f>
        <v>0</v>
      </c>
      <c r="K160" s="211"/>
      <c r="L160" s="38"/>
      <c r="M160" s="212" t="s">
        <v>1</v>
      </c>
      <c r="N160" s="213" t="s">
        <v>41</v>
      </c>
      <c r="O160" s="81"/>
      <c r="P160" s="214">
        <f>O160*H160</f>
        <v>0</v>
      </c>
      <c r="Q160" s="214">
        <v>0</v>
      </c>
      <c r="R160" s="214">
        <f>Q160*H160</f>
        <v>0</v>
      </c>
      <c r="S160" s="214">
        <v>0</v>
      </c>
      <c r="T160" s="215">
        <f>S160*H160</f>
        <v>0</v>
      </c>
      <c r="U160" s="37"/>
      <c r="V160" s="37"/>
      <c r="W160" s="37"/>
      <c r="X160" s="37"/>
      <c r="Y160" s="37"/>
      <c r="Z160" s="37"/>
      <c r="AA160" s="37"/>
      <c r="AB160" s="37"/>
      <c r="AC160" s="37"/>
      <c r="AD160" s="37"/>
      <c r="AE160" s="37"/>
      <c r="AR160" s="216" t="s">
        <v>358</v>
      </c>
      <c r="AT160" s="216" t="s">
        <v>285</v>
      </c>
      <c r="AU160" s="216" t="s">
        <v>87</v>
      </c>
      <c r="AY160" s="18" t="s">
        <v>283</v>
      </c>
      <c r="BE160" s="217">
        <f>IF(N160="základná",J160,0)</f>
        <v>0</v>
      </c>
      <c r="BF160" s="217">
        <f>IF(N160="znížená",J160,0)</f>
        <v>0</v>
      </c>
      <c r="BG160" s="217">
        <f>IF(N160="zákl. prenesená",J160,0)</f>
        <v>0</v>
      </c>
      <c r="BH160" s="217">
        <f>IF(N160="zníž. prenesená",J160,0)</f>
        <v>0</v>
      </c>
      <c r="BI160" s="217">
        <f>IF(N160="nulová",J160,0)</f>
        <v>0</v>
      </c>
      <c r="BJ160" s="18" t="s">
        <v>87</v>
      </c>
      <c r="BK160" s="217">
        <f>ROUND(I160*H160,2)</f>
        <v>0</v>
      </c>
      <c r="BL160" s="18" t="s">
        <v>358</v>
      </c>
      <c r="BM160" s="216" t="s">
        <v>428</v>
      </c>
    </row>
    <row r="161" s="2" customFormat="1" ht="33" customHeight="1">
      <c r="A161" s="37"/>
      <c r="B161" s="168"/>
      <c r="C161" s="242" t="s">
        <v>347</v>
      </c>
      <c r="D161" s="242" t="s">
        <v>582</v>
      </c>
      <c r="E161" s="243" t="s">
        <v>2856</v>
      </c>
      <c r="F161" s="244" t="s">
        <v>2857</v>
      </c>
      <c r="G161" s="245" t="s">
        <v>649</v>
      </c>
      <c r="H161" s="246">
        <v>18</v>
      </c>
      <c r="I161" s="247"/>
      <c r="J161" s="248">
        <f>ROUND(I161*H161,2)</f>
        <v>0</v>
      </c>
      <c r="K161" s="249"/>
      <c r="L161" s="250"/>
      <c r="M161" s="251" t="s">
        <v>1</v>
      </c>
      <c r="N161" s="252" t="s">
        <v>41</v>
      </c>
      <c r="O161" s="81"/>
      <c r="P161" s="214">
        <f>O161*H161</f>
        <v>0</v>
      </c>
      <c r="Q161" s="214">
        <v>0.00175</v>
      </c>
      <c r="R161" s="214">
        <f>Q161*H161</f>
        <v>0.0315</v>
      </c>
      <c r="S161" s="214">
        <v>0</v>
      </c>
      <c r="T161" s="215">
        <f>S161*H161</f>
        <v>0</v>
      </c>
      <c r="U161" s="37"/>
      <c r="V161" s="37"/>
      <c r="W161" s="37"/>
      <c r="X161" s="37"/>
      <c r="Y161" s="37"/>
      <c r="Z161" s="37"/>
      <c r="AA161" s="37"/>
      <c r="AB161" s="37"/>
      <c r="AC161" s="37"/>
      <c r="AD161" s="37"/>
      <c r="AE161" s="37"/>
      <c r="AR161" s="216" t="s">
        <v>473</v>
      </c>
      <c r="AT161" s="216" t="s">
        <v>582</v>
      </c>
      <c r="AU161" s="216" t="s">
        <v>87</v>
      </c>
      <c r="AY161" s="18" t="s">
        <v>283</v>
      </c>
      <c r="BE161" s="217">
        <f>IF(N161="základná",J161,0)</f>
        <v>0</v>
      </c>
      <c r="BF161" s="217">
        <f>IF(N161="znížená",J161,0)</f>
        <v>0</v>
      </c>
      <c r="BG161" s="217">
        <f>IF(N161="zákl. prenesená",J161,0)</f>
        <v>0</v>
      </c>
      <c r="BH161" s="217">
        <f>IF(N161="zníž. prenesená",J161,0)</f>
        <v>0</v>
      </c>
      <c r="BI161" s="217">
        <f>IF(N161="nulová",J161,0)</f>
        <v>0</v>
      </c>
      <c r="BJ161" s="18" t="s">
        <v>87</v>
      </c>
      <c r="BK161" s="217">
        <f>ROUND(I161*H161,2)</f>
        <v>0</v>
      </c>
      <c r="BL161" s="18" t="s">
        <v>358</v>
      </c>
      <c r="BM161" s="216" t="s">
        <v>442</v>
      </c>
    </row>
    <row r="162" s="2" customFormat="1" ht="24.15" customHeight="1">
      <c r="A162" s="37"/>
      <c r="B162" s="168"/>
      <c r="C162" s="204" t="s">
        <v>352</v>
      </c>
      <c r="D162" s="204" t="s">
        <v>285</v>
      </c>
      <c r="E162" s="205" t="s">
        <v>2858</v>
      </c>
      <c r="F162" s="206" t="s">
        <v>2859</v>
      </c>
      <c r="G162" s="207" t="s">
        <v>649</v>
      </c>
      <c r="H162" s="208">
        <v>4</v>
      </c>
      <c r="I162" s="209"/>
      <c r="J162" s="210">
        <f>ROUND(I162*H162,2)</f>
        <v>0</v>
      </c>
      <c r="K162" s="211"/>
      <c r="L162" s="38"/>
      <c r="M162" s="212" t="s">
        <v>1</v>
      </c>
      <c r="N162" s="213" t="s">
        <v>41</v>
      </c>
      <c r="O162" s="81"/>
      <c r="P162" s="214">
        <f>O162*H162</f>
        <v>0</v>
      </c>
      <c r="Q162" s="214">
        <v>0</v>
      </c>
      <c r="R162" s="214">
        <f>Q162*H162</f>
        <v>0</v>
      </c>
      <c r="S162" s="214">
        <v>0</v>
      </c>
      <c r="T162" s="215">
        <f>S162*H162</f>
        <v>0</v>
      </c>
      <c r="U162" s="37"/>
      <c r="V162" s="37"/>
      <c r="W162" s="37"/>
      <c r="X162" s="37"/>
      <c r="Y162" s="37"/>
      <c r="Z162" s="37"/>
      <c r="AA162" s="37"/>
      <c r="AB162" s="37"/>
      <c r="AC162" s="37"/>
      <c r="AD162" s="37"/>
      <c r="AE162" s="37"/>
      <c r="AR162" s="216" t="s">
        <v>358</v>
      </c>
      <c r="AT162" s="216" t="s">
        <v>285</v>
      </c>
      <c r="AU162" s="216" t="s">
        <v>87</v>
      </c>
      <c r="AY162" s="18" t="s">
        <v>283</v>
      </c>
      <c r="BE162" s="217">
        <f>IF(N162="základná",J162,0)</f>
        <v>0</v>
      </c>
      <c r="BF162" s="217">
        <f>IF(N162="znížená",J162,0)</f>
        <v>0</v>
      </c>
      <c r="BG162" s="217">
        <f>IF(N162="zákl. prenesená",J162,0)</f>
        <v>0</v>
      </c>
      <c r="BH162" s="217">
        <f>IF(N162="zníž. prenesená",J162,0)</f>
        <v>0</v>
      </c>
      <c r="BI162" s="217">
        <f>IF(N162="nulová",J162,0)</f>
        <v>0</v>
      </c>
      <c r="BJ162" s="18" t="s">
        <v>87</v>
      </c>
      <c r="BK162" s="217">
        <f>ROUND(I162*H162,2)</f>
        <v>0</v>
      </c>
      <c r="BL162" s="18" t="s">
        <v>358</v>
      </c>
      <c r="BM162" s="216" t="s">
        <v>464</v>
      </c>
    </row>
    <row r="163" s="2" customFormat="1" ht="33" customHeight="1">
      <c r="A163" s="37"/>
      <c r="B163" s="168"/>
      <c r="C163" s="242" t="s">
        <v>358</v>
      </c>
      <c r="D163" s="242" t="s">
        <v>582</v>
      </c>
      <c r="E163" s="243" t="s">
        <v>2860</v>
      </c>
      <c r="F163" s="244" t="s">
        <v>2861</v>
      </c>
      <c r="G163" s="245" t="s">
        <v>649</v>
      </c>
      <c r="H163" s="246">
        <v>4</v>
      </c>
      <c r="I163" s="247"/>
      <c r="J163" s="248">
        <f>ROUND(I163*H163,2)</f>
        <v>0</v>
      </c>
      <c r="K163" s="249"/>
      <c r="L163" s="250"/>
      <c r="M163" s="251" t="s">
        <v>1</v>
      </c>
      <c r="N163" s="252" t="s">
        <v>41</v>
      </c>
      <c r="O163" s="81"/>
      <c r="P163" s="214">
        <f>O163*H163</f>
        <v>0</v>
      </c>
      <c r="Q163" s="214">
        <v>0.0031900000000000001</v>
      </c>
      <c r="R163" s="214">
        <f>Q163*H163</f>
        <v>0.012760000000000001</v>
      </c>
      <c r="S163" s="214">
        <v>0</v>
      </c>
      <c r="T163" s="215">
        <f>S163*H163</f>
        <v>0</v>
      </c>
      <c r="U163" s="37"/>
      <c r="V163" s="37"/>
      <c r="W163" s="37"/>
      <c r="X163" s="37"/>
      <c r="Y163" s="37"/>
      <c r="Z163" s="37"/>
      <c r="AA163" s="37"/>
      <c r="AB163" s="37"/>
      <c r="AC163" s="37"/>
      <c r="AD163" s="37"/>
      <c r="AE163" s="37"/>
      <c r="AR163" s="216" t="s">
        <v>473</v>
      </c>
      <c r="AT163" s="216" t="s">
        <v>582</v>
      </c>
      <c r="AU163" s="216" t="s">
        <v>87</v>
      </c>
      <c r="AY163" s="18" t="s">
        <v>283</v>
      </c>
      <c r="BE163" s="217">
        <f>IF(N163="základná",J163,0)</f>
        <v>0</v>
      </c>
      <c r="BF163" s="217">
        <f>IF(N163="znížená",J163,0)</f>
        <v>0</v>
      </c>
      <c r="BG163" s="217">
        <f>IF(N163="zákl. prenesená",J163,0)</f>
        <v>0</v>
      </c>
      <c r="BH163" s="217">
        <f>IF(N163="zníž. prenesená",J163,0)</f>
        <v>0</v>
      </c>
      <c r="BI163" s="217">
        <f>IF(N163="nulová",J163,0)</f>
        <v>0</v>
      </c>
      <c r="BJ163" s="18" t="s">
        <v>87</v>
      </c>
      <c r="BK163" s="217">
        <f>ROUND(I163*H163,2)</f>
        <v>0</v>
      </c>
      <c r="BL163" s="18" t="s">
        <v>358</v>
      </c>
      <c r="BM163" s="216" t="s">
        <v>473</v>
      </c>
    </row>
    <row r="164" s="2" customFormat="1" ht="24.15" customHeight="1">
      <c r="A164" s="37"/>
      <c r="B164" s="168"/>
      <c r="C164" s="204" t="s">
        <v>364</v>
      </c>
      <c r="D164" s="204" t="s">
        <v>285</v>
      </c>
      <c r="E164" s="205" t="s">
        <v>2862</v>
      </c>
      <c r="F164" s="206" t="s">
        <v>2863</v>
      </c>
      <c r="G164" s="207" t="s">
        <v>649</v>
      </c>
      <c r="H164" s="208">
        <v>506</v>
      </c>
      <c r="I164" s="209"/>
      <c r="J164" s="210">
        <f>ROUND(I164*H164,2)</f>
        <v>0</v>
      </c>
      <c r="K164" s="211"/>
      <c r="L164" s="38"/>
      <c r="M164" s="212" t="s">
        <v>1</v>
      </c>
      <c r="N164" s="213" t="s">
        <v>41</v>
      </c>
      <c r="O164" s="81"/>
      <c r="P164" s="214">
        <f>O164*H164</f>
        <v>0</v>
      </c>
      <c r="Q164" s="214">
        <v>8.9920948616600798E-06</v>
      </c>
      <c r="R164" s="214">
        <f>Q164*H164</f>
        <v>0.0045500000000000002</v>
      </c>
      <c r="S164" s="214">
        <v>0</v>
      </c>
      <c r="T164" s="215">
        <f>S164*H164</f>
        <v>0</v>
      </c>
      <c r="U164" s="37"/>
      <c r="V164" s="37"/>
      <c r="W164" s="37"/>
      <c r="X164" s="37"/>
      <c r="Y164" s="37"/>
      <c r="Z164" s="37"/>
      <c r="AA164" s="37"/>
      <c r="AB164" s="37"/>
      <c r="AC164" s="37"/>
      <c r="AD164" s="37"/>
      <c r="AE164" s="37"/>
      <c r="AR164" s="216" t="s">
        <v>358</v>
      </c>
      <c r="AT164" s="216" t="s">
        <v>285</v>
      </c>
      <c r="AU164" s="216" t="s">
        <v>87</v>
      </c>
      <c r="AY164" s="18" t="s">
        <v>283</v>
      </c>
      <c r="BE164" s="217">
        <f>IF(N164="základná",J164,0)</f>
        <v>0</v>
      </c>
      <c r="BF164" s="217">
        <f>IF(N164="znížená",J164,0)</f>
        <v>0</v>
      </c>
      <c r="BG164" s="217">
        <f>IF(N164="zákl. prenesená",J164,0)</f>
        <v>0</v>
      </c>
      <c r="BH164" s="217">
        <f>IF(N164="zníž. prenesená",J164,0)</f>
        <v>0</v>
      </c>
      <c r="BI164" s="217">
        <f>IF(N164="nulová",J164,0)</f>
        <v>0</v>
      </c>
      <c r="BJ164" s="18" t="s">
        <v>87</v>
      </c>
      <c r="BK164" s="217">
        <f>ROUND(I164*H164,2)</f>
        <v>0</v>
      </c>
      <c r="BL164" s="18" t="s">
        <v>358</v>
      </c>
      <c r="BM164" s="216" t="s">
        <v>501</v>
      </c>
    </row>
    <row r="165" s="2" customFormat="1" ht="33" customHeight="1">
      <c r="A165" s="37"/>
      <c r="B165" s="168"/>
      <c r="C165" s="242" t="s">
        <v>370</v>
      </c>
      <c r="D165" s="242" t="s">
        <v>582</v>
      </c>
      <c r="E165" s="243" t="s">
        <v>2864</v>
      </c>
      <c r="F165" s="244" t="s">
        <v>2865</v>
      </c>
      <c r="G165" s="245" t="s">
        <v>649</v>
      </c>
      <c r="H165" s="246">
        <v>285</v>
      </c>
      <c r="I165" s="247"/>
      <c r="J165" s="248">
        <f>ROUND(I165*H165,2)</f>
        <v>0</v>
      </c>
      <c r="K165" s="249"/>
      <c r="L165" s="250"/>
      <c r="M165" s="251" t="s">
        <v>1</v>
      </c>
      <c r="N165" s="252" t="s">
        <v>41</v>
      </c>
      <c r="O165" s="81"/>
      <c r="P165" s="214">
        <f>O165*H165</f>
        <v>0</v>
      </c>
      <c r="Q165" s="214">
        <v>8.0000000000000007E-05</v>
      </c>
      <c r="R165" s="214">
        <f>Q165*H165</f>
        <v>0.022800000000000001</v>
      </c>
      <c r="S165" s="214">
        <v>0</v>
      </c>
      <c r="T165" s="215">
        <f>S165*H165</f>
        <v>0</v>
      </c>
      <c r="U165" s="37"/>
      <c r="V165" s="37"/>
      <c r="W165" s="37"/>
      <c r="X165" s="37"/>
      <c r="Y165" s="37"/>
      <c r="Z165" s="37"/>
      <c r="AA165" s="37"/>
      <c r="AB165" s="37"/>
      <c r="AC165" s="37"/>
      <c r="AD165" s="37"/>
      <c r="AE165" s="37"/>
      <c r="AR165" s="216" t="s">
        <v>473</v>
      </c>
      <c r="AT165" s="216" t="s">
        <v>582</v>
      </c>
      <c r="AU165" s="216" t="s">
        <v>87</v>
      </c>
      <c r="AY165" s="18" t="s">
        <v>283</v>
      </c>
      <c r="BE165" s="217">
        <f>IF(N165="základná",J165,0)</f>
        <v>0</v>
      </c>
      <c r="BF165" s="217">
        <f>IF(N165="znížená",J165,0)</f>
        <v>0</v>
      </c>
      <c r="BG165" s="217">
        <f>IF(N165="zákl. prenesená",J165,0)</f>
        <v>0</v>
      </c>
      <c r="BH165" s="217">
        <f>IF(N165="zníž. prenesená",J165,0)</f>
        <v>0</v>
      </c>
      <c r="BI165" s="217">
        <f>IF(N165="nulová",J165,0)</f>
        <v>0</v>
      </c>
      <c r="BJ165" s="18" t="s">
        <v>87</v>
      </c>
      <c r="BK165" s="217">
        <f>ROUND(I165*H165,2)</f>
        <v>0</v>
      </c>
      <c r="BL165" s="18" t="s">
        <v>358</v>
      </c>
      <c r="BM165" s="216" t="s">
        <v>509</v>
      </c>
    </row>
    <row r="166" s="2" customFormat="1" ht="33" customHeight="1">
      <c r="A166" s="37"/>
      <c r="B166" s="168"/>
      <c r="C166" s="242" t="s">
        <v>376</v>
      </c>
      <c r="D166" s="242" t="s">
        <v>582</v>
      </c>
      <c r="E166" s="243" t="s">
        <v>2866</v>
      </c>
      <c r="F166" s="244" t="s">
        <v>2867</v>
      </c>
      <c r="G166" s="245" t="s">
        <v>649</v>
      </c>
      <c r="H166" s="246">
        <v>221</v>
      </c>
      <c r="I166" s="247"/>
      <c r="J166" s="248">
        <f>ROUND(I166*H166,2)</f>
        <v>0</v>
      </c>
      <c r="K166" s="249"/>
      <c r="L166" s="250"/>
      <c r="M166" s="251" t="s">
        <v>1</v>
      </c>
      <c r="N166" s="252" t="s">
        <v>41</v>
      </c>
      <c r="O166" s="81"/>
      <c r="P166" s="214">
        <f>O166*H166</f>
        <v>0</v>
      </c>
      <c r="Q166" s="214">
        <v>0.00017000000000000001</v>
      </c>
      <c r="R166" s="214">
        <f>Q166*H166</f>
        <v>0.037570000000000006</v>
      </c>
      <c r="S166" s="214">
        <v>0</v>
      </c>
      <c r="T166" s="215">
        <f>S166*H166</f>
        <v>0</v>
      </c>
      <c r="U166" s="37"/>
      <c r="V166" s="37"/>
      <c r="W166" s="37"/>
      <c r="X166" s="37"/>
      <c r="Y166" s="37"/>
      <c r="Z166" s="37"/>
      <c r="AA166" s="37"/>
      <c r="AB166" s="37"/>
      <c r="AC166" s="37"/>
      <c r="AD166" s="37"/>
      <c r="AE166" s="37"/>
      <c r="AR166" s="216" t="s">
        <v>473</v>
      </c>
      <c r="AT166" s="216" t="s">
        <v>582</v>
      </c>
      <c r="AU166" s="216" t="s">
        <v>87</v>
      </c>
      <c r="AY166" s="18" t="s">
        <v>283</v>
      </c>
      <c r="BE166" s="217">
        <f>IF(N166="základná",J166,0)</f>
        <v>0</v>
      </c>
      <c r="BF166" s="217">
        <f>IF(N166="znížená",J166,0)</f>
        <v>0</v>
      </c>
      <c r="BG166" s="217">
        <f>IF(N166="zákl. prenesená",J166,0)</f>
        <v>0</v>
      </c>
      <c r="BH166" s="217">
        <f>IF(N166="zníž. prenesená",J166,0)</f>
        <v>0</v>
      </c>
      <c r="BI166" s="217">
        <f>IF(N166="nulová",J166,0)</f>
        <v>0</v>
      </c>
      <c r="BJ166" s="18" t="s">
        <v>87</v>
      </c>
      <c r="BK166" s="217">
        <f>ROUND(I166*H166,2)</f>
        <v>0</v>
      </c>
      <c r="BL166" s="18" t="s">
        <v>358</v>
      </c>
      <c r="BM166" s="216" t="s">
        <v>519</v>
      </c>
    </row>
    <row r="167" s="2" customFormat="1" ht="24.15" customHeight="1">
      <c r="A167" s="37"/>
      <c r="B167" s="168"/>
      <c r="C167" s="204" t="s">
        <v>7</v>
      </c>
      <c r="D167" s="204" t="s">
        <v>285</v>
      </c>
      <c r="E167" s="205" t="s">
        <v>2868</v>
      </c>
      <c r="F167" s="206" t="s">
        <v>2869</v>
      </c>
      <c r="G167" s="207" t="s">
        <v>649</v>
      </c>
      <c r="H167" s="208">
        <v>41</v>
      </c>
      <c r="I167" s="209"/>
      <c r="J167" s="210">
        <f>ROUND(I167*H167,2)</f>
        <v>0</v>
      </c>
      <c r="K167" s="211"/>
      <c r="L167" s="38"/>
      <c r="M167" s="212" t="s">
        <v>1</v>
      </c>
      <c r="N167" s="213" t="s">
        <v>41</v>
      </c>
      <c r="O167" s="81"/>
      <c r="P167" s="214">
        <f>O167*H167</f>
        <v>0</v>
      </c>
      <c r="Q167" s="214">
        <v>9.0243902439024397E-06</v>
      </c>
      <c r="R167" s="214">
        <f>Q167*H167</f>
        <v>0.00037000000000000005</v>
      </c>
      <c r="S167" s="214">
        <v>0</v>
      </c>
      <c r="T167" s="215">
        <f>S167*H167</f>
        <v>0</v>
      </c>
      <c r="U167" s="37"/>
      <c r="V167" s="37"/>
      <c r="W167" s="37"/>
      <c r="X167" s="37"/>
      <c r="Y167" s="37"/>
      <c r="Z167" s="37"/>
      <c r="AA167" s="37"/>
      <c r="AB167" s="37"/>
      <c r="AC167" s="37"/>
      <c r="AD167" s="37"/>
      <c r="AE167" s="37"/>
      <c r="AR167" s="216" t="s">
        <v>358</v>
      </c>
      <c r="AT167" s="216" t="s">
        <v>285</v>
      </c>
      <c r="AU167" s="216" t="s">
        <v>87</v>
      </c>
      <c r="AY167" s="18" t="s">
        <v>283</v>
      </c>
      <c r="BE167" s="217">
        <f>IF(N167="základná",J167,0)</f>
        <v>0</v>
      </c>
      <c r="BF167" s="217">
        <f>IF(N167="znížená",J167,0)</f>
        <v>0</v>
      </c>
      <c r="BG167" s="217">
        <f>IF(N167="zákl. prenesená",J167,0)</f>
        <v>0</v>
      </c>
      <c r="BH167" s="217">
        <f>IF(N167="zníž. prenesená",J167,0)</f>
        <v>0</v>
      </c>
      <c r="BI167" s="217">
        <f>IF(N167="nulová",J167,0)</f>
        <v>0</v>
      </c>
      <c r="BJ167" s="18" t="s">
        <v>87</v>
      </c>
      <c r="BK167" s="217">
        <f>ROUND(I167*H167,2)</f>
        <v>0</v>
      </c>
      <c r="BL167" s="18" t="s">
        <v>358</v>
      </c>
      <c r="BM167" s="216" t="s">
        <v>527</v>
      </c>
    </row>
    <row r="168" s="2" customFormat="1" ht="33" customHeight="1">
      <c r="A168" s="37"/>
      <c r="B168" s="168"/>
      <c r="C168" s="242" t="s">
        <v>386</v>
      </c>
      <c r="D168" s="242" t="s">
        <v>582</v>
      </c>
      <c r="E168" s="243" t="s">
        <v>2870</v>
      </c>
      <c r="F168" s="244" t="s">
        <v>2871</v>
      </c>
      <c r="G168" s="245" t="s">
        <v>649</v>
      </c>
      <c r="H168" s="246">
        <v>3</v>
      </c>
      <c r="I168" s="247"/>
      <c r="J168" s="248">
        <f>ROUND(I168*H168,2)</f>
        <v>0</v>
      </c>
      <c r="K168" s="249"/>
      <c r="L168" s="250"/>
      <c r="M168" s="251" t="s">
        <v>1</v>
      </c>
      <c r="N168" s="252" t="s">
        <v>41</v>
      </c>
      <c r="O168" s="81"/>
      <c r="P168" s="214">
        <f>O168*H168</f>
        <v>0</v>
      </c>
      <c r="Q168" s="214">
        <v>0.00021000000000000001</v>
      </c>
      <c r="R168" s="214">
        <f>Q168*H168</f>
        <v>0.00063000000000000003</v>
      </c>
      <c r="S168" s="214">
        <v>0</v>
      </c>
      <c r="T168" s="215">
        <f>S168*H168</f>
        <v>0</v>
      </c>
      <c r="U168" s="37"/>
      <c r="V168" s="37"/>
      <c r="W168" s="37"/>
      <c r="X168" s="37"/>
      <c r="Y168" s="37"/>
      <c r="Z168" s="37"/>
      <c r="AA168" s="37"/>
      <c r="AB168" s="37"/>
      <c r="AC168" s="37"/>
      <c r="AD168" s="37"/>
      <c r="AE168" s="37"/>
      <c r="AR168" s="216" t="s">
        <v>473</v>
      </c>
      <c r="AT168" s="216" t="s">
        <v>582</v>
      </c>
      <c r="AU168" s="216" t="s">
        <v>87</v>
      </c>
      <c r="AY168" s="18" t="s">
        <v>283</v>
      </c>
      <c r="BE168" s="217">
        <f>IF(N168="základná",J168,0)</f>
        <v>0</v>
      </c>
      <c r="BF168" s="217">
        <f>IF(N168="znížená",J168,0)</f>
        <v>0</v>
      </c>
      <c r="BG168" s="217">
        <f>IF(N168="zákl. prenesená",J168,0)</f>
        <v>0</v>
      </c>
      <c r="BH168" s="217">
        <f>IF(N168="zníž. prenesená",J168,0)</f>
        <v>0</v>
      </c>
      <c r="BI168" s="217">
        <f>IF(N168="nulová",J168,0)</f>
        <v>0</v>
      </c>
      <c r="BJ168" s="18" t="s">
        <v>87</v>
      </c>
      <c r="BK168" s="217">
        <f>ROUND(I168*H168,2)</f>
        <v>0</v>
      </c>
      <c r="BL168" s="18" t="s">
        <v>358</v>
      </c>
      <c r="BM168" s="216" t="s">
        <v>538</v>
      </c>
    </row>
    <row r="169" s="2" customFormat="1" ht="33" customHeight="1">
      <c r="A169" s="37"/>
      <c r="B169" s="168"/>
      <c r="C169" s="242" t="s">
        <v>395</v>
      </c>
      <c r="D169" s="242" t="s">
        <v>582</v>
      </c>
      <c r="E169" s="243" t="s">
        <v>2872</v>
      </c>
      <c r="F169" s="244" t="s">
        <v>2873</v>
      </c>
      <c r="G169" s="245" t="s">
        <v>649</v>
      </c>
      <c r="H169" s="246">
        <v>3</v>
      </c>
      <c r="I169" s="247"/>
      <c r="J169" s="248">
        <f>ROUND(I169*H169,2)</f>
        <v>0</v>
      </c>
      <c r="K169" s="249"/>
      <c r="L169" s="250"/>
      <c r="M169" s="251" t="s">
        <v>1</v>
      </c>
      <c r="N169" s="252" t="s">
        <v>41</v>
      </c>
      <c r="O169" s="81"/>
      <c r="P169" s="214">
        <f>O169*H169</f>
        <v>0</v>
      </c>
      <c r="Q169" s="214">
        <v>0.00011</v>
      </c>
      <c r="R169" s="214">
        <f>Q169*H169</f>
        <v>0.00033</v>
      </c>
      <c r="S169" s="214">
        <v>0</v>
      </c>
      <c r="T169" s="215">
        <f>S169*H169</f>
        <v>0</v>
      </c>
      <c r="U169" s="37"/>
      <c r="V169" s="37"/>
      <c r="W169" s="37"/>
      <c r="X169" s="37"/>
      <c r="Y169" s="37"/>
      <c r="Z169" s="37"/>
      <c r="AA169" s="37"/>
      <c r="AB169" s="37"/>
      <c r="AC169" s="37"/>
      <c r="AD169" s="37"/>
      <c r="AE169" s="37"/>
      <c r="AR169" s="216" t="s">
        <v>473</v>
      </c>
      <c r="AT169" s="216" t="s">
        <v>582</v>
      </c>
      <c r="AU169" s="216" t="s">
        <v>87</v>
      </c>
      <c r="AY169" s="18" t="s">
        <v>283</v>
      </c>
      <c r="BE169" s="217">
        <f>IF(N169="základná",J169,0)</f>
        <v>0</v>
      </c>
      <c r="BF169" s="217">
        <f>IF(N169="znížená",J169,0)</f>
        <v>0</v>
      </c>
      <c r="BG169" s="217">
        <f>IF(N169="zákl. prenesená",J169,0)</f>
        <v>0</v>
      </c>
      <c r="BH169" s="217">
        <f>IF(N169="zníž. prenesená",J169,0)</f>
        <v>0</v>
      </c>
      <c r="BI169" s="217">
        <f>IF(N169="nulová",J169,0)</f>
        <v>0</v>
      </c>
      <c r="BJ169" s="18" t="s">
        <v>87</v>
      </c>
      <c r="BK169" s="217">
        <f>ROUND(I169*H169,2)</f>
        <v>0</v>
      </c>
      <c r="BL169" s="18" t="s">
        <v>358</v>
      </c>
      <c r="BM169" s="216" t="s">
        <v>546</v>
      </c>
    </row>
    <row r="170" s="2" customFormat="1" ht="33" customHeight="1">
      <c r="A170" s="37"/>
      <c r="B170" s="168"/>
      <c r="C170" s="242" t="s">
        <v>400</v>
      </c>
      <c r="D170" s="242" t="s">
        <v>582</v>
      </c>
      <c r="E170" s="243" t="s">
        <v>2874</v>
      </c>
      <c r="F170" s="244" t="s">
        <v>2875</v>
      </c>
      <c r="G170" s="245" t="s">
        <v>649</v>
      </c>
      <c r="H170" s="246">
        <v>35</v>
      </c>
      <c r="I170" s="247"/>
      <c r="J170" s="248">
        <f>ROUND(I170*H170,2)</f>
        <v>0</v>
      </c>
      <c r="K170" s="249"/>
      <c r="L170" s="250"/>
      <c r="M170" s="251" t="s">
        <v>1</v>
      </c>
      <c r="N170" s="252" t="s">
        <v>41</v>
      </c>
      <c r="O170" s="81"/>
      <c r="P170" s="214">
        <f>O170*H170</f>
        <v>0</v>
      </c>
      <c r="Q170" s="214">
        <v>0.00016000000000000001</v>
      </c>
      <c r="R170" s="214">
        <f>Q170*H170</f>
        <v>0.0056000000000000008</v>
      </c>
      <c r="S170" s="214">
        <v>0</v>
      </c>
      <c r="T170" s="215">
        <f>S170*H170</f>
        <v>0</v>
      </c>
      <c r="U170" s="37"/>
      <c r="V170" s="37"/>
      <c r="W170" s="37"/>
      <c r="X170" s="37"/>
      <c r="Y170" s="37"/>
      <c r="Z170" s="37"/>
      <c r="AA170" s="37"/>
      <c r="AB170" s="37"/>
      <c r="AC170" s="37"/>
      <c r="AD170" s="37"/>
      <c r="AE170" s="37"/>
      <c r="AR170" s="216" t="s">
        <v>473</v>
      </c>
      <c r="AT170" s="216" t="s">
        <v>582</v>
      </c>
      <c r="AU170" s="216" t="s">
        <v>87</v>
      </c>
      <c r="AY170" s="18" t="s">
        <v>283</v>
      </c>
      <c r="BE170" s="217">
        <f>IF(N170="základná",J170,0)</f>
        <v>0</v>
      </c>
      <c r="BF170" s="217">
        <f>IF(N170="znížená",J170,0)</f>
        <v>0</v>
      </c>
      <c r="BG170" s="217">
        <f>IF(N170="zákl. prenesená",J170,0)</f>
        <v>0</v>
      </c>
      <c r="BH170" s="217">
        <f>IF(N170="zníž. prenesená",J170,0)</f>
        <v>0</v>
      </c>
      <c r="BI170" s="217">
        <f>IF(N170="nulová",J170,0)</f>
        <v>0</v>
      </c>
      <c r="BJ170" s="18" t="s">
        <v>87</v>
      </c>
      <c r="BK170" s="217">
        <f>ROUND(I170*H170,2)</f>
        <v>0</v>
      </c>
      <c r="BL170" s="18" t="s">
        <v>358</v>
      </c>
      <c r="BM170" s="216" t="s">
        <v>555</v>
      </c>
    </row>
    <row r="171" s="2" customFormat="1" ht="24.15" customHeight="1">
      <c r="A171" s="37"/>
      <c r="B171" s="168"/>
      <c r="C171" s="204" t="s">
        <v>408</v>
      </c>
      <c r="D171" s="204" t="s">
        <v>285</v>
      </c>
      <c r="E171" s="205" t="s">
        <v>2876</v>
      </c>
      <c r="F171" s="206" t="s">
        <v>2877</v>
      </c>
      <c r="G171" s="207" t="s">
        <v>649</v>
      </c>
      <c r="H171" s="208">
        <v>258</v>
      </c>
      <c r="I171" s="209"/>
      <c r="J171" s="210">
        <f>ROUND(I171*H171,2)</f>
        <v>0</v>
      </c>
      <c r="K171" s="211"/>
      <c r="L171" s="38"/>
      <c r="M171" s="212" t="s">
        <v>1</v>
      </c>
      <c r="N171" s="213" t="s">
        <v>41</v>
      </c>
      <c r="O171" s="81"/>
      <c r="P171" s="214">
        <f>O171*H171</f>
        <v>0</v>
      </c>
      <c r="Q171" s="214">
        <v>2.0000000000000002E-05</v>
      </c>
      <c r="R171" s="214">
        <f>Q171*H171</f>
        <v>0.0051600000000000005</v>
      </c>
      <c r="S171" s="214">
        <v>0</v>
      </c>
      <c r="T171" s="215">
        <f>S171*H171</f>
        <v>0</v>
      </c>
      <c r="U171" s="37"/>
      <c r="V171" s="37"/>
      <c r="W171" s="37"/>
      <c r="X171" s="37"/>
      <c r="Y171" s="37"/>
      <c r="Z171" s="37"/>
      <c r="AA171" s="37"/>
      <c r="AB171" s="37"/>
      <c r="AC171" s="37"/>
      <c r="AD171" s="37"/>
      <c r="AE171" s="37"/>
      <c r="AR171" s="216" t="s">
        <v>358</v>
      </c>
      <c r="AT171" s="216" t="s">
        <v>285</v>
      </c>
      <c r="AU171" s="216" t="s">
        <v>87</v>
      </c>
      <c r="AY171" s="18" t="s">
        <v>283</v>
      </c>
      <c r="BE171" s="217">
        <f>IF(N171="základná",J171,0)</f>
        <v>0</v>
      </c>
      <c r="BF171" s="217">
        <f>IF(N171="znížená",J171,0)</f>
        <v>0</v>
      </c>
      <c r="BG171" s="217">
        <f>IF(N171="zákl. prenesená",J171,0)</f>
        <v>0</v>
      </c>
      <c r="BH171" s="217">
        <f>IF(N171="zníž. prenesená",J171,0)</f>
        <v>0</v>
      </c>
      <c r="BI171" s="217">
        <f>IF(N171="nulová",J171,0)</f>
        <v>0</v>
      </c>
      <c r="BJ171" s="18" t="s">
        <v>87</v>
      </c>
      <c r="BK171" s="217">
        <f>ROUND(I171*H171,2)</f>
        <v>0</v>
      </c>
      <c r="BL171" s="18" t="s">
        <v>358</v>
      </c>
      <c r="BM171" s="216" t="s">
        <v>566</v>
      </c>
    </row>
    <row r="172" s="2" customFormat="1" ht="33" customHeight="1">
      <c r="A172" s="37"/>
      <c r="B172" s="168"/>
      <c r="C172" s="242" t="s">
        <v>418</v>
      </c>
      <c r="D172" s="242" t="s">
        <v>582</v>
      </c>
      <c r="E172" s="243" t="s">
        <v>2878</v>
      </c>
      <c r="F172" s="244" t="s">
        <v>2879</v>
      </c>
      <c r="G172" s="245" t="s">
        <v>649</v>
      </c>
      <c r="H172" s="246">
        <v>186</v>
      </c>
      <c r="I172" s="247"/>
      <c r="J172" s="248">
        <f>ROUND(I172*H172,2)</f>
        <v>0</v>
      </c>
      <c r="K172" s="249"/>
      <c r="L172" s="250"/>
      <c r="M172" s="251" t="s">
        <v>1</v>
      </c>
      <c r="N172" s="252" t="s">
        <v>41</v>
      </c>
      <c r="O172" s="81"/>
      <c r="P172" s="214">
        <f>O172*H172</f>
        <v>0</v>
      </c>
      <c r="Q172" s="214">
        <v>1.0000000000000001E-05</v>
      </c>
      <c r="R172" s="214">
        <f>Q172*H172</f>
        <v>0.0018600000000000001</v>
      </c>
      <c r="S172" s="214">
        <v>0</v>
      </c>
      <c r="T172" s="215">
        <f>S172*H172</f>
        <v>0</v>
      </c>
      <c r="U172" s="37"/>
      <c r="V172" s="37"/>
      <c r="W172" s="37"/>
      <c r="X172" s="37"/>
      <c r="Y172" s="37"/>
      <c r="Z172" s="37"/>
      <c r="AA172" s="37"/>
      <c r="AB172" s="37"/>
      <c r="AC172" s="37"/>
      <c r="AD172" s="37"/>
      <c r="AE172" s="37"/>
      <c r="AR172" s="216" t="s">
        <v>473</v>
      </c>
      <c r="AT172" s="216" t="s">
        <v>582</v>
      </c>
      <c r="AU172" s="216" t="s">
        <v>87</v>
      </c>
      <c r="AY172" s="18" t="s">
        <v>283</v>
      </c>
      <c r="BE172" s="217">
        <f>IF(N172="základná",J172,0)</f>
        <v>0</v>
      </c>
      <c r="BF172" s="217">
        <f>IF(N172="znížená",J172,0)</f>
        <v>0</v>
      </c>
      <c r="BG172" s="217">
        <f>IF(N172="zákl. prenesená",J172,0)</f>
        <v>0</v>
      </c>
      <c r="BH172" s="217">
        <f>IF(N172="zníž. prenesená",J172,0)</f>
        <v>0</v>
      </c>
      <c r="BI172" s="217">
        <f>IF(N172="nulová",J172,0)</f>
        <v>0</v>
      </c>
      <c r="BJ172" s="18" t="s">
        <v>87</v>
      </c>
      <c r="BK172" s="217">
        <f>ROUND(I172*H172,2)</f>
        <v>0</v>
      </c>
      <c r="BL172" s="18" t="s">
        <v>358</v>
      </c>
      <c r="BM172" s="216" t="s">
        <v>576</v>
      </c>
    </row>
    <row r="173" s="2" customFormat="1" ht="33" customHeight="1">
      <c r="A173" s="37"/>
      <c r="B173" s="168"/>
      <c r="C173" s="242" t="s">
        <v>428</v>
      </c>
      <c r="D173" s="242" t="s">
        <v>582</v>
      </c>
      <c r="E173" s="243" t="s">
        <v>2880</v>
      </c>
      <c r="F173" s="244" t="s">
        <v>2881</v>
      </c>
      <c r="G173" s="245" t="s">
        <v>649</v>
      </c>
      <c r="H173" s="246">
        <v>46</v>
      </c>
      <c r="I173" s="247"/>
      <c r="J173" s="248">
        <f>ROUND(I173*H173,2)</f>
        <v>0</v>
      </c>
      <c r="K173" s="249"/>
      <c r="L173" s="250"/>
      <c r="M173" s="251" t="s">
        <v>1</v>
      </c>
      <c r="N173" s="252" t="s">
        <v>41</v>
      </c>
      <c r="O173" s="81"/>
      <c r="P173" s="214">
        <f>O173*H173</f>
        <v>0</v>
      </c>
      <c r="Q173" s="214">
        <v>2.0000000000000002E-05</v>
      </c>
      <c r="R173" s="214">
        <f>Q173*H173</f>
        <v>0.00092000000000000003</v>
      </c>
      <c r="S173" s="214">
        <v>0</v>
      </c>
      <c r="T173" s="215">
        <f>S173*H173</f>
        <v>0</v>
      </c>
      <c r="U173" s="37"/>
      <c r="V173" s="37"/>
      <c r="W173" s="37"/>
      <c r="X173" s="37"/>
      <c r="Y173" s="37"/>
      <c r="Z173" s="37"/>
      <c r="AA173" s="37"/>
      <c r="AB173" s="37"/>
      <c r="AC173" s="37"/>
      <c r="AD173" s="37"/>
      <c r="AE173" s="37"/>
      <c r="AR173" s="216" t="s">
        <v>473</v>
      </c>
      <c r="AT173" s="216" t="s">
        <v>582</v>
      </c>
      <c r="AU173" s="216" t="s">
        <v>87</v>
      </c>
      <c r="AY173" s="18" t="s">
        <v>283</v>
      </c>
      <c r="BE173" s="217">
        <f>IF(N173="základná",J173,0)</f>
        <v>0</v>
      </c>
      <c r="BF173" s="217">
        <f>IF(N173="znížená",J173,0)</f>
        <v>0</v>
      </c>
      <c r="BG173" s="217">
        <f>IF(N173="zákl. prenesená",J173,0)</f>
        <v>0</v>
      </c>
      <c r="BH173" s="217">
        <f>IF(N173="zníž. prenesená",J173,0)</f>
        <v>0</v>
      </c>
      <c r="BI173" s="217">
        <f>IF(N173="nulová",J173,0)</f>
        <v>0</v>
      </c>
      <c r="BJ173" s="18" t="s">
        <v>87</v>
      </c>
      <c r="BK173" s="217">
        <f>ROUND(I173*H173,2)</f>
        <v>0</v>
      </c>
      <c r="BL173" s="18" t="s">
        <v>358</v>
      </c>
      <c r="BM173" s="216" t="s">
        <v>587</v>
      </c>
    </row>
    <row r="174" s="2" customFormat="1" ht="33" customHeight="1">
      <c r="A174" s="37"/>
      <c r="B174" s="168"/>
      <c r="C174" s="242" t="s">
        <v>438</v>
      </c>
      <c r="D174" s="242" t="s">
        <v>582</v>
      </c>
      <c r="E174" s="243" t="s">
        <v>2882</v>
      </c>
      <c r="F174" s="244" t="s">
        <v>2883</v>
      </c>
      <c r="G174" s="245" t="s">
        <v>649</v>
      </c>
      <c r="H174" s="246">
        <v>26</v>
      </c>
      <c r="I174" s="247"/>
      <c r="J174" s="248">
        <f>ROUND(I174*H174,2)</f>
        <v>0</v>
      </c>
      <c r="K174" s="249"/>
      <c r="L174" s="250"/>
      <c r="M174" s="251" t="s">
        <v>1</v>
      </c>
      <c r="N174" s="252" t="s">
        <v>41</v>
      </c>
      <c r="O174" s="81"/>
      <c r="P174" s="214">
        <f>O174*H174</f>
        <v>0</v>
      </c>
      <c r="Q174" s="214">
        <v>0.00010000000000000001</v>
      </c>
      <c r="R174" s="214">
        <f>Q174*H174</f>
        <v>0.0026000000000000003</v>
      </c>
      <c r="S174" s="214">
        <v>0</v>
      </c>
      <c r="T174" s="215">
        <f>S174*H174</f>
        <v>0</v>
      </c>
      <c r="U174" s="37"/>
      <c r="V174" s="37"/>
      <c r="W174" s="37"/>
      <c r="X174" s="37"/>
      <c r="Y174" s="37"/>
      <c r="Z174" s="37"/>
      <c r="AA174" s="37"/>
      <c r="AB174" s="37"/>
      <c r="AC174" s="37"/>
      <c r="AD174" s="37"/>
      <c r="AE174" s="37"/>
      <c r="AR174" s="216" t="s">
        <v>473</v>
      </c>
      <c r="AT174" s="216" t="s">
        <v>582</v>
      </c>
      <c r="AU174" s="216" t="s">
        <v>87</v>
      </c>
      <c r="AY174" s="18" t="s">
        <v>283</v>
      </c>
      <c r="BE174" s="217">
        <f>IF(N174="základná",J174,0)</f>
        <v>0</v>
      </c>
      <c r="BF174" s="217">
        <f>IF(N174="znížená",J174,0)</f>
        <v>0</v>
      </c>
      <c r="BG174" s="217">
        <f>IF(N174="zákl. prenesená",J174,0)</f>
        <v>0</v>
      </c>
      <c r="BH174" s="217">
        <f>IF(N174="zníž. prenesená",J174,0)</f>
        <v>0</v>
      </c>
      <c r="BI174" s="217">
        <f>IF(N174="nulová",J174,0)</f>
        <v>0</v>
      </c>
      <c r="BJ174" s="18" t="s">
        <v>87</v>
      </c>
      <c r="BK174" s="217">
        <f>ROUND(I174*H174,2)</f>
        <v>0</v>
      </c>
      <c r="BL174" s="18" t="s">
        <v>358</v>
      </c>
      <c r="BM174" s="216" t="s">
        <v>600</v>
      </c>
    </row>
    <row r="175" s="2" customFormat="1" ht="24.15" customHeight="1">
      <c r="A175" s="37"/>
      <c r="B175" s="168"/>
      <c r="C175" s="204" t="s">
        <v>442</v>
      </c>
      <c r="D175" s="204" t="s">
        <v>285</v>
      </c>
      <c r="E175" s="205" t="s">
        <v>2884</v>
      </c>
      <c r="F175" s="206" t="s">
        <v>2885</v>
      </c>
      <c r="G175" s="207" t="s">
        <v>649</v>
      </c>
      <c r="H175" s="208">
        <v>46</v>
      </c>
      <c r="I175" s="209"/>
      <c r="J175" s="210">
        <f>ROUND(I175*H175,2)</f>
        <v>0</v>
      </c>
      <c r="K175" s="211"/>
      <c r="L175" s="38"/>
      <c r="M175" s="212" t="s">
        <v>1</v>
      </c>
      <c r="N175" s="213" t="s">
        <v>41</v>
      </c>
      <c r="O175" s="81"/>
      <c r="P175" s="214">
        <f>O175*H175</f>
        <v>0</v>
      </c>
      <c r="Q175" s="214">
        <v>2.0000000000000002E-05</v>
      </c>
      <c r="R175" s="214">
        <f>Q175*H175</f>
        <v>0.00092000000000000003</v>
      </c>
      <c r="S175" s="214">
        <v>0</v>
      </c>
      <c r="T175" s="215">
        <f>S175*H175</f>
        <v>0</v>
      </c>
      <c r="U175" s="37"/>
      <c r="V175" s="37"/>
      <c r="W175" s="37"/>
      <c r="X175" s="37"/>
      <c r="Y175" s="37"/>
      <c r="Z175" s="37"/>
      <c r="AA175" s="37"/>
      <c r="AB175" s="37"/>
      <c r="AC175" s="37"/>
      <c r="AD175" s="37"/>
      <c r="AE175" s="37"/>
      <c r="AR175" s="216" t="s">
        <v>358</v>
      </c>
      <c r="AT175" s="216" t="s">
        <v>285</v>
      </c>
      <c r="AU175" s="216" t="s">
        <v>87</v>
      </c>
      <c r="AY175" s="18" t="s">
        <v>283</v>
      </c>
      <c r="BE175" s="217">
        <f>IF(N175="základná",J175,0)</f>
        <v>0</v>
      </c>
      <c r="BF175" s="217">
        <f>IF(N175="znížená",J175,0)</f>
        <v>0</v>
      </c>
      <c r="BG175" s="217">
        <f>IF(N175="zákl. prenesená",J175,0)</f>
        <v>0</v>
      </c>
      <c r="BH175" s="217">
        <f>IF(N175="zníž. prenesená",J175,0)</f>
        <v>0</v>
      </c>
      <c r="BI175" s="217">
        <f>IF(N175="nulová",J175,0)</f>
        <v>0</v>
      </c>
      <c r="BJ175" s="18" t="s">
        <v>87</v>
      </c>
      <c r="BK175" s="217">
        <f>ROUND(I175*H175,2)</f>
        <v>0</v>
      </c>
      <c r="BL175" s="18" t="s">
        <v>358</v>
      </c>
      <c r="BM175" s="216" t="s">
        <v>612</v>
      </c>
    </row>
    <row r="176" s="2" customFormat="1" ht="33" customHeight="1">
      <c r="A176" s="37"/>
      <c r="B176" s="168"/>
      <c r="C176" s="242" t="s">
        <v>447</v>
      </c>
      <c r="D176" s="242" t="s">
        <v>582</v>
      </c>
      <c r="E176" s="243" t="s">
        <v>2886</v>
      </c>
      <c r="F176" s="244" t="s">
        <v>2887</v>
      </c>
      <c r="G176" s="245" t="s">
        <v>649</v>
      </c>
      <c r="H176" s="246">
        <v>15</v>
      </c>
      <c r="I176" s="247"/>
      <c r="J176" s="248">
        <f>ROUND(I176*H176,2)</f>
        <v>0</v>
      </c>
      <c r="K176" s="249"/>
      <c r="L176" s="250"/>
      <c r="M176" s="251" t="s">
        <v>1</v>
      </c>
      <c r="N176" s="252" t="s">
        <v>41</v>
      </c>
      <c r="O176" s="81"/>
      <c r="P176" s="214">
        <f>O176*H176</f>
        <v>0</v>
      </c>
      <c r="Q176" s="214">
        <v>9.0000000000000006E-05</v>
      </c>
      <c r="R176" s="214">
        <f>Q176*H176</f>
        <v>0.0013500000000000001</v>
      </c>
      <c r="S176" s="214">
        <v>0</v>
      </c>
      <c r="T176" s="215">
        <f>S176*H176</f>
        <v>0</v>
      </c>
      <c r="U176" s="37"/>
      <c r="V176" s="37"/>
      <c r="W176" s="37"/>
      <c r="X176" s="37"/>
      <c r="Y176" s="37"/>
      <c r="Z176" s="37"/>
      <c r="AA176" s="37"/>
      <c r="AB176" s="37"/>
      <c r="AC176" s="37"/>
      <c r="AD176" s="37"/>
      <c r="AE176" s="37"/>
      <c r="AR176" s="216" t="s">
        <v>473</v>
      </c>
      <c r="AT176" s="216" t="s">
        <v>582</v>
      </c>
      <c r="AU176" s="216" t="s">
        <v>87</v>
      </c>
      <c r="AY176" s="18" t="s">
        <v>283</v>
      </c>
      <c r="BE176" s="217">
        <f>IF(N176="základná",J176,0)</f>
        <v>0</v>
      </c>
      <c r="BF176" s="217">
        <f>IF(N176="znížená",J176,0)</f>
        <v>0</v>
      </c>
      <c r="BG176" s="217">
        <f>IF(N176="zákl. prenesená",J176,0)</f>
        <v>0</v>
      </c>
      <c r="BH176" s="217">
        <f>IF(N176="zníž. prenesená",J176,0)</f>
        <v>0</v>
      </c>
      <c r="BI176" s="217">
        <f>IF(N176="nulová",J176,0)</f>
        <v>0</v>
      </c>
      <c r="BJ176" s="18" t="s">
        <v>87</v>
      </c>
      <c r="BK176" s="217">
        <f>ROUND(I176*H176,2)</f>
        <v>0</v>
      </c>
      <c r="BL176" s="18" t="s">
        <v>358</v>
      </c>
      <c r="BM176" s="216" t="s">
        <v>620</v>
      </c>
    </row>
    <row r="177" s="2" customFormat="1" ht="33" customHeight="1">
      <c r="A177" s="37"/>
      <c r="B177" s="168"/>
      <c r="C177" s="242" t="s">
        <v>464</v>
      </c>
      <c r="D177" s="242" t="s">
        <v>582</v>
      </c>
      <c r="E177" s="243" t="s">
        <v>2888</v>
      </c>
      <c r="F177" s="244" t="s">
        <v>2889</v>
      </c>
      <c r="G177" s="245" t="s">
        <v>649</v>
      </c>
      <c r="H177" s="246">
        <v>13</v>
      </c>
      <c r="I177" s="247"/>
      <c r="J177" s="248">
        <f>ROUND(I177*H177,2)</f>
        <v>0</v>
      </c>
      <c r="K177" s="249"/>
      <c r="L177" s="250"/>
      <c r="M177" s="251" t="s">
        <v>1</v>
      </c>
      <c r="N177" s="252" t="s">
        <v>41</v>
      </c>
      <c r="O177" s="81"/>
      <c r="P177" s="214">
        <f>O177*H177</f>
        <v>0</v>
      </c>
      <c r="Q177" s="214">
        <v>0.00019000000000000001</v>
      </c>
      <c r="R177" s="214">
        <f>Q177*H177</f>
        <v>0.00247</v>
      </c>
      <c r="S177" s="214">
        <v>0</v>
      </c>
      <c r="T177" s="215">
        <f>S177*H177</f>
        <v>0</v>
      </c>
      <c r="U177" s="37"/>
      <c r="V177" s="37"/>
      <c r="W177" s="37"/>
      <c r="X177" s="37"/>
      <c r="Y177" s="37"/>
      <c r="Z177" s="37"/>
      <c r="AA177" s="37"/>
      <c r="AB177" s="37"/>
      <c r="AC177" s="37"/>
      <c r="AD177" s="37"/>
      <c r="AE177" s="37"/>
      <c r="AR177" s="216" t="s">
        <v>473</v>
      </c>
      <c r="AT177" s="216" t="s">
        <v>582</v>
      </c>
      <c r="AU177" s="216" t="s">
        <v>87</v>
      </c>
      <c r="AY177" s="18" t="s">
        <v>283</v>
      </c>
      <c r="BE177" s="217">
        <f>IF(N177="základná",J177,0)</f>
        <v>0</v>
      </c>
      <c r="BF177" s="217">
        <f>IF(N177="znížená",J177,0)</f>
        <v>0</v>
      </c>
      <c r="BG177" s="217">
        <f>IF(N177="zákl. prenesená",J177,0)</f>
        <v>0</v>
      </c>
      <c r="BH177" s="217">
        <f>IF(N177="zníž. prenesená",J177,0)</f>
        <v>0</v>
      </c>
      <c r="BI177" s="217">
        <f>IF(N177="nulová",J177,0)</f>
        <v>0</v>
      </c>
      <c r="BJ177" s="18" t="s">
        <v>87</v>
      </c>
      <c r="BK177" s="217">
        <f>ROUND(I177*H177,2)</f>
        <v>0</v>
      </c>
      <c r="BL177" s="18" t="s">
        <v>358</v>
      </c>
      <c r="BM177" s="216" t="s">
        <v>632</v>
      </c>
    </row>
    <row r="178" s="2" customFormat="1" ht="33" customHeight="1">
      <c r="A178" s="37"/>
      <c r="B178" s="168"/>
      <c r="C178" s="242" t="s">
        <v>469</v>
      </c>
      <c r="D178" s="242" t="s">
        <v>582</v>
      </c>
      <c r="E178" s="243" t="s">
        <v>2890</v>
      </c>
      <c r="F178" s="244" t="s">
        <v>2891</v>
      </c>
      <c r="G178" s="245" t="s">
        <v>649</v>
      </c>
      <c r="H178" s="246">
        <v>18</v>
      </c>
      <c r="I178" s="247"/>
      <c r="J178" s="248">
        <f>ROUND(I178*H178,2)</f>
        <v>0</v>
      </c>
      <c r="K178" s="249"/>
      <c r="L178" s="250"/>
      <c r="M178" s="251" t="s">
        <v>1</v>
      </c>
      <c r="N178" s="252" t="s">
        <v>41</v>
      </c>
      <c r="O178" s="81"/>
      <c r="P178" s="214">
        <f>O178*H178</f>
        <v>0</v>
      </c>
      <c r="Q178" s="214">
        <v>6.9999999999999994E-05</v>
      </c>
      <c r="R178" s="214">
        <f>Q178*H178</f>
        <v>0.0012599999999999998</v>
      </c>
      <c r="S178" s="214">
        <v>0</v>
      </c>
      <c r="T178" s="215">
        <f>S178*H178</f>
        <v>0</v>
      </c>
      <c r="U178" s="37"/>
      <c r="V178" s="37"/>
      <c r="W178" s="37"/>
      <c r="X178" s="37"/>
      <c r="Y178" s="37"/>
      <c r="Z178" s="37"/>
      <c r="AA178" s="37"/>
      <c r="AB178" s="37"/>
      <c r="AC178" s="37"/>
      <c r="AD178" s="37"/>
      <c r="AE178" s="37"/>
      <c r="AR178" s="216" t="s">
        <v>473</v>
      </c>
      <c r="AT178" s="216" t="s">
        <v>582</v>
      </c>
      <c r="AU178" s="216" t="s">
        <v>87</v>
      </c>
      <c r="AY178" s="18" t="s">
        <v>283</v>
      </c>
      <c r="BE178" s="217">
        <f>IF(N178="základná",J178,0)</f>
        <v>0</v>
      </c>
      <c r="BF178" s="217">
        <f>IF(N178="znížená",J178,0)</f>
        <v>0</v>
      </c>
      <c r="BG178" s="217">
        <f>IF(N178="zákl. prenesená",J178,0)</f>
        <v>0</v>
      </c>
      <c r="BH178" s="217">
        <f>IF(N178="zníž. prenesená",J178,0)</f>
        <v>0</v>
      </c>
      <c r="BI178" s="217">
        <f>IF(N178="nulová",J178,0)</f>
        <v>0</v>
      </c>
      <c r="BJ178" s="18" t="s">
        <v>87</v>
      </c>
      <c r="BK178" s="217">
        <f>ROUND(I178*H178,2)</f>
        <v>0</v>
      </c>
      <c r="BL178" s="18" t="s">
        <v>358</v>
      </c>
      <c r="BM178" s="216" t="s">
        <v>646</v>
      </c>
    </row>
    <row r="179" s="2" customFormat="1" ht="33" customHeight="1">
      <c r="A179" s="37"/>
      <c r="B179" s="168"/>
      <c r="C179" s="242" t="s">
        <v>473</v>
      </c>
      <c r="D179" s="242" t="s">
        <v>582</v>
      </c>
      <c r="E179" s="243" t="s">
        <v>2892</v>
      </c>
      <c r="F179" s="244" t="s">
        <v>2893</v>
      </c>
      <c r="G179" s="245" t="s">
        <v>649</v>
      </c>
      <c r="H179" s="246">
        <v>74</v>
      </c>
      <c r="I179" s="247"/>
      <c r="J179" s="248">
        <f>ROUND(I179*H179,2)</f>
        <v>0</v>
      </c>
      <c r="K179" s="249"/>
      <c r="L179" s="250"/>
      <c r="M179" s="251" t="s">
        <v>1</v>
      </c>
      <c r="N179" s="252" t="s">
        <v>41</v>
      </c>
      <c r="O179" s="81"/>
      <c r="P179" s="214">
        <f>O179*H179</f>
        <v>0</v>
      </c>
      <c r="Q179" s="214">
        <v>4.0000000000000003E-05</v>
      </c>
      <c r="R179" s="214">
        <f>Q179*H179</f>
        <v>0.0029600000000000004</v>
      </c>
      <c r="S179" s="214">
        <v>0</v>
      </c>
      <c r="T179" s="215">
        <f>S179*H179</f>
        <v>0</v>
      </c>
      <c r="U179" s="37"/>
      <c r="V179" s="37"/>
      <c r="W179" s="37"/>
      <c r="X179" s="37"/>
      <c r="Y179" s="37"/>
      <c r="Z179" s="37"/>
      <c r="AA179" s="37"/>
      <c r="AB179" s="37"/>
      <c r="AC179" s="37"/>
      <c r="AD179" s="37"/>
      <c r="AE179" s="37"/>
      <c r="AR179" s="216" t="s">
        <v>473</v>
      </c>
      <c r="AT179" s="216" t="s">
        <v>582</v>
      </c>
      <c r="AU179" s="216" t="s">
        <v>87</v>
      </c>
      <c r="AY179" s="18" t="s">
        <v>283</v>
      </c>
      <c r="BE179" s="217">
        <f>IF(N179="základná",J179,0)</f>
        <v>0</v>
      </c>
      <c r="BF179" s="217">
        <f>IF(N179="znížená",J179,0)</f>
        <v>0</v>
      </c>
      <c r="BG179" s="217">
        <f>IF(N179="zákl. prenesená",J179,0)</f>
        <v>0</v>
      </c>
      <c r="BH179" s="217">
        <f>IF(N179="zníž. prenesená",J179,0)</f>
        <v>0</v>
      </c>
      <c r="BI179" s="217">
        <f>IF(N179="nulová",J179,0)</f>
        <v>0</v>
      </c>
      <c r="BJ179" s="18" t="s">
        <v>87</v>
      </c>
      <c r="BK179" s="217">
        <f>ROUND(I179*H179,2)</f>
        <v>0</v>
      </c>
      <c r="BL179" s="18" t="s">
        <v>358</v>
      </c>
      <c r="BM179" s="216" t="s">
        <v>656</v>
      </c>
    </row>
    <row r="180" s="2" customFormat="1" ht="33" customHeight="1">
      <c r="A180" s="37"/>
      <c r="B180" s="168"/>
      <c r="C180" s="242" t="s">
        <v>496</v>
      </c>
      <c r="D180" s="242" t="s">
        <v>582</v>
      </c>
      <c r="E180" s="243" t="s">
        <v>2894</v>
      </c>
      <c r="F180" s="244" t="s">
        <v>2895</v>
      </c>
      <c r="G180" s="245" t="s">
        <v>649</v>
      </c>
      <c r="H180" s="246">
        <v>25</v>
      </c>
      <c r="I180" s="247"/>
      <c r="J180" s="248">
        <f>ROUND(I180*H180,2)</f>
        <v>0</v>
      </c>
      <c r="K180" s="249"/>
      <c r="L180" s="250"/>
      <c r="M180" s="251" t="s">
        <v>1</v>
      </c>
      <c r="N180" s="252" t="s">
        <v>41</v>
      </c>
      <c r="O180" s="81"/>
      <c r="P180" s="214">
        <f>O180*H180</f>
        <v>0</v>
      </c>
      <c r="Q180" s="214">
        <v>0.00010000000000000001</v>
      </c>
      <c r="R180" s="214">
        <f>Q180*H180</f>
        <v>0.0025000000000000001</v>
      </c>
      <c r="S180" s="214">
        <v>0</v>
      </c>
      <c r="T180" s="215">
        <f>S180*H180</f>
        <v>0</v>
      </c>
      <c r="U180" s="37"/>
      <c r="V180" s="37"/>
      <c r="W180" s="37"/>
      <c r="X180" s="37"/>
      <c r="Y180" s="37"/>
      <c r="Z180" s="37"/>
      <c r="AA180" s="37"/>
      <c r="AB180" s="37"/>
      <c r="AC180" s="37"/>
      <c r="AD180" s="37"/>
      <c r="AE180" s="37"/>
      <c r="AR180" s="216" t="s">
        <v>473</v>
      </c>
      <c r="AT180" s="216" t="s">
        <v>582</v>
      </c>
      <c r="AU180" s="216" t="s">
        <v>87</v>
      </c>
      <c r="AY180" s="18" t="s">
        <v>283</v>
      </c>
      <c r="BE180" s="217">
        <f>IF(N180="základná",J180,0)</f>
        <v>0</v>
      </c>
      <c r="BF180" s="217">
        <f>IF(N180="znížená",J180,0)</f>
        <v>0</v>
      </c>
      <c r="BG180" s="217">
        <f>IF(N180="zákl. prenesená",J180,0)</f>
        <v>0</v>
      </c>
      <c r="BH180" s="217">
        <f>IF(N180="zníž. prenesená",J180,0)</f>
        <v>0</v>
      </c>
      <c r="BI180" s="217">
        <f>IF(N180="nulová",J180,0)</f>
        <v>0</v>
      </c>
      <c r="BJ180" s="18" t="s">
        <v>87</v>
      </c>
      <c r="BK180" s="217">
        <f>ROUND(I180*H180,2)</f>
        <v>0</v>
      </c>
      <c r="BL180" s="18" t="s">
        <v>358</v>
      </c>
      <c r="BM180" s="216" t="s">
        <v>666</v>
      </c>
    </row>
    <row r="181" s="2" customFormat="1" ht="24.15" customHeight="1">
      <c r="A181" s="37"/>
      <c r="B181" s="168"/>
      <c r="C181" s="204" t="s">
        <v>501</v>
      </c>
      <c r="D181" s="204" t="s">
        <v>285</v>
      </c>
      <c r="E181" s="205" t="s">
        <v>2896</v>
      </c>
      <c r="F181" s="206" t="s">
        <v>2897</v>
      </c>
      <c r="G181" s="207" t="s">
        <v>649</v>
      </c>
      <c r="H181" s="208">
        <v>11</v>
      </c>
      <c r="I181" s="209"/>
      <c r="J181" s="210">
        <f>ROUND(I181*H181,2)</f>
        <v>0</v>
      </c>
      <c r="K181" s="211"/>
      <c r="L181" s="38"/>
      <c r="M181" s="212" t="s">
        <v>1</v>
      </c>
      <c r="N181" s="213" t="s">
        <v>41</v>
      </c>
      <c r="O181" s="81"/>
      <c r="P181" s="214">
        <f>O181*H181</f>
        <v>0</v>
      </c>
      <c r="Q181" s="214">
        <v>2.0000000000000002E-05</v>
      </c>
      <c r="R181" s="214">
        <f>Q181*H181</f>
        <v>0.00022000000000000001</v>
      </c>
      <c r="S181" s="214">
        <v>0</v>
      </c>
      <c r="T181" s="215">
        <f>S181*H181</f>
        <v>0</v>
      </c>
      <c r="U181" s="37"/>
      <c r="V181" s="37"/>
      <c r="W181" s="37"/>
      <c r="X181" s="37"/>
      <c r="Y181" s="37"/>
      <c r="Z181" s="37"/>
      <c r="AA181" s="37"/>
      <c r="AB181" s="37"/>
      <c r="AC181" s="37"/>
      <c r="AD181" s="37"/>
      <c r="AE181" s="37"/>
      <c r="AR181" s="216" t="s">
        <v>358</v>
      </c>
      <c r="AT181" s="216" t="s">
        <v>285</v>
      </c>
      <c r="AU181" s="216" t="s">
        <v>87</v>
      </c>
      <c r="AY181" s="18" t="s">
        <v>283</v>
      </c>
      <c r="BE181" s="217">
        <f>IF(N181="základná",J181,0)</f>
        <v>0</v>
      </c>
      <c r="BF181" s="217">
        <f>IF(N181="znížená",J181,0)</f>
        <v>0</v>
      </c>
      <c r="BG181" s="217">
        <f>IF(N181="zákl. prenesená",J181,0)</f>
        <v>0</v>
      </c>
      <c r="BH181" s="217">
        <f>IF(N181="zníž. prenesená",J181,0)</f>
        <v>0</v>
      </c>
      <c r="BI181" s="217">
        <f>IF(N181="nulová",J181,0)</f>
        <v>0</v>
      </c>
      <c r="BJ181" s="18" t="s">
        <v>87</v>
      </c>
      <c r="BK181" s="217">
        <f>ROUND(I181*H181,2)</f>
        <v>0</v>
      </c>
      <c r="BL181" s="18" t="s">
        <v>358</v>
      </c>
      <c r="BM181" s="216" t="s">
        <v>674</v>
      </c>
    </row>
    <row r="182" s="2" customFormat="1" ht="33" customHeight="1">
      <c r="A182" s="37"/>
      <c r="B182" s="168"/>
      <c r="C182" s="242" t="s">
        <v>505</v>
      </c>
      <c r="D182" s="242" t="s">
        <v>582</v>
      </c>
      <c r="E182" s="243" t="s">
        <v>2898</v>
      </c>
      <c r="F182" s="244" t="s">
        <v>2899</v>
      </c>
      <c r="G182" s="245" t="s">
        <v>649</v>
      </c>
      <c r="H182" s="246">
        <v>11</v>
      </c>
      <c r="I182" s="247"/>
      <c r="J182" s="248">
        <f>ROUND(I182*H182,2)</f>
        <v>0</v>
      </c>
      <c r="K182" s="249"/>
      <c r="L182" s="250"/>
      <c r="M182" s="251" t="s">
        <v>1</v>
      </c>
      <c r="N182" s="252" t="s">
        <v>41</v>
      </c>
      <c r="O182" s="81"/>
      <c r="P182" s="214">
        <f>O182*H182</f>
        <v>0</v>
      </c>
      <c r="Q182" s="214">
        <v>0.00025000000000000001</v>
      </c>
      <c r="R182" s="214">
        <f>Q182*H182</f>
        <v>0.0027499999999999998</v>
      </c>
      <c r="S182" s="214">
        <v>0</v>
      </c>
      <c r="T182" s="215">
        <f>S182*H182</f>
        <v>0</v>
      </c>
      <c r="U182" s="37"/>
      <c r="V182" s="37"/>
      <c r="W182" s="37"/>
      <c r="X182" s="37"/>
      <c r="Y182" s="37"/>
      <c r="Z182" s="37"/>
      <c r="AA182" s="37"/>
      <c r="AB182" s="37"/>
      <c r="AC182" s="37"/>
      <c r="AD182" s="37"/>
      <c r="AE182" s="37"/>
      <c r="AR182" s="216" t="s">
        <v>473</v>
      </c>
      <c r="AT182" s="216" t="s">
        <v>582</v>
      </c>
      <c r="AU182" s="216" t="s">
        <v>87</v>
      </c>
      <c r="AY182" s="18" t="s">
        <v>283</v>
      </c>
      <c r="BE182" s="217">
        <f>IF(N182="základná",J182,0)</f>
        <v>0</v>
      </c>
      <c r="BF182" s="217">
        <f>IF(N182="znížená",J182,0)</f>
        <v>0</v>
      </c>
      <c r="BG182" s="217">
        <f>IF(N182="zákl. prenesená",J182,0)</f>
        <v>0</v>
      </c>
      <c r="BH182" s="217">
        <f>IF(N182="zníž. prenesená",J182,0)</f>
        <v>0</v>
      </c>
      <c r="BI182" s="217">
        <f>IF(N182="nulová",J182,0)</f>
        <v>0</v>
      </c>
      <c r="BJ182" s="18" t="s">
        <v>87</v>
      </c>
      <c r="BK182" s="217">
        <f>ROUND(I182*H182,2)</f>
        <v>0</v>
      </c>
      <c r="BL182" s="18" t="s">
        <v>358</v>
      </c>
      <c r="BM182" s="216" t="s">
        <v>692</v>
      </c>
    </row>
    <row r="183" s="2" customFormat="1" ht="21.75" customHeight="1">
      <c r="A183" s="37"/>
      <c r="B183" s="168"/>
      <c r="C183" s="204" t="s">
        <v>509</v>
      </c>
      <c r="D183" s="204" t="s">
        <v>285</v>
      </c>
      <c r="E183" s="205" t="s">
        <v>2900</v>
      </c>
      <c r="F183" s="206" t="s">
        <v>2901</v>
      </c>
      <c r="G183" s="207" t="s">
        <v>649</v>
      </c>
      <c r="H183" s="208">
        <v>26</v>
      </c>
      <c r="I183" s="209"/>
      <c r="J183" s="210">
        <f>ROUND(I183*H183,2)</f>
        <v>0</v>
      </c>
      <c r="K183" s="211"/>
      <c r="L183" s="38"/>
      <c r="M183" s="212" t="s">
        <v>1</v>
      </c>
      <c r="N183" s="213" t="s">
        <v>41</v>
      </c>
      <c r="O183" s="81"/>
      <c r="P183" s="214">
        <f>O183*H183</f>
        <v>0</v>
      </c>
      <c r="Q183" s="214">
        <v>3.3076923076923099E-05</v>
      </c>
      <c r="R183" s="214">
        <f>Q183*H183</f>
        <v>0.00086000000000000052</v>
      </c>
      <c r="S183" s="214">
        <v>0</v>
      </c>
      <c r="T183" s="215">
        <f>S183*H183</f>
        <v>0</v>
      </c>
      <c r="U183" s="37"/>
      <c r="V183" s="37"/>
      <c r="W183" s="37"/>
      <c r="X183" s="37"/>
      <c r="Y183" s="37"/>
      <c r="Z183" s="37"/>
      <c r="AA183" s="37"/>
      <c r="AB183" s="37"/>
      <c r="AC183" s="37"/>
      <c r="AD183" s="37"/>
      <c r="AE183" s="37"/>
      <c r="AR183" s="216" t="s">
        <v>358</v>
      </c>
      <c r="AT183" s="216" t="s">
        <v>285</v>
      </c>
      <c r="AU183" s="216" t="s">
        <v>87</v>
      </c>
      <c r="AY183" s="18" t="s">
        <v>283</v>
      </c>
      <c r="BE183" s="217">
        <f>IF(N183="základná",J183,0)</f>
        <v>0</v>
      </c>
      <c r="BF183" s="217">
        <f>IF(N183="znížená",J183,0)</f>
        <v>0</v>
      </c>
      <c r="BG183" s="217">
        <f>IF(N183="zákl. prenesená",J183,0)</f>
        <v>0</v>
      </c>
      <c r="BH183" s="217">
        <f>IF(N183="zníž. prenesená",J183,0)</f>
        <v>0</v>
      </c>
      <c r="BI183" s="217">
        <f>IF(N183="nulová",J183,0)</f>
        <v>0</v>
      </c>
      <c r="BJ183" s="18" t="s">
        <v>87</v>
      </c>
      <c r="BK183" s="217">
        <f>ROUND(I183*H183,2)</f>
        <v>0</v>
      </c>
      <c r="BL183" s="18" t="s">
        <v>358</v>
      </c>
      <c r="BM183" s="216" t="s">
        <v>702</v>
      </c>
    </row>
    <row r="184" s="2" customFormat="1" ht="33" customHeight="1">
      <c r="A184" s="37"/>
      <c r="B184" s="168"/>
      <c r="C184" s="242" t="s">
        <v>515</v>
      </c>
      <c r="D184" s="242" t="s">
        <v>582</v>
      </c>
      <c r="E184" s="243" t="s">
        <v>2902</v>
      </c>
      <c r="F184" s="244" t="s">
        <v>2903</v>
      </c>
      <c r="G184" s="245" t="s">
        <v>649</v>
      </c>
      <c r="H184" s="246">
        <v>26</v>
      </c>
      <c r="I184" s="247"/>
      <c r="J184" s="248">
        <f>ROUND(I184*H184,2)</f>
        <v>0</v>
      </c>
      <c r="K184" s="249"/>
      <c r="L184" s="250"/>
      <c r="M184" s="251" t="s">
        <v>1</v>
      </c>
      <c r="N184" s="252" t="s">
        <v>41</v>
      </c>
      <c r="O184" s="81"/>
      <c r="P184" s="214">
        <f>O184*H184</f>
        <v>0</v>
      </c>
      <c r="Q184" s="214">
        <v>4.0000000000000003E-05</v>
      </c>
      <c r="R184" s="214">
        <f>Q184*H184</f>
        <v>0.0010400000000000001</v>
      </c>
      <c r="S184" s="214">
        <v>0</v>
      </c>
      <c r="T184" s="215">
        <f>S184*H184</f>
        <v>0</v>
      </c>
      <c r="U184" s="37"/>
      <c r="V184" s="37"/>
      <c r="W184" s="37"/>
      <c r="X184" s="37"/>
      <c r="Y184" s="37"/>
      <c r="Z184" s="37"/>
      <c r="AA184" s="37"/>
      <c r="AB184" s="37"/>
      <c r="AC184" s="37"/>
      <c r="AD184" s="37"/>
      <c r="AE184" s="37"/>
      <c r="AR184" s="216" t="s">
        <v>473</v>
      </c>
      <c r="AT184" s="216" t="s">
        <v>582</v>
      </c>
      <c r="AU184" s="216" t="s">
        <v>87</v>
      </c>
      <c r="AY184" s="18" t="s">
        <v>283</v>
      </c>
      <c r="BE184" s="217">
        <f>IF(N184="základná",J184,0)</f>
        <v>0</v>
      </c>
      <c r="BF184" s="217">
        <f>IF(N184="znížená",J184,0)</f>
        <v>0</v>
      </c>
      <c r="BG184" s="217">
        <f>IF(N184="zákl. prenesená",J184,0)</f>
        <v>0</v>
      </c>
      <c r="BH184" s="217">
        <f>IF(N184="zníž. prenesená",J184,0)</f>
        <v>0</v>
      </c>
      <c r="BI184" s="217">
        <f>IF(N184="nulová",J184,0)</f>
        <v>0</v>
      </c>
      <c r="BJ184" s="18" t="s">
        <v>87</v>
      </c>
      <c r="BK184" s="217">
        <f>ROUND(I184*H184,2)</f>
        <v>0</v>
      </c>
      <c r="BL184" s="18" t="s">
        <v>358</v>
      </c>
      <c r="BM184" s="216" t="s">
        <v>725</v>
      </c>
    </row>
    <row r="185" s="2" customFormat="1" ht="24.15" customHeight="1">
      <c r="A185" s="37"/>
      <c r="B185" s="168"/>
      <c r="C185" s="204" t="s">
        <v>519</v>
      </c>
      <c r="D185" s="204" t="s">
        <v>285</v>
      </c>
      <c r="E185" s="205" t="s">
        <v>2904</v>
      </c>
      <c r="F185" s="206" t="s">
        <v>2905</v>
      </c>
      <c r="G185" s="207" t="s">
        <v>373</v>
      </c>
      <c r="H185" s="208">
        <v>48</v>
      </c>
      <c r="I185" s="209"/>
      <c r="J185" s="210">
        <f>ROUND(I185*H185,2)</f>
        <v>0</v>
      </c>
      <c r="K185" s="211"/>
      <c r="L185" s="38"/>
      <c r="M185" s="212" t="s">
        <v>1</v>
      </c>
      <c r="N185" s="213" t="s">
        <v>41</v>
      </c>
      <c r="O185" s="81"/>
      <c r="P185" s="214">
        <f>O185*H185</f>
        <v>0</v>
      </c>
      <c r="Q185" s="214">
        <v>0.00038000000000000002</v>
      </c>
      <c r="R185" s="214">
        <f>Q185*H185</f>
        <v>0.018239999999999999</v>
      </c>
      <c r="S185" s="214">
        <v>0</v>
      </c>
      <c r="T185" s="215">
        <f>S185*H185</f>
        <v>0</v>
      </c>
      <c r="U185" s="37"/>
      <c r="V185" s="37"/>
      <c r="W185" s="37"/>
      <c r="X185" s="37"/>
      <c r="Y185" s="37"/>
      <c r="Z185" s="37"/>
      <c r="AA185" s="37"/>
      <c r="AB185" s="37"/>
      <c r="AC185" s="37"/>
      <c r="AD185" s="37"/>
      <c r="AE185" s="37"/>
      <c r="AR185" s="216" t="s">
        <v>358</v>
      </c>
      <c r="AT185" s="216" t="s">
        <v>285</v>
      </c>
      <c r="AU185" s="216" t="s">
        <v>87</v>
      </c>
      <c r="AY185" s="18" t="s">
        <v>283</v>
      </c>
      <c r="BE185" s="217">
        <f>IF(N185="základná",J185,0)</f>
        <v>0</v>
      </c>
      <c r="BF185" s="217">
        <f>IF(N185="znížená",J185,0)</f>
        <v>0</v>
      </c>
      <c r="BG185" s="217">
        <f>IF(N185="zákl. prenesená",J185,0)</f>
        <v>0</v>
      </c>
      <c r="BH185" s="217">
        <f>IF(N185="zníž. prenesená",J185,0)</f>
        <v>0</v>
      </c>
      <c r="BI185" s="217">
        <f>IF(N185="nulová",J185,0)</f>
        <v>0</v>
      </c>
      <c r="BJ185" s="18" t="s">
        <v>87</v>
      </c>
      <c r="BK185" s="217">
        <f>ROUND(I185*H185,2)</f>
        <v>0</v>
      </c>
      <c r="BL185" s="18" t="s">
        <v>358</v>
      </c>
      <c r="BM185" s="216" t="s">
        <v>744</v>
      </c>
    </row>
    <row r="186" s="2" customFormat="1" ht="24.15" customHeight="1">
      <c r="A186" s="37"/>
      <c r="B186" s="168"/>
      <c r="C186" s="204" t="s">
        <v>523</v>
      </c>
      <c r="D186" s="204" t="s">
        <v>285</v>
      </c>
      <c r="E186" s="205" t="s">
        <v>2906</v>
      </c>
      <c r="F186" s="206" t="s">
        <v>1117</v>
      </c>
      <c r="G186" s="207" t="s">
        <v>344</v>
      </c>
      <c r="H186" s="208">
        <v>0.28399999999999997</v>
      </c>
      <c r="I186" s="209"/>
      <c r="J186" s="210">
        <f>ROUND(I186*H186,2)</f>
        <v>0</v>
      </c>
      <c r="K186" s="211"/>
      <c r="L186" s="38"/>
      <c r="M186" s="212" t="s">
        <v>1</v>
      </c>
      <c r="N186" s="213" t="s">
        <v>41</v>
      </c>
      <c r="O186" s="81"/>
      <c r="P186" s="214">
        <f>O186*H186</f>
        <v>0</v>
      </c>
      <c r="Q186" s="214">
        <v>0</v>
      </c>
      <c r="R186" s="214">
        <f>Q186*H186</f>
        <v>0</v>
      </c>
      <c r="S186" s="214">
        <v>0</v>
      </c>
      <c r="T186" s="215">
        <f>S186*H186</f>
        <v>0</v>
      </c>
      <c r="U186" s="37"/>
      <c r="V186" s="37"/>
      <c r="W186" s="37"/>
      <c r="X186" s="37"/>
      <c r="Y186" s="37"/>
      <c r="Z186" s="37"/>
      <c r="AA186" s="37"/>
      <c r="AB186" s="37"/>
      <c r="AC186" s="37"/>
      <c r="AD186" s="37"/>
      <c r="AE186" s="37"/>
      <c r="AR186" s="216" t="s">
        <v>358</v>
      </c>
      <c r="AT186" s="216" t="s">
        <v>285</v>
      </c>
      <c r="AU186" s="216" t="s">
        <v>87</v>
      </c>
      <c r="AY186" s="18" t="s">
        <v>283</v>
      </c>
      <c r="BE186" s="217">
        <f>IF(N186="základná",J186,0)</f>
        <v>0</v>
      </c>
      <c r="BF186" s="217">
        <f>IF(N186="znížená",J186,0)</f>
        <v>0</v>
      </c>
      <c r="BG186" s="217">
        <f>IF(N186="zákl. prenesená",J186,0)</f>
        <v>0</v>
      </c>
      <c r="BH186" s="217">
        <f>IF(N186="zníž. prenesená",J186,0)</f>
        <v>0</v>
      </c>
      <c r="BI186" s="217">
        <f>IF(N186="nulová",J186,0)</f>
        <v>0</v>
      </c>
      <c r="BJ186" s="18" t="s">
        <v>87</v>
      </c>
      <c r="BK186" s="217">
        <f>ROUND(I186*H186,2)</f>
        <v>0</v>
      </c>
      <c r="BL186" s="18" t="s">
        <v>358</v>
      </c>
      <c r="BM186" s="216" t="s">
        <v>759</v>
      </c>
    </row>
    <row r="187" s="12" customFormat="1" ht="22.8" customHeight="1">
      <c r="A187" s="12"/>
      <c r="B187" s="191"/>
      <c r="C187" s="12"/>
      <c r="D187" s="192" t="s">
        <v>74</v>
      </c>
      <c r="E187" s="202" t="s">
        <v>2907</v>
      </c>
      <c r="F187" s="202" t="s">
        <v>2908</v>
      </c>
      <c r="G187" s="12"/>
      <c r="H187" s="12"/>
      <c r="I187" s="194"/>
      <c r="J187" s="203">
        <f>BK187</f>
        <v>0</v>
      </c>
      <c r="K187" s="12"/>
      <c r="L187" s="191"/>
      <c r="M187" s="196"/>
      <c r="N187" s="197"/>
      <c r="O187" s="197"/>
      <c r="P187" s="198">
        <f>SUM(P188:P216)</f>
        <v>0</v>
      </c>
      <c r="Q187" s="197"/>
      <c r="R187" s="198">
        <f>SUM(R188:R216)</f>
        <v>1.0594400000000004</v>
      </c>
      <c r="S187" s="197"/>
      <c r="T187" s="199">
        <f>SUM(T188:T216)</f>
        <v>0</v>
      </c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R187" s="192" t="s">
        <v>87</v>
      </c>
      <c r="AT187" s="200" t="s">
        <v>74</v>
      </c>
      <c r="AU187" s="200" t="s">
        <v>82</v>
      </c>
      <c r="AY187" s="192" t="s">
        <v>283</v>
      </c>
      <c r="BK187" s="201">
        <f>SUM(BK188:BK216)</f>
        <v>0</v>
      </c>
    </row>
    <row r="188" s="2" customFormat="1" ht="24.15" customHeight="1">
      <c r="A188" s="37"/>
      <c r="B188" s="168"/>
      <c r="C188" s="204" t="s">
        <v>527</v>
      </c>
      <c r="D188" s="204" t="s">
        <v>285</v>
      </c>
      <c r="E188" s="205" t="s">
        <v>2909</v>
      </c>
      <c r="F188" s="206" t="s">
        <v>2910</v>
      </c>
      <c r="G188" s="207" t="s">
        <v>649</v>
      </c>
      <c r="H188" s="208">
        <v>150</v>
      </c>
      <c r="I188" s="209"/>
      <c r="J188" s="210">
        <f>ROUND(I188*H188,2)</f>
        <v>0</v>
      </c>
      <c r="K188" s="211"/>
      <c r="L188" s="38"/>
      <c r="M188" s="212" t="s">
        <v>1</v>
      </c>
      <c r="N188" s="213" t="s">
        <v>41</v>
      </c>
      <c r="O188" s="81"/>
      <c r="P188" s="214">
        <f>O188*H188</f>
        <v>0</v>
      </c>
      <c r="Q188" s="214">
        <v>0</v>
      </c>
      <c r="R188" s="214">
        <f>Q188*H188</f>
        <v>0</v>
      </c>
      <c r="S188" s="214">
        <v>0</v>
      </c>
      <c r="T188" s="215">
        <f>S188*H188</f>
        <v>0</v>
      </c>
      <c r="U188" s="37"/>
      <c r="V188" s="37"/>
      <c r="W188" s="37"/>
      <c r="X188" s="37"/>
      <c r="Y188" s="37"/>
      <c r="Z188" s="37"/>
      <c r="AA188" s="37"/>
      <c r="AB188" s="37"/>
      <c r="AC188" s="37"/>
      <c r="AD188" s="37"/>
      <c r="AE188" s="37"/>
      <c r="AR188" s="216" t="s">
        <v>358</v>
      </c>
      <c r="AT188" s="216" t="s">
        <v>285</v>
      </c>
      <c r="AU188" s="216" t="s">
        <v>87</v>
      </c>
      <c r="AY188" s="18" t="s">
        <v>283</v>
      </c>
      <c r="BE188" s="217">
        <f>IF(N188="základná",J188,0)</f>
        <v>0</v>
      </c>
      <c r="BF188" s="217">
        <f>IF(N188="znížená",J188,0)</f>
        <v>0</v>
      </c>
      <c r="BG188" s="217">
        <f>IF(N188="zákl. prenesená",J188,0)</f>
        <v>0</v>
      </c>
      <c r="BH188" s="217">
        <f>IF(N188="zníž. prenesená",J188,0)</f>
        <v>0</v>
      </c>
      <c r="BI188" s="217">
        <f>IF(N188="nulová",J188,0)</f>
        <v>0</v>
      </c>
      <c r="BJ188" s="18" t="s">
        <v>87</v>
      </c>
      <c r="BK188" s="217">
        <f>ROUND(I188*H188,2)</f>
        <v>0</v>
      </c>
      <c r="BL188" s="18" t="s">
        <v>358</v>
      </c>
      <c r="BM188" s="216" t="s">
        <v>774</v>
      </c>
    </row>
    <row r="189" s="2" customFormat="1" ht="24.15" customHeight="1">
      <c r="A189" s="37"/>
      <c r="B189" s="168"/>
      <c r="C189" s="204" t="s">
        <v>531</v>
      </c>
      <c r="D189" s="204" t="s">
        <v>285</v>
      </c>
      <c r="E189" s="205" t="s">
        <v>2911</v>
      </c>
      <c r="F189" s="206" t="s">
        <v>2912</v>
      </c>
      <c r="G189" s="207" t="s">
        <v>373</v>
      </c>
      <c r="H189" s="208">
        <v>5</v>
      </c>
      <c r="I189" s="209"/>
      <c r="J189" s="210">
        <f>ROUND(I189*H189,2)</f>
        <v>0</v>
      </c>
      <c r="K189" s="211"/>
      <c r="L189" s="38"/>
      <c r="M189" s="212" t="s">
        <v>1</v>
      </c>
      <c r="N189" s="213" t="s">
        <v>41</v>
      </c>
      <c r="O189" s="81"/>
      <c r="P189" s="214">
        <f>O189*H189</f>
        <v>0</v>
      </c>
      <c r="Q189" s="214">
        <v>0.0015759999999999999</v>
      </c>
      <c r="R189" s="214">
        <f>Q189*H189</f>
        <v>0.0078799999999999999</v>
      </c>
      <c r="S189" s="214">
        <v>0</v>
      </c>
      <c r="T189" s="215">
        <f>S189*H189</f>
        <v>0</v>
      </c>
      <c r="U189" s="37"/>
      <c r="V189" s="37"/>
      <c r="W189" s="37"/>
      <c r="X189" s="37"/>
      <c r="Y189" s="37"/>
      <c r="Z189" s="37"/>
      <c r="AA189" s="37"/>
      <c r="AB189" s="37"/>
      <c r="AC189" s="37"/>
      <c r="AD189" s="37"/>
      <c r="AE189" s="37"/>
      <c r="AR189" s="216" t="s">
        <v>358</v>
      </c>
      <c r="AT189" s="216" t="s">
        <v>285</v>
      </c>
      <c r="AU189" s="216" t="s">
        <v>87</v>
      </c>
      <c r="AY189" s="18" t="s">
        <v>283</v>
      </c>
      <c r="BE189" s="217">
        <f>IF(N189="základná",J189,0)</f>
        <v>0</v>
      </c>
      <c r="BF189" s="217">
        <f>IF(N189="znížená",J189,0)</f>
        <v>0</v>
      </c>
      <c r="BG189" s="217">
        <f>IF(N189="zákl. prenesená",J189,0)</f>
        <v>0</v>
      </c>
      <c r="BH189" s="217">
        <f>IF(N189="zníž. prenesená",J189,0)</f>
        <v>0</v>
      </c>
      <c r="BI189" s="217">
        <f>IF(N189="nulová",J189,0)</f>
        <v>0</v>
      </c>
      <c r="BJ189" s="18" t="s">
        <v>87</v>
      </c>
      <c r="BK189" s="217">
        <f>ROUND(I189*H189,2)</f>
        <v>0</v>
      </c>
      <c r="BL189" s="18" t="s">
        <v>358</v>
      </c>
      <c r="BM189" s="216" t="s">
        <v>788</v>
      </c>
    </row>
    <row r="190" s="2" customFormat="1" ht="21.75" customHeight="1">
      <c r="A190" s="37"/>
      <c r="B190" s="168"/>
      <c r="C190" s="204" t="s">
        <v>538</v>
      </c>
      <c r="D190" s="204" t="s">
        <v>285</v>
      </c>
      <c r="E190" s="205" t="s">
        <v>2913</v>
      </c>
      <c r="F190" s="206" t="s">
        <v>2914</v>
      </c>
      <c r="G190" s="207" t="s">
        <v>649</v>
      </c>
      <c r="H190" s="208">
        <v>7</v>
      </c>
      <c r="I190" s="209"/>
      <c r="J190" s="210">
        <f>ROUND(I190*H190,2)</f>
        <v>0</v>
      </c>
      <c r="K190" s="211"/>
      <c r="L190" s="38"/>
      <c r="M190" s="212" t="s">
        <v>1</v>
      </c>
      <c r="N190" s="213" t="s">
        <v>41</v>
      </c>
      <c r="O190" s="81"/>
      <c r="P190" s="214">
        <f>O190*H190</f>
        <v>0</v>
      </c>
      <c r="Q190" s="214">
        <v>0.000218571428571429</v>
      </c>
      <c r="R190" s="214">
        <f>Q190*H190</f>
        <v>0.0015300000000000029</v>
      </c>
      <c r="S190" s="214">
        <v>0</v>
      </c>
      <c r="T190" s="215">
        <f>S190*H190</f>
        <v>0</v>
      </c>
      <c r="U190" s="37"/>
      <c r="V190" s="37"/>
      <c r="W190" s="37"/>
      <c r="X190" s="37"/>
      <c r="Y190" s="37"/>
      <c r="Z190" s="37"/>
      <c r="AA190" s="37"/>
      <c r="AB190" s="37"/>
      <c r="AC190" s="37"/>
      <c r="AD190" s="37"/>
      <c r="AE190" s="37"/>
      <c r="AR190" s="216" t="s">
        <v>358</v>
      </c>
      <c r="AT190" s="216" t="s">
        <v>285</v>
      </c>
      <c r="AU190" s="216" t="s">
        <v>87</v>
      </c>
      <c r="AY190" s="18" t="s">
        <v>283</v>
      </c>
      <c r="BE190" s="217">
        <f>IF(N190="základná",J190,0)</f>
        <v>0</v>
      </c>
      <c r="BF190" s="217">
        <f>IF(N190="znížená",J190,0)</f>
        <v>0</v>
      </c>
      <c r="BG190" s="217">
        <f>IF(N190="zákl. prenesená",J190,0)</f>
        <v>0</v>
      </c>
      <c r="BH190" s="217">
        <f>IF(N190="zníž. prenesená",J190,0)</f>
        <v>0</v>
      </c>
      <c r="BI190" s="217">
        <f>IF(N190="nulová",J190,0)</f>
        <v>0</v>
      </c>
      <c r="BJ190" s="18" t="s">
        <v>87</v>
      </c>
      <c r="BK190" s="217">
        <f>ROUND(I190*H190,2)</f>
        <v>0</v>
      </c>
      <c r="BL190" s="18" t="s">
        <v>358</v>
      </c>
      <c r="BM190" s="216" t="s">
        <v>803</v>
      </c>
    </row>
    <row r="191" s="2" customFormat="1" ht="21.75" customHeight="1">
      <c r="A191" s="37"/>
      <c r="B191" s="168"/>
      <c r="C191" s="204" t="s">
        <v>542</v>
      </c>
      <c r="D191" s="204" t="s">
        <v>285</v>
      </c>
      <c r="E191" s="205" t="s">
        <v>2915</v>
      </c>
      <c r="F191" s="206" t="s">
        <v>2916</v>
      </c>
      <c r="G191" s="207" t="s">
        <v>649</v>
      </c>
      <c r="H191" s="208">
        <v>6</v>
      </c>
      <c r="I191" s="209"/>
      <c r="J191" s="210">
        <f>ROUND(I191*H191,2)</f>
        <v>0</v>
      </c>
      <c r="K191" s="211"/>
      <c r="L191" s="38"/>
      <c r="M191" s="212" t="s">
        <v>1</v>
      </c>
      <c r="N191" s="213" t="s">
        <v>41</v>
      </c>
      <c r="O191" s="81"/>
      <c r="P191" s="214">
        <f>O191*H191</f>
        <v>0</v>
      </c>
      <c r="Q191" s="214">
        <v>0.00031166666666666701</v>
      </c>
      <c r="R191" s="214">
        <f>Q191*H191</f>
        <v>0.0018700000000000021</v>
      </c>
      <c r="S191" s="214">
        <v>0</v>
      </c>
      <c r="T191" s="215">
        <f>S191*H191</f>
        <v>0</v>
      </c>
      <c r="U191" s="37"/>
      <c r="V191" s="37"/>
      <c r="W191" s="37"/>
      <c r="X191" s="37"/>
      <c r="Y191" s="37"/>
      <c r="Z191" s="37"/>
      <c r="AA191" s="37"/>
      <c r="AB191" s="37"/>
      <c r="AC191" s="37"/>
      <c r="AD191" s="37"/>
      <c r="AE191" s="37"/>
      <c r="AR191" s="216" t="s">
        <v>358</v>
      </c>
      <c r="AT191" s="216" t="s">
        <v>285</v>
      </c>
      <c r="AU191" s="216" t="s">
        <v>87</v>
      </c>
      <c r="AY191" s="18" t="s">
        <v>283</v>
      </c>
      <c r="BE191" s="217">
        <f>IF(N191="základná",J191,0)</f>
        <v>0</v>
      </c>
      <c r="BF191" s="217">
        <f>IF(N191="znížená",J191,0)</f>
        <v>0</v>
      </c>
      <c r="BG191" s="217">
        <f>IF(N191="zákl. prenesená",J191,0)</f>
        <v>0</v>
      </c>
      <c r="BH191" s="217">
        <f>IF(N191="zníž. prenesená",J191,0)</f>
        <v>0</v>
      </c>
      <c r="BI191" s="217">
        <f>IF(N191="nulová",J191,0)</f>
        <v>0</v>
      </c>
      <c r="BJ191" s="18" t="s">
        <v>87</v>
      </c>
      <c r="BK191" s="217">
        <f>ROUND(I191*H191,2)</f>
        <v>0</v>
      </c>
      <c r="BL191" s="18" t="s">
        <v>358</v>
      </c>
      <c r="BM191" s="216" t="s">
        <v>811</v>
      </c>
    </row>
    <row r="192" s="2" customFormat="1" ht="21.75" customHeight="1">
      <c r="A192" s="37"/>
      <c r="B192" s="168"/>
      <c r="C192" s="204" t="s">
        <v>546</v>
      </c>
      <c r="D192" s="204" t="s">
        <v>285</v>
      </c>
      <c r="E192" s="205" t="s">
        <v>2917</v>
      </c>
      <c r="F192" s="206" t="s">
        <v>2918</v>
      </c>
      <c r="G192" s="207" t="s">
        <v>649</v>
      </c>
      <c r="H192" s="208">
        <v>172</v>
      </c>
      <c r="I192" s="209"/>
      <c r="J192" s="210">
        <f>ROUND(I192*H192,2)</f>
        <v>0</v>
      </c>
      <c r="K192" s="211"/>
      <c r="L192" s="38"/>
      <c r="M192" s="212" t="s">
        <v>1</v>
      </c>
      <c r="N192" s="213" t="s">
        <v>41</v>
      </c>
      <c r="O192" s="81"/>
      <c r="P192" s="214">
        <f>O192*H192</f>
        <v>0</v>
      </c>
      <c r="Q192" s="214">
        <v>0.00042999999999999999</v>
      </c>
      <c r="R192" s="214">
        <f>Q192*H192</f>
        <v>0.073959999999999998</v>
      </c>
      <c r="S192" s="214">
        <v>0</v>
      </c>
      <c r="T192" s="215">
        <f>S192*H192</f>
        <v>0</v>
      </c>
      <c r="U192" s="37"/>
      <c r="V192" s="37"/>
      <c r="W192" s="37"/>
      <c r="X192" s="37"/>
      <c r="Y192" s="37"/>
      <c r="Z192" s="37"/>
      <c r="AA192" s="37"/>
      <c r="AB192" s="37"/>
      <c r="AC192" s="37"/>
      <c r="AD192" s="37"/>
      <c r="AE192" s="37"/>
      <c r="AR192" s="216" t="s">
        <v>358</v>
      </c>
      <c r="AT192" s="216" t="s">
        <v>285</v>
      </c>
      <c r="AU192" s="216" t="s">
        <v>87</v>
      </c>
      <c r="AY192" s="18" t="s">
        <v>283</v>
      </c>
      <c r="BE192" s="217">
        <f>IF(N192="základná",J192,0)</f>
        <v>0</v>
      </c>
      <c r="BF192" s="217">
        <f>IF(N192="znížená",J192,0)</f>
        <v>0</v>
      </c>
      <c r="BG192" s="217">
        <f>IF(N192="zákl. prenesená",J192,0)</f>
        <v>0</v>
      </c>
      <c r="BH192" s="217">
        <f>IF(N192="zníž. prenesená",J192,0)</f>
        <v>0</v>
      </c>
      <c r="BI192" s="217">
        <f>IF(N192="nulová",J192,0)</f>
        <v>0</v>
      </c>
      <c r="BJ192" s="18" t="s">
        <v>87</v>
      </c>
      <c r="BK192" s="217">
        <f>ROUND(I192*H192,2)</f>
        <v>0</v>
      </c>
      <c r="BL192" s="18" t="s">
        <v>358</v>
      </c>
      <c r="BM192" s="216" t="s">
        <v>825</v>
      </c>
    </row>
    <row r="193" s="2" customFormat="1" ht="21.75" customHeight="1">
      <c r="A193" s="37"/>
      <c r="B193" s="168"/>
      <c r="C193" s="204" t="s">
        <v>551</v>
      </c>
      <c r="D193" s="204" t="s">
        <v>285</v>
      </c>
      <c r="E193" s="205" t="s">
        <v>2919</v>
      </c>
      <c r="F193" s="206" t="s">
        <v>2920</v>
      </c>
      <c r="G193" s="207" t="s">
        <v>649</v>
      </c>
      <c r="H193" s="208">
        <v>2</v>
      </c>
      <c r="I193" s="209"/>
      <c r="J193" s="210">
        <f>ROUND(I193*H193,2)</f>
        <v>0</v>
      </c>
      <c r="K193" s="211"/>
      <c r="L193" s="38"/>
      <c r="M193" s="212" t="s">
        <v>1</v>
      </c>
      <c r="N193" s="213" t="s">
        <v>41</v>
      </c>
      <c r="O193" s="81"/>
      <c r="P193" s="214">
        <f>O193*H193</f>
        <v>0</v>
      </c>
      <c r="Q193" s="214">
        <v>0.00052999999999999998</v>
      </c>
      <c r="R193" s="214">
        <f>Q193*H193</f>
        <v>0.00106</v>
      </c>
      <c r="S193" s="214">
        <v>0</v>
      </c>
      <c r="T193" s="215">
        <f>S193*H193</f>
        <v>0</v>
      </c>
      <c r="U193" s="37"/>
      <c r="V193" s="37"/>
      <c r="W193" s="37"/>
      <c r="X193" s="37"/>
      <c r="Y193" s="37"/>
      <c r="Z193" s="37"/>
      <c r="AA193" s="37"/>
      <c r="AB193" s="37"/>
      <c r="AC193" s="37"/>
      <c r="AD193" s="37"/>
      <c r="AE193" s="37"/>
      <c r="AR193" s="216" t="s">
        <v>358</v>
      </c>
      <c r="AT193" s="216" t="s">
        <v>285</v>
      </c>
      <c r="AU193" s="216" t="s">
        <v>87</v>
      </c>
      <c r="AY193" s="18" t="s">
        <v>283</v>
      </c>
      <c r="BE193" s="217">
        <f>IF(N193="základná",J193,0)</f>
        <v>0</v>
      </c>
      <c r="BF193" s="217">
        <f>IF(N193="znížená",J193,0)</f>
        <v>0</v>
      </c>
      <c r="BG193" s="217">
        <f>IF(N193="zákl. prenesená",J193,0)</f>
        <v>0</v>
      </c>
      <c r="BH193" s="217">
        <f>IF(N193="zníž. prenesená",J193,0)</f>
        <v>0</v>
      </c>
      <c r="BI193" s="217">
        <f>IF(N193="nulová",J193,0)</f>
        <v>0</v>
      </c>
      <c r="BJ193" s="18" t="s">
        <v>87</v>
      </c>
      <c r="BK193" s="217">
        <f>ROUND(I193*H193,2)</f>
        <v>0</v>
      </c>
      <c r="BL193" s="18" t="s">
        <v>358</v>
      </c>
      <c r="BM193" s="216" t="s">
        <v>839</v>
      </c>
    </row>
    <row r="194" s="2" customFormat="1" ht="24.15" customHeight="1">
      <c r="A194" s="37"/>
      <c r="B194" s="168"/>
      <c r="C194" s="204" t="s">
        <v>555</v>
      </c>
      <c r="D194" s="204" t="s">
        <v>285</v>
      </c>
      <c r="E194" s="205" t="s">
        <v>2921</v>
      </c>
      <c r="F194" s="206" t="s">
        <v>2922</v>
      </c>
      <c r="G194" s="207" t="s">
        <v>649</v>
      </c>
      <c r="H194" s="208">
        <v>40</v>
      </c>
      <c r="I194" s="209"/>
      <c r="J194" s="210">
        <f>ROUND(I194*H194,2)</f>
        <v>0</v>
      </c>
      <c r="K194" s="211"/>
      <c r="L194" s="38"/>
      <c r="M194" s="212" t="s">
        <v>1</v>
      </c>
      <c r="N194" s="213" t="s">
        <v>41</v>
      </c>
      <c r="O194" s="81"/>
      <c r="P194" s="214">
        <f>O194*H194</f>
        <v>0</v>
      </c>
      <c r="Q194" s="214">
        <v>0.00097000000000000005</v>
      </c>
      <c r="R194" s="214">
        <f>Q194*H194</f>
        <v>0.038800000000000001</v>
      </c>
      <c r="S194" s="214">
        <v>0</v>
      </c>
      <c r="T194" s="215">
        <f>S194*H194</f>
        <v>0</v>
      </c>
      <c r="U194" s="37"/>
      <c r="V194" s="37"/>
      <c r="W194" s="37"/>
      <c r="X194" s="37"/>
      <c r="Y194" s="37"/>
      <c r="Z194" s="37"/>
      <c r="AA194" s="37"/>
      <c r="AB194" s="37"/>
      <c r="AC194" s="37"/>
      <c r="AD194" s="37"/>
      <c r="AE194" s="37"/>
      <c r="AR194" s="216" t="s">
        <v>358</v>
      </c>
      <c r="AT194" s="216" t="s">
        <v>285</v>
      </c>
      <c r="AU194" s="216" t="s">
        <v>87</v>
      </c>
      <c r="AY194" s="18" t="s">
        <v>283</v>
      </c>
      <c r="BE194" s="217">
        <f>IF(N194="základná",J194,0)</f>
        <v>0</v>
      </c>
      <c r="BF194" s="217">
        <f>IF(N194="znížená",J194,0)</f>
        <v>0</v>
      </c>
      <c r="BG194" s="217">
        <f>IF(N194="zákl. prenesená",J194,0)</f>
        <v>0</v>
      </c>
      <c r="BH194" s="217">
        <f>IF(N194="zníž. prenesená",J194,0)</f>
        <v>0</v>
      </c>
      <c r="BI194" s="217">
        <f>IF(N194="nulová",J194,0)</f>
        <v>0</v>
      </c>
      <c r="BJ194" s="18" t="s">
        <v>87</v>
      </c>
      <c r="BK194" s="217">
        <f>ROUND(I194*H194,2)</f>
        <v>0</v>
      </c>
      <c r="BL194" s="18" t="s">
        <v>358</v>
      </c>
      <c r="BM194" s="216" t="s">
        <v>875</v>
      </c>
    </row>
    <row r="195" s="2" customFormat="1" ht="24.15" customHeight="1">
      <c r="A195" s="37"/>
      <c r="B195" s="168"/>
      <c r="C195" s="204" t="s">
        <v>561</v>
      </c>
      <c r="D195" s="204" t="s">
        <v>285</v>
      </c>
      <c r="E195" s="205" t="s">
        <v>2923</v>
      </c>
      <c r="F195" s="206" t="s">
        <v>2924</v>
      </c>
      <c r="G195" s="207" t="s">
        <v>649</v>
      </c>
      <c r="H195" s="208">
        <v>12</v>
      </c>
      <c r="I195" s="209"/>
      <c r="J195" s="210">
        <f>ROUND(I195*H195,2)</f>
        <v>0</v>
      </c>
      <c r="K195" s="211"/>
      <c r="L195" s="38"/>
      <c r="M195" s="212" t="s">
        <v>1</v>
      </c>
      <c r="N195" s="213" t="s">
        <v>41</v>
      </c>
      <c r="O195" s="81"/>
      <c r="P195" s="214">
        <f>O195*H195</f>
        <v>0</v>
      </c>
      <c r="Q195" s="214">
        <v>0.0038600000000000001</v>
      </c>
      <c r="R195" s="214">
        <f>Q195*H195</f>
        <v>0.04632</v>
      </c>
      <c r="S195" s="214">
        <v>0</v>
      </c>
      <c r="T195" s="215">
        <f>S195*H195</f>
        <v>0</v>
      </c>
      <c r="U195" s="37"/>
      <c r="V195" s="37"/>
      <c r="W195" s="37"/>
      <c r="X195" s="37"/>
      <c r="Y195" s="37"/>
      <c r="Z195" s="37"/>
      <c r="AA195" s="37"/>
      <c r="AB195" s="37"/>
      <c r="AC195" s="37"/>
      <c r="AD195" s="37"/>
      <c r="AE195" s="37"/>
      <c r="AR195" s="216" t="s">
        <v>358</v>
      </c>
      <c r="AT195" s="216" t="s">
        <v>285</v>
      </c>
      <c r="AU195" s="216" t="s">
        <v>87</v>
      </c>
      <c r="AY195" s="18" t="s">
        <v>283</v>
      </c>
      <c r="BE195" s="217">
        <f>IF(N195="základná",J195,0)</f>
        <v>0</v>
      </c>
      <c r="BF195" s="217">
        <f>IF(N195="znížená",J195,0)</f>
        <v>0</v>
      </c>
      <c r="BG195" s="217">
        <f>IF(N195="zákl. prenesená",J195,0)</f>
        <v>0</v>
      </c>
      <c r="BH195" s="217">
        <f>IF(N195="zníž. prenesená",J195,0)</f>
        <v>0</v>
      </c>
      <c r="BI195" s="217">
        <f>IF(N195="nulová",J195,0)</f>
        <v>0</v>
      </c>
      <c r="BJ195" s="18" t="s">
        <v>87</v>
      </c>
      <c r="BK195" s="217">
        <f>ROUND(I195*H195,2)</f>
        <v>0</v>
      </c>
      <c r="BL195" s="18" t="s">
        <v>358</v>
      </c>
      <c r="BM195" s="216" t="s">
        <v>887</v>
      </c>
    </row>
    <row r="196" s="2" customFormat="1" ht="24.15" customHeight="1">
      <c r="A196" s="37"/>
      <c r="B196" s="168"/>
      <c r="C196" s="204" t="s">
        <v>566</v>
      </c>
      <c r="D196" s="204" t="s">
        <v>285</v>
      </c>
      <c r="E196" s="205" t="s">
        <v>2925</v>
      </c>
      <c r="F196" s="206" t="s">
        <v>2926</v>
      </c>
      <c r="G196" s="207" t="s">
        <v>649</v>
      </c>
      <c r="H196" s="208">
        <v>7</v>
      </c>
      <c r="I196" s="209"/>
      <c r="J196" s="210">
        <f>ROUND(I196*H196,2)</f>
        <v>0</v>
      </c>
      <c r="K196" s="211"/>
      <c r="L196" s="38"/>
      <c r="M196" s="212" t="s">
        <v>1</v>
      </c>
      <c r="N196" s="213" t="s">
        <v>41</v>
      </c>
      <c r="O196" s="81"/>
      <c r="P196" s="214">
        <f>O196*H196</f>
        <v>0</v>
      </c>
      <c r="Q196" s="214">
        <v>0.0048342857142857102</v>
      </c>
      <c r="R196" s="214">
        <f>Q196*H196</f>
        <v>0.033839999999999974</v>
      </c>
      <c r="S196" s="214">
        <v>0</v>
      </c>
      <c r="T196" s="215">
        <f>S196*H196</f>
        <v>0</v>
      </c>
      <c r="U196" s="37"/>
      <c r="V196" s="37"/>
      <c r="W196" s="37"/>
      <c r="X196" s="37"/>
      <c r="Y196" s="37"/>
      <c r="Z196" s="37"/>
      <c r="AA196" s="37"/>
      <c r="AB196" s="37"/>
      <c r="AC196" s="37"/>
      <c r="AD196" s="37"/>
      <c r="AE196" s="37"/>
      <c r="AR196" s="216" t="s">
        <v>358</v>
      </c>
      <c r="AT196" s="216" t="s">
        <v>285</v>
      </c>
      <c r="AU196" s="216" t="s">
        <v>87</v>
      </c>
      <c r="AY196" s="18" t="s">
        <v>283</v>
      </c>
      <c r="BE196" s="217">
        <f>IF(N196="základná",J196,0)</f>
        <v>0</v>
      </c>
      <c r="BF196" s="217">
        <f>IF(N196="znížená",J196,0)</f>
        <v>0</v>
      </c>
      <c r="BG196" s="217">
        <f>IF(N196="zákl. prenesená",J196,0)</f>
        <v>0</v>
      </c>
      <c r="BH196" s="217">
        <f>IF(N196="zníž. prenesená",J196,0)</f>
        <v>0</v>
      </c>
      <c r="BI196" s="217">
        <f>IF(N196="nulová",J196,0)</f>
        <v>0</v>
      </c>
      <c r="BJ196" s="18" t="s">
        <v>87</v>
      </c>
      <c r="BK196" s="217">
        <f>ROUND(I196*H196,2)</f>
        <v>0</v>
      </c>
      <c r="BL196" s="18" t="s">
        <v>358</v>
      </c>
      <c r="BM196" s="216" t="s">
        <v>904</v>
      </c>
    </row>
    <row r="197" s="2" customFormat="1" ht="24.15" customHeight="1">
      <c r="A197" s="37"/>
      <c r="B197" s="168"/>
      <c r="C197" s="204" t="s">
        <v>571</v>
      </c>
      <c r="D197" s="204" t="s">
        <v>285</v>
      </c>
      <c r="E197" s="205" t="s">
        <v>2927</v>
      </c>
      <c r="F197" s="206" t="s">
        <v>2928</v>
      </c>
      <c r="G197" s="207" t="s">
        <v>649</v>
      </c>
      <c r="H197" s="208">
        <v>183</v>
      </c>
      <c r="I197" s="209"/>
      <c r="J197" s="210">
        <f>ROUND(I197*H197,2)</f>
        <v>0</v>
      </c>
      <c r="K197" s="211"/>
      <c r="L197" s="38"/>
      <c r="M197" s="212" t="s">
        <v>1</v>
      </c>
      <c r="N197" s="213" t="s">
        <v>41</v>
      </c>
      <c r="O197" s="81"/>
      <c r="P197" s="214">
        <f>O197*H197</f>
        <v>0</v>
      </c>
      <c r="Q197" s="214">
        <v>0.0037100000000000002</v>
      </c>
      <c r="R197" s="214">
        <f>Q197*H197</f>
        <v>0.67893000000000003</v>
      </c>
      <c r="S197" s="214">
        <v>0</v>
      </c>
      <c r="T197" s="215">
        <f>S197*H197</f>
        <v>0</v>
      </c>
      <c r="U197" s="37"/>
      <c r="V197" s="37"/>
      <c r="W197" s="37"/>
      <c r="X197" s="37"/>
      <c r="Y197" s="37"/>
      <c r="Z197" s="37"/>
      <c r="AA197" s="37"/>
      <c r="AB197" s="37"/>
      <c r="AC197" s="37"/>
      <c r="AD197" s="37"/>
      <c r="AE197" s="37"/>
      <c r="AR197" s="216" t="s">
        <v>358</v>
      </c>
      <c r="AT197" s="216" t="s">
        <v>285</v>
      </c>
      <c r="AU197" s="216" t="s">
        <v>87</v>
      </c>
      <c r="AY197" s="18" t="s">
        <v>283</v>
      </c>
      <c r="BE197" s="217">
        <f>IF(N197="základná",J197,0)</f>
        <v>0</v>
      </c>
      <c r="BF197" s="217">
        <f>IF(N197="znížená",J197,0)</f>
        <v>0</v>
      </c>
      <c r="BG197" s="217">
        <f>IF(N197="zákl. prenesená",J197,0)</f>
        <v>0</v>
      </c>
      <c r="BH197" s="217">
        <f>IF(N197="zníž. prenesená",J197,0)</f>
        <v>0</v>
      </c>
      <c r="BI197" s="217">
        <f>IF(N197="nulová",J197,0)</f>
        <v>0</v>
      </c>
      <c r="BJ197" s="18" t="s">
        <v>87</v>
      </c>
      <c r="BK197" s="217">
        <f>ROUND(I197*H197,2)</f>
        <v>0</v>
      </c>
      <c r="BL197" s="18" t="s">
        <v>358</v>
      </c>
      <c r="BM197" s="216" t="s">
        <v>913</v>
      </c>
    </row>
    <row r="198" s="2" customFormat="1" ht="24.15" customHeight="1">
      <c r="A198" s="37"/>
      <c r="B198" s="168"/>
      <c r="C198" s="204" t="s">
        <v>576</v>
      </c>
      <c r="D198" s="204" t="s">
        <v>285</v>
      </c>
      <c r="E198" s="205" t="s">
        <v>2929</v>
      </c>
      <c r="F198" s="206" t="s">
        <v>2930</v>
      </c>
      <c r="G198" s="207" t="s">
        <v>649</v>
      </c>
      <c r="H198" s="208">
        <v>11</v>
      </c>
      <c r="I198" s="209"/>
      <c r="J198" s="210">
        <f>ROUND(I198*H198,2)</f>
        <v>0</v>
      </c>
      <c r="K198" s="211"/>
      <c r="L198" s="38"/>
      <c r="M198" s="212" t="s">
        <v>1</v>
      </c>
      <c r="N198" s="213" t="s">
        <v>41</v>
      </c>
      <c r="O198" s="81"/>
      <c r="P198" s="214">
        <f>O198*H198</f>
        <v>0</v>
      </c>
      <c r="Q198" s="214">
        <v>0.0048900000000000002</v>
      </c>
      <c r="R198" s="214">
        <f>Q198*H198</f>
        <v>0.053790000000000004</v>
      </c>
      <c r="S198" s="214">
        <v>0</v>
      </c>
      <c r="T198" s="215">
        <f>S198*H198</f>
        <v>0</v>
      </c>
      <c r="U198" s="37"/>
      <c r="V198" s="37"/>
      <c r="W198" s="37"/>
      <c r="X198" s="37"/>
      <c r="Y198" s="37"/>
      <c r="Z198" s="37"/>
      <c r="AA198" s="37"/>
      <c r="AB198" s="37"/>
      <c r="AC198" s="37"/>
      <c r="AD198" s="37"/>
      <c r="AE198" s="37"/>
      <c r="AR198" s="216" t="s">
        <v>358</v>
      </c>
      <c r="AT198" s="216" t="s">
        <v>285</v>
      </c>
      <c r="AU198" s="216" t="s">
        <v>87</v>
      </c>
      <c r="AY198" s="18" t="s">
        <v>283</v>
      </c>
      <c r="BE198" s="217">
        <f>IF(N198="základná",J198,0)</f>
        <v>0</v>
      </c>
      <c r="BF198" s="217">
        <f>IF(N198="znížená",J198,0)</f>
        <v>0</v>
      </c>
      <c r="BG198" s="217">
        <f>IF(N198="zákl. prenesená",J198,0)</f>
        <v>0</v>
      </c>
      <c r="BH198" s="217">
        <f>IF(N198="zníž. prenesená",J198,0)</f>
        <v>0</v>
      </c>
      <c r="BI198" s="217">
        <f>IF(N198="nulová",J198,0)</f>
        <v>0</v>
      </c>
      <c r="BJ198" s="18" t="s">
        <v>87</v>
      </c>
      <c r="BK198" s="217">
        <f>ROUND(I198*H198,2)</f>
        <v>0</v>
      </c>
      <c r="BL198" s="18" t="s">
        <v>358</v>
      </c>
      <c r="BM198" s="216" t="s">
        <v>922</v>
      </c>
    </row>
    <row r="199" s="2" customFormat="1" ht="24.15" customHeight="1">
      <c r="A199" s="37"/>
      <c r="B199" s="168"/>
      <c r="C199" s="204" t="s">
        <v>581</v>
      </c>
      <c r="D199" s="204" t="s">
        <v>285</v>
      </c>
      <c r="E199" s="205" t="s">
        <v>2931</v>
      </c>
      <c r="F199" s="206" t="s">
        <v>2932</v>
      </c>
      <c r="G199" s="207" t="s">
        <v>373</v>
      </c>
      <c r="H199" s="208">
        <v>2</v>
      </c>
      <c r="I199" s="209"/>
      <c r="J199" s="210">
        <f>ROUND(I199*H199,2)</f>
        <v>0</v>
      </c>
      <c r="K199" s="211"/>
      <c r="L199" s="38"/>
      <c r="M199" s="212" t="s">
        <v>1</v>
      </c>
      <c r="N199" s="213" t="s">
        <v>41</v>
      </c>
      <c r="O199" s="81"/>
      <c r="P199" s="214">
        <f>O199*H199</f>
        <v>0</v>
      </c>
      <c r="Q199" s="214">
        <v>0.00019000000000000001</v>
      </c>
      <c r="R199" s="214">
        <f>Q199*H199</f>
        <v>0.00038000000000000002</v>
      </c>
      <c r="S199" s="214">
        <v>0</v>
      </c>
      <c r="T199" s="215">
        <f>S199*H199</f>
        <v>0</v>
      </c>
      <c r="U199" s="37"/>
      <c r="V199" s="37"/>
      <c r="W199" s="37"/>
      <c r="X199" s="37"/>
      <c r="Y199" s="37"/>
      <c r="Z199" s="37"/>
      <c r="AA199" s="37"/>
      <c r="AB199" s="37"/>
      <c r="AC199" s="37"/>
      <c r="AD199" s="37"/>
      <c r="AE199" s="37"/>
      <c r="AR199" s="216" t="s">
        <v>358</v>
      </c>
      <c r="AT199" s="216" t="s">
        <v>285</v>
      </c>
      <c r="AU199" s="216" t="s">
        <v>87</v>
      </c>
      <c r="AY199" s="18" t="s">
        <v>283</v>
      </c>
      <c r="BE199" s="217">
        <f>IF(N199="základná",J199,0)</f>
        <v>0</v>
      </c>
      <c r="BF199" s="217">
        <f>IF(N199="znížená",J199,0)</f>
        <v>0</v>
      </c>
      <c r="BG199" s="217">
        <f>IF(N199="zákl. prenesená",J199,0)</f>
        <v>0</v>
      </c>
      <c r="BH199" s="217">
        <f>IF(N199="zníž. prenesená",J199,0)</f>
        <v>0</v>
      </c>
      <c r="BI199" s="217">
        <f>IF(N199="nulová",J199,0)</f>
        <v>0</v>
      </c>
      <c r="BJ199" s="18" t="s">
        <v>87</v>
      </c>
      <c r="BK199" s="217">
        <f>ROUND(I199*H199,2)</f>
        <v>0</v>
      </c>
      <c r="BL199" s="18" t="s">
        <v>358</v>
      </c>
      <c r="BM199" s="216" t="s">
        <v>951</v>
      </c>
    </row>
    <row r="200" s="2" customFormat="1" ht="24.15" customHeight="1">
      <c r="A200" s="37"/>
      <c r="B200" s="168"/>
      <c r="C200" s="242" t="s">
        <v>587</v>
      </c>
      <c r="D200" s="242" t="s">
        <v>582</v>
      </c>
      <c r="E200" s="243" t="s">
        <v>2933</v>
      </c>
      <c r="F200" s="244" t="s">
        <v>2934</v>
      </c>
      <c r="G200" s="245" t="s">
        <v>373</v>
      </c>
      <c r="H200" s="246">
        <v>2</v>
      </c>
      <c r="I200" s="247"/>
      <c r="J200" s="248">
        <f>ROUND(I200*H200,2)</f>
        <v>0</v>
      </c>
      <c r="K200" s="249"/>
      <c r="L200" s="250"/>
      <c r="M200" s="251" t="s">
        <v>1</v>
      </c>
      <c r="N200" s="252" t="s">
        <v>41</v>
      </c>
      <c r="O200" s="81"/>
      <c r="P200" s="214">
        <f>O200*H200</f>
        <v>0</v>
      </c>
      <c r="Q200" s="214">
        <v>0.00071000000000000002</v>
      </c>
      <c r="R200" s="214">
        <f>Q200*H200</f>
        <v>0.00142</v>
      </c>
      <c r="S200" s="214">
        <v>0</v>
      </c>
      <c r="T200" s="215">
        <f>S200*H200</f>
        <v>0</v>
      </c>
      <c r="U200" s="37"/>
      <c r="V200" s="37"/>
      <c r="W200" s="37"/>
      <c r="X200" s="37"/>
      <c r="Y200" s="37"/>
      <c r="Z200" s="37"/>
      <c r="AA200" s="37"/>
      <c r="AB200" s="37"/>
      <c r="AC200" s="37"/>
      <c r="AD200" s="37"/>
      <c r="AE200" s="37"/>
      <c r="AR200" s="216" t="s">
        <v>473</v>
      </c>
      <c r="AT200" s="216" t="s">
        <v>582</v>
      </c>
      <c r="AU200" s="216" t="s">
        <v>87</v>
      </c>
      <c r="AY200" s="18" t="s">
        <v>283</v>
      </c>
      <c r="BE200" s="217">
        <f>IF(N200="základná",J200,0)</f>
        <v>0</v>
      </c>
      <c r="BF200" s="217">
        <f>IF(N200="znížená",J200,0)</f>
        <v>0</v>
      </c>
      <c r="BG200" s="217">
        <f>IF(N200="zákl. prenesená",J200,0)</f>
        <v>0</v>
      </c>
      <c r="BH200" s="217">
        <f>IF(N200="zníž. prenesená",J200,0)</f>
        <v>0</v>
      </c>
      <c r="BI200" s="217">
        <f>IF(N200="nulová",J200,0)</f>
        <v>0</v>
      </c>
      <c r="BJ200" s="18" t="s">
        <v>87</v>
      </c>
      <c r="BK200" s="217">
        <f>ROUND(I200*H200,2)</f>
        <v>0</v>
      </c>
      <c r="BL200" s="18" t="s">
        <v>358</v>
      </c>
      <c r="BM200" s="216" t="s">
        <v>963</v>
      </c>
    </row>
    <row r="201" s="2" customFormat="1" ht="24.15" customHeight="1">
      <c r="A201" s="37"/>
      <c r="B201" s="168"/>
      <c r="C201" s="204" t="s">
        <v>591</v>
      </c>
      <c r="D201" s="204" t="s">
        <v>285</v>
      </c>
      <c r="E201" s="205" t="s">
        <v>2935</v>
      </c>
      <c r="F201" s="206" t="s">
        <v>2936</v>
      </c>
      <c r="G201" s="207" t="s">
        <v>373</v>
      </c>
      <c r="H201" s="208">
        <v>3</v>
      </c>
      <c r="I201" s="209"/>
      <c r="J201" s="210">
        <f>ROUND(I201*H201,2)</f>
        <v>0</v>
      </c>
      <c r="K201" s="211"/>
      <c r="L201" s="38"/>
      <c r="M201" s="212" t="s">
        <v>1</v>
      </c>
      <c r="N201" s="213" t="s">
        <v>41</v>
      </c>
      <c r="O201" s="81"/>
      <c r="P201" s="214">
        <f>O201*H201</f>
        <v>0</v>
      </c>
      <c r="Q201" s="214">
        <v>0.000253333333333333</v>
      </c>
      <c r="R201" s="214">
        <f>Q201*H201</f>
        <v>0.00075999999999999896</v>
      </c>
      <c r="S201" s="214">
        <v>0</v>
      </c>
      <c r="T201" s="215">
        <f>S201*H201</f>
        <v>0</v>
      </c>
      <c r="U201" s="37"/>
      <c r="V201" s="37"/>
      <c r="W201" s="37"/>
      <c r="X201" s="37"/>
      <c r="Y201" s="37"/>
      <c r="Z201" s="37"/>
      <c r="AA201" s="37"/>
      <c r="AB201" s="37"/>
      <c r="AC201" s="37"/>
      <c r="AD201" s="37"/>
      <c r="AE201" s="37"/>
      <c r="AR201" s="216" t="s">
        <v>358</v>
      </c>
      <c r="AT201" s="216" t="s">
        <v>285</v>
      </c>
      <c r="AU201" s="216" t="s">
        <v>87</v>
      </c>
      <c r="AY201" s="18" t="s">
        <v>283</v>
      </c>
      <c r="BE201" s="217">
        <f>IF(N201="základná",J201,0)</f>
        <v>0</v>
      </c>
      <c r="BF201" s="217">
        <f>IF(N201="znížená",J201,0)</f>
        <v>0</v>
      </c>
      <c r="BG201" s="217">
        <f>IF(N201="zákl. prenesená",J201,0)</f>
        <v>0</v>
      </c>
      <c r="BH201" s="217">
        <f>IF(N201="zníž. prenesená",J201,0)</f>
        <v>0</v>
      </c>
      <c r="BI201" s="217">
        <f>IF(N201="nulová",J201,0)</f>
        <v>0</v>
      </c>
      <c r="BJ201" s="18" t="s">
        <v>87</v>
      </c>
      <c r="BK201" s="217">
        <f>ROUND(I201*H201,2)</f>
        <v>0</v>
      </c>
      <c r="BL201" s="18" t="s">
        <v>358</v>
      </c>
      <c r="BM201" s="216" t="s">
        <v>971</v>
      </c>
    </row>
    <row r="202" s="2" customFormat="1" ht="24.15" customHeight="1">
      <c r="A202" s="37"/>
      <c r="B202" s="168"/>
      <c r="C202" s="242" t="s">
        <v>600</v>
      </c>
      <c r="D202" s="242" t="s">
        <v>582</v>
      </c>
      <c r="E202" s="243" t="s">
        <v>2937</v>
      </c>
      <c r="F202" s="244" t="s">
        <v>2938</v>
      </c>
      <c r="G202" s="245" t="s">
        <v>373</v>
      </c>
      <c r="H202" s="246">
        <v>3</v>
      </c>
      <c r="I202" s="247"/>
      <c r="J202" s="248">
        <f>ROUND(I202*H202,2)</f>
        <v>0</v>
      </c>
      <c r="K202" s="249"/>
      <c r="L202" s="250"/>
      <c r="M202" s="251" t="s">
        <v>1</v>
      </c>
      <c r="N202" s="252" t="s">
        <v>41</v>
      </c>
      <c r="O202" s="81"/>
      <c r="P202" s="214">
        <f>O202*H202</f>
        <v>0</v>
      </c>
      <c r="Q202" s="214">
        <v>0.00073999999999999999</v>
      </c>
      <c r="R202" s="214">
        <f>Q202*H202</f>
        <v>0.0022199999999999998</v>
      </c>
      <c r="S202" s="214">
        <v>0</v>
      </c>
      <c r="T202" s="215">
        <f>S202*H202</f>
        <v>0</v>
      </c>
      <c r="U202" s="37"/>
      <c r="V202" s="37"/>
      <c r="W202" s="37"/>
      <c r="X202" s="37"/>
      <c r="Y202" s="37"/>
      <c r="Z202" s="37"/>
      <c r="AA202" s="37"/>
      <c r="AB202" s="37"/>
      <c r="AC202" s="37"/>
      <c r="AD202" s="37"/>
      <c r="AE202" s="37"/>
      <c r="AR202" s="216" t="s">
        <v>473</v>
      </c>
      <c r="AT202" s="216" t="s">
        <v>582</v>
      </c>
      <c r="AU202" s="216" t="s">
        <v>87</v>
      </c>
      <c r="AY202" s="18" t="s">
        <v>283</v>
      </c>
      <c r="BE202" s="217">
        <f>IF(N202="základná",J202,0)</f>
        <v>0</v>
      </c>
      <c r="BF202" s="217">
        <f>IF(N202="znížená",J202,0)</f>
        <v>0</v>
      </c>
      <c r="BG202" s="217">
        <f>IF(N202="zákl. prenesená",J202,0)</f>
        <v>0</v>
      </c>
      <c r="BH202" s="217">
        <f>IF(N202="zníž. prenesená",J202,0)</f>
        <v>0</v>
      </c>
      <c r="BI202" s="217">
        <f>IF(N202="nulová",J202,0)</f>
        <v>0</v>
      </c>
      <c r="BJ202" s="18" t="s">
        <v>87</v>
      </c>
      <c r="BK202" s="217">
        <f>ROUND(I202*H202,2)</f>
        <v>0</v>
      </c>
      <c r="BL202" s="18" t="s">
        <v>358</v>
      </c>
      <c r="BM202" s="216" t="s">
        <v>983</v>
      </c>
    </row>
    <row r="203" s="2" customFormat="1" ht="24.15" customHeight="1">
      <c r="A203" s="37"/>
      <c r="B203" s="168"/>
      <c r="C203" s="204" t="s">
        <v>606</v>
      </c>
      <c r="D203" s="204" t="s">
        <v>285</v>
      </c>
      <c r="E203" s="205" t="s">
        <v>2939</v>
      </c>
      <c r="F203" s="206" t="s">
        <v>2940</v>
      </c>
      <c r="G203" s="207" t="s">
        <v>373</v>
      </c>
      <c r="H203" s="208">
        <v>9</v>
      </c>
      <c r="I203" s="209"/>
      <c r="J203" s="210">
        <f>ROUND(I203*H203,2)</f>
        <v>0</v>
      </c>
      <c r="K203" s="211"/>
      <c r="L203" s="38"/>
      <c r="M203" s="212" t="s">
        <v>1</v>
      </c>
      <c r="N203" s="213" t="s">
        <v>41</v>
      </c>
      <c r="O203" s="81"/>
      <c r="P203" s="214">
        <f>O203*H203</f>
        <v>0</v>
      </c>
      <c r="Q203" s="214">
        <v>0</v>
      </c>
      <c r="R203" s="214">
        <f>Q203*H203</f>
        <v>0</v>
      </c>
      <c r="S203" s="214">
        <v>0</v>
      </c>
      <c r="T203" s="215">
        <f>S203*H203</f>
        <v>0</v>
      </c>
      <c r="U203" s="37"/>
      <c r="V203" s="37"/>
      <c r="W203" s="37"/>
      <c r="X203" s="37"/>
      <c r="Y203" s="37"/>
      <c r="Z203" s="37"/>
      <c r="AA203" s="37"/>
      <c r="AB203" s="37"/>
      <c r="AC203" s="37"/>
      <c r="AD203" s="37"/>
      <c r="AE203" s="37"/>
      <c r="AR203" s="216" t="s">
        <v>358</v>
      </c>
      <c r="AT203" s="216" t="s">
        <v>285</v>
      </c>
      <c r="AU203" s="216" t="s">
        <v>87</v>
      </c>
      <c r="AY203" s="18" t="s">
        <v>283</v>
      </c>
      <c r="BE203" s="217">
        <f>IF(N203="základná",J203,0)</f>
        <v>0</v>
      </c>
      <c r="BF203" s="217">
        <f>IF(N203="znížená",J203,0)</f>
        <v>0</v>
      </c>
      <c r="BG203" s="217">
        <f>IF(N203="zákl. prenesená",J203,0)</f>
        <v>0</v>
      </c>
      <c r="BH203" s="217">
        <f>IF(N203="zníž. prenesená",J203,0)</f>
        <v>0</v>
      </c>
      <c r="BI203" s="217">
        <f>IF(N203="nulová",J203,0)</f>
        <v>0</v>
      </c>
      <c r="BJ203" s="18" t="s">
        <v>87</v>
      </c>
      <c r="BK203" s="217">
        <f>ROUND(I203*H203,2)</f>
        <v>0</v>
      </c>
      <c r="BL203" s="18" t="s">
        <v>358</v>
      </c>
      <c r="BM203" s="216" t="s">
        <v>994</v>
      </c>
    </row>
    <row r="204" s="2" customFormat="1" ht="37.8" customHeight="1">
      <c r="A204" s="37"/>
      <c r="B204" s="168"/>
      <c r="C204" s="242" t="s">
        <v>612</v>
      </c>
      <c r="D204" s="242" t="s">
        <v>582</v>
      </c>
      <c r="E204" s="243" t="s">
        <v>2941</v>
      </c>
      <c r="F204" s="244" t="s">
        <v>2942</v>
      </c>
      <c r="G204" s="245" t="s">
        <v>373</v>
      </c>
      <c r="H204" s="246">
        <v>9</v>
      </c>
      <c r="I204" s="247"/>
      <c r="J204" s="248">
        <f>ROUND(I204*H204,2)</f>
        <v>0</v>
      </c>
      <c r="K204" s="249"/>
      <c r="L204" s="250"/>
      <c r="M204" s="251" t="s">
        <v>1</v>
      </c>
      <c r="N204" s="252" t="s">
        <v>41</v>
      </c>
      <c r="O204" s="81"/>
      <c r="P204" s="214">
        <f>O204*H204</f>
        <v>0</v>
      </c>
      <c r="Q204" s="214">
        <v>0.00027999999999999998</v>
      </c>
      <c r="R204" s="214">
        <f>Q204*H204</f>
        <v>0.0025199999999999997</v>
      </c>
      <c r="S204" s="214">
        <v>0</v>
      </c>
      <c r="T204" s="215">
        <f>S204*H204</f>
        <v>0</v>
      </c>
      <c r="U204" s="37"/>
      <c r="V204" s="37"/>
      <c r="W204" s="37"/>
      <c r="X204" s="37"/>
      <c r="Y204" s="37"/>
      <c r="Z204" s="37"/>
      <c r="AA204" s="37"/>
      <c r="AB204" s="37"/>
      <c r="AC204" s="37"/>
      <c r="AD204" s="37"/>
      <c r="AE204" s="37"/>
      <c r="AR204" s="216" t="s">
        <v>473</v>
      </c>
      <c r="AT204" s="216" t="s">
        <v>582</v>
      </c>
      <c r="AU204" s="216" t="s">
        <v>87</v>
      </c>
      <c r="AY204" s="18" t="s">
        <v>283</v>
      </c>
      <c r="BE204" s="217">
        <f>IF(N204="základná",J204,0)</f>
        <v>0</v>
      </c>
      <c r="BF204" s="217">
        <f>IF(N204="znížená",J204,0)</f>
        <v>0</v>
      </c>
      <c r="BG204" s="217">
        <f>IF(N204="zákl. prenesená",J204,0)</f>
        <v>0</v>
      </c>
      <c r="BH204" s="217">
        <f>IF(N204="zníž. prenesená",J204,0)</f>
        <v>0</v>
      </c>
      <c r="BI204" s="217">
        <f>IF(N204="nulová",J204,0)</f>
        <v>0</v>
      </c>
      <c r="BJ204" s="18" t="s">
        <v>87</v>
      </c>
      <c r="BK204" s="217">
        <f>ROUND(I204*H204,2)</f>
        <v>0</v>
      </c>
      <c r="BL204" s="18" t="s">
        <v>358</v>
      </c>
      <c r="BM204" s="216" t="s">
        <v>1002</v>
      </c>
    </row>
    <row r="205" s="2" customFormat="1" ht="24.15" customHeight="1">
      <c r="A205" s="37"/>
      <c r="B205" s="168"/>
      <c r="C205" s="204" t="s">
        <v>616</v>
      </c>
      <c r="D205" s="204" t="s">
        <v>285</v>
      </c>
      <c r="E205" s="205" t="s">
        <v>2943</v>
      </c>
      <c r="F205" s="206" t="s">
        <v>2944</v>
      </c>
      <c r="G205" s="207" t="s">
        <v>373</v>
      </c>
      <c r="H205" s="208">
        <v>9</v>
      </c>
      <c r="I205" s="209"/>
      <c r="J205" s="210">
        <f>ROUND(I205*H205,2)</f>
        <v>0</v>
      </c>
      <c r="K205" s="211"/>
      <c r="L205" s="38"/>
      <c r="M205" s="212" t="s">
        <v>1</v>
      </c>
      <c r="N205" s="213" t="s">
        <v>41</v>
      </c>
      <c r="O205" s="81"/>
      <c r="P205" s="214">
        <f>O205*H205</f>
        <v>0</v>
      </c>
      <c r="Q205" s="214">
        <v>0</v>
      </c>
      <c r="R205" s="214">
        <f>Q205*H205</f>
        <v>0</v>
      </c>
      <c r="S205" s="214">
        <v>0</v>
      </c>
      <c r="T205" s="215">
        <f>S205*H205</f>
        <v>0</v>
      </c>
      <c r="U205" s="37"/>
      <c r="V205" s="37"/>
      <c r="W205" s="37"/>
      <c r="X205" s="37"/>
      <c r="Y205" s="37"/>
      <c r="Z205" s="37"/>
      <c r="AA205" s="37"/>
      <c r="AB205" s="37"/>
      <c r="AC205" s="37"/>
      <c r="AD205" s="37"/>
      <c r="AE205" s="37"/>
      <c r="AR205" s="216" t="s">
        <v>358</v>
      </c>
      <c r="AT205" s="216" t="s">
        <v>285</v>
      </c>
      <c r="AU205" s="216" t="s">
        <v>87</v>
      </c>
      <c r="AY205" s="18" t="s">
        <v>283</v>
      </c>
      <c r="BE205" s="217">
        <f>IF(N205="základná",J205,0)</f>
        <v>0</v>
      </c>
      <c r="BF205" s="217">
        <f>IF(N205="znížená",J205,0)</f>
        <v>0</v>
      </c>
      <c r="BG205" s="217">
        <f>IF(N205="zákl. prenesená",J205,0)</f>
        <v>0</v>
      </c>
      <c r="BH205" s="217">
        <f>IF(N205="zníž. prenesená",J205,0)</f>
        <v>0</v>
      </c>
      <c r="BI205" s="217">
        <f>IF(N205="nulová",J205,0)</f>
        <v>0</v>
      </c>
      <c r="BJ205" s="18" t="s">
        <v>87</v>
      </c>
      <c r="BK205" s="217">
        <f>ROUND(I205*H205,2)</f>
        <v>0</v>
      </c>
      <c r="BL205" s="18" t="s">
        <v>358</v>
      </c>
      <c r="BM205" s="216" t="s">
        <v>1010</v>
      </c>
    </row>
    <row r="206" s="2" customFormat="1" ht="24.15" customHeight="1">
      <c r="A206" s="37"/>
      <c r="B206" s="168"/>
      <c r="C206" s="204" t="s">
        <v>620</v>
      </c>
      <c r="D206" s="204" t="s">
        <v>285</v>
      </c>
      <c r="E206" s="205" t="s">
        <v>2945</v>
      </c>
      <c r="F206" s="206" t="s">
        <v>2946</v>
      </c>
      <c r="G206" s="207" t="s">
        <v>373</v>
      </c>
      <c r="H206" s="208">
        <v>291</v>
      </c>
      <c r="I206" s="209"/>
      <c r="J206" s="210">
        <f>ROUND(I206*H206,2)</f>
        <v>0</v>
      </c>
      <c r="K206" s="211"/>
      <c r="L206" s="38"/>
      <c r="M206" s="212" t="s">
        <v>1</v>
      </c>
      <c r="N206" s="213" t="s">
        <v>41</v>
      </c>
      <c r="O206" s="81"/>
      <c r="P206" s="214">
        <f>O206*H206</f>
        <v>0</v>
      </c>
      <c r="Q206" s="214">
        <v>0</v>
      </c>
      <c r="R206" s="214">
        <f>Q206*H206</f>
        <v>0</v>
      </c>
      <c r="S206" s="214">
        <v>0</v>
      </c>
      <c r="T206" s="215">
        <f>S206*H206</f>
        <v>0</v>
      </c>
      <c r="U206" s="37"/>
      <c r="V206" s="37"/>
      <c r="W206" s="37"/>
      <c r="X206" s="37"/>
      <c r="Y206" s="37"/>
      <c r="Z206" s="37"/>
      <c r="AA206" s="37"/>
      <c r="AB206" s="37"/>
      <c r="AC206" s="37"/>
      <c r="AD206" s="37"/>
      <c r="AE206" s="37"/>
      <c r="AR206" s="216" t="s">
        <v>358</v>
      </c>
      <c r="AT206" s="216" t="s">
        <v>285</v>
      </c>
      <c r="AU206" s="216" t="s">
        <v>87</v>
      </c>
      <c r="AY206" s="18" t="s">
        <v>283</v>
      </c>
      <c r="BE206" s="217">
        <f>IF(N206="základná",J206,0)</f>
        <v>0</v>
      </c>
      <c r="BF206" s="217">
        <f>IF(N206="znížená",J206,0)</f>
        <v>0</v>
      </c>
      <c r="BG206" s="217">
        <f>IF(N206="zákl. prenesená",J206,0)</f>
        <v>0</v>
      </c>
      <c r="BH206" s="217">
        <f>IF(N206="zníž. prenesená",J206,0)</f>
        <v>0</v>
      </c>
      <c r="BI206" s="217">
        <f>IF(N206="nulová",J206,0)</f>
        <v>0</v>
      </c>
      <c r="BJ206" s="18" t="s">
        <v>87</v>
      </c>
      <c r="BK206" s="217">
        <f>ROUND(I206*H206,2)</f>
        <v>0</v>
      </c>
      <c r="BL206" s="18" t="s">
        <v>358</v>
      </c>
      <c r="BM206" s="216" t="s">
        <v>1019</v>
      </c>
    </row>
    <row r="207" s="2" customFormat="1" ht="24.15" customHeight="1">
      <c r="A207" s="37"/>
      <c r="B207" s="168"/>
      <c r="C207" s="204" t="s">
        <v>625</v>
      </c>
      <c r="D207" s="204" t="s">
        <v>285</v>
      </c>
      <c r="E207" s="205" t="s">
        <v>2947</v>
      </c>
      <c r="F207" s="206" t="s">
        <v>2948</v>
      </c>
      <c r="G207" s="207" t="s">
        <v>373</v>
      </c>
      <c r="H207" s="208">
        <v>75</v>
      </c>
      <c r="I207" s="209"/>
      <c r="J207" s="210">
        <f>ROUND(I207*H207,2)</f>
        <v>0</v>
      </c>
      <c r="K207" s="211"/>
      <c r="L207" s="38"/>
      <c r="M207" s="212" t="s">
        <v>1</v>
      </c>
      <c r="N207" s="213" t="s">
        <v>41</v>
      </c>
      <c r="O207" s="81"/>
      <c r="P207" s="214">
        <f>O207*H207</f>
        <v>0</v>
      </c>
      <c r="Q207" s="214">
        <v>0</v>
      </c>
      <c r="R207" s="214">
        <f>Q207*H207</f>
        <v>0</v>
      </c>
      <c r="S207" s="214">
        <v>0</v>
      </c>
      <c r="T207" s="215">
        <f>S207*H207</f>
        <v>0</v>
      </c>
      <c r="U207" s="37"/>
      <c r="V207" s="37"/>
      <c r="W207" s="37"/>
      <c r="X207" s="37"/>
      <c r="Y207" s="37"/>
      <c r="Z207" s="37"/>
      <c r="AA207" s="37"/>
      <c r="AB207" s="37"/>
      <c r="AC207" s="37"/>
      <c r="AD207" s="37"/>
      <c r="AE207" s="37"/>
      <c r="AR207" s="216" t="s">
        <v>358</v>
      </c>
      <c r="AT207" s="216" t="s">
        <v>285</v>
      </c>
      <c r="AU207" s="216" t="s">
        <v>87</v>
      </c>
      <c r="AY207" s="18" t="s">
        <v>283</v>
      </c>
      <c r="BE207" s="217">
        <f>IF(N207="základná",J207,0)</f>
        <v>0</v>
      </c>
      <c r="BF207" s="217">
        <f>IF(N207="znížená",J207,0)</f>
        <v>0</v>
      </c>
      <c r="BG207" s="217">
        <f>IF(N207="zákl. prenesená",J207,0)</f>
        <v>0</v>
      </c>
      <c r="BH207" s="217">
        <f>IF(N207="zníž. prenesená",J207,0)</f>
        <v>0</v>
      </c>
      <c r="BI207" s="217">
        <f>IF(N207="nulová",J207,0)</f>
        <v>0</v>
      </c>
      <c r="BJ207" s="18" t="s">
        <v>87</v>
      </c>
      <c r="BK207" s="217">
        <f>ROUND(I207*H207,2)</f>
        <v>0</v>
      </c>
      <c r="BL207" s="18" t="s">
        <v>358</v>
      </c>
      <c r="BM207" s="216" t="s">
        <v>1028</v>
      </c>
    </row>
    <row r="208" s="2" customFormat="1" ht="24.15" customHeight="1">
      <c r="A208" s="37"/>
      <c r="B208" s="168"/>
      <c r="C208" s="204" t="s">
        <v>632</v>
      </c>
      <c r="D208" s="204" t="s">
        <v>285</v>
      </c>
      <c r="E208" s="205" t="s">
        <v>2949</v>
      </c>
      <c r="F208" s="206" t="s">
        <v>2950</v>
      </c>
      <c r="G208" s="207" t="s">
        <v>373</v>
      </c>
      <c r="H208" s="208">
        <v>51</v>
      </c>
      <c r="I208" s="209"/>
      <c r="J208" s="210">
        <f>ROUND(I208*H208,2)</f>
        <v>0</v>
      </c>
      <c r="K208" s="211"/>
      <c r="L208" s="38"/>
      <c r="M208" s="212" t="s">
        <v>1</v>
      </c>
      <c r="N208" s="213" t="s">
        <v>41</v>
      </c>
      <c r="O208" s="81"/>
      <c r="P208" s="214">
        <f>O208*H208</f>
        <v>0</v>
      </c>
      <c r="Q208" s="214">
        <v>0.00116509803921569</v>
      </c>
      <c r="R208" s="214">
        <f>Q208*H208</f>
        <v>0.059420000000000188</v>
      </c>
      <c r="S208" s="214">
        <v>0</v>
      </c>
      <c r="T208" s="215">
        <f>S208*H208</f>
        <v>0</v>
      </c>
      <c r="U208" s="37"/>
      <c r="V208" s="37"/>
      <c r="W208" s="37"/>
      <c r="X208" s="37"/>
      <c r="Y208" s="37"/>
      <c r="Z208" s="37"/>
      <c r="AA208" s="37"/>
      <c r="AB208" s="37"/>
      <c r="AC208" s="37"/>
      <c r="AD208" s="37"/>
      <c r="AE208" s="37"/>
      <c r="AR208" s="216" t="s">
        <v>358</v>
      </c>
      <c r="AT208" s="216" t="s">
        <v>285</v>
      </c>
      <c r="AU208" s="216" t="s">
        <v>87</v>
      </c>
      <c r="AY208" s="18" t="s">
        <v>283</v>
      </c>
      <c r="BE208" s="217">
        <f>IF(N208="základná",J208,0)</f>
        <v>0</v>
      </c>
      <c r="BF208" s="217">
        <f>IF(N208="znížená",J208,0)</f>
        <v>0</v>
      </c>
      <c r="BG208" s="217">
        <f>IF(N208="zákl. prenesená",J208,0)</f>
        <v>0</v>
      </c>
      <c r="BH208" s="217">
        <f>IF(N208="zníž. prenesená",J208,0)</f>
        <v>0</v>
      </c>
      <c r="BI208" s="217">
        <f>IF(N208="nulová",J208,0)</f>
        <v>0</v>
      </c>
      <c r="BJ208" s="18" t="s">
        <v>87</v>
      </c>
      <c r="BK208" s="217">
        <f>ROUND(I208*H208,2)</f>
        <v>0</v>
      </c>
      <c r="BL208" s="18" t="s">
        <v>358</v>
      </c>
      <c r="BM208" s="216" t="s">
        <v>1036</v>
      </c>
    </row>
    <row r="209" s="2" customFormat="1" ht="37.8" customHeight="1">
      <c r="A209" s="37"/>
      <c r="B209" s="168"/>
      <c r="C209" s="242" t="s">
        <v>641</v>
      </c>
      <c r="D209" s="242" t="s">
        <v>582</v>
      </c>
      <c r="E209" s="243" t="s">
        <v>2951</v>
      </c>
      <c r="F209" s="244" t="s">
        <v>2952</v>
      </c>
      <c r="G209" s="245" t="s">
        <v>373</v>
      </c>
      <c r="H209" s="246">
        <v>51</v>
      </c>
      <c r="I209" s="247"/>
      <c r="J209" s="248">
        <f>ROUND(I209*H209,2)</f>
        <v>0</v>
      </c>
      <c r="K209" s="249"/>
      <c r="L209" s="250"/>
      <c r="M209" s="251" t="s">
        <v>1</v>
      </c>
      <c r="N209" s="252" t="s">
        <v>41</v>
      </c>
      <c r="O209" s="81"/>
      <c r="P209" s="214">
        <f>O209*H209</f>
        <v>0</v>
      </c>
      <c r="Q209" s="214">
        <v>0.00085999999999999998</v>
      </c>
      <c r="R209" s="214">
        <f>Q209*H209</f>
        <v>0.043859999999999996</v>
      </c>
      <c r="S209" s="214">
        <v>0</v>
      </c>
      <c r="T209" s="215">
        <f>S209*H209</f>
        <v>0</v>
      </c>
      <c r="U209" s="37"/>
      <c r="V209" s="37"/>
      <c r="W209" s="37"/>
      <c r="X209" s="37"/>
      <c r="Y209" s="37"/>
      <c r="Z209" s="37"/>
      <c r="AA209" s="37"/>
      <c r="AB209" s="37"/>
      <c r="AC209" s="37"/>
      <c r="AD209" s="37"/>
      <c r="AE209" s="37"/>
      <c r="AR209" s="216" t="s">
        <v>473</v>
      </c>
      <c r="AT209" s="216" t="s">
        <v>582</v>
      </c>
      <c r="AU209" s="216" t="s">
        <v>87</v>
      </c>
      <c r="AY209" s="18" t="s">
        <v>283</v>
      </c>
      <c r="BE209" s="217">
        <f>IF(N209="základná",J209,0)</f>
        <v>0</v>
      </c>
      <c r="BF209" s="217">
        <f>IF(N209="znížená",J209,0)</f>
        <v>0</v>
      </c>
      <c r="BG209" s="217">
        <f>IF(N209="zákl. prenesená",J209,0)</f>
        <v>0</v>
      </c>
      <c r="BH209" s="217">
        <f>IF(N209="zníž. prenesená",J209,0)</f>
        <v>0</v>
      </c>
      <c r="BI209" s="217">
        <f>IF(N209="nulová",J209,0)</f>
        <v>0</v>
      </c>
      <c r="BJ209" s="18" t="s">
        <v>87</v>
      </c>
      <c r="BK209" s="217">
        <f>ROUND(I209*H209,2)</f>
        <v>0</v>
      </c>
      <c r="BL209" s="18" t="s">
        <v>358</v>
      </c>
      <c r="BM209" s="216" t="s">
        <v>1044</v>
      </c>
    </row>
    <row r="210" s="2" customFormat="1" ht="24.15" customHeight="1">
      <c r="A210" s="37"/>
      <c r="B210" s="168"/>
      <c r="C210" s="204" t="s">
        <v>646</v>
      </c>
      <c r="D210" s="204" t="s">
        <v>285</v>
      </c>
      <c r="E210" s="205" t="s">
        <v>2953</v>
      </c>
      <c r="F210" s="206" t="s">
        <v>2954</v>
      </c>
      <c r="G210" s="207" t="s">
        <v>373</v>
      </c>
      <c r="H210" s="208">
        <v>4</v>
      </c>
      <c r="I210" s="209"/>
      <c r="J210" s="210">
        <f>ROUND(I210*H210,2)</f>
        <v>0</v>
      </c>
      <c r="K210" s="211"/>
      <c r="L210" s="38"/>
      <c r="M210" s="212" t="s">
        <v>1</v>
      </c>
      <c r="N210" s="213" t="s">
        <v>41</v>
      </c>
      <c r="O210" s="81"/>
      <c r="P210" s="214">
        <f>O210*H210</f>
        <v>0</v>
      </c>
      <c r="Q210" s="214">
        <v>0</v>
      </c>
      <c r="R210" s="214">
        <f>Q210*H210</f>
        <v>0</v>
      </c>
      <c r="S210" s="214">
        <v>0</v>
      </c>
      <c r="T210" s="215">
        <f>S210*H210</f>
        <v>0</v>
      </c>
      <c r="U210" s="37"/>
      <c r="V210" s="37"/>
      <c r="W210" s="37"/>
      <c r="X210" s="37"/>
      <c r="Y210" s="37"/>
      <c r="Z210" s="37"/>
      <c r="AA210" s="37"/>
      <c r="AB210" s="37"/>
      <c r="AC210" s="37"/>
      <c r="AD210" s="37"/>
      <c r="AE210" s="37"/>
      <c r="AR210" s="216" t="s">
        <v>358</v>
      </c>
      <c r="AT210" s="216" t="s">
        <v>285</v>
      </c>
      <c r="AU210" s="216" t="s">
        <v>87</v>
      </c>
      <c r="AY210" s="18" t="s">
        <v>283</v>
      </c>
      <c r="BE210" s="217">
        <f>IF(N210="základná",J210,0)</f>
        <v>0</v>
      </c>
      <c r="BF210" s="217">
        <f>IF(N210="znížená",J210,0)</f>
        <v>0</v>
      </c>
      <c r="BG210" s="217">
        <f>IF(N210="zákl. prenesená",J210,0)</f>
        <v>0</v>
      </c>
      <c r="BH210" s="217">
        <f>IF(N210="zníž. prenesená",J210,0)</f>
        <v>0</v>
      </c>
      <c r="BI210" s="217">
        <f>IF(N210="nulová",J210,0)</f>
        <v>0</v>
      </c>
      <c r="BJ210" s="18" t="s">
        <v>87</v>
      </c>
      <c r="BK210" s="217">
        <f>ROUND(I210*H210,2)</f>
        <v>0</v>
      </c>
      <c r="BL210" s="18" t="s">
        <v>358</v>
      </c>
      <c r="BM210" s="216" t="s">
        <v>1053</v>
      </c>
    </row>
    <row r="211" s="2" customFormat="1" ht="24.15" customHeight="1">
      <c r="A211" s="37"/>
      <c r="B211" s="168"/>
      <c r="C211" s="204" t="s">
        <v>651</v>
      </c>
      <c r="D211" s="204" t="s">
        <v>285</v>
      </c>
      <c r="E211" s="205" t="s">
        <v>2955</v>
      </c>
      <c r="F211" s="206" t="s">
        <v>2956</v>
      </c>
      <c r="G211" s="207" t="s">
        <v>373</v>
      </c>
      <c r="H211" s="208">
        <v>17</v>
      </c>
      <c r="I211" s="209"/>
      <c r="J211" s="210">
        <f>ROUND(I211*H211,2)</f>
        <v>0</v>
      </c>
      <c r="K211" s="211"/>
      <c r="L211" s="38"/>
      <c r="M211" s="212" t="s">
        <v>1</v>
      </c>
      <c r="N211" s="213" t="s">
        <v>41</v>
      </c>
      <c r="O211" s="81"/>
      <c r="P211" s="214">
        <f>O211*H211</f>
        <v>0</v>
      </c>
      <c r="Q211" s="214">
        <v>0</v>
      </c>
      <c r="R211" s="214">
        <f>Q211*H211</f>
        <v>0</v>
      </c>
      <c r="S211" s="214">
        <v>0</v>
      </c>
      <c r="T211" s="215">
        <f>S211*H211</f>
        <v>0</v>
      </c>
      <c r="U211" s="37"/>
      <c r="V211" s="37"/>
      <c r="W211" s="37"/>
      <c r="X211" s="37"/>
      <c r="Y211" s="37"/>
      <c r="Z211" s="37"/>
      <c r="AA211" s="37"/>
      <c r="AB211" s="37"/>
      <c r="AC211" s="37"/>
      <c r="AD211" s="37"/>
      <c r="AE211" s="37"/>
      <c r="AR211" s="216" t="s">
        <v>358</v>
      </c>
      <c r="AT211" s="216" t="s">
        <v>285</v>
      </c>
      <c r="AU211" s="216" t="s">
        <v>87</v>
      </c>
      <c r="AY211" s="18" t="s">
        <v>283</v>
      </c>
      <c r="BE211" s="217">
        <f>IF(N211="základná",J211,0)</f>
        <v>0</v>
      </c>
      <c r="BF211" s="217">
        <f>IF(N211="znížená",J211,0)</f>
        <v>0</v>
      </c>
      <c r="BG211" s="217">
        <f>IF(N211="zákl. prenesená",J211,0)</f>
        <v>0</v>
      </c>
      <c r="BH211" s="217">
        <f>IF(N211="zníž. prenesená",J211,0)</f>
        <v>0</v>
      </c>
      <c r="BI211" s="217">
        <f>IF(N211="nulová",J211,0)</f>
        <v>0</v>
      </c>
      <c r="BJ211" s="18" t="s">
        <v>87</v>
      </c>
      <c r="BK211" s="217">
        <f>ROUND(I211*H211,2)</f>
        <v>0</v>
      </c>
      <c r="BL211" s="18" t="s">
        <v>358</v>
      </c>
      <c r="BM211" s="216" t="s">
        <v>1064</v>
      </c>
    </row>
    <row r="212" s="2" customFormat="1" ht="16.5" customHeight="1">
      <c r="A212" s="37"/>
      <c r="B212" s="168"/>
      <c r="C212" s="204" t="s">
        <v>656</v>
      </c>
      <c r="D212" s="204" t="s">
        <v>285</v>
      </c>
      <c r="E212" s="205" t="s">
        <v>2957</v>
      </c>
      <c r="F212" s="206" t="s">
        <v>2958</v>
      </c>
      <c r="G212" s="207" t="s">
        <v>373</v>
      </c>
      <c r="H212" s="208">
        <v>17</v>
      </c>
      <c r="I212" s="209"/>
      <c r="J212" s="210">
        <f>ROUND(I212*H212,2)</f>
        <v>0</v>
      </c>
      <c r="K212" s="211"/>
      <c r="L212" s="38"/>
      <c r="M212" s="212" t="s">
        <v>1</v>
      </c>
      <c r="N212" s="213" t="s">
        <v>41</v>
      </c>
      <c r="O212" s="81"/>
      <c r="P212" s="214">
        <f>O212*H212</f>
        <v>0</v>
      </c>
      <c r="Q212" s="214">
        <v>0.00064000000000000005</v>
      </c>
      <c r="R212" s="214">
        <f>Q212*H212</f>
        <v>0.010880000000000001</v>
      </c>
      <c r="S212" s="214">
        <v>0</v>
      </c>
      <c r="T212" s="215">
        <f>S212*H212</f>
        <v>0</v>
      </c>
      <c r="U212" s="37"/>
      <c r="V212" s="37"/>
      <c r="W212" s="37"/>
      <c r="X212" s="37"/>
      <c r="Y212" s="37"/>
      <c r="Z212" s="37"/>
      <c r="AA212" s="37"/>
      <c r="AB212" s="37"/>
      <c r="AC212" s="37"/>
      <c r="AD212" s="37"/>
      <c r="AE212" s="37"/>
      <c r="AR212" s="216" t="s">
        <v>358</v>
      </c>
      <c r="AT212" s="216" t="s">
        <v>285</v>
      </c>
      <c r="AU212" s="216" t="s">
        <v>87</v>
      </c>
      <c r="AY212" s="18" t="s">
        <v>283</v>
      </c>
      <c r="BE212" s="217">
        <f>IF(N212="základná",J212,0)</f>
        <v>0</v>
      </c>
      <c r="BF212" s="217">
        <f>IF(N212="znížená",J212,0)</f>
        <v>0</v>
      </c>
      <c r="BG212" s="217">
        <f>IF(N212="zákl. prenesená",J212,0)</f>
        <v>0</v>
      </c>
      <c r="BH212" s="217">
        <f>IF(N212="zníž. prenesená",J212,0)</f>
        <v>0</v>
      </c>
      <c r="BI212" s="217">
        <f>IF(N212="nulová",J212,0)</f>
        <v>0</v>
      </c>
      <c r="BJ212" s="18" t="s">
        <v>87</v>
      </c>
      <c r="BK212" s="217">
        <f>ROUND(I212*H212,2)</f>
        <v>0</v>
      </c>
      <c r="BL212" s="18" t="s">
        <v>358</v>
      </c>
      <c r="BM212" s="216" t="s">
        <v>1078</v>
      </c>
    </row>
    <row r="213" s="2" customFormat="1" ht="24.15" customHeight="1">
      <c r="A213" s="37"/>
      <c r="B213" s="168"/>
      <c r="C213" s="204" t="s">
        <v>661</v>
      </c>
      <c r="D213" s="204" t="s">
        <v>285</v>
      </c>
      <c r="E213" s="205" t="s">
        <v>2959</v>
      </c>
      <c r="F213" s="206" t="s">
        <v>2960</v>
      </c>
      <c r="G213" s="207" t="s">
        <v>649</v>
      </c>
      <c r="H213" s="208">
        <v>19</v>
      </c>
      <c r="I213" s="209"/>
      <c r="J213" s="210">
        <f>ROUND(I213*H213,2)</f>
        <v>0</v>
      </c>
      <c r="K213" s="211"/>
      <c r="L213" s="38"/>
      <c r="M213" s="212" t="s">
        <v>1</v>
      </c>
      <c r="N213" s="213" t="s">
        <v>41</v>
      </c>
      <c r="O213" s="81"/>
      <c r="P213" s="214">
        <f>O213*H213</f>
        <v>0</v>
      </c>
      <c r="Q213" s="214">
        <v>0</v>
      </c>
      <c r="R213" s="214">
        <f>Q213*H213</f>
        <v>0</v>
      </c>
      <c r="S213" s="214">
        <v>0</v>
      </c>
      <c r="T213" s="215">
        <f>S213*H213</f>
        <v>0</v>
      </c>
      <c r="U213" s="37"/>
      <c r="V213" s="37"/>
      <c r="W213" s="37"/>
      <c r="X213" s="37"/>
      <c r="Y213" s="37"/>
      <c r="Z213" s="37"/>
      <c r="AA213" s="37"/>
      <c r="AB213" s="37"/>
      <c r="AC213" s="37"/>
      <c r="AD213" s="37"/>
      <c r="AE213" s="37"/>
      <c r="AR213" s="216" t="s">
        <v>358</v>
      </c>
      <c r="AT213" s="216" t="s">
        <v>285</v>
      </c>
      <c r="AU213" s="216" t="s">
        <v>87</v>
      </c>
      <c r="AY213" s="18" t="s">
        <v>283</v>
      </c>
      <c r="BE213" s="217">
        <f>IF(N213="základná",J213,0)</f>
        <v>0</v>
      </c>
      <c r="BF213" s="217">
        <f>IF(N213="znížená",J213,0)</f>
        <v>0</v>
      </c>
      <c r="BG213" s="217">
        <f>IF(N213="zákl. prenesená",J213,0)</f>
        <v>0</v>
      </c>
      <c r="BH213" s="217">
        <f>IF(N213="zníž. prenesená",J213,0)</f>
        <v>0</v>
      </c>
      <c r="BI213" s="217">
        <f>IF(N213="nulová",J213,0)</f>
        <v>0</v>
      </c>
      <c r="BJ213" s="18" t="s">
        <v>87</v>
      </c>
      <c r="BK213" s="217">
        <f>ROUND(I213*H213,2)</f>
        <v>0</v>
      </c>
      <c r="BL213" s="18" t="s">
        <v>358</v>
      </c>
      <c r="BM213" s="216" t="s">
        <v>1091</v>
      </c>
    </row>
    <row r="214" s="2" customFormat="1" ht="24.15" customHeight="1">
      <c r="A214" s="37"/>
      <c r="B214" s="168"/>
      <c r="C214" s="204" t="s">
        <v>666</v>
      </c>
      <c r="D214" s="204" t="s">
        <v>285</v>
      </c>
      <c r="E214" s="205" t="s">
        <v>2961</v>
      </c>
      <c r="F214" s="206" t="s">
        <v>2962</v>
      </c>
      <c r="G214" s="207" t="s">
        <v>649</v>
      </c>
      <c r="H214" s="208">
        <v>421</v>
      </c>
      <c r="I214" s="209"/>
      <c r="J214" s="210">
        <f>ROUND(I214*H214,2)</f>
        <v>0</v>
      </c>
      <c r="K214" s="211"/>
      <c r="L214" s="38"/>
      <c r="M214" s="212" t="s">
        <v>1</v>
      </c>
      <c r="N214" s="213" t="s">
        <v>41</v>
      </c>
      <c r="O214" s="81"/>
      <c r="P214" s="214">
        <f>O214*H214</f>
        <v>0</v>
      </c>
      <c r="Q214" s="214">
        <v>0</v>
      </c>
      <c r="R214" s="214">
        <f>Q214*H214</f>
        <v>0</v>
      </c>
      <c r="S214" s="214">
        <v>0</v>
      </c>
      <c r="T214" s="215">
        <f>S214*H214</f>
        <v>0</v>
      </c>
      <c r="U214" s="37"/>
      <c r="V214" s="37"/>
      <c r="W214" s="37"/>
      <c r="X214" s="37"/>
      <c r="Y214" s="37"/>
      <c r="Z214" s="37"/>
      <c r="AA214" s="37"/>
      <c r="AB214" s="37"/>
      <c r="AC214" s="37"/>
      <c r="AD214" s="37"/>
      <c r="AE214" s="37"/>
      <c r="AR214" s="216" t="s">
        <v>358</v>
      </c>
      <c r="AT214" s="216" t="s">
        <v>285</v>
      </c>
      <c r="AU214" s="216" t="s">
        <v>87</v>
      </c>
      <c r="AY214" s="18" t="s">
        <v>283</v>
      </c>
      <c r="BE214" s="217">
        <f>IF(N214="základná",J214,0)</f>
        <v>0</v>
      </c>
      <c r="BF214" s="217">
        <f>IF(N214="znížená",J214,0)</f>
        <v>0</v>
      </c>
      <c r="BG214" s="217">
        <f>IF(N214="zákl. prenesená",J214,0)</f>
        <v>0</v>
      </c>
      <c r="BH214" s="217">
        <f>IF(N214="zníž. prenesená",J214,0)</f>
        <v>0</v>
      </c>
      <c r="BI214" s="217">
        <f>IF(N214="nulová",J214,0)</f>
        <v>0</v>
      </c>
      <c r="BJ214" s="18" t="s">
        <v>87</v>
      </c>
      <c r="BK214" s="217">
        <f>ROUND(I214*H214,2)</f>
        <v>0</v>
      </c>
      <c r="BL214" s="18" t="s">
        <v>358</v>
      </c>
      <c r="BM214" s="216" t="s">
        <v>1105</v>
      </c>
    </row>
    <row r="215" s="2" customFormat="1" ht="33" customHeight="1">
      <c r="A215" s="37"/>
      <c r="B215" s="168"/>
      <c r="C215" s="204" t="s">
        <v>670</v>
      </c>
      <c r="D215" s="204" t="s">
        <v>285</v>
      </c>
      <c r="E215" s="205" t="s">
        <v>2963</v>
      </c>
      <c r="F215" s="206" t="s">
        <v>2964</v>
      </c>
      <c r="G215" s="207" t="s">
        <v>344</v>
      </c>
      <c r="H215" s="208">
        <v>2.3490000000000002</v>
      </c>
      <c r="I215" s="209"/>
      <c r="J215" s="210">
        <f>ROUND(I215*H215,2)</f>
        <v>0</v>
      </c>
      <c r="K215" s="211"/>
      <c r="L215" s="38"/>
      <c r="M215" s="212" t="s">
        <v>1</v>
      </c>
      <c r="N215" s="213" t="s">
        <v>41</v>
      </c>
      <c r="O215" s="81"/>
      <c r="P215" s="214">
        <f>O215*H215</f>
        <v>0</v>
      </c>
      <c r="Q215" s="214">
        <v>0</v>
      </c>
      <c r="R215" s="214">
        <f>Q215*H215</f>
        <v>0</v>
      </c>
      <c r="S215" s="214">
        <v>0</v>
      </c>
      <c r="T215" s="215">
        <f>S215*H215</f>
        <v>0</v>
      </c>
      <c r="U215" s="37"/>
      <c r="V215" s="37"/>
      <c r="W215" s="37"/>
      <c r="X215" s="37"/>
      <c r="Y215" s="37"/>
      <c r="Z215" s="37"/>
      <c r="AA215" s="37"/>
      <c r="AB215" s="37"/>
      <c r="AC215" s="37"/>
      <c r="AD215" s="37"/>
      <c r="AE215" s="37"/>
      <c r="AR215" s="216" t="s">
        <v>358</v>
      </c>
      <c r="AT215" s="216" t="s">
        <v>285</v>
      </c>
      <c r="AU215" s="216" t="s">
        <v>87</v>
      </c>
      <c r="AY215" s="18" t="s">
        <v>283</v>
      </c>
      <c r="BE215" s="217">
        <f>IF(N215="základná",J215,0)</f>
        <v>0</v>
      </c>
      <c r="BF215" s="217">
        <f>IF(N215="znížená",J215,0)</f>
        <v>0</v>
      </c>
      <c r="BG215" s="217">
        <f>IF(N215="zákl. prenesená",J215,0)</f>
        <v>0</v>
      </c>
      <c r="BH215" s="217">
        <f>IF(N215="zníž. prenesená",J215,0)</f>
        <v>0</v>
      </c>
      <c r="BI215" s="217">
        <f>IF(N215="nulová",J215,0)</f>
        <v>0</v>
      </c>
      <c r="BJ215" s="18" t="s">
        <v>87</v>
      </c>
      <c r="BK215" s="217">
        <f>ROUND(I215*H215,2)</f>
        <v>0</v>
      </c>
      <c r="BL215" s="18" t="s">
        <v>358</v>
      </c>
      <c r="BM215" s="216" t="s">
        <v>1121</v>
      </c>
    </row>
    <row r="216" s="2" customFormat="1" ht="24.15" customHeight="1">
      <c r="A216" s="37"/>
      <c r="B216" s="168"/>
      <c r="C216" s="204" t="s">
        <v>674</v>
      </c>
      <c r="D216" s="204" t="s">
        <v>285</v>
      </c>
      <c r="E216" s="205" t="s">
        <v>2965</v>
      </c>
      <c r="F216" s="206" t="s">
        <v>2966</v>
      </c>
      <c r="G216" s="207" t="s">
        <v>344</v>
      </c>
      <c r="H216" s="208">
        <v>1.0589999999999999</v>
      </c>
      <c r="I216" s="209"/>
      <c r="J216" s="210">
        <f>ROUND(I216*H216,2)</f>
        <v>0</v>
      </c>
      <c r="K216" s="211"/>
      <c r="L216" s="38"/>
      <c r="M216" s="212" t="s">
        <v>1</v>
      </c>
      <c r="N216" s="213" t="s">
        <v>41</v>
      </c>
      <c r="O216" s="81"/>
      <c r="P216" s="214">
        <f>O216*H216</f>
        <v>0</v>
      </c>
      <c r="Q216" s="214">
        <v>0</v>
      </c>
      <c r="R216" s="214">
        <f>Q216*H216</f>
        <v>0</v>
      </c>
      <c r="S216" s="214">
        <v>0</v>
      </c>
      <c r="T216" s="215">
        <f>S216*H216</f>
        <v>0</v>
      </c>
      <c r="U216" s="37"/>
      <c r="V216" s="37"/>
      <c r="W216" s="37"/>
      <c r="X216" s="37"/>
      <c r="Y216" s="37"/>
      <c r="Z216" s="37"/>
      <c r="AA216" s="37"/>
      <c r="AB216" s="37"/>
      <c r="AC216" s="37"/>
      <c r="AD216" s="37"/>
      <c r="AE216" s="37"/>
      <c r="AR216" s="216" t="s">
        <v>358</v>
      </c>
      <c r="AT216" s="216" t="s">
        <v>285</v>
      </c>
      <c r="AU216" s="216" t="s">
        <v>87</v>
      </c>
      <c r="AY216" s="18" t="s">
        <v>283</v>
      </c>
      <c r="BE216" s="217">
        <f>IF(N216="základná",J216,0)</f>
        <v>0</v>
      </c>
      <c r="BF216" s="217">
        <f>IF(N216="znížená",J216,0)</f>
        <v>0</v>
      </c>
      <c r="BG216" s="217">
        <f>IF(N216="zákl. prenesená",J216,0)</f>
        <v>0</v>
      </c>
      <c r="BH216" s="217">
        <f>IF(N216="zníž. prenesená",J216,0)</f>
        <v>0</v>
      </c>
      <c r="BI216" s="217">
        <f>IF(N216="nulová",J216,0)</f>
        <v>0</v>
      </c>
      <c r="BJ216" s="18" t="s">
        <v>87</v>
      </c>
      <c r="BK216" s="217">
        <f>ROUND(I216*H216,2)</f>
        <v>0</v>
      </c>
      <c r="BL216" s="18" t="s">
        <v>358</v>
      </c>
      <c r="BM216" s="216" t="s">
        <v>1130</v>
      </c>
    </row>
    <row r="217" s="12" customFormat="1" ht="22.8" customHeight="1">
      <c r="A217" s="12"/>
      <c r="B217" s="191"/>
      <c r="C217" s="12"/>
      <c r="D217" s="192" t="s">
        <v>74</v>
      </c>
      <c r="E217" s="202" t="s">
        <v>2967</v>
      </c>
      <c r="F217" s="202" t="s">
        <v>2968</v>
      </c>
      <c r="G217" s="12"/>
      <c r="H217" s="12"/>
      <c r="I217" s="194"/>
      <c r="J217" s="203">
        <f>BK217</f>
        <v>0</v>
      </c>
      <c r="K217" s="12"/>
      <c r="L217" s="191"/>
      <c r="M217" s="196"/>
      <c r="N217" s="197"/>
      <c r="O217" s="197"/>
      <c r="P217" s="198">
        <f>SUM(P218:P262)</f>
        <v>0</v>
      </c>
      <c r="Q217" s="197"/>
      <c r="R217" s="198">
        <f>SUM(R218:R262)</f>
        <v>1.8215500000000011</v>
      </c>
      <c r="S217" s="197"/>
      <c r="T217" s="199">
        <f>SUM(T218:T262)</f>
        <v>0</v>
      </c>
      <c r="U217" s="12"/>
      <c r="V217" s="12"/>
      <c r="W217" s="12"/>
      <c r="X217" s="12"/>
      <c r="Y217" s="12"/>
      <c r="Z217" s="12"/>
      <c r="AA217" s="12"/>
      <c r="AB217" s="12"/>
      <c r="AC217" s="12"/>
      <c r="AD217" s="12"/>
      <c r="AE217" s="12"/>
      <c r="AR217" s="192" t="s">
        <v>87</v>
      </c>
      <c r="AT217" s="200" t="s">
        <v>74</v>
      </c>
      <c r="AU217" s="200" t="s">
        <v>82</v>
      </c>
      <c r="AY217" s="192" t="s">
        <v>283</v>
      </c>
      <c r="BK217" s="201">
        <f>SUM(BK218:BK262)</f>
        <v>0</v>
      </c>
    </row>
    <row r="218" s="2" customFormat="1" ht="33" customHeight="1">
      <c r="A218" s="37"/>
      <c r="B218" s="168"/>
      <c r="C218" s="204" t="s">
        <v>679</v>
      </c>
      <c r="D218" s="204" t="s">
        <v>285</v>
      </c>
      <c r="E218" s="205" t="s">
        <v>2969</v>
      </c>
      <c r="F218" s="206" t="s">
        <v>2970</v>
      </c>
      <c r="G218" s="207" t="s">
        <v>649</v>
      </c>
      <c r="H218" s="208">
        <v>6</v>
      </c>
      <c r="I218" s="209"/>
      <c r="J218" s="210">
        <f>ROUND(I218*H218,2)</f>
        <v>0</v>
      </c>
      <c r="K218" s="211"/>
      <c r="L218" s="38"/>
      <c r="M218" s="212" t="s">
        <v>1</v>
      </c>
      <c r="N218" s="213" t="s">
        <v>41</v>
      </c>
      <c r="O218" s="81"/>
      <c r="P218" s="214">
        <f>O218*H218</f>
        <v>0</v>
      </c>
      <c r="Q218" s="214">
        <v>0.0038999999999999998</v>
      </c>
      <c r="R218" s="214">
        <f>Q218*H218</f>
        <v>0.023399999999999997</v>
      </c>
      <c r="S218" s="214">
        <v>0</v>
      </c>
      <c r="T218" s="215">
        <f>S218*H218</f>
        <v>0</v>
      </c>
      <c r="U218" s="37"/>
      <c r="V218" s="37"/>
      <c r="W218" s="37"/>
      <c r="X218" s="37"/>
      <c r="Y218" s="37"/>
      <c r="Z218" s="37"/>
      <c r="AA218" s="37"/>
      <c r="AB218" s="37"/>
      <c r="AC218" s="37"/>
      <c r="AD218" s="37"/>
      <c r="AE218" s="37"/>
      <c r="AR218" s="216" t="s">
        <v>358</v>
      </c>
      <c r="AT218" s="216" t="s">
        <v>285</v>
      </c>
      <c r="AU218" s="216" t="s">
        <v>87</v>
      </c>
      <c r="AY218" s="18" t="s">
        <v>283</v>
      </c>
      <c r="BE218" s="217">
        <f>IF(N218="základná",J218,0)</f>
        <v>0</v>
      </c>
      <c r="BF218" s="217">
        <f>IF(N218="znížená",J218,0)</f>
        <v>0</v>
      </c>
      <c r="BG218" s="217">
        <f>IF(N218="zákl. prenesená",J218,0)</f>
        <v>0</v>
      </c>
      <c r="BH218" s="217">
        <f>IF(N218="zníž. prenesená",J218,0)</f>
        <v>0</v>
      </c>
      <c r="BI218" s="217">
        <f>IF(N218="nulová",J218,0)</f>
        <v>0</v>
      </c>
      <c r="BJ218" s="18" t="s">
        <v>87</v>
      </c>
      <c r="BK218" s="217">
        <f>ROUND(I218*H218,2)</f>
        <v>0</v>
      </c>
      <c r="BL218" s="18" t="s">
        <v>358</v>
      </c>
      <c r="BM218" s="216" t="s">
        <v>1140</v>
      </c>
    </row>
    <row r="219" s="2" customFormat="1" ht="33" customHeight="1">
      <c r="A219" s="37"/>
      <c r="B219" s="168"/>
      <c r="C219" s="204" t="s">
        <v>692</v>
      </c>
      <c r="D219" s="204" t="s">
        <v>285</v>
      </c>
      <c r="E219" s="205" t="s">
        <v>2971</v>
      </c>
      <c r="F219" s="206" t="s">
        <v>2972</v>
      </c>
      <c r="G219" s="207" t="s">
        <v>649</v>
      </c>
      <c r="H219" s="208">
        <v>3</v>
      </c>
      <c r="I219" s="209"/>
      <c r="J219" s="210">
        <f>ROUND(I219*H219,2)</f>
        <v>0</v>
      </c>
      <c r="K219" s="211"/>
      <c r="L219" s="38"/>
      <c r="M219" s="212" t="s">
        <v>1</v>
      </c>
      <c r="N219" s="213" t="s">
        <v>41</v>
      </c>
      <c r="O219" s="81"/>
      <c r="P219" s="214">
        <f>O219*H219</f>
        <v>0</v>
      </c>
      <c r="Q219" s="214">
        <v>0.00464</v>
      </c>
      <c r="R219" s="214">
        <f>Q219*H219</f>
        <v>0.01392</v>
      </c>
      <c r="S219" s="214">
        <v>0</v>
      </c>
      <c r="T219" s="215">
        <f>S219*H219</f>
        <v>0</v>
      </c>
      <c r="U219" s="37"/>
      <c r="V219" s="37"/>
      <c r="W219" s="37"/>
      <c r="X219" s="37"/>
      <c r="Y219" s="37"/>
      <c r="Z219" s="37"/>
      <c r="AA219" s="37"/>
      <c r="AB219" s="37"/>
      <c r="AC219" s="37"/>
      <c r="AD219" s="37"/>
      <c r="AE219" s="37"/>
      <c r="AR219" s="216" t="s">
        <v>358</v>
      </c>
      <c r="AT219" s="216" t="s">
        <v>285</v>
      </c>
      <c r="AU219" s="216" t="s">
        <v>87</v>
      </c>
      <c r="AY219" s="18" t="s">
        <v>283</v>
      </c>
      <c r="BE219" s="217">
        <f>IF(N219="základná",J219,0)</f>
        <v>0</v>
      </c>
      <c r="BF219" s="217">
        <f>IF(N219="znížená",J219,0)</f>
        <v>0</v>
      </c>
      <c r="BG219" s="217">
        <f>IF(N219="zákl. prenesená",J219,0)</f>
        <v>0</v>
      </c>
      <c r="BH219" s="217">
        <f>IF(N219="zníž. prenesená",J219,0)</f>
        <v>0</v>
      </c>
      <c r="BI219" s="217">
        <f>IF(N219="nulová",J219,0)</f>
        <v>0</v>
      </c>
      <c r="BJ219" s="18" t="s">
        <v>87</v>
      </c>
      <c r="BK219" s="217">
        <f>ROUND(I219*H219,2)</f>
        <v>0</v>
      </c>
      <c r="BL219" s="18" t="s">
        <v>358</v>
      </c>
      <c r="BM219" s="216" t="s">
        <v>1156</v>
      </c>
    </row>
    <row r="220" s="2" customFormat="1" ht="33" customHeight="1">
      <c r="A220" s="37"/>
      <c r="B220" s="168"/>
      <c r="C220" s="204" t="s">
        <v>697</v>
      </c>
      <c r="D220" s="204" t="s">
        <v>285</v>
      </c>
      <c r="E220" s="205" t="s">
        <v>2973</v>
      </c>
      <c r="F220" s="206" t="s">
        <v>2974</v>
      </c>
      <c r="G220" s="207" t="s">
        <v>649</v>
      </c>
      <c r="H220" s="208">
        <v>35</v>
      </c>
      <c r="I220" s="209"/>
      <c r="J220" s="210">
        <f>ROUND(I220*H220,2)</f>
        <v>0</v>
      </c>
      <c r="K220" s="211"/>
      <c r="L220" s="38"/>
      <c r="M220" s="212" t="s">
        <v>1</v>
      </c>
      <c r="N220" s="213" t="s">
        <v>41</v>
      </c>
      <c r="O220" s="81"/>
      <c r="P220" s="214">
        <f>O220*H220</f>
        <v>0</v>
      </c>
      <c r="Q220" s="214">
        <v>0.0065700000000000003</v>
      </c>
      <c r="R220" s="214">
        <f>Q220*H220</f>
        <v>0.22995000000000002</v>
      </c>
      <c r="S220" s="214">
        <v>0</v>
      </c>
      <c r="T220" s="215">
        <f>S220*H220</f>
        <v>0</v>
      </c>
      <c r="U220" s="37"/>
      <c r="V220" s="37"/>
      <c r="W220" s="37"/>
      <c r="X220" s="37"/>
      <c r="Y220" s="37"/>
      <c r="Z220" s="37"/>
      <c r="AA220" s="37"/>
      <c r="AB220" s="37"/>
      <c r="AC220" s="37"/>
      <c r="AD220" s="37"/>
      <c r="AE220" s="37"/>
      <c r="AR220" s="216" t="s">
        <v>358</v>
      </c>
      <c r="AT220" s="216" t="s">
        <v>285</v>
      </c>
      <c r="AU220" s="216" t="s">
        <v>87</v>
      </c>
      <c r="AY220" s="18" t="s">
        <v>283</v>
      </c>
      <c r="BE220" s="217">
        <f>IF(N220="základná",J220,0)</f>
        <v>0</v>
      </c>
      <c r="BF220" s="217">
        <f>IF(N220="znížená",J220,0)</f>
        <v>0</v>
      </c>
      <c r="BG220" s="217">
        <f>IF(N220="zákl. prenesená",J220,0)</f>
        <v>0</v>
      </c>
      <c r="BH220" s="217">
        <f>IF(N220="zníž. prenesená",J220,0)</f>
        <v>0</v>
      </c>
      <c r="BI220" s="217">
        <f>IF(N220="nulová",J220,0)</f>
        <v>0</v>
      </c>
      <c r="BJ220" s="18" t="s">
        <v>87</v>
      </c>
      <c r="BK220" s="217">
        <f>ROUND(I220*H220,2)</f>
        <v>0</v>
      </c>
      <c r="BL220" s="18" t="s">
        <v>358</v>
      </c>
      <c r="BM220" s="216" t="s">
        <v>1172</v>
      </c>
    </row>
    <row r="221" s="2" customFormat="1" ht="24.15" customHeight="1">
      <c r="A221" s="37"/>
      <c r="B221" s="168"/>
      <c r="C221" s="204" t="s">
        <v>702</v>
      </c>
      <c r="D221" s="204" t="s">
        <v>285</v>
      </c>
      <c r="E221" s="205" t="s">
        <v>2975</v>
      </c>
      <c r="F221" s="206" t="s">
        <v>2976</v>
      </c>
      <c r="G221" s="207" t="s">
        <v>649</v>
      </c>
      <c r="H221" s="208">
        <v>500</v>
      </c>
      <c r="I221" s="209"/>
      <c r="J221" s="210">
        <f>ROUND(I221*H221,2)</f>
        <v>0</v>
      </c>
      <c r="K221" s="211"/>
      <c r="L221" s="38"/>
      <c r="M221" s="212" t="s">
        <v>1</v>
      </c>
      <c r="N221" s="213" t="s">
        <v>41</v>
      </c>
      <c r="O221" s="81"/>
      <c r="P221" s="214">
        <f>O221*H221</f>
        <v>0</v>
      </c>
      <c r="Q221" s="214">
        <v>0</v>
      </c>
      <c r="R221" s="214">
        <f>Q221*H221</f>
        <v>0</v>
      </c>
      <c r="S221" s="214">
        <v>0</v>
      </c>
      <c r="T221" s="215">
        <f>S221*H221</f>
        <v>0</v>
      </c>
      <c r="U221" s="37"/>
      <c r="V221" s="37"/>
      <c r="W221" s="37"/>
      <c r="X221" s="37"/>
      <c r="Y221" s="37"/>
      <c r="Z221" s="37"/>
      <c r="AA221" s="37"/>
      <c r="AB221" s="37"/>
      <c r="AC221" s="37"/>
      <c r="AD221" s="37"/>
      <c r="AE221" s="37"/>
      <c r="AR221" s="216" t="s">
        <v>358</v>
      </c>
      <c r="AT221" s="216" t="s">
        <v>285</v>
      </c>
      <c r="AU221" s="216" t="s">
        <v>87</v>
      </c>
      <c r="AY221" s="18" t="s">
        <v>283</v>
      </c>
      <c r="BE221" s="217">
        <f>IF(N221="základná",J221,0)</f>
        <v>0</v>
      </c>
      <c r="BF221" s="217">
        <f>IF(N221="znížená",J221,0)</f>
        <v>0</v>
      </c>
      <c r="BG221" s="217">
        <f>IF(N221="zákl. prenesená",J221,0)</f>
        <v>0</v>
      </c>
      <c r="BH221" s="217">
        <f>IF(N221="zníž. prenesená",J221,0)</f>
        <v>0</v>
      </c>
      <c r="BI221" s="217">
        <f>IF(N221="nulová",J221,0)</f>
        <v>0</v>
      </c>
      <c r="BJ221" s="18" t="s">
        <v>87</v>
      </c>
      <c r="BK221" s="217">
        <f>ROUND(I221*H221,2)</f>
        <v>0</v>
      </c>
      <c r="BL221" s="18" t="s">
        <v>358</v>
      </c>
      <c r="BM221" s="216" t="s">
        <v>1182</v>
      </c>
    </row>
    <row r="222" s="2" customFormat="1" ht="24.15" customHeight="1">
      <c r="A222" s="37"/>
      <c r="B222" s="168"/>
      <c r="C222" s="204" t="s">
        <v>719</v>
      </c>
      <c r="D222" s="204" t="s">
        <v>285</v>
      </c>
      <c r="E222" s="205" t="s">
        <v>2977</v>
      </c>
      <c r="F222" s="206" t="s">
        <v>2978</v>
      </c>
      <c r="G222" s="207" t="s">
        <v>649</v>
      </c>
      <c r="H222" s="208">
        <v>500</v>
      </c>
      <c r="I222" s="209"/>
      <c r="J222" s="210">
        <f>ROUND(I222*H222,2)</f>
        <v>0</v>
      </c>
      <c r="K222" s="211"/>
      <c r="L222" s="38"/>
      <c r="M222" s="212" t="s">
        <v>1</v>
      </c>
      <c r="N222" s="213" t="s">
        <v>41</v>
      </c>
      <c r="O222" s="81"/>
      <c r="P222" s="214">
        <f>O222*H222</f>
        <v>0</v>
      </c>
      <c r="Q222" s="214">
        <v>0</v>
      </c>
      <c r="R222" s="214">
        <f>Q222*H222</f>
        <v>0</v>
      </c>
      <c r="S222" s="214">
        <v>0</v>
      </c>
      <c r="T222" s="215">
        <f>S222*H222</f>
        <v>0</v>
      </c>
      <c r="U222" s="37"/>
      <c r="V222" s="37"/>
      <c r="W222" s="37"/>
      <c r="X222" s="37"/>
      <c r="Y222" s="37"/>
      <c r="Z222" s="37"/>
      <c r="AA222" s="37"/>
      <c r="AB222" s="37"/>
      <c r="AC222" s="37"/>
      <c r="AD222" s="37"/>
      <c r="AE222" s="37"/>
      <c r="AR222" s="216" t="s">
        <v>358</v>
      </c>
      <c r="AT222" s="216" t="s">
        <v>285</v>
      </c>
      <c r="AU222" s="216" t="s">
        <v>87</v>
      </c>
      <c r="AY222" s="18" t="s">
        <v>283</v>
      </c>
      <c r="BE222" s="217">
        <f>IF(N222="základná",J222,0)</f>
        <v>0</v>
      </c>
      <c r="BF222" s="217">
        <f>IF(N222="znížená",J222,0)</f>
        <v>0</v>
      </c>
      <c r="BG222" s="217">
        <f>IF(N222="zákl. prenesená",J222,0)</f>
        <v>0</v>
      </c>
      <c r="BH222" s="217">
        <f>IF(N222="zníž. prenesená",J222,0)</f>
        <v>0</v>
      </c>
      <c r="BI222" s="217">
        <f>IF(N222="nulová",J222,0)</f>
        <v>0</v>
      </c>
      <c r="BJ222" s="18" t="s">
        <v>87</v>
      </c>
      <c r="BK222" s="217">
        <f>ROUND(I222*H222,2)</f>
        <v>0</v>
      </c>
      <c r="BL222" s="18" t="s">
        <v>358</v>
      </c>
      <c r="BM222" s="216" t="s">
        <v>1192</v>
      </c>
    </row>
    <row r="223" s="2" customFormat="1" ht="24.15" customHeight="1">
      <c r="A223" s="37"/>
      <c r="B223" s="168"/>
      <c r="C223" s="204" t="s">
        <v>725</v>
      </c>
      <c r="D223" s="204" t="s">
        <v>285</v>
      </c>
      <c r="E223" s="205" t="s">
        <v>2979</v>
      </c>
      <c r="F223" s="206" t="s">
        <v>2980</v>
      </c>
      <c r="G223" s="207" t="s">
        <v>373</v>
      </c>
      <c r="H223" s="208">
        <v>1</v>
      </c>
      <c r="I223" s="209"/>
      <c r="J223" s="210">
        <f>ROUND(I223*H223,2)</f>
        <v>0</v>
      </c>
      <c r="K223" s="211"/>
      <c r="L223" s="38"/>
      <c r="M223" s="212" t="s">
        <v>1</v>
      </c>
      <c r="N223" s="213" t="s">
        <v>41</v>
      </c>
      <c r="O223" s="81"/>
      <c r="P223" s="214">
        <f>O223*H223</f>
        <v>0</v>
      </c>
      <c r="Q223" s="214">
        <v>0.00067000000000000002</v>
      </c>
      <c r="R223" s="214">
        <f>Q223*H223</f>
        <v>0.00067000000000000002</v>
      </c>
      <c r="S223" s="214">
        <v>0</v>
      </c>
      <c r="T223" s="215">
        <f>S223*H223</f>
        <v>0</v>
      </c>
      <c r="U223" s="37"/>
      <c r="V223" s="37"/>
      <c r="W223" s="37"/>
      <c r="X223" s="37"/>
      <c r="Y223" s="37"/>
      <c r="Z223" s="37"/>
      <c r="AA223" s="37"/>
      <c r="AB223" s="37"/>
      <c r="AC223" s="37"/>
      <c r="AD223" s="37"/>
      <c r="AE223" s="37"/>
      <c r="AR223" s="216" t="s">
        <v>358</v>
      </c>
      <c r="AT223" s="216" t="s">
        <v>285</v>
      </c>
      <c r="AU223" s="216" t="s">
        <v>87</v>
      </c>
      <c r="AY223" s="18" t="s">
        <v>283</v>
      </c>
      <c r="BE223" s="217">
        <f>IF(N223="základná",J223,0)</f>
        <v>0</v>
      </c>
      <c r="BF223" s="217">
        <f>IF(N223="znížená",J223,0)</f>
        <v>0</v>
      </c>
      <c r="BG223" s="217">
        <f>IF(N223="zákl. prenesená",J223,0)</f>
        <v>0</v>
      </c>
      <c r="BH223" s="217">
        <f>IF(N223="zníž. prenesená",J223,0)</f>
        <v>0</v>
      </c>
      <c r="BI223" s="217">
        <f>IF(N223="nulová",J223,0)</f>
        <v>0</v>
      </c>
      <c r="BJ223" s="18" t="s">
        <v>87</v>
      </c>
      <c r="BK223" s="217">
        <f>ROUND(I223*H223,2)</f>
        <v>0</v>
      </c>
      <c r="BL223" s="18" t="s">
        <v>358</v>
      </c>
      <c r="BM223" s="216" t="s">
        <v>1202</v>
      </c>
    </row>
    <row r="224" s="2" customFormat="1" ht="24.15" customHeight="1">
      <c r="A224" s="37"/>
      <c r="B224" s="168"/>
      <c r="C224" s="204" t="s">
        <v>734</v>
      </c>
      <c r="D224" s="204" t="s">
        <v>285</v>
      </c>
      <c r="E224" s="205" t="s">
        <v>2981</v>
      </c>
      <c r="F224" s="206" t="s">
        <v>2982</v>
      </c>
      <c r="G224" s="207" t="s">
        <v>373</v>
      </c>
      <c r="H224" s="208">
        <v>2</v>
      </c>
      <c r="I224" s="209"/>
      <c r="J224" s="210">
        <f>ROUND(I224*H224,2)</f>
        <v>0</v>
      </c>
      <c r="K224" s="211"/>
      <c r="L224" s="38"/>
      <c r="M224" s="212" t="s">
        <v>1</v>
      </c>
      <c r="N224" s="213" t="s">
        <v>41</v>
      </c>
      <c r="O224" s="81"/>
      <c r="P224" s="214">
        <f>O224*H224</f>
        <v>0</v>
      </c>
      <c r="Q224" s="214">
        <v>0.0036099999999999999</v>
      </c>
      <c r="R224" s="214">
        <f>Q224*H224</f>
        <v>0.0072199999999999999</v>
      </c>
      <c r="S224" s="214">
        <v>0</v>
      </c>
      <c r="T224" s="215">
        <f>S224*H224</f>
        <v>0</v>
      </c>
      <c r="U224" s="37"/>
      <c r="V224" s="37"/>
      <c r="W224" s="37"/>
      <c r="X224" s="37"/>
      <c r="Y224" s="37"/>
      <c r="Z224" s="37"/>
      <c r="AA224" s="37"/>
      <c r="AB224" s="37"/>
      <c r="AC224" s="37"/>
      <c r="AD224" s="37"/>
      <c r="AE224" s="37"/>
      <c r="AR224" s="216" t="s">
        <v>358</v>
      </c>
      <c r="AT224" s="216" t="s">
        <v>285</v>
      </c>
      <c r="AU224" s="216" t="s">
        <v>87</v>
      </c>
      <c r="AY224" s="18" t="s">
        <v>283</v>
      </c>
      <c r="BE224" s="217">
        <f>IF(N224="základná",J224,0)</f>
        <v>0</v>
      </c>
      <c r="BF224" s="217">
        <f>IF(N224="znížená",J224,0)</f>
        <v>0</v>
      </c>
      <c r="BG224" s="217">
        <f>IF(N224="zákl. prenesená",J224,0)</f>
        <v>0</v>
      </c>
      <c r="BH224" s="217">
        <f>IF(N224="zníž. prenesená",J224,0)</f>
        <v>0</v>
      </c>
      <c r="BI224" s="217">
        <f>IF(N224="nulová",J224,0)</f>
        <v>0</v>
      </c>
      <c r="BJ224" s="18" t="s">
        <v>87</v>
      </c>
      <c r="BK224" s="217">
        <f>ROUND(I224*H224,2)</f>
        <v>0</v>
      </c>
      <c r="BL224" s="18" t="s">
        <v>358</v>
      </c>
      <c r="BM224" s="216" t="s">
        <v>1211</v>
      </c>
    </row>
    <row r="225" s="2" customFormat="1" ht="24.15" customHeight="1">
      <c r="A225" s="37"/>
      <c r="B225" s="168"/>
      <c r="C225" s="204" t="s">
        <v>744</v>
      </c>
      <c r="D225" s="204" t="s">
        <v>285</v>
      </c>
      <c r="E225" s="205" t="s">
        <v>2983</v>
      </c>
      <c r="F225" s="206" t="s">
        <v>2984</v>
      </c>
      <c r="G225" s="207" t="s">
        <v>649</v>
      </c>
      <c r="H225" s="208">
        <v>498</v>
      </c>
      <c r="I225" s="209"/>
      <c r="J225" s="210">
        <f>ROUND(I225*H225,2)</f>
        <v>0</v>
      </c>
      <c r="K225" s="211"/>
      <c r="L225" s="38"/>
      <c r="M225" s="212" t="s">
        <v>1</v>
      </c>
      <c r="N225" s="213" t="s">
        <v>41</v>
      </c>
      <c r="O225" s="81"/>
      <c r="P225" s="214">
        <f>O225*H225</f>
        <v>0</v>
      </c>
      <c r="Q225" s="214">
        <v>0.00048939759036144596</v>
      </c>
      <c r="R225" s="214">
        <f>Q225*H225</f>
        <v>0.24372000000000008</v>
      </c>
      <c r="S225" s="214">
        <v>0</v>
      </c>
      <c r="T225" s="215">
        <f>S225*H225</f>
        <v>0</v>
      </c>
      <c r="U225" s="37"/>
      <c r="V225" s="37"/>
      <c r="W225" s="37"/>
      <c r="X225" s="37"/>
      <c r="Y225" s="37"/>
      <c r="Z225" s="37"/>
      <c r="AA225" s="37"/>
      <c r="AB225" s="37"/>
      <c r="AC225" s="37"/>
      <c r="AD225" s="37"/>
      <c r="AE225" s="37"/>
      <c r="AR225" s="216" t="s">
        <v>358</v>
      </c>
      <c r="AT225" s="216" t="s">
        <v>285</v>
      </c>
      <c r="AU225" s="216" t="s">
        <v>87</v>
      </c>
      <c r="AY225" s="18" t="s">
        <v>283</v>
      </c>
      <c r="BE225" s="217">
        <f>IF(N225="základná",J225,0)</f>
        <v>0</v>
      </c>
      <c r="BF225" s="217">
        <f>IF(N225="znížená",J225,0)</f>
        <v>0</v>
      </c>
      <c r="BG225" s="217">
        <f>IF(N225="zákl. prenesená",J225,0)</f>
        <v>0</v>
      </c>
      <c r="BH225" s="217">
        <f>IF(N225="zníž. prenesená",J225,0)</f>
        <v>0</v>
      </c>
      <c r="BI225" s="217">
        <f>IF(N225="nulová",J225,0)</f>
        <v>0</v>
      </c>
      <c r="BJ225" s="18" t="s">
        <v>87</v>
      </c>
      <c r="BK225" s="217">
        <f>ROUND(I225*H225,2)</f>
        <v>0</v>
      </c>
      <c r="BL225" s="18" t="s">
        <v>358</v>
      </c>
      <c r="BM225" s="216" t="s">
        <v>1226</v>
      </c>
    </row>
    <row r="226" s="2" customFormat="1" ht="24.15" customHeight="1">
      <c r="A226" s="37"/>
      <c r="B226" s="168"/>
      <c r="C226" s="204" t="s">
        <v>750</v>
      </c>
      <c r="D226" s="204" t="s">
        <v>285</v>
      </c>
      <c r="E226" s="205" t="s">
        <v>2985</v>
      </c>
      <c r="F226" s="206" t="s">
        <v>2986</v>
      </c>
      <c r="G226" s="207" t="s">
        <v>649</v>
      </c>
      <c r="H226" s="208">
        <v>291</v>
      </c>
      <c r="I226" s="209"/>
      <c r="J226" s="210">
        <f>ROUND(I226*H226,2)</f>
        <v>0</v>
      </c>
      <c r="K226" s="211"/>
      <c r="L226" s="38"/>
      <c r="M226" s="212" t="s">
        <v>1</v>
      </c>
      <c r="N226" s="213" t="s">
        <v>41</v>
      </c>
      <c r="O226" s="81"/>
      <c r="P226" s="214">
        <f>O226*H226</f>
        <v>0</v>
      </c>
      <c r="Q226" s="214">
        <v>0.00060577319587628903</v>
      </c>
      <c r="R226" s="214">
        <f>Q226*H226</f>
        <v>0.1762800000000001</v>
      </c>
      <c r="S226" s="214">
        <v>0</v>
      </c>
      <c r="T226" s="215">
        <f>S226*H226</f>
        <v>0</v>
      </c>
      <c r="U226" s="37"/>
      <c r="V226" s="37"/>
      <c r="W226" s="37"/>
      <c r="X226" s="37"/>
      <c r="Y226" s="37"/>
      <c r="Z226" s="37"/>
      <c r="AA226" s="37"/>
      <c r="AB226" s="37"/>
      <c r="AC226" s="37"/>
      <c r="AD226" s="37"/>
      <c r="AE226" s="37"/>
      <c r="AR226" s="216" t="s">
        <v>358</v>
      </c>
      <c r="AT226" s="216" t="s">
        <v>285</v>
      </c>
      <c r="AU226" s="216" t="s">
        <v>87</v>
      </c>
      <c r="AY226" s="18" t="s">
        <v>283</v>
      </c>
      <c r="BE226" s="217">
        <f>IF(N226="základná",J226,0)</f>
        <v>0</v>
      </c>
      <c r="BF226" s="217">
        <f>IF(N226="znížená",J226,0)</f>
        <v>0</v>
      </c>
      <c r="BG226" s="217">
        <f>IF(N226="zákl. prenesená",J226,0)</f>
        <v>0</v>
      </c>
      <c r="BH226" s="217">
        <f>IF(N226="zníž. prenesená",J226,0)</f>
        <v>0</v>
      </c>
      <c r="BI226" s="217">
        <f>IF(N226="nulová",J226,0)</f>
        <v>0</v>
      </c>
      <c r="BJ226" s="18" t="s">
        <v>87</v>
      </c>
      <c r="BK226" s="217">
        <f>ROUND(I226*H226,2)</f>
        <v>0</v>
      </c>
      <c r="BL226" s="18" t="s">
        <v>358</v>
      </c>
      <c r="BM226" s="216" t="s">
        <v>1237</v>
      </c>
    </row>
    <row r="227" s="2" customFormat="1" ht="24.15" customHeight="1">
      <c r="A227" s="37"/>
      <c r="B227" s="168"/>
      <c r="C227" s="204" t="s">
        <v>759</v>
      </c>
      <c r="D227" s="204" t="s">
        <v>285</v>
      </c>
      <c r="E227" s="205" t="s">
        <v>2987</v>
      </c>
      <c r="F227" s="206" t="s">
        <v>2988</v>
      </c>
      <c r="G227" s="207" t="s">
        <v>649</v>
      </c>
      <c r="H227" s="208">
        <v>52</v>
      </c>
      <c r="I227" s="209"/>
      <c r="J227" s="210">
        <f>ROUND(I227*H227,2)</f>
        <v>0</v>
      </c>
      <c r="K227" s="211"/>
      <c r="L227" s="38"/>
      <c r="M227" s="212" t="s">
        <v>1</v>
      </c>
      <c r="N227" s="213" t="s">
        <v>41</v>
      </c>
      <c r="O227" s="81"/>
      <c r="P227" s="214">
        <f>O227*H227</f>
        <v>0</v>
      </c>
      <c r="Q227" s="214">
        <v>0.00071134615384615399</v>
      </c>
      <c r="R227" s="214">
        <f>Q227*H227</f>
        <v>0.036990000000000009</v>
      </c>
      <c r="S227" s="214">
        <v>0</v>
      </c>
      <c r="T227" s="215">
        <f>S227*H227</f>
        <v>0</v>
      </c>
      <c r="U227" s="37"/>
      <c r="V227" s="37"/>
      <c r="W227" s="37"/>
      <c r="X227" s="37"/>
      <c r="Y227" s="37"/>
      <c r="Z227" s="37"/>
      <c r="AA227" s="37"/>
      <c r="AB227" s="37"/>
      <c r="AC227" s="37"/>
      <c r="AD227" s="37"/>
      <c r="AE227" s="37"/>
      <c r="AR227" s="216" t="s">
        <v>358</v>
      </c>
      <c r="AT227" s="216" t="s">
        <v>285</v>
      </c>
      <c r="AU227" s="216" t="s">
        <v>87</v>
      </c>
      <c r="AY227" s="18" t="s">
        <v>283</v>
      </c>
      <c r="BE227" s="217">
        <f>IF(N227="základná",J227,0)</f>
        <v>0</v>
      </c>
      <c r="BF227" s="217">
        <f>IF(N227="znížená",J227,0)</f>
        <v>0</v>
      </c>
      <c r="BG227" s="217">
        <f>IF(N227="zákl. prenesená",J227,0)</f>
        <v>0</v>
      </c>
      <c r="BH227" s="217">
        <f>IF(N227="zníž. prenesená",J227,0)</f>
        <v>0</v>
      </c>
      <c r="BI227" s="217">
        <f>IF(N227="nulová",J227,0)</f>
        <v>0</v>
      </c>
      <c r="BJ227" s="18" t="s">
        <v>87</v>
      </c>
      <c r="BK227" s="217">
        <f>ROUND(I227*H227,2)</f>
        <v>0</v>
      </c>
      <c r="BL227" s="18" t="s">
        <v>358</v>
      </c>
      <c r="BM227" s="216" t="s">
        <v>1247</v>
      </c>
    </row>
    <row r="228" s="2" customFormat="1" ht="24.15" customHeight="1">
      <c r="A228" s="37"/>
      <c r="B228" s="168"/>
      <c r="C228" s="204" t="s">
        <v>769</v>
      </c>
      <c r="D228" s="204" t="s">
        <v>285</v>
      </c>
      <c r="E228" s="205" t="s">
        <v>2989</v>
      </c>
      <c r="F228" s="206" t="s">
        <v>2990</v>
      </c>
      <c r="G228" s="207" t="s">
        <v>649</v>
      </c>
      <c r="H228" s="208">
        <v>178</v>
      </c>
      <c r="I228" s="209"/>
      <c r="J228" s="210">
        <f>ROUND(I228*H228,2)</f>
        <v>0</v>
      </c>
      <c r="K228" s="211"/>
      <c r="L228" s="38"/>
      <c r="M228" s="212" t="s">
        <v>1</v>
      </c>
      <c r="N228" s="213" t="s">
        <v>41</v>
      </c>
      <c r="O228" s="81"/>
      <c r="P228" s="214">
        <f>O228*H228</f>
        <v>0</v>
      </c>
      <c r="Q228" s="214">
        <v>0.0010917977528089901</v>
      </c>
      <c r="R228" s="214">
        <f>Q228*H228</f>
        <v>0.19434000000000024</v>
      </c>
      <c r="S228" s="214">
        <v>0</v>
      </c>
      <c r="T228" s="215">
        <f>S228*H228</f>
        <v>0</v>
      </c>
      <c r="U228" s="37"/>
      <c r="V228" s="37"/>
      <c r="W228" s="37"/>
      <c r="X228" s="37"/>
      <c r="Y228" s="37"/>
      <c r="Z228" s="37"/>
      <c r="AA228" s="37"/>
      <c r="AB228" s="37"/>
      <c r="AC228" s="37"/>
      <c r="AD228" s="37"/>
      <c r="AE228" s="37"/>
      <c r="AR228" s="216" t="s">
        <v>358</v>
      </c>
      <c r="AT228" s="216" t="s">
        <v>285</v>
      </c>
      <c r="AU228" s="216" t="s">
        <v>87</v>
      </c>
      <c r="AY228" s="18" t="s">
        <v>283</v>
      </c>
      <c r="BE228" s="217">
        <f>IF(N228="základná",J228,0)</f>
        <v>0</v>
      </c>
      <c r="BF228" s="217">
        <f>IF(N228="znížená",J228,0)</f>
        <v>0</v>
      </c>
      <c r="BG228" s="217">
        <f>IF(N228="zákl. prenesená",J228,0)</f>
        <v>0</v>
      </c>
      <c r="BH228" s="217">
        <f>IF(N228="zníž. prenesená",J228,0)</f>
        <v>0</v>
      </c>
      <c r="BI228" s="217">
        <f>IF(N228="nulová",J228,0)</f>
        <v>0</v>
      </c>
      <c r="BJ228" s="18" t="s">
        <v>87</v>
      </c>
      <c r="BK228" s="217">
        <f>ROUND(I228*H228,2)</f>
        <v>0</v>
      </c>
      <c r="BL228" s="18" t="s">
        <v>358</v>
      </c>
      <c r="BM228" s="216" t="s">
        <v>1257</v>
      </c>
    </row>
    <row r="229" s="2" customFormat="1" ht="24.15" customHeight="1">
      <c r="A229" s="37"/>
      <c r="B229" s="168"/>
      <c r="C229" s="204" t="s">
        <v>774</v>
      </c>
      <c r="D229" s="204" t="s">
        <v>285</v>
      </c>
      <c r="E229" s="205" t="s">
        <v>2991</v>
      </c>
      <c r="F229" s="206" t="s">
        <v>2992</v>
      </c>
      <c r="G229" s="207" t="s">
        <v>649</v>
      </c>
      <c r="H229" s="208">
        <v>76</v>
      </c>
      <c r="I229" s="209"/>
      <c r="J229" s="210">
        <f>ROUND(I229*H229,2)</f>
        <v>0</v>
      </c>
      <c r="K229" s="211"/>
      <c r="L229" s="38"/>
      <c r="M229" s="212" t="s">
        <v>1</v>
      </c>
      <c r="N229" s="213" t="s">
        <v>41</v>
      </c>
      <c r="O229" s="81"/>
      <c r="P229" s="214">
        <f>O229*H229</f>
        <v>0</v>
      </c>
      <c r="Q229" s="214">
        <v>0.0013702631578947401</v>
      </c>
      <c r="R229" s="214">
        <f>Q229*H229</f>
        <v>0.10414000000000025</v>
      </c>
      <c r="S229" s="214">
        <v>0</v>
      </c>
      <c r="T229" s="215">
        <f>S229*H229</f>
        <v>0</v>
      </c>
      <c r="U229" s="37"/>
      <c r="V229" s="37"/>
      <c r="W229" s="37"/>
      <c r="X229" s="37"/>
      <c r="Y229" s="37"/>
      <c r="Z229" s="37"/>
      <c r="AA229" s="37"/>
      <c r="AB229" s="37"/>
      <c r="AC229" s="37"/>
      <c r="AD229" s="37"/>
      <c r="AE229" s="37"/>
      <c r="AR229" s="216" t="s">
        <v>358</v>
      </c>
      <c r="AT229" s="216" t="s">
        <v>285</v>
      </c>
      <c r="AU229" s="216" t="s">
        <v>87</v>
      </c>
      <c r="AY229" s="18" t="s">
        <v>283</v>
      </c>
      <c r="BE229" s="217">
        <f>IF(N229="základná",J229,0)</f>
        <v>0</v>
      </c>
      <c r="BF229" s="217">
        <f>IF(N229="znížená",J229,0)</f>
        <v>0</v>
      </c>
      <c r="BG229" s="217">
        <f>IF(N229="zákl. prenesená",J229,0)</f>
        <v>0</v>
      </c>
      <c r="BH229" s="217">
        <f>IF(N229="zníž. prenesená",J229,0)</f>
        <v>0</v>
      </c>
      <c r="BI229" s="217">
        <f>IF(N229="nulová",J229,0)</f>
        <v>0</v>
      </c>
      <c r="BJ229" s="18" t="s">
        <v>87</v>
      </c>
      <c r="BK229" s="217">
        <f>ROUND(I229*H229,2)</f>
        <v>0</v>
      </c>
      <c r="BL229" s="18" t="s">
        <v>358</v>
      </c>
      <c r="BM229" s="216" t="s">
        <v>1267</v>
      </c>
    </row>
    <row r="230" s="2" customFormat="1" ht="24.15" customHeight="1">
      <c r="A230" s="37"/>
      <c r="B230" s="168"/>
      <c r="C230" s="204" t="s">
        <v>779</v>
      </c>
      <c r="D230" s="204" t="s">
        <v>285</v>
      </c>
      <c r="E230" s="205" t="s">
        <v>2993</v>
      </c>
      <c r="F230" s="206" t="s">
        <v>2994</v>
      </c>
      <c r="G230" s="207" t="s">
        <v>649</v>
      </c>
      <c r="H230" s="208">
        <v>15</v>
      </c>
      <c r="I230" s="209"/>
      <c r="J230" s="210">
        <f>ROUND(I230*H230,2)</f>
        <v>0</v>
      </c>
      <c r="K230" s="211"/>
      <c r="L230" s="38"/>
      <c r="M230" s="212" t="s">
        <v>1</v>
      </c>
      <c r="N230" s="213" t="s">
        <v>41</v>
      </c>
      <c r="O230" s="81"/>
      <c r="P230" s="214">
        <f>O230*H230</f>
        <v>0</v>
      </c>
      <c r="Q230" s="214">
        <v>0.00481</v>
      </c>
      <c r="R230" s="214">
        <f>Q230*H230</f>
        <v>0.072150000000000006</v>
      </c>
      <c r="S230" s="214">
        <v>0</v>
      </c>
      <c r="T230" s="215">
        <f>S230*H230</f>
        <v>0</v>
      </c>
      <c r="U230" s="37"/>
      <c r="V230" s="37"/>
      <c r="W230" s="37"/>
      <c r="X230" s="37"/>
      <c r="Y230" s="37"/>
      <c r="Z230" s="37"/>
      <c r="AA230" s="37"/>
      <c r="AB230" s="37"/>
      <c r="AC230" s="37"/>
      <c r="AD230" s="37"/>
      <c r="AE230" s="37"/>
      <c r="AR230" s="216" t="s">
        <v>358</v>
      </c>
      <c r="AT230" s="216" t="s">
        <v>285</v>
      </c>
      <c r="AU230" s="216" t="s">
        <v>87</v>
      </c>
      <c r="AY230" s="18" t="s">
        <v>283</v>
      </c>
      <c r="BE230" s="217">
        <f>IF(N230="základná",J230,0)</f>
        <v>0</v>
      </c>
      <c r="BF230" s="217">
        <f>IF(N230="znížená",J230,0)</f>
        <v>0</v>
      </c>
      <c r="BG230" s="217">
        <f>IF(N230="zákl. prenesená",J230,0)</f>
        <v>0</v>
      </c>
      <c r="BH230" s="217">
        <f>IF(N230="zníž. prenesená",J230,0)</f>
        <v>0</v>
      </c>
      <c r="BI230" s="217">
        <f>IF(N230="nulová",J230,0)</f>
        <v>0</v>
      </c>
      <c r="BJ230" s="18" t="s">
        <v>87</v>
      </c>
      <c r="BK230" s="217">
        <f>ROUND(I230*H230,2)</f>
        <v>0</v>
      </c>
      <c r="BL230" s="18" t="s">
        <v>358</v>
      </c>
      <c r="BM230" s="216" t="s">
        <v>1278</v>
      </c>
    </row>
    <row r="231" s="2" customFormat="1" ht="24.15" customHeight="1">
      <c r="A231" s="37"/>
      <c r="B231" s="168"/>
      <c r="C231" s="204" t="s">
        <v>788</v>
      </c>
      <c r="D231" s="204" t="s">
        <v>285</v>
      </c>
      <c r="E231" s="205" t="s">
        <v>2995</v>
      </c>
      <c r="F231" s="206" t="s">
        <v>2996</v>
      </c>
      <c r="G231" s="207" t="s">
        <v>649</v>
      </c>
      <c r="H231" s="208">
        <v>36</v>
      </c>
      <c r="I231" s="209"/>
      <c r="J231" s="210">
        <f>ROUND(I231*H231,2)</f>
        <v>0</v>
      </c>
      <c r="K231" s="211"/>
      <c r="L231" s="38"/>
      <c r="M231" s="212" t="s">
        <v>1</v>
      </c>
      <c r="N231" s="213" t="s">
        <v>41</v>
      </c>
      <c r="O231" s="81"/>
      <c r="P231" s="214">
        <f>O231*H231</f>
        <v>0</v>
      </c>
      <c r="Q231" s="214">
        <v>0.0019027777777777799</v>
      </c>
      <c r="R231" s="214">
        <f>Q231*H231</f>
        <v>0.068500000000000075</v>
      </c>
      <c r="S231" s="214">
        <v>0</v>
      </c>
      <c r="T231" s="215">
        <f>S231*H231</f>
        <v>0</v>
      </c>
      <c r="U231" s="37"/>
      <c r="V231" s="37"/>
      <c r="W231" s="37"/>
      <c r="X231" s="37"/>
      <c r="Y231" s="37"/>
      <c r="Z231" s="37"/>
      <c r="AA231" s="37"/>
      <c r="AB231" s="37"/>
      <c r="AC231" s="37"/>
      <c r="AD231" s="37"/>
      <c r="AE231" s="37"/>
      <c r="AR231" s="216" t="s">
        <v>358</v>
      </c>
      <c r="AT231" s="216" t="s">
        <v>285</v>
      </c>
      <c r="AU231" s="216" t="s">
        <v>87</v>
      </c>
      <c r="AY231" s="18" t="s">
        <v>283</v>
      </c>
      <c r="BE231" s="217">
        <f>IF(N231="základná",J231,0)</f>
        <v>0</v>
      </c>
      <c r="BF231" s="217">
        <f>IF(N231="znížená",J231,0)</f>
        <v>0</v>
      </c>
      <c r="BG231" s="217">
        <f>IF(N231="zákl. prenesená",J231,0)</f>
        <v>0</v>
      </c>
      <c r="BH231" s="217">
        <f>IF(N231="zníž. prenesená",J231,0)</f>
        <v>0</v>
      </c>
      <c r="BI231" s="217">
        <f>IF(N231="nulová",J231,0)</f>
        <v>0</v>
      </c>
      <c r="BJ231" s="18" t="s">
        <v>87</v>
      </c>
      <c r="BK231" s="217">
        <f>ROUND(I231*H231,2)</f>
        <v>0</v>
      </c>
      <c r="BL231" s="18" t="s">
        <v>358</v>
      </c>
      <c r="BM231" s="216" t="s">
        <v>1291</v>
      </c>
    </row>
    <row r="232" s="2" customFormat="1" ht="24.15" customHeight="1">
      <c r="A232" s="37"/>
      <c r="B232" s="168"/>
      <c r="C232" s="204" t="s">
        <v>798</v>
      </c>
      <c r="D232" s="204" t="s">
        <v>285</v>
      </c>
      <c r="E232" s="205" t="s">
        <v>2997</v>
      </c>
      <c r="F232" s="206" t="s">
        <v>2998</v>
      </c>
      <c r="G232" s="207" t="s">
        <v>373</v>
      </c>
      <c r="H232" s="208">
        <v>185</v>
      </c>
      <c r="I232" s="209"/>
      <c r="J232" s="210">
        <f>ROUND(I232*H232,2)</f>
        <v>0</v>
      </c>
      <c r="K232" s="211"/>
      <c r="L232" s="38"/>
      <c r="M232" s="212" t="s">
        <v>1</v>
      </c>
      <c r="N232" s="213" t="s">
        <v>41</v>
      </c>
      <c r="O232" s="81"/>
      <c r="P232" s="214">
        <f>O232*H232</f>
        <v>0</v>
      </c>
      <c r="Q232" s="214">
        <v>3.0000000000000001E-05</v>
      </c>
      <c r="R232" s="214">
        <f>Q232*H232</f>
        <v>0.0055500000000000002</v>
      </c>
      <c r="S232" s="214">
        <v>0</v>
      </c>
      <c r="T232" s="215">
        <f>S232*H232</f>
        <v>0</v>
      </c>
      <c r="U232" s="37"/>
      <c r="V232" s="37"/>
      <c r="W232" s="37"/>
      <c r="X232" s="37"/>
      <c r="Y232" s="37"/>
      <c r="Z232" s="37"/>
      <c r="AA232" s="37"/>
      <c r="AB232" s="37"/>
      <c r="AC232" s="37"/>
      <c r="AD232" s="37"/>
      <c r="AE232" s="37"/>
      <c r="AR232" s="216" t="s">
        <v>358</v>
      </c>
      <c r="AT232" s="216" t="s">
        <v>285</v>
      </c>
      <c r="AU232" s="216" t="s">
        <v>87</v>
      </c>
      <c r="AY232" s="18" t="s">
        <v>283</v>
      </c>
      <c r="BE232" s="217">
        <f>IF(N232="základná",J232,0)</f>
        <v>0</v>
      </c>
      <c r="BF232" s="217">
        <f>IF(N232="znížená",J232,0)</f>
        <v>0</v>
      </c>
      <c r="BG232" s="217">
        <f>IF(N232="zákl. prenesená",J232,0)</f>
        <v>0</v>
      </c>
      <c r="BH232" s="217">
        <f>IF(N232="zníž. prenesená",J232,0)</f>
        <v>0</v>
      </c>
      <c r="BI232" s="217">
        <f>IF(N232="nulová",J232,0)</f>
        <v>0</v>
      </c>
      <c r="BJ232" s="18" t="s">
        <v>87</v>
      </c>
      <c r="BK232" s="217">
        <f>ROUND(I232*H232,2)</f>
        <v>0</v>
      </c>
      <c r="BL232" s="18" t="s">
        <v>358</v>
      </c>
      <c r="BM232" s="216" t="s">
        <v>1299</v>
      </c>
    </row>
    <row r="233" s="2" customFormat="1" ht="24.15" customHeight="1">
      <c r="A233" s="37"/>
      <c r="B233" s="168"/>
      <c r="C233" s="242" t="s">
        <v>803</v>
      </c>
      <c r="D233" s="242" t="s">
        <v>582</v>
      </c>
      <c r="E233" s="243" t="s">
        <v>2999</v>
      </c>
      <c r="F233" s="244" t="s">
        <v>3000</v>
      </c>
      <c r="G233" s="245" t="s">
        <v>373</v>
      </c>
      <c r="H233" s="246">
        <v>185</v>
      </c>
      <c r="I233" s="247"/>
      <c r="J233" s="248">
        <f>ROUND(I233*H233,2)</f>
        <v>0</v>
      </c>
      <c r="K233" s="249"/>
      <c r="L233" s="250"/>
      <c r="M233" s="251" t="s">
        <v>1</v>
      </c>
      <c r="N233" s="252" t="s">
        <v>41</v>
      </c>
      <c r="O233" s="81"/>
      <c r="P233" s="214">
        <f>O233*H233</f>
        <v>0</v>
      </c>
      <c r="Q233" s="214">
        <v>0.00023000000000000001</v>
      </c>
      <c r="R233" s="214">
        <f>Q233*H233</f>
        <v>0.042550000000000004</v>
      </c>
      <c r="S233" s="214">
        <v>0</v>
      </c>
      <c r="T233" s="215">
        <f>S233*H233</f>
        <v>0</v>
      </c>
      <c r="U233" s="37"/>
      <c r="V233" s="37"/>
      <c r="W233" s="37"/>
      <c r="X233" s="37"/>
      <c r="Y233" s="37"/>
      <c r="Z233" s="37"/>
      <c r="AA233" s="37"/>
      <c r="AB233" s="37"/>
      <c r="AC233" s="37"/>
      <c r="AD233" s="37"/>
      <c r="AE233" s="37"/>
      <c r="AR233" s="216" t="s">
        <v>473</v>
      </c>
      <c r="AT233" s="216" t="s">
        <v>582</v>
      </c>
      <c r="AU233" s="216" t="s">
        <v>87</v>
      </c>
      <c r="AY233" s="18" t="s">
        <v>283</v>
      </c>
      <c r="BE233" s="217">
        <f>IF(N233="základná",J233,0)</f>
        <v>0</v>
      </c>
      <c r="BF233" s="217">
        <f>IF(N233="znížená",J233,0)</f>
        <v>0</v>
      </c>
      <c r="BG233" s="217">
        <f>IF(N233="zákl. prenesená",J233,0)</f>
        <v>0</v>
      </c>
      <c r="BH233" s="217">
        <f>IF(N233="zníž. prenesená",J233,0)</f>
        <v>0</v>
      </c>
      <c r="BI233" s="217">
        <f>IF(N233="nulová",J233,0)</f>
        <v>0</v>
      </c>
      <c r="BJ233" s="18" t="s">
        <v>87</v>
      </c>
      <c r="BK233" s="217">
        <f>ROUND(I233*H233,2)</f>
        <v>0</v>
      </c>
      <c r="BL233" s="18" t="s">
        <v>358</v>
      </c>
      <c r="BM233" s="216" t="s">
        <v>1308</v>
      </c>
    </row>
    <row r="234" s="2" customFormat="1" ht="33" customHeight="1">
      <c r="A234" s="37"/>
      <c r="B234" s="168"/>
      <c r="C234" s="204" t="s">
        <v>807</v>
      </c>
      <c r="D234" s="204" t="s">
        <v>285</v>
      </c>
      <c r="E234" s="205" t="s">
        <v>3001</v>
      </c>
      <c r="F234" s="206" t="s">
        <v>3002</v>
      </c>
      <c r="G234" s="207" t="s">
        <v>373</v>
      </c>
      <c r="H234" s="208">
        <v>400</v>
      </c>
      <c r="I234" s="209"/>
      <c r="J234" s="210">
        <f>ROUND(I234*H234,2)</f>
        <v>0</v>
      </c>
      <c r="K234" s="211"/>
      <c r="L234" s="38"/>
      <c r="M234" s="212" t="s">
        <v>1</v>
      </c>
      <c r="N234" s="213" t="s">
        <v>41</v>
      </c>
      <c r="O234" s="81"/>
      <c r="P234" s="214">
        <f>O234*H234</f>
        <v>0</v>
      </c>
      <c r="Q234" s="214">
        <v>4.0000000000000003E-05</v>
      </c>
      <c r="R234" s="214">
        <f>Q234*H234</f>
        <v>0.016</v>
      </c>
      <c r="S234" s="214">
        <v>0</v>
      </c>
      <c r="T234" s="215">
        <f>S234*H234</f>
        <v>0</v>
      </c>
      <c r="U234" s="37"/>
      <c r="V234" s="37"/>
      <c r="W234" s="37"/>
      <c r="X234" s="37"/>
      <c r="Y234" s="37"/>
      <c r="Z234" s="37"/>
      <c r="AA234" s="37"/>
      <c r="AB234" s="37"/>
      <c r="AC234" s="37"/>
      <c r="AD234" s="37"/>
      <c r="AE234" s="37"/>
      <c r="AR234" s="216" t="s">
        <v>358</v>
      </c>
      <c r="AT234" s="216" t="s">
        <v>285</v>
      </c>
      <c r="AU234" s="216" t="s">
        <v>87</v>
      </c>
      <c r="AY234" s="18" t="s">
        <v>283</v>
      </c>
      <c r="BE234" s="217">
        <f>IF(N234="základná",J234,0)</f>
        <v>0</v>
      </c>
      <c r="BF234" s="217">
        <f>IF(N234="znížená",J234,0)</f>
        <v>0</v>
      </c>
      <c r="BG234" s="217">
        <f>IF(N234="zákl. prenesená",J234,0)</f>
        <v>0</v>
      </c>
      <c r="BH234" s="217">
        <f>IF(N234="zníž. prenesená",J234,0)</f>
        <v>0</v>
      </c>
      <c r="BI234" s="217">
        <f>IF(N234="nulová",J234,0)</f>
        <v>0</v>
      </c>
      <c r="BJ234" s="18" t="s">
        <v>87</v>
      </c>
      <c r="BK234" s="217">
        <f>ROUND(I234*H234,2)</f>
        <v>0</v>
      </c>
      <c r="BL234" s="18" t="s">
        <v>358</v>
      </c>
      <c r="BM234" s="216" t="s">
        <v>1318</v>
      </c>
    </row>
    <row r="235" s="2" customFormat="1" ht="33" customHeight="1">
      <c r="A235" s="37"/>
      <c r="B235" s="168"/>
      <c r="C235" s="204" t="s">
        <v>811</v>
      </c>
      <c r="D235" s="204" t="s">
        <v>285</v>
      </c>
      <c r="E235" s="205" t="s">
        <v>3003</v>
      </c>
      <c r="F235" s="206" t="s">
        <v>3004</v>
      </c>
      <c r="G235" s="207" t="s">
        <v>373</v>
      </c>
      <c r="H235" s="208">
        <v>150</v>
      </c>
      <c r="I235" s="209"/>
      <c r="J235" s="210">
        <f>ROUND(I235*H235,2)</f>
        <v>0</v>
      </c>
      <c r="K235" s="211"/>
      <c r="L235" s="38"/>
      <c r="M235" s="212" t="s">
        <v>1</v>
      </c>
      <c r="N235" s="213" t="s">
        <v>41</v>
      </c>
      <c r="O235" s="81"/>
      <c r="P235" s="214">
        <f>O235*H235</f>
        <v>0</v>
      </c>
      <c r="Q235" s="214">
        <v>8.0000000000000007E-05</v>
      </c>
      <c r="R235" s="214">
        <f>Q235*H235</f>
        <v>0.012</v>
      </c>
      <c r="S235" s="214">
        <v>0</v>
      </c>
      <c r="T235" s="215">
        <f>S235*H235</f>
        <v>0</v>
      </c>
      <c r="U235" s="37"/>
      <c r="V235" s="37"/>
      <c r="W235" s="37"/>
      <c r="X235" s="37"/>
      <c r="Y235" s="37"/>
      <c r="Z235" s="37"/>
      <c r="AA235" s="37"/>
      <c r="AB235" s="37"/>
      <c r="AC235" s="37"/>
      <c r="AD235" s="37"/>
      <c r="AE235" s="37"/>
      <c r="AR235" s="216" t="s">
        <v>358</v>
      </c>
      <c r="AT235" s="216" t="s">
        <v>285</v>
      </c>
      <c r="AU235" s="216" t="s">
        <v>87</v>
      </c>
      <c r="AY235" s="18" t="s">
        <v>283</v>
      </c>
      <c r="BE235" s="217">
        <f>IF(N235="základná",J235,0)</f>
        <v>0</v>
      </c>
      <c r="BF235" s="217">
        <f>IF(N235="znížená",J235,0)</f>
        <v>0</v>
      </c>
      <c r="BG235" s="217">
        <f>IF(N235="zákl. prenesená",J235,0)</f>
        <v>0</v>
      </c>
      <c r="BH235" s="217">
        <f>IF(N235="zníž. prenesená",J235,0)</f>
        <v>0</v>
      </c>
      <c r="BI235" s="217">
        <f>IF(N235="nulová",J235,0)</f>
        <v>0</v>
      </c>
      <c r="BJ235" s="18" t="s">
        <v>87</v>
      </c>
      <c r="BK235" s="217">
        <f>ROUND(I235*H235,2)</f>
        <v>0</v>
      </c>
      <c r="BL235" s="18" t="s">
        <v>358</v>
      </c>
      <c r="BM235" s="216" t="s">
        <v>1328</v>
      </c>
    </row>
    <row r="236" s="2" customFormat="1" ht="16.5" customHeight="1">
      <c r="A236" s="37"/>
      <c r="B236" s="168"/>
      <c r="C236" s="204" t="s">
        <v>816</v>
      </c>
      <c r="D236" s="204" t="s">
        <v>285</v>
      </c>
      <c r="E236" s="205" t="s">
        <v>3005</v>
      </c>
      <c r="F236" s="206" t="s">
        <v>3006</v>
      </c>
      <c r="G236" s="207" t="s">
        <v>373</v>
      </c>
      <c r="H236" s="208">
        <v>3</v>
      </c>
      <c r="I236" s="209"/>
      <c r="J236" s="210">
        <f>ROUND(I236*H236,2)</f>
        <v>0</v>
      </c>
      <c r="K236" s="211"/>
      <c r="L236" s="38"/>
      <c r="M236" s="212" t="s">
        <v>1</v>
      </c>
      <c r="N236" s="213" t="s">
        <v>41</v>
      </c>
      <c r="O236" s="81"/>
      <c r="P236" s="214">
        <f>O236*H236</f>
        <v>0</v>
      </c>
      <c r="Q236" s="214">
        <v>0</v>
      </c>
      <c r="R236" s="214">
        <f>Q236*H236</f>
        <v>0</v>
      </c>
      <c r="S236" s="214">
        <v>0</v>
      </c>
      <c r="T236" s="215">
        <f>S236*H236</f>
        <v>0</v>
      </c>
      <c r="U236" s="37"/>
      <c r="V236" s="37"/>
      <c r="W236" s="37"/>
      <c r="X236" s="37"/>
      <c r="Y236" s="37"/>
      <c r="Z236" s="37"/>
      <c r="AA236" s="37"/>
      <c r="AB236" s="37"/>
      <c r="AC236" s="37"/>
      <c r="AD236" s="37"/>
      <c r="AE236" s="37"/>
      <c r="AR236" s="216" t="s">
        <v>358</v>
      </c>
      <c r="AT236" s="216" t="s">
        <v>285</v>
      </c>
      <c r="AU236" s="216" t="s">
        <v>87</v>
      </c>
      <c r="AY236" s="18" t="s">
        <v>283</v>
      </c>
      <c r="BE236" s="217">
        <f>IF(N236="základná",J236,0)</f>
        <v>0</v>
      </c>
      <c r="BF236" s="217">
        <f>IF(N236="znížená",J236,0)</f>
        <v>0</v>
      </c>
      <c r="BG236" s="217">
        <f>IF(N236="zákl. prenesená",J236,0)</f>
        <v>0</v>
      </c>
      <c r="BH236" s="217">
        <f>IF(N236="zníž. prenesená",J236,0)</f>
        <v>0</v>
      </c>
      <c r="BI236" s="217">
        <f>IF(N236="nulová",J236,0)</f>
        <v>0</v>
      </c>
      <c r="BJ236" s="18" t="s">
        <v>87</v>
      </c>
      <c r="BK236" s="217">
        <f>ROUND(I236*H236,2)</f>
        <v>0</v>
      </c>
      <c r="BL236" s="18" t="s">
        <v>358</v>
      </c>
      <c r="BM236" s="216" t="s">
        <v>1334</v>
      </c>
    </row>
    <row r="237" s="2" customFormat="1" ht="24.15" customHeight="1">
      <c r="A237" s="37"/>
      <c r="B237" s="168"/>
      <c r="C237" s="204" t="s">
        <v>825</v>
      </c>
      <c r="D237" s="204" t="s">
        <v>285</v>
      </c>
      <c r="E237" s="205" t="s">
        <v>3007</v>
      </c>
      <c r="F237" s="206" t="s">
        <v>3008</v>
      </c>
      <c r="G237" s="207" t="s">
        <v>3009</v>
      </c>
      <c r="H237" s="208">
        <v>53</v>
      </c>
      <c r="I237" s="209"/>
      <c r="J237" s="210">
        <f>ROUND(I237*H237,2)</f>
        <v>0</v>
      </c>
      <c r="K237" s="211"/>
      <c r="L237" s="38"/>
      <c r="M237" s="212" t="s">
        <v>1</v>
      </c>
      <c r="N237" s="213" t="s">
        <v>41</v>
      </c>
      <c r="O237" s="81"/>
      <c r="P237" s="214">
        <f>O237*H237</f>
        <v>0</v>
      </c>
      <c r="Q237" s="214">
        <v>6.0000000000000002E-05</v>
      </c>
      <c r="R237" s="214">
        <f>Q237*H237</f>
        <v>0.0031800000000000001</v>
      </c>
      <c r="S237" s="214">
        <v>0</v>
      </c>
      <c r="T237" s="215">
        <f>S237*H237</f>
        <v>0</v>
      </c>
      <c r="U237" s="37"/>
      <c r="V237" s="37"/>
      <c r="W237" s="37"/>
      <c r="X237" s="37"/>
      <c r="Y237" s="37"/>
      <c r="Z237" s="37"/>
      <c r="AA237" s="37"/>
      <c r="AB237" s="37"/>
      <c r="AC237" s="37"/>
      <c r="AD237" s="37"/>
      <c r="AE237" s="37"/>
      <c r="AR237" s="216" t="s">
        <v>358</v>
      </c>
      <c r="AT237" s="216" t="s">
        <v>285</v>
      </c>
      <c r="AU237" s="216" t="s">
        <v>87</v>
      </c>
      <c r="AY237" s="18" t="s">
        <v>283</v>
      </c>
      <c r="BE237" s="217">
        <f>IF(N237="základná",J237,0)</f>
        <v>0</v>
      </c>
      <c r="BF237" s="217">
        <f>IF(N237="znížená",J237,0)</f>
        <v>0</v>
      </c>
      <c r="BG237" s="217">
        <f>IF(N237="zákl. prenesená",J237,0)</f>
        <v>0</v>
      </c>
      <c r="BH237" s="217">
        <f>IF(N237="zníž. prenesená",J237,0)</f>
        <v>0</v>
      </c>
      <c r="BI237" s="217">
        <f>IF(N237="nulová",J237,0)</f>
        <v>0</v>
      </c>
      <c r="BJ237" s="18" t="s">
        <v>87</v>
      </c>
      <c r="BK237" s="217">
        <f>ROUND(I237*H237,2)</f>
        <v>0</v>
      </c>
      <c r="BL237" s="18" t="s">
        <v>358</v>
      </c>
      <c r="BM237" s="216" t="s">
        <v>1344</v>
      </c>
    </row>
    <row r="238" s="2" customFormat="1" ht="33" customHeight="1">
      <c r="A238" s="37"/>
      <c r="B238" s="168"/>
      <c r="C238" s="242" t="s">
        <v>835</v>
      </c>
      <c r="D238" s="242" t="s">
        <v>582</v>
      </c>
      <c r="E238" s="243" t="s">
        <v>3010</v>
      </c>
      <c r="F238" s="244" t="s">
        <v>3011</v>
      </c>
      <c r="G238" s="245" t="s">
        <v>373</v>
      </c>
      <c r="H238" s="246">
        <v>53</v>
      </c>
      <c r="I238" s="247"/>
      <c r="J238" s="248">
        <f>ROUND(I238*H238,2)</f>
        <v>0</v>
      </c>
      <c r="K238" s="249"/>
      <c r="L238" s="250"/>
      <c r="M238" s="251" t="s">
        <v>1</v>
      </c>
      <c r="N238" s="252" t="s">
        <v>41</v>
      </c>
      <c r="O238" s="81"/>
      <c r="P238" s="214">
        <f>O238*H238</f>
        <v>0</v>
      </c>
      <c r="Q238" s="214">
        <v>0.00013999999999999999</v>
      </c>
      <c r="R238" s="214">
        <f>Q238*H238</f>
        <v>0.0074199999999999995</v>
      </c>
      <c r="S238" s="214">
        <v>0</v>
      </c>
      <c r="T238" s="215">
        <f>S238*H238</f>
        <v>0</v>
      </c>
      <c r="U238" s="37"/>
      <c r="V238" s="37"/>
      <c r="W238" s="37"/>
      <c r="X238" s="37"/>
      <c r="Y238" s="37"/>
      <c r="Z238" s="37"/>
      <c r="AA238" s="37"/>
      <c r="AB238" s="37"/>
      <c r="AC238" s="37"/>
      <c r="AD238" s="37"/>
      <c r="AE238" s="37"/>
      <c r="AR238" s="216" t="s">
        <v>473</v>
      </c>
      <c r="AT238" s="216" t="s">
        <v>582</v>
      </c>
      <c r="AU238" s="216" t="s">
        <v>87</v>
      </c>
      <c r="AY238" s="18" t="s">
        <v>283</v>
      </c>
      <c r="BE238" s="217">
        <f>IF(N238="základná",J238,0)</f>
        <v>0</v>
      </c>
      <c r="BF238" s="217">
        <f>IF(N238="znížená",J238,0)</f>
        <v>0</v>
      </c>
      <c r="BG238" s="217">
        <f>IF(N238="zákl. prenesená",J238,0)</f>
        <v>0</v>
      </c>
      <c r="BH238" s="217">
        <f>IF(N238="zníž. prenesená",J238,0)</f>
        <v>0</v>
      </c>
      <c r="BI238" s="217">
        <f>IF(N238="nulová",J238,0)</f>
        <v>0</v>
      </c>
      <c r="BJ238" s="18" t="s">
        <v>87</v>
      </c>
      <c r="BK238" s="217">
        <f>ROUND(I238*H238,2)</f>
        <v>0</v>
      </c>
      <c r="BL238" s="18" t="s">
        <v>358</v>
      </c>
      <c r="BM238" s="216" t="s">
        <v>1354</v>
      </c>
    </row>
    <row r="239" s="2" customFormat="1" ht="24.15" customHeight="1">
      <c r="A239" s="37"/>
      <c r="B239" s="168"/>
      <c r="C239" s="204" t="s">
        <v>839</v>
      </c>
      <c r="D239" s="204" t="s">
        <v>285</v>
      </c>
      <c r="E239" s="205" t="s">
        <v>3012</v>
      </c>
      <c r="F239" s="206" t="s">
        <v>3013</v>
      </c>
      <c r="G239" s="207" t="s">
        <v>373</v>
      </c>
      <c r="H239" s="208">
        <v>24</v>
      </c>
      <c r="I239" s="209"/>
      <c r="J239" s="210">
        <f>ROUND(I239*H239,2)</f>
        <v>0</v>
      </c>
      <c r="K239" s="211"/>
      <c r="L239" s="38"/>
      <c r="M239" s="212" t="s">
        <v>1</v>
      </c>
      <c r="N239" s="213" t="s">
        <v>41</v>
      </c>
      <c r="O239" s="81"/>
      <c r="P239" s="214">
        <f>O239*H239</f>
        <v>0</v>
      </c>
      <c r="Q239" s="214">
        <v>0</v>
      </c>
      <c r="R239" s="214">
        <f>Q239*H239</f>
        <v>0</v>
      </c>
      <c r="S239" s="214">
        <v>0</v>
      </c>
      <c r="T239" s="215">
        <f>S239*H239</f>
        <v>0</v>
      </c>
      <c r="U239" s="37"/>
      <c r="V239" s="37"/>
      <c r="W239" s="37"/>
      <c r="X239" s="37"/>
      <c r="Y239" s="37"/>
      <c r="Z239" s="37"/>
      <c r="AA239" s="37"/>
      <c r="AB239" s="37"/>
      <c r="AC239" s="37"/>
      <c r="AD239" s="37"/>
      <c r="AE239" s="37"/>
      <c r="AR239" s="216" t="s">
        <v>358</v>
      </c>
      <c r="AT239" s="216" t="s">
        <v>285</v>
      </c>
      <c r="AU239" s="216" t="s">
        <v>87</v>
      </c>
      <c r="AY239" s="18" t="s">
        <v>283</v>
      </c>
      <c r="BE239" s="217">
        <f>IF(N239="základná",J239,0)</f>
        <v>0</v>
      </c>
      <c r="BF239" s="217">
        <f>IF(N239="znížená",J239,0)</f>
        <v>0</v>
      </c>
      <c r="BG239" s="217">
        <f>IF(N239="zákl. prenesená",J239,0)</f>
        <v>0</v>
      </c>
      <c r="BH239" s="217">
        <f>IF(N239="zníž. prenesená",J239,0)</f>
        <v>0</v>
      </c>
      <c r="BI239" s="217">
        <f>IF(N239="nulová",J239,0)</f>
        <v>0</v>
      </c>
      <c r="BJ239" s="18" t="s">
        <v>87</v>
      </c>
      <c r="BK239" s="217">
        <f>ROUND(I239*H239,2)</f>
        <v>0</v>
      </c>
      <c r="BL239" s="18" t="s">
        <v>358</v>
      </c>
      <c r="BM239" s="216" t="s">
        <v>1365</v>
      </c>
    </row>
    <row r="240" s="2" customFormat="1" ht="24.15" customHeight="1">
      <c r="A240" s="37"/>
      <c r="B240" s="168"/>
      <c r="C240" s="204" t="s">
        <v>850</v>
      </c>
      <c r="D240" s="204" t="s">
        <v>285</v>
      </c>
      <c r="E240" s="205" t="s">
        <v>3014</v>
      </c>
      <c r="F240" s="206" t="s">
        <v>3015</v>
      </c>
      <c r="G240" s="207" t="s">
        <v>373</v>
      </c>
      <c r="H240" s="208">
        <v>112</v>
      </c>
      <c r="I240" s="209"/>
      <c r="J240" s="210">
        <f>ROUND(I240*H240,2)</f>
        <v>0</v>
      </c>
      <c r="K240" s="211"/>
      <c r="L240" s="38"/>
      <c r="M240" s="212" t="s">
        <v>1</v>
      </c>
      <c r="N240" s="213" t="s">
        <v>41</v>
      </c>
      <c r="O240" s="81"/>
      <c r="P240" s="214">
        <f>O240*H240</f>
        <v>0</v>
      </c>
      <c r="Q240" s="214">
        <v>2.0000000000000002E-05</v>
      </c>
      <c r="R240" s="214">
        <f>Q240*H240</f>
        <v>0.0022400000000000002</v>
      </c>
      <c r="S240" s="214">
        <v>0</v>
      </c>
      <c r="T240" s="215">
        <f>S240*H240</f>
        <v>0</v>
      </c>
      <c r="U240" s="37"/>
      <c r="V240" s="37"/>
      <c r="W240" s="37"/>
      <c r="X240" s="37"/>
      <c r="Y240" s="37"/>
      <c r="Z240" s="37"/>
      <c r="AA240" s="37"/>
      <c r="AB240" s="37"/>
      <c r="AC240" s="37"/>
      <c r="AD240" s="37"/>
      <c r="AE240" s="37"/>
      <c r="AR240" s="216" t="s">
        <v>358</v>
      </c>
      <c r="AT240" s="216" t="s">
        <v>285</v>
      </c>
      <c r="AU240" s="216" t="s">
        <v>87</v>
      </c>
      <c r="AY240" s="18" t="s">
        <v>283</v>
      </c>
      <c r="BE240" s="217">
        <f>IF(N240="základná",J240,0)</f>
        <v>0</v>
      </c>
      <c r="BF240" s="217">
        <f>IF(N240="znížená",J240,0)</f>
        <v>0</v>
      </c>
      <c r="BG240" s="217">
        <f>IF(N240="zákl. prenesená",J240,0)</f>
        <v>0</v>
      </c>
      <c r="BH240" s="217">
        <f>IF(N240="zníž. prenesená",J240,0)</f>
        <v>0</v>
      </c>
      <c r="BI240" s="217">
        <f>IF(N240="nulová",J240,0)</f>
        <v>0</v>
      </c>
      <c r="BJ240" s="18" t="s">
        <v>87</v>
      </c>
      <c r="BK240" s="217">
        <f>ROUND(I240*H240,2)</f>
        <v>0</v>
      </c>
      <c r="BL240" s="18" t="s">
        <v>358</v>
      </c>
      <c r="BM240" s="216" t="s">
        <v>1380</v>
      </c>
    </row>
    <row r="241" s="2" customFormat="1" ht="16.5" customHeight="1">
      <c r="A241" s="37"/>
      <c r="B241" s="168"/>
      <c r="C241" s="242" t="s">
        <v>875</v>
      </c>
      <c r="D241" s="242" t="s">
        <v>582</v>
      </c>
      <c r="E241" s="243" t="s">
        <v>3016</v>
      </c>
      <c r="F241" s="244" t="s">
        <v>3017</v>
      </c>
      <c r="G241" s="245" t="s">
        <v>373</v>
      </c>
      <c r="H241" s="246">
        <v>112</v>
      </c>
      <c r="I241" s="247"/>
      <c r="J241" s="248">
        <f>ROUND(I241*H241,2)</f>
        <v>0</v>
      </c>
      <c r="K241" s="249"/>
      <c r="L241" s="250"/>
      <c r="M241" s="251" t="s">
        <v>1</v>
      </c>
      <c r="N241" s="252" t="s">
        <v>41</v>
      </c>
      <c r="O241" s="81"/>
      <c r="P241" s="214">
        <f>O241*H241</f>
        <v>0</v>
      </c>
      <c r="Q241" s="214">
        <v>8.0000000000000007E-05</v>
      </c>
      <c r="R241" s="214">
        <f>Q241*H241</f>
        <v>0.008960000000000001</v>
      </c>
      <c r="S241" s="214">
        <v>0</v>
      </c>
      <c r="T241" s="215">
        <f>S241*H241</f>
        <v>0</v>
      </c>
      <c r="U241" s="37"/>
      <c r="V241" s="37"/>
      <c r="W241" s="37"/>
      <c r="X241" s="37"/>
      <c r="Y241" s="37"/>
      <c r="Z241" s="37"/>
      <c r="AA241" s="37"/>
      <c r="AB241" s="37"/>
      <c r="AC241" s="37"/>
      <c r="AD241" s="37"/>
      <c r="AE241" s="37"/>
      <c r="AR241" s="216" t="s">
        <v>473</v>
      </c>
      <c r="AT241" s="216" t="s">
        <v>582</v>
      </c>
      <c r="AU241" s="216" t="s">
        <v>87</v>
      </c>
      <c r="AY241" s="18" t="s">
        <v>283</v>
      </c>
      <c r="BE241" s="217">
        <f>IF(N241="základná",J241,0)</f>
        <v>0</v>
      </c>
      <c r="BF241" s="217">
        <f>IF(N241="znížená",J241,0)</f>
        <v>0</v>
      </c>
      <c r="BG241" s="217">
        <f>IF(N241="zákl. prenesená",J241,0)</f>
        <v>0</v>
      </c>
      <c r="BH241" s="217">
        <f>IF(N241="zníž. prenesená",J241,0)</f>
        <v>0</v>
      </c>
      <c r="BI241" s="217">
        <f>IF(N241="nulová",J241,0)</f>
        <v>0</v>
      </c>
      <c r="BJ241" s="18" t="s">
        <v>87</v>
      </c>
      <c r="BK241" s="217">
        <f>ROUND(I241*H241,2)</f>
        <v>0</v>
      </c>
      <c r="BL241" s="18" t="s">
        <v>358</v>
      </c>
      <c r="BM241" s="216" t="s">
        <v>1389</v>
      </c>
    </row>
    <row r="242" s="2" customFormat="1" ht="24.15" customHeight="1">
      <c r="A242" s="37"/>
      <c r="B242" s="168"/>
      <c r="C242" s="204" t="s">
        <v>880</v>
      </c>
      <c r="D242" s="204" t="s">
        <v>285</v>
      </c>
      <c r="E242" s="205" t="s">
        <v>3018</v>
      </c>
      <c r="F242" s="206" t="s">
        <v>3019</v>
      </c>
      <c r="G242" s="207" t="s">
        <v>373</v>
      </c>
      <c r="H242" s="208">
        <v>8</v>
      </c>
      <c r="I242" s="209"/>
      <c r="J242" s="210">
        <f>ROUND(I242*H242,2)</f>
        <v>0</v>
      </c>
      <c r="K242" s="211"/>
      <c r="L242" s="38"/>
      <c r="M242" s="212" t="s">
        <v>1</v>
      </c>
      <c r="N242" s="213" t="s">
        <v>41</v>
      </c>
      <c r="O242" s="81"/>
      <c r="P242" s="214">
        <f>O242*H242</f>
        <v>0</v>
      </c>
      <c r="Q242" s="214">
        <v>5.0000000000000002E-05</v>
      </c>
      <c r="R242" s="214">
        <f>Q242*H242</f>
        <v>0.00040000000000000002</v>
      </c>
      <c r="S242" s="214">
        <v>0</v>
      </c>
      <c r="T242" s="215">
        <f>S242*H242</f>
        <v>0</v>
      </c>
      <c r="U242" s="37"/>
      <c r="V242" s="37"/>
      <c r="W242" s="37"/>
      <c r="X242" s="37"/>
      <c r="Y242" s="37"/>
      <c r="Z242" s="37"/>
      <c r="AA242" s="37"/>
      <c r="AB242" s="37"/>
      <c r="AC242" s="37"/>
      <c r="AD242" s="37"/>
      <c r="AE242" s="37"/>
      <c r="AR242" s="216" t="s">
        <v>358</v>
      </c>
      <c r="AT242" s="216" t="s">
        <v>285</v>
      </c>
      <c r="AU242" s="216" t="s">
        <v>87</v>
      </c>
      <c r="AY242" s="18" t="s">
        <v>283</v>
      </c>
      <c r="BE242" s="217">
        <f>IF(N242="základná",J242,0)</f>
        <v>0</v>
      </c>
      <c r="BF242" s="217">
        <f>IF(N242="znížená",J242,0)</f>
        <v>0</v>
      </c>
      <c r="BG242" s="217">
        <f>IF(N242="zákl. prenesená",J242,0)</f>
        <v>0</v>
      </c>
      <c r="BH242" s="217">
        <f>IF(N242="zníž. prenesená",J242,0)</f>
        <v>0</v>
      </c>
      <c r="BI242" s="217">
        <f>IF(N242="nulová",J242,0)</f>
        <v>0</v>
      </c>
      <c r="BJ242" s="18" t="s">
        <v>87</v>
      </c>
      <c r="BK242" s="217">
        <f>ROUND(I242*H242,2)</f>
        <v>0</v>
      </c>
      <c r="BL242" s="18" t="s">
        <v>358</v>
      </c>
      <c r="BM242" s="216" t="s">
        <v>1403</v>
      </c>
    </row>
    <row r="243" s="2" customFormat="1" ht="16.5" customHeight="1">
      <c r="A243" s="37"/>
      <c r="B243" s="168"/>
      <c r="C243" s="242" t="s">
        <v>887</v>
      </c>
      <c r="D243" s="242" t="s">
        <v>582</v>
      </c>
      <c r="E243" s="243" t="s">
        <v>3020</v>
      </c>
      <c r="F243" s="244" t="s">
        <v>3021</v>
      </c>
      <c r="G243" s="245" t="s">
        <v>373</v>
      </c>
      <c r="H243" s="246">
        <v>8</v>
      </c>
      <c r="I243" s="247"/>
      <c r="J243" s="248">
        <f>ROUND(I243*H243,2)</f>
        <v>0</v>
      </c>
      <c r="K243" s="249"/>
      <c r="L243" s="250"/>
      <c r="M243" s="251" t="s">
        <v>1</v>
      </c>
      <c r="N243" s="252" t="s">
        <v>41</v>
      </c>
      <c r="O243" s="81"/>
      <c r="P243" s="214">
        <f>O243*H243</f>
        <v>0</v>
      </c>
      <c r="Q243" s="214">
        <v>0.00059000000000000003</v>
      </c>
      <c r="R243" s="214">
        <f>Q243*H243</f>
        <v>0.0047200000000000002</v>
      </c>
      <c r="S243" s="214">
        <v>0</v>
      </c>
      <c r="T243" s="215">
        <f>S243*H243</f>
        <v>0</v>
      </c>
      <c r="U243" s="37"/>
      <c r="V243" s="37"/>
      <c r="W243" s="37"/>
      <c r="X243" s="37"/>
      <c r="Y243" s="37"/>
      <c r="Z243" s="37"/>
      <c r="AA243" s="37"/>
      <c r="AB243" s="37"/>
      <c r="AC243" s="37"/>
      <c r="AD243" s="37"/>
      <c r="AE243" s="37"/>
      <c r="AR243" s="216" t="s">
        <v>473</v>
      </c>
      <c r="AT243" s="216" t="s">
        <v>582</v>
      </c>
      <c r="AU243" s="216" t="s">
        <v>87</v>
      </c>
      <c r="AY243" s="18" t="s">
        <v>283</v>
      </c>
      <c r="BE243" s="217">
        <f>IF(N243="základná",J243,0)</f>
        <v>0</v>
      </c>
      <c r="BF243" s="217">
        <f>IF(N243="znížená",J243,0)</f>
        <v>0</v>
      </c>
      <c r="BG243" s="217">
        <f>IF(N243="zákl. prenesená",J243,0)</f>
        <v>0</v>
      </c>
      <c r="BH243" s="217">
        <f>IF(N243="zníž. prenesená",J243,0)</f>
        <v>0</v>
      </c>
      <c r="BI243" s="217">
        <f>IF(N243="nulová",J243,0)</f>
        <v>0</v>
      </c>
      <c r="BJ243" s="18" t="s">
        <v>87</v>
      </c>
      <c r="BK243" s="217">
        <f>ROUND(I243*H243,2)</f>
        <v>0</v>
      </c>
      <c r="BL243" s="18" t="s">
        <v>358</v>
      </c>
      <c r="BM243" s="216" t="s">
        <v>1415</v>
      </c>
    </row>
    <row r="244" s="2" customFormat="1" ht="24.15" customHeight="1">
      <c r="A244" s="37"/>
      <c r="B244" s="168"/>
      <c r="C244" s="204" t="s">
        <v>898</v>
      </c>
      <c r="D244" s="204" t="s">
        <v>285</v>
      </c>
      <c r="E244" s="205" t="s">
        <v>3022</v>
      </c>
      <c r="F244" s="206" t="s">
        <v>3023</v>
      </c>
      <c r="G244" s="207" t="s">
        <v>373</v>
      </c>
      <c r="H244" s="208">
        <v>16</v>
      </c>
      <c r="I244" s="209"/>
      <c r="J244" s="210">
        <f>ROUND(I244*H244,2)</f>
        <v>0</v>
      </c>
      <c r="K244" s="211"/>
      <c r="L244" s="38"/>
      <c r="M244" s="212" t="s">
        <v>1</v>
      </c>
      <c r="N244" s="213" t="s">
        <v>41</v>
      </c>
      <c r="O244" s="81"/>
      <c r="P244" s="214">
        <f>O244*H244</f>
        <v>0</v>
      </c>
      <c r="Q244" s="214">
        <v>5.7500000000000002E-05</v>
      </c>
      <c r="R244" s="214">
        <f>Q244*H244</f>
        <v>0.00092000000000000003</v>
      </c>
      <c r="S244" s="214">
        <v>0</v>
      </c>
      <c r="T244" s="215">
        <f>S244*H244</f>
        <v>0</v>
      </c>
      <c r="U244" s="37"/>
      <c r="V244" s="37"/>
      <c r="W244" s="37"/>
      <c r="X244" s="37"/>
      <c r="Y244" s="37"/>
      <c r="Z244" s="37"/>
      <c r="AA244" s="37"/>
      <c r="AB244" s="37"/>
      <c r="AC244" s="37"/>
      <c r="AD244" s="37"/>
      <c r="AE244" s="37"/>
      <c r="AR244" s="216" t="s">
        <v>358</v>
      </c>
      <c r="AT244" s="216" t="s">
        <v>285</v>
      </c>
      <c r="AU244" s="216" t="s">
        <v>87</v>
      </c>
      <c r="AY244" s="18" t="s">
        <v>283</v>
      </c>
      <c r="BE244" s="217">
        <f>IF(N244="základná",J244,0)</f>
        <v>0</v>
      </c>
      <c r="BF244" s="217">
        <f>IF(N244="znížená",J244,0)</f>
        <v>0</v>
      </c>
      <c r="BG244" s="217">
        <f>IF(N244="zákl. prenesená",J244,0)</f>
        <v>0</v>
      </c>
      <c r="BH244" s="217">
        <f>IF(N244="zníž. prenesená",J244,0)</f>
        <v>0</v>
      </c>
      <c r="BI244" s="217">
        <f>IF(N244="nulová",J244,0)</f>
        <v>0</v>
      </c>
      <c r="BJ244" s="18" t="s">
        <v>87</v>
      </c>
      <c r="BK244" s="217">
        <f>ROUND(I244*H244,2)</f>
        <v>0</v>
      </c>
      <c r="BL244" s="18" t="s">
        <v>358</v>
      </c>
      <c r="BM244" s="216" t="s">
        <v>1424</v>
      </c>
    </row>
    <row r="245" s="2" customFormat="1" ht="16.5" customHeight="1">
      <c r="A245" s="37"/>
      <c r="B245" s="168"/>
      <c r="C245" s="242" t="s">
        <v>904</v>
      </c>
      <c r="D245" s="242" t="s">
        <v>582</v>
      </c>
      <c r="E245" s="243" t="s">
        <v>3024</v>
      </c>
      <c r="F245" s="244" t="s">
        <v>3025</v>
      </c>
      <c r="G245" s="245" t="s">
        <v>373</v>
      </c>
      <c r="H245" s="246">
        <v>16</v>
      </c>
      <c r="I245" s="247"/>
      <c r="J245" s="248">
        <f>ROUND(I245*H245,2)</f>
        <v>0</v>
      </c>
      <c r="K245" s="249"/>
      <c r="L245" s="250"/>
      <c r="M245" s="251" t="s">
        <v>1</v>
      </c>
      <c r="N245" s="252" t="s">
        <v>41</v>
      </c>
      <c r="O245" s="81"/>
      <c r="P245" s="214">
        <f>O245*H245</f>
        <v>0</v>
      </c>
      <c r="Q245" s="214">
        <v>0.0023500000000000001</v>
      </c>
      <c r="R245" s="214">
        <f>Q245*H245</f>
        <v>0.037600000000000001</v>
      </c>
      <c r="S245" s="214">
        <v>0</v>
      </c>
      <c r="T245" s="215">
        <f>S245*H245</f>
        <v>0</v>
      </c>
      <c r="U245" s="37"/>
      <c r="V245" s="37"/>
      <c r="W245" s="37"/>
      <c r="X245" s="37"/>
      <c r="Y245" s="37"/>
      <c r="Z245" s="37"/>
      <c r="AA245" s="37"/>
      <c r="AB245" s="37"/>
      <c r="AC245" s="37"/>
      <c r="AD245" s="37"/>
      <c r="AE245" s="37"/>
      <c r="AR245" s="216" t="s">
        <v>473</v>
      </c>
      <c r="AT245" s="216" t="s">
        <v>582</v>
      </c>
      <c r="AU245" s="216" t="s">
        <v>87</v>
      </c>
      <c r="AY245" s="18" t="s">
        <v>283</v>
      </c>
      <c r="BE245" s="217">
        <f>IF(N245="základná",J245,0)</f>
        <v>0</v>
      </c>
      <c r="BF245" s="217">
        <f>IF(N245="znížená",J245,0)</f>
        <v>0</v>
      </c>
      <c r="BG245" s="217">
        <f>IF(N245="zákl. prenesená",J245,0)</f>
        <v>0</v>
      </c>
      <c r="BH245" s="217">
        <f>IF(N245="zníž. prenesená",J245,0)</f>
        <v>0</v>
      </c>
      <c r="BI245" s="217">
        <f>IF(N245="nulová",J245,0)</f>
        <v>0</v>
      </c>
      <c r="BJ245" s="18" t="s">
        <v>87</v>
      </c>
      <c r="BK245" s="217">
        <f>ROUND(I245*H245,2)</f>
        <v>0</v>
      </c>
      <c r="BL245" s="18" t="s">
        <v>358</v>
      </c>
      <c r="BM245" s="216" t="s">
        <v>1433</v>
      </c>
    </row>
    <row r="246" s="2" customFormat="1" ht="24.15" customHeight="1">
      <c r="A246" s="37"/>
      <c r="B246" s="168"/>
      <c r="C246" s="204" t="s">
        <v>908</v>
      </c>
      <c r="D246" s="204" t="s">
        <v>285</v>
      </c>
      <c r="E246" s="205" t="s">
        <v>3026</v>
      </c>
      <c r="F246" s="206" t="s">
        <v>3027</v>
      </c>
      <c r="G246" s="207" t="s">
        <v>373</v>
      </c>
      <c r="H246" s="208">
        <v>4</v>
      </c>
      <c r="I246" s="209"/>
      <c r="J246" s="210">
        <f>ROUND(I246*H246,2)</f>
        <v>0</v>
      </c>
      <c r="K246" s="211"/>
      <c r="L246" s="38"/>
      <c r="M246" s="212" t="s">
        <v>1</v>
      </c>
      <c r="N246" s="213" t="s">
        <v>41</v>
      </c>
      <c r="O246" s="81"/>
      <c r="P246" s="214">
        <f>O246*H246</f>
        <v>0</v>
      </c>
      <c r="Q246" s="214">
        <v>6.0000000000000002E-05</v>
      </c>
      <c r="R246" s="214">
        <f>Q246*H246</f>
        <v>0.00024000000000000001</v>
      </c>
      <c r="S246" s="214">
        <v>0</v>
      </c>
      <c r="T246" s="215">
        <f>S246*H246</f>
        <v>0</v>
      </c>
      <c r="U246" s="37"/>
      <c r="V246" s="37"/>
      <c r="W246" s="37"/>
      <c r="X246" s="37"/>
      <c r="Y246" s="37"/>
      <c r="Z246" s="37"/>
      <c r="AA246" s="37"/>
      <c r="AB246" s="37"/>
      <c r="AC246" s="37"/>
      <c r="AD246" s="37"/>
      <c r="AE246" s="37"/>
      <c r="AR246" s="216" t="s">
        <v>358</v>
      </c>
      <c r="AT246" s="216" t="s">
        <v>285</v>
      </c>
      <c r="AU246" s="216" t="s">
        <v>87</v>
      </c>
      <c r="AY246" s="18" t="s">
        <v>283</v>
      </c>
      <c r="BE246" s="217">
        <f>IF(N246="základná",J246,0)</f>
        <v>0</v>
      </c>
      <c r="BF246" s="217">
        <f>IF(N246="znížená",J246,0)</f>
        <v>0</v>
      </c>
      <c r="BG246" s="217">
        <f>IF(N246="zákl. prenesená",J246,0)</f>
        <v>0</v>
      </c>
      <c r="BH246" s="217">
        <f>IF(N246="zníž. prenesená",J246,0)</f>
        <v>0</v>
      </c>
      <c r="BI246" s="217">
        <f>IF(N246="nulová",J246,0)</f>
        <v>0</v>
      </c>
      <c r="BJ246" s="18" t="s">
        <v>87</v>
      </c>
      <c r="BK246" s="217">
        <f>ROUND(I246*H246,2)</f>
        <v>0</v>
      </c>
      <c r="BL246" s="18" t="s">
        <v>358</v>
      </c>
      <c r="BM246" s="216" t="s">
        <v>1446</v>
      </c>
    </row>
    <row r="247" s="2" customFormat="1" ht="16.5" customHeight="1">
      <c r="A247" s="37"/>
      <c r="B247" s="168"/>
      <c r="C247" s="242" t="s">
        <v>913</v>
      </c>
      <c r="D247" s="242" t="s">
        <v>582</v>
      </c>
      <c r="E247" s="243" t="s">
        <v>3028</v>
      </c>
      <c r="F247" s="244" t="s">
        <v>3029</v>
      </c>
      <c r="G247" s="245" t="s">
        <v>373</v>
      </c>
      <c r="H247" s="246">
        <v>4</v>
      </c>
      <c r="I247" s="247"/>
      <c r="J247" s="248">
        <f>ROUND(I247*H247,2)</f>
        <v>0</v>
      </c>
      <c r="K247" s="249"/>
      <c r="L247" s="250"/>
      <c r="M247" s="251" t="s">
        <v>1</v>
      </c>
      <c r="N247" s="252" t="s">
        <v>41</v>
      </c>
      <c r="O247" s="81"/>
      <c r="P247" s="214">
        <f>O247*H247</f>
        <v>0</v>
      </c>
      <c r="Q247" s="214">
        <v>0.0035000000000000001</v>
      </c>
      <c r="R247" s="214">
        <f>Q247*H247</f>
        <v>0.014</v>
      </c>
      <c r="S247" s="214">
        <v>0</v>
      </c>
      <c r="T247" s="215">
        <f>S247*H247</f>
        <v>0</v>
      </c>
      <c r="U247" s="37"/>
      <c r="V247" s="37"/>
      <c r="W247" s="37"/>
      <c r="X247" s="37"/>
      <c r="Y247" s="37"/>
      <c r="Z247" s="37"/>
      <c r="AA247" s="37"/>
      <c r="AB247" s="37"/>
      <c r="AC247" s="37"/>
      <c r="AD247" s="37"/>
      <c r="AE247" s="37"/>
      <c r="AR247" s="216" t="s">
        <v>473</v>
      </c>
      <c r="AT247" s="216" t="s">
        <v>582</v>
      </c>
      <c r="AU247" s="216" t="s">
        <v>87</v>
      </c>
      <c r="AY247" s="18" t="s">
        <v>283</v>
      </c>
      <c r="BE247" s="217">
        <f>IF(N247="základná",J247,0)</f>
        <v>0</v>
      </c>
      <c r="BF247" s="217">
        <f>IF(N247="znížená",J247,0)</f>
        <v>0</v>
      </c>
      <c r="BG247" s="217">
        <f>IF(N247="zákl. prenesená",J247,0)</f>
        <v>0</v>
      </c>
      <c r="BH247" s="217">
        <f>IF(N247="zníž. prenesená",J247,0)</f>
        <v>0</v>
      </c>
      <c r="BI247" s="217">
        <f>IF(N247="nulová",J247,0)</f>
        <v>0</v>
      </c>
      <c r="BJ247" s="18" t="s">
        <v>87</v>
      </c>
      <c r="BK247" s="217">
        <f>ROUND(I247*H247,2)</f>
        <v>0</v>
      </c>
      <c r="BL247" s="18" t="s">
        <v>358</v>
      </c>
      <c r="BM247" s="216" t="s">
        <v>1469</v>
      </c>
    </row>
    <row r="248" s="2" customFormat="1" ht="21.75" customHeight="1">
      <c r="A248" s="37"/>
      <c r="B248" s="168"/>
      <c r="C248" s="204" t="s">
        <v>917</v>
      </c>
      <c r="D248" s="204" t="s">
        <v>285</v>
      </c>
      <c r="E248" s="205" t="s">
        <v>3030</v>
      </c>
      <c r="F248" s="206" t="s">
        <v>3031</v>
      </c>
      <c r="G248" s="207" t="s">
        <v>373</v>
      </c>
      <c r="H248" s="208">
        <v>18</v>
      </c>
      <c r="I248" s="209"/>
      <c r="J248" s="210">
        <f>ROUND(I248*H248,2)</f>
        <v>0</v>
      </c>
      <c r="K248" s="211"/>
      <c r="L248" s="38"/>
      <c r="M248" s="212" t="s">
        <v>1</v>
      </c>
      <c r="N248" s="213" t="s">
        <v>41</v>
      </c>
      <c r="O248" s="81"/>
      <c r="P248" s="214">
        <f>O248*H248</f>
        <v>0</v>
      </c>
      <c r="Q248" s="214">
        <v>1.0000000000000001E-05</v>
      </c>
      <c r="R248" s="214">
        <f>Q248*H248</f>
        <v>0.00018000000000000001</v>
      </c>
      <c r="S248" s="214">
        <v>0</v>
      </c>
      <c r="T248" s="215">
        <f>S248*H248</f>
        <v>0</v>
      </c>
      <c r="U248" s="37"/>
      <c r="V248" s="37"/>
      <c r="W248" s="37"/>
      <c r="X248" s="37"/>
      <c r="Y248" s="37"/>
      <c r="Z248" s="37"/>
      <c r="AA248" s="37"/>
      <c r="AB248" s="37"/>
      <c r="AC248" s="37"/>
      <c r="AD248" s="37"/>
      <c r="AE248" s="37"/>
      <c r="AR248" s="216" t="s">
        <v>358</v>
      </c>
      <c r="AT248" s="216" t="s">
        <v>285</v>
      </c>
      <c r="AU248" s="216" t="s">
        <v>87</v>
      </c>
      <c r="AY248" s="18" t="s">
        <v>283</v>
      </c>
      <c r="BE248" s="217">
        <f>IF(N248="základná",J248,0)</f>
        <v>0</v>
      </c>
      <c r="BF248" s="217">
        <f>IF(N248="znížená",J248,0)</f>
        <v>0</v>
      </c>
      <c r="BG248" s="217">
        <f>IF(N248="zákl. prenesená",J248,0)</f>
        <v>0</v>
      </c>
      <c r="BH248" s="217">
        <f>IF(N248="zníž. prenesená",J248,0)</f>
        <v>0</v>
      </c>
      <c r="BI248" s="217">
        <f>IF(N248="nulová",J248,0)</f>
        <v>0</v>
      </c>
      <c r="BJ248" s="18" t="s">
        <v>87</v>
      </c>
      <c r="BK248" s="217">
        <f>ROUND(I248*H248,2)</f>
        <v>0</v>
      </c>
      <c r="BL248" s="18" t="s">
        <v>358</v>
      </c>
      <c r="BM248" s="216" t="s">
        <v>1479</v>
      </c>
    </row>
    <row r="249" s="2" customFormat="1" ht="21.75" customHeight="1">
      <c r="A249" s="37"/>
      <c r="B249" s="168"/>
      <c r="C249" s="242" t="s">
        <v>922</v>
      </c>
      <c r="D249" s="242" t="s">
        <v>582</v>
      </c>
      <c r="E249" s="243" t="s">
        <v>3032</v>
      </c>
      <c r="F249" s="244" t="s">
        <v>3033</v>
      </c>
      <c r="G249" s="245" t="s">
        <v>373</v>
      </c>
      <c r="H249" s="246">
        <v>18</v>
      </c>
      <c r="I249" s="247"/>
      <c r="J249" s="248">
        <f>ROUND(I249*H249,2)</f>
        <v>0</v>
      </c>
      <c r="K249" s="249"/>
      <c r="L249" s="250"/>
      <c r="M249" s="251" t="s">
        <v>1</v>
      </c>
      <c r="N249" s="252" t="s">
        <v>41</v>
      </c>
      <c r="O249" s="81"/>
      <c r="P249" s="214">
        <f>O249*H249</f>
        <v>0</v>
      </c>
      <c r="Q249" s="214">
        <v>5.0000000000000002E-05</v>
      </c>
      <c r="R249" s="214">
        <f>Q249*H249</f>
        <v>0.00090000000000000008</v>
      </c>
      <c r="S249" s="214">
        <v>0</v>
      </c>
      <c r="T249" s="215">
        <f>S249*H249</f>
        <v>0</v>
      </c>
      <c r="U249" s="37"/>
      <c r="V249" s="37"/>
      <c r="W249" s="37"/>
      <c r="X249" s="37"/>
      <c r="Y249" s="37"/>
      <c r="Z249" s="37"/>
      <c r="AA249" s="37"/>
      <c r="AB249" s="37"/>
      <c r="AC249" s="37"/>
      <c r="AD249" s="37"/>
      <c r="AE249" s="37"/>
      <c r="AR249" s="216" t="s">
        <v>473</v>
      </c>
      <c r="AT249" s="216" t="s">
        <v>582</v>
      </c>
      <c r="AU249" s="216" t="s">
        <v>87</v>
      </c>
      <c r="AY249" s="18" t="s">
        <v>283</v>
      </c>
      <c r="BE249" s="217">
        <f>IF(N249="základná",J249,0)</f>
        <v>0</v>
      </c>
      <c r="BF249" s="217">
        <f>IF(N249="znížená",J249,0)</f>
        <v>0</v>
      </c>
      <c r="BG249" s="217">
        <f>IF(N249="zákl. prenesená",J249,0)</f>
        <v>0</v>
      </c>
      <c r="BH249" s="217">
        <f>IF(N249="zníž. prenesená",J249,0)</f>
        <v>0</v>
      </c>
      <c r="BI249" s="217">
        <f>IF(N249="nulová",J249,0)</f>
        <v>0</v>
      </c>
      <c r="BJ249" s="18" t="s">
        <v>87</v>
      </c>
      <c r="BK249" s="217">
        <f>ROUND(I249*H249,2)</f>
        <v>0</v>
      </c>
      <c r="BL249" s="18" t="s">
        <v>358</v>
      </c>
      <c r="BM249" s="216" t="s">
        <v>1489</v>
      </c>
    </row>
    <row r="250" s="2" customFormat="1" ht="24.15" customHeight="1">
      <c r="A250" s="37"/>
      <c r="B250" s="168"/>
      <c r="C250" s="204" t="s">
        <v>926</v>
      </c>
      <c r="D250" s="204" t="s">
        <v>285</v>
      </c>
      <c r="E250" s="205" t="s">
        <v>3034</v>
      </c>
      <c r="F250" s="206" t="s">
        <v>3035</v>
      </c>
      <c r="G250" s="207" t="s">
        <v>373</v>
      </c>
      <c r="H250" s="208">
        <v>2</v>
      </c>
      <c r="I250" s="209"/>
      <c r="J250" s="210">
        <f>ROUND(I250*H250,2)</f>
        <v>0</v>
      </c>
      <c r="K250" s="211"/>
      <c r="L250" s="38"/>
      <c r="M250" s="212" t="s">
        <v>1</v>
      </c>
      <c r="N250" s="213" t="s">
        <v>41</v>
      </c>
      <c r="O250" s="81"/>
      <c r="P250" s="214">
        <f>O250*H250</f>
        <v>0</v>
      </c>
      <c r="Q250" s="214">
        <v>6.9999999999999994E-05</v>
      </c>
      <c r="R250" s="214">
        <f>Q250*H250</f>
        <v>0.00013999999999999999</v>
      </c>
      <c r="S250" s="214">
        <v>0</v>
      </c>
      <c r="T250" s="215">
        <f>S250*H250</f>
        <v>0</v>
      </c>
      <c r="U250" s="37"/>
      <c r="V250" s="37"/>
      <c r="W250" s="37"/>
      <c r="X250" s="37"/>
      <c r="Y250" s="37"/>
      <c r="Z250" s="37"/>
      <c r="AA250" s="37"/>
      <c r="AB250" s="37"/>
      <c r="AC250" s="37"/>
      <c r="AD250" s="37"/>
      <c r="AE250" s="37"/>
      <c r="AR250" s="216" t="s">
        <v>358</v>
      </c>
      <c r="AT250" s="216" t="s">
        <v>285</v>
      </c>
      <c r="AU250" s="216" t="s">
        <v>87</v>
      </c>
      <c r="AY250" s="18" t="s">
        <v>283</v>
      </c>
      <c r="BE250" s="217">
        <f>IF(N250="základná",J250,0)</f>
        <v>0</v>
      </c>
      <c r="BF250" s="217">
        <f>IF(N250="znížená",J250,0)</f>
        <v>0</v>
      </c>
      <c r="BG250" s="217">
        <f>IF(N250="zákl. prenesená",J250,0)</f>
        <v>0</v>
      </c>
      <c r="BH250" s="217">
        <f>IF(N250="zníž. prenesená",J250,0)</f>
        <v>0</v>
      </c>
      <c r="BI250" s="217">
        <f>IF(N250="nulová",J250,0)</f>
        <v>0</v>
      </c>
      <c r="BJ250" s="18" t="s">
        <v>87</v>
      </c>
      <c r="BK250" s="217">
        <f>ROUND(I250*H250,2)</f>
        <v>0</v>
      </c>
      <c r="BL250" s="18" t="s">
        <v>358</v>
      </c>
      <c r="BM250" s="216" t="s">
        <v>1498</v>
      </c>
    </row>
    <row r="251" s="2" customFormat="1" ht="37.8" customHeight="1">
      <c r="A251" s="37"/>
      <c r="B251" s="168"/>
      <c r="C251" s="242" t="s">
        <v>951</v>
      </c>
      <c r="D251" s="242" t="s">
        <v>582</v>
      </c>
      <c r="E251" s="243" t="s">
        <v>3036</v>
      </c>
      <c r="F251" s="244" t="s">
        <v>3037</v>
      </c>
      <c r="G251" s="245" t="s">
        <v>373</v>
      </c>
      <c r="H251" s="246">
        <v>2</v>
      </c>
      <c r="I251" s="247"/>
      <c r="J251" s="248">
        <f>ROUND(I251*H251,2)</f>
        <v>0</v>
      </c>
      <c r="K251" s="249"/>
      <c r="L251" s="250"/>
      <c r="M251" s="251" t="s">
        <v>1</v>
      </c>
      <c r="N251" s="252" t="s">
        <v>41</v>
      </c>
      <c r="O251" s="81"/>
      <c r="P251" s="214">
        <f>O251*H251</f>
        <v>0</v>
      </c>
      <c r="Q251" s="214">
        <v>0.0010100000000000001</v>
      </c>
      <c r="R251" s="214">
        <f>Q251*H251</f>
        <v>0.0020200000000000001</v>
      </c>
      <c r="S251" s="214">
        <v>0</v>
      </c>
      <c r="T251" s="215">
        <f>S251*H251</f>
        <v>0</v>
      </c>
      <c r="U251" s="37"/>
      <c r="V251" s="37"/>
      <c r="W251" s="37"/>
      <c r="X251" s="37"/>
      <c r="Y251" s="37"/>
      <c r="Z251" s="37"/>
      <c r="AA251" s="37"/>
      <c r="AB251" s="37"/>
      <c r="AC251" s="37"/>
      <c r="AD251" s="37"/>
      <c r="AE251" s="37"/>
      <c r="AR251" s="216" t="s">
        <v>473</v>
      </c>
      <c r="AT251" s="216" t="s">
        <v>582</v>
      </c>
      <c r="AU251" s="216" t="s">
        <v>87</v>
      </c>
      <c r="AY251" s="18" t="s">
        <v>283</v>
      </c>
      <c r="BE251" s="217">
        <f>IF(N251="základná",J251,0)</f>
        <v>0</v>
      </c>
      <c r="BF251" s="217">
        <f>IF(N251="znížená",J251,0)</f>
        <v>0</v>
      </c>
      <c r="BG251" s="217">
        <f>IF(N251="zákl. prenesená",J251,0)</f>
        <v>0</v>
      </c>
      <c r="BH251" s="217">
        <f>IF(N251="zníž. prenesená",J251,0)</f>
        <v>0</v>
      </c>
      <c r="BI251" s="217">
        <f>IF(N251="nulová",J251,0)</f>
        <v>0</v>
      </c>
      <c r="BJ251" s="18" t="s">
        <v>87</v>
      </c>
      <c r="BK251" s="217">
        <f>ROUND(I251*H251,2)</f>
        <v>0</v>
      </c>
      <c r="BL251" s="18" t="s">
        <v>358</v>
      </c>
      <c r="BM251" s="216" t="s">
        <v>1506</v>
      </c>
    </row>
    <row r="252" s="2" customFormat="1" ht="24.15" customHeight="1">
      <c r="A252" s="37"/>
      <c r="B252" s="168"/>
      <c r="C252" s="204" t="s">
        <v>959</v>
      </c>
      <c r="D252" s="204" t="s">
        <v>285</v>
      </c>
      <c r="E252" s="205" t="s">
        <v>3038</v>
      </c>
      <c r="F252" s="206" t="s">
        <v>3039</v>
      </c>
      <c r="G252" s="207" t="s">
        <v>373</v>
      </c>
      <c r="H252" s="208">
        <v>8</v>
      </c>
      <c r="I252" s="209"/>
      <c r="J252" s="210">
        <f>ROUND(I252*H252,2)</f>
        <v>0</v>
      </c>
      <c r="K252" s="211"/>
      <c r="L252" s="38"/>
      <c r="M252" s="212" t="s">
        <v>1</v>
      </c>
      <c r="N252" s="213" t="s">
        <v>41</v>
      </c>
      <c r="O252" s="81"/>
      <c r="P252" s="214">
        <f>O252*H252</f>
        <v>0</v>
      </c>
      <c r="Q252" s="214">
        <v>0</v>
      </c>
      <c r="R252" s="214">
        <f>Q252*H252</f>
        <v>0</v>
      </c>
      <c r="S252" s="214">
        <v>0</v>
      </c>
      <c r="T252" s="215">
        <f>S252*H252</f>
        <v>0</v>
      </c>
      <c r="U252" s="37"/>
      <c r="V252" s="37"/>
      <c r="W252" s="37"/>
      <c r="X252" s="37"/>
      <c r="Y252" s="37"/>
      <c r="Z252" s="37"/>
      <c r="AA252" s="37"/>
      <c r="AB252" s="37"/>
      <c r="AC252" s="37"/>
      <c r="AD252" s="37"/>
      <c r="AE252" s="37"/>
      <c r="AR252" s="216" t="s">
        <v>358</v>
      </c>
      <c r="AT252" s="216" t="s">
        <v>285</v>
      </c>
      <c r="AU252" s="216" t="s">
        <v>87</v>
      </c>
      <c r="AY252" s="18" t="s">
        <v>283</v>
      </c>
      <c r="BE252" s="217">
        <f>IF(N252="základná",J252,0)</f>
        <v>0</v>
      </c>
      <c r="BF252" s="217">
        <f>IF(N252="znížená",J252,0)</f>
        <v>0</v>
      </c>
      <c r="BG252" s="217">
        <f>IF(N252="zákl. prenesená",J252,0)</f>
        <v>0</v>
      </c>
      <c r="BH252" s="217">
        <f>IF(N252="zníž. prenesená",J252,0)</f>
        <v>0</v>
      </c>
      <c r="BI252" s="217">
        <f>IF(N252="nulová",J252,0)</f>
        <v>0</v>
      </c>
      <c r="BJ252" s="18" t="s">
        <v>87</v>
      </c>
      <c r="BK252" s="217">
        <f>ROUND(I252*H252,2)</f>
        <v>0</v>
      </c>
      <c r="BL252" s="18" t="s">
        <v>358</v>
      </c>
      <c r="BM252" s="216" t="s">
        <v>1514</v>
      </c>
    </row>
    <row r="253" s="2" customFormat="1" ht="24.15" customHeight="1">
      <c r="A253" s="37"/>
      <c r="B253" s="168"/>
      <c r="C253" s="242" t="s">
        <v>963</v>
      </c>
      <c r="D253" s="242" t="s">
        <v>582</v>
      </c>
      <c r="E253" s="243" t="s">
        <v>3040</v>
      </c>
      <c r="F253" s="244" t="s">
        <v>3041</v>
      </c>
      <c r="G253" s="245" t="s">
        <v>373</v>
      </c>
      <c r="H253" s="246">
        <v>8</v>
      </c>
      <c r="I253" s="247"/>
      <c r="J253" s="248">
        <f>ROUND(I253*H253,2)</f>
        <v>0</v>
      </c>
      <c r="K253" s="249"/>
      <c r="L253" s="250"/>
      <c r="M253" s="251" t="s">
        <v>1</v>
      </c>
      <c r="N253" s="252" t="s">
        <v>41</v>
      </c>
      <c r="O253" s="81"/>
      <c r="P253" s="214">
        <f>O253*H253</f>
        <v>0</v>
      </c>
      <c r="Q253" s="214">
        <v>0.00044000000000000002</v>
      </c>
      <c r="R253" s="214">
        <f>Q253*H253</f>
        <v>0.0035200000000000001</v>
      </c>
      <c r="S253" s="214">
        <v>0</v>
      </c>
      <c r="T253" s="215">
        <f>S253*H253</f>
        <v>0</v>
      </c>
      <c r="U253" s="37"/>
      <c r="V253" s="37"/>
      <c r="W253" s="37"/>
      <c r="X253" s="37"/>
      <c r="Y253" s="37"/>
      <c r="Z253" s="37"/>
      <c r="AA253" s="37"/>
      <c r="AB253" s="37"/>
      <c r="AC253" s="37"/>
      <c r="AD253" s="37"/>
      <c r="AE253" s="37"/>
      <c r="AR253" s="216" t="s">
        <v>473</v>
      </c>
      <c r="AT253" s="216" t="s">
        <v>582</v>
      </c>
      <c r="AU253" s="216" t="s">
        <v>87</v>
      </c>
      <c r="AY253" s="18" t="s">
        <v>283</v>
      </c>
      <c r="BE253" s="217">
        <f>IF(N253="základná",J253,0)</f>
        <v>0</v>
      </c>
      <c r="BF253" s="217">
        <f>IF(N253="znížená",J253,0)</f>
        <v>0</v>
      </c>
      <c r="BG253" s="217">
        <f>IF(N253="zákl. prenesená",J253,0)</f>
        <v>0</v>
      </c>
      <c r="BH253" s="217">
        <f>IF(N253="zníž. prenesená",J253,0)</f>
        <v>0</v>
      </c>
      <c r="BI253" s="217">
        <f>IF(N253="nulová",J253,0)</f>
        <v>0</v>
      </c>
      <c r="BJ253" s="18" t="s">
        <v>87</v>
      </c>
      <c r="BK253" s="217">
        <f>ROUND(I253*H253,2)</f>
        <v>0</v>
      </c>
      <c r="BL253" s="18" t="s">
        <v>358</v>
      </c>
      <c r="BM253" s="216" t="s">
        <v>1526</v>
      </c>
    </row>
    <row r="254" s="2" customFormat="1" ht="24.15" customHeight="1">
      <c r="A254" s="37"/>
      <c r="B254" s="168"/>
      <c r="C254" s="204" t="s">
        <v>967</v>
      </c>
      <c r="D254" s="204" t="s">
        <v>285</v>
      </c>
      <c r="E254" s="205" t="s">
        <v>3042</v>
      </c>
      <c r="F254" s="206" t="s">
        <v>3043</v>
      </c>
      <c r="G254" s="207" t="s">
        <v>3044</v>
      </c>
      <c r="H254" s="208">
        <v>8</v>
      </c>
      <c r="I254" s="209"/>
      <c r="J254" s="210">
        <f>ROUND(I254*H254,2)</f>
        <v>0</v>
      </c>
      <c r="K254" s="211"/>
      <c r="L254" s="38"/>
      <c r="M254" s="212" t="s">
        <v>1</v>
      </c>
      <c r="N254" s="213" t="s">
        <v>41</v>
      </c>
      <c r="O254" s="81"/>
      <c r="P254" s="214">
        <f>O254*H254</f>
        <v>0</v>
      </c>
      <c r="Q254" s="214">
        <v>0.00025999999999999998</v>
      </c>
      <c r="R254" s="214">
        <f>Q254*H254</f>
        <v>0.0020799999999999998</v>
      </c>
      <c r="S254" s="214">
        <v>0</v>
      </c>
      <c r="T254" s="215">
        <f>S254*H254</f>
        <v>0</v>
      </c>
      <c r="U254" s="37"/>
      <c r="V254" s="37"/>
      <c r="W254" s="37"/>
      <c r="X254" s="37"/>
      <c r="Y254" s="37"/>
      <c r="Z254" s="37"/>
      <c r="AA254" s="37"/>
      <c r="AB254" s="37"/>
      <c r="AC254" s="37"/>
      <c r="AD254" s="37"/>
      <c r="AE254" s="37"/>
      <c r="AR254" s="216" t="s">
        <v>358</v>
      </c>
      <c r="AT254" s="216" t="s">
        <v>285</v>
      </c>
      <c r="AU254" s="216" t="s">
        <v>87</v>
      </c>
      <c r="AY254" s="18" t="s">
        <v>283</v>
      </c>
      <c r="BE254" s="217">
        <f>IF(N254="základná",J254,0)</f>
        <v>0</v>
      </c>
      <c r="BF254" s="217">
        <f>IF(N254="znížená",J254,0)</f>
        <v>0</v>
      </c>
      <c r="BG254" s="217">
        <f>IF(N254="zákl. prenesená",J254,0)</f>
        <v>0</v>
      </c>
      <c r="BH254" s="217">
        <f>IF(N254="zníž. prenesená",J254,0)</f>
        <v>0</v>
      </c>
      <c r="BI254" s="217">
        <f>IF(N254="nulová",J254,0)</f>
        <v>0</v>
      </c>
      <c r="BJ254" s="18" t="s">
        <v>87</v>
      </c>
      <c r="BK254" s="217">
        <f>ROUND(I254*H254,2)</f>
        <v>0</v>
      </c>
      <c r="BL254" s="18" t="s">
        <v>358</v>
      </c>
      <c r="BM254" s="216" t="s">
        <v>1535</v>
      </c>
    </row>
    <row r="255" s="2" customFormat="1" ht="37.8" customHeight="1">
      <c r="A255" s="37"/>
      <c r="B255" s="168"/>
      <c r="C255" s="242" t="s">
        <v>971</v>
      </c>
      <c r="D255" s="242" t="s">
        <v>582</v>
      </c>
      <c r="E255" s="243" t="s">
        <v>3045</v>
      </c>
      <c r="F255" s="244" t="s">
        <v>3046</v>
      </c>
      <c r="G255" s="245" t="s">
        <v>373</v>
      </c>
      <c r="H255" s="246">
        <v>8</v>
      </c>
      <c r="I255" s="247"/>
      <c r="J255" s="248">
        <f>ROUND(I255*H255,2)</f>
        <v>0</v>
      </c>
      <c r="K255" s="249"/>
      <c r="L255" s="250"/>
      <c r="M255" s="251" t="s">
        <v>1</v>
      </c>
      <c r="N255" s="252" t="s">
        <v>41</v>
      </c>
      <c r="O255" s="81"/>
      <c r="P255" s="214">
        <f>O255*H255</f>
        <v>0</v>
      </c>
      <c r="Q255" s="214">
        <v>0.018499999999999999</v>
      </c>
      <c r="R255" s="214">
        <f>Q255*H255</f>
        <v>0.14799999999999999</v>
      </c>
      <c r="S255" s="214">
        <v>0</v>
      </c>
      <c r="T255" s="215">
        <f>S255*H255</f>
        <v>0</v>
      </c>
      <c r="U255" s="37"/>
      <c r="V255" s="37"/>
      <c r="W255" s="37"/>
      <c r="X255" s="37"/>
      <c r="Y255" s="37"/>
      <c r="Z255" s="37"/>
      <c r="AA255" s="37"/>
      <c r="AB255" s="37"/>
      <c r="AC255" s="37"/>
      <c r="AD255" s="37"/>
      <c r="AE255" s="37"/>
      <c r="AR255" s="216" t="s">
        <v>473</v>
      </c>
      <c r="AT255" s="216" t="s">
        <v>582</v>
      </c>
      <c r="AU255" s="216" t="s">
        <v>87</v>
      </c>
      <c r="AY255" s="18" t="s">
        <v>283</v>
      </c>
      <c r="BE255" s="217">
        <f>IF(N255="základná",J255,0)</f>
        <v>0</v>
      </c>
      <c r="BF255" s="217">
        <f>IF(N255="znížená",J255,0)</f>
        <v>0</v>
      </c>
      <c r="BG255" s="217">
        <f>IF(N255="zákl. prenesená",J255,0)</f>
        <v>0</v>
      </c>
      <c r="BH255" s="217">
        <f>IF(N255="zníž. prenesená",J255,0)</f>
        <v>0</v>
      </c>
      <c r="BI255" s="217">
        <f>IF(N255="nulová",J255,0)</f>
        <v>0</v>
      </c>
      <c r="BJ255" s="18" t="s">
        <v>87</v>
      </c>
      <c r="BK255" s="217">
        <f>ROUND(I255*H255,2)</f>
        <v>0</v>
      </c>
      <c r="BL255" s="18" t="s">
        <v>358</v>
      </c>
      <c r="BM255" s="216" t="s">
        <v>1547</v>
      </c>
    </row>
    <row r="256" s="2" customFormat="1" ht="24.15" customHeight="1">
      <c r="A256" s="37"/>
      <c r="B256" s="168"/>
      <c r="C256" s="204" t="s">
        <v>976</v>
      </c>
      <c r="D256" s="204" t="s">
        <v>285</v>
      </c>
      <c r="E256" s="205" t="s">
        <v>3047</v>
      </c>
      <c r="F256" s="206" t="s">
        <v>3048</v>
      </c>
      <c r="G256" s="207" t="s">
        <v>373</v>
      </c>
      <c r="H256" s="208">
        <v>52</v>
      </c>
      <c r="I256" s="209"/>
      <c r="J256" s="210">
        <f>ROUND(I256*H256,2)</f>
        <v>0</v>
      </c>
      <c r="K256" s="211"/>
      <c r="L256" s="38"/>
      <c r="M256" s="212" t="s">
        <v>1</v>
      </c>
      <c r="N256" s="213" t="s">
        <v>41</v>
      </c>
      <c r="O256" s="81"/>
      <c r="P256" s="214">
        <f>O256*H256</f>
        <v>0</v>
      </c>
      <c r="Q256" s="214">
        <v>0.0016100000000000001</v>
      </c>
      <c r="R256" s="214">
        <f>Q256*H256</f>
        <v>0.083720000000000003</v>
      </c>
      <c r="S256" s="214">
        <v>0</v>
      </c>
      <c r="T256" s="215">
        <f>S256*H256</f>
        <v>0</v>
      </c>
      <c r="U256" s="37"/>
      <c r="V256" s="37"/>
      <c r="W256" s="37"/>
      <c r="X256" s="37"/>
      <c r="Y256" s="37"/>
      <c r="Z256" s="37"/>
      <c r="AA256" s="37"/>
      <c r="AB256" s="37"/>
      <c r="AC256" s="37"/>
      <c r="AD256" s="37"/>
      <c r="AE256" s="37"/>
      <c r="AR256" s="216" t="s">
        <v>358</v>
      </c>
      <c r="AT256" s="216" t="s">
        <v>285</v>
      </c>
      <c r="AU256" s="216" t="s">
        <v>87</v>
      </c>
      <c r="AY256" s="18" t="s">
        <v>283</v>
      </c>
      <c r="BE256" s="217">
        <f>IF(N256="základná",J256,0)</f>
        <v>0</v>
      </c>
      <c r="BF256" s="217">
        <f>IF(N256="znížená",J256,0)</f>
        <v>0</v>
      </c>
      <c r="BG256" s="217">
        <f>IF(N256="zákl. prenesená",J256,0)</f>
        <v>0</v>
      </c>
      <c r="BH256" s="217">
        <f>IF(N256="zníž. prenesená",J256,0)</f>
        <v>0</v>
      </c>
      <c r="BI256" s="217">
        <f>IF(N256="nulová",J256,0)</f>
        <v>0</v>
      </c>
      <c r="BJ256" s="18" t="s">
        <v>87</v>
      </c>
      <c r="BK256" s="217">
        <f>ROUND(I256*H256,2)</f>
        <v>0</v>
      </c>
      <c r="BL256" s="18" t="s">
        <v>358</v>
      </c>
      <c r="BM256" s="216" t="s">
        <v>1565</v>
      </c>
    </row>
    <row r="257" s="2" customFormat="1" ht="44.25" customHeight="1">
      <c r="A257" s="37"/>
      <c r="B257" s="168"/>
      <c r="C257" s="242" t="s">
        <v>983</v>
      </c>
      <c r="D257" s="242" t="s">
        <v>582</v>
      </c>
      <c r="E257" s="243" t="s">
        <v>3049</v>
      </c>
      <c r="F257" s="244" t="s">
        <v>3050</v>
      </c>
      <c r="G257" s="245" t="s">
        <v>373</v>
      </c>
      <c r="H257" s="246">
        <v>52</v>
      </c>
      <c r="I257" s="247"/>
      <c r="J257" s="248">
        <f>ROUND(I257*H257,2)</f>
        <v>0</v>
      </c>
      <c r="K257" s="249"/>
      <c r="L257" s="250"/>
      <c r="M257" s="251" t="s">
        <v>1</v>
      </c>
      <c r="N257" s="252" t="s">
        <v>41</v>
      </c>
      <c r="O257" s="81"/>
      <c r="P257" s="214">
        <f>O257*H257</f>
        <v>0</v>
      </c>
      <c r="Q257" s="214">
        <v>0.00050000000000000001</v>
      </c>
      <c r="R257" s="214">
        <f>Q257*H257</f>
        <v>0.026000000000000002</v>
      </c>
      <c r="S257" s="214">
        <v>0</v>
      </c>
      <c r="T257" s="215">
        <f>S257*H257</f>
        <v>0</v>
      </c>
      <c r="U257" s="37"/>
      <c r="V257" s="37"/>
      <c r="W257" s="37"/>
      <c r="X257" s="37"/>
      <c r="Y257" s="37"/>
      <c r="Z257" s="37"/>
      <c r="AA257" s="37"/>
      <c r="AB257" s="37"/>
      <c r="AC257" s="37"/>
      <c r="AD257" s="37"/>
      <c r="AE257" s="37"/>
      <c r="AR257" s="216" t="s">
        <v>473</v>
      </c>
      <c r="AT257" s="216" t="s">
        <v>582</v>
      </c>
      <c r="AU257" s="216" t="s">
        <v>87</v>
      </c>
      <c r="AY257" s="18" t="s">
        <v>283</v>
      </c>
      <c r="BE257" s="217">
        <f>IF(N257="základná",J257,0)</f>
        <v>0</v>
      </c>
      <c r="BF257" s="217">
        <f>IF(N257="znížená",J257,0)</f>
        <v>0</v>
      </c>
      <c r="BG257" s="217">
        <f>IF(N257="zákl. prenesená",J257,0)</f>
        <v>0</v>
      </c>
      <c r="BH257" s="217">
        <f>IF(N257="zníž. prenesená",J257,0)</f>
        <v>0</v>
      </c>
      <c r="BI257" s="217">
        <f>IF(N257="nulová",J257,0)</f>
        <v>0</v>
      </c>
      <c r="BJ257" s="18" t="s">
        <v>87</v>
      </c>
      <c r="BK257" s="217">
        <f>ROUND(I257*H257,2)</f>
        <v>0</v>
      </c>
      <c r="BL257" s="18" t="s">
        <v>358</v>
      </c>
      <c r="BM257" s="216" t="s">
        <v>1576</v>
      </c>
    </row>
    <row r="258" s="2" customFormat="1" ht="24.15" customHeight="1">
      <c r="A258" s="37"/>
      <c r="B258" s="168"/>
      <c r="C258" s="204" t="s">
        <v>989</v>
      </c>
      <c r="D258" s="204" t="s">
        <v>285</v>
      </c>
      <c r="E258" s="205" t="s">
        <v>3051</v>
      </c>
      <c r="F258" s="206" t="s">
        <v>3052</v>
      </c>
      <c r="G258" s="207" t="s">
        <v>649</v>
      </c>
      <c r="H258" s="208">
        <v>1172</v>
      </c>
      <c r="I258" s="209"/>
      <c r="J258" s="210">
        <f>ROUND(I258*H258,2)</f>
        <v>0</v>
      </c>
      <c r="K258" s="211"/>
      <c r="L258" s="38"/>
      <c r="M258" s="212" t="s">
        <v>1</v>
      </c>
      <c r="N258" s="213" t="s">
        <v>41</v>
      </c>
      <c r="O258" s="81"/>
      <c r="P258" s="214">
        <f>O258*H258</f>
        <v>0</v>
      </c>
      <c r="Q258" s="214">
        <v>0.00018000000000000001</v>
      </c>
      <c r="R258" s="214">
        <f>Q258*H258</f>
        <v>0.21096000000000001</v>
      </c>
      <c r="S258" s="214">
        <v>0</v>
      </c>
      <c r="T258" s="215">
        <f>S258*H258</f>
        <v>0</v>
      </c>
      <c r="U258" s="37"/>
      <c r="V258" s="37"/>
      <c r="W258" s="37"/>
      <c r="X258" s="37"/>
      <c r="Y258" s="37"/>
      <c r="Z258" s="37"/>
      <c r="AA258" s="37"/>
      <c r="AB258" s="37"/>
      <c r="AC258" s="37"/>
      <c r="AD258" s="37"/>
      <c r="AE258" s="37"/>
      <c r="AR258" s="216" t="s">
        <v>358</v>
      </c>
      <c r="AT258" s="216" t="s">
        <v>285</v>
      </c>
      <c r="AU258" s="216" t="s">
        <v>87</v>
      </c>
      <c r="AY258" s="18" t="s">
        <v>283</v>
      </c>
      <c r="BE258" s="217">
        <f>IF(N258="základná",J258,0)</f>
        <v>0</v>
      </c>
      <c r="BF258" s="217">
        <f>IF(N258="znížená",J258,0)</f>
        <v>0</v>
      </c>
      <c r="BG258" s="217">
        <f>IF(N258="zákl. prenesená",J258,0)</f>
        <v>0</v>
      </c>
      <c r="BH258" s="217">
        <f>IF(N258="zníž. prenesená",J258,0)</f>
        <v>0</v>
      </c>
      <c r="BI258" s="217">
        <f>IF(N258="nulová",J258,0)</f>
        <v>0</v>
      </c>
      <c r="BJ258" s="18" t="s">
        <v>87</v>
      </c>
      <c r="BK258" s="217">
        <f>ROUND(I258*H258,2)</f>
        <v>0</v>
      </c>
      <c r="BL258" s="18" t="s">
        <v>358</v>
      </c>
      <c r="BM258" s="216" t="s">
        <v>1592</v>
      </c>
    </row>
    <row r="259" s="2" customFormat="1" ht="24.15" customHeight="1">
      <c r="A259" s="37"/>
      <c r="B259" s="168"/>
      <c r="C259" s="204" t="s">
        <v>994</v>
      </c>
      <c r="D259" s="204" t="s">
        <v>285</v>
      </c>
      <c r="E259" s="205" t="s">
        <v>3053</v>
      </c>
      <c r="F259" s="206" t="s">
        <v>3054</v>
      </c>
      <c r="G259" s="207" t="s">
        <v>649</v>
      </c>
      <c r="H259" s="208">
        <v>15</v>
      </c>
      <c r="I259" s="209"/>
      <c r="J259" s="210">
        <f>ROUND(I259*H259,2)</f>
        <v>0</v>
      </c>
      <c r="K259" s="211"/>
      <c r="L259" s="38"/>
      <c r="M259" s="212" t="s">
        <v>1</v>
      </c>
      <c r="N259" s="213" t="s">
        <v>41</v>
      </c>
      <c r="O259" s="81"/>
      <c r="P259" s="214">
        <f>O259*H259</f>
        <v>0</v>
      </c>
      <c r="Q259" s="214">
        <v>0.00034000000000000002</v>
      </c>
      <c r="R259" s="214">
        <f>Q259*H259</f>
        <v>0.0051000000000000004</v>
      </c>
      <c r="S259" s="214">
        <v>0</v>
      </c>
      <c r="T259" s="215">
        <f>S259*H259</f>
        <v>0</v>
      </c>
      <c r="U259" s="37"/>
      <c r="V259" s="37"/>
      <c r="W259" s="37"/>
      <c r="X259" s="37"/>
      <c r="Y259" s="37"/>
      <c r="Z259" s="37"/>
      <c r="AA259" s="37"/>
      <c r="AB259" s="37"/>
      <c r="AC259" s="37"/>
      <c r="AD259" s="37"/>
      <c r="AE259" s="37"/>
      <c r="AR259" s="216" t="s">
        <v>358</v>
      </c>
      <c r="AT259" s="216" t="s">
        <v>285</v>
      </c>
      <c r="AU259" s="216" t="s">
        <v>87</v>
      </c>
      <c r="AY259" s="18" t="s">
        <v>283</v>
      </c>
      <c r="BE259" s="217">
        <f>IF(N259="základná",J259,0)</f>
        <v>0</v>
      </c>
      <c r="BF259" s="217">
        <f>IF(N259="znížená",J259,0)</f>
        <v>0</v>
      </c>
      <c r="BG259" s="217">
        <f>IF(N259="zákl. prenesená",J259,0)</f>
        <v>0</v>
      </c>
      <c r="BH259" s="217">
        <f>IF(N259="zníž. prenesená",J259,0)</f>
        <v>0</v>
      </c>
      <c r="BI259" s="217">
        <f>IF(N259="nulová",J259,0)</f>
        <v>0</v>
      </c>
      <c r="BJ259" s="18" t="s">
        <v>87</v>
      </c>
      <c r="BK259" s="217">
        <f>ROUND(I259*H259,2)</f>
        <v>0</v>
      </c>
      <c r="BL259" s="18" t="s">
        <v>358</v>
      </c>
      <c r="BM259" s="216" t="s">
        <v>1609</v>
      </c>
    </row>
    <row r="260" s="2" customFormat="1" ht="24.15" customHeight="1">
      <c r="A260" s="37"/>
      <c r="B260" s="168"/>
      <c r="C260" s="204" t="s">
        <v>998</v>
      </c>
      <c r="D260" s="204" t="s">
        <v>285</v>
      </c>
      <c r="E260" s="205" t="s">
        <v>3055</v>
      </c>
      <c r="F260" s="206" t="s">
        <v>3056</v>
      </c>
      <c r="G260" s="207" t="s">
        <v>649</v>
      </c>
      <c r="H260" s="208">
        <v>1187</v>
      </c>
      <c r="I260" s="209"/>
      <c r="J260" s="210">
        <f>ROUND(I260*H260,2)</f>
        <v>0</v>
      </c>
      <c r="K260" s="211"/>
      <c r="L260" s="38"/>
      <c r="M260" s="212" t="s">
        <v>1</v>
      </c>
      <c r="N260" s="213" t="s">
        <v>41</v>
      </c>
      <c r="O260" s="81"/>
      <c r="P260" s="214">
        <f>O260*H260</f>
        <v>0</v>
      </c>
      <c r="Q260" s="214">
        <v>1.0000000000000001E-05</v>
      </c>
      <c r="R260" s="214">
        <f>Q260*H260</f>
        <v>0.01187</v>
      </c>
      <c r="S260" s="214">
        <v>0</v>
      </c>
      <c r="T260" s="215">
        <f>S260*H260</f>
        <v>0</v>
      </c>
      <c r="U260" s="37"/>
      <c r="V260" s="37"/>
      <c r="W260" s="37"/>
      <c r="X260" s="37"/>
      <c r="Y260" s="37"/>
      <c r="Z260" s="37"/>
      <c r="AA260" s="37"/>
      <c r="AB260" s="37"/>
      <c r="AC260" s="37"/>
      <c r="AD260" s="37"/>
      <c r="AE260" s="37"/>
      <c r="AR260" s="216" t="s">
        <v>358</v>
      </c>
      <c r="AT260" s="216" t="s">
        <v>285</v>
      </c>
      <c r="AU260" s="216" t="s">
        <v>87</v>
      </c>
      <c r="AY260" s="18" t="s">
        <v>283</v>
      </c>
      <c r="BE260" s="217">
        <f>IF(N260="základná",J260,0)</f>
        <v>0</v>
      </c>
      <c r="BF260" s="217">
        <f>IF(N260="znížená",J260,0)</f>
        <v>0</v>
      </c>
      <c r="BG260" s="217">
        <f>IF(N260="zákl. prenesená",J260,0)</f>
        <v>0</v>
      </c>
      <c r="BH260" s="217">
        <f>IF(N260="zníž. prenesená",J260,0)</f>
        <v>0</v>
      </c>
      <c r="BI260" s="217">
        <f>IF(N260="nulová",J260,0)</f>
        <v>0</v>
      </c>
      <c r="BJ260" s="18" t="s">
        <v>87</v>
      </c>
      <c r="BK260" s="217">
        <f>ROUND(I260*H260,2)</f>
        <v>0</v>
      </c>
      <c r="BL260" s="18" t="s">
        <v>358</v>
      </c>
      <c r="BM260" s="216" t="s">
        <v>1622</v>
      </c>
    </row>
    <row r="261" s="2" customFormat="1" ht="33" customHeight="1">
      <c r="A261" s="37"/>
      <c r="B261" s="168"/>
      <c r="C261" s="204" t="s">
        <v>1002</v>
      </c>
      <c r="D261" s="204" t="s">
        <v>285</v>
      </c>
      <c r="E261" s="205" t="s">
        <v>3057</v>
      </c>
      <c r="F261" s="206" t="s">
        <v>3058</v>
      </c>
      <c r="G261" s="207" t="s">
        <v>344</v>
      </c>
      <c r="H261" s="208">
        <v>3.5800000000000001</v>
      </c>
      <c r="I261" s="209"/>
      <c r="J261" s="210">
        <f>ROUND(I261*H261,2)</f>
        <v>0</v>
      </c>
      <c r="K261" s="211"/>
      <c r="L261" s="38"/>
      <c r="M261" s="212" t="s">
        <v>1</v>
      </c>
      <c r="N261" s="213" t="s">
        <v>41</v>
      </c>
      <c r="O261" s="81"/>
      <c r="P261" s="214">
        <f>O261*H261</f>
        <v>0</v>
      </c>
      <c r="Q261" s="214">
        <v>0</v>
      </c>
      <c r="R261" s="214">
        <f>Q261*H261</f>
        <v>0</v>
      </c>
      <c r="S261" s="214">
        <v>0</v>
      </c>
      <c r="T261" s="215">
        <f>S261*H261</f>
        <v>0</v>
      </c>
      <c r="U261" s="37"/>
      <c r="V261" s="37"/>
      <c r="W261" s="37"/>
      <c r="X261" s="37"/>
      <c r="Y261" s="37"/>
      <c r="Z261" s="37"/>
      <c r="AA261" s="37"/>
      <c r="AB261" s="37"/>
      <c r="AC261" s="37"/>
      <c r="AD261" s="37"/>
      <c r="AE261" s="37"/>
      <c r="AR261" s="216" t="s">
        <v>358</v>
      </c>
      <c r="AT261" s="216" t="s">
        <v>285</v>
      </c>
      <c r="AU261" s="216" t="s">
        <v>87</v>
      </c>
      <c r="AY261" s="18" t="s">
        <v>283</v>
      </c>
      <c r="BE261" s="217">
        <f>IF(N261="základná",J261,0)</f>
        <v>0</v>
      </c>
      <c r="BF261" s="217">
        <f>IF(N261="znížená",J261,0)</f>
        <v>0</v>
      </c>
      <c r="BG261" s="217">
        <f>IF(N261="zákl. prenesená",J261,0)</f>
        <v>0</v>
      </c>
      <c r="BH261" s="217">
        <f>IF(N261="zníž. prenesená",J261,0)</f>
        <v>0</v>
      </c>
      <c r="BI261" s="217">
        <f>IF(N261="nulová",J261,0)</f>
        <v>0</v>
      </c>
      <c r="BJ261" s="18" t="s">
        <v>87</v>
      </c>
      <c r="BK261" s="217">
        <f>ROUND(I261*H261,2)</f>
        <v>0</v>
      </c>
      <c r="BL261" s="18" t="s">
        <v>358</v>
      </c>
      <c r="BM261" s="216" t="s">
        <v>1636</v>
      </c>
    </row>
    <row r="262" s="2" customFormat="1" ht="24.15" customHeight="1">
      <c r="A262" s="37"/>
      <c r="B262" s="168"/>
      <c r="C262" s="204" t="s">
        <v>1006</v>
      </c>
      <c r="D262" s="204" t="s">
        <v>285</v>
      </c>
      <c r="E262" s="205" t="s">
        <v>3059</v>
      </c>
      <c r="F262" s="206" t="s">
        <v>3060</v>
      </c>
      <c r="G262" s="207" t="s">
        <v>344</v>
      </c>
      <c r="H262" s="208">
        <v>1.8220000000000001</v>
      </c>
      <c r="I262" s="209"/>
      <c r="J262" s="210">
        <f>ROUND(I262*H262,2)</f>
        <v>0</v>
      </c>
      <c r="K262" s="211"/>
      <c r="L262" s="38"/>
      <c r="M262" s="212" t="s">
        <v>1</v>
      </c>
      <c r="N262" s="213" t="s">
        <v>41</v>
      </c>
      <c r="O262" s="81"/>
      <c r="P262" s="214">
        <f>O262*H262</f>
        <v>0</v>
      </c>
      <c r="Q262" s="214">
        <v>0</v>
      </c>
      <c r="R262" s="214">
        <f>Q262*H262</f>
        <v>0</v>
      </c>
      <c r="S262" s="214">
        <v>0</v>
      </c>
      <c r="T262" s="215">
        <f>S262*H262</f>
        <v>0</v>
      </c>
      <c r="U262" s="37"/>
      <c r="V262" s="37"/>
      <c r="W262" s="37"/>
      <c r="X262" s="37"/>
      <c r="Y262" s="37"/>
      <c r="Z262" s="37"/>
      <c r="AA262" s="37"/>
      <c r="AB262" s="37"/>
      <c r="AC262" s="37"/>
      <c r="AD262" s="37"/>
      <c r="AE262" s="37"/>
      <c r="AR262" s="216" t="s">
        <v>358</v>
      </c>
      <c r="AT262" s="216" t="s">
        <v>285</v>
      </c>
      <c r="AU262" s="216" t="s">
        <v>87</v>
      </c>
      <c r="AY262" s="18" t="s">
        <v>283</v>
      </c>
      <c r="BE262" s="217">
        <f>IF(N262="základná",J262,0)</f>
        <v>0</v>
      </c>
      <c r="BF262" s="217">
        <f>IF(N262="znížená",J262,0)</f>
        <v>0</v>
      </c>
      <c r="BG262" s="217">
        <f>IF(N262="zákl. prenesená",J262,0)</f>
        <v>0</v>
      </c>
      <c r="BH262" s="217">
        <f>IF(N262="zníž. prenesená",J262,0)</f>
        <v>0</v>
      </c>
      <c r="BI262" s="217">
        <f>IF(N262="nulová",J262,0)</f>
        <v>0</v>
      </c>
      <c r="BJ262" s="18" t="s">
        <v>87</v>
      </c>
      <c r="BK262" s="217">
        <f>ROUND(I262*H262,2)</f>
        <v>0</v>
      </c>
      <c r="BL262" s="18" t="s">
        <v>358</v>
      </c>
      <c r="BM262" s="216" t="s">
        <v>1649</v>
      </c>
    </row>
    <row r="263" s="12" customFormat="1" ht="22.8" customHeight="1">
      <c r="A263" s="12"/>
      <c r="B263" s="191"/>
      <c r="C263" s="12"/>
      <c r="D263" s="192" t="s">
        <v>74</v>
      </c>
      <c r="E263" s="202" t="s">
        <v>1119</v>
      </c>
      <c r="F263" s="202" t="s">
        <v>3061</v>
      </c>
      <c r="G263" s="12"/>
      <c r="H263" s="12"/>
      <c r="I263" s="194"/>
      <c r="J263" s="203">
        <f>BK263</f>
        <v>0</v>
      </c>
      <c r="K263" s="12"/>
      <c r="L263" s="191"/>
      <c r="M263" s="196"/>
      <c r="N263" s="197"/>
      <c r="O263" s="197"/>
      <c r="P263" s="198">
        <f>SUM(P264:P319)</f>
        <v>0</v>
      </c>
      <c r="Q263" s="197"/>
      <c r="R263" s="198">
        <f>SUM(R264:R319)</f>
        <v>3.2914899999999996</v>
      </c>
      <c r="S263" s="197"/>
      <c r="T263" s="199">
        <f>SUM(T264:T319)</f>
        <v>0</v>
      </c>
      <c r="U263" s="12"/>
      <c r="V263" s="12"/>
      <c r="W263" s="12"/>
      <c r="X263" s="12"/>
      <c r="Y263" s="12"/>
      <c r="Z263" s="12"/>
      <c r="AA263" s="12"/>
      <c r="AB263" s="12"/>
      <c r="AC263" s="12"/>
      <c r="AD263" s="12"/>
      <c r="AE263" s="12"/>
      <c r="AR263" s="192" t="s">
        <v>87</v>
      </c>
      <c r="AT263" s="200" t="s">
        <v>74</v>
      </c>
      <c r="AU263" s="200" t="s">
        <v>82</v>
      </c>
      <c r="AY263" s="192" t="s">
        <v>283</v>
      </c>
      <c r="BK263" s="201">
        <f>SUM(BK264:BK319)</f>
        <v>0</v>
      </c>
    </row>
    <row r="264" s="2" customFormat="1" ht="24.15" customHeight="1">
      <c r="A264" s="37"/>
      <c r="B264" s="168"/>
      <c r="C264" s="204" t="s">
        <v>1010</v>
      </c>
      <c r="D264" s="204" t="s">
        <v>285</v>
      </c>
      <c r="E264" s="205" t="s">
        <v>3062</v>
      </c>
      <c r="F264" s="206" t="s">
        <v>3063</v>
      </c>
      <c r="G264" s="207" t="s">
        <v>3044</v>
      </c>
      <c r="H264" s="208">
        <v>40</v>
      </c>
      <c r="I264" s="209"/>
      <c r="J264" s="210">
        <f>ROUND(I264*H264,2)</f>
        <v>0</v>
      </c>
      <c r="K264" s="211"/>
      <c r="L264" s="38"/>
      <c r="M264" s="212" t="s">
        <v>1</v>
      </c>
      <c r="N264" s="213" t="s">
        <v>41</v>
      </c>
      <c r="O264" s="81"/>
      <c r="P264" s="214">
        <f>O264*H264</f>
        <v>0</v>
      </c>
      <c r="Q264" s="214">
        <v>0</v>
      </c>
      <c r="R264" s="214">
        <f>Q264*H264</f>
        <v>0</v>
      </c>
      <c r="S264" s="214">
        <v>0</v>
      </c>
      <c r="T264" s="215">
        <f>S264*H264</f>
        <v>0</v>
      </c>
      <c r="U264" s="37"/>
      <c r="V264" s="37"/>
      <c r="W264" s="37"/>
      <c r="X264" s="37"/>
      <c r="Y264" s="37"/>
      <c r="Z264" s="37"/>
      <c r="AA264" s="37"/>
      <c r="AB264" s="37"/>
      <c r="AC264" s="37"/>
      <c r="AD264" s="37"/>
      <c r="AE264" s="37"/>
      <c r="AR264" s="216" t="s">
        <v>358</v>
      </c>
      <c r="AT264" s="216" t="s">
        <v>285</v>
      </c>
      <c r="AU264" s="216" t="s">
        <v>87</v>
      </c>
      <c r="AY264" s="18" t="s">
        <v>283</v>
      </c>
      <c r="BE264" s="217">
        <f>IF(N264="základná",J264,0)</f>
        <v>0</v>
      </c>
      <c r="BF264" s="217">
        <f>IF(N264="znížená",J264,0)</f>
        <v>0</v>
      </c>
      <c r="BG264" s="217">
        <f>IF(N264="zákl. prenesená",J264,0)</f>
        <v>0</v>
      </c>
      <c r="BH264" s="217">
        <f>IF(N264="zníž. prenesená",J264,0)</f>
        <v>0</v>
      </c>
      <c r="BI264" s="217">
        <f>IF(N264="nulová",J264,0)</f>
        <v>0</v>
      </c>
      <c r="BJ264" s="18" t="s">
        <v>87</v>
      </c>
      <c r="BK264" s="217">
        <f>ROUND(I264*H264,2)</f>
        <v>0</v>
      </c>
      <c r="BL264" s="18" t="s">
        <v>358</v>
      </c>
      <c r="BM264" s="216" t="s">
        <v>1666</v>
      </c>
    </row>
    <row r="265" s="2" customFormat="1" ht="24.15" customHeight="1">
      <c r="A265" s="37"/>
      <c r="B265" s="168"/>
      <c r="C265" s="204" t="s">
        <v>1015</v>
      </c>
      <c r="D265" s="204" t="s">
        <v>285</v>
      </c>
      <c r="E265" s="205" t="s">
        <v>3064</v>
      </c>
      <c r="F265" s="206" t="s">
        <v>3065</v>
      </c>
      <c r="G265" s="207" t="s">
        <v>373</v>
      </c>
      <c r="H265" s="208">
        <v>51</v>
      </c>
      <c r="I265" s="209"/>
      <c r="J265" s="210">
        <f>ROUND(I265*H265,2)</f>
        <v>0</v>
      </c>
      <c r="K265" s="211"/>
      <c r="L265" s="38"/>
      <c r="M265" s="212" t="s">
        <v>1</v>
      </c>
      <c r="N265" s="213" t="s">
        <v>41</v>
      </c>
      <c r="O265" s="81"/>
      <c r="P265" s="214">
        <f>O265*H265</f>
        <v>0</v>
      </c>
      <c r="Q265" s="214">
        <v>0</v>
      </c>
      <c r="R265" s="214">
        <f>Q265*H265</f>
        <v>0</v>
      </c>
      <c r="S265" s="214">
        <v>0</v>
      </c>
      <c r="T265" s="215">
        <f>S265*H265</f>
        <v>0</v>
      </c>
      <c r="U265" s="37"/>
      <c r="V265" s="37"/>
      <c r="W265" s="37"/>
      <c r="X265" s="37"/>
      <c r="Y265" s="37"/>
      <c r="Z265" s="37"/>
      <c r="AA265" s="37"/>
      <c r="AB265" s="37"/>
      <c r="AC265" s="37"/>
      <c r="AD265" s="37"/>
      <c r="AE265" s="37"/>
      <c r="AR265" s="216" t="s">
        <v>358</v>
      </c>
      <c r="AT265" s="216" t="s">
        <v>285</v>
      </c>
      <c r="AU265" s="216" t="s">
        <v>87</v>
      </c>
      <c r="AY265" s="18" t="s">
        <v>283</v>
      </c>
      <c r="BE265" s="217">
        <f>IF(N265="základná",J265,0)</f>
        <v>0</v>
      </c>
      <c r="BF265" s="217">
        <f>IF(N265="znížená",J265,0)</f>
        <v>0</v>
      </c>
      <c r="BG265" s="217">
        <f>IF(N265="zákl. prenesená",J265,0)</f>
        <v>0</v>
      </c>
      <c r="BH265" s="217">
        <f>IF(N265="zníž. prenesená",J265,0)</f>
        <v>0</v>
      </c>
      <c r="BI265" s="217">
        <f>IF(N265="nulová",J265,0)</f>
        <v>0</v>
      </c>
      <c r="BJ265" s="18" t="s">
        <v>87</v>
      </c>
      <c r="BK265" s="217">
        <f>ROUND(I265*H265,2)</f>
        <v>0</v>
      </c>
      <c r="BL265" s="18" t="s">
        <v>358</v>
      </c>
      <c r="BM265" s="216" t="s">
        <v>1687</v>
      </c>
    </row>
    <row r="266" s="2" customFormat="1" ht="37.8" customHeight="1">
      <c r="A266" s="37"/>
      <c r="B266" s="168"/>
      <c r="C266" s="242" t="s">
        <v>1019</v>
      </c>
      <c r="D266" s="242" t="s">
        <v>582</v>
      </c>
      <c r="E266" s="243" t="s">
        <v>3066</v>
      </c>
      <c r="F266" s="244" t="s">
        <v>3067</v>
      </c>
      <c r="G266" s="245" t="s">
        <v>373</v>
      </c>
      <c r="H266" s="246">
        <v>51</v>
      </c>
      <c r="I266" s="247"/>
      <c r="J266" s="248">
        <f>ROUND(I266*H266,2)</f>
        <v>0</v>
      </c>
      <c r="K266" s="249"/>
      <c r="L266" s="250"/>
      <c r="M266" s="251" t="s">
        <v>1</v>
      </c>
      <c r="N266" s="252" t="s">
        <v>41</v>
      </c>
      <c r="O266" s="81"/>
      <c r="P266" s="214">
        <f>O266*H266</f>
        <v>0</v>
      </c>
      <c r="Q266" s="214">
        <v>0.016049999999999998</v>
      </c>
      <c r="R266" s="214">
        <f>Q266*H266</f>
        <v>0.81854999999999989</v>
      </c>
      <c r="S266" s="214">
        <v>0</v>
      </c>
      <c r="T266" s="215">
        <f>S266*H266</f>
        <v>0</v>
      </c>
      <c r="U266" s="37"/>
      <c r="V266" s="37"/>
      <c r="W266" s="37"/>
      <c r="X266" s="37"/>
      <c r="Y266" s="37"/>
      <c r="Z266" s="37"/>
      <c r="AA266" s="37"/>
      <c r="AB266" s="37"/>
      <c r="AC266" s="37"/>
      <c r="AD266" s="37"/>
      <c r="AE266" s="37"/>
      <c r="AR266" s="216" t="s">
        <v>473</v>
      </c>
      <c r="AT266" s="216" t="s">
        <v>582</v>
      </c>
      <c r="AU266" s="216" t="s">
        <v>87</v>
      </c>
      <c r="AY266" s="18" t="s">
        <v>283</v>
      </c>
      <c r="BE266" s="217">
        <f>IF(N266="základná",J266,0)</f>
        <v>0</v>
      </c>
      <c r="BF266" s="217">
        <f>IF(N266="znížená",J266,0)</f>
        <v>0</v>
      </c>
      <c r="BG266" s="217">
        <f>IF(N266="zákl. prenesená",J266,0)</f>
        <v>0</v>
      </c>
      <c r="BH266" s="217">
        <f>IF(N266="zníž. prenesená",J266,0)</f>
        <v>0</v>
      </c>
      <c r="BI266" s="217">
        <f>IF(N266="nulová",J266,0)</f>
        <v>0</v>
      </c>
      <c r="BJ266" s="18" t="s">
        <v>87</v>
      </c>
      <c r="BK266" s="217">
        <f>ROUND(I266*H266,2)</f>
        <v>0</v>
      </c>
      <c r="BL266" s="18" t="s">
        <v>358</v>
      </c>
      <c r="BM266" s="216" t="s">
        <v>1696</v>
      </c>
    </row>
    <row r="267" s="2" customFormat="1" ht="37.8" customHeight="1">
      <c r="A267" s="37"/>
      <c r="B267" s="168"/>
      <c r="C267" s="242" t="s">
        <v>1024</v>
      </c>
      <c r="D267" s="242" t="s">
        <v>582</v>
      </c>
      <c r="E267" s="243" t="s">
        <v>3068</v>
      </c>
      <c r="F267" s="244" t="s">
        <v>3069</v>
      </c>
      <c r="G267" s="245" t="s">
        <v>373</v>
      </c>
      <c r="H267" s="246">
        <v>51</v>
      </c>
      <c r="I267" s="247"/>
      <c r="J267" s="248">
        <f>ROUND(I267*H267,2)</f>
        <v>0</v>
      </c>
      <c r="K267" s="249"/>
      <c r="L267" s="250"/>
      <c r="M267" s="251" t="s">
        <v>1</v>
      </c>
      <c r="N267" s="252" t="s">
        <v>41</v>
      </c>
      <c r="O267" s="81"/>
      <c r="P267" s="214">
        <f>O267*H267</f>
        <v>0</v>
      </c>
      <c r="Q267" s="214">
        <v>0.00033</v>
      </c>
      <c r="R267" s="214">
        <f>Q267*H267</f>
        <v>0.016830000000000001</v>
      </c>
      <c r="S267" s="214">
        <v>0</v>
      </c>
      <c r="T267" s="215">
        <f>S267*H267</f>
        <v>0</v>
      </c>
      <c r="U267" s="37"/>
      <c r="V267" s="37"/>
      <c r="W267" s="37"/>
      <c r="X267" s="37"/>
      <c r="Y267" s="37"/>
      <c r="Z267" s="37"/>
      <c r="AA267" s="37"/>
      <c r="AB267" s="37"/>
      <c r="AC267" s="37"/>
      <c r="AD267" s="37"/>
      <c r="AE267" s="37"/>
      <c r="AR267" s="216" t="s">
        <v>473</v>
      </c>
      <c r="AT267" s="216" t="s">
        <v>582</v>
      </c>
      <c r="AU267" s="216" t="s">
        <v>87</v>
      </c>
      <c r="AY267" s="18" t="s">
        <v>283</v>
      </c>
      <c r="BE267" s="217">
        <f>IF(N267="základná",J267,0)</f>
        <v>0</v>
      </c>
      <c r="BF267" s="217">
        <f>IF(N267="znížená",J267,0)</f>
        <v>0</v>
      </c>
      <c r="BG267" s="217">
        <f>IF(N267="zákl. prenesená",J267,0)</f>
        <v>0</v>
      </c>
      <c r="BH267" s="217">
        <f>IF(N267="zníž. prenesená",J267,0)</f>
        <v>0</v>
      </c>
      <c r="BI267" s="217">
        <f>IF(N267="nulová",J267,0)</f>
        <v>0</v>
      </c>
      <c r="BJ267" s="18" t="s">
        <v>87</v>
      </c>
      <c r="BK267" s="217">
        <f>ROUND(I267*H267,2)</f>
        <v>0</v>
      </c>
      <c r="BL267" s="18" t="s">
        <v>358</v>
      </c>
      <c r="BM267" s="216" t="s">
        <v>1714</v>
      </c>
    </row>
    <row r="268" s="2" customFormat="1" ht="16.5" customHeight="1">
      <c r="A268" s="37"/>
      <c r="B268" s="168"/>
      <c r="C268" s="204" t="s">
        <v>1028</v>
      </c>
      <c r="D268" s="204" t="s">
        <v>285</v>
      </c>
      <c r="E268" s="205" t="s">
        <v>3070</v>
      </c>
      <c r="F268" s="206" t="s">
        <v>3071</v>
      </c>
      <c r="G268" s="207" t="s">
        <v>373</v>
      </c>
      <c r="H268" s="208">
        <v>51</v>
      </c>
      <c r="I268" s="209"/>
      <c r="J268" s="210">
        <f>ROUND(I268*H268,2)</f>
        <v>0</v>
      </c>
      <c r="K268" s="211"/>
      <c r="L268" s="38"/>
      <c r="M268" s="212" t="s">
        <v>1</v>
      </c>
      <c r="N268" s="213" t="s">
        <v>41</v>
      </c>
      <c r="O268" s="81"/>
      <c r="P268" s="214">
        <f>O268*H268</f>
        <v>0</v>
      </c>
      <c r="Q268" s="214">
        <v>0</v>
      </c>
      <c r="R268" s="214">
        <f>Q268*H268</f>
        <v>0</v>
      </c>
      <c r="S268" s="214">
        <v>0</v>
      </c>
      <c r="T268" s="215">
        <f>S268*H268</f>
        <v>0</v>
      </c>
      <c r="U268" s="37"/>
      <c r="V268" s="37"/>
      <c r="W268" s="37"/>
      <c r="X268" s="37"/>
      <c r="Y268" s="37"/>
      <c r="Z268" s="37"/>
      <c r="AA268" s="37"/>
      <c r="AB268" s="37"/>
      <c r="AC268" s="37"/>
      <c r="AD268" s="37"/>
      <c r="AE268" s="37"/>
      <c r="AR268" s="216" t="s">
        <v>358</v>
      </c>
      <c r="AT268" s="216" t="s">
        <v>285</v>
      </c>
      <c r="AU268" s="216" t="s">
        <v>87</v>
      </c>
      <c r="AY268" s="18" t="s">
        <v>283</v>
      </c>
      <c r="BE268" s="217">
        <f>IF(N268="základná",J268,0)</f>
        <v>0</v>
      </c>
      <c r="BF268" s="217">
        <f>IF(N268="znížená",J268,0)</f>
        <v>0</v>
      </c>
      <c r="BG268" s="217">
        <f>IF(N268="zákl. prenesená",J268,0)</f>
        <v>0</v>
      </c>
      <c r="BH268" s="217">
        <f>IF(N268="zníž. prenesená",J268,0)</f>
        <v>0</v>
      </c>
      <c r="BI268" s="217">
        <f>IF(N268="nulová",J268,0)</f>
        <v>0</v>
      </c>
      <c r="BJ268" s="18" t="s">
        <v>87</v>
      </c>
      <c r="BK268" s="217">
        <f>ROUND(I268*H268,2)</f>
        <v>0</v>
      </c>
      <c r="BL268" s="18" t="s">
        <v>358</v>
      </c>
      <c r="BM268" s="216" t="s">
        <v>1725</v>
      </c>
    </row>
    <row r="269" s="2" customFormat="1" ht="24.15" customHeight="1">
      <c r="A269" s="37"/>
      <c r="B269" s="168"/>
      <c r="C269" s="242" t="s">
        <v>1032</v>
      </c>
      <c r="D269" s="242" t="s">
        <v>582</v>
      </c>
      <c r="E269" s="243" t="s">
        <v>3072</v>
      </c>
      <c r="F269" s="244" t="s">
        <v>3073</v>
      </c>
      <c r="G269" s="245" t="s">
        <v>373</v>
      </c>
      <c r="H269" s="246">
        <v>40</v>
      </c>
      <c r="I269" s="247"/>
      <c r="J269" s="248">
        <f>ROUND(I269*H269,2)</f>
        <v>0</v>
      </c>
      <c r="K269" s="249"/>
      <c r="L269" s="250"/>
      <c r="M269" s="251" t="s">
        <v>1</v>
      </c>
      <c r="N269" s="252" t="s">
        <v>41</v>
      </c>
      <c r="O269" s="81"/>
      <c r="P269" s="214">
        <f>O269*H269</f>
        <v>0</v>
      </c>
      <c r="Q269" s="214">
        <v>0.0135</v>
      </c>
      <c r="R269" s="214">
        <f>Q269*H269</f>
        <v>0.54000000000000004</v>
      </c>
      <c r="S269" s="214">
        <v>0</v>
      </c>
      <c r="T269" s="215">
        <f>S269*H269</f>
        <v>0</v>
      </c>
      <c r="U269" s="37"/>
      <c r="V269" s="37"/>
      <c r="W269" s="37"/>
      <c r="X269" s="37"/>
      <c r="Y269" s="37"/>
      <c r="Z269" s="37"/>
      <c r="AA269" s="37"/>
      <c r="AB269" s="37"/>
      <c r="AC269" s="37"/>
      <c r="AD269" s="37"/>
      <c r="AE269" s="37"/>
      <c r="AR269" s="216" t="s">
        <v>473</v>
      </c>
      <c r="AT269" s="216" t="s">
        <v>582</v>
      </c>
      <c r="AU269" s="216" t="s">
        <v>87</v>
      </c>
      <c r="AY269" s="18" t="s">
        <v>283</v>
      </c>
      <c r="BE269" s="217">
        <f>IF(N269="základná",J269,0)</f>
        <v>0</v>
      </c>
      <c r="BF269" s="217">
        <f>IF(N269="znížená",J269,0)</f>
        <v>0</v>
      </c>
      <c r="BG269" s="217">
        <f>IF(N269="zákl. prenesená",J269,0)</f>
        <v>0</v>
      </c>
      <c r="BH269" s="217">
        <f>IF(N269="zníž. prenesená",J269,0)</f>
        <v>0</v>
      </c>
      <c r="BI269" s="217">
        <f>IF(N269="nulová",J269,0)</f>
        <v>0</v>
      </c>
      <c r="BJ269" s="18" t="s">
        <v>87</v>
      </c>
      <c r="BK269" s="217">
        <f>ROUND(I269*H269,2)</f>
        <v>0</v>
      </c>
      <c r="BL269" s="18" t="s">
        <v>358</v>
      </c>
      <c r="BM269" s="216" t="s">
        <v>1746</v>
      </c>
    </row>
    <row r="270" s="2" customFormat="1" ht="44.25" customHeight="1">
      <c r="A270" s="37"/>
      <c r="B270" s="168"/>
      <c r="C270" s="242" t="s">
        <v>1036</v>
      </c>
      <c r="D270" s="242" t="s">
        <v>582</v>
      </c>
      <c r="E270" s="243" t="s">
        <v>3074</v>
      </c>
      <c r="F270" s="244" t="s">
        <v>3075</v>
      </c>
      <c r="G270" s="245" t="s">
        <v>373</v>
      </c>
      <c r="H270" s="246">
        <v>11</v>
      </c>
      <c r="I270" s="247"/>
      <c r="J270" s="248">
        <f>ROUND(I270*H270,2)</f>
        <v>0</v>
      </c>
      <c r="K270" s="249"/>
      <c r="L270" s="250"/>
      <c r="M270" s="251" t="s">
        <v>1</v>
      </c>
      <c r="N270" s="252" t="s">
        <v>41</v>
      </c>
      <c r="O270" s="81"/>
      <c r="P270" s="214">
        <f>O270*H270</f>
        <v>0</v>
      </c>
      <c r="Q270" s="214">
        <v>0.0183</v>
      </c>
      <c r="R270" s="214">
        <f>Q270*H270</f>
        <v>0.20130000000000001</v>
      </c>
      <c r="S270" s="214">
        <v>0</v>
      </c>
      <c r="T270" s="215">
        <f>S270*H270</f>
        <v>0</v>
      </c>
      <c r="U270" s="37"/>
      <c r="V270" s="37"/>
      <c r="W270" s="37"/>
      <c r="X270" s="37"/>
      <c r="Y270" s="37"/>
      <c r="Z270" s="37"/>
      <c r="AA270" s="37"/>
      <c r="AB270" s="37"/>
      <c r="AC270" s="37"/>
      <c r="AD270" s="37"/>
      <c r="AE270" s="37"/>
      <c r="AR270" s="216" t="s">
        <v>473</v>
      </c>
      <c r="AT270" s="216" t="s">
        <v>582</v>
      </c>
      <c r="AU270" s="216" t="s">
        <v>87</v>
      </c>
      <c r="AY270" s="18" t="s">
        <v>283</v>
      </c>
      <c r="BE270" s="217">
        <f>IF(N270="základná",J270,0)</f>
        <v>0</v>
      </c>
      <c r="BF270" s="217">
        <f>IF(N270="znížená",J270,0)</f>
        <v>0</v>
      </c>
      <c r="BG270" s="217">
        <f>IF(N270="zákl. prenesená",J270,0)</f>
        <v>0</v>
      </c>
      <c r="BH270" s="217">
        <f>IF(N270="zníž. prenesená",J270,0)</f>
        <v>0</v>
      </c>
      <c r="BI270" s="217">
        <f>IF(N270="nulová",J270,0)</f>
        <v>0</v>
      </c>
      <c r="BJ270" s="18" t="s">
        <v>87</v>
      </c>
      <c r="BK270" s="217">
        <f>ROUND(I270*H270,2)</f>
        <v>0</v>
      </c>
      <c r="BL270" s="18" t="s">
        <v>358</v>
      </c>
      <c r="BM270" s="216" t="s">
        <v>1762</v>
      </c>
    </row>
    <row r="271" s="2" customFormat="1" ht="24.15" customHeight="1">
      <c r="A271" s="37"/>
      <c r="B271" s="168"/>
      <c r="C271" s="204" t="s">
        <v>1040</v>
      </c>
      <c r="D271" s="204" t="s">
        <v>285</v>
      </c>
      <c r="E271" s="205" t="s">
        <v>3076</v>
      </c>
      <c r="F271" s="206" t="s">
        <v>3077</v>
      </c>
      <c r="G271" s="207" t="s">
        <v>3044</v>
      </c>
      <c r="H271" s="208">
        <v>58</v>
      </c>
      <c r="I271" s="209"/>
      <c r="J271" s="210">
        <f>ROUND(I271*H271,2)</f>
        <v>0</v>
      </c>
      <c r="K271" s="211"/>
      <c r="L271" s="38"/>
      <c r="M271" s="212" t="s">
        <v>1</v>
      </c>
      <c r="N271" s="213" t="s">
        <v>41</v>
      </c>
      <c r="O271" s="81"/>
      <c r="P271" s="214">
        <f>O271*H271</f>
        <v>0</v>
      </c>
      <c r="Q271" s="214">
        <v>0</v>
      </c>
      <c r="R271" s="214">
        <f>Q271*H271</f>
        <v>0</v>
      </c>
      <c r="S271" s="214">
        <v>0</v>
      </c>
      <c r="T271" s="215">
        <f>S271*H271</f>
        <v>0</v>
      </c>
      <c r="U271" s="37"/>
      <c r="V271" s="37"/>
      <c r="W271" s="37"/>
      <c r="X271" s="37"/>
      <c r="Y271" s="37"/>
      <c r="Z271" s="37"/>
      <c r="AA271" s="37"/>
      <c r="AB271" s="37"/>
      <c r="AC271" s="37"/>
      <c r="AD271" s="37"/>
      <c r="AE271" s="37"/>
      <c r="AR271" s="216" t="s">
        <v>358</v>
      </c>
      <c r="AT271" s="216" t="s">
        <v>285</v>
      </c>
      <c r="AU271" s="216" t="s">
        <v>87</v>
      </c>
      <c r="AY271" s="18" t="s">
        <v>283</v>
      </c>
      <c r="BE271" s="217">
        <f>IF(N271="základná",J271,0)</f>
        <v>0</v>
      </c>
      <c r="BF271" s="217">
        <f>IF(N271="znížená",J271,0)</f>
        <v>0</v>
      </c>
      <c r="BG271" s="217">
        <f>IF(N271="zákl. prenesená",J271,0)</f>
        <v>0</v>
      </c>
      <c r="BH271" s="217">
        <f>IF(N271="zníž. prenesená",J271,0)</f>
        <v>0</v>
      </c>
      <c r="BI271" s="217">
        <f>IF(N271="nulová",J271,0)</f>
        <v>0</v>
      </c>
      <c r="BJ271" s="18" t="s">
        <v>87</v>
      </c>
      <c r="BK271" s="217">
        <f>ROUND(I271*H271,2)</f>
        <v>0</v>
      </c>
      <c r="BL271" s="18" t="s">
        <v>358</v>
      </c>
      <c r="BM271" s="216" t="s">
        <v>1780</v>
      </c>
    </row>
    <row r="272" s="2" customFormat="1" ht="24.15" customHeight="1">
      <c r="A272" s="37"/>
      <c r="B272" s="168"/>
      <c r="C272" s="204" t="s">
        <v>1044</v>
      </c>
      <c r="D272" s="204" t="s">
        <v>285</v>
      </c>
      <c r="E272" s="205" t="s">
        <v>3078</v>
      </c>
      <c r="F272" s="206" t="s">
        <v>3079</v>
      </c>
      <c r="G272" s="207" t="s">
        <v>373</v>
      </c>
      <c r="H272" s="208">
        <v>42</v>
      </c>
      <c r="I272" s="209"/>
      <c r="J272" s="210">
        <f>ROUND(I272*H272,2)</f>
        <v>0</v>
      </c>
      <c r="K272" s="211"/>
      <c r="L272" s="38"/>
      <c r="M272" s="212" t="s">
        <v>1</v>
      </c>
      <c r="N272" s="213" t="s">
        <v>41</v>
      </c>
      <c r="O272" s="81"/>
      <c r="P272" s="214">
        <f>O272*H272</f>
        <v>0</v>
      </c>
      <c r="Q272" s="214">
        <v>0.00027999999999999998</v>
      </c>
      <c r="R272" s="214">
        <f>Q272*H272</f>
        <v>0.01176</v>
      </c>
      <c r="S272" s="214">
        <v>0</v>
      </c>
      <c r="T272" s="215">
        <f>S272*H272</f>
        <v>0</v>
      </c>
      <c r="U272" s="37"/>
      <c r="V272" s="37"/>
      <c r="W272" s="37"/>
      <c r="X272" s="37"/>
      <c r="Y272" s="37"/>
      <c r="Z272" s="37"/>
      <c r="AA272" s="37"/>
      <c r="AB272" s="37"/>
      <c r="AC272" s="37"/>
      <c r="AD272" s="37"/>
      <c r="AE272" s="37"/>
      <c r="AR272" s="216" t="s">
        <v>358</v>
      </c>
      <c r="AT272" s="216" t="s">
        <v>285</v>
      </c>
      <c r="AU272" s="216" t="s">
        <v>87</v>
      </c>
      <c r="AY272" s="18" t="s">
        <v>283</v>
      </c>
      <c r="BE272" s="217">
        <f>IF(N272="základná",J272,0)</f>
        <v>0</v>
      </c>
      <c r="BF272" s="217">
        <f>IF(N272="znížená",J272,0)</f>
        <v>0</v>
      </c>
      <c r="BG272" s="217">
        <f>IF(N272="zákl. prenesená",J272,0)</f>
        <v>0</v>
      </c>
      <c r="BH272" s="217">
        <f>IF(N272="zníž. prenesená",J272,0)</f>
        <v>0</v>
      </c>
      <c r="BI272" s="217">
        <f>IF(N272="nulová",J272,0)</f>
        <v>0</v>
      </c>
      <c r="BJ272" s="18" t="s">
        <v>87</v>
      </c>
      <c r="BK272" s="217">
        <f>ROUND(I272*H272,2)</f>
        <v>0</v>
      </c>
      <c r="BL272" s="18" t="s">
        <v>358</v>
      </c>
      <c r="BM272" s="216" t="s">
        <v>1791</v>
      </c>
    </row>
    <row r="273" s="2" customFormat="1" ht="16.5" customHeight="1">
      <c r="A273" s="37"/>
      <c r="B273" s="168"/>
      <c r="C273" s="242" t="s">
        <v>1049</v>
      </c>
      <c r="D273" s="242" t="s">
        <v>582</v>
      </c>
      <c r="E273" s="243" t="s">
        <v>3080</v>
      </c>
      <c r="F273" s="244" t="s">
        <v>3081</v>
      </c>
      <c r="G273" s="245" t="s">
        <v>373</v>
      </c>
      <c r="H273" s="246">
        <v>42</v>
      </c>
      <c r="I273" s="247"/>
      <c r="J273" s="248">
        <f>ROUND(I273*H273,2)</f>
        <v>0</v>
      </c>
      <c r="K273" s="249"/>
      <c r="L273" s="250"/>
      <c r="M273" s="251" t="s">
        <v>1</v>
      </c>
      <c r="N273" s="252" t="s">
        <v>41</v>
      </c>
      <c r="O273" s="81"/>
      <c r="P273" s="214">
        <f>O273*H273</f>
        <v>0</v>
      </c>
      <c r="Q273" s="214">
        <v>0.0141</v>
      </c>
      <c r="R273" s="214">
        <f>Q273*H273</f>
        <v>0.59219999999999995</v>
      </c>
      <c r="S273" s="214">
        <v>0</v>
      </c>
      <c r="T273" s="215">
        <f>S273*H273</f>
        <v>0</v>
      </c>
      <c r="U273" s="37"/>
      <c r="V273" s="37"/>
      <c r="W273" s="37"/>
      <c r="X273" s="37"/>
      <c r="Y273" s="37"/>
      <c r="Z273" s="37"/>
      <c r="AA273" s="37"/>
      <c r="AB273" s="37"/>
      <c r="AC273" s="37"/>
      <c r="AD273" s="37"/>
      <c r="AE273" s="37"/>
      <c r="AR273" s="216" t="s">
        <v>473</v>
      </c>
      <c r="AT273" s="216" t="s">
        <v>582</v>
      </c>
      <c r="AU273" s="216" t="s">
        <v>87</v>
      </c>
      <c r="AY273" s="18" t="s">
        <v>283</v>
      </c>
      <c r="BE273" s="217">
        <f>IF(N273="základná",J273,0)</f>
        <v>0</v>
      </c>
      <c r="BF273" s="217">
        <f>IF(N273="znížená",J273,0)</f>
        <v>0</v>
      </c>
      <c r="BG273" s="217">
        <f>IF(N273="zákl. prenesená",J273,0)</f>
        <v>0</v>
      </c>
      <c r="BH273" s="217">
        <f>IF(N273="zníž. prenesená",J273,0)</f>
        <v>0</v>
      </c>
      <c r="BI273" s="217">
        <f>IF(N273="nulová",J273,0)</f>
        <v>0</v>
      </c>
      <c r="BJ273" s="18" t="s">
        <v>87</v>
      </c>
      <c r="BK273" s="217">
        <f>ROUND(I273*H273,2)</f>
        <v>0</v>
      </c>
      <c r="BL273" s="18" t="s">
        <v>358</v>
      </c>
      <c r="BM273" s="216" t="s">
        <v>3082</v>
      </c>
    </row>
    <row r="274" s="2" customFormat="1" ht="24.15" customHeight="1">
      <c r="A274" s="37"/>
      <c r="B274" s="168"/>
      <c r="C274" s="204" t="s">
        <v>1053</v>
      </c>
      <c r="D274" s="204" t="s">
        <v>285</v>
      </c>
      <c r="E274" s="205" t="s">
        <v>3083</v>
      </c>
      <c r="F274" s="206" t="s">
        <v>3084</v>
      </c>
      <c r="G274" s="207" t="s">
        <v>373</v>
      </c>
      <c r="H274" s="208">
        <v>11</v>
      </c>
      <c r="I274" s="209"/>
      <c r="J274" s="210">
        <f>ROUND(I274*H274,2)</f>
        <v>0</v>
      </c>
      <c r="K274" s="211"/>
      <c r="L274" s="38"/>
      <c r="M274" s="212" t="s">
        <v>1</v>
      </c>
      <c r="N274" s="213" t="s">
        <v>41</v>
      </c>
      <c r="O274" s="81"/>
      <c r="P274" s="214">
        <f>O274*H274</f>
        <v>0</v>
      </c>
      <c r="Q274" s="214">
        <v>0.00027999999999999998</v>
      </c>
      <c r="R274" s="214">
        <f>Q274*H274</f>
        <v>0.0030799999999999998</v>
      </c>
      <c r="S274" s="214">
        <v>0</v>
      </c>
      <c r="T274" s="215">
        <f>S274*H274</f>
        <v>0</v>
      </c>
      <c r="U274" s="37"/>
      <c r="V274" s="37"/>
      <c r="W274" s="37"/>
      <c r="X274" s="37"/>
      <c r="Y274" s="37"/>
      <c r="Z274" s="37"/>
      <c r="AA274" s="37"/>
      <c r="AB274" s="37"/>
      <c r="AC274" s="37"/>
      <c r="AD274" s="37"/>
      <c r="AE274" s="37"/>
      <c r="AR274" s="216" t="s">
        <v>358</v>
      </c>
      <c r="AT274" s="216" t="s">
        <v>285</v>
      </c>
      <c r="AU274" s="216" t="s">
        <v>87</v>
      </c>
      <c r="AY274" s="18" t="s">
        <v>283</v>
      </c>
      <c r="BE274" s="217">
        <f>IF(N274="základná",J274,0)</f>
        <v>0</v>
      </c>
      <c r="BF274" s="217">
        <f>IF(N274="znížená",J274,0)</f>
        <v>0</v>
      </c>
      <c r="BG274" s="217">
        <f>IF(N274="zákl. prenesená",J274,0)</f>
        <v>0</v>
      </c>
      <c r="BH274" s="217">
        <f>IF(N274="zníž. prenesená",J274,0)</f>
        <v>0</v>
      </c>
      <c r="BI274" s="217">
        <f>IF(N274="nulová",J274,0)</f>
        <v>0</v>
      </c>
      <c r="BJ274" s="18" t="s">
        <v>87</v>
      </c>
      <c r="BK274" s="217">
        <f>ROUND(I274*H274,2)</f>
        <v>0</v>
      </c>
      <c r="BL274" s="18" t="s">
        <v>358</v>
      </c>
      <c r="BM274" s="216" t="s">
        <v>1455</v>
      </c>
    </row>
    <row r="275" s="2" customFormat="1" ht="55.5" customHeight="1">
      <c r="A275" s="37"/>
      <c r="B275" s="168"/>
      <c r="C275" s="242" t="s">
        <v>1058</v>
      </c>
      <c r="D275" s="242" t="s">
        <v>582</v>
      </c>
      <c r="E275" s="243" t="s">
        <v>3085</v>
      </c>
      <c r="F275" s="244" t="s">
        <v>3086</v>
      </c>
      <c r="G275" s="245" t="s">
        <v>373</v>
      </c>
      <c r="H275" s="246">
        <v>11</v>
      </c>
      <c r="I275" s="247"/>
      <c r="J275" s="248">
        <f>ROUND(I275*H275,2)</f>
        <v>0</v>
      </c>
      <c r="K275" s="249"/>
      <c r="L275" s="250"/>
      <c r="M275" s="251" t="s">
        <v>1</v>
      </c>
      <c r="N275" s="252" t="s">
        <v>41</v>
      </c>
      <c r="O275" s="81"/>
      <c r="P275" s="214">
        <f>O275*H275</f>
        <v>0</v>
      </c>
      <c r="Q275" s="214">
        <v>0.039399999999999998</v>
      </c>
      <c r="R275" s="214">
        <f>Q275*H275</f>
        <v>0.43339999999999995</v>
      </c>
      <c r="S275" s="214">
        <v>0</v>
      </c>
      <c r="T275" s="215">
        <f>S275*H275</f>
        <v>0</v>
      </c>
      <c r="U275" s="37"/>
      <c r="V275" s="37"/>
      <c r="W275" s="37"/>
      <c r="X275" s="37"/>
      <c r="Y275" s="37"/>
      <c r="Z275" s="37"/>
      <c r="AA275" s="37"/>
      <c r="AB275" s="37"/>
      <c r="AC275" s="37"/>
      <c r="AD275" s="37"/>
      <c r="AE275" s="37"/>
      <c r="AR275" s="216" t="s">
        <v>473</v>
      </c>
      <c r="AT275" s="216" t="s">
        <v>582</v>
      </c>
      <c r="AU275" s="216" t="s">
        <v>87</v>
      </c>
      <c r="AY275" s="18" t="s">
        <v>283</v>
      </c>
      <c r="BE275" s="217">
        <f>IF(N275="základná",J275,0)</f>
        <v>0</v>
      </c>
      <c r="BF275" s="217">
        <f>IF(N275="znížená",J275,0)</f>
        <v>0</v>
      </c>
      <c r="BG275" s="217">
        <f>IF(N275="zákl. prenesená",J275,0)</f>
        <v>0</v>
      </c>
      <c r="BH275" s="217">
        <f>IF(N275="zníž. prenesená",J275,0)</f>
        <v>0</v>
      </c>
      <c r="BI275" s="217">
        <f>IF(N275="nulová",J275,0)</f>
        <v>0</v>
      </c>
      <c r="BJ275" s="18" t="s">
        <v>87</v>
      </c>
      <c r="BK275" s="217">
        <f>ROUND(I275*H275,2)</f>
        <v>0</v>
      </c>
      <c r="BL275" s="18" t="s">
        <v>358</v>
      </c>
      <c r="BM275" s="216" t="s">
        <v>1146</v>
      </c>
    </row>
    <row r="276" s="2" customFormat="1" ht="24.15" customHeight="1">
      <c r="A276" s="37"/>
      <c r="B276" s="168"/>
      <c r="C276" s="204" t="s">
        <v>1064</v>
      </c>
      <c r="D276" s="204" t="s">
        <v>285</v>
      </c>
      <c r="E276" s="205" t="s">
        <v>3087</v>
      </c>
      <c r="F276" s="206" t="s">
        <v>3088</v>
      </c>
      <c r="G276" s="207" t="s">
        <v>3044</v>
      </c>
      <c r="H276" s="208">
        <v>46</v>
      </c>
      <c r="I276" s="209"/>
      <c r="J276" s="210">
        <f>ROUND(I276*H276,2)</f>
        <v>0</v>
      </c>
      <c r="K276" s="211"/>
      <c r="L276" s="38"/>
      <c r="M276" s="212" t="s">
        <v>1</v>
      </c>
      <c r="N276" s="213" t="s">
        <v>41</v>
      </c>
      <c r="O276" s="81"/>
      <c r="P276" s="214">
        <f>O276*H276</f>
        <v>0</v>
      </c>
      <c r="Q276" s="214">
        <v>0</v>
      </c>
      <c r="R276" s="214">
        <f>Q276*H276</f>
        <v>0</v>
      </c>
      <c r="S276" s="214">
        <v>0</v>
      </c>
      <c r="T276" s="215">
        <f>S276*H276</f>
        <v>0</v>
      </c>
      <c r="U276" s="37"/>
      <c r="V276" s="37"/>
      <c r="W276" s="37"/>
      <c r="X276" s="37"/>
      <c r="Y276" s="37"/>
      <c r="Z276" s="37"/>
      <c r="AA276" s="37"/>
      <c r="AB276" s="37"/>
      <c r="AC276" s="37"/>
      <c r="AD276" s="37"/>
      <c r="AE276" s="37"/>
      <c r="AR276" s="216" t="s">
        <v>358</v>
      </c>
      <c r="AT276" s="216" t="s">
        <v>285</v>
      </c>
      <c r="AU276" s="216" t="s">
        <v>87</v>
      </c>
      <c r="AY276" s="18" t="s">
        <v>283</v>
      </c>
      <c r="BE276" s="217">
        <f>IF(N276="základná",J276,0)</f>
        <v>0</v>
      </c>
      <c r="BF276" s="217">
        <f>IF(N276="znížená",J276,0)</f>
        <v>0</v>
      </c>
      <c r="BG276" s="217">
        <f>IF(N276="zákl. prenesená",J276,0)</f>
        <v>0</v>
      </c>
      <c r="BH276" s="217">
        <f>IF(N276="zníž. prenesená",J276,0)</f>
        <v>0</v>
      </c>
      <c r="BI276" s="217">
        <f>IF(N276="nulová",J276,0)</f>
        <v>0</v>
      </c>
      <c r="BJ276" s="18" t="s">
        <v>87</v>
      </c>
      <c r="BK276" s="217">
        <f>ROUND(I276*H276,2)</f>
        <v>0</v>
      </c>
      <c r="BL276" s="18" t="s">
        <v>358</v>
      </c>
      <c r="BM276" s="216" t="s">
        <v>941</v>
      </c>
    </row>
    <row r="277" s="2" customFormat="1" ht="16.5" customHeight="1">
      <c r="A277" s="37"/>
      <c r="B277" s="168"/>
      <c r="C277" s="204" t="s">
        <v>1073</v>
      </c>
      <c r="D277" s="204" t="s">
        <v>285</v>
      </c>
      <c r="E277" s="205" t="s">
        <v>3089</v>
      </c>
      <c r="F277" s="206" t="s">
        <v>3090</v>
      </c>
      <c r="G277" s="207" t="s">
        <v>373</v>
      </c>
      <c r="H277" s="208">
        <v>51</v>
      </c>
      <c r="I277" s="209"/>
      <c r="J277" s="210">
        <f>ROUND(I277*H277,2)</f>
        <v>0</v>
      </c>
      <c r="K277" s="211"/>
      <c r="L277" s="38"/>
      <c r="M277" s="212" t="s">
        <v>1</v>
      </c>
      <c r="N277" s="213" t="s">
        <v>41</v>
      </c>
      <c r="O277" s="81"/>
      <c r="P277" s="214">
        <f>O277*H277</f>
        <v>0</v>
      </c>
      <c r="Q277" s="214">
        <v>0</v>
      </c>
      <c r="R277" s="214">
        <f>Q277*H277</f>
        <v>0</v>
      </c>
      <c r="S277" s="214">
        <v>0</v>
      </c>
      <c r="T277" s="215">
        <f>S277*H277</f>
        <v>0</v>
      </c>
      <c r="U277" s="37"/>
      <c r="V277" s="37"/>
      <c r="W277" s="37"/>
      <c r="X277" s="37"/>
      <c r="Y277" s="37"/>
      <c r="Z277" s="37"/>
      <c r="AA277" s="37"/>
      <c r="AB277" s="37"/>
      <c r="AC277" s="37"/>
      <c r="AD277" s="37"/>
      <c r="AE277" s="37"/>
      <c r="AR277" s="216" t="s">
        <v>358</v>
      </c>
      <c r="AT277" s="216" t="s">
        <v>285</v>
      </c>
      <c r="AU277" s="216" t="s">
        <v>87</v>
      </c>
      <c r="AY277" s="18" t="s">
        <v>283</v>
      </c>
      <c r="BE277" s="217">
        <f>IF(N277="základná",J277,0)</f>
        <v>0</v>
      </c>
      <c r="BF277" s="217">
        <f>IF(N277="znížená",J277,0)</f>
        <v>0</v>
      </c>
      <c r="BG277" s="217">
        <f>IF(N277="zákl. prenesená",J277,0)</f>
        <v>0</v>
      </c>
      <c r="BH277" s="217">
        <f>IF(N277="zníž. prenesená",J277,0)</f>
        <v>0</v>
      </c>
      <c r="BI277" s="217">
        <f>IF(N277="nulová",J277,0)</f>
        <v>0</v>
      </c>
      <c r="BJ277" s="18" t="s">
        <v>87</v>
      </c>
      <c r="BK277" s="217">
        <f>ROUND(I277*H277,2)</f>
        <v>0</v>
      </c>
      <c r="BL277" s="18" t="s">
        <v>358</v>
      </c>
      <c r="BM277" s="216" t="s">
        <v>931</v>
      </c>
    </row>
    <row r="278" s="2" customFormat="1" ht="16.5" customHeight="1">
      <c r="A278" s="37"/>
      <c r="B278" s="168"/>
      <c r="C278" s="242" t="s">
        <v>1078</v>
      </c>
      <c r="D278" s="242" t="s">
        <v>582</v>
      </c>
      <c r="E278" s="243" t="s">
        <v>3091</v>
      </c>
      <c r="F278" s="244" t="s">
        <v>3092</v>
      </c>
      <c r="G278" s="245" t="s">
        <v>373</v>
      </c>
      <c r="H278" s="246">
        <v>51</v>
      </c>
      <c r="I278" s="247"/>
      <c r="J278" s="248">
        <f>ROUND(I278*H278,2)</f>
        <v>0</v>
      </c>
      <c r="K278" s="249"/>
      <c r="L278" s="250"/>
      <c r="M278" s="251" t="s">
        <v>1</v>
      </c>
      <c r="N278" s="252" t="s">
        <v>41</v>
      </c>
      <c r="O278" s="81"/>
      <c r="P278" s="214">
        <f>O278*H278</f>
        <v>0</v>
      </c>
      <c r="Q278" s="214">
        <v>0.002</v>
      </c>
      <c r="R278" s="214">
        <f>Q278*H278</f>
        <v>0.10200000000000001</v>
      </c>
      <c r="S278" s="214">
        <v>0</v>
      </c>
      <c r="T278" s="215">
        <f>S278*H278</f>
        <v>0</v>
      </c>
      <c r="U278" s="37"/>
      <c r="V278" s="37"/>
      <c r="W278" s="37"/>
      <c r="X278" s="37"/>
      <c r="Y278" s="37"/>
      <c r="Z278" s="37"/>
      <c r="AA278" s="37"/>
      <c r="AB278" s="37"/>
      <c r="AC278" s="37"/>
      <c r="AD278" s="37"/>
      <c r="AE278" s="37"/>
      <c r="AR278" s="216" t="s">
        <v>473</v>
      </c>
      <c r="AT278" s="216" t="s">
        <v>582</v>
      </c>
      <c r="AU278" s="216" t="s">
        <v>87</v>
      </c>
      <c r="AY278" s="18" t="s">
        <v>283</v>
      </c>
      <c r="BE278" s="217">
        <f>IF(N278="základná",J278,0)</f>
        <v>0</v>
      </c>
      <c r="BF278" s="217">
        <f>IF(N278="znížená",J278,0)</f>
        <v>0</v>
      </c>
      <c r="BG278" s="217">
        <f>IF(N278="zákl. prenesená",J278,0)</f>
        <v>0</v>
      </c>
      <c r="BH278" s="217">
        <f>IF(N278="zníž. prenesená",J278,0)</f>
        <v>0</v>
      </c>
      <c r="BI278" s="217">
        <f>IF(N278="nulová",J278,0)</f>
        <v>0</v>
      </c>
      <c r="BJ278" s="18" t="s">
        <v>87</v>
      </c>
      <c r="BK278" s="217">
        <f>ROUND(I278*H278,2)</f>
        <v>0</v>
      </c>
      <c r="BL278" s="18" t="s">
        <v>358</v>
      </c>
      <c r="BM278" s="216" t="s">
        <v>1399</v>
      </c>
    </row>
    <row r="279" s="2" customFormat="1" ht="33" customHeight="1">
      <c r="A279" s="37"/>
      <c r="B279" s="168"/>
      <c r="C279" s="204" t="s">
        <v>1086</v>
      </c>
      <c r="D279" s="204" t="s">
        <v>285</v>
      </c>
      <c r="E279" s="205" t="s">
        <v>3093</v>
      </c>
      <c r="F279" s="206" t="s">
        <v>3094</v>
      </c>
      <c r="G279" s="207" t="s">
        <v>3044</v>
      </c>
      <c r="H279" s="208">
        <v>5</v>
      </c>
      <c r="I279" s="209"/>
      <c r="J279" s="210">
        <f>ROUND(I279*H279,2)</f>
        <v>0</v>
      </c>
      <c r="K279" s="211"/>
      <c r="L279" s="38"/>
      <c r="M279" s="212" t="s">
        <v>1</v>
      </c>
      <c r="N279" s="213" t="s">
        <v>41</v>
      </c>
      <c r="O279" s="81"/>
      <c r="P279" s="214">
        <f>O279*H279</f>
        <v>0</v>
      </c>
      <c r="Q279" s="214">
        <v>0</v>
      </c>
      <c r="R279" s="214">
        <f>Q279*H279</f>
        <v>0</v>
      </c>
      <c r="S279" s="214">
        <v>0</v>
      </c>
      <c r="T279" s="215">
        <f>S279*H279</f>
        <v>0</v>
      </c>
      <c r="U279" s="37"/>
      <c r="V279" s="37"/>
      <c r="W279" s="37"/>
      <c r="X279" s="37"/>
      <c r="Y279" s="37"/>
      <c r="Z279" s="37"/>
      <c r="AA279" s="37"/>
      <c r="AB279" s="37"/>
      <c r="AC279" s="37"/>
      <c r="AD279" s="37"/>
      <c r="AE279" s="37"/>
      <c r="AR279" s="216" t="s">
        <v>358</v>
      </c>
      <c r="AT279" s="216" t="s">
        <v>285</v>
      </c>
      <c r="AU279" s="216" t="s">
        <v>87</v>
      </c>
      <c r="AY279" s="18" t="s">
        <v>283</v>
      </c>
      <c r="BE279" s="217">
        <f>IF(N279="základná",J279,0)</f>
        <v>0</v>
      </c>
      <c r="BF279" s="217">
        <f>IF(N279="znížená",J279,0)</f>
        <v>0</v>
      </c>
      <c r="BG279" s="217">
        <f>IF(N279="zákl. prenesená",J279,0)</f>
        <v>0</v>
      </c>
      <c r="BH279" s="217">
        <f>IF(N279="zníž. prenesená",J279,0)</f>
        <v>0</v>
      </c>
      <c r="BI279" s="217">
        <f>IF(N279="nulová",J279,0)</f>
        <v>0</v>
      </c>
      <c r="BJ279" s="18" t="s">
        <v>87</v>
      </c>
      <c r="BK279" s="217">
        <f>ROUND(I279*H279,2)</f>
        <v>0</v>
      </c>
      <c r="BL279" s="18" t="s">
        <v>358</v>
      </c>
      <c r="BM279" s="216" t="s">
        <v>1795</v>
      </c>
    </row>
    <row r="280" s="2" customFormat="1" ht="33" customHeight="1">
      <c r="A280" s="37"/>
      <c r="B280" s="168"/>
      <c r="C280" s="204" t="s">
        <v>1091</v>
      </c>
      <c r="D280" s="204" t="s">
        <v>285</v>
      </c>
      <c r="E280" s="205" t="s">
        <v>3095</v>
      </c>
      <c r="F280" s="206" t="s">
        <v>3096</v>
      </c>
      <c r="G280" s="207" t="s">
        <v>373</v>
      </c>
      <c r="H280" s="208">
        <v>1</v>
      </c>
      <c r="I280" s="209"/>
      <c r="J280" s="210">
        <f>ROUND(I280*H280,2)</f>
        <v>0</v>
      </c>
      <c r="K280" s="211"/>
      <c r="L280" s="38"/>
      <c r="M280" s="212" t="s">
        <v>1</v>
      </c>
      <c r="N280" s="213" t="s">
        <v>41</v>
      </c>
      <c r="O280" s="81"/>
      <c r="P280" s="214">
        <f>O280*H280</f>
        <v>0</v>
      </c>
      <c r="Q280" s="214">
        <v>0.00054000000000000001</v>
      </c>
      <c r="R280" s="214">
        <f>Q280*H280</f>
        <v>0.00054000000000000001</v>
      </c>
      <c r="S280" s="214">
        <v>0</v>
      </c>
      <c r="T280" s="215">
        <f>S280*H280</f>
        <v>0</v>
      </c>
      <c r="U280" s="37"/>
      <c r="V280" s="37"/>
      <c r="W280" s="37"/>
      <c r="X280" s="37"/>
      <c r="Y280" s="37"/>
      <c r="Z280" s="37"/>
      <c r="AA280" s="37"/>
      <c r="AB280" s="37"/>
      <c r="AC280" s="37"/>
      <c r="AD280" s="37"/>
      <c r="AE280" s="37"/>
      <c r="AR280" s="216" t="s">
        <v>358</v>
      </c>
      <c r="AT280" s="216" t="s">
        <v>285</v>
      </c>
      <c r="AU280" s="216" t="s">
        <v>87</v>
      </c>
      <c r="AY280" s="18" t="s">
        <v>283</v>
      </c>
      <c r="BE280" s="217">
        <f>IF(N280="základná",J280,0)</f>
        <v>0</v>
      </c>
      <c r="BF280" s="217">
        <f>IF(N280="znížená",J280,0)</f>
        <v>0</v>
      </c>
      <c r="BG280" s="217">
        <f>IF(N280="zákl. prenesená",J280,0)</f>
        <v>0</v>
      </c>
      <c r="BH280" s="217">
        <f>IF(N280="zníž. prenesená",J280,0)</f>
        <v>0</v>
      </c>
      <c r="BI280" s="217">
        <f>IF(N280="nulová",J280,0)</f>
        <v>0</v>
      </c>
      <c r="BJ280" s="18" t="s">
        <v>87</v>
      </c>
      <c r="BK280" s="217">
        <f>ROUND(I280*H280,2)</f>
        <v>0</v>
      </c>
      <c r="BL280" s="18" t="s">
        <v>358</v>
      </c>
      <c r="BM280" s="216" t="s">
        <v>1100</v>
      </c>
    </row>
    <row r="281" s="2" customFormat="1" ht="24.15" customHeight="1">
      <c r="A281" s="37"/>
      <c r="B281" s="168"/>
      <c r="C281" s="242" t="s">
        <v>1096</v>
      </c>
      <c r="D281" s="242" t="s">
        <v>582</v>
      </c>
      <c r="E281" s="243" t="s">
        <v>3097</v>
      </c>
      <c r="F281" s="244" t="s">
        <v>3098</v>
      </c>
      <c r="G281" s="245" t="s">
        <v>373</v>
      </c>
      <c r="H281" s="246">
        <v>1</v>
      </c>
      <c r="I281" s="247"/>
      <c r="J281" s="248">
        <f>ROUND(I281*H281,2)</f>
        <v>0</v>
      </c>
      <c r="K281" s="249"/>
      <c r="L281" s="250"/>
      <c r="M281" s="251" t="s">
        <v>1</v>
      </c>
      <c r="N281" s="252" t="s">
        <v>41</v>
      </c>
      <c r="O281" s="81"/>
      <c r="P281" s="214">
        <f>O281*H281</f>
        <v>0</v>
      </c>
      <c r="Q281" s="214">
        <v>0.0043499999999999997</v>
      </c>
      <c r="R281" s="214">
        <f>Q281*H281</f>
        <v>0.0043499999999999997</v>
      </c>
      <c r="S281" s="214">
        <v>0</v>
      </c>
      <c r="T281" s="215">
        <f>S281*H281</f>
        <v>0</v>
      </c>
      <c r="U281" s="37"/>
      <c r="V281" s="37"/>
      <c r="W281" s="37"/>
      <c r="X281" s="37"/>
      <c r="Y281" s="37"/>
      <c r="Z281" s="37"/>
      <c r="AA281" s="37"/>
      <c r="AB281" s="37"/>
      <c r="AC281" s="37"/>
      <c r="AD281" s="37"/>
      <c r="AE281" s="37"/>
      <c r="AR281" s="216" t="s">
        <v>473</v>
      </c>
      <c r="AT281" s="216" t="s">
        <v>582</v>
      </c>
      <c r="AU281" s="216" t="s">
        <v>87</v>
      </c>
      <c r="AY281" s="18" t="s">
        <v>283</v>
      </c>
      <c r="BE281" s="217">
        <f>IF(N281="základná",J281,0)</f>
        <v>0</v>
      </c>
      <c r="BF281" s="217">
        <f>IF(N281="znížená",J281,0)</f>
        <v>0</v>
      </c>
      <c r="BG281" s="217">
        <f>IF(N281="zákl. prenesená",J281,0)</f>
        <v>0</v>
      </c>
      <c r="BH281" s="217">
        <f>IF(N281="zníž. prenesená",J281,0)</f>
        <v>0</v>
      </c>
      <c r="BI281" s="217">
        <f>IF(N281="nulová",J281,0)</f>
        <v>0</v>
      </c>
      <c r="BJ281" s="18" t="s">
        <v>87</v>
      </c>
      <c r="BK281" s="217">
        <f>ROUND(I281*H281,2)</f>
        <v>0</v>
      </c>
      <c r="BL281" s="18" t="s">
        <v>358</v>
      </c>
      <c r="BM281" s="216" t="s">
        <v>3099</v>
      </c>
    </row>
    <row r="282" s="2" customFormat="1" ht="24.15" customHeight="1">
      <c r="A282" s="37"/>
      <c r="B282" s="168"/>
      <c r="C282" s="204" t="s">
        <v>1105</v>
      </c>
      <c r="D282" s="204" t="s">
        <v>285</v>
      </c>
      <c r="E282" s="205" t="s">
        <v>3100</v>
      </c>
      <c r="F282" s="206" t="s">
        <v>3101</v>
      </c>
      <c r="G282" s="207" t="s">
        <v>373</v>
      </c>
      <c r="H282" s="208">
        <v>12</v>
      </c>
      <c r="I282" s="209"/>
      <c r="J282" s="210">
        <f>ROUND(I282*H282,2)</f>
        <v>0</v>
      </c>
      <c r="K282" s="211"/>
      <c r="L282" s="38"/>
      <c r="M282" s="212" t="s">
        <v>1</v>
      </c>
      <c r="N282" s="213" t="s">
        <v>41</v>
      </c>
      <c r="O282" s="81"/>
      <c r="P282" s="214">
        <f>O282*H282</f>
        <v>0</v>
      </c>
      <c r="Q282" s="214">
        <v>0.00080000000000000004</v>
      </c>
      <c r="R282" s="214">
        <f>Q282*H282</f>
        <v>0.0096000000000000009</v>
      </c>
      <c r="S282" s="214">
        <v>0</v>
      </c>
      <c r="T282" s="215">
        <f>S282*H282</f>
        <v>0</v>
      </c>
      <c r="U282" s="37"/>
      <c r="V282" s="37"/>
      <c r="W282" s="37"/>
      <c r="X282" s="37"/>
      <c r="Y282" s="37"/>
      <c r="Z282" s="37"/>
      <c r="AA282" s="37"/>
      <c r="AB282" s="37"/>
      <c r="AC282" s="37"/>
      <c r="AD282" s="37"/>
      <c r="AE282" s="37"/>
      <c r="AR282" s="216" t="s">
        <v>358</v>
      </c>
      <c r="AT282" s="216" t="s">
        <v>285</v>
      </c>
      <c r="AU282" s="216" t="s">
        <v>87</v>
      </c>
      <c r="AY282" s="18" t="s">
        <v>283</v>
      </c>
      <c r="BE282" s="217">
        <f>IF(N282="základná",J282,0)</f>
        <v>0</v>
      </c>
      <c r="BF282" s="217">
        <f>IF(N282="znížená",J282,0)</f>
        <v>0</v>
      </c>
      <c r="BG282" s="217">
        <f>IF(N282="zákl. prenesená",J282,0)</f>
        <v>0</v>
      </c>
      <c r="BH282" s="217">
        <f>IF(N282="zníž. prenesená",J282,0)</f>
        <v>0</v>
      </c>
      <c r="BI282" s="217">
        <f>IF(N282="nulová",J282,0)</f>
        <v>0</v>
      </c>
      <c r="BJ282" s="18" t="s">
        <v>87</v>
      </c>
      <c r="BK282" s="217">
        <f>ROUND(I282*H282,2)</f>
        <v>0</v>
      </c>
      <c r="BL282" s="18" t="s">
        <v>358</v>
      </c>
      <c r="BM282" s="216" t="s">
        <v>3102</v>
      </c>
    </row>
    <row r="283" s="2" customFormat="1" ht="24.15" customHeight="1">
      <c r="A283" s="37"/>
      <c r="B283" s="168"/>
      <c r="C283" s="242" t="s">
        <v>1115</v>
      </c>
      <c r="D283" s="242" t="s">
        <v>582</v>
      </c>
      <c r="E283" s="243" t="s">
        <v>3103</v>
      </c>
      <c r="F283" s="244" t="s">
        <v>3104</v>
      </c>
      <c r="G283" s="245" t="s">
        <v>373</v>
      </c>
      <c r="H283" s="246">
        <v>12</v>
      </c>
      <c r="I283" s="247"/>
      <c r="J283" s="248">
        <f>ROUND(I283*H283,2)</f>
        <v>0</v>
      </c>
      <c r="K283" s="249"/>
      <c r="L283" s="250"/>
      <c r="M283" s="251" t="s">
        <v>1</v>
      </c>
      <c r="N283" s="252" t="s">
        <v>41</v>
      </c>
      <c r="O283" s="81"/>
      <c r="P283" s="214">
        <f>O283*H283</f>
        <v>0</v>
      </c>
      <c r="Q283" s="214">
        <v>0.0152</v>
      </c>
      <c r="R283" s="214">
        <f>Q283*H283</f>
        <v>0.18240000000000001</v>
      </c>
      <c r="S283" s="214">
        <v>0</v>
      </c>
      <c r="T283" s="215">
        <f>S283*H283</f>
        <v>0</v>
      </c>
      <c r="U283" s="37"/>
      <c r="V283" s="37"/>
      <c r="W283" s="37"/>
      <c r="X283" s="37"/>
      <c r="Y283" s="37"/>
      <c r="Z283" s="37"/>
      <c r="AA283" s="37"/>
      <c r="AB283" s="37"/>
      <c r="AC283" s="37"/>
      <c r="AD283" s="37"/>
      <c r="AE283" s="37"/>
      <c r="AR283" s="216" t="s">
        <v>473</v>
      </c>
      <c r="AT283" s="216" t="s">
        <v>582</v>
      </c>
      <c r="AU283" s="216" t="s">
        <v>87</v>
      </c>
      <c r="AY283" s="18" t="s">
        <v>283</v>
      </c>
      <c r="BE283" s="217">
        <f>IF(N283="základná",J283,0)</f>
        <v>0</v>
      </c>
      <c r="BF283" s="217">
        <f>IF(N283="znížená",J283,0)</f>
        <v>0</v>
      </c>
      <c r="BG283" s="217">
        <f>IF(N283="zákl. prenesená",J283,0)</f>
        <v>0</v>
      </c>
      <c r="BH283" s="217">
        <f>IF(N283="zníž. prenesená",J283,0)</f>
        <v>0</v>
      </c>
      <c r="BI283" s="217">
        <f>IF(N283="nulová",J283,0)</f>
        <v>0</v>
      </c>
      <c r="BJ283" s="18" t="s">
        <v>87</v>
      </c>
      <c r="BK283" s="217">
        <f>ROUND(I283*H283,2)</f>
        <v>0</v>
      </c>
      <c r="BL283" s="18" t="s">
        <v>358</v>
      </c>
      <c r="BM283" s="216" t="s">
        <v>3105</v>
      </c>
    </row>
    <row r="284" s="2" customFormat="1" ht="24.15" customHeight="1">
      <c r="A284" s="37"/>
      <c r="B284" s="168"/>
      <c r="C284" s="204" t="s">
        <v>1121</v>
      </c>
      <c r="D284" s="204" t="s">
        <v>285</v>
      </c>
      <c r="E284" s="205" t="s">
        <v>3106</v>
      </c>
      <c r="F284" s="206" t="s">
        <v>3107</v>
      </c>
      <c r="G284" s="207" t="s">
        <v>373</v>
      </c>
      <c r="H284" s="208">
        <v>2</v>
      </c>
      <c r="I284" s="209"/>
      <c r="J284" s="210">
        <f>ROUND(I284*H284,2)</f>
        <v>0</v>
      </c>
      <c r="K284" s="211"/>
      <c r="L284" s="38"/>
      <c r="M284" s="212" t="s">
        <v>1</v>
      </c>
      <c r="N284" s="213" t="s">
        <v>41</v>
      </c>
      <c r="O284" s="81"/>
      <c r="P284" s="214">
        <f>O284*H284</f>
        <v>0</v>
      </c>
      <c r="Q284" s="214">
        <v>0.00072999999999999996</v>
      </c>
      <c r="R284" s="214">
        <f>Q284*H284</f>
        <v>0.0014599999999999999</v>
      </c>
      <c r="S284" s="214">
        <v>0</v>
      </c>
      <c r="T284" s="215">
        <f>S284*H284</f>
        <v>0</v>
      </c>
      <c r="U284" s="37"/>
      <c r="V284" s="37"/>
      <c r="W284" s="37"/>
      <c r="X284" s="37"/>
      <c r="Y284" s="37"/>
      <c r="Z284" s="37"/>
      <c r="AA284" s="37"/>
      <c r="AB284" s="37"/>
      <c r="AC284" s="37"/>
      <c r="AD284" s="37"/>
      <c r="AE284" s="37"/>
      <c r="AR284" s="216" t="s">
        <v>358</v>
      </c>
      <c r="AT284" s="216" t="s">
        <v>285</v>
      </c>
      <c r="AU284" s="216" t="s">
        <v>87</v>
      </c>
      <c r="AY284" s="18" t="s">
        <v>283</v>
      </c>
      <c r="BE284" s="217">
        <f>IF(N284="základná",J284,0)</f>
        <v>0</v>
      </c>
      <c r="BF284" s="217">
        <f>IF(N284="znížená",J284,0)</f>
        <v>0</v>
      </c>
      <c r="BG284" s="217">
        <f>IF(N284="zákl. prenesená",J284,0)</f>
        <v>0</v>
      </c>
      <c r="BH284" s="217">
        <f>IF(N284="zníž. prenesená",J284,0)</f>
        <v>0</v>
      </c>
      <c r="BI284" s="217">
        <f>IF(N284="nulová",J284,0)</f>
        <v>0</v>
      </c>
      <c r="BJ284" s="18" t="s">
        <v>87</v>
      </c>
      <c r="BK284" s="217">
        <f>ROUND(I284*H284,2)</f>
        <v>0</v>
      </c>
      <c r="BL284" s="18" t="s">
        <v>358</v>
      </c>
      <c r="BM284" s="216" t="s">
        <v>3108</v>
      </c>
    </row>
    <row r="285" s="2" customFormat="1" ht="16.5" customHeight="1">
      <c r="A285" s="37"/>
      <c r="B285" s="168"/>
      <c r="C285" s="242" t="s">
        <v>1126</v>
      </c>
      <c r="D285" s="242" t="s">
        <v>582</v>
      </c>
      <c r="E285" s="243" t="s">
        <v>3109</v>
      </c>
      <c r="F285" s="244" t="s">
        <v>3110</v>
      </c>
      <c r="G285" s="245" t="s">
        <v>373</v>
      </c>
      <c r="H285" s="246">
        <v>2</v>
      </c>
      <c r="I285" s="247"/>
      <c r="J285" s="248">
        <f>ROUND(I285*H285,2)</f>
        <v>0</v>
      </c>
      <c r="K285" s="249"/>
      <c r="L285" s="250"/>
      <c r="M285" s="251" t="s">
        <v>1</v>
      </c>
      <c r="N285" s="252" t="s">
        <v>41</v>
      </c>
      <c r="O285" s="81"/>
      <c r="P285" s="214">
        <f>O285*H285</f>
        <v>0</v>
      </c>
      <c r="Q285" s="214">
        <v>0.018499999999999999</v>
      </c>
      <c r="R285" s="214">
        <f>Q285*H285</f>
        <v>0.036999999999999998</v>
      </c>
      <c r="S285" s="214">
        <v>0</v>
      </c>
      <c r="T285" s="215">
        <f>S285*H285</f>
        <v>0</v>
      </c>
      <c r="U285" s="37"/>
      <c r="V285" s="37"/>
      <c r="W285" s="37"/>
      <c r="X285" s="37"/>
      <c r="Y285" s="37"/>
      <c r="Z285" s="37"/>
      <c r="AA285" s="37"/>
      <c r="AB285" s="37"/>
      <c r="AC285" s="37"/>
      <c r="AD285" s="37"/>
      <c r="AE285" s="37"/>
      <c r="AR285" s="216" t="s">
        <v>473</v>
      </c>
      <c r="AT285" s="216" t="s">
        <v>582</v>
      </c>
      <c r="AU285" s="216" t="s">
        <v>87</v>
      </c>
      <c r="AY285" s="18" t="s">
        <v>283</v>
      </c>
      <c r="BE285" s="217">
        <f>IF(N285="základná",J285,0)</f>
        <v>0</v>
      </c>
      <c r="BF285" s="217">
        <f>IF(N285="znížená",J285,0)</f>
        <v>0</v>
      </c>
      <c r="BG285" s="217">
        <f>IF(N285="zákl. prenesená",J285,0)</f>
        <v>0</v>
      </c>
      <c r="BH285" s="217">
        <f>IF(N285="zníž. prenesená",J285,0)</f>
        <v>0</v>
      </c>
      <c r="BI285" s="217">
        <f>IF(N285="nulová",J285,0)</f>
        <v>0</v>
      </c>
      <c r="BJ285" s="18" t="s">
        <v>87</v>
      </c>
      <c r="BK285" s="217">
        <f>ROUND(I285*H285,2)</f>
        <v>0</v>
      </c>
      <c r="BL285" s="18" t="s">
        <v>358</v>
      </c>
      <c r="BM285" s="216" t="s">
        <v>3111</v>
      </c>
    </row>
    <row r="286" s="2" customFormat="1" ht="37.8" customHeight="1">
      <c r="A286" s="37"/>
      <c r="B286" s="168"/>
      <c r="C286" s="204" t="s">
        <v>1130</v>
      </c>
      <c r="D286" s="204" t="s">
        <v>285</v>
      </c>
      <c r="E286" s="205" t="s">
        <v>3112</v>
      </c>
      <c r="F286" s="206" t="s">
        <v>3113</v>
      </c>
      <c r="G286" s="207" t="s">
        <v>344</v>
      </c>
      <c r="H286" s="208">
        <v>3.5049999999999999</v>
      </c>
      <c r="I286" s="209"/>
      <c r="J286" s="210">
        <f>ROUND(I286*H286,2)</f>
        <v>0</v>
      </c>
      <c r="K286" s="211"/>
      <c r="L286" s="38"/>
      <c r="M286" s="212" t="s">
        <v>1</v>
      </c>
      <c r="N286" s="213" t="s">
        <v>41</v>
      </c>
      <c r="O286" s="81"/>
      <c r="P286" s="214">
        <f>O286*H286</f>
        <v>0</v>
      </c>
      <c r="Q286" s="214">
        <v>0</v>
      </c>
      <c r="R286" s="214">
        <f>Q286*H286</f>
        <v>0</v>
      </c>
      <c r="S286" s="214">
        <v>0</v>
      </c>
      <c r="T286" s="215">
        <f>S286*H286</f>
        <v>0</v>
      </c>
      <c r="U286" s="37"/>
      <c r="V286" s="37"/>
      <c r="W286" s="37"/>
      <c r="X286" s="37"/>
      <c r="Y286" s="37"/>
      <c r="Z286" s="37"/>
      <c r="AA286" s="37"/>
      <c r="AB286" s="37"/>
      <c r="AC286" s="37"/>
      <c r="AD286" s="37"/>
      <c r="AE286" s="37"/>
      <c r="AR286" s="216" t="s">
        <v>358</v>
      </c>
      <c r="AT286" s="216" t="s">
        <v>285</v>
      </c>
      <c r="AU286" s="216" t="s">
        <v>87</v>
      </c>
      <c r="AY286" s="18" t="s">
        <v>283</v>
      </c>
      <c r="BE286" s="217">
        <f>IF(N286="základná",J286,0)</f>
        <v>0</v>
      </c>
      <c r="BF286" s="217">
        <f>IF(N286="znížená",J286,0)</f>
        <v>0</v>
      </c>
      <c r="BG286" s="217">
        <f>IF(N286="zákl. prenesená",J286,0)</f>
        <v>0</v>
      </c>
      <c r="BH286" s="217">
        <f>IF(N286="zníž. prenesená",J286,0)</f>
        <v>0</v>
      </c>
      <c r="BI286" s="217">
        <f>IF(N286="nulová",J286,0)</f>
        <v>0</v>
      </c>
      <c r="BJ286" s="18" t="s">
        <v>87</v>
      </c>
      <c r="BK286" s="217">
        <f>ROUND(I286*H286,2)</f>
        <v>0</v>
      </c>
      <c r="BL286" s="18" t="s">
        <v>358</v>
      </c>
      <c r="BM286" s="216" t="s">
        <v>3114</v>
      </c>
    </row>
    <row r="287" s="2" customFormat="1" ht="16.5" customHeight="1">
      <c r="A287" s="37"/>
      <c r="B287" s="168"/>
      <c r="C287" s="204" t="s">
        <v>1136</v>
      </c>
      <c r="D287" s="204" t="s">
        <v>285</v>
      </c>
      <c r="E287" s="205" t="s">
        <v>3115</v>
      </c>
      <c r="F287" s="206" t="s">
        <v>3116</v>
      </c>
      <c r="G287" s="207" t="s">
        <v>373</v>
      </c>
      <c r="H287" s="208">
        <v>185</v>
      </c>
      <c r="I287" s="209"/>
      <c r="J287" s="210">
        <f>ROUND(I287*H287,2)</f>
        <v>0</v>
      </c>
      <c r="K287" s="211"/>
      <c r="L287" s="38"/>
      <c r="M287" s="212" t="s">
        <v>1</v>
      </c>
      <c r="N287" s="213" t="s">
        <v>41</v>
      </c>
      <c r="O287" s="81"/>
      <c r="P287" s="214">
        <f>O287*H287</f>
        <v>0</v>
      </c>
      <c r="Q287" s="214">
        <v>8.0000000000000007E-05</v>
      </c>
      <c r="R287" s="214">
        <f>Q287*H287</f>
        <v>0.014800000000000001</v>
      </c>
      <c r="S287" s="214">
        <v>0</v>
      </c>
      <c r="T287" s="215">
        <f>S287*H287</f>
        <v>0</v>
      </c>
      <c r="U287" s="37"/>
      <c r="V287" s="37"/>
      <c r="W287" s="37"/>
      <c r="X287" s="37"/>
      <c r="Y287" s="37"/>
      <c r="Z287" s="37"/>
      <c r="AA287" s="37"/>
      <c r="AB287" s="37"/>
      <c r="AC287" s="37"/>
      <c r="AD287" s="37"/>
      <c r="AE287" s="37"/>
      <c r="AR287" s="216" t="s">
        <v>358</v>
      </c>
      <c r="AT287" s="216" t="s">
        <v>285</v>
      </c>
      <c r="AU287" s="216" t="s">
        <v>87</v>
      </c>
      <c r="AY287" s="18" t="s">
        <v>283</v>
      </c>
      <c r="BE287" s="217">
        <f>IF(N287="základná",J287,0)</f>
        <v>0</v>
      </c>
      <c r="BF287" s="217">
        <f>IF(N287="znížená",J287,0)</f>
        <v>0</v>
      </c>
      <c r="BG287" s="217">
        <f>IF(N287="zákl. prenesená",J287,0)</f>
        <v>0</v>
      </c>
      <c r="BH287" s="217">
        <f>IF(N287="zníž. prenesená",J287,0)</f>
        <v>0</v>
      </c>
      <c r="BI287" s="217">
        <f>IF(N287="nulová",J287,0)</f>
        <v>0</v>
      </c>
      <c r="BJ287" s="18" t="s">
        <v>87</v>
      </c>
      <c r="BK287" s="217">
        <f>ROUND(I287*H287,2)</f>
        <v>0</v>
      </c>
      <c r="BL287" s="18" t="s">
        <v>358</v>
      </c>
      <c r="BM287" s="216" t="s">
        <v>3117</v>
      </c>
    </row>
    <row r="288" s="2" customFormat="1" ht="24.15" customHeight="1">
      <c r="A288" s="37"/>
      <c r="B288" s="168"/>
      <c r="C288" s="242" t="s">
        <v>1140</v>
      </c>
      <c r="D288" s="242" t="s">
        <v>582</v>
      </c>
      <c r="E288" s="243" t="s">
        <v>3118</v>
      </c>
      <c r="F288" s="244" t="s">
        <v>3119</v>
      </c>
      <c r="G288" s="245" t="s">
        <v>373</v>
      </c>
      <c r="H288" s="246">
        <v>185</v>
      </c>
      <c r="I288" s="247"/>
      <c r="J288" s="248">
        <f>ROUND(I288*H288,2)</f>
        <v>0</v>
      </c>
      <c r="K288" s="249"/>
      <c r="L288" s="250"/>
      <c r="M288" s="251" t="s">
        <v>1</v>
      </c>
      <c r="N288" s="252" t="s">
        <v>41</v>
      </c>
      <c r="O288" s="81"/>
      <c r="P288" s="214">
        <f>O288*H288</f>
        <v>0</v>
      </c>
      <c r="Q288" s="214">
        <v>0.00016000000000000001</v>
      </c>
      <c r="R288" s="214">
        <f>Q288*H288</f>
        <v>0.029600000000000001</v>
      </c>
      <c r="S288" s="214">
        <v>0</v>
      </c>
      <c r="T288" s="215">
        <f>S288*H288</f>
        <v>0</v>
      </c>
      <c r="U288" s="37"/>
      <c r="V288" s="37"/>
      <c r="W288" s="37"/>
      <c r="X288" s="37"/>
      <c r="Y288" s="37"/>
      <c r="Z288" s="37"/>
      <c r="AA288" s="37"/>
      <c r="AB288" s="37"/>
      <c r="AC288" s="37"/>
      <c r="AD288" s="37"/>
      <c r="AE288" s="37"/>
      <c r="AR288" s="216" t="s">
        <v>473</v>
      </c>
      <c r="AT288" s="216" t="s">
        <v>582</v>
      </c>
      <c r="AU288" s="216" t="s">
        <v>87</v>
      </c>
      <c r="AY288" s="18" t="s">
        <v>283</v>
      </c>
      <c r="BE288" s="217">
        <f>IF(N288="základná",J288,0)</f>
        <v>0</v>
      </c>
      <c r="BF288" s="217">
        <f>IF(N288="znížená",J288,0)</f>
        <v>0</v>
      </c>
      <c r="BG288" s="217">
        <f>IF(N288="zákl. prenesená",J288,0)</f>
        <v>0</v>
      </c>
      <c r="BH288" s="217">
        <f>IF(N288="zníž. prenesená",J288,0)</f>
        <v>0</v>
      </c>
      <c r="BI288" s="217">
        <f>IF(N288="nulová",J288,0)</f>
        <v>0</v>
      </c>
      <c r="BJ288" s="18" t="s">
        <v>87</v>
      </c>
      <c r="BK288" s="217">
        <f>ROUND(I288*H288,2)</f>
        <v>0</v>
      </c>
      <c r="BL288" s="18" t="s">
        <v>358</v>
      </c>
      <c r="BM288" s="216" t="s">
        <v>3120</v>
      </c>
    </row>
    <row r="289" s="2" customFormat="1" ht="24.15" customHeight="1">
      <c r="A289" s="37"/>
      <c r="B289" s="168"/>
      <c r="C289" s="204" t="s">
        <v>3121</v>
      </c>
      <c r="D289" s="204" t="s">
        <v>285</v>
      </c>
      <c r="E289" s="205" t="s">
        <v>3122</v>
      </c>
      <c r="F289" s="206" t="s">
        <v>3123</v>
      </c>
      <c r="G289" s="207" t="s">
        <v>3044</v>
      </c>
      <c r="H289" s="208">
        <v>62</v>
      </c>
      <c r="I289" s="209"/>
      <c r="J289" s="210">
        <f>ROUND(I289*H289,2)</f>
        <v>0</v>
      </c>
      <c r="K289" s="211"/>
      <c r="L289" s="38"/>
      <c r="M289" s="212" t="s">
        <v>1</v>
      </c>
      <c r="N289" s="213" t="s">
        <v>41</v>
      </c>
      <c r="O289" s="81"/>
      <c r="P289" s="214">
        <f>O289*H289</f>
        <v>0</v>
      </c>
      <c r="Q289" s="214">
        <v>0</v>
      </c>
      <c r="R289" s="214">
        <f>Q289*H289</f>
        <v>0</v>
      </c>
      <c r="S289" s="214">
        <v>0</v>
      </c>
      <c r="T289" s="215">
        <f>S289*H289</f>
        <v>0</v>
      </c>
      <c r="U289" s="37"/>
      <c r="V289" s="37"/>
      <c r="W289" s="37"/>
      <c r="X289" s="37"/>
      <c r="Y289" s="37"/>
      <c r="Z289" s="37"/>
      <c r="AA289" s="37"/>
      <c r="AB289" s="37"/>
      <c r="AC289" s="37"/>
      <c r="AD289" s="37"/>
      <c r="AE289" s="37"/>
      <c r="AR289" s="216" t="s">
        <v>358</v>
      </c>
      <c r="AT289" s="216" t="s">
        <v>285</v>
      </c>
      <c r="AU289" s="216" t="s">
        <v>87</v>
      </c>
      <c r="AY289" s="18" t="s">
        <v>283</v>
      </c>
      <c r="BE289" s="217">
        <f>IF(N289="základná",J289,0)</f>
        <v>0</v>
      </c>
      <c r="BF289" s="217">
        <f>IF(N289="znížená",J289,0)</f>
        <v>0</v>
      </c>
      <c r="BG289" s="217">
        <f>IF(N289="zákl. prenesená",J289,0)</f>
        <v>0</v>
      </c>
      <c r="BH289" s="217">
        <f>IF(N289="zníž. prenesená",J289,0)</f>
        <v>0</v>
      </c>
      <c r="BI289" s="217">
        <f>IF(N289="nulová",J289,0)</f>
        <v>0</v>
      </c>
      <c r="BJ289" s="18" t="s">
        <v>87</v>
      </c>
      <c r="BK289" s="217">
        <f>ROUND(I289*H289,2)</f>
        <v>0</v>
      </c>
      <c r="BL289" s="18" t="s">
        <v>358</v>
      </c>
      <c r="BM289" s="216" t="s">
        <v>3124</v>
      </c>
    </row>
    <row r="290" s="2" customFormat="1" ht="33" customHeight="1">
      <c r="A290" s="37"/>
      <c r="B290" s="168"/>
      <c r="C290" s="204" t="s">
        <v>1156</v>
      </c>
      <c r="D290" s="204" t="s">
        <v>285</v>
      </c>
      <c r="E290" s="205" t="s">
        <v>3125</v>
      </c>
      <c r="F290" s="206" t="s">
        <v>3126</v>
      </c>
      <c r="G290" s="207" t="s">
        <v>373</v>
      </c>
      <c r="H290" s="208">
        <v>66</v>
      </c>
      <c r="I290" s="209"/>
      <c r="J290" s="210">
        <f>ROUND(I290*H290,2)</f>
        <v>0</v>
      </c>
      <c r="K290" s="211"/>
      <c r="L290" s="38"/>
      <c r="M290" s="212" t="s">
        <v>1</v>
      </c>
      <c r="N290" s="213" t="s">
        <v>41</v>
      </c>
      <c r="O290" s="81"/>
      <c r="P290" s="214">
        <f>O290*H290</f>
        <v>0</v>
      </c>
      <c r="Q290" s="214">
        <v>0.00010000000000000001</v>
      </c>
      <c r="R290" s="214">
        <f>Q290*H290</f>
        <v>0.0066</v>
      </c>
      <c r="S290" s="214">
        <v>0</v>
      </c>
      <c r="T290" s="215">
        <f>S290*H290</f>
        <v>0</v>
      </c>
      <c r="U290" s="37"/>
      <c r="V290" s="37"/>
      <c r="W290" s="37"/>
      <c r="X290" s="37"/>
      <c r="Y290" s="37"/>
      <c r="Z290" s="37"/>
      <c r="AA290" s="37"/>
      <c r="AB290" s="37"/>
      <c r="AC290" s="37"/>
      <c r="AD290" s="37"/>
      <c r="AE290" s="37"/>
      <c r="AR290" s="216" t="s">
        <v>358</v>
      </c>
      <c r="AT290" s="216" t="s">
        <v>285</v>
      </c>
      <c r="AU290" s="216" t="s">
        <v>87</v>
      </c>
      <c r="AY290" s="18" t="s">
        <v>283</v>
      </c>
      <c r="BE290" s="217">
        <f>IF(N290="základná",J290,0)</f>
        <v>0</v>
      </c>
      <c r="BF290" s="217">
        <f>IF(N290="znížená",J290,0)</f>
        <v>0</v>
      </c>
      <c r="BG290" s="217">
        <f>IF(N290="zákl. prenesená",J290,0)</f>
        <v>0</v>
      </c>
      <c r="BH290" s="217">
        <f>IF(N290="zníž. prenesená",J290,0)</f>
        <v>0</v>
      </c>
      <c r="BI290" s="217">
        <f>IF(N290="nulová",J290,0)</f>
        <v>0</v>
      </c>
      <c r="BJ290" s="18" t="s">
        <v>87</v>
      </c>
      <c r="BK290" s="217">
        <f>ROUND(I290*H290,2)</f>
        <v>0</v>
      </c>
      <c r="BL290" s="18" t="s">
        <v>358</v>
      </c>
      <c r="BM290" s="216" t="s">
        <v>3127</v>
      </c>
    </row>
    <row r="291" s="2" customFormat="1" ht="16.5" customHeight="1">
      <c r="A291" s="37"/>
      <c r="B291" s="168"/>
      <c r="C291" s="242" t="s">
        <v>1162</v>
      </c>
      <c r="D291" s="242" t="s">
        <v>582</v>
      </c>
      <c r="E291" s="243" t="s">
        <v>3128</v>
      </c>
      <c r="F291" s="244" t="s">
        <v>3129</v>
      </c>
      <c r="G291" s="245" t="s">
        <v>373</v>
      </c>
      <c r="H291" s="246">
        <v>41</v>
      </c>
      <c r="I291" s="247"/>
      <c r="J291" s="248">
        <f>ROUND(I291*H291,2)</f>
        <v>0</v>
      </c>
      <c r="K291" s="249"/>
      <c r="L291" s="250"/>
      <c r="M291" s="251" t="s">
        <v>1</v>
      </c>
      <c r="N291" s="252" t="s">
        <v>41</v>
      </c>
      <c r="O291" s="81"/>
      <c r="P291" s="214">
        <f>O291*H291</f>
        <v>0</v>
      </c>
      <c r="Q291" s="214">
        <v>0.002</v>
      </c>
      <c r="R291" s="214">
        <f>Q291*H291</f>
        <v>0.082000000000000003</v>
      </c>
      <c r="S291" s="214">
        <v>0</v>
      </c>
      <c r="T291" s="215">
        <f>S291*H291</f>
        <v>0</v>
      </c>
      <c r="U291" s="37"/>
      <c r="V291" s="37"/>
      <c r="W291" s="37"/>
      <c r="X291" s="37"/>
      <c r="Y291" s="37"/>
      <c r="Z291" s="37"/>
      <c r="AA291" s="37"/>
      <c r="AB291" s="37"/>
      <c r="AC291" s="37"/>
      <c r="AD291" s="37"/>
      <c r="AE291" s="37"/>
      <c r="AR291" s="216" t="s">
        <v>473</v>
      </c>
      <c r="AT291" s="216" t="s">
        <v>582</v>
      </c>
      <c r="AU291" s="216" t="s">
        <v>87</v>
      </c>
      <c r="AY291" s="18" t="s">
        <v>283</v>
      </c>
      <c r="BE291" s="217">
        <f>IF(N291="základná",J291,0)</f>
        <v>0</v>
      </c>
      <c r="BF291" s="217">
        <f>IF(N291="znížená",J291,0)</f>
        <v>0</v>
      </c>
      <c r="BG291" s="217">
        <f>IF(N291="zákl. prenesená",J291,0)</f>
        <v>0</v>
      </c>
      <c r="BH291" s="217">
        <f>IF(N291="zníž. prenesená",J291,0)</f>
        <v>0</v>
      </c>
      <c r="BI291" s="217">
        <f>IF(N291="nulová",J291,0)</f>
        <v>0</v>
      </c>
      <c r="BJ291" s="18" t="s">
        <v>87</v>
      </c>
      <c r="BK291" s="217">
        <f>ROUND(I291*H291,2)</f>
        <v>0</v>
      </c>
      <c r="BL291" s="18" t="s">
        <v>358</v>
      </c>
      <c r="BM291" s="216" t="s">
        <v>3130</v>
      </c>
    </row>
    <row r="292" s="2" customFormat="1" ht="16.5" customHeight="1">
      <c r="A292" s="37"/>
      <c r="B292" s="168"/>
      <c r="C292" s="242" t="s">
        <v>1172</v>
      </c>
      <c r="D292" s="242" t="s">
        <v>582</v>
      </c>
      <c r="E292" s="243" t="s">
        <v>3131</v>
      </c>
      <c r="F292" s="244" t="s">
        <v>3132</v>
      </c>
      <c r="G292" s="245" t="s">
        <v>373</v>
      </c>
      <c r="H292" s="246">
        <v>11</v>
      </c>
      <c r="I292" s="247"/>
      <c r="J292" s="248">
        <f>ROUND(I292*H292,2)</f>
        <v>0</v>
      </c>
      <c r="K292" s="249"/>
      <c r="L292" s="250"/>
      <c r="M292" s="251" t="s">
        <v>1</v>
      </c>
      <c r="N292" s="252" t="s">
        <v>41</v>
      </c>
      <c r="O292" s="81"/>
      <c r="P292" s="214">
        <f>O292*H292</f>
        <v>0</v>
      </c>
      <c r="Q292" s="214">
        <v>0.0018799999999999999</v>
      </c>
      <c r="R292" s="214">
        <f>Q292*H292</f>
        <v>0.02068</v>
      </c>
      <c r="S292" s="214">
        <v>0</v>
      </c>
      <c r="T292" s="215">
        <f>S292*H292</f>
        <v>0</v>
      </c>
      <c r="U292" s="37"/>
      <c r="V292" s="37"/>
      <c r="W292" s="37"/>
      <c r="X292" s="37"/>
      <c r="Y292" s="37"/>
      <c r="Z292" s="37"/>
      <c r="AA292" s="37"/>
      <c r="AB292" s="37"/>
      <c r="AC292" s="37"/>
      <c r="AD292" s="37"/>
      <c r="AE292" s="37"/>
      <c r="AR292" s="216" t="s">
        <v>473</v>
      </c>
      <c r="AT292" s="216" t="s">
        <v>582</v>
      </c>
      <c r="AU292" s="216" t="s">
        <v>87</v>
      </c>
      <c r="AY292" s="18" t="s">
        <v>283</v>
      </c>
      <c r="BE292" s="217">
        <f>IF(N292="základná",J292,0)</f>
        <v>0</v>
      </c>
      <c r="BF292" s="217">
        <f>IF(N292="znížená",J292,0)</f>
        <v>0</v>
      </c>
      <c r="BG292" s="217">
        <f>IF(N292="zákl. prenesená",J292,0)</f>
        <v>0</v>
      </c>
      <c r="BH292" s="217">
        <f>IF(N292="zníž. prenesená",J292,0)</f>
        <v>0</v>
      </c>
      <c r="BI292" s="217">
        <f>IF(N292="nulová",J292,0)</f>
        <v>0</v>
      </c>
      <c r="BJ292" s="18" t="s">
        <v>87</v>
      </c>
      <c r="BK292" s="217">
        <f>ROUND(I292*H292,2)</f>
        <v>0</v>
      </c>
      <c r="BL292" s="18" t="s">
        <v>358</v>
      </c>
      <c r="BM292" s="216" t="s">
        <v>3133</v>
      </c>
    </row>
    <row r="293" s="2" customFormat="1" ht="16.5" customHeight="1">
      <c r="A293" s="37"/>
      <c r="B293" s="168"/>
      <c r="C293" s="242" t="s">
        <v>1177</v>
      </c>
      <c r="D293" s="242" t="s">
        <v>582</v>
      </c>
      <c r="E293" s="243" t="s">
        <v>3134</v>
      </c>
      <c r="F293" s="244" t="s">
        <v>3135</v>
      </c>
      <c r="G293" s="245" t="s">
        <v>373</v>
      </c>
      <c r="H293" s="246">
        <v>1</v>
      </c>
      <c r="I293" s="247"/>
      <c r="J293" s="248">
        <f>ROUND(I293*H293,2)</f>
        <v>0</v>
      </c>
      <c r="K293" s="249"/>
      <c r="L293" s="250"/>
      <c r="M293" s="251" t="s">
        <v>1</v>
      </c>
      <c r="N293" s="252" t="s">
        <v>41</v>
      </c>
      <c r="O293" s="81"/>
      <c r="P293" s="214">
        <f>O293*H293</f>
        <v>0</v>
      </c>
      <c r="Q293" s="214">
        <v>0.0012999999999999999</v>
      </c>
      <c r="R293" s="214">
        <f>Q293*H293</f>
        <v>0.0012999999999999999</v>
      </c>
      <c r="S293" s="214">
        <v>0</v>
      </c>
      <c r="T293" s="215">
        <f>S293*H293</f>
        <v>0</v>
      </c>
      <c r="U293" s="37"/>
      <c r="V293" s="37"/>
      <c r="W293" s="37"/>
      <c r="X293" s="37"/>
      <c r="Y293" s="37"/>
      <c r="Z293" s="37"/>
      <c r="AA293" s="37"/>
      <c r="AB293" s="37"/>
      <c r="AC293" s="37"/>
      <c r="AD293" s="37"/>
      <c r="AE293" s="37"/>
      <c r="AR293" s="216" t="s">
        <v>473</v>
      </c>
      <c r="AT293" s="216" t="s">
        <v>582</v>
      </c>
      <c r="AU293" s="216" t="s">
        <v>87</v>
      </c>
      <c r="AY293" s="18" t="s">
        <v>283</v>
      </c>
      <c r="BE293" s="217">
        <f>IF(N293="základná",J293,0)</f>
        <v>0</v>
      </c>
      <c r="BF293" s="217">
        <f>IF(N293="znížená",J293,0)</f>
        <v>0</v>
      </c>
      <c r="BG293" s="217">
        <f>IF(N293="zákl. prenesená",J293,0)</f>
        <v>0</v>
      </c>
      <c r="BH293" s="217">
        <f>IF(N293="zníž. prenesená",J293,0)</f>
        <v>0</v>
      </c>
      <c r="BI293" s="217">
        <f>IF(N293="nulová",J293,0)</f>
        <v>0</v>
      </c>
      <c r="BJ293" s="18" t="s">
        <v>87</v>
      </c>
      <c r="BK293" s="217">
        <f>ROUND(I293*H293,2)</f>
        <v>0</v>
      </c>
      <c r="BL293" s="18" t="s">
        <v>358</v>
      </c>
      <c r="BM293" s="216" t="s">
        <v>3136</v>
      </c>
    </row>
    <row r="294" s="2" customFormat="1" ht="16.5" customHeight="1">
      <c r="A294" s="37"/>
      <c r="B294" s="168"/>
      <c r="C294" s="242" t="s">
        <v>1182</v>
      </c>
      <c r="D294" s="242" t="s">
        <v>582</v>
      </c>
      <c r="E294" s="243" t="s">
        <v>3137</v>
      </c>
      <c r="F294" s="244" t="s">
        <v>3138</v>
      </c>
      <c r="G294" s="245" t="s">
        <v>373</v>
      </c>
      <c r="H294" s="246">
        <v>12</v>
      </c>
      <c r="I294" s="247"/>
      <c r="J294" s="248">
        <f>ROUND(I294*H294,2)</f>
        <v>0</v>
      </c>
      <c r="K294" s="249"/>
      <c r="L294" s="250"/>
      <c r="M294" s="251" t="s">
        <v>1</v>
      </c>
      <c r="N294" s="252" t="s">
        <v>41</v>
      </c>
      <c r="O294" s="81"/>
      <c r="P294" s="214">
        <f>O294*H294</f>
        <v>0</v>
      </c>
      <c r="Q294" s="214">
        <v>0.0027100000000000002</v>
      </c>
      <c r="R294" s="214">
        <f>Q294*H294</f>
        <v>0.03252</v>
      </c>
      <c r="S294" s="214">
        <v>0</v>
      </c>
      <c r="T294" s="215">
        <f>S294*H294</f>
        <v>0</v>
      </c>
      <c r="U294" s="37"/>
      <c r="V294" s="37"/>
      <c r="W294" s="37"/>
      <c r="X294" s="37"/>
      <c r="Y294" s="37"/>
      <c r="Z294" s="37"/>
      <c r="AA294" s="37"/>
      <c r="AB294" s="37"/>
      <c r="AC294" s="37"/>
      <c r="AD294" s="37"/>
      <c r="AE294" s="37"/>
      <c r="AR294" s="216" t="s">
        <v>473</v>
      </c>
      <c r="AT294" s="216" t="s">
        <v>582</v>
      </c>
      <c r="AU294" s="216" t="s">
        <v>87</v>
      </c>
      <c r="AY294" s="18" t="s">
        <v>283</v>
      </c>
      <c r="BE294" s="217">
        <f>IF(N294="základná",J294,0)</f>
        <v>0</v>
      </c>
      <c r="BF294" s="217">
        <f>IF(N294="znížená",J294,0)</f>
        <v>0</v>
      </c>
      <c r="BG294" s="217">
        <f>IF(N294="zákl. prenesená",J294,0)</f>
        <v>0</v>
      </c>
      <c r="BH294" s="217">
        <f>IF(N294="zníž. prenesená",J294,0)</f>
        <v>0</v>
      </c>
      <c r="BI294" s="217">
        <f>IF(N294="nulová",J294,0)</f>
        <v>0</v>
      </c>
      <c r="BJ294" s="18" t="s">
        <v>87</v>
      </c>
      <c r="BK294" s="217">
        <f>ROUND(I294*H294,2)</f>
        <v>0</v>
      </c>
      <c r="BL294" s="18" t="s">
        <v>358</v>
      </c>
      <c r="BM294" s="216" t="s">
        <v>3139</v>
      </c>
    </row>
    <row r="295" s="2" customFormat="1" ht="24.15" customHeight="1">
      <c r="A295" s="37"/>
      <c r="B295" s="168"/>
      <c r="C295" s="204" t="s">
        <v>1188</v>
      </c>
      <c r="D295" s="204" t="s">
        <v>285</v>
      </c>
      <c r="E295" s="205" t="s">
        <v>3140</v>
      </c>
      <c r="F295" s="206" t="s">
        <v>3141</v>
      </c>
      <c r="G295" s="207" t="s">
        <v>373</v>
      </c>
      <c r="H295" s="208">
        <v>1</v>
      </c>
      <c r="I295" s="209"/>
      <c r="J295" s="210">
        <f>ROUND(I295*H295,2)</f>
        <v>0</v>
      </c>
      <c r="K295" s="211"/>
      <c r="L295" s="38"/>
      <c r="M295" s="212" t="s">
        <v>1</v>
      </c>
      <c r="N295" s="213" t="s">
        <v>41</v>
      </c>
      <c r="O295" s="81"/>
      <c r="P295" s="214">
        <f>O295*H295</f>
        <v>0</v>
      </c>
      <c r="Q295" s="214">
        <v>0</v>
      </c>
      <c r="R295" s="214">
        <f>Q295*H295</f>
        <v>0</v>
      </c>
      <c r="S295" s="214">
        <v>0</v>
      </c>
      <c r="T295" s="215">
        <f>S295*H295</f>
        <v>0</v>
      </c>
      <c r="U295" s="37"/>
      <c r="V295" s="37"/>
      <c r="W295" s="37"/>
      <c r="X295" s="37"/>
      <c r="Y295" s="37"/>
      <c r="Z295" s="37"/>
      <c r="AA295" s="37"/>
      <c r="AB295" s="37"/>
      <c r="AC295" s="37"/>
      <c r="AD295" s="37"/>
      <c r="AE295" s="37"/>
      <c r="AR295" s="216" t="s">
        <v>358</v>
      </c>
      <c r="AT295" s="216" t="s">
        <v>285</v>
      </c>
      <c r="AU295" s="216" t="s">
        <v>87</v>
      </c>
      <c r="AY295" s="18" t="s">
        <v>283</v>
      </c>
      <c r="BE295" s="217">
        <f>IF(N295="základná",J295,0)</f>
        <v>0</v>
      </c>
      <c r="BF295" s="217">
        <f>IF(N295="znížená",J295,0)</f>
        <v>0</v>
      </c>
      <c r="BG295" s="217">
        <f>IF(N295="zákl. prenesená",J295,0)</f>
        <v>0</v>
      </c>
      <c r="BH295" s="217">
        <f>IF(N295="zníž. prenesená",J295,0)</f>
        <v>0</v>
      </c>
      <c r="BI295" s="217">
        <f>IF(N295="nulová",J295,0)</f>
        <v>0</v>
      </c>
      <c r="BJ295" s="18" t="s">
        <v>87</v>
      </c>
      <c r="BK295" s="217">
        <f>ROUND(I295*H295,2)</f>
        <v>0</v>
      </c>
      <c r="BL295" s="18" t="s">
        <v>358</v>
      </c>
      <c r="BM295" s="216" t="s">
        <v>3142</v>
      </c>
    </row>
    <row r="296" s="2" customFormat="1" ht="16.5" customHeight="1">
      <c r="A296" s="37"/>
      <c r="B296" s="168"/>
      <c r="C296" s="242" t="s">
        <v>1192</v>
      </c>
      <c r="D296" s="242" t="s">
        <v>582</v>
      </c>
      <c r="E296" s="243" t="s">
        <v>3143</v>
      </c>
      <c r="F296" s="244" t="s">
        <v>3144</v>
      </c>
      <c r="G296" s="245" t="s">
        <v>373</v>
      </c>
      <c r="H296" s="246">
        <v>1</v>
      </c>
      <c r="I296" s="247"/>
      <c r="J296" s="248">
        <f>ROUND(I296*H296,2)</f>
        <v>0</v>
      </c>
      <c r="K296" s="249"/>
      <c r="L296" s="250"/>
      <c r="M296" s="251" t="s">
        <v>1</v>
      </c>
      <c r="N296" s="252" t="s">
        <v>41</v>
      </c>
      <c r="O296" s="81"/>
      <c r="P296" s="214">
        <f>O296*H296</f>
        <v>0</v>
      </c>
      <c r="Q296" s="214">
        <v>0.00149</v>
      </c>
      <c r="R296" s="214">
        <f>Q296*H296</f>
        <v>0.00149</v>
      </c>
      <c r="S296" s="214">
        <v>0</v>
      </c>
      <c r="T296" s="215">
        <f>S296*H296</f>
        <v>0</v>
      </c>
      <c r="U296" s="37"/>
      <c r="V296" s="37"/>
      <c r="W296" s="37"/>
      <c r="X296" s="37"/>
      <c r="Y296" s="37"/>
      <c r="Z296" s="37"/>
      <c r="AA296" s="37"/>
      <c r="AB296" s="37"/>
      <c r="AC296" s="37"/>
      <c r="AD296" s="37"/>
      <c r="AE296" s="37"/>
      <c r="AR296" s="216" t="s">
        <v>473</v>
      </c>
      <c r="AT296" s="216" t="s">
        <v>582</v>
      </c>
      <c r="AU296" s="216" t="s">
        <v>87</v>
      </c>
      <c r="AY296" s="18" t="s">
        <v>283</v>
      </c>
      <c r="BE296" s="217">
        <f>IF(N296="základná",J296,0)</f>
        <v>0</v>
      </c>
      <c r="BF296" s="217">
        <f>IF(N296="znížená",J296,0)</f>
        <v>0</v>
      </c>
      <c r="BG296" s="217">
        <f>IF(N296="zákl. prenesená",J296,0)</f>
        <v>0</v>
      </c>
      <c r="BH296" s="217">
        <f>IF(N296="zníž. prenesená",J296,0)</f>
        <v>0</v>
      </c>
      <c r="BI296" s="217">
        <f>IF(N296="nulová",J296,0)</f>
        <v>0</v>
      </c>
      <c r="BJ296" s="18" t="s">
        <v>87</v>
      </c>
      <c r="BK296" s="217">
        <f>ROUND(I296*H296,2)</f>
        <v>0</v>
      </c>
      <c r="BL296" s="18" t="s">
        <v>358</v>
      </c>
      <c r="BM296" s="216" t="s">
        <v>3145</v>
      </c>
    </row>
    <row r="297" s="2" customFormat="1" ht="24.15" customHeight="1">
      <c r="A297" s="37"/>
      <c r="B297" s="168"/>
      <c r="C297" s="204" t="s">
        <v>1197</v>
      </c>
      <c r="D297" s="204" t="s">
        <v>285</v>
      </c>
      <c r="E297" s="205" t="s">
        <v>3146</v>
      </c>
      <c r="F297" s="206" t="s">
        <v>3147</v>
      </c>
      <c r="G297" s="207" t="s">
        <v>373</v>
      </c>
      <c r="H297" s="208">
        <v>46</v>
      </c>
      <c r="I297" s="209"/>
      <c r="J297" s="210">
        <f>ROUND(I297*H297,2)</f>
        <v>0</v>
      </c>
      <c r="K297" s="211"/>
      <c r="L297" s="38"/>
      <c r="M297" s="212" t="s">
        <v>1</v>
      </c>
      <c r="N297" s="213" t="s">
        <v>41</v>
      </c>
      <c r="O297" s="81"/>
      <c r="P297" s="214">
        <f>O297*H297</f>
        <v>0</v>
      </c>
      <c r="Q297" s="214">
        <v>0</v>
      </c>
      <c r="R297" s="214">
        <f>Q297*H297</f>
        <v>0</v>
      </c>
      <c r="S297" s="214">
        <v>0</v>
      </c>
      <c r="T297" s="215">
        <f>S297*H297</f>
        <v>0</v>
      </c>
      <c r="U297" s="37"/>
      <c r="V297" s="37"/>
      <c r="W297" s="37"/>
      <c r="X297" s="37"/>
      <c r="Y297" s="37"/>
      <c r="Z297" s="37"/>
      <c r="AA297" s="37"/>
      <c r="AB297" s="37"/>
      <c r="AC297" s="37"/>
      <c r="AD297" s="37"/>
      <c r="AE297" s="37"/>
      <c r="AR297" s="216" t="s">
        <v>358</v>
      </c>
      <c r="AT297" s="216" t="s">
        <v>285</v>
      </c>
      <c r="AU297" s="216" t="s">
        <v>87</v>
      </c>
      <c r="AY297" s="18" t="s">
        <v>283</v>
      </c>
      <c r="BE297" s="217">
        <f>IF(N297="základná",J297,0)</f>
        <v>0</v>
      </c>
      <c r="BF297" s="217">
        <f>IF(N297="znížená",J297,0)</f>
        <v>0</v>
      </c>
      <c r="BG297" s="217">
        <f>IF(N297="zákl. prenesená",J297,0)</f>
        <v>0</v>
      </c>
      <c r="BH297" s="217">
        <f>IF(N297="zníž. prenesená",J297,0)</f>
        <v>0</v>
      </c>
      <c r="BI297" s="217">
        <f>IF(N297="nulová",J297,0)</f>
        <v>0</v>
      </c>
      <c r="BJ297" s="18" t="s">
        <v>87</v>
      </c>
      <c r="BK297" s="217">
        <f>ROUND(I297*H297,2)</f>
        <v>0</v>
      </c>
      <c r="BL297" s="18" t="s">
        <v>358</v>
      </c>
      <c r="BM297" s="216" t="s">
        <v>3148</v>
      </c>
    </row>
    <row r="298" s="2" customFormat="1" ht="24.15" customHeight="1">
      <c r="A298" s="37"/>
      <c r="B298" s="168"/>
      <c r="C298" s="204" t="s">
        <v>1202</v>
      </c>
      <c r="D298" s="204" t="s">
        <v>285</v>
      </c>
      <c r="E298" s="205" t="s">
        <v>3149</v>
      </c>
      <c r="F298" s="206" t="s">
        <v>3150</v>
      </c>
      <c r="G298" s="207" t="s">
        <v>373</v>
      </c>
      <c r="H298" s="208">
        <v>46</v>
      </c>
      <c r="I298" s="209"/>
      <c r="J298" s="210">
        <f>ROUND(I298*H298,2)</f>
        <v>0</v>
      </c>
      <c r="K298" s="211"/>
      <c r="L298" s="38"/>
      <c r="M298" s="212" t="s">
        <v>1</v>
      </c>
      <c r="N298" s="213" t="s">
        <v>41</v>
      </c>
      <c r="O298" s="81"/>
      <c r="P298" s="214">
        <f>O298*H298</f>
        <v>0</v>
      </c>
      <c r="Q298" s="214">
        <v>0</v>
      </c>
      <c r="R298" s="214">
        <f>Q298*H298</f>
        <v>0</v>
      </c>
      <c r="S298" s="214">
        <v>0</v>
      </c>
      <c r="T298" s="215">
        <f>S298*H298</f>
        <v>0</v>
      </c>
      <c r="U298" s="37"/>
      <c r="V298" s="37"/>
      <c r="W298" s="37"/>
      <c r="X298" s="37"/>
      <c r="Y298" s="37"/>
      <c r="Z298" s="37"/>
      <c r="AA298" s="37"/>
      <c r="AB298" s="37"/>
      <c r="AC298" s="37"/>
      <c r="AD298" s="37"/>
      <c r="AE298" s="37"/>
      <c r="AR298" s="216" t="s">
        <v>358</v>
      </c>
      <c r="AT298" s="216" t="s">
        <v>285</v>
      </c>
      <c r="AU298" s="216" t="s">
        <v>87</v>
      </c>
      <c r="AY298" s="18" t="s">
        <v>283</v>
      </c>
      <c r="BE298" s="217">
        <f>IF(N298="základná",J298,0)</f>
        <v>0</v>
      </c>
      <c r="BF298" s="217">
        <f>IF(N298="znížená",J298,0)</f>
        <v>0</v>
      </c>
      <c r="BG298" s="217">
        <f>IF(N298="zákl. prenesená",J298,0)</f>
        <v>0</v>
      </c>
      <c r="BH298" s="217">
        <f>IF(N298="zníž. prenesená",J298,0)</f>
        <v>0</v>
      </c>
      <c r="BI298" s="217">
        <f>IF(N298="nulová",J298,0)</f>
        <v>0</v>
      </c>
      <c r="BJ298" s="18" t="s">
        <v>87</v>
      </c>
      <c r="BK298" s="217">
        <f>ROUND(I298*H298,2)</f>
        <v>0</v>
      </c>
      <c r="BL298" s="18" t="s">
        <v>358</v>
      </c>
      <c r="BM298" s="216" t="s">
        <v>3151</v>
      </c>
    </row>
    <row r="299" s="2" customFormat="1" ht="21.75" customHeight="1">
      <c r="A299" s="37"/>
      <c r="B299" s="168"/>
      <c r="C299" s="204" t="s">
        <v>1206</v>
      </c>
      <c r="D299" s="204" t="s">
        <v>285</v>
      </c>
      <c r="E299" s="205" t="s">
        <v>3152</v>
      </c>
      <c r="F299" s="206" t="s">
        <v>3153</v>
      </c>
      <c r="G299" s="207" t="s">
        <v>373</v>
      </c>
      <c r="H299" s="208">
        <v>40</v>
      </c>
      <c r="I299" s="209"/>
      <c r="J299" s="210">
        <f>ROUND(I299*H299,2)</f>
        <v>0</v>
      </c>
      <c r="K299" s="211"/>
      <c r="L299" s="38"/>
      <c r="M299" s="212" t="s">
        <v>1</v>
      </c>
      <c r="N299" s="213" t="s">
        <v>41</v>
      </c>
      <c r="O299" s="81"/>
      <c r="P299" s="214">
        <f>O299*H299</f>
        <v>0</v>
      </c>
      <c r="Q299" s="214">
        <v>0</v>
      </c>
      <c r="R299" s="214">
        <f>Q299*H299</f>
        <v>0</v>
      </c>
      <c r="S299" s="214">
        <v>0</v>
      </c>
      <c r="T299" s="215">
        <f>S299*H299</f>
        <v>0</v>
      </c>
      <c r="U299" s="37"/>
      <c r="V299" s="37"/>
      <c r="W299" s="37"/>
      <c r="X299" s="37"/>
      <c r="Y299" s="37"/>
      <c r="Z299" s="37"/>
      <c r="AA299" s="37"/>
      <c r="AB299" s="37"/>
      <c r="AC299" s="37"/>
      <c r="AD299" s="37"/>
      <c r="AE299" s="37"/>
      <c r="AR299" s="216" t="s">
        <v>358</v>
      </c>
      <c r="AT299" s="216" t="s">
        <v>285</v>
      </c>
      <c r="AU299" s="216" t="s">
        <v>87</v>
      </c>
      <c r="AY299" s="18" t="s">
        <v>283</v>
      </c>
      <c r="BE299" s="217">
        <f>IF(N299="základná",J299,0)</f>
        <v>0</v>
      </c>
      <c r="BF299" s="217">
        <f>IF(N299="znížená",J299,0)</f>
        <v>0</v>
      </c>
      <c r="BG299" s="217">
        <f>IF(N299="zákl. prenesená",J299,0)</f>
        <v>0</v>
      </c>
      <c r="BH299" s="217">
        <f>IF(N299="zníž. prenesená",J299,0)</f>
        <v>0</v>
      </c>
      <c r="BI299" s="217">
        <f>IF(N299="nulová",J299,0)</f>
        <v>0</v>
      </c>
      <c r="BJ299" s="18" t="s">
        <v>87</v>
      </c>
      <c r="BK299" s="217">
        <f>ROUND(I299*H299,2)</f>
        <v>0</v>
      </c>
      <c r="BL299" s="18" t="s">
        <v>358</v>
      </c>
      <c r="BM299" s="216" t="s">
        <v>3154</v>
      </c>
    </row>
    <row r="300" s="2" customFormat="1" ht="16.5" customHeight="1">
      <c r="A300" s="37"/>
      <c r="B300" s="168"/>
      <c r="C300" s="242" t="s">
        <v>1211</v>
      </c>
      <c r="D300" s="242" t="s">
        <v>582</v>
      </c>
      <c r="E300" s="243" t="s">
        <v>3155</v>
      </c>
      <c r="F300" s="244" t="s">
        <v>3156</v>
      </c>
      <c r="G300" s="245" t="s">
        <v>373</v>
      </c>
      <c r="H300" s="246">
        <v>40</v>
      </c>
      <c r="I300" s="247"/>
      <c r="J300" s="248">
        <f>ROUND(I300*H300,2)</f>
        <v>0</v>
      </c>
      <c r="K300" s="249"/>
      <c r="L300" s="250"/>
      <c r="M300" s="251" t="s">
        <v>1</v>
      </c>
      <c r="N300" s="252" t="s">
        <v>41</v>
      </c>
      <c r="O300" s="81"/>
      <c r="P300" s="214">
        <f>O300*H300</f>
        <v>0</v>
      </c>
      <c r="Q300" s="214">
        <v>0.0014</v>
      </c>
      <c r="R300" s="214">
        <f>Q300*H300</f>
        <v>0.056000000000000001</v>
      </c>
      <c r="S300" s="214">
        <v>0</v>
      </c>
      <c r="T300" s="215">
        <f>S300*H300</f>
        <v>0</v>
      </c>
      <c r="U300" s="37"/>
      <c r="V300" s="37"/>
      <c r="W300" s="37"/>
      <c r="X300" s="37"/>
      <c r="Y300" s="37"/>
      <c r="Z300" s="37"/>
      <c r="AA300" s="37"/>
      <c r="AB300" s="37"/>
      <c r="AC300" s="37"/>
      <c r="AD300" s="37"/>
      <c r="AE300" s="37"/>
      <c r="AR300" s="216" t="s">
        <v>473</v>
      </c>
      <c r="AT300" s="216" t="s">
        <v>582</v>
      </c>
      <c r="AU300" s="216" t="s">
        <v>87</v>
      </c>
      <c r="AY300" s="18" t="s">
        <v>283</v>
      </c>
      <c r="BE300" s="217">
        <f>IF(N300="základná",J300,0)</f>
        <v>0</v>
      </c>
      <c r="BF300" s="217">
        <f>IF(N300="znížená",J300,0)</f>
        <v>0</v>
      </c>
      <c r="BG300" s="217">
        <f>IF(N300="zákl. prenesená",J300,0)</f>
        <v>0</v>
      </c>
      <c r="BH300" s="217">
        <f>IF(N300="zníž. prenesená",J300,0)</f>
        <v>0</v>
      </c>
      <c r="BI300" s="217">
        <f>IF(N300="nulová",J300,0)</f>
        <v>0</v>
      </c>
      <c r="BJ300" s="18" t="s">
        <v>87</v>
      </c>
      <c r="BK300" s="217">
        <f>ROUND(I300*H300,2)</f>
        <v>0</v>
      </c>
      <c r="BL300" s="18" t="s">
        <v>358</v>
      </c>
      <c r="BM300" s="216" t="s">
        <v>3157</v>
      </c>
    </row>
    <row r="301" s="2" customFormat="1" ht="24.15" customHeight="1">
      <c r="A301" s="37"/>
      <c r="B301" s="168"/>
      <c r="C301" s="204" t="s">
        <v>1216</v>
      </c>
      <c r="D301" s="204" t="s">
        <v>285</v>
      </c>
      <c r="E301" s="205" t="s">
        <v>3158</v>
      </c>
      <c r="F301" s="206" t="s">
        <v>3159</v>
      </c>
      <c r="G301" s="207" t="s">
        <v>373</v>
      </c>
      <c r="H301" s="208">
        <v>40</v>
      </c>
      <c r="I301" s="209"/>
      <c r="J301" s="210">
        <f>ROUND(I301*H301,2)</f>
        <v>0</v>
      </c>
      <c r="K301" s="211"/>
      <c r="L301" s="38"/>
      <c r="M301" s="212" t="s">
        <v>1</v>
      </c>
      <c r="N301" s="213" t="s">
        <v>41</v>
      </c>
      <c r="O301" s="81"/>
      <c r="P301" s="214">
        <f>O301*H301</f>
        <v>0</v>
      </c>
      <c r="Q301" s="214">
        <v>0</v>
      </c>
      <c r="R301" s="214">
        <f>Q301*H301</f>
        <v>0</v>
      </c>
      <c r="S301" s="214">
        <v>0</v>
      </c>
      <c r="T301" s="215">
        <f>S301*H301</f>
        <v>0</v>
      </c>
      <c r="U301" s="37"/>
      <c r="V301" s="37"/>
      <c r="W301" s="37"/>
      <c r="X301" s="37"/>
      <c r="Y301" s="37"/>
      <c r="Z301" s="37"/>
      <c r="AA301" s="37"/>
      <c r="AB301" s="37"/>
      <c r="AC301" s="37"/>
      <c r="AD301" s="37"/>
      <c r="AE301" s="37"/>
      <c r="AR301" s="216" t="s">
        <v>358</v>
      </c>
      <c r="AT301" s="216" t="s">
        <v>285</v>
      </c>
      <c r="AU301" s="216" t="s">
        <v>87</v>
      </c>
      <c r="AY301" s="18" t="s">
        <v>283</v>
      </c>
      <c r="BE301" s="217">
        <f>IF(N301="základná",J301,0)</f>
        <v>0</v>
      </c>
      <c r="BF301" s="217">
        <f>IF(N301="znížená",J301,0)</f>
        <v>0</v>
      </c>
      <c r="BG301" s="217">
        <f>IF(N301="zákl. prenesená",J301,0)</f>
        <v>0</v>
      </c>
      <c r="BH301" s="217">
        <f>IF(N301="zníž. prenesená",J301,0)</f>
        <v>0</v>
      </c>
      <c r="BI301" s="217">
        <f>IF(N301="nulová",J301,0)</f>
        <v>0</v>
      </c>
      <c r="BJ301" s="18" t="s">
        <v>87</v>
      </c>
      <c r="BK301" s="217">
        <f>ROUND(I301*H301,2)</f>
        <v>0</v>
      </c>
      <c r="BL301" s="18" t="s">
        <v>358</v>
      </c>
      <c r="BM301" s="216" t="s">
        <v>3160</v>
      </c>
    </row>
    <row r="302" s="2" customFormat="1" ht="24.15" customHeight="1">
      <c r="A302" s="37"/>
      <c r="B302" s="168"/>
      <c r="C302" s="242" t="s">
        <v>1226</v>
      </c>
      <c r="D302" s="242" t="s">
        <v>582</v>
      </c>
      <c r="E302" s="243" t="s">
        <v>3161</v>
      </c>
      <c r="F302" s="244" t="s">
        <v>3162</v>
      </c>
      <c r="G302" s="245" t="s">
        <v>373</v>
      </c>
      <c r="H302" s="246">
        <v>40</v>
      </c>
      <c r="I302" s="247"/>
      <c r="J302" s="248">
        <f>ROUND(I302*H302,2)</f>
        <v>0</v>
      </c>
      <c r="K302" s="249"/>
      <c r="L302" s="250"/>
      <c r="M302" s="251" t="s">
        <v>1</v>
      </c>
      <c r="N302" s="252" t="s">
        <v>41</v>
      </c>
      <c r="O302" s="81"/>
      <c r="P302" s="214">
        <f>O302*H302</f>
        <v>0</v>
      </c>
      <c r="Q302" s="214">
        <v>0.00072000000000000005</v>
      </c>
      <c r="R302" s="214">
        <f>Q302*H302</f>
        <v>0.028800000000000003</v>
      </c>
      <c r="S302" s="214">
        <v>0</v>
      </c>
      <c r="T302" s="215">
        <f>S302*H302</f>
        <v>0</v>
      </c>
      <c r="U302" s="37"/>
      <c r="V302" s="37"/>
      <c r="W302" s="37"/>
      <c r="X302" s="37"/>
      <c r="Y302" s="37"/>
      <c r="Z302" s="37"/>
      <c r="AA302" s="37"/>
      <c r="AB302" s="37"/>
      <c r="AC302" s="37"/>
      <c r="AD302" s="37"/>
      <c r="AE302" s="37"/>
      <c r="AR302" s="216" t="s">
        <v>473</v>
      </c>
      <c r="AT302" s="216" t="s">
        <v>582</v>
      </c>
      <c r="AU302" s="216" t="s">
        <v>87</v>
      </c>
      <c r="AY302" s="18" t="s">
        <v>283</v>
      </c>
      <c r="BE302" s="217">
        <f>IF(N302="základná",J302,0)</f>
        <v>0</v>
      </c>
      <c r="BF302" s="217">
        <f>IF(N302="znížená",J302,0)</f>
        <v>0</v>
      </c>
      <c r="BG302" s="217">
        <f>IF(N302="zákl. prenesená",J302,0)</f>
        <v>0</v>
      </c>
      <c r="BH302" s="217">
        <f>IF(N302="zníž. prenesená",J302,0)</f>
        <v>0</v>
      </c>
      <c r="BI302" s="217">
        <f>IF(N302="nulová",J302,0)</f>
        <v>0</v>
      </c>
      <c r="BJ302" s="18" t="s">
        <v>87</v>
      </c>
      <c r="BK302" s="217">
        <f>ROUND(I302*H302,2)</f>
        <v>0</v>
      </c>
      <c r="BL302" s="18" t="s">
        <v>358</v>
      </c>
      <c r="BM302" s="216" t="s">
        <v>3163</v>
      </c>
    </row>
    <row r="303" s="2" customFormat="1" ht="21.75" customHeight="1">
      <c r="A303" s="37"/>
      <c r="B303" s="168"/>
      <c r="C303" s="204" t="s">
        <v>1231</v>
      </c>
      <c r="D303" s="204" t="s">
        <v>285</v>
      </c>
      <c r="E303" s="205" t="s">
        <v>3164</v>
      </c>
      <c r="F303" s="206" t="s">
        <v>3165</v>
      </c>
      <c r="G303" s="207" t="s">
        <v>373</v>
      </c>
      <c r="H303" s="208">
        <v>11</v>
      </c>
      <c r="I303" s="209"/>
      <c r="J303" s="210">
        <f>ROUND(I303*H303,2)</f>
        <v>0</v>
      </c>
      <c r="K303" s="211"/>
      <c r="L303" s="38"/>
      <c r="M303" s="212" t="s">
        <v>1</v>
      </c>
      <c r="N303" s="213" t="s">
        <v>41</v>
      </c>
      <c r="O303" s="81"/>
      <c r="P303" s="214">
        <f>O303*H303</f>
        <v>0</v>
      </c>
      <c r="Q303" s="214">
        <v>4.5454545454545498E-06</v>
      </c>
      <c r="R303" s="214">
        <f>Q303*H303</f>
        <v>5.000000000000005E-05</v>
      </c>
      <c r="S303" s="214">
        <v>0</v>
      </c>
      <c r="T303" s="215">
        <f>S303*H303</f>
        <v>0</v>
      </c>
      <c r="U303" s="37"/>
      <c r="V303" s="37"/>
      <c r="W303" s="37"/>
      <c r="X303" s="37"/>
      <c r="Y303" s="37"/>
      <c r="Z303" s="37"/>
      <c r="AA303" s="37"/>
      <c r="AB303" s="37"/>
      <c r="AC303" s="37"/>
      <c r="AD303" s="37"/>
      <c r="AE303" s="37"/>
      <c r="AR303" s="216" t="s">
        <v>358</v>
      </c>
      <c r="AT303" s="216" t="s">
        <v>285</v>
      </c>
      <c r="AU303" s="216" t="s">
        <v>87</v>
      </c>
      <c r="AY303" s="18" t="s">
        <v>283</v>
      </c>
      <c r="BE303" s="217">
        <f>IF(N303="základná",J303,0)</f>
        <v>0</v>
      </c>
      <c r="BF303" s="217">
        <f>IF(N303="znížená",J303,0)</f>
        <v>0</v>
      </c>
      <c r="BG303" s="217">
        <f>IF(N303="zákl. prenesená",J303,0)</f>
        <v>0</v>
      </c>
      <c r="BH303" s="217">
        <f>IF(N303="zníž. prenesená",J303,0)</f>
        <v>0</v>
      </c>
      <c r="BI303" s="217">
        <f>IF(N303="nulová",J303,0)</f>
        <v>0</v>
      </c>
      <c r="BJ303" s="18" t="s">
        <v>87</v>
      </c>
      <c r="BK303" s="217">
        <f>ROUND(I303*H303,2)</f>
        <v>0</v>
      </c>
      <c r="BL303" s="18" t="s">
        <v>358</v>
      </c>
      <c r="BM303" s="216" t="s">
        <v>3166</v>
      </c>
    </row>
    <row r="304" s="2" customFormat="1" ht="16.5" customHeight="1">
      <c r="A304" s="37"/>
      <c r="B304" s="168"/>
      <c r="C304" s="242" t="s">
        <v>1237</v>
      </c>
      <c r="D304" s="242" t="s">
        <v>582</v>
      </c>
      <c r="E304" s="243" t="s">
        <v>3167</v>
      </c>
      <c r="F304" s="244" t="s">
        <v>3168</v>
      </c>
      <c r="G304" s="245" t="s">
        <v>373</v>
      </c>
      <c r="H304" s="246">
        <v>11</v>
      </c>
      <c r="I304" s="247"/>
      <c r="J304" s="248">
        <f>ROUND(I304*H304,2)</f>
        <v>0</v>
      </c>
      <c r="K304" s="249"/>
      <c r="L304" s="250"/>
      <c r="M304" s="251" t="s">
        <v>1</v>
      </c>
      <c r="N304" s="252" t="s">
        <v>41</v>
      </c>
      <c r="O304" s="81"/>
      <c r="P304" s="214">
        <f>O304*H304</f>
        <v>0</v>
      </c>
      <c r="Q304" s="214">
        <v>0.00084000000000000003</v>
      </c>
      <c r="R304" s="214">
        <f>Q304*H304</f>
        <v>0.0092399999999999999</v>
      </c>
      <c r="S304" s="214">
        <v>0</v>
      </c>
      <c r="T304" s="215">
        <f>S304*H304</f>
        <v>0</v>
      </c>
      <c r="U304" s="37"/>
      <c r="V304" s="37"/>
      <c r="W304" s="37"/>
      <c r="X304" s="37"/>
      <c r="Y304" s="37"/>
      <c r="Z304" s="37"/>
      <c r="AA304" s="37"/>
      <c r="AB304" s="37"/>
      <c r="AC304" s="37"/>
      <c r="AD304" s="37"/>
      <c r="AE304" s="37"/>
      <c r="AR304" s="216" t="s">
        <v>473</v>
      </c>
      <c r="AT304" s="216" t="s">
        <v>582</v>
      </c>
      <c r="AU304" s="216" t="s">
        <v>87</v>
      </c>
      <c r="AY304" s="18" t="s">
        <v>283</v>
      </c>
      <c r="BE304" s="217">
        <f>IF(N304="základná",J304,0)</f>
        <v>0</v>
      </c>
      <c r="BF304" s="217">
        <f>IF(N304="znížená",J304,0)</f>
        <v>0</v>
      </c>
      <c r="BG304" s="217">
        <f>IF(N304="zákl. prenesená",J304,0)</f>
        <v>0</v>
      </c>
      <c r="BH304" s="217">
        <f>IF(N304="zníž. prenesená",J304,0)</f>
        <v>0</v>
      </c>
      <c r="BI304" s="217">
        <f>IF(N304="nulová",J304,0)</f>
        <v>0</v>
      </c>
      <c r="BJ304" s="18" t="s">
        <v>87</v>
      </c>
      <c r="BK304" s="217">
        <f>ROUND(I304*H304,2)</f>
        <v>0</v>
      </c>
      <c r="BL304" s="18" t="s">
        <v>358</v>
      </c>
      <c r="BM304" s="216" t="s">
        <v>3169</v>
      </c>
    </row>
    <row r="305" s="2" customFormat="1" ht="16.5" customHeight="1">
      <c r="A305" s="37"/>
      <c r="B305" s="168"/>
      <c r="C305" s="204" t="s">
        <v>1241</v>
      </c>
      <c r="D305" s="204" t="s">
        <v>285</v>
      </c>
      <c r="E305" s="205" t="s">
        <v>3170</v>
      </c>
      <c r="F305" s="206" t="s">
        <v>3171</v>
      </c>
      <c r="G305" s="207" t="s">
        <v>373</v>
      </c>
      <c r="H305" s="208">
        <v>11</v>
      </c>
      <c r="I305" s="209"/>
      <c r="J305" s="210">
        <f>ROUND(I305*H305,2)</f>
        <v>0</v>
      </c>
      <c r="K305" s="211"/>
      <c r="L305" s="38"/>
      <c r="M305" s="212" t="s">
        <v>1</v>
      </c>
      <c r="N305" s="213" t="s">
        <v>41</v>
      </c>
      <c r="O305" s="81"/>
      <c r="P305" s="214">
        <f>O305*H305</f>
        <v>0</v>
      </c>
      <c r="Q305" s="214">
        <v>0</v>
      </c>
      <c r="R305" s="214">
        <f>Q305*H305</f>
        <v>0</v>
      </c>
      <c r="S305" s="214">
        <v>0</v>
      </c>
      <c r="T305" s="215">
        <f>S305*H305</f>
        <v>0</v>
      </c>
      <c r="U305" s="37"/>
      <c r="V305" s="37"/>
      <c r="W305" s="37"/>
      <c r="X305" s="37"/>
      <c r="Y305" s="37"/>
      <c r="Z305" s="37"/>
      <c r="AA305" s="37"/>
      <c r="AB305" s="37"/>
      <c r="AC305" s="37"/>
      <c r="AD305" s="37"/>
      <c r="AE305" s="37"/>
      <c r="AR305" s="216" t="s">
        <v>358</v>
      </c>
      <c r="AT305" s="216" t="s">
        <v>285</v>
      </c>
      <c r="AU305" s="216" t="s">
        <v>87</v>
      </c>
      <c r="AY305" s="18" t="s">
        <v>283</v>
      </c>
      <c r="BE305" s="217">
        <f>IF(N305="základná",J305,0)</f>
        <v>0</v>
      </c>
      <c r="BF305" s="217">
        <f>IF(N305="znížená",J305,0)</f>
        <v>0</v>
      </c>
      <c r="BG305" s="217">
        <f>IF(N305="zákl. prenesená",J305,0)</f>
        <v>0</v>
      </c>
      <c r="BH305" s="217">
        <f>IF(N305="zníž. prenesená",J305,0)</f>
        <v>0</v>
      </c>
      <c r="BI305" s="217">
        <f>IF(N305="nulová",J305,0)</f>
        <v>0</v>
      </c>
      <c r="BJ305" s="18" t="s">
        <v>87</v>
      </c>
      <c r="BK305" s="217">
        <f>ROUND(I305*H305,2)</f>
        <v>0</v>
      </c>
      <c r="BL305" s="18" t="s">
        <v>358</v>
      </c>
      <c r="BM305" s="216" t="s">
        <v>3172</v>
      </c>
    </row>
    <row r="306" s="2" customFormat="1" ht="24.15" customHeight="1">
      <c r="A306" s="37"/>
      <c r="B306" s="168"/>
      <c r="C306" s="242" t="s">
        <v>1247</v>
      </c>
      <c r="D306" s="242" t="s">
        <v>582</v>
      </c>
      <c r="E306" s="243" t="s">
        <v>3173</v>
      </c>
      <c r="F306" s="244" t="s">
        <v>3174</v>
      </c>
      <c r="G306" s="245" t="s">
        <v>373</v>
      </c>
      <c r="H306" s="246">
        <v>11</v>
      </c>
      <c r="I306" s="247"/>
      <c r="J306" s="248">
        <f>ROUND(I306*H306,2)</f>
        <v>0</v>
      </c>
      <c r="K306" s="249"/>
      <c r="L306" s="250"/>
      <c r="M306" s="251" t="s">
        <v>1</v>
      </c>
      <c r="N306" s="252" t="s">
        <v>41</v>
      </c>
      <c r="O306" s="81"/>
      <c r="P306" s="214">
        <f>O306*H306</f>
        <v>0</v>
      </c>
      <c r="Q306" s="214">
        <v>0.0018</v>
      </c>
      <c r="R306" s="214">
        <f>Q306*H306</f>
        <v>0.019799999999999998</v>
      </c>
      <c r="S306" s="214">
        <v>0</v>
      </c>
      <c r="T306" s="215">
        <f>S306*H306</f>
        <v>0</v>
      </c>
      <c r="U306" s="37"/>
      <c r="V306" s="37"/>
      <c r="W306" s="37"/>
      <c r="X306" s="37"/>
      <c r="Y306" s="37"/>
      <c r="Z306" s="37"/>
      <c r="AA306" s="37"/>
      <c r="AB306" s="37"/>
      <c r="AC306" s="37"/>
      <c r="AD306" s="37"/>
      <c r="AE306" s="37"/>
      <c r="AR306" s="216" t="s">
        <v>473</v>
      </c>
      <c r="AT306" s="216" t="s">
        <v>582</v>
      </c>
      <c r="AU306" s="216" t="s">
        <v>87</v>
      </c>
      <c r="AY306" s="18" t="s">
        <v>283</v>
      </c>
      <c r="BE306" s="217">
        <f>IF(N306="základná",J306,0)</f>
        <v>0</v>
      </c>
      <c r="BF306" s="217">
        <f>IF(N306="znížená",J306,0)</f>
        <v>0</v>
      </c>
      <c r="BG306" s="217">
        <f>IF(N306="zákl. prenesená",J306,0)</f>
        <v>0</v>
      </c>
      <c r="BH306" s="217">
        <f>IF(N306="zníž. prenesená",J306,0)</f>
        <v>0</v>
      </c>
      <c r="BI306" s="217">
        <f>IF(N306="nulová",J306,0)</f>
        <v>0</v>
      </c>
      <c r="BJ306" s="18" t="s">
        <v>87</v>
      </c>
      <c r="BK306" s="217">
        <f>ROUND(I306*H306,2)</f>
        <v>0</v>
      </c>
      <c r="BL306" s="18" t="s">
        <v>358</v>
      </c>
      <c r="BM306" s="216" t="s">
        <v>3175</v>
      </c>
    </row>
    <row r="307" s="2" customFormat="1" ht="24.15" customHeight="1">
      <c r="A307" s="37"/>
      <c r="B307" s="168"/>
      <c r="C307" s="242" t="s">
        <v>1252</v>
      </c>
      <c r="D307" s="242" t="s">
        <v>582</v>
      </c>
      <c r="E307" s="243" t="s">
        <v>3176</v>
      </c>
      <c r="F307" s="244" t="s">
        <v>3177</v>
      </c>
      <c r="G307" s="245" t="s">
        <v>373</v>
      </c>
      <c r="H307" s="246">
        <v>11</v>
      </c>
      <c r="I307" s="247"/>
      <c r="J307" s="248">
        <f>ROUND(I307*H307,2)</f>
        <v>0</v>
      </c>
      <c r="K307" s="249"/>
      <c r="L307" s="250"/>
      <c r="M307" s="251" t="s">
        <v>1</v>
      </c>
      <c r="N307" s="252" t="s">
        <v>41</v>
      </c>
      <c r="O307" s="81"/>
      <c r="P307" s="214">
        <f>O307*H307</f>
        <v>0</v>
      </c>
      <c r="Q307" s="214">
        <v>0.00048000000000000001</v>
      </c>
      <c r="R307" s="214">
        <f>Q307*H307</f>
        <v>0.00528</v>
      </c>
      <c r="S307" s="214">
        <v>0</v>
      </c>
      <c r="T307" s="215">
        <f>S307*H307</f>
        <v>0</v>
      </c>
      <c r="U307" s="37"/>
      <c r="V307" s="37"/>
      <c r="W307" s="37"/>
      <c r="X307" s="37"/>
      <c r="Y307" s="37"/>
      <c r="Z307" s="37"/>
      <c r="AA307" s="37"/>
      <c r="AB307" s="37"/>
      <c r="AC307" s="37"/>
      <c r="AD307" s="37"/>
      <c r="AE307" s="37"/>
      <c r="AR307" s="216" t="s">
        <v>473</v>
      </c>
      <c r="AT307" s="216" t="s">
        <v>582</v>
      </c>
      <c r="AU307" s="216" t="s">
        <v>87</v>
      </c>
      <c r="AY307" s="18" t="s">
        <v>283</v>
      </c>
      <c r="BE307" s="217">
        <f>IF(N307="základná",J307,0)</f>
        <v>0</v>
      </c>
      <c r="BF307" s="217">
        <f>IF(N307="znížená",J307,0)</f>
        <v>0</v>
      </c>
      <c r="BG307" s="217">
        <f>IF(N307="zákl. prenesená",J307,0)</f>
        <v>0</v>
      </c>
      <c r="BH307" s="217">
        <f>IF(N307="zníž. prenesená",J307,0)</f>
        <v>0</v>
      </c>
      <c r="BI307" s="217">
        <f>IF(N307="nulová",J307,0)</f>
        <v>0</v>
      </c>
      <c r="BJ307" s="18" t="s">
        <v>87</v>
      </c>
      <c r="BK307" s="217">
        <f>ROUND(I307*H307,2)</f>
        <v>0</v>
      </c>
      <c r="BL307" s="18" t="s">
        <v>358</v>
      </c>
      <c r="BM307" s="216" t="s">
        <v>3178</v>
      </c>
    </row>
    <row r="308" s="2" customFormat="1" ht="37.8" customHeight="1">
      <c r="A308" s="37"/>
      <c r="B308" s="168"/>
      <c r="C308" s="204" t="s">
        <v>1257</v>
      </c>
      <c r="D308" s="204" t="s">
        <v>285</v>
      </c>
      <c r="E308" s="205" t="s">
        <v>3179</v>
      </c>
      <c r="F308" s="206" t="s">
        <v>3180</v>
      </c>
      <c r="G308" s="207" t="s">
        <v>373</v>
      </c>
      <c r="H308" s="208">
        <v>68</v>
      </c>
      <c r="I308" s="209"/>
      <c r="J308" s="210">
        <f>ROUND(I308*H308,2)</f>
        <v>0</v>
      </c>
      <c r="K308" s="211"/>
      <c r="L308" s="38"/>
      <c r="M308" s="212" t="s">
        <v>1</v>
      </c>
      <c r="N308" s="213" t="s">
        <v>41</v>
      </c>
      <c r="O308" s="81"/>
      <c r="P308" s="214">
        <f>O308*H308</f>
        <v>0</v>
      </c>
      <c r="Q308" s="214">
        <v>0</v>
      </c>
      <c r="R308" s="214">
        <f>Q308*H308</f>
        <v>0</v>
      </c>
      <c r="S308" s="214">
        <v>0</v>
      </c>
      <c r="T308" s="215">
        <f>S308*H308</f>
        <v>0</v>
      </c>
      <c r="U308" s="37"/>
      <c r="V308" s="37"/>
      <c r="W308" s="37"/>
      <c r="X308" s="37"/>
      <c r="Y308" s="37"/>
      <c r="Z308" s="37"/>
      <c r="AA308" s="37"/>
      <c r="AB308" s="37"/>
      <c r="AC308" s="37"/>
      <c r="AD308" s="37"/>
      <c r="AE308" s="37"/>
      <c r="AR308" s="216" t="s">
        <v>358</v>
      </c>
      <c r="AT308" s="216" t="s">
        <v>285</v>
      </c>
      <c r="AU308" s="216" t="s">
        <v>87</v>
      </c>
      <c r="AY308" s="18" t="s">
        <v>283</v>
      </c>
      <c r="BE308" s="217">
        <f>IF(N308="základná",J308,0)</f>
        <v>0</v>
      </c>
      <c r="BF308" s="217">
        <f>IF(N308="znížená",J308,0)</f>
        <v>0</v>
      </c>
      <c r="BG308" s="217">
        <f>IF(N308="zákl. prenesená",J308,0)</f>
        <v>0</v>
      </c>
      <c r="BH308" s="217">
        <f>IF(N308="zníž. prenesená",J308,0)</f>
        <v>0</v>
      </c>
      <c r="BI308" s="217">
        <f>IF(N308="nulová",J308,0)</f>
        <v>0</v>
      </c>
      <c r="BJ308" s="18" t="s">
        <v>87</v>
      </c>
      <c r="BK308" s="217">
        <f>ROUND(I308*H308,2)</f>
        <v>0</v>
      </c>
      <c r="BL308" s="18" t="s">
        <v>358</v>
      </c>
      <c r="BM308" s="216" t="s">
        <v>3181</v>
      </c>
    </row>
    <row r="309" s="2" customFormat="1" ht="24.15" customHeight="1">
      <c r="A309" s="37"/>
      <c r="B309" s="168"/>
      <c r="C309" s="204" t="s">
        <v>1261</v>
      </c>
      <c r="D309" s="204" t="s">
        <v>285</v>
      </c>
      <c r="E309" s="205" t="s">
        <v>3182</v>
      </c>
      <c r="F309" s="206" t="s">
        <v>3183</v>
      </c>
      <c r="G309" s="207" t="s">
        <v>373</v>
      </c>
      <c r="H309" s="208">
        <v>46</v>
      </c>
      <c r="I309" s="209"/>
      <c r="J309" s="210">
        <f>ROUND(I309*H309,2)</f>
        <v>0</v>
      </c>
      <c r="K309" s="211"/>
      <c r="L309" s="38"/>
      <c r="M309" s="212" t="s">
        <v>1</v>
      </c>
      <c r="N309" s="213" t="s">
        <v>41</v>
      </c>
      <c r="O309" s="81"/>
      <c r="P309" s="214">
        <f>O309*H309</f>
        <v>0</v>
      </c>
      <c r="Q309" s="214">
        <v>0</v>
      </c>
      <c r="R309" s="214">
        <f>Q309*H309</f>
        <v>0</v>
      </c>
      <c r="S309" s="214">
        <v>0</v>
      </c>
      <c r="T309" s="215">
        <f>S309*H309</f>
        <v>0</v>
      </c>
      <c r="U309" s="37"/>
      <c r="V309" s="37"/>
      <c r="W309" s="37"/>
      <c r="X309" s="37"/>
      <c r="Y309" s="37"/>
      <c r="Z309" s="37"/>
      <c r="AA309" s="37"/>
      <c r="AB309" s="37"/>
      <c r="AC309" s="37"/>
      <c r="AD309" s="37"/>
      <c r="AE309" s="37"/>
      <c r="AR309" s="216" t="s">
        <v>358</v>
      </c>
      <c r="AT309" s="216" t="s">
        <v>285</v>
      </c>
      <c r="AU309" s="216" t="s">
        <v>87</v>
      </c>
      <c r="AY309" s="18" t="s">
        <v>283</v>
      </c>
      <c r="BE309" s="217">
        <f>IF(N309="základná",J309,0)</f>
        <v>0</v>
      </c>
      <c r="BF309" s="217">
        <f>IF(N309="znížená",J309,0)</f>
        <v>0</v>
      </c>
      <c r="BG309" s="217">
        <f>IF(N309="zákl. prenesená",J309,0)</f>
        <v>0</v>
      </c>
      <c r="BH309" s="217">
        <f>IF(N309="zníž. prenesená",J309,0)</f>
        <v>0</v>
      </c>
      <c r="BI309" s="217">
        <f>IF(N309="nulová",J309,0)</f>
        <v>0</v>
      </c>
      <c r="BJ309" s="18" t="s">
        <v>87</v>
      </c>
      <c r="BK309" s="217">
        <f>ROUND(I309*H309,2)</f>
        <v>0</v>
      </c>
      <c r="BL309" s="18" t="s">
        <v>358</v>
      </c>
      <c r="BM309" s="216" t="s">
        <v>3184</v>
      </c>
    </row>
    <row r="310" s="2" customFormat="1" ht="24.15" customHeight="1">
      <c r="A310" s="37"/>
      <c r="B310" s="168"/>
      <c r="C310" s="204" t="s">
        <v>1267</v>
      </c>
      <c r="D310" s="204" t="s">
        <v>285</v>
      </c>
      <c r="E310" s="205" t="s">
        <v>3185</v>
      </c>
      <c r="F310" s="206" t="s">
        <v>3186</v>
      </c>
      <c r="G310" s="207" t="s">
        <v>373</v>
      </c>
      <c r="H310" s="208">
        <v>53</v>
      </c>
      <c r="I310" s="209"/>
      <c r="J310" s="210">
        <f>ROUND(I310*H310,2)</f>
        <v>0</v>
      </c>
      <c r="K310" s="211"/>
      <c r="L310" s="38"/>
      <c r="M310" s="212" t="s">
        <v>1</v>
      </c>
      <c r="N310" s="213" t="s">
        <v>41</v>
      </c>
      <c r="O310" s="81"/>
      <c r="P310" s="214">
        <f>O310*H310</f>
        <v>0</v>
      </c>
      <c r="Q310" s="214">
        <v>0</v>
      </c>
      <c r="R310" s="214">
        <f>Q310*H310</f>
        <v>0</v>
      </c>
      <c r="S310" s="214">
        <v>0</v>
      </c>
      <c r="T310" s="215">
        <f>S310*H310</f>
        <v>0</v>
      </c>
      <c r="U310" s="37"/>
      <c r="V310" s="37"/>
      <c r="W310" s="37"/>
      <c r="X310" s="37"/>
      <c r="Y310" s="37"/>
      <c r="Z310" s="37"/>
      <c r="AA310" s="37"/>
      <c r="AB310" s="37"/>
      <c r="AC310" s="37"/>
      <c r="AD310" s="37"/>
      <c r="AE310" s="37"/>
      <c r="AR310" s="216" t="s">
        <v>358</v>
      </c>
      <c r="AT310" s="216" t="s">
        <v>285</v>
      </c>
      <c r="AU310" s="216" t="s">
        <v>87</v>
      </c>
      <c r="AY310" s="18" t="s">
        <v>283</v>
      </c>
      <c r="BE310" s="217">
        <f>IF(N310="základná",J310,0)</f>
        <v>0</v>
      </c>
      <c r="BF310" s="217">
        <f>IF(N310="znížená",J310,0)</f>
        <v>0</v>
      </c>
      <c r="BG310" s="217">
        <f>IF(N310="zákl. prenesená",J310,0)</f>
        <v>0</v>
      </c>
      <c r="BH310" s="217">
        <f>IF(N310="zníž. prenesená",J310,0)</f>
        <v>0</v>
      </c>
      <c r="BI310" s="217">
        <f>IF(N310="nulová",J310,0)</f>
        <v>0</v>
      </c>
      <c r="BJ310" s="18" t="s">
        <v>87</v>
      </c>
      <c r="BK310" s="217">
        <f>ROUND(I310*H310,2)</f>
        <v>0</v>
      </c>
      <c r="BL310" s="18" t="s">
        <v>358</v>
      </c>
      <c r="BM310" s="216" t="s">
        <v>3187</v>
      </c>
    </row>
    <row r="311" s="2" customFormat="1" ht="21.75" customHeight="1">
      <c r="A311" s="37"/>
      <c r="B311" s="168"/>
      <c r="C311" s="242" t="s">
        <v>1272</v>
      </c>
      <c r="D311" s="242" t="s">
        <v>582</v>
      </c>
      <c r="E311" s="243" t="s">
        <v>3188</v>
      </c>
      <c r="F311" s="244" t="s">
        <v>3189</v>
      </c>
      <c r="G311" s="245" t="s">
        <v>373</v>
      </c>
      <c r="H311" s="246">
        <v>53</v>
      </c>
      <c r="I311" s="247"/>
      <c r="J311" s="248">
        <f>ROUND(I311*H311,2)</f>
        <v>0</v>
      </c>
      <c r="K311" s="249"/>
      <c r="L311" s="250"/>
      <c r="M311" s="251" t="s">
        <v>1</v>
      </c>
      <c r="N311" s="252" t="s">
        <v>41</v>
      </c>
      <c r="O311" s="81"/>
      <c r="P311" s="214">
        <f>O311*H311</f>
        <v>0</v>
      </c>
      <c r="Q311" s="214">
        <v>0.00033</v>
      </c>
      <c r="R311" s="214">
        <f>Q311*H311</f>
        <v>0.017489999999999999</v>
      </c>
      <c r="S311" s="214">
        <v>0</v>
      </c>
      <c r="T311" s="215">
        <f>S311*H311</f>
        <v>0</v>
      </c>
      <c r="U311" s="37"/>
      <c r="V311" s="37"/>
      <c r="W311" s="37"/>
      <c r="X311" s="37"/>
      <c r="Y311" s="37"/>
      <c r="Z311" s="37"/>
      <c r="AA311" s="37"/>
      <c r="AB311" s="37"/>
      <c r="AC311" s="37"/>
      <c r="AD311" s="37"/>
      <c r="AE311" s="37"/>
      <c r="AR311" s="216" t="s">
        <v>473</v>
      </c>
      <c r="AT311" s="216" t="s">
        <v>582</v>
      </c>
      <c r="AU311" s="216" t="s">
        <v>87</v>
      </c>
      <c r="AY311" s="18" t="s">
        <v>283</v>
      </c>
      <c r="BE311" s="217">
        <f>IF(N311="základná",J311,0)</f>
        <v>0</v>
      </c>
      <c r="BF311" s="217">
        <f>IF(N311="znížená",J311,0)</f>
        <v>0</v>
      </c>
      <c r="BG311" s="217">
        <f>IF(N311="zákl. prenesená",J311,0)</f>
        <v>0</v>
      </c>
      <c r="BH311" s="217">
        <f>IF(N311="zníž. prenesená",J311,0)</f>
        <v>0</v>
      </c>
      <c r="BI311" s="217">
        <f>IF(N311="nulová",J311,0)</f>
        <v>0</v>
      </c>
      <c r="BJ311" s="18" t="s">
        <v>87</v>
      </c>
      <c r="BK311" s="217">
        <f>ROUND(I311*H311,2)</f>
        <v>0</v>
      </c>
      <c r="BL311" s="18" t="s">
        <v>358</v>
      </c>
      <c r="BM311" s="216" t="s">
        <v>3190</v>
      </c>
    </row>
    <row r="312" s="2" customFormat="1" ht="33" customHeight="1">
      <c r="A312" s="37"/>
      <c r="B312" s="168"/>
      <c r="C312" s="204" t="s">
        <v>1278</v>
      </c>
      <c r="D312" s="204" t="s">
        <v>285</v>
      </c>
      <c r="E312" s="205" t="s">
        <v>3191</v>
      </c>
      <c r="F312" s="206" t="s">
        <v>3192</v>
      </c>
      <c r="G312" s="207" t="s">
        <v>373</v>
      </c>
      <c r="H312" s="208">
        <v>13</v>
      </c>
      <c r="I312" s="209"/>
      <c r="J312" s="210">
        <f>ROUND(I312*H312,2)</f>
        <v>0</v>
      </c>
      <c r="K312" s="211"/>
      <c r="L312" s="38"/>
      <c r="M312" s="212" t="s">
        <v>1</v>
      </c>
      <c r="N312" s="213" t="s">
        <v>41</v>
      </c>
      <c r="O312" s="81"/>
      <c r="P312" s="214">
        <f>O312*H312</f>
        <v>0</v>
      </c>
      <c r="Q312" s="214">
        <v>1.0000000000000001E-05</v>
      </c>
      <c r="R312" s="214">
        <f>Q312*H312</f>
        <v>0.00013000000000000002</v>
      </c>
      <c r="S312" s="214">
        <v>0</v>
      </c>
      <c r="T312" s="215">
        <f>S312*H312</f>
        <v>0</v>
      </c>
      <c r="U312" s="37"/>
      <c r="V312" s="37"/>
      <c r="W312" s="37"/>
      <c r="X312" s="37"/>
      <c r="Y312" s="37"/>
      <c r="Z312" s="37"/>
      <c r="AA312" s="37"/>
      <c r="AB312" s="37"/>
      <c r="AC312" s="37"/>
      <c r="AD312" s="37"/>
      <c r="AE312" s="37"/>
      <c r="AR312" s="216" t="s">
        <v>358</v>
      </c>
      <c r="AT312" s="216" t="s">
        <v>285</v>
      </c>
      <c r="AU312" s="216" t="s">
        <v>87</v>
      </c>
      <c r="AY312" s="18" t="s">
        <v>283</v>
      </c>
      <c r="BE312" s="217">
        <f>IF(N312="základná",J312,0)</f>
        <v>0</v>
      </c>
      <c r="BF312" s="217">
        <f>IF(N312="znížená",J312,0)</f>
        <v>0</v>
      </c>
      <c r="BG312" s="217">
        <f>IF(N312="zákl. prenesená",J312,0)</f>
        <v>0</v>
      </c>
      <c r="BH312" s="217">
        <f>IF(N312="zníž. prenesená",J312,0)</f>
        <v>0</v>
      </c>
      <c r="BI312" s="217">
        <f>IF(N312="nulová",J312,0)</f>
        <v>0</v>
      </c>
      <c r="BJ312" s="18" t="s">
        <v>87</v>
      </c>
      <c r="BK312" s="217">
        <f>ROUND(I312*H312,2)</f>
        <v>0</v>
      </c>
      <c r="BL312" s="18" t="s">
        <v>358</v>
      </c>
      <c r="BM312" s="216" t="s">
        <v>3193</v>
      </c>
    </row>
    <row r="313" s="2" customFormat="1" ht="24.15" customHeight="1">
      <c r="A313" s="37"/>
      <c r="B313" s="168"/>
      <c r="C313" s="242" t="s">
        <v>1284</v>
      </c>
      <c r="D313" s="242" t="s">
        <v>582</v>
      </c>
      <c r="E313" s="243" t="s">
        <v>3194</v>
      </c>
      <c r="F313" s="244" t="s">
        <v>3195</v>
      </c>
      <c r="G313" s="245" t="s">
        <v>373</v>
      </c>
      <c r="H313" s="246">
        <v>13</v>
      </c>
      <c r="I313" s="247"/>
      <c r="J313" s="248">
        <f>ROUND(I313*H313,2)</f>
        <v>0</v>
      </c>
      <c r="K313" s="249"/>
      <c r="L313" s="250"/>
      <c r="M313" s="251" t="s">
        <v>1</v>
      </c>
      <c r="N313" s="252" t="s">
        <v>41</v>
      </c>
      <c r="O313" s="81"/>
      <c r="P313" s="214">
        <f>O313*H313</f>
        <v>0</v>
      </c>
      <c r="Q313" s="214">
        <v>0.00036000000000000002</v>
      </c>
      <c r="R313" s="214">
        <f>Q313*H313</f>
        <v>0.0046800000000000001</v>
      </c>
      <c r="S313" s="214">
        <v>0</v>
      </c>
      <c r="T313" s="215">
        <f>S313*H313</f>
        <v>0</v>
      </c>
      <c r="U313" s="37"/>
      <c r="V313" s="37"/>
      <c r="W313" s="37"/>
      <c r="X313" s="37"/>
      <c r="Y313" s="37"/>
      <c r="Z313" s="37"/>
      <c r="AA313" s="37"/>
      <c r="AB313" s="37"/>
      <c r="AC313" s="37"/>
      <c r="AD313" s="37"/>
      <c r="AE313" s="37"/>
      <c r="AR313" s="216" t="s">
        <v>473</v>
      </c>
      <c r="AT313" s="216" t="s">
        <v>582</v>
      </c>
      <c r="AU313" s="216" t="s">
        <v>87</v>
      </c>
      <c r="AY313" s="18" t="s">
        <v>283</v>
      </c>
      <c r="BE313" s="217">
        <f>IF(N313="základná",J313,0)</f>
        <v>0</v>
      </c>
      <c r="BF313" s="217">
        <f>IF(N313="znížená",J313,0)</f>
        <v>0</v>
      </c>
      <c r="BG313" s="217">
        <f>IF(N313="zákl. prenesená",J313,0)</f>
        <v>0</v>
      </c>
      <c r="BH313" s="217">
        <f>IF(N313="zníž. prenesená",J313,0)</f>
        <v>0</v>
      </c>
      <c r="BI313" s="217">
        <f>IF(N313="nulová",J313,0)</f>
        <v>0</v>
      </c>
      <c r="BJ313" s="18" t="s">
        <v>87</v>
      </c>
      <c r="BK313" s="217">
        <f>ROUND(I313*H313,2)</f>
        <v>0</v>
      </c>
      <c r="BL313" s="18" t="s">
        <v>358</v>
      </c>
      <c r="BM313" s="216" t="s">
        <v>3196</v>
      </c>
    </row>
    <row r="314" s="2" customFormat="1" ht="24.15" customHeight="1">
      <c r="A314" s="37"/>
      <c r="B314" s="168"/>
      <c r="C314" s="204" t="s">
        <v>1291</v>
      </c>
      <c r="D314" s="204" t="s">
        <v>285</v>
      </c>
      <c r="E314" s="205" t="s">
        <v>3197</v>
      </c>
      <c r="F314" s="206" t="s">
        <v>3198</v>
      </c>
      <c r="G314" s="207" t="s">
        <v>373</v>
      </c>
      <c r="H314" s="208">
        <v>2</v>
      </c>
      <c r="I314" s="209"/>
      <c r="J314" s="210">
        <f>ROUND(I314*H314,2)</f>
        <v>0</v>
      </c>
      <c r="K314" s="211"/>
      <c r="L314" s="38"/>
      <c r="M314" s="212" t="s">
        <v>1</v>
      </c>
      <c r="N314" s="213" t="s">
        <v>41</v>
      </c>
      <c r="O314" s="81"/>
      <c r="P314" s="214">
        <f>O314*H314</f>
        <v>0</v>
      </c>
      <c r="Q314" s="214">
        <v>0</v>
      </c>
      <c r="R314" s="214">
        <f>Q314*H314</f>
        <v>0</v>
      </c>
      <c r="S314" s="214">
        <v>0</v>
      </c>
      <c r="T314" s="215">
        <f>S314*H314</f>
        <v>0</v>
      </c>
      <c r="U314" s="37"/>
      <c r="V314" s="37"/>
      <c r="W314" s="37"/>
      <c r="X314" s="37"/>
      <c r="Y314" s="37"/>
      <c r="Z314" s="37"/>
      <c r="AA314" s="37"/>
      <c r="AB314" s="37"/>
      <c r="AC314" s="37"/>
      <c r="AD314" s="37"/>
      <c r="AE314" s="37"/>
      <c r="AR314" s="216" t="s">
        <v>358</v>
      </c>
      <c r="AT314" s="216" t="s">
        <v>285</v>
      </c>
      <c r="AU314" s="216" t="s">
        <v>87</v>
      </c>
      <c r="AY314" s="18" t="s">
        <v>283</v>
      </c>
      <c r="BE314" s="217">
        <f>IF(N314="základná",J314,0)</f>
        <v>0</v>
      </c>
      <c r="BF314" s="217">
        <f>IF(N314="znížená",J314,0)</f>
        <v>0</v>
      </c>
      <c r="BG314" s="217">
        <f>IF(N314="zákl. prenesená",J314,0)</f>
        <v>0</v>
      </c>
      <c r="BH314" s="217">
        <f>IF(N314="zníž. prenesená",J314,0)</f>
        <v>0</v>
      </c>
      <c r="BI314" s="217">
        <f>IF(N314="nulová",J314,0)</f>
        <v>0</v>
      </c>
      <c r="BJ314" s="18" t="s">
        <v>87</v>
      </c>
      <c r="BK314" s="217">
        <f>ROUND(I314*H314,2)</f>
        <v>0</v>
      </c>
      <c r="BL314" s="18" t="s">
        <v>358</v>
      </c>
      <c r="BM314" s="216" t="s">
        <v>3199</v>
      </c>
    </row>
    <row r="315" s="2" customFormat="1" ht="49.05" customHeight="1">
      <c r="A315" s="37"/>
      <c r="B315" s="168"/>
      <c r="C315" s="242" t="s">
        <v>1295</v>
      </c>
      <c r="D315" s="242" t="s">
        <v>582</v>
      </c>
      <c r="E315" s="243" t="s">
        <v>3200</v>
      </c>
      <c r="F315" s="244" t="s">
        <v>3201</v>
      </c>
      <c r="G315" s="245" t="s">
        <v>373</v>
      </c>
      <c r="H315" s="246">
        <v>2</v>
      </c>
      <c r="I315" s="247"/>
      <c r="J315" s="248">
        <f>ROUND(I315*H315,2)</f>
        <v>0</v>
      </c>
      <c r="K315" s="249"/>
      <c r="L315" s="250"/>
      <c r="M315" s="251" t="s">
        <v>1</v>
      </c>
      <c r="N315" s="252" t="s">
        <v>41</v>
      </c>
      <c r="O315" s="81"/>
      <c r="P315" s="214">
        <f>O315*H315</f>
        <v>0</v>
      </c>
      <c r="Q315" s="214">
        <v>0.00072999999999999996</v>
      </c>
      <c r="R315" s="214">
        <f>Q315*H315</f>
        <v>0.0014599999999999999</v>
      </c>
      <c r="S315" s="214">
        <v>0</v>
      </c>
      <c r="T315" s="215">
        <f>S315*H315</f>
        <v>0</v>
      </c>
      <c r="U315" s="37"/>
      <c r="V315" s="37"/>
      <c r="W315" s="37"/>
      <c r="X315" s="37"/>
      <c r="Y315" s="37"/>
      <c r="Z315" s="37"/>
      <c r="AA315" s="37"/>
      <c r="AB315" s="37"/>
      <c r="AC315" s="37"/>
      <c r="AD315" s="37"/>
      <c r="AE315" s="37"/>
      <c r="AR315" s="216" t="s">
        <v>473</v>
      </c>
      <c r="AT315" s="216" t="s">
        <v>582</v>
      </c>
      <c r="AU315" s="216" t="s">
        <v>87</v>
      </c>
      <c r="AY315" s="18" t="s">
        <v>283</v>
      </c>
      <c r="BE315" s="217">
        <f>IF(N315="základná",J315,0)</f>
        <v>0</v>
      </c>
      <c r="BF315" s="217">
        <f>IF(N315="znížená",J315,0)</f>
        <v>0</v>
      </c>
      <c r="BG315" s="217">
        <f>IF(N315="zákl. prenesená",J315,0)</f>
        <v>0</v>
      </c>
      <c r="BH315" s="217">
        <f>IF(N315="zníž. prenesená",J315,0)</f>
        <v>0</v>
      </c>
      <c r="BI315" s="217">
        <f>IF(N315="nulová",J315,0)</f>
        <v>0</v>
      </c>
      <c r="BJ315" s="18" t="s">
        <v>87</v>
      </c>
      <c r="BK315" s="217">
        <f>ROUND(I315*H315,2)</f>
        <v>0</v>
      </c>
      <c r="BL315" s="18" t="s">
        <v>358</v>
      </c>
      <c r="BM315" s="216" t="s">
        <v>3202</v>
      </c>
    </row>
    <row r="316" s="2" customFormat="1" ht="16.5" customHeight="1">
      <c r="A316" s="37"/>
      <c r="B316" s="168"/>
      <c r="C316" s="204" t="s">
        <v>1299</v>
      </c>
      <c r="D316" s="204" t="s">
        <v>285</v>
      </c>
      <c r="E316" s="205" t="s">
        <v>3203</v>
      </c>
      <c r="F316" s="206" t="s">
        <v>3204</v>
      </c>
      <c r="G316" s="207" t="s">
        <v>373</v>
      </c>
      <c r="H316" s="208">
        <v>57</v>
      </c>
      <c r="I316" s="209"/>
      <c r="J316" s="210">
        <f>ROUND(I316*H316,2)</f>
        <v>0</v>
      </c>
      <c r="K316" s="211"/>
      <c r="L316" s="38"/>
      <c r="M316" s="212" t="s">
        <v>1</v>
      </c>
      <c r="N316" s="213" t="s">
        <v>41</v>
      </c>
      <c r="O316" s="81"/>
      <c r="P316" s="214">
        <f>O316*H316</f>
        <v>0</v>
      </c>
      <c r="Q316" s="214">
        <v>0</v>
      </c>
      <c r="R316" s="214">
        <f>Q316*H316</f>
        <v>0</v>
      </c>
      <c r="S316" s="214">
        <v>0</v>
      </c>
      <c r="T316" s="215">
        <f>S316*H316</f>
        <v>0</v>
      </c>
      <c r="U316" s="37"/>
      <c r="V316" s="37"/>
      <c r="W316" s="37"/>
      <c r="X316" s="37"/>
      <c r="Y316" s="37"/>
      <c r="Z316" s="37"/>
      <c r="AA316" s="37"/>
      <c r="AB316" s="37"/>
      <c r="AC316" s="37"/>
      <c r="AD316" s="37"/>
      <c r="AE316" s="37"/>
      <c r="AR316" s="216" t="s">
        <v>358</v>
      </c>
      <c r="AT316" s="216" t="s">
        <v>285</v>
      </c>
      <c r="AU316" s="216" t="s">
        <v>87</v>
      </c>
      <c r="AY316" s="18" t="s">
        <v>283</v>
      </c>
      <c r="BE316" s="217">
        <f>IF(N316="základná",J316,0)</f>
        <v>0</v>
      </c>
      <c r="BF316" s="217">
        <f>IF(N316="znížená",J316,0)</f>
        <v>0</v>
      </c>
      <c r="BG316" s="217">
        <f>IF(N316="zákl. prenesená",J316,0)</f>
        <v>0</v>
      </c>
      <c r="BH316" s="217">
        <f>IF(N316="zníž. prenesená",J316,0)</f>
        <v>0</v>
      </c>
      <c r="BI316" s="217">
        <f>IF(N316="nulová",J316,0)</f>
        <v>0</v>
      </c>
      <c r="BJ316" s="18" t="s">
        <v>87</v>
      </c>
      <c r="BK316" s="217">
        <f>ROUND(I316*H316,2)</f>
        <v>0</v>
      </c>
      <c r="BL316" s="18" t="s">
        <v>358</v>
      </c>
      <c r="BM316" s="216" t="s">
        <v>3205</v>
      </c>
    </row>
    <row r="317" s="2" customFormat="1" ht="16.5" customHeight="1">
      <c r="A317" s="37"/>
      <c r="B317" s="168"/>
      <c r="C317" s="242" t="s">
        <v>1304</v>
      </c>
      <c r="D317" s="242" t="s">
        <v>582</v>
      </c>
      <c r="E317" s="243" t="s">
        <v>3206</v>
      </c>
      <c r="F317" s="244" t="s">
        <v>3207</v>
      </c>
      <c r="G317" s="245" t="s">
        <v>373</v>
      </c>
      <c r="H317" s="246">
        <v>5</v>
      </c>
      <c r="I317" s="247"/>
      <c r="J317" s="248">
        <f>ROUND(I317*H317,2)</f>
        <v>0</v>
      </c>
      <c r="K317" s="249"/>
      <c r="L317" s="250"/>
      <c r="M317" s="251" t="s">
        <v>1</v>
      </c>
      <c r="N317" s="252" t="s">
        <v>41</v>
      </c>
      <c r="O317" s="81"/>
      <c r="P317" s="214">
        <f>O317*H317</f>
        <v>0</v>
      </c>
      <c r="Q317" s="214">
        <v>0.0010200000000000001</v>
      </c>
      <c r="R317" s="214">
        <f>Q317*H317</f>
        <v>0.0051000000000000004</v>
      </c>
      <c r="S317" s="214">
        <v>0</v>
      </c>
      <c r="T317" s="215">
        <f>S317*H317</f>
        <v>0</v>
      </c>
      <c r="U317" s="37"/>
      <c r="V317" s="37"/>
      <c r="W317" s="37"/>
      <c r="X317" s="37"/>
      <c r="Y317" s="37"/>
      <c r="Z317" s="37"/>
      <c r="AA317" s="37"/>
      <c r="AB317" s="37"/>
      <c r="AC317" s="37"/>
      <c r="AD317" s="37"/>
      <c r="AE317" s="37"/>
      <c r="AR317" s="216" t="s">
        <v>473</v>
      </c>
      <c r="AT317" s="216" t="s">
        <v>582</v>
      </c>
      <c r="AU317" s="216" t="s">
        <v>87</v>
      </c>
      <c r="AY317" s="18" t="s">
        <v>283</v>
      </c>
      <c r="BE317" s="217">
        <f>IF(N317="základná",J317,0)</f>
        <v>0</v>
      </c>
      <c r="BF317" s="217">
        <f>IF(N317="znížená",J317,0)</f>
        <v>0</v>
      </c>
      <c r="BG317" s="217">
        <f>IF(N317="zákl. prenesená",J317,0)</f>
        <v>0</v>
      </c>
      <c r="BH317" s="217">
        <f>IF(N317="zníž. prenesená",J317,0)</f>
        <v>0</v>
      </c>
      <c r="BI317" s="217">
        <f>IF(N317="nulová",J317,0)</f>
        <v>0</v>
      </c>
      <c r="BJ317" s="18" t="s">
        <v>87</v>
      </c>
      <c r="BK317" s="217">
        <f>ROUND(I317*H317,2)</f>
        <v>0</v>
      </c>
      <c r="BL317" s="18" t="s">
        <v>358</v>
      </c>
      <c r="BM317" s="216" t="s">
        <v>3208</v>
      </c>
    </row>
    <row r="318" s="2" customFormat="1" ht="16.5" customHeight="1">
      <c r="A318" s="37"/>
      <c r="B318" s="168"/>
      <c r="C318" s="242" t="s">
        <v>1308</v>
      </c>
      <c r="D318" s="242" t="s">
        <v>582</v>
      </c>
      <c r="E318" s="243" t="s">
        <v>3209</v>
      </c>
      <c r="F318" s="244" t="s">
        <v>3210</v>
      </c>
      <c r="G318" s="245" t="s">
        <v>373</v>
      </c>
      <c r="H318" s="246">
        <v>52</v>
      </c>
      <c r="I318" s="247"/>
      <c r="J318" s="248">
        <f>ROUND(I318*H318,2)</f>
        <v>0</v>
      </c>
      <c r="K318" s="249"/>
      <c r="L318" s="250"/>
      <c r="M318" s="251" t="s">
        <v>1</v>
      </c>
      <c r="N318" s="252" t="s">
        <v>41</v>
      </c>
      <c r="O318" s="81"/>
      <c r="P318" s="214">
        <f>O318*H318</f>
        <v>0</v>
      </c>
      <c r="Q318" s="214">
        <v>0</v>
      </c>
      <c r="R318" s="214">
        <f>Q318*H318</f>
        <v>0</v>
      </c>
      <c r="S318" s="214">
        <v>0</v>
      </c>
      <c r="T318" s="215">
        <f>S318*H318</f>
        <v>0</v>
      </c>
      <c r="U318" s="37"/>
      <c r="V318" s="37"/>
      <c r="W318" s="37"/>
      <c r="X318" s="37"/>
      <c r="Y318" s="37"/>
      <c r="Z318" s="37"/>
      <c r="AA318" s="37"/>
      <c r="AB318" s="37"/>
      <c r="AC318" s="37"/>
      <c r="AD318" s="37"/>
      <c r="AE318" s="37"/>
      <c r="AR318" s="216" t="s">
        <v>473</v>
      </c>
      <c r="AT318" s="216" t="s">
        <v>582</v>
      </c>
      <c r="AU318" s="216" t="s">
        <v>87</v>
      </c>
      <c r="AY318" s="18" t="s">
        <v>283</v>
      </c>
      <c r="BE318" s="217">
        <f>IF(N318="základná",J318,0)</f>
        <v>0</v>
      </c>
      <c r="BF318" s="217">
        <f>IF(N318="znížená",J318,0)</f>
        <v>0</v>
      </c>
      <c r="BG318" s="217">
        <f>IF(N318="zákl. prenesená",J318,0)</f>
        <v>0</v>
      </c>
      <c r="BH318" s="217">
        <f>IF(N318="zníž. prenesená",J318,0)</f>
        <v>0</v>
      </c>
      <c r="BI318" s="217">
        <f>IF(N318="nulová",J318,0)</f>
        <v>0</v>
      </c>
      <c r="BJ318" s="18" t="s">
        <v>87</v>
      </c>
      <c r="BK318" s="217">
        <f>ROUND(I318*H318,2)</f>
        <v>0</v>
      </c>
      <c r="BL318" s="18" t="s">
        <v>358</v>
      </c>
      <c r="BM318" s="216" t="s">
        <v>3211</v>
      </c>
    </row>
    <row r="319" s="2" customFormat="1" ht="24.15" customHeight="1">
      <c r="A319" s="37"/>
      <c r="B319" s="168"/>
      <c r="C319" s="204" t="s">
        <v>1314</v>
      </c>
      <c r="D319" s="204" t="s">
        <v>285</v>
      </c>
      <c r="E319" s="205" t="s">
        <v>3212</v>
      </c>
      <c r="F319" s="206" t="s">
        <v>1132</v>
      </c>
      <c r="G319" s="207" t="s">
        <v>344</v>
      </c>
      <c r="H319" s="208">
        <v>3.2909999999999999</v>
      </c>
      <c r="I319" s="209"/>
      <c r="J319" s="210">
        <f>ROUND(I319*H319,2)</f>
        <v>0</v>
      </c>
      <c r="K319" s="211"/>
      <c r="L319" s="38"/>
      <c r="M319" s="256" t="s">
        <v>1</v>
      </c>
      <c r="N319" s="257" t="s">
        <v>41</v>
      </c>
      <c r="O319" s="258"/>
      <c r="P319" s="259">
        <f>O319*H319</f>
        <v>0</v>
      </c>
      <c r="Q319" s="259">
        <v>0</v>
      </c>
      <c r="R319" s="259">
        <f>Q319*H319</f>
        <v>0</v>
      </c>
      <c r="S319" s="259">
        <v>0</v>
      </c>
      <c r="T319" s="260">
        <f>S319*H319</f>
        <v>0</v>
      </c>
      <c r="U319" s="37"/>
      <c r="V319" s="37"/>
      <c r="W319" s="37"/>
      <c r="X319" s="37"/>
      <c r="Y319" s="37"/>
      <c r="Z319" s="37"/>
      <c r="AA319" s="37"/>
      <c r="AB319" s="37"/>
      <c r="AC319" s="37"/>
      <c r="AD319" s="37"/>
      <c r="AE319" s="37"/>
      <c r="AR319" s="216" t="s">
        <v>358</v>
      </c>
      <c r="AT319" s="216" t="s">
        <v>285</v>
      </c>
      <c r="AU319" s="216" t="s">
        <v>87</v>
      </c>
      <c r="AY319" s="18" t="s">
        <v>283</v>
      </c>
      <c r="BE319" s="217">
        <f>IF(N319="základná",J319,0)</f>
        <v>0</v>
      </c>
      <c r="BF319" s="217">
        <f>IF(N319="znížená",J319,0)</f>
        <v>0</v>
      </c>
      <c r="BG319" s="217">
        <f>IF(N319="zákl. prenesená",J319,0)</f>
        <v>0</v>
      </c>
      <c r="BH319" s="217">
        <f>IF(N319="zníž. prenesená",J319,0)</f>
        <v>0</v>
      </c>
      <c r="BI319" s="217">
        <f>IF(N319="nulová",J319,0)</f>
        <v>0</v>
      </c>
      <c r="BJ319" s="18" t="s">
        <v>87</v>
      </c>
      <c r="BK319" s="217">
        <f>ROUND(I319*H319,2)</f>
        <v>0</v>
      </c>
      <c r="BL319" s="18" t="s">
        <v>358</v>
      </c>
      <c r="BM319" s="216" t="s">
        <v>3213</v>
      </c>
    </row>
    <row r="320" s="2" customFormat="1" ht="6.96" customHeight="1">
      <c r="A320" s="37"/>
      <c r="B320" s="64"/>
      <c r="C320" s="65"/>
      <c r="D320" s="65"/>
      <c r="E320" s="65"/>
      <c r="F320" s="65"/>
      <c r="G320" s="65"/>
      <c r="H320" s="65"/>
      <c r="I320" s="65"/>
      <c r="J320" s="65"/>
      <c r="K320" s="65"/>
      <c r="L320" s="38"/>
      <c r="M320" s="37"/>
      <c r="O320" s="37"/>
      <c r="P320" s="37"/>
      <c r="Q320" s="37"/>
      <c r="R320" s="37"/>
      <c r="S320" s="37"/>
      <c r="T320" s="37"/>
      <c r="U320" s="37"/>
      <c r="V320" s="37"/>
      <c r="W320" s="37"/>
      <c r="X320" s="37"/>
      <c r="Y320" s="37"/>
      <c r="Z320" s="37"/>
      <c r="AA320" s="37"/>
      <c r="AB320" s="37"/>
      <c r="AC320" s="37"/>
      <c r="AD320" s="37"/>
      <c r="AE320" s="37"/>
    </row>
  </sheetData>
  <autoFilter ref="C141:K319"/>
  <mergeCells count="20">
    <mergeCell ref="E7:H7"/>
    <mergeCell ref="E11:H11"/>
    <mergeCell ref="E9:H9"/>
    <mergeCell ref="E13:H13"/>
    <mergeCell ref="E22:H22"/>
    <mergeCell ref="E31:H31"/>
    <mergeCell ref="E85:H85"/>
    <mergeCell ref="E89:H89"/>
    <mergeCell ref="E87:H87"/>
    <mergeCell ref="E91:H91"/>
    <mergeCell ref="D112:F112"/>
    <mergeCell ref="D113:F113"/>
    <mergeCell ref="D114:F114"/>
    <mergeCell ref="D115:F115"/>
    <mergeCell ref="D116:F116"/>
    <mergeCell ref="E128:H128"/>
    <mergeCell ref="E132:H132"/>
    <mergeCell ref="E130:H130"/>
    <mergeCell ref="E134:H134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9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7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8" t="s">
        <v>114</v>
      </c>
    </row>
    <row r="3" s="1" customFormat="1" ht="6.96" customHeight="1">
      <c r="B3" s="19"/>
      <c r="C3" s="20"/>
      <c r="D3" s="20"/>
      <c r="E3" s="20"/>
      <c r="F3" s="20"/>
      <c r="G3" s="20"/>
      <c r="H3" s="20"/>
      <c r="I3" s="20"/>
      <c r="J3" s="20"/>
      <c r="K3" s="20"/>
      <c r="L3" s="21"/>
      <c r="AT3" s="18" t="s">
        <v>75</v>
      </c>
    </row>
    <row r="4" s="1" customFormat="1" ht="24.96" customHeight="1">
      <c r="B4" s="21"/>
      <c r="D4" s="22" t="s">
        <v>221</v>
      </c>
      <c r="L4" s="21"/>
      <c r="M4" s="133" t="s">
        <v>9</v>
      </c>
      <c r="AT4" s="18" t="s">
        <v>3</v>
      </c>
    </row>
    <row r="5" s="1" customFormat="1" ht="6.96" customHeight="1">
      <c r="B5" s="21"/>
      <c r="L5" s="21"/>
    </row>
    <row r="6" s="1" customFormat="1" ht="12" customHeight="1">
      <c r="B6" s="21"/>
      <c r="D6" s="31" t="s">
        <v>15</v>
      </c>
      <c r="L6" s="21"/>
    </row>
    <row r="7" s="1" customFormat="1" ht="26.25" customHeight="1">
      <c r="B7" s="21"/>
      <c r="E7" s="134" t="str">
        <f>'Rekapitulácia stavby'!K6</f>
        <v>Komplexná rekonštrukcia a realizácia nadstavby budovy študenského domova4,Tr. SNP53,Banská Bystrica</v>
      </c>
      <c r="F7" s="31"/>
      <c r="G7" s="31"/>
      <c r="H7" s="31"/>
      <c r="L7" s="21"/>
    </row>
    <row r="8">
      <c r="B8" s="21"/>
      <c r="D8" s="31" t="s">
        <v>222</v>
      </c>
      <c r="L8" s="21"/>
    </row>
    <row r="9" s="1" customFormat="1" ht="16.5" customHeight="1">
      <c r="B9" s="21"/>
      <c r="E9" s="134" t="s">
        <v>223</v>
      </c>
      <c r="F9" s="1"/>
      <c r="G9" s="1"/>
      <c r="H9" s="1"/>
      <c r="L9" s="21"/>
    </row>
    <row r="10" s="1" customFormat="1" ht="12" customHeight="1">
      <c r="B10" s="21"/>
      <c r="D10" s="31" t="s">
        <v>224</v>
      </c>
      <c r="L10" s="21"/>
    </row>
    <row r="11" s="2" customFormat="1" ht="16.5" customHeight="1">
      <c r="A11" s="37"/>
      <c r="B11" s="38"/>
      <c r="C11" s="37"/>
      <c r="D11" s="37"/>
      <c r="E11" s="135" t="s">
        <v>225</v>
      </c>
      <c r="F11" s="37"/>
      <c r="G11" s="37"/>
      <c r="H11" s="37"/>
      <c r="I11" s="37"/>
      <c r="J11" s="37"/>
      <c r="K11" s="37"/>
      <c r="L11" s="59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</row>
    <row r="12" s="2" customFormat="1" ht="12" customHeight="1">
      <c r="A12" s="37"/>
      <c r="B12" s="38"/>
      <c r="C12" s="37"/>
      <c r="D12" s="31" t="s">
        <v>226</v>
      </c>
      <c r="E12" s="37"/>
      <c r="F12" s="37"/>
      <c r="G12" s="37"/>
      <c r="H12" s="37"/>
      <c r="I12" s="37"/>
      <c r="J12" s="37"/>
      <c r="K12" s="37"/>
      <c r="L12" s="59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</row>
    <row r="13" s="2" customFormat="1" ht="16.5" customHeight="1">
      <c r="A13" s="37"/>
      <c r="B13" s="38"/>
      <c r="C13" s="37"/>
      <c r="D13" s="37"/>
      <c r="E13" s="71" t="s">
        <v>3214</v>
      </c>
      <c r="F13" s="37"/>
      <c r="G13" s="37"/>
      <c r="H13" s="37"/>
      <c r="I13" s="37"/>
      <c r="J13" s="37"/>
      <c r="K13" s="37"/>
      <c r="L13" s="59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</row>
    <row r="14" s="2" customFormat="1">
      <c r="A14" s="37"/>
      <c r="B14" s="38"/>
      <c r="C14" s="37"/>
      <c r="D14" s="37"/>
      <c r="E14" s="37"/>
      <c r="F14" s="37"/>
      <c r="G14" s="37"/>
      <c r="H14" s="37"/>
      <c r="I14" s="37"/>
      <c r="J14" s="37"/>
      <c r="K14" s="37"/>
      <c r="L14" s="59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="2" customFormat="1" ht="12" customHeight="1">
      <c r="A15" s="37"/>
      <c r="B15" s="38"/>
      <c r="C15" s="37"/>
      <c r="D15" s="31" t="s">
        <v>17</v>
      </c>
      <c r="E15" s="37"/>
      <c r="F15" s="26" t="s">
        <v>1</v>
      </c>
      <c r="G15" s="37"/>
      <c r="H15" s="37"/>
      <c r="I15" s="31" t="s">
        <v>18</v>
      </c>
      <c r="J15" s="26" t="s">
        <v>1</v>
      </c>
      <c r="K15" s="37"/>
      <c r="L15" s="59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="2" customFormat="1" ht="12" customHeight="1">
      <c r="A16" s="37"/>
      <c r="B16" s="38"/>
      <c r="C16" s="37"/>
      <c r="D16" s="31" t="s">
        <v>19</v>
      </c>
      <c r="E16" s="37"/>
      <c r="F16" s="26" t="s">
        <v>33</v>
      </c>
      <c r="G16" s="37"/>
      <c r="H16" s="37"/>
      <c r="I16" s="31" t="s">
        <v>21</v>
      </c>
      <c r="J16" s="73" t="str">
        <f>'Rekapitulácia stavby'!AN8</f>
        <v>10. 9. 2024</v>
      </c>
      <c r="K16" s="37"/>
      <c r="L16" s="59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="2" customFormat="1" ht="10.8" customHeight="1">
      <c r="A17" s="37"/>
      <c r="B17" s="38"/>
      <c r="C17" s="37"/>
      <c r="D17" s="37"/>
      <c r="E17" s="37"/>
      <c r="F17" s="37"/>
      <c r="G17" s="37"/>
      <c r="H17" s="37"/>
      <c r="I17" s="37"/>
      <c r="J17" s="37"/>
      <c r="K17" s="37"/>
      <c r="L17" s="59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="2" customFormat="1" ht="12" customHeight="1">
      <c r="A18" s="37"/>
      <c r="B18" s="38"/>
      <c r="C18" s="37"/>
      <c r="D18" s="31" t="s">
        <v>23</v>
      </c>
      <c r="E18" s="37"/>
      <c r="F18" s="37"/>
      <c r="G18" s="37"/>
      <c r="H18" s="37"/>
      <c r="I18" s="31" t="s">
        <v>24</v>
      </c>
      <c r="J18" s="26" t="str">
        <f>IF('Rekapitulácia stavby'!AN10="","",'Rekapitulácia stavby'!AN10)</f>
        <v/>
      </c>
      <c r="K18" s="37"/>
      <c r="L18" s="59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="2" customFormat="1" ht="18" customHeight="1">
      <c r="A19" s="37"/>
      <c r="B19" s="38"/>
      <c r="C19" s="37"/>
      <c r="D19" s="37"/>
      <c r="E19" s="26" t="str">
        <f>IF('Rekapitulácia stavby'!E11="","",'Rekapitulácia stavby'!E11)</f>
        <v>Univerzita Mateja Bela v Banskej Bystrici</v>
      </c>
      <c r="F19" s="37"/>
      <c r="G19" s="37"/>
      <c r="H19" s="37"/>
      <c r="I19" s="31" t="s">
        <v>26</v>
      </c>
      <c r="J19" s="26" t="str">
        <f>IF('Rekapitulácia stavby'!AN11="","",'Rekapitulácia stavby'!AN11)</f>
        <v/>
      </c>
      <c r="K19" s="37"/>
      <c r="L19" s="59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="2" customFormat="1" ht="6.96" customHeight="1">
      <c r="A20" s="37"/>
      <c r="B20" s="38"/>
      <c r="C20" s="37"/>
      <c r="D20" s="37"/>
      <c r="E20" s="37"/>
      <c r="F20" s="37"/>
      <c r="G20" s="37"/>
      <c r="H20" s="37"/>
      <c r="I20" s="37"/>
      <c r="J20" s="37"/>
      <c r="K20" s="37"/>
      <c r="L20" s="59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="2" customFormat="1" ht="12" customHeight="1">
      <c r="A21" s="37"/>
      <c r="B21" s="38"/>
      <c r="C21" s="37"/>
      <c r="D21" s="31" t="s">
        <v>27</v>
      </c>
      <c r="E21" s="37"/>
      <c r="F21" s="37"/>
      <c r="G21" s="37"/>
      <c r="H21" s="37"/>
      <c r="I21" s="31" t="s">
        <v>24</v>
      </c>
      <c r="J21" s="32" t="str">
        <f>'Rekapitulácia stavby'!AN13</f>
        <v>Vyplň údaj</v>
      </c>
      <c r="K21" s="37"/>
      <c r="L21" s="59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="2" customFormat="1" ht="18" customHeight="1">
      <c r="A22" s="37"/>
      <c r="B22" s="38"/>
      <c r="C22" s="37"/>
      <c r="D22" s="37"/>
      <c r="E22" s="32" t="str">
        <f>'Rekapitulácia stavby'!E14</f>
        <v>Vyplň údaj</v>
      </c>
      <c r="F22" s="26"/>
      <c r="G22" s="26"/>
      <c r="H22" s="26"/>
      <c r="I22" s="31" t="s">
        <v>26</v>
      </c>
      <c r="J22" s="32" t="str">
        <f>'Rekapitulácia stavby'!AN14</f>
        <v>Vyplň údaj</v>
      </c>
      <c r="K22" s="37"/>
      <c r="L22" s="59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="2" customFormat="1" ht="6.96" customHeight="1">
      <c r="A23" s="37"/>
      <c r="B23" s="38"/>
      <c r="C23" s="37"/>
      <c r="D23" s="37"/>
      <c r="E23" s="37"/>
      <c r="F23" s="37"/>
      <c r="G23" s="37"/>
      <c r="H23" s="37"/>
      <c r="I23" s="37"/>
      <c r="J23" s="37"/>
      <c r="K23" s="37"/>
      <c r="L23" s="59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="2" customFormat="1" ht="12" customHeight="1">
      <c r="A24" s="37"/>
      <c r="B24" s="38"/>
      <c r="C24" s="37"/>
      <c r="D24" s="31" t="s">
        <v>29</v>
      </c>
      <c r="E24" s="37"/>
      <c r="F24" s="37"/>
      <c r="G24" s="37"/>
      <c r="H24" s="37"/>
      <c r="I24" s="31" t="s">
        <v>24</v>
      </c>
      <c r="J24" s="26" t="str">
        <f>IF('Rekapitulácia stavby'!AN16="","",'Rekapitulácia stavby'!AN16)</f>
        <v/>
      </c>
      <c r="K24" s="37"/>
      <c r="L24" s="59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="2" customFormat="1" ht="18" customHeight="1">
      <c r="A25" s="37"/>
      <c r="B25" s="38"/>
      <c r="C25" s="37"/>
      <c r="D25" s="37"/>
      <c r="E25" s="26" t="str">
        <f>IF('Rekapitulácia stavby'!E17="","",'Rekapitulácia stavby'!E17)</f>
        <v>Insvet s.r.o.,Koeice</v>
      </c>
      <c r="F25" s="37"/>
      <c r="G25" s="37"/>
      <c r="H25" s="37"/>
      <c r="I25" s="31" t="s">
        <v>26</v>
      </c>
      <c r="J25" s="26" t="str">
        <f>IF('Rekapitulácia stavby'!AN17="","",'Rekapitulácia stavby'!AN17)</f>
        <v/>
      </c>
      <c r="K25" s="37"/>
      <c r="L25" s="59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</row>
    <row r="26" s="2" customFormat="1" ht="6.96" customHeight="1">
      <c r="A26" s="37"/>
      <c r="B26" s="38"/>
      <c r="C26" s="37"/>
      <c r="D26" s="37"/>
      <c r="E26" s="37"/>
      <c r="F26" s="37"/>
      <c r="G26" s="37"/>
      <c r="H26" s="37"/>
      <c r="I26" s="37"/>
      <c r="J26" s="37"/>
      <c r="K26" s="37"/>
      <c r="L26" s="59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="2" customFormat="1" ht="12" customHeight="1">
      <c r="A27" s="37"/>
      <c r="B27" s="38"/>
      <c r="C27" s="37"/>
      <c r="D27" s="31" t="s">
        <v>32</v>
      </c>
      <c r="E27" s="37"/>
      <c r="F27" s="37"/>
      <c r="G27" s="37"/>
      <c r="H27" s="37"/>
      <c r="I27" s="31" t="s">
        <v>24</v>
      </c>
      <c r="J27" s="26" t="str">
        <f>IF('Rekapitulácia stavby'!AN19="","",'Rekapitulácia stavby'!AN19)</f>
        <v/>
      </c>
      <c r="K27" s="37"/>
      <c r="L27" s="59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</row>
    <row r="28" s="2" customFormat="1" ht="18" customHeight="1">
      <c r="A28" s="37"/>
      <c r="B28" s="38"/>
      <c r="C28" s="37"/>
      <c r="D28" s="37"/>
      <c r="E28" s="26" t="str">
        <f>IF('Rekapitulácia stavby'!E20="","",'Rekapitulácia stavby'!E20)</f>
        <v xml:space="preserve"> </v>
      </c>
      <c r="F28" s="37"/>
      <c r="G28" s="37"/>
      <c r="H28" s="37"/>
      <c r="I28" s="31" t="s">
        <v>26</v>
      </c>
      <c r="J28" s="26" t="str">
        <f>IF('Rekapitulácia stavby'!AN20="","",'Rekapitulácia stavby'!AN20)</f>
        <v/>
      </c>
      <c r="K28" s="37"/>
      <c r="L28" s="59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</row>
    <row r="29" s="2" customFormat="1" ht="6.96" customHeight="1">
      <c r="A29" s="37"/>
      <c r="B29" s="38"/>
      <c r="C29" s="37"/>
      <c r="D29" s="37"/>
      <c r="E29" s="37"/>
      <c r="F29" s="37"/>
      <c r="G29" s="37"/>
      <c r="H29" s="37"/>
      <c r="I29" s="37"/>
      <c r="J29" s="37"/>
      <c r="K29" s="37"/>
      <c r="L29" s="59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</row>
    <row r="30" s="2" customFormat="1" ht="12" customHeight="1">
      <c r="A30" s="37"/>
      <c r="B30" s="38"/>
      <c r="C30" s="37"/>
      <c r="D30" s="31" t="s">
        <v>34</v>
      </c>
      <c r="E30" s="37"/>
      <c r="F30" s="37"/>
      <c r="G30" s="37"/>
      <c r="H30" s="37"/>
      <c r="I30" s="37"/>
      <c r="J30" s="37"/>
      <c r="K30" s="37"/>
      <c r="L30" s="59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</row>
    <row r="31" s="8" customFormat="1" ht="16.5" customHeight="1">
      <c r="A31" s="136"/>
      <c r="B31" s="137"/>
      <c r="C31" s="136"/>
      <c r="D31" s="136"/>
      <c r="E31" s="35" t="s">
        <v>1</v>
      </c>
      <c r="F31" s="35"/>
      <c r="G31" s="35"/>
      <c r="H31" s="35"/>
      <c r="I31" s="136"/>
      <c r="J31" s="136"/>
      <c r="K31" s="136"/>
      <c r="L31" s="138"/>
      <c r="S31" s="136"/>
      <c r="T31" s="136"/>
      <c r="U31" s="136"/>
      <c r="V31" s="136"/>
      <c r="W31" s="136"/>
      <c r="X31" s="136"/>
      <c r="Y31" s="136"/>
      <c r="Z31" s="136"/>
      <c r="AA31" s="136"/>
      <c r="AB31" s="136"/>
      <c r="AC31" s="136"/>
      <c r="AD31" s="136"/>
      <c r="AE31" s="136"/>
    </row>
    <row r="32" s="2" customFormat="1" ht="6.96" customHeight="1">
      <c r="A32" s="37"/>
      <c r="B32" s="38"/>
      <c r="C32" s="37"/>
      <c r="D32" s="37"/>
      <c r="E32" s="37"/>
      <c r="F32" s="37"/>
      <c r="G32" s="37"/>
      <c r="H32" s="37"/>
      <c r="I32" s="37"/>
      <c r="J32" s="37"/>
      <c r="K32" s="37"/>
      <c r="L32" s="59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</row>
    <row r="33" s="2" customFormat="1" ht="6.96" customHeight="1">
      <c r="A33" s="37"/>
      <c r="B33" s="38"/>
      <c r="C33" s="37"/>
      <c r="D33" s="94"/>
      <c r="E33" s="94"/>
      <c r="F33" s="94"/>
      <c r="G33" s="94"/>
      <c r="H33" s="94"/>
      <c r="I33" s="94"/>
      <c r="J33" s="94"/>
      <c r="K33" s="94"/>
      <c r="L33" s="59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</row>
    <row r="34" s="2" customFormat="1" ht="14.4" customHeight="1">
      <c r="A34" s="37"/>
      <c r="B34" s="38"/>
      <c r="C34" s="37"/>
      <c r="D34" s="26" t="s">
        <v>228</v>
      </c>
      <c r="E34" s="37"/>
      <c r="F34" s="37"/>
      <c r="G34" s="37"/>
      <c r="H34" s="37"/>
      <c r="I34" s="37"/>
      <c r="J34" s="139">
        <f>J100</f>
        <v>0</v>
      </c>
      <c r="K34" s="37"/>
      <c r="L34" s="59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</row>
    <row r="35" s="2" customFormat="1" ht="14.4" customHeight="1">
      <c r="A35" s="37"/>
      <c r="B35" s="38"/>
      <c r="C35" s="37"/>
      <c r="D35" s="140" t="s">
        <v>229</v>
      </c>
      <c r="E35" s="37"/>
      <c r="F35" s="37"/>
      <c r="G35" s="37"/>
      <c r="H35" s="37"/>
      <c r="I35" s="37"/>
      <c r="J35" s="139">
        <f>J106</f>
        <v>0</v>
      </c>
      <c r="K35" s="37"/>
      <c r="L35" s="59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</row>
    <row r="36" s="2" customFormat="1" ht="25.44" customHeight="1">
      <c r="A36" s="37"/>
      <c r="B36" s="38"/>
      <c r="C36" s="37"/>
      <c r="D36" s="141" t="s">
        <v>35</v>
      </c>
      <c r="E36" s="37"/>
      <c r="F36" s="37"/>
      <c r="G36" s="37"/>
      <c r="H36" s="37"/>
      <c r="I36" s="37"/>
      <c r="J36" s="100">
        <f>ROUND(J34 + J35, 2)</f>
        <v>0</v>
      </c>
      <c r="K36" s="37"/>
      <c r="L36" s="59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</row>
    <row r="37" s="2" customFormat="1" ht="6.96" customHeight="1">
      <c r="A37" s="37"/>
      <c r="B37" s="38"/>
      <c r="C37" s="37"/>
      <c r="D37" s="94"/>
      <c r="E37" s="94"/>
      <c r="F37" s="94"/>
      <c r="G37" s="94"/>
      <c r="H37" s="94"/>
      <c r="I37" s="94"/>
      <c r="J37" s="94"/>
      <c r="K37" s="94"/>
      <c r="L37" s="59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</row>
    <row r="38" s="2" customFormat="1" ht="14.4" customHeight="1">
      <c r="A38" s="37"/>
      <c r="B38" s="38"/>
      <c r="C38" s="37"/>
      <c r="D38" s="37"/>
      <c r="E38" s="37"/>
      <c r="F38" s="42" t="s">
        <v>37</v>
      </c>
      <c r="G38" s="37"/>
      <c r="H38" s="37"/>
      <c r="I38" s="42" t="s">
        <v>36</v>
      </c>
      <c r="J38" s="42" t="s">
        <v>38</v>
      </c>
      <c r="K38" s="37"/>
      <c r="L38" s="59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</row>
    <row r="39" s="2" customFormat="1" ht="14.4" customHeight="1">
      <c r="A39" s="37"/>
      <c r="B39" s="38"/>
      <c r="C39" s="37"/>
      <c r="D39" s="135" t="s">
        <v>39</v>
      </c>
      <c r="E39" s="44" t="s">
        <v>40</v>
      </c>
      <c r="F39" s="142">
        <f>ROUND((SUM(BE106:BE113) + SUM(BE137:BE186)),  2)</f>
        <v>0</v>
      </c>
      <c r="G39" s="143"/>
      <c r="H39" s="143"/>
      <c r="I39" s="144">
        <v>0.20000000000000001</v>
      </c>
      <c r="J39" s="142">
        <f>ROUND(((SUM(BE106:BE113) + SUM(BE137:BE186))*I39),  2)</f>
        <v>0</v>
      </c>
      <c r="K39" s="37"/>
      <c r="L39" s="59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</row>
    <row r="40" s="2" customFormat="1" ht="14.4" customHeight="1">
      <c r="A40" s="37"/>
      <c r="B40" s="38"/>
      <c r="C40" s="37"/>
      <c r="D40" s="37"/>
      <c r="E40" s="44" t="s">
        <v>41</v>
      </c>
      <c r="F40" s="142">
        <f>ROUND((SUM(BF106:BF113) + SUM(BF137:BF186)),  2)</f>
        <v>0</v>
      </c>
      <c r="G40" s="143"/>
      <c r="H40" s="143"/>
      <c r="I40" s="144">
        <v>0.20000000000000001</v>
      </c>
      <c r="J40" s="142">
        <f>ROUND(((SUM(BF106:BF113) + SUM(BF137:BF186))*I40),  2)</f>
        <v>0</v>
      </c>
      <c r="K40" s="37"/>
      <c r="L40" s="59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</row>
    <row r="41" hidden="1" s="2" customFormat="1" ht="14.4" customHeight="1">
      <c r="A41" s="37"/>
      <c r="B41" s="38"/>
      <c r="C41" s="37"/>
      <c r="D41" s="37"/>
      <c r="E41" s="31" t="s">
        <v>42</v>
      </c>
      <c r="F41" s="145">
        <f>ROUND((SUM(BG106:BG113) + SUM(BG137:BG186)),  2)</f>
        <v>0</v>
      </c>
      <c r="G41" s="37"/>
      <c r="H41" s="37"/>
      <c r="I41" s="146">
        <v>0.20000000000000001</v>
      </c>
      <c r="J41" s="145">
        <f>0</f>
        <v>0</v>
      </c>
      <c r="K41" s="37"/>
      <c r="L41" s="59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</row>
    <row r="42" hidden="1" s="2" customFormat="1" ht="14.4" customHeight="1">
      <c r="A42" s="37"/>
      <c r="B42" s="38"/>
      <c r="C42" s="37"/>
      <c r="D42" s="37"/>
      <c r="E42" s="31" t="s">
        <v>43</v>
      </c>
      <c r="F42" s="145">
        <f>ROUND((SUM(BH106:BH113) + SUM(BH137:BH186)),  2)</f>
        <v>0</v>
      </c>
      <c r="G42" s="37"/>
      <c r="H42" s="37"/>
      <c r="I42" s="146">
        <v>0.20000000000000001</v>
      </c>
      <c r="J42" s="145">
        <f>0</f>
        <v>0</v>
      </c>
      <c r="K42" s="37"/>
      <c r="L42" s="59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</row>
    <row r="43" hidden="1" s="2" customFormat="1" ht="14.4" customHeight="1">
      <c r="A43" s="37"/>
      <c r="B43" s="38"/>
      <c r="C43" s="37"/>
      <c r="D43" s="37"/>
      <c r="E43" s="44" t="s">
        <v>44</v>
      </c>
      <c r="F43" s="142">
        <f>ROUND((SUM(BI106:BI113) + SUM(BI137:BI186)),  2)</f>
        <v>0</v>
      </c>
      <c r="G43" s="143"/>
      <c r="H43" s="143"/>
      <c r="I43" s="144">
        <v>0</v>
      </c>
      <c r="J43" s="142">
        <f>0</f>
        <v>0</v>
      </c>
      <c r="K43" s="37"/>
      <c r="L43" s="59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</row>
    <row r="44" s="2" customFormat="1" ht="6.96" customHeight="1">
      <c r="A44" s="37"/>
      <c r="B44" s="38"/>
      <c r="C44" s="37"/>
      <c r="D44" s="37"/>
      <c r="E44" s="37"/>
      <c r="F44" s="37"/>
      <c r="G44" s="37"/>
      <c r="H44" s="37"/>
      <c r="I44" s="37"/>
      <c r="J44" s="37"/>
      <c r="K44" s="37"/>
      <c r="L44" s="59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</row>
    <row r="45" s="2" customFormat="1" ht="25.44" customHeight="1">
      <c r="A45" s="37"/>
      <c r="B45" s="38"/>
      <c r="C45" s="147"/>
      <c r="D45" s="148" t="s">
        <v>45</v>
      </c>
      <c r="E45" s="85"/>
      <c r="F45" s="85"/>
      <c r="G45" s="149" t="s">
        <v>46</v>
      </c>
      <c r="H45" s="150" t="s">
        <v>47</v>
      </c>
      <c r="I45" s="85"/>
      <c r="J45" s="151">
        <f>SUM(J36:J43)</f>
        <v>0</v>
      </c>
      <c r="K45" s="152"/>
      <c r="L45" s="59"/>
      <c r="S45" s="37"/>
      <c r="T45" s="37"/>
      <c r="U45" s="37"/>
      <c r="V45" s="37"/>
      <c r="W45" s="37"/>
      <c r="X45" s="37"/>
      <c r="Y45" s="37"/>
      <c r="Z45" s="37"/>
      <c r="AA45" s="37"/>
      <c r="AB45" s="37"/>
      <c r="AC45" s="37"/>
      <c r="AD45" s="37"/>
      <c r="AE45" s="37"/>
    </row>
    <row r="46" s="2" customFormat="1" ht="14.4" customHeight="1">
      <c r="A46" s="37"/>
      <c r="B46" s="38"/>
      <c r="C46" s="37"/>
      <c r="D46" s="37"/>
      <c r="E46" s="37"/>
      <c r="F46" s="37"/>
      <c r="G46" s="37"/>
      <c r="H46" s="37"/>
      <c r="I46" s="37"/>
      <c r="J46" s="37"/>
      <c r="K46" s="37"/>
      <c r="L46" s="59"/>
      <c r="S46" s="37"/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37"/>
    </row>
    <row r="47" s="1" customFormat="1" ht="14.4" customHeight="1">
      <c r="B47" s="21"/>
      <c r="L47" s="21"/>
    </row>
    <row r="48" s="1" customFormat="1" ht="14.4" customHeight="1">
      <c r="B48" s="21"/>
      <c r="L48" s="21"/>
    </row>
    <row r="49" s="1" customFormat="1" ht="14.4" customHeight="1">
      <c r="B49" s="21"/>
      <c r="L49" s="21"/>
    </row>
    <row r="50" s="2" customFormat="1" ht="14.4" customHeight="1">
      <c r="B50" s="59"/>
      <c r="D50" s="60" t="s">
        <v>48</v>
      </c>
      <c r="E50" s="61"/>
      <c r="F50" s="61"/>
      <c r="G50" s="60" t="s">
        <v>49</v>
      </c>
      <c r="H50" s="61"/>
      <c r="I50" s="61"/>
      <c r="J50" s="61"/>
      <c r="K50" s="61"/>
      <c r="L50" s="59"/>
    </row>
    <row r="51">
      <c r="B51" s="21"/>
      <c r="L51" s="21"/>
    </row>
    <row r="52">
      <c r="B52" s="21"/>
      <c r="L52" s="21"/>
    </row>
    <row r="53">
      <c r="B53" s="21"/>
      <c r="L53" s="21"/>
    </row>
    <row r="54">
      <c r="B54" s="21"/>
      <c r="L54" s="21"/>
    </row>
    <row r="55">
      <c r="B55" s="21"/>
      <c r="L55" s="21"/>
    </row>
    <row r="56">
      <c r="B56" s="21"/>
      <c r="L56" s="21"/>
    </row>
    <row r="57">
      <c r="B57" s="21"/>
      <c r="L57" s="21"/>
    </row>
    <row r="58">
      <c r="B58" s="21"/>
      <c r="L58" s="21"/>
    </row>
    <row r="59">
      <c r="B59" s="21"/>
      <c r="L59" s="21"/>
    </row>
    <row r="60">
      <c r="B60" s="21"/>
      <c r="L60" s="21"/>
    </row>
    <row r="61" s="2" customFormat="1">
      <c r="A61" s="37"/>
      <c r="B61" s="38"/>
      <c r="C61" s="37"/>
      <c r="D61" s="62" t="s">
        <v>50</v>
      </c>
      <c r="E61" s="40"/>
      <c r="F61" s="153" t="s">
        <v>51</v>
      </c>
      <c r="G61" s="62" t="s">
        <v>50</v>
      </c>
      <c r="H61" s="40"/>
      <c r="I61" s="40"/>
      <c r="J61" s="154" t="s">
        <v>51</v>
      </c>
      <c r="K61" s="40"/>
      <c r="L61" s="59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</row>
    <row r="62">
      <c r="B62" s="21"/>
      <c r="L62" s="21"/>
    </row>
    <row r="63">
      <c r="B63" s="21"/>
      <c r="L63" s="21"/>
    </row>
    <row r="64">
      <c r="B64" s="21"/>
      <c r="L64" s="21"/>
    </row>
    <row r="65" s="2" customFormat="1">
      <c r="A65" s="37"/>
      <c r="B65" s="38"/>
      <c r="C65" s="37"/>
      <c r="D65" s="60" t="s">
        <v>52</v>
      </c>
      <c r="E65" s="63"/>
      <c r="F65" s="63"/>
      <c r="G65" s="60" t="s">
        <v>53</v>
      </c>
      <c r="H65" s="63"/>
      <c r="I65" s="63"/>
      <c r="J65" s="63"/>
      <c r="K65" s="63"/>
      <c r="L65" s="59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</row>
    <row r="66">
      <c r="B66" s="21"/>
      <c r="L66" s="21"/>
    </row>
    <row r="67">
      <c r="B67" s="21"/>
      <c r="L67" s="21"/>
    </row>
    <row r="68">
      <c r="B68" s="21"/>
      <c r="L68" s="21"/>
    </row>
    <row r="69">
      <c r="B69" s="21"/>
      <c r="L69" s="21"/>
    </row>
    <row r="70">
      <c r="B70" s="21"/>
      <c r="L70" s="21"/>
    </row>
    <row r="71">
      <c r="B71" s="21"/>
      <c r="L71" s="21"/>
    </row>
    <row r="72">
      <c r="B72" s="21"/>
      <c r="L72" s="21"/>
    </row>
    <row r="73">
      <c r="B73" s="21"/>
      <c r="L73" s="21"/>
    </row>
    <row r="74">
      <c r="B74" s="21"/>
      <c r="L74" s="21"/>
    </row>
    <row r="75">
      <c r="B75" s="21"/>
      <c r="L75" s="21"/>
    </row>
    <row r="76" s="2" customFormat="1">
      <c r="A76" s="37"/>
      <c r="B76" s="38"/>
      <c r="C76" s="37"/>
      <c r="D76" s="62" t="s">
        <v>50</v>
      </c>
      <c r="E76" s="40"/>
      <c r="F76" s="153" t="s">
        <v>51</v>
      </c>
      <c r="G76" s="62" t="s">
        <v>50</v>
      </c>
      <c r="H76" s="40"/>
      <c r="I76" s="40"/>
      <c r="J76" s="154" t="s">
        <v>51</v>
      </c>
      <c r="K76" s="40"/>
      <c r="L76" s="59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</row>
    <row r="77" s="2" customFormat="1" ht="14.4" customHeight="1">
      <c r="A77" s="37"/>
      <c r="B77" s="64"/>
      <c r="C77" s="65"/>
      <c r="D77" s="65"/>
      <c r="E77" s="65"/>
      <c r="F77" s="65"/>
      <c r="G77" s="65"/>
      <c r="H77" s="65"/>
      <c r="I77" s="65"/>
      <c r="J77" s="65"/>
      <c r="K77" s="65"/>
      <c r="L77" s="59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</row>
    <row r="81" s="2" customFormat="1" ht="6.96" customHeight="1">
      <c r="A81" s="37"/>
      <c r="B81" s="66"/>
      <c r="C81" s="67"/>
      <c r="D81" s="67"/>
      <c r="E81" s="67"/>
      <c r="F81" s="67"/>
      <c r="G81" s="67"/>
      <c r="H81" s="67"/>
      <c r="I81" s="67"/>
      <c r="J81" s="67"/>
      <c r="K81" s="67"/>
      <c r="L81" s="59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</row>
    <row r="82" s="2" customFormat="1" ht="24.96" customHeight="1">
      <c r="A82" s="37"/>
      <c r="B82" s="38"/>
      <c r="C82" s="22" t="s">
        <v>230</v>
      </c>
      <c r="D82" s="37"/>
      <c r="E82" s="37"/>
      <c r="F82" s="37"/>
      <c r="G82" s="37"/>
      <c r="H82" s="37"/>
      <c r="I82" s="37"/>
      <c r="J82" s="37"/>
      <c r="K82" s="37"/>
      <c r="L82" s="59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</row>
    <row r="83" s="2" customFormat="1" ht="6.96" customHeight="1">
      <c r="A83" s="37"/>
      <c r="B83" s="38"/>
      <c r="C83" s="37"/>
      <c r="D83" s="37"/>
      <c r="E83" s="37"/>
      <c r="F83" s="37"/>
      <c r="G83" s="37"/>
      <c r="H83" s="37"/>
      <c r="I83" s="37"/>
      <c r="J83" s="37"/>
      <c r="K83" s="37"/>
      <c r="L83" s="59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</row>
    <row r="84" s="2" customFormat="1" ht="12" customHeight="1">
      <c r="A84" s="37"/>
      <c r="B84" s="38"/>
      <c r="C84" s="31" t="s">
        <v>15</v>
      </c>
      <c r="D84" s="37"/>
      <c r="E84" s="37"/>
      <c r="F84" s="37"/>
      <c r="G84" s="37"/>
      <c r="H84" s="37"/>
      <c r="I84" s="37"/>
      <c r="J84" s="37"/>
      <c r="K84" s="37"/>
      <c r="L84" s="59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</row>
    <row r="85" s="2" customFormat="1" ht="26.25" customHeight="1">
      <c r="A85" s="37"/>
      <c r="B85" s="38"/>
      <c r="C85" s="37"/>
      <c r="D85" s="37"/>
      <c r="E85" s="134" t="str">
        <f>E7</f>
        <v>Komplexná rekonštrukcia a realizácia nadstavby budovy študenského domova4,Tr. SNP53,Banská Bystrica</v>
      </c>
      <c r="F85" s="31"/>
      <c r="G85" s="31"/>
      <c r="H85" s="31"/>
      <c r="I85" s="37"/>
      <c r="J85" s="37"/>
      <c r="K85" s="37"/>
      <c r="L85" s="59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</row>
    <row r="86" s="1" customFormat="1" ht="12" customHeight="1">
      <c r="B86" s="21"/>
      <c r="C86" s="31" t="s">
        <v>222</v>
      </c>
      <c r="L86" s="21"/>
    </row>
    <row r="87" s="1" customFormat="1" ht="16.5" customHeight="1">
      <c r="B87" s="21"/>
      <c r="E87" s="134" t="s">
        <v>223</v>
      </c>
      <c r="F87" s="1"/>
      <c r="G87" s="1"/>
      <c r="H87" s="1"/>
      <c r="L87" s="21"/>
    </row>
    <row r="88" s="1" customFormat="1" ht="12" customHeight="1">
      <c r="B88" s="21"/>
      <c r="C88" s="31" t="s">
        <v>224</v>
      </c>
      <c r="L88" s="21"/>
    </row>
    <row r="89" s="2" customFormat="1" ht="16.5" customHeight="1">
      <c r="A89" s="37"/>
      <c r="B89" s="38"/>
      <c r="C89" s="37"/>
      <c r="D89" s="37"/>
      <c r="E89" s="135" t="s">
        <v>225</v>
      </c>
      <c r="F89" s="37"/>
      <c r="G89" s="37"/>
      <c r="H89" s="37"/>
      <c r="I89" s="37"/>
      <c r="J89" s="37"/>
      <c r="K89" s="37"/>
      <c r="L89" s="59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</row>
    <row r="90" s="2" customFormat="1" ht="12" customHeight="1">
      <c r="A90" s="37"/>
      <c r="B90" s="38"/>
      <c r="C90" s="31" t="s">
        <v>226</v>
      </c>
      <c r="D90" s="37"/>
      <c r="E90" s="37"/>
      <c r="F90" s="37"/>
      <c r="G90" s="37"/>
      <c r="H90" s="37"/>
      <c r="I90" s="37"/>
      <c r="J90" s="37"/>
      <c r="K90" s="37"/>
      <c r="L90" s="59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</row>
    <row r="91" s="2" customFormat="1" ht="16.5" customHeight="1">
      <c r="A91" s="37"/>
      <c r="B91" s="38"/>
      <c r="C91" s="37"/>
      <c r="D91" s="37"/>
      <c r="E91" s="71" t="str">
        <f>E13</f>
        <v>eps-1.etapa - EPS-I.etapa</v>
      </c>
      <c r="F91" s="37"/>
      <c r="G91" s="37"/>
      <c r="H91" s="37"/>
      <c r="I91" s="37"/>
      <c r="J91" s="37"/>
      <c r="K91" s="37"/>
      <c r="L91" s="59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</row>
    <row r="92" s="2" customFormat="1" ht="6.96" customHeight="1">
      <c r="A92" s="37"/>
      <c r="B92" s="38"/>
      <c r="C92" s="37"/>
      <c r="D92" s="37"/>
      <c r="E92" s="37"/>
      <c r="F92" s="37"/>
      <c r="G92" s="37"/>
      <c r="H92" s="37"/>
      <c r="I92" s="37"/>
      <c r="J92" s="37"/>
      <c r="K92" s="37"/>
      <c r="L92" s="59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</row>
    <row r="93" s="2" customFormat="1" ht="12" customHeight="1">
      <c r="A93" s="37"/>
      <c r="B93" s="38"/>
      <c r="C93" s="31" t="s">
        <v>19</v>
      </c>
      <c r="D93" s="37"/>
      <c r="E93" s="37"/>
      <c r="F93" s="26" t="str">
        <f>F16</f>
        <v xml:space="preserve"> </v>
      </c>
      <c r="G93" s="37"/>
      <c r="H93" s="37"/>
      <c r="I93" s="31" t="s">
        <v>21</v>
      </c>
      <c r="J93" s="73" t="str">
        <f>IF(J16="","",J16)</f>
        <v>10. 9. 2024</v>
      </c>
      <c r="K93" s="37"/>
      <c r="L93" s="59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</row>
    <row r="94" s="2" customFormat="1" ht="6.96" customHeight="1">
      <c r="A94" s="37"/>
      <c r="B94" s="38"/>
      <c r="C94" s="37"/>
      <c r="D94" s="37"/>
      <c r="E94" s="37"/>
      <c r="F94" s="37"/>
      <c r="G94" s="37"/>
      <c r="H94" s="37"/>
      <c r="I94" s="37"/>
      <c r="J94" s="37"/>
      <c r="K94" s="37"/>
      <c r="L94" s="59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</row>
    <row r="95" s="2" customFormat="1" ht="15.15" customHeight="1">
      <c r="A95" s="37"/>
      <c r="B95" s="38"/>
      <c r="C95" s="31" t="s">
        <v>23</v>
      </c>
      <c r="D95" s="37"/>
      <c r="E95" s="37"/>
      <c r="F95" s="26" t="str">
        <f>E19</f>
        <v>Univerzita Mateja Bela v Banskej Bystrici</v>
      </c>
      <c r="G95" s="37"/>
      <c r="H95" s="37"/>
      <c r="I95" s="31" t="s">
        <v>29</v>
      </c>
      <c r="J95" s="35" t="str">
        <f>E25</f>
        <v>Insvet s.r.o.,Koeice</v>
      </c>
      <c r="K95" s="37"/>
      <c r="L95" s="59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</row>
    <row r="96" s="2" customFormat="1" ht="15.15" customHeight="1">
      <c r="A96" s="37"/>
      <c r="B96" s="38"/>
      <c r="C96" s="31" t="s">
        <v>27</v>
      </c>
      <c r="D96" s="37"/>
      <c r="E96" s="37"/>
      <c r="F96" s="26" t="str">
        <f>IF(E22="","",E22)</f>
        <v>Vyplň údaj</v>
      </c>
      <c r="G96" s="37"/>
      <c r="H96" s="37"/>
      <c r="I96" s="31" t="s">
        <v>32</v>
      </c>
      <c r="J96" s="35" t="str">
        <f>E28</f>
        <v xml:space="preserve"> </v>
      </c>
      <c r="K96" s="37"/>
      <c r="L96" s="59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</row>
    <row r="97" s="2" customFormat="1" ht="10.32" customHeight="1">
      <c r="A97" s="37"/>
      <c r="B97" s="38"/>
      <c r="C97" s="37"/>
      <c r="D97" s="37"/>
      <c r="E97" s="37"/>
      <c r="F97" s="37"/>
      <c r="G97" s="37"/>
      <c r="H97" s="37"/>
      <c r="I97" s="37"/>
      <c r="J97" s="37"/>
      <c r="K97" s="37"/>
      <c r="L97" s="59"/>
      <c r="S97" s="37"/>
      <c r="T97" s="37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</row>
    <row r="98" s="2" customFormat="1" ht="29.28" customHeight="1">
      <c r="A98" s="37"/>
      <c r="B98" s="38"/>
      <c r="C98" s="155" t="s">
        <v>231</v>
      </c>
      <c r="D98" s="147"/>
      <c r="E98" s="147"/>
      <c r="F98" s="147"/>
      <c r="G98" s="147"/>
      <c r="H98" s="147"/>
      <c r="I98" s="147"/>
      <c r="J98" s="156" t="s">
        <v>232</v>
      </c>
      <c r="K98" s="147"/>
      <c r="L98" s="59"/>
      <c r="S98" s="37"/>
      <c r="T98" s="37"/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</row>
    <row r="99" s="2" customFormat="1" ht="10.32" customHeight="1">
      <c r="A99" s="37"/>
      <c r="B99" s="38"/>
      <c r="C99" s="37"/>
      <c r="D99" s="37"/>
      <c r="E99" s="37"/>
      <c r="F99" s="37"/>
      <c r="G99" s="37"/>
      <c r="H99" s="37"/>
      <c r="I99" s="37"/>
      <c r="J99" s="37"/>
      <c r="K99" s="37"/>
      <c r="L99" s="59"/>
      <c r="S99" s="37"/>
      <c r="T99" s="37"/>
      <c r="U99" s="37"/>
      <c r="V99" s="37"/>
      <c r="W99" s="37"/>
      <c r="X99" s="37"/>
      <c r="Y99" s="37"/>
      <c r="Z99" s="37"/>
      <c r="AA99" s="37"/>
      <c r="AB99" s="37"/>
      <c r="AC99" s="37"/>
      <c r="AD99" s="37"/>
      <c r="AE99" s="37"/>
    </row>
    <row r="100" s="2" customFormat="1" ht="22.8" customHeight="1">
      <c r="A100" s="37"/>
      <c r="B100" s="38"/>
      <c r="C100" s="157" t="s">
        <v>233</v>
      </c>
      <c r="D100" s="37"/>
      <c r="E100" s="37"/>
      <c r="F100" s="37"/>
      <c r="G100" s="37"/>
      <c r="H100" s="37"/>
      <c r="I100" s="37"/>
      <c r="J100" s="100">
        <f>J137</f>
        <v>0</v>
      </c>
      <c r="K100" s="37"/>
      <c r="L100" s="59"/>
      <c r="S100" s="37"/>
      <c r="T100" s="37"/>
      <c r="U100" s="37"/>
      <c r="V100" s="37"/>
      <c r="W100" s="37"/>
      <c r="X100" s="37"/>
      <c r="Y100" s="37"/>
      <c r="Z100" s="37"/>
      <c r="AA100" s="37"/>
      <c r="AB100" s="37"/>
      <c r="AC100" s="37"/>
      <c r="AD100" s="37"/>
      <c r="AE100" s="37"/>
      <c r="AU100" s="18" t="s">
        <v>234</v>
      </c>
    </row>
    <row r="101" s="9" customFormat="1" ht="24.96" customHeight="1">
      <c r="A101" s="9"/>
      <c r="B101" s="158"/>
      <c r="C101" s="9"/>
      <c r="D101" s="159" t="s">
        <v>3215</v>
      </c>
      <c r="E101" s="160"/>
      <c r="F101" s="160"/>
      <c r="G101" s="160"/>
      <c r="H101" s="160"/>
      <c r="I101" s="160"/>
      <c r="J101" s="161">
        <f>J138</f>
        <v>0</v>
      </c>
      <c r="K101" s="9"/>
      <c r="L101" s="158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</row>
    <row r="102" s="10" customFormat="1" ht="19.92" customHeight="1">
      <c r="A102" s="10"/>
      <c r="B102" s="162"/>
      <c r="C102" s="10"/>
      <c r="D102" s="163" t="s">
        <v>3216</v>
      </c>
      <c r="E102" s="164"/>
      <c r="F102" s="164"/>
      <c r="G102" s="164"/>
      <c r="H102" s="164"/>
      <c r="I102" s="164"/>
      <c r="J102" s="165">
        <f>J153</f>
        <v>0</v>
      </c>
      <c r="K102" s="10"/>
      <c r="L102" s="162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</row>
    <row r="103" s="9" customFormat="1" ht="24.96" customHeight="1">
      <c r="A103" s="9"/>
      <c r="B103" s="158"/>
      <c r="C103" s="9"/>
      <c r="D103" s="159" t="s">
        <v>3217</v>
      </c>
      <c r="E103" s="160"/>
      <c r="F103" s="160"/>
      <c r="G103" s="160"/>
      <c r="H103" s="160"/>
      <c r="I103" s="160"/>
      <c r="J103" s="161">
        <f>J179</f>
        <v>0</v>
      </c>
      <c r="K103" s="9"/>
      <c r="L103" s="158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</row>
    <row r="104" s="2" customFormat="1" ht="21.84" customHeight="1">
      <c r="A104" s="37"/>
      <c r="B104" s="38"/>
      <c r="C104" s="37"/>
      <c r="D104" s="37"/>
      <c r="E104" s="37"/>
      <c r="F104" s="37"/>
      <c r="G104" s="37"/>
      <c r="H104" s="37"/>
      <c r="I104" s="37"/>
      <c r="J104" s="37"/>
      <c r="K104" s="37"/>
      <c r="L104" s="59"/>
      <c r="S104" s="37"/>
      <c r="T104" s="37"/>
      <c r="U104" s="37"/>
      <c r="V104" s="37"/>
      <c r="W104" s="37"/>
      <c r="X104" s="37"/>
      <c r="Y104" s="37"/>
      <c r="Z104" s="37"/>
      <c r="AA104" s="37"/>
      <c r="AB104" s="37"/>
      <c r="AC104" s="37"/>
      <c r="AD104" s="37"/>
      <c r="AE104" s="37"/>
    </row>
    <row r="105" s="2" customFormat="1" ht="6.96" customHeight="1">
      <c r="A105" s="37"/>
      <c r="B105" s="38"/>
      <c r="C105" s="37"/>
      <c r="D105" s="37"/>
      <c r="E105" s="37"/>
      <c r="F105" s="37"/>
      <c r="G105" s="37"/>
      <c r="H105" s="37"/>
      <c r="I105" s="37"/>
      <c r="J105" s="37"/>
      <c r="K105" s="37"/>
      <c r="L105" s="59"/>
      <c r="S105" s="37"/>
      <c r="T105" s="37"/>
      <c r="U105" s="37"/>
      <c r="V105" s="37"/>
      <c r="W105" s="37"/>
      <c r="X105" s="37"/>
      <c r="Y105" s="37"/>
      <c r="Z105" s="37"/>
      <c r="AA105" s="37"/>
      <c r="AB105" s="37"/>
      <c r="AC105" s="37"/>
      <c r="AD105" s="37"/>
      <c r="AE105" s="37"/>
    </row>
    <row r="106" s="2" customFormat="1" ht="29.28" customHeight="1">
      <c r="A106" s="37"/>
      <c r="B106" s="38"/>
      <c r="C106" s="157" t="s">
        <v>259</v>
      </c>
      <c r="D106" s="37"/>
      <c r="E106" s="37"/>
      <c r="F106" s="37"/>
      <c r="G106" s="37"/>
      <c r="H106" s="37"/>
      <c r="I106" s="37"/>
      <c r="J106" s="166">
        <f>ROUND(J107 + J108 + J109 + J110 + J111 + J112,2)</f>
        <v>0</v>
      </c>
      <c r="K106" s="37"/>
      <c r="L106" s="59"/>
      <c r="N106" s="167" t="s">
        <v>39</v>
      </c>
      <c r="S106" s="37"/>
      <c r="T106" s="37"/>
      <c r="U106" s="37"/>
      <c r="V106" s="37"/>
      <c r="W106" s="37"/>
      <c r="X106" s="37"/>
      <c r="Y106" s="37"/>
      <c r="Z106" s="37"/>
      <c r="AA106" s="37"/>
      <c r="AB106" s="37"/>
      <c r="AC106" s="37"/>
      <c r="AD106" s="37"/>
      <c r="AE106" s="37"/>
    </row>
    <row r="107" s="2" customFormat="1" ht="18" customHeight="1">
      <c r="A107" s="37"/>
      <c r="B107" s="168"/>
      <c r="C107" s="169"/>
      <c r="D107" s="170" t="s">
        <v>260</v>
      </c>
      <c r="E107" s="171"/>
      <c r="F107" s="171"/>
      <c r="G107" s="169"/>
      <c r="H107" s="169"/>
      <c r="I107" s="169"/>
      <c r="J107" s="172">
        <v>0</v>
      </c>
      <c r="K107" s="169"/>
      <c r="L107" s="173"/>
      <c r="M107" s="174"/>
      <c r="N107" s="175" t="s">
        <v>41</v>
      </c>
      <c r="O107" s="174"/>
      <c r="P107" s="174"/>
      <c r="Q107" s="174"/>
      <c r="R107" s="174"/>
      <c r="S107" s="169"/>
      <c r="T107" s="169"/>
      <c r="U107" s="169"/>
      <c r="V107" s="169"/>
      <c r="W107" s="169"/>
      <c r="X107" s="169"/>
      <c r="Y107" s="169"/>
      <c r="Z107" s="169"/>
      <c r="AA107" s="169"/>
      <c r="AB107" s="169"/>
      <c r="AC107" s="169"/>
      <c r="AD107" s="169"/>
      <c r="AE107" s="169"/>
      <c r="AF107" s="174"/>
      <c r="AG107" s="174"/>
      <c r="AH107" s="174"/>
      <c r="AI107" s="174"/>
      <c r="AJ107" s="174"/>
      <c r="AK107" s="174"/>
      <c r="AL107" s="174"/>
      <c r="AM107" s="174"/>
      <c r="AN107" s="174"/>
      <c r="AO107" s="174"/>
      <c r="AP107" s="174"/>
      <c r="AQ107" s="174"/>
      <c r="AR107" s="174"/>
      <c r="AS107" s="174"/>
      <c r="AT107" s="174"/>
      <c r="AU107" s="174"/>
      <c r="AV107" s="174"/>
      <c r="AW107" s="174"/>
      <c r="AX107" s="174"/>
      <c r="AY107" s="176" t="s">
        <v>261</v>
      </c>
      <c r="AZ107" s="174"/>
      <c r="BA107" s="174"/>
      <c r="BB107" s="174"/>
      <c r="BC107" s="174"/>
      <c r="BD107" s="174"/>
      <c r="BE107" s="177">
        <f>IF(N107="základná",J107,0)</f>
        <v>0</v>
      </c>
      <c r="BF107" s="177">
        <f>IF(N107="znížená",J107,0)</f>
        <v>0</v>
      </c>
      <c r="BG107" s="177">
        <f>IF(N107="zákl. prenesená",J107,0)</f>
        <v>0</v>
      </c>
      <c r="BH107" s="177">
        <f>IF(N107="zníž. prenesená",J107,0)</f>
        <v>0</v>
      </c>
      <c r="BI107" s="177">
        <f>IF(N107="nulová",J107,0)</f>
        <v>0</v>
      </c>
      <c r="BJ107" s="176" t="s">
        <v>87</v>
      </c>
      <c r="BK107" s="174"/>
      <c r="BL107" s="174"/>
      <c r="BM107" s="174"/>
    </row>
    <row r="108" s="2" customFormat="1" ht="18" customHeight="1">
      <c r="A108" s="37"/>
      <c r="B108" s="168"/>
      <c r="C108" s="169"/>
      <c r="D108" s="170" t="s">
        <v>262</v>
      </c>
      <c r="E108" s="171"/>
      <c r="F108" s="171"/>
      <c r="G108" s="169"/>
      <c r="H108" s="169"/>
      <c r="I108" s="169"/>
      <c r="J108" s="172">
        <v>0</v>
      </c>
      <c r="K108" s="169"/>
      <c r="L108" s="173"/>
      <c r="M108" s="174"/>
      <c r="N108" s="175" t="s">
        <v>41</v>
      </c>
      <c r="O108" s="174"/>
      <c r="P108" s="174"/>
      <c r="Q108" s="174"/>
      <c r="R108" s="174"/>
      <c r="S108" s="169"/>
      <c r="T108" s="169"/>
      <c r="U108" s="169"/>
      <c r="V108" s="169"/>
      <c r="W108" s="169"/>
      <c r="X108" s="169"/>
      <c r="Y108" s="169"/>
      <c r="Z108" s="169"/>
      <c r="AA108" s="169"/>
      <c r="AB108" s="169"/>
      <c r="AC108" s="169"/>
      <c r="AD108" s="169"/>
      <c r="AE108" s="169"/>
      <c r="AF108" s="174"/>
      <c r="AG108" s="174"/>
      <c r="AH108" s="174"/>
      <c r="AI108" s="174"/>
      <c r="AJ108" s="174"/>
      <c r="AK108" s="174"/>
      <c r="AL108" s="174"/>
      <c r="AM108" s="174"/>
      <c r="AN108" s="174"/>
      <c r="AO108" s="174"/>
      <c r="AP108" s="174"/>
      <c r="AQ108" s="174"/>
      <c r="AR108" s="174"/>
      <c r="AS108" s="174"/>
      <c r="AT108" s="174"/>
      <c r="AU108" s="174"/>
      <c r="AV108" s="174"/>
      <c r="AW108" s="174"/>
      <c r="AX108" s="174"/>
      <c r="AY108" s="176" t="s">
        <v>261</v>
      </c>
      <c r="AZ108" s="174"/>
      <c r="BA108" s="174"/>
      <c r="BB108" s="174"/>
      <c r="BC108" s="174"/>
      <c r="BD108" s="174"/>
      <c r="BE108" s="177">
        <f>IF(N108="základná",J108,0)</f>
        <v>0</v>
      </c>
      <c r="BF108" s="177">
        <f>IF(N108="znížená",J108,0)</f>
        <v>0</v>
      </c>
      <c r="BG108" s="177">
        <f>IF(N108="zákl. prenesená",J108,0)</f>
        <v>0</v>
      </c>
      <c r="BH108" s="177">
        <f>IF(N108="zníž. prenesená",J108,0)</f>
        <v>0</v>
      </c>
      <c r="BI108" s="177">
        <f>IF(N108="nulová",J108,0)</f>
        <v>0</v>
      </c>
      <c r="BJ108" s="176" t="s">
        <v>87</v>
      </c>
      <c r="BK108" s="174"/>
      <c r="BL108" s="174"/>
      <c r="BM108" s="174"/>
    </row>
    <row r="109" s="2" customFormat="1" ht="18" customHeight="1">
      <c r="A109" s="37"/>
      <c r="B109" s="168"/>
      <c r="C109" s="169"/>
      <c r="D109" s="170" t="s">
        <v>263</v>
      </c>
      <c r="E109" s="171"/>
      <c r="F109" s="171"/>
      <c r="G109" s="169"/>
      <c r="H109" s="169"/>
      <c r="I109" s="169"/>
      <c r="J109" s="172">
        <v>0</v>
      </c>
      <c r="K109" s="169"/>
      <c r="L109" s="173"/>
      <c r="M109" s="174"/>
      <c r="N109" s="175" t="s">
        <v>41</v>
      </c>
      <c r="O109" s="174"/>
      <c r="P109" s="174"/>
      <c r="Q109" s="174"/>
      <c r="R109" s="174"/>
      <c r="S109" s="169"/>
      <c r="T109" s="169"/>
      <c r="U109" s="169"/>
      <c r="V109" s="169"/>
      <c r="W109" s="169"/>
      <c r="X109" s="169"/>
      <c r="Y109" s="169"/>
      <c r="Z109" s="169"/>
      <c r="AA109" s="169"/>
      <c r="AB109" s="169"/>
      <c r="AC109" s="169"/>
      <c r="AD109" s="169"/>
      <c r="AE109" s="169"/>
      <c r="AF109" s="174"/>
      <c r="AG109" s="174"/>
      <c r="AH109" s="174"/>
      <c r="AI109" s="174"/>
      <c r="AJ109" s="174"/>
      <c r="AK109" s="174"/>
      <c r="AL109" s="174"/>
      <c r="AM109" s="174"/>
      <c r="AN109" s="174"/>
      <c r="AO109" s="174"/>
      <c r="AP109" s="174"/>
      <c r="AQ109" s="174"/>
      <c r="AR109" s="174"/>
      <c r="AS109" s="174"/>
      <c r="AT109" s="174"/>
      <c r="AU109" s="174"/>
      <c r="AV109" s="174"/>
      <c r="AW109" s="174"/>
      <c r="AX109" s="174"/>
      <c r="AY109" s="176" t="s">
        <v>261</v>
      </c>
      <c r="AZ109" s="174"/>
      <c r="BA109" s="174"/>
      <c r="BB109" s="174"/>
      <c r="BC109" s="174"/>
      <c r="BD109" s="174"/>
      <c r="BE109" s="177">
        <f>IF(N109="základná",J109,0)</f>
        <v>0</v>
      </c>
      <c r="BF109" s="177">
        <f>IF(N109="znížená",J109,0)</f>
        <v>0</v>
      </c>
      <c r="BG109" s="177">
        <f>IF(N109="zákl. prenesená",J109,0)</f>
        <v>0</v>
      </c>
      <c r="BH109" s="177">
        <f>IF(N109="zníž. prenesená",J109,0)</f>
        <v>0</v>
      </c>
      <c r="BI109" s="177">
        <f>IF(N109="nulová",J109,0)</f>
        <v>0</v>
      </c>
      <c r="BJ109" s="176" t="s">
        <v>87</v>
      </c>
      <c r="BK109" s="174"/>
      <c r="BL109" s="174"/>
      <c r="BM109" s="174"/>
    </row>
    <row r="110" s="2" customFormat="1" ht="18" customHeight="1">
      <c r="A110" s="37"/>
      <c r="B110" s="168"/>
      <c r="C110" s="169"/>
      <c r="D110" s="170" t="s">
        <v>264</v>
      </c>
      <c r="E110" s="171"/>
      <c r="F110" s="171"/>
      <c r="G110" s="169"/>
      <c r="H110" s="169"/>
      <c r="I110" s="169"/>
      <c r="J110" s="172">
        <v>0</v>
      </c>
      <c r="K110" s="169"/>
      <c r="L110" s="173"/>
      <c r="M110" s="174"/>
      <c r="N110" s="175" t="s">
        <v>41</v>
      </c>
      <c r="O110" s="174"/>
      <c r="P110" s="174"/>
      <c r="Q110" s="174"/>
      <c r="R110" s="174"/>
      <c r="S110" s="169"/>
      <c r="T110" s="169"/>
      <c r="U110" s="169"/>
      <c r="V110" s="169"/>
      <c r="W110" s="169"/>
      <c r="X110" s="169"/>
      <c r="Y110" s="169"/>
      <c r="Z110" s="169"/>
      <c r="AA110" s="169"/>
      <c r="AB110" s="169"/>
      <c r="AC110" s="169"/>
      <c r="AD110" s="169"/>
      <c r="AE110" s="169"/>
      <c r="AF110" s="174"/>
      <c r="AG110" s="174"/>
      <c r="AH110" s="174"/>
      <c r="AI110" s="174"/>
      <c r="AJ110" s="174"/>
      <c r="AK110" s="174"/>
      <c r="AL110" s="174"/>
      <c r="AM110" s="174"/>
      <c r="AN110" s="174"/>
      <c r="AO110" s="174"/>
      <c r="AP110" s="174"/>
      <c r="AQ110" s="174"/>
      <c r="AR110" s="174"/>
      <c r="AS110" s="174"/>
      <c r="AT110" s="174"/>
      <c r="AU110" s="174"/>
      <c r="AV110" s="174"/>
      <c r="AW110" s="174"/>
      <c r="AX110" s="174"/>
      <c r="AY110" s="176" t="s">
        <v>261</v>
      </c>
      <c r="AZ110" s="174"/>
      <c r="BA110" s="174"/>
      <c r="BB110" s="174"/>
      <c r="BC110" s="174"/>
      <c r="BD110" s="174"/>
      <c r="BE110" s="177">
        <f>IF(N110="základná",J110,0)</f>
        <v>0</v>
      </c>
      <c r="BF110" s="177">
        <f>IF(N110="znížená",J110,0)</f>
        <v>0</v>
      </c>
      <c r="BG110" s="177">
        <f>IF(N110="zákl. prenesená",J110,0)</f>
        <v>0</v>
      </c>
      <c r="BH110" s="177">
        <f>IF(N110="zníž. prenesená",J110,0)</f>
        <v>0</v>
      </c>
      <c r="BI110" s="177">
        <f>IF(N110="nulová",J110,0)</f>
        <v>0</v>
      </c>
      <c r="BJ110" s="176" t="s">
        <v>87</v>
      </c>
      <c r="BK110" s="174"/>
      <c r="BL110" s="174"/>
      <c r="BM110" s="174"/>
    </row>
    <row r="111" s="2" customFormat="1" ht="18" customHeight="1">
      <c r="A111" s="37"/>
      <c r="B111" s="168"/>
      <c r="C111" s="169"/>
      <c r="D111" s="170" t="s">
        <v>265</v>
      </c>
      <c r="E111" s="171"/>
      <c r="F111" s="171"/>
      <c r="G111" s="169"/>
      <c r="H111" s="169"/>
      <c r="I111" s="169"/>
      <c r="J111" s="172">
        <v>0</v>
      </c>
      <c r="K111" s="169"/>
      <c r="L111" s="173"/>
      <c r="M111" s="174"/>
      <c r="N111" s="175" t="s">
        <v>41</v>
      </c>
      <c r="O111" s="174"/>
      <c r="P111" s="174"/>
      <c r="Q111" s="174"/>
      <c r="R111" s="174"/>
      <c r="S111" s="169"/>
      <c r="T111" s="169"/>
      <c r="U111" s="169"/>
      <c r="V111" s="169"/>
      <c r="W111" s="169"/>
      <c r="X111" s="169"/>
      <c r="Y111" s="169"/>
      <c r="Z111" s="169"/>
      <c r="AA111" s="169"/>
      <c r="AB111" s="169"/>
      <c r="AC111" s="169"/>
      <c r="AD111" s="169"/>
      <c r="AE111" s="169"/>
      <c r="AF111" s="174"/>
      <c r="AG111" s="174"/>
      <c r="AH111" s="174"/>
      <c r="AI111" s="174"/>
      <c r="AJ111" s="174"/>
      <c r="AK111" s="174"/>
      <c r="AL111" s="174"/>
      <c r="AM111" s="174"/>
      <c r="AN111" s="174"/>
      <c r="AO111" s="174"/>
      <c r="AP111" s="174"/>
      <c r="AQ111" s="174"/>
      <c r="AR111" s="174"/>
      <c r="AS111" s="174"/>
      <c r="AT111" s="174"/>
      <c r="AU111" s="174"/>
      <c r="AV111" s="174"/>
      <c r="AW111" s="174"/>
      <c r="AX111" s="174"/>
      <c r="AY111" s="176" t="s">
        <v>261</v>
      </c>
      <c r="AZ111" s="174"/>
      <c r="BA111" s="174"/>
      <c r="BB111" s="174"/>
      <c r="BC111" s="174"/>
      <c r="BD111" s="174"/>
      <c r="BE111" s="177">
        <f>IF(N111="základná",J111,0)</f>
        <v>0</v>
      </c>
      <c r="BF111" s="177">
        <f>IF(N111="znížená",J111,0)</f>
        <v>0</v>
      </c>
      <c r="BG111" s="177">
        <f>IF(N111="zákl. prenesená",J111,0)</f>
        <v>0</v>
      </c>
      <c r="BH111" s="177">
        <f>IF(N111="zníž. prenesená",J111,0)</f>
        <v>0</v>
      </c>
      <c r="BI111" s="177">
        <f>IF(N111="nulová",J111,0)</f>
        <v>0</v>
      </c>
      <c r="BJ111" s="176" t="s">
        <v>87</v>
      </c>
      <c r="BK111" s="174"/>
      <c r="BL111" s="174"/>
      <c r="BM111" s="174"/>
    </row>
    <row r="112" s="2" customFormat="1" ht="18" customHeight="1">
      <c r="A112" s="37"/>
      <c r="B112" s="168"/>
      <c r="C112" s="169"/>
      <c r="D112" s="171" t="s">
        <v>266</v>
      </c>
      <c r="E112" s="169"/>
      <c r="F112" s="169"/>
      <c r="G112" s="169"/>
      <c r="H112" s="169"/>
      <c r="I112" s="169"/>
      <c r="J112" s="172">
        <f>ROUND(J34*T112,2)</f>
        <v>0</v>
      </c>
      <c r="K112" s="169"/>
      <c r="L112" s="173"/>
      <c r="M112" s="174"/>
      <c r="N112" s="175" t="s">
        <v>41</v>
      </c>
      <c r="O112" s="174"/>
      <c r="P112" s="174"/>
      <c r="Q112" s="174"/>
      <c r="R112" s="174"/>
      <c r="S112" s="169"/>
      <c r="T112" s="169"/>
      <c r="U112" s="169"/>
      <c r="V112" s="169"/>
      <c r="W112" s="169"/>
      <c r="X112" s="169"/>
      <c r="Y112" s="169"/>
      <c r="Z112" s="169"/>
      <c r="AA112" s="169"/>
      <c r="AB112" s="169"/>
      <c r="AC112" s="169"/>
      <c r="AD112" s="169"/>
      <c r="AE112" s="169"/>
      <c r="AF112" s="174"/>
      <c r="AG112" s="174"/>
      <c r="AH112" s="174"/>
      <c r="AI112" s="174"/>
      <c r="AJ112" s="174"/>
      <c r="AK112" s="174"/>
      <c r="AL112" s="174"/>
      <c r="AM112" s="174"/>
      <c r="AN112" s="174"/>
      <c r="AO112" s="174"/>
      <c r="AP112" s="174"/>
      <c r="AQ112" s="174"/>
      <c r="AR112" s="174"/>
      <c r="AS112" s="174"/>
      <c r="AT112" s="174"/>
      <c r="AU112" s="174"/>
      <c r="AV112" s="174"/>
      <c r="AW112" s="174"/>
      <c r="AX112" s="174"/>
      <c r="AY112" s="176" t="s">
        <v>267</v>
      </c>
      <c r="AZ112" s="174"/>
      <c r="BA112" s="174"/>
      <c r="BB112" s="174"/>
      <c r="BC112" s="174"/>
      <c r="BD112" s="174"/>
      <c r="BE112" s="177">
        <f>IF(N112="základná",J112,0)</f>
        <v>0</v>
      </c>
      <c r="BF112" s="177">
        <f>IF(N112="znížená",J112,0)</f>
        <v>0</v>
      </c>
      <c r="BG112" s="177">
        <f>IF(N112="zákl. prenesená",J112,0)</f>
        <v>0</v>
      </c>
      <c r="BH112" s="177">
        <f>IF(N112="zníž. prenesená",J112,0)</f>
        <v>0</v>
      </c>
      <c r="BI112" s="177">
        <f>IF(N112="nulová",J112,0)</f>
        <v>0</v>
      </c>
      <c r="BJ112" s="176" t="s">
        <v>87</v>
      </c>
      <c r="BK112" s="174"/>
      <c r="BL112" s="174"/>
      <c r="BM112" s="174"/>
    </row>
    <row r="113" s="2" customFormat="1">
      <c r="A113" s="37"/>
      <c r="B113" s="38"/>
      <c r="C113" s="37"/>
      <c r="D113" s="37"/>
      <c r="E113" s="37"/>
      <c r="F113" s="37"/>
      <c r="G113" s="37"/>
      <c r="H113" s="37"/>
      <c r="I113" s="37"/>
      <c r="J113" s="37"/>
      <c r="K113" s="37"/>
      <c r="L113" s="59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37"/>
    </row>
    <row r="114" s="2" customFormat="1" ht="29.28" customHeight="1">
      <c r="A114" s="37"/>
      <c r="B114" s="38"/>
      <c r="C114" s="178" t="s">
        <v>268</v>
      </c>
      <c r="D114" s="147"/>
      <c r="E114" s="147"/>
      <c r="F114" s="147"/>
      <c r="G114" s="147"/>
      <c r="H114" s="147"/>
      <c r="I114" s="147"/>
      <c r="J114" s="179">
        <f>ROUND(J100+J106,2)</f>
        <v>0</v>
      </c>
      <c r="K114" s="147"/>
      <c r="L114" s="59"/>
      <c r="S114" s="37"/>
      <c r="T114" s="37"/>
      <c r="U114" s="37"/>
      <c r="V114" s="37"/>
      <c r="W114" s="37"/>
      <c r="X114" s="37"/>
      <c r="Y114" s="37"/>
      <c r="Z114" s="37"/>
      <c r="AA114" s="37"/>
      <c r="AB114" s="37"/>
      <c r="AC114" s="37"/>
      <c r="AD114" s="37"/>
      <c r="AE114" s="37"/>
    </row>
    <row r="115" s="2" customFormat="1" ht="6.96" customHeight="1">
      <c r="A115" s="37"/>
      <c r="B115" s="64"/>
      <c r="C115" s="65"/>
      <c r="D115" s="65"/>
      <c r="E115" s="65"/>
      <c r="F115" s="65"/>
      <c r="G115" s="65"/>
      <c r="H115" s="65"/>
      <c r="I115" s="65"/>
      <c r="J115" s="65"/>
      <c r="K115" s="65"/>
      <c r="L115" s="59"/>
      <c r="S115" s="37"/>
      <c r="T115" s="37"/>
      <c r="U115" s="37"/>
      <c r="V115" s="37"/>
      <c r="W115" s="37"/>
      <c r="X115" s="37"/>
      <c r="Y115" s="37"/>
      <c r="Z115" s="37"/>
      <c r="AA115" s="37"/>
      <c r="AB115" s="37"/>
      <c r="AC115" s="37"/>
      <c r="AD115" s="37"/>
      <c r="AE115" s="37"/>
    </row>
    <row r="119" s="2" customFormat="1" ht="6.96" customHeight="1">
      <c r="A119" s="37"/>
      <c r="B119" s="66"/>
      <c r="C119" s="67"/>
      <c r="D119" s="67"/>
      <c r="E119" s="67"/>
      <c r="F119" s="67"/>
      <c r="G119" s="67"/>
      <c r="H119" s="67"/>
      <c r="I119" s="67"/>
      <c r="J119" s="67"/>
      <c r="K119" s="67"/>
      <c r="L119" s="59"/>
      <c r="S119" s="37"/>
      <c r="T119" s="37"/>
      <c r="U119" s="37"/>
      <c r="V119" s="37"/>
      <c r="W119" s="37"/>
      <c r="X119" s="37"/>
      <c r="Y119" s="37"/>
      <c r="Z119" s="37"/>
      <c r="AA119" s="37"/>
      <c r="AB119" s="37"/>
      <c r="AC119" s="37"/>
      <c r="AD119" s="37"/>
      <c r="AE119" s="37"/>
    </row>
    <row r="120" s="2" customFormat="1" ht="24.96" customHeight="1">
      <c r="A120" s="37"/>
      <c r="B120" s="38"/>
      <c r="C120" s="22" t="s">
        <v>269</v>
      </c>
      <c r="D120" s="37"/>
      <c r="E120" s="37"/>
      <c r="F120" s="37"/>
      <c r="G120" s="37"/>
      <c r="H120" s="37"/>
      <c r="I120" s="37"/>
      <c r="J120" s="37"/>
      <c r="K120" s="37"/>
      <c r="L120" s="59"/>
      <c r="S120" s="37"/>
      <c r="T120" s="37"/>
      <c r="U120" s="37"/>
      <c r="V120" s="37"/>
      <c r="W120" s="37"/>
      <c r="X120" s="37"/>
      <c r="Y120" s="37"/>
      <c r="Z120" s="37"/>
      <c r="AA120" s="37"/>
      <c r="AB120" s="37"/>
      <c r="AC120" s="37"/>
      <c r="AD120" s="37"/>
      <c r="AE120" s="37"/>
    </row>
    <row r="121" s="2" customFormat="1" ht="6.96" customHeight="1">
      <c r="A121" s="37"/>
      <c r="B121" s="38"/>
      <c r="C121" s="37"/>
      <c r="D121" s="37"/>
      <c r="E121" s="37"/>
      <c r="F121" s="37"/>
      <c r="G121" s="37"/>
      <c r="H121" s="37"/>
      <c r="I121" s="37"/>
      <c r="J121" s="37"/>
      <c r="K121" s="37"/>
      <c r="L121" s="59"/>
      <c r="S121" s="37"/>
      <c r="T121" s="37"/>
      <c r="U121" s="37"/>
      <c r="V121" s="37"/>
      <c r="W121" s="37"/>
      <c r="X121" s="37"/>
      <c r="Y121" s="37"/>
      <c r="Z121" s="37"/>
      <c r="AA121" s="37"/>
      <c r="AB121" s="37"/>
      <c r="AC121" s="37"/>
      <c r="AD121" s="37"/>
      <c r="AE121" s="37"/>
    </row>
    <row r="122" s="2" customFormat="1" ht="12" customHeight="1">
      <c r="A122" s="37"/>
      <c r="B122" s="38"/>
      <c r="C122" s="31" t="s">
        <v>15</v>
      </c>
      <c r="D122" s="37"/>
      <c r="E122" s="37"/>
      <c r="F122" s="37"/>
      <c r="G122" s="37"/>
      <c r="H122" s="37"/>
      <c r="I122" s="37"/>
      <c r="J122" s="37"/>
      <c r="K122" s="37"/>
      <c r="L122" s="59"/>
      <c r="S122" s="37"/>
      <c r="T122" s="37"/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  <c r="AE122" s="37"/>
    </row>
    <row r="123" s="2" customFormat="1" ht="26.25" customHeight="1">
      <c r="A123" s="37"/>
      <c r="B123" s="38"/>
      <c r="C123" s="37"/>
      <c r="D123" s="37"/>
      <c r="E123" s="134" t="str">
        <f>E7</f>
        <v>Komplexná rekonštrukcia a realizácia nadstavby budovy študenského domova4,Tr. SNP53,Banská Bystrica</v>
      </c>
      <c r="F123" s="31"/>
      <c r="G123" s="31"/>
      <c r="H123" s="31"/>
      <c r="I123" s="37"/>
      <c r="J123" s="37"/>
      <c r="K123" s="37"/>
      <c r="L123" s="59"/>
      <c r="S123" s="37"/>
      <c r="T123" s="37"/>
      <c r="U123" s="37"/>
      <c r="V123" s="37"/>
      <c r="W123" s="37"/>
      <c r="X123" s="37"/>
      <c r="Y123" s="37"/>
      <c r="Z123" s="37"/>
      <c r="AA123" s="37"/>
      <c r="AB123" s="37"/>
      <c r="AC123" s="37"/>
      <c r="AD123" s="37"/>
      <c r="AE123" s="37"/>
    </row>
    <row r="124" s="1" customFormat="1" ht="12" customHeight="1">
      <c r="B124" s="21"/>
      <c r="C124" s="31" t="s">
        <v>222</v>
      </c>
      <c r="L124" s="21"/>
    </row>
    <row r="125" s="1" customFormat="1" ht="16.5" customHeight="1">
      <c r="B125" s="21"/>
      <c r="E125" s="134" t="s">
        <v>223</v>
      </c>
      <c r="F125" s="1"/>
      <c r="G125" s="1"/>
      <c r="H125" s="1"/>
      <c r="L125" s="21"/>
    </row>
    <row r="126" s="1" customFormat="1" ht="12" customHeight="1">
      <c r="B126" s="21"/>
      <c r="C126" s="31" t="s">
        <v>224</v>
      </c>
      <c r="L126" s="21"/>
    </row>
    <row r="127" s="2" customFormat="1" ht="16.5" customHeight="1">
      <c r="A127" s="37"/>
      <c r="B127" s="38"/>
      <c r="C127" s="37"/>
      <c r="D127" s="37"/>
      <c r="E127" s="135" t="s">
        <v>225</v>
      </c>
      <c r="F127" s="37"/>
      <c r="G127" s="37"/>
      <c r="H127" s="37"/>
      <c r="I127" s="37"/>
      <c r="J127" s="37"/>
      <c r="K127" s="37"/>
      <c r="L127" s="59"/>
      <c r="S127" s="37"/>
      <c r="T127" s="37"/>
      <c r="U127" s="37"/>
      <c r="V127" s="37"/>
      <c r="W127" s="37"/>
      <c r="X127" s="37"/>
      <c r="Y127" s="37"/>
      <c r="Z127" s="37"/>
      <c r="AA127" s="37"/>
      <c r="AB127" s="37"/>
      <c r="AC127" s="37"/>
      <c r="AD127" s="37"/>
      <c r="AE127" s="37"/>
    </row>
    <row r="128" s="2" customFormat="1" ht="12" customHeight="1">
      <c r="A128" s="37"/>
      <c r="B128" s="38"/>
      <c r="C128" s="31" t="s">
        <v>226</v>
      </c>
      <c r="D128" s="37"/>
      <c r="E128" s="37"/>
      <c r="F128" s="37"/>
      <c r="G128" s="37"/>
      <c r="H128" s="37"/>
      <c r="I128" s="37"/>
      <c r="J128" s="37"/>
      <c r="K128" s="37"/>
      <c r="L128" s="59"/>
      <c r="S128" s="37"/>
      <c r="T128" s="37"/>
      <c r="U128" s="37"/>
      <c r="V128" s="37"/>
      <c r="W128" s="37"/>
      <c r="X128" s="37"/>
      <c r="Y128" s="37"/>
      <c r="Z128" s="37"/>
      <c r="AA128" s="37"/>
      <c r="AB128" s="37"/>
      <c r="AC128" s="37"/>
      <c r="AD128" s="37"/>
      <c r="AE128" s="37"/>
    </row>
    <row r="129" s="2" customFormat="1" ht="16.5" customHeight="1">
      <c r="A129" s="37"/>
      <c r="B129" s="38"/>
      <c r="C129" s="37"/>
      <c r="D129" s="37"/>
      <c r="E129" s="71" t="str">
        <f>E13</f>
        <v>eps-1.etapa - EPS-I.etapa</v>
      </c>
      <c r="F129" s="37"/>
      <c r="G129" s="37"/>
      <c r="H129" s="37"/>
      <c r="I129" s="37"/>
      <c r="J129" s="37"/>
      <c r="K129" s="37"/>
      <c r="L129" s="59"/>
      <c r="S129" s="37"/>
      <c r="T129" s="37"/>
      <c r="U129" s="37"/>
      <c r="V129" s="37"/>
      <c r="W129" s="37"/>
      <c r="X129" s="37"/>
      <c r="Y129" s="37"/>
      <c r="Z129" s="37"/>
      <c r="AA129" s="37"/>
      <c r="AB129" s="37"/>
      <c r="AC129" s="37"/>
      <c r="AD129" s="37"/>
      <c r="AE129" s="37"/>
    </row>
    <row r="130" s="2" customFormat="1" ht="6.96" customHeight="1">
      <c r="A130" s="37"/>
      <c r="B130" s="38"/>
      <c r="C130" s="37"/>
      <c r="D130" s="37"/>
      <c r="E130" s="37"/>
      <c r="F130" s="37"/>
      <c r="G130" s="37"/>
      <c r="H130" s="37"/>
      <c r="I130" s="37"/>
      <c r="J130" s="37"/>
      <c r="K130" s="37"/>
      <c r="L130" s="59"/>
      <c r="S130" s="37"/>
      <c r="T130" s="37"/>
      <c r="U130" s="37"/>
      <c r="V130" s="37"/>
      <c r="W130" s="37"/>
      <c r="X130" s="37"/>
      <c r="Y130" s="37"/>
      <c r="Z130" s="37"/>
      <c r="AA130" s="37"/>
      <c r="AB130" s="37"/>
      <c r="AC130" s="37"/>
      <c r="AD130" s="37"/>
      <c r="AE130" s="37"/>
    </row>
    <row r="131" s="2" customFormat="1" ht="12" customHeight="1">
      <c r="A131" s="37"/>
      <c r="B131" s="38"/>
      <c r="C131" s="31" t="s">
        <v>19</v>
      </c>
      <c r="D131" s="37"/>
      <c r="E131" s="37"/>
      <c r="F131" s="26" t="str">
        <f>F16</f>
        <v xml:space="preserve"> </v>
      </c>
      <c r="G131" s="37"/>
      <c r="H131" s="37"/>
      <c r="I131" s="31" t="s">
        <v>21</v>
      </c>
      <c r="J131" s="73" t="str">
        <f>IF(J16="","",J16)</f>
        <v>10. 9. 2024</v>
      </c>
      <c r="K131" s="37"/>
      <c r="L131" s="59"/>
      <c r="S131" s="37"/>
      <c r="T131" s="37"/>
      <c r="U131" s="37"/>
      <c r="V131" s="37"/>
      <c r="W131" s="37"/>
      <c r="X131" s="37"/>
      <c r="Y131" s="37"/>
      <c r="Z131" s="37"/>
      <c r="AA131" s="37"/>
      <c r="AB131" s="37"/>
      <c r="AC131" s="37"/>
      <c r="AD131" s="37"/>
      <c r="AE131" s="37"/>
    </row>
    <row r="132" s="2" customFormat="1" ht="6.96" customHeight="1">
      <c r="A132" s="37"/>
      <c r="B132" s="38"/>
      <c r="C132" s="37"/>
      <c r="D132" s="37"/>
      <c r="E132" s="37"/>
      <c r="F132" s="37"/>
      <c r="G132" s="37"/>
      <c r="H132" s="37"/>
      <c r="I132" s="37"/>
      <c r="J132" s="37"/>
      <c r="K132" s="37"/>
      <c r="L132" s="59"/>
      <c r="S132" s="37"/>
      <c r="T132" s="37"/>
      <c r="U132" s="37"/>
      <c r="V132" s="37"/>
      <c r="W132" s="37"/>
      <c r="X132" s="37"/>
      <c r="Y132" s="37"/>
      <c r="Z132" s="37"/>
      <c r="AA132" s="37"/>
      <c r="AB132" s="37"/>
      <c r="AC132" s="37"/>
      <c r="AD132" s="37"/>
      <c r="AE132" s="37"/>
    </row>
    <row r="133" s="2" customFormat="1" ht="15.15" customHeight="1">
      <c r="A133" s="37"/>
      <c r="B133" s="38"/>
      <c r="C133" s="31" t="s">
        <v>23</v>
      </c>
      <c r="D133" s="37"/>
      <c r="E133" s="37"/>
      <c r="F133" s="26" t="str">
        <f>E19</f>
        <v>Univerzita Mateja Bela v Banskej Bystrici</v>
      </c>
      <c r="G133" s="37"/>
      <c r="H133" s="37"/>
      <c r="I133" s="31" t="s">
        <v>29</v>
      </c>
      <c r="J133" s="35" t="str">
        <f>E25</f>
        <v>Insvet s.r.o.,Koeice</v>
      </c>
      <c r="K133" s="37"/>
      <c r="L133" s="59"/>
      <c r="S133" s="37"/>
      <c r="T133" s="37"/>
      <c r="U133" s="37"/>
      <c r="V133" s="37"/>
      <c r="W133" s="37"/>
      <c r="X133" s="37"/>
      <c r="Y133" s="37"/>
      <c r="Z133" s="37"/>
      <c r="AA133" s="37"/>
      <c r="AB133" s="37"/>
      <c r="AC133" s="37"/>
      <c r="AD133" s="37"/>
      <c r="AE133" s="37"/>
    </row>
    <row r="134" s="2" customFormat="1" ht="15.15" customHeight="1">
      <c r="A134" s="37"/>
      <c r="B134" s="38"/>
      <c r="C134" s="31" t="s">
        <v>27</v>
      </c>
      <c r="D134" s="37"/>
      <c r="E134" s="37"/>
      <c r="F134" s="26" t="str">
        <f>IF(E22="","",E22)</f>
        <v>Vyplň údaj</v>
      </c>
      <c r="G134" s="37"/>
      <c r="H134" s="37"/>
      <c r="I134" s="31" t="s">
        <v>32</v>
      </c>
      <c r="J134" s="35" t="str">
        <f>E28</f>
        <v xml:space="preserve"> </v>
      </c>
      <c r="K134" s="37"/>
      <c r="L134" s="59"/>
      <c r="S134" s="37"/>
      <c r="T134" s="37"/>
      <c r="U134" s="37"/>
      <c r="V134" s="37"/>
      <c r="W134" s="37"/>
      <c r="X134" s="37"/>
      <c r="Y134" s="37"/>
      <c r="Z134" s="37"/>
      <c r="AA134" s="37"/>
      <c r="AB134" s="37"/>
      <c r="AC134" s="37"/>
      <c r="AD134" s="37"/>
      <c r="AE134" s="37"/>
    </row>
    <row r="135" s="2" customFormat="1" ht="10.32" customHeight="1">
      <c r="A135" s="37"/>
      <c r="B135" s="38"/>
      <c r="C135" s="37"/>
      <c r="D135" s="37"/>
      <c r="E135" s="37"/>
      <c r="F135" s="37"/>
      <c r="G135" s="37"/>
      <c r="H135" s="37"/>
      <c r="I135" s="37"/>
      <c r="J135" s="37"/>
      <c r="K135" s="37"/>
      <c r="L135" s="59"/>
      <c r="S135" s="37"/>
      <c r="T135" s="37"/>
      <c r="U135" s="37"/>
      <c r="V135" s="37"/>
      <c r="W135" s="37"/>
      <c r="X135" s="37"/>
      <c r="Y135" s="37"/>
      <c r="Z135" s="37"/>
      <c r="AA135" s="37"/>
      <c r="AB135" s="37"/>
      <c r="AC135" s="37"/>
      <c r="AD135" s="37"/>
      <c r="AE135" s="37"/>
    </row>
    <row r="136" s="11" customFormat="1" ht="29.28" customHeight="1">
      <c r="A136" s="180"/>
      <c r="B136" s="181"/>
      <c r="C136" s="182" t="s">
        <v>270</v>
      </c>
      <c r="D136" s="183" t="s">
        <v>60</v>
      </c>
      <c r="E136" s="183" t="s">
        <v>56</v>
      </c>
      <c r="F136" s="183" t="s">
        <v>57</v>
      </c>
      <c r="G136" s="183" t="s">
        <v>271</v>
      </c>
      <c r="H136" s="183" t="s">
        <v>272</v>
      </c>
      <c r="I136" s="183" t="s">
        <v>273</v>
      </c>
      <c r="J136" s="184" t="s">
        <v>232</v>
      </c>
      <c r="K136" s="185" t="s">
        <v>274</v>
      </c>
      <c r="L136" s="186"/>
      <c r="M136" s="90" t="s">
        <v>1</v>
      </c>
      <c r="N136" s="91" t="s">
        <v>39</v>
      </c>
      <c r="O136" s="91" t="s">
        <v>275</v>
      </c>
      <c r="P136" s="91" t="s">
        <v>276</v>
      </c>
      <c r="Q136" s="91" t="s">
        <v>277</v>
      </c>
      <c r="R136" s="91" t="s">
        <v>278</v>
      </c>
      <c r="S136" s="91" t="s">
        <v>279</v>
      </c>
      <c r="T136" s="92" t="s">
        <v>280</v>
      </c>
      <c r="U136" s="180"/>
      <c r="V136" s="180"/>
      <c r="W136" s="180"/>
      <c r="X136" s="180"/>
      <c r="Y136" s="180"/>
      <c r="Z136" s="180"/>
      <c r="AA136" s="180"/>
      <c r="AB136" s="180"/>
      <c r="AC136" s="180"/>
      <c r="AD136" s="180"/>
      <c r="AE136" s="180"/>
    </row>
    <row r="137" s="2" customFormat="1" ht="22.8" customHeight="1">
      <c r="A137" s="37"/>
      <c r="B137" s="38"/>
      <c r="C137" s="97" t="s">
        <v>228</v>
      </c>
      <c r="D137" s="37"/>
      <c r="E137" s="37"/>
      <c r="F137" s="37"/>
      <c r="G137" s="37"/>
      <c r="H137" s="37"/>
      <c r="I137" s="37"/>
      <c r="J137" s="187">
        <f>BK137</f>
        <v>0</v>
      </c>
      <c r="K137" s="37"/>
      <c r="L137" s="38"/>
      <c r="M137" s="93"/>
      <c r="N137" s="77"/>
      <c r="O137" s="94"/>
      <c r="P137" s="188">
        <f>P138+P179</f>
        <v>0</v>
      </c>
      <c r="Q137" s="94"/>
      <c r="R137" s="188">
        <f>R138+R179</f>
        <v>25.055</v>
      </c>
      <c r="S137" s="94"/>
      <c r="T137" s="189">
        <f>T138+T179</f>
        <v>0</v>
      </c>
      <c r="U137" s="37"/>
      <c r="V137" s="37"/>
      <c r="W137" s="37"/>
      <c r="X137" s="37"/>
      <c r="Y137" s="37"/>
      <c r="Z137" s="37"/>
      <c r="AA137" s="37"/>
      <c r="AB137" s="37"/>
      <c r="AC137" s="37"/>
      <c r="AD137" s="37"/>
      <c r="AE137" s="37"/>
      <c r="AT137" s="18" t="s">
        <v>74</v>
      </c>
      <c r="AU137" s="18" t="s">
        <v>234</v>
      </c>
      <c r="BK137" s="190">
        <f>BK138+BK179</f>
        <v>0</v>
      </c>
    </row>
    <row r="138" s="12" customFormat="1" ht="25.92" customHeight="1">
      <c r="A138" s="12"/>
      <c r="B138" s="191"/>
      <c r="C138" s="12"/>
      <c r="D138" s="192" t="s">
        <v>74</v>
      </c>
      <c r="E138" s="193" t="s">
        <v>3218</v>
      </c>
      <c r="F138" s="193" t="s">
        <v>3219</v>
      </c>
      <c r="G138" s="12"/>
      <c r="H138" s="12"/>
      <c r="I138" s="194"/>
      <c r="J138" s="195">
        <f>BK138</f>
        <v>0</v>
      </c>
      <c r="K138" s="12"/>
      <c r="L138" s="191"/>
      <c r="M138" s="196"/>
      <c r="N138" s="197"/>
      <c r="O138" s="197"/>
      <c r="P138" s="198">
        <f>P139+SUM(P140:P153)</f>
        <v>0</v>
      </c>
      <c r="Q138" s="197"/>
      <c r="R138" s="198">
        <f>R139+SUM(R140:R153)</f>
        <v>25.055</v>
      </c>
      <c r="S138" s="197"/>
      <c r="T138" s="199">
        <f>T139+SUM(T140:T153)</f>
        <v>0</v>
      </c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R138" s="192" t="s">
        <v>82</v>
      </c>
      <c r="AT138" s="200" t="s">
        <v>74</v>
      </c>
      <c r="AU138" s="200" t="s">
        <v>75</v>
      </c>
      <c r="AY138" s="192" t="s">
        <v>283</v>
      </c>
      <c r="BK138" s="201">
        <f>BK139+SUM(BK140:BK153)</f>
        <v>0</v>
      </c>
    </row>
    <row r="139" s="2" customFormat="1" ht="16.5" customHeight="1">
      <c r="A139" s="37"/>
      <c r="B139" s="168"/>
      <c r="C139" s="242" t="s">
        <v>82</v>
      </c>
      <c r="D139" s="242" t="s">
        <v>582</v>
      </c>
      <c r="E139" s="243" t="s">
        <v>3220</v>
      </c>
      <c r="F139" s="244" t="s">
        <v>3221</v>
      </c>
      <c r="G139" s="245" t="s">
        <v>373</v>
      </c>
      <c r="H139" s="246">
        <v>254</v>
      </c>
      <c r="I139" s="247"/>
      <c r="J139" s="248">
        <f>ROUND(I139*H139,2)</f>
        <v>0</v>
      </c>
      <c r="K139" s="249"/>
      <c r="L139" s="250"/>
      <c r="M139" s="251" t="s">
        <v>1</v>
      </c>
      <c r="N139" s="252" t="s">
        <v>41</v>
      </c>
      <c r="O139" s="81"/>
      <c r="P139" s="214">
        <f>O139*H139</f>
        <v>0</v>
      </c>
      <c r="Q139" s="214">
        <v>0.040000000000000001</v>
      </c>
      <c r="R139" s="214">
        <f>Q139*H139</f>
        <v>10.16</v>
      </c>
      <c r="S139" s="214">
        <v>0</v>
      </c>
      <c r="T139" s="215">
        <f>S139*H139</f>
        <v>0</v>
      </c>
      <c r="U139" s="37"/>
      <c r="V139" s="37"/>
      <c r="W139" s="37"/>
      <c r="X139" s="37"/>
      <c r="Y139" s="37"/>
      <c r="Z139" s="37"/>
      <c r="AA139" s="37"/>
      <c r="AB139" s="37"/>
      <c r="AC139" s="37"/>
      <c r="AD139" s="37"/>
      <c r="AE139" s="37"/>
      <c r="AR139" s="216" t="s">
        <v>1078</v>
      </c>
      <c r="AT139" s="216" t="s">
        <v>582</v>
      </c>
      <c r="AU139" s="216" t="s">
        <v>82</v>
      </c>
      <c r="AY139" s="18" t="s">
        <v>283</v>
      </c>
      <c r="BE139" s="217">
        <f>IF(N139="základná",J139,0)</f>
        <v>0</v>
      </c>
      <c r="BF139" s="217">
        <f>IF(N139="znížená",J139,0)</f>
        <v>0</v>
      </c>
      <c r="BG139" s="217">
        <f>IF(N139="zákl. prenesená",J139,0)</f>
        <v>0</v>
      </c>
      <c r="BH139" s="217">
        <f>IF(N139="zníž. prenesená",J139,0)</f>
        <v>0</v>
      </c>
      <c r="BI139" s="217">
        <f>IF(N139="nulová",J139,0)</f>
        <v>0</v>
      </c>
      <c r="BJ139" s="18" t="s">
        <v>87</v>
      </c>
      <c r="BK139" s="217">
        <f>ROUND(I139*H139,2)</f>
        <v>0</v>
      </c>
      <c r="BL139" s="18" t="s">
        <v>1078</v>
      </c>
      <c r="BM139" s="216" t="s">
        <v>3222</v>
      </c>
    </row>
    <row r="140" s="2" customFormat="1" ht="16.5" customHeight="1">
      <c r="A140" s="37"/>
      <c r="B140" s="168"/>
      <c r="C140" s="204" t="s">
        <v>87</v>
      </c>
      <c r="D140" s="204" t="s">
        <v>285</v>
      </c>
      <c r="E140" s="205" t="s">
        <v>3223</v>
      </c>
      <c r="F140" s="206" t="s">
        <v>3224</v>
      </c>
      <c r="G140" s="207" t="s">
        <v>373</v>
      </c>
      <c r="H140" s="208">
        <v>254</v>
      </c>
      <c r="I140" s="209"/>
      <c r="J140" s="210">
        <f>ROUND(I140*H140,2)</f>
        <v>0</v>
      </c>
      <c r="K140" s="211"/>
      <c r="L140" s="38"/>
      <c r="M140" s="212" t="s">
        <v>1</v>
      </c>
      <c r="N140" s="213" t="s">
        <v>41</v>
      </c>
      <c r="O140" s="81"/>
      <c r="P140" s="214">
        <f>O140*H140</f>
        <v>0</v>
      </c>
      <c r="Q140" s="214">
        <v>0</v>
      </c>
      <c r="R140" s="214">
        <f>Q140*H140</f>
        <v>0</v>
      </c>
      <c r="S140" s="214">
        <v>0</v>
      </c>
      <c r="T140" s="215">
        <f>S140*H140</f>
        <v>0</v>
      </c>
      <c r="U140" s="37"/>
      <c r="V140" s="37"/>
      <c r="W140" s="37"/>
      <c r="X140" s="37"/>
      <c r="Y140" s="37"/>
      <c r="Z140" s="37"/>
      <c r="AA140" s="37"/>
      <c r="AB140" s="37"/>
      <c r="AC140" s="37"/>
      <c r="AD140" s="37"/>
      <c r="AE140" s="37"/>
      <c r="AR140" s="216" t="s">
        <v>656</v>
      </c>
      <c r="AT140" s="216" t="s">
        <v>285</v>
      </c>
      <c r="AU140" s="216" t="s">
        <v>82</v>
      </c>
      <c r="AY140" s="18" t="s">
        <v>283</v>
      </c>
      <c r="BE140" s="217">
        <f>IF(N140="základná",J140,0)</f>
        <v>0</v>
      </c>
      <c r="BF140" s="217">
        <f>IF(N140="znížená",J140,0)</f>
        <v>0</v>
      </c>
      <c r="BG140" s="217">
        <f>IF(N140="zákl. prenesená",J140,0)</f>
        <v>0</v>
      </c>
      <c r="BH140" s="217">
        <f>IF(N140="zníž. prenesená",J140,0)</f>
        <v>0</v>
      </c>
      <c r="BI140" s="217">
        <f>IF(N140="nulová",J140,0)</f>
        <v>0</v>
      </c>
      <c r="BJ140" s="18" t="s">
        <v>87</v>
      </c>
      <c r="BK140" s="217">
        <f>ROUND(I140*H140,2)</f>
        <v>0</v>
      </c>
      <c r="BL140" s="18" t="s">
        <v>656</v>
      </c>
      <c r="BM140" s="216" t="s">
        <v>3225</v>
      </c>
    </row>
    <row r="141" s="2" customFormat="1" ht="16.5" customHeight="1">
      <c r="A141" s="37"/>
      <c r="B141" s="168"/>
      <c r="C141" s="242" t="s">
        <v>92</v>
      </c>
      <c r="D141" s="242" t="s">
        <v>582</v>
      </c>
      <c r="E141" s="243" t="s">
        <v>3226</v>
      </c>
      <c r="F141" s="244" t="s">
        <v>3227</v>
      </c>
      <c r="G141" s="245" t="s">
        <v>373</v>
      </c>
      <c r="H141" s="246">
        <v>11</v>
      </c>
      <c r="I141" s="247"/>
      <c r="J141" s="248">
        <f>ROUND(I141*H141,2)</f>
        <v>0</v>
      </c>
      <c r="K141" s="249"/>
      <c r="L141" s="250"/>
      <c r="M141" s="251" t="s">
        <v>1</v>
      </c>
      <c r="N141" s="252" t="s">
        <v>41</v>
      </c>
      <c r="O141" s="81"/>
      <c r="P141" s="214">
        <f>O141*H141</f>
        <v>0</v>
      </c>
      <c r="Q141" s="214">
        <v>0.040000000000000001</v>
      </c>
      <c r="R141" s="214">
        <f>Q141*H141</f>
        <v>0.44</v>
      </c>
      <c r="S141" s="214">
        <v>0</v>
      </c>
      <c r="T141" s="215">
        <f>S141*H141</f>
        <v>0</v>
      </c>
      <c r="U141" s="37"/>
      <c r="V141" s="37"/>
      <c r="W141" s="37"/>
      <c r="X141" s="37"/>
      <c r="Y141" s="37"/>
      <c r="Z141" s="37"/>
      <c r="AA141" s="37"/>
      <c r="AB141" s="37"/>
      <c r="AC141" s="37"/>
      <c r="AD141" s="37"/>
      <c r="AE141" s="37"/>
      <c r="AR141" s="216" t="s">
        <v>1078</v>
      </c>
      <c r="AT141" s="216" t="s">
        <v>582</v>
      </c>
      <c r="AU141" s="216" t="s">
        <v>82</v>
      </c>
      <c r="AY141" s="18" t="s">
        <v>283</v>
      </c>
      <c r="BE141" s="217">
        <f>IF(N141="základná",J141,0)</f>
        <v>0</v>
      </c>
      <c r="BF141" s="217">
        <f>IF(N141="znížená",J141,0)</f>
        <v>0</v>
      </c>
      <c r="BG141" s="217">
        <f>IF(N141="zákl. prenesená",J141,0)</f>
        <v>0</v>
      </c>
      <c r="BH141" s="217">
        <f>IF(N141="zníž. prenesená",J141,0)</f>
        <v>0</v>
      </c>
      <c r="BI141" s="217">
        <f>IF(N141="nulová",J141,0)</f>
        <v>0</v>
      </c>
      <c r="BJ141" s="18" t="s">
        <v>87</v>
      </c>
      <c r="BK141" s="217">
        <f>ROUND(I141*H141,2)</f>
        <v>0</v>
      </c>
      <c r="BL141" s="18" t="s">
        <v>1078</v>
      </c>
      <c r="BM141" s="216" t="s">
        <v>3228</v>
      </c>
    </row>
    <row r="142" s="2" customFormat="1" ht="16.5" customHeight="1">
      <c r="A142" s="37"/>
      <c r="B142" s="168"/>
      <c r="C142" s="204" t="s">
        <v>289</v>
      </c>
      <c r="D142" s="204" t="s">
        <v>285</v>
      </c>
      <c r="E142" s="205" t="s">
        <v>3229</v>
      </c>
      <c r="F142" s="206" t="s">
        <v>3224</v>
      </c>
      <c r="G142" s="207" t="s">
        <v>373</v>
      </c>
      <c r="H142" s="208">
        <v>11</v>
      </c>
      <c r="I142" s="209"/>
      <c r="J142" s="210">
        <f>ROUND(I142*H142,2)</f>
        <v>0</v>
      </c>
      <c r="K142" s="211"/>
      <c r="L142" s="38"/>
      <c r="M142" s="212" t="s">
        <v>1</v>
      </c>
      <c r="N142" s="213" t="s">
        <v>41</v>
      </c>
      <c r="O142" s="81"/>
      <c r="P142" s="214">
        <f>O142*H142</f>
        <v>0</v>
      </c>
      <c r="Q142" s="214">
        <v>0</v>
      </c>
      <c r="R142" s="214">
        <f>Q142*H142</f>
        <v>0</v>
      </c>
      <c r="S142" s="214">
        <v>0</v>
      </c>
      <c r="T142" s="215">
        <f>S142*H142</f>
        <v>0</v>
      </c>
      <c r="U142" s="37"/>
      <c r="V142" s="37"/>
      <c r="W142" s="37"/>
      <c r="X142" s="37"/>
      <c r="Y142" s="37"/>
      <c r="Z142" s="37"/>
      <c r="AA142" s="37"/>
      <c r="AB142" s="37"/>
      <c r="AC142" s="37"/>
      <c r="AD142" s="37"/>
      <c r="AE142" s="37"/>
      <c r="AR142" s="216" t="s">
        <v>656</v>
      </c>
      <c r="AT142" s="216" t="s">
        <v>285</v>
      </c>
      <c r="AU142" s="216" t="s">
        <v>82</v>
      </c>
      <c r="AY142" s="18" t="s">
        <v>283</v>
      </c>
      <c r="BE142" s="217">
        <f>IF(N142="základná",J142,0)</f>
        <v>0</v>
      </c>
      <c r="BF142" s="217">
        <f>IF(N142="znížená",J142,0)</f>
        <v>0</v>
      </c>
      <c r="BG142" s="217">
        <f>IF(N142="zákl. prenesená",J142,0)</f>
        <v>0</v>
      </c>
      <c r="BH142" s="217">
        <f>IF(N142="zníž. prenesená",J142,0)</f>
        <v>0</v>
      </c>
      <c r="BI142" s="217">
        <f>IF(N142="nulová",J142,0)</f>
        <v>0</v>
      </c>
      <c r="BJ142" s="18" t="s">
        <v>87</v>
      </c>
      <c r="BK142" s="217">
        <f>ROUND(I142*H142,2)</f>
        <v>0</v>
      </c>
      <c r="BL142" s="18" t="s">
        <v>656</v>
      </c>
      <c r="BM142" s="216" t="s">
        <v>3230</v>
      </c>
    </row>
    <row r="143" s="2" customFormat="1" ht="24.15" customHeight="1">
      <c r="A143" s="37"/>
      <c r="B143" s="168"/>
      <c r="C143" s="242" t="s">
        <v>306</v>
      </c>
      <c r="D143" s="242" t="s">
        <v>582</v>
      </c>
      <c r="E143" s="243" t="s">
        <v>3231</v>
      </c>
      <c r="F143" s="244" t="s">
        <v>3232</v>
      </c>
      <c r="G143" s="245" t="s">
        <v>373</v>
      </c>
      <c r="H143" s="246">
        <v>265</v>
      </c>
      <c r="I143" s="247"/>
      <c r="J143" s="248">
        <f>ROUND(I143*H143,2)</f>
        <v>0</v>
      </c>
      <c r="K143" s="249"/>
      <c r="L143" s="250"/>
      <c r="M143" s="251" t="s">
        <v>1</v>
      </c>
      <c r="N143" s="252" t="s">
        <v>41</v>
      </c>
      <c r="O143" s="81"/>
      <c r="P143" s="214">
        <f>O143*H143</f>
        <v>0</v>
      </c>
      <c r="Q143" s="214">
        <v>0.040000000000000001</v>
      </c>
      <c r="R143" s="214">
        <f>Q143*H143</f>
        <v>10.6</v>
      </c>
      <c r="S143" s="214">
        <v>0</v>
      </c>
      <c r="T143" s="215">
        <f>S143*H143</f>
        <v>0</v>
      </c>
      <c r="U143" s="37"/>
      <c r="V143" s="37"/>
      <c r="W143" s="37"/>
      <c r="X143" s="37"/>
      <c r="Y143" s="37"/>
      <c r="Z143" s="37"/>
      <c r="AA143" s="37"/>
      <c r="AB143" s="37"/>
      <c r="AC143" s="37"/>
      <c r="AD143" s="37"/>
      <c r="AE143" s="37"/>
      <c r="AR143" s="216" t="s">
        <v>1078</v>
      </c>
      <c r="AT143" s="216" t="s">
        <v>582</v>
      </c>
      <c r="AU143" s="216" t="s">
        <v>82</v>
      </c>
      <c r="AY143" s="18" t="s">
        <v>283</v>
      </c>
      <c r="BE143" s="217">
        <f>IF(N143="základná",J143,0)</f>
        <v>0</v>
      </c>
      <c r="BF143" s="217">
        <f>IF(N143="znížená",J143,0)</f>
        <v>0</v>
      </c>
      <c r="BG143" s="217">
        <f>IF(N143="zákl. prenesená",J143,0)</f>
        <v>0</v>
      </c>
      <c r="BH143" s="217">
        <f>IF(N143="zníž. prenesená",J143,0)</f>
        <v>0</v>
      </c>
      <c r="BI143" s="217">
        <f>IF(N143="nulová",J143,0)</f>
        <v>0</v>
      </c>
      <c r="BJ143" s="18" t="s">
        <v>87</v>
      </c>
      <c r="BK143" s="217">
        <f>ROUND(I143*H143,2)</f>
        <v>0</v>
      </c>
      <c r="BL143" s="18" t="s">
        <v>1078</v>
      </c>
      <c r="BM143" s="216" t="s">
        <v>3233</v>
      </c>
    </row>
    <row r="144" s="2" customFormat="1" ht="16.5" customHeight="1">
      <c r="A144" s="37"/>
      <c r="B144" s="168"/>
      <c r="C144" s="204" t="s">
        <v>310</v>
      </c>
      <c r="D144" s="204" t="s">
        <v>285</v>
      </c>
      <c r="E144" s="205" t="s">
        <v>3234</v>
      </c>
      <c r="F144" s="206" t="s">
        <v>3224</v>
      </c>
      <c r="G144" s="207" t="s">
        <v>373</v>
      </c>
      <c r="H144" s="208">
        <v>265</v>
      </c>
      <c r="I144" s="209"/>
      <c r="J144" s="210">
        <f>ROUND(I144*H144,2)</f>
        <v>0</v>
      </c>
      <c r="K144" s="211"/>
      <c r="L144" s="38"/>
      <c r="M144" s="212" t="s">
        <v>1</v>
      </c>
      <c r="N144" s="213" t="s">
        <v>41</v>
      </c>
      <c r="O144" s="81"/>
      <c r="P144" s="214">
        <f>O144*H144</f>
        <v>0</v>
      </c>
      <c r="Q144" s="214">
        <v>0</v>
      </c>
      <c r="R144" s="214">
        <f>Q144*H144</f>
        <v>0</v>
      </c>
      <c r="S144" s="214">
        <v>0</v>
      </c>
      <c r="T144" s="215">
        <f>S144*H144</f>
        <v>0</v>
      </c>
      <c r="U144" s="37"/>
      <c r="V144" s="37"/>
      <c r="W144" s="37"/>
      <c r="X144" s="37"/>
      <c r="Y144" s="37"/>
      <c r="Z144" s="37"/>
      <c r="AA144" s="37"/>
      <c r="AB144" s="37"/>
      <c r="AC144" s="37"/>
      <c r="AD144" s="37"/>
      <c r="AE144" s="37"/>
      <c r="AR144" s="216" t="s">
        <v>656</v>
      </c>
      <c r="AT144" s="216" t="s">
        <v>285</v>
      </c>
      <c r="AU144" s="216" t="s">
        <v>82</v>
      </c>
      <c r="AY144" s="18" t="s">
        <v>283</v>
      </c>
      <c r="BE144" s="217">
        <f>IF(N144="základná",J144,0)</f>
        <v>0</v>
      </c>
      <c r="BF144" s="217">
        <f>IF(N144="znížená",J144,0)</f>
        <v>0</v>
      </c>
      <c r="BG144" s="217">
        <f>IF(N144="zákl. prenesená",J144,0)</f>
        <v>0</v>
      </c>
      <c r="BH144" s="217">
        <f>IF(N144="zníž. prenesená",J144,0)</f>
        <v>0</v>
      </c>
      <c r="BI144" s="217">
        <f>IF(N144="nulová",J144,0)</f>
        <v>0</v>
      </c>
      <c r="BJ144" s="18" t="s">
        <v>87</v>
      </c>
      <c r="BK144" s="217">
        <f>ROUND(I144*H144,2)</f>
        <v>0</v>
      </c>
      <c r="BL144" s="18" t="s">
        <v>656</v>
      </c>
      <c r="BM144" s="216" t="s">
        <v>3235</v>
      </c>
    </row>
    <row r="145" s="2" customFormat="1" ht="16.5" customHeight="1">
      <c r="A145" s="37"/>
      <c r="B145" s="168"/>
      <c r="C145" s="242" t="s">
        <v>315</v>
      </c>
      <c r="D145" s="242" t="s">
        <v>582</v>
      </c>
      <c r="E145" s="243" t="s">
        <v>3236</v>
      </c>
      <c r="F145" s="244" t="s">
        <v>3237</v>
      </c>
      <c r="G145" s="245" t="s">
        <v>373</v>
      </c>
      <c r="H145" s="246">
        <v>56</v>
      </c>
      <c r="I145" s="247"/>
      <c r="J145" s="248">
        <f>ROUND(I145*H145,2)</f>
        <v>0</v>
      </c>
      <c r="K145" s="249"/>
      <c r="L145" s="250"/>
      <c r="M145" s="251" t="s">
        <v>1</v>
      </c>
      <c r="N145" s="252" t="s">
        <v>41</v>
      </c>
      <c r="O145" s="81"/>
      <c r="P145" s="214">
        <f>O145*H145</f>
        <v>0</v>
      </c>
      <c r="Q145" s="214">
        <v>0.040000000000000001</v>
      </c>
      <c r="R145" s="214">
        <f>Q145*H145</f>
        <v>2.2400000000000002</v>
      </c>
      <c r="S145" s="214">
        <v>0</v>
      </c>
      <c r="T145" s="215">
        <f>S145*H145</f>
        <v>0</v>
      </c>
      <c r="U145" s="37"/>
      <c r="V145" s="37"/>
      <c r="W145" s="37"/>
      <c r="X145" s="37"/>
      <c r="Y145" s="37"/>
      <c r="Z145" s="37"/>
      <c r="AA145" s="37"/>
      <c r="AB145" s="37"/>
      <c r="AC145" s="37"/>
      <c r="AD145" s="37"/>
      <c r="AE145" s="37"/>
      <c r="AR145" s="216" t="s">
        <v>1078</v>
      </c>
      <c r="AT145" s="216" t="s">
        <v>582</v>
      </c>
      <c r="AU145" s="216" t="s">
        <v>82</v>
      </c>
      <c r="AY145" s="18" t="s">
        <v>283</v>
      </c>
      <c r="BE145" s="217">
        <f>IF(N145="základná",J145,0)</f>
        <v>0</v>
      </c>
      <c r="BF145" s="217">
        <f>IF(N145="znížená",J145,0)</f>
        <v>0</v>
      </c>
      <c r="BG145" s="217">
        <f>IF(N145="zákl. prenesená",J145,0)</f>
        <v>0</v>
      </c>
      <c r="BH145" s="217">
        <f>IF(N145="zníž. prenesená",J145,0)</f>
        <v>0</v>
      </c>
      <c r="BI145" s="217">
        <f>IF(N145="nulová",J145,0)</f>
        <v>0</v>
      </c>
      <c r="BJ145" s="18" t="s">
        <v>87</v>
      </c>
      <c r="BK145" s="217">
        <f>ROUND(I145*H145,2)</f>
        <v>0</v>
      </c>
      <c r="BL145" s="18" t="s">
        <v>1078</v>
      </c>
      <c r="BM145" s="216" t="s">
        <v>3238</v>
      </c>
    </row>
    <row r="146" s="2" customFormat="1" ht="16.5" customHeight="1">
      <c r="A146" s="37"/>
      <c r="B146" s="168"/>
      <c r="C146" s="204" t="s">
        <v>319</v>
      </c>
      <c r="D146" s="204" t="s">
        <v>285</v>
      </c>
      <c r="E146" s="205" t="s">
        <v>3239</v>
      </c>
      <c r="F146" s="206" t="s">
        <v>3224</v>
      </c>
      <c r="G146" s="207" t="s">
        <v>373</v>
      </c>
      <c r="H146" s="208">
        <v>56</v>
      </c>
      <c r="I146" s="209"/>
      <c r="J146" s="210">
        <f>ROUND(I146*H146,2)</f>
        <v>0</v>
      </c>
      <c r="K146" s="211"/>
      <c r="L146" s="38"/>
      <c r="M146" s="212" t="s">
        <v>1</v>
      </c>
      <c r="N146" s="213" t="s">
        <v>41</v>
      </c>
      <c r="O146" s="81"/>
      <c r="P146" s="214">
        <f>O146*H146</f>
        <v>0</v>
      </c>
      <c r="Q146" s="214">
        <v>0</v>
      </c>
      <c r="R146" s="214">
        <f>Q146*H146</f>
        <v>0</v>
      </c>
      <c r="S146" s="214">
        <v>0</v>
      </c>
      <c r="T146" s="215">
        <f>S146*H146</f>
        <v>0</v>
      </c>
      <c r="U146" s="37"/>
      <c r="V146" s="37"/>
      <c r="W146" s="37"/>
      <c r="X146" s="37"/>
      <c r="Y146" s="37"/>
      <c r="Z146" s="37"/>
      <c r="AA146" s="37"/>
      <c r="AB146" s="37"/>
      <c r="AC146" s="37"/>
      <c r="AD146" s="37"/>
      <c r="AE146" s="37"/>
      <c r="AR146" s="216" t="s">
        <v>656</v>
      </c>
      <c r="AT146" s="216" t="s">
        <v>285</v>
      </c>
      <c r="AU146" s="216" t="s">
        <v>82</v>
      </c>
      <c r="AY146" s="18" t="s">
        <v>283</v>
      </c>
      <c r="BE146" s="217">
        <f>IF(N146="základná",J146,0)</f>
        <v>0</v>
      </c>
      <c r="BF146" s="217">
        <f>IF(N146="znížená",J146,0)</f>
        <v>0</v>
      </c>
      <c r="BG146" s="217">
        <f>IF(N146="zákl. prenesená",J146,0)</f>
        <v>0</v>
      </c>
      <c r="BH146" s="217">
        <f>IF(N146="zníž. prenesená",J146,0)</f>
        <v>0</v>
      </c>
      <c r="BI146" s="217">
        <f>IF(N146="nulová",J146,0)</f>
        <v>0</v>
      </c>
      <c r="BJ146" s="18" t="s">
        <v>87</v>
      </c>
      <c r="BK146" s="217">
        <f>ROUND(I146*H146,2)</f>
        <v>0</v>
      </c>
      <c r="BL146" s="18" t="s">
        <v>656</v>
      </c>
      <c r="BM146" s="216" t="s">
        <v>3240</v>
      </c>
    </row>
    <row r="147" s="2" customFormat="1" ht="16.5" customHeight="1">
      <c r="A147" s="37"/>
      <c r="B147" s="168"/>
      <c r="C147" s="242" t="s">
        <v>323</v>
      </c>
      <c r="D147" s="242" t="s">
        <v>582</v>
      </c>
      <c r="E147" s="243" t="s">
        <v>3241</v>
      </c>
      <c r="F147" s="244" t="s">
        <v>3242</v>
      </c>
      <c r="G147" s="245" t="s">
        <v>373</v>
      </c>
      <c r="H147" s="246">
        <v>12</v>
      </c>
      <c r="I147" s="247"/>
      <c r="J147" s="248">
        <f>ROUND(I147*H147,2)</f>
        <v>0</v>
      </c>
      <c r="K147" s="249"/>
      <c r="L147" s="250"/>
      <c r="M147" s="251" t="s">
        <v>1</v>
      </c>
      <c r="N147" s="252" t="s">
        <v>41</v>
      </c>
      <c r="O147" s="81"/>
      <c r="P147" s="214">
        <f>O147*H147</f>
        <v>0</v>
      </c>
      <c r="Q147" s="214">
        <v>0.040000000000000001</v>
      </c>
      <c r="R147" s="214">
        <f>Q147*H147</f>
        <v>0.47999999999999998</v>
      </c>
      <c r="S147" s="214">
        <v>0</v>
      </c>
      <c r="T147" s="215">
        <f>S147*H147</f>
        <v>0</v>
      </c>
      <c r="U147" s="37"/>
      <c r="V147" s="37"/>
      <c r="W147" s="37"/>
      <c r="X147" s="37"/>
      <c r="Y147" s="37"/>
      <c r="Z147" s="37"/>
      <c r="AA147" s="37"/>
      <c r="AB147" s="37"/>
      <c r="AC147" s="37"/>
      <c r="AD147" s="37"/>
      <c r="AE147" s="37"/>
      <c r="AR147" s="216" t="s">
        <v>1078</v>
      </c>
      <c r="AT147" s="216" t="s">
        <v>582</v>
      </c>
      <c r="AU147" s="216" t="s">
        <v>82</v>
      </c>
      <c r="AY147" s="18" t="s">
        <v>283</v>
      </c>
      <c r="BE147" s="217">
        <f>IF(N147="základná",J147,0)</f>
        <v>0</v>
      </c>
      <c r="BF147" s="217">
        <f>IF(N147="znížená",J147,0)</f>
        <v>0</v>
      </c>
      <c r="BG147" s="217">
        <f>IF(N147="zákl. prenesená",J147,0)</f>
        <v>0</v>
      </c>
      <c r="BH147" s="217">
        <f>IF(N147="zníž. prenesená",J147,0)</f>
        <v>0</v>
      </c>
      <c r="BI147" s="217">
        <f>IF(N147="nulová",J147,0)</f>
        <v>0</v>
      </c>
      <c r="BJ147" s="18" t="s">
        <v>87</v>
      </c>
      <c r="BK147" s="217">
        <f>ROUND(I147*H147,2)</f>
        <v>0</v>
      </c>
      <c r="BL147" s="18" t="s">
        <v>1078</v>
      </c>
      <c r="BM147" s="216" t="s">
        <v>3243</v>
      </c>
    </row>
    <row r="148" s="2" customFormat="1" ht="16.5" customHeight="1">
      <c r="A148" s="37"/>
      <c r="B148" s="168"/>
      <c r="C148" s="204" t="s">
        <v>327</v>
      </c>
      <c r="D148" s="204" t="s">
        <v>285</v>
      </c>
      <c r="E148" s="205" t="s">
        <v>3244</v>
      </c>
      <c r="F148" s="206" t="s">
        <v>3224</v>
      </c>
      <c r="G148" s="207" t="s">
        <v>373</v>
      </c>
      <c r="H148" s="208">
        <v>12</v>
      </c>
      <c r="I148" s="209"/>
      <c r="J148" s="210">
        <f>ROUND(I148*H148,2)</f>
        <v>0</v>
      </c>
      <c r="K148" s="211"/>
      <c r="L148" s="38"/>
      <c r="M148" s="212" t="s">
        <v>1</v>
      </c>
      <c r="N148" s="213" t="s">
        <v>41</v>
      </c>
      <c r="O148" s="81"/>
      <c r="P148" s="214">
        <f>O148*H148</f>
        <v>0</v>
      </c>
      <c r="Q148" s="214">
        <v>0</v>
      </c>
      <c r="R148" s="214">
        <f>Q148*H148</f>
        <v>0</v>
      </c>
      <c r="S148" s="214">
        <v>0</v>
      </c>
      <c r="T148" s="215">
        <f>S148*H148</f>
        <v>0</v>
      </c>
      <c r="U148" s="37"/>
      <c r="V148" s="37"/>
      <c r="W148" s="37"/>
      <c r="X148" s="37"/>
      <c r="Y148" s="37"/>
      <c r="Z148" s="37"/>
      <c r="AA148" s="37"/>
      <c r="AB148" s="37"/>
      <c r="AC148" s="37"/>
      <c r="AD148" s="37"/>
      <c r="AE148" s="37"/>
      <c r="AR148" s="216" t="s">
        <v>656</v>
      </c>
      <c r="AT148" s="216" t="s">
        <v>285</v>
      </c>
      <c r="AU148" s="216" t="s">
        <v>82</v>
      </c>
      <c r="AY148" s="18" t="s">
        <v>283</v>
      </c>
      <c r="BE148" s="217">
        <f>IF(N148="základná",J148,0)</f>
        <v>0</v>
      </c>
      <c r="BF148" s="217">
        <f>IF(N148="znížená",J148,0)</f>
        <v>0</v>
      </c>
      <c r="BG148" s="217">
        <f>IF(N148="zákl. prenesená",J148,0)</f>
        <v>0</v>
      </c>
      <c r="BH148" s="217">
        <f>IF(N148="zníž. prenesená",J148,0)</f>
        <v>0</v>
      </c>
      <c r="BI148" s="217">
        <f>IF(N148="nulová",J148,0)</f>
        <v>0</v>
      </c>
      <c r="BJ148" s="18" t="s">
        <v>87</v>
      </c>
      <c r="BK148" s="217">
        <f>ROUND(I148*H148,2)</f>
        <v>0</v>
      </c>
      <c r="BL148" s="18" t="s">
        <v>656</v>
      </c>
      <c r="BM148" s="216" t="s">
        <v>3245</v>
      </c>
    </row>
    <row r="149" s="2" customFormat="1" ht="16.5" customHeight="1">
      <c r="A149" s="37"/>
      <c r="B149" s="168"/>
      <c r="C149" s="242" t="s">
        <v>332</v>
      </c>
      <c r="D149" s="242" t="s">
        <v>582</v>
      </c>
      <c r="E149" s="243" t="s">
        <v>3246</v>
      </c>
      <c r="F149" s="244" t="s">
        <v>3247</v>
      </c>
      <c r="G149" s="245" t="s">
        <v>373</v>
      </c>
      <c r="H149" s="246">
        <v>12</v>
      </c>
      <c r="I149" s="247"/>
      <c r="J149" s="248">
        <f>ROUND(I149*H149,2)</f>
        <v>0</v>
      </c>
      <c r="K149" s="249"/>
      <c r="L149" s="250"/>
      <c r="M149" s="251" t="s">
        <v>1</v>
      </c>
      <c r="N149" s="252" t="s">
        <v>41</v>
      </c>
      <c r="O149" s="81"/>
      <c r="P149" s="214">
        <f>O149*H149</f>
        <v>0</v>
      </c>
      <c r="Q149" s="214">
        <v>0.040000000000000001</v>
      </c>
      <c r="R149" s="214">
        <f>Q149*H149</f>
        <v>0.47999999999999998</v>
      </c>
      <c r="S149" s="214">
        <v>0</v>
      </c>
      <c r="T149" s="215">
        <f>S149*H149</f>
        <v>0</v>
      </c>
      <c r="U149" s="37"/>
      <c r="V149" s="37"/>
      <c r="W149" s="37"/>
      <c r="X149" s="37"/>
      <c r="Y149" s="37"/>
      <c r="Z149" s="37"/>
      <c r="AA149" s="37"/>
      <c r="AB149" s="37"/>
      <c r="AC149" s="37"/>
      <c r="AD149" s="37"/>
      <c r="AE149" s="37"/>
      <c r="AR149" s="216" t="s">
        <v>1078</v>
      </c>
      <c r="AT149" s="216" t="s">
        <v>582</v>
      </c>
      <c r="AU149" s="216" t="s">
        <v>82</v>
      </c>
      <c r="AY149" s="18" t="s">
        <v>283</v>
      </c>
      <c r="BE149" s="217">
        <f>IF(N149="základná",J149,0)</f>
        <v>0</v>
      </c>
      <c r="BF149" s="217">
        <f>IF(N149="znížená",J149,0)</f>
        <v>0</v>
      </c>
      <c r="BG149" s="217">
        <f>IF(N149="zákl. prenesená",J149,0)</f>
        <v>0</v>
      </c>
      <c r="BH149" s="217">
        <f>IF(N149="zníž. prenesená",J149,0)</f>
        <v>0</v>
      </c>
      <c r="BI149" s="217">
        <f>IF(N149="nulová",J149,0)</f>
        <v>0</v>
      </c>
      <c r="BJ149" s="18" t="s">
        <v>87</v>
      </c>
      <c r="BK149" s="217">
        <f>ROUND(I149*H149,2)</f>
        <v>0</v>
      </c>
      <c r="BL149" s="18" t="s">
        <v>1078</v>
      </c>
      <c r="BM149" s="216" t="s">
        <v>3248</v>
      </c>
    </row>
    <row r="150" s="2" customFormat="1" ht="16.5" customHeight="1">
      <c r="A150" s="37"/>
      <c r="B150" s="168"/>
      <c r="C150" s="204" t="s">
        <v>337</v>
      </c>
      <c r="D150" s="204" t="s">
        <v>285</v>
      </c>
      <c r="E150" s="205" t="s">
        <v>3249</v>
      </c>
      <c r="F150" s="206" t="s">
        <v>3224</v>
      </c>
      <c r="G150" s="207" t="s">
        <v>373</v>
      </c>
      <c r="H150" s="208">
        <v>12</v>
      </c>
      <c r="I150" s="209"/>
      <c r="J150" s="210">
        <f>ROUND(I150*H150,2)</f>
        <v>0</v>
      </c>
      <c r="K150" s="211"/>
      <c r="L150" s="38"/>
      <c r="M150" s="212" t="s">
        <v>1</v>
      </c>
      <c r="N150" s="213" t="s">
        <v>41</v>
      </c>
      <c r="O150" s="81"/>
      <c r="P150" s="214">
        <f>O150*H150</f>
        <v>0</v>
      </c>
      <c r="Q150" s="214">
        <v>0</v>
      </c>
      <c r="R150" s="214">
        <f>Q150*H150</f>
        <v>0</v>
      </c>
      <c r="S150" s="214">
        <v>0</v>
      </c>
      <c r="T150" s="215">
        <f>S150*H150</f>
        <v>0</v>
      </c>
      <c r="U150" s="37"/>
      <c r="V150" s="37"/>
      <c r="W150" s="37"/>
      <c r="X150" s="37"/>
      <c r="Y150" s="37"/>
      <c r="Z150" s="37"/>
      <c r="AA150" s="37"/>
      <c r="AB150" s="37"/>
      <c r="AC150" s="37"/>
      <c r="AD150" s="37"/>
      <c r="AE150" s="37"/>
      <c r="AR150" s="216" t="s">
        <v>656</v>
      </c>
      <c r="AT150" s="216" t="s">
        <v>285</v>
      </c>
      <c r="AU150" s="216" t="s">
        <v>82</v>
      </c>
      <c r="AY150" s="18" t="s">
        <v>283</v>
      </c>
      <c r="BE150" s="217">
        <f>IF(N150="základná",J150,0)</f>
        <v>0</v>
      </c>
      <c r="BF150" s="217">
        <f>IF(N150="znížená",J150,0)</f>
        <v>0</v>
      </c>
      <c r="BG150" s="217">
        <f>IF(N150="zákl. prenesená",J150,0)</f>
        <v>0</v>
      </c>
      <c r="BH150" s="217">
        <f>IF(N150="zníž. prenesená",J150,0)</f>
        <v>0</v>
      </c>
      <c r="BI150" s="217">
        <f>IF(N150="nulová",J150,0)</f>
        <v>0</v>
      </c>
      <c r="BJ150" s="18" t="s">
        <v>87</v>
      </c>
      <c r="BK150" s="217">
        <f>ROUND(I150*H150,2)</f>
        <v>0</v>
      </c>
      <c r="BL150" s="18" t="s">
        <v>656</v>
      </c>
      <c r="BM150" s="216" t="s">
        <v>3250</v>
      </c>
    </row>
    <row r="151" s="2" customFormat="1" ht="24.15" customHeight="1">
      <c r="A151" s="37"/>
      <c r="B151" s="168"/>
      <c r="C151" s="242" t="s">
        <v>341</v>
      </c>
      <c r="D151" s="242" t="s">
        <v>582</v>
      </c>
      <c r="E151" s="243" t="s">
        <v>3251</v>
      </c>
      <c r="F151" s="244" t="s">
        <v>3252</v>
      </c>
      <c r="G151" s="245" t="s">
        <v>373</v>
      </c>
      <c r="H151" s="246">
        <v>12</v>
      </c>
      <c r="I151" s="247"/>
      <c r="J151" s="248">
        <f>ROUND(I151*H151,2)</f>
        <v>0</v>
      </c>
      <c r="K151" s="249"/>
      <c r="L151" s="250"/>
      <c r="M151" s="251" t="s">
        <v>1</v>
      </c>
      <c r="N151" s="252" t="s">
        <v>41</v>
      </c>
      <c r="O151" s="81"/>
      <c r="P151" s="214">
        <f>O151*H151</f>
        <v>0</v>
      </c>
      <c r="Q151" s="214">
        <v>0.040000000000000001</v>
      </c>
      <c r="R151" s="214">
        <f>Q151*H151</f>
        <v>0.47999999999999998</v>
      </c>
      <c r="S151" s="214">
        <v>0</v>
      </c>
      <c r="T151" s="215">
        <f>S151*H151</f>
        <v>0</v>
      </c>
      <c r="U151" s="37"/>
      <c r="V151" s="37"/>
      <c r="W151" s="37"/>
      <c r="X151" s="37"/>
      <c r="Y151" s="37"/>
      <c r="Z151" s="37"/>
      <c r="AA151" s="37"/>
      <c r="AB151" s="37"/>
      <c r="AC151" s="37"/>
      <c r="AD151" s="37"/>
      <c r="AE151" s="37"/>
      <c r="AR151" s="216" t="s">
        <v>1078</v>
      </c>
      <c r="AT151" s="216" t="s">
        <v>582</v>
      </c>
      <c r="AU151" s="216" t="s">
        <v>82</v>
      </c>
      <c r="AY151" s="18" t="s">
        <v>283</v>
      </c>
      <c r="BE151" s="217">
        <f>IF(N151="základná",J151,0)</f>
        <v>0</v>
      </c>
      <c r="BF151" s="217">
        <f>IF(N151="znížená",J151,0)</f>
        <v>0</v>
      </c>
      <c r="BG151" s="217">
        <f>IF(N151="zákl. prenesená",J151,0)</f>
        <v>0</v>
      </c>
      <c r="BH151" s="217">
        <f>IF(N151="zníž. prenesená",J151,0)</f>
        <v>0</v>
      </c>
      <c r="BI151" s="217">
        <f>IF(N151="nulová",J151,0)</f>
        <v>0</v>
      </c>
      <c r="BJ151" s="18" t="s">
        <v>87</v>
      </c>
      <c r="BK151" s="217">
        <f>ROUND(I151*H151,2)</f>
        <v>0</v>
      </c>
      <c r="BL151" s="18" t="s">
        <v>1078</v>
      </c>
      <c r="BM151" s="216" t="s">
        <v>3253</v>
      </c>
    </row>
    <row r="152" s="2" customFormat="1" ht="16.5" customHeight="1">
      <c r="A152" s="37"/>
      <c r="B152" s="168"/>
      <c r="C152" s="204" t="s">
        <v>347</v>
      </c>
      <c r="D152" s="204" t="s">
        <v>285</v>
      </c>
      <c r="E152" s="205" t="s">
        <v>3254</v>
      </c>
      <c r="F152" s="206" t="s">
        <v>3224</v>
      </c>
      <c r="G152" s="207" t="s">
        <v>373</v>
      </c>
      <c r="H152" s="208">
        <v>12</v>
      </c>
      <c r="I152" s="209"/>
      <c r="J152" s="210">
        <f>ROUND(I152*H152,2)</f>
        <v>0</v>
      </c>
      <c r="K152" s="211"/>
      <c r="L152" s="38"/>
      <c r="M152" s="212" t="s">
        <v>1</v>
      </c>
      <c r="N152" s="213" t="s">
        <v>41</v>
      </c>
      <c r="O152" s="81"/>
      <c r="P152" s="214">
        <f>O152*H152</f>
        <v>0</v>
      </c>
      <c r="Q152" s="214">
        <v>0</v>
      </c>
      <c r="R152" s="214">
        <f>Q152*H152</f>
        <v>0</v>
      </c>
      <c r="S152" s="214">
        <v>0</v>
      </c>
      <c r="T152" s="215">
        <f>S152*H152</f>
        <v>0</v>
      </c>
      <c r="U152" s="37"/>
      <c r="V152" s="37"/>
      <c r="W152" s="37"/>
      <c r="X152" s="37"/>
      <c r="Y152" s="37"/>
      <c r="Z152" s="37"/>
      <c r="AA152" s="37"/>
      <c r="AB152" s="37"/>
      <c r="AC152" s="37"/>
      <c r="AD152" s="37"/>
      <c r="AE152" s="37"/>
      <c r="AR152" s="216" t="s">
        <v>656</v>
      </c>
      <c r="AT152" s="216" t="s">
        <v>285</v>
      </c>
      <c r="AU152" s="216" t="s">
        <v>82</v>
      </c>
      <c r="AY152" s="18" t="s">
        <v>283</v>
      </c>
      <c r="BE152" s="217">
        <f>IF(N152="základná",J152,0)</f>
        <v>0</v>
      </c>
      <c r="BF152" s="217">
        <f>IF(N152="znížená",J152,0)</f>
        <v>0</v>
      </c>
      <c r="BG152" s="217">
        <f>IF(N152="zákl. prenesená",J152,0)</f>
        <v>0</v>
      </c>
      <c r="BH152" s="217">
        <f>IF(N152="zníž. prenesená",J152,0)</f>
        <v>0</v>
      </c>
      <c r="BI152" s="217">
        <f>IF(N152="nulová",J152,0)</f>
        <v>0</v>
      </c>
      <c r="BJ152" s="18" t="s">
        <v>87</v>
      </c>
      <c r="BK152" s="217">
        <f>ROUND(I152*H152,2)</f>
        <v>0</v>
      </c>
      <c r="BL152" s="18" t="s">
        <v>656</v>
      </c>
      <c r="BM152" s="216" t="s">
        <v>3255</v>
      </c>
    </row>
    <row r="153" s="12" customFormat="1" ht="22.8" customHeight="1">
      <c r="A153" s="12"/>
      <c r="B153" s="191"/>
      <c r="C153" s="12"/>
      <c r="D153" s="192" t="s">
        <v>74</v>
      </c>
      <c r="E153" s="202" t="s">
        <v>582</v>
      </c>
      <c r="F153" s="202" t="s">
        <v>3256</v>
      </c>
      <c r="G153" s="12"/>
      <c r="H153" s="12"/>
      <c r="I153" s="194"/>
      <c r="J153" s="203">
        <f>BK153</f>
        <v>0</v>
      </c>
      <c r="K153" s="12"/>
      <c r="L153" s="191"/>
      <c r="M153" s="196"/>
      <c r="N153" s="197"/>
      <c r="O153" s="197"/>
      <c r="P153" s="198">
        <f>SUM(P154:P178)</f>
        <v>0</v>
      </c>
      <c r="Q153" s="197"/>
      <c r="R153" s="198">
        <f>SUM(R154:R178)</f>
        <v>0.17500000000000002</v>
      </c>
      <c r="S153" s="197"/>
      <c r="T153" s="199">
        <f>SUM(T154:T178)</f>
        <v>0</v>
      </c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R153" s="192" t="s">
        <v>92</v>
      </c>
      <c r="AT153" s="200" t="s">
        <v>74</v>
      </c>
      <c r="AU153" s="200" t="s">
        <v>82</v>
      </c>
      <c r="AY153" s="192" t="s">
        <v>283</v>
      </c>
      <c r="BK153" s="201">
        <f>SUM(BK154:BK178)</f>
        <v>0</v>
      </c>
    </row>
    <row r="154" s="2" customFormat="1" ht="24.15" customHeight="1">
      <c r="A154" s="37"/>
      <c r="B154" s="168"/>
      <c r="C154" s="242" t="s">
        <v>352</v>
      </c>
      <c r="D154" s="242" t="s">
        <v>582</v>
      </c>
      <c r="E154" s="243" t="s">
        <v>3257</v>
      </c>
      <c r="F154" s="244" t="s">
        <v>3258</v>
      </c>
      <c r="G154" s="245" t="s">
        <v>649</v>
      </c>
      <c r="H154" s="246">
        <v>2073</v>
      </c>
      <c r="I154" s="247"/>
      <c r="J154" s="248">
        <f>ROUND(I154*H154,2)</f>
        <v>0</v>
      </c>
      <c r="K154" s="249"/>
      <c r="L154" s="250"/>
      <c r="M154" s="251" t="s">
        <v>1</v>
      </c>
      <c r="N154" s="252" t="s">
        <v>41</v>
      </c>
      <c r="O154" s="81"/>
      <c r="P154" s="214">
        <f>O154*H154</f>
        <v>0</v>
      </c>
      <c r="Q154" s="214">
        <v>0</v>
      </c>
      <c r="R154" s="214">
        <f>Q154*H154</f>
        <v>0</v>
      </c>
      <c r="S154" s="214">
        <v>0</v>
      </c>
      <c r="T154" s="215">
        <f>S154*H154</f>
        <v>0</v>
      </c>
      <c r="U154" s="37"/>
      <c r="V154" s="37"/>
      <c r="W154" s="37"/>
      <c r="X154" s="37"/>
      <c r="Y154" s="37"/>
      <c r="Z154" s="37"/>
      <c r="AA154" s="37"/>
      <c r="AB154" s="37"/>
      <c r="AC154" s="37"/>
      <c r="AD154" s="37"/>
      <c r="AE154" s="37"/>
      <c r="AR154" s="216" t="s">
        <v>1399</v>
      </c>
      <c r="AT154" s="216" t="s">
        <v>582</v>
      </c>
      <c r="AU154" s="216" t="s">
        <v>87</v>
      </c>
      <c r="AY154" s="18" t="s">
        <v>283</v>
      </c>
      <c r="BE154" s="217">
        <f>IF(N154="základná",J154,0)</f>
        <v>0</v>
      </c>
      <c r="BF154" s="217">
        <f>IF(N154="znížená",J154,0)</f>
        <v>0</v>
      </c>
      <c r="BG154" s="217">
        <f>IF(N154="zákl. prenesená",J154,0)</f>
        <v>0</v>
      </c>
      <c r="BH154" s="217">
        <f>IF(N154="zníž. prenesená",J154,0)</f>
        <v>0</v>
      </c>
      <c r="BI154" s="217">
        <f>IF(N154="nulová",J154,0)</f>
        <v>0</v>
      </c>
      <c r="BJ154" s="18" t="s">
        <v>87</v>
      </c>
      <c r="BK154" s="217">
        <f>ROUND(I154*H154,2)</f>
        <v>0</v>
      </c>
      <c r="BL154" s="18" t="s">
        <v>656</v>
      </c>
      <c r="BM154" s="216" t="s">
        <v>87</v>
      </c>
    </row>
    <row r="155" s="2" customFormat="1" ht="16.5" customHeight="1">
      <c r="A155" s="37"/>
      <c r="B155" s="168"/>
      <c r="C155" s="204" t="s">
        <v>358</v>
      </c>
      <c r="D155" s="204" t="s">
        <v>285</v>
      </c>
      <c r="E155" s="205" t="s">
        <v>3259</v>
      </c>
      <c r="F155" s="206" t="s">
        <v>3224</v>
      </c>
      <c r="G155" s="207" t="s">
        <v>649</v>
      </c>
      <c r="H155" s="208">
        <v>2073</v>
      </c>
      <c r="I155" s="209"/>
      <c r="J155" s="210">
        <f>ROUND(I155*H155,2)</f>
        <v>0</v>
      </c>
      <c r="K155" s="211"/>
      <c r="L155" s="38"/>
      <c r="M155" s="212" t="s">
        <v>1</v>
      </c>
      <c r="N155" s="213" t="s">
        <v>41</v>
      </c>
      <c r="O155" s="81"/>
      <c r="P155" s="214">
        <f>O155*H155</f>
        <v>0</v>
      </c>
      <c r="Q155" s="214">
        <v>0</v>
      </c>
      <c r="R155" s="214">
        <f>Q155*H155</f>
        <v>0</v>
      </c>
      <c r="S155" s="214">
        <v>0</v>
      </c>
      <c r="T155" s="215">
        <f>S155*H155</f>
        <v>0</v>
      </c>
      <c r="U155" s="37"/>
      <c r="V155" s="37"/>
      <c r="W155" s="37"/>
      <c r="X155" s="37"/>
      <c r="Y155" s="37"/>
      <c r="Z155" s="37"/>
      <c r="AA155" s="37"/>
      <c r="AB155" s="37"/>
      <c r="AC155" s="37"/>
      <c r="AD155" s="37"/>
      <c r="AE155" s="37"/>
      <c r="AR155" s="216" t="s">
        <v>656</v>
      </c>
      <c r="AT155" s="216" t="s">
        <v>285</v>
      </c>
      <c r="AU155" s="216" t="s">
        <v>87</v>
      </c>
      <c r="AY155" s="18" t="s">
        <v>283</v>
      </c>
      <c r="BE155" s="217">
        <f>IF(N155="základná",J155,0)</f>
        <v>0</v>
      </c>
      <c r="BF155" s="217">
        <f>IF(N155="znížená",J155,0)</f>
        <v>0</v>
      </c>
      <c r="BG155" s="217">
        <f>IF(N155="zákl. prenesená",J155,0)</f>
        <v>0</v>
      </c>
      <c r="BH155" s="217">
        <f>IF(N155="zníž. prenesená",J155,0)</f>
        <v>0</v>
      </c>
      <c r="BI155" s="217">
        <f>IF(N155="nulová",J155,0)</f>
        <v>0</v>
      </c>
      <c r="BJ155" s="18" t="s">
        <v>87</v>
      </c>
      <c r="BK155" s="217">
        <f>ROUND(I155*H155,2)</f>
        <v>0</v>
      </c>
      <c r="BL155" s="18" t="s">
        <v>656</v>
      </c>
      <c r="BM155" s="216" t="s">
        <v>3260</v>
      </c>
    </row>
    <row r="156" s="2" customFormat="1" ht="37.8" customHeight="1">
      <c r="A156" s="37"/>
      <c r="B156" s="168"/>
      <c r="C156" s="242" t="s">
        <v>364</v>
      </c>
      <c r="D156" s="242" t="s">
        <v>582</v>
      </c>
      <c r="E156" s="243" t="s">
        <v>3261</v>
      </c>
      <c r="F156" s="244" t="s">
        <v>3262</v>
      </c>
      <c r="G156" s="245" t="s">
        <v>649</v>
      </c>
      <c r="H156" s="246">
        <v>509</v>
      </c>
      <c r="I156" s="247"/>
      <c r="J156" s="248">
        <f>ROUND(I156*H156,2)</f>
        <v>0</v>
      </c>
      <c r="K156" s="249"/>
      <c r="L156" s="250"/>
      <c r="M156" s="251" t="s">
        <v>1</v>
      </c>
      <c r="N156" s="252" t="s">
        <v>41</v>
      </c>
      <c r="O156" s="81"/>
      <c r="P156" s="214">
        <f>O156*H156</f>
        <v>0</v>
      </c>
      <c r="Q156" s="214">
        <v>0</v>
      </c>
      <c r="R156" s="214">
        <f>Q156*H156</f>
        <v>0</v>
      </c>
      <c r="S156" s="214">
        <v>0</v>
      </c>
      <c r="T156" s="215">
        <f>S156*H156</f>
        <v>0</v>
      </c>
      <c r="U156" s="37"/>
      <c r="V156" s="37"/>
      <c r="W156" s="37"/>
      <c r="X156" s="37"/>
      <c r="Y156" s="37"/>
      <c r="Z156" s="37"/>
      <c r="AA156" s="37"/>
      <c r="AB156" s="37"/>
      <c r="AC156" s="37"/>
      <c r="AD156" s="37"/>
      <c r="AE156" s="37"/>
      <c r="AR156" s="216" t="s">
        <v>1399</v>
      </c>
      <c r="AT156" s="216" t="s">
        <v>582</v>
      </c>
      <c r="AU156" s="216" t="s">
        <v>87</v>
      </c>
      <c r="AY156" s="18" t="s">
        <v>283</v>
      </c>
      <c r="BE156" s="217">
        <f>IF(N156="základná",J156,0)</f>
        <v>0</v>
      </c>
      <c r="BF156" s="217">
        <f>IF(N156="znížená",J156,0)</f>
        <v>0</v>
      </c>
      <c r="BG156" s="217">
        <f>IF(N156="zákl. prenesená",J156,0)</f>
        <v>0</v>
      </c>
      <c r="BH156" s="217">
        <f>IF(N156="zníž. prenesená",J156,0)</f>
        <v>0</v>
      </c>
      <c r="BI156" s="217">
        <f>IF(N156="nulová",J156,0)</f>
        <v>0</v>
      </c>
      <c r="BJ156" s="18" t="s">
        <v>87</v>
      </c>
      <c r="BK156" s="217">
        <f>ROUND(I156*H156,2)</f>
        <v>0</v>
      </c>
      <c r="BL156" s="18" t="s">
        <v>656</v>
      </c>
      <c r="BM156" s="216" t="s">
        <v>327</v>
      </c>
    </row>
    <row r="157" s="2" customFormat="1" ht="16.5" customHeight="1">
      <c r="A157" s="37"/>
      <c r="B157" s="168"/>
      <c r="C157" s="204" t="s">
        <v>370</v>
      </c>
      <c r="D157" s="204" t="s">
        <v>285</v>
      </c>
      <c r="E157" s="205" t="s">
        <v>3263</v>
      </c>
      <c r="F157" s="206" t="s">
        <v>3224</v>
      </c>
      <c r="G157" s="207" t="s">
        <v>649</v>
      </c>
      <c r="H157" s="208">
        <v>509</v>
      </c>
      <c r="I157" s="209"/>
      <c r="J157" s="210">
        <f>ROUND(I157*H157,2)</f>
        <v>0</v>
      </c>
      <c r="K157" s="211"/>
      <c r="L157" s="38"/>
      <c r="M157" s="212" t="s">
        <v>1</v>
      </c>
      <c r="N157" s="213" t="s">
        <v>41</v>
      </c>
      <c r="O157" s="81"/>
      <c r="P157" s="214">
        <f>O157*H157</f>
        <v>0</v>
      </c>
      <c r="Q157" s="214">
        <v>0</v>
      </c>
      <c r="R157" s="214">
        <f>Q157*H157</f>
        <v>0</v>
      </c>
      <c r="S157" s="214">
        <v>0</v>
      </c>
      <c r="T157" s="215">
        <f>S157*H157</f>
        <v>0</v>
      </c>
      <c r="U157" s="37"/>
      <c r="V157" s="37"/>
      <c r="W157" s="37"/>
      <c r="X157" s="37"/>
      <c r="Y157" s="37"/>
      <c r="Z157" s="37"/>
      <c r="AA157" s="37"/>
      <c r="AB157" s="37"/>
      <c r="AC157" s="37"/>
      <c r="AD157" s="37"/>
      <c r="AE157" s="37"/>
      <c r="AR157" s="216" t="s">
        <v>656</v>
      </c>
      <c r="AT157" s="216" t="s">
        <v>285</v>
      </c>
      <c r="AU157" s="216" t="s">
        <v>87</v>
      </c>
      <c r="AY157" s="18" t="s">
        <v>283</v>
      </c>
      <c r="BE157" s="217">
        <f>IF(N157="základná",J157,0)</f>
        <v>0</v>
      </c>
      <c r="BF157" s="217">
        <f>IF(N157="znížená",J157,0)</f>
        <v>0</v>
      </c>
      <c r="BG157" s="217">
        <f>IF(N157="zákl. prenesená",J157,0)</f>
        <v>0</v>
      </c>
      <c r="BH157" s="217">
        <f>IF(N157="zníž. prenesená",J157,0)</f>
        <v>0</v>
      </c>
      <c r="BI157" s="217">
        <f>IF(N157="nulová",J157,0)</f>
        <v>0</v>
      </c>
      <c r="BJ157" s="18" t="s">
        <v>87</v>
      </c>
      <c r="BK157" s="217">
        <f>ROUND(I157*H157,2)</f>
        <v>0</v>
      </c>
      <c r="BL157" s="18" t="s">
        <v>656</v>
      </c>
      <c r="BM157" s="216" t="s">
        <v>3264</v>
      </c>
    </row>
    <row r="158" s="2" customFormat="1" ht="16.5" customHeight="1">
      <c r="A158" s="37"/>
      <c r="B158" s="168"/>
      <c r="C158" s="242" t="s">
        <v>376</v>
      </c>
      <c r="D158" s="242" t="s">
        <v>582</v>
      </c>
      <c r="E158" s="243" t="s">
        <v>3265</v>
      </c>
      <c r="F158" s="244" t="s">
        <v>3266</v>
      </c>
      <c r="G158" s="245" t="s">
        <v>649</v>
      </c>
      <c r="H158" s="246">
        <v>1773</v>
      </c>
      <c r="I158" s="247"/>
      <c r="J158" s="248">
        <f>ROUND(I158*H158,2)</f>
        <v>0</v>
      </c>
      <c r="K158" s="249"/>
      <c r="L158" s="250"/>
      <c r="M158" s="251" t="s">
        <v>1</v>
      </c>
      <c r="N158" s="252" t="s">
        <v>41</v>
      </c>
      <c r="O158" s="81"/>
      <c r="P158" s="214">
        <f>O158*H158</f>
        <v>0</v>
      </c>
      <c r="Q158" s="214">
        <v>0</v>
      </c>
      <c r="R158" s="214">
        <f>Q158*H158</f>
        <v>0</v>
      </c>
      <c r="S158" s="214">
        <v>0</v>
      </c>
      <c r="T158" s="215">
        <f>S158*H158</f>
        <v>0</v>
      </c>
      <c r="U158" s="37"/>
      <c r="V158" s="37"/>
      <c r="W158" s="37"/>
      <c r="X158" s="37"/>
      <c r="Y158" s="37"/>
      <c r="Z158" s="37"/>
      <c r="AA158" s="37"/>
      <c r="AB158" s="37"/>
      <c r="AC158" s="37"/>
      <c r="AD158" s="37"/>
      <c r="AE158" s="37"/>
      <c r="AR158" s="216" t="s">
        <v>1399</v>
      </c>
      <c r="AT158" s="216" t="s">
        <v>582</v>
      </c>
      <c r="AU158" s="216" t="s">
        <v>87</v>
      </c>
      <c r="AY158" s="18" t="s">
        <v>283</v>
      </c>
      <c r="BE158" s="217">
        <f>IF(N158="základná",J158,0)</f>
        <v>0</v>
      </c>
      <c r="BF158" s="217">
        <f>IF(N158="znížená",J158,0)</f>
        <v>0</v>
      </c>
      <c r="BG158" s="217">
        <f>IF(N158="zákl. prenesená",J158,0)</f>
        <v>0</v>
      </c>
      <c r="BH158" s="217">
        <f>IF(N158="zníž. prenesená",J158,0)</f>
        <v>0</v>
      </c>
      <c r="BI158" s="217">
        <f>IF(N158="nulová",J158,0)</f>
        <v>0</v>
      </c>
      <c r="BJ158" s="18" t="s">
        <v>87</v>
      </c>
      <c r="BK158" s="217">
        <f>ROUND(I158*H158,2)</f>
        <v>0</v>
      </c>
      <c r="BL158" s="18" t="s">
        <v>656</v>
      </c>
      <c r="BM158" s="216" t="s">
        <v>347</v>
      </c>
    </row>
    <row r="159" s="2" customFormat="1" ht="16.5" customHeight="1">
      <c r="A159" s="37"/>
      <c r="B159" s="168"/>
      <c r="C159" s="204" t="s">
        <v>7</v>
      </c>
      <c r="D159" s="204" t="s">
        <v>285</v>
      </c>
      <c r="E159" s="205" t="s">
        <v>3267</v>
      </c>
      <c r="F159" s="206" t="s">
        <v>3224</v>
      </c>
      <c r="G159" s="207" t="s">
        <v>649</v>
      </c>
      <c r="H159" s="208">
        <v>1773</v>
      </c>
      <c r="I159" s="209"/>
      <c r="J159" s="210">
        <f>ROUND(I159*H159,2)</f>
        <v>0</v>
      </c>
      <c r="K159" s="211"/>
      <c r="L159" s="38"/>
      <c r="M159" s="212" t="s">
        <v>1</v>
      </c>
      <c r="N159" s="213" t="s">
        <v>41</v>
      </c>
      <c r="O159" s="81"/>
      <c r="P159" s="214">
        <f>O159*H159</f>
        <v>0</v>
      </c>
      <c r="Q159" s="214">
        <v>0</v>
      </c>
      <c r="R159" s="214">
        <f>Q159*H159</f>
        <v>0</v>
      </c>
      <c r="S159" s="214">
        <v>0</v>
      </c>
      <c r="T159" s="215">
        <f>S159*H159</f>
        <v>0</v>
      </c>
      <c r="U159" s="37"/>
      <c r="V159" s="37"/>
      <c r="W159" s="37"/>
      <c r="X159" s="37"/>
      <c r="Y159" s="37"/>
      <c r="Z159" s="37"/>
      <c r="AA159" s="37"/>
      <c r="AB159" s="37"/>
      <c r="AC159" s="37"/>
      <c r="AD159" s="37"/>
      <c r="AE159" s="37"/>
      <c r="AR159" s="216" t="s">
        <v>656</v>
      </c>
      <c r="AT159" s="216" t="s">
        <v>285</v>
      </c>
      <c r="AU159" s="216" t="s">
        <v>87</v>
      </c>
      <c r="AY159" s="18" t="s">
        <v>283</v>
      </c>
      <c r="BE159" s="217">
        <f>IF(N159="základná",J159,0)</f>
        <v>0</v>
      </c>
      <c r="BF159" s="217">
        <f>IF(N159="znížená",J159,0)</f>
        <v>0</v>
      </c>
      <c r="BG159" s="217">
        <f>IF(N159="zákl. prenesená",J159,0)</f>
        <v>0</v>
      </c>
      <c r="BH159" s="217">
        <f>IF(N159="zníž. prenesená",J159,0)</f>
        <v>0</v>
      </c>
      <c r="BI159" s="217">
        <f>IF(N159="nulová",J159,0)</f>
        <v>0</v>
      </c>
      <c r="BJ159" s="18" t="s">
        <v>87</v>
      </c>
      <c r="BK159" s="217">
        <f>ROUND(I159*H159,2)</f>
        <v>0</v>
      </c>
      <c r="BL159" s="18" t="s">
        <v>656</v>
      </c>
      <c r="BM159" s="216" t="s">
        <v>3268</v>
      </c>
    </row>
    <row r="160" s="2" customFormat="1" ht="16.5" customHeight="1">
      <c r="A160" s="37"/>
      <c r="B160" s="168"/>
      <c r="C160" s="242" t="s">
        <v>386</v>
      </c>
      <c r="D160" s="242" t="s">
        <v>582</v>
      </c>
      <c r="E160" s="243" t="s">
        <v>3269</v>
      </c>
      <c r="F160" s="244" t="s">
        <v>3270</v>
      </c>
      <c r="G160" s="245" t="s">
        <v>649</v>
      </c>
      <c r="H160" s="246">
        <v>1773</v>
      </c>
      <c r="I160" s="247"/>
      <c r="J160" s="248">
        <f>ROUND(I160*H160,2)</f>
        <v>0</v>
      </c>
      <c r="K160" s="249"/>
      <c r="L160" s="250"/>
      <c r="M160" s="251" t="s">
        <v>1</v>
      </c>
      <c r="N160" s="252" t="s">
        <v>41</v>
      </c>
      <c r="O160" s="81"/>
      <c r="P160" s="214">
        <f>O160*H160</f>
        <v>0</v>
      </c>
      <c r="Q160" s="214">
        <v>0</v>
      </c>
      <c r="R160" s="214">
        <f>Q160*H160</f>
        <v>0</v>
      </c>
      <c r="S160" s="214">
        <v>0</v>
      </c>
      <c r="T160" s="215">
        <f>S160*H160</f>
        <v>0</v>
      </c>
      <c r="U160" s="37"/>
      <c r="V160" s="37"/>
      <c r="W160" s="37"/>
      <c r="X160" s="37"/>
      <c r="Y160" s="37"/>
      <c r="Z160" s="37"/>
      <c r="AA160" s="37"/>
      <c r="AB160" s="37"/>
      <c r="AC160" s="37"/>
      <c r="AD160" s="37"/>
      <c r="AE160" s="37"/>
      <c r="AR160" s="216" t="s">
        <v>1399</v>
      </c>
      <c r="AT160" s="216" t="s">
        <v>582</v>
      </c>
      <c r="AU160" s="216" t="s">
        <v>87</v>
      </c>
      <c r="AY160" s="18" t="s">
        <v>283</v>
      </c>
      <c r="BE160" s="217">
        <f>IF(N160="základná",J160,0)</f>
        <v>0</v>
      </c>
      <c r="BF160" s="217">
        <f>IF(N160="znížená",J160,0)</f>
        <v>0</v>
      </c>
      <c r="BG160" s="217">
        <f>IF(N160="zákl. prenesená",J160,0)</f>
        <v>0</v>
      </c>
      <c r="BH160" s="217">
        <f>IF(N160="zníž. prenesená",J160,0)</f>
        <v>0</v>
      </c>
      <c r="BI160" s="217">
        <f>IF(N160="nulová",J160,0)</f>
        <v>0</v>
      </c>
      <c r="BJ160" s="18" t="s">
        <v>87</v>
      </c>
      <c r="BK160" s="217">
        <f>ROUND(I160*H160,2)</f>
        <v>0</v>
      </c>
      <c r="BL160" s="18" t="s">
        <v>656</v>
      </c>
      <c r="BM160" s="216" t="s">
        <v>358</v>
      </c>
    </row>
    <row r="161" s="2" customFormat="1" ht="16.5" customHeight="1">
      <c r="A161" s="37"/>
      <c r="B161" s="168"/>
      <c r="C161" s="242" t="s">
        <v>395</v>
      </c>
      <c r="D161" s="242" t="s">
        <v>582</v>
      </c>
      <c r="E161" s="243" t="s">
        <v>3271</v>
      </c>
      <c r="F161" s="244" t="s">
        <v>3272</v>
      </c>
      <c r="G161" s="245" t="s">
        <v>373</v>
      </c>
      <c r="H161" s="246">
        <v>1000</v>
      </c>
      <c r="I161" s="247"/>
      <c r="J161" s="248">
        <f>ROUND(I161*H161,2)</f>
        <v>0</v>
      </c>
      <c r="K161" s="249"/>
      <c r="L161" s="250"/>
      <c r="M161" s="251" t="s">
        <v>1</v>
      </c>
      <c r="N161" s="252" t="s">
        <v>41</v>
      </c>
      <c r="O161" s="81"/>
      <c r="P161" s="214">
        <f>O161*H161</f>
        <v>0</v>
      </c>
      <c r="Q161" s="214">
        <v>0</v>
      </c>
      <c r="R161" s="214">
        <f>Q161*H161</f>
        <v>0</v>
      </c>
      <c r="S161" s="214">
        <v>0</v>
      </c>
      <c r="T161" s="215">
        <f>S161*H161</f>
        <v>0</v>
      </c>
      <c r="U161" s="37"/>
      <c r="V161" s="37"/>
      <c r="W161" s="37"/>
      <c r="X161" s="37"/>
      <c r="Y161" s="37"/>
      <c r="Z161" s="37"/>
      <c r="AA161" s="37"/>
      <c r="AB161" s="37"/>
      <c r="AC161" s="37"/>
      <c r="AD161" s="37"/>
      <c r="AE161" s="37"/>
      <c r="AR161" s="216" t="s">
        <v>1399</v>
      </c>
      <c r="AT161" s="216" t="s">
        <v>582</v>
      </c>
      <c r="AU161" s="216" t="s">
        <v>87</v>
      </c>
      <c r="AY161" s="18" t="s">
        <v>283</v>
      </c>
      <c r="BE161" s="217">
        <f>IF(N161="základná",J161,0)</f>
        <v>0</v>
      </c>
      <c r="BF161" s="217">
        <f>IF(N161="znížená",J161,0)</f>
        <v>0</v>
      </c>
      <c r="BG161" s="217">
        <f>IF(N161="zákl. prenesená",J161,0)</f>
        <v>0</v>
      </c>
      <c r="BH161" s="217">
        <f>IF(N161="zníž. prenesená",J161,0)</f>
        <v>0</v>
      </c>
      <c r="BI161" s="217">
        <f>IF(N161="nulová",J161,0)</f>
        <v>0</v>
      </c>
      <c r="BJ161" s="18" t="s">
        <v>87</v>
      </c>
      <c r="BK161" s="217">
        <f>ROUND(I161*H161,2)</f>
        <v>0</v>
      </c>
      <c r="BL161" s="18" t="s">
        <v>656</v>
      </c>
      <c r="BM161" s="216" t="s">
        <v>370</v>
      </c>
    </row>
    <row r="162" s="2" customFormat="1" ht="16.5" customHeight="1">
      <c r="A162" s="37"/>
      <c r="B162" s="168"/>
      <c r="C162" s="242" t="s">
        <v>400</v>
      </c>
      <c r="D162" s="242" t="s">
        <v>582</v>
      </c>
      <c r="E162" s="243" t="s">
        <v>3273</v>
      </c>
      <c r="F162" s="244" t="s">
        <v>3274</v>
      </c>
      <c r="G162" s="245" t="s">
        <v>373</v>
      </c>
      <c r="H162" s="246">
        <v>1000</v>
      </c>
      <c r="I162" s="247"/>
      <c r="J162" s="248">
        <f>ROUND(I162*H162,2)</f>
        <v>0</v>
      </c>
      <c r="K162" s="249"/>
      <c r="L162" s="250"/>
      <c r="M162" s="251" t="s">
        <v>1</v>
      </c>
      <c r="N162" s="252" t="s">
        <v>41</v>
      </c>
      <c r="O162" s="81"/>
      <c r="P162" s="214">
        <f>O162*H162</f>
        <v>0</v>
      </c>
      <c r="Q162" s="214">
        <v>0</v>
      </c>
      <c r="R162" s="214">
        <f>Q162*H162</f>
        <v>0</v>
      </c>
      <c r="S162" s="214">
        <v>0</v>
      </c>
      <c r="T162" s="215">
        <f>S162*H162</f>
        <v>0</v>
      </c>
      <c r="U162" s="37"/>
      <c r="V162" s="37"/>
      <c r="W162" s="37"/>
      <c r="X162" s="37"/>
      <c r="Y162" s="37"/>
      <c r="Z162" s="37"/>
      <c r="AA162" s="37"/>
      <c r="AB162" s="37"/>
      <c r="AC162" s="37"/>
      <c r="AD162" s="37"/>
      <c r="AE162" s="37"/>
      <c r="AR162" s="216" t="s">
        <v>1399</v>
      </c>
      <c r="AT162" s="216" t="s">
        <v>582</v>
      </c>
      <c r="AU162" s="216" t="s">
        <v>87</v>
      </c>
      <c r="AY162" s="18" t="s">
        <v>283</v>
      </c>
      <c r="BE162" s="217">
        <f>IF(N162="základná",J162,0)</f>
        <v>0</v>
      </c>
      <c r="BF162" s="217">
        <f>IF(N162="znížená",J162,0)</f>
        <v>0</v>
      </c>
      <c r="BG162" s="217">
        <f>IF(N162="zákl. prenesená",J162,0)</f>
        <v>0</v>
      </c>
      <c r="BH162" s="217">
        <f>IF(N162="zníž. prenesená",J162,0)</f>
        <v>0</v>
      </c>
      <c r="BI162" s="217">
        <f>IF(N162="nulová",J162,0)</f>
        <v>0</v>
      </c>
      <c r="BJ162" s="18" t="s">
        <v>87</v>
      </c>
      <c r="BK162" s="217">
        <f>ROUND(I162*H162,2)</f>
        <v>0</v>
      </c>
      <c r="BL162" s="18" t="s">
        <v>656</v>
      </c>
      <c r="BM162" s="216" t="s">
        <v>395</v>
      </c>
    </row>
    <row r="163" s="2" customFormat="1" ht="16.5" customHeight="1">
      <c r="A163" s="37"/>
      <c r="B163" s="168"/>
      <c r="C163" s="204" t="s">
        <v>408</v>
      </c>
      <c r="D163" s="204" t="s">
        <v>285</v>
      </c>
      <c r="E163" s="205" t="s">
        <v>3275</v>
      </c>
      <c r="F163" s="206" t="s">
        <v>3224</v>
      </c>
      <c r="G163" s="207" t="s">
        <v>373</v>
      </c>
      <c r="H163" s="208">
        <v>1000</v>
      </c>
      <c r="I163" s="209"/>
      <c r="J163" s="210">
        <f>ROUND(I163*H163,2)</f>
        <v>0</v>
      </c>
      <c r="K163" s="211"/>
      <c r="L163" s="38"/>
      <c r="M163" s="212" t="s">
        <v>1</v>
      </c>
      <c r="N163" s="213" t="s">
        <v>41</v>
      </c>
      <c r="O163" s="81"/>
      <c r="P163" s="214">
        <f>O163*H163</f>
        <v>0</v>
      </c>
      <c r="Q163" s="214">
        <v>0</v>
      </c>
      <c r="R163" s="214">
        <f>Q163*H163</f>
        <v>0</v>
      </c>
      <c r="S163" s="214">
        <v>0</v>
      </c>
      <c r="T163" s="215">
        <f>S163*H163</f>
        <v>0</v>
      </c>
      <c r="U163" s="37"/>
      <c r="V163" s="37"/>
      <c r="W163" s="37"/>
      <c r="X163" s="37"/>
      <c r="Y163" s="37"/>
      <c r="Z163" s="37"/>
      <c r="AA163" s="37"/>
      <c r="AB163" s="37"/>
      <c r="AC163" s="37"/>
      <c r="AD163" s="37"/>
      <c r="AE163" s="37"/>
      <c r="AR163" s="216" t="s">
        <v>656</v>
      </c>
      <c r="AT163" s="216" t="s">
        <v>285</v>
      </c>
      <c r="AU163" s="216" t="s">
        <v>87</v>
      </c>
      <c r="AY163" s="18" t="s">
        <v>283</v>
      </c>
      <c r="BE163" s="217">
        <f>IF(N163="základná",J163,0)</f>
        <v>0</v>
      </c>
      <c r="BF163" s="217">
        <f>IF(N163="znížená",J163,0)</f>
        <v>0</v>
      </c>
      <c r="BG163" s="217">
        <f>IF(N163="zákl. prenesená",J163,0)</f>
        <v>0</v>
      </c>
      <c r="BH163" s="217">
        <f>IF(N163="zníž. prenesená",J163,0)</f>
        <v>0</v>
      </c>
      <c r="BI163" s="217">
        <f>IF(N163="nulová",J163,0)</f>
        <v>0</v>
      </c>
      <c r="BJ163" s="18" t="s">
        <v>87</v>
      </c>
      <c r="BK163" s="217">
        <f>ROUND(I163*H163,2)</f>
        <v>0</v>
      </c>
      <c r="BL163" s="18" t="s">
        <v>656</v>
      </c>
      <c r="BM163" s="216" t="s">
        <v>3276</v>
      </c>
    </row>
    <row r="164" s="2" customFormat="1" ht="24.15" customHeight="1">
      <c r="A164" s="37"/>
      <c r="B164" s="168"/>
      <c r="C164" s="242" t="s">
        <v>418</v>
      </c>
      <c r="D164" s="242" t="s">
        <v>582</v>
      </c>
      <c r="E164" s="243" t="s">
        <v>3277</v>
      </c>
      <c r="F164" s="244" t="s">
        <v>3278</v>
      </c>
      <c r="G164" s="245" t="s">
        <v>373</v>
      </c>
      <c r="H164" s="246">
        <v>100</v>
      </c>
      <c r="I164" s="247"/>
      <c r="J164" s="248">
        <f>ROUND(I164*H164,2)</f>
        <v>0</v>
      </c>
      <c r="K164" s="249"/>
      <c r="L164" s="250"/>
      <c r="M164" s="251" t="s">
        <v>1</v>
      </c>
      <c r="N164" s="252" t="s">
        <v>41</v>
      </c>
      <c r="O164" s="81"/>
      <c r="P164" s="214">
        <f>O164*H164</f>
        <v>0</v>
      </c>
      <c r="Q164" s="214">
        <v>0</v>
      </c>
      <c r="R164" s="214">
        <f>Q164*H164</f>
        <v>0</v>
      </c>
      <c r="S164" s="214">
        <v>0</v>
      </c>
      <c r="T164" s="215">
        <f>S164*H164</f>
        <v>0</v>
      </c>
      <c r="U164" s="37"/>
      <c r="V164" s="37"/>
      <c r="W164" s="37"/>
      <c r="X164" s="37"/>
      <c r="Y164" s="37"/>
      <c r="Z164" s="37"/>
      <c r="AA164" s="37"/>
      <c r="AB164" s="37"/>
      <c r="AC164" s="37"/>
      <c r="AD164" s="37"/>
      <c r="AE164" s="37"/>
      <c r="AR164" s="216" t="s">
        <v>1399</v>
      </c>
      <c r="AT164" s="216" t="s">
        <v>582</v>
      </c>
      <c r="AU164" s="216" t="s">
        <v>87</v>
      </c>
      <c r="AY164" s="18" t="s">
        <v>283</v>
      </c>
      <c r="BE164" s="217">
        <f>IF(N164="základná",J164,0)</f>
        <v>0</v>
      </c>
      <c r="BF164" s="217">
        <f>IF(N164="znížená",J164,0)</f>
        <v>0</v>
      </c>
      <c r="BG164" s="217">
        <f>IF(N164="zákl. prenesená",J164,0)</f>
        <v>0</v>
      </c>
      <c r="BH164" s="217">
        <f>IF(N164="zníž. prenesená",J164,0)</f>
        <v>0</v>
      </c>
      <c r="BI164" s="217">
        <f>IF(N164="nulová",J164,0)</f>
        <v>0</v>
      </c>
      <c r="BJ164" s="18" t="s">
        <v>87</v>
      </c>
      <c r="BK164" s="217">
        <f>ROUND(I164*H164,2)</f>
        <v>0</v>
      </c>
      <c r="BL164" s="18" t="s">
        <v>656</v>
      </c>
      <c r="BM164" s="216" t="s">
        <v>519</v>
      </c>
    </row>
    <row r="165" s="2" customFormat="1" ht="16.5" customHeight="1">
      <c r="A165" s="37"/>
      <c r="B165" s="168"/>
      <c r="C165" s="204" t="s">
        <v>428</v>
      </c>
      <c r="D165" s="204" t="s">
        <v>285</v>
      </c>
      <c r="E165" s="205" t="s">
        <v>3279</v>
      </c>
      <c r="F165" s="206" t="s">
        <v>3224</v>
      </c>
      <c r="G165" s="207" t="s">
        <v>373</v>
      </c>
      <c r="H165" s="208">
        <v>100</v>
      </c>
      <c r="I165" s="209"/>
      <c r="J165" s="210">
        <f>ROUND(I165*H165,2)</f>
        <v>0</v>
      </c>
      <c r="K165" s="211"/>
      <c r="L165" s="38"/>
      <c r="M165" s="212" t="s">
        <v>1</v>
      </c>
      <c r="N165" s="213" t="s">
        <v>41</v>
      </c>
      <c r="O165" s="81"/>
      <c r="P165" s="214">
        <f>O165*H165</f>
        <v>0</v>
      </c>
      <c r="Q165" s="214">
        <v>0</v>
      </c>
      <c r="R165" s="214">
        <f>Q165*H165</f>
        <v>0</v>
      </c>
      <c r="S165" s="214">
        <v>0</v>
      </c>
      <c r="T165" s="215">
        <f>S165*H165</f>
        <v>0</v>
      </c>
      <c r="U165" s="37"/>
      <c r="V165" s="37"/>
      <c r="W165" s="37"/>
      <c r="X165" s="37"/>
      <c r="Y165" s="37"/>
      <c r="Z165" s="37"/>
      <c r="AA165" s="37"/>
      <c r="AB165" s="37"/>
      <c r="AC165" s="37"/>
      <c r="AD165" s="37"/>
      <c r="AE165" s="37"/>
      <c r="AR165" s="216" t="s">
        <v>656</v>
      </c>
      <c r="AT165" s="216" t="s">
        <v>285</v>
      </c>
      <c r="AU165" s="216" t="s">
        <v>87</v>
      </c>
      <c r="AY165" s="18" t="s">
        <v>283</v>
      </c>
      <c r="BE165" s="217">
        <f>IF(N165="základná",J165,0)</f>
        <v>0</v>
      </c>
      <c r="BF165" s="217">
        <f>IF(N165="znížená",J165,0)</f>
        <v>0</v>
      </c>
      <c r="BG165" s="217">
        <f>IF(N165="zákl. prenesená",J165,0)</f>
        <v>0</v>
      </c>
      <c r="BH165" s="217">
        <f>IF(N165="zníž. prenesená",J165,0)</f>
        <v>0</v>
      </c>
      <c r="BI165" s="217">
        <f>IF(N165="nulová",J165,0)</f>
        <v>0</v>
      </c>
      <c r="BJ165" s="18" t="s">
        <v>87</v>
      </c>
      <c r="BK165" s="217">
        <f>ROUND(I165*H165,2)</f>
        <v>0</v>
      </c>
      <c r="BL165" s="18" t="s">
        <v>656</v>
      </c>
      <c r="BM165" s="216" t="s">
        <v>3280</v>
      </c>
    </row>
    <row r="166" s="2" customFormat="1" ht="16.5" customHeight="1">
      <c r="A166" s="37"/>
      <c r="B166" s="168"/>
      <c r="C166" s="204" t="s">
        <v>438</v>
      </c>
      <c r="D166" s="204" t="s">
        <v>285</v>
      </c>
      <c r="E166" s="205" t="s">
        <v>3281</v>
      </c>
      <c r="F166" s="206" t="s">
        <v>3282</v>
      </c>
      <c r="G166" s="207" t="s">
        <v>373</v>
      </c>
      <c r="H166" s="208">
        <v>509</v>
      </c>
      <c r="I166" s="209"/>
      <c r="J166" s="210">
        <f>ROUND(I166*H166,2)</f>
        <v>0</v>
      </c>
      <c r="K166" s="211"/>
      <c r="L166" s="38"/>
      <c r="M166" s="212" t="s">
        <v>1</v>
      </c>
      <c r="N166" s="213" t="s">
        <v>41</v>
      </c>
      <c r="O166" s="81"/>
      <c r="P166" s="214">
        <f>O166*H166</f>
        <v>0</v>
      </c>
      <c r="Q166" s="214">
        <v>0</v>
      </c>
      <c r="R166" s="214">
        <f>Q166*H166</f>
        <v>0</v>
      </c>
      <c r="S166" s="214">
        <v>0</v>
      </c>
      <c r="T166" s="215">
        <f>S166*H166</f>
        <v>0</v>
      </c>
      <c r="U166" s="37"/>
      <c r="V166" s="37"/>
      <c r="W166" s="37"/>
      <c r="X166" s="37"/>
      <c r="Y166" s="37"/>
      <c r="Z166" s="37"/>
      <c r="AA166" s="37"/>
      <c r="AB166" s="37"/>
      <c r="AC166" s="37"/>
      <c r="AD166" s="37"/>
      <c r="AE166" s="37"/>
      <c r="AR166" s="216" t="s">
        <v>656</v>
      </c>
      <c r="AT166" s="216" t="s">
        <v>285</v>
      </c>
      <c r="AU166" s="216" t="s">
        <v>87</v>
      </c>
      <c r="AY166" s="18" t="s">
        <v>283</v>
      </c>
      <c r="BE166" s="217">
        <f>IF(N166="základná",J166,0)</f>
        <v>0</v>
      </c>
      <c r="BF166" s="217">
        <f>IF(N166="znížená",J166,0)</f>
        <v>0</v>
      </c>
      <c r="BG166" s="217">
        <f>IF(N166="zákl. prenesená",J166,0)</f>
        <v>0</v>
      </c>
      <c r="BH166" s="217">
        <f>IF(N166="zníž. prenesená",J166,0)</f>
        <v>0</v>
      </c>
      <c r="BI166" s="217">
        <f>IF(N166="nulová",J166,0)</f>
        <v>0</v>
      </c>
      <c r="BJ166" s="18" t="s">
        <v>87</v>
      </c>
      <c r="BK166" s="217">
        <f>ROUND(I166*H166,2)</f>
        <v>0</v>
      </c>
      <c r="BL166" s="18" t="s">
        <v>656</v>
      </c>
      <c r="BM166" s="216" t="s">
        <v>527</v>
      </c>
    </row>
    <row r="167" s="2" customFormat="1" ht="16.5" customHeight="1">
      <c r="A167" s="37"/>
      <c r="B167" s="168"/>
      <c r="C167" s="204" t="s">
        <v>442</v>
      </c>
      <c r="D167" s="204" t="s">
        <v>285</v>
      </c>
      <c r="E167" s="205" t="s">
        <v>3283</v>
      </c>
      <c r="F167" s="206" t="s">
        <v>3284</v>
      </c>
      <c r="G167" s="207" t="s">
        <v>649</v>
      </c>
      <c r="H167" s="208">
        <v>2073</v>
      </c>
      <c r="I167" s="209"/>
      <c r="J167" s="210">
        <f>ROUND(I167*H167,2)</f>
        <v>0</v>
      </c>
      <c r="K167" s="211"/>
      <c r="L167" s="38"/>
      <c r="M167" s="212" t="s">
        <v>1</v>
      </c>
      <c r="N167" s="213" t="s">
        <v>41</v>
      </c>
      <c r="O167" s="81"/>
      <c r="P167" s="214">
        <f>O167*H167</f>
        <v>0</v>
      </c>
      <c r="Q167" s="214">
        <v>0</v>
      </c>
      <c r="R167" s="214">
        <f>Q167*H167</f>
        <v>0</v>
      </c>
      <c r="S167" s="214">
        <v>0</v>
      </c>
      <c r="T167" s="215">
        <f>S167*H167</f>
        <v>0</v>
      </c>
      <c r="U167" s="37"/>
      <c r="V167" s="37"/>
      <c r="W167" s="37"/>
      <c r="X167" s="37"/>
      <c r="Y167" s="37"/>
      <c r="Z167" s="37"/>
      <c r="AA167" s="37"/>
      <c r="AB167" s="37"/>
      <c r="AC167" s="37"/>
      <c r="AD167" s="37"/>
      <c r="AE167" s="37"/>
      <c r="AR167" s="216" t="s">
        <v>656</v>
      </c>
      <c r="AT167" s="216" t="s">
        <v>285</v>
      </c>
      <c r="AU167" s="216" t="s">
        <v>87</v>
      </c>
      <c r="AY167" s="18" t="s">
        <v>283</v>
      </c>
      <c r="BE167" s="217">
        <f>IF(N167="základná",J167,0)</f>
        <v>0</v>
      </c>
      <c r="BF167" s="217">
        <f>IF(N167="znížená",J167,0)</f>
        <v>0</v>
      </c>
      <c r="BG167" s="217">
        <f>IF(N167="zákl. prenesená",J167,0)</f>
        <v>0</v>
      </c>
      <c r="BH167" s="217">
        <f>IF(N167="zníž. prenesená",J167,0)</f>
        <v>0</v>
      </c>
      <c r="BI167" s="217">
        <f>IF(N167="nulová",J167,0)</f>
        <v>0</v>
      </c>
      <c r="BJ167" s="18" t="s">
        <v>87</v>
      </c>
      <c r="BK167" s="217">
        <f>ROUND(I167*H167,2)</f>
        <v>0</v>
      </c>
      <c r="BL167" s="18" t="s">
        <v>656</v>
      </c>
      <c r="BM167" s="216" t="s">
        <v>538</v>
      </c>
    </row>
    <row r="168" s="2" customFormat="1" ht="16.5" customHeight="1">
      <c r="A168" s="37"/>
      <c r="B168" s="168"/>
      <c r="C168" s="204" t="s">
        <v>447</v>
      </c>
      <c r="D168" s="204" t="s">
        <v>285</v>
      </c>
      <c r="E168" s="205" t="s">
        <v>3285</v>
      </c>
      <c r="F168" s="206" t="s">
        <v>3286</v>
      </c>
      <c r="G168" s="207" t="s">
        <v>373</v>
      </c>
      <c r="H168" s="208">
        <v>175</v>
      </c>
      <c r="I168" s="209"/>
      <c r="J168" s="210">
        <f>ROUND(I168*H168,2)</f>
        <v>0</v>
      </c>
      <c r="K168" s="211"/>
      <c r="L168" s="38"/>
      <c r="M168" s="212" t="s">
        <v>1</v>
      </c>
      <c r="N168" s="213" t="s">
        <v>41</v>
      </c>
      <c r="O168" s="81"/>
      <c r="P168" s="214">
        <f>O168*H168</f>
        <v>0</v>
      </c>
      <c r="Q168" s="214">
        <v>0</v>
      </c>
      <c r="R168" s="214">
        <f>Q168*H168</f>
        <v>0</v>
      </c>
      <c r="S168" s="214">
        <v>0</v>
      </c>
      <c r="T168" s="215">
        <f>S168*H168</f>
        <v>0</v>
      </c>
      <c r="U168" s="37"/>
      <c r="V168" s="37"/>
      <c r="W168" s="37"/>
      <c r="X168" s="37"/>
      <c r="Y168" s="37"/>
      <c r="Z168" s="37"/>
      <c r="AA168" s="37"/>
      <c r="AB168" s="37"/>
      <c r="AC168" s="37"/>
      <c r="AD168" s="37"/>
      <c r="AE168" s="37"/>
      <c r="AR168" s="216" t="s">
        <v>656</v>
      </c>
      <c r="AT168" s="216" t="s">
        <v>285</v>
      </c>
      <c r="AU168" s="216" t="s">
        <v>87</v>
      </c>
      <c r="AY168" s="18" t="s">
        <v>283</v>
      </c>
      <c r="BE168" s="217">
        <f>IF(N168="základná",J168,0)</f>
        <v>0</v>
      </c>
      <c r="BF168" s="217">
        <f>IF(N168="znížená",J168,0)</f>
        <v>0</v>
      </c>
      <c r="BG168" s="217">
        <f>IF(N168="zákl. prenesená",J168,0)</f>
        <v>0</v>
      </c>
      <c r="BH168" s="217">
        <f>IF(N168="zníž. prenesená",J168,0)</f>
        <v>0</v>
      </c>
      <c r="BI168" s="217">
        <f>IF(N168="nulová",J168,0)</f>
        <v>0</v>
      </c>
      <c r="BJ168" s="18" t="s">
        <v>87</v>
      </c>
      <c r="BK168" s="217">
        <f>ROUND(I168*H168,2)</f>
        <v>0</v>
      </c>
      <c r="BL168" s="18" t="s">
        <v>656</v>
      </c>
      <c r="BM168" s="216" t="s">
        <v>546</v>
      </c>
    </row>
    <row r="169" s="2" customFormat="1" ht="24.15" customHeight="1">
      <c r="A169" s="37"/>
      <c r="B169" s="168"/>
      <c r="C169" s="242" t="s">
        <v>464</v>
      </c>
      <c r="D169" s="242" t="s">
        <v>582</v>
      </c>
      <c r="E169" s="243" t="s">
        <v>3287</v>
      </c>
      <c r="F169" s="244" t="s">
        <v>3288</v>
      </c>
      <c r="G169" s="245" t="s">
        <v>1538</v>
      </c>
      <c r="H169" s="246">
        <v>175</v>
      </c>
      <c r="I169" s="247"/>
      <c r="J169" s="248">
        <f>ROUND(I169*H169,2)</f>
        <v>0</v>
      </c>
      <c r="K169" s="249"/>
      <c r="L169" s="250"/>
      <c r="M169" s="251" t="s">
        <v>1</v>
      </c>
      <c r="N169" s="252" t="s">
        <v>41</v>
      </c>
      <c r="O169" s="81"/>
      <c r="P169" s="214">
        <f>O169*H169</f>
        <v>0</v>
      </c>
      <c r="Q169" s="214">
        <v>0.001</v>
      </c>
      <c r="R169" s="214">
        <f>Q169*H169</f>
        <v>0.17500000000000002</v>
      </c>
      <c r="S169" s="214">
        <v>0</v>
      </c>
      <c r="T169" s="215">
        <f>S169*H169</f>
        <v>0</v>
      </c>
      <c r="U169" s="37"/>
      <c r="V169" s="37"/>
      <c r="W169" s="37"/>
      <c r="X169" s="37"/>
      <c r="Y169" s="37"/>
      <c r="Z169" s="37"/>
      <c r="AA169" s="37"/>
      <c r="AB169" s="37"/>
      <c r="AC169" s="37"/>
      <c r="AD169" s="37"/>
      <c r="AE169" s="37"/>
      <c r="AR169" s="216" t="s">
        <v>1399</v>
      </c>
      <c r="AT169" s="216" t="s">
        <v>582</v>
      </c>
      <c r="AU169" s="216" t="s">
        <v>87</v>
      </c>
      <c r="AY169" s="18" t="s">
        <v>283</v>
      </c>
      <c r="BE169" s="217">
        <f>IF(N169="základná",J169,0)</f>
        <v>0</v>
      </c>
      <c r="BF169" s="217">
        <f>IF(N169="znížená",J169,0)</f>
        <v>0</v>
      </c>
      <c r="BG169" s="217">
        <f>IF(N169="zákl. prenesená",J169,0)</f>
        <v>0</v>
      </c>
      <c r="BH169" s="217">
        <f>IF(N169="zníž. prenesená",J169,0)</f>
        <v>0</v>
      </c>
      <c r="BI169" s="217">
        <f>IF(N169="nulová",J169,0)</f>
        <v>0</v>
      </c>
      <c r="BJ169" s="18" t="s">
        <v>87</v>
      </c>
      <c r="BK169" s="217">
        <f>ROUND(I169*H169,2)</f>
        <v>0</v>
      </c>
      <c r="BL169" s="18" t="s">
        <v>656</v>
      </c>
      <c r="BM169" s="216" t="s">
        <v>3289</v>
      </c>
    </row>
    <row r="170" s="2" customFormat="1" ht="16.5" customHeight="1">
      <c r="A170" s="37"/>
      <c r="B170" s="168"/>
      <c r="C170" s="204" t="s">
        <v>469</v>
      </c>
      <c r="D170" s="204" t="s">
        <v>285</v>
      </c>
      <c r="E170" s="205" t="s">
        <v>3290</v>
      </c>
      <c r="F170" s="206" t="s">
        <v>3224</v>
      </c>
      <c r="G170" s="207" t="s">
        <v>373</v>
      </c>
      <c r="H170" s="208">
        <v>175</v>
      </c>
      <c r="I170" s="209"/>
      <c r="J170" s="210">
        <f>ROUND(I170*H170,2)</f>
        <v>0</v>
      </c>
      <c r="K170" s="211"/>
      <c r="L170" s="38"/>
      <c r="M170" s="212" t="s">
        <v>1</v>
      </c>
      <c r="N170" s="213" t="s">
        <v>41</v>
      </c>
      <c r="O170" s="81"/>
      <c r="P170" s="214">
        <f>O170*H170</f>
        <v>0</v>
      </c>
      <c r="Q170" s="214">
        <v>0</v>
      </c>
      <c r="R170" s="214">
        <f>Q170*H170</f>
        <v>0</v>
      </c>
      <c r="S170" s="214">
        <v>0</v>
      </c>
      <c r="T170" s="215">
        <f>S170*H170</f>
        <v>0</v>
      </c>
      <c r="U170" s="37"/>
      <c r="V170" s="37"/>
      <c r="W170" s="37"/>
      <c r="X170" s="37"/>
      <c r="Y170" s="37"/>
      <c r="Z170" s="37"/>
      <c r="AA170" s="37"/>
      <c r="AB170" s="37"/>
      <c r="AC170" s="37"/>
      <c r="AD170" s="37"/>
      <c r="AE170" s="37"/>
      <c r="AR170" s="216" t="s">
        <v>656</v>
      </c>
      <c r="AT170" s="216" t="s">
        <v>285</v>
      </c>
      <c r="AU170" s="216" t="s">
        <v>87</v>
      </c>
      <c r="AY170" s="18" t="s">
        <v>283</v>
      </c>
      <c r="BE170" s="217">
        <f>IF(N170="základná",J170,0)</f>
        <v>0</v>
      </c>
      <c r="BF170" s="217">
        <f>IF(N170="znížená",J170,0)</f>
        <v>0</v>
      </c>
      <c r="BG170" s="217">
        <f>IF(N170="zákl. prenesená",J170,0)</f>
        <v>0</v>
      </c>
      <c r="BH170" s="217">
        <f>IF(N170="zníž. prenesená",J170,0)</f>
        <v>0</v>
      </c>
      <c r="BI170" s="217">
        <f>IF(N170="nulová",J170,0)</f>
        <v>0</v>
      </c>
      <c r="BJ170" s="18" t="s">
        <v>87</v>
      </c>
      <c r="BK170" s="217">
        <f>ROUND(I170*H170,2)</f>
        <v>0</v>
      </c>
      <c r="BL170" s="18" t="s">
        <v>656</v>
      </c>
      <c r="BM170" s="216" t="s">
        <v>555</v>
      </c>
    </row>
    <row r="171" s="2" customFormat="1" ht="16.5" customHeight="1">
      <c r="A171" s="37"/>
      <c r="B171" s="168"/>
      <c r="C171" s="204" t="s">
        <v>473</v>
      </c>
      <c r="D171" s="204" t="s">
        <v>285</v>
      </c>
      <c r="E171" s="205" t="s">
        <v>3291</v>
      </c>
      <c r="F171" s="206" t="s">
        <v>3292</v>
      </c>
      <c r="G171" s="207" t="s">
        <v>373</v>
      </c>
      <c r="H171" s="208">
        <v>289</v>
      </c>
      <c r="I171" s="209"/>
      <c r="J171" s="210">
        <f>ROUND(I171*H171,2)</f>
        <v>0</v>
      </c>
      <c r="K171" s="211"/>
      <c r="L171" s="38"/>
      <c r="M171" s="212" t="s">
        <v>1</v>
      </c>
      <c r="N171" s="213" t="s">
        <v>41</v>
      </c>
      <c r="O171" s="81"/>
      <c r="P171" s="214">
        <f>O171*H171</f>
        <v>0</v>
      </c>
      <c r="Q171" s="214">
        <v>0</v>
      </c>
      <c r="R171" s="214">
        <f>Q171*H171</f>
        <v>0</v>
      </c>
      <c r="S171" s="214">
        <v>0</v>
      </c>
      <c r="T171" s="215">
        <f>S171*H171</f>
        <v>0</v>
      </c>
      <c r="U171" s="37"/>
      <c r="V171" s="37"/>
      <c r="W171" s="37"/>
      <c r="X171" s="37"/>
      <c r="Y171" s="37"/>
      <c r="Z171" s="37"/>
      <c r="AA171" s="37"/>
      <c r="AB171" s="37"/>
      <c r="AC171" s="37"/>
      <c r="AD171" s="37"/>
      <c r="AE171" s="37"/>
      <c r="AR171" s="216" t="s">
        <v>656</v>
      </c>
      <c r="AT171" s="216" t="s">
        <v>285</v>
      </c>
      <c r="AU171" s="216" t="s">
        <v>87</v>
      </c>
      <c r="AY171" s="18" t="s">
        <v>283</v>
      </c>
      <c r="BE171" s="217">
        <f>IF(N171="základná",J171,0)</f>
        <v>0</v>
      </c>
      <c r="BF171" s="217">
        <f>IF(N171="znížená",J171,0)</f>
        <v>0</v>
      </c>
      <c r="BG171" s="217">
        <f>IF(N171="zákl. prenesená",J171,0)</f>
        <v>0</v>
      </c>
      <c r="BH171" s="217">
        <f>IF(N171="zníž. prenesená",J171,0)</f>
        <v>0</v>
      </c>
      <c r="BI171" s="217">
        <f>IF(N171="nulová",J171,0)</f>
        <v>0</v>
      </c>
      <c r="BJ171" s="18" t="s">
        <v>87</v>
      </c>
      <c r="BK171" s="217">
        <f>ROUND(I171*H171,2)</f>
        <v>0</v>
      </c>
      <c r="BL171" s="18" t="s">
        <v>656</v>
      </c>
      <c r="BM171" s="216" t="s">
        <v>566</v>
      </c>
    </row>
    <row r="172" s="2" customFormat="1" ht="16.5" customHeight="1">
      <c r="A172" s="37"/>
      <c r="B172" s="168"/>
      <c r="C172" s="204" t="s">
        <v>496</v>
      </c>
      <c r="D172" s="204" t="s">
        <v>285</v>
      </c>
      <c r="E172" s="205" t="s">
        <v>3293</v>
      </c>
      <c r="F172" s="206" t="s">
        <v>3294</v>
      </c>
      <c r="G172" s="207" t="s">
        <v>373</v>
      </c>
      <c r="H172" s="208">
        <v>289</v>
      </c>
      <c r="I172" s="209"/>
      <c r="J172" s="210">
        <f>ROUND(I172*H172,2)</f>
        <v>0</v>
      </c>
      <c r="K172" s="211"/>
      <c r="L172" s="38"/>
      <c r="M172" s="212" t="s">
        <v>1</v>
      </c>
      <c r="N172" s="213" t="s">
        <v>41</v>
      </c>
      <c r="O172" s="81"/>
      <c r="P172" s="214">
        <f>O172*H172</f>
        <v>0</v>
      </c>
      <c r="Q172" s="214">
        <v>0</v>
      </c>
      <c r="R172" s="214">
        <f>Q172*H172</f>
        <v>0</v>
      </c>
      <c r="S172" s="214">
        <v>0</v>
      </c>
      <c r="T172" s="215">
        <f>S172*H172</f>
        <v>0</v>
      </c>
      <c r="U172" s="37"/>
      <c r="V172" s="37"/>
      <c r="W172" s="37"/>
      <c r="X172" s="37"/>
      <c r="Y172" s="37"/>
      <c r="Z172" s="37"/>
      <c r="AA172" s="37"/>
      <c r="AB172" s="37"/>
      <c r="AC172" s="37"/>
      <c r="AD172" s="37"/>
      <c r="AE172" s="37"/>
      <c r="AR172" s="216" t="s">
        <v>656</v>
      </c>
      <c r="AT172" s="216" t="s">
        <v>285</v>
      </c>
      <c r="AU172" s="216" t="s">
        <v>87</v>
      </c>
      <c r="AY172" s="18" t="s">
        <v>283</v>
      </c>
      <c r="BE172" s="217">
        <f>IF(N172="základná",J172,0)</f>
        <v>0</v>
      </c>
      <c r="BF172" s="217">
        <f>IF(N172="znížená",J172,0)</f>
        <v>0</v>
      </c>
      <c r="BG172" s="217">
        <f>IF(N172="zákl. prenesená",J172,0)</f>
        <v>0</v>
      </c>
      <c r="BH172" s="217">
        <f>IF(N172="zníž. prenesená",J172,0)</f>
        <v>0</v>
      </c>
      <c r="BI172" s="217">
        <f>IF(N172="nulová",J172,0)</f>
        <v>0</v>
      </c>
      <c r="BJ172" s="18" t="s">
        <v>87</v>
      </c>
      <c r="BK172" s="217">
        <f>ROUND(I172*H172,2)</f>
        <v>0</v>
      </c>
      <c r="BL172" s="18" t="s">
        <v>656</v>
      </c>
      <c r="BM172" s="216" t="s">
        <v>576</v>
      </c>
    </row>
    <row r="173" s="2" customFormat="1" ht="16.5" customHeight="1">
      <c r="A173" s="37"/>
      <c r="B173" s="168"/>
      <c r="C173" s="204" t="s">
        <v>501</v>
      </c>
      <c r="D173" s="204" t="s">
        <v>285</v>
      </c>
      <c r="E173" s="205" t="s">
        <v>3295</v>
      </c>
      <c r="F173" s="206" t="s">
        <v>3224</v>
      </c>
      <c r="G173" s="207" t="s">
        <v>373</v>
      </c>
      <c r="H173" s="208">
        <v>289</v>
      </c>
      <c r="I173" s="209"/>
      <c r="J173" s="210">
        <f>ROUND(I173*H173,2)</f>
        <v>0</v>
      </c>
      <c r="K173" s="211"/>
      <c r="L173" s="38"/>
      <c r="M173" s="212" t="s">
        <v>1</v>
      </c>
      <c r="N173" s="213" t="s">
        <v>41</v>
      </c>
      <c r="O173" s="81"/>
      <c r="P173" s="214">
        <f>O173*H173</f>
        <v>0</v>
      </c>
      <c r="Q173" s="214">
        <v>0</v>
      </c>
      <c r="R173" s="214">
        <f>Q173*H173</f>
        <v>0</v>
      </c>
      <c r="S173" s="214">
        <v>0</v>
      </c>
      <c r="T173" s="215">
        <f>S173*H173</f>
        <v>0</v>
      </c>
      <c r="U173" s="37"/>
      <c r="V173" s="37"/>
      <c r="W173" s="37"/>
      <c r="X173" s="37"/>
      <c r="Y173" s="37"/>
      <c r="Z173" s="37"/>
      <c r="AA173" s="37"/>
      <c r="AB173" s="37"/>
      <c r="AC173" s="37"/>
      <c r="AD173" s="37"/>
      <c r="AE173" s="37"/>
      <c r="AR173" s="216" t="s">
        <v>656</v>
      </c>
      <c r="AT173" s="216" t="s">
        <v>285</v>
      </c>
      <c r="AU173" s="216" t="s">
        <v>87</v>
      </c>
      <c r="AY173" s="18" t="s">
        <v>283</v>
      </c>
      <c r="BE173" s="217">
        <f>IF(N173="základná",J173,0)</f>
        <v>0</v>
      </c>
      <c r="BF173" s="217">
        <f>IF(N173="znížená",J173,0)</f>
        <v>0</v>
      </c>
      <c r="BG173" s="217">
        <f>IF(N173="zákl. prenesená",J173,0)</f>
        <v>0</v>
      </c>
      <c r="BH173" s="217">
        <f>IF(N173="zníž. prenesená",J173,0)</f>
        <v>0</v>
      </c>
      <c r="BI173" s="217">
        <f>IF(N173="nulová",J173,0)</f>
        <v>0</v>
      </c>
      <c r="BJ173" s="18" t="s">
        <v>87</v>
      </c>
      <c r="BK173" s="217">
        <f>ROUND(I173*H173,2)</f>
        <v>0</v>
      </c>
      <c r="BL173" s="18" t="s">
        <v>656</v>
      </c>
      <c r="BM173" s="216" t="s">
        <v>3296</v>
      </c>
    </row>
    <row r="174" s="2" customFormat="1" ht="16.5" customHeight="1">
      <c r="A174" s="37"/>
      <c r="B174" s="168"/>
      <c r="C174" s="204" t="s">
        <v>505</v>
      </c>
      <c r="D174" s="204" t="s">
        <v>285</v>
      </c>
      <c r="E174" s="205" t="s">
        <v>3297</v>
      </c>
      <c r="F174" s="206" t="s">
        <v>3298</v>
      </c>
      <c r="G174" s="207" t="s">
        <v>373</v>
      </c>
      <c r="H174" s="208">
        <v>289</v>
      </c>
      <c r="I174" s="209"/>
      <c r="J174" s="210">
        <f>ROUND(I174*H174,2)</f>
        <v>0</v>
      </c>
      <c r="K174" s="211"/>
      <c r="L174" s="38"/>
      <c r="M174" s="212" t="s">
        <v>1</v>
      </c>
      <c r="N174" s="213" t="s">
        <v>41</v>
      </c>
      <c r="O174" s="81"/>
      <c r="P174" s="214">
        <f>O174*H174</f>
        <v>0</v>
      </c>
      <c r="Q174" s="214">
        <v>0</v>
      </c>
      <c r="R174" s="214">
        <f>Q174*H174</f>
        <v>0</v>
      </c>
      <c r="S174" s="214">
        <v>0</v>
      </c>
      <c r="T174" s="215">
        <f>S174*H174</f>
        <v>0</v>
      </c>
      <c r="U174" s="37"/>
      <c r="V174" s="37"/>
      <c r="W174" s="37"/>
      <c r="X174" s="37"/>
      <c r="Y174" s="37"/>
      <c r="Z174" s="37"/>
      <c r="AA174" s="37"/>
      <c r="AB174" s="37"/>
      <c r="AC174" s="37"/>
      <c r="AD174" s="37"/>
      <c r="AE174" s="37"/>
      <c r="AR174" s="216" t="s">
        <v>656</v>
      </c>
      <c r="AT174" s="216" t="s">
        <v>285</v>
      </c>
      <c r="AU174" s="216" t="s">
        <v>87</v>
      </c>
      <c r="AY174" s="18" t="s">
        <v>283</v>
      </c>
      <c r="BE174" s="217">
        <f>IF(N174="základná",J174,0)</f>
        <v>0</v>
      </c>
      <c r="BF174" s="217">
        <f>IF(N174="znížená",J174,0)</f>
        <v>0</v>
      </c>
      <c r="BG174" s="217">
        <f>IF(N174="zákl. prenesená",J174,0)</f>
        <v>0</v>
      </c>
      <c r="BH174" s="217">
        <f>IF(N174="zníž. prenesená",J174,0)</f>
        <v>0</v>
      </c>
      <c r="BI174" s="217">
        <f>IF(N174="nulová",J174,0)</f>
        <v>0</v>
      </c>
      <c r="BJ174" s="18" t="s">
        <v>87</v>
      </c>
      <c r="BK174" s="217">
        <f>ROUND(I174*H174,2)</f>
        <v>0</v>
      </c>
      <c r="BL174" s="18" t="s">
        <v>656</v>
      </c>
      <c r="BM174" s="216" t="s">
        <v>587</v>
      </c>
    </row>
    <row r="175" s="2" customFormat="1" ht="16.5" customHeight="1">
      <c r="A175" s="37"/>
      <c r="B175" s="168"/>
      <c r="C175" s="204" t="s">
        <v>509</v>
      </c>
      <c r="D175" s="204" t="s">
        <v>285</v>
      </c>
      <c r="E175" s="205" t="s">
        <v>3299</v>
      </c>
      <c r="F175" s="206" t="s">
        <v>3300</v>
      </c>
      <c r="G175" s="207" t="s">
        <v>373</v>
      </c>
      <c r="H175" s="208">
        <v>289</v>
      </c>
      <c r="I175" s="209"/>
      <c r="J175" s="210">
        <f>ROUND(I175*H175,2)</f>
        <v>0</v>
      </c>
      <c r="K175" s="211"/>
      <c r="L175" s="38"/>
      <c r="M175" s="212" t="s">
        <v>1</v>
      </c>
      <c r="N175" s="213" t="s">
        <v>41</v>
      </c>
      <c r="O175" s="81"/>
      <c r="P175" s="214">
        <f>O175*H175</f>
        <v>0</v>
      </c>
      <c r="Q175" s="214">
        <v>0</v>
      </c>
      <c r="R175" s="214">
        <f>Q175*H175</f>
        <v>0</v>
      </c>
      <c r="S175" s="214">
        <v>0</v>
      </c>
      <c r="T175" s="215">
        <f>S175*H175</f>
        <v>0</v>
      </c>
      <c r="U175" s="37"/>
      <c r="V175" s="37"/>
      <c r="W175" s="37"/>
      <c r="X175" s="37"/>
      <c r="Y175" s="37"/>
      <c r="Z175" s="37"/>
      <c r="AA175" s="37"/>
      <c r="AB175" s="37"/>
      <c r="AC175" s="37"/>
      <c r="AD175" s="37"/>
      <c r="AE175" s="37"/>
      <c r="AR175" s="216" t="s">
        <v>656</v>
      </c>
      <c r="AT175" s="216" t="s">
        <v>285</v>
      </c>
      <c r="AU175" s="216" t="s">
        <v>87</v>
      </c>
      <c r="AY175" s="18" t="s">
        <v>283</v>
      </c>
      <c r="BE175" s="217">
        <f>IF(N175="základná",J175,0)</f>
        <v>0</v>
      </c>
      <c r="BF175" s="217">
        <f>IF(N175="znížená",J175,0)</f>
        <v>0</v>
      </c>
      <c r="BG175" s="217">
        <f>IF(N175="zákl. prenesená",J175,0)</f>
        <v>0</v>
      </c>
      <c r="BH175" s="217">
        <f>IF(N175="zníž. prenesená",J175,0)</f>
        <v>0</v>
      </c>
      <c r="BI175" s="217">
        <f>IF(N175="nulová",J175,0)</f>
        <v>0</v>
      </c>
      <c r="BJ175" s="18" t="s">
        <v>87</v>
      </c>
      <c r="BK175" s="217">
        <f>ROUND(I175*H175,2)</f>
        <v>0</v>
      </c>
      <c r="BL175" s="18" t="s">
        <v>656</v>
      </c>
      <c r="BM175" s="216" t="s">
        <v>600</v>
      </c>
    </row>
    <row r="176" s="2" customFormat="1" ht="16.5" customHeight="1">
      <c r="A176" s="37"/>
      <c r="B176" s="168"/>
      <c r="C176" s="204" t="s">
        <v>515</v>
      </c>
      <c r="D176" s="204" t="s">
        <v>285</v>
      </c>
      <c r="E176" s="205" t="s">
        <v>3301</v>
      </c>
      <c r="F176" s="206" t="s">
        <v>3302</v>
      </c>
      <c r="G176" s="207" t="s">
        <v>373</v>
      </c>
      <c r="H176" s="208">
        <v>289</v>
      </c>
      <c r="I176" s="209"/>
      <c r="J176" s="210">
        <f>ROUND(I176*H176,2)</f>
        <v>0</v>
      </c>
      <c r="K176" s="211"/>
      <c r="L176" s="38"/>
      <c r="M176" s="212" t="s">
        <v>1</v>
      </c>
      <c r="N176" s="213" t="s">
        <v>41</v>
      </c>
      <c r="O176" s="81"/>
      <c r="P176" s="214">
        <f>O176*H176</f>
        <v>0</v>
      </c>
      <c r="Q176" s="214">
        <v>0</v>
      </c>
      <c r="R176" s="214">
        <f>Q176*H176</f>
        <v>0</v>
      </c>
      <c r="S176" s="214">
        <v>0</v>
      </c>
      <c r="T176" s="215">
        <f>S176*H176</f>
        <v>0</v>
      </c>
      <c r="U176" s="37"/>
      <c r="V176" s="37"/>
      <c r="W176" s="37"/>
      <c r="X176" s="37"/>
      <c r="Y176" s="37"/>
      <c r="Z176" s="37"/>
      <c r="AA176" s="37"/>
      <c r="AB176" s="37"/>
      <c r="AC176" s="37"/>
      <c r="AD176" s="37"/>
      <c r="AE176" s="37"/>
      <c r="AR176" s="216" t="s">
        <v>656</v>
      </c>
      <c r="AT176" s="216" t="s">
        <v>285</v>
      </c>
      <c r="AU176" s="216" t="s">
        <v>87</v>
      </c>
      <c r="AY176" s="18" t="s">
        <v>283</v>
      </c>
      <c r="BE176" s="217">
        <f>IF(N176="základná",J176,0)</f>
        <v>0</v>
      </c>
      <c r="BF176" s="217">
        <f>IF(N176="znížená",J176,0)</f>
        <v>0</v>
      </c>
      <c r="BG176" s="217">
        <f>IF(N176="zákl. prenesená",J176,0)</f>
        <v>0</v>
      </c>
      <c r="BH176" s="217">
        <f>IF(N176="zníž. prenesená",J176,0)</f>
        <v>0</v>
      </c>
      <c r="BI176" s="217">
        <f>IF(N176="nulová",J176,0)</f>
        <v>0</v>
      </c>
      <c r="BJ176" s="18" t="s">
        <v>87</v>
      </c>
      <c r="BK176" s="217">
        <f>ROUND(I176*H176,2)</f>
        <v>0</v>
      </c>
      <c r="BL176" s="18" t="s">
        <v>656</v>
      </c>
      <c r="BM176" s="216" t="s">
        <v>612</v>
      </c>
    </row>
    <row r="177" s="2" customFormat="1" ht="16.5" customHeight="1">
      <c r="A177" s="37"/>
      <c r="B177" s="168"/>
      <c r="C177" s="204" t="s">
        <v>519</v>
      </c>
      <c r="D177" s="204" t="s">
        <v>285</v>
      </c>
      <c r="E177" s="205" t="s">
        <v>3303</v>
      </c>
      <c r="F177" s="206" t="s">
        <v>3304</v>
      </c>
      <c r="G177" s="207" t="s">
        <v>373</v>
      </c>
      <c r="H177" s="208">
        <v>0.5</v>
      </c>
      <c r="I177" s="209"/>
      <c r="J177" s="210">
        <f>ROUND(I177*H177,2)</f>
        <v>0</v>
      </c>
      <c r="K177" s="211"/>
      <c r="L177" s="38"/>
      <c r="M177" s="212" t="s">
        <v>1</v>
      </c>
      <c r="N177" s="213" t="s">
        <v>41</v>
      </c>
      <c r="O177" s="81"/>
      <c r="P177" s="214">
        <f>O177*H177</f>
        <v>0</v>
      </c>
      <c r="Q177" s="214">
        <v>0</v>
      </c>
      <c r="R177" s="214">
        <f>Q177*H177</f>
        <v>0</v>
      </c>
      <c r="S177" s="214">
        <v>0</v>
      </c>
      <c r="T177" s="215">
        <f>S177*H177</f>
        <v>0</v>
      </c>
      <c r="U177" s="37"/>
      <c r="V177" s="37"/>
      <c r="W177" s="37"/>
      <c r="X177" s="37"/>
      <c r="Y177" s="37"/>
      <c r="Z177" s="37"/>
      <c r="AA177" s="37"/>
      <c r="AB177" s="37"/>
      <c r="AC177" s="37"/>
      <c r="AD177" s="37"/>
      <c r="AE177" s="37"/>
      <c r="AR177" s="216" t="s">
        <v>656</v>
      </c>
      <c r="AT177" s="216" t="s">
        <v>285</v>
      </c>
      <c r="AU177" s="216" t="s">
        <v>87</v>
      </c>
      <c r="AY177" s="18" t="s">
        <v>283</v>
      </c>
      <c r="BE177" s="217">
        <f>IF(N177="základná",J177,0)</f>
        <v>0</v>
      </c>
      <c r="BF177" s="217">
        <f>IF(N177="znížená",J177,0)</f>
        <v>0</v>
      </c>
      <c r="BG177" s="217">
        <f>IF(N177="zákl. prenesená",J177,0)</f>
        <v>0</v>
      </c>
      <c r="BH177" s="217">
        <f>IF(N177="zníž. prenesená",J177,0)</f>
        <v>0</v>
      </c>
      <c r="BI177" s="217">
        <f>IF(N177="nulová",J177,0)</f>
        <v>0</v>
      </c>
      <c r="BJ177" s="18" t="s">
        <v>87</v>
      </c>
      <c r="BK177" s="217">
        <f>ROUND(I177*H177,2)</f>
        <v>0</v>
      </c>
      <c r="BL177" s="18" t="s">
        <v>656</v>
      </c>
      <c r="BM177" s="216" t="s">
        <v>632</v>
      </c>
    </row>
    <row r="178" s="2" customFormat="1" ht="24.15" customHeight="1">
      <c r="A178" s="37"/>
      <c r="B178" s="168"/>
      <c r="C178" s="204" t="s">
        <v>523</v>
      </c>
      <c r="D178" s="204" t="s">
        <v>285</v>
      </c>
      <c r="E178" s="205" t="s">
        <v>3305</v>
      </c>
      <c r="F178" s="206" t="s">
        <v>3306</v>
      </c>
      <c r="G178" s="207" t="s">
        <v>979</v>
      </c>
      <c r="H178" s="255"/>
      <c r="I178" s="209"/>
      <c r="J178" s="210">
        <f>ROUND(I178*H178,2)</f>
        <v>0</v>
      </c>
      <c r="K178" s="211"/>
      <c r="L178" s="38"/>
      <c r="M178" s="212" t="s">
        <v>1</v>
      </c>
      <c r="N178" s="213" t="s">
        <v>41</v>
      </c>
      <c r="O178" s="81"/>
      <c r="P178" s="214">
        <f>O178*H178</f>
        <v>0</v>
      </c>
      <c r="Q178" s="214">
        <v>0</v>
      </c>
      <c r="R178" s="214">
        <f>Q178*H178</f>
        <v>0</v>
      </c>
      <c r="S178" s="214">
        <v>0</v>
      </c>
      <c r="T178" s="215">
        <f>S178*H178</f>
        <v>0</v>
      </c>
      <c r="U178" s="37"/>
      <c r="V178" s="37"/>
      <c r="W178" s="37"/>
      <c r="X178" s="37"/>
      <c r="Y178" s="37"/>
      <c r="Z178" s="37"/>
      <c r="AA178" s="37"/>
      <c r="AB178" s="37"/>
      <c r="AC178" s="37"/>
      <c r="AD178" s="37"/>
      <c r="AE178" s="37"/>
      <c r="AR178" s="216" t="s">
        <v>656</v>
      </c>
      <c r="AT178" s="216" t="s">
        <v>285</v>
      </c>
      <c r="AU178" s="216" t="s">
        <v>87</v>
      </c>
      <c r="AY178" s="18" t="s">
        <v>283</v>
      </c>
      <c r="BE178" s="217">
        <f>IF(N178="základná",J178,0)</f>
        <v>0</v>
      </c>
      <c r="BF178" s="217">
        <f>IF(N178="znížená",J178,0)</f>
        <v>0</v>
      </c>
      <c r="BG178" s="217">
        <f>IF(N178="zákl. prenesená",J178,0)</f>
        <v>0</v>
      </c>
      <c r="BH178" s="217">
        <f>IF(N178="zníž. prenesená",J178,0)</f>
        <v>0</v>
      </c>
      <c r="BI178" s="217">
        <f>IF(N178="nulová",J178,0)</f>
        <v>0</v>
      </c>
      <c r="BJ178" s="18" t="s">
        <v>87</v>
      </c>
      <c r="BK178" s="217">
        <f>ROUND(I178*H178,2)</f>
        <v>0</v>
      </c>
      <c r="BL178" s="18" t="s">
        <v>656</v>
      </c>
      <c r="BM178" s="216" t="s">
        <v>646</v>
      </c>
    </row>
    <row r="179" s="12" customFormat="1" ht="25.92" customHeight="1">
      <c r="A179" s="12"/>
      <c r="B179" s="191"/>
      <c r="C179" s="12"/>
      <c r="D179" s="192" t="s">
        <v>74</v>
      </c>
      <c r="E179" s="193" t="s">
        <v>2696</v>
      </c>
      <c r="F179" s="193" t="s">
        <v>3307</v>
      </c>
      <c r="G179" s="12"/>
      <c r="H179" s="12"/>
      <c r="I179" s="194"/>
      <c r="J179" s="195">
        <f>BK179</f>
        <v>0</v>
      </c>
      <c r="K179" s="12"/>
      <c r="L179" s="191"/>
      <c r="M179" s="196"/>
      <c r="N179" s="197"/>
      <c r="O179" s="197"/>
      <c r="P179" s="198">
        <f>SUM(P180:P186)</f>
        <v>0</v>
      </c>
      <c r="Q179" s="197"/>
      <c r="R179" s="198">
        <f>SUM(R180:R186)</f>
        <v>0</v>
      </c>
      <c r="S179" s="197"/>
      <c r="T179" s="199">
        <f>SUM(T180:T186)</f>
        <v>0</v>
      </c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R179" s="192" t="s">
        <v>289</v>
      </c>
      <c r="AT179" s="200" t="s">
        <v>74</v>
      </c>
      <c r="AU179" s="200" t="s">
        <v>75</v>
      </c>
      <c r="AY179" s="192" t="s">
        <v>283</v>
      </c>
      <c r="BK179" s="201">
        <f>SUM(BK180:BK186)</f>
        <v>0</v>
      </c>
    </row>
    <row r="180" s="2" customFormat="1" ht="24.15" customHeight="1">
      <c r="A180" s="37"/>
      <c r="B180" s="168"/>
      <c r="C180" s="204" t="s">
        <v>527</v>
      </c>
      <c r="D180" s="204" t="s">
        <v>285</v>
      </c>
      <c r="E180" s="205" t="s">
        <v>3308</v>
      </c>
      <c r="F180" s="206" t="s">
        <v>3309</v>
      </c>
      <c r="G180" s="207" t="s">
        <v>3310</v>
      </c>
      <c r="H180" s="208">
        <v>1</v>
      </c>
      <c r="I180" s="209"/>
      <c r="J180" s="210">
        <f>ROUND(I180*H180,2)</f>
        <v>0</v>
      </c>
      <c r="K180" s="211"/>
      <c r="L180" s="38"/>
      <c r="M180" s="212" t="s">
        <v>1</v>
      </c>
      <c r="N180" s="213" t="s">
        <v>41</v>
      </c>
      <c r="O180" s="81"/>
      <c r="P180" s="214">
        <f>O180*H180</f>
        <v>0</v>
      </c>
      <c r="Q180" s="214">
        <v>0</v>
      </c>
      <c r="R180" s="214">
        <f>Q180*H180</f>
        <v>0</v>
      </c>
      <c r="S180" s="214">
        <v>0</v>
      </c>
      <c r="T180" s="215">
        <f>S180*H180</f>
        <v>0</v>
      </c>
      <c r="U180" s="37"/>
      <c r="V180" s="37"/>
      <c r="W180" s="37"/>
      <c r="X180" s="37"/>
      <c r="Y180" s="37"/>
      <c r="Z180" s="37"/>
      <c r="AA180" s="37"/>
      <c r="AB180" s="37"/>
      <c r="AC180" s="37"/>
      <c r="AD180" s="37"/>
      <c r="AE180" s="37"/>
      <c r="AR180" s="216" t="s">
        <v>3311</v>
      </c>
      <c r="AT180" s="216" t="s">
        <v>285</v>
      </c>
      <c r="AU180" s="216" t="s">
        <v>82</v>
      </c>
      <c r="AY180" s="18" t="s">
        <v>283</v>
      </c>
      <c r="BE180" s="217">
        <f>IF(N180="základná",J180,0)</f>
        <v>0</v>
      </c>
      <c r="BF180" s="217">
        <f>IF(N180="znížená",J180,0)</f>
        <v>0</v>
      </c>
      <c r="BG180" s="217">
        <f>IF(N180="zákl. prenesená",J180,0)</f>
        <v>0</v>
      </c>
      <c r="BH180" s="217">
        <f>IF(N180="zníž. prenesená",J180,0)</f>
        <v>0</v>
      </c>
      <c r="BI180" s="217">
        <f>IF(N180="nulová",J180,0)</f>
        <v>0</v>
      </c>
      <c r="BJ180" s="18" t="s">
        <v>87</v>
      </c>
      <c r="BK180" s="217">
        <f>ROUND(I180*H180,2)</f>
        <v>0</v>
      </c>
      <c r="BL180" s="18" t="s">
        <v>3311</v>
      </c>
      <c r="BM180" s="216" t="s">
        <v>3312</v>
      </c>
    </row>
    <row r="181" s="2" customFormat="1" ht="21.75" customHeight="1">
      <c r="A181" s="37"/>
      <c r="B181" s="168"/>
      <c r="C181" s="204" t="s">
        <v>531</v>
      </c>
      <c r="D181" s="204" t="s">
        <v>285</v>
      </c>
      <c r="E181" s="205" t="s">
        <v>3313</v>
      </c>
      <c r="F181" s="206" t="s">
        <v>3314</v>
      </c>
      <c r="G181" s="207" t="s">
        <v>3310</v>
      </c>
      <c r="H181" s="208">
        <v>1</v>
      </c>
      <c r="I181" s="209"/>
      <c r="J181" s="210">
        <f>ROUND(I181*H181,2)</f>
        <v>0</v>
      </c>
      <c r="K181" s="211"/>
      <c r="L181" s="38"/>
      <c r="M181" s="212" t="s">
        <v>1</v>
      </c>
      <c r="N181" s="213" t="s">
        <v>41</v>
      </c>
      <c r="O181" s="81"/>
      <c r="P181" s="214">
        <f>O181*H181</f>
        <v>0</v>
      </c>
      <c r="Q181" s="214">
        <v>0</v>
      </c>
      <c r="R181" s="214">
        <f>Q181*H181</f>
        <v>0</v>
      </c>
      <c r="S181" s="214">
        <v>0</v>
      </c>
      <c r="T181" s="215">
        <f>S181*H181</f>
        <v>0</v>
      </c>
      <c r="U181" s="37"/>
      <c r="V181" s="37"/>
      <c r="W181" s="37"/>
      <c r="X181" s="37"/>
      <c r="Y181" s="37"/>
      <c r="Z181" s="37"/>
      <c r="AA181" s="37"/>
      <c r="AB181" s="37"/>
      <c r="AC181" s="37"/>
      <c r="AD181" s="37"/>
      <c r="AE181" s="37"/>
      <c r="AR181" s="216" t="s">
        <v>3311</v>
      </c>
      <c r="AT181" s="216" t="s">
        <v>285</v>
      </c>
      <c r="AU181" s="216" t="s">
        <v>82</v>
      </c>
      <c r="AY181" s="18" t="s">
        <v>283</v>
      </c>
      <c r="BE181" s="217">
        <f>IF(N181="základná",J181,0)</f>
        <v>0</v>
      </c>
      <c r="BF181" s="217">
        <f>IF(N181="znížená",J181,0)</f>
        <v>0</v>
      </c>
      <c r="BG181" s="217">
        <f>IF(N181="zákl. prenesená",J181,0)</f>
        <v>0</v>
      </c>
      <c r="BH181" s="217">
        <f>IF(N181="zníž. prenesená",J181,0)</f>
        <v>0</v>
      </c>
      <c r="BI181" s="217">
        <f>IF(N181="nulová",J181,0)</f>
        <v>0</v>
      </c>
      <c r="BJ181" s="18" t="s">
        <v>87</v>
      </c>
      <c r="BK181" s="217">
        <f>ROUND(I181*H181,2)</f>
        <v>0</v>
      </c>
      <c r="BL181" s="18" t="s">
        <v>3311</v>
      </c>
      <c r="BM181" s="216" t="s">
        <v>3315</v>
      </c>
    </row>
    <row r="182" s="2" customFormat="1" ht="24.15" customHeight="1">
      <c r="A182" s="37"/>
      <c r="B182" s="168"/>
      <c r="C182" s="204" t="s">
        <v>538</v>
      </c>
      <c r="D182" s="204" t="s">
        <v>285</v>
      </c>
      <c r="E182" s="205" t="s">
        <v>3316</v>
      </c>
      <c r="F182" s="206" t="s">
        <v>3317</v>
      </c>
      <c r="G182" s="207" t="s">
        <v>3310</v>
      </c>
      <c r="H182" s="208">
        <v>1</v>
      </c>
      <c r="I182" s="209"/>
      <c r="J182" s="210">
        <f>ROUND(I182*H182,2)</f>
        <v>0</v>
      </c>
      <c r="K182" s="211"/>
      <c r="L182" s="38"/>
      <c r="M182" s="212" t="s">
        <v>1</v>
      </c>
      <c r="N182" s="213" t="s">
        <v>41</v>
      </c>
      <c r="O182" s="81"/>
      <c r="P182" s="214">
        <f>O182*H182</f>
        <v>0</v>
      </c>
      <c r="Q182" s="214">
        <v>0</v>
      </c>
      <c r="R182" s="214">
        <f>Q182*H182</f>
        <v>0</v>
      </c>
      <c r="S182" s="214">
        <v>0</v>
      </c>
      <c r="T182" s="215">
        <f>S182*H182</f>
        <v>0</v>
      </c>
      <c r="U182" s="37"/>
      <c r="V182" s="37"/>
      <c r="W182" s="37"/>
      <c r="X182" s="37"/>
      <c r="Y182" s="37"/>
      <c r="Z182" s="37"/>
      <c r="AA182" s="37"/>
      <c r="AB182" s="37"/>
      <c r="AC182" s="37"/>
      <c r="AD182" s="37"/>
      <c r="AE182" s="37"/>
      <c r="AR182" s="216" t="s">
        <v>3311</v>
      </c>
      <c r="AT182" s="216" t="s">
        <v>285</v>
      </c>
      <c r="AU182" s="216" t="s">
        <v>82</v>
      </c>
      <c r="AY182" s="18" t="s">
        <v>283</v>
      </c>
      <c r="BE182" s="217">
        <f>IF(N182="základná",J182,0)</f>
        <v>0</v>
      </c>
      <c r="BF182" s="217">
        <f>IF(N182="znížená",J182,0)</f>
        <v>0</v>
      </c>
      <c r="BG182" s="217">
        <f>IF(N182="zákl. prenesená",J182,0)</f>
        <v>0</v>
      </c>
      <c r="BH182" s="217">
        <f>IF(N182="zníž. prenesená",J182,0)</f>
        <v>0</v>
      </c>
      <c r="BI182" s="217">
        <f>IF(N182="nulová",J182,0)</f>
        <v>0</v>
      </c>
      <c r="BJ182" s="18" t="s">
        <v>87</v>
      </c>
      <c r="BK182" s="217">
        <f>ROUND(I182*H182,2)</f>
        <v>0</v>
      </c>
      <c r="BL182" s="18" t="s">
        <v>3311</v>
      </c>
      <c r="BM182" s="216" t="s">
        <v>3318</v>
      </c>
    </row>
    <row r="183" s="2" customFormat="1" ht="24.15" customHeight="1">
      <c r="A183" s="37"/>
      <c r="B183" s="168"/>
      <c r="C183" s="204" t="s">
        <v>542</v>
      </c>
      <c r="D183" s="204" t="s">
        <v>285</v>
      </c>
      <c r="E183" s="205" t="s">
        <v>3319</v>
      </c>
      <c r="F183" s="206" t="s">
        <v>3320</v>
      </c>
      <c r="G183" s="207" t="s">
        <v>3310</v>
      </c>
      <c r="H183" s="208">
        <v>1</v>
      </c>
      <c r="I183" s="209"/>
      <c r="J183" s="210">
        <f>ROUND(I183*H183,2)</f>
        <v>0</v>
      </c>
      <c r="K183" s="211"/>
      <c r="L183" s="38"/>
      <c r="M183" s="212" t="s">
        <v>1</v>
      </c>
      <c r="N183" s="213" t="s">
        <v>41</v>
      </c>
      <c r="O183" s="81"/>
      <c r="P183" s="214">
        <f>O183*H183</f>
        <v>0</v>
      </c>
      <c r="Q183" s="214">
        <v>0</v>
      </c>
      <c r="R183" s="214">
        <f>Q183*H183</f>
        <v>0</v>
      </c>
      <c r="S183" s="214">
        <v>0</v>
      </c>
      <c r="T183" s="215">
        <f>S183*H183</f>
        <v>0</v>
      </c>
      <c r="U183" s="37"/>
      <c r="V183" s="37"/>
      <c r="W183" s="37"/>
      <c r="X183" s="37"/>
      <c r="Y183" s="37"/>
      <c r="Z183" s="37"/>
      <c r="AA183" s="37"/>
      <c r="AB183" s="37"/>
      <c r="AC183" s="37"/>
      <c r="AD183" s="37"/>
      <c r="AE183" s="37"/>
      <c r="AR183" s="216" t="s">
        <v>3311</v>
      </c>
      <c r="AT183" s="216" t="s">
        <v>285</v>
      </c>
      <c r="AU183" s="216" t="s">
        <v>82</v>
      </c>
      <c r="AY183" s="18" t="s">
        <v>283</v>
      </c>
      <c r="BE183" s="217">
        <f>IF(N183="základná",J183,0)</f>
        <v>0</v>
      </c>
      <c r="BF183" s="217">
        <f>IF(N183="znížená",J183,0)</f>
        <v>0</v>
      </c>
      <c r="BG183" s="217">
        <f>IF(N183="zákl. prenesená",J183,0)</f>
        <v>0</v>
      </c>
      <c r="BH183" s="217">
        <f>IF(N183="zníž. prenesená",J183,0)</f>
        <v>0</v>
      </c>
      <c r="BI183" s="217">
        <f>IF(N183="nulová",J183,0)</f>
        <v>0</v>
      </c>
      <c r="BJ183" s="18" t="s">
        <v>87</v>
      </c>
      <c r="BK183" s="217">
        <f>ROUND(I183*H183,2)</f>
        <v>0</v>
      </c>
      <c r="BL183" s="18" t="s">
        <v>3311</v>
      </c>
      <c r="BM183" s="216" t="s">
        <v>3321</v>
      </c>
    </row>
    <row r="184" s="2" customFormat="1" ht="24.15" customHeight="1">
      <c r="A184" s="37"/>
      <c r="B184" s="168"/>
      <c r="C184" s="204" t="s">
        <v>546</v>
      </c>
      <c r="D184" s="204" t="s">
        <v>285</v>
      </c>
      <c r="E184" s="205" t="s">
        <v>3322</v>
      </c>
      <c r="F184" s="206" t="s">
        <v>3323</v>
      </c>
      <c r="G184" s="207" t="s">
        <v>3310</v>
      </c>
      <c r="H184" s="208">
        <v>1</v>
      </c>
      <c r="I184" s="209"/>
      <c r="J184" s="210">
        <f>ROUND(I184*H184,2)</f>
        <v>0</v>
      </c>
      <c r="K184" s="211"/>
      <c r="L184" s="38"/>
      <c r="M184" s="212" t="s">
        <v>1</v>
      </c>
      <c r="N184" s="213" t="s">
        <v>41</v>
      </c>
      <c r="O184" s="81"/>
      <c r="P184" s="214">
        <f>O184*H184</f>
        <v>0</v>
      </c>
      <c r="Q184" s="214">
        <v>0</v>
      </c>
      <c r="R184" s="214">
        <f>Q184*H184</f>
        <v>0</v>
      </c>
      <c r="S184" s="214">
        <v>0</v>
      </c>
      <c r="T184" s="215">
        <f>S184*H184</f>
        <v>0</v>
      </c>
      <c r="U184" s="37"/>
      <c r="V184" s="37"/>
      <c r="W184" s="37"/>
      <c r="X184" s="37"/>
      <c r="Y184" s="37"/>
      <c r="Z184" s="37"/>
      <c r="AA184" s="37"/>
      <c r="AB184" s="37"/>
      <c r="AC184" s="37"/>
      <c r="AD184" s="37"/>
      <c r="AE184" s="37"/>
      <c r="AR184" s="216" t="s">
        <v>3311</v>
      </c>
      <c r="AT184" s="216" t="s">
        <v>285</v>
      </c>
      <c r="AU184" s="216" t="s">
        <v>82</v>
      </c>
      <c r="AY184" s="18" t="s">
        <v>283</v>
      </c>
      <c r="BE184" s="217">
        <f>IF(N184="základná",J184,0)</f>
        <v>0</v>
      </c>
      <c r="BF184" s="217">
        <f>IF(N184="znížená",J184,0)</f>
        <v>0</v>
      </c>
      <c r="BG184" s="217">
        <f>IF(N184="zákl. prenesená",J184,0)</f>
        <v>0</v>
      </c>
      <c r="BH184" s="217">
        <f>IF(N184="zníž. prenesená",J184,0)</f>
        <v>0</v>
      </c>
      <c r="BI184" s="217">
        <f>IF(N184="nulová",J184,0)</f>
        <v>0</v>
      </c>
      <c r="BJ184" s="18" t="s">
        <v>87</v>
      </c>
      <c r="BK184" s="217">
        <f>ROUND(I184*H184,2)</f>
        <v>0</v>
      </c>
      <c r="BL184" s="18" t="s">
        <v>3311</v>
      </c>
      <c r="BM184" s="216" t="s">
        <v>3324</v>
      </c>
    </row>
    <row r="185" s="2" customFormat="1" ht="24.15" customHeight="1">
      <c r="A185" s="37"/>
      <c r="B185" s="168"/>
      <c r="C185" s="204" t="s">
        <v>551</v>
      </c>
      <c r="D185" s="204" t="s">
        <v>285</v>
      </c>
      <c r="E185" s="205" t="s">
        <v>3325</v>
      </c>
      <c r="F185" s="206" t="s">
        <v>3326</v>
      </c>
      <c r="G185" s="207" t="s">
        <v>3310</v>
      </c>
      <c r="H185" s="208">
        <v>1</v>
      </c>
      <c r="I185" s="209"/>
      <c r="J185" s="210">
        <f>ROUND(I185*H185,2)</f>
        <v>0</v>
      </c>
      <c r="K185" s="211"/>
      <c r="L185" s="38"/>
      <c r="M185" s="212" t="s">
        <v>1</v>
      </c>
      <c r="N185" s="213" t="s">
        <v>41</v>
      </c>
      <c r="O185" s="81"/>
      <c r="P185" s="214">
        <f>O185*H185</f>
        <v>0</v>
      </c>
      <c r="Q185" s="214">
        <v>0</v>
      </c>
      <c r="R185" s="214">
        <f>Q185*H185</f>
        <v>0</v>
      </c>
      <c r="S185" s="214">
        <v>0</v>
      </c>
      <c r="T185" s="215">
        <f>S185*H185</f>
        <v>0</v>
      </c>
      <c r="U185" s="37"/>
      <c r="V185" s="37"/>
      <c r="W185" s="37"/>
      <c r="X185" s="37"/>
      <c r="Y185" s="37"/>
      <c r="Z185" s="37"/>
      <c r="AA185" s="37"/>
      <c r="AB185" s="37"/>
      <c r="AC185" s="37"/>
      <c r="AD185" s="37"/>
      <c r="AE185" s="37"/>
      <c r="AR185" s="216" t="s">
        <v>3311</v>
      </c>
      <c r="AT185" s="216" t="s">
        <v>285</v>
      </c>
      <c r="AU185" s="216" t="s">
        <v>82</v>
      </c>
      <c r="AY185" s="18" t="s">
        <v>283</v>
      </c>
      <c r="BE185" s="217">
        <f>IF(N185="základná",J185,0)</f>
        <v>0</v>
      </c>
      <c r="BF185" s="217">
        <f>IF(N185="znížená",J185,0)</f>
        <v>0</v>
      </c>
      <c r="BG185" s="217">
        <f>IF(N185="zákl. prenesená",J185,0)</f>
        <v>0</v>
      </c>
      <c r="BH185" s="217">
        <f>IF(N185="zníž. prenesená",J185,0)</f>
        <v>0</v>
      </c>
      <c r="BI185" s="217">
        <f>IF(N185="nulová",J185,0)</f>
        <v>0</v>
      </c>
      <c r="BJ185" s="18" t="s">
        <v>87</v>
      </c>
      <c r="BK185" s="217">
        <f>ROUND(I185*H185,2)</f>
        <v>0</v>
      </c>
      <c r="BL185" s="18" t="s">
        <v>3311</v>
      </c>
      <c r="BM185" s="216" t="s">
        <v>3327</v>
      </c>
    </row>
    <row r="186" s="2" customFormat="1" ht="24.15" customHeight="1">
      <c r="A186" s="37"/>
      <c r="B186" s="168"/>
      <c r="C186" s="204" t="s">
        <v>555</v>
      </c>
      <c r="D186" s="204" t="s">
        <v>285</v>
      </c>
      <c r="E186" s="205" t="s">
        <v>3328</v>
      </c>
      <c r="F186" s="206" t="s">
        <v>3329</v>
      </c>
      <c r="G186" s="207" t="s">
        <v>3310</v>
      </c>
      <c r="H186" s="208">
        <v>1</v>
      </c>
      <c r="I186" s="209"/>
      <c r="J186" s="210">
        <f>ROUND(I186*H186,2)</f>
        <v>0</v>
      </c>
      <c r="K186" s="211"/>
      <c r="L186" s="38"/>
      <c r="M186" s="256" t="s">
        <v>1</v>
      </c>
      <c r="N186" s="257" t="s">
        <v>41</v>
      </c>
      <c r="O186" s="258"/>
      <c r="P186" s="259">
        <f>O186*H186</f>
        <v>0</v>
      </c>
      <c r="Q186" s="259">
        <v>0</v>
      </c>
      <c r="R186" s="259">
        <f>Q186*H186</f>
        <v>0</v>
      </c>
      <c r="S186" s="259">
        <v>0</v>
      </c>
      <c r="T186" s="260">
        <f>S186*H186</f>
        <v>0</v>
      </c>
      <c r="U186" s="37"/>
      <c r="V186" s="37"/>
      <c r="W186" s="37"/>
      <c r="X186" s="37"/>
      <c r="Y186" s="37"/>
      <c r="Z186" s="37"/>
      <c r="AA186" s="37"/>
      <c r="AB186" s="37"/>
      <c r="AC186" s="37"/>
      <c r="AD186" s="37"/>
      <c r="AE186" s="37"/>
      <c r="AR186" s="216" t="s">
        <v>3311</v>
      </c>
      <c r="AT186" s="216" t="s">
        <v>285</v>
      </c>
      <c r="AU186" s="216" t="s">
        <v>82</v>
      </c>
      <c r="AY186" s="18" t="s">
        <v>283</v>
      </c>
      <c r="BE186" s="217">
        <f>IF(N186="základná",J186,0)</f>
        <v>0</v>
      </c>
      <c r="BF186" s="217">
        <f>IF(N186="znížená",J186,0)</f>
        <v>0</v>
      </c>
      <c r="BG186" s="217">
        <f>IF(N186="zákl. prenesená",J186,0)</f>
        <v>0</v>
      </c>
      <c r="BH186" s="217">
        <f>IF(N186="zníž. prenesená",J186,0)</f>
        <v>0</v>
      </c>
      <c r="BI186" s="217">
        <f>IF(N186="nulová",J186,0)</f>
        <v>0</v>
      </c>
      <c r="BJ186" s="18" t="s">
        <v>87</v>
      </c>
      <c r="BK186" s="217">
        <f>ROUND(I186*H186,2)</f>
        <v>0</v>
      </c>
      <c r="BL186" s="18" t="s">
        <v>3311</v>
      </c>
      <c r="BM186" s="216" t="s">
        <v>3330</v>
      </c>
    </row>
    <row r="187" s="2" customFormat="1" ht="6.96" customHeight="1">
      <c r="A187" s="37"/>
      <c r="B187" s="64"/>
      <c r="C187" s="65"/>
      <c r="D187" s="65"/>
      <c r="E187" s="65"/>
      <c r="F187" s="65"/>
      <c r="G187" s="65"/>
      <c r="H187" s="65"/>
      <c r="I187" s="65"/>
      <c r="J187" s="65"/>
      <c r="K187" s="65"/>
      <c r="L187" s="38"/>
      <c r="M187" s="37"/>
      <c r="O187" s="37"/>
      <c r="P187" s="37"/>
      <c r="Q187" s="37"/>
      <c r="R187" s="37"/>
      <c r="S187" s="37"/>
      <c r="T187" s="37"/>
      <c r="U187" s="37"/>
      <c r="V187" s="37"/>
      <c r="W187" s="37"/>
      <c r="X187" s="37"/>
      <c r="Y187" s="37"/>
      <c r="Z187" s="37"/>
      <c r="AA187" s="37"/>
      <c r="AB187" s="37"/>
      <c r="AC187" s="37"/>
      <c r="AD187" s="37"/>
      <c r="AE187" s="37"/>
    </row>
  </sheetData>
  <autoFilter ref="C136:K186"/>
  <mergeCells count="20">
    <mergeCell ref="E7:H7"/>
    <mergeCell ref="E11:H11"/>
    <mergeCell ref="E9:H9"/>
    <mergeCell ref="E13:H13"/>
    <mergeCell ref="E22:H22"/>
    <mergeCell ref="E31:H31"/>
    <mergeCell ref="E85:H85"/>
    <mergeCell ref="E89:H89"/>
    <mergeCell ref="E87:H87"/>
    <mergeCell ref="E91:H91"/>
    <mergeCell ref="D107:F107"/>
    <mergeCell ref="D108:F108"/>
    <mergeCell ref="D109:F109"/>
    <mergeCell ref="D110:F110"/>
    <mergeCell ref="D111:F111"/>
    <mergeCell ref="E123:H123"/>
    <mergeCell ref="E127:H127"/>
    <mergeCell ref="E125:H125"/>
    <mergeCell ref="E129:H129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10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7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8" t="s">
        <v>117</v>
      </c>
    </row>
    <row r="3" s="1" customFormat="1" ht="6.96" customHeight="1">
      <c r="B3" s="19"/>
      <c r="C3" s="20"/>
      <c r="D3" s="20"/>
      <c r="E3" s="20"/>
      <c r="F3" s="20"/>
      <c r="G3" s="20"/>
      <c r="H3" s="20"/>
      <c r="I3" s="20"/>
      <c r="J3" s="20"/>
      <c r="K3" s="20"/>
      <c r="L3" s="21"/>
      <c r="AT3" s="18" t="s">
        <v>75</v>
      </c>
    </row>
    <row r="4" s="1" customFormat="1" ht="24.96" customHeight="1">
      <c r="B4" s="21"/>
      <c r="D4" s="22" t="s">
        <v>221</v>
      </c>
      <c r="L4" s="21"/>
      <c r="M4" s="133" t="s">
        <v>9</v>
      </c>
      <c r="AT4" s="18" t="s">
        <v>3</v>
      </c>
    </row>
    <row r="5" s="1" customFormat="1" ht="6.96" customHeight="1">
      <c r="B5" s="21"/>
      <c r="L5" s="21"/>
    </row>
    <row r="6" s="1" customFormat="1" ht="12" customHeight="1">
      <c r="B6" s="21"/>
      <c r="D6" s="31" t="s">
        <v>15</v>
      </c>
      <c r="L6" s="21"/>
    </row>
    <row r="7" s="1" customFormat="1" ht="26.25" customHeight="1">
      <c r="B7" s="21"/>
      <c r="E7" s="134" t="str">
        <f>'Rekapitulácia stavby'!K6</f>
        <v>Komplexná rekonštrukcia a realizácia nadstavby budovy študenského domova4,Tr. SNP53,Banská Bystrica</v>
      </c>
      <c r="F7" s="31"/>
      <c r="G7" s="31"/>
      <c r="H7" s="31"/>
      <c r="L7" s="21"/>
    </row>
    <row r="8">
      <c r="B8" s="21"/>
      <c r="D8" s="31" t="s">
        <v>222</v>
      </c>
      <c r="L8" s="21"/>
    </row>
    <row r="9" s="1" customFormat="1" ht="16.5" customHeight="1">
      <c r="B9" s="21"/>
      <c r="E9" s="134" t="s">
        <v>223</v>
      </c>
      <c r="F9" s="1"/>
      <c r="G9" s="1"/>
      <c r="H9" s="1"/>
      <c r="L9" s="21"/>
    </row>
    <row r="10" s="1" customFormat="1" ht="12" customHeight="1">
      <c r="B10" s="21"/>
      <c r="D10" s="31" t="s">
        <v>224</v>
      </c>
      <c r="L10" s="21"/>
    </row>
    <row r="11" s="2" customFormat="1" ht="16.5" customHeight="1">
      <c r="A11" s="37"/>
      <c r="B11" s="38"/>
      <c r="C11" s="37"/>
      <c r="D11" s="37"/>
      <c r="E11" s="135" t="s">
        <v>225</v>
      </c>
      <c r="F11" s="37"/>
      <c r="G11" s="37"/>
      <c r="H11" s="37"/>
      <c r="I11" s="37"/>
      <c r="J11" s="37"/>
      <c r="K11" s="37"/>
      <c r="L11" s="59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</row>
    <row r="12" s="2" customFormat="1" ht="12" customHeight="1">
      <c r="A12" s="37"/>
      <c r="B12" s="38"/>
      <c r="C12" s="37"/>
      <c r="D12" s="31" t="s">
        <v>226</v>
      </c>
      <c r="E12" s="37"/>
      <c r="F12" s="37"/>
      <c r="G12" s="37"/>
      <c r="H12" s="37"/>
      <c r="I12" s="37"/>
      <c r="J12" s="37"/>
      <c r="K12" s="37"/>
      <c r="L12" s="59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</row>
    <row r="13" s="2" customFormat="1" ht="16.5" customHeight="1">
      <c r="A13" s="37"/>
      <c r="B13" s="38"/>
      <c r="C13" s="37"/>
      <c r="D13" s="37"/>
      <c r="E13" s="71" t="s">
        <v>3331</v>
      </c>
      <c r="F13" s="37"/>
      <c r="G13" s="37"/>
      <c r="H13" s="37"/>
      <c r="I13" s="37"/>
      <c r="J13" s="37"/>
      <c r="K13" s="37"/>
      <c r="L13" s="59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</row>
    <row r="14" s="2" customFormat="1">
      <c r="A14" s="37"/>
      <c r="B14" s="38"/>
      <c r="C14" s="37"/>
      <c r="D14" s="37"/>
      <c r="E14" s="37"/>
      <c r="F14" s="37"/>
      <c r="G14" s="37"/>
      <c r="H14" s="37"/>
      <c r="I14" s="37"/>
      <c r="J14" s="37"/>
      <c r="K14" s="37"/>
      <c r="L14" s="59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="2" customFormat="1" ht="12" customHeight="1">
      <c r="A15" s="37"/>
      <c r="B15" s="38"/>
      <c r="C15" s="37"/>
      <c r="D15" s="31" t="s">
        <v>17</v>
      </c>
      <c r="E15" s="37"/>
      <c r="F15" s="26" t="s">
        <v>1</v>
      </c>
      <c r="G15" s="37"/>
      <c r="H15" s="37"/>
      <c r="I15" s="31" t="s">
        <v>18</v>
      </c>
      <c r="J15" s="26" t="s">
        <v>1</v>
      </c>
      <c r="K15" s="37"/>
      <c r="L15" s="59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="2" customFormat="1" ht="12" customHeight="1">
      <c r="A16" s="37"/>
      <c r="B16" s="38"/>
      <c r="C16" s="37"/>
      <c r="D16" s="31" t="s">
        <v>19</v>
      </c>
      <c r="E16" s="37"/>
      <c r="F16" s="26" t="s">
        <v>33</v>
      </c>
      <c r="G16" s="37"/>
      <c r="H16" s="37"/>
      <c r="I16" s="31" t="s">
        <v>21</v>
      </c>
      <c r="J16" s="73" t="str">
        <f>'Rekapitulácia stavby'!AN8</f>
        <v>10. 9. 2024</v>
      </c>
      <c r="K16" s="37"/>
      <c r="L16" s="59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="2" customFormat="1" ht="10.8" customHeight="1">
      <c r="A17" s="37"/>
      <c r="B17" s="38"/>
      <c r="C17" s="37"/>
      <c r="D17" s="37"/>
      <c r="E17" s="37"/>
      <c r="F17" s="37"/>
      <c r="G17" s="37"/>
      <c r="H17" s="37"/>
      <c r="I17" s="37"/>
      <c r="J17" s="37"/>
      <c r="K17" s="37"/>
      <c r="L17" s="59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="2" customFormat="1" ht="12" customHeight="1">
      <c r="A18" s="37"/>
      <c r="B18" s="38"/>
      <c r="C18" s="37"/>
      <c r="D18" s="31" t="s">
        <v>23</v>
      </c>
      <c r="E18" s="37"/>
      <c r="F18" s="37"/>
      <c r="G18" s="37"/>
      <c r="H18" s="37"/>
      <c r="I18" s="31" t="s">
        <v>24</v>
      </c>
      <c r="J18" s="26" t="str">
        <f>IF('Rekapitulácia stavby'!AN10="","",'Rekapitulácia stavby'!AN10)</f>
        <v/>
      </c>
      <c r="K18" s="37"/>
      <c r="L18" s="59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="2" customFormat="1" ht="18" customHeight="1">
      <c r="A19" s="37"/>
      <c r="B19" s="38"/>
      <c r="C19" s="37"/>
      <c r="D19" s="37"/>
      <c r="E19" s="26" t="str">
        <f>IF('Rekapitulácia stavby'!E11="","",'Rekapitulácia stavby'!E11)</f>
        <v>Univerzita Mateja Bela v Banskej Bystrici</v>
      </c>
      <c r="F19" s="37"/>
      <c r="G19" s="37"/>
      <c r="H19" s="37"/>
      <c r="I19" s="31" t="s">
        <v>26</v>
      </c>
      <c r="J19" s="26" t="str">
        <f>IF('Rekapitulácia stavby'!AN11="","",'Rekapitulácia stavby'!AN11)</f>
        <v/>
      </c>
      <c r="K19" s="37"/>
      <c r="L19" s="59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="2" customFormat="1" ht="6.96" customHeight="1">
      <c r="A20" s="37"/>
      <c r="B20" s="38"/>
      <c r="C20" s="37"/>
      <c r="D20" s="37"/>
      <c r="E20" s="37"/>
      <c r="F20" s="37"/>
      <c r="G20" s="37"/>
      <c r="H20" s="37"/>
      <c r="I20" s="37"/>
      <c r="J20" s="37"/>
      <c r="K20" s="37"/>
      <c r="L20" s="59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="2" customFormat="1" ht="12" customHeight="1">
      <c r="A21" s="37"/>
      <c r="B21" s="38"/>
      <c r="C21" s="37"/>
      <c r="D21" s="31" t="s">
        <v>27</v>
      </c>
      <c r="E21" s="37"/>
      <c r="F21" s="37"/>
      <c r="G21" s="37"/>
      <c r="H21" s="37"/>
      <c r="I21" s="31" t="s">
        <v>24</v>
      </c>
      <c r="J21" s="32" t="str">
        <f>'Rekapitulácia stavby'!AN13</f>
        <v>Vyplň údaj</v>
      </c>
      <c r="K21" s="37"/>
      <c r="L21" s="59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="2" customFormat="1" ht="18" customHeight="1">
      <c r="A22" s="37"/>
      <c r="B22" s="38"/>
      <c r="C22" s="37"/>
      <c r="D22" s="37"/>
      <c r="E22" s="32" t="str">
        <f>'Rekapitulácia stavby'!E14</f>
        <v>Vyplň údaj</v>
      </c>
      <c r="F22" s="26"/>
      <c r="G22" s="26"/>
      <c r="H22" s="26"/>
      <c r="I22" s="31" t="s">
        <v>26</v>
      </c>
      <c r="J22" s="32" t="str">
        <f>'Rekapitulácia stavby'!AN14</f>
        <v>Vyplň údaj</v>
      </c>
      <c r="K22" s="37"/>
      <c r="L22" s="59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="2" customFormat="1" ht="6.96" customHeight="1">
      <c r="A23" s="37"/>
      <c r="B23" s="38"/>
      <c r="C23" s="37"/>
      <c r="D23" s="37"/>
      <c r="E23" s="37"/>
      <c r="F23" s="37"/>
      <c r="G23" s="37"/>
      <c r="H23" s="37"/>
      <c r="I23" s="37"/>
      <c r="J23" s="37"/>
      <c r="K23" s="37"/>
      <c r="L23" s="59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="2" customFormat="1" ht="12" customHeight="1">
      <c r="A24" s="37"/>
      <c r="B24" s="38"/>
      <c r="C24" s="37"/>
      <c r="D24" s="31" t="s">
        <v>29</v>
      </c>
      <c r="E24" s="37"/>
      <c r="F24" s="37"/>
      <c r="G24" s="37"/>
      <c r="H24" s="37"/>
      <c r="I24" s="31" t="s">
        <v>24</v>
      </c>
      <c r="J24" s="26" t="str">
        <f>IF('Rekapitulácia stavby'!AN16="","",'Rekapitulácia stavby'!AN16)</f>
        <v/>
      </c>
      <c r="K24" s="37"/>
      <c r="L24" s="59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="2" customFormat="1" ht="18" customHeight="1">
      <c r="A25" s="37"/>
      <c r="B25" s="38"/>
      <c r="C25" s="37"/>
      <c r="D25" s="37"/>
      <c r="E25" s="26" t="str">
        <f>IF('Rekapitulácia stavby'!E17="","",'Rekapitulácia stavby'!E17)</f>
        <v>Insvet s.r.o.,Koeice</v>
      </c>
      <c r="F25" s="37"/>
      <c r="G25" s="37"/>
      <c r="H25" s="37"/>
      <c r="I25" s="31" t="s">
        <v>26</v>
      </c>
      <c r="J25" s="26" t="str">
        <f>IF('Rekapitulácia stavby'!AN17="","",'Rekapitulácia stavby'!AN17)</f>
        <v/>
      </c>
      <c r="K25" s="37"/>
      <c r="L25" s="59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</row>
    <row r="26" s="2" customFormat="1" ht="6.96" customHeight="1">
      <c r="A26" s="37"/>
      <c r="B26" s="38"/>
      <c r="C26" s="37"/>
      <c r="D26" s="37"/>
      <c r="E26" s="37"/>
      <c r="F26" s="37"/>
      <c r="G26" s="37"/>
      <c r="H26" s="37"/>
      <c r="I26" s="37"/>
      <c r="J26" s="37"/>
      <c r="K26" s="37"/>
      <c r="L26" s="59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="2" customFormat="1" ht="12" customHeight="1">
      <c r="A27" s="37"/>
      <c r="B27" s="38"/>
      <c r="C27" s="37"/>
      <c r="D27" s="31" t="s">
        <v>32</v>
      </c>
      <c r="E27" s="37"/>
      <c r="F27" s="37"/>
      <c r="G27" s="37"/>
      <c r="H27" s="37"/>
      <c r="I27" s="31" t="s">
        <v>24</v>
      </c>
      <c r="J27" s="26" t="str">
        <f>IF('Rekapitulácia stavby'!AN19="","",'Rekapitulácia stavby'!AN19)</f>
        <v/>
      </c>
      <c r="K27" s="37"/>
      <c r="L27" s="59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</row>
    <row r="28" s="2" customFormat="1" ht="18" customHeight="1">
      <c r="A28" s="37"/>
      <c r="B28" s="38"/>
      <c r="C28" s="37"/>
      <c r="D28" s="37"/>
      <c r="E28" s="26" t="str">
        <f>IF('Rekapitulácia stavby'!E20="","",'Rekapitulácia stavby'!E20)</f>
        <v xml:space="preserve"> </v>
      </c>
      <c r="F28" s="37"/>
      <c r="G28" s="37"/>
      <c r="H28" s="37"/>
      <c r="I28" s="31" t="s">
        <v>26</v>
      </c>
      <c r="J28" s="26" t="str">
        <f>IF('Rekapitulácia stavby'!AN20="","",'Rekapitulácia stavby'!AN20)</f>
        <v/>
      </c>
      <c r="K28" s="37"/>
      <c r="L28" s="59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</row>
    <row r="29" s="2" customFormat="1" ht="6.96" customHeight="1">
      <c r="A29" s="37"/>
      <c r="B29" s="38"/>
      <c r="C29" s="37"/>
      <c r="D29" s="37"/>
      <c r="E29" s="37"/>
      <c r="F29" s="37"/>
      <c r="G29" s="37"/>
      <c r="H29" s="37"/>
      <c r="I29" s="37"/>
      <c r="J29" s="37"/>
      <c r="K29" s="37"/>
      <c r="L29" s="59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</row>
    <row r="30" s="2" customFormat="1" ht="12" customHeight="1">
      <c r="A30" s="37"/>
      <c r="B30" s="38"/>
      <c r="C30" s="37"/>
      <c r="D30" s="31" t="s">
        <v>34</v>
      </c>
      <c r="E30" s="37"/>
      <c r="F30" s="37"/>
      <c r="G30" s="37"/>
      <c r="H30" s="37"/>
      <c r="I30" s="37"/>
      <c r="J30" s="37"/>
      <c r="K30" s="37"/>
      <c r="L30" s="59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</row>
    <row r="31" s="8" customFormat="1" ht="16.5" customHeight="1">
      <c r="A31" s="136"/>
      <c r="B31" s="137"/>
      <c r="C31" s="136"/>
      <c r="D31" s="136"/>
      <c r="E31" s="35" t="s">
        <v>1</v>
      </c>
      <c r="F31" s="35"/>
      <c r="G31" s="35"/>
      <c r="H31" s="35"/>
      <c r="I31" s="136"/>
      <c r="J31" s="136"/>
      <c r="K31" s="136"/>
      <c r="L31" s="138"/>
      <c r="S31" s="136"/>
      <c r="T31" s="136"/>
      <c r="U31" s="136"/>
      <c r="V31" s="136"/>
      <c r="W31" s="136"/>
      <c r="X31" s="136"/>
      <c r="Y31" s="136"/>
      <c r="Z31" s="136"/>
      <c r="AA31" s="136"/>
      <c r="AB31" s="136"/>
      <c r="AC31" s="136"/>
      <c r="AD31" s="136"/>
      <c r="AE31" s="136"/>
    </row>
    <row r="32" s="2" customFormat="1" ht="6.96" customHeight="1">
      <c r="A32" s="37"/>
      <c r="B32" s="38"/>
      <c r="C32" s="37"/>
      <c r="D32" s="37"/>
      <c r="E32" s="37"/>
      <c r="F32" s="37"/>
      <c r="G32" s="37"/>
      <c r="H32" s="37"/>
      <c r="I32" s="37"/>
      <c r="J32" s="37"/>
      <c r="K32" s="37"/>
      <c r="L32" s="59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</row>
    <row r="33" s="2" customFormat="1" ht="6.96" customHeight="1">
      <c r="A33" s="37"/>
      <c r="B33" s="38"/>
      <c r="C33" s="37"/>
      <c r="D33" s="94"/>
      <c r="E33" s="94"/>
      <c r="F33" s="94"/>
      <c r="G33" s="94"/>
      <c r="H33" s="94"/>
      <c r="I33" s="94"/>
      <c r="J33" s="94"/>
      <c r="K33" s="94"/>
      <c r="L33" s="59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</row>
    <row r="34" s="2" customFormat="1" ht="14.4" customHeight="1">
      <c r="A34" s="37"/>
      <c r="B34" s="38"/>
      <c r="C34" s="37"/>
      <c r="D34" s="26" t="s">
        <v>228</v>
      </c>
      <c r="E34" s="37"/>
      <c r="F34" s="37"/>
      <c r="G34" s="37"/>
      <c r="H34" s="37"/>
      <c r="I34" s="37"/>
      <c r="J34" s="139">
        <f>J100</f>
        <v>0</v>
      </c>
      <c r="K34" s="37"/>
      <c r="L34" s="59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</row>
    <row r="35" s="2" customFormat="1" ht="14.4" customHeight="1">
      <c r="A35" s="37"/>
      <c r="B35" s="38"/>
      <c r="C35" s="37"/>
      <c r="D35" s="140" t="s">
        <v>229</v>
      </c>
      <c r="E35" s="37"/>
      <c r="F35" s="37"/>
      <c r="G35" s="37"/>
      <c r="H35" s="37"/>
      <c r="I35" s="37"/>
      <c r="J35" s="139">
        <f>J106</f>
        <v>0</v>
      </c>
      <c r="K35" s="37"/>
      <c r="L35" s="59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</row>
    <row r="36" s="2" customFormat="1" ht="25.44" customHeight="1">
      <c r="A36" s="37"/>
      <c r="B36" s="38"/>
      <c r="C36" s="37"/>
      <c r="D36" s="141" t="s">
        <v>35</v>
      </c>
      <c r="E36" s="37"/>
      <c r="F36" s="37"/>
      <c r="G36" s="37"/>
      <c r="H36" s="37"/>
      <c r="I36" s="37"/>
      <c r="J36" s="100">
        <f>ROUND(J34 + J35, 2)</f>
        <v>0</v>
      </c>
      <c r="K36" s="37"/>
      <c r="L36" s="59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</row>
    <row r="37" s="2" customFormat="1" ht="6.96" customHeight="1">
      <c r="A37" s="37"/>
      <c r="B37" s="38"/>
      <c r="C37" s="37"/>
      <c r="D37" s="94"/>
      <c r="E37" s="94"/>
      <c r="F37" s="94"/>
      <c r="G37" s="94"/>
      <c r="H37" s="94"/>
      <c r="I37" s="94"/>
      <c r="J37" s="94"/>
      <c r="K37" s="94"/>
      <c r="L37" s="59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</row>
    <row r="38" s="2" customFormat="1" ht="14.4" customHeight="1">
      <c r="A38" s="37"/>
      <c r="B38" s="38"/>
      <c r="C38" s="37"/>
      <c r="D38" s="37"/>
      <c r="E38" s="37"/>
      <c r="F38" s="42" t="s">
        <v>37</v>
      </c>
      <c r="G38" s="37"/>
      <c r="H38" s="37"/>
      <c r="I38" s="42" t="s">
        <v>36</v>
      </c>
      <c r="J38" s="42" t="s">
        <v>38</v>
      </c>
      <c r="K38" s="37"/>
      <c r="L38" s="59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</row>
    <row r="39" s="2" customFormat="1" ht="14.4" customHeight="1">
      <c r="A39" s="37"/>
      <c r="B39" s="38"/>
      <c r="C39" s="37"/>
      <c r="D39" s="135" t="s">
        <v>39</v>
      </c>
      <c r="E39" s="44" t="s">
        <v>40</v>
      </c>
      <c r="F39" s="142">
        <f>ROUND((SUM(BE106:BE113) + SUM(BE137:BE173)),  2)</f>
        <v>0</v>
      </c>
      <c r="G39" s="143"/>
      <c r="H39" s="143"/>
      <c r="I39" s="144">
        <v>0.20000000000000001</v>
      </c>
      <c r="J39" s="142">
        <f>ROUND(((SUM(BE106:BE113) + SUM(BE137:BE173))*I39),  2)</f>
        <v>0</v>
      </c>
      <c r="K39" s="37"/>
      <c r="L39" s="59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</row>
    <row r="40" s="2" customFormat="1" ht="14.4" customHeight="1">
      <c r="A40" s="37"/>
      <c r="B40" s="38"/>
      <c r="C40" s="37"/>
      <c r="D40" s="37"/>
      <c r="E40" s="44" t="s">
        <v>41</v>
      </c>
      <c r="F40" s="142">
        <f>ROUND((SUM(BF106:BF113) + SUM(BF137:BF173)),  2)</f>
        <v>0</v>
      </c>
      <c r="G40" s="143"/>
      <c r="H40" s="143"/>
      <c r="I40" s="144">
        <v>0.20000000000000001</v>
      </c>
      <c r="J40" s="142">
        <f>ROUND(((SUM(BF106:BF113) + SUM(BF137:BF173))*I40),  2)</f>
        <v>0</v>
      </c>
      <c r="K40" s="37"/>
      <c r="L40" s="59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</row>
    <row r="41" hidden="1" s="2" customFormat="1" ht="14.4" customHeight="1">
      <c r="A41" s="37"/>
      <c r="B41" s="38"/>
      <c r="C41" s="37"/>
      <c r="D41" s="37"/>
      <c r="E41" s="31" t="s">
        <v>42</v>
      </c>
      <c r="F41" s="145">
        <f>ROUND((SUM(BG106:BG113) + SUM(BG137:BG173)),  2)</f>
        <v>0</v>
      </c>
      <c r="G41" s="37"/>
      <c r="H41" s="37"/>
      <c r="I41" s="146">
        <v>0.20000000000000001</v>
      </c>
      <c r="J41" s="145">
        <f>0</f>
        <v>0</v>
      </c>
      <c r="K41" s="37"/>
      <c r="L41" s="59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</row>
    <row r="42" hidden="1" s="2" customFormat="1" ht="14.4" customHeight="1">
      <c r="A42" s="37"/>
      <c r="B42" s="38"/>
      <c r="C42" s="37"/>
      <c r="D42" s="37"/>
      <c r="E42" s="31" t="s">
        <v>43</v>
      </c>
      <c r="F42" s="145">
        <f>ROUND((SUM(BH106:BH113) + SUM(BH137:BH173)),  2)</f>
        <v>0</v>
      </c>
      <c r="G42" s="37"/>
      <c r="H42" s="37"/>
      <c r="I42" s="146">
        <v>0.20000000000000001</v>
      </c>
      <c r="J42" s="145">
        <f>0</f>
        <v>0</v>
      </c>
      <c r="K42" s="37"/>
      <c r="L42" s="59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</row>
    <row r="43" hidden="1" s="2" customFormat="1" ht="14.4" customHeight="1">
      <c r="A43" s="37"/>
      <c r="B43" s="38"/>
      <c r="C43" s="37"/>
      <c r="D43" s="37"/>
      <c r="E43" s="44" t="s">
        <v>44</v>
      </c>
      <c r="F43" s="142">
        <f>ROUND((SUM(BI106:BI113) + SUM(BI137:BI173)),  2)</f>
        <v>0</v>
      </c>
      <c r="G43" s="143"/>
      <c r="H43" s="143"/>
      <c r="I43" s="144">
        <v>0</v>
      </c>
      <c r="J43" s="142">
        <f>0</f>
        <v>0</v>
      </c>
      <c r="K43" s="37"/>
      <c r="L43" s="59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</row>
    <row r="44" s="2" customFormat="1" ht="6.96" customHeight="1">
      <c r="A44" s="37"/>
      <c r="B44" s="38"/>
      <c r="C44" s="37"/>
      <c r="D44" s="37"/>
      <c r="E44" s="37"/>
      <c r="F44" s="37"/>
      <c r="G44" s="37"/>
      <c r="H44" s="37"/>
      <c r="I44" s="37"/>
      <c r="J44" s="37"/>
      <c r="K44" s="37"/>
      <c r="L44" s="59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</row>
    <row r="45" s="2" customFormat="1" ht="25.44" customHeight="1">
      <c r="A45" s="37"/>
      <c r="B45" s="38"/>
      <c r="C45" s="147"/>
      <c r="D45" s="148" t="s">
        <v>45</v>
      </c>
      <c r="E45" s="85"/>
      <c r="F45" s="85"/>
      <c r="G45" s="149" t="s">
        <v>46</v>
      </c>
      <c r="H45" s="150" t="s">
        <v>47</v>
      </c>
      <c r="I45" s="85"/>
      <c r="J45" s="151">
        <f>SUM(J36:J43)</f>
        <v>0</v>
      </c>
      <c r="K45" s="152"/>
      <c r="L45" s="59"/>
      <c r="S45" s="37"/>
      <c r="T45" s="37"/>
      <c r="U45" s="37"/>
      <c r="V45" s="37"/>
      <c r="W45" s="37"/>
      <c r="X45" s="37"/>
      <c r="Y45" s="37"/>
      <c r="Z45" s="37"/>
      <c r="AA45" s="37"/>
      <c r="AB45" s="37"/>
      <c r="AC45" s="37"/>
      <c r="AD45" s="37"/>
      <c r="AE45" s="37"/>
    </row>
    <row r="46" s="2" customFormat="1" ht="14.4" customHeight="1">
      <c r="A46" s="37"/>
      <c r="B46" s="38"/>
      <c r="C46" s="37"/>
      <c r="D46" s="37"/>
      <c r="E46" s="37"/>
      <c r="F46" s="37"/>
      <c r="G46" s="37"/>
      <c r="H46" s="37"/>
      <c r="I46" s="37"/>
      <c r="J46" s="37"/>
      <c r="K46" s="37"/>
      <c r="L46" s="59"/>
      <c r="S46" s="37"/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37"/>
    </row>
    <row r="47" s="1" customFormat="1" ht="14.4" customHeight="1">
      <c r="B47" s="21"/>
      <c r="L47" s="21"/>
    </row>
    <row r="48" s="1" customFormat="1" ht="14.4" customHeight="1">
      <c r="B48" s="21"/>
      <c r="L48" s="21"/>
    </row>
    <row r="49" s="1" customFormat="1" ht="14.4" customHeight="1">
      <c r="B49" s="21"/>
      <c r="L49" s="21"/>
    </row>
    <row r="50" s="2" customFormat="1" ht="14.4" customHeight="1">
      <c r="B50" s="59"/>
      <c r="D50" s="60" t="s">
        <v>48</v>
      </c>
      <c r="E50" s="61"/>
      <c r="F50" s="61"/>
      <c r="G50" s="60" t="s">
        <v>49</v>
      </c>
      <c r="H50" s="61"/>
      <c r="I50" s="61"/>
      <c r="J50" s="61"/>
      <c r="K50" s="61"/>
      <c r="L50" s="59"/>
    </row>
    <row r="51">
      <c r="B51" s="21"/>
      <c r="L51" s="21"/>
    </row>
    <row r="52">
      <c r="B52" s="21"/>
      <c r="L52" s="21"/>
    </row>
    <row r="53">
      <c r="B53" s="21"/>
      <c r="L53" s="21"/>
    </row>
    <row r="54">
      <c r="B54" s="21"/>
      <c r="L54" s="21"/>
    </row>
    <row r="55">
      <c r="B55" s="21"/>
      <c r="L55" s="21"/>
    </row>
    <row r="56">
      <c r="B56" s="21"/>
      <c r="L56" s="21"/>
    </row>
    <row r="57">
      <c r="B57" s="21"/>
      <c r="L57" s="21"/>
    </row>
    <row r="58">
      <c r="B58" s="21"/>
      <c r="L58" s="21"/>
    </row>
    <row r="59">
      <c r="B59" s="21"/>
      <c r="L59" s="21"/>
    </row>
    <row r="60">
      <c r="B60" s="21"/>
      <c r="L60" s="21"/>
    </row>
    <row r="61" s="2" customFormat="1">
      <c r="A61" s="37"/>
      <c r="B61" s="38"/>
      <c r="C61" s="37"/>
      <c r="D61" s="62" t="s">
        <v>50</v>
      </c>
      <c r="E61" s="40"/>
      <c r="F61" s="153" t="s">
        <v>51</v>
      </c>
      <c r="G61" s="62" t="s">
        <v>50</v>
      </c>
      <c r="H61" s="40"/>
      <c r="I61" s="40"/>
      <c r="J61" s="154" t="s">
        <v>51</v>
      </c>
      <c r="K61" s="40"/>
      <c r="L61" s="59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</row>
    <row r="62">
      <c r="B62" s="21"/>
      <c r="L62" s="21"/>
    </row>
    <row r="63">
      <c r="B63" s="21"/>
      <c r="L63" s="21"/>
    </row>
    <row r="64">
      <c r="B64" s="21"/>
      <c r="L64" s="21"/>
    </row>
    <row r="65" s="2" customFormat="1">
      <c r="A65" s="37"/>
      <c r="B65" s="38"/>
      <c r="C65" s="37"/>
      <c r="D65" s="60" t="s">
        <v>52</v>
      </c>
      <c r="E65" s="63"/>
      <c r="F65" s="63"/>
      <c r="G65" s="60" t="s">
        <v>53</v>
      </c>
      <c r="H65" s="63"/>
      <c r="I65" s="63"/>
      <c r="J65" s="63"/>
      <c r="K65" s="63"/>
      <c r="L65" s="59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</row>
    <row r="66">
      <c r="B66" s="21"/>
      <c r="L66" s="21"/>
    </row>
    <row r="67">
      <c r="B67" s="21"/>
      <c r="L67" s="21"/>
    </row>
    <row r="68">
      <c r="B68" s="21"/>
      <c r="L68" s="21"/>
    </row>
    <row r="69">
      <c r="B69" s="21"/>
      <c r="L69" s="21"/>
    </row>
    <row r="70">
      <c r="B70" s="21"/>
      <c r="L70" s="21"/>
    </row>
    <row r="71">
      <c r="B71" s="21"/>
      <c r="L71" s="21"/>
    </row>
    <row r="72">
      <c r="B72" s="21"/>
      <c r="L72" s="21"/>
    </row>
    <row r="73">
      <c r="B73" s="21"/>
      <c r="L73" s="21"/>
    </row>
    <row r="74">
      <c r="B74" s="21"/>
      <c r="L74" s="21"/>
    </row>
    <row r="75">
      <c r="B75" s="21"/>
      <c r="L75" s="21"/>
    </row>
    <row r="76" s="2" customFormat="1">
      <c r="A76" s="37"/>
      <c r="B76" s="38"/>
      <c r="C76" s="37"/>
      <c r="D76" s="62" t="s">
        <v>50</v>
      </c>
      <c r="E76" s="40"/>
      <c r="F76" s="153" t="s">
        <v>51</v>
      </c>
      <c r="G76" s="62" t="s">
        <v>50</v>
      </c>
      <c r="H76" s="40"/>
      <c r="I76" s="40"/>
      <c r="J76" s="154" t="s">
        <v>51</v>
      </c>
      <c r="K76" s="40"/>
      <c r="L76" s="59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</row>
    <row r="77" s="2" customFormat="1" ht="14.4" customHeight="1">
      <c r="A77" s="37"/>
      <c r="B77" s="64"/>
      <c r="C77" s="65"/>
      <c r="D77" s="65"/>
      <c r="E77" s="65"/>
      <c r="F77" s="65"/>
      <c r="G77" s="65"/>
      <c r="H77" s="65"/>
      <c r="I77" s="65"/>
      <c r="J77" s="65"/>
      <c r="K77" s="65"/>
      <c r="L77" s="59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</row>
    <row r="81" s="2" customFormat="1" ht="6.96" customHeight="1">
      <c r="A81" s="37"/>
      <c r="B81" s="66"/>
      <c r="C81" s="67"/>
      <c r="D81" s="67"/>
      <c r="E81" s="67"/>
      <c r="F81" s="67"/>
      <c r="G81" s="67"/>
      <c r="H81" s="67"/>
      <c r="I81" s="67"/>
      <c r="J81" s="67"/>
      <c r="K81" s="67"/>
      <c r="L81" s="59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</row>
    <row r="82" s="2" customFormat="1" ht="24.96" customHeight="1">
      <c r="A82" s="37"/>
      <c r="B82" s="38"/>
      <c r="C82" s="22" t="s">
        <v>230</v>
      </c>
      <c r="D82" s="37"/>
      <c r="E82" s="37"/>
      <c r="F82" s="37"/>
      <c r="G82" s="37"/>
      <c r="H82" s="37"/>
      <c r="I82" s="37"/>
      <c r="J82" s="37"/>
      <c r="K82" s="37"/>
      <c r="L82" s="59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</row>
    <row r="83" s="2" customFormat="1" ht="6.96" customHeight="1">
      <c r="A83" s="37"/>
      <c r="B83" s="38"/>
      <c r="C83" s="37"/>
      <c r="D83" s="37"/>
      <c r="E83" s="37"/>
      <c r="F83" s="37"/>
      <c r="G83" s="37"/>
      <c r="H83" s="37"/>
      <c r="I83" s="37"/>
      <c r="J83" s="37"/>
      <c r="K83" s="37"/>
      <c r="L83" s="59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</row>
    <row r="84" s="2" customFormat="1" ht="12" customHeight="1">
      <c r="A84" s="37"/>
      <c r="B84" s="38"/>
      <c r="C84" s="31" t="s">
        <v>15</v>
      </c>
      <c r="D84" s="37"/>
      <c r="E84" s="37"/>
      <c r="F84" s="37"/>
      <c r="G84" s="37"/>
      <c r="H84" s="37"/>
      <c r="I84" s="37"/>
      <c r="J84" s="37"/>
      <c r="K84" s="37"/>
      <c r="L84" s="59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</row>
    <row r="85" s="2" customFormat="1" ht="26.25" customHeight="1">
      <c r="A85" s="37"/>
      <c r="B85" s="38"/>
      <c r="C85" s="37"/>
      <c r="D85" s="37"/>
      <c r="E85" s="134" t="str">
        <f>E7</f>
        <v>Komplexná rekonštrukcia a realizácia nadstavby budovy študenského domova4,Tr. SNP53,Banská Bystrica</v>
      </c>
      <c r="F85" s="31"/>
      <c r="G85" s="31"/>
      <c r="H85" s="31"/>
      <c r="I85" s="37"/>
      <c r="J85" s="37"/>
      <c r="K85" s="37"/>
      <c r="L85" s="59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</row>
    <row r="86" s="1" customFormat="1" ht="12" customHeight="1">
      <c r="B86" s="21"/>
      <c r="C86" s="31" t="s">
        <v>222</v>
      </c>
      <c r="L86" s="21"/>
    </row>
    <row r="87" s="1" customFormat="1" ht="16.5" customHeight="1">
      <c r="B87" s="21"/>
      <c r="E87" s="134" t="s">
        <v>223</v>
      </c>
      <c r="F87" s="1"/>
      <c r="G87" s="1"/>
      <c r="H87" s="1"/>
      <c r="L87" s="21"/>
    </row>
    <row r="88" s="1" customFormat="1" ht="12" customHeight="1">
      <c r="B88" s="21"/>
      <c r="C88" s="31" t="s">
        <v>224</v>
      </c>
      <c r="L88" s="21"/>
    </row>
    <row r="89" s="2" customFormat="1" ht="16.5" customHeight="1">
      <c r="A89" s="37"/>
      <c r="B89" s="38"/>
      <c r="C89" s="37"/>
      <c r="D89" s="37"/>
      <c r="E89" s="135" t="s">
        <v>225</v>
      </c>
      <c r="F89" s="37"/>
      <c r="G89" s="37"/>
      <c r="H89" s="37"/>
      <c r="I89" s="37"/>
      <c r="J89" s="37"/>
      <c r="K89" s="37"/>
      <c r="L89" s="59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</row>
    <row r="90" s="2" customFormat="1" ht="12" customHeight="1">
      <c r="A90" s="37"/>
      <c r="B90" s="38"/>
      <c r="C90" s="31" t="s">
        <v>226</v>
      </c>
      <c r="D90" s="37"/>
      <c r="E90" s="37"/>
      <c r="F90" s="37"/>
      <c r="G90" s="37"/>
      <c r="H90" s="37"/>
      <c r="I90" s="37"/>
      <c r="J90" s="37"/>
      <c r="K90" s="37"/>
      <c r="L90" s="59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</row>
    <row r="91" s="2" customFormat="1" ht="16.5" customHeight="1">
      <c r="A91" s="37"/>
      <c r="B91" s="38"/>
      <c r="C91" s="37"/>
      <c r="D91" s="37"/>
      <c r="E91" s="71" t="str">
        <f>E13</f>
        <v>hsp-1.etapa - HSP -I.etapa</v>
      </c>
      <c r="F91" s="37"/>
      <c r="G91" s="37"/>
      <c r="H91" s="37"/>
      <c r="I91" s="37"/>
      <c r="J91" s="37"/>
      <c r="K91" s="37"/>
      <c r="L91" s="59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</row>
    <row r="92" s="2" customFormat="1" ht="6.96" customHeight="1">
      <c r="A92" s="37"/>
      <c r="B92" s="38"/>
      <c r="C92" s="37"/>
      <c r="D92" s="37"/>
      <c r="E92" s="37"/>
      <c r="F92" s="37"/>
      <c r="G92" s="37"/>
      <c r="H92" s="37"/>
      <c r="I92" s="37"/>
      <c r="J92" s="37"/>
      <c r="K92" s="37"/>
      <c r="L92" s="59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</row>
    <row r="93" s="2" customFormat="1" ht="12" customHeight="1">
      <c r="A93" s="37"/>
      <c r="B93" s="38"/>
      <c r="C93" s="31" t="s">
        <v>19</v>
      </c>
      <c r="D93" s="37"/>
      <c r="E93" s="37"/>
      <c r="F93" s="26" t="str">
        <f>F16</f>
        <v xml:space="preserve"> </v>
      </c>
      <c r="G93" s="37"/>
      <c r="H93" s="37"/>
      <c r="I93" s="31" t="s">
        <v>21</v>
      </c>
      <c r="J93" s="73" t="str">
        <f>IF(J16="","",J16)</f>
        <v>10. 9. 2024</v>
      </c>
      <c r="K93" s="37"/>
      <c r="L93" s="59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</row>
    <row r="94" s="2" customFormat="1" ht="6.96" customHeight="1">
      <c r="A94" s="37"/>
      <c r="B94" s="38"/>
      <c r="C94" s="37"/>
      <c r="D94" s="37"/>
      <c r="E94" s="37"/>
      <c r="F94" s="37"/>
      <c r="G94" s="37"/>
      <c r="H94" s="37"/>
      <c r="I94" s="37"/>
      <c r="J94" s="37"/>
      <c r="K94" s="37"/>
      <c r="L94" s="59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</row>
    <row r="95" s="2" customFormat="1" ht="15.15" customHeight="1">
      <c r="A95" s="37"/>
      <c r="B95" s="38"/>
      <c r="C95" s="31" t="s">
        <v>23</v>
      </c>
      <c r="D95" s="37"/>
      <c r="E95" s="37"/>
      <c r="F95" s="26" t="str">
        <f>E19</f>
        <v>Univerzita Mateja Bela v Banskej Bystrici</v>
      </c>
      <c r="G95" s="37"/>
      <c r="H95" s="37"/>
      <c r="I95" s="31" t="s">
        <v>29</v>
      </c>
      <c r="J95" s="35" t="str">
        <f>E25</f>
        <v>Insvet s.r.o.,Koeice</v>
      </c>
      <c r="K95" s="37"/>
      <c r="L95" s="59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</row>
    <row r="96" s="2" customFormat="1" ht="15.15" customHeight="1">
      <c r="A96" s="37"/>
      <c r="B96" s="38"/>
      <c r="C96" s="31" t="s">
        <v>27</v>
      </c>
      <c r="D96" s="37"/>
      <c r="E96" s="37"/>
      <c r="F96" s="26" t="str">
        <f>IF(E22="","",E22)</f>
        <v>Vyplň údaj</v>
      </c>
      <c r="G96" s="37"/>
      <c r="H96" s="37"/>
      <c r="I96" s="31" t="s">
        <v>32</v>
      </c>
      <c r="J96" s="35" t="str">
        <f>E28</f>
        <v xml:space="preserve"> </v>
      </c>
      <c r="K96" s="37"/>
      <c r="L96" s="59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</row>
    <row r="97" s="2" customFormat="1" ht="10.32" customHeight="1">
      <c r="A97" s="37"/>
      <c r="B97" s="38"/>
      <c r="C97" s="37"/>
      <c r="D97" s="37"/>
      <c r="E97" s="37"/>
      <c r="F97" s="37"/>
      <c r="G97" s="37"/>
      <c r="H97" s="37"/>
      <c r="I97" s="37"/>
      <c r="J97" s="37"/>
      <c r="K97" s="37"/>
      <c r="L97" s="59"/>
      <c r="S97" s="37"/>
      <c r="T97" s="37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</row>
    <row r="98" s="2" customFormat="1" ht="29.28" customHeight="1">
      <c r="A98" s="37"/>
      <c r="B98" s="38"/>
      <c r="C98" s="155" t="s">
        <v>231</v>
      </c>
      <c r="D98" s="147"/>
      <c r="E98" s="147"/>
      <c r="F98" s="147"/>
      <c r="G98" s="147"/>
      <c r="H98" s="147"/>
      <c r="I98" s="147"/>
      <c r="J98" s="156" t="s">
        <v>232</v>
      </c>
      <c r="K98" s="147"/>
      <c r="L98" s="59"/>
      <c r="S98" s="37"/>
      <c r="T98" s="37"/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</row>
    <row r="99" s="2" customFormat="1" ht="10.32" customHeight="1">
      <c r="A99" s="37"/>
      <c r="B99" s="38"/>
      <c r="C99" s="37"/>
      <c r="D99" s="37"/>
      <c r="E99" s="37"/>
      <c r="F99" s="37"/>
      <c r="G99" s="37"/>
      <c r="H99" s="37"/>
      <c r="I99" s="37"/>
      <c r="J99" s="37"/>
      <c r="K99" s="37"/>
      <c r="L99" s="59"/>
      <c r="S99" s="37"/>
      <c r="T99" s="37"/>
      <c r="U99" s="37"/>
      <c r="V99" s="37"/>
      <c r="W99" s="37"/>
      <c r="X99" s="37"/>
      <c r="Y99" s="37"/>
      <c r="Z99" s="37"/>
      <c r="AA99" s="37"/>
      <c r="AB99" s="37"/>
      <c r="AC99" s="37"/>
      <c r="AD99" s="37"/>
      <c r="AE99" s="37"/>
    </row>
    <row r="100" s="2" customFormat="1" ht="22.8" customHeight="1">
      <c r="A100" s="37"/>
      <c r="B100" s="38"/>
      <c r="C100" s="157" t="s">
        <v>233</v>
      </c>
      <c r="D100" s="37"/>
      <c r="E100" s="37"/>
      <c r="F100" s="37"/>
      <c r="G100" s="37"/>
      <c r="H100" s="37"/>
      <c r="I100" s="37"/>
      <c r="J100" s="100">
        <f>J137</f>
        <v>0</v>
      </c>
      <c r="K100" s="37"/>
      <c r="L100" s="59"/>
      <c r="S100" s="37"/>
      <c r="T100" s="37"/>
      <c r="U100" s="37"/>
      <c r="V100" s="37"/>
      <c r="W100" s="37"/>
      <c r="X100" s="37"/>
      <c r="Y100" s="37"/>
      <c r="Z100" s="37"/>
      <c r="AA100" s="37"/>
      <c r="AB100" s="37"/>
      <c r="AC100" s="37"/>
      <c r="AD100" s="37"/>
      <c r="AE100" s="37"/>
      <c r="AU100" s="18" t="s">
        <v>234</v>
      </c>
    </row>
    <row r="101" s="9" customFormat="1" ht="24.96" customHeight="1">
      <c r="A101" s="9"/>
      <c r="B101" s="158"/>
      <c r="C101" s="9"/>
      <c r="D101" s="159" t="s">
        <v>3332</v>
      </c>
      <c r="E101" s="160"/>
      <c r="F101" s="160"/>
      <c r="G101" s="160"/>
      <c r="H101" s="160"/>
      <c r="I101" s="160"/>
      <c r="J101" s="161">
        <f>J138</f>
        <v>0</v>
      </c>
      <c r="K101" s="9"/>
      <c r="L101" s="158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</row>
    <row r="102" s="9" customFormat="1" ht="24.96" customHeight="1">
      <c r="A102" s="9"/>
      <c r="B102" s="158"/>
      <c r="C102" s="9"/>
      <c r="D102" s="159" t="s">
        <v>3333</v>
      </c>
      <c r="E102" s="160"/>
      <c r="F102" s="160"/>
      <c r="G102" s="160"/>
      <c r="H102" s="160"/>
      <c r="I102" s="160"/>
      <c r="J102" s="161">
        <f>J144</f>
        <v>0</v>
      </c>
      <c r="K102" s="9"/>
      <c r="L102" s="158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</row>
    <row r="103" s="9" customFormat="1" ht="24.96" customHeight="1">
      <c r="A103" s="9"/>
      <c r="B103" s="158"/>
      <c r="C103" s="9"/>
      <c r="D103" s="159" t="s">
        <v>3217</v>
      </c>
      <c r="E103" s="160"/>
      <c r="F103" s="160"/>
      <c r="G103" s="160"/>
      <c r="H103" s="160"/>
      <c r="I103" s="160"/>
      <c r="J103" s="161">
        <f>J166</f>
        <v>0</v>
      </c>
      <c r="K103" s="9"/>
      <c r="L103" s="158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</row>
    <row r="104" s="2" customFormat="1" ht="21.84" customHeight="1">
      <c r="A104" s="37"/>
      <c r="B104" s="38"/>
      <c r="C104" s="37"/>
      <c r="D104" s="37"/>
      <c r="E104" s="37"/>
      <c r="F104" s="37"/>
      <c r="G104" s="37"/>
      <c r="H104" s="37"/>
      <c r="I104" s="37"/>
      <c r="J104" s="37"/>
      <c r="K104" s="37"/>
      <c r="L104" s="59"/>
      <c r="S104" s="37"/>
      <c r="T104" s="37"/>
      <c r="U104" s="37"/>
      <c r="V104" s="37"/>
      <c r="W104" s="37"/>
      <c r="X104" s="37"/>
      <c r="Y104" s="37"/>
      <c r="Z104" s="37"/>
      <c r="AA104" s="37"/>
      <c r="AB104" s="37"/>
      <c r="AC104" s="37"/>
      <c r="AD104" s="37"/>
      <c r="AE104" s="37"/>
    </row>
    <row r="105" s="2" customFormat="1" ht="6.96" customHeight="1">
      <c r="A105" s="37"/>
      <c r="B105" s="38"/>
      <c r="C105" s="37"/>
      <c r="D105" s="37"/>
      <c r="E105" s="37"/>
      <c r="F105" s="37"/>
      <c r="G105" s="37"/>
      <c r="H105" s="37"/>
      <c r="I105" s="37"/>
      <c r="J105" s="37"/>
      <c r="K105" s="37"/>
      <c r="L105" s="59"/>
      <c r="S105" s="37"/>
      <c r="T105" s="37"/>
      <c r="U105" s="37"/>
      <c r="V105" s="37"/>
      <c r="W105" s="37"/>
      <c r="X105" s="37"/>
      <c r="Y105" s="37"/>
      <c r="Z105" s="37"/>
      <c r="AA105" s="37"/>
      <c r="AB105" s="37"/>
      <c r="AC105" s="37"/>
      <c r="AD105" s="37"/>
      <c r="AE105" s="37"/>
    </row>
    <row r="106" s="2" customFormat="1" ht="29.28" customHeight="1">
      <c r="A106" s="37"/>
      <c r="B106" s="38"/>
      <c r="C106" s="157" t="s">
        <v>259</v>
      </c>
      <c r="D106" s="37"/>
      <c r="E106" s="37"/>
      <c r="F106" s="37"/>
      <c r="G106" s="37"/>
      <c r="H106" s="37"/>
      <c r="I106" s="37"/>
      <c r="J106" s="166">
        <f>ROUND(J107 + J108 + J109 + J110 + J111 + J112,2)</f>
        <v>0</v>
      </c>
      <c r="K106" s="37"/>
      <c r="L106" s="59"/>
      <c r="N106" s="167" t="s">
        <v>39</v>
      </c>
      <c r="S106" s="37"/>
      <c r="T106" s="37"/>
      <c r="U106" s="37"/>
      <c r="V106" s="37"/>
      <c r="W106" s="37"/>
      <c r="X106" s="37"/>
      <c r="Y106" s="37"/>
      <c r="Z106" s="37"/>
      <c r="AA106" s="37"/>
      <c r="AB106" s="37"/>
      <c r="AC106" s="37"/>
      <c r="AD106" s="37"/>
      <c r="AE106" s="37"/>
    </row>
    <row r="107" s="2" customFormat="1" ht="18" customHeight="1">
      <c r="A107" s="37"/>
      <c r="B107" s="168"/>
      <c r="C107" s="169"/>
      <c r="D107" s="170" t="s">
        <v>260</v>
      </c>
      <c r="E107" s="171"/>
      <c r="F107" s="171"/>
      <c r="G107" s="169"/>
      <c r="H107" s="169"/>
      <c r="I107" s="169"/>
      <c r="J107" s="172">
        <v>0</v>
      </c>
      <c r="K107" s="169"/>
      <c r="L107" s="173"/>
      <c r="M107" s="174"/>
      <c r="N107" s="175" t="s">
        <v>41</v>
      </c>
      <c r="O107" s="174"/>
      <c r="P107" s="174"/>
      <c r="Q107" s="174"/>
      <c r="R107" s="174"/>
      <c r="S107" s="169"/>
      <c r="T107" s="169"/>
      <c r="U107" s="169"/>
      <c r="V107" s="169"/>
      <c r="W107" s="169"/>
      <c r="X107" s="169"/>
      <c r="Y107" s="169"/>
      <c r="Z107" s="169"/>
      <c r="AA107" s="169"/>
      <c r="AB107" s="169"/>
      <c r="AC107" s="169"/>
      <c r="AD107" s="169"/>
      <c r="AE107" s="169"/>
      <c r="AF107" s="174"/>
      <c r="AG107" s="174"/>
      <c r="AH107" s="174"/>
      <c r="AI107" s="174"/>
      <c r="AJ107" s="174"/>
      <c r="AK107" s="174"/>
      <c r="AL107" s="174"/>
      <c r="AM107" s="174"/>
      <c r="AN107" s="174"/>
      <c r="AO107" s="174"/>
      <c r="AP107" s="174"/>
      <c r="AQ107" s="174"/>
      <c r="AR107" s="174"/>
      <c r="AS107" s="174"/>
      <c r="AT107" s="174"/>
      <c r="AU107" s="174"/>
      <c r="AV107" s="174"/>
      <c r="AW107" s="174"/>
      <c r="AX107" s="174"/>
      <c r="AY107" s="176" t="s">
        <v>261</v>
      </c>
      <c r="AZ107" s="174"/>
      <c r="BA107" s="174"/>
      <c r="BB107" s="174"/>
      <c r="BC107" s="174"/>
      <c r="BD107" s="174"/>
      <c r="BE107" s="177">
        <f>IF(N107="základná",J107,0)</f>
        <v>0</v>
      </c>
      <c r="BF107" s="177">
        <f>IF(N107="znížená",J107,0)</f>
        <v>0</v>
      </c>
      <c r="BG107" s="177">
        <f>IF(N107="zákl. prenesená",J107,0)</f>
        <v>0</v>
      </c>
      <c r="BH107" s="177">
        <f>IF(N107="zníž. prenesená",J107,0)</f>
        <v>0</v>
      </c>
      <c r="BI107" s="177">
        <f>IF(N107="nulová",J107,0)</f>
        <v>0</v>
      </c>
      <c r="BJ107" s="176" t="s">
        <v>87</v>
      </c>
      <c r="BK107" s="174"/>
      <c r="BL107" s="174"/>
      <c r="BM107" s="174"/>
    </row>
    <row r="108" s="2" customFormat="1" ht="18" customHeight="1">
      <c r="A108" s="37"/>
      <c r="B108" s="168"/>
      <c r="C108" s="169"/>
      <c r="D108" s="170" t="s">
        <v>262</v>
      </c>
      <c r="E108" s="171"/>
      <c r="F108" s="171"/>
      <c r="G108" s="169"/>
      <c r="H108" s="169"/>
      <c r="I108" s="169"/>
      <c r="J108" s="172">
        <v>0</v>
      </c>
      <c r="K108" s="169"/>
      <c r="L108" s="173"/>
      <c r="M108" s="174"/>
      <c r="N108" s="175" t="s">
        <v>41</v>
      </c>
      <c r="O108" s="174"/>
      <c r="P108" s="174"/>
      <c r="Q108" s="174"/>
      <c r="R108" s="174"/>
      <c r="S108" s="169"/>
      <c r="T108" s="169"/>
      <c r="U108" s="169"/>
      <c r="V108" s="169"/>
      <c r="W108" s="169"/>
      <c r="X108" s="169"/>
      <c r="Y108" s="169"/>
      <c r="Z108" s="169"/>
      <c r="AA108" s="169"/>
      <c r="AB108" s="169"/>
      <c r="AC108" s="169"/>
      <c r="AD108" s="169"/>
      <c r="AE108" s="169"/>
      <c r="AF108" s="174"/>
      <c r="AG108" s="174"/>
      <c r="AH108" s="174"/>
      <c r="AI108" s="174"/>
      <c r="AJ108" s="174"/>
      <c r="AK108" s="174"/>
      <c r="AL108" s="174"/>
      <c r="AM108" s="174"/>
      <c r="AN108" s="174"/>
      <c r="AO108" s="174"/>
      <c r="AP108" s="174"/>
      <c r="AQ108" s="174"/>
      <c r="AR108" s="174"/>
      <c r="AS108" s="174"/>
      <c r="AT108" s="174"/>
      <c r="AU108" s="174"/>
      <c r="AV108" s="174"/>
      <c r="AW108" s="174"/>
      <c r="AX108" s="174"/>
      <c r="AY108" s="176" t="s">
        <v>261</v>
      </c>
      <c r="AZ108" s="174"/>
      <c r="BA108" s="174"/>
      <c r="BB108" s="174"/>
      <c r="BC108" s="174"/>
      <c r="BD108" s="174"/>
      <c r="BE108" s="177">
        <f>IF(N108="základná",J108,0)</f>
        <v>0</v>
      </c>
      <c r="BF108" s="177">
        <f>IF(N108="znížená",J108,0)</f>
        <v>0</v>
      </c>
      <c r="BG108" s="177">
        <f>IF(N108="zákl. prenesená",J108,0)</f>
        <v>0</v>
      </c>
      <c r="BH108" s="177">
        <f>IF(N108="zníž. prenesená",J108,0)</f>
        <v>0</v>
      </c>
      <c r="BI108" s="177">
        <f>IF(N108="nulová",J108,0)</f>
        <v>0</v>
      </c>
      <c r="BJ108" s="176" t="s">
        <v>87</v>
      </c>
      <c r="BK108" s="174"/>
      <c r="BL108" s="174"/>
      <c r="BM108" s="174"/>
    </row>
    <row r="109" s="2" customFormat="1" ht="18" customHeight="1">
      <c r="A109" s="37"/>
      <c r="B109" s="168"/>
      <c r="C109" s="169"/>
      <c r="D109" s="170" t="s">
        <v>263</v>
      </c>
      <c r="E109" s="171"/>
      <c r="F109" s="171"/>
      <c r="G109" s="169"/>
      <c r="H109" s="169"/>
      <c r="I109" s="169"/>
      <c r="J109" s="172">
        <v>0</v>
      </c>
      <c r="K109" s="169"/>
      <c r="L109" s="173"/>
      <c r="M109" s="174"/>
      <c r="N109" s="175" t="s">
        <v>41</v>
      </c>
      <c r="O109" s="174"/>
      <c r="P109" s="174"/>
      <c r="Q109" s="174"/>
      <c r="R109" s="174"/>
      <c r="S109" s="169"/>
      <c r="T109" s="169"/>
      <c r="U109" s="169"/>
      <c r="V109" s="169"/>
      <c r="W109" s="169"/>
      <c r="X109" s="169"/>
      <c r="Y109" s="169"/>
      <c r="Z109" s="169"/>
      <c r="AA109" s="169"/>
      <c r="AB109" s="169"/>
      <c r="AC109" s="169"/>
      <c r="AD109" s="169"/>
      <c r="AE109" s="169"/>
      <c r="AF109" s="174"/>
      <c r="AG109" s="174"/>
      <c r="AH109" s="174"/>
      <c r="AI109" s="174"/>
      <c r="AJ109" s="174"/>
      <c r="AK109" s="174"/>
      <c r="AL109" s="174"/>
      <c r="AM109" s="174"/>
      <c r="AN109" s="174"/>
      <c r="AO109" s="174"/>
      <c r="AP109" s="174"/>
      <c r="AQ109" s="174"/>
      <c r="AR109" s="174"/>
      <c r="AS109" s="174"/>
      <c r="AT109" s="174"/>
      <c r="AU109" s="174"/>
      <c r="AV109" s="174"/>
      <c r="AW109" s="174"/>
      <c r="AX109" s="174"/>
      <c r="AY109" s="176" t="s">
        <v>261</v>
      </c>
      <c r="AZ109" s="174"/>
      <c r="BA109" s="174"/>
      <c r="BB109" s="174"/>
      <c r="BC109" s="174"/>
      <c r="BD109" s="174"/>
      <c r="BE109" s="177">
        <f>IF(N109="základná",J109,0)</f>
        <v>0</v>
      </c>
      <c r="BF109" s="177">
        <f>IF(N109="znížená",J109,0)</f>
        <v>0</v>
      </c>
      <c r="BG109" s="177">
        <f>IF(N109="zákl. prenesená",J109,0)</f>
        <v>0</v>
      </c>
      <c r="BH109" s="177">
        <f>IF(N109="zníž. prenesená",J109,0)</f>
        <v>0</v>
      </c>
      <c r="BI109" s="177">
        <f>IF(N109="nulová",J109,0)</f>
        <v>0</v>
      </c>
      <c r="BJ109" s="176" t="s">
        <v>87</v>
      </c>
      <c r="BK109" s="174"/>
      <c r="BL109" s="174"/>
      <c r="BM109" s="174"/>
    </row>
    <row r="110" s="2" customFormat="1" ht="18" customHeight="1">
      <c r="A110" s="37"/>
      <c r="B110" s="168"/>
      <c r="C110" s="169"/>
      <c r="D110" s="170" t="s">
        <v>264</v>
      </c>
      <c r="E110" s="171"/>
      <c r="F110" s="171"/>
      <c r="G110" s="169"/>
      <c r="H110" s="169"/>
      <c r="I110" s="169"/>
      <c r="J110" s="172">
        <v>0</v>
      </c>
      <c r="K110" s="169"/>
      <c r="L110" s="173"/>
      <c r="M110" s="174"/>
      <c r="N110" s="175" t="s">
        <v>41</v>
      </c>
      <c r="O110" s="174"/>
      <c r="P110" s="174"/>
      <c r="Q110" s="174"/>
      <c r="R110" s="174"/>
      <c r="S110" s="169"/>
      <c r="T110" s="169"/>
      <c r="U110" s="169"/>
      <c r="V110" s="169"/>
      <c r="W110" s="169"/>
      <c r="X110" s="169"/>
      <c r="Y110" s="169"/>
      <c r="Z110" s="169"/>
      <c r="AA110" s="169"/>
      <c r="AB110" s="169"/>
      <c r="AC110" s="169"/>
      <c r="AD110" s="169"/>
      <c r="AE110" s="169"/>
      <c r="AF110" s="174"/>
      <c r="AG110" s="174"/>
      <c r="AH110" s="174"/>
      <c r="AI110" s="174"/>
      <c r="AJ110" s="174"/>
      <c r="AK110" s="174"/>
      <c r="AL110" s="174"/>
      <c r="AM110" s="174"/>
      <c r="AN110" s="174"/>
      <c r="AO110" s="174"/>
      <c r="AP110" s="174"/>
      <c r="AQ110" s="174"/>
      <c r="AR110" s="174"/>
      <c r="AS110" s="174"/>
      <c r="AT110" s="174"/>
      <c r="AU110" s="174"/>
      <c r="AV110" s="174"/>
      <c r="AW110" s="174"/>
      <c r="AX110" s="174"/>
      <c r="AY110" s="176" t="s">
        <v>261</v>
      </c>
      <c r="AZ110" s="174"/>
      <c r="BA110" s="174"/>
      <c r="BB110" s="174"/>
      <c r="BC110" s="174"/>
      <c r="BD110" s="174"/>
      <c r="BE110" s="177">
        <f>IF(N110="základná",J110,0)</f>
        <v>0</v>
      </c>
      <c r="BF110" s="177">
        <f>IF(N110="znížená",J110,0)</f>
        <v>0</v>
      </c>
      <c r="BG110" s="177">
        <f>IF(N110="zákl. prenesená",J110,0)</f>
        <v>0</v>
      </c>
      <c r="BH110" s="177">
        <f>IF(N110="zníž. prenesená",J110,0)</f>
        <v>0</v>
      </c>
      <c r="BI110" s="177">
        <f>IF(N110="nulová",J110,0)</f>
        <v>0</v>
      </c>
      <c r="BJ110" s="176" t="s">
        <v>87</v>
      </c>
      <c r="BK110" s="174"/>
      <c r="BL110" s="174"/>
      <c r="BM110" s="174"/>
    </row>
    <row r="111" s="2" customFormat="1" ht="18" customHeight="1">
      <c r="A111" s="37"/>
      <c r="B111" s="168"/>
      <c r="C111" s="169"/>
      <c r="D111" s="170" t="s">
        <v>265</v>
      </c>
      <c r="E111" s="171"/>
      <c r="F111" s="171"/>
      <c r="G111" s="169"/>
      <c r="H111" s="169"/>
      <c r="I111" s="169"/>
      <c r="J111" s="172">
        <v>0</v>
      </c>
      <c r="K111" s="169"/>
      <c r="L111" s="173"/>
      <c r="M111" s="174"/>
      <c r="N111" s="175" t="s">
        <v>41</v>
      </c>
      <c r="O111" s="174"/>
      <c r="P111" s="174"/>
      <c r="Q111" s="174"/>
      <c r="R111" s="174"/>
      <c r="S111" s="169"/>
      <c r="T111" s="169"/>
      <c r="U111" s="169"/>
      <c r="V111" s="169"/>
      <c r="W111" s="169"/>
      <c r="X111" s="169"/>
      <c r="Y111" s="169"/>
      <c r="Z111" s="169"/>
      <c r="AA111" s="169"/>
      <c r="AB111" s="169"/>
      <c r="AC111" s="169"/>
      <c r="AD111" s="169"/>
      <c r="AE111" s="169"/>
      <c r="AF111" s="174"/>
      <c r="AG111" s="174"/>
      <c r="AH111" s="174"/>
      <c r="AI111" s="174"/>
      <c r="AJ111" s="174"/>
      <c r="AK111" s="174"/>
      <c r="AL111" s="174"/>
      <c r="AM111" s="174"/>
      <c r="AN111" s="174"/>
      <c r="AO111" s="174"/>
      <c r="AP111" s="174"/>
      <c r="AQ111" s="174"/>
      <c r="AR111" s="174"/>
      <c r="AS111" s="174"/>
      <c r="AT111" s="174"/>
      <c r="AU111" s="174"/>
      <c r="AV111" s="174"/>
      <c r="AW111" s="174"/>
      <c r="AX111" s="174"/>
      <c r="AY111" s="176" t="s">
        <v>261</v>
      </c>
      <c r="AZ111" s="174"/>
      <c r="BA111" s="174"/>
      <c r="BB111" s="174"/>
      <c r="BC111" s="174"/>
      <c r="BD111" s="174"/>
      <c r="BE111" s="177">
        <f>IF(N111="základná",J111,0)</f>
        <v>0</v>
      </c>
      <c r="BF111" s="177">
        <f>IF(N111="znížená",J111,0)</f>
        <v>0</v>
      </c>
      <c r="BG111" s="177">
        <f>IF(N111="zákl. prenesená",J111,0)</f>
        <v>0</v>
      </c>
      <c r="BH111" s="177">
        <f>IF(N111="zníž. prenesená",J111,0)</f>
        <v>0</v>
      </c>
      <c r="BI111" s="177">
        <f>IF(N111="nulová",J111,0)</f>
        <v>0</v>
      </c>
      <c r="BJ111" s="176" t="s">
        <v>87</v>
      </c>
      <c r="BK111" s="174"/>
      <c r="BL111" s="174"/>
      <c r="BM111" s="174"/>
    </row>
    <row r="112" s="2" customFormat="1" ht="18" customHeight="1">
      <c r="A112" s="37"/>
      <c r="B112" s="168"/>
      <c r="C112" s="169"/>
      <c r="D112" s="171" t="s">
        <v>266</v>
      </c>
      <c r="E112" s="169"/>
      <c r="F112" s="169"/>
      <c r="G112" s="169"/>
      <c r="H112" s="169"/>
      <c r="I112" s="169"/>
      <c r="J112" s="172">
        <f>ROUND(J34*T112,2)</f>
        <v>0</v>
      </c>
      <c r="K112" s="169"/>
      <c r="L112" s="173"/>
      <c r="M112" s="174"/>
      <c r="N112" s="175" t="s">
        <v>41</v>
      </c>
      <c r="O112" s="174"/>
      <c r="P112" s="174"/>
      <c r="Q112" s="174"/>
      <c r="R112" s="174"/>
      <c r="S112" s="169"/>
      <c r="T112" s="169"/>
      <c r="U112" s="169"/>
      <c r="V112" s="169"/>
      <c r="W112" s="169"/>
      <c r="X112" s="169"/>
      <c r="Y112" s="169"/>
      <c r="Z112" s="169"/>
      <c r="AA112" s="169"/>
      <c r="AB112" s="169"/>
      <c r="AC112" s="169"/>
      <c r="AD112" s="169"/>
      <c r="AE112" s="169"/>
      <c r="AF112" s="174"/>
      <c r="AG112" s="174"/>
      <c r="AH112" s="174"/>
      <c r="AI112" s="174"/>
      <c r="AJ112" s="174"/>
      <c r="AK112" s="174"/>
      <c r="AL112" s="174"/>
      <c r="AM112" s="174"/>
      <c r="AN112" s="174"/>
      <c r="AO112" s="174"/>
      <c r="AP112" s="174"/>
      <c r="AQ112" s="174"/>
      <c r="AR112" s="174"/>
      <c r="AS112" s="174"/>
      <c r="AT112" s="174"/>
      <c r="AU112" s="174"/>
      <c r="AV112" s="174"/>
      <c r="AW112" s="174"/>
      <c r="AX112" s="174"/>
      <c r="AY112" s="176" t="s">
        <v>267</v>
      </c>
      <c r="AZ112" s="174"/>
      <c r="BA112" s="174"/>
      <c r="BB112" s="174"/>
      <c r="BC112" s="174"/>
      <c r="BD112" s="174"/>
      <c r="BE112" s="177">
        <f>IF(N112="základná",J112,0)</f>
        <v>0</v>
      </c>
      <c r="BF112" s="177">
        <f>IF(N112="znížená",J112,0)</f>
        <v>0</v>
      </c>
      <c r="BG112" s="177">
        <f>IF(N112="zákl. prenesená",J112,0)</f>
        <v>0</v>
      </c>
      <c r="BH112" s="177">
        <f>IF(N112="zníž. prenesená",J112,0)</f>
        <v>0</v>
      </c>
      <c r="BI112" s="177">
        <f>IF(N112="nulová",J112,0)</f>
        <v>0</v>
      </c>
      <c r="BJ112" s="176" t="s">
        <v>87</v>
      </c>
      <c r="BK112" s="174"/>
      <c r="BL112" s="174"/>
      <c r="BM112" s="174"/>
    </row>
    <row r="113" s="2" customFormat="1">
      <c r="A113" s="37"/>
      <c r="B113" s="38"/>
      <c r="C113" s="37"/>
      <c r="D113" s="37"/>
      <c r="E113" s="37"/>
      <c r="F113" s="37"/>
      <c r="G113" s="37"/>
      <c r="H113" s="37"/>
      <c r="I113" s="37"/>
      <c r="J113" s="37"/>
      <c r="K113" s="37"/>
      <c r="L113" s="59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37"/>
    </row>
    <row r="114" s="2" customFormat="1" ht="29.28" customHeight="1">
      <c r="A114" s="37"/>
      <c r="B114" s="38"/>
      <c r="C114" s="178" t="s">
        <v>268</v>
      </c>
      <c r="D114" s="147"/>
      <c r="E114" s="147"/>
      <c r="F114" s="147"/>
      <c r="G114" s="147"/>
      <c r="H114" s="147"/>
      <c r="I114" s="147"/>
      <c r="J114" s="179">
        <f>ROUND(J100+J106,2)</f>
        <v>0</v>
      </c>
      <c r="K114" s="147"/>
      <c r="L114" s="59"/>
      <c r="S114" s="37"/>
      <c r="T114" s="37"/>
      <c r="U114" s="37"/>
      <c r="V114" s="37"/>
      <c r="W114" s="37"/>
      <c r="X114" s="37"/>
      <c r="Y114" s="37"/>
      <c r="Z114" s="37"/>
      <c r="AA114" s="37"/>
      <c r="AB114" s="37"/>
      <c r="AC114" s="37"/>
      <c r="AD114" s="37"/>
      <c r="AE114" s="37"/>
    </row>
    <row r="115" s="2" customFormat="1" ht="6.96" customHeight="1">
      <c r="A115" s="37"/>
      <c r="B115" s="64"/>
      <c r="C115" s="65"/>
      <c r="D115" s="65"/>
      <c r="E115" s="65"/>
      <c r="F115" s="65"/>
      <c r="G115" s="65"/>
      <c r="H115" s="65"/>
      <c r="I115" s="65"/>
      <c r="J115" s="65"/>
      <c r="K115" s="65"/>
      <c r="L115" s="59"/>
      <c r="S115" s="37"/>
      <c r="T115" s="37"/>
      <c r="U115" s="37"/>
      <c r="V115" s="37"/>
      <c r="W115" s="37"/>
      <c r="X115" s="37"/>
      <c r="Y115" s="37"/>
      <c r="Z115" s="37"/>
      <c r="AA115" s="37"/>
      <c r="AB115" s="37"/>
      <c r="AC115" s="37"/>
      <c r="AD115" s="37"/>
      <c r="AE115" s="37"/>
    </row>
    <row r="119" s="2" customFormat="1" ht="6.96" customHeight="1">
      <c r="A119" s="37"/>
      <c r="B119" s="66"/>
      <c r="C119" s="67"/>
      <c r="D119" s="67"/>
      <c r="E119" s="67"/>
      <c r="F119" s="67"/>
      <c r="G119" s="67"/>
      <c r="H119" s="67"/>
      <c r="I119" s="67"/>
      <c r="J119" s="67"/>
      <c r="K119" s="67"/>
      <c r="L119" s="59"/>
      <c r="S119" s="37"/>
      <c r="T119" s="37"/>
      <c r="U119" s="37"/>
      <c r="V119" s="37"/>
      <c r="W119" s="37"/>
      <c r="X119" s="37"/>
      <c r="Y119" s="37"/>
      <c r="Z119" s="37"/>
      <c r="AA119" s="37"/>
      <c r="AB119" s="37"/>
      <c r="AC119" s="37"/>
      <c r="AD119" s="37"/>
      <c r="AE119" s="37"/>
    </row>
    <row r="120" s="2" customFormat="1" ht="24.96" customHeight="1">
      <c r="A120" s="37"/>
      <c r="B120" s="38"/>
      <c r="C120" s="22" t="s">
        <v>269</v>
      </c>
      <c r="D120" s="37"/>
      <c r="E120" s="37"/>
      <c r="F120" s="37"/>
      <c r="G120" s="37"/>
      <c r="H120" s="37"/>
      <c r="I120" s="37"/>
      <c r="J120" s="37"/>
      <c r="K120" s="37"/>
      <c r="L120" s="59"/>
      <c r="S120" s="37"/>
      <c r="T120" s="37"/>
      <c r="U120" s="37"/>
      <c r="V120" s="37"/>
      <c r="W120" s="37"/>
      <c r="X120" s="37"/>
      <c r="Y120" s="37"/>
      <c r="Z120" s="37"/>
      <c r="AA120" s="37"/>
      <c r="AB120" s="37"/>
      <c r="AC120" s="37"/>
      <c r="AD120" s="37"/>
      <c r="AE120" s="37"/>
    </row>
    <row r="121" s="2" customFormat="1" ht="6.96" customHeight="1">
      <c r="A121" s="37"/>
      <c r="B121" s="38"/>
      <c r="C121" s="37"/>
      <c r="D121" s="37"/>
      <c r="E121" s="37"/>
      <c r="F121" s="37"/>
      <c r="G121" s="37"/>
      <c r="H121" s="37"/>
      <c r="I121" s="37"/>
      <c r="J121" s="37"/>
      <c r="K121" s="37"/>
      <c r="L121" s="59"/>
      <c r="S121" s="37"/>
      <c r="T121" s="37"/>
      <c r="U121" s="37"/>
      <c r="V121" s="37"/>
      <c r="W121" s="37"/>
      <c r="X121" s="37"/>
      <c r="Y121" s="37"/>
      <c r="Z121" s="37"/>
      <c r="AA121" s="37"/>
      <c r="AB121" s="37"/>
      <c r="AC121" s="37"/>
      <c r="AD121" s="37"/>
      <c r="AE121" s="37"/>
    </row>
    <row r="122" s="2" customFormat="1" ht="12" customHeight="1">
      <c r="A122" s="37"/>
      <c r="B122" s="38"/>
      <c r="C122" s="31" t="s">
        <v>15</v>
      </c>
      <c r="D122" s="37"/>
      <c r="E122" s="37"/>
      <c r="F122" s="37"/>
      <c r="G122" s="37"/>
      <c r="H122" s="37"/>
      <c r="I122" s="37"/>
      <c r="J122" s="37"/>
      <c r="K122" s="37"/>
      <c r="L122" s="59"/>
      <c r="S122" s="37"/>
      <c r="T122" s="37"/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  <c r="AE122" s="37"/>
    </row>
    <row r="123" s="2" customFormat="1" ht="26.25" customHeight="1">
      <c r="A123" s="37"/>
      <c r="B123" s="38"/>
      <c r="C123" s="37"/>
      <c r="D123" s="37"/>
      <c r="E123" s="134" t="str">
        <f>E7</f>
        <v>Komplexná rekonštrukcia a realizácia nadstavby budovy študenského domova4,Tr. SNP53,Banská Bystrica</v>
      </c>
      <c r="F123" s="31"/>
      <c r="G123" s="31"/>
      <c r="H123" s="31"/>
      <c r="I123" s="37"/>
      <c r="J123" s="37"/>
      <c r="K123" s="37"/>
      <c r="L123" s="59"/>
      <c r="S123" s="37"/>
      <c r="T123" s="37"/>
      <c r="U123" s="37"/>
      <c r="V123" s="37"/>
      <c r="W123" s="37"/>
      <c r="X123" s="37"/>
      <c r="Y123" s="37"/>
      <c r="Z123" s="37"/>
      <c r="AA123" s="37"/>
      <c r="AB123" s="37"/>
      <c r="AC123" s="37"/>
      <c r="AD123" s="37"/>
      <c r="AE123" s="37"/>
    </row>
    <row r="124" s="1" customFormat="1" ht="12" customHeight="1">
      <c r="B124" s="21"/>
      <c r="C124" s="31" t="s">
        <v>222</v>
      </c>
      <c r="L124" s="21"/>
    </row>
    <row r="125" s="1" customFormat="1" ht="16.5" customHeight="1">
      <c r="B125" s="21"/>
      <c r="E125" s="134" t="s">
        <v>223</v>
      </c>
      <c r="F125" s="1"/>
      <c r="G125" s="1"/>
      <c r="H125" s="1"/>
      <c r="L125" s="21"/>
    </row>
    <row r="126" s="1" customFormat="1" ht="12" customHeight="1">
      <c r="B126" s="21"/>
      <c r="C126" s="31" t="s">
        <v>224</v>
      </c>
      <c r="L126" s="21"/>
    </row>
    <row r="127" s="2" customFormat="1" ht="16.5" customHeight="1">
      <c r="A127" s="37"/>
      <c r="B127" s="38"/>
      <c r="C127" s="37"/>
      <c r="D127" s="37"/>
      <c r="E127" s="135" t="s">
        <v>225</v>
      </c>
      <c r="F127" s="37"/>
      <c r="G127" s="37"/>
      <c r="H127" s="37"/>
      <c r="I127" s="37"/>
      <c r="J127" s="37"/>
      <c r="K127" s="37"/>
      <c r="L127" s="59"/>
      <c r="S127" s="37"/>
      <c r="T127" s="37"/>
      <c r="U127" s="37"/>
      <c r="V127" s="37"/>
      <c r="W127" s="37"/>
      <c r="X127" s="37"/>
      <c r="Y127" s="37"/>
      <c r="Z127" s="37"/>
      <c r="AA127" s="37"/>
      <c r="AB127" s="37"/>
      <c r="AC127" s="37"/>
      <c r="AD127" s="37"/>
      <c r="AE127" s="37"/>
    </row>
    <row r="128" s="2" customFormat="1" ht="12" customHeight="1">
      <c r="A128" s="37"/>
      <c r="B128" s="38"/>
      <c r="C128" s="31" t="s">
        <v>226</v>
      </c>
      <c r="D128" s="37"/>
      <c r="E128" s="37"/>
      <c r="F128" s="37"/>
      <c r="G128" s="37"/>
      <c r="H128" s="37"/>
      <c r="I128" s="37"/>
      <c r="J128" s="37"/>
      <c r="K128" s="37"/>
      <c r="L128" s="59"/>
      <c r="S128" s="37"/>
      <c r="T128" s="37"/>
      <c r="U128" s="37"/>
      <c r="V128" s="37"/>
      <c r="W128" s="37"/>
      <c r="X128" s="37"/>
      <c r="Y128" s="37"/>
      <c r="Z128" s="37"/>
      <c r="AA128" s="37"/>
      <c r="AB128" s="37"/>
      <c r="AC128" s="37"/>
      <c r="AD128" s="37"/>
      <c r="AE128" s="37"/>
    </row>
    <row r="129" s="2" customFormat="1" ht="16.5" customHeight="1">
      <c r="A129" s="37"/>
      <c r="B129" s="38"/>
      <c r="C129" s="37"/>
      <c r="D129" s="37"/>
      <c r="E129" s="71" t="str">
        <f>E13</f>
        <v>hsp-1.etapa - HSP -I.etapa</v>
      </c>
      <c r="F129" s="37"/>
      <c r="G129" s="37"/>
      <c r="H129" s="37"/>
      <c r="I129" s="37"/>
      <c r="J129" s="37"/>
      <c r="K129" s="37"/>
      <c r="L129" s="59"/>
      <c r="S129" s="37"/>
      <c r="T129" s="37"/>
      <c r="U129" s="37"/>
      <c r="V129" s="37"/>
      <c r="W129" s="37"/>
      <c r="X129" s="37"/>
      <c r="Y129" s="37"/>
      <c r="Z129" s="37"/>
      <c r="AA129" s="37"/>
      <c r="AB129" s="37"/>
      <c r="AC129" s="37"/>
      <c r="AD129" s="37"/>
      <c r="AE129" s="37"/>
    </row>
    <row r="130" s="2" customFormat="1" ht="6.96" customHeight="1">
      <c r="A130" s="37"/>
      <c r="B130" s="38"/>
      <c r="C130" s="37"/>
      <c r="D130" s="37"/>
      <c r="E130" s="37"/>
      <c r="F130" s="37"/>
      <c r="G130" s="37"/>
      <c r="H130" s="37"/>
      <c r="I130" s="37"/>
      <c r="J130" s="37"/>
      <c r="K130" s="37"/>
      <c r="L130" s="59"/>
      <c r="S130" s="37"/>
      <c r="T130" s="37"/>
      <c r="U130" s="37"/>
      <c r="V130" s="37"/>
      <c r="W130" s="37"/>
      <c r="X130" s="37"/>
      <c r="Y130" s="37"/>
      <c r="Z130" s="37"/>
      <c r="AA130" s="37"/>
      <c r="AB130" s="37"/>
      <c r="AC130" s="37"/>
      <c r="AD130" s="37"/>
      <c r="AE130" s="37"/>
    </row>
    <row r="131" s="2" customFormat="1" ht="12" customHeight="1">
      <c r="A131" s="37"/>
      <c r="B131" s="38"/>
      <c r="C131" s="31" t="s">
        <v>19</v>
      </c>
      <c r="D131" s="37"/>
      <c r="E131" s="37"/>
      <c r="F131" s="26" t="str">
        <f>F16</f>
        <v xml:space="preserve"> </v>
      </c>
      <c r="G131" s="37"/>
      <c r="H131" s="37"/>
      <c r="I131" s="31" t="s">
        <v>21</v>
      </c>
      <c r="J131" s="73" t="str">
        <f>IF(J16="","",J16)</f>
        <v>10. 9. 2024</v>
      </c>
      <c r="K131" s="37"/>
      <c r="L131" s="59"/>
      <c r="S131" s="37"/>
      <c r="T131" s="37"/>
      <c r="U131" s="37"/>
      <c r="V131" s="37"/>
      <c r="W131" s="37"/>
      <c r="X131" s="37"/>
      <c r="Y131" s="37"/>
      <c r="Z131" s="37"/>
      <c r="AA131" s="37"/>
      <c r="AB131" s="37"/>
      <c r="AC131" s="37"/>
      <c r="AD131" s="37"/>
      <c r="AE131" s="37"/>
    </row>
    <row r="132" s="2" customFormat="1" ht="6.96" customHeight="1">
      <c r="A132" s="37"/>
      <c r="B132" s="38"/>
      <c r="C132" s="37"/>
      <c r="D132" s="37"/>
      <c r="E132" s="37"/>
      <c r="F132" s="37"/>
      <c r="G132" s="37"/>
      <c r="H132" s="37"/>
      <c r="I132" s="37"/>
      <c r="J132" s="37"/>
      <c r="K132" s="37"/>
      <c r="L132" s="59"/>
      <c r="S132" s="37"/>
      <c r="T132" s="37"/>
      <c r="U132" s="37"/>
      <c r="V132" s="37"/>
      <c r="W132" s="37"/>
      <c r="X132" s="37"/>
      <c r="Y132" s="37"/>
      <c r="Z132" s="37"/>
      <c r="AA132" s="37"/>
      <c r="AB132" s="37"/>
      <c r="AC132" s="37"/>
      <c r="AD132" s="37"/>
      <c r="AE132" s="37"/>
    </row>
    <row r="133" s="2" customFormat="1" ht="15.15" customHeight="1">
      <c r="A133" s="37"/>
      <c r="B133" s="38"/>
      <c r="C133" s="31" t="s">
        <v>23</v>
      </c>
      <c r="D133" s="37"/>
      <c r="E133" s="37"/>
      <c r="F133" s="26" t="str">
        <f>E19</f>
        <v>Univerzita Mateja Bela v Banskej Bystrici</v>
      </c>
      <c r="G133" s="37"/>
      <c r="H133" s="37"/>
      <c r="I133" s="31" t="s">
        <v>29</v>
      </c>
      <c r="J133" s="35" t="str">
        <f>E25</f>
        <v>Insvet s.r.o.,Koeice</v>
      </c>
      <c r="K133" s="37"/>
      <c r="L133" s="59"/>
      <c r="S133" s="37"/>
      <c r="T133" s="37"/>
      <c r="U133" s="37"/>
      <c r="V133" s="37"/>
      <c r="W133" s="37"/>
      <c r="X133" s="37"/>
      <c r="Y133" s="37"/>
      <c r="Z133" s="37"/>
      <c r="AA133" s="37"/>
      <c r="AB133" s="37"/>
      <c r="AC133" s="37"/>
      <c r="AD133" s="37"/>
      <c r="AE133" s="37"/>
    </row>
    <row r="134" s="2" customFormat="1" ht="15.15" customHeight="1">
      <c r="A134" s="37"/>
      <c r="B134" s="38"/>
      <c r="C134" s="31" t="s">
        <v>27</v>
      </c>
      <c r="D134" s="37"/>
      <c r="E134" s="37"/>
      <c r="F134" s="26" t="str">
        <f>IF(E22="","",E22)</f>
        <v>Vyplň údaj</v>
      </c>
      <c r="G134" s="37"/>
      <c r="H134" s="37"/>
      <c r="I134" s="31" t="s">
        <v>32</v>
      </c>
      <c r="J134" s="35" t="str">
        <f>E28</f>
        <v xml:space="preserve"> </v>
      </c>
      <c r="K134" s="37"/>
      <c r="L134" s="59"/>
      <c r="S134" s="37"/>
      <c r="T134" s="37"/>
      <c r="U134" s="37"/>
      <c r="V134" s="37"/>
      <c r="W134" s="37"/>
      <c r="X134" s="37"/>
      <c r="Y134" s="37"/>
      <c r="Z134" s="37"/>
      <c r="AA134" s="37"/>
      <c r="AB134" s="37"/>
      <c r="AC134" s="37"/>
      <c r="AD134" s="37"/>
      <c r="AE134" s="37"/>
    </row>
    <row r="135" s="2" customFormat="1" ht="10.32" customHeight="1">
      <c r="A135" s="37"/>
      <c r="B135" s="38"/>
      <c r="C135" s="37"/>
      <c r="D135" s="37"/>
      <c r="E135" s="37"/>
      <c r="F135" s="37"/>
      <c r="G135" s="37"/>
      <c r="H135" s="37"/>
      <c r="I135" s="37"/>
      <c r="J135" s="37"/>
      <c r="K135" s="37"/>
      <c r="L135" s="59"/>
      <c r="S135" s="37"/>
      <c r="T135" s="37"/>
      <c r="U135" s="37"/>
      <c r="V135" s="37"/>
      <c r="W135" s="37"/>
      <c r="X135" s="37"/>
      <c r="Y135" s="37"/>
      <c r="Z135" s="37"/>
      <c r="AA135" s="37"/>
      <c r="AB135" s="37"/>
      <c r="AC135" s="37"/>
      <c r="AD135" s="37"/>
      <c r="AE135" s="37"/>
    </row>
    <row r="136" s="11" customFormat="1" ht="29.28" customHeight="1">
      <c r="A136" s="180"/>
      <c r="B136" s="181"/>
      <c r="C136" s="182" t="s">
        <v>270</v>
      </c>
      <c r="D136" s="183" t="s">
        <v>60</v>
      </c>
      <c r="E136" s="183" t="s">
        <v>56</v>
      </c>
      <c r="F136" s="183" t="s">
        <v>57</v>
      </c>
      <c r="G136" s="183" t="s">
        <v>271</v>
      </c>
      <c r="H136" s="183" t="s">
        <v>272</v>
      </c>
      <c r="I136" s="183" t="s">
        <v>273</v>
      </c>
      <c r="J136" s="184" t="s">
        <v>232</v>
      </c>
      <c r="K136" s="185" t="s">
        <v>274</v>
      </c>
      <c r="L136" s="186"/>
      <c r="M136" s="90" t="s">
        <v>1</v>
      </c>
      <c r="N136" s="91" t="s">
        <v>39</v>
      </c>
      <c r="O136" s="91" t="s">
        <v>275</v>
      </c>
      <c r="P136" s="91" t="s">
        <v>276</v>
      </c>
      <c r="Q136" s="91" t="s">
        <v>277</v>
      </c>
      <c r="R136" s="91" t="s">
        <v>278</v>
      </c>
      <c r="S136" s="91" t="s">
        <v>279</v>
      </c>
      <c r="T136" s="92" t="s">
        <v>280</v>
      </c>
      <c r="U136" s="180"/>
      <c r="V136" s="180"/>
      <c r="W136" s="180"/>
      <c r="X136" s="180"/>
      <c r="Y136" s="180"/>
      <c r="Z136" s="180"/>
      <c r="AA136" s="180"/>
      <c r="AB136" s="180"/>
      <c r="AC136" s="180"/>
      <c r="AD136" s="180"/>
      <c r="AE136" s="180"/>
    </row>
    <row r="137" s="2" customFormat="1" ht="22.8" customHeight="1">
      <c r="A137" s="37"/>
      <c r="B137" s="38"/>
      <c r="C137" s="97" t="s">
        <v>228</v>
      </c>
      <c r="D137" s="37"/>
      <c r="E137" s="37"/>
      <c r="F137" s="37"/>
      <c r="G137" s="37"/>
      <c r="H137" s="37"/>
      <c r="I137" s="37"/>
      <c r="J137" s="187">
        <f>BK137</f>
        <v>0</v>
      </c>
      <c r="K137" s="37"/>
      <c r="L137" s="38"/>
      <c r="M137" s="93"/>
      <c r="N137" s="77"/>
      <c r="O137" s="94"/>
      <c r="P137" s="188">
        <f>P138+P144+P166</f>
        <v>0</v>
      </c>
      <c r="Q137" s="94"/>
      <c r="R137" s="188">
        <f>R138+R144+R166</f>
        <v>0</v>
      </c>
      <c r="S137" s="94"/>
      <c r="T137" s="189">
        <f>T138+T144+T166</f>
        <v>0</v>
      </c>
      <c r="U137" s="37"/>
      <c r="V137" s="37"/>
      <c r="W137" s="37"/>
      <c r="X137" s="37"/>
      <c r="Y137" s="37"/>
      <c r="Z137" s="37"/>
      <c r="AA137" s="37"/>
      <c r="AB137" s="37"/>
      <c r="AC137" s="37"/>
      <c r="AD137" s="37"/>
      <c r="AE137" s="37"/>
      <c r="AT137" s="18" t="s">
        <v>74</v>
      </c>
      <c r="AU137" s="18" t="s">
        <v>234</v>
      </c>
      <c r="BK137" s="190">
        <f>BK138+BK144+BK166</f>
        <v>0</v>
      </c>
    </row>
    <row r="138" s="12" customFormat="1" ht="25.92" customHeight="1">
      <c r="A138" s="12"/>
      <c r="B138" s="191"/>
      <c r="C138" s="12"/>
      <c r="D138" s="192" t="s">
        <v>74</v>
      </c>
      <c r="E138" s="193" t="s">
        <v>3334</v>
      </c>
      <c r="F138" s="193" t="s">
        <v>3335</v>
      </c>
      <c r="G138" s="12"/>
      <c r="H138" s="12"/>
      <c r="I138" s="194"/>
      <c r="J138" s="195">
        <f>BK138</f>
        <v>0</v>
      </c>
      <c r="K138" s="12"/>
      <c r="L138" s="191"/>
      <c r="M138" s="196"/>
      <c r="N138" s="197"/>
      <c r="O138" s="197"/>
      <c r="P138" s="198">
        <f>SUM(P139:P143)</f>
        <v>0</v>
      </c>
      <c r="Q138" s="197"/>
      <c r="R138" s="198">
        <f>SUM(R139:R143)</f>
        <v>0</v>
      </c>
      <c r="S138" s="197"/>
      <c r="T138" s="199">
        <f>SUM(T139:T143)</f>
        <v>0</v>
      </c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R138" s="192" t="s">
        <v>82</v>
      </c>
      <c r="AT138" s="200" t="s">
        <v>74</v>
      </c>
      <c r="AU138" s="200" t="s">
        <v>75</v>
      </c>
      <c r="AY138" s="192" t="s">
        <v>283</v>
      </c>
      <c r="BK138" s="201">
        <f>SUM(BK139:BK143)</f>
        <v>0</v>
      </c>
    </row>
    <row r="139" s="2" customFormat="1" ht="33" customHeight="1">
      <c r="A139" s="37"/>
      <c r="B139" s="168"/>
      <c r="C139" s="242" t="s">
        <v>82</v>
      </c>
      <c r="D139" s="242" t="s">
        <v>582</v>
      </c>
      <c r="E139" s="243" t="s">
        <v>3336</v>
      </c>
      <c r="F139" s="244" t="s">
        <v>3337</v>
      </c>
      <c r="G139" s="245" t="s">
        <v>1538</v>
      </c>
      <c r="H139" s="246">
        <v>0</v>
      </c>
      <c r="I139" s="247"/>
      <c r="J139" s="248">
        <f>ROUND(I139*H139,2)</f>
        <v>0</v>
      </c>
      <c r="K139" s="249"/>
      <c r="L139" s="250"/>
      <c r="M139" s="251" t="s">
        <v>1</v>
      </c>
      <c r="N139" s="252" t="s">
        <v>41</v>
      </c>
      <c r="O139" s="81"/>
      <c r="P139" s="214">
        <f>O139*H139</f>
        <v>0</v>
      </c>
      <c r="Q139" s="214">
        <v>0</v>
      </c>
      <c r="R139" s="214">
        <f>Q139*H139</f>
        <v>0</v>
      </c>
      <c r="S139" s="214">
        <v>0</v>
      </c>
      <c r="T139" s="215">
        <f>S139*H139</f>
        <v>0</v>
      </c>
      <c r="U139" s="37"/>
      <c r="V139" s="37"/>
      <c r="W139" s="37"/>
      <c r="X139" s="37"/>
      <c r="Y139" s="37"/>
      <c r="Z139" s="37"/>
      <c r="AA139" s="37"/>
      <c r="AB139" s="37"/>
      <c r="AC139" s="37"/>
      <c r="AD139" s="37"/>
      <c r="AE139" s="37"/>
      <c r="AR139" s="216" t="s">
        <v>1399</v>
      </c>
      <c r="AT139" s="216" t="s">
        <v>582</v>
      </c>
      <c r="AU139" s="216" t="s">
        <v>82</v>
      </c>
      <c r="AY139" s="18" t="s">
        <v>283</v>
      </c>
      <c r="BE139" s="217">
        <f>IF(N139="základná",J139,0)</f>
        <v>0</v>
      </c>
      <c r="BF139" s="217">
        <f>IF(N139="znížená",J139,0)</f>
        <v>0</v>
      </c>
      <c r="BG139" s="217">
        <f>IF(N139="zákl. prenesená",J139,0)</f>
        <v>0</v>
      </c>
      <c r="BH139" s="217">
        <f>IF(N139="zníž. prenesená",J139,0)</f>
        <v>0</v>
      </c>
      <c r="BI139" s="217">
        <f>IF(N139="nulová",J139,0)</f>
        <v>0</v>
      </c>
      <c r="BJ139" s="18" t="s">
        <v>87</v>
      </c>
      <c r="BK139" s="217">
        <f>ROUND(I139*H139,2)</f>
        <v>0</v>
      </c>
      <c r="BL139" s="18" t="s">
        <v>656</v>
      </c>
      <c r="BM139" s="216" t="s">
        <v>509</v>
      </c>
    </row>
    <row r="140" s="2" customFormat="1" ht="16.5" customHeight="1">
      <c r="A140" s="37"/>
      <c r="B140" s="168"/>
      <c r="C140" s="242" t="s">
        <v>87</v>
      </c>
      <c r="D140" s="242" t="s">
        <v>582</v>
      </c>
      <c r="E140" s="243" t="s">
        <v>3338</v>
      </c>
      <c r="F140" s="244" t="s">
        <v>3339</v>
      </c>
      <c r="G140" s="245" t="s">
        <v>373</v>
      </c>
      <c r="H140" s="246">
        <v>145</v>
      </c>
      <c r="I140" s="247"/>
      <c r="J140" s="248">
        <f>ROUND(I140*H140,2)</f>
        <v>0</v>
      </c>
      <c r="K140" s="249"/>
      <c r="L140" s="250"/>
      <c r="M140" s="251" t="s">
        <v>1</v>
      </c>
      <c r="N140" s="252" t="s">
        <v>41</v>
      </c>
      <c r="O140" s="81"/>
      <c r="P140" s="214">
        <f>O140*H140</f>
        <v>0</v>
      </c>
      <c r="Q140" s="214">
        <v>0</v>
      </c>
      <c r="R140" s="214">
        <f>Q140*H140</f>
        <v>0</v>
      </c>
      <c r="S140" s="214">
        <v>0</v>
      </c>
      <c r="T140" s="215">
        <f>S140*H140</f>
        <v>0</v>
      </c>
      <c r="U140" s="37"/>
      <c r="V140" s="37"/>
      <c r="W140" s="37"/>
      <c r="X140" s="37"/>
      <c r="Y140" s="37"/>
      <c r="Z140" s="37"/>
      <c r="AA140" s="37"/>
      <c r="AB140" s="37"/>
      <c r="AC140" s="37"/>
      <c r="AD140" s="37"/>
      <c r="AE140" s="37"/>
      <c r="AR140" s="216" t="s">
        <v>1399</v>
      </c>
      <c r="AT140" s="216" t="s">
        <v>582</v>
      </c>
      <c r="AU140" s="216" t="s">
        <v>82</v>
      </c>
      <c r="AY140" s="18" t="s">
        <v>283</v>
      </c>
      <c r="BE140" s="217">
        <f>IF(N140="základná",J140,0)</f>
        <v>0</v>
      </c>
      <c r="BF140" s="217">
        <f>IF(N140="znížená",J140,0)</f>
        <v>0</v>
      </c>
      <c r="BG140" s="217">
        <f>IF(N140="zákl. prenesená",J140,0)</f>
        <v>0</v>
      </c>
      <c r="BH140" s="217">
        <f>IF(N140="zníž. prenesená",J140,0)</f>
        <v>0</v>
      </c>
      <c r="BI140" s="217">
        <f>IF(N140="nulová",J140,0)</f>
        <v>0</v>
      </c>
      <c r="BJ140" s="18" t="s">
        <v>87</v>
      </c>
      <c r="BK140" s="217">
        <f>ROUND(I140*H140,2)</f>
        <v>0</v>
      </c>
      <c r="BL140" s="18" t="s">
        <v>656</v>
      </c>
      <c r="BM140" s="216" t="s">
        <v>519</v>
      </c>
    </row>
    <row r="141" s="2" customFormat="1" ht="16.5" customHeight="1">
      <c r="A141" s="37"/>
      <c r="B141" s="168"/>
      <c r="C141" s="204" t="s">
        <v>92</v>
      </c>
      <c r="D141" s="204" t="s">
        <v>285</v>
      </c>
      <c r="E141" s="205" t="s">
        <v>3340</v>
      </c>
      <c r="F141" s="206" t="s">
        <v>3224</v>
      </c>
      <c r="G141" s="207" t="s">
        <v>373</v>
      </c>
      <c r="H141" s="208">
        <v>145</v>
      </c>
      <c r="I141" s="209"/>
      <c r="J141" s="210">
        <f>ROUND(I141*H141,2)</f>
        <v>0</v>
      </c>
      <c r="K141" s="211"/>
      <c r="L141" s="38"/>
      <c r="M141" s="212" t="s">
        <v>1</v>
      </c>
      <c r="N141" s="213" t="s">
        <v>41</v>
      </c>
      <c r="O141" s="81"/>
      <c r="P141" s="214">
        <f>O141*H141</f>
        <v>0</v>
      </c>
      <c r="Q141" s="214">
        <v>0</v>
      </c>
      <c r="R141" s="214">
        <f>Q141*H141</f>
        <v>0</v>
      </c>
      <c r="S141" s="214">
        <v>0</v>
      </c>
      <c r="T141" s="215">
        <f>S141*H141</f>
        <v>0</v>
      </c>
      <c r="U141" s="37"/>
      <c r="V141" s="37"/>
      <c r="W141" s="37"/>
      <c r="X141" s="37"/>
      <c r="Y141" s="37"/>
      <c r="Z141" s="37"/>
      <c r="AA141" s="37"/>
      <c r="AB141" s="37"/>
      <c r="AC141" s="37"/>
      <c r="AD141" s="37"/>
      <c r="AE141" s="37"/>
      <c r="AR141" s="216" t="s">
        <v>656</v>
      </c>
      <c r="AT141" s="216" t="s">
        <v>285</v>
      </c>
      <c r="AU141" s="216" t="s">
        <v>82</v>
      </c>
      <c r="AY141" s="18" t="s">
        <v>283</v>
      </c>
      <c r="BE141" s="217">
        <f>IF(N141="základná",J141,0)</f>
        <v>0</v>
      </c>
      <c r="BF141" s="217">
        <f>IF(N141="znížená",J141,0)</f>
        <v>0</v>
      </c>
      <c r="BG141" s="217">
        <f>IF(N141="zákl. prenesená",J141,0)</f>
        <v>0</v>
      </c>
      <c r="BH141" s="217">
        <f>IF(N141="zníž. prenesená",J141,0)</f>
        <v>0</v>
      </c>
      <c r="BI141" s="217">
        <f>IF(N141="nulová",J141,0)</f>
        <v>0</v>
      </c>
      <c r="BJ141" s="18" t="s">
        <v>87</v>
      </c>
      <c r="BK141" s="217">
        <f>ROUND(I141*H141,2)</f>
        <v>0</v>
      </c>
      <c r="BL141" s="18" t="s">
        <v>656</v>
      </c>
      <c r="BM141" s="216" t="s">
        <v>3341</v>
      </c>
    </row>
    <row r="142" s="2" customFormat="1" ht="16.5" customHeight="1">
      <c r="A142" s="37"/>
      <c r="B142" s="168"/>
      <c r="C142" s="242" t="s">
        <v>289</v>
      </c>
      <c r="D142" s="242" t="s">
        <v>582</v>
      </c>
      <c r="E142" s="243" t="s">
        <v>3342</v>
      </c>
      <c r="F142" s="244" t="s">
        <v>3343</v>
      </c>
      <c r="G142" s="245" t="s">
        <v>373</v>
      </c>
      <c r="H142" s="246">
        <v>41</v>
      </c>
      <c r="I142" s="247"/>
      <c r="J142" s="248">
        <f>ROUND(I142*H142,2)</f>
        <v>0</v>
      </c>
      <c r="K142" s="249"/>
      <c r="L142" s="250"/>
      <c r="M142" s="251" t="s">
        <v>1</v>
      </c>
      <c r="N142" s="252" t="s">
        <v>41</v>
      </c>
      <c r="O142" s="81"/>
      <c r="P142" s="214">
        <f>O142*H142</f>
        <v>0</v>
      </c>
      <c r="Q142" s="214">
        <v>0</v>
      </c>
      <c r="R142" s="214">
        <f>Q142*H142</f>
        <v>0</v>
      </c>
      <c r="S142" s="214">
        <v>0</v>
      </c>
      <c r="T142" s="215">
        <f>S142*H142</f>
        <v>0</v>
      </c>
      <c r="U142" s="37"/>
      <c r="V142" s="37"/>
      <c r="W142" s="37"/>
      <c r="X142" s="37"/>
      <c r="Y142" s="37"/>
      <c r="Z142" s="37"/>
      <c r="AA142" s="37"/>
      <c r="AB142" s="37"/>
      <c r="AC142" s="37"/>
      <c r="AD142" s="37"/>
      <c r="AE142" s="37"/>
      <c r="AR142" s="216" t="s">
        <v>1399</v>
      </c>
      <c r="AT142" s="216" t="s">
        <v>582</v>
      </c>
      <c r="AU142" s="216" t="s">
        <v>82</v>
      </c>
      <c r="AY142" s="18" t="s">
        <v>283</v>
      </c>
      <c r="BE142" s="217">
        <f>IF(N142="základná",J142,0)</f>
        <v>0</v>
      </c>
      <c r="BF142" s="217">
        <f>IF(N142="znížená",J142,0)</f>
        <v>0</v>
      </c>
      <c r="BG142" s="217">
        <f>IF(N142="zákl. prenesená",J142,0)</f>
        <v>0</v>
      </c>
      <c r="BH142" s="217">
        <f>IF(N142="zníž. prenesená",J142,0)</f>
        <v>0</v>
      </c>
      <c r="BI142" s="217">
        <f>IF(N142="nulová",J142,0)</f>
        <v>0</v>
      </c>
      <c r="BJ142" s="18" t="s">
        <v>87</v>
      </c>
      <c r="BK142" s="217">
        <f>ROUND(I142*H142,2)</f>
        <v>0</v>
      </c>
      <c r="BL142" s="18" t="s">
        <v>656</v>
      </c>
      <c r="BM142" s="216" t="s">
        <v>527</v>
      </c>
    </row>
    <row r="143" s="2" customFormat="1" ht="16.5" customHeight="1">
      <c r="A143" s="37"/>
      <c r="B143" s="168"/>
      <c r="C143" s="204" t="s">
        <v>306</v>
      </c>
      <c r="D143" s="204" t="s">
        <v>285</v>
      </c>
      <c r="E143" s="205" t="s">
        <v>3344</v>
      </c>
      <c r="F143" s="206" t="s">
        <v>3224</v>
      </c>
      <c r="G143" s="207" t="s">
        <v>373</v>
      </c>
      <c r="H143" s="208">
        <v>41</v>
      </c>
      <c r="I143" s="209"/>
      <c r="J143" s="210">
        <f>ROUND(I143*H143,2)</f>
        <v>0</v>
      </c>
      <c r="K143" s="211"/>
      <c r="L143" s="38"/>
      <c r="M143" s="212" t="s">
        <v>1</v>
      </c>
      <c r="N143" s="213" t="s">
        <v>41</v>
      </c>
      <c r="O143" s="81"/>
      <c r="P143" s="214">
        <f>O143*H143</f>
        <v>0</v>
      </c>
      <c r="Q143" s="214">
        <v>0</v>
      </c>
      <c r="R143" s="214">
        <f>Q143*H143</f>
        <v>0</v>
      </c>
      <c r="S143" s="214">
        <v>0</v>
      </c>
      <c r="T143" s="215">
        <f>S143*H143</f>
        <v>0</v>
      </c>
      <c r="U143" s="37"/>
      <c r="V143" s="37"/>
      <c r="W143" s="37"/>
      <c r="X143" s="37"/>
      <c r="Y143" s="37"/>
      <c r="Z143" s="37"/>
      <c r="AA143" s="37"/>
      <c r="AB143" s="37"/>
      <c r="AC143" s="37"/>
      <c r="AD143" s="37"/>
      <c r="AE143" s="37"/>
      <c r="AR143" s="216" t="s">
        <v>656</v>
      </c>
      <c r="AT143" s="216" t="s">
        <v>285</v>
      </c>
      <c r="AU143" s="216" t="s">
        <v>82</v>
      </c>
      <c r="AY143" s="18" t="s">
        <v>283</v>
      </c>
      <c r="BE143" s="217">
        <f>IF(N143="základná",J143,0)</f>
        <v>0</v>
      </c>
      <c r="BF143" s="217">
        <f>IF(N143="znížená",J143,0)</f>
        <v>0</v>
      </c>
      <c r="BG143" s="217">
        <f>IF(N143="zákl. prenesená",J143,0)</f>
        <v>0</v>
      </c>
      <c r="BH143" s="217">
        <f>IF(N143="zníž. prenesená",J143,0)</f>
        <v>0</v>
      </c>
      <c r="BI143" s="217">
        <f>IF(N143="nulová",J143,0)</f>
        <v>0</v>
      </c>
      <c r="BJ143" s="18" t="s">
        <v>87</v>
      </c>
      <c r="BK143" s="217">
        <f>ROUND(I143*H143,2)</f>
        <v>0</v>
      </c>
      <c r="BL143" s="18" t="s">
        <v>656</v>
      </c>
      <c r="BM143" s="216" t="s">
        <v>3345</v>
      </c>
    </row>
    <row r="144" s="12" customFormat="1" ht="25.92" customHeight="1">
      <c r="A144" s="12"/>
      <c r="B144" s="191"/>
      <c r="C144" s="12"/>
      <c r="D144" s="192" t="s">
        <v>74</v>
      </c>
      <c r="E144" s="193" t="s">
        <v>3346</v>
      </c>
      <c r="F144" s="193" t="s">
        <v>3347</v>
      </c>
      <c r="G144" s="12"/>
      <c r="H144" s="12"/>
      <c r="I144" s="194"/>
      <c r="J144" s="195">
        <f>BK144</f>
        <v>0</v>
      </c>
      <c r="K144" s="12"/>
      <c r="L144" s="191"/>
      <c r="M144" s="196"/>
      <c r="N144" s="197"/>
      <c r="O144" s="197"/>
      <c r="P144" s="198">
        <f>SUM(P145:P165)</f>
        <v>0</v>
      </c>
      <c r="Q144" s="197"/>
      <c r="R144" s="198">
        <f>SUM(R145:R165)</f>
        <v>0</v>
      </c>
      <c r="S144" s="197"/>
      <c r="T144" s="199">
        <f>SUM(T145:T165)</f>
        <v>0</v>
      </c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R144" s="192" t="s">
        <v>82</v>
      </c>
      <c r="AT144" s="200" t="s">
        <v>74</v>
      </c>
      <c r="AU144" s="200" t="s">
        <v>75</v>
      </c>
      <c r="AY144" s="192" t="s">
        <v>283</v>
      </c>
      <c r="BK144" s="201">
        <f>SUM(BK145:BK165)</f>
        <v>0</v>
      </c>
    </row>
    <row r="145" s="2" customFormat="1" ht="16.5" customHeight="1">
      <c r="A145" s="37"/>
      <c r="B145" s="168"/>
      <c r="C145" s="242" t="s">
        <v>310</v>
      </c>
      <c r="D145" s="242" t="s">
        <v>582</v>
      </c>
      <c r="E145" s="243" t="s">
        <v>3348</v>
      </c>
      <c r="F145" s="244" t="s">
        <v>3349</v>
      </c>
      <c r="G145" s="245" t="s">
        <v>373</v>
      </c>
      <c r="H145" s="246">
        <v>186</v>
      </c>
      <c r="I145" s="247"/>
      <c r="J145" s="248">
        <f>ROUND(I145*H145,2)</f>
        <v>0</v>
      </c>
      <c r="K145" s="249"/>
      <c r="L145" s="250"/>
      <c r="M145" s="251" t="s">
        <v>1</v>
      </c>
      <c r="N145" s="252" t="s">
        <v>41</v>
      </c>
      <c r="O145" s="81"/>
      <c r="P145" s="214">
        <f>O145*H145</f>
        <v>0</v>
      </c>
      <c r="Q145" s="214">
        <v>0</v>
      </c>
      <c r="R145" s="214">
        <f>Q145*H145</f>
        <v>0</v>
      </c>
      <c r="S145" s="214">
        <v>0</v>
      </c>
      <c r="T145" s="215">
        <f>S145*H145</f>
        <v>0</v>
      </c>
      <c r="U145" s="37"/>
      <c r="V145" s="37"/>
      <c r="W145" s="37"/>
      <c r="X145" s="37"/>
      <c r="Y145" s="37"/>
      <c r="Z145" s="37"/>
      <c r="AA145" s="37"/>
      <c r="AB145" s="37"/>
      <c r="AC145" s="37"/>
      <c r="AD145" s="37"/>
      <c r="AE145" s="37"/>
      <c r="AR145" s="216" t="s">
        <v>1399</v>
      </c>
      <c r="AT145" s="216" t="s">
        <v>582</v>
      </c>
      <c r="AU145" s="216" t="s">
        <v>82</v>
      </c>
      <c r="AY145" s="18" t="s">
        <v>283</v>
      </c>
      <c r="BE145" s="217">
        <f>IF(N145="základná",J145,0)</f>
        <v>0</v>
      </c>
      <c r="BF145" s="217">
        <f>IF(N145="znížená",J145,0)</f>
        <v>0</v>
      </c>
      <c r="BG145" s="217">
        <f>IF(N145="zákl. prenesená",J145,0)</f>
        <v>0</v>
      </c>
      <c r="BH145" s="217">
        <f>IF(N145="zníž. prenesená",J145,0)</f>
        <v>0</v>
      </c>
      <c r="BI145" s="217">
        <f>IF(N145="nulová",J145,0)</f>
        <v>0</v>
      </c>
      <c r="BJ145" s="18" t="s">
        <v>87</v>
      </c>
      <c r="BK145" s="217">
        <f>ROUND(I145*H145,2)</f>
        <v>0</v>
      </c>
      <c r="BL145" s="18" t="s">
        <v>656</v>
      </c>
      <c r="BM145" s="216" t="s">
        <v>566</v>
      </c>
    </row>
    <row r="146" s="2" customFormat="1" ht="16.5" customHeight="1">
      <c r="A146" s="37"/>
      <c r="B146" s="168"/>
      <c r="C146" s="204" t="s">
        <v>315</v>
      </c>
      <c r="D146" s="204" t="s">
        <v>285</v>
      </c>
      <c r="E146" s="205" t="s">
        <v>3350</v>
      </c>
      <c r="F146" s="206" t="s">
        <v>3224</v>
      </c>
      <c r="G146" s="207" t="s">
        <v>373</v>
      </c>
      <c r="H146" s="208">
        <v>186</v>
      </c>
      <c r="I146" s="209"/>
      <c r="J146" s="210">
        <f>ROUND(I146*H146,2)</f>
        <v>0</v>
      </c>
      <c r="K146" s="211"/>
      <c r="L146" s="38"/>
      <c r="M146" s="212" t="s">
        <v>1</v>
      </c>
      <c r="N146" s="213" t="s">
        <v>41</v>
      </c>
      <c r="O146" s="81"/>
      <c r="P146" s="214">
        <f>O146*H146</f>
        <v>0</v>
      </c>
      <c r="Q146" s="214">
        <v>0</v>
      </c>
      <c r="R146" s="214">
        <f>Q146*H146</f>
        <v>0</v>
      </c>
      <c r="S146" s="214">
        <v>0</v>
      </c>
      <c r="T146" s="215">
        <f>S146*H146</f>
        <v>0</v>
      </c>
      <c r="U146" s="37"/>
      <c r="V146" s="37"/>
      <c r="W146" s="37"/>
      <c r="X146" s="37"/>
      <c r="Y146" s="37"/>
      <c r="Z146" s="37"/>
      <c r="AA146" s="37"/>
      <c r="AB146" s="37"/>
      <c r="AC146" s="37"/>
      <c r="AD146" s="37"/>
      <c r="AE146" s="37"/>
      <c r="AR146" s="216" t="s">
        <v>656</v>
      </c>
      <c r="AT146" s="216" t="s">
        <v>285</v>
      </c>
      <c r="AU146" s="216" t="s">
        <v>82</v>
      </c>
      <c r="AY146" s="18" t="s">
        <v>283</v>
      </c>
      <c r="BE146" s="217">
        <f>IF(N146="základná",J146,0)</f>
        <v>0</v>
      </c>
      <c r="BF146" s="217">
        <f>IF(N146="znížená",J146,0)</f>
        <v>0</v>
      </c>
      <c r="BG146" s="217">
        <f>IF(N146="zákl. prenesená",J146,0)</f>
        <v>0</v>
      </c>
      <c r="BH146" s="217">
        <f>IF(N146="zníž. prenesená",J146,0)</f>
        <v>0</v>
      </c>
      <c r="BI146" s="217">
        <f>IF(N146="nulová",J146,0)</f>
        <v>0</v>
      </c>
      <c r="BJ146" s="18" t="s">
        <v>87</v>
      </c>
      <c r="BK146" s="217">
        <f>ROUND(I146*H146,2)</f>
        <v>0</v>
      </c>
      <c r="BL146" s="18" t="s">
        <v>656</v>
      </c>
      <c r="BM146" s="216" t="s">
        <v>3351</v>
      </c>
    </row>
    <row r="147" s="2" customFormat="1" ht="24.15" customHeight="1">
      <c r="A147" s="37"/>
      <c r="B147" s="168"/>
      <c r="C147" s="242" t="s">
        <v>319</v>
      </c>
      <c r="D147" s="242" t="s">
        <v>582</v>
      </c>
      <c r="E147" s="243" t="s">
        <v>3261</v>
      </c>
      <c r="F147" s="244" t="s">
        <v>3352</v>
      </c>
      <c r="G147" s="245" t="s">
        <v>649</v>
      </c>
      <c r="H147" s="246">
        <v>1100</v>
      </c>
      <c r="I147" s="247"/>
      <c r="J147" s="248">
        <f>ROUND(I147*H147,2)</f>
        <v>0</v>
      </c>
      <c r="K147" s="249"/>
      <c r="L147" s="250"/>
      <c r="M147" s="251" t="s">
        <v>1</v>
      </c>
      <c r="N147" s="252" t="s">
        <v>41</v>
      </c>
      <c r="O147" s="81"/>
      <c r="P147" s="214">
        <f>O147*H147</f>
        <v>0</v>
      </c>
      <c r="Q147" s="214">
        <v>0</v>
      </c>
      <c r="R147" s="214">
        <f>Q147*H147</f>
        <v>0</v>
      </c>
      <c r="S147" s="214">
        <v>0</v>
      </c>
      <c r="T147" s="215">
        <f>S147*H147</f>
        <v>0</v>
      </c>
      <c r="U147" s="37"/>
      <c r="V147" s="37"/>
      <c r="W147" s="37"/>
      <c r="X147" s="37"/>
      <c r="Y147" s="37"/>
      <c r="Z147" s="37"/>
      <c r="AA147" s="37"/>
      <c r="AB147" s="37"/>
      <c r="AC147" s="37"/>
      <c r="AD147" s="37"/>
      <c r="AE147" s="37"/>
      <c r="AR147" s="216" t="s">
        <v>1399</v>
      </c>
      <c r="AT147" s="216" t="s">
        <v>582</v>
      </c>
      <c r="AU147" s="216" t="s">
        <v>82</v>
      </c>
      <c r="AY147" s="18" t="s">
        <v>283</v>
      </c>
      <c r="BE147" s="217">
        <f>IF(N147="základná",J147,0)</f>
        <v>0</v>
      </c>
      <c r="BF147" s="217">
        <f>IF(N147="znížená",J147,0)</f>
        <v>0</v>
      </c>
      <c r="BG147" s="217">
        <f>IF(N147="zákl. prenesená",J147,0)</f>
        <v>0</v>
      </c>
      <c r="BH147" s="217">
        <f>IF(N147="zníž. prenesená",J147,0)</f>
        <v>0</v>
      </c>
      <c r="BI147" s="217">
        <f>IF(N147="nulová",J147,0)</f>
        <v>0</v>
      </c>
      <c r="BJ147" s="18" t="s">
        <v>87</v>
      </c>
      <c r="BK147" s="217">
        <f>ROUND(I147*H147,2)</f>
        <v>0</v>
      </c>
      <c r="BL147" s="18" t="s">
        <v>656</v>
      </c>
      <c r="BM147" s="216" t="s">
        <v>576</v>
      </c>
    </row>
    <row r="148" s="2" customFormat="1" ht="16.5" customHeight="1">
      <c r="A148" s="37"/>
      <c r="B148" s="168"/>
      <c r="C148" s="204" t="s">
        <v>323</v>
      </c>
      <c r="D148" s="204" t="s">
        <v>285</v>
      </c>
      <c r="E148" s="205" t="s">
        <v>3353</v>
      </c>
      <c r="F148" s="206" t="s">
        <v>3224</v>
      </c>
      <c r="G148" s="207" t="s">
        <v>649</v>
      </c>
      <c r="H148" s="208">
        <v>1100</v>
      </c>
      <c r="I148" s="209"/>
      <c r="J148" s="210">
        <f>ROUND(I148*H148,2)</f>
        <v>0</v>
      </c>
      <c r="K148" s="211"/>
      <c r="L148" s="38"/>
      <c r="M148" s="212" t="s">
        <v>1</v>
      </c>
      <c r="N148" s="213" t="s">
        <v>41</v>
      </c>
      <c r="O148" s="81"/>
      <c r="P148" s="214">
        <f>O148*H148</f>
        <v>0</v>
      </c>
      <c r="Q148" s="214">
        <v>0</v>
      </c>
      <c r="R148" s="214">
        <f>Q148*H148</f>
        <v>0</v>
      </c>
      <c r="S148" s="214">
        <v>0</v>
      </c>
      <c r="T148" s="215">
        <f>S148*H148</f>
        <v>0</v>
      </c>
      <c r="U148" s="37"/>
      <c r="V148" s="37"/>
      <c r="W148" s="37"/>
      <c r="X148" s="37"/>
      <c r="Y148" s="37"/>
      <c r="Z148" s="37"/>
      <c r="AA148" s="37"/>
      <c r="AB148" s="37"/>
      <c r="AC148" s="37"/>
      <c r="AD148" s="37"/>
      <c r="AE148" s="37"/>
      <c r="AR148" s="216" t="s">
        <v>656</v>
      </c>
      <c r="AT148" s="216" t="s">
        <v>285</v>
      </c>
      <c r="AU148" s="216" t="s">
        <v>82</v>
      </c>
      <c r="AY148" s="18" t="s">
        <v>283</v>
      </c>
      <c r="BE148" s="217">
        <f>IF(N148="základná",J148,0)</f>
        <v>0</v>
      </c>
      <c r="BF148" s="217">
        <f>IF(N148="znížená",J148,0)</f>
        <v>0</v>
      </c>
      <c r="BG148" s="217">
        <f>IF(N148="zákl. prenesená",J148,0)</f>
        <v>0</v>
      </c>
      <c r="BH148" s="217">
        <f>IF(N148="zníž. prenesená",J148,0)</f>
        <v>0</v>
      </c>
      <c r="BI148" s="217">
        <f>IF(N148="nulová",J148,0)</f>
        <v>0</v>
      </c>
      <c r="BJ148" s="18" t="s">
        <v>87</v>
      </c>
      <c r="BK148" s="217">
        <f>ROUND(I148*H148,2)</f>
        <v>0</v>
      </c>
      <c r="BL148" s="18" t="s">
        <v>656</v>
      </c>
      <c r="BM148" s="216" t="s">
        <v>3354</v>
      </c>
    </row>
    <row r="149" s="2" customFormat="1" ht="37.8" customHeight="1">
      <c r="A149" s="37"/>
      <c r="B149" s="168"/>
      <c r="C149" s="242" t="s">
        <v>327</v>
      </c>
      <c r="D149" s="242" t="s">
        <v>582</v>
      </c>
      <c r="E149" s="243" t="s">
        <v>3355</v>
      </c>
      <c r="F149" s="244" t="s">
        <v>3356</v>
      </c>
      <c r="G149" s="245" t="s">
        <v>649</v>
      </c>
      <c r="H149" s="246">
        <v>900</v>
      </c>
      <c r="I149" s="247"/>
      <c r="J149" s="248">
        <f>ROUND(I149*H149,2)</f>
        <v>0</v>
      </c>
      <c r="K149" s="249"/>
      <c r="L149" s="250"/>
      <c r="M149" s="251" t="s">
        <v>1</v>
      </c>
      <c r="N149" s="252" t="s">
        <v>41</v>
      </c>
      <c r="O149" s="81"/>
      <c r="P149" s="214">
        <f>O149*H149</f>
        <v>0</v>
      </c>
      <c r="Q149" s="214">
        <v>0</v>
      </c>
      <c r="R149" s="214">
        <f>Q149*H149</f>
        <v>0</v>
      </c>
      <c r="S149" s="214">
        <v>0</v>
      </c>
      <c r="T149" s="215">
        <f>S149*H149</f>
        <v>0</v>
      </c>
      <c r="U149" s="37"/>
      <c r="V149" s="37"/>
      <c r="W149" s="37"/>
      <c r="X149" s="37"/>
      <c r="Y149" s="37"/>
      <c r="Z149" s="37"/>
      <c r="AA149" s="37"/>
      <c r="AB149" s="37"/>
      <c r="AC149" s="37"/>
      <c r="AD149" s="37"/>
      <c r="AE149" s="37"/>
      <c r="AR149" s="216" t="s">
        <v>1399</v>
      </c>
      <c r="AT149" s="216" t="s">
        <v>582</v>
      </c>
      <c r="AU149" s="216" t="s">
        <v>82</v>
      </c>
      <c r="AY149" s="18" t="s">
        <v>283</v>
      </c>
      <c r="BE149" s="217">
        <f>IF(N149="základná",J149,0)</f>
        <v>0</v>
      </c>
      <c r="BF149" s="217">
        <f>IF(N149="znížená",J149,0)</f>
        <v>0</v>
      </c>
      <c r="BG149" s="217">
        <f>IF(N149="zákl. prenesená",J149,0)</f>
        <v>0</v>
      </c>
      <c r="BH149" s="217">
        <f>IF(N149="zníž. prenesená",J149,0)</f>
        <v>0</v>
      </c>
      <c r="BI149" s="217">
        <f>IF(N149="nulová",J149,0)</f>
        <v>0</v>
      </c>
      <c r="BJ149" s="18" t="s">
        <v>87</v>
      </c>
      <c r="BK149" s="217">
        <f>ROUND(I149*H149,2)</f>
        <v>0</v>
      </c>
      <c r="BL149" s="18" t="s">
        <v>656</v>
      </c>
      <c r="BM149" s="216" t="s">
        <v>587</v>
      </c>
    </row>
    <row r="150" s="2" customFormat="1" ht="16.5" customHeight="1">
      <c r="A150" s="37"/>
      <c r="B150" s="168"/>
      <c r="C150" s="204" t="s">
        <v>332</v>
      </c>
      <c r="D150" s="204" t="s">
        <v>285</v>
      </c>
      <c r="E150" s="205" t="s">
        <v>3357</v>
      </c>
      <c r="F150" s="206" t="s">
        <v>3224</v>
      </c>
      <c r="G150" s="207" t="s">
        <v>649</v>
      </c>
      <c r="H150" s="208">
        <v>900</v>
      </c>
      <c r="I150" s="209"/>
      <c r="J150" s="210">
        <f>ROUND(I150*H150,2)</f>
        <v>0</v>
      </c>
      <c r="K150" s="211"/>
      <c r="L150" s="38"/>
      <c r="M150" s="212" t="s">
        <v>1</v>
      </c>
      <c r="N150" s="213" t="s">
        <v>41</v>
      </c>
      <c r="O150" s="81"/>
      <c r="P150" s="214">
        <f>O150*H150</f>
        <v>0</v>
      </c>
      <c r="Q150" s="214">
        <v>0</v>
      </c>
      <c r="R150" s="214">
        <f>Q150*H150</f>
        <v>0</v>
      </c>
      <c r="S150" s="214">
        <v>0</v>
      </c>
      <c r="T150" s="215">
        <f>S150*H150</f>
        <v>0</v>
      </c>
      <c r="U150" s="37"/>
      <c r="V150" s="37"/>
      <c r="W150" s="37"/>
      <c r="X150" s="37"/>
      <c r="Y150" s="37"/>
      <c r="Z150" s="37"/>
      <c r="AA150" s="37"/>
      <c r="AB150" s="37"/>
      <c r="AC150" s="37"/>
      <c r="AD150" s="37"/>
      <c r="AE150" s="37"/>
      <c r="AR150" s="216" t="s">
        <v>656</v>
      </c>
      <c r="AT150" s="216" t="s">
        <v>285</v>
      </c>
      <c r="AU150" s="216" t="s">
        <v>82</v>
      </c>
      <c r="AY150" s="18" t="s">
        <v>283</v>
      </c>
      <c r="BE150" s="217">
        <f>IF(N150="základná",J150,0)</f>
        <v>0</v>
      </c>
      <c r="BF150" s="217">
        <f>IF(N150="znížená",J150,0)</f>
        <v>0</v>
      </c>
      <c r="BG150" s="217">
        <f>IF(N150="zákl. prenesená",J150,0)</f>
        <v>0</v>
      </c>
      <c r="BH150" s="217">
        <f>IF(N150="zníž. prenesená",J150,0)</f>
        <v>0</v>
      </c>
      <c r="BI150" s="217">
        <f>IF(N150="nulová",J150,0)</f>
        <v>0</v>
      </c>
      <c r="BJ150" s="18" t="s">
        <v>87</v>
      </c>
      <c r="BK150" s="217">
        <f>ROUND(I150*H150,2)</f>
        <v>0</v>
      </c>
      <c r="BL150" s="18" t="s">
        <v>656</v>
      </c>
      <c r="BM150" s="216" t="s">
        <v>3358</v>
      </c>
    </row>
    <row r="151" s="2" customFormat="1" ht="16.5" customHeight="1">
      <c r="A151" s="37"/>
      <c r="B151" s="168"/>
      <c r="C151" s="242" t="s">
        <v>337</v>
      </c>
      <c r="D151" s="242" t="s">
        <v>582</v>
      </c>
      <c r="E151" s="243" t="s">
        <v>3359</v>
      </c>
      <c r="F151" s="244" t="s">
        <v>3270</v>
      </c>
      <c r="G151" s="245" t="s">
        <v>649</v>
      </c>
      <c r="H151" s="246">
        <v>1700</v>
      </c>
      <c r="I151" s="247"/>
      <c r="J151" s="248">
        <f>ROUND(I151*H151,2)</f>
        <v>0</v>
      </c>
      <c r="K151" s="249"/>
      <c r="L151" s="250"/>
      <c r="M151" s="251" t="s">
        <v>1</v>
      </c>
      <c r="N151" s="252" t="s">
        <v>41</v>
      </c>
      <c r="O151" s="81"/>
      <c r="P151" s="214">
        <f>O151*H151</f>
        <v>0</v>
      </c>
      <c r="Q151" s="214">
        <v>0</v>
      </c>
      <c r="R151" s="214">
        <f>Q151*H151</f>
        <v>0</v>
      </c>
      <c r="S151" s="214">
        <v>0</v>
      </c>
      <c r="T151" s="215">
        <f>S151*H151</f>
        <v>0</v>
      </c>
      <c r="U151" s="37"/>
      <c r="V151" s="37"/>
      <c r="W151" s="37"/>
      <c r="X151" s="37"/>
      <c r="Y151" s="37"/>
      <c r="Z151" s="37"/>
      <c r="AA151" s="37"/>
      <c r="AB151" s="37"/>
      <c r="AC151" s="37"/>
      <c r="AD151" s="37"/>
      <c r="AE151" s="37"/>
      <c r="AR151" s="216" t="s">
        <v>1399</v>
      </c>
      <c r="AT151" s="216" t="s">
        <v>582</v>
      </c>
      <c r="AU151" s="216" t="s">
        <v>82</v>
      </c>
      <c r="AY151" s="18" t="s">
        <v>283</v>
      </c>
      <c r="BE151" s="217">
        <f>IF(N151="základná",J151,0)</f>
        <v>0</v>
      </c>
      <c r="BF151" s="217">
        <f>IF(N151="znížená",J151,0)</f>
        <v>0</v>
      </c>
      <c r="BG151" s="217">
        <f>IF(N151="zákl. prenesená",J151,0)</f>
        <v>0</v>
      </c>
      <c r="BH151" s="217">
        <f>IF(N151="zníž. prenesená",J151,0)</f>
        <v>0</v>
      </c>
      <c r="BI151" s="217">
        <f>IF(N151="nulová",J151,0)</f>
        <v>0</v>
      </c>
      <c r="BJ151" s="18" t="s">
        <v>87</v>
      </c>
      <c r="BK151" s="217">
        <f>ROUND(I151*H151,2)</f>
        <v>0</v>
      </c>
      <c r="BL151" s="18" t="s">
        <v>656</v>
      </c>
      <c r="BM151" s="216" t="s">
        <v>612</v>
      </c>
    </row>
    <row r="152" s="2" customFormat="1" ht="16.5" customHeight="1">
      <c r="A152" s="37"/>
      <c r="B152" s="168"/>
      <c r="C152" s="242" t="s">
        <v>341</v>
      </c>
      <c r="D152" s="242" t="s">
        <v>582</v>
      </c>
      <c r="E152" s="243" t="s">
        <v>3360</v>
      </c>
      <c r="F152" s="244" t="s">
        <v>3272</v>
      </c>
      <c r="G152" s="245" t="s">
        <v>373</v>
      </c>
      <c r="H152" s="246">
        <v>750</v>
      </c>
      <c r="I152" s="247"/>
      <c r="J152" s="248">
        <f>ROUND(I152*H152,2)</f>
        <v>0</v>
      </c>
      <c r="K152" s="249"/>
      <c r="L152" s="250"/>
      <c r="M152" s="251" t="s">
        <v>1</v>
      </c>
      <c r="N152" s="252" t="s">
        <v>41</v>
      </c>
      <c r="O152" s="81"/>
      <c r="P152" s="214">
        <f>O152*H152</f>
        <v>0</v>
      </c>
      <c r="Q152" s="214">
        <v>0</v>
      </c>
      <c r="R152" s="214">
        <f>Q152*H152</f>
        <v>0</v>
      </c>
      <c r="S152" s="214">
        <v>0</v>
      </c>
      <c r="T152" s="215">
        <f>S152*H152</f>
        <v>0</v>
      </c>
      <c r="U152" s="37"/>
      <c r="V152" s="37"/>
      <c r="W152" s="37"/>
      <c r="X152" s="37"/>
      <c r="Y152" s="37"/>
      <c r="Z152" s="37"/>
      <c r="AA152" s="37"/>
      <c r="AB152" s="37"/>
      <c r="AC152" s="37"/>
      <c r="AD152" s="37"/>
      <c r="AE152" s="37"/>
      <c r="AR152" s="216" t="s">
        <v>1399</v>
      </c>
      <c r="AT152" s="216" t="s">
        <v>582</v>
      </c>
      <c r="AU152" s="216" t="s">
        <v>82</v>
      </c>
      <c r="AY152" s="18" t="s">
        <v>283</v>
      </c>
      <c r="BE152" s="217">
        <f>IF(N152="základná",J152,0)</f>
        <v>0</v>
      </c>
      <c r="BF152" s="217">
        <f>IF(N152="znížená",J152,0)</f>
        <v>0</v>
      </c>
      <c r="BG152" s="217">
        <f>IF(N152="zákl. prenesená",J152,0)</f>
        <v>0</v>
      </c>
      <c r="BH152" s="217">
        <f>IF(N152="zníž. prenesená",J152,0)</f>
        <v>0</v>
      </c>
      <c r="BI152" s="217">
        <f>IF(N152="nulová",J152,0)</f>
        <v>0</v>
      </c>
      <c r="BJ152" s="18" t="s">
        <v>87</v>
      </c>
      <c r="BK152" s="217">
        <f>ROUND(I152*H152,2)</f>
        <v>0</v>
      </c>
      <c r="BL152" s="18" t="s">
        <v>656</v>
      </c>
      <c r="BM152" s="216" t="s">
        <v>620</v>
      </c>
    </row>
    <row r="153" s="2" customFormat="1" ht="16.5" customHeight="1">
      <c r="A153" s="37"/>
      <c r="B153" s="168"/>
      <c r="C153" s="242" t="s">
        <v>347</v>
      </c>
      <c r="D153" s="242" t="s">
        <v>582</v>
      </c>
      <c r="E153" s="243" t="s">
        <v>3273</v>
      </c>
      <c r="F153" s="244" t="s">
        <v>3274</v>
      </c>
      <c r="G153" s="245" t="s">
        <v>373</v>
      </c>
      <c r="H153" s="246">
        <v>750</v>
      </c>
      <c r="I153" s="247"/>
      <c r="J153" s="248">
        <f>ROUND(I153*H153,2)</f>
        <v>0</v>
      </c>
      <c r="K153" s="249"/>
      <c r="L153" s="250"/>
      <c r="M153" s="251" t="s">
        <v>1</v>
      </c>
      <c r="N153" s="252" t="s">
        <v>41</v>
      </c>
      <c r="O153" s="81"/>
      <c r="P153" s="214">
        <f>O153*H153</f>
        <v>0</v>
      </c>
      <c r="Q153" s="214">
        <v>0</v>
      </c>
      <c r="R153" s="214">
        <f>Q153*H153</f>
        <v>0</v>
      </c>
      <c r="S153" s="214">
        <v>0</v>
      </c>
      <c r="T153" s="215">
        <f>S153*H153</f>
        <v>0</v>
      </c>
      <c r="U153" s="37"/>
      <c r="V153" s="37"/>
      <c r="W153" s="37"/>
      <c r="X153" s="37"/>
      <c r="Y153" s="37"/>
      <c r="Z153" s="37"/>
      <c r="AA153" s="37"/>
      <c r="AB153" s="37"/>
      <c r="AC153" s="37"/>
      <c r="AD153" s="37"/>
      <c r="AE153" s="37"/>
      <c r="AR153" s="216" t="s">
        <v>1399</v>
      </c>
      <c r="AT153" s="216" t="s">
        <v>582</v>
      </c>
      <c r="AU153" s="216" t="s">
        <v>82</v>
      </c>
      <c r="AY153" s="18" t="s">
        <v>283</v>
      </c>
      <c r="BE153" s="217">
        <f>IF(N153="základná",J153,0)</f>
        <v>0</v>
      </c>
      <c r="BF153" s="217">
        <f>IF(N153="znížená",J153,0)</f>
        <v>0</v>
      </c>
      <c r="BG153" s="217">
        <f>IF(N153="zákl. prenesená",J153,0)</f>
        <v>0</v>
      </c>
      <c r="BH153" s="217">
        <f>IF(N153="zníž. prenesená",J153,0)</f>
        <v>0</v>
      </c>
      <c r="BI153" s="217">
        <f>IF(N153="nulová",J153,0)</f>
        <v>0</v>
      </c>
      <c r="BJ153" s="18" t="s">
        <v>87</v>
      </c>
      <c r="BK153" s="217">
        <f>ROUND(I153*H153,2)</f>
        <v>0</v>
      </c>
      <c r="BL153" s="18" t="s">
        <v>656</v>
      </c>
      <c r="BM153" s="216" t="s">
        <v>632</v>
      </c>
    </row>
    <row r="154" s="2" customFormat="1" ht="24.15" customHeight="1">
      <c r="A154" s="37"/>
      <c r="B154" s="168"/>
      <c r="C154" s="204" t="s">
        <v>352</v>
      </c>
      <c r="D154" s="204" t="s">
        <v>285</v>
      </c>
      <c r="E154" s="205" t="s">
        <v>3361</v>
      </c>
      <c r="F154" s="206" t="s">
        <v>3224</v>
      </c>
      <c r="G154" s="207" t="s">
        <v>373</v>
      </c>
      <c r="H154" s="208">
        <v>750</v>
      </c>
      <c r="I154" s="209"/>
      <c r="J154" s="210">
        <f>ROUND(I154*H154,2)</f>
        <v>0</v>
      </c>
      <c r="K154" s="211"/>
      <c r="L154" s="38"/>
      <c r="M154" s="212" t="s">
        <v>1</v>
      </c>
      <c r="N154" s="213" t="s">
        <v>41</v>
      </c>
      <c r="O154" s="81"/>
      <c r="P154" s="214">
        <f>O154*H154</f>
        <v>0</v>
      </c>
      <c r="Q154" s="214">
        <v>0</v>
      </c>
      <c r="R154" s="214">
        <f>Q154*H154</f>
        <v>0</v>
      </c>
      <c r="S154" s="214">
        <v>0</v>
      </c>
      <c r="T154" s="215">
        <f>S154*H154</f>
        <v>0</v>
      </c>
      <c r="U154" s="37"/>
      <c r="V154" s="37"/>
      <c r="W154" s="37"/>
      <c r="X154" s="37"/>
      <c r="Y154" s="37"/>
      <c r="Z154" s="37"/>
      <c r="AA154" s="37"/>
      <c r="AB154" s="37"/>
      <c r="AC154" s="37"/>
      <c r="AD154" s="37"/>
      <c r="AE154" s="37"/>
      <c r="AR154" s="216" t="s">
        <v>656</v>
      </c>
      <c r="AT154" s="216" t="s">
        <v>285</v>
      </c>
      <c r="AU154" s="216" t="s">
        <v>82</v>
      </c>
      <c r="AY154" s="18" t="s">
        <v>283</v>
      </c>
      <c r="BE154" s="217">
        <f>IF(N154="základná",J154,0)</f>
        <v>0</v>
      </c>
      <c r="BF154" s="217">
        <f>IF(N154="znížená",J154,0)</f>
        <v>0</v>
      </c>
      <c r="BG154" s="217">
        <f>IF(N154="zákl. prenesená",J154,0)</f>
        <v>0</v>
      </c>
      <c r="BH154" s="217">
        <f>IF(N154="zníž. prenesená",J154,0)</f>
        <v>0</v>
      </c>
      <c r="BI154" s="217">
        <f>IF(N154="nulová",J154,0)</f>
        <v>0</v>
      </c>
      <c r="BJ154" s="18" t="s">
        <v>87</v>
      </c>
      <c r="BK154" s="217">
        <f>ROUND(I154*H154,2)</f>
        <v>0</v>
      </c>
      <c r="BL154" s="18" t="s">
        <v>656</v>
      </c>
      <c r="BM154" s="216" t="s">
        <v>3362</v>
      </c>
    </row>
    <row r="155" s="2" customFormat="1" ht="16.5" customHeight="1">
      <c r="A155" s="37"/>
      <c r="B155" s="168"/>
      <c r="C155" s="242" t="s">
        <v>358</v>
      </c>
      <c r="D155" s="242" t="s">
        <v>582</v>
      </c>
      <c r="E155" s="243" t="s">
        <v>3281</v>
      </c>
      <c r="F155" s="244" t="s">
        <v>3282</v>
      </c>
      <c r="G155" s="245" t="s">
        <v>649</v>
      </c>
      <c r="H155" s="246">
        <v>2000</v>
      </c>
      <c r="I155" s="247"/>
      <c r="J155" s="248">
        <f>ROUND(I155*H155,2)</f>
        <v>0</v>
      </c>
      <c r="K155" s="249"/>
      <c r="L155" s="250"/>
      <c r="M155" s="251" t="s">
        <v>1</v>
      </c>
      <c r="N155" s="252" t="s">
        <v>41</v>
      </c>
      <c r="O155" s="81"/>
      <c r="P155" s="214">
        <f>O155*H155</f>
        <v>0</v>
      </c>
      <c r="Q155" s="214">
        <v>0</v>
      </c>
      <c r="R155" s="214">
        <f>Q155*H155</f>
        <v>0</v>
      </c>
      <c r="S155" s="214">
        <v>0</v>
      </c>
      <c r="T155" s="215">
        <f>S155*H155</f>
        <v>0</v>
      </c>
      <c r="U155" s="37"/>
      <c r="V155" s="37"/>
      <c r="W155" s="37"/>
      <c r="X155" s="37"/>
      <c r="Y155" s="37"/>
      <c r="Z155" s="37"/>
      <c r="AA155" s="37"/>
      <c r="AB155" s="37"/>
      <c r="AC155" s="37"/>
      <c r="AD155" s="37"/>
      <c r="AE155" s="37"/>
      <c r="AR155" s="216" t="s">
        <v>1399</v>
      </c>
      <c r="AT155" s="216" t="s">
        <v>582</v>
      </c>
      <c r="AU155" s="216" t="s">
        <v>82</v>
      </c>
      <c r="AY155" s="18" t="s">
        <v>283</v>
      </c>
      <c r="BE155" s="217">
        <f>IF(N155="základná",J155,0)</f>
        <v>0</v>
      </c>
      <c r="BF155" s="217">
        <f>IF(N155="znížená",J155,0)</f>
        <v>0</v>
      </c>
      <c r="BG155" s="217">
        <f>IF(N155="zákl. prenesená",J155,0)</f>
        <v>0</v>
      </c>
      <c r="BH155" s="217">
        <f>IF(N155="zníž. prenesená",J155,0)</f>
        <v>0</v>
      </c>
      <c r="BI155" s="217">
        <f>IF(N155="nulová",J155,0)</f>
        <v>0</v>
      </c>
      <c r="BJ155" s="18" t="s">
        <v>87</v>
      </c>
      <c r="BK155" s="217">
        <f>ROUND(I155*H155,2)</f>
        <v>0</v>
      </c>
      <c r="BL155" s="18" t="s">
        <v>656</v>
      </c>
      <c r="BM155" s="216" t="s">
        <v>646</v>
      </c>
    </row>
    <row r="156" s="2" customFormat="1" ht="16.5" customHeight="1">
      <c r="A156" s="37"/>
      <c r="B156" s="168"/>
      <c r="C156" s="242" t="s">
        <v>364</v>
      </c>
      <c r="D156" s="242" t="s">
        <v>582</v>
      </c>
      <c r="E156" s="243" t="s">
        <v>3285</v>
      </c>
      <c r="F156" s="244" t="s">
        <v>3286</v>
      </c>
      <c r="G156" s="245" t="s">
        <v>373</v>
      </c>
      <c r="H156" s="246">
        <v>175</v>
      </c>
      <c r="I156" s="247"/>
      <c r="J156" s="248">
        <f>ROUND(I156*H156,2)</f>
        <v>0</v>
      </c>
      <c r="K156" s="249"/>
      <c r="L156" s="250"/>
      <c r="M156" s="251" t="s">
        <v>1</v>
      </c>
      <c r="N156" s="252" t="s">
        <v>41</v>
      </c>
      <c r="O156" s="81"/>
      <c r="P156" s="214">
        <f>O156*H156</f>
        <v>0</v>
      </c>
      <c r="Q156" s="214">
        <v>0</v>
      </c>
      <c r="R156" s="214">
        <f>Q156*H156</f>
        <v>0</v>
      </c>
      <c r="S156" s="214">
        <v>0</v>
      </c>
      <c r="T156" s="215">
        <f>S156*H156</f>
        <v>0</v>
      </c>
      <c r="U156" s="37"/>
      <c r="V156" s="37"/>
      <c r="W156" s="37"/>
      <c r="X156" s="37"/>
      <c r="Y156" s="37"/>
      <c r="Z156" s="37"/>
      <c r="AA156" s="37"/>
      <c r="AB156" s="37"/>
      <c r="AC156" s="37"/>
      <c r="AD156" s="37"/>
      <c r="AE156" s="37"/>
      <c r="AR156" s="216" t="s">
        <v>1399</v>
      </c>
      <c r="AT156" s="216" t="s">
        <v>582</v>
      </c>
      <c r="AU156" s="216" t="s">
        <v>82</v>
      </c>
      <c r="AY156" s="18" t="s">
        <v>283</v>
      </c>
      <c r="BE156" s="217">
        <f>IF(N156="základná",J156,0)</f>
        <v>0</v>
      </c>
      <c r="BF156" s="217">
        <f>IF(N156="znížená",J156,0)</f>
        <v>0</v>
      </c>
      <c r="BG156" s="217">
        <f>IF(N156="zákl. prenesená",J156,0)</f>
        <v>0</v>
      </c>
      <c r="BH156" s="217">
        <f>IF(N156="zníž. prenesená",J156,0)</f>
        <v>0</v>
      </c>
      <c r="BI156" s="217">
        <f>IF(N156="nulová",J156,0)</f>
        <v>0</v>
      </c>
      <c r="BJ156" s="18" t="s">
        <v>87</v>
      </c>
      <c r="BK156" s="217">
        <f>ROUND(I156*H156,2)</f>
        <v>0</v>
      </c>
      <c r="BL156" s="18" t="s">
        <v>656</v>
      </c>
      <c r="BM156" s="216" t="s">
        <v>656</v>
      </c>
    </row>
    <row r="157" s="2" customFormat="1" ht="24.15" customHeight="1">
      <c r="A157" s="37"/>
      <c r="B157" s="168"/>
      <c r="C157" s="242" t="s">
        <v>370</v>
      </c>
      <c r="D157" s="242" t="s">
        <v>582</v>
      </c>
      <c r="E157" s="243" t="s">
        <v>3290</v>
      </c>
      <c r="F157" s="244" t="s">
        <v>3363</v>
      </c>
      <c r="G157" s="245" t="s">
        <v>373</v>
      </c>
      <c r="H157" s="246">
        <v>175</v>
      </c>
      <c r="I157" s="247"/>
      <c r="J157" s="248">
        <f>ROUND(I157*H157,2)</f>
        <v>0</v>
      </c>
      <c r="K157" s="249"/>
      <c r="L157" s="250"/>
      <c r="M157" s="251" t="s">
        <v>1</v>
      </c>
      <c r="N157" s="252" t="s">
        <v>41</v>
      </c>
      <c r="O157" s="81"/>
      <c r="P157" s="214">
        <f>O157*H157</f>
        <v>0</v>
      </c>
      <c r="Q157" s="214">
        <v>0</v>
      </c>
      <c r="R157" s="214">
        <f>Q157*H157</f>
        <v>0</v>
      </c>
      <c r="S157" s="214">
        <v>0</v>
      </c>
      <c r="T157" s="215">
        <f>S157*H157</f>
        <v>0</v>
      </c>
      <c r="U157" s="37"/>
      <c r="V157" s="37"/>
      <c r="W157" s="37"/>
      <c r="X157" s="37"/>
      <c r="Y157" s="37"/>
      <c r="Z157" s="37"/>
      <c r="AA157" s="37"/>
      <c r="AB157" s="37"/>
      <c r="AC157" s="37"/>
      <c r="AD157" s="37"/>
      <c r="AE157" s="37"/>
      <c r="AR157" s="216" t="s">
        <v>1399</v>
      </c>
      <c r="AT157" s="216" t="s">
        <v>582</v>
      </c>
      <c r="AU157" s="216" t="s">
        <v>82</v>
      </c>
      <c r="AY157" s="18" t="s">
        <v>283</v>
      </c>
      <c r="BE157" s="217">
        <f>IF(N157="základná",J157,0)</f>
        <v>0</v>
      </c>
      <c r="BF157" s="217">
        <f>IF(N157="znížená",J157,0)</f>
        <v>0</v>
      </c>
      <c r="BG157" s="217">
        <f>IF(N157="zákl. prenesená",J157,0)</f>
        <v>0</v>
      </c>
      <c r="BH157" s="217">
        <f>IF(N157="zníž. prenesená",J157,0)</f>
        <v>0</v>
      </c>
      <c r="BI157" s="217">
        <f>IF(N157="nulová",J157,0)</f>
        <v>0</v>
      </c>
      <c r="BJ157" s="18" t="s">
        <v>87</v>
      </c>
      <c r="BK157" s="217">
        <f>ROUND(I157*H157,2)</f>
        <v>0</v>
      </c>
      <c r="BL157" s="18" t="s">
        <v>656</v>
      </c>
      <c r="BM157" s="216" t="s">
        <v>666</v>
      </c>
    </row>
    <row r="158" s="2" customFormat="1" ht="16.5" customHeight="1">
      <c r="A158" s="37"/>
      <c r="B158" s="168"/>
      <c r="C158" s="204" t="s">
        <v>376</v>
      </c>
      <c r="D158" s="204" t="s">
        <v>285</v>
      </c>
      <c r="E158" s="205" t="s">
        <v>3364</v>
      </c>
      <c r="F158" s="206" t="s">
        <v>3224</v>
      </c>
      <c r="G158" s="207" t="s">
        <v>373</v>
      </c>
      <c r="H158" s="208">
        <v>175</v>
      </c>
      <c r="I158" s="209"/>
      <c r="J158" s="210">
        <f>ROUND(I158*H158,2)</f>
        <v>0</v>
      </c>
      <c r="K158" s="211"/>
      <c r="L158" s="38"/>
      <c r="M158" s="212" t="s">
        <v>1</v>
      </c>
      <c r="N158" s="213" t="s">
        <v>41</v>
      </c>
      <c r="O158" s="81"/>
      <c r="P158" s="214">
        <f>O158*H158</f>
        <v>0</v>
      </c>
      <c r="Q158" s="214">
        <v>0</v>
      </c>
      <c r="R158" s="214">
        <f>Q158*H158</f>
        <v>0</v>
      </c>
      <c r="S158" s="214">
        <v>0</v>
      </c>
      <c r="T158" s="215">
        <f>S158*H158</f>
        <v>0</v>
      </c>
      <c r="U158" s="37"/>
      <c r="V158" s="37"/>
      <c r="W158" s="37"/>
      <c r="X158" s="37"/>
      <c r="Y158" s="37"/>
      <c r="Z158" s="37"/>
      <c r="AA158" s="37"/>
      <c r="AB158" s="37"/>
      <c r="AC158" s="37"/>
      <c r="AD158" s="37"/>
      <c r="AE158" s="37"/>
      <c r="AR158" s="216" t="s">
        <v>656</v>
      </c>
      <c r="AT158" s="216" t="s">
        <v>285</v>
      </c>
      <c r="AU158" s="216" t="s">
        <v>82</v>
      </c>
      <c r="AY158" s="18" t="s">
        <v>283</v>
      </c>
      <c r="BE158" s="217">
        <f>IF(N158="základná",J158,0)</f>
        <v>0</v>
      </c>
      <c r="BF158" s="217">
        <f>IF(N158="znížená",J158,0)</f>
        <v>0</v>
      </c>
      <c r="BG158" s="217">
        <f>IF(N158="zákl. prenesená",J158,0)</f>
        <v>0</v>
      </c>
      <c r="BH158" s="217">
        <f>IF(N158="zníž. prenesená",J158,0)</f>
        <v>0</v>
      </c>
      <c r="BI158" s="217">
        <f>IF(N158="nulová",J158,0)</f>
        <v>0</v>
      </c>
      <c r="BJ158" s="18" t="s">
        <v>87</v>
      </c>
      <c r="BK158" s="217">
        <f>ROUND(I158*H158,2)</f>
        <v>0</v>
      </c>
      <c r="BL158" s="18" t="s">
        <v>656</v>
      </c>
      <c r="BM158" s="216" t="s">
        <v>3365</v>
      </c>
    </row>
    <row r="159" s="2" customFormat="1" ht="16.5" customHeight="1">
      <c r="A159" s="37"/>
      <c r="B159" s="168"/>
      <c r="C159" s="242" t="s">
        <v>7</v>
      </c>
      <c r="D159" s="242" t="s">
        <v>582</v>
      </c>
      <c r="E159" s="243" t="s">
        <v>3291</v>
      </c>
      <c r="F159" s="244" t="s">
        <v>3292</v>
      </c>
      <c r="G159" s="245" t="s">
        <v>373</v>
      </c>
      <c r="H159" s="246">
        <v>186</v>
      </c>
      <c r="I159" s="247"/>
      <c r="J159" s="248">
        <f>ROUND(I159*H159,2)</f>
        <v>0</v>
      </c>
      <c r="K159" s="249"/>
      <c r="L159" s="250"/>
      <c r="M159" s="251" t="s">
        <v>1</v>
      </c>
      <c r="N159" s="252" t="s">
        <v>41</v>
      </c>
      <c r="O159" s="81"/>
      <c r="P159" s="214">
        <f>O159*H159</f>
        <v>0</v>
      </c>
      <c r="Q159" s="214">
        <v>0</v>
      </c>
      <c r="R159" s="214">
        <f>Q159*H159</f>
        <v>0</v>
      </c>
      <c r="S159" s="214">
        <v>0</v>
      </c>
      <c r="T159" s="215">
        <f>S159*H159</f>
        <v>0</v>
      </c>
      <c r="U159" s="37"/>
      <c r="V159" s="37"/>
      <c r="W159" s="37"/>
      <c r="X159" s="37"/>
      <c r="Y159" s="37"/>
      <c r="Z159" s="37"/>
      <c r="AA159" s="37"/>
      <c r="AB159" s="37"/>
      <c r="AC159" s="37"/>
      <c r="AD159" s="37"/>
      <c r="AE159" s="37"/>
      <c r="AR159" s="216" t="s">
        <v>1399</v>
      </c>
      <c r="AT159" s="216" t="s">
        <v>582</v>
      </c>
      <c r="AU159" s="216" t="s">
        <v>82</v>
      </c>
      <c r="AY159" s="18" t="s">
        <v>283</v>
      </c>
      <c r="BE159" s="217">
        <f>IF(N159="základná",J159,0)</f>
        <v>0</v>
      </c>
      <c r="BF159" s="217">
        <f>IF(N159="znížená",J159,0)</f>
        <v>0</v>
      </c>
      <c r="BG159" s="217">
        <f>IF(N159="zákl. prenesená",J159,0)</f>
        <v>0</v>
      </c>
      <c r="BH159" s="217">
        <f>IF(N159="zníž. prenesená",J159,0)</f>
        <v>0</v>
      </c>
      <c r="BI159" s="217">
        <f>IF(N159="nulová",J159,0)</f>
        <v>0</v>
      </c>
      <c r="BJ159" s="18" t="s">
        <v>87</v>
      </c>
      <c r="BK159" s="217">
        <f>ROUND(I159*H159,2)</f>
        <v>0</v>
      </c>
      <c r="BL159" s="18" t="s">
        <v>656</v>
      </c>
      <c r="BM159" s="216" t="s">
        <v>674</v>
      </c>
    </row>
    <row r="160" s="2" customFormat="1" ht="16.5" customHeight="1">
      <c r="A160" s="37"/>
      <c r="B160" s="168"/>
      <c r="C160" s="242" t="s">
        <v>386</v>
      </c>
      <c r="D160" s="242" t="s">
        <v>582</v>
      </c>
      <c r="E160" s="243" t="s">
        <v>3293</v>
      </c>
      <c r="F160" s="244" t="s">
        <v>3294</v>
      </c>
      <c r="G160" s="245" t="s">
        <v>373</v>
      </c>
      <c r="H160" s="246">
        <v>186</v>
      </c>
      <c r="I160" s="247"/>
      <c r="J160" s="248">
        <f>ROUND(I160*H160,2)</f>
        <v>0</v>
      </c>
      <c r="K160" s="249"/>
      <c r="L160" s="250"/>
      <c r="M160" s="251" t="s">
        <v>1</v>
      </c>
      <c r="N160" s="252" t="s">
        <v>41</v>
      </c>
      <c r="O160" s="81"/>
      <c r="P160" s="214">
        <f>O160*H160</f>
        <v>0</v>
      </c>
      <c r="Q160" s="214">
        <v>0</v>
      </c>
      <c r="R160" s="214">
        <f>Q160*H160</f>
        <v>0</v>
      </c>
      <c r="S160" s="214">
        <v>0</v>
      </c>
      <c r="T160" s="215">
        <f>S160*H160</f>
        <v>0</v>
      </c>
      <c r="U160" s="37"/>
      <c r="V160" s="37"/>
      <c r="W160" s="37"/>
      <c r="X160" s="37"/>
      <c r="Y160" s="37"/>
      <c r="Z160" s="37"/>
      <c r="AA160" s="37"/>
      <c r="AB160" s="37"/>
      <c r="AC160" s="37"/>
      <c r="AD160" s="37"/>
      <c r="AE160" s="37"/>
      <c r="AR160" s="216" t="s">
        <v>1399</v>
      </c>
      <c r="AT160" s="216" t="s">
        <v>582</v>
      </c>
      <c r="AU160" s="216" t="s">
        <v>82</v>
      </c>
      <c r="AY160" s="18" t="s">
        <v>283</v>
      </c>
      <c r="BE160" s="217">
        <f>IF(N160="základná",J160,0)</f>
        <v>0</v>
      </c>
      <c r="BF160" s="217">
        <f>IF(N160="znížená",J160,0)</f>
        <v>0</v>
      </c>
      <c r="BG160" s="217">
        <f>IF(N160="zákl. prenesená",J160,0)</f>
        <v>0</v>
      </c>
      <c r="BH160" s="217">
        <f>IF(N160="zníž. prenesená",J160,0)</f>
        <v>0</v>
      </c>
      <c r="BI160" s="217">
        <f>IF(N160="nulová",J160,0)</f>
        <v>0</v>
      </c>
      <c r="BJ160" s="18" t="s">
        <v>87</v>
      </c>
      <c r="BK160" s="217">
        <f>ROUND(I160*H160,2)</f>
        <v>0</v>
      </c>
      <c r="BL160" s="18" t="s">
        <v>656</v>
      </c>
      <c r="BM160" s="216" t="s">
        <v>692</v>
      </c>
    </row>
    <row r="161" s="2" customFormat="1" ht="16.5" customHeight="1">
      <c r="A161" s="37"/>
      <c r="B161" s="168"/>
      <c r="C161" s="242" t="s">
        <v>395</v>
      </c>
      <c r="D161" s="242" t="s">
        <v>582</v>
      </c>
      <c r="E161" s="243" t="s">
        <v>3366</v>
      </c>
      <c r="F161" s="244" t="s">
        <v>3298</v>
      </c>
      <c r="G161" s="245" t="s">
        <v>373</v>
      </c>
      <c r="H161" s="246">
        <v>186</v>
      </c>
      <c r="I161" s="247"/>
      <c r="J161" s="248">
        <f>ROUND(I161*H161,2)</f>
        <v>0</v>
      </c>
      <c r="K161" s="249"/>
      <c r="L161" s="250"/>
      <c r="M161" s="251" t="s">
        <v>1</v>
      </c>
      <c r="N161" s="252" t="s">
        <v>41</v>
      </c>
      <c r="O161" s="81"/>
      <c r="P161" s="214">
        <f>O161*H161</f>
        <v>0</v>
      </c>
      <c r="Q161" s="214">
        <v>0</v>
      </c>
      <c r="R161" s="214">
        <f>Q161*H161</f>
        <v>0</v>
      </c>
      <c r="S161" s="214">
        <v>0</v>
      </c>
      <c r="T161" s="215">
        <f>S161*H161</f>
        <v>0</v>
      </c>
      <c r="U161" s="37"/>
      <c r="V161" s="37"/>
      <c r="W161" s="37"/>
      <c r="X161" s="37"/>
      <c r="Y161" s="37"/>
      <c r="Z161" s="37"/>
      <c r="AA161" s="37"/>
      <c r="AB161" s="37"/>
      <c r="AC161" s="37"/>
      <c r="AD161" s="37"/>
      <c r="AE161" s="37"/>
      <c r="AR161" s="216" t="s">
        <v>1399</v>
      </c>
      <c r="AT161" s="216" t="s">
        <v>582</v>
      </c>
      <c r="AU161" s="216" t="s">
        <v>82</v>
      </c>
      <c r="AY161" s="18" t="s">
        <v>283</v>
      </c>
      <c r="BE161" s="217">
        <f>IF(N161="základná",J161,0)</f>
        <v>0</v>
      </c>
      <c r="BF161" s="217">
        <f>IF(N161="znížená",J161,0)</f>
        <v>0</v>
      </c>
      <c r="BG161" s="217">
        <f>IF(N161="zákl. prenesená",J161,0)</f>
        <v>0</v>
      </c>
      <c r="BH161" s="217">
        <f>IF(N161="zníž. prenesená",J161,0)</f>
        <v>0</v>
      </c>
      <c r="BI161" s="217">
        <f>IF(N161="nulová",J161,0)</f>
        <v>0</v>
      </c>
      <c r="BJ161" s="18" t="s">
        <v>87</v>
      </c>
      <c r="BK161" s="217">
        <f>ROUND(I161*H161,2)</f>
        <v>0</v>
      </c>
      <c r="BL161" s="18" t="s">
        <v>656</v>
      </c>
      <c r="BM161" s="216" t="s">
        <v>702</v>
      </c>
    </row>
    <row r="162" s="2" customFormat="1" ht="16.5" customHeight="1">
      <c r="A162" s="37"/>
      <c r="B162" s="168"/>
      <c r="C162" s="242" t="s">
        <v>400</v>
      </c>
      <c r="D162" s="242" t="s">
        <v>582</v>
      </c>
      <c r="E162" s="243" t="s">
        <v>3367</v>
      </c>
      <c r="F162" s="244" t="s">
        <v>3300</v>
      </c>
      <c r="G162" s="245" t="s">
        <v>373</v>
      </c>
      <c r="H162" s="246">
        <v>186</v>
      </c>
      <c r="I162" s="247"/>
      <c r="J162" s="248">
        <f>ROUND(I162*H162,2)</f>
        <v>0</v>
      </c>
      <c r="K162" s="249"/>
      <c r="L162" s="250"/>
      <c r="M162" s="251" t="s">
        <v>1</v>
      </c>
      <c r="N162" s="252" t="s">
        <v>41</v>
      </c>
      <c r="O162" s="81"/>
      <c r="P162" s="214">
        <f>O162*H162</f>
        <v>0</v>
      </c>
      <c r="Q162" s="214">
        <v>0</v>
      </c>
      <c r="R162" s="214">
        <f>Q162*H162</f>
        <v>0</v>
      </c>
      <c r="S162" s="214">
        <v>0</v>
      </c>
      <c r="T162" s="215">
        <f>S162*H162</f>
        <v>0</v>
      </c>
      <c r="U162" s="37"/>
      <c r="V162" s="37"/>
      <c r="W162" s="37"/>
      <c r="X162" s="37"/>
      <c r="Y162" s="37"/>
      <c r="Z162" s="37"/>
      <c r="AA162" s="37"/>
      <c r="AB162" s="37"/>
      <c r="AC162" s="37"/>
      <c r="AD162" s="37"/>
      <c r="AE162" s="37"/>
      <c r="AR162" s="216" t="s">
        <v>1399</v>
      </c>
      <c r="AT162" s="216" t="s">
        <v>582</v>
      </c>
      <c r="AU162" s="216" t="s">
        <v>82</v>
      </c>
      <c r="AY162" s="18" t="s">
        <v>283</v>
      </c>
      <c r="BE162" s="217">
        <f>IF(N162="základná",J162,0)</f>
        <v>0</v>
      </c>
      <c r="BF162" s="217">
        <f>IF(N162="znížená",J162,0)</f>
        <v>0</v>
      </c>
      <c r="BG162" s="217">
        <f>IF(N162="zákl. prenesená",J162,0)</f>
        <v>0</v>
      </c>
      <c r="BH162" s="217">
        <f>IF(N162="zníž. prenesená",J162,0)</f>
        <v>0</v>
      </c>
      <c r="BI162" s="217">
        <f>IF(N162="nulová",J162,0)</f>
        <v>0</v>
      </c>
      <c r="BJ162" s="18" t="s">
        <v>87</v>
      </c>
      <c r="BK162" s="217">
        <f>ROUND(I162*H162,2)</f>
        <v>0</v>
      </c>
      <c r="BL162" s="18" t="s">
        <v>656</v>
      </c>
      <c r="BM162" s="216" t="s">
        <v>725</v>
      </c>
    </row>
    <row r="163" s="2" customFormat="1" ht="16.5" customHeight="1">
      <c r="A163" s="37"/>
      <c r="B163" s="168"/>
      <c r="C163" s="242" t="s">
        <v>408</v>
      </c>
      <c r="D163" s="242" t="s">
        <v>582</v>
      </c>
      <c r="E163" s="243" t="s">
        <v>3368</v>
      </c>
      <c r="F163" s="244" t="s">
        <v>3369</v>
      </c>
      <c r="G163" s="245" t="s">
        <v>373</v>
      </c>
      <c r="H163" s="246">
        <v>186</v>
      </c>
      <c r="I163" s="247"/>
      <c r="J163" s="248">
        <f>ROUND(I163*H163,2)</f>
        <v>0</v>
      </c>
      <c r="K163" s="249"/>
      <c r="L163" s="250"/>
      <c r="M163" s="251" t="s">
        <v>1</v>
      </c>
      <c r="N163" s="252" t="s">
        <v>41</v>
      </c>
      <c r="O163" s="81"/>
      <c r="P163" s="214">
        <f>O163*H163</f>
        <v>0</v>
      </c>
      <c r="Q163" s="214">
        <v>0</v>
      </c>
      <c r="R163" s="214">
        <f>Q163*H163</f>
        <v>0</v>
      </c>
      <c r="S163" s="214">
        <v>0</v>
      </c>
      <c r="T163" s="215">
        <f>S163*H163</f>
        <v>0</v>
      </c>
      <c r="U163" s="37"/>
      <c r="V163" s="37"/>
      <c r="W163" s="37"/>
      <c r="X163" s="37"/>
      <c r="Y163" s="37"/>
      <c r="Z163" s="37"/>
      <c r="AA163" s="37"/>
      <c r="AB163" s="37"/>
      <c r="AC163" s="37"/>
      <c r="AD163" s="37"/>
      <c r="AE163" s="37"/>
      <c r="AR163" s="216" t="s">
        <v>1399</v>
      </c>
      <c r="AT163" s="216" t="s">
        <v>582</v>
      </c>
      <c r="AU163" s="216" t="s">
        <v>82</v>
      </c>
      <c r="AY163" s="18" t="s">
        <v>283</v>
      </c>
      <c r="BE163" s="217">
        <f>IF(N163="základná",J163,0)</f>
        <v>0</v>
      </c>
      <c r="BF163" s="217">
        <f>IF(N163="znížená",J163,0)</f>
        <v>0</v>
      </c>
      <c r="BG163" s="217">
        <f>IF(N163="zákl. prenesená",J163,0)</f>
        <v>0</v>
      </c>
      <c r="BH163" s="217">
        <f>IF(N163="zníž. prenesená",J163,0)</f>
        <v>0</v>
      </c>
      <c r="BI163" s="217">
        <f>IF(N163="nulová",J163,0)</f>
        <v>0</v>
      </c>
      <c r="BJ163" s="18" t="s">
        <v>87</v>
      </c>
      <c r="BK163" s="217">
        <f>ROUND(I163*H163,2)</f>
        <v>0</v>
      </c>
      <c r="BL163" s="18" t="s">
        <v>656</v>
      </c>
      <c r="BM163" s="216" t="s">
        <v>744</v>
      </c>
    </row>
    <row r="164" s="2" customFormat="1" ht="16.5" customHeight="1">
      <c r="A164" s="37"/>
      <c r="B164" s="168"/>
      <c r="C164" s="242" t="s">
        <v>418</v>
      </c>
      <c r="D164" s="242" t="s">
        <v>582</v>
      </c>
      <c r="E164" s="243" t="s">
        <v>3370</v>
      </c>
      <c r="F164" s="244" t="s">
        <v>3304</v>
      </c>
      <c r="G164" s="245" t="s">
        <v>373</v>
      </c>
      <c r="H164" s="246">
        <v>0.5</v>
      </c>
      <c r="I164" s="247"/>
      <c r="J164" s="248">
        <f>ROUND(I164*H164,2)</f>
        <v>0</v>
      </c>
      <c r="K164" s="249"/>
      <c r="L164" s="250"/>
      <c r="M164" s="251" t="s">
        <v>1</v>
      </c>
      <c r="N164" s="252" t="s">
        <v>41</v>
      </c>
      <c r="O164" s="81"/>
      <c r="P164" s="214">
        <f>O164*H164</f>
        <v>0</v>
      </c>
      <c r="Q164" s="214">
        <v>0</v>
      </c>
      <c r="R164" s="214">
        <f>Q164*H164</f>
        <v>0</v>
      </c>
      <c r="S164" s="214">
        <v>0</v>
      </c>
      <c r="T164" s="215">
        <f>S164*H164</f>
        <v>0</v>
      </c>
      <c r="U164" s="37"/>
      <c r="V164" s="37"/>
      <c r="W164" s="37"/>
      <c r="X164" s="37"/>
      <c r="Y164" s="37"/>
      <c r="Z164" s="37"/>
      <c r="AA164" s="37"/>
      <c r="AB164" s="37"/>
      <c r="AC164" s="37"/>
      <c r="AD164" s="37"/>
      <c r="AE164" s="37"/>
      <c r="AR164" s="216" t="s">
        <v>1399</v>
      </c>
      <c r="AT164" s="216" t="s">
        <v>582</v>
      </c>
      <c r="AU164" s="216" t="s">
        <v>82</v>
      </c>
      <c r="AY164" s="18" t="s">
        <v>283</v>
      </c>
      <c r="BE164" s="217">
        <f>IF(N164="základná",J164,0)</f>
        <v>0</v>
      </c>
      <c r="BF164" s="217">
        <f>IF(N164="znížená",J164,0)</f>
        <v>0</v>
      </c>
      <c r="BG164" s="217">
        <f>IF(N164="zákl. prenesená",J164,0)</f>
        <v>0</v>
      </c>
      <c r="BH164" s="217">
        <f>IF(N164="zníž. prenesená",J164,0)</f>
        <v>0</v>
      </c>
      <c r="BI164" s="217">
        <f>IF(N164="nulová",J164,0)</f>
        <v>0</v>
      </c>
      <c r="BJ164" s="18" t="s">
        <v>87</v>
      </c>
      <c r="BK164" s="217">
        <f>ROUND(I164*H164,2)</f>
        <v>0</v>
      </c>
      <c r="BL164" s="18" t="s">
        <v>656</v>
      </c>
      <c r="BM164" s="216" t="s">
        <v>774</v>
      </c>
    </row>
    <row r="165" s="2" customFormat="1" ht="24.15" customHeight="1">
      <c r="A165" s="37"/>
      <c r="B165" s="168"/>
      <c r="C165" s="242" t="s">
        <v>428</v>
      </c>
      <c r="D165" s="242" t="s">
        <v>582</v>
      </c>
      <c r="E165" s="243" t="s">
        <v>3371</v>
      </c>
      <c r="F165" s="244" t="s">
        <v>3306</v>
      </c>
      <c r="G165" s="245" t="s">
        <v>979</v>
      </c>
      <c r="H165" s="263"/>
      <c r="I165" s="247"/>
      <c r="J165" s="248">
        <f>ROUND(I165*H165,2)</f>
        <v>0</v>
      </c>
      <c r="K165" s="249"/>
      <c r="L165" s="250"/>
      <c r="M165" s="251" t="s">
        <v>1</v>
      </c>
      <c r="N165" s="252" t="s">
        <v>41</v>
      </c>
      <c r="O165" s="81"/>
      <c r="P165" s="214">
        <f>O165*H165</f>
        <v>0</v>
      </c>
      <c r="Q165" s="214">
        <v>0</v>
      </c>
      <c r="R165" s="214">
        <f>Q165*H165</f>
        <v>0</v>
      </c>
      <c r="S165" s="214">
        <v>0</v>
      </c>
      <c r="T165" s="215">
        <f>S165*H165</f>
        <v>0</v>
      </c>
      <c r="U165" s="37"/>
      <c r="V165" s="37"/>
      <c r="W165" s="37"/>
      <c r="X165" s="37"/>
      <c r="Y165" s="37"/>
      <c r="Z165" s="37"/>
      <c r="AA165" s="37"/>
      <c r="AB165" s="37"/>
      <c r="AC165" s="37"/>
      <c r="AD165" s="37"/>
      <c r="AE165" s="37"/>
      <c r="AR165" s="216" t="s">
        <v>1399</v>
      </c>
      <c r="AT165" s="216" t="s">
        <v>582</v>
      </c>
      <c r="AU165" s="216" t="s">
        <v>82</v>
      </c>
      <c r="AY165" s="18" t="s">
        <v>283</v>
      </c>
      <c r="BE165" s="217">
        <f>IF(N165="základná",J165,0)</f>
        <v>0</v>
      </c>
      <c r="BF165" s="217">
        <f>IF(N165="znížená",J165,0)</f>
        <v>0</v>
      </c>
      <c r="BG165" s="217">
        <f>IF(N165="zákl. prenesená",J165,0)</f>
        <v>0</v>
      </c>
      <c r="BH165" s="217">
        <f>IF(N165="zníž. prenesená",J165,0)</f>
        <v>0</v>
      </c>
      <c r="BI165" s="217">
        <f>IF(N165="nulová",J165,0)</f>
        <v>0</v>
      </c>
      <c r="BJ165" s="18" t="s">
        <v>87</v>
      </c>
      <c r="BK165" s="217">
        <f>ROUND(I165*H165,2)</f>
        <v>0</v>
      </c>
      <c r="BL165" s="18" t="s">
        <v>656</v>
      </c>
      <c r="BM165" s="216" t="s">
        <v>788</v>
      </c>
    </row>
    <row r="166" s="12" customFormat="1" ht="25.92" customHeight="1">
      <c r="A166" s="12"/>
      <c r="B166" s="191"/>
      <c r="C166" s="12"/>
      <c r="D166" s="192" t="s">
        <v>74</v>
      </c>
      <c r="E166" s="193" t="s">
        <v>2696</v>
      </c>
      <c r="F166" s="193" t="s">
        <v>3307</v>
      </c>
      <c r="G166" s="12"/>
      <c r="H166" s="12"/>
      <c r="I166" s="194"/>
      <c r="J166" s="195">
        <f>BK166</f>
        <v>0</v>
      </c>
      <c r="K166" s="12"/>
      <c r="L166" s="191"/>
      <c r="M166" s="196"/>
      <c r="N166" s="197"/>
      <c r="O166" s="197"/>
      <c r="P166" s="198">
        <f>SUM(P167:P173)</f>
        <v>0</v>
      </c>
      <c r="Q166" s="197"/>
      <c r="R166" s="198">
        <f>SUM(R167:R173)</f>
        <v>0</v>
      </c>
      <c r="S166" s="197"/>
      <c r="T166" s="199">
        <f>SUM(T167:T173)</f>
        <v>0</v>
      </c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R166" s="192" t="s">
        <v>289</v>
      </c>
      <c r="AT166" s="200" t="s">
        <v>74</v>
      </c>
      <c r="AU166" s="200" t="s">
        <v>75</v>
      </c>
      <c r="AY166" s="192" t="s">
        <v>283</v>
      </c>
      <c r="BK166" s="201">
        <f>SUM(BK167:BK173)</f>
        <v>0</v>
      </c>
    </row>
    <row r="167" s="2" customFormat="1" ht="24.15" customHeight="1">
      <c r="A167" s="37"/>
      <c r="B167" s="168"/>
      <c r="C167" s="204" t="s">
        <v>438</v>
      </c>
      <c r="D167" s="204" t="s">
        <v>285</v>
      </c>
      <c r="E167" s="205" t="s">
        <v>3308</v>
      </c>
      <c r="F167" s="206" t="s">
        <v>3309</v>
      </c>
      <c r="G167" s="207" t="s">
        <v>3310</v>
      </c>
      <c r="H167" s="208">
        <v>1</v>
      </c>
      <c r="I167" s="209"/>
      <c r="J167" s="210">
        <f>ROUND(I167*H167,2)</f>
        <v>0</v>
      </c>
      <c r="K167" s="211"/>
      <c r="L167" s="38"/>
      <c r="M167" s="212" t="s">
        <v>1</v>
      </c>
      <c r="N167" s="213" t="s">
        <v>41</v>
      </c>
      <c r="O167" s="81"/>
      <c r="P167" s="214">
        <f>O167*H167</f>
        <v>0</v>
      </c>
      <c r="Q167" s="214">
        <v>0</v>
      </c>
      <c r="R167" s="214">
        <f>Q167*H167</f>
        <v>0</v>
      </c>
      <c r="S167" s="214">
        <v>0</v>
      </c>
      <c r="T167" s="215">
        <f>S167*H167</f>
        <v>0</v>
      </c>
      <c r="U167" s="37"/>
      <c r="V167" s="37"/>
      <c r="W167" s="37"/>
      <c r="X167" s="37"/>
      <c r="Y167" s="37"/>
      <c r="Z167" s="37"/>
      <c r="AA167" s="37"/>
      <c r="AB167" s="37"/>
      <c r="AC167" s="37"/>
      <c r="AD167" s="37"/>
      <c r="AE167" s="37"/>
      <c r="AR167" s="216" t="s">
        <v>3311</v>
      </c>
      <c r="AT167" s="216" t="s">
        <v>285</v>
      </c>
      <c r="AU167" s="216" t="s">
        <v>82</v>
      </c>
      <c r="AY167" s="18" t="s">
        <v>283</v>
      </c>
      <c r="BE167" s="217">
        <f>IF(N167="základná",J167,0)</f>
        <v>0</v>
      </c>
      <c r="BF167" s="217">
        <f>IF(N167="znížená",J167,0)</f>
        <v>0</v>
      </c>
      <c r="BG167" s="217">
        <f>IF(N167="zákl. prenesená",J167,0)</f>
        <v>0</v>
      </c>
      <c r="BH167" s="217">
        <f>IF(N167="zníž. prenesená",J167,0)</f>
        <v>0</v>
      </c>
      <c r="BI167" s="217">
        <f>IF(N167="nulová",J167,0)</f>
        <v>0</v>
      </c>
      <c r="BJ167" s="18" t="s">
        <v>87</v>
      </c>
      <c r="BK167" s="217">
        <f>ROUND(I167*H167,2)</f>
        <v>0</v>
      </c>
      <c r="BL167" s="18" t="s">
        <v>3311</v>
      </c>
      <c r="BM167" s="216" t="s">
        <v>3372</v>
      </c>
    </row>
    <row r="168" s="2" customFormat="1" ht="21.75" customHeight="1">
      <c r="A168" s="37"/>
      <c r="B168" s="168"/>
      <c r="C168" s="204" t="s">
        <v>442</v>
      </c>
      <c r="D168" s="204" t="s">
        <v>285</v>
      </c>
      <c r="E168" s="205" t="s">
        <v>3313</v>
      </c>
      <c r="F168" s="206" t="s">
        <v>3314</v>
      </c>
      <c r="G168" s="207" t="s">
        <v>3310</v>
      </c>
      <c r="H168" s="208">
        <v>1</v>
      </c>
      <c r="I168" s="209"/>
      <c r="J168" s="210">
        <f>ROUND(I168*H168,2)</f>
        <v>0</v>
      </c>
      <c r="K168" s="211"/>
      <c r="L168" s="38"/>
      <c r="M168" s="212" t="s">
        <v>1</v>
      </c>
      <c r="N168" s="213" t="s">
        <v>41</v>
      </c>
      <c r="O168" s="81"/>
      <c r="P168" s="214">
        <f>O168*H168</f>
        <v>0</v>
      </c>
      <c r="Q168" s="214">
        <v>0</v>
      </c>
      <c r="R168" s="214">
        <f>Q168*H168</f>
        <v>0</v>
      </c>
      <c r="S168" s="214">
        <v>0</v>
      </c>
      <c r="T168" s="215">
        <f>S168*H168</f>
        <v>0</v>
      </c>
      <c r="U168" s="37"/>
      <c r="V168" s="37"/>
      <c r="W168" s="37"/>
      <c r="X168" s="37"/>
      <c r="Y168" s="37"/>
      <c r="Z168" s="37"/>
      <c r="AA168" s="37"/>
      <c r="AB168" s="37"/>
      <c r="AC168" s="37"/>
      <c r="AD168" s="37"/>
      <c r="AE168" s="37"/>
      <c r="AR168" s="216" t="s">
        <v>3311</v>
      </c>
      <c r="AT168" s="216" t="s">
        <v>285</v>
      </c>
      <c r="AU168" s="216" t="s">
        <v>82</v>
      </c>
      <c r="AY168" s="18" t="s">
        <v>283</v>
      </c>
      <c r="BE168" s="217">
        <f>IF(N168="základná",J168,0)</f>
        <v>0</v>
      </c>
      <c r="BF168" s="217">
        <f>IF(N168="znížená",J168,0)</f>
        <v>0</v>
      </c>
      <c r="BG168" s="217">
        <f>IF(N168="zákl. prenesená",J168,0)</f>
        <v>0</v>
      </c>
      <c r="BH168" s="217">
        <f>IF(N168="zníž. prenesená",J168,0)</f>
        <v>0</v>
      </c>
      <c r="BI168" s="217">
        <f>IF(N168="nulová",J168,0)</f>
        <v>0</v>
      </c>
      <c r="BJ168" s="18" t="s">
        <v>87</v>
      </c>
      <c r="BK168" s="217">
        <f>ROUND(I168*H168,2)</f>
        <v>0</v>
      </c>
      <c r="BL168" s="18" t="s">
        <v>3311</v>
      </c>
      <c r="BM168" s="216" t="s">
        <v>3373</v>
      </c>
    </row>
    <row r="169" s="2" customFormat="1" ht="24.15" customHeight="1">
      <c r="A169" s="37"/>
      <c r="B169" s="168"/>
      <c r="C169" s="204" t="s">
        <v>447</v>
      </c>
      <c r="D169" s="204" t="s">
        <v>285</v>
      </c>
      <c r="E169" s="205" t="s">
        <v>3316</v>
      </c>
      <c r="F169" s="206" t="s">
        <v>3317</v>
      </c>
      <c r="G169" s="207" t="s">
        <v>3310</v>
      </c>
      <c r="H169" s="208">
        <v>1</v>
      </c>
      <c r="I169" s="209"/>
      <c r="J169" s="210">
        <f>ROUND(I169*H169,2)</f>
        <v>0</v>
      </c>
      <c r="K169" s="211"/>
      <c r="L169" s="38"/>
      <c r="M169" s="212" t="s">
        <v>1</v>
      </c>
      <c r="N169" s="213" t="s">
        <v>41</v>
      </c>
      <c r="O169" s="81"/>
      <c r="P169" s="214">
        <f>O169*H169</f>
        <v>0</v>
      </c>
      <c r="Q169" s="214">
        <v>0</v>
      </c>
      <c r="R169" s="214">
        <f>Q169*H169</f>
        <v>0</v>
      </c>
      <c r="S169" s="214">
        <v>0</v>
      </c>
      <c r="T169" s="215">
        <f>S169*H169</f>
        <v>0</v>
      </c>
      <c r="U169" s="37"/>
      <c r="V169" s="37"/>
      <c r="W169" s="37"/>
      <c r="X169" s="37"/>
      <c r="Y169" s="37"/>
      <c r="Z169" s="37"/>
      <c r="AA169" s="37"/>
      <c r="AB169" s="37"/>
      <c r="AC169" s="37"/>
      <c r="AD169" s="37"/>
      <c r="AE169" s="37"/>
      <c r="AR169" s="216" t="s">
        <v>3311</v>
      </c>
      <c r="AT169" s="216" t="s">
        <v>285</v>
      </c>
      <c r="AU169" s="216" t="s">
        <v>82</v>
      </c>
      <c r="AY169" s="18" t="s">
        <v>283</v>
      </c>
      <c r="BE169" s="217">
        <f>IF(N169="základná",J169,0)</f>
        <v>0</v>
      </c>
      <c r="BF169" s="217">
        <f>IF(N169="znížená",J169,0)</f>
        <v>0</v>
      </c>
      <c r="BG169" s="217">
        <f>IF(N169="zákl. prenesená",J169,0)</f>
        <v>0</v>
      </c>
      <c r="BH169" s="217">
        <f>IF(N169="zníž. prenesená",J169,0)</f>
        <v>0</v>
      </c>
      <c r="BI169" s="217">
        <f>IF(N169="nulová",J169,0)</f>
        <v>0</v>
      </c>
      <c r="BJ169" s="18" t="s">
        <v>87</v>
      </c>
      <c r="BK169" s="217">
        <f>ROUND(I169*H169,2)</f>
        <v>0</v>
      </c>
      <c r="BL169" s="18" t="s">
        <v>3311</v>
      </c>
      <c r="BM169" s="216" t="s">
        <v>3374</v>
      </c>
    </row>
    <row r="170" s="2" customFormat="1" ht="24.15" customHeight="1">
      <c r="A170" s="37"/>
      <c r="B170" s="168"/>
      <c r="C170" s="204" t="s">
        <v>464</v>
      </c>
      <c r="D170" s="204" t="s">
        <v>285</v>
      </c>
      <c r="E170" s="205" t="s">
        <v>3319</v>
      </c>
      <c r="F170" s="206" t="s">
        <v>3320</v>
      </c>
      <c r="G170" s="207" t="s">
        <v>3310</v>
      </c>
      <c r="H170" s="208">
        <v>1</v>
      </c>
      <c r="I170" s="209"/>
      <c r="J170" s="210">
        <f>ROUND(I170*H170,2)</f>
        <v>0</v>
      </c>
      <c r="K170" s="211"/>
      <c r="L170" s="38"/>
      <c r="M170" s="212" t="s">
        <v>1</v>
      </c>
      <c r="N170" s="213" t="s">
        <v>41</v>
      </c>
      <c r="O170" s="81"/>
      <c r="P170" s="214">
        <f>O170*H170</f>
        <v>0</v>
      </c>
      <c r="Q170" s="214">
        <v>0</v>
      </c>
      <c r="R170" s="214">
        <f>Q170*H170</f>
        <v>0</v>
      </c>
      <c r="S170" s="214">
        <v>0</v>
      </c>
      <c r="T170" s="215">
        <f>S170*H170</f>
        <v>0</v>
      </c>
      <c r="U170" s="37"/>
      <c r="V170" s="37"/>
      <c r="W170" s="37"/>
      <c r="X170" s="37"/>
      <c r="Y170" s="37"/>
      <c r="Z170" s="37"/>
      <c r="AA170" s="37"/>
      <c r="AB170" s="37"/>
      <c r="AC170" s="37"/>
      <c r="AD170" s="37"/>
      <c r="AE170" s="37"/>
      <c r="AR170" s="216" t="s">
        <v>3311</v>
      </c>
      <c r="AT170" s="216" t="s">
        <v>285</v>
      </c>
      <c r="AU170" s="216" t="s">
        <v>82</v>
      </c>
      <c r="AY170" s="18" t="s">
        <v>283</v>
      </c>
      <c r="BE170" s="217">
        <f>IF(N170="základná",J170,0)</f>
        <v>0</v>
      </c>
      <c r="BF170" s="217">
        <f>IF(N170="znížená",J170,0)</f>
        <v>0</v>
      </c>
      <c r="BG170" s="217">
        <f>IF(N170="zákl. prenesená",J170,0)</f>
        <v>0</v>
      </c>
      <c r="BH170" s="217">
        <f>IF(N170="zníž. prenesená",J170,0)</f>
        <v>0</v>
      </c>
      <c r="BI170" s="217">
        <f>IF(N170="nulová",J170,0)</f>
        <v>0</v>
      </c>
      <c r="BJ170" s="18" t="s">
        <v>87</v>
      </c>
      <c r="BK170" s="217">
        <f>ROUND(I170*H170,2)</f>
        <v>0</v>
      </c>
      <c r="BL170" s="18" t="s">
        <v>3311</v>
      </c>
      <c r="BM170" s="216" t="s">
        <v>3375</v>
      </c>
    </row>
    <row r="171" s="2" customFormat="1" ht="24.15" customHeight="1">
      <c r="A171" s="37"/>
      <c r="B171" s="168"/>
      <c r="C171" s="204" t="s">
        <v>469</v>
      </c>
      <c r="D171" s="204" t="s">
        <v>285</v>
      </c>
      <c r="E171" s="205" t="s">
        <v>3322</v>
      </c>
      <c r="F171" s="206" t="s">
        <v>3323</v>
      </c>
      <c r="G171" s="207" t="s">
        <v>3310</v>
      </c>
      <c r="H171" s="208">
        <v>1</v>
      </c>
      <c r="I171" s="209"/>
      <c r="J171" s="210">
        <f>ROUND(I171*H171,2)</f>
        <v>0</v>
      </c>
      <c r="K171" s="211"/>
      <c r="L171" s="38"/>
      <c r="M171" s="212" t="s">
        <v>1</v>
      </c>
      <c r="N171" s="213" t="s">
        <v>41</v>
      </c>
      <c r="O171" s="81"/>
      <c r="P171" s="214">
        <f>O171*H171</f>
        <v>0</v>
      </c>
      <c r="Q171" s="214">
        <v>0</v>
      </c>
      <c r="R171" s="214">
        <f>Q171*H171</f>
        <v>0</v>
      </c>
      <c r="S171" s="214">
        <v>0</v>
      </c>
      <c r="T171" s="215">
        <f>S171*H171</f>
        <v>0</v>
      </c>
      <c r="U171" s="37"/>
      <c r="V171" s="37"/>
      <c r="W171" s="37"/>
      <c r="X171" s="37"/>
      <c r="Y171" s="37"/>
      <c r="Z171" s="37"/>
      <c r="AA171" s="37"/>
      <c r="AB171" s="37"/>
      <c r="AC171" s="37"/>
      <c r="AD171" s="37"/>
      <c r="AE171" s="37"/>
      <c r="AR171" s="216" t="s">
        <v>3311</v>
      </c>
      <c r="AT171" s="216" t="s">
        <v>285</v>
      </c>
      <c r="AU171" s="216" t="s">
        <v>82</v>
      </c>
      <c r="AY171" s="18" t="s">
        <v>283</v>
      </c>
      <c r="BE171" s="217">
        <f>IF(N171="základná",J171,0)</f>
        <v>0</v>
      </c>
      <c r="BF171" s="217">
        <f>IF(N171="znížená",J171,0)</f>
        <v>0</v>
      </c>
      <c r="BG171" s="217">
        <f>IF(N171="zákl. prenesená",J171,0)</f>
        <v>0</v>
      </c>
      <c r="BH171" s="217">
        <f>IF(N171="zníž. prenesená",J171,0)</f>
        <v>0</v>
      </c>
      <c r="BI171" s="217">
        <f>IF(N171="nulová",J171,0)</f>
        <v>0</v>
      </c>
      <c r="BJ171" s="18" t="s">
        <v>87</v>
      </c>
      <c r="BK171" s="217">
        <f>ROUND(I171*H171,2)</f>
        <v>0</v>
      </c>
      <c r="BL171" s="18" t="s">
        <v>3311</v>
      </c>
      <c r="BM171" s="216" t="s">
        <v>3376</v>
      </c>
    </row>
    <row r="172" s="2" customFormat="1" ht="24.15" customHeight="1">
      <c r="A172" s="37"/>
      <c r="B172" s="168"/>
      <c r="C172" s="204" t="s">
        <v>473</v>
      </c>
      <c r="D172" s="204" t="s">
        <v>285</v>
      </c>
      <c r="E172" s="205" t="s">
        <v>3325</v>
      </c>
      <c r="F172" s="206" t="s">
        <v>3326</v>
      </c>
      <c r="G172" s="207" t="s">
        <v>3310</v>
      </c>
      <c r="H172" s="208">
        <v>1</v>
      </c>
      <c r="I172" s="209"/>
      <c r="J172" s="210">
        <f>ROUND(I172*H172,2)</f>
        <v>0</v>
      </c>
      <c r="K172" s="211"/>
      <c r="L172" s="38"/>
      <c r="M172" s="212" t="s">
        <v>1</v>
      </c>
      <c r="N172" s="213" t="s">
        <v>41</v>
      </c>
      <c r="O172" s="81"/>
      <c r="P172" s="214">
        <f>O172*H172</f>
        <v>0</v>
      </c>
      <c r="Q172" s="214">
        <v>0</v>
      </c>
      <c r="R172" s="214">
        <f>Q172*H172</f>
        <v>0</v>
      </c>
      <c r="S172" s="214">
        <v>0</v>
      </c>
      <c r="T172" s="215">
        <f>S172*H172</f>
        <v>0</v>
      </c>
      <c r="U172" s="37"/>
      <c r="V172" s="37"/>
      <c r="W172" s="37"/>
      <c r="X172" s="37"/>
      <c r="Y172" s="37"/>
      <c r="Z172" s="37"/>
      <c r="AA172" s="37"/>
      <c r="AB172" s="37"/>
      <c r="AC172" s="37"/>
      <c r="AD172" s="37"/>
      <c r="AE172" s="37"/>
      <c r="AR172" s="216" t="s">
        <v>3311</v>
      </c>
      <c r="AT172" s="216" t="s">
        <v>285</v>
      </c>
      <c r="AU172" s="216" t="s">
        <v>82</v>
      </c>
      <c r="AY172" s="18" t="s">
        <v>283</v>
      </c>
      <c r="BE172" s="217">
        <f>IF(N172="základná",J172,0)</f>
        <v>0</v>
      </c>
      <c r="BF172" s="217">
        <f>IF(N172="znížená",J172,0)</f>
        <v>0</v>
      </c>
      <c r="BG172" s="217">
        <f>IF(N172="zákl. prenesená",J172,0)</f>
        <v>0</v>
      </c>
      <c r="BH172" s="217">
        <f>IF(N172="zníž. prenesená",J172,0)</f>
        <v>0</v>
      </c>
      <c r="BI172" s="217">
        <f>IF(N172="nulová",J172,0)</f>
        <v>0</v>
      </c>
      <c r="BJ172" s="18" t="s">
        <v>87</v>
      </c>
      <c r="BK172" s="217">
        <f>ROUND(I172*H172,2)</f>
        <v>0</v>
      </c>
      <c r="BL172" s="18" t="s">
        <v>3311</v>
      </c>
      <c r="BM172" s="216" t="s">
        <v>3377</v>
      </c>
    </row>
    <row r="173" s="2" customFormat="1" ht="24.15" customHeight="1">
      <c r="A173" s="37"/>
      <c r="B173" s="168"/>
      <c r="C173" s="204" t="s">
        <v>496</v>
      </c>
      <c r="D173" s="204" t="s">
        <v>285</v>
      </c>
      <c r="E173" s="205" t="s">
        <v>3328</v>
      </c>
      <c r="F173" s="206" t="s">
        <v>3378</v>
      </c>
      <c r="G173" s="207" t="s">
        <v>3310</v>
      </c>
      <c r="H173" s="208">
        <v>1</v>
      </c>
      <c r="I173" s="209"/>
      <c r="J173" s="210">
        <f>ROUND(I173*H173,2)</f>
        <v>0</v>
      </c>
      <c r="K173" s="211"/>
      <c r="L173" s="38"/>
      <c r="M173" s="256" t="s">
        <v>1</v>
      </c>
      <c r="N173" s="257" t="s">
        <v>41</v>
      </c>
      <c r="O173" s="258"/>
      <c r="P173" s="259">
        <f>O173*H173</f>
        <v>0</v>
      </c>
      <c r="Q173" s="259">
        <v>0</v>
      </c>
      <c r="R173" s="259">
        <f>Q173*H173</f>
        <v>0</v>
      </c>
      <c r="S173" s="259">
        <v>0</v>
      </c>
      <c r="T173" s="260">
        <f>S173*H173</f>
        <v>0</v>
      </c>
      <c r="U173" s="37"/>
      <c r="V173" s="37"/>
      <c r="W173" s="37"/>
      <c r="X173" s="37"/>
      <c r="Y173" s="37"/>
      <c r="Z173" s="37"/>
      <c r="AA173" s="37"/>
      <c r="AB173" s="37"/>
      <c r="AC173" s="37"/>
      <c r="AD173" s="37"/>
      <c r="AE173" s="37"/>
      <c r="AR173" s="216" t="s">
        <v>3311</v>
      </c>
      <c r="AT173" s="216" t="s">
        <v>285</v>
      </c>
      <c r="AU173" s="216" t="s">
        <v>82</v>
      </c>
      <c r="AY173" s="18" t="s">
        <v>283</v>
      </c>
      <c r="BE173" s="217">
        <f>IF(N173="základná",J173,0)</f>
        <v>0</v>
      </c>
      <c r="BF173" s="217">
        <f>IF(N173="znížená",J173,0)</f>
        <v>0</v>
      </c>
      <c r="BG173" s="217">
        <f>IF(N173="zákl. prenesená",J173,0)</f>
        <v>0</v>
      </c>
      <c r="BH173" s="217">
        <f>IF(N173="zníž. prenesená",J173,0)</f>
        <v>0</v>
      </c>
      <c r="BI173" s="217">
        <f>IF(N173="nulová",J173,0)</f>
        <v>0</v>
      </c>
      <c r="BJ173" s="18" t="s">
        <v>87</v>
      </c>
      <c r="BK173" s="217">
        <f>ROUND(I173*H173,2)</f>
        <v>0</v>
      </c>
      <c r="BL173" s="18" t="s">
        <v>3311</v>
      </c>
      <c r="BM173" s="216" t="s">
        <v>3379</v>
      </c>
    </row>
    <row r="174" s="2" customFormat="1" ht="6.96" customHeight="1">
      <c r="A174" s="37"/>
      <c r="B174" s="64"/>
      <c r="C174" s="65"/>
      <c r="D174" s="65"/>
      <c r="E174" s="65"/>
      <c r="F174" s="65"/>
      <c r="G174" s="65"/>
      <c r="H174" s="65"/>
      <c r="I174" s="65"/>
      <c r="J174" s="65"/>
      <c r="K174" s="65"/>
      <c r="L174" s="38"/>
      <c r="M174" s="37"/>
      <c r="O174" s="37"/>
      <c r="P174" s="37"/>
      <c r="Q174" s="37"/>
      <c r="R174" s="37"/>
      <c r="S174" s="37"/>
      <c r="T174" s="37"/>
      <c r="U174" s="37"/>
      <c r="V174" s="37"/>
      <c r="W174" s="37"/>
      <c r="X174" s="37"/>
      <c r="Y174" s="37"/>
      <c r="Z174" s="37"/>
      <c r="AA174" s="37"/>
      <c r="AB174" s="37"/>
      <c r="AC174" s="37"/>
      <c r="AD174" s="37"/>
      <c r="AE174" s="37"/>
    </row>
  </sheetData>
  <autoFilter ref="C136:K173"/>
  <mergeCells count="20">
    <mergeCell ref="E7:H7"/>
    <mergeCell ref="E11:H11"/>
    <mergeCell ref="E9:H9"/>
    <mergeCell ref="E13:H13"/>
    <mergeCell ref="E22:H22"/>
    <mergeCell ref="E31:H31"/>
    <mergeCell ref="E85:H85"/>
    <mergeCell ref="E89:H89"/>
    <mergeCell ref="E87:H87"/>
    <mergeCell ref="E91:H91"/>
    <mergeCell ref="D107:F107"/>
    <mergeCell ref="D108:F108"/>
    <mergeCell ref="D109:F109"/>
    <mergeCell ref="D110:F110"/>
    <mergeCell ref="D111:F111"/>
    <mergeCell ref="E123:H123"/>
    <mergeCell ref="E127:H127"/>
    <mergeCell ref="E125:H125"/>
    <mergeCell ref="E129:H129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1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7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8" t="s">
        <v>120</v>
      </c>
    </row>
    <row r="3" s="1" customFormat="1" ht="6.96" customHeight="1">
      <c r="B3" s="19"/>
      <c r="C3" s="20"/>
      <c r="D3" s="20"/>
      <c r="E3" s="20"/>
      <c r="F3" s="20"/>
      <c r="G3" s="20"/>
      <c r="H3" s="20"/>
      <c r="I3" s="20"/>
      <c r="J3" s="20"/>
      <c r="K3" s="20"/>
      <c r="L3" s="21"/>
      <c r="AT3" s="18" t="s">
        <v>75</v>
      </c>
    </row>
    <row r="4" s="1" customFormat="1" ht="24.96" customHeight="1">
      <c r="B4" s="21"/>
      <c r="D4" s="22" t="s">
        <v>221</v>
      </c>
      <c r="L4" s="21"/>
      <c r="M4" s="133" t="s">
        <v>9</v>
      </c>
      <c r="AT4" s="18" t="s">
        <v>3</v>
      </c>
    </row>
    <row r="5" s="1" customFormat="1" ht="6.96" customHeight="1">
      <c r="B5" s="21"/>
      <c r="L5" s="21"/>
    </row>
    <row r="6" s="1" customFormat="1" ht="12" customHeight="1">
      <c r="B6" s="21"/>
      <c r="D6" s="31" t="s">
        <v>15</v>
      </c>
      <c r="L6" s="21"/>
    </row>
    <row r="7" s="1" customFormat="1" ht="26.25" customHeight="1">
      <c r="B7" s="21"/>
      <c r="E7" s="134" t="str">
        <f>'Rekapitulácia stavby'!K6</f>
        <v>Komplexná rekonštrukcia a realizácia nadstavby budovy študenského domova4,Tr. SNP53,Banská Bystrica</v>
      </c>
      <c r="F7" s="31"/>
      <c r="G7" s="31"/>
      <c r="H7" s="31"/>
      <c r="L7" s="21"/>
    </row>
    <row r="8">
      <c r="B8" s="21"/>
      <c r="D8" s="31" t="s">
        <v>222</v>
      </c>
      <c r="L8" s="21"/>
    </row>
    <row r="9" s="1" customFormat="1" ht="16.5" customHeight="1">
      <c r="B9" s="21"/>
      <c r="E9" s="134" t="s">
        <v>223</v>
      </c>
      <c r="F9" s="1"/>
      <c r="G9" s="1"/>
      <c r="H9" s="1"/>
      <c r="L9" s="21"/>
    </row>
    <row r="10" s="1" customFormat="1" ht="12" customHeight="1">
      <c r="B10" s="21"/>
      <c r="D10" s="31" t="s">
        <v>224</v>
      </c>
      <c r="L10" s="21"/>
    </row>
    <row r="11" s="2" customFormat="1" ht="16.5" customHeight="1">
      <c r="A11" s="37"/>
      <c r="B11" s="38"/>
      <c r="C11" s="37"/>
      <c r="D11" s="37"/>
      <c r="E11" s="135" t="s">
        <v>225</v>
      </c>
      <c r="F11" s="37"/>
      <c r="G11" s="37"/>
      <c r="H11" s="37"/>
      <c r="I11" s="37"/>
      <c r="J11" s="37"/>
      <c r="K11" s="37"/>
      <c r="L11" s="59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</row>
    <row r="12" s="2" customFormat="1" ht="12" customHeight="1">
      <c r="A12" s="37"/>
      <c r="B12" s="38"/>
      <c r="C12" s="37"/>
      <c r="D12" s="31" t="s">
        <v>226</v>
      </c>
      <c r="E12" s="37"/>
      <c r="F12" s="37"/>
      <c r="G12" s="37"/>
      <c r="H12" s="37"/>
      <c r="I12" s="37"/>
      <c r="J12" s="37"/>
      <c r="K12" s="37"/>
      <c r="L12" s="59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</row>
    <row r="13" s="2" customFormat="1" ht="16.5" customHeight="1">
      <c r="A13" s="37"/>
      <c r="B13" s="38"/>
      <c r="C13" s="37"/>
      <c r="D13" s="37"/>
      <c r="E13" s="71" t="s">
        <v>3380</v>
      </c>
      <c r="F13" s="37"/>
      <c r="G13" s="37"/>
      <c r="H13" s="37"/>
      <c r="I13" s="37"/>
      <c r="J13" s="37"/>
      <c r="K13" s="37"/>
      <c r="L13" s="59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</row>
    <row r="14" s="2" customFormat="1">
      <c r="A14" s="37"/>
      <c r="B14" s="38"/>
      <c r="C14" s="37"/>
      <c r="D14" s="37"/>
      <c r="E14" s="37"/>
      <c r="F14" s="37"/>
      <c r="G14" s="37"/>
      <c r="H14" s="37"/>
      <c r="I14" s="37"/>
      <c r="J14" s="37"/>
      <c r="K14" s="37"/>
      <c r="L14" s="59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="2" customFormat="1" ht="12" customHeight="1">
      <c r="A15" s="37"/>
      <c r="B15" s="38"/>
      <c r="C15" s="37"/>
      <c r="D15" s="31" t="s">
        <v>17</v>
      </c>
      <c r="E15" s="37"/>
      <c r="F15" s="26" t="s">
        <v>1</v>
      </c>
      <c r="G15" s="37"/>
      <c r="H15" s="37"/>
      <c r="I15" s="31" t="s">
        <v>18</v>
      </c>
      <c r="J15" s="26" t="s">
        <v>1</v>
      </c>
      <c r="K15" s="37"/>
      <c r="L15" s="59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="2" customFormat="1" ht="12" customHeight="1">
      <c r="A16" s="37"/>
      <c r="B16" s="38"/>
      <c r="C16" s="37"/>
      <c r="D16" s="31" t="s">
        <v>19</v>
      </c>
      <c r="E16" s="37"/>
      <c r="F16" s="26" t="s">
        <v>33</v>
      </c>
      <c r="G16" s="37"/>
      <c r="H16" s="37"/>
      <c r="I16" s="31" t="s">
        <v>21</v>
      </c>
      <c r="J16" s="73" t="str">
        <f>'Rekapitulácia stavby'!AN8</f>
        <v>10. 9. 2024</v>
      </c>
      <c r="K16" s="37"/>
      <c r="L16" s="59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="2" customFormat="1" ht="10.8" customHeight="1">
      <c r="A17" s="37"/>
      <c r="B17" s="38"/>
      <c r="C17" s="37"/>
      <c r="D17" s="37"/>
      <c r="E17" s="37"/>
      <c r="F17" s="37"/>
      <c r="G17" s="37"/>
      <c r="H17" s="37"/>
      <c r="I17" s="37"/>
      <c r="J17" s="37"/>
      <c r="K17" s="37"/>
      <c r="L17" s="59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="2" customFormat="1" ht="12" customHeight="1">
      <c r="A18" s="37"/>
      <c r="B18" s="38"/>
      <c r="C18" s="37"/>
      <c r="D18" s="31" t="s">
        <v>23</v>
      </c>
      <c r="E18" s="37"/>
      <c r="F18" s="37"/>
      <c r="G18" s="37"/>
      <c r="H18" s="37"/>
      <c r="I18" s="31" t="s">
        <v>24</v>
      </c>
      <c r="J18" s="26" t="str">
        <f>IF('Rekapitulácia stavby'!AN10="","",'Rekapitulácia stavby'!AN10)</f>
        <v/>
      </c>
      <c r="K18" s="37"/>
      <c r="L18" s="59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="2" customFormat="1" ht="18" customHeight="1">
      <c r="A19" s="37"/>
      <c r="B19" s="38"/>
      <c r="C19" s="37"/>
      <c r="D19" s="37"/>
      <c r="E19" s="26" t="str">
        <f>IF('Rekapitulácia stavby'!E11="","",'Rekapitulácia stavby'!E11)</f>
        <v>Univerzita Mateja Bela v Banskej Bystrici</v>
      </c>
      <c r="F19" s="37"/>
      <c r="G19" s="37"/>
      <c r="H19" s="37"/>
      <c r="I19" s="31" t="s">
        <v>26</v>
      </c>
      <c r="J19" s="26" t="str">
        <f>IF('Rekapitulácia stavby'!AN11="","",'Rekapitulácia stavby'!AN11)</f>
        <v/>
      </c>
      <c r="K19" s="37"/>
      <c r="L19" s="59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="2" customFormat="1" ht="6.96" customHeight="1">
      <c r="A20" s="37"/>
      <c r="B20" s="38"/>
      <c r="C20" s="37"/>
      <c r="D20" s="37"/>
      <c r="E20" s="37"/>
      <c r="F20" s="37"/>
      <c r="G20" s="37"/>
      <c r="H20" s="37"/>
      <c r="I20" s="37"/>
      <c r="J20" s="37"/>
      <c r="K20" s="37"/>
      <c r="L20" s="59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="2" customFormat="1" ht="12" customHeight="1">
      <c r="A21" s="37"/>
      <c r="B21" s="38"/>
      <c r="C21" s="37"/>
      <c r="D21" s="31" t="s">
        <v>27</v>
      </c>
      <c r="E21" s="37"/>
      <c r="F21" s="37"/>
      <c r="G21" s="37"/>
      <c r="H21" s="37"/>
      <c r="I21" s="31" t="s">
        <v>24</v>
      </c>
      <c r="J21" s="32" t="str">
        <f>'Rekapitulácia stavby'!AN13</f>
        <v>Vyplň údaj</v>
      </c>
      <c r="K21" s="37"/>
      <c r="L21" s="59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="2" customFormat="1" ht="18" customHeight="1">
      <c r="A22" s="37"/>
      <c r="B22" s="38"/>
      <c r="C22" s="37"/>
      <c r="D22" s="37"/>
      <c r="E22" s="32" t="str">
        <f>'Rekapitulácia stavby'!E14</f>
        <v>Vyplň údaj</v>
      </c>
      <c r="F22" s="26"/>
      <c r="G22" s="26"/>
      <c r="H22" s="26"/>
      <c r="I22" s="31" t="s">
        <v>26</v>
      </c>
      <c r="J22" s="32" t="str">
        <f>'Rekapitulácia stavby'!AN14</f>
        <v>Vyplň údaj</v>
      </c>
      <c r="K22" s="37"/>
      <c r="L22" s="59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="2" customFormat="1" ht="6.96" customHeight="1">
      <c r="A23" s="37"/>
      <c r="B23" s="38"/>
      <c r="C23" s="37"/>
      <c r="D23" s="37"/>
      <c r="E23" s="37"/>
      <c r="F23" s="37"/>
      <c r="G23" s="37"/>
      <c r="H23" s="37"/>
      <c r="I23" s="37"/>
      <c r="J23" s="37"/>
      <c r="K23" s="37"/>
      <c r="L23" s="59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="2" customFormat="1" ht="12" customHeight="1">
      <c r="A24" s="37"/>
      <c r="B24" s="38"/>
      <c r="C24" s="37"/>
      <c r="D24" s="31" t="s">
        <v>29</v>
      </c>
      <c r="E24" s="37"/>
      <c r="F24" s="37"/>
      <c r="G24" s="37"/>
      <c r="H24" s="37"/>
      <c r="I24" s="31" t="s">
        <v>24</v>
      </c>
      <c r="J24" s="26" t="str">
        <f>IF('Rekapitulácia stavby'!AN16="","",'Rekapitulácia stavby'!AN16)</f>
        <v/>
      </c>
      <c r="K24" s="37"/>
      <c r="L24" s="59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="2" customFormat="1" ht="18" customHeight="1">
      <c r="A25" s="37"/>
      <c r="B25" s="38"/>
      <c r="C25" s="37"/>
      <c r="D25" s="37"/>
      <c r="E25" s="26" t="str">
        <f>IF('Rekapitulácia stavby'!E17="","",'Rekapitulácia stavby'!E17)</f>
        <v>Insvet s.r.o.,Koeice</v>
      </c>
      <c r="F25" s="37"/>
      <c r="G25" s="37"/>
      <c r="H25" s="37"/>
      <c r="I25" s="31" t="s">
        <v>26</v>
      </c>
      <c r="J25" s="26" t="str">
        <f>IF('Rekapitulácia stavby'!AN17="","",'Rekapitulácia stavby'!AN17)</f>
        <v/>
      </c>
      <c r="K25" s="37"/>
      <c r="L25" s="59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</row>
    <row r="26" s="2" customFormat="1" ht="6.96" customHeight="1">
      <c r="A26" s="37"/>
      <c r="B26" s="38"/>
      <c r="C26" s="37"/>
      <c r="D26" s="37"/>
      <c r="E26" s="37"/>
      <c r="F26" s="37"/>
      <c r="G26" s="37"/>
      <c r="H26" s="37"/>
      <c r="I26" s="37"/>
      <c r="J26" s="37"/>
      <c r="K26" s="37"/>
      <c r="L26" s="59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="2" customFormat="1" ht="12" customHeight="1">
      <c r="A27" s="37"/>
      <c r="B27" s="38"/>
      <c r="C27" s="37"/>
      <c r="D27" s="31" t="s">
        <v>32</v>
      </c>
      <c r="E27" s="37"/>
      <c r="F27" s="37"/>
      <c r="G27" s="37"/>
      <c r="H27" s="37"/>
      <c r="I27" s="31" t="s">
        <v>24</v>
      </c>
      <c r="J27" s="26" t="str">
        <f>IF('Rekapitulácia stavby'!AN19="","",'Rekapitulácia stavby'!AN19)</f>
        <v/>
      </c>
      <c r="K27" s="37"/>
      <c r="L27" s="59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</row>
    <row r="28" s="2" customFormat="1" ht="18" customHeight="1">
      <c r="A28" s="37"/>
      <c r="B28" s="38"/>
      <c r="C28" s="37"/>
      <c r="D28" s="37"/>
      <c r="E28" s="26" t="str">
        <f>IF('Rekapitulácia stavby'!E20="","",'Rekapitulácia stavby'!E20)</f>
        <v xml:space="preserve"> </v>
      </c>
      <c r="F28" s="37"/>
      <c r="G28" s="37"/>
      <c r="H28" s="37"/>
      <c r="I28" s="31" t="s">
        <v>26</v>
      </c>
      <c r="J28" s="26" t="str">
        <f>IF('Rekapitulácia stavby'!AN20="","",'Rekapitulácia stavby'!AN20)</f>
        <v/>
      </c>
      <c r="K28" s="37"/>
      <c r="L28" s="59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</row>
    <row r="29" s="2" customFormat="1" ht="6.96" customHeight="1">
      <c r="A29" s="37"/>
      <c r="B29" s="38"/>
      <c r="C29" s="37"/>
      <c r="D29" s="37"/>
      <c r="E29" s="37"/>
      <c r="F29" s="37"/>
      <c r="G29" s="37"/>
      <c r="H29" s="37"/>
      <c r="I29" s="37"/>
      <c r="J29" s="37"/>
      <c r="K29" s="37"/>
      <c r="L29" s="59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</row>
    <row r="30" s="2" customFormat="1" ht="12" customHeight="1">
      <c r="A30" s="37"/>
      <c r="B30" s="38"/>
      <c r="C30" s="37"/>
      <c r="D30" s="31" t="s">
        <v>34</v>
      </c>
      <c r="E30" s="37"/>
      <c r="F30" s="37"/>
      <c r="G30" s="37"/>
      <c r="H30" s="37"/>
      <c r="I30" s="37"/>
      <c r="J30" s="37"/>
      <c r="K30" s="37"/>
      <c r="L30" s="59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</row>
    <row r="31" s="8" customFormat="1" ht="16.5" customHeight="1">
      <c r="A31" s="136"/>
      <c r="B31" s="137"/>
      <c r="C31" s="136"/>
      <c r="D31" s="136"/>
      <c r="E31" s="35" t="s">
        <v>1</v>
      </c>
      <c r="F31" s="35"/>
      <c r="G31" s="35"/>
      <c r="H31" s="35"/>
      <c r="I31" s="136"/>
      <c r="J31" s="136"/>
      <c r="K31" s="136"/>
      <c r="L31" s="138"/>
      <c r="S31" s="136"/>
      <c r="T31" s="136"/>
      <c r="U31" s="136"/>
      <c r="V31" s="136"/>
      <c r="W31" s="136"/>
      <c r="X31" s="136"/>
      <c r="Y31" s="136"/>
      <c r="Z31" s="136"/>
      <c r="AA31" s="136"/>
      <c r="AB31" s="136"/>
      <c r="AC31" s="136"/>
      <c r="AD31" s="136"/>
      <c r="AE31" s="136"/>
    </row>
    <row r="32" s="2" customFormat="1" ht="6.96" customHeight="1">
      <c r="A32" s="37"/>
      <c r="B32" s="38"/>
      <c r="C32" s="37"/>
      <c r="D32" s="37"/>
      <c r="E32" s="37"/>
      <c r="F32" s="37"/>
      <c r="G32" s="37"/>
      <c r="H32" s="37"/>
      <c r="I32" s="37"/>
      <c r="J32" s="37"/>
      <c r="K32" s="37"/>
      <c r="L32" s="59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</row>
    <row r="33" s="2" customFormat="1" ht="6.96" customHeight="1">
      <c r="A33" s="37"/>
      <c r="B33" s="38"/>
      <c r="C33" s="37"/>
      <c r="D33" s="94"/>
      <c r="E33" s="94"/>
      <c r="F33" s="94"/>
      <c r="G33" s="94"/>
      <c r="H33" s="94"/>
      <c r="I33" s="94"/>
      <c r="J33" s="94"/>
      <c r="K33" s="94"/>
      <c r="L33" s="59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</row>
    <row r="34" s="2" customFormat="1" ht="14.4" customHeight="1">
      <c r="A34" s="37"/>
      <c r="B34" s="38"/>
      <c r="C34" s="37"/>
      <c r="D34" s="26" t="s">
        <v>228</v>
      </c>
      <c r="E34" s="37"/>
      <c r="F34" s="37"/>
      <c r="G34" s="37"/>
      <c r="H34" s="37"/>
      <c r="I34" s="37"/>
      <c r="J34" s="139">
        <f>J100</f>
        <v>0</v>
      </c>
      <c r="K34" s="37"/>
      <c r="L34" s="59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</row>
    <row r="35" s="2" customFormat="1" ht="14.4" customHeight="1">
      <c r="A35" s="37"/>
      <c r="B35" s="38"/>
      <c r="C35" s="37"/>
      <c r="D35" s="140" t="s">
        <v>229</v>
      </c>
      <c r="E35" s="37"/>
      <c r="F35" s="37"/>
      <c r="G35" s="37"/>
      <c r="H35" s="37"/>
      <c r="I35" s="37"/>
      <c r="J35" s="139">
        <f>J106</f>
        <v>0</v>
      </c>
      <c r="K35" s="37"/>
      <c r="L35" s="59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</row>
    <row r="36" s="2" customFormat="1" ht="25.44" customHeight="1">
      <c r="A36" s="37"/>
      <c r="B36" s="38"/>
      <c r="C36" s="37"/>
      <c r="D36" s="141" t="s">
        <v>35</v>
      </c>
      <c r="E36" s="37"/>
      <c r="F36" s="37"/>
      <c r="G36" s="37"/>
      <c r="H36" s="37"/>
      <c r="I36" s="37"/>
      <c r="J36" s="100">
        <f>ROUND(J34 + J35, 2)</f>
        <v>0</v>
      </c>
      <c r="K36" s="37"/>
      <c r="L36" s="59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</row>
    <row r="37" s="2" customFormat="1" ht="6.96" customHeight="1">
      <c r="A37" s="37"/>
      <c r="B37" s="38"/>
      <c r="C37" s="37"/>
      <c r="D37" s="94"/>
      <c r="E37" s="94"/>
      <c r="F37" s="94"/>
      <c r="G37" s="94"/>
      <c r="H37" s="94"/>
      <c r="I37" s="94"/>
      <c r="J37" s="94"/>
      <c r="K37" s="94"/>
      <c r="L37" s="59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</row>
    <row r="38" s="2" customFormat="1" ht="14.4" customHeight="1">
      <c r="A38" s="37"/>
      <c r="B38" s="38"/>
      <c r="C38" s="37"/>
      <c r="D38" s="37"/>
      <c r="E38" s="37"/>
      <c r="F38" s="42" t="s">
        <v>37</v>
      </c>
      <c r="G38" s="37"/>
      <c r="H38" s="37"/>
      <c r="I38" s="42" t="s">
        <v>36</v>
      </c>
      <c r="J38" s="42" t="s">
        <v>38</v>
      </c>
      <c r="K38" s="37"/>
      <c r="L38" s="59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</row>
    <row r="39" s="2" customFormat="1" ht="14.4" customHeight="1">
      <c r="A39" s="37"/>
      <c r="B39" s="38"/>
      <c r="C39" s="37"/>
      <c r="D39" s="135" t="s">
        <v>39</v>
      </c>
      <c r="E39" s="44" t="s">
        <v>40</v>
      </c>
      <c r="F39" s="142">
        <f>ROUND((SUM(BE106:BE113) + SUM(BE137:BE186)),  2)</f>
        <v>0</v>
      </c>
      <c r="G39" s="143"/>
      <c r="H39" s="143"/>
      <c r="I39" s="144">
        <v>0.20000000000000001</v>
      </c>
      <c r="J39" s="142">
        <f>ROUND(((SUM(BE106:BE113) + SUM(BE137:BE186))*I39),  2)</f>
        <v>0</v>
      </c>
      <c r="K39" s="37"/>
      <c r="L39" s="59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</row>
    <row r="40" s="2" customFormat="1" ht="14.4" customHeight="1">
      <c r="A40" s="37"/>
      <c r="B40" s="38"/>
      <c r="C40" s="37"/>
      <c r="D40" s="37"/>
      <c r="E40" s="44" t="s">
        <v>41</v>
      </c>
      <c r="F40" s="142">
        <f>ROUND((SUM(BF106:BF113) + SUM(BF137:BF186)),  2)</f>
        <v>0</v>
      </c>
      <c r="G40" s="143"/>
      <c r="H40" s="143"/>
      <c r="I40" s="144">
        <v>0.20000000000000001</v>
      </c>
      <c r="J40" s="142">
        <f>ROUND(((SUM(BF106:BF113) + SUM(BF137:BF186))*I40),  2)</f>
        <v>0</v>
      </c>
      <c r="K40" s="37"/>
      <c r="L40" s="59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</row>
    <row r="41" hidden="1" s="2" customFormat="1" ht="14.4" customHeight="1">
      <c r="A41" s="37"/>
      <c r="B41" s="38"/>
      <c r="C41" s="37"/>
      <c r="D41" s="37"/>
      <c r="E41" s="31" t="s">
        <v>42</v>
      </c>
      <c r="F41" s="145">
        <f>ROUND((SUM(BG106:BG113) + SUM(BG137:BG186)),  2)</f>
        <v>0</v>
      </c>
      <c r="G41" s="37"/>
      <c r="H41" s="37"/>
      <c r="I41" s="146">
        <v>0.20000000000000001</v>
      </c>
      <c r="J41" s="145">
        <f>0</f>
        <v>0</v>
      </c>
      <c r="K41" s="37"/>
      <c r="L41" s="59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</row>
    <row r="42" hidden="1" s="2" customFormat="1" ht="14.4" customHeight="1">
      <c r="A42" s="37"/>
      <c r="B42" s="38"/>
      <c r="C42" s="37"/>
      <c r="D42" s="37"/>
      <c r="E42" s="31" t="s">
        <v>43</v>
      </c>
      <c r="F42" s="145">
        <f>ROUND((SUM(BH106:BH113) + SUM(BH137:BH186)),  2)</f>
        <v>0</v>
      </c>
      <c r="G42" s="37"/>
      <c r="H42" s="37"/>
      <c r="I42" s="146">
        <v>0.20000000000000001</v>
      </c>
      <c r="J42" s="145">
        <f>0</f>
        <v>0</v>
      </c>
      <c r="K42" s="37"/>
      <c r="L42" s="59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</row>
    <row r="43" hidden="1" s="2" customFormat="1" ht="14.4" customHeight="1">
      <c r="A43" s="37"/>
      <c r="B43" s="38"/>
      <c r="C43" s="37"/>
      <c r="D43" s="37"/>
      <c r="E43" s="44" t="s">
        <v>44</v>
      </c>
      <c r="F43" s="142">
        <f>ROUND((SUM(BI106:BI113) + SUM(BI137:BI186)),  2)</f>
        <v>0</v>
      </c>
      <c r="G43" s="143"/>
      <c r="H43" s="143"/>
      <c r="I43" s="144">
        <v>0</v>
      </c>
      <c r="J43" s="142">
        <f>0</f>
        <v>0</v>
      </c>
      <c r="K43" s="37"/>
      <c r="L43" s="59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</row>
    <row r="44" s="2" customFormat="1" ht="6.96" customHeight="1">
      <c r="A44" s="37"/>
      <c r="B44" s="38"/>
      <c r="C44" s="37"/>
      <c r="D44" s="37"/>
      <c r="E44" s="37"/>
      <c r="F44" s="37"/>
      <c r="G44" s="37"/>
      <c r="H44" s="37"/>
      <c r="I44" s="37"/>
      <c r="J44" s="37"/>
      <c r="K44" s="37"/>
      <c r="L44" s="59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</row>
    <row r="45" s="2" customFormat="1" ht="25.44" customHeight="1">
      <c r="A45" s="37"/>
      <c r="B45" s="38"/>
      <c r="C45" s="147"/>
      <c r="D45" s="148" t="s">
        <v>45</v>
      </c>
      <c r="E45" s="85"/>
      <c r="F45" s="85"/>
      <c r="G45" s="149" t="s">
        <v>46</v>
      </c>
      <c r="H45" s="150" t="s">
        <v>47</v>
      </c>
      <c r="I45" s="85"/>
      <c r="J45" s="151">
        <f>SUM(J36:J43)</f>
        <v>0</v>
      </c>
      <c r="K45" s="152"/>
      <c r="L45" s="59"/>
      <c r="S45" s="37"/>
      <c r="T45" s="37"/>
      <c r="U45" s="37"/>
      <c r="V45" s="37"/>
      <c r="W45" s="37"/>
      <c r="X45" s="37"/>
      <c r="Y45" s="37"/>
      <c r="Z45" s="37"/>
      <c r="AA45" s="37"/>
      <c r="AB45" s="37"/>
      <c r="AC45" s="37"/>
      <c r="AD45" s="37"/>
      <c r="AE45" s="37"/>
    </row>
    <row r="46" s="2" customFormat="1" ht="14.4" customHeight="1">
      <c r="A46" s="37"/>
      <c r="B46" s="38"/>
      <c r="C46" s="37"/>
      <c r="D46" s="37"/>
      <c r="E46" s="37"/>
      <c r="F46" s="37"/>
      <c r="G46" s="37"/>
      <c r="H46" s="37"/>
      <c r="I46" s="37"/>
      <c r="J46" s="37"/>
      <c r="K46" s="37"/>
      <c r="L46" s="59"/>
      <c r="S46" s="37"/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37"/>
    </row>
    <row r="47" s="1" customFormat="1" ht="14.4" customHeight="1">
      <c r="B47" s="21"/>
      <c r="L47" s="21"/>
    </row>
    <row r="48" s="1" customFormat="1" ht="14.4" customHeight="1">
      <c r="B48" s="21"/>
      <c r="L48" s="21"/>
    </row>
    <row r="49" s="1" customFormat="1" ht="14.4" customHeight="1">
      <c r="B49" s="21"/>
      <c r="L49" s="21"/>
    </row>
    <row r="50" s="2" customFormat="1" ht="14.4" customHeight="1">
      <c r="B50" s="59"/>
      <c r="D50" s="60" t="s">
        <v>48</v>
      </c>
      <c r="E50" s="61"/>
      <c r="F50" s="61"/>
      <c r="G50" s="60" t="s">
        <v>49</v>
      </c>
      <c r="H50" s="61"/>
      <c r="I50" s="61"/>
      <c r="J50" s="61"/>
      <c r="K50" s="61"/>
      <c r="L50" s="59"/>
    </row>
    <row r="51">
      <c r="B51" s="21"/>
      <c r="L51" s="21"/>
    </row>
    <row r="52">
      <c r="B52" s="21"/>
      <c r="L52" s="21"/>
    </row>
    <row r="53">
      <c r="B53" s="21"/>
      <c r="L53" s="21"/>
    </row>
    <row r="54">
      <c r="B54" s="21"/>
      <c r="L54" s="21"/>
    </row>
    <row r="55">
      <c r="B55" s="21"/>
      <c r="L55" s="21"/>
    </row>
    <row r="56">
      <c r="B56" s="21"/>
      <c r="L56" s="21"/>
    </row>
    <row r="57">
      <c r="B57" s="21"/>
      <c r="L57" s="21"/>
    </row>
    <row r="58">
      <c r="B58" s="21"/>
      <c r="L58" s="21"/>
    </row>
    <row r="59">
      <c r="B59" s="21"/>
      <c r="L59" s="21"/>
    </row>
    <row r="60">
      <c r="B60" s="21"/>
      <c r="L60" s="21"/>
    </row>
    <row r="61" s="2" customFormat="1">
      <c r="A61" s="37"/>
      <c r="B61" s="38"/>
      <c r="C61" s="37"/>
      <c r="D61" s="62" t="s">
        <v>50</v>
      </c>
      <c r="E61" s="40"/>
      <c r="F61" s="153" t="s">
        <v>51</v>
      </c>
      <c r="G61" s="62" t="s">
        <v>50</v>
      </c>
      <c r="H61" s="40"/>
      <c r="I61" s="40"/>
      <c r="J61" s="154" t="s">
        <v>51</v>
      </c>
      <c r="K61" s="40"/>
      <c r="L61" s="59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</row>
    <row r="62">
      <c r="B62" s="21"/>
      <c r="L62" s="21"/>
    </row>
    <row r="63">
      <c r="B63" s="21"/>
      <c r="L63" s="21"/>
    </row>
    <row r="64">
      <c r="B64" s="21"/>
      <c r="L64" s="21"/>
    </row>
    <row r="65" s="2" customFormat="1">
      <c r="A65" s="37"/>
      <c r="B65" s="38"/>
      <c r="C65" s="37"/>
      <c r="D65" s="60" t="s">
        <v>52</v>
      </c>
      <c r="E65" s="63"/>
      <c r="F65" s="63"/>
      <c r="G65" s="60" t="s">
        <v>53</v>
      </c>
      <c r="H65" s="63"/>
      <c r="I65" s="63"/>
      <c r="J65" s="63"/>
      <c r="K65" s="63"/>
      <c r="L65" s="59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</row>
    <row r="66">
      <c r="B66" s="21"/>
      <c r="L66" s="21"/>
    </row>
    <row r="67">
      <c r="B67" s="21"/>
      <c r="L67" s="21"/>
    </row>
    <row r="68">
      <c r="B68" s="21"/>
      <c r="L68" s="21"/>
    </row>
    <row r="69">
      <c r="B69" s="21"/>
      <c r="L69" s="21"/>
    </row>
    <row r="70">
      <c r="B70" s="21"/>
      <c r="L70" s="21"/>
    </row>
    <row r="71">
      <c r="B71" s="21"/>
      <c r="L71" s="21"/>
    </row>
    <row r="72">
      <c r="B72" s="21"/>
      <c r="L72" s="21"/>
    </row>
    <row r="73">
      <c r="B73" s="21"/>
      <c r="L73" s="21"/>
    </row>
    <row r="74">
      <c r="B74" s="21"/>
      <c r="L74" s="21"/>
    </row>
    <row r="75">
      <c r="B75" s="21"/>
      <c r="L75" s="21"/>
    </row>
    <row r="76" s="2" customFormat="1">
      <c r="A76" s="37"/>
      <c r="B76" s="38"/>
      <c r="C76" s="37"/>
      <c r="D76" s="62" t="s">
        <v>50</v>
      </c>
      <c r="E76" s="40"/>
      <c r="F76" s="153" t="s">
        <v>51</v>
      </c>
      <c r="G76" s="62" t="s">
        <v>50</v>
      </c>
      <c r="H76" s="40"/>
      <c r="I76" s="40"/>
      <c r="J76" s="154" t="s">
        <v>51</v>
      </c>
      <c r="K76" s="40"/>
      <c r="L76" s="59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</row>
    <row r="77" s="2" customFormat="1" ht="14.4" customHeight="1">
      <c r="A77" s="37"/>
      <c r="B77" s="64"/>
      <c r="C77" s="65"/>
      <c r="D77" s="65"/>
      <c r="E77" s="65"/>
      <c r="F77" s="65"/>
      <c r="G77" s="65"/>
      <c r="H77" s="65"/>
      <c r="I77" s="65"/>
      <c r="J77" s="65"/>
      <c r="K77" s="65"/>
      <c r="L77" s="59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</row>
    <row r="81" s="2" customFormat="1" ht="6.96" customHeight="1">
      <c r="A81" s="37"/>
      <c r="B81" s="66"/>
      <c r="C81" s="67"/>
      <c r="D81" s="67"/>
      <c r="E81" s="67"/>
      <c r="F81" s="67"/>
      <c r="G81" s="67"/>
      <c r="H81" s="67"/>
      <c r="I81" s="67"/>
      <c r="J81" s="67"/>
      <c r="K81" s="67"/>
      <c r="L81" s="59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</row>
    <row r="82" s="2" customFormat="1" ht="24.96" customHeight="1">
      <c r="A82" s="37"/>
      <c r="B82" s="38"/>
      <c r="C82" s="22" t="s">
        <v>230</v>
      </c>
      <c r="D82" s="37"/>
      <c r="E82" s="37"/>
      <c r="F82" s="37"/>
      <c r="G82" s="37"/>
      <c r="H82" s="37"/>
      <c r="I82" s="37"/>
      <c r="J82" s="37"/>
      <c r="K82" s="37"/>
      <c r="L82" s="59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</row>
    <row r="83" s="2" customFormat="1" ht="6.96" customHeight="1">
      <c r="A83" s="37"/>
      <c r="B83" s="38"/>
      <c r="C83" s="37"/>
      <c r="D83" s="37"/>
      <c r="E83" s="37"/>
      <c r="F83" s="37"/>
      <c r="G83" s="37"/>
      <c r="H83" s="37"/>
      <c r="I83" s="37"/>
      <c r="J83" s="37"/>
      <c r="K83" s="37"/>
      <c r="L83" s="59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</row>
    <row r="84" s="2" customFormat="1" ht="12" customHeight="1">
      <c r="A84" s="37"/>
      <c r="B84" s="38"/>
      <c r="C84" s="31" t="s">
        <v>15</v>
      </c>
      <c r="D84" s="37"/>
      <c r="E84" s="37"/>
      <c r="F84" s="37"/>
      <c r="G84" s="37"/>
      <c r="H84" s="37"/>
      <c r="I84" s="37"/>
      <c r="J84" s="37"/>
      <c r="K84" s="37"/>
      <c r="L84" s="59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</row>
    <row r="85" s="2" customFormat="1" ht="26.25" customHeight="1">
      <c r="A85" s="37"/>
      <c r="B85" s="38"/>
      <c r="C85" s="37"/>
      <c r="D85" s="37"/>
      <c r="E85" s="134" t="str">
        <f>E7</f>
        <v>Komplexná rekonštrukcia a realizácia nadstavby budovy študenského domova4,Tr. SNP53,Banská Bystrica</v>
      </c>
      <c r="F85" s="31"/>
      <c r="G85" s="31"/>
      <c r="H85" s="31"/>
      <c r="I85" s="37"/>
      <c r="J85" s="37"/>
      <c r="K85" s="37"/>
      <c r="L85" s="59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</row>
    <row r="86" s="1" customFormat="1" ht="12" customHeight="1">
      <c r="B86" s="21"/>
      <c r="C86" s="31" t="s">
        <v>222</v>
      </c>
      <c r="L86" s="21"/>
    </row>
    <row r="87" s="1" customFormat="1" ht="16.5" customHeight="1">
      <c r="B87" s="21"/>
      <c r="E87" s="134" t="s">
        <v>223</v>
      </c>
      <c r="F87" s="1"/>
      <c r="G87" s="1"/>
      <c r="H87" s="1"/>
      <c r="L87" s="21"/>
    </row>
    <row r="88" s="1" customFormat="1" ht="12" customHeight="1">
      <c r="B88" s="21"/>
      <c r="C88" s="31" t="s">
        <v>224</v>
      </c>
      <c r="L88" s="21"/>
    </row>
    <row r="89" s="2" customFormat="1" ht="16.5" customHeight="1">
      <c r="A89" s="37"/>
      <c r="B89" s="38"/>
      <c r="C89" s="37"/>
      <c r="D89" s="37"/>
      <c r="E89" s="135" t="s">
        <v>225</v>
      </c>
      <c r="F89" s="37"/>
      <c r="G89" s="37"/>
      <c r="H89" s="37"/>
      <c r="I89" s="37"/>
      <c r="J89" s="37"/>
      <c r="K89" s="37"/>
      <c r="L89" s="59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</row>
    <row r="90" s="2" customFormat="1" ht="12" customHeight="1">
      <c r="A90" s="37"/>
      <c r="B90" s="38"/>
      <c r="C90" s="31" t="s">
        <v>226</v>
      </c>
      <c r="D90" s="37"/>
      <c r="E90" s="37"/>
      <c r="F90" s="37"/>
      <c r="G90" s="37"/>
      <c r="H90" s="37"/>
      <c r="I90" s="37"/>
      <c r="J90" s="37"/>
      <c r="K90" s="37"/>
      <c r="L90" s="59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</row>
    <row r="91" s="2" customFormat="1" ht="16.5" customHeight="1">
      <c r="A91" s="37"/>
      <c r="B91" s="38"/>
      <c r="C91" s="37"/>
      <c r="D91" s="37"/>
      <c r="E91" s="71" t="str">
        <f>E13</f>
        <v>stk-1.etapa - ŠTK-I.etapa</v>
      </c>
      <c r="F91" s="37"/>
      <c r="G91" s="37"/>
      <c r="H91" s="37"/>
      <c r="I91" s="37"/>
      <c r="J91" s="37"/>
      <c r="K91" s="37"/>
      <c r="L91" s="59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</row>
    <row r="92" s="2" customFormat="1" ht="6.96" customHeight="1">
      <c r="A92" s="37"/>
      <c r="B92" s="38"/>
      <c r="C92" s="37"/>
      <c r="D92" s="37"/>
      <c r="E92" s="37"/>
      <c r="F92" s="37"/>
      <c r="G92" s="37"/>
      <c r="H92" s="37"/>
      <c r="I92" s="37"/>
      <c r="J92" s="37"/>
      <c r="K92" s="37"/>
      <c r="L92" s="59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</row>
    <row r="93" s="2" customFormat="1" ht="12" customHeight="1">
      <c r="A93" s="37"/>
      <c r="B93" s="38"/>
      <c r="C93" s="31" t="s">
        <v>19</v>
      </c>
      <c r="D93" s="37"/>
      <c r="E93" s="37"/>
      <c r="F93" s="26" t="str">
        <f>F16</f>
        <v xml:space="preserve"> </v>
      </c>
      <c r="G93" s="37"/>
      <c r="H93" s="37"/>
      <c r="I93" s="31" t="s">
        <v>21</v>
      </c>
      <c r="J93" s="73" t="str">
        <f>IF(J16="","",J16)</f>
        <v>10. 9. 2024</v>
      </c>
      <c r="K93" s="37"/>
      <c r="L93" s="59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</row>
    <row r="94" s="2" customFormat="1" ht="6.96" customHeight="1">
      <c r="A94" s="37"/>
      <c r="B94" s="38"/>
      <c r="C94" s="37"/>
      <c r="D94" s="37"/>
      <c r="E94" s="37"/>
      <c r="F94" s="37"/>
      <c r="G94" s="37"/>
      <c r="H94" s="37"/>
      <c r="I94" s="37"/>
      <c r="J94" s="37"/>
      <c r="K94" s="37"/>
      <c r="L94" s="59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</row>
    <row r="95" s="2" customFormat="1" ht="15.15" customHeight="1">
      <c r="A95" s="37"/>
      <c r="B95" s="38"/>
      <c r="C95" s="31" t="s">
        <v>23</v>
      </c>
      <c r="D95" s="37"/>
      <c r="E95" s="37"/>
      <c r="F95" s="26" t="str">
        <f>E19</f>
        <v>Univerzita Mateja Bela v Banskej Bystrici</v>
      </c>
      <c r="G95" s="37"/>
      <c r="H95" s="37"/>
      <c r="I95" s="31" t="s">
        <v>29</v>
      </c>
      <c r="J95" s="35" t="str">
        <f>E25</f>
        <v>Insvet s.r.o.,Koeice</v>
      </c>
      <c r="K95" s="37"/>
      <c r="L95" s="59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</row>
    <row r="96" s="2" customFormat="1" ht="15.15" customHeight="1">
      <c r="A96" s="37"/>
      <c r="B96" s="38"/>
      <c r="C96" s="31" t="s">
        <v>27</v>
      </c>
      <c r="D96" s="37"/>
      <c r="E96" s="37"/>
      <c r="F96" s="26" t="str">
        <f>IF(E22="","",E22)</f>
        <v>Vyplň údaj</v>
      </c>
      <c r="G96" s="37"/>
      <c r="H96" s="37"/>
      <c r="I96" s="31" t="s">
        <v>32</v>
      </c>
      <c r="J96" s="35" t="str">
        <f>E28</f>
        <v xml:space="preserve"> </v>
      </c>
      <c r="K96" s="37"/>
      <c r="L96" s="59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</row>
    <row r="97" s="2" customFormat="1" ht="10.32" customHeight="1">
      <c r="A97" s="37"/>
      <c r="B97" s="38"/>
      <c r="C97" s="37"/>
      <c r="D97" s="37"/>
      <c r="E97" s="37"/>
      <c r="F97" s="37"/>
      <c r="G97" s="37"/>
      <c r="H97" s="37"/>
      <c r="I97" s="37"/>
      <c r="J97" s="37"/>
      <c r="K97" s="37"/>
      <c r="L97" s="59"/>
      <c r="S97" s="37"/>
      <c r="T97" s="37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</row>
    <row r="98" s="2" customFormat="1" ht="29.28" customHeight="1">
      <c r="A98" s="37"/>
      <c r="B98" s="38"/>
      <c r="C98" s="155" t="s">
        <v>231</v>
      </c>
      <c r="D98" s="147"/>
      <c r="E98" s="147"/>
      <c r="F98" s="147"/>
      <c r="G98" s="147"/>
      <c r="H98" s="147"/>
      <c r="I98" s="147"/>
      <c r="J98" s="156" t="s">
        <v>232</v>
      </c>
      <c r="K98" s="147"/>
      <c r="L98" s="59"/>
      <c r="S98" s="37"/>
      <c r="T98" s="37"/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</row>
    <row r="99" s="2" customFormat="1" ht="10.32" customHeight="1">
      <c r="A99" s="37"/>
      <c r="B99" s="38"/>
      <c r="C99" s="37"/>
      <c r="D99" s="37"/>
      <c r="E99" s="37"/>
      <c r="F99" s="37"/>
      <c r="G99" s="37"/>
      <c r="H99" s="37"/>
      <c r="I99" s="37"/>
      <c r="J99" s="37"/>
      <c r="K99" s="37"/>
      <c r="L99" s="59"/>
      <c r="S99" s="37"/>
      <c r="T99" s="37"/>
      <c r="U99" s="37"/>
      <c r="V99" s="37"/>
      <c r="W99" s="37"/>
      <c r="X99" s="37"/>
      <c r="Y99" s="37"/>
      <c r="Z99" s="37"/>
      <c r="AA99" s="37"/>
      <c r="AB99" s="37"/>
      <c r="AC99" s="37"/>
      <c r="AD99" s="37"/>
      <c r="AE99" s="37"/>
    </row>
    <row r="100" s="2" customFormat="1" ht="22.8" customHeight="1">
      <c r="A100" s="37"/>
      <c r="B100" s="38"/>
      <c r="C100" s="157" t="s">
        <v>233</v>
      </c>
      <c r="D100" s="37"/>
      <c r="E100" s="37"/>
      <c r="F100" s="37"/>
      <c r="G100" s="37"/>
      <c r="H100" s="37"/>
      <c r="I100" s="37"/>
      <c r="J100" s="100">
        <f>J137</f>
        <v>0</v>
      </c>
      <c r="K100" s="37"/>
      <c r="L100" s="59"/>
      <c r="S100" s="37"/>
      <c r="T100" s="37"/>
      <c r="U100" s="37"/>
      <c r="V100" s="37"/>
      <c r="W100" s="37"/>
      <c r="X100" s="37"/>
      <c r="Y100" s="37"/>
      <c r="Z100" s="37"/>
      <c r="AA100" s="37"/>
      <c r="AB100" s="37"/>
      <c r="AC100" s="37"/>
      <c r="AD100" s="37"/>
      <c r="AE100" s="37"/>
      <c r="AU100" s="18" t="s">
        <v>234</v>
      </c>
    </row>
    <row r="101" s="9" customFormat="1" ht="24.96" customHeight="1">
      <c r="A101" s="9"/>
      <c r="B101" s="158"/>
      <c r="C101" s="9"/>
      <c r="D101" s="159" t="s">
        <v>3381</v>
      </c>
      <c r="E101" s="160"/>
      <c r="F101" s="160"/>
      <c r="G101" s="160"/>
      <c r="H101" s="160"/>
      <c r="I101" s="160"/>
      <c r="J101" s="161">
        <f>J138</f>
        <v>0</v>
      </c>
      <c r="K101" s="9"/>
      <c r="L101" s="158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</row>
    <row r="102" s="9" customFormat="1" ht="24.96" customHeight="1">
      <c r="A102" s="9"/>
      <c r="B102" s="158"/>
      <c r="C102" s="9"/>
      <c r="D102" s="159" t="s">
        <v>3382</v>
      </c>
      <c r="E102" s="160"/>
      <c r="F102" s="160"/>
      <c r="G102" s="160"/>
      <c r="H102" s="160"/>
      <c r="I102" s="160"/>
      <c r="J102" s="161">
        <f>J153</f>
        <v>0</v>
      </c>
      <c r="K102" s="9"/>
      <c r="L102" s="158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</row>
    <row r="103" s="9" customFormat="1" ht="24.96" customHeight="1">
      <c r="A103" s="9"/>
      <c r="B103" s="158"/>
      <c r="C103" s="9"/>
      <c r="D103" s="159" t="s">
        <v>3383</v>
      </c>
      <c r="E103" s="160"/>
      <c r="F103" s="160"/>
      <c r="G103" s="160"/>
      <c r="H103" s="160"/>
      <c r="I103" s="160"/>
      <c r="J103" s="161">
        <f>J162</f>
        <v>0</v>
      </c>
      <c r="K103" s="9"/>
      <c r="L103" s="158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</row>
    <row r="104" s="2" customFormat="1" ht="21.84" customHeight="1">
      <c r="A104" s="37"/>
      <c r="B104" s="38"/>
      <c r="C104" s="37"/>
      <c r="D104" s="37"/>
      <c r="E104" s="37"/>
      <c r="F104" s="37"/>
      <c r="G104" s="37"/>
      <c r="H104" s="37"/>
      <c r="I104" s="37"/>
      <c r="J104" s="37"/>
      <c r="K104" s="37"/>
      <c r="L104" s="59"/>
      <c r="S104" s="37"/>
      <c r="T104" s="37"/>
      <c r="U104" s="37"/>
      <c r="V104" s="37"/>
      <c r="W104" s="37"/>
      <c r="X104" s="37"/>
      <c r="Y104" s="37"/>
      <c r="Z104" s="37"/>
      <c r="AA104" s="37"/>
      <c r="AB104" s="37"/>
      <c r="AC104" s="37"/>
      <c r="AD104" s="37"/>
      <c r="AE104" s="37"/>
    </row>
    <row r="105" s="2" customFormat="1" ht="6.96" customHeight="1">
      <c r="A105" s="37"/>
      <c r="B105" s="38"/>
      <c r="C105" s="37"/>
      <c r="D105" s="37"/>
      <c r="E105" s="37"/>
      <c r="F105" s="37"/>
      <c r="G105" s="37"/>
      <c r="H105" s="37"/>
      <c r="I105" s="37"/>
      <c r="J105" s="37"/>
      <c r="K105" s="37"/>
      <c r="L105" s="59"/>
      <c r="S105" s="37"/>
      <c r="T105" s="37"/>
      <c r="U105" s="37"/>
      <c r="V105" s="37"/>
      <c r="W105" s="37"/>
      <c r="X105" s="37"/>
      <c r="Y105" s="37"/>
      <c r="Z105" s="37"/>
      <c r="AA105" s="37"/>
      <c r="AB105" s="37"/>
      <c r="AC105" s="37"/>
      <c r="AD105" s="37"/>
      <c r="AE105" s="37"/>
    </row>
    <row r="106" s="2" customFormat="1" ht="29.28" customHeight="1">
      <c r="A106" s="37"/>
      <c r="B106" s="38"/>
      <c r="C106" s="157" t="s">
        <v>259</v>
      </c>
      <c r="D106" s="37"/>
      <c r="E106" s="37"/>
      <c r="F106" s="37"/>
      <c r="G106" s="37"/>
      <c r="H106" s="37"/>
      <c r="I106" s="37"/>
      <c r="J106" s="166">
        <f>ROUND(J107 + J108 + J109 + J110 + J111 + J112,2)</f>
        <v>0</v>
      </c>
      <c r="K106" s="37"/>
      <c r="L106" s="59"/>
      <c r="N106" s="167" t="s">
        <v>39</v>
      </c>
      <c r="S106" s="37"/>
      <c r="T106" s="37"/>
      <c r="U106" s="37"/>
      <c r="V106" s="37"/>
      <c r="W106" s="37"/>
      <c r="X106" s="37"/>
      <c r="Y106" s="37"/>
      <c r="Z106" s="37"/>
      <c r="AA106" s="37"/>
      <c r="AB106" s="37"/>
      <c r="AC106" s="37"/>
      <c r="AD106" s="37"/>
      <c r="AE106" s="37"/>
    </row>
    <row r="107" s="2" customFormat="1" ht="18" customHeight="1">
      <c r="A107" s="37"/>
      <c r="B107" s="168"/>
      <c r="C107" s="169"/>
      <c r="D107" s="170" t="s">
        <v>260</v>
      </c>
      <c r="E107" s="171"/>
      <c r="F107" s="171"/>
      <c r="G107" s="169"/>
      <c r="H107" s="169"/>
      <c r="I107" s="169"/>
      <c r="J107" s="172">
        <v>0</v>
      </c>
      <c r="K107" s="169"/>
      <c r="L107" s="173"/>
      <c r="M107" s="174"/>
      <c r="N107" s="175" t="s">
        <v>41</v>
      </c>
      <c r="O107" s="174"/>
      <c r="P107" s="174"/>
      <c r="Q107" s="174"/>
      <c r="R107" s="174"/>
      <c r="S107" s="169"/>
      <c r="T107" s="169"/>
      <c r="U107" s="169"/>
      <c r="V107" s="169"/>
      <c r="W107" s="169"/>
      <c r="X107" s="169"/>
      <c r="Y107" s="169"/>
      <c r="Z107" s="169"/>
      <c r="AA107" s="169"/>
      <c r="AB107" s="169"/>
      <c r="AC107" s="169"/>
      <c r="AD107" s="169"/>
      <c r="AE107" s="169"/>
      <c r="AF107" s="174"/>
      <c r="AG107" s="174"/>
      <c r="AH107" s="174"/>
      <c r="AI107" s="174"/>
      <c r="AJ107" s="174"/>
      <c r="AK107" s="174"/>
      <c r="AL107" s="174"/>
      <c r="AM107" s="174"/>
      <c r="AN107" s="174"/>
      <c r="AO107" s="174"/>
      <c r="AP107" s="174"/>
      <c r="AQ107" s="174"/>
      <c r="AR107" s="174"/>
      <c r="AS107" s="174"/>
      <c r="AT107" s="174"/>
      <c r="AU107" s="174"/>
      <c r="AV107" s="174"/>
      <c r="AW107" s="174"/>
      <c r="AX107" s="174"/>
      <c r="AY107" s="176" t="s">
        <v>261</v>
      </c>
      <c r="AZ107" s="174"/>
      <c r="BA107" s="174"/>
      <c r="BB107" s="174"/>
      <c r="BC107" s="174"/>
      <c r="BD107" s="174"/>
      <c r="BE107" s="177">
        <f>IF(N107="základná",J107,0)</f>
        <v>0</v>
      </c>
      <c r="BF107" s="177">
        <f>IF(N107="znížená",J107,0)</f>
        <v>0</v>
      </c>
      <c r="BG107" s="177">
        <f>IF(N107="zákl. prenesená",J107,0)</f>
        <v>0</v>
      </c>
      <c r="BH107" s="177">
        <f>IF(N107="zníž. prenesená",J107,0)</f>
        <v>0</v>
      </c>
      <c r="BI107" s="177">
        <f>IF(N107="nulová",J107,0)</f>
        <v>0</v>
      </c>
      <c r="BJ107" s="176" t="s">
        <v>87</v>
      </c>
      <c r="BK107" s="174"/>
      <c r="BL107" s="174"/>
      <c r="BM107" s="174"/>
    </row>
    <row r="108" s="2" customFormat="1" ht="18" customHeight="1">
      <c r="A108" s="37"/>
      <c r="B108" s="168"/>
      <c r="C108" s="169"/>
      <c r="D108" s="170" t="s">
        <v>262</v>
      </c>
      <c r="E108" s="171"/>
      <c r="F108" s="171"/>
      <c r="G108" s="169"/>
      <c r="H108" s="169"/>
      <c r="I108" s="169"/>
      <c r="J108" s="172">
        <v>0</v>
      </c>
      <c r="K108" s="169"/>
      <c r="L108" s="173"/>
      <c r="M108" s="174"/>
      <c r="N108" s="175" t="s">
        <v>41</v>
      </c>
      <c r="O108" s="174"/>
      <c r="P108" s="174"/>
      <c r="Q108" s="174"/>
      <c r="R108" s="174"/>
      <c r="S108" s="169"/>
      <c r="T108" s="169"/>
      <c r="U108" s="169"/>
      <c r="V108" s="169"/>
      <c r="W108" s="169"/>
      <c r="X108" s="169"/>
      <c r="Y108" s="169"/>
      <c r="Z108" s="169"/>
      <c r="AA108" s="169"/>
      <c r="AB108" s="169"/>
      <c r="AC108" s="169"/>
      <c r="AD108" s="169"/>
      <c r="AE108" s="169"/>
      <c r="AF108" s="174"/>
      <c r="AG108" s="174"/>
      <c r="AH108" s="174"/>
      <c r="AI108" s="174"/>
      <c r="AJ108" s="174"/>
      <c r="AK108" s="174"/>
      <c r="AL108" s="174"/>
      <c r="AM108" s="174"/>
      <c r="AN108" s="174"/>
      <c r="AO108" s="174"/>
      <c r="AP108" s="174"/>
      <c r="AQ108" s="174"/>
      <c r="AR108" s="174"/>
      <c r="AS108" s="174"/>
      <c r="AT108" s="174"/>
      <c r="AU108" s="174"/>
      <c r="AV108" s="174"/>
      <c r="AW108" s="174"/>
      <c r="AX108" s="174"/>
      <c r="AY108" s="176" t="s">
        <v>261</v>
      </c>
      <c r="AZ108" s="174"/>
      <c r="BA108" s="174"/>
      <c r="BB108" s="174"/>
      <c r="BC108" s="174"/>
      <c r="BD108" s="174"/>
      <c r="BE108" s="177">
        <f>IF(N108="základná",J108,0)</f>
        <v>0</v>
      </c>
      <c r="BF108" s="177">
        <f>IF(N108="znížená",J108,0)</f>
        <v>0</v>
      </c>
      <c r="BG108" s="177">
        <f>IF(N108="zákl. prenesená",J108,0)</f>
        <v>0</v>
      </c>
      <c r="BH108" s="177">
        <f>IF(N108="zníž. prenesená",J108,0)</f>
        <v>0</v>
      </c>
      <c r="BI108" s="177">
        <f>IF(N108="nulová",J108,0)</f>
        <v>0</v>
      </c>
      <c r="BJ108" s="176" t="s">
        <v>87</v>
      </c>
      <c r="BK108" s="174"/>
      <c r="BL108" s="174"/>
      <c r="BM108" s="174"/>
    </row>
    <row r="109" s="2" customFormat="1" ht="18" customHeight="1">
      <c r="A109" s="37"/>
      <c r="B109" s="168"/>
      <c r="C109" s="169"/>
      <c r="D109" s="170" t="s">
        <v>263</v>
      </c>
      <c r="E109" s="171"/>
      <c r="F109" s="171"/>
      <c r="G109" s="169"/>
      <c r="H109" s="169"/>
      <c r="I109" s="169"/>
      <c r="J109" s="172">
        <v>0</v>
      </c>
      <c r="K109" s="169"/>
      <c r="L109" s="173"/>
      <c r="M109" s="174"/>
      <c r="N109" s="175" t="s">
        <v>41</v>
      </c>
      <c r="O109" s="174"/>
      <c r="P109" s="174"/>
      <c r="Q109" s="174"/>
      <c r="R109" s="174"/>
      <c r="S109" s="169"/>
      <c r="T109" s="169"/>
      <c r="U109" s="169"/>
      <c r="V109" s="169"/>
      <c r="W109" s="169"/>
      <c r="X109" s="169"/>
      <c r="Y109" s="169"/>
      <c r="Z109" s="169"/>
      <c r="AA109" s="169"/>
      <c r="AB109" s="169"/>
      <c r="AC109" s="169"/>
      <c r="AD109" s="169"/>
      <c r="AE109" s="169"/>
      <c r="AF109" s="174"/>
      <c r="AG109" s="174"/>
      <c r="AH109" s="174"/>
      <c r="AI109" s="174"/>
      <c r="AJ109" s="174"/>
      <c r="AK109" s="174"/>
      <c r="AL109" s="174"/>
      <c r="AM109" s="174"/>
      <c r="AN109" s="174"/>
      <c r="AO109" s="174"/>
      <c r="AP109" s="174"/>
      <c r="AQ109" s="174"/>
      <c r="AR109" s="174"/>
      <c r="AS109" s="174"/>
      <c r="AT109" s="174"/>
      <c r="AU109" s="174"/>
      <c r="AV109" s="174"/>
      <c r="AW109" s="174"/>
      <c r="AX109" s="174"/>
      <c r="AY109" s="176" t="s">
        <v>261</v>
      </c>
      <c r="AZ109" s="174"/>
      <c r="BA109" s="174"/>
      <c r="BB109" s="174"/>
      <c r="BC109" s="174"/>
      <c r="BD109" s="174"/>
      <c r="BE109" s="177">
        <f>IF(N109="základná",J109,0)</f>
        <v>0</v>
      </c>
      <c r="BF109" s="177">
        <f>IF(N109="znížená",J109,0)</f>
        <v>0</v>
      </c>
      <c r="BG109" s="177">
        <f>IF(N109="zákl. prenesená",J109,0)</f>
        <v>0</v>
      </c>
      <c r="BH109" s="177">
        <f>IF(N109="zníž. prenesená",J109,0)</f>
        <v>0</v>
      </c>
      <c r="BI109" s="177">
        <f>IF(N109="nulová",J109,0)</f>
        <v>0</v>
      </c>
      <c r="BJ109" s="176" t="s">
        <v>87</v>
      </c>
      <c r="BK109" s="174"/>
      <c r="BL109" s="174"/>
      <c r="BM109" s="174"/>
    </row>
    <row r="110" s="2" customFormat="1" ht="18" customHeight="1">
      <c r="A110" s="37"/>
      <c r="B110" s="168"/>
      <c r="C110" s="169"/>
      <c r="D110" s="170" t="s">
        <v>264</v>
      </c>
      <c r="E110" s="171"/>
      <c r="F110" s="171"/>
      <c r="G110" s="169"/>
      <c r="H110" s="169"/>
      <c r="I110" s="169"/>
      <c r="J110" s="172">
        <v>0</v>
      </c>
      <c r="K110" s="169"/>
      <c r="L110" s="173"/>
      <c r="M110" s="174"/>
      <c r="N110" s="175" t="s">
        <v>41</v>
      </c>
      <c r="O110" s="174"/>
      <c r="P110" s="174"/>
      <c r="Q110" s="174"/>
      <c r="R110" s="174"/>
      <c r="S110" s="169"/>
      <c r="T110" s="169"/>
      <c r="U110" s="169"/>
      <c r="V110" s="169"/>
      <c r="W110" s="169"/>
      <c r="X110" s="169"/>
      <c r="Y110" s="169"/>
      <c r="Z110" s="169"/>
      <c r="AA110" s="169"/>
      <c r="AB110" s="169"/>
      <c r="AC110" s="169"/>
      <c r="AD110" s="169"/>
      <c r="AE110" s="169"/>
      <c r="AF110" s="174"/>
      <c r="AG110" s="174"/>
      <c r="AH110" s="174"/>
      <c r="AI110" s="174"/>
      <c r="AJ110" s="174"/>
      <c r="AK110" s="174"/>
      <c r="AL110" s="174"/>
      <c r="AM110" s="174"/>
      <c r="AN110" s="174"/>
      <c r="AO110" s="174"/>
      <c r="AP110" s="174"/>
      <c r="AQ110" s="174"/>
      <c r="AR110" s="174"/>
      <c r="AS110" s="174"/>
      <c r="AT110" s="174"/>
      <c r="AU110" s="174"/>
      <c r="AV110" s="174"/>
      <c r="AW110" s="174"/>
      <c r="AX110" s="174"/>
      <c r="AY110" s="176" t="s">
        <v>261</v>
      </c>
      <c r="AZ110" s="174"/>
      <c r="BA110" s="174"/>
      <c r="BB110" s="174"/>
      <c r="BC110" s="174"/>
      <c r="BD110" s="174"/>
      <c r="BE110" s="177">
        <f>IF(N110="základná",J110,0)</f>
        <v>0</v>
      </c>
      <c r="BF110" s="177">
        <f>IF(N110="znížená",J110,0)</f>
        <v>0</v>
      </c>
      <c r="BG110" s="177">
        <f>IF(N110="zákl. prenesená",J110,0)</f>
        <v>0</v>
      </c>
      <c r="BH110" s="177">
        <f>IF(N110="zníž. prenesená",J110,0)</f>
        <v>0</v>
      </c>
      <c r="BI110" s="177">
        <f>IF(N110="nulová",J110,0)</f>
        <v>0</v>
      </c>
      <c r="BJ110" s="176" t="s">
        <v>87</v>
      </c>
      <c r="BK110" s="174"/>
      <c r="BL110" s="174"/>
      <c r="BM110" s="174"/>
    </row>
    <row r="111" s="2" customFormat="1" ht="18" customHeight="1">
      <c r="A111" s="37"/>
      <c r="B111" s="168"/>
      <c r="C111" s="169"/>
      <c r="D111" s="170" t="s">
        <v>265</v>
      </c>
      <c r="E111" s="171"/>
      <c r="F111" s="171"/>
      <c r="G111" s="169"/>
      <c r="H111" s="169"/>
      <c r="I111" s="169"/>
      <c r="J111" s="172">
        <v>0</v>
      </c>
      <c r="K111" s="169"/>
      <c r="L111" s="173"/>
      <c r="M111" s="174"/>
      <c r="N111" s="175" t="s">
        <v>41</v>
      </c>
      <c r="O111" s="174"/>
      <c r="P111" s="174"/>
      <c r="Q111" s="174"/>
      <c r="R111" s="174"/>
      <c r="S111" s="169"/>
      <c r="T111" s="169"/>
      <c r="U111" s="169"/>
      <c r="V111" s="169"/>
      <c r="W111" s="169"/>
      <c r="X111" s="169"/>
      <c r="Y111" s="169"/>
      <c r="Z111" s="169"/>
      <c r="AA111" s="169"/>
      <c r="AB111" s="169"/>
      <c r="AC111" s="169"/>
      <c r="AD111" s="169"/>
      <c r="AE111" s="169"/>
      <c r="AF111" s="174"/>
      <c r="AG111" s="174"/>
      <c r="AH111" s="174"/>
      <c r="AI111" s="174"/>
      <c r="AJ111" s="174"/>
      <c r="AK111" s="174"/>
      <c r="AL111" s="174"/>
      <c r="AM111" s="174"/>
      <c r="AN111" s="174"/>
      <c r="AO111" s="174"/>
      <c r="AP111" s="174"/>
      <c r="AQ111" s="174"/>
      <c r="AR111" s="174"/>
      <c r="AS111" s="174"/>
      <c r="AT111" s="174"/>
      <c r="AU111" s="174"/>
      <c r="AV111" s="174"/>
      <c r="AW111" s="174"/>
      <c r="AX111" s="174"/>
      <c r="AY111" s="176" t="s">
        <v>261</v>
      </c>
      <c r="AZ111" s="174"/>
      <c r="BA111" s="174"/>
      <c r="BB111" s="174"/>
      <c r="BC111" s="174"/>
      <c r="BD111" s="174"/>
      <c r="BE111" s="177">
        <f>IF(N111="základná",J111,0)</f>
        <v>0</v>
      </c>
      <c r="BF111" s="177">
        <f>IF(N111="znížená",J111,0)</f>
        <v>0</v>
      </c>
      <c r="BG111" s="177">
        <f>IF(N111="zákl. prenesená",J111,0)</f>
        <v>0</v>
      </c>
      <c r="BH111" s="177">
        <f>IF(N111="zníž. prenesená",J111,0)</f>
        <v>0</v>
      </c>
      <c r="BI111" s="177">
        <f>IF(N111="nulová",J111,0)</f>
        <v>0</v>
      </c>
      <c r="BJ111" s="176" t="s">
        <v>87</v>
      </c>
      <c r="BK111" s="174"/>
      <c r="BL111" s="174"/>
      <c r="BM111" s="174"/>
    </row>
    <row r="112" s="2" customFormat="1" ht="18" customHeight="1">
      <c r="A112" s="37"/>
      <c r="B112" s="168"/>
      <c r="C112" s="169"/>
      <c r="D112" s="171" t="s">
        <v>266</v>
      </c>
      <c r="E112" s="169"/>
      <c r="F112" s="169"/>
      <c r="G112" s="169"/>
      <c r="H112" s="169"/>
      <c r="I112" s="169"/>
      <c r="J112" s="172">
        <f>ROUND(J34*T112,2)</f>
        <v>0</v>
      </c>
      <c r="K112" s="169"/>
      <c r="L112" s="173"/>
      <c r="M112" s="174"/>
      <c r="N112" s="175" t="s">
        <v>41</v>
      </c>
      <c r="O112" s="174"/>
      <c r="P112" s="174"/>
      <c r="Q112" s="174"/>
      <c r="R112" s="174"/>
      <c r="S112" s="169"/>
      <c r="T112" s="169"/>
      <c r="U112" s="169"/>
      <c r="V112" s="169"/>
      <c r="W112" s="169"/>
      <c r="X112" s="169"/>
      <c r="Y112" s="169"/>
      <c r="Z112" s="169"/>
      <c r="AA112" s="169"/>
      <c r="AB112" s="169"/>
      <c r="AC112" s="169"/>
      <c r="AD112" s="169"/>
      <c r="AE112" s="169"/>
      <c r="AF112" s="174"/>
      <c r="AG112" s="174"/>
      <c r="AH112" s="174"/>
      <c r="AI112" s="174"/>
      <c r="AJ112" s="174"/>
      <c r="AK112" s="174"/>
      <c r="AL112" s="174"/>
      <c r="AM112" s="174"/>
      <c r="AN112" s="174"/>
      <c r="AO112" s="174"/>
      <c r="AP112" s="174"/>
      <c r="AQ112" s="174"/>
      <c r="AR112" s="174"/>
      <c r="AS112" s="174"/>
      <c r="AT112" s="174"/>
      <c r="AU112" s="174"/>
      <c r="AV112" s="174"/>
      <c r="AW112" s="174"/>
      <c r="AX112" s="174"/>
      <c r="AY112" s="176" t="s">
        <v>267</v>
      </c>
      <c r="AZ112" s="174"/>
      <c r="BA112" s="174"/>
      <c r="BB112" s="174"/>
      <c r="BC112" s="174"/>
      <c r="BD112" s="174"/>
      <c r="BE112" s="177">
        <f>IF(N112="základná",J112,0)</f>
        <v>0</v>
      </c>
      <c r="BF112" s="177">
        <f>IF(N112="znížená",J112,0)</f>
        <v>0</v>
      </c>
      <c r="BG112" s="177">
        <f>IF(N112="zákl. prenesená",J112,0)</f>
        <v>0</v>
      </c>
      <c r="BH112" s="177">
        <f>IF(N112="zníž. prenesená",J112,0)</f>
        <v>0</v>
      </c>
      <c r="BI112" s="177">
        <f>IF(N112="nulová",J112,0)</f>
        <v>0</v>
      </c>
      <c r="BJ112" s="176" t="s">
        <v>87</v>
      </c>
      <c r="BK112" s="174"/>
      <c r="BL112" s="174"/>
      <c r="BM112" s="174"/>
    </row>
    <row r="113" s="2" customFormat="1">
      <c r="A113" s="37"/>
      <c r="B113" s="38"/>
      <c r="C113" s="37"/>
      <c r="D113" s="37"/>
      <c r="E113" s="37"/>
      <c r="F113" s="37"/>
      <c r="G113" s="37"/>
      <c r="H113" s="37"/>
      <c r="I113" s="37"/>
      <c r="J113" s="37"/>
      <c r="K113" s="37"/>
      <c r="L113" s="59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37"/>
    </row>
    <row r="114" s="2" customFormat="1" ht="29.28" customHeight="1">
      <c r="A114" s="37"/>
      <c r="B114" s="38"/>
      <c r="C114" s="178" t="s">
        <v>268</v>
      </c>
      <c r="D114" s="147"/>
      <c r="E114" s="147"/>
      <c r="F114" s="147"/>
      <c r="G114" s="147"/>
      <c r="H114" s="147"/>
      <c r="I114" s="147"/>
      <c r="J114" s="179">
        <f>ROUND(J100+J106,2)</f>
        <v>0</v>
      </c>
      <c r="K114" s="147"/>
      <c r="L114" s="59"/>
      <c r="S114" s="37"/>
      <c r="T114" s="37"/>
      <c r="U114" s="37"/>
      <c r="V114" s="37"/>
      <c r="W114" s="37"/>
      <c r="X114" s="37"/>
      <c r="Y114" s="37"/>
      <c r="Z114" s="37"/>
      <c r="AA114" s="37"/>
      <c r="AB114" s="37"/>
      <c r="AC114" s="37"/>
      <c r="AD114" s="37"/>
      <c r="AE114" s="37"/>
    </row>
    <row r="115" s="2" customFormat="1" ht="6.96" customHeight="1">
      <c r="A115" s="37"/>
      <c r="B115" s="64"/>
      <c r="C115" s="65"/>
      <c r="D115" s="65"/>
      <c r="E115" s="65"/>
      <c r="F115" s="65"/>
      <c r="G115" s="65"/>
      <c r="H115" s="65"/>
      <c r="I115" s="65"/>
      <c r="J115" s="65"/>
      <c r="K115" s="65"/>
      <c r="L115" s="59"/>
      <c r="S115" s="37"/>
      <c r="T115" s="37"/>
      <c r="U115" s="37"/>
      <c r="V115" s="37"/>
      <c r="W115" s="37"/>
      <c r="X115" s="37"/>
      <c r="Y115" s="37"/>
      <c r="Z115" s="37"/>
      <c r="AA115" s="37"/>
      <c r="AB115" s="37"/>
      <c r="AC115" s="37"/>
      <c r="AD115" s="37"/>
      <c r="AE115" s="37"/>
    </row>
    <row r="119" s="2" customFormat="1" ht="6.96" customHeight="1">
      <c r="A119" s="37"/>
      <c r="B119" s="66"/>
      <c r="C119" s="67"/>
      <c r="D119" s="67"/>
      <c r="E119" s="67"/>
      <c r="F119" s="67"/>
      <c r="G119" s="67"/>
      <c r="H119" s="67"/>
      <c r="I119" s="67"/>
      <c r="J119" s="67"/>
      <c r="K119" s="67"/>
      <c r="L119" s="59"/>
      <c r="S119" s="37"/>
      <c r="T119" s="37"/>
      <c r="U119" s="37"/>
      <c r="V119" s="37"/>
      <c r="W119" s="37"/>
      <c r="X119" s="37"/>
      <c r="Y119" s="37"/>
      <c r="Z119" s="37"/>
      <c r="AA119" s="37"/>
      <c r="AB119" s="37"/>
      <c r="AC119" s="37"/>
      <c r="AD119" s="37"/>
      <c r="AE119" s="37"/>
    </row>
    <row r="120" s="2" customFormat="1" ht="24.96" customHeight="1">
      <c r="A120" s="37"/>
      <c r="B120" s="38"/>
      <c r="C120" s="22" t="s">
        <v>269</v>
      </c>
      <c r="D120" s="37"/>
      <c r="E120" s="37"/>
      <c r="F120" s="37"/>
      <c r="G120" s="37"/>
      <c r="H120" s="37"/>
      <c r="I120" s="37"/>
      <c r="J120" s="37"/>
      <c r="K120" s="37"/>
      <c r="L120" s="59"/>
      <c r="S120" s="37"/>
      <c r="T120" s="37"/>
      <c r="U120" s="37"/>
      <c r="V120" s="37"/>
      <c r="W120" s="37"/>
      <c r="X120" s="37"/>
      <c r="Y120" s="37"/>
      <c r="Z120" s="37"/>
      <c r="AA120" s="37"/>
      <c r="AB120" s="37"/>
      <c r="AC120" s="37"/>
      <c r="AD120" s="37"/>
      <c r="AE120" s="37"/>
    </row>
    <row r="121" s="2" customFormat="1" ht="6.96" customHeight="1">
      <c r="A121" s="37"/>
      <c r="B121" s="38"/>
      <c r="C121" s="37"/>
      <c r="D121" s="37"/>
      <c r="E121" s="37"/>
      <c r="F121" s="37"/>
      <c r="G121" s="37"/>
      <c r="H121" s="37"/>
      <c r="I121" s="37"/>
      <c r="J121" s="37"/>
      <c r="K121" s="37"/>
      <c r="L121" s="59"/>
      <c r="S121" s="37"/>
      <c r="T121" s="37"/>
      <c r="U121" s="37"/>
      <c r="V121" s="37"/>
      <c r="W121" s="37"/>
      <c r="X121" s="37"/>
      <c r="Y121" s="37"/>
      <c r="Z121" s="37"/>
      <c r="AA121" s="37"/>
      <c r="AB121" s="37"/>
      <c r="AC121" s="37"/>
      <c r="AD121" s="37"/>
      <c r="AE121" s="37"/>
    </row>
    <row r="122" s="2" customFormat="1" ht="12" customHeight="1">
      <c r="A122" s="37"/>
      <c r="B122" s="38"/>
      <c r="C122" s="31" t="s">
        <v>15</v>
      </c>
      <c r="D122" s="37"/>
      <c r="E122" s="37"/>
      <c r="F122" s="37"/>
      <c r="G122" s="37"/>
      <c r="H122" s="37"/>
      <c r="I122" s="37"/>
      <c r="J122" s="37"/>
      <c r="K122" s="37"/>
      <c r="L122" s="59"/>
      <c r="S122" s="37"/>
      <c r="T122" s="37"/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  <c r="AE122" s="37"/>
    </row>
    <row r="123" s="2" customFormat="1" ht="26.25" customHeight="1">
      <c r="A123" s="37"/>
      <c r="B123" s="38"/>
      <c r="C123" s="37"/>
      <c r="D123" s="37"/>
      <c r="E123" s="134" t="str">
        <f>E7</f>
        <v>Komplexná rekonštrukcia a realizácia nadstavby budovy študenského domova4,Tr. SNP53,Banská Bystrica</v>
      </c>
      <c r="F123" s="31"/>
      <c r="G123" s="31"/>
      <c r="H123" s="31"/>
      <c r="I123" s="37"/>
      <c r="J123" s="37"/>
      <c r="K123" s="37"/>
      <c r="L123" s="59"/>
      <c r="S123" s="37"/>
      <c r="T123" s="37"/>
      <c r="U123" s="37"/>
      <c r="V123" s="37"/>
      <c r="W123" s="37"/>
      <c r="X123" s="37"/>
      <c r="Y123" s="37"/>
      <c r="Z123" s="37"/>
      <c r="AA123" s="37"/>
      <c r="AB123" s="37"/>
      <c r="AC123" s="37"/>
      <c r="AD123" s="37"/>
      <c r="AE123" s="37"/>
    </row>
    <row r="124" s="1" customFormat="1" ht="12" customHeight="1">
      <c r="B124" s="21"/>
      <c r="C124" s="31" t="s">
        <v>222</v>
      </c>
      <c r="L124" s="21"/>
    </row>
    <row r="125" s="1" customFormat="1" ht="16.5" customHeight="1">
      <c r="B125" s="21"/>
      <c r="E125" s="134" t="s">
        <v>223</v>
      </c>
      <c r="F125" s="1"/>
      <c r="G125" s="1"/>
      <c r="H125" s="1"/>
      <c r="L125" s="21"/>
    </row>
    <row r="126" s="1" customFormat="1" ht="12" customHeight="1">
      <c r="B126" s="21"/>
      <c r="C126" s="31" t="s">
        <v>224</v>
      </c>
      <c r="L126" s="21"/>
    </row>
    <row r="127" s="2" customFormat="1" ht="16.5" customHeight="1">
      <c r="A127" s="37"/>
      <c r="B127" s="38"/>
      <c r="C127" s="37"/>
      <c r="D127" s="37"/>
      <c r="E127" s="135" t="s">
        <v>225</v>
      </c>
      <c r="F127" s="37"/>
      <c r="G127" s="37"/>
      <c r="H127" s="37"/>
      <c r="I127" s="37"/>
      <c r="J127" s="37"/>
      <c r="K127" s="37"/>
      <c r="L127" s="59"/>
      <c r="S127" s="37"/>
      <c r="T127" s="37"/>
      <c r="U127" s="37"/>
      <c r="V127" s="37"/>
      <c r="W127" s="37"/>
      <c r="X127" s="37"/>
      <c r="Y127" s="37"/>
      <c r="Z127" s="37"/>
      <c r="AA127" s="37"/>
      <c r="AB127" s="37"/>
      <c r="AC127" s="37"/>
      <c r="AD127" s="37"/>
      <c r="AE127" s="37"/>
    </row>
    <row r="128" s="2" customFormat="1" ht="12" customHeight="1">
      <c r="A128" s="37"/>
      <c r="B128" s="38"/>
      <c r="C128" s="31" t="s">
        <v>226</v>
      </c>
      <c r="D128" s="37"/>
      <c r="E128" s="37"/>
      <c r="F128" s="37"/>
      <c r="G128" s="37"/>
      <c r="H128" s="37"/>
      <c r="I128" s="37"/>
      <c r="J128" s="37"/>
      <c r="K128" s="37"/>
      <c r="L128" s="59"/>
      <c r="S128" s="37"/>
      <c r="T128" s="37"/>
      <c r="U128" s="37"/>
      <c r="V128" s="37"/>
      <c r="W128" s="37"/>
      <c r="X128" s="37"/>
      <c r="Y128" s="37"/>
      <c r="Z128" s="37"/>
      <c r="AA128" s="37"/>
      <c r="AB128" s="37"/>
      <c r="AC128" s="37"/>
      <c r="AD128" s="37"/>
      <c r="AE128" s="37"/>
    </row>
    <row r="129" s="2" customFormat="1" ht="16.5" customHeight="1">
      <c r="A129" s="37"/>
      <c r="B129" s="38"/>
      <c r="C129" s="37"/>
      <c r="D129" s="37"/>
      <c r="E129" s="71" t="str">
        <f>E13</f>
        <v>stk-1.etapa - ŠTK-I.etapa</v>
      </c>
      <c r="F129" s="37"/>
      <c r="G129" s="37"/>
      <c r="H129" s="37"/>
      <c r="I129" s="37"/>
      <c r="J129" s="37"/>
      <c r="K129" s="37"/>
      <c r="L129" s="59"/>
      <c r="S129" s="37"/>
      <c r="T129" s="37"/>
      <c r="U129" s="37"/>
      <c r="V129" s="37"/>
      <c r="W129" s="37"/>
      <c r="X129" s="37"/>
      <c r="Y129" s="37"/>
      <c r="Z129" s="37"/>
      <c r="AA129" s="37"/>
      <c r="AB129" s="37"/>
      <c r="AC129" s="37"/>
      <c r="AD129" s="37"/>
      <c r="AE129" s="37"/>
    </row>
    <row r="130" s="2" customFormat="1" ht="6.96" customHeight="1">
      <c r="A130" s="37"/>
      <c r="B130" s="38"/>
      <c r="C130" s="37"/>
      <c r="D130" s="37"/>
      <c r="E130" s="37"/>
      <c r="F130" s="37"/>
      <c r="G130" s="37"/>
      <c r="H130" s="37"/>
      <c r="I130" s="37"/>
      <c r="J130" s="37"/>
      <c r="K130" s="37"/>
      <c r="L130" s="59"/>
      <c r="S130" s="37"/>
      <c r="T130" s="37"/>
      <c r="U130" s="37"/>
      <c r="V130" s="37"/>
      <c r="W130" s="37"/>
      <c r="X130" s="37"/>
      <c r="Y130" s="37"/>
      <c r="Z130" s="37"/>
      <c r="AA130" s="37"/>
      <c r="AB130" s="37"/>
      <c r="AC130" s="37"/>
      <c r="AD130" s="37"/>
      <c r="AE130" s="37"/>
    </row>
    <row r="131" s="2" customFormat="1" ht="12" customHeight="1">
      <c r="A131" s="37"/>
      <c r="B131" s="38"/>
      <c r="C131" s="31" t="s">
        <v>19</v>
      </c>
      <c r="D131" s="37"/>
      <c r="E131" s="37"/>
      <c r="F131" s="26" t="str">
        <f>F16</f>
        <v xml:space="preserve"> </v>
      </c>
      <c r="G131" s="37"/>
      <c r="H131" s="37"/>
      <c r="I131" s="31" t="s">
        <v>21</v>
      </c>
      <c r="J131" s="73" t="str">
        <f>IF(J16="","",J16)</f>
        <v>10. 9. 2024</v>
      </c>
      <c r="K131" s="37"/>
      <c r="L131" s="59"/>
      <c r="S131" s="37"/>
      <c r="T131" s="37"/>
      <c r="U131" s="37"/>
      <c r="V131" s="37"/>
      <c r="W131" s="37"/>
      <c r="X131" s="37"/>
      <c r="Y131" s="37"/>
      <c r="Z131" s="37"/>
      <c r="AA131" s="37"/>
      <c r="AB131" s="37"/>
      <c r="AC131" s="37"/>
      <c r="AD131" s="37"/>
      <c r="AE131" s="37"/>
    </row>
    <row r="132" s="2" customFormat="1" ht="6.96" customHeight="1">
      <c r="A132" s="37"/>
      <c r="B132" s="38"/>
      <c r="C132" s="37"/>
      <c r="D132" s="37"/>
      <c r="E132" s="37"/>
      <c r="F132" s="37"/>
      <c r="G132" s="37"/>
      <c r="H132" s="37"/>
      <c r="I132" s="37"/>
      <c r="J132" s="37"/>
      <c r="K132" s="37"/>
      <c r="L132" s="59"/>
      <c r="S132" s="37"/>
      <c r="T132" s="37"/>
      <c r="U132" s="37"/>
      <c r="V132" s="37"/>
      <c r="W132" s="37"/>
      <c r="X132" s="37"/>
      <c r="Y132" s="37"/>
      <c r="Z132" s="37"/>
      <c r="AA132" s="37"/>
      <c r="AB132" s="37"/>
      <c r="AC132" s="37"/>
      <c r="AD132" s="37"/>
      <c r="AE132" s="37"/>
    </row>
    <row r="133" s="2" customFormat="1" ht="15.15" customHeight="1">
      <c r="A133" s="37"/>
      <c r="B133" s="38"/>
      <c r="C133" s="31" t="s">
        <v>23</v>
      </c>
      <c r="D133" s="37"/>
      <c r="E133" s="37"/>
      <c r="F133" s="26" t="str">
        <f>E19</f>
        <v>Univerzita Mateja Bela v Banskej Bystrici</v>
      </c>
      <c r="G133" s="37"/>
      <c r="H133" s="37"/>
      <c r="I133" s="31" t="s">
        <v>29</v>
      </c>
      <c r="J133" s="35" t="str">
        <f>E25</f>
        <v>Insvet s.r.o.,Koeice</v>
      </c>
      <c r="K133" s="37"/>
      <c r="L133" s="59"/>
      <c r="S133" s="37"/>
      <c r="T133" s="37"/>
      <c r="U133" s="37"/>
      <c r="V133" s="37"/>
      <c r="W133" s="37"/>
      <c r="X133" s="37"/>
      <c r="Y133" s="37"/>
      <c r="Z133" s="37"/>
      <c r="AA133" s="37"/>
      <c r="AB133" s="37"/>
      <c r="AC133" s="37"/>
      <c r="AD133" s="37"/>
      <c r="AE133" s="37"/>
    </row>
    <row r="134" s="2" customFormat="1" ht="15.15" customHeight="1">
      <c r="A134" s="37"/>
      <c r="B134" s="38"/>
      <c r="C134" s="31" t="s">
        <v>27</v>
      </c>
      <c r="D134" s="37"/>
      <c r="E134" s="37"/>
      <c r="F134" s="26" t="str">
        <f>IF(E22="","",E22)</f>
        <v>Vyplň údaj</v>
      </c>
      <c r="G134" s="37"/>
      <c r="H134" s="37"/>
      <c r="I134" s="31" t="s">
        <v>32</v>
      </c>
      <c r="J134" s="35" t="str">
        <f>E28</f>
        <v xml:space="preserve"> </v>
      </c>
      <c r="K134" s="37"/>
      <c r="L134" s="59"/>
      <c r="S134" s="37"/>
      <c r="T134" s="37"/>
      <c r="U134" s="37"/>
      <c r="V134" s="37"/>
      <c r="W134" s="37"/>
      <c r="X134" s="37"/>
      <c r="Y134" s="37"/>
      <c r="Z134" s="37"/>
      <c r="AA134" s="37"/>
      <c r="AB134" s="37"/>
      <c r="AC134" s="37"/>
      <c r="AD134" s="37"/>
      <c r="AE134" s="37"/>
    </row>
    <row r="135" s="2" customFormat="1" ht="10.32" customHeight="1">
      <c r="A135" s="37"/>
      <c r="B135" s="38"/>
      <c r="C135" s="37"/>
      <c r="D135" s="37"/>
      <c r="E135" s="37"/>
      <c r="F135" s="37"/>
      <c r="G135" s="37"/>
      <c r="H135" s="37"/>
      <c r="I135" s="37"/>
      <c r="J135" s="37"/>
      <c r="K135" s="37"/>
      <c r="L135" s="59"/>
      <c r="S135" s="37"/>
      <c r="T135" s="37"/>
      <c r="U135" s="37"/>
      <c r="V135" s="37"/>
      <c r="W135" s="37"/>
      <c r="X135" s="37"/>
      <c r="Y135" s="37"/>
      <c r="Z135" s="37"/>
      <c r="AA135" s="37"/>
      <c r="AB135" s="37"/>
      <c r="AC135" s="37"/>
      <c r="AD135" s="37"/>
      <c r="AE135" s="37"/>
    </row>
    <row r="136" s="11" customFormat="1" ht="29.28" customHeight="1">
      <c r="A136" s="180"/>
      <c r="B136" s="181"/>
      <c r="C136" s="182" t="s">
        <v>270</v>
      </c>
      <c r="D136" s="183" t="s">
        <v>60</v>
      </c>
      <c r="E136" s="183" t="s">
        <v>56</v>
      </c>
      <c r="F136" s="183" t="s">
        <v>57</v>
      </c>
      <c r="G136" s="183" t="s">
        <v>271</v>
      </c>
      <c r="H136" s="183" t="s">
        <v>272</v>
      </c>
      <c r="I136" s="183" t="s">
        <v>273</v>
      </c>
      <c r="J136" s="184" t="s">
        <v>232</v>
      </c>
      <c r="K136" s="185" t="s">
        <v>274</v>
      </c>
      <c r="L136" s="186"/>
      <c r="M136" s="90" t="s">
        <v>1</v>
      </c>
      <c r="N136" s="91" t="s">
        <v>39</v>
      </c>
      <c r="O136" s="91" t="s">
        <v>275</v>
      </c>
      <c r="P136" s="91" t="s">
        <v>276</v>
      </c>
      <c r="Q136" s="91" t="s">
        <v>277</v>
      </c>
      <c r="R136" s="91" t="s">
        <v>278</v>
      </c>
      <c r="S136" s="91" t="s">
        <v>279</v>
      </c>
      <c r="T136" s="92" t="s">
        <v>280</v>
      </c>
      <c r="U136" s="180"/>
      <c r="V136" s="180"/>
      <c r="W136" s="180"/>
      <c r="X136" s="180"/>
      <c r="Y136" s="180"/>
      <c r="Z136" s="180"/>
      <c r="AA136" s="180"/>
      <c r="AB136" s="180"/>
      <c r="AC136" s="180"/>
      <c r="AD136" s="180"/>
      <c r="AE136" s="180"/>
    </row>
    <row r="137" s="2" customFormat="1" ht="22.8" customHeight="1">
      <c r="A137" s="37"/>
      <c r="B137" s="38"/>
      <c r="C137" s="97" t="s">
        <v>228</v>
      </c>
      <c r="D137" s="37"/>
      <c r="E137" s="37"/>
      <c r="F137" s="37"/>
      <c r="G137" s="37"/>
      <c r="H137" s="37"/>
      <c r="I137" s="37"/>
      <c r="J137" s="187">
        <f>BK137</f>
        <v>0</v>
      </c>
      <c r="K137" s="37"/>
      <c r="L137" s="38"/>
      <c r="M137" s="93"/>
      <c r="N137" s="77"/>
      <c r="O137" s="94"/>
      <c r="P137" s="188">
        <f>P138+P153+P162</f>
        <v>0</v>
      </c>
      <c r="Q137" s="94"/>
      <c r="R137" s="188">
        <f>R138+R153+R162</f>
        <v>0</v>
      </c>
      <c r="S137" s="94"/>
      <c r="T137" s="189">
        <f>T138+T153+T162</f>
        <v>0</v>
      </c>
      <c r="U137" s="37"/>
      <c r="V137" s="37"/>
      <c r="W137" s="37"/>
      <c r="X137" s="37"/>
      <c r="Y137" s="37"/>
      <c r="Z137" s="37"/>
      <c r="AA137" s="37"/>
      <c r="AB137" s="37"/>
      <c r="AC137" s="37"/>
      <c r="AD137" s="37"/>
      <c r="AE137" s="37"/>
      <c r="AT137" s="18" t="s">
        <v>74</v>
      </c>
      <c r="AU137" s="18" t="s">
        <v>234</v>
      </c>
      <c r="BK137" s="190">
        <f>BK138+BK153+BK162</f>
        <v>0</v>
      </c>
    </row>
    <row r="138" s="12" customFormat="1" ht="25.92" customHeight="1">
      <c r="A138" s="12"/>
      <c r="B138" s="191"/>
      <c r="C138" s="12"/>
      <c r="D138" s="192" t="s">
        <v>74</v>
      </c>
      <c r="E138" s="193" t="s">
        <v>2522</v>
      </c>
      <c r="F138" s="193" t="s">
        <v>3384</v>
      </c>
      <c r="G138" s="12"/>
      <c r="H138" s="12"/>
      <c r="I138" s="194"/>
      <c r="J138" s="195">
        <f>BK138</f>
        <v>0</v>
      </c>
      <c r="K138" s="12"/>
      <c r="L138" s="191"/>
      <c r="M138" s="196"/>
      <c r="N138" s="197"/>
      <c r="O138" s="197"/>
      <c r="P138" s="198">
        <f>SUM(P139:P152)</f>
        <v>0</v>
      </c>
      <c r="Q138" s="197"/>
      <c r="R138" s="198">
        <f>SUM(R139:R152)</f>
        <v>0</v>
      </c>
      <c r="S138" s="197"/>
      <c r="T138" s="199">
        <f>SUM(T139:T152)</f>
        <v>0</v>
      </c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R138" s="192" t="s">
        <v>82</v>
      </c>
      <c r="AT138" s="200" t="s">
        <v>74</v>
      </c>
      <c r="AU138" s="200" t="s">
        <v>75</v>
      </c>
      <c r="AY138" s="192" t="s">
        <v>283</v>
      </c>
      <c r="BK138" s="201">
        <f>SUM(BK139:BK152)</f>
        <v>0</v>
      </c>
    </row>
    <row r="139" s="2" customFormat="1" ht="33" customHeight="1">
      <c r="A139" s="37"/>
      <c r="B139" s="168"/>
      <c r="C139" s="242" t="s">
        <v>82</v>
      </c>
      <c r="D139" s="242" t="s">
        <v>582</v>
      </c>
      <c r="E139" s="243" t="s">
        <v>3385</v>
      </c>
      <c r="F139" s="244" t="s">
        <v>3386</v>
      </c>
      <c r="G139" s="245" t="s">
        <v>373</v>
      </c>
      <c r="H139" s="246">
        <v>20</v>
      </c>
      <c r="I139" s="247"/>
      <c r="J139" s="248">
        <f>ROUND(I139*H139,2)</f>
        <v>0</v>
      </c>
      <c r="K139" s="249"/>
      <c r="L139" s="250"/>
      <c r="M139" s="251" t="s">
        <v>1</v>
      </c>
      <c r="N139" s="252" t="s">
        <v>41</v>
      </c>
      <c r="O139" s="81"/>
      <c r="P139" s="214">
        <f>O139*H139</f>
        <v>0</v>
      </c>
      <c r="Q139" s="214">
        <v>0</v>
      </c>
      <c r="R139" s="214">
        <f>Q139*H139</f>
        <v>0</v>
      </c>
      <c r="S139" s="214">
        <v>0</v>
      </c>
      <c r="T139" s="215">
        <f>S139*H139</f>
        <v>0</v>
      </c>
      <c r="U139" s="37"/>
      <c r="V139" s="37"/>
      <c r="W139" s="37"/>
      <c r="X139" s="37"/>
      <c r="Y139" s="37"/>
      <c r="Z139" s="37"/>
      <c r="AA139" s="37"/>
      <c r="AB139" s="37"/>
      <c r="AC139" s="37"/>
      <c r="AD139" s="37"/>
      <c r="AE139" s="37"/>
      <c r="AR139" s="216" t="s">
        <v>1399</v>
      </c>
      <c r="AT139" s="216" t="s">
        <v>582</v>
      </c>
      <c r="AU139" s="216" t="s">
        <v>82</v>
      </c>
      <c r="AY139" s="18" t="s">
        <v>283</v>
      </c>
      <c r="BE139" s="217">
        <f>IF(N139="základná",J139,0)</f>
        <v>0</v>
      </c>
      <c r="BF139" s="217">
        <f>IF(N139="znížená",J139,0)</f>
        <v>0</v>
      </c>
      <c r="BG139" s="217">
        <f>IF(N139="zákl. prenesená",J139,0)</f>
        <v>0</v>
      </c>
      <c r="BH139" s="217">
        <f>IF(N139="zníž. prenesená",J139,0)</f>
        <v>0</v>
      </c>
      <c r="BI139" s="217">
        <f>IF(N139="nulová",J139,0)</f>
        <v>0</v>
      </c>
      <c r="BJ139" s="18" t="s">
        <v>87</v>
      </c>
      <c r="BK139" s="217">
        <f>ROUND(I139*H139,2)</f>
        <v>0</v>
      </c>
      <c r="BL139" s="18" t="s">
        <v>656</v>
      </c>
      <c r="BM139" s="216" t="s">
        <v>442</v>
      </c>
    </row>
    <row r="140" s="2" customFormat="1" ht="16.5" customHeight="1">
      <c r="A140" s="37"/>
      <c r="B140" s="168"/>
      <c r="C140" s="204" t="s">
        <v>87</v>
      </c>
      <c r="D140" s="204" t="s">
        <v>285</v>
      </c>
      <c r="E140" s="205" t="s">
        <v>3387</v>
      </c>
      <c r="F140" s="206" t="s">
        <v>3224</v>
      </c>
      <c r="G140" s="207" t="s">
        <v>373</v>
      </c>
      <c r="H140" s="208">
        <v>20</v>
      </c>
      <c r="I140" s="209"/>
      <c r="J140" s="210">
        <f>ROUND(I140*H140,2)</f>
        <v>0</v>
      </c>
      <c r="K140" s="211"/>
      <c r="L140" s="38"/>
      <c r="M140" s="212" t="s">
        <v>1</v>
      </c>
      <c r="N140" s="213" t="s">
        <v>41</v>
      </c>
      <c r="O140" s="81"/>
      <c r="P140" s="214">
        <f>O140*H140</f>
        <v>0</v>
      </c>
      <c r="Q140" s="214">
        <v>0</v>
      </c>
      <c r="R140" s="214">
        <f>Q140*H140</f>
        <v>0</v>
      </c>
      <c r="S140" s="214">
        <v>0</v>
      </c>
      <c r="T140" s="215">
        <f>S140*H140</f>
        <v>0</v>
      </c>
      <c r="U140" s="37"/>
      <c r="V140" s="37"/>
      <c r="W140" s="37"/>
      <c r="X140" s="37"/>
      <c r="Y140" s="37"/>
      <c r="Z140" s="37"/>
      <c r="AA140" s="37"/>
      <c r="AB140" s="37"/>
      <c r="AC140" s="37"/>
      <c r="AD140" s="37"/>
      <c r="AE140" s="37"/>
      <c r="AR140" s="216" t="s">
        <v>656</v>
      </c>
      <c r="AT140" s="216" t="s">
        <v>285</v>
      </c>
      <c r="AU140" s="216" t="s">
        <v>82</v>
      </c>
      <c r="AY140" s="18" t="s">
        <v>283</v>
      </c>
      <c r="BE140" s="217">
        <f>IF(N140="základná",J140,0)</f>
        <v>0</v>
      </c>
      <c r="BF140" s="217">
        <f>IF(N140="znížená",J140,0)</f>
        <v>0</v>
      </c>
      <c r="BG140" s="217">
        <f>IF(N140="zákl. prenesená",J140,0)</f>
        <v>0</v>
      </c>
      <c r="BH140" s="217">
        <f>IF(N140="zníž. prenesená",J140,0)</f>
        <v>0</v>
      </c>
      <c r="BI140" s="217">
        <f>IF(N140="nulová",J140,0)</f>
        <v>0</v>
      </c>
      <c r="BJ140" s="18" t="s">
        <v>87</v>
      </c>
      <c r="BK140" s="217">
        <f>ROUND(I140*H140,2)</f>
        <v>0</v>
      </c>
      <c r="BL140" s="18" t="s">
        <v>656</v>
      </c>
      <c r="BM140" s="216" t="s">
        <v>3388</v>
      </c>
    </row>
    <row r="141" s="2" customFormat="1" ht="16.5" customHeight="1">
      <c r="A141" s="37"/>
      <c r="B141" s="168"/>
      <c r="C141" s="242" t="s">
        <v>92</v>
      </c>
      <c r="D141" s="242" t="s">
        <v>582</v>
      </c>
      <c r="E141" s="243" t="s">
        <v>3389</v>
      </c>
      <c r="F141" s="244" t="s">
        <v>3390</v>
      </c>
      <c r="G141" s="245" t="s">
        <v>373</v>
      </c>
      <c r="H141" s="246">
        <v>480</v>
      </c>
      <c r="I141" s="247"/>
      <c r="J141" s="248">
        <f>ROUND(I141*H141,2)</f>
        <v>0</v>
      </c>
      <c r="K141" s="249"/>
      <c r="L141" s="250"/>
      <c r="M141" s="251" t="s">
        <v>1</v>
      </c>
      <c r="N141" s="252" t="s">
        <v>41</v>
      </c>
      <c r="O141" s="81"/>
      <c r="P141" s="214">
        <f>O141*H141</f>
        <v>0</v>
      </c>
      <c r="Q141" s="214">
        <v>0</v>
      </c>
      <c r="R141" s="214">
        <f>Q141*H141</f>
        <v>0</v>
      </c>
      <c r="S141" s="214">
        <v>0</v>
      </c>
      <c r="T141" s="215">
        <f>S141*H141</f>
        <v>0</v>
      </c>
      <c r="U141" s="37"/>
      <c r="V141" s="37"/>
      <c r="W141" s="37"/>
      <c r="X141" s="37"/>
      <c r="Y141" s="37"/>
      <c r="Z141" s="37"/>
      <c r="AA141" s="37"/>
      <c r="AB141" s="37"/>
      <c r="AC141" s="37"/>
      <c r="AD141" s="37"/>
      <c r="AE141" s="37"/>
      <c r="AR141" s="216" t="s">
        <v>1399</v>
      </c>
      <c r="AT141" s="216" t="s">
        <v>582</v>
      </c>
      <c r="AU141" s="216" t="s">
        <v>82</v>
      </c>
      <c r="AY141" s="18" t="s">
        <v>283</v>
      </c>
      <c r="BE141" s="217">
        <f>IF(N141="základná",J141,0)</f>
        <v>0</v>
      </c>
      <c r="BF141" s="217">
        <f>IF(N141="znížená",J141,0)</f>
        <v>0</v>
      </c>
      <c r="BG141" s="217">
        <f>IF(N141="zákl. prenesená",J141,0)</f>
        <v>0</v>
      </c>
      <c r="BH141" s="217">
        <f>IF(N141="zníž. prenesená",J141,0)</f>
        <v>0</v>
      </c>
      <c r="BI141" s="217">
        <f>IF(N141="nulová",J141,0)</f>
        <v>0</v>
      </c>
      <c r="BJ141" s="18" t="s">
        <v>87</v>
      </c>
      <c r="BK141" s="217">
        <f>ROUND(I141*H141,2)</f>
        <v>0</v>
      </c>
      <c r="BL141" s="18" t="s">
        <v>656</v>
      </c>
      <c r="BM141" s="216" t="s">
        <v>464</v>
      </c>
    </row>
    <row r="142" s="2" customFormat="1" ht="16.5" customHeight="1">
      <c r="A142" s="37"/>
      <c r="B142" s="168"/>
      <c r="C142" s="204" t="s">
        <v>289</v>
      </c>
      <c r="D142" s="204" t="s">
        <v>285</v>
      </c>
      <c r="E142" s="205" t="s">
        <v>3391</v>
      </c>
      <c r="F142" s="206" t="s">
        <v>3224</v>
      </c>
      <c r="G142" s="207" t="s">
        <v>373</v>
      </c>
      <c r="H142" s="208">
        <v>480</v>
      </c>
      <c r="I142" s="209"/>
      <c r="J142" s="210">
        <f>ROUND(I142*H142,2)</f>
        <v>0</v>
      </c>
      <c r="K142" s="211"/>
      <c r="L142" s="38"/>
      <c r="M142" s="212" t="s">
        <v>1</v>
      </c>
      <c r="N142" s="213" t="s">
        <v>41</v>
      </c>
      <c r="O142" s="81"/>
      <c r="P142" s="214">
        <f>O142*H142</f>
        <v>0</v>
      </c>
      <c r="Q142" s="214">
        <v>0</v>
      </c>
      <c r="R142" s="214">
        <f>Q142*H142</f>
        <v>0</v>
      </c>
      <c r="S142" s="214">
        <v>0</v>
      </c>
      <c r="T142" s="215">
        <f>S142*H142</f>
        <v>0</v>
      </c>
      <c r="U142" s="37"/>
      <c r="V142" s="37"/>
      <c r="W142" s="37"/>
      <c r="X142" s="37"/>
      <c r="Y142" s="37"/>
      <c r="Z142" s="37"/>
      <c r="AA142" s="37"/>
      <c r="AB142" s="37"/>
      <c r="AC142" s="37"/>
      <c r="AD142" s="37"/>
      <c r="AE142" s="37"/>
      <c r="AR142" s="216" t="s">
        <v>656</v>
      </c>
      <c r="AT142" s="216" t="s">
        <v>285</v>
      </c>
      <c r="AU142" s="216" t="s">
        <v>82</v>
      </c>
      <c r="AY142" s="18" t="s">
        <v>283</v>
      </c>
      <c r="BE142" s="217">
        <f>IF(N142="základná",J142,0)</f>
        <v>0</v>
      </c>
      <c r="BF142" s="217">
        <f>IF(N142="znížená",J142,0)</f>
        <v>0</v>
      </c>
      <c r="BG142" s="217">
        <f>IF(N142="zákl. prenesená",J142,0)</f>
        <v>0</v>
      </c>
      <c r="BH142" s="217">
        <f>IF(N142="zníž. prenesená",J142,0)</f>
        <v>0</v>
      </c>
      <c r="BI142" s="217">
        <f>IF(N142="nulová",J142,0)</f>
        <v>0</v>
      </c>
      <c r="BJ142" s="18" t="s">
        <v>87</v>
      </c>
      <c r="BK142" s="217">
        <f>ROUND(I142*H142,2)</f>
        <v>0</v>
      </c>
      <c r="BL142" s="18" t="s">
        <v>656</v>
      </c>
      <c r="BM142" s="216" t="s">
        <v>3392</v>
      </c>
    </row>
    <row r="143" s="2" customFormat="1" ht="16.5" customHeight="1">
      <c r="A143" s="37"/>
      <c r="B143" s="168"/>
      <c r="C143" s="242" t="s">
        <v>306</v>
      </c>
      <c r="D143" s="242" t="s">
        <v>582</v>
      </c>
      <c r="E143" s="243" t="s">
        <v>3393</v>
      </c>
      <c r="F143" s="244" t="s">
        <v>3394</v>
      </c>
      <c r="G143" s="245" t="s">
        <v>373</v>
      </c>
      <c r="H143" s="246">
        <v>61</v>
      </c>
      <c r="I143" s="247"/>
      <c r="J143" s="248">
        <f>ROUND(I143*H143,2)</f>
        <v>0</v>
      </c>
      <c r="K143" s="249"/>
      <c r="L143" s="250"/>
      <c r="M143" s="251" t="s">
        <v>1</v>
      </c>
      <c r="N143" s="252" t="s">
        <v>41</v>
      </c>
      <c r="O143" s="81"/>
      <c r="P143" s="214">
        <f>O143*H143</f>
        <v>0</v>
      </c>
      <c r="Q143" s="214">
        <v>0</v>
      </c>
      <c r="R143" s="214">
        <f>Q143*H143</f>
        <v>0</v>
      </c>
      <c r="S143" s="214">
        <v>0</v>
      </c>
      <c r="T143" s="215">
        <f>S143*H143</f>
        <v>0</v>
      </c>
      <c r="U143" s="37"/>
      <c r="V143" s="37"/>
      <c r="W143" s="37"/>
      <c r="X143" s="37"/>
      <c r="Y143" s="37"/>
      <c r="Z143" s="37"/>
      <c r="AA143" s="37"/>
      <c r="AB143" s="37"/>
      <c r="AC143" s="37"/>
      <c r="AD143" s="37"/>
      <c r="AE143" s="37"/>
      <c r="AR143" s="216" t="s">
        <v>1399</v>
      </c>
      <c r="AT143" s="216" t="s">
        <v>582</v>
      </c>
      <c r="AU143" s="216" t="s">
        <v>82</v>
      </c>
      <c r="AY143" s="18" t="s">
        <v>283</v>
      </c>
      <c r="BE143" s="217">
        <f>IF(N143="základná",J143,0)</f>
        <v>0</v>
      </c>
      <c r="BF143" s="217">
        <f>IF(N143="znížená",J143,0)</f>
        <v>0</v>
      </c>
      <c r="BG143" s="217">
        <f>IF(N143="zákl. prenesená",J143,0)</f>
        <v>0</v>
      </c>
      <c r="BH143" s="217">
        <f>IF(N143="zníž. prenesená",J143,0)</f>
        <v>0</v>
      </c>
      <c r="BI143" s="217">
        <f>IF(N143="nulová",J143,0)</f>
        <v>0</v>
      </c>
      <c r="BJ143" s="18" t="s">
        <v>87</v>
      </c>
      <c r="BK143" s="217">
        <f>ROUND(I143*H143,2)</f>
        <v>0</v>
      </c>
      <c r="BL143" s="18" t="s">
        <v>656</v>
      </c>
      <c r="BM143" s="216" t="s">
        <v>473</v>
      </c>
    </row>
    <row r="144" s="2" customFormat="1" ht="16.5" customHeight="1">
      <c r="A144" s="37"/>
      <c r="B144" s="168"/>
      <c r="C144" s="204" t="s">
        <v>310</v>
      </c>
      <c r="D144" s="204" t="s">
        <v>285</v>
      </c>
      <c r="E144" s="205" t="s">
        <v>3395</v>
      </c>
      <c r="F144" s="206" t="s">
        <v>3224</v>
      </c>
      <c r="G144" s="207" t="s">
        <v>373</v>
      </c>
      <c r="H144" s="208">
        <v>61</v>
      </c>
      <c r="I144" s="209"/>
      <c r="J144" s="210">
        <f>ROUND(I144*H144,2)</f>
        <v>0</v>
      </c>
      <c r="K144" s="211"/>
      <c r="L144" s="38"/>
      <c r="M144" s="212" t="s">
        <v>1</v>
      </c>
      <c r="N144" s="213" t="s">
        <v>41</v>
      </c>
      <c r="O144" s="81"/>
      <c r="P144" s="214">
        <f>O144*H144</f>
        <v>0</v>
      </c>
      <c r="Q144" s="214">
        <v>0</v>
      </c>
      <c r="R144" s="214">
        <f>Q144*H144</f>
        <v>0</v>
      </c>
      <c r="S144" s="214">
        <v>0</v>
      </c>
      <c r="T144" s="215">
        <f>S144*H144</f>
        <v>0</v>
      </c>
      <c r="U144" s="37"/>
      <c r="V144" s="37"/>
      <c r="W144" s="37"/>
      <c r="X144" s="37"/>
      <c r="Y144" s="37"/>
      <c r="Z144" s="37"/>
      <c r="AA144" s="37"/>
      <c r="AB144" s="37"/>
      <c r="AC144" s="37"/>
      <c r="AD144" s="37"/>
      <c r="AE144" s="37"/>
      <c r="AR144" s="216" t="s">
        <v>656</v>
      </c>
      <c r="AT144" s="216" t="s">
        <v>285</v>
      </c>
      <c r="AU144" s="216" t="s">
        <v>82</v>
      </c>
      <c r="AY144" s="18" t="s">
        <v>283</v>
      </c>
      <c r="BE144" s="217">
        <f>IF(N144="základná",J144,0)</f>
        <v>0</v>
      </c>
      <c r="BF144" s="217">
        <f>IF(N144="znížená",J144,0)</f>
        <v>0</v>
      </c>
      <c r="BG144" s="217">
        <f>IF(N144="zákl. prenesená",J144,0)</f>
        <v>0</v>
      </c>
      <c r="BH144" s="217">
        <f>IF(N144="zníž. prenesená",J144,0)</f>
        <v>0</v>
      </c>
      <c r="BI144" s="217">
        <f>IF(N144="nulová",J144,0)</f>
        <v>0</v>
      </c>
      <c r="BJ144" s="18" t="s">
        <v>87</v>
      </c>
      <c r="BK144" s="217">
        <f>ROUND(I144*H144,2)</f>
        <v>0</v>
      </c>
      <c r="BL144" s="18" t="s">
        <v>656</v>
      </c>
      <c r="BM144" s="216" t="s">
        <v>3396</v>
      </c>
    </row>
    <row r="145" s="2" customFormat="1" ht="16.5" customHeight="1">
      <c r="A145" s="37"/>
      <c r="B145" s="168"/>
      <c r="C145" s="242" t="s">
        <v>315</v>
      </c>
      <c r="D145" s="242" t="s">
        <v>582</v>
      </c>
      <c r="E145" s="243" t="s">
        <v>3397</v>
      </c>
      <c r="F145" s="244" t="s">
        <v>3398</v>
      </c>
      <c r="G145" s="245" t="s">
        <v>373</v>
      </c>
      <c r="H145" s="246">
        <v>184</v>
      </c>
      <c r="I145" s="247"/>
      <c r="J145" s="248">
        <f>ROUND(I145*H145,2)</f>
        <v>0</v>
      </c>
      <c r="K145" s="249"/>
      <c r="L145" s="250"/>
      <c r="M145" s="251" t="s">
        <v>1</v>
      </c>
      <c r="N145" s="252" t="s">
        <v>41</v>
      </c>
      <c r="O145" s="81"/>
      <c r="P145" s="214">
        <f>O145*H145</f>
        <v>0</v>
      </c>
      <c r="Q145" s="214">
        <v>0</v>
      </c>
      <c r="R145" s="214">
        <f>Q145*H145</f>
        <v>0</v>
      </c>
      <c r="S145" s="214">
        <v>0</v>
      </c>
      <c r="T145" s="215">
        <f>S145*H145</f>
        <v>0</v>
      </c>
      <c r="U145" s="37"/>
      <c r="V145" s="37"/>
      <c r="W145" s="37"/>
      <c r="X145" s="37"/>
      <c r="Y145" s="37"/>
      <c r="Z145" s="37"/>
      <c r="AA145" s="37"/>
      <c r="AB145" s="37"/>
      <c r="AC145" s="37"/>
      <c r="AD145" s="37"/>
      <c r="AE145" s="37"/>
      <c r="AR145" s="216" t="s">
        <v>1399</v>
      </c>
      <c r="AT145" s="216" t="s">
        <v>582</v>
      </c>
      <c r="AU145" s="216" t="s">
        <v>82</v>
      </c>
      <c r="AY145" s="18" t="s">
        <v>283</v>
      </c>
      <c r="BE145" s="217">
        <f>IF(N145="základná",J145,0)</f>
        <v>0</v>
      </c>
      <c r="BF145" s="217">
        <f>IF(N145="znížená",J145,0)</f>
        <v>0</v>
      </c>
      <c r="BG145" s="217">
        <f>IF(N145="zákl. prenesená",J145,0)</f>
        <v>0</v>
      </c>
      <c r="BH145" s="217">
        <f>IF(N145="zníž. prenesená",J145,0)</f>
        <v>0</v>
      </c>
      <c r="BI145" s="217">
        <f>IF(N145="nulová",J145,0)</f>
        <v>0</v>
      </c>
      <c r="BJ145" s="18" t="s">
        <v>87</v>
      </c>
      <c r="BK145" s="217">
        <f>ROUND(I145*H145,2)</f>
        <v>0</v>
      </c>
      <c r="BL145" s="18" t="s">
        <v>656</v>
      </c>
      <c r="BM145" s="216" t="s">
        <v>501</v>
      </c>
    </row>
    <row r="146" s="2" customFormat="1" ht="16.5" customHeight="1">
      <c r="A146" s="37"/>
      <c r="B146" s="168"/>
      <c r="C146" s="204" t="s">
        <v>319</v>
      </c>
      <c r="D146" s="204" t="s">
        <v>285</v>
      </c>
      <c r="E146" s="205" t="s">
        <v>3399</v>
      </c>
      <c r="F146" s="206" t="s">
        <v>3224</v>
      </c>
      <c r="G146" s="207" t="s">
        <v>373</v>
      </c>
      <c r="H146" s="208">
        <v>184</v>
      </c>
      <c r="I146" s="209"/>
      <c r="J146" s="210">
        <f>ROUND(I146*H146,2)</f>
        <v>0</v>
      </c>
      <c r="K146" s="211"/>
      <c r="L146" s="38"/>
      <c r="M146" s="212" t="s">
        <v>1</v>
      </c>
      <c r="N146" s="213" t="s">
        <v>41</v>
      </c>
      <c r="O146" s="81"/>
      <c r="P146" s="214">
        <f>O146*H146</f>
        <v>0</v>
      </c>
      <c r="Q146" s="214">
        <v>0</v>
      </c>
      <c r="R146" s="214">
        <f>Q146*H146</f>
        <v>0</v>
      </c>
      <c r="S146" s="214">
        <v>0</v>
      </c>
      <c r="T146" s="215">
        <f>S146*H146</f>
        <v>0</v>
      </c>
      <c r="U146" s="37"/>
      <c r="V146" s="37"/>
      <c r="W146" s="37"/>
      <c r="X146" s="37"/>
      <c r="Y146" s="37"/>
      <c r="Z146" s="37"/>
      <c r="AA146" s="37"/>
      <c r="AB146" s="37"/>
      <c r="AC146" s="37"/>
      <c r="AD146" s="37"/>
      <c r="AE146" s="37"/>
      <c r="AR146" s="216" t="s">
        <v>656</v>
      </c>
      <c r="AT146" s="216" t="s">
        <v>285</v>
      </c>
      <c r="AU146" s="216" t="s">
        <v>82</v>
      </c>
      <c r="AY146" s="18" t="s">
        <v>283</v>
      </c>
      <c r="BE146" s="217">
        <f>IF(N146="základná",J146,0)</f>
        <v>0</v>
      </c>
      <c r="BF146" s="217">
        <f>IF(N146="znížená",J146,0)</f>
        <v>0</v>
      </c>
      <c r="BG146" s="217">
        <f>IF(N146="zákl. prenesená",J146,0)</f>
        <v>0</v>
      </c>
      <c r="BH146" s="217">
        <f>IF(N146="zníž. prenesená",J146,0)</f>
        <v>0</v>
      </c>
      <c r="BI146" s="217">
        <f>IF(N146="nulová",J146,0)</f>
        <v>0</v>
      </c>
      <c r="BJ146" s="18" t="s">
        <v>87</v>
      </c>
      <c r="BK146" s="217">
        <f>ROUND(I146*H146,2)</f>
        <v>0</v>
      </c>
      <c r="BL146" s="18" t="s">
        <v>656</v>
      </c>
      <c r="BM146" s="216" t="s">
        <v>3400</v>
      </c>
    </row>
    <row r="147" s="2" customFormat="1" ht="16.5" customHeight="1">
      <c r="A147" s="37"/>
      <c r="B147" s="168"/>
      <c r="C147" s="242" t="s">
        <v>323</v>
      </c>
      <c r="D147" s="242" t="s">
        <v>582</v>
      </c>
      <c r="E147" s="243" t="s">
        <v>3401</v>
      </c>
      <c r="F147" s="244" t="s">
        <v>3402</v>
      </c>
      <c r="G147" s="245" t="s">
        <v>373</v>
      </c>
      <c r="H147" s="246">
        <v>46</v>
      </c>
      <c r="I147" s="247"/>
      <c r="J147" s="248">
        <f>ROUND(I147*H147,2)</f>
        <v>0</v>
      </c>
      <c r="K147" s="249"/>
      <c r="L147" s="250"/>
      <c r="M147" s="251" t="s">
        <v>1</v>
      </c>
      <c r="N147" s="252" t="s">
        <v>41</v>
      </c>
      <c r="O147" s="81"/>
      <c r="P147" s="214">
        <f>O147*H147</f>
        <v>0</v>
      </c>
      <c r="Q147" s="214">
        <v>0</v>
      </c>
      <c r="R147" s="214">
        <f>Q147*H147</f>
        <v>0</v>
      </c>
      <c r="S147" s="214">
        <v>0</v>
      </c>
      <c r="T147" s="215">
        <f>S147*H147</f>
        <v>0</v>
      </c>
      <c r="U147" s="37"/>
      <c r="V147" s="37"/>
      <c r="W147" s="37"/>
      <c r="X147" s="37"/>
      <c r="Y147" s="37"/>
      <c r="Z147" s="37"/>
      <c r="AA147" s="37"/>
      <c r="AB147" s="37"/>
      <c r="AC147" s="37"/>
      <c r="AD147" s="37"/>
      <c r="AE147" s="37"/>
      <c r="AR147" s="216" t="s">
        <v>1399</v>
      </c>
      <c r="AT147" s="216" t="s">
        <v>582</v>
      </c>
      <c r="AU147" s="216" t="s">
        <v>82</v>
      </c>
      <c r="AY147" s="18" t="s">
        <v>283</v>
      </c>
      <c r="BE147" s="217">
        <f>IF(N147="základná",J147,0)</f>
        <v>0</v>
      </c>
      <c r="BF147" s="217">
        <f>IF(N147="znížená",J147,0)</f>
        <v>0</v>
      </c>
      <c r="BG147" s="217">
        <f>IF(N147="zákl. prenesená",J147,0)</f>
        <v>0</v>
      </c>
      <c r="BH147" s="217">
        <f>IF(N147="zníž. prenesená",J147,0)</f>
        <v>0</v>
      </c>
      <c r="BI147" s="217">
        <f>IF(N147="nulová",J147,0)</f>
        <v>0</v>
      </c>
      <c r="BJ147" s="18" t="s">
        <v>87</v>
      </c>
      <c r="BK147" s="217">
        <f>ROUND(I147*H147,2)</f>
        <v>0</v>
      </c>
      <c r="BL147" s="18" t="s">
        <v>656</v>
      </c>
      <c r="BM147" s="216" t="s">
        <v>509</v>
      </c>
    </row>
    <row r="148" s="2" customFormat="1" ht="16.5" customHeight="1">
      <c r="A148" s="37"/>
      <c r="B148" s="168"/>
      <c r="C148" s="204" t="s">
        <v>327</v>
      </c>
      <c r="D148" s="204" t="s">
        <v>285</v>
      </c>
      <c r="E148" s="205" t="s">
        <v>3403</v>
      </c>
      <c r="F148" s="206" t="s">
        <v>3224</v>
      </c>
      <c r="G148" s="207" t="s">
        <v>373</v>
      </c>
      <c r="H148" s="208">
        <v>46</v>
      </c>
      <c r="I148" s="209"/>
      <c r="J148" s="210">
        <f>ROUND(I148*H148,2)</f>
        <v>0</v>
      </c>
      <c r="K148" s="211"/>
      <c r="L148" s="38"/>
      <c r="M148" s="212" t="s">
        <v>1</v>
      </c>
      <c r="N148" s="213" t="s">
        <v>41</v>
      </c>
      <c r="O148" s="81"/>
      <c r="P148" s="214">
        <f>O148*H148</f>
        <v>0</v>
      </c>
      <c r="Q148" s="214">
        <v>0</v>
      </c>
      <c r="R148" s="214">
        <f>Q148*H148</f>
        <v>0</v>
      </c>
      <c r="S148" s="214">
        <v>0</v>
      </c>
      <c r="T148" s="215">
        <f>S148*H148</f>
        <v>0</v>
      </c>
      <c r="U148" s="37"/>
      <c r="V148" s="37"/>
      <c r="W148" s="37"/>
      <c r="X148" s="37"/>
      <c r="Y148" s="37"/>
      <c r="Z148" s="37"/>
      <c r="AA148" s="37"/>
      <c r="AB148" s="37"/>
      <c r="AC148" s="37"/>
      <c r="AD148" s="37"/>
      <c r="AE148" s="37"/>
      <c r="AR148" s="216" t="s">
        <v>656</v>
      </c>
      <c r="AT148" s="216" t="s">
        <v>285</v>
      </c>
      <c r="AU148" s="216" t="s">
        <v>82</v>
      </c>
      <c r="AY148" s="18" t="s">
        <v>283</v>
      </c>
      <c r="BE148" s="217">
        <f>IF(N148="základná",J148,0)</f>
        <v>0</v>
      </c>
      <c r="BF148" s="217">
        <f>IF(N148="znížená",J148,0)</f>
        <v>0</v>
      </c>
      <c r="BG148" s="217">
        <f>IF(N148="zákl. prenesená",J148,0)</f>
        <v>0</v>
      </c>
      <c r="BH148" s="217">
        <f>IF(N148="zníž. prenesená",J148,0)</f>
        <v>0</v>
      </c>
      <c r="BI148" s="217">
        <f>IF(N148="nulová",J148,0)</f>
        <v>0</v>
      </c>
      <c r="BJ148" s="18" t="s">
        <v>87</v>
      </c>
      <c r="BK148" s="217">
        <f>ROUND(I148*H148,2)</f>
        <v>0</v>
      </c>
      <c r="BL148" s="18" t="s">
        <v>656</v>
      </c>
      <c r="BM148" s="216" t="s">
        <v>3404</v>
      </c>
    </row>
    <row r="149" s="2" customFormat="1" ht="16.5" customHeight="1">
      <c r="A149" s="37"/>
      <c r="B149" s="168"/>
      <c r="C149" s="242" t="s">
        <v>332</v>
      </c>
      <c r="D149" s="242" t="s">
        <v>582</v>
      </c>
      <c r="E149" s="243" t="s">
        <v>3405</v>
      </c>
      <c r="F149" s="244" t="s">
        <v>3406</v>
      </c>
      <c r="G149" s="245" t="s">
        <v>373</v>
      </c>
      <c r="H149" s="246">
        <v>245</v>
      </c>
      <c r="I149" s="247"/>
      <c r="J149" s="248">
        <f>ROUND(I149*H149,2)</f>
        <v>0</v>
      </c>
      <c r="K149" s="249"/>
      <c r="L149" s="250"/>
      <c r="M149" s="251" t="s">
        <v>1</v>
      </c>
      <c r="N149" s="252" t="s">
        <v>41</v>
      </c>
      <c r="O149" s="81"/>
      <c r="P149" s="214">
        <f>O149*H149</f>
        <v>0</v>
      </c>
      <c r="Q149" s="214">
        <v>0</v>
      </c>
      <c r="R149" s="214">
        <f>Q149*H149</f>
        <v>0</v>
      </c>
      <c r="S149" s="214">
        <v>0</v>
      </c>
      <c r="T149" s="215">
        <f>S149*H149</f>
        <v>0</v>
      </c>
      <c r="U149" s="37"/>
      <c r="V149" s="37"/>
      <c r="W149" s="37"/>
      <c r="X149" s="37"/>
      <c r="Y149" s="37"/>
      <c r="Z149" s="37"/>
      <c r="AA149" s="37"/>
      <c r="AB149" s="37"/>
      <c r="AC149" s="37"/>
      <c r="AD149" s="37"/>
      <c r="AE149" s="37"/>
      <c r="AR149" s="216" t="s">
        <v>1399</v>
      </c>
      <c r="AT149" s="216" t="s">
        <v>582</v>
      </c>
      <c r="AU149" s="216" t="s">
        <v>82</v>
      </c>
      <c r="AY149" s="18" t="s">
        <v>283</v>
      </c>
      <c r="BE149" s="217">
        <f>IF(N149="základná",J149,0)</f>
        <v>0</v>
      </c>
      <c r="BF149" s="217">
        <f>IF(N149="znížená",J149,0)</f>
        <v>0</v>
      </c>
      <c r="BG149" s="217">
        <f>IF(N149="zákl. prenesená",J149,0)</f>
        <v>0</v>
      </c>
      <c r="BH149" s="217">
        <f>IF(N149="zníž. prenesená",J149,0)</f>
        <v>0</v>
      </c>
      <c r="BI149" s="217">
        <f>IF(N149="nulová",J149,0)</f>
        <v>0</v>
      </c>
      <c r="BJ149" s="18" t="s">
        <v>87</v>
      </c>
      <c r="BK149" s="217">
        <f>ROUND(I149*H149,2)</f>
        <v>0</v>
      </c>
      <c r="BL149" s="18" t="s">
        <v>656</v>
      </c>
      <c r="BM149" s="216" t="s">
        <v>519</v>
      </c>
    </row>
    <row r="150" s="2" customFormat="1" ht="16.5" customHeight="1">
      <c r="A150" s="37"/>
      <c r="B150" s="168"/>
      <c r="C150" s="204" t="s">
        <v>337</v>
      </c>
      <c r="D150" s="204" t="s">
        <v>285</v>
      </c>
      <c r="E150" s="205" t="s">
        <v>3407</v>
      </c>
      <c r="F150" s="206" t="s">
        <v>3224</v>
      </c>
      <c r="G150" s="207" t="s">
        <v>373</v>
      </c>
      <c r="H150" s="208">
        <v>245</v>
      </c>
      <c r="I150" s="209"/>
      <c r="J150" s="210">
        <f>ROUND(I150*H150,2)</f>
        <v>0</v>
      </c>
      <c r="K150" s="211"/>
      <c r="L150" s="38"/>
      <c r="M150" s="212" t="s">
        <v>1</v>
      </c>
      <c r="N150" s="213" t="s">
        <v>41</v>
      </c>
      <c r="O150" s="81"/>
      <c r="P150" s="214">
        <f>O150*H150</f>
        <v>0</v>
      </c>
      <c r="Q150" s="214">
        <v>0</v>
      </c>
      <c r="R150" s="214">
        <f>Q150*H150</f>
        <v>0</v>
      </c>
      <c r="S150" s="214">
        <v>0</v>
      </c>
      <c r="T150" s="215">
        <f>S150*H150</f>
        <v>0</v>
      </c>
      <c r="U150" s="37"/>
      <c r="V150" s="37"/>
      <c r="W150" s="37"/>
      <c r="X150" s="37"/>
      <c r="Y150" s="37"/>
      <c r="Z150" s="37"/>
      <c r="AA150" s="37"/>
      <c r="AB150" s="37"/>
      <c r="AC150" s="37"/>
      <c r="AD150" s="37"/>
      <c r="AE150" s="37"/>
      <c r="AR150" s="216" t="s">
        <v>656</v>
      </c>
      <c r="AT150" s="216" t="s">
        <v>285</v>
      </c>
      <c r="AU150" s="216" t="s">
        <v>82</v>
      </c>
      <c r="AY150" s="18" t="s">
        <v>283</v>
      </c>
      <c r="BE150" s="217">
        <f>IF(N150="základná",J150,0)</f>
        <v>0</v>
      </c>
      <c r="BF150" s="217">
        <f>IF(N150="znížená",J150,0)</f>
        <v>0</v>
      </c>
      <c r="BG150" s="217">
        <f>IF(N150="zákl. prenesená",J150,0)</f>
        <v>0</v>
      </c>
      <c r="BH150" s="217">
        <f>IF(N150="zníž. prenesená",J150,0)</f>
        <v>0</v>
      </c>
      <c r="BI150" s="217">
        <f>IF(N150="nulová",J150,0)</f>
        <v>0</v>
      </c>
      <c r="BJ150" s="18" t="s">
        <v>87</v>
      </c>
      <c r="BK150" s="217">
        <f>ROUND(I150*H150,2)</f>
        <v>0</v>
      </c>
      <c r="BL150" s="18" t="s">
        <v>656</v>
      </c>
      <c r="BM150" s="216" t="s">
        <v>3408</v>
      </c>
    </row>
    <row r="151" s="2" customFormat="1" ht="76.35" customHeight="1">
      <c r="A151" s="37"/>
      <c r="B151" s="168"/>
      <c r="C151" s="242" t="s">
        <v>341</v>
      </c>
      <c r="D151" s="242" t="s">
        <v>582</v>
      </c>
      <c r="E151" s="243" t="s">
        <v>3409</v>
      </c>
      <c r="F151" s="244" t="s">
        <v>3410</v>
      </c>
      <c r="G151" s="245" t="s">
        <v>373</v>
      </c>
      <c r="H151" s="246">
        <v>46</v>
      </c>
      <c r="I151" s="247"/>
      <c r="J151" s="248">
        <f>ROUND(I151*H151,2)</f>
        <v>0</v>
      </c>
      <c r="K151" s="249"/>
      <c r="L151" s="250"/>
      <c r="M151" s="251" t="s">
        <v>1</v>
      </c>
      <c r="N151" s="252" t="s">
        <v>41</v>
      </c>
      <c r="O151" s="81"/>
      <c r="P151" s="214">
        <f>O151*H151</f>
        <v>0</v>
      </c>
      <c r="Q151" s="214">
        <v>0</v>
      </c>
      <c r="R151" s="214">
        <f>Q151*H151</f>
        <v>0</v>
      </c>
      <c r="S151" s="214">
        <v>0</v>
      </c>
      <c r="T151" s="215">
        <f>S151*H151</f>
        <v>0</v>
      </c>
      <c r="U151" s="37"/>
      <c r="V151" s="37"/>
      <c r="W151" s="37"/>
      <c r="X151" s="37"/>
      <c r="Y151" s="37"/>
      <c r="Z151" s="37"/>
      <c r="AA151" s="37"/>
      <c r="AB151" s="37"/>
      <c r="AC151" s="37"/>
      <c r="AD151" s="37"/>
      <c r="AE151" s="37"/>
      <c r="AR151" s="216" t="s">
        <v>1399</v>
      </c>
      <c r="AT151" s="216" t="s">
        <v>582</v>
      </c>
      <c r="AU151" s="216" t="s">
        <v>82</v>
      </c>
      <c r="AY151" s="18" t="s">
        <v>283</v>
      </c>
      <c r="BE151" s="217">
        <f>IF(N151="základná",J151,0)</f>
        <v>0</v>
      </c>
      <c r="BF151" s="217">
        <f>IF(N151="znížená",J151,0)</f>
        <v>0</v>
      </c>
      <c r="BG151" s="217">
        <f>IF(N151="zákl. prenesená",J151,0)</f>
        <v>0</v>
      </c>
      <c r="BH151" s="217">
        <f>IF(N151="zníž. prenesená",J151,0)</f>
        <v>0</v>
      </c>
      <c r="BI151" s="217">
        <f>IF(N151="nulová",J151,0)</f>
        <v>0</v>
      </c>
      <c r="BJ151" s="18" t="s">
        <v>87</v>
      </c>
      <c r="BK151" s="217">
        <f>ROUND(I151*H151,2)</f>
        <v>0</v>
      </c>
      <c r="BL151" s="18" t="s">
        <v>656</v>
      </c>
      <c r="BM151" s="216" t="s">
        <v>546</v>
      </c>
    </row>
    <row r="152" s="2" customFormat="1" ht="16.5" customHeight="1">
      <c r="A152" s="37"/>
      <c r="B152" s="168"/>
      <c r="C152" s="204" t="s">
        <v>347</v>
      </c>
      <c r="D152" s="204" t="s">
        <v>285</v>
      </c>
      <c r="E152" s="205" t="s">
        <v>3411</v>
      </c>
      <c r="F152" s="206" t="s">
        <v>3224</v>
      </c>
      <c r="G152" s="207" t="s">
        <v>373</v>
      </c>
      <c r="H152" s="208">
        <v>46</v>
      </c>
      <c r="I152" s="209"/>
      <c r="J152" s="210">
        <f>ROUND(I152*H152,2)</f>
        <v>0</v>
      </c>
      <c r="K152" s="211"/>
      <c r="L152" s="38"/>
      <c r="M152" s="212" t="s">
        <v>1</v>
      </c>
      <c r="N152" s="213" t="s">
        <v>41</v>
      </c>
      <c r="O152" s="81"/>
      <c r="P152" s="214">
        <f>O152*H152</f>
        <v>0</v>
      </c>
      <c r="Q152" s="214">
        <v>0</v>
      </c>
      <c r="R152" s="214">
        <f>Q152*H152</f>
        <v>0</v>
      </c>
      <c r="S152" s="214">
        <v>0</v>
      </c>
      <c r="T152" s="215">
        <f>S152*H152</f>
        <v>0</v>
      </c>
      <c r="U152" s="37"/>
      <c r="V152" s="37"/>
      <c r="W152" s="37"/>
      <c r="X152" s="37"/>
      <c r="Y152" s="37"/>
      <c r="Z152" s="37"/>
      <c r="AA152" s="37"/>
      <c r="AB152" s="37"/>
      <c r="AC152" s="37"/>
      <c r="AD152" s="37"/>
      <c r="AE152" s="37"/>
      <c r="AR152" s="216" t="s">
        <v>656</v>
      </c>
      <c r="AT152" s="216" t="s">
        <v>285</v>
      </c>
      <c r="AU152" s="216" t="s">
        <v>82</v>
      </c>
      <c r="AY152" s="18" t="s">
        <v>283</v>
      </c>
      <c r="BE152" s="217">
        <f>IF(N152="základná",J152,0)</f>
        <v>0</v>
      </c>
      <c r="BF152" s="217">
        <f>IF(N152="znížená",J152,0)</f>
        <v>0</v>
      </c>
      <c r="BG152" s="217">
        <f>IF(N152="zákl. prenesená",J152,0)</f>
        <v>0</v>
      </c>
      <c r="BH152" s="217">
        <f>IF(N152="zníž. prenesená",J152,0)</f>
        <v>0</v>
      </c>
      <c r="BI152" s="217">
        <f>IF(N152="nulová",J152,0)</f>
        <v>0</v>
      </c>
      <c r="BJ152" s="18" t="s">
        <v>87</v>
      </c>
      <c r="BK152" s="217">
        <f>ROUND(I152*H152,2)</f>
        <v>0</v>
      </c>
      <c r="BL152" s="18" t="s">
        <v>656</v>
      </c>
      <c r="BM152" s="216" t="s">
        <v>3412</v>
      </c>
    </row>
    <row r="153" s="12" customFormat="1" ht="25.92" customHeight="1">
      <c r="A153" s="12"/>
      <c r="B153" s="191"/>
      <c r="C153" s="12"/>
      <c r="D153" s="192" t="s">
        <v>74</v>
      </c>
      <c r="E153" s="193" t="s">
        <v>2129</v>
      </c>
      <c r="F153" s="193" t="s">
        <v>3413</v>
      </c>
      <c r="G153" s="12"/>
      <c r="H153" s="12"/>
      <c r="I153" s="194"/>
      <c r="J153" s="195">
        <f>BK153</f>
        <v>0</v>
      </c>
      <c r="K153" s="12"/>
      <c r="L153" s="191"/>
      <c r="M153" s="196"/>
      <c r="N153" s="197"/>
      <c r="O153" s="197"/>
      <c r="P153" s="198">
        <f>SUM(P154:P161)</f>
        <v>0</v>
      </c>
      <c r="Q153" s="197"/>
      <c r="R153" s="198">
        <f>SUM(R154:R161)</f>
        <v>0</v>
      </c>
      <c r="S153" s="197"/>
      <c r="T153" s="199">
        <f>SUM(T154:T161)</f>
        <v>0</v>
      </c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R153" s="192" t="s">
        <v>82</v>
      </c>
      <c r="AT153" s="200" t="s">
        <v>74</v>
      </c>
      <c r="AU153" s="200" t="s">
        <v>75</v>
      </c>
      <c r="AY153" s="192" t="s">
        <v>283</v>
      </c>
      <c r="BK153" s="201">
        <f>SUM(BK154:BK161)</f>
        <v>0</v>
      </c>
    </row>
    <row r="154" s="2" customFormat="1" ht="66.75" customHeight="1">
      <c r="A154" s="37"/>
      <c r="B154" s="168"/>
      <c r="C154" s="242" t="s">
        <v>352</v>
      </c>
      <c r="D154" s="242" t="s">
        <v>582</v>
      </c>
      <c r="E154" s="243" t="s">
        <v>3414</v>
      </c>
      <c r="F154" s="244" t="s">
        <v>3415</v>
      </c>
      <c r="G154" s="245" t="s">
        <v>373</v>
      </c>
      <c r="H154" s="246">
        <v>17</v>
      </c>
      <c r="I154" s="247"/>
      <c r="J154" s="248">
        <f>ROUND(I154*H154,2)</f>
        <v>0</v>
      </c>
      <c r="K154" s="249"/>
      <c r="L154" s="250"/>
      <c r="M154" s="251" t="s">
        <v>1</v>
      </c>
      <c r="N154" s="252" t="s">
        <v>41</v>
      </c>
      <c r="O154" s="81"/>
      <c r="P154" s="214">
        <f>O154*H154</f>
        <v>0</v>
      </c>
      <c r="Q154" s="214">
        <v>0</v>
      </c>
      <c r="R154" s="214">
        <f>Q154*H154</f>
        <v>0</v>
      </c>
      <c r="S154" s="214">
        <v>0</v>
      </c>
      <c r="T154" s="215">
        <f>S154*H154</f>
        <v>0</v>
      </c>
      <c r="U154" s="37"/>
      <c r="V154" s="37"/>
      <c r="W154" s="37"/>
      <c r="X154" s="37"/>
      <c r="Y154" s="37"/>
      <c r="Z154" s="37"/>
      <c r="AA154" s="37"/>
      <c r="AB154" s="37"/>
      <c r="AC154" s="37"/>
      <c r="AD154" s="37"/>
      <c r="AE154" s="37"/>
      <c r="AR154" s="216" t="s">
        <v>1399</v>
      </c>
      <c r="AT154" s="216" t="s">
        <v>582</v>
      </c>
      <c r="AU154" s="216" t="s">
        <v>82</v>
      </c>
      <c r="AY154" s="18" t="s">
        <v>283</v>
      </c>
      <c r="BE154" s="217">
        <f>IF(N154="základná",J154,0)</f>
        <v>0</v>
      </c>
      <c r="BF154" s="217">
        <f>IF(N154="znížená",J154,0)</f>
        <v>0</v>
      </c>
      <c r="BG154" s="217">
        <f>IF(N154="zákl. prenesená",J154,0)</f>
        <v>0</v>
      </c>
      <c r="BH154" s="217">
        <f>IF(N154="zníž. prenesená",J154,0)</f>
        <v>0</v>
      </c>
      <c r="BI154" s="217">
        <f>IF(N154="nulová",J154,0)</f>
        <v>0</v>
      </c>
      <c r="BJ154" s="18" t="s">
        <v>87</v>
      </c>
      <c r="BK154" s="217">
        <f>ROUND(I154*H154,2)</f>
        <v>0</v>
      </c>
      <c r="BL154" s="18" t="s">
        <v>656</v>
      </c>
      <c r="BM154" s="216" t="s">
        <v>555</v>
      </c>
    </row>
    <row r="155" s="2" customFormat="1" ht="16.5" customHeight="1">
      <c r="A155" s="37"/>
      <c r="B155" s="168"/>
      <c r="C155" s="204" t="s">
        <v>358</v>
      </c>
      <c r="D155" s="204" t="s">
        <v>285</v>
      </c>
      <c r="E155" s="205" t="s">
        <v>3416</v>
      </c>
      <c r="F155" s="206" t="s">
        <v>3224</v>
      </c>
      <c r="G155" s="207" t="s">
        <v>373</v>
      </c>
      <c r="H155" s="208">
        <v>17</v>
      </c>
      <c r="I155" s="209"/>
      <c r="J155" s="210">
        <f>ROUND(I155*H155,2)</f>
        <v>0</v>
      </c>
      <c r="K155" s="211"/>
      <c r="L155" s="38"/>
      <c r="M155" s="212" t="s">
        <v>1</v>
      </c>
      <c r="N155" s="213" t="s">
        <v>41</v>
      </c>
      <c r="O155" s="81"/>
      <c r="P155" s="214">
        <f>O155*H155</f>
        <v>0</v>
      </c>
      <c r="Q155" s="214">
        <v>0</v>
      </c>
      <c r="R155" s="214">
        <f>Q155*H155</f>
        <v>0</v>
      </c>
      <c r="S155" s="214">
        <v>0</v>
      </c>
      <c r="T155" s="215">
        <f>S155*H155</f>
        <v>0</v>
      </c>
      <c r="U155" s="37"/>
      <c r="V155" s="37"/>
      <c r="W155" s="37"/>
      <c r="X155" s="37"/>
      <c r="Y155" s="37"/>
      <c r="Z155" s="37"/>
      <c r="AA155" s="37"/>
      <c r="AB155" s="37"/>
      <c r="AC155" s="37"/>
      <c r="AD155" s="37"/>
      <c r="AE155" s="37"/>
      <c r="AR155" s="216" t="s">
        <v>656</v>
      </c>
      <c r="AT155" s="216" t="s">
        <v>285</v>
      </c>
      <c r="AU155" s="216" t="s">
        <v>82</v>
      </c>
      <c r="AY155" s="18" t="s">
        <v>283</v>
      </c>
      <c r="BE155" s="217">
        <f>IF(N155="základná",J155,0)</f>
        <v>0</v>
      </c>
      <c r="BF155" s="217">
        <f>IF(N155="znížená",J155,0)</f>
        <v>0</v>
      </c>
      <c r="BG155" s="217">
        <f>IF(N155="zákl. prenesená",J155,0)</f>
        <v>0</v>
      </c>
      <c r="BH155" s="217">
        <f>IF(N155="zníž. prenesená",J155,0)</f>
        <v>0</v>
      </c>
      <c r="BI155" s="217">
        <f>IF(N155="nulová",J155,0)</f>
        <v>0</v>
      </c>
      <c r="BJ155" s="18" t="s">
        <v>87</v>
      </c>
      <c r="BK155" s="217">
        <f>ROUND(I155*H155,2)</f>
        <v>0</v>
      </c>
      <c r="BL155" s="18" t="s">
        <v>656</v>
      </c>
      <c r="BM155" s="216" t="s">
        <v>3417</v>
      </c>
    </row>
    <row r="156" s="2" customFormat="1" ht="33" customHeight="1">
      <c r="A156" s="37"/>
      <c r="B156" s="168"/>
      <c r="C156" s="242" t="s">
        <v>364</v>
      </c>
      <c r="D156" s="242" t="s">
        <v>582</v>
      </c>
      <c r="E156" s="243" t="s">
        <v>3385</v>
      </c>
      <c r="F156" s="244" t="s">
        <v>3386</v>
      </c>
      <c r="G156" s="245" t="s">
        <v>373</v>
      </c>
      <c r="H156" s="246">
        <v>1</v>
      </c>
      <c r="I156" s="247"/>
      <c r="J156" s="248">
        <f>ROUND(I156*H156,2)</f>
        <v>0</v>
      </c>
      <c r="K156" s="249"/>
      <c r="L156" s="250"/>
      <c r="M156" s="251" t="s">
        <v>1</v>
      </c>
      <c r="N156" s="252" t="s">
        <v>41</v>
      </c>
      <c r="O156" s="81"/>
      <c r="P156" s="214">
        <f>O156*H156</f>
        <v>0</v>
      </c>
      <c r="Q156" s="214">
        <v>0</v>
      </c>
      <c r="R156" s="214">
        <f>Q156*H156</f>
        <v>0</v>
      </c>
      <c r="S156" s="214">
        <v>0</v>
      </c>
      <c r="T156" s="215">
        <f>S156*H156</f>
        <v>0</v>
      </c>
      <c r="U156" s="37"/>
      <c r="V156" s="37"/>
      <c r="W156" s="37"/>
      <c r="X156" s="37"/>
      <c r="Y156" s="37"/>
      <c r="Z156" s="37"/>
      <c r="AA156" s="37"/>
      <c r="AB156" s="37"/>
      <c r="AC156" s="37"/>
      <c r="AD156" s="37"/>
      <c r="AE156" s="37"/>
      <c r="AR156" s="216" t="s">
        <v>1399</v>
      </c>
      <c r="AT156" s="216" t="s">
        <v>582</v>
      </c>
      <c r="AU156" s="216" t="s">
        <v>82</v>
      </c>
      <c r="AY156" s="18" t="s">
        <v>283</v>
      </c>
      <c r="BE156" s="217">
        <f>IF(N156="základná",J156,0)</f>
        <v>0</v>
      </c>
      <c r="BF156" s="217">
        <f>IF(N156="znížená",J156,0)</f>
        <v>0</v>
      </c>
      <c r="BG156" s="217">
        <f>IF(N156="zákl. prenesená",J156,0)</f>
        <v>0</v>
      </c>
      <c r="BH156" s="217">
        <f>IF(N156="zníž. prenesená",J156,0)</f>
        <v>0</v>
      </c>
      <c r="BI156" s="217">
        <f>IF(N156="nulová",J156,0)</f>
        <v>0</v>
      </c>
      <c r="BJ156" s="18" t="s">
        <v>87</v>
      </c>
      <c r="BK156" s="217">
        <f>ROUND(I156*H156,2)</f>
        <v>0</v>
      </c>
      <c r="BL156" s="18" t="s">
        <v>656</v>
      </c>
      <c r="BM156" s="216" t="s">
        <v>566</v>
      </c>
    </row>
    <row r="157" s="2" customFormat="1" ht="16.5" customHeight="1">
      <c r="A157" s="37"/>
      <c r="B157" s="168"/>
      <c r="C157" s="204" t="s">
        <v>370</v>
      </c>
      <c r="D157" s="204" t="s">
        <v>285</v>
      </c>
      <c r="E157" s="205" t="s">
        <v>3418</v>
      </c>
      <c r="F157" s="206" t="s">
        <v>3224</v>
      </c>
      <c r="G157" s="207" t="s">
        <v>373</v>
      </c>
      <c r="H157" s="208">
        <v>1</v>
      </c>
      <c r="I157" s="209"/>
      <c r="J157" s="210">
        <f>ROUND(I157*H157,2)</f>
        <v>0</v>
      </c>
      <c r="K157" s="211"/>
      <c r="L157" s="38"/>
      <c r="M157" s="212" t="s">
        <v>1</v>
      </c>
      <c r="N157" s="213" t="s">
        <v>41</v>
      </c>
      <c r="O157" s="81"/>
      <c r="P157" s="214">
        <f>O157*H157</f>
        <v>0</v>
      </c>
      <c r="Q157" s="214">
        <v>0</v>
      </c>
      <c r="R157" s="214">
        <f>Q157*H157</f>
        <v>0</v>
      </c>
      <c r="S157" s="214">
        <v>0</v>
      </c>
      <c r="T157" s="215">
        <f>S157*H157</f>
        <v>0</v>
      </c>
      <c r="U157" s="37"/>
      <c r="V157" s="37"/>
      <c r="W157" s="37"/>
      <c r="X157" s="37"/>
      <c r="Y157" s="37"/>
      <c r="Z157" s="37"/>
      <c r="AA157" s="37"/>
      <c r="AB157" s="37"/>
      <c r="AC157" s="37"/>
      <c r="AD157" s="37"/>
      <c r="AE157" s="37"/>
      <c r="AR157" s="216" t="s">
        <v>656</v>
      </c>
      <c r="AT157" s="216" t="s">
        <v>285</v>
      </c>
      <c r="AU157" s="216" t="s">
        <v>82</v>
      </c>
      <c r="AY157" s="18" t="s">
        <v>283</v>
      </c>
      <c r="BE157" s="217">
        <f>IF(N157="základná",J157,0)</f>
        <v>0</v>
      </c>
      <c r="BF157" s="217">
        <f>IF(N157="znížená",J157,0)</f>
        <v>0</v>
      </c>
      <c r="BG157" s="217">
        <f>IF(N157="zákl. prenesená",J157,0)</f>
        <v>0</v>
      </c>
      <c r="BH157" s="217">
        <f>IF(N157="zníž. prenesená",J157,0)</f>
        <v>0</v>
      </c>
      <c r="BI157" s="217">
        <f>IF(N157="nulová",J157,0)</f>
        <v>0</v>
      </c>
      <c r="BJ157" s="18" t="s">
        <v>87</v>
      </c>
      <c r="BK157" s="217">
        <f>ROUND(I157*H157,2)</f>
        <v>0</v>
      </c>
      <c r="BL157" s="18" t="s">
        <v>656</v>
      </c>
      <c r="BM157" s="216" t="s">
        <v>3419</v>
      </c>
    </row>
    <row r="158" s="2" customFormat="1" ht="16.5" customHeight="1">
      <c r="A158" s="37"/>
      <c r="B158" s="168"/>
      <c r="C158" s="242" t="s">
        <v>376</v>
      </c>
      <c r="D158" s="242" t="s">
        <v>582</v>
      </c>
      <c r="E158" s="243" t="s">
        <v>3389</v>
      </c>
      <c r="F158" s="244" t="s">
        <v>3390</v>
      </c>
      <c r="G158" s="245" t="s">
        <v>373</v>
      </c>
      <c r="H158" s="246">
        <v>24</v>
      </c>
      <c r="I158" s="247"/>
      <c r="J158" s="248">
        <f>ROUND(I158*H158,2)</f>
        <v>0</v>
      </c>
      <c r="K158" s="249"/>
      <c r="L158" s="250"/>
      <c r="M158" s="251" t="s">
        <v>1</v>
      </c>
      <c r="N158" s="252" t="s">
        <v>41</v>
      </c>
      <c r="O158" s="81"/>
      <c r="P158" s="214">
        <f>O158*H158</f>
        <v>0</v>
      </c>
      <c r="Q158" s="214">
        <v>0</v>
      </c>
      <c r="R158" s="214">
        <f>Q158*H158</f>
        <v>0</v>
      </c>
      <c r="S158" s="214">
        <v>0</v>
      </c>
      <c r="T158" s="215">
        <f>S158*H158</f>
        <v>0</v>
      </c>
      <c r="U158" s="37"/>
      <c r="V158" s="37"/>
      <c r="W158" s="37"/>
      <c r="X158" s="37"/>
      <c r="Y158" s="37"/>
      <c r="Z158" s="37"/>
      <c r="AA158" s="37"/>
      <c r="AB158" s="37"/>
      <c r="AC158" s="37"/>
      <c r="AD158" s="37"/>
      <c r="AE158" s="37"/>
      <c r="AR158" s="216" t="s">
        <v>1399</v>
      </c>
      <c r="AT158" s="216" t="s">
        <v>582</v>
      </c>
      <c r="AU158" s="216" t="s">
        <v>82</v>
      </c>
      <c r="AY158" s="18" t="s">
        <v>283</v>
      </c>
      <c r="BE158" s="217">
        <f>IF(N158="základná",J158,0)</f>
        <v>0</v>
      </c>
      <c r="BF158" s="217">
        <f>IF(N158="znížená",J158,0)</f>
        <v>0</v>
      </c>
      <c r="BG158" s="217">
        <f>IF(N158="zákl. prenesená",J158,0)</f>
        <v>0</v>
      </c>
      <c r="BH158" s="217">
        <f>IF(N158="zníž. prenesená",J158,0)</f>
        <v>0</v>
      </c>
      <c r="BI158" s="217">
        <f>IF(N158="nulová",J158,0)</f>
        <v>0</v>
      </c>
      <c r="BJ158" s="18" t="s">
        <v>87</v>
      </c>
      <c r="BK158" s="217">
        <f>ROUND(I158*H158,2)</f>
        <v>0</v>
      </c>
      <c r="BL158" s="18" t="s">
        <v>656</v>
      </c>
      <c r="BM158" s="216" t="s">
        <v>576</v>
      </c>
    </row>
    <row r="159" s="2" customFormat="1" ht="16.5" customHeight="1">
      <c r="A159" s="37"/>
      <c r="B159" s="168"/>
      <c r="C159" s="204" t="s">
        <v>7</v>
      </c>
      <c r="D159" s="204" t="s">
        <v>285</v>
      </c>
      <c r="E159" s="205" t="s">
        <v>3387</v>
      </c>
      <c r="F159" s="206" t="s">
        <v>3224</v>
      </c>
      <c r="G159" s="207" t="s">
        <v>373</v>
      </c>
      <c r="H159" s="208">
        <v>24</v>
      </c>
      <c r="I159" s="209"/>
      <c r="J159" s="210">
        <f>ROUND(I159*H159,2)</f>
        <v>0</v>
      </c>
      <c r="K159" s="211"/>
      <c r="L159" s="38"/>
      <c r="M159" s="212" t="s">
        <v>1</v>
      </c>
      <c r="N159" s="213" t="s">
        <v>41</v>
      </c>
      <c r="O159" s="81"/>
      <c r="P159" s="214">
        <f>O159*H159</f>
        <v>0</v>
      </c>
      <c r="Q159" s="214">
        <v>0</v>
      </c>
      <c r="R159" s="214">
        <f>Q159*H159</f>
        <v>0</v>
      </c>
      <c r="S159" s="214">
        <v>0</v>
      </c>
      <c r="T159" s="215">
        <f>S159*H159</f>
        <v>0</v>
      </c>
      <c r="U159" s="37"/>
      <c r="V159" s="37"/>
      <c r="W159" s="37"/>
      <c r="X159" s="37"/>
      <c r="Y159" s="37"/>
      <c r="Z159" s="37"/>
      <c r="AA159" s="37"/>
      <c r="AB159" s="37"/>
      <c r="AC159" s="37"/>
      <c r="AD159" s="37"/>
      <c r="AE159" s="37"/>
      <c r="AR159" s="216" t="s">
        <v>656</v>
      </c>
      <c r="AT159" s="216" t="s">
        <v>285</v>
      </c>
      <c r="AU159" s="216" t="s">
        <v>82</v>
      </c>
      <c r="AY159" s="18" t="s">
        <v>283</v>
      </c>
      <c r="BE159" s="217">
        <f>IF(N159="základná",J159,0)</f>
        <v>0</v>
      </c>
      <c r="BF159" s="217">
        <f>IF(N159="znížená",J159,0)</f>
        <v>0</v>
      </c>
      <c r="BG159" s="217">
        <f>IF(N159="zákl. prenesená",J159,0)</f>
        <v>0</v>
      </c>
      <c r="BH159" s="217">
        <f>IF(N159="zníž. prenesená",J159,0)</f>
        <v>0</v>
      </c>
      <c r="BI159" s="217">
        <f>IF(N159="nulová",J159,0)</f>
        <v>0</v>
      </c>
      <c r="BJ159" s="18" t="s">
        <v>87</v>
      </c>
      <c r="BK159" s="217">
        <f>ROUND(I159*H159,2)</f>
        <v>0</v>
      </c>
      <c r="BL159" s="18" t="s">
        <v>656</v>
      </c>
      <c r="BM159" s="216" t="s">
        <v>3420</v>
      </c>
    </row>
    <row r="160" s="2" customFormat="1" ht="16.5" customHeight="1">
      <c r="A160" s="37"/>
      <c r="B160" s="168"/>
      <c r="C160" s="242" t="s">
        <v>386</v>
      </c>
      <c r="D160" s="242" t="s">
        <v>582</v>
      </c>
      <c r="E160" s="243" t="s">
        <v>3421</v>
      </c>
      <c r="F160" s="244" t="s">
        <v>3422</v>
      </c>
      <c r="G160" s="245" t="s">
        <v>373</v>
      </c>
      <c r="H160" s="246">
        <v>17</v>
      </c>
      <c r="I160" s="247"/>
      <c r="J160" s="248">
        <f>ROUND(I160*H160,2)</f>
        <v>0</v>
      </c>
      <c r="K160" s="249"/>
      <c r="L160" s="250"/>
      <c r="M160" s="251" t="s">
        <v>1</v>
      </c>
      <c r="N160" s="252" t="s">
        <v>41</v>
      </c>
      <c r="O160" s="81"/>
      <c r="P160" s="214">
        <f>O160*H160</f>
        <v>0</v>
      </c>
      <c r="Q160" s="214">
        <v>0</v>
      </c>
      <c r="R160" s="214">
        <f>Q160*H160</f>
        <v>0</v>
      </c>
      <c r="S160" s="214">
        <v>0</v>
      </c>
      <c r="T160" s="215">
        <f>S160*H160</f>
        <v>0</v>
      </c>
      <c r="U160" s="37"/>
      <c r="V160" s="37"/>
      <c r="W160" s="37"/>
      <c r="X160" s="37"/>
      <c r="Y160" s="37"/>
      <c r="Z160" s="37"/>
      <c r="AA160" s="37"/>
      <c r="AB160" s="37"/>
      <c r="AC160" s="37"/>
      <c r="AD160" s="37"/>
      <c r="AE160" s="37"/>
      <c r="AR160" s="216" t="s">
        <v>1399</v>
      </c>
      <c r="AT160" s="216" t="s">
        <v>582</v>
      </c>
      <c r="AU160" s="216" t="s">
        <v>82</v>
      </c>
      <c r="AY160" s="18" t="s">
        <v>283</v>
      </c>
      <c r="BE160" s="217">
        <f>IF(N160="základná",J160,0)</f>
        <v>0</v>
      </c>
      <c r="BF160" s="217">
        <f>IF(N160="znížená",J160,0)</f>
        <v>0</v>
      </c>
      <c r="BG160" s="217">
        <f>IF(N160="zákl. prenesená",J160,0)</f>
        <v>0</v>
      </c>
      <c r="BH160" s="217">
        <f>IF(N160="zníž. prenesená",J160,0)</f>
        <v>0</v>
      </c>
      <c r="BI160" s="217">
        <f>IF(N160="nulová",J160,0)</f>
        <v>0</v>
      </c>
      <c r="BJ160" s="18" t="s">
        <v>87</v>
      </c>
      <c r="BK160" s="217">
        <f>ROUND(I160*H160,2)</f>
        <v>0</v>
      </c>
      <c r="BL160" s="18" t="s">
        <v>656</v>
      </c>
      <c r="BM160" s="216" t="s">
        <v>587</v>
      </c>
    </row>
    <row r="161" s="2" customFormat="1" ht="16.5" customHeight="1">
      <c r="A161" s="37"/>
      <c r="B161" s="168"/>
      <c r="C161" s="204" t="s">
        <v>395</v>
      </c>
      <c r="D161" s="204" t="s">
        <v>285</v>
      </c>
      <c r="E161" s="205" t="s">
        <v>3387</v>
      </c>
      <c r="F161" s="206" t="s">
        <v>3224</v>
      </c>
      <c r="G161" s="207" t="s">
        <v>373</v>
      </c>
      <c r="H161" s="208">
        <v>17</v>
      </c>
      <c r="I161" s="209"/>
      <c r="J161" s="210">
        <f>ROUND(I161*H161,2)</f>
        <v>0</v>
      </c>
      <c r="K161" s="211"/>
      <c r="L161" s="38"/>
      <c r="M161" s="212" t="s">
        <v>1</v>
      </c>
      <c r="N161" s="213" t="s">
        <v>41</v>
      </c>
      <c r="O161" s="81"/>
      <c r="P161" s="214">
        <f>O161*H161</f>
        <v>0</v>
      </c>
      <c r="Q161" s="214">
        <v>0</v>
      </c>
      <c r="R161" s="214">
        <f>Q161*H161</f>
        <v>0</v>
      </c>
      <c r="S161" s="214">
        <v>0</v>
      </c>
      <c r="T161" s="215">
        <f>S161*H161</f>
        <v>0</v>
      </c>
      <c r="U161" s="37"/>
      <c r="V161" s="37"/>
      <c r="W161" s="37"/>
      <c r="X161" s="37"/>
      <c r="Y161" s="37"/>
      <c r="Z161" s="37"/>
      <c r="AA161" s="37"/>
      <c r="AB161" s="37"/>
      <c r="AC161" s="37"/>
      <c r="AD161" s="37"/>
      <c r="AE161" s="37"/>
      <c r="AR161" s="216" t="s">
        <v>656</v>
      </c>
      <c r="AT161" s="216" t="s">
        <v>285</v>
      </c>
      <c r="AU161" s="216" t="s">
        <v>82</v>
      </c>
      <c r="AY161" s="18" t="s">
        <v>283</v>
      </c>
      <c r="BE161" s="217">
        <f>IF(N161="základná",J161,0)</f>
        <v>0</v>
      </c>
      <c r="BF161" s="217">
        <f>IF(N161="znížená",J161,0)</f>
        <v>0</v>
      </c>
      <c r="BG161" s="217">
        <f>IF(N161="zákl. prenesená",J161,0)</f>
        <v>0</v>
      </c>
      <c r="BH161" s="217">
        <f>IF(N161="zníž. prenesená",J161,0)</f>
        <v>0</v>
      </c>
      <c r="BI161" s="217">
        <f>IF(N161="nulová",J161,0)</f>
        <v>0</v>
      </c>
      <c r="BJ161" s="18" t="s">
        <v>87</v>
      </c>
      <c r="BK161" s="217">
        <f>ROUND(I161*H161,2)</f>
        <v>0</v>
      </c>
      <c r="BL161" s="18" t="s">
        <v>656</v>
      </c>
      <c r="BM161" s="216" t="s">
        <v>3423</v>
      </c>
    </row>
    <row r="162" s="12" customFormat="1" ht="25.92" customHeight="1">
      <c r="A162" s="12"/>
      <c r="B162" s="191"/>
      <c r="C162" s="12"/>
      <c r="D162" s="192" t="s">
        <v>74</v>
      </c>
      <c r="E162" s="193" t="s">
        <v>2174</v>
      </c>
      <c r="F162" s="193" t="s">
        <v>3424</v>
      </c>
      <c r="G162" s="12"/>
      <c r="H162" s="12"/>
      <c r="I162" s="194"/>
      <c r="J162" s="195">
        <f>BK162</f>
        <v>0</v>
      </c>
      <c r="K162" s="12"/>
      <c r="L162" s="191"/>
      <c r="M162" s="196"/>
      <c r="N162" s="197"/>
      <c r="O162" s="197"/>
      <c r="P162" s="198">
        <f>SUM(P163:P186)</f>
        <v>0</v>
      </c>
      <c r="Q162" s="197"/>
      <c r="R162" s="198">
        <f>SUM(R163:R186)</f>
        <v>0</v>
      </c>
      <c r="S162" s="197"/>
      <c r="T162" s="199">
        <f>SUM(T163:T186)</f>
        <v>0</v>
      </c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R162" s="192" t="s">
        <v>82</v>
      </c>
      <c r="AT162" s="200" t="s">
        <v>74</v>
      </c>
      <c r="AU162" s="200" t="s">
        <v>75</v>
      </c>
      <c r="AY162" s="192" t="s">
        <v>283</v>
      </c>
      <c r="BK162" s="201">
        <f>SUM(BK163:BK186)</f>
        <v>0</v>
      </c>
    </row>
    <row r="163" s="2" customFormat="1" ht="24.15" customHeight="1">
      <c r="A163" s="37"/>
      <c r="B163" s="168"/>
      <c r="C163" s="242" t="s">
        <v>400</v>
      </c>
      <c r="D163" s="242" t="s">
        <v>582</v>
      </c>
      <c r="E163" s="243" t="s">
        <v>3425</v>
      </c>
      <c r="F163" s="244" t="s">
        <v>3426</v>
      </c>
      <c r="G163" s="245" t="s">
        <v>649</v>
      </c>
      <c r="H163" s="246">
        <v>27060</v>
      </c>
      <c r="I163" s="247"/>
      <c r="J163" s="248">
        <f>ROUND(I163*H163,2)</f>
        <v>0</v>
      </c>
      <c r="K163" s="249"/>
      <c r="L163" s="250"/>
      <c r="M163" s="251" t="s">
        <v>1</v>
      </c>
      <c r="N163" s="252" t="s">
        <v>41</v>
      </c>
      <c r="O163" s="81"/>
      <c r="P163" s="214">
        <f>O163*H163</f>
        <v>0</v>
      </c>
      <c r="Q163" s="214">
        <v>0</v>
      </c>
      <c r="R163" s="214">
        <f>Q163*H163</f>
        <v>0</v>
      </c>
      <c r="S163" s="214">
        <v>0</v>
      </c>
      <c r="T163" s="215">
        <f>S163*H163</f>
        <v>0</v>
      </c>
      <c r="U163" s="37"/>
      <c r="V163" s="37"/>
      <c r="W163" s="37"/>
      <c r="X163" s="37"/>
      <c r="Y163" s="37"/>
      <c r="Z163" s="37"/>
      <c r="AA163" s="37"/>
      <c r="AB163" s="37"/>
      <c r="AC163" s="37"/>
      <c r="AD163" s="37"/>
      <c r="AE163" s="37"/>
      <c r="AR163" s="216" t="s">
        <v>1399</v>
      </c>
      <c r="AT163" s="216" t="s">
        <v>582</v>
      </c>
      <c r="AU163" s="216" t="s">
        <v>82</v>
      </c>
      <c r="AY163" s="18" t="s">
        <v>283</v>
      </c>
      <c r="BE163" s="217">
        <f>IF(N163="základná",J163,0)</f>
        <v>0</v>
      </c>
      <c r="BF163" s="217">
        <f>IF(N163="znížená",J163,0)</f>
        <v>0</v>
      </c>
      <c r="BG163" s="217">
        <f>IF(N163="zákl. prenesená",J163,0)</f>
        <v>0</v>
      </c>
      <c r="BH163" s="217">
        <f>IF(N163="zníž. prenesená",J163,0)</f>
        <v>0</v>
      </c>
      <c r="BI163" s="217">
        <f>IF(N163="nulová",J163,0)</f>
        <v>0</v>
      </c>
      <c r="BJ163" s="18" t="s">
        <v>87</v>
      </c>
      <c r="BK163" s="217">
        <f>ROUND(I163*H163,2)</f>
        <v>0</v>
      </c>
      <c r="BL163" s="18" t="s">
        <v>656</v>
      </c>
      <c r="BM163" s="216" t="s">
        <v>803</v>
      </c>
    </row>
    <row r="164" s="2" customFormat="1" ht="16.5" customHeight="1">
      <c r="A164" s="37"/>
      <c r="B164" s="168"/>
      <c r="C164" s="204" t="s">
        <v>408</v>
      </c>
      <c r="D164" s="204" t="s">
        <v>285</v>
      </c>
      <c r="E164" s="205" t="s">
        <v>3427</v>
      </c>
      <c r="F164" s="206" t="s">
        <v>3224</v>
      </c>
      <c r="G164" s="207" t="s">
        <v>373</v>
      </c>
      <c r="H164" s="208">
        <v>27060</v>
      </c>
      <c r="I164" s="209"/>
      <c r="J164" s="210">
        <f>ROUND(I164*H164,2)</f>
        <v>0</v>
      </c>
      <c r="K164" s="211"/>
      <c r="L164" s="38"/>
      <c r="M164" s="212" t="s">
        <v>1</v>
      </c>
      <c r="N164" s="213" t="s">
        <v>41</v>
      </c>
      <c r="O164" s="81"/>
      <c r="P164" s="214">
        <f>O164*H164</f>
        <v>0</v>
      </c>
      <c r="Q164" s="214">
        <v>0</v>
      </c>
      <c r="R164" s="214">
        <f>Q164*H164</f>
        <v>0</v>
      </c>
      <c r="S164" s="214">
        <v>0</v>
      </c>
      <c r="T164" s="215">
        <f>S164*H164</f>
        <v>0</v>
      </c>
      <c r="U164" s="37"/>
      <c r="V164" s="37"/>
      <c r="W164" s="37"/>
      <c r="X164" s="37"/>
      <c r="Y164" s="37"/>
      <c r="Z164" s="37"/>
      <c r="AA164" s="37"/>
      <c r="AB164" s="37"/>
      <c r="AC164" s="37"/>
      <c r="AD164" s="37"/>
      <c r="AE164" s="37"/>
      <c r="AR164" s="216" t="s">
        <v>656</v>
      </c>
      <c r="AT164" s="216" t="s">
        <v>285</v>
      </c>
      <c r="AU164" s="216" t="s">
        <v>82</v>
      </c>
      <c r="AY164" s="18" t="s">
        <v>283</v>
      </c>
      <c r="BE164" s="217">
        <f>IF(N164="základná",J164,0)</f>
        <v>0</v>
      </c>
      <c r="BF164" s="217">
        <f>IF(N164="znížená",J164,0)</f>
        <v>0</v>
      </c>
      <c r="BG164" s="217">
        <f>IF(N164="zákl. prenesená",J164,0)</f>
        <v>0</v>
      </c>
      <c r="BH164" s="217">
        <f>IF(N164="zníž. prenesená",J164,0)</f>
        <v>0</v>
      </c>
      <c r="BI164" s="217">
        <f>IF(N164="nulová",J164,0)</f>
        <v>0</v>
      </c>
      <c r="BJ164" s="18" t="s">
        <v>87</v>
      </c>
      <c r="BK164" s="217">
        <f>ROUND(I164*H164,2)</f>
        <v>0</v>
      </c>
      <c r="BL164" s="18" t="s">
        <v>656</v>
      </c>
      <c r="BM164" s="216" t="s">
        <v>3428</v>
      </c>
    </row>
    <row r="165" s="2" customFormat="1" ht="37.8" customHeight="1">
      <c r="A165" s="37"/>
      <c r="B165" s="168"/>
      <c r="C165" s="242" t="s">
        <v>418</v>
      </c>
      <c r="D165" s="242" t="s">
        <v>582</v>
      </c>
      <c r="E165" s="243" t="s">
        <v>3429</v>
      </c>
      <c r="F165" s="244" t="s">
        <v>3430</v>
      </c>
      <c r="G165" s="245" t="s">
        <v>649</v>
      </c>
      <c r="H165" s="246">
        <v>2610</v>
      </c>
      <c r="I165" s="247"/>
      <c r="J165" s="248">
        <f>ROUND(I165*H165,2)</f>
        <v>0</v>
      </c>
      <c r="K165" s="249"/>
      <c r="L165" s="250"/>
      <c r="M165" s="251" t="s">
        <v>1</v>
      </c>
      <c r="N165" s="252" t="s">
        <v>41</v>
      </c>
      <c r="O165" s="81"/>
      <c r="P165" s="214">
        <f>O165*H165</f>
        <v>0</v>
      </c>
      <c r="Q165" s="214">
        <v>0</v>
      </c>
      <c r="R165" s="214">
        <f>Q165*H165</f>
        <v>0</v>
      </c>
      <c r="S165" s="214">
        <v>0</v>
      </c>
      <c r="T165" s="215">
        <f>S165*H165</f>
        <v>0</v>
      </c>
      <c r="U165" s="37"/>
      <c r="V165" s="37"/>
      <c r="W165" s="37"/>
      <c r="X165" s="37"/>
      <c r="Y165" s="37"/>
      <c r="Z165" s="37"/>
      <c r="AA165" s="37"/>
      <c r="AB165" s="37"/>
      <c r="AC165" s="37"/>
      <c r="AD165" s="37"/>
      <c r="AE165" s="37"/>
      <c r="AR165" s="216" t="s">
        <v>1399</v>
      </c>
      <c r="AT165" s="216" t="s">
        <v>582</v>
      </c>
      <c r="AU165" s="216" t="s">
        <v>82</v>
      </c>
      <c r="AY165" s="18" t="s">
        <v>283</v>
      </c>
      <c r="BE165" s="217">
        <f>IF(N165="základná",J165,0)</f>
        <v>0</v>
      </c>
      <c r="BF165" s="217">
        <f>IF(N165="znížená",J165,0)</f>
        <v>0</v>
      </c>
      <c r="BG165" s="217">
        <f>IF(N165="zákl. prenesená",J165,0)</f>
        <v>0</v>
      </c>
      <c r="BH165" s="217">
        <f>IF(N165="zníž. prenesená",J165,0)</f>
        <v>0</v>
      </c>
      <c r="BI165" s="217">
        <f>IF(N165="nulová",J165,0)</f>
        <v>0</v>
      </c>
      <c r="BJ165" s="18" t="s">
        <v>87</v>
      </c>
      <c r="BK165" s="217">
        <f>ROUND(I165*H165,2)</f>
        <v>0</v>
      </c>
      <c r="BL165" s="18" t="s">
        <v>656</v>
      </c>
      <c r="BM165" s="216" t="s">
        <v>839</v>
      </c>
    </row>
    <row r="166" s="2" customFormat="1" ht="16.5" customHeight="1">
      <c r="A166" s="37"/>
      <c r="B166" s="168"/>
      <c r="C166" s="204" t="s">
        <v>428</v>
      </c>
      <c r="D166" s="204" t="s">
        <v>285</v>
      </c>
      <c r="E166" s="205" t="s">
        <v>3431</v>
      </c>
      <c r="F166" s="206" t="s">
        <v>3224</v>
      </c>
      <c r="G166" s="207" t="s">
        <v>649</v>
      </c>
      <c r="H166" s="208">
        <v>2610</v>
      </c>
      <c r="I166" s="209"/>
      <c r="J166" s="210">
        <f>ROUND(I166*H166,2)</f>
        <v>0</v>
      </c>
      <c r="K166" s="211"/>
      <c r="L166" s="38"/>
      <c r="M166" s="212" t="s">
        <v>1</v>
      </c>
      <c r="N166" s="213" t="s">
        <v>41</v>
      </c>
      <c r="O166" s="81"/>
      <c r="P166" s="214">
        <f>O166*H166</f>
        <v>0</v>
      </c>
      <c r="Q166" s="214">
        <v>0</v>
      </c>
      <c r="R166" s="214">
        <f>Q166*H166</f>
        <v>0</v>
      </c>
      <c r="S166" s="214">
        <v>0</v>
      </c>
      <c r="T166" s="215">
        <f>S166*H166</f>
        <v>0</v>
      </c>
      <c r="U166" s="37"/>
      <c r="V166" s="37"/>
      <c r="W166" s="37"/>
      <c r="X166" s="37"/>
      <c r="Y166" s="37"/>
      <c r="Z166" s="37"/>
      <c r="AA166" s="37"/>
      <c r="AB166" s="37"/>
      <c r="AC166" s="37"/>
      <c r="AD166" s="37"/>
      <c r="AE166" s="37"/>
      <c r="AR166" s="216" t="s">
        <v>656</v>
      </c>
      <c r="AT166" s="216" t="s">
        <v>285</v>
      </c>
      <c r="AU166" s="216" t="s">
        <v>82</v>
      </c>
      <c r="AY166" s="18" t="s">
        <v>283</v>
      </c>
      <c r="BE166" s="217">
        <f>IF(N166="základná",J166,0)</f>
        <v>0</v>
      </c>
      <c r="BF166" s="217">
        <f>IF(N166="znížená",J166,0)</f>
        <v>0</v>
      </c>
      <c r="BG166" s="217">
        <f>IF(N166="zákl. prenesená",J166,0)</f>
        <v>0</v>
      </c>
      <c r="BH166" s="217">
        <f>IF(N166="zníž. prenesená",J166,0)</f>
        <v>0</v>
      </c>
      <c r="BI166" s="217">
        <f>IF(N166="nulová",J166,0)</f>
        <v>0</v>
      </c>
      <c r="BJ166" s="18" t="s">
        <v>87</v>
      </c>
      <c r="BK166" s="217">
        <f>ROUND(I166*H166,2)</f>
        <v>0</v>
      </c>
      <c r="BL166" s="18" t="s">
        <v>656</v>
      </c>
      <c r="BM166" s="216" t="s">
        <v>3432</v>
      </c>
    </row>
    <row r="167" s="2" customFormat="1" ht="24.15" customHeight="1">
      <c r="A167" s="37"/>
      <c r="B167" s="168"/>
      <c r="C167" s="242" t="s">
        <v>438</v>
      </c>
      <c r="D167" s="242" t="s">
        <v>582</v>
      </c>
      <c r="E167" s="243" t="s">
        <v>3433</v>
      </c>
      <c r="F167" s="244" t="s">
        <v>3434</v>
      </c>
      <c r="G167" s="245" t="s">
        <v>373</v>
      </c>
      <c r="H167" s="246">
        <v>17</v>
      </c>
      <c r="I167" s="247"/>
      <c r="J167" s="248">
        <f>ROUND(I167*H167,2)</f>
        <v>0</v>
      </c>
      <c r="K167" s="249"/>
      <c r="L167" s="250"/>
      <c r="M167" s="251" t="s">
        <v>1</v>
      </c>
      <c r="N167" s="252" t="s">
        <v>41</v>
      </c>
      <c r="O167" s="81"/>
      <c r="P167" s="214">
        <f>O167*H167</f>
        <v>0</v>
      </c>
      <c r="Q167" s="214">
        <v>0</v>
      </c>
      <c r="R167" s="214">
        <f>Q167*H167</f>
        <v>0</v>
      </c>
      <c r="S167" s="214">
        <v>0</v>
      </c>
      <c r="T167" s="215">
        <f>S167*H167</f>
        <v>0</v>
      </c>
      <c r="U167" s="37"/>
      <c r="V167" s="37"/>
      <c r="W167" s="37"/>
      <c r="X167" s="37"/>
      <c r="Y167" s="37"/>
      <c r="Z167" s="37"/>
      <c r="AA167" s="37"/>
      <c r="AB167" s="37"/>
      <c r="AC167" s="37"/>
      <c r="AD167" s="37"/>
      <c r="AE167" s="37"/>
      <c r="AR167" s="216" t="s">
        <v>1399</v>
      </c>
      <c r="AT167" s="216" t="s">
        <v>582</v>
      </c>
      <c r="AU167" s="216" t="s">
        <v>82</v>
      </c>
      <c r="AY167" s="18" t="s">
        <v>283</v>
      </c>
      <c r="BE167" s="217">
        <f>IF(N167="základná",J167,0)</f>
        <v>0</v>
      </c>
      <c r="BF167" s="217">
        <f>IF(N167="znížená",J167,0)</f>
        <v>0</v>
      </c>
      <c r="BG167" s="217">
        <f>IF(N167="zákl. prenesená",J167,0)</f>
        <v>0</v>
      </c>
      <c r="BH167" s="217">
        <f>IF(N167="zníž. prenesená",J167,0)</f>
        <v>0</v>
      </c>
      <c r="BI167" s="217">
        <f>IF(N167="nulová",J167,0)</f>
        <v>0</v>
      </c>
      <c r="BJ167" s="18" t="s">
        <v>87</v>
      </c>
      <c r="BK167" s="217">
        <f>ROUND(I167*H167,2)</f>
        <v>0</v>
      </c>
      <c r="BL167" s="18" t="s">
        <v>656</v>
      </c>
      <c r="BM167" s="216" t="s">
        <v>875</v>
      </c>
    </row>
    <row r="168" s="2" customFormat="1" ht="24.15" customHeight="1">
      <c r="A168" s="37"/>
      <c r="B168" s="168"/>
      <c r="C168" s="242" t="s">
        <v>442</v>
      </c>
      <c r="D168" s="242" t="s">
        <v>582</v>
      </c>
      <c r="E168" s="243" t="s">
        <v>3435</v>
      </c>
      <c r="F168" s="244" t="s">
        <v>3434</v>
      </c>
      <c r="G168" s="245" t="s">
        <v>373</v>
      </c>
      <c r="H168" s="246">
        <v>245</v>
      </c>
      <c r="I168" s="247"/>
      <c r="J168" s="248">
        <f>ROUND(I168*H168,2)</f>
        <v>0</v>
      </c>
      <c r="K168" s="249"/>
      <c r="L168" s="250"/>
      <c r="M168" s="251" t="s">
        <v>1</v>
      </c>
      <c r="N168" s="252" t="s">
        <v>41</v>
      </c>
      <c r="O168" s="81"/>
      <c r="P168" s="214">
        <f>O168*H168</f>
        <v>0</v>
      </c>
      <c r="Q168" s="214">
        <v>0</v>
      </c>
      <c r="R168" s="214">
        <f>Q168*H168</f>
        <v>0</v>
      </c>
      <c r="S168" s="214">
        <v>0</v>
      </c>
      <c r="T168" s="215">
        <f>S168*H168</f>
        <v>0</v>
      </c>
      <c r="U168" s="37"/>
      <c r="V168" s="37"/>
      <c r="W168" s="37"/>
      <c r="X168" s="37"/>
      <c r="Y168" s="37"/>
      <c r="Z168" s="37"/>
      <c r="AA168" s="37"/>
      <c r="AB168" s="37"/>
      <c r="AC168" s="37"/>
      <c r="AD168" s="37"/>
      <c r="AE168" s="37"/>
      <c r="AR168" s="216" t="s">
        <v>1399</v>
      </c>
      <c r="AT168" s="216" t="s">
        <v>582</v>
      </c>
      <c r="AU168" s="216" t="s">
        <v>82</v>
      </c>
      <c r="AY168" s="18" t="s">
        <v>283</v>
      </c>
      <c r="BE168" s="217">
        <f>IF(N168="základná",J168,0)</f>
        <v>0</v>
      </c>
      <c r="BF168" s="217">
        <f>IF(N168="znížená",J168,0)</f>
        <v>0</v>
      </c>
      <c r="BG168" s="217">
        <f>IF(N168="zákl. prenesená",J168,0)</f>
        <v>0</v>
      </c>
      <c r="BH168" s="217">
        <f>IF(N168="zníž. prenesená",J168,0)</f>
        <v>0</v>
      </c>
      <c r="BI168" s="217">
        <f>IF(N168="nulová",J168,0)</f>
        <v>0</v>
      </c>
      <c r="BJ168" s="18" t="s">
        <v>87</v>
      </c>
      <c r="BK168" s="217">
        <f>ROUND(I168*H168,2)</f>
        <v>0</v>
      </c>
      <c r="BL168" s="18" t="s">
        <v>656</v>
      </c>
      <c r="BM168" s="216" t="s">
        <v>887</v>
      </c>
    </row>
    <row r="169" s="2" customFormat="1" ht="16.5" customHeight="1">
      <c r="A169" s="37"/>
      <c r="B169" s="168"/>
      <c r="C169" s="242" t="s">
        <v>447</v>
      </c>
      <c r="D169" s="242" t="s">
        <v>582</v>
      </c>
      <c r="E169" s="243" t="s">
        <v>3436</v>
      </c>
      <c r="F169" s="244" t="s">
        <v>3437</v>
      </c>
      <c r="G169" s="245" t="s">
        <v>373</v>
      </c>
      <c r="H169" s="246">
        <v>100</v>
      </c>
      <c r="I169" s="247"/>
      <c r="J169" s="248">
        <f>ROUND(I169*H169,2)</f>
        <v>0</v>
      </c>
      <c r="K169" s="249"/>
      <c r="L169" s="250"/>
      <c r="M169" s="251" t="s">
        <v>1</v>
      </c>
      <c r="N169" s="252" t="s">
        <v>41</v>
      </c>
      <c r="O169" s="81"/>
      <c r="P169" s="214">
        <f>O169*H169</f>
        <v>0</v>
      </c>
      <c r="Q169" s="214">
        <v>0</v>
      </c>
      <c r="R169" s="214">
        <f>Q169*H169</f>
        <v>0</v>
      </c>
      <c r="S169" s="214">
        <v>0</v>
      </c>
      <c r="T169" s="215">
        <f>S169*H169</f>
        <v>0</v>
      </c>
      <c r="U169" s="37"/>
      <c r="V169" s="37"/>
      <c r="W169" s="37"/>
      <c r="X169" s="37"/>
      <c r="Y169" s="37"/>
      <c r="Z169" s="37"/>
      <c r="AA169" s="37"/>
      <c r="AB169" s="37"/>
      <c r="AC169" s="37"/>
      <c r="AD169" s="37"/>
      <c r="AE169" s="37"/>
      <c r="AR169" s="216" t="s">
        <v>1399</v>
      </c>
      <c r="AT169" s="216" t="s">
        <v>582</v>
      </c>
      <c r="AU169" s="216" t="s">
        <v>82</v>
      </c>
      <c r="AY169" s="18" t="s">
        <v>283</v>
      </c>
      <c r="BE169" s="217">
        <f>IF(N169="základná",J169,0)</f>
        <v>0</v>
      </c>
      <c r="BF169" s="217">
        <f>IF(N169="znížená",J169,0)</f>
        <v>0</v>
      </c>
      <c r="BG169" s="217">
        <f>IF(N169="zákl. prenesená",J169,0)</f>
        <v>0</v>
      </c>
      <c r="BH169" s="217">
        <f>IF(N169="zníž. prenesená",J169,0)</f>
        <v>0</v>
      </c>
      <c r="BI169" s="217">
        <f>IF(N169="nulová",J169,0)</f>
        <v>0</v>
      </c>
      <c r="BJ169" s="18" t="s">
        <v>87</v>
      </c>
      <c r="BK169" s="217">
        <f>ROUND(I169*H169,2)</f>
        <v>0</v>
      </c>
      <c r="BL169" s="18" t="s">
        <v>656</v>
      </c>
      <c r="BM169" s="216" t="s">
        <v>922</v>
      </c>
    </row>
    <row r="170" s="2" customFormat="1" ht="16.5" customHeight="1">
      <c r="A170" s="37"/>
      <c r="B170" s="168"/>
      <c r="C170" s="242" t="s">
        <v>464</v>
      </c>
      <c r="D170" s="242" t="s">
        <v>582</v>
      </c>
      <c r="E170" s="243" t="s">
        <v>3273</v>
      </c>
      <c r="F170" s="244" t="s">
        <v>3438</v>
      </c>
      <c r="G170" s="245" t="s">
        <v>373</v>
      </c>
      <c r="H170" s="246">
        <v>100</v>
      </c>
      <c r="I170" s="247"/>
      <c r="J170" s="248">
        <f>ROUND(I170*H170,2)</f>
        <v>0</v>
      </c>
      <c r="K170" s="249"/>
      <c r="L170" s="250"/>
      <c r="M170" s="251" t="s">
        <v>1</v>
      </c>
      <c r="N170" s="252" t="s">
        <v>41</v>
      </c>
      <c r="O170" s="81"/>
      <c r="P170" s="214">
        <f>O170*H170</f>
        <v>0</v>
      </c>
      <c r="Q170" s="214">
        <v>0</v>
      </c>
      <c r="R170" s="214">
        <f>Q170*H170</f>
        <v>0</v>
      </c>
      <c r="S170" s="214">
        <v>0</v>
      </c>
      <c r="T170" s="215">
        <f>S170*H170</f>
        <v>0</v>
      </c>
      <c r="U170" s="37"/>
      <c r="V170" s="37"/>
      <c r="W170" s="37"/>
      <c r="X170" s="37"/>
      <c r="Y170" s="37"/>
      <c r="Z170" s="37"/>
      <c r="AA170" s="37"/>
      <c r="AB170" s="37"/>
      <c r="AC170" s="37"/>
      <c r="AD170" s="37"/>
      <c r="AE170" s="37"/>
      <c r="AR170" s="216" t="s">
        <v>1399</v>
      </c>
      <c r="AT170" s="216" t="s">
        <v>582</v>
      </c>
      <c r="AU170" s="216" t="s">
        <v>82</v>
      </c>
      <c r="AY170" s="18" t="s">
        <v>283</v>
      </c>
      <c r="BE170" s="217">
        <f>IF(N170="základná",J170,0)</f>
        <v>0</v>
      </c>
      <c r="BF170" s="217">
        <f>IF(N170="znížená",J170,0)</f>
        <v>0</v>
      </c>
      <c r="BG170" s="217">
        <f>IF(N170="zákl. prenesená",J170,0)</f>
        <v>0</v>
      </c>
      <c r="BH170" s="217">
        <f>IF(N170="zníž. prenesená",J170,0)</f>
        <v>0</v>
      </c>
      <c r="BI170" s="217">
        <f>IF(N170="nulová",J170,0)</f>
        <v>0</v>
      </c>
      <c r="BJ170" s="18" t="s">
        <v>87</v>
      </c>
      <c r="BK170" s="217">
        <f>ROUND(I170*H170,2)</f>
        <v>0</v>
      </c>
      <c r="BL170" s="18" t="s">
        <v>656</v>
      </c>
      <c r="BM170" s="216" t="s">
        <v>951</v>
      </c>
    </row>
    <row r="171" s="2" customFormat="1" ht="16.5" customHeight="1">
      <c r="A171" s="37"/>
      <c r="B171" s="168"/>
      <c r="C171" s="204" t="s">
        <v>469</v>
      </c>
      <c r="D171" s="204" t="s">
        <v>285</v>
      </c>
      <c r="E171" s="205" t="s">
        <v>3439</v>
      </c>
      <c r="F171" s="206" t="s">
        <v>3224</v>
      </c>
      <c r="G171" s="207" t="s">
        <v>373</v>
      </c>
      <c r="H171" s="208">
        <v>100</v>
      </c>
      <c r="I171" s="209"/>
      <c r="J171" s="210">
        <f>ROUND(I171*H171,2)</f>
        <v>0</v>
      </c>
      <c r="K171" s="211"/>
      <c r="L171" s="38"/>
      <c r="M171" s="212" t="s">
        <v>1</v>
      </c>
      <c r="N171" s="213" t="s">
        <v>41</v>
      </c>
      <c r="O171" s="81"/>
      <c r="P171" s="214">
        <f>O171*H171</f>
        <v>0</v>
      </c>
      <c r="Q171" s="214">
        <v>0</v>
      </c>
      <c r="R171" s="214">
        <f>Q171*H171</f>
        <v>0</v>
      </c>
      <c r="S171" s="214">
        <v>0</v>
      </c>
      <c r="T171" s="215">
        <f>S171*H171</f>
        <v>0</v>
      </c>
      <c r="U171" s="37"/>
      <c r="V171" s="37"/>
      <c r="W171" s="37"/>
      <c r="X171" s="37"/>
      <c r="Y171" s="37"/>
      <c r="Z171" s="37"/>
      <c r="AA171" s="37"/>
      <c r="AB171" s="37"/>
      <c r="AC171" s="37"/>
      <c r="AD171" s="37"/>
      <c r="AE171" s="37"/>
      <c r="AR171" s="216" t="s">
        <v>656</v>
      </c>
      <c r="AT171" s="216" t="s">
        <v>285</v>
      </c>
      <c r="AU171" s="216" t="s">
        <v>82</v>
      </c>
      <c r="AY171" s="18" t="s">
        <v>283</v>
      </c>
      <c r="BE171" s="217">
        <f>IF(N171="základná",J171,0)</f>
        <v>0</v>
      </c>
      <c r="BF171" s="217">
        <f>IF(N171="znížená",J171,0)</f>
        <v>0</v>
      </c>
      <c r="BG171" s="217">
        <f>IF(N171="zákl. prenesená",J171,0)</f>
        <v>0</v>
      </c>
      <c r="BH171" s="217">
        <f>IF(N171="zníž. prenesená",J171,0)</f>
        <v>0</v>
      </c>
      <c r="BI171" s="217">
        <f>IF(N171="nulová",J171,0)</f>
        <v>0</v>
      </c>
      <c r="BJ171" s="18" t="s">
        <v>87</v>
      </c>
      <c r="BK171" s="217">
        <f>ROUND(I171*H171,2)</f>
        <v>0</v>
      </c>
      <c r="BL171" s="18" t="s">
        <v>656</v>
      </c>
      <c r="BM171" s="216" t="s">
        <v>3440</v>
      </c>
    </row>
    <row r="172" s="2" customFormat="1" ht="16.5" customHeight="1">
      <c r="A172" s="37"/>
      <c r="B172" s="168"/>
      <c r="C172" s="242" t="s">
        <v>473</v>
      </c>
      <c r="D172" s="242" t="s">
        <v>582</v>
      </c>
      <c r="E172" s="243" t="s">
        <v>3441</v>
      </c>
      <c r="F172" s="244" t="s">
        <v>3442</v>
      </c>
      <c r="G172" s="245" t="s">
        <v>649</v>
      </c>
      <c r="H172" s="246">
        <v>340</v>
      </c>
      <c r="I172" s="247"/>
      <c r="J172" s="248">
        <f>ROUND(I172*H172,2)</f>
        <v>0</v>
      </c>
      <c r="K172" s="249"/>
      <c r="L172" s="250"/>
      <c r="M172" s="251" t="s">
        <v>1</v>
      </c>
      <c r="N172" s="252" t="s">
        <v>41</v>
      </c>
      <c r="O172" s="81"/>
      <c r="P172" s="214">
        <f>O172*H172</f>
        <v>0</v>
      </c>
      <c r="Q172" s="214">
        <v>0</v>
      </c>
      <c r="R172" s="214">
        <f>Q172*H172</f>
        <v>0</v>
      </c>
      <c r="S172" s="214">
        <v>0</v>
      </c>
      <c r="T172" s="215">
        <f>S172*H172</f>
        <v>0</v>
      </c>
      <c r="U172" s="37"/>
      <c r="V172" s="37"/>
      <c r="W172" s="37"/>
      <c r="X172" s="37"/>
      <c r="Y172" s="37"/>
      <c r="Z172" s="37"/>
      <c r="AA172" s="37"/>
      <c r="AB172" s="37"/>
      <c r="AC172" s="37"/>
      <c r="AD172" s="37"/>
      <c r="AE172" s="37"/>
      <c r="AR172" s="216" t="s">
        <v>1399</v>
      </c>
      <c r="AT172" s="216" t="s">
        <v>582</v>
      </c>
      <c r="AU172" s="216" t="s">
        <v>82</v>
      </c>
      <c r="AY172" s="18" t="s">
        <v>283</v>
      </c>
      <c r="BE172" s="217">
        <f>IF(N172="základná",J172,0)</f>
        <v>0</v>
      </c>
      <c r="BF172" s="217">
        <f>IF(N172="znížená",J172,0)</f>
        <v>0</v>
      </c>
      <c r="BG172" s="217">
        <f>IF(N172="zákl. prenesená",J172,0)</f>
        <v>0</v>
      </c>
      <c r="BH172" s="217">
        <f>IF(N172="zníž. prenesená",J172,0)</f>
        <v>0</v>
      </c>
      <c r="BI172" s="217">
        <f>IF(N172="nulová",J172,0)</f>
        <v>0</v>
      </c>
      <c r="BJ172" s="18" t="s">
        <v>87</v>
      </c>
      <c r="BK172" s="217">
        <f>ROUND(I172*H172,2)</f>
        <v>0</v>
      </c>
      <c r="BL172" s="18" t="s">
        <v>656</v>
      </c>
      <c r="BM172" s="216" t="s">
        <v>963</v>
      </c>
    </row>
    <row r="173" s="2" customFormat="1" ht="16.5" customHeight="1">
      <c r="A173" s="37"/>
      <c r="B173" s="168"/>
      <c r="C173" s="204" t="s">
        <v>496</v>
      </c>
      <c r="D173" s="204" t="s">
        <v>285</v>
      </c>
      <c r="E173" s="205" t="s">
        <v>3443</v>
      </c>
      <c r="F173" s="206" t="s">
        <v>3224</v>
      </c>
      <c r="G173" s="207" t="s">
        <v>373</v>
      </c>
      <c r="H173" s="208">
        <v>340</v>
      </c>
      <c r="I173" s="209"/>
      <c r="J173" s="210">
        <f>ROUND(I173*H173,2)</f>
        <v>0</v>
      </c>
      <c r="K173" s="211"/>
      <c r="L173" s="38"/>
      <c r="M173" s="212" t="s">
        <v>1</v>
      </c>
      <c r="N173" s="213" t="s">
        <v>41</v>
      </c>
      <c r="O173" s="81"/>
      <c r="P173" s="214">
        <f>O173*H173</f>
        <v>0</v>
      </c>
      <c r="Q173" s="214">
        <v>0</v>
      </c>
      <c r="R173" s="214">
        <f>Q173*H173</f>
        <v>0</v>
      </c>
      <c r="S173" s="214">
        <v>0</v>
      </c>
      <c r="T173" s="215">
        <f>S173*H173</f>
        <v>0</v>
      </c>
      <c r="U173" s="37"/>
      <c r="V173" s="37"/>
      <c r="W173" s="37"/>
      <c r="X173" s="37"/>
      <c r="Y173" s="37"/>
      <c r="Z173" s="37"/>
      <c r="AA173" s="37"/>
      <c r="AB173" s="37"/>
      <c r="AC173" s="37"/>
      <c r="AD173" s="37"/>
      <c r="AE173" s="37"/>
      <c r="AR173" s="216" t="s">
        <v>656</v>
      </c>
      <c r="AT173" s="216" t="s">
        <v>285</v>
      </c>
      <c r="AU173" s="216" t="s">
        <v>82</v>
      </c>
      <c r="AY173" s="18" t="s">
        <v>283</v>
      </c>
      <c r="BE173" s="217">
        <f>IF(N173="základná",J173,0)</f>
        <v>0</v>
      </c>
      <c r="BF173" s="217">
        <f>IF(N173="znížená",J173,0)</f>
        <v>0</v>
      </c>
      <c r="BG173" s="217">
        <f>IF(N173="zákl. prenesená",J173,0)</f>
        <v>0</v>
      </c>
      <c r="BH173" s="217">
        <f>IF(N173="zníž. prenesená",J173,0)</f>
        <v>0</v>
      </c>
      <c r="BI173" s="217">
        <f>IF(N173="nulová",J173,0)</f>
        <v>0</v>
      </c>
      <c r="BJ173" s="18" t="s">
        <v>87</v>
      </c>
      <c r="BK173" s="217">
        <f>ROUND(I173*H173,2)</f>
        <v>0</v>
      </c>
      <c r="BL173" s="18" t="s">
        <v>656</v>
      </c>
      <c r="BM173" s="216" t="s">
        <v>3444</v>
      </c>
    </row>
    <row r="174" s="2" customFormat="1" ht="16.5" customHeight="1">
      <c r="A174" s="37"/>
      <c r="B174" s="168"/>
      <c r="C174" s="242" t="s">
        <v>501</v>
      </c>
      <c r="D174" s="242" t="s">
        <v>582</v>
      </c>
      <c r="E174" s="243" t="s">
        <v>3283</v>
      </c>
      <c r="F174" s="244" t="s">
        <v>3284</v>
      </c>
      <c r="G174" s="245" t="s">
        <v>649</v>
      </c>
      <c r="H174" s="246">
        <v>340</v>
      </c>
      <c r="I174" s="247"/>
      <c r="J174" s="248">
        <f>ROUND(I174*H174,2)</f>
        <v>0</v>
      </c>
      <c r="K174" s="249"/>
      <c r="L174" s="250"/>
      <c r="M174" s="251" t="s">
        <v>1</v>
      </c>
      <c r="N174" s="252" t="s">
        <v>41</v>
      </c>
      <c r="O174" s="81"/>
      <c r="P174" s="214">
        <f>O174*H174</f>
        <v>0</v>
      </c>
      <c r="Q174" s="214">
        <v>0</v>
      </c>
      <c r="R174" s="214">
        <f>Q174*H174</f>
        <v>0</v>
      </c>
      <c r="S174" s="214">
        <v>0</v>
      </c>
      <c r="T174" s="215">
        <f>S174*H174</f>
        <v>0</v>
      </c>
      <c r="U174" s="37"/>
      <c r="V174" s="37"/>
      <c r="W174" s="37"/>
      <c r="X174" s="37"/>
      <c r="Y174" s="37"/>
      <c r="Z174" s="37"/>
      <c r="AA174" s="37"/>
      <c r="AB174" s="37"/>
      <c r="AC174" s="37"/>
      <c r="AD174" s="37"/>
      <c r="AE174" s="37"/>
      <c r="AR174" s="216" t="s">
        <v>1399</v>
      </c>
      <c r="AT174" s="216" t="s">
        <v>582</v>
      </c>
      <c r="AU174" s="216" t="s">
        <v>82</v>
      </c>
      <c r="AY174" s="18" t="s">
        <v>283</v>
      </c>
      <c r="BE174" s="217">
        <f>IF(N174="základná",J174,0)</f>
        <v>0</v>
      </c>
      <c r="BF174" s="217">
        <f>IF(N174="znížená",J174,0)</f>
        <v>0</v>
      </c>
      <c r="BG174" s="217">
        <f>IF(N174="zákl. prenesená",J174,0)</f>
        <v>0</v>
      </c>
      <c r="BH174" s="217">
        <f>IF(N174="zníž. prenesená",J174,0)</f>
        <v>0</v>
      </c>
      <c r="BI174" s="217">
        <f>IF(N174="nulová",J174,0)</f>
        <v>0</v>
      </c>
      <c r="BJ174" s="18" t="s">
        <v>87</v>
      </c>
      <c r="BK174" s="217">
        <f>ROUND(I174*H174,2)</f>
        <v>0</v>
      </c>
      <c r="BL174" s="18" t="s">
        <v>656</v>
      </c>
      <c r="BM174" s="216" t="s">
        <v>983</v>
      </c>
    </row>
    <row r="175" s="2" customFormat="1" ht="24.15" customHeight="1">
      <c r="A175" s="37"/>
      <c r="B175" s="168"/>
      <c r="C175" s="242" t="s">
        <v>505</v>
      </c>
      <c r="D175" s="242" t="s">
        <v>582</v>
      </c>
      <c r="E175" s="243" t="s">
        <v>3290</v>
      </c>
      <c r="F175" s="244" t="s">
        <v>3363</v>
      </c>
      <c r="G175" s="245" t="s">
        <v>373</v>
      </c>
      <c r="H175" s="246">
        <v>5</v>
      </c>
      <c r="I175" s="247"/>
      <c r="J175" s="248">
        <f>ROUND(I175*H175,2)</f>
        <v>0</v>
      </c>
      <c r="K175" s="249"/>
      <c r="L175" s="250"/>
      <c r="M175" s="251" t="s">
        <v>1</v>
      </c>
      <c r="N175" s="252" t="s">
        <v>41</v>
      </c>
      <c r="O175" s="81"/>
      <c r="P175" s="214">
        <f>O175*H175</f>
        <v>0</v>
      </c>
      <c r="Q175" s="214">
        <v>0</v>
      </c>
      <c r="R175" s="214">
        <f>Q175*H175</f>
        <v>0</v>
      </c>
      <c r="S175" s="214">
        <v>0</v>
      </c>
      <c r="T175" s="215">
        <f>S175*H175</f>
        <v>0</v>
      </c>
      <c r="U175" s="37"/>
      <c r="V175" s="37"/>
      <c r="W175" s="37"/>
      <c r="X175" s="37"/>
      <c r="Y175" s="37"/>
      <c r="Z175" s="37"/>
      <c r="AA175" s="37"/>
      <c r="AB175" s="37"/>
      <c r="AC175" s="37"/>
      <c r="AD175" s="37"/>
      <c r="AE175" s="37"/>
      <c r="AR175" s="216" t="s">
        <v>1399</v>
      </c>
      <c r="AT175" s="216" t="s">
        <v>582</v>
      </c>
      <c r="AU175" s="216" t="s">
        <v>82</v>
      </c>
      <c r="AY175" s="18" t="s">
        <v>283</v>
      </c>
      <c r="BE175" s="217">
        <f>IF(N175="základná",J175,0)</f>
        <v>0</v>
      </c>
      <c r="BF175" s="217">
        <f>IF(N175="znížená",J175,0)</f>
        <v>0</v>
      </c>
      <c r="BG175" s="217">
        <f>IF(N175="zákl. prenesená",J175,0)</f>
        <v>0</v>
      </c>
      <c r="BH175" s="217">
        <f>IF(N175="zníž. prenesená",J175,0)</f>
        <v>0</v>
      </c>
      <c r="BI175" s="217">
        <f>IF(N175="nulová",J175,0)</f>
        <v>0</v>
      </c>
      <c r="BJ175" s="18" t="s">
        <v>87</v>
      </c>
      <c r="BK175" s="217">
        <f>ROUND(I175*H175,2)</f>
        <v>0</v>
      </c>
      <c r="BL175" s="18" t="s">
        <v>656</v>
      </c>
      <c r="BM175" s="216" t="s">
        <v>994</v>
      </c>
    </row>
    <row r="176" s="2" customFormat="1" ht="16.5" customHeight="1">
      <c r="A176" s="37"/>
      <c r="B176" s="168"/>
      <c r="C176" s="204" t="s">
        <v>509</v>
      </c>
      <c r="D176" s="204" t="s">
        <v>285</v>
      </c>
      <c r="E176" s="205" t="s">
        <v>3445</v>
      </c>
      <c r="F176" s="206" t="s">
        <v>3224</v>
      </c>
      <c r="G176" s="207" t="s">
        <v>373</v>
      </c>
      <c r="H176" s="208">
        <v>5</v>
      </c>
      <c r="I176" s="209"/>
      <c r="J176" s="210">
        <f>ROUND(I176*H176,2)</f>
        <v>0</v>
      </c>
      <c r="K176" s="211"/>
      <c r="L176" s="38"/>
      <c r="M176" s="212" t="s">
        <v>1</v>
      </c>
      <c r="N176" s="213" t="s">
        <v>41</v>
      </c>
      <c r="O176" s="81"/>
      <c r="P176" s="214">
        <f>O176*H176</f>
        <v>0</v>
      </c>
      <c r="Q176" s="214">
        <v>0</v>
      </c>
      <c r="R176" s="214">
        <f>Q176*H176</f>
        <v>0</v>
      </c>
      <c r="S176" s="214">
        <v>0</v>
      </c>
      <c r="T176" s="215">
        <f>S176*H176</f>
        <v>0</v>
      </c>
      <c r="U176" s="37"/>
      <c r="V176" s="37"/>
      <c r="W176" s="37"/>
      <c r="X176" s="37"/>
      <c r="Y176" s="37"/>
      <c r="Z176" s="37"/>
      <c r="AA176" s="37"/>
      <c r="AB176" s="37"/>
      <c r="AC176" s="37"/>
      <c r="AD176" s="37"/>
      <c r="AE176" s="37"/>
      <c r="AR176" s="216" t="s">
        <v>656</v>
      </c>
      <c r="AT176" s="216" t="s">
        <v>285</v>
      </c>
      <c r="AU176" s="216" t="s">
        <v>82</v>
      </c>
      <c r="AY176" s="18" t="s">
        <v>283</v>
      </c>
      <c r="BE176" s="217">
        <f>IF(N176="základná",J176,0)</f>
        <v>0</v>
      </c>
      <c r="BF176" s="217">
        <f>IF(N176="znížená",J176,0)</f>
        <v>0</v>
      </c>
      <c r="BG176" s="217">
        <f>IF(N176="zákl. prenesená",J176,0)</f>
        <v>0</v>
      </c>
      <c r="BH176" s="217">
        <f>IF(N176="zníž. prenesená",J176,0)</f>
        <v>0</v>
      </c>
      <c r="BI176" s="217">
        <f>IF(N176="nulová",J176,0)</f>
        <v>0</v>
      </c>
      <c r="BJ176" s="18" t="s">
        <v>87</v>
      </c>
      <c r="BK176" s="217">
        <f>ROUND(I176*H176,2)</f>
        <v>0</v>
      </c>
      <c r="BL176" s="18" t="s">
        <v>656</v>
      </c>
      <c r="BM176" s="216" t="s">
        <v>3446</v>
      </c>
    </row>
    <row r="177" s="2" customFormat="1" ht="16.5" customHeight="1">
      <c r="A177" s="37"/>
      <c r="B177" s="168"/>
      <c r="C177" s="242" t="s">
        <v>515</v>
      </c>
      <c r="D177" s="242" t="s">
        <v>582</v>
      </c>
      <c r="E177" s="243" t="s">
        <v>3291</v>
      </c>
      <c r="F177" s="244" t="s">
        <v>3447</v>
      </c>
      <c r="G177" s="245" t="s">
        <v>373</v>
      </c>
      <c r="H177" s="246">
        <v>509</v>
      </c>
      <c r="I177" s="247"/>
      <c r="J177" s="248">
        <f>ROUND(I177*H177,2)</f>
        <v>0</v>
      </c>
      <c r="K177" s="249"/>
      <c r="L177" s="250"/>
      <c r="M177" s="251" t="s">
        <v>1</v>
      </c>
      <c r="N177" s="252" t="s">
        <v>41</v>
      </c>
      <c r="O177" s="81"/>
      <c r="P177" s="214">
        <f>O177*H177</f>
        <v>0</v>
      </c>
      <c r="Q177" s="214">
        <v>0</v>
      </c>
      <c r="R177" s="214">
        <f>Q177*H177</f>
        <v>0</v>
      </c>
      <c r="S177" s="214">
        <v>0</v>
      </c>
      <c r="T177" s="215">
        <f>S177*H177</f>
        <v>0</v>
      </c>
      <c r="U177" s="37"/>
      <c r="V177" s="37"/>
      <c r="W177" s="37"/>
      <c r="X177" s="37"/>
      <c r="Y177" s="37"/>
      <c r="Z177" s="37"/>
      <c r="AA177" s="37"/>
      <c r="AB177" s="37"/>
      <c r="AC177" s="37"/>
      <c r="AD177" s="37"/>
      <c r="AE177" s="37"/>
      <c r="AR177" s="216" t="s">
        <v>1399</v>
      </c>
      <c r="AT177" s="216" t="s">
        <v>582</v>
      </c>
      <c r="AU177" s="216" t="s">
        <v>82</v>
      </c>
      <c r="AY177" s="18" t="s">
        <v>283</v>
      </c>
      <c r="BE177" s="217">
        <f>IF(N177="základná",J177,0)</f>
        <v>0</v>
      </c>
      <c r="BF177" s="217">
        <f>IF(N177="znížená",J177,0)</f>
        <v>0</v>
      </c>
      <c r="BG177" s="217">
        <f>IF(N177="zákl. prenesená",J177,0)</f>
        <v>0</v>
      </c>
      <c r="BH177" s="217">
        <f>IF(N177="zníž. prenesená",J177,0)</f>
        <v>0</v>
      </c>
      <c r="BI177" s="217">
        <f>IF(N177="nulová",J177,0)</f>
        <v>0</v>
      </c>
      <c r="BJ177" s="18" t="s">
        <v>87</v>
      </c>
      <c r="BK177" s="217">
        <f>ROUND(I177*H177,2)</f>
        <v>0</v>
      </c>
      <c r="BL177" s="18" t="s">
        <v>656</v>
      </c>
      <c r="BM177" s="216" t="s">
        <v>1002</v>
      </c>
    </row>
    <row r="178" s="2" customFormat="1" ht="16.5" customHeight="1">
      <c r="A178" s="37"/>
      <c r="B178" s="168"/>
      <c r="C178" s="242" t="s">
        <v>519</v>
      </c>
      <c r="D178" s="242" t="s">
        <v>582</v>
      </c>
      <c r="E178" s="243" t="s">
        <v>3293</v>
      </c>
      <c r="F178" s="244" t="s">
        <v>3294</v>
      </c>
      <c r="G178" s="245" t="s">
        <v>373</v>
      </c>
      <c r="H178" s="246">
        <v>509</v>
      </c>
      <c r="I178" s="247"/>
      <c r="J178" s="248">
        <f>ROUND(I178*H178,2)</f>
        <v>0</v>
      </c>
      <c r="K178" s="249"/>
      <c r="L178" s="250"/>
      <c r="M178" s="251" t="s">
        <v>1</v>
      </c>
      <c r="N178" s="252" t="s">
        <v>41</v>
      </c>
      <c r="O178" s="81"/>
      <c r="P178" s="214">
        <f>O178*H178</f>
        <v>0</v>
      </c>
      <c r="Q178" s="214">
        <v>0</v>
      </c>
      <c r="R178" s="214">
        <f>Q178*H178</f>
        <v>0</v>
      </c>
      <c r="S178" s="214">
        <v>0</v>
      </c>
      <c r="T178" s="215">
        <f>S178*H178</f>
        <v>0</v>
      </c>
      <c r="U178" s="37"/>
      <c r="V178" s="37"/>
      <c r="W178" s="37"/>
      <c r="X178" s="37"/>
      <c r="Y178" s="37"/>
      <c r="Z178" s="37"/>
      <c r="AA178" s="37"/>
      <c r="AB178" s="37"/>
      <c r="AC178" s="37"/>
      <c r="AD178" s="37"/>
      <c r="AE178" s="37"/>
      <c r="AR178" s="216" t="s">
        <v>1399</v>
      </c>
      <c r="AT178" s="216" t="s">
        <v>582</v>
      </c>
      <c r="AU178" s="216" t="s">
        <v>82</v>
      </c>
      <c r="AY178" s="18" t="s">
        <v>283</v>
      </c>
      <c r="BE178" s="217">
        <f>IF(N178="základná",J178,0)</f>
        <v>0</v>
      </c>
      <c r="BF178" s="217">
        <f>IF(N178="znížená",J178,0)</f>
        <v>0</v>
      </c>
      <c r="BG178" s="217">
        <f>IF(N178="zákl. prenesená",J178,0)</f>
        <v>0</v>
      </c>
      <c r="BH178" s="217">
        <f>IF(N178="zníž. prenesená",J178,0)</f>
        <v>0</v>
      </c>
      <c r="BI178" s="217">
        <f>IF(N178="nulová",J178,0)</f>
        <v>0</v>
      </c>
      <c r="BJ178" s="18" t="s">
        <v>87</v>
      </c>
      <c r="BK178" s="217">
        <f>ROUND(I178*H178,2)</f>
        <v>0</v>
      </c>
      <c r="BL178" s="18" t="s">
        <v>656</v>
      </c>
      <c r="BM178" s="216" t="s">
        <v>1019</v>
      </c>
    </row>
    <row r="179" s="2" customFormat="1" ht="16.5" customHeight="1">
      <c r="A179" s="37"/>
      <c r="B179" s="168"/>
      <c r="C179" s="242" t="s">
        <v>523</v>
      </c>
      <c r="D179" s="242" t="s">
        <v>582</v>
      </c>
      <c r="E179" s="243" t="s">
        <v>3448</v>
      </c>
      <c r="F179" s="244" t="s">
        <v>3298</v>
      </c>
      <c r="G179" s="245" t="s">
        <v>373</v>
      </c>
      <c r="H179" s="246">
        <v>509</v>
      </c>
      <c r="I179" s="247"/>
      <c r="J179" s="248">
        <f>ROUND(I179*H179,2)</f>
        <v>0</v>
      </c>
      <c r="K179" s="249"/>
      <c r="L179" s="250"/>
      <c r="M179" s="251" t="s">
        <v>1</v>
      </c>
      <c r="N179" s="252" t="s">
        <v>41</v>
      </c>
      <c r="O179" s="81"/>
      <c r="P179" s="214">
        <f>O179*H179</f>
        <v>0</v>
      </c>
      <c r="Q179" s="214">
        <v>0</v>
      </c>
      <c r="R179" s="214">
        <f>Q179*H179</f>
        <v>0</v>
      </c>
      <c r="S179" s="214">
        <v>0</v>
      </c>
      <c r="T179" s="215">
        <f>S179*H179</f>
        <v>0</v>
      </c>
      <c r="U179" s="37"/>
      <c r="V179" s="37"/>
      <c r="W179" s="37"/>
      <c r="X179" s="37"/>
      <c r="Y179" s="37"/>
      <c r="Z179" s="37"/>
      <c r="AA179" s="37"/>
      <c r="AB179" s="37"/>
      <c r="AC179" s="37"/>
      <c r="AD179" s="37"/>
      <c r="AE179" s="37"/>
      <c r="AR179" s="216" t="s">
        <v>1399</v>
      </c>
      <c r="AT179" s="216" t="s">
        <v>582</v>
      </c>
      <c r="AU179" s="216" t="s">
        <v>82</v>
      </c>
      <c r="AY179" s="18" t="s">
        <v>283</v>
      </c>
      <c r="BE179" s="217">
        <f>IF(N179="základná",J179,0)</f>
        <v>0</v>
      </c>
      <c r="BF179" s="217">
        <f>IF(N179="znížená",J179,0)</f>
        <v>0</v>
      </c>
      <c r="BG179" s="217">
        <f>IF(N179="zákl. prenesená",J179,0)</f>
        <v>0</v>
      </c>
      <c r="BH179" s="217">
        <f>IF(N179="zníž. prenesená",J179,0)</f>
        <v>0</v>
      </c>
      <c r="BI179" s="217">
        <f>IF(N179="nulová",J179,0)</f>
        <v>0</v>
      </c>
      <c r="BJ179" s="18" t="s">
        <v>87</v>
      </c>
      <c r="BK179" s="217">
        <f>ROUND(I179*H179,2)</f>
        <v>0</v>
      </c>
      <c r="BL179" s="18" t="s">
        <v>656</v>
      </c>
      <c r="BM179" s="216" t="s">
        <v>1028</v>
      </c>
    </row>
    <row r="180" s="2" customFormat="1" ht="16.5" customHeight="1">
      <c r="A180" s="37"/>
      <c r="B180" s="168"/>
      <c r="C180" s="242" t="s">
        <v>527</v>
      </c>
      <c r="D180" s="242" t="s">
        <v>582</v>
      </c>
      <c r="E180" s="243" t="s">
        <v>3449</v>
      </c>
      <c r="F180" s="244" t="s">
        <v>3270</v>
      </c>
      <c r="G180" s="245" t="s">
        <v>649</v>
      </c>
      <c r="H180" s="246">
        <v>2610</v>
      </c>
      <c r="I180" s="247"/>
      <c r="J180" s="248">
        <f>ROUND(I180*H180,2)</f>
        <v>0</v>
      </c>
      <c r="K180" s="249"/>
      <c r="L180" s="250"/>
      <c r="M180" s="251" t="s">
        <v>1</v>
      </c>
      <c r="N180" s="252" t="s">
        <v>41</v>
      </c>
      <c r="O180" s="81"/>
      <c r="P180" s="214">
        <f>O180*H180</f>
        <v>0</v>
      </c>
      <c r="Q180" s="214">
        <v>0</v>
      </c>
      <c r="R180" s="214">
        <f>Q180*H180</f>
        <v>0</v>
      </c>
      <c r="S180" s="214">
        <v>0</v>
      </c>
      <c r="T180" s="215">
        <f>S180*H180</f>
        <v>0</v>
      </c>
      <c r="U180" s="37"/>
      <c r="V180" s="37"/>
      <c r="W180" s="37"/>
      <c r="X180" s="37"/>
      <c r="Y180" s="37"/>
      <c r="Z180" s="37"/>
      <c r="AA180" s="37"/>
      <c r="AB180" s="37"/>
      <c r="AC180" s="37"/>
      <c r="AD180" s="37"/>
      <c r="AE180" s="37"/>
      <c r="AR180" s="216" t="s">
        <v>1399</v>
      </c>
      <c r="AT180" s="216" t="s">
        <v>582</v>
      </c>
      <c r="AU180" s="216" t="s">
        <v>82</v>
      </c>
      <c r="AY180" s="18" t="s">
        <v>283</v>
      </c>
      <c r="BE180" s="217">
        <f>IF(N180="základná",J180,0)</f>
        <v>0</v>
      </c>
      <c r="BF180" s="217">
        <f>IF(N180="znížená",J180,0)</f>
        <v>0</v>
      </c>
      <c r="BG180" s="217">
        <f>IF(N180="zákl. prenesená",J180,0)</f>
        <v>0</v>
      </c>
      <c r="BH180" s="217">
        <f>IF(N180="zníž. prenesená",J180,0)</f>
        <v>0</v>
      </c>
      <c r="BI180" s="217">
        <f>IF(N180="nulová",J180,0)</f>
        <v>0</v>
      </c>
      <c r="BJ180" s="18" t="s">
        <v>87</v>
      </c>
      <c r="BK180" s="217">
        <f>ROUND(I180*H180,2)</f>
        <v>0</v>
      </c>
      <c r="BL180" s="18" t="s">
        <v>656</v>
      </c>
      <c r="BM180" s="216" t="s">
        <v>1044</v>
      </c>
    </row>
    <row r="181" s="2" customFormat="1" ht="16.5" customHeight="1">
      <c r="A181" s="37"/>
      <c r="B181" s="168"/>
      <c r="C181" s="242" t="s">
        <v>531</v>
      </c>
      <c r="D181" s="242" t="s">
        <v>582</v>
      </c>
      <c r="E181" s="243" t="s">
        <v>3285</v>
      </c>
      <c r="F181" s="244" t="s">
        <v>3286</v>
      </c>
      <c r="G181" s="245" t="s">
        <v>373</v>
      </c>
      <c r="H181" s="246">
        <v>155</v>
      </c>
      <c r="I181" s="247"/>
      <c r="J181" s="248">
        <f>ROUND(I181*H181,2)</f>
        <v>0</v>
      </c>
      <c r="K181" s="249"/>
      <c r="L181" s="250"/>
      <c r="M181" s="251" t="s">
        <v>1</v>
      </c>
      <c r="N181" s="252" t="s">
        <v>41</v>
      </c>
      <c r="O181" s="81"/>
      <c r="P181" s="214">
        <f>O181*H181</f>
        <v>0</v>
      </c>
      <c r="Q181" s="214">
        <v>0</v>
      </c>
      <c r="R181" s="214">
        <f>Q181*H181</f>
        <v>0</v>
      </c>
      <c r="S181" s="214">
        <v>0</v>
      </c>
      <c r="T181" s="215">
        <f>S181*H181</f>
        <v>0</v>
      </c>
      <c r="U181" s="37"/>
      <c r="V181" s="37"/>
      <c r="W181" s="37"/>
      <c r="X181" s="37"/>
      <c r="Y181" s="37"/>
      <c r="Z181" s="37"/>
      <c r="AA181" s="37"/>
      <c r="AB181" s="37"/>
      <c r="AC181" s="37"/>
      <c r="AD181" s="37"/>
      <c r="AE181" s="37"/>
      <c r="AR181" s="216" t="s">
        <v>1399</v>
      </c>
      <c r="AT181" s="216" t="s">
        <v>582</v>
      </c>
      <c r="AU181" s="216" t="s">
        <v>82</v>
      </c>
      <c r="AY181" s="18" t="s">
        <v>283</v>
      </c>
      <c r="BE181" s="217">
        <f>IF(N181="základná",J181,0)</f>
        <v>0</v>
      </c>
      <c r="BF181" s="217">
        <f>IF(N181="znížená",J181,0)</f>
        <v>0</v>
      </c>
      <c r="BG181" s="217">
        <f>IF(N181="zákl. prenesená",J181,0)</f>
        <v>0</v>
      </c>
      <c r="BH181" s="217">
        <f>IF(N181="zníž. prenesená",J181,0)</f>
        <v>0</v>
      </c>
      <c r="BI181" s="217">
        <f>IF(N181="nulová",J181,0)</f>
        <v>0</v>
      </c>
      <c r="BJ181" s="18" t="s">
        <v>87</v>
      </c>
      <c r="BK181" s="217">
        <f>ROUND(I181*H181,2)</f>
        <v>0</v>
      </c>
      <c r="BL181" s="18" t="s">
        <v>656</v>
      </c>
      <c r="BM181" s="216" t="s">
        <v>1053</v>
      </c>
    </row>
    <row r="182" s="2" customFormat="1" ht="16.5" customHeight="1">
      <c r="A182" s="37"/>
      <c r="B182" s="168"/>
      <c r="C182" s="242" t="s">
        <v>538</v>
      </c>
      <c r="D182" s="242" t="s">
        <v>582</v>
      </c>
      <c r="E182" s="243" t="s">
        <v>3450</v>
      </c>
      <c r="F182" s="244" t="s">
        <v>3304</v>
      </c>
      <c r="G182" s="245" t="s">
        <v>373</v>
      </c>
      <c r="H182" s="246">
        <v>0.5</v>
      </c>
      <c r="I182" s="247"/>
      <c r="J182" s="248">
        <f>ROUND(I182*H182,2)</f>
        <v>0</v>
      </c>
      <c r="K182" s="249"/>
      <c r="L182" s="250"/>
      <c r="M182" s="251" t="s">
        <v>1</v>
      </c>
      <c r="N182" s="252" t="s">
        <v>41</v>
      </c>
      <c r="O182" s="81"/>
      <c r="P182" s="214">
        <f>O182*H182</f>
        <v>0</v>
      </c>
      <c r="Q182" s="214">
        <v>0</v>
      </c>
      <c r="R182" s="214">
        <f>Q182*H182</f>
        <v>0</v>
      </c>
      <c r="S182" s="214">
        <v>0</v>
      </c>
      <c r="T182" s="215">
        <f>S182*H182</f>
        <v>0</v>
      </c>
      <c r="U182" s="37"/>
      <c r="V182" s="37"/>
      <c r="W182" s="37"/>
      <c r="X182" s="37"/>
      <c r="Y182" s="37"/>
      <c r="Z182" s="37"/>
      <c r="AA182" s="37"/>
      <c r="AB182" s="37"/>
      <c r="AC182" s="37"/>
      <c r="AD182" s="37"/>
      <c r="AE182" s="37"/>
      <c r="AR182" s="216" t="s">
        <v>1399</v>
      </c>
      <c r="AT182" s="216" t="s">
        <v>582</v>
      </c>
      <c r="AU182" s="216" t="s">
        <v>82</v>
      </c>
      <c r="AY182" s="18" t="s">
        <v>283</v>
      </c>
      <c r="BE182" s="217">
        <f>IF(N182="základná",J182,0)</f>
        <v>0</v>
      </c>
      <c r="BF182" s="217">
        <f>IF(N182="znížená",J182,0)</f>
        <v>0</v>
      </c>
      <c r="BG182" s="217">
        <f>IF(N182="zákl. prenesená",J182,0)</f>
        <v>0</v>
      </c>
      <c r="BH182" s="217">
        <f>IF(N182="zníž. prenesená",J182,0)</f>
        <v>0</v>
      </c>
      <c r="BI182" s="217">
        <f>IF(N182="nulová",J182,0)</f>
        <v>0</v>
      </c>
      <c r="BJ182" s="18" t="s">
        <v>87</v>
      </c>
      <c r="BK182" s="217">
        <f>ROUND(I182*H182,2)</f>
        <v>0</v>
      </c>
      <c r="BL182" s="18" t="s">
        <v>656</v>
      </c>
      <c r="BM182" s="216" t="s">
        <v>1064</v>
      </c>
    </row>
    <row r="183" s="2" customFormat="1" ht="24.15" customHeight="1">
      <c r="A183" s="37"/>
      <c r="B183" s="168"/>
      <c r="C183" s="242" t="s">
        <v>542</v>
      </c>
      <c r="D183" s="242" t="s">
        <v>582</v>
      </c>
      <c r="E183" s="243" t="s">
        <v>3451</v>
      </c>
      <c r="F183" s="244" t="s">
        <v>3306</v>
      </c>
      <c r="G183" s="245" t="s">
        <v>979</v>
      </c>
      <c r="H183" s="263"/>
      <c r="I183" s="247"/>
      <c r="J183" s="248">
        <f>ROUND(I183*H183,2)</f>
        <v>0</v>
      </c>
      <c r="K183" s="249"/>
      <c r="L183" s="250"/>
      <c r="M183" s="251" t="s">
        <v>1</v>
      </c>
      <c r="N183" s="252" t="s">
        <v>41</v>
      </c>
      <c r="O183" s="81"/>
      <c r="P183" s="214">
        <f>O183*H183</f>
        <v>0</v>
      </c>
      <c r="Q183" s="214">
        <v>0</v>
      </c>
      <c r="R183" s="214">
        <f>Q183*H183</f>
        <v>0</v>
      </c>
      <c r="S183" s="214">
        <v>0</v>
      </c>
      <c r="T183" s="215">
        <f>S183*H183</f>
        <v>0</v>
      </c>
      <c r="U183" s="37"/>
      <c r="V183" s="37"/>
      <c r="W183" s="37"/>
      <c r="X183" s="37"/>
      <c r="Y183" s="37"/>
      <c r="Z183" s="37"/>
      <c r="AA183" s="37"/>
      <c r="AB183" s="37"/>
      <c r="AC183" s="37"/>
      <c r="AD183" s="37"/>
      <c r="AE183" s="37"/>
      <c r="AR183" s="216" t="s">
        <v>1399</v>
      </c>
      <c r="AT183" s="216" t="s">
        <v>582</v>
      </c>
      <c r="AU183" s="216" t="s">
        <v>82</v>
      </c>
      <c r="AY183" s="18" t="s">
        <v>283</v>
      </c>
      <c r="BE183" s="217">
        <f>IF(N183="základná",J183,0)</f>
        <v>0</v>
      </c>
      <c r="BF183" s="217">
        <f>IF(N183="znížená",J183,0)</f>
        <v>0</v>
      </c>
      <c r="BG183" s="217">
        <f>IF(N183="zákl. prenesená",J183,0)</f>
        <v>0</v>
      </c>
      <c r="BH183" s="217">
        <f>IF(N183="zníž. prenesená",J183,0)</f>
        <v>0</v>
      </c>
      <c r="BI183" s="217">
        <f>IF(N183="nulová",J183,0)</f>
        <v>0</v>
      </c>
      <c r="BJ183" s="18" t="s">
        <v>87</v>
      </c>
      <c r="BK183" s="217">
        <f>ROUND(I183*H183,2)</f>
        <v>0</v>
      </c>
      <c r="BL183" s="18" t="s">
        <v>656</v>
      </c>
      <c r="BM183" s="216" t="s">
        <v>1078</v>
      </c>
    </row>
    <row r="184" s="2" customFormat="1" ht="24.15" customHeight="1">
      <c r="A184" s="37"/>
      <c r="B184" s="168"/>
      <c r="C184" s="242" t="s">
        <v>546</v>
      </c>
      <c r="D184" s="242" t="s">
        <v>582</v>
      </c>
      <c r="E184" s="243" t="s">
        <v>3452</v>
      </c>
      <c r="F184" s="244" t="s">
        <v>3323</v>
      </c>
      <c r="G184" s="245" t="s">
        <v>3310</v>
      </c>
      <c r="H184" s="246">
        <v>1</v>
      </c>
      <c r="I184" s="247"/>
      <c r="J184" s="248">
        <f>ROUND(I184*H184,2)</f>
        <v>0</v>
      </c>
      <c r="K184" s="249"/>
      <c r="L184" s="250"/>
      <c r="M184" s="251" t="s">
        <v>1</v>
      </c>
      <c r="N184" s="252" t="s">
        <v>41</v>
      </c>
      <c r="O184" s="81"/>
      <c r="P184" s="214">
        <f>O184*H184</f>
        <v>0</v>
      </c>
      <c r="Q184" s="214">
        <v>0</v>
      </c>
      <c r="R184" s="214">
        <f>Q184*H184</f>
        <v>0</v>
      </c>
      <c r="S184" s="214">
        <v>0</v>
      </c>
      <c r="T184" s="215">
        <f>S184*H184</f>
        <v>0</v>
      </c>
      <c r="U184" s="37"/>
      <c r="V184" s="37"/>
      <c r="W184" s="37"/>
      <c r="X184" s="37"/>
      <c r="Y184" s="37"/>
      <c r="Z184" s="37"/>
      <c r="AA184" s="37"/>
      <c r="AB184" s="37"/>
      <c r="AC184" s="37"/>
      <c r="AD184" s="37"/>
      <c r="AE184" s="37"/>
      <c r="AR184" s="216" t="s">
        <v>1399</v>
      </c>
      <c r="AT184" s="216" t="s">
        <v>582</v>
      </c>
      <c r="AU184" s="216" t="s">
        <v>82</v>
      </c>
      <c r="AY184" s="18" t="s">
        <v>283</v>
      </c>
      <c r="BE184" s="217">
        <f>IF(N184="základná",J184,0)</f>
        <v>0</v>
      </c>
      <c r="BF184" s="217">
        <f>IF(N184="znížená",J184,0)</f>
        <v>0</v>
      </c>
      <c r="BG184" s="217">
        <f>IF(N184="zákl. prenesená",J184,0)</f>
        <v>0</v>
      </c>
      <c r="BH184" s="217">
        <f>IF(N184="zníž. prenesená",J184,0)</f>
        <v>0</v>
      </c>
      <c r="BI184" s="217">
        <f>IF(N184="nulová",J184,0)</f>
        <v>0</v>
      </c>
      <c r="BJ184" s="18" t="s">
        <v>87</v>
      </c>
      <c r="BK184" s="217">
        <f>ROUND(I184*H184,2)</f>
        <v>0</v>
      </c>
      <c r="BL184" s="18" t="s">
        <v>656</v>
      </c>
      <c r="BM184" s="216" t="s">
        <v>3453</v>
      </c>
    </row>
    <row r="185" s="2" customFormat="1" ht="24.15" customHeight="1">
      <c r="A185" s="37"/>
      <c r="B185" s="168"/>
      <c r="C185" s="242" t="s">
        <v>551</v>
      </c>
      <c r="D185" s="242" t="s">
        <v>582</v>
      </c>
      <c r="E185" s="243" t="s">
        <v>3454</v>
      </c>
      <c r="F185" s="244" t="s">
        <v>3326</v>
      </c>
      <c r="G185" s="245" t="s">
        <v>3310</v>
      </c>
      <c r="H185" s="246">
        <v>1</v>
      </c>
      <c r="I185" s="247"/>
      <c r="J185" s="248">
        <f>ROUND(I185*H185,2)</f>
        <v>0</v>
      </c>
      <c r="K185" s="249"/>
      <c r="L185" s="250"/>
      <c r="M185" s="251" t="s">
        <v>1</v>
      </c>
      <c r="N185" s="252" t="s">
        <v>41</v>
      </c>
      <c r="O185" s="81"/>
      <c r="P185" s="214">
        <f>O185*H185</f>
        <v>0</v>
      </c>
      <c r="Q185" s="214">
        <v>0</v>
      </c>
      <c r="R185" s="214">
        <f>Q185*H185</f>
        <v>0</v>
      </c>
      <c r="S185" s="214">
        <v>0</v>
      </c>
      <c r="T185" s="215">
        <f>S185*H185</f>
        <v>0</v>
      </c>
      <c r="U185" s="37"/>
      <c r="V185" s="37"/>
      <c r="W185" s="37"/>
      <c r="X185" s="37"/>
      <c r="Y185" s="37"/>
      <c r="Z185" s="37"/>
      <c r="AA185" s="37"/>
      <c r="AB185" s="37"/>
      <c r="AC185" s="37"/>
      <c r="AD185" s="37"/>
      <c r="AE185" s="37"/>
      <c r="AR185" s="216" t="s">
        <v>1399</v>
      </c>
      <c r="AT185" s="216" t="s">
        <v>582</v>
      </c>
      <c r="AU185" s="216" t="s">
        <v>82</v>
      </c>
      <c r="AY185" s="18" t="s">
        <v>283</v>
      </c>
      <c r="BE185" s="217">
        <f>IF(N185="základná",J185,0)</f>
        <v>0</v>
      </c>
      <c r="BF185" s="217">
        <f>IF(N185="znížená",J185,0)</f>
        <v>0</v>
      </c>
      <c r="BG185" s="217">
        <f>IF(N185="zákl. prenesená",J185,0)</f>
        <v>0</v>
      </c>
      <c r="BH185" s="217">
        <f>IF(N185="zníž. prenesená",J185,0)</f>
        <v>0</v>
      </c>
      <c r="BI185" s="217">
        <f>IF(N185="nulová",J185,0)</f>
        <v>0</v>
      </c>
      <c r="BJ185" s="18" t="s">
        <v>87</v>
      </c>
      <c r="BK185" s="217">
        <f>ROUND(I185*H185,2)</f>
        <v>0</v>
      </c>
      <c r="BL185" s="18" t="s">
        <v>656</v>
      </c>
      <c r="BM185" s="216" t="s">
        <v>3455</v>
      </c>
    </row>
    <row r="186" s="2" customFormat="1" ht="24.15" customHeight="1">
      <c r="A186" s="37"/>
      <c r="B186" s="168"/>
      <c r="C186" s="242" t="s">
        <v>555</v>
      </c>
      <c r="D186" s="242" t="s">
        <v>582</v>
      </c>
      <c r="E186" s="243" t="s">
        <v>3456</v>
      </c>
      <c r="F186" s="244" t="s">
        <v>3457</v>
      </c>
      <c r="G186" s="245" t="s">
        <v>3310</v>
      </c>
      <c r="H186" s="246">
        <v>1</v>
      </c>
      <c r="I186" s="247"/>
      <c r="J186" s="248">
        <f>ROUND(I186*H186,2)</f>
        <v>0</v>
      </c>
      <c r="K186" s="249"/>
      <c r="L186" s="250"/>
      <c r="M186" s="261" t="s">
        <v>1</v>
      </c>
      <c r="N186" s="262" t="s">
        <v>41</v>
      </c>
      <c r="O186" s="258"/>
      <c r="P186" s="259">
        <f>O186*H186</f>
        <v>0</v>
      </c>
      <c r="Q186" s="259">
        <v>0</v>
      </c>
      <c r="R186" s="259">
        <f>Q186*H186</f>
        <v>0</v>
      </c>
      <c r="S186" s="259">
        <v>0</v>
      </c>
      <c r="T186" s="260">
        <f>S186*H186</f>
        <v>0</v>
      </c>
      <c r="U186" s="37"/>
      <c r="V186" s="37"/>
      <c r="W186" s="37"/>
      <c r="X186" s="37"/>
      <c r="Y186" s="37"/>
      <c r="Z186" s="37"/>
      <c r="AA186" s="37"/>
      <c r="AB186" s="37"/>
      <c r="AC186" s="37"/>
      <c r="AD186" s="37"/>
      <c r="AE186" s="37"/>
      <c r="AR186" s="216" t="s">
        <v>1399</v>
      </c>
      <c r="AT186" s="216" t="s">
        <v>582</v>
      </c>
      <c r="AU186" s="216" t="s">
        <v>82</v>
      </c>
      <c r="AY186" s="18" t="s">
        <v>283</v>
      </c>
      <c r="BE186" s="217">
        <f>IF(N186="základná",J186,0)</f>
        <v>0</v>
      </c>
      <c r="BF186" s="217">
        <f>IF(N186="znížená",J186,0)</f>
        <v>0</v>
      </c>
      <c r="BG186" s="217">
        <f>IF(N186="zákl. prenesená",J186,0)</f>
        <v>0</v>
      </c>
      <c r="BH186" s="217">
        <f>IF(N186="zníž. prenesená",J186,0)</f>
        <v>0</v>
      </c>
      <c r="BI186" s="217">
        <f>IF(N186="nulová",J186,0)</f>
        <v>0</v>
      </c>
      <c r="BJ186" s="18" t="s">
        <v>87</v>
      </c>
      <c r="BK186" s="217">
        <f>ROUND(I186*H186,2)</f>
        <v>0</v>
      </c>
      <c r="BL186" s="18" t="s">
        <v>656</v>
      </c>
      <c r="BM186" s="216" t="s">
        <v>3458</v>
      </c>
    </row>
    <row r="187" s="2" customFormat="1" ht="6.96" customHeight="1">
      <c r="A187" s="37"/>
      <c r="B187" s="64"/>
      <c r="C187" s="65"/>
      <c r="D187" s="65"/>
      <c r="E187" s="65"/>
      <c r="F187" s="65"/>
      <c r="G187" s="65"/>
      <c r="H187" s="65"/>
      <c r="I187" s="65"/>
      <c r="J187" s="65"/>
      <c r="K187" s="65"/>
      <c r="L187" s="38"/>
      <c r="M187" s="37"/>
      <c r="O187" s="37"/>
      <c r="P187" s="37"/>
      <c r="Q187" s="37"/>
      <c r="R187" s="37"/>
      <c r="S187" s="37"/>
      <c r="T187" s="37"/>
      <c r="U187" s="37"/>
      <c r="V187" s="37"/>
      <c r="W187" s="37"/>
      <c r="X187" s="37"/>
      <c r="Y187" s="37"/>
      <c r="Z187" s="37"/>
      <c r="AA187" s="37"/>
      <c r="AB187" s="37"/>
      <c r="AC187" s="37"/>
      <c r="AD187" s="37"/>
      <c r="AE187" s="37"/>
    </row>
  </sheetData>
  <autoFilter ref="C136:K186"/>
  <mergeCells count="20">
    <mergeCell ref="E7:H7"/>
    <mergeCell ref="E11:H11"/>
    <mergeCell ref="E9:H9"/>
    <mergeCell ref="E13:H13"/>
    <mergeCell ref="E22:H22"/>
    <mergeCell ref="E31:H31"/>
    <mergeCell ref="E85:H85"/>
    <mergeCell ref="E89:H89"/>
    <mergeCell ref="E87:H87"/>
    <mergeCell ref="E91:H91"/>
    <mergeCell ref="D107:F107"/>
    <mergeCell ref="D108:F108"/>
    <mergeCell ref="D109:F109"/>
    <mergeCell ref="D110:F110"/>
    <mergeCell ref="D111:F111"/>
    <mergeCell ref="E123:H123"/>
    <mergeCell ref="E127:H127"/>
    <mergeCell ref="E125:H125"/>
    <mergeCell ref="E129:H129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1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7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8" t="s">
        <v>125</v>
      </c>
    </row>
    <row r="3" s="1" customFormat="1" ht="6.96" customHeight="1">
      <c r="B3" s="19"/>
      <c r="C3" s="20"/>
      <c r="D3" s="20"/>
      <c r="E3" s="20"/>
      <c r="F3" s="20"/>
      <c r="G3" s="20"/>
      <c r="H3" s="20"/>
      <c r="I3" s="20"/>
      <c r="J3" s="20"/>
      <c r="K3" s="20"/>
      <c r="L3" s="21"/>
      <c r="AT3" s="18" t="s">
        <v>75</v>
      </c>
    </row>
    <row r="4" s="1" customFormat="1" ht="24.96" customHeight="1">
      <c r="B4" s="21"/>
      <c r="D4" s="22" t="s">
        <v>221</v>
      </c>
      <c r="L4" s="21"/>
      <c r="M4" s="133" t="s">
        <v>9</v>
      </c>
      <c r="AT4" s="18" t="s">
        <v>3</v>
      </c>
    </row>
    <row r="5" s="1" customFormat="1" ht="6.96" customHeight="1">
      <c r="B5" s="21"/>
      <c r="L5" s="21"/>
    </row>
    <row r="6" s="1" customFormat="1" ht="12" customHeight="1">
      <c r="B6" s="21"/>
      <c r="D6" s="31" t="s">
        <v>15</v>
      </c>
      <c r="L6" s="21"/>
    </row>
    <row r="7" s="1" customFormat="1" ht="26.25" customHeight="1">
      <c r="B7" s="21"/>
      <c r="E7" s="134" t="str">
        <f>'Rekapitulácia stavby'!K6</f>
        <v>Komplexná rekonštrukcia a realizácia nadstavby budovy študenského domova4,Tr. SNP53,Banská Bystrica</v>
      </c>
      <c r="F7" s="31"/>
      <c r="G7" s="31"/>
      <c r="H7" s="31"/>
      <c r="L7" s="21"/>
    </row>
    <row r="8">
      <c r="B8" s="21"/>
      <c r="D8" s="31" t="s">
        <v>222</v>
      </c>
      <c r="L8" s="21"/>
    </row>
    <row r="9" s="1" customFormat="1" ht="16.5" customHeight="1">
      <c r="B9" s="21"/>
      <c r="E9" s="134" t="s">
        <v>223</v>
      </c>
      <c r="F9" s="1"/>
      <c r="G9" s="1"/>
      <c r="H9" s="1"/>
      <c r="L9" s="21"/>
    </row>
    <row r="10" s="1" customFormat="1" ht="12" customHeight="1">
      <c r="B10" s="21"/>
      <c r="D10" s="31" t="s">
        <v>224</v>
      </c>
      <c r="L10" s="21"/>
    </row>
    <row r="11" s="2" customFormat="1" ht="16.5" customHeight="1">
      <c r="A11" s="37"/>
      <c r="B11" s="38"/>
      <c r="C11" s="37"/>
      <c r="D11" s="37"/>
      <c r="E11" s="135" t="s">
        <v>3459</v>
      </c>
      <c r="F11" s="37"/>
      <c r="G11" s="37"/>
      <c r="H11" s="37"/>
      <c r="I11" s="37"/>
      <c r="J11" s="37"/>
      <c r="K11" s="37"/>
      <c r="L11" s="59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</row>
    <row r="12" s="2" customFormat="1" ht="12" customHeight="1">
      <c r="A12" s="37"/>
      <c r="B12" s="38"/>
      <c r="C12" s="37"/>
      <c r="D12" s="31" t="s">
        <v>226</v>
      </c>
      <c r="E12" s="37"/>
      <c r="F12" s="37"/>
      <c r="G12" s="37"/>
      <c r="H12" s="37"/>
      <c r="I12" s="37"/>
      <c r="J12" s="37"/>
      <c r="K12" s="37"/>
      <c r="L12" s="59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</row>
    <row r="13" s="2" customFormat="1" ht="16.5" customHeight="1">
      <c r="A13" s="37"/>
      <c r="B13" s="38"/>
      <c r="C13" s="37"/>
      <c r="D13" s="37"/>
      <c r="E13" s="71" t="s">
        <v>3460</v>
      </c>
      <c r="F13" s="37"/>
      <c r="G13" s="37"/>
      <c r="H13" s="37"/>
      <c r="I13" s="37"/>
      <c r="J13" s="37"/>
      <c r="K13" s="37"/>
      <c r="L13" s="59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</row>
    <row r="14" s="2" customFormat="1">
      <c r="A14" s="37"/>
      <c r="B14" s="38"/>
      <c r="C14" s="37"/>
      <c r="D14" s="37"/>
      <c r="E14" s="37"/>
      <c r="F14" s="37"/>
      <c r="G14" s="37"/>
      <c r="H14" s="37"/>
      <c r="I14" s="37"/>
      <c r="J14" s="37"/>
      <c r="K14" s="37"/>
      <c r="L14" s="59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="2" customFormat="1" ht="12" customHeight="1">
      <c r="A15" s="37"/>
      <c r="B15" s="38"/>
      <c r="C15" s="37"/>
      <c r="D15" s="31" t="s">
        <v>17</v>
      </c>
      <c r="E15" s="37"/>
      <c r="F15" s="26" t="s">
        <v>1</v>
      </c>
      <c r="G15" s="37"/>
      <c r="H15" s="37"/>
      <c r="I15" s="31" t="s">
        <v>18</v>
      </c>
      <c r="J15" s="26" t="s">
        <v>1</v>
      </c>
      <c r="K15" s="37"/>
      <c r="L15" s="59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="2" customFormat="1" ht="12" customHeight="1">
      <c r="A16" s="37"/>
      <c r="B16" s="38"/>
      <c r="C16" s="37"/>
      <c r="D16" s="31" t="s">
        <v>19</v>
      </c>
      <c r="E16" s="37"/>
      <c r="F16" s="26" t="s">
        <v>20</v>
      </c>
      <c r="G16" s="37"/>
      <c r="H16" s="37"/>
      <c r="I16" s="31" t="s">
        <v>21</v>
      </c>
      <c r="J16" s="73" t="str">
        <f>'Rekapitulácia stavby'!AN8</f>
        <v>10. 9. 2024</v>
      </c>
      <c r="K16" s="37"/>
      <c r="L16" s="59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="2" customFormat="1" ht="10.8" customHeight="1">
      <c r="A17" s="37"/>
      <c r="B17" s="38"/>
      <c r="C17" s="37"/>
      <c r="D17" s="37"/>
      <c r="E17" s="37"/>
      <c r="F17" s="37"/>
      <c r="G17" s="37"/>
      <c r="H17" s="37"/>
      <c r="I17" s="37"/>
      <c r="J17" s="37"/>
      <c r="K17" s="37"/>
      <c r="L17" s="59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="2" customFormat="1" ht="12" customHeight="1">
      <c r="A18" s="37"/>
      <c r="B18" s="38"/>
      <c r="C18" s="37"/>
      <c r="D18" s="31" t="s">
        <v>23</v>
      </c>
      <c r="E18" s="37"/>
      <c r="F18" s="37"/>
      <c r="G18" s="37"/>
      <c r="H18" s="37"/>
      <c r="I18" s="31" t="s">
        <v>24</v>
      </c>
      <c r="J18" s="26" t="s">
        <v>1</v>
      </c>
      <c r="K18" s="37"/>
      <c r="L18" s="59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="2" customFormat="1" ht="18" customHeight="1">
      <c r="A19" s="37"/>
      <c r="B19" s="38"/>
      <c r="C19" s="37"/>
      <c r="D19" s="37"/>
      <c r="E19" s="26" t="s">
        <v>25</v>
      </c>
      <c r="F19" s="37"/>
      <c r="G19" s="37"/>
      <c r="H19" s="37"/>
      <c r="I19" s="31" t="s">
        <v>26</v>
      </c>
      <c r="J19" s="26" t="s">
        <v>1</v>
      </c>
      <c r="K19" s="37"/>
      <c r="L19" s="59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="2" customFormat="1" ht="6.96" customHeight="1">
      <c r="A20" s="37"/>
      <c r="B20" s="38"/>
      <c r="C20" s="37"/>
      <c r="D20" s="37"/>
      <c r="E20" s="37"/>
      <c r="F20" s="37"/>
      <c r="G20" s="37"/>
      <c r="H20" s="37"/>
      <c r="I20" s="37"/>
      <c r="J20" s="37"/>
      <c r="K20" s="37"/>
      <c r="L20" s="59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="2" customFormat="1" ht="12" customHeight="1">
      <c r="A21" s="37"/>
      <c r="B21" s="38"/>
      <c r="C21" s="37"/>
      <c r="D21" s="31" t="s">
        <v>27</v>
      </c>
      <c r="E21" s="37"/>
      <c r="F21" s="37"/>
      <c r="G21" s="37"/>
      <c r="H21" s="37"/>
      <c r="I21" s="31" t="s">
        <v>24</v>
      </c>
      <c r="J21" s="32" t="str">
        <f>'Rekapitulácia stavby'!AN13</f>
        <v>Vyplň údaj</v>
      </c>
      <c r="K21" s="37"/>
      <c r="L21" s="59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="2" customFormat="1" ht="18" customHeight="1">
      <c r="A22" s="37"/>
      <c r="B22" s="38"/>
      <c r="C22" s="37"/>
      <c r="D22" s="37"/>
      <c r="E22" s="32" t="str">
        <f>'Rekapitulácia stavby'!E14</f>
        <v>Vyplň údaj</v>
      </c>
      <c r="F22" s="26"/>
      <c r="G22" s="26"/>
      <c r="H22" s="26"/>
      <c r="I22" s="31" t="s">
        <v>26</v>
      </c>
      <c r="J22" s="32" t="str">
        <f>'Rekapitulácia stavby'!AN14</f>
        <v>Vyplň údaj</v>
      </c>
      <c r="K22" s="37"/>
      <c r="L22" s="59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="2" customFormat="1" ht="6.96" customHeight="1">
      <c r="A23" s="37"/>
      <c r="B23" s="38"/>
      <c r="C23" s="37"/>
      <c r="D23" s="37"/>
      <c r="E23" s="37"/>
      <c r="F23" s="37"/>
      <c r="G23" s="37"/>
      <c r="H23" s="37"/>
      <c r="I23" s="37"/>
      <c r="J23" s="37"/>
      <c r="K23" s="37"/>
      <c r="L23" s="59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="2" customFormat="1" ht="12" customHeight="1">
      <c r="A24" s="37"/>
      <c r="B24" s="38"/>
      <c r="C24" s="37"/>
      <c r="D24" s="31" t="s">
        <v>29</v>
      </c>
      <c r="E24" s="37"/>
      <c r="F24" s="37"/>
      <c r="G24" s="37"/>
      <c r="H24" s="37"/>
      <c r="I24" s="31" t="s">
        <v>24</v>
      </c>
      <c r="J24" s="26" t="s">
        <v>1</v>
      </c>
      <c r="K24" s="37"/>
      <c r="L24" s="59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="2" customFormat="1" ht="18" customHeight="1">
      <c r="A25" s="37"/>
      <c r="B25" s="38"/>
      <c r="C25" s="37"/>
      <c r="D25" s="37"/>
      <c r="E25" s="26" t="s">
        <v>30</v>
      </c>
      <c r="F25" s="37"/>
      <c r="G25" s="37"/>
      <c r="H25" s="37"/>
      <c r="I25" s="31" t="s">
        <v>26</v>
      </c>
      <c r="J25" s="26" t="s">
        <v>1</v>
      </c>
      <c r="K25" s="37"/>
      <c r="L25" s="59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</row>
    <row r="26" s="2" customFormat="1" ht="6.96" customHeight="1">
      <c r="A26" s="37"/>
      <c r="B26" s="38"/>
      <c r="C26" s="37"/>
      <c r="D26" s="37"/>
      <c r="E26" s="37"/>
      <c r="F26" s="37"/>
      <c r="G26" s="37"/>
      <c r="H26" s="37"/>
      <c r="I26" s="37"/>
      <c r="J26" s="37"/>
      <c r="K26" s="37"/>
      <c r="L26" s="59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="2" customFormat="1" ht="12" customHeight="1">
      <c r="A27" s="37"/>
      <c r="B27" s="38"/>
      <c r="C27" s="37"/>
      <c r="D27" s="31" t="s">
        <v>32</v>
      </c>
      <c r="E27" s="37"/>
      <c r="F27" s="37"/>
      <c r="G27" s="37"/>
      <c r="H27" s="37"/>
      <c r="I27" s="31" t="s">
        <v>24</v>
      </c>
      <c r="J27" s="26" t="str">
        <f>IF('Rekapitulácia stavby'!AN19="","",'Rekapitulácia stavby'!AN19)</f>
        <v/>
      </c>
      <c r="K27" s="37"/>
      <c r="L27" s="59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</row>
    <row r="28" s="2" customFormat="1" ht="18" customHeight="1">
      <c r="A28" s="37"/>
      <c r="B28" s="38"/>
      <c r="C28" s="37"/>
      <c r="D28" s="37"/>
      <c r="E28" s="26" t="str">
        <f>IF('Rekapitulácia stavby'!E20="","",'Rekapitulácia stavby'!E20)</f>
        <v xml:space="preserve"> </v>
      </c>
      <c r="F28" s="37"/>
      <c r="G28" s="37"/>
      <c r="H28" s="37"/>
      <c r="I28" s="31" t="s">
        <v>26</v>
      </c>
      <c r="J28" s="26" t="str">
        <f>IF('Rekapitulácia stavby'!AN20="","",'Rekapitulácia stavby'!AN20)</f>
        <v/>
      </c>
      <c r="K28" s="37"/>
      <c r="L28" s="59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</row>
    <row r="29" s="2" customFormat="1" ht="6.96" customHeight="1">
      <c r="A29" s="37"/>
      <c r="B29" s="38"/>
      <c r="C29" s="37"/>
      <c r="D29" s="37"/>
      <c r="E29" s="37"/>
      <c r="F29" s="37"/>
      <c r="G29" s="37"/>
      <c r="H29" s="37"/>
      <c r="I29" s="37"/>
      <c r="J29" s="37"/>
      <c r="K29" s="37"/>
      <c r="L29" s="59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</row>
    <row r="30" s="2" customFormat="1" ht="12" customHeight="1">
      <c r="A30" s="37"/>
      <c r="B30" s="38"/>
      <c r="C30" s="37"/>
      <c r="D30" s="31" t="s">
        <v>34</v>
      </c>
      <c r="E30" s="37"/>
      <c r="F30" s="37"/>
      <c r="G30" s="37"/>
      <c r="H30" s="37"/>
      <c r="I30" s="37"/>
      <c r="J30" s="37"/>
      <c r="K30" s="37"/>
      <c r="L30" s="59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</row>
    <row r="31" s="8" customFormat="1" ht="16.5" customHeight="1">
      <c r="A31" s="136"/>
      <c r="B31" s="137"/>
      <c r="C31" s="136"/>
      <c r="D31" s="136"/>
      <c r="E31" s="35" t="s">
        <v>1</v>
      </c>
      <c r="F31" s="35"/>
      <c r="G31" s="35"/>
      <c r="H31" s="35"/>
      <c r="I31" s="136"/>
      <c r="J31" s="136"/>
      <c r="K31" s="136"/>
      <c r="L31" s="138"/>
      <c r="S31" s="136"/>
      <c r="T31" s="136"/>
      <c r="U31" s="136"/>
      <c r="V31" s="136"/>
      <c r="W31" s="136"/>
      <c r="X31" s="136"/>
      <c r="Y31" s="136"/>
      <c r="Z31" s="136"/>
      <c r="AA31" s="136"/>
      <c r="AB31" s="136"/>
      <c r="AC31" s="136"/>
      <c r="AD31" s="136"/>
      <c r="AE31" s="136"/>
    </row>
    <row r="32" s="2" customFormat="1" ht="6.96" customHeight="1">
      <c r="A32" s="37"/>
      <c r="B32" s="38"/>
      <c r="C32" s="37"/>
      <c r="D32" s="37"/>
      <c r="E32" s="37"/>
      <c r="F32" s="37"/>
      <c r="G32" s="37"/>
      <c r="H32" s="37"/>
      <c r="I32" s="37"/>
      <c r="J32" s="37"/>
      <c r="K32" s="37"/>
      <c r="L32" s="59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</row>
    <row r="33" s="2" customFormat="1" ht="6.96" customHeight="1">
      <c r="A33" s="37"/>
      <c r="B33" s="38"/>
      <c r="C33" s="37"/>
      <c r="D33" s="94"/>
      <c r="E33" s="94"/>
      <c r="F33" s="94"/>
      <c r="G33" s="94"/>
      <c r="H33" s="94"/>
      <c r="I33" s="94"/>
      <c r="J33" s="94"/>
      <c r="K33" s="94"/>
      <c r="L33" s="59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</row>
    <row r="34" s="2" customFormat="1" ht="14.4" customHeight="1">
      <c r="A34" s="37"/>
      <c r="B34" s="38"/>
      <c r="C34" s="37"/>
      <c r="D34" s="26" t="s">
        <v>228</v>
      </c>
      <c r="E34" s="37"/>
      <c r="F34" s="37"/>
      <c r="G34" s="37"/>
      <c r="H34" s="37"/>
      <c r="I34" s="37"/>
      <c r="J34" s="139">
        <f>J100</f>
        <v>0</v>
      </c>
      <c r="K34" s="37"/>
      <c r="L34" s="59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</row>
    <row r="35" s="2" customFormat="1" ht="14.4" customHeight="1">
      <c r="A35" s="37"/>
      <c r="B35" s="38"/>
      <c r="C35" s="37"/>
      <c r="D35" s="140" t="s">
        <v>229</v>
      </c>
      <c r="E35" s="37"/>
      <c r="F35" s="37"/>
      <c r="G35" s="37"/>
      <c r="H35" s="37"/>
      <c r="I35" s="37"/>
      <c r="J35" s="139">
        <f>J126</f>
        <v>0</v>
      </c>
      <c r="K35" s="37"/>
      <c r="L35" s="59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</row>
    <row r="36" s="2" customFormat="1" ht="25.44" customHeight="1">
      <c r="A36" s="37"/>
      <c r="B36" s="38"/>
      <c r="C36" s="37"/>
      <c r="D36" s="141" t="s">
        <v>35</v>
      </c>
      <c r="E36" s="37"/>
      <c r="F36" s="37"/>
      <c r="G36" s="37"/>
      <c r="H36" s="37"/>
      <c r="I36" s="37"/>
      <c r="J36" s="100">
        <f>ROUND(J34 + J35, 2)</f>
        <v>0</v>
      </c>
      <c r="K36" s="37"/>
      <c r="L36" s="59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</row>
    <row r="37" s="2" customFormat="1" ht="6.96" customHeight="1">
      <c r="A37" s="37"/>
      <c r="B37" s="38"/>
      <c r="C37" s="37"/>
      <c r="D37" s="94"/>
      <c r="E37" s="94"/>
      <c r="F37" s="94"/>
      <c r="G37" s="94"/>
      <c r="H37" s="94"/>
      <c r="I37" s="94"/>
      <c r="J37" s="94"/>
      <c r="K37" s="94"/>
      <c r="L37" s="59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</row>
    <row r="38" s="2" customFormat="1" ht="14.4" customHeight="1">
      <c r="A38" s="37"/>
      <c r="B38" s="38"/>
      <c r="C38" s="37"/>
      <c r="D38" s="37"/>
      <c r="E38" s="37"/>
      <c r="F38" s="42" t="s">
        <v>37</v>
      </c>
      <c r="G38" s="37"/>
      <c r="H38" s="37"/>
      <c r="I38" s="42" t="s">
        <v>36</v>
      </c>
      <c r="J38" s="42" t="s">
        <v>38</v>
      </c>
      <c r="K38" s="37"/>
      <c r="L38" s="59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</row>
    <row r="39" s="2" customFormat="1" ht="14.4" customHeight="1">
      <c r="A39" s="37"/>
      <c r="B39" s="38"/>
      <c r="C39" s="37"/>
      <c r="D39" s="135" t="s">
        <v>39</v>
      </c>
      <c r="E39" s="44" t="s">
        <v>40</v>
      </c>
      <c r="F39" s="142">
        <f>ROUND((SUM(BE126:BE133) + SUM(BE157:BE1333)),  2)</f>
        <v>0</v>
      </c>
      <c r="G39" s="143"/>
      <c r="H39" s="143"/>
      <c r="I39" s="144">
        <v>0.20000000000000001</v>
      </c>
      <c r="J39" s="142">
        <f>ROUND(((SUM(BE126:BE133) + SUM(BE157:BE1333))*I39),  2)</f>
        <v>0</v>
      </c>
      <c r="K39" s="37"/>
      <c r="L39" s="59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</row>
    <row r="40" s="2" customFormat="1" ht="14.4" customHeight="1">
      <c r="A40" s="37"/>
      <c r="B40" s="38"/>
      <c r="C40" s="37"/>
      <c r="D40" s="37"/>
      <c r="E40" s="44" t="s">
        <v>41</v>
      </c>
      <c r="F40" s="142">
        <f>ROUND((SUM(BF126:BF133) + SUM(BF157:BF1333)),  2)</f>
        <v>0</v>
      </c>
      <c r="G40" s="143"/>
      <c r="H40" s="143"/>
      <c r="I40" s="144">
        <v>0.20000000000000001</v>
      </c>
      <c r="J40" s="142">
        <f>ROUND(((SUM(BF126:BF133) + SUM(BF157:BF1333))*I40),  2)</f>
        <v>0</v>
      </c>
      <c r="K40" s="37"/>
      <c r="L40" s="59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</row>
    <row r="41" hidden="1" s="2" customFormat="1" ht="14.4" customHeight="1">
      <c r="A41" s="37"/>
      <c r="B41" s="38"/>
      <c r="C41" s="37"/>
      <c r="D41" s="37"/>
      <c r="E41" s="31" t="s">
        <v>42</v>
      </c>
      <c r="F41" s="145">
        <f>ROUND((SUM(BG126:BG133) + SUM(BG157:BG1333)),  2)</f>
        <v>0</v>
      </c>
      <c r="G41" s="37"/>
      <c r="H41" s="37"/>
      <c r="I41" s="146">
        <v>0.20000000000000001</v>
      </c>
      <c r="J41" s="145">
        <f>0</f>
        <v>0</v>
      </c>
      <c r="K41" s="37"/>
      <c r="L41" s="59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</row>
    <row r="42" hidden="1" s="2" customFormat="1" ht="14.4" customHeight="1">
      <c r="A42" s="37"/>
      <c r="B42" s="38"/>
      <c r="C42" s="37"/>
      <c r="D42" s="37"/>
      <c r="E42" s="31" t="s">
        <v>43</v>
      </c>
      <c r="F42" s="145">
        <f>ROUND((SUM(BH126:BH133) + SUM(BH157:BH1333)),  2)</f>
        <v>0</v>
      </c>
      <c r="G42" s="37"/>
      <c r="H42" s="37"/>
      <c r="I42" s="146">
        <v>0.20000000000000001</v>
      </c>
      <c r="J42" s="145">
        <f>0</f>
        <v>0</v>
      </c>
      <c r="K42" s="37"/>
      <c r="L42" s="59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</row>
    <row r="43" hidden="1" s="2" customFormat="1" ht="14.4" customHeight="1">
      <c r="A43" s="37"/>
      <c r="B43" s="38"/>
      <c r="C43" s="37"/>
      <c r="D43" s="37"/>
      <c r="E43" s="44" t="s">
        <v>44</v>
      </c>
      <c r="F43" s="142">
        <f>ROUND((SUM(BI126:BI133) + SUM(BI157:BI1333)),  2)</f>
        <v>0</v>
      </c>
      <c r="G43" s="143"/>
      <c r="H43" s="143"/>
      <c r="I43" s="144">
        <v>0</v>
      </c>
      <c r="J43" s="142">
        <f>0</f>
        <v>0</v>
      </c>
      <c r="K43" s="37"/>
      <c r="L43" s="59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</row>
    <row r="44" s="2" customFormat="1" ht="6.96" customHeight="1">
      <c r="A44" s="37"/>
      <c r="B44" s="38"/>
      <c r="C44" s="37"/>
      <c r="D44" s="37"/>
      <c r="E44" s="37"/>
      <c r="F44" s="37"/>
      <c r="G44" s="37"/>
      <c r="H44" s="37"/>
      <c r="I44" s="37"/>
      <c r="J44" s="37"/>
      <c r="K44" s="37"/>
      <c r="L44" s="59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</row>
    <row r="45" s="2" customFormat="1" ht="25.44" customHeight="1">
      <c r="A45" s="37"/>
      <c r="B45" s="38"/>
      <c r="C45" s="147"/>
      <c r="D45" s="148" t="s">
        <v>45</v>
      </c>
      <c r="E45" s="85"/>
      <c r="F45" s="85"/>
      <c r="G45" s="149" t="s">
        <v>46</v>
      </c>
      <c r="H45" s="150" t="s">
        <v>47</v>
      </c>
      <c r="I45" s="85"/>
      <c r="J45" s="151">
        <f>SUM(J36:J43)</f>
        <v>0</v>
      </c>
      <c r="K45" s="152"/>
      <c r="L45" s="59"/>
      <c r="S45" s="37"/>
      <c r="T45" s="37"/>
      <c r="U45" s="37"/>
      <c r="V45" s="37"/>
      <c r="W45" s="37"/>
      <c r="X45" s="37"/>
      <c r="Y45" s="37"/>
      <c r="Z45" s="37"/>
      <c r="AA45" s="37"/>
      <c r="AB45" s="37"/>
      <c r="AC45" s="37"/>
      <c r="AD45" s="37"/>
      <c r="AE45" s="37"/>
    </row>
    <row r="46" s="2" customFormat="1" ht="14.4" customHeight="1">
      <c r="A46" s="37"/>
      <c r="B46" s="38"/>
      <c r="C46" s="37"/>
      <c r="D46" s="37"/>
      <c r="E46" s="37"/>
      <c r="F46" s="37"/>
      <c r="G46" s="37"/>
      <c r="H46" s="37"/>
      <c r="I46" s="37"/>
      <c r="J46" s="37"/>
      <c r="K46" s="37"/>
      <c r="L46" s="59"/>
      <c r="S46" s="37"/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37"/>
    </row>
    <row r="47" s="1" customFormat="1" ht="14.4" customHeight="1">
      <c r="B47" s="21"/>
      <c r="L47" s="21"/>
    </row>
    <row r="48" s="1" customFormat="1" ht="14.4" customHeight="1">
      <c r="B48" s="21"/>
      <c r="L48" s="21"/>
    </row>
    <row r="49" s="1" customFormat="1" ht="14.4" customHeight="1">
      <c r="B49" s="21"/>
      <c r="L49" s="21"/>
    </row>
    <row r="50" s="2" customFormat="1" ht="14.4" customHeight="1">
      <c r="B50" s="59"/>
      <c r="D50" s="60" t="s">
        <v>48</v>
      </c>
      <c r="E50" s="61"/>
      <c r="F50" s="61"/>
      <c r="G50" s="60" t="s">
        <v>49</v>
      </c>
      <c r="H50" s="61"/>
      <c r="I50" s="61"/>
      <c r="J50" s="61"/>
      <c r="K50" s="61"/>
      <c r="L50" s="59"/>
    </row>
    <row r="51">
      <c r="B51" s="21"/>
      <c r="L51" s="21"/>
    </row>
    <row r="52">
      <c r="B52" s="21"/>
      <c r="L52" s="21"/>
    </row>
    <row r="53">
      <c r="B53" s="21"/>
      <c r="L53" s="21"/>
    </row>
    <row r="54">
      <c r="B54" s="21"/>
      <c r="L54" s="21"/>
    </row>
    <row r="55">
      <c r="B55" s="21"/>
      <c r="L55" s="21"/>
    </row>
    <row r="56">
      <c r="B56" s="21"/>
      <c r="L56" s="21"/>
    </row>
    <row r="57">
      <c r="B57" s="21"/>
      <c r="L57" s="21"/>
    </row>
    <row r="58">
      <c r="B58" s="21"/>
      <c r="L58" s="21"/>
    </row>
    <row r="59">
      <c r="B59" s="21"/>
      <c r="L59" s="21"/>
    </row>
    <row r="60">
      <c r="B60" s="21"/>
      <c r="L60" s="21"/>
    </row>
    <row r="61" s="2" customFormat="1">
      <c r="A61" s="37"/>
      <c r="B61" s="38"/>
      <c r="C61" s="37"/>
      <c r="D61" s="62" t="s">
        <v>50</v>
      </c>
      <c r="E61" s="40"/>
      <c r="F61" s="153" t="s">
        <v>51</v>
      </c>
      <c r="G61" s="62" t="s">
        <v>50</v>
      </c>
      <c r="H61" s="40"/>
      <c r="I61" s="40"/>
      <c r="J61" s="154" t="s">
        <v>51</v>
      </c>
      <c r="K61" s="40"/>
      <c r="L61" s="59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</row>
    <row r="62">
      <c r="B62" s="21"/>
      <c r="L62" s="21"/>
    </row>
    <row r="63">
      <c r="B63" s="21"/>
      <c r="L63" s="21"/>
    </row>
    <row r="64">
      <c r="B64" s="21"/>
      <c r="L64" s="21"/>
    </row>
    <row r="65" s="2" customFormat="1">
      <c r="A65" s="37"/>
      <c r="B65" s="38"/>
      <c r="C65" s="37"/>
      <c r="D65" s="60" t="s">
        <v>52</v>
      </c>
      <c r="E65" s="63"/>
      <c r="F65" s="63"/>
      <c r="G65" s="60" t="s">
        <v>53</v>
      </c>
      <c r="H65" s="63"/>
      <c r="I65" s="63"/>
      <c r="J65" s="63"/>
      <c r="K65" s="63"/>
      <c r="L65" s="59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</row>
    <row r="66">
      <c r="B66" s="21"/>
      <c r="L66" s="21"/>
    </row>
    <row r="67">
      <c r="B67" s="21"/>
      <c r="L67" s="21"/>
    </row>
    <row r="68">
      <c r="B68" s="21"/>
      <c r="L68" s="21"/>
    </row>
    <row r="69">
      <c r="B69" s="21"/>
      <c r="L69" s="21"/>
    </row>
    <row r="70">
      <c r="B70" s="21"/>
      <c r="L70" s="21"/>
    </row>
    <row r="71">
      <c r="B71" s="21"/>
      <c r="L71" s="21"/>
    </row>
    <row r="72">
      <c r="B72" s="21"/>
      <c r="L72" s="21"/>
    </row>
    <row r="73">
      <c r="B73" s="21"/>
      <c r="L73" s="21"/>
    </row>
    <row r="74">
      <c r="B74" s="21"/>
      <c r="L74" s="21"/>
    </row>
    <row r="75">
      <c r="B75" s="21"/>
      <c r="L75" s="21"/>
    </row>
    <row r="76" s="2" customFormat="1">
      <c r="A76" s="37"/>
      <c r="B76" s="38"/>
      <c r="C76" s="37"/>
      <c r="D76" s="62" t="s">
        <v>50</v>
      </c>
      <c r="E76" s="40"/>
      <c r="F76" s="153" t="s">
        <v>51</v>
      </c>
      <c r="G76" s="62" t="s">
        <v>50</v>
      </c>
      <c r="H76" s="40"/>
      <c r="I76" s="40"/>
      <c r="J76" s="154" t="s">
        <v>51</v>
      </c>
      <c r="K76" s="40"/>
      <c r="L76" s="59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</row>
    <row r="77" s="2" customFormat="1" ht="14.4" customHeight="1">
      <c r="A77" s="37"/>
      <c r="B77" s="64"/>
      <c r="C77" s="65"/>
      <c r="D77" s="65"/>
      <c r="E77" s="65"/>
      <c r="F77" s="65"/>
      <c r="G77" s="65"/>
      <c r="H77" s="65"/>
      <c r="I77" s="65"/>
      <c r="J77" s="65"/>
      <c r="K77" s="65"/>
      <c r="L77" s="59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</row>
    <row r="81" s="2" customFormat="1" ht="6.96" customHeight="1">
      <c r="A81" s="37"/>
      <c r="B81" s="66"/>
      <c r="C81" s="67"/>
      <c r="D81" s="67"/>
      <c r="E81" s="67"/>
      <c r="F81" s="67"/>
      <c r="G81" s="67"/>
      <c r="H81" s="67"/>
      <c r="I81" s="67"/>
      <c r="J81" s="67"/>
      <c r="K81" s="67"/>
      <c r="L81" s="59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</row>
    <row r="82" s="2" customFormat="1" ht="24.96" customHeight="1">
      <c r="A82" s="37"/>
      <c r="B82" s="38"/>
      <c r="C82" s="22" t="s">
        <v>230</v>
      </c>
      <c r="D82" s="37"/>
      <c r="E82" s="37"/>
      <c r="F82" s="37"/>
      <c r="G82" s="37"/>
      <c r="H82" s="37"/>
      <c r="I82" s="37"/>
      <c r="J82" s="37"/>
      <c r="K82" s="37"/>
      <c r="L82" s="59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</row>
    <row r="83" s="2" customFormat="1" ht="6.96" customHeight="1">
      <c r="A83" s="37"/>
      <c r="B83" s="38"/>
      <c r="C83" s="37"/>
      <c r="D83" s="37"/>
      <c r="E83" s="37"/>
      <c r="F83" s="37"/>
      <c r="G83" s="37"/>
      <c r="H83" s="37"/>
      <c r="I83" s="37"/>
      <c r="J83" s="37"/>
      <c r="K83" s="37"/>
      <c r="L83" s="59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</row>
    <row r="84" s="2" customFormat="1" ht="12" customHeight="1">
      <c r="A84" s="37"/>
      <c r="B84" s="38"/>
      <c r="C84" s="31" t="s">
        <v>15</v>
      </c>
      <c r="D84" s="37"/>
      <c r="E84" s="37"/>
      <c r="F84" s="37"/>
      <c r="G84" s="37"/>
      <c r="H84" s="37"/>
      <c r="I84" s="37"/>
      <c r="J84" s="37"/>
      <c r="K84" s="37"/>
      <c r="L84" s="59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</row>
    <row r="85" s="2" customFormat="1" ht="26.25" customHeight="1">
      <c r="A85" s="37"/>
      <c r="B85" s="38"/>
      <c r="C85" s="37"/>
      <c r="D85" s="37"/>
      <c r="E85" s="134" t="str">
        <f>E7</f>
        <v>Komplexná rekonštrukcia a realizácia nadstavby budovy študenského domova4,Tr. SNP53,Banská Bystrica</v>
      </c>
      <c r="F85" s="31"/>
      <c r="G85" s="31"/>
      <c r="H85" s="31"/>
      <c r="I85" s="37"/>
      <c r="J85" s="37"/>
      <c r="K85" s="37"/>
      <c r="L85" s="59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</row>
    <row r="86" s="1" customFormat="1" ht="12" customHeight="1">
      <c r="B86" s="21"/>
      <c r="C86" s="31" t="s">
        <v>222</v>
      </c>
      <c r="L86" s="21"/>
    </row>
    <row r="87" s="1" customFormat="1" ht="16.5" customHeight="1">
      <c r="B87" s="21"/>
      <c r="E87" s="134" t="s">
        <v>223</v>
      </c>
      <c r="F87" s="1"/>
      <c r="G87" s="1"/>
      <c r="H87" s="1"/>
      <c r="L87" s="21"/>
    </row>
    <row r="88" s="1" customFormat="1" ht="12" customHeight="1">
      <c r="B88" s="21"/>
      <c r="C88" s="31" t="s">
        <v>224</v>
      </c>
      <c r="L88" s="21"/>
    </row>
    <row r="89" s="2" customFormat="1" ht="16.5" customHeight="1">
      <c r="A89" s="37"/>
      <c r="B89" s="38"/>
      <c r="C89" s="37"/>
      <c r="D89" s="37"/>
      <c r="E89" s="135" t="s">
        <v>3459</v>
      </c>
      <c r="F89" s="37"/>
      <c r="G89" s="37"/>
      <c r="H89" s="37"/>
      <c r="I89" s="37"/>
      <c r="J89" s="37"/>
      <c r="K89" s="37"/>
      <c r="L89" s="59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</row>
    <row r="90" s="2" customFormat="1" ht="12" customHeight="1">
      <c r="A90" s="37"/>
      <c r="B90" s="38"/>
      <c r="C90" s="31" t="s">
        <v>226</v>
      </c>
      <c r="D90" s="37"/>
      <c r="E90" s="37"/>
      <c r="F90" s="37"/>
      <c r="G90" s="37"/>
      <c r="H90" s="37"/>
      <c r="I90" s="37"/>
      <c r="J90" s="37"/>
      <c r="K90" s="37"/>
      <c r="L90" s="59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</row>
    <row r="91" s="2" customFormat="1" ht="16.5" customHeight="1">
      <c r="A91" s="37"/>
      <c r="B91" s="38"/>
      <c r="C91" s="37"/>
      <c r="D91" s="37"/>
      <c r="E91" s="71" t="str">
        <f>E13</f>
        <v>as-2.etapa - architektonicko-stavebné riešenie</v>
      </c>
      <c r="F91" s="37"/>
      <c r="G91" s="37"/>
      <c r="H91" s="37"/>
      <c r="I91" s="37"/>
      <c r="J91" s="37"/>
      <c r="K91" s="37"/>
      <c r="L91" s="59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</row>
    <row r="92" s="2" customFormat="1" ht="6.96" customHeight="1">
      <c r="A92" s="37"/>
      <c r="B92" s="38"/>
      <c r="C92" s="37"/>
      <c r="D92" s="37"/>
      <c r="E92" s="37"/>
      <c r="F92" s="37"/>
      <c r="G92" s="37"/>
      <c r="H92" s="37"/>
      <c r="I92" s="37"/>
      <c r="J92" s="37"/>
      <c r="K92" s="37"/>
      <c r="L92" s="59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</row>
    <row r="93" s="2" customFormat="1" ht="12" customHeight="1">
      <c r="A93" s="37"/>
      <c r="B93" s="38"/>
      <c r="C93" s="31" t="s">
        <v>19</v>
      </c>
      <c r="D93" s="37"/>
      <c r="E93" s="37"/>
      <c r="F93" s="26" t="str">
        <f>F16</f>
        <v>Tr. SNP53,Banská Bystrica,parc.č.1042/1</v>
      </c>
      <c r="G93" s="37"/>
      <c r="H93" s="37"/>
      <c r="I93" s="31" t="s">
        <v>21</v>
      </c>
      <c r="J93" s="73" t="str">
        <f>IF(J16="","",J16)</f>
        <v>10. 9. 2024</v>
      </c>
      <c r="K93" s="37"/>
      <c r="L93" s="59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</row>
    <row r="94" s="2" customFormat="1" ht="6.96" customHeight="1">
      <c r="A94" s="37"/>
      <c r="B94" s="38"/>
      <c r="C94" s="37"/>
      <c r="D94" s="37"/>
      <c r="E94" s="37"/>
      <c r="F94" s="37"/>
      <c r="G94" s="37"/>
      <c r="H94" s="37"/>
      <c r="I94" s="37"/>
      <c r="J94" s="37"/>
      <c r="K94" s="37"/>
      <c r="L94" s="59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</row>
    <row r="95" s="2" customFormat="1" ht="15.15" customHeight="1">
      <c r="A95" s="37"/>
      <c r="B95" s="38"/>
      <c r="C95" s="31" t="s">
        <v>23</v>
      </c>
      <c r="D95" s="37"/>
      <c r="E95" s="37"/>
      <c r="F95" s="26" t="str">
        <f>E19</f>
        <v>Univerzita Mateja Bela v Banskej Bystrici</v>
      </c>
      <c r="G95" s="37"/>
      <c r="H95" s="37"/>
      <c r="I95" s="31" t="s">
        <v>29</v>
      </c>
      <c r="J95" s="35" t="str">
        <f>E25</f>
        <v>Insvet s.r.o.,Koeice</v>
      </c>
      <c r="K95" s="37"/>
      <c r="L95" s="59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</row>
    <row r="96" s="2" customFormat="1" ht="15.15" customHeight="1">
      <c r="A96" s="37"/>
      <c r="B96" s="38"/>
      <c r="C96" s="31" t="s">
        <v>27</v>
      </c>
      <c r="D96" s="37"/>
      <c r="E96" s="37"/>
      <c r="F96" s="26" t="str">
        <f>IF(E22="","",E22)</f>
        <v>Vyplň údaj</v>
      </c>
      <c r="G96" s="37"/>
      <c r="H96" s="37"/>
      <c r="I96" s="31" t="s">
        <v>32</v>
      </c>
      <c r="J96" s="35" t="str">
        <f>E28</f>
        <v xml:space="preserve"> </v>
      </c>
      <c r="K96" s="37"/>
      <c r="L96" s="59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</row>
    <row r="97" s="2" customFormat="1" ht="10.32" customHeight="1">
      <c r="A97" s="37"/>
      <c r="B97" s="38"/>
      <c r="C97" s="37"/>
      <c r="D97" s="37"/>
      <c r="E97" s="37"/>
      <c r="F97" s="37"/>
      <c r="G97" s="37"/>
      <c r="H97" s="37"/>
      <c r="I97" s="37"/>
      <c r="J97" s="37"/>
      <c r="K97" s="37"/>
      <c r="L97" s="59"/>
      <c r="S97" s="37"/>
      <c r="T97" s="37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</row>
    <row r="98" s="2" customFormat="1" ht="29.28" customHeight="1">
      <c r="A98" s="37"/>
      <c r="B98" s="38"/>
      <c r="C98" s="155" t="s">
        <v>231</v>
      </c>
      <c r="D98" s="147"/>
      <c r="E98" s="147"/>
      <c r="F98" s="147"/>
      <c r="G98" s="147"/>
      <c r="H98" s="147"/>
      <c r="I98" s="147"/>
      <c r="J98" s="156" t="s">
        <v>232</v>
      </c>
      <c r="K98" s="147"/>
      <c r="L98" s="59"/>
      <c r="S98" s="37"/>
      <c r="T98" s="37"/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</row>
    <row r="99" s="2" customFormat="1" ht="10.32" customHeight="1">
      <c r="A99" s="37"/>
      <c r="B99" s="38"/>
      <c r="C99" s="37"/>
      <c r="D99" s="37"/>
      <c r="E99" s="37"/>
      <c r="F99" s="37"/>
      <c r="G99" s="37"/>
      <c r="H99" s="37"/>
      <c r="I99" s="37"/>
      <c r="J99" s="37"/>
      <c r="K99" s="37"/>
      <c r="L99" s="59"/>
      <c r="S99" s="37"/>
      <c r="T99" s="37"/>
      <c r="U99" s="37"/>
      <c r="V99" s="37"/>
      <c r="W99" s="37"/>
      <c r="X99" s="37"/>
      <c r="Y99" s="37"/>
      <c r="Z99" s="37"/>
      <c r="AA99" s="37"/>
      <c r="AB99" s="37"/>
      <c r="AC99" s="37"/>
      <c r="AD99" s="37"/>
      <c r="AE99" s="37"/>
    </row>
    <row r="100" s="2" customFormat="1" ht="22.8" customHeight="1">
      <c r="A100" s="37"/>
      <c r="B100" s="38"/>
      <c r="C100" s="157" t="s">
        <v>233</v>
      </c>
      <c r="D100" s="37"/>
      <c r="E100" s="37"/>
      <c r="F100" s="37"/>
      <c r="G100" s="37"/>
      <c r="H100" s="37"/>
      <c r="I100" s="37"/>
      <c r="J100" s="100">
        <f>J157</f>
        <v>0</v>
      </c>
      <c r="K100" s="37"/>
      <c r="L100" s="59"/>
      <c r="S100" s="37"/>
      <c r="T100" s="37"/>
      <c r="U100" s="37"/>
      <c r="V100" s="37"/>
      <c r="W100" s="37"/>
      <c r="X100" s="37"/>
      <c r="Y100" s="37"/>
      <c r="Z100" s="37"/>
      <c r="AA100" s="37"/>
      <c r="AB100" s="37"/>
      <c r="AC100" s="37"/>
      <c r="AD100" s="37"/>
      <c r="AE100" s="37"/>
      <c r="AU100" s="18" t="s">
        <v>234</v>
      </c>
    </row>
    <row r="101" s="9" customFormat="1" ht="24.96" customHeight="1">
      <c r="A101" s="9"/>
      <c r="B101" s="158"/>
      <c r="C101" s="9"/>
      <c r="D101" s="159" t="s">
        <v>235</v>
      </c>
      <c r="E101" s="160"/>
      <c r="F101" s="160"/>
      <c r="G101" s="160"/>
      <c r="H101" s="160"/>
      <c r="I101" s="160"/>
      <c r="J101" s="161">
        <f>J158</f>
        <v>0</v>
      </c>
      <c r="K101" s="9"/>
      <c r="L101" s="158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</row>
    <row r="102" s="10" customFormat="1" ht="19.92" customHeight="1">
      <c r="A102" s="10"/>
      <c r="B102" s="162"/>
      <c r="C102" s="10"/>
      <c r="D102" s="163" t="s">
        <v>236</v>
      </c>
      <c r="E102" s="164"/>
      <c r="F102" s="164"/>
      <c r="G102" s="164"/>
      <c r="H102" s="164"/>
      <c r="I102" s="164"/>
      <c r="J102" s="165">
        <f>J159</f>
        <v>0</v>
      </c>
      <c r="K102" s="10"/>
      <c r="L102" s="162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</row>
    <row r="103" s="10" customFormat="1" ht="19.92" customHeight="1">
      <c r="A103" s="10"/>
      <c r="B103" s="162"/>
      <c r="C103" s="10"/>
      <c r="D103" s="163" t="s">
        <v>237</v>
      </c>
      <c r="E103" s="164"/>
      <c r="F103" s="164"/>
      <c r="G103" s="164"/>
      <c r="H103" s="164"/>
      <c r="I103" s="164"/>
      <c r="J103" s="165">
        <f>J188</f>
        <v>0</v>
      </c>
      <c r="K103" s="10"/>
      <c r="L103" s="162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</row>
    <row r="104" s="10" customFormat="1" ht="19.92" customHeight="1">
      <c r="A104" s="10"/>
      <c r="B104" s="162"/>
      <c r="C104" s="10"/>
      <c r="D104" s="163" t="s">
        <v>238</v>
      </c>
      <c r="E104" s="164"/>
      <c r="F104" s="164"/>
      <c r="G104" s="164"/>
      <c r="H104" s="164"/>
      <c r="I104" s="164"/>
      <c r="J104" s="165">
        <f>J247</f>
        <v>0</v>
      </c>
      <c r="K104" s="10"/>
      <c r="L104" s="162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</row>
    <row r="105" s="10" customFormat="1" ht="19.92" customHeight="1">
      <c r="A105" s="10"/>
      <c r="B105" s="162"/>
      <c r="C105" s="10"/>
      <c r="D105" s="163" t="s">
        <v>239</v>
      </c>
      <c r="E105" s="164"/>
      <c r="F105" s="164"/>
      <c r="G105" s="164"/>
      <c r="H105" s="164"/>
      <c r="I105" s="164"/>
      <c r="J105" s="165">
        <f>J252</f>
        <v>0</v>
      </c>
      <c r="K105" s="10"/>
      <c r="L105" s="162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</row>
    <row r="106" s="10" customFormat="1" ht="19.92" customHeight="1">
      <c r="A106" s="10"/>
      <c r="B106" s="162"/>
      <c r="C106" s="10"/>
      <c r="D106" s="163" t="s">
        <v>240</v>
      </c>
      <c r="E106" s="164"/>
      <c r="F106" s="164"/>
      <c r="G106" s="164"/>
      <c r="H106" s="164"/>
      <c r="I106" s="164"/>
      <c r="J106" s="165">
        <f>J418</f>
        <v>0</v>
      </c>
      <c r="K106" s="10"/>
      <c r="L106" s="162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</row>
    <row r="107" s="10" customFormat="1" ht="19.92" customHeight="1">
      <c r="A107" s="10"/>
      <c r="B107" s="162"/>
      <c r="C107" s="10"/>
      <c r="D107" s="163" t="s">
        <v>241</v>
      </c>
      <c r="E107" s="164"/>
      <c r="F107" s="164"/>
      <c r="G107" s="164"/>
      <c r="H107" s="164"/>
      <c r="I107" s="164"/>
      <c r="J107" s="165">
        <f>J734</f>
        <v>0</v>
      </c>
      <c r="K107" s="10"/>
      <c r="L107" s="162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</row>
    <row r="108" s="9" customFormat="1" ht="24.96" customHeight="1">
      <c r="A108" s="9"/>
      <c r="B108" s="158"/>
      <c r="C108" s="9"/>
      <c r="D108" s="159" t="s">
        <v>242</v>
      </c>
      <c r="E108" s="160"/>
      <c r="F108" s="160"/>
      <c r="G108" s="160"/>
      <c r="H108" s="160"/>
      <c r="I108" s="160"/>
      <c r="J108" s="161">
        <f>J736</f>
        <v>0</v>
      </c>
      <c r="K108" s="9"/>
      <c r="L108" s="158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</row>
    <row r="109" s="10" customFormat="1" ht="19.92" customHeight="1">
      <c r="A109" s="10"/>
      <c r="B109" s="162"/>
      <c r="C109" s="10"/>
      <c r="D109" s="163" t="s">
        <v>243</v>
      </c>
      <c r="E109" s="164"/>
      <c r="F109" s="164"/>
      <c r="G109" s="164"/>
      <c r="H109" s="164"/>
      <c r="I109" s="164"/>
      <c r="J109" s="165">
        <f>J737</f>
        <v>0</v>
      </c>
      <c r="K109" s="10"/>
      <c r="L109" s="162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</row>
    <row r="110" s="10" customFormat="1" ht="19.92" customHeight="1">
      <c r="A110" s="10"/>
      <c r="B110" s="162"/>
      <c r="C110" s="10"/>
      <c r="D110" s="163" t="s">
        <v>245</v>
      </c>
      <c r="E110" s="164"/>
      <c r="F110" s="164"/>
      <c r="G110" s="164"/>
      <c r="H110" s="164"/>
      <c r="I110" s="164"/>
      <c r="J110" s="165">
        <f>J762</f>
        <v>0</v>
      </c>
      <c r="K110" s="10"/>
      <c r="L110" s="162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</row>
    <row r="111" s="10" customFormat="1" ht="19.92" customHeight="1">
      <c r="A111" s="10"/>
      <c r="B111" s="162"/>
      <c r="C111" s="10"/>
      <c r="D111" s="163" t="s">
        <v>246</v>
      </c>
      <c r="E111" s="164"/>
      <c r="F111" s="164"/>
      <c r="G111" s="164"/>
      <c r="H111" s="164"/>
      <c r="I111" s="164"/>
      <c r="J111" s="165">
        <f>J772</f>
        <v>0</v>
      </c>
      <c r="K111" s="10"/>
      <c r="L111" s="162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</row>
    <row r="112" s="10" customFormat="1" ht="19.92" customHeight="1">
      <c r="A112" s="10"/>
      <c r="B112" s="162"/>
      <c r="C112" s="10"/>
      <c r="D112" s="163" t="s">
        <v>247</v>
      </c>
      <c r="E112" s="164"/>
      <c r="F112" s="164"/>
      <c r="G112" s="164"/>
      <c r="H112" s="164"/>
      <c r="I112" s="164"/>
      <c r="J112" s="165">
        <f>J790</f>
        <v>0</v>
      </c>
      <c r="K112" s="10"/>
      <c r="L112" s="162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</row>
    <row r="113" s="10" customFormat="1" ht="19.92" customHeight="1">
      <c r="A113" s="10"/>
      <c r="B113" s="162"/>
      <c r="C113" s="10"/>
      <c r="D113" s="163" t="s">
        <v>248</v>
      </c>
      <c r="E113" s="164"/>
      <c r="F113" s="164"/>
      <c r="G113" s="164"/>
      <c r="H113" s="164"/>
      <c r="I113" s="164"/>
      <c r="J113" s="165">
        <f>J795</f>
        <v>0</v>
      </c>
      <c r="K113" s="10"/>
      <c r="L113" s="162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</row>
    <row r="114" s="10" customFormat="1" ht="19.92" customHeight="1">
      <c r="A114" s="10"/>
      <c r="B114" s="162"/>
      <c r="C114" s="10"/>
      <c r="D114" s="163" t="s">
        <v>249</v>
      </c>
      <c r="E114" s="164"/>
      <c r="F114" s="164"/>
      <c r="G114" s="164"/>
      <c r="H114" s="164"/>
      <c r="I114" s="164"/>
      <c r="J114" s="165">
        <f>J837</f>
        <v>0</v>
      </c>
      <c r="K114" s="10"/>
      <c r="L114" s="162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</row>
    <row r="115" s="10" customFormat="1" ht="19.92" customHeight="1">
      <c r="A115" s="10"/>
      <c r="B115" s="162"/>
      <c r="C115" s="10"/>
      <c r="D115" s="163" t="s">
        <v>250</v>
      </c>
      <c r="E115" s="164"/>
      <c r="F115" s="164"/>
      <c r="G115" s="164"/>
      <c r="H115" s="164"/>
      <c r="I115" s="164"/>
      <c r="J115" s="165">
        <f>J853</f>
        <v>0</v>
      </c>
      <c r="K115" s="10"/>
      <c r="L115" s="162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</row>
    <row r="116" s="10" customFormat="1" ht="19.92" customHeight="1">
      <c r="A116" s="10"/>
      <c r="B116" s="162"/>
      <c r="C116" s="10"/>
      <c r="D116" s="163" t="s">
        <v>251</v>
      </c>
      <c r="E116" s="164"/>
      <c r="F116" s="164"/>
      <c r="G116" s="164"/>
      <c r="H116" s="164"/>
      <c r="I116" s="164"/>
      <c r="J116" s="165">
        <f>J959</f>
        <v>0</v>
      </c>
      <c r="K116" s="10"/>
      <c r="L116" s="162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</row>
    <row r="117" s="10" customFormat="1" ht="19.92" customHeight="1">
      <c r="A117" s="10"/>
      <c r="B117" s="162"/>
      <c r="C117" s="10"/>
      <c r="D117" s="163" t="s">
        <v>3461</v>
      </c>
      <c r="E117" s="164"/>
      <c r="F117" s="164"/>
      <c r="G117" s="164"/>
      <c r="H117" s="164"/>
      <c r="I117" s="164"/>
      <c r="J117" s="165">
        <f>J1025</f>
        <v>0</v>
      </c>
      <c r="K117" s="10"/>
      <c r="L117" s="162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</row>
    <row r="118" s="10" customFormat="1" ht="19.92" customHeight="1">
      <c r="A118" s="10"/>
      <c r="B118" s="162"/>
      <c r="C118" s="10"/>
      <c r="D118" s="163" t="s">
        <v>253</v>
      </c>
      <c r="E118" s="164"/>
      <c r="F118" s="164"/>
      <c r="G118" s="164"/>
      <c r="H118" s="164"/>
      <c r="I118" s="164"/>
      <c r="J118" s="165">
        <f>J1081</f>
        <v>0</v>
      </c>
      <c r="K118" s="10"/>
      <c r="L118" s="162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</row>
    <row r="119" s="10" customFormat="1" ht="19.92" customHeight="1">
      <c r="A119" s="10"/>
      <c r="B119" s="162"/>
      <c r="C119" s="10"/>
      <c r="D119" s="163" t="s">
        <v>254</v>
      </c>
      <c r="E119" s="164"/>
      <c r="F119" s="164"/>
      <c r="G119" s="164"/>
      <c r="H119" s="164"/>
      <c r="I119" s="164"/>
      <c r="J119" s="165">
        <f>J1125</f>
        <v>0</v>
      </c>
      <c r="K119" s="10"/>
      <c r="L119" s="162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</row>
    <row r="120" s="10" customFormat="1" ht="19.92" customHeight="1">
      <c r="A120" s="10"/>
      <c r="B120" s="162"/>
      <c r="C120" s="10"/>
      <c r="D120" s="163" t="s">
        <v>255</v>
      </c>
      <c r="E120" s="164"/>
      <c r="F120" s="164"/>
      <c r="G120" s="164"/>
      <c r="H120" s="164"/>
      <c r="I120" s="164"/>
      <c r="J120" s="165">
        <f>J1211</f>
        <v>0</v>
      </c>
      <c r="K120" s="10"/>
      <c r="L120" s="162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</row>
    <row r="121" s="10" customFormat="1" ht="19.92" customHeight="1">
      <c r="A121" s="10"/>
      <c r="B121" s="162"/>
      <c r="C121" s="10"/>
      <c r="D121" s="163" t="s">
        <v>256</v>
      </c>
      <c r="E121" s="164"/>
      <c r="F121" s="164"/>
      <c r="G121" s="164"/>
      <c r="H121" s="164"/>
      <c r="I121" s="164"/>
      <c r="J121" s="165">
        <f>J1237</f>
        <v>0</v>
      </c>
      <c r="K121" s="10"/>
      <c r="L121" s="162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</row>
    <row r="122" s="10" customFormat="1" ht="19.92" customHeight="1">
      <c r="A122" s="10"/>
      <c r="B122" s="162"/>
      <c r="C122" s="10"/>
      <c r="D122" s="163" t="s">
        <v>257</v>
      </c>
      <c r="E122" s="164"/>
      <c r="F122" s="164"/>
      <c r="G122" s="164"/>
      <c r="H122" s="164"/>
      <c r="I122" s="164"/>
      <c r="J122" s="165">
        <f>J1273</f>
        <v>0</v>
      </c>
      <c r="K122" s="10"/>
      <c r="L122" s="162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</row>
    <row r="123" s="10" customFormat="1" ht="19.92" customHeight="1">
      <c r="A123" s="10"/>
      <c r="B123" s="162"/>
      <c r="C123" s="10"/>
      <c r="D123" s="163" t="s">
        <v>258</v>
      </c>
      <c r="E123" s="164"/>
      <c r="F123" s="164"/>
      <c r="G123" s="164"/>
      <c r="H123" s="164"/>
      <c r="I123" s="164"/>
      <c r="J123" s="165">
        <f>J1323</f>
        <v>0</v>
      </c>
      <c r="K123" s="10"/>
      <c r="L123" s="162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</row>
    <row r="124" s="2" customFormat="1" ht="21.84" customHeight="1">
      <c r="A124" s="37"/>
      <c r="B124" s="38"/>
      <c r="C124" s="37"/>
      <c r="D124" s="37"/>
      <c r="E124" s="37"/>
      <c r="F124" s="37"/>
      <c r="G124" s="37"/>
      <c r="H124" s="37"/>
      <c r="I124" s="37"/>
      <c r="J124" s="37"/>
      <c r="K124" s="37"/>
      <c r="L124" s="59"/>
      <c r="S124" s="37"/>
      <c r="T124" s="37"/>
      <c r="U124" s="37"/>
      <c r="V124" s="37"/>
      <c r="W124" s="37"/>
      <c r="X124" s="37"/>
      <c r="Y124" s="37"/>
      <c r="Z124" s="37"/>
      <c r="AA124" s="37"/>
      <c r="AB124" s="37"/>
      <c r="AC124" s="37"/>
      <c r="AD124" s="37"/>
      <c r="AE124" s="37"/>
    </row>
    <row r="125" s="2" customFormat="1" ht="6.96" customHeight="1">
      <c r="A125" s="37"/>
      <c r="B125" s="38"/>
      <c r="C125" s="37"/>
      <c r="D125" s="37"/>
      <c r="E125" s="37"/>
      <c r="F125" s="37"/>
      <c r="G125" s="37"/>
      <c r="H125" s="37"/>
      <c r="I125" s="37"/>
      <c r="J125" s="37"/>
      <c r="K125" s="37"/>
      <c r="L125" s="59"/>
      <c r="S125" s="37"/>
      <c r="T125" s="37"/>
      <c r="U125" s="37"/>
      <c r="V125" s="37"/>
      <c r="W125" s="37"/>
      <c r="X125" s="37"/>
      <c r="Y125" s="37"/>
      <c r="Z125" s="37"/>
      <c r="AA125" s="37"/>
      <c r="AB125" s="37"/>
      <c r="AC125" s="37"/>
      <c r="AD125" s="37"/>
      <c r="AE125" s="37"/>
    </row>
    <row r="126" s="2" customFormat="1" ht="29.28" customHeight="1">
      <c r="A126" s="37"/>
      <c r="B126" s="38"/>
      <c r="C126" s="157" t="s">
        <v>259</v>
      </c>
      <c r="D126" s="37"/>
      <c r="E126" s="37"/>
      <c r="F126" s="37"/>
      <c r="G126" s="37"/>
      <c r="H126" s="37"/>
      <c r="I126" s="37"/>
      <c r="J126" s="166">
        <f>ROUND(J127 + J128 + J129 + J130 + J131 + J132,2)</f>
        <v>0</v>
      </c>
      <c r="K126" s="37"/>
      <c r="L126" s="59"/>
      <c r="N126" s="167" t="s">
        <v>39</v>
      </c>
      <c r="S126" s="37"/>
      <c r="T126" s="37"/>
      <c r="U126" s="37"/>
      <c r="V126" s="37"/>
      <c r="W126" s="37"/>
      <c r="X126" s="37"/>
      <c r="Y126" s="37"/>
      <c r="Z126" s="37"/>
      <c r="AA126" s="37"/>
      <c r="AB126" s="37"/>
      <c r="AC126" s="37"/>
      <c r="AD126" s="37"/>
      <c r="AE126" s="37"/>
    </row>
    <row r="127" s="2" customFormat="1" ht="18" customHeight="1">
      <c r="A127" s="37"/>
      <c r="B127" s="168"/>
      <c r="C127" s="169"/>
      <c r="D127" s="170" t="s">
        <v>260</v>
      </c>
      <c r="E127" s="171"/>
      <c r="F127" s="171"/>
      <c r="G127" s="169"/>
      <c r="H127" s="169"/>
      <c r="I127" s="169"/>
      <c r="J127" s="172">
        <v>0</v>
      </c>
      <c r="K127" s="169"/>
      <c r="L127" s="173"/>
      <c r="M127" s="174"/>
      <c r="N127" s="175" t="s">
        <v>41</v>
      </c>
      <c r="O127" s="174"/>
      <c r="P127" s="174"/>
      <c r="Q127" s="174"/>
      <c r="R127" s="174"/>
      <c r="S127" s="169"/>
      <c r="T127" s="169"/>
      <c r="U127" s="169"/>
      <c r="V127" s="169"/>
      <c r="W127" s="169"/>
      <c r="X127" s="169"/>
      <c r="Y127" s="169"/>
      <c r="Z127" s="169"/>
      <c r="AA127" s="169"/>
      <c r="AB127" s="169"/>
      <c r="AC127" s="169"/>
      <c r="AD127" s="169"/>
      <c r="AE127" s="169"/>
      <c r="AF127" s="174"/>
      <c r="AG127" s="174"/>
      <c r="AH127" s="174"/>
      <c r="AI127" s="174"/>
      <c r="AJ127" s="174"/>
      <c r="AK127" s="174"/>
      <c r="AL127" s="174"/>
      <c r="AM127" s="174"/>
      <c r="AN127" s="174"/>
      <c r="AO127" s="174"/>
      <c r="AP127" s="174"/>
      <c r="AQ127" s="174"/>
      <c r="AR127" s="174"/>
      <c r="AS127" s="174"/>
      <c r="AT127" s="174"/>
      <c r="AU127" s="174"/>
      <c r="AV127" s="174"/>
      <c r="AW127" s="174"/>
      <c r="AX127" s="174"/>
      <c r="AY127" s="176" t="s">
        <v>261</v>
      </c>
      <c r="AZ127" s="174"/>
      <c r="BA127" s="174"/>
      <c r="BB127" s="174"/>
      <c r="BC127" s="174"/>
      <c r="BD127" s="174"/>
      <c r="BE127" s="177">
        <f>IF(N127="základná",J127,0)</f>
        <v>0</v>
      </c>
      <c r="BF127" s="177">
        <f>IF(N127="znížená",J127,0)</f>
        <v>0</v>
      </c>
      <c r="BG127" s="177">
        <f>IF(N127="zákl. prenesená",J127,0)</f>
        <v>0</v>
      </c>
      <c r="BH127" s="177">
        <f>IF(N127="zníž. prenesená",J127,0)</f>
        <v>0</v>
      </c>
      <c r="BI127" s="177">
        <f>IF(N127="nulová",J127,0)</f>
        <v>0</v>
      </c>
      <c r="BJ127" s="176" t="s">
        <v>87</v>
      </c>
      <c r="BK127" s="174"/>
      <c r="BL127" s="174"/>
      <c r="BM127" s="174"/>
    </row>
    <row r="128" s="2" customFormat="1" ht="18" customHeight="1">
      <c r="A128" s="37"/>
      <c r="B128" s="168"/>
      <c r="C128" s="169"/>
      <c r="D128" s="170" t="s">
        <v>262</v>
      </c>
      <c r="E128" s="171"/>
      <c r="F128" s="171"/>
      <c r="G128" s="169"/>
      <c r="H128" s="169"/>
      <c r="I128" s="169"/>
      <c r="J128" s="172">
        <v>0</v>
      </c>
      <c r="K128" s="169"/>
      <c r="L128" s="173"/>
      <c r="M128" s="174"/>
      <c r="N128" s="175" t="s">
        <v>41</v>
      </c>
      <c r="O128" s="174"/>
      <c r="P128" s="174"/>
      <c r="Q128" s="174"/>
      <c r="R128" s="174"/>
      <c r="S128" s="169"/>
      <c r="T128" s="169"/>
      <c r="U128" s="169"/>
      <c r="V128" s="169"/>
      <c r="W128" s="169"/>
      <c r="X128" s="169"/>
      <c r="Y128" s="169"/>
      <c r="Z128" s="169"/>
      <c r="AA128" s="169"/>
      <c r="AB128" s="169"/>
      <c r="AC128" s="169"/>
      <c r="AD128" s="169"/>
      <c r="AE128" s="169"/>
      <c r="AF128" s="174"/>
      <c r="AG128" s="174"/>
      <c r="AH128" s="174"/>
      <c r="AI128" s="174"/>
      <c r="AJ128" s="174"/>
      <c r="AK128" s="174"/>
      <c r="AL128" s="174"/>
      <c r="AM128" s="174"/>
      <c r="AN128" s="174"/>
      <c r="AO128" s="174"/>
      <c r="AP128" s="174"/>
      <c r="AQ128" s="174"/>
      <c r="AR128" s="174"/>
      <c r="AS128" s="174"/>
      <c r="AT128" s="174"/>
      <c r="AU128" s="174"/>
      <c r="AV128" s="174"/>
      <c r="AW128" s="174"/>
      <c r="AX128" s="174"/>
      <c r="AY128" s="176" t="s">
        <v>261</v>
      </c>
      <c r="AZ128" s="174"/>
      <c r="BA128" s="174"/>
      <c r="BB128" s="174"/>
      <c r="BC128" s="174"/>
      <c r="BD128" s="174"/>
      <c r="BE128" s="177">
        <f>IF(N128="základná",J128,0)</f>
        <v>0</v>
      </c>
      <c r="BF128" s="177">
        <f>IF(N128="znížená",J128,0)</f>
        <v>0</v>
      </c>
      <c r="BG128" s="177">
        <f>IF(N128="zákl. prenesená",J128,0)</f>
        <v>0</v>
      </c>
      <c r="BH128" s="177">
        <f>IF(N128="zníž. prenesená",J128,0)</f>
        <v>0</v>
      </c>
      <c r="BI128" s="177">
        <f>IF(N128="nulová",J128,0)</f>
        <v>0</v>
      </c>
      <c r="BJ128" s="176" t="s">
        <v>87</v>
      </c>
      <c r="BK128" s="174"/>
      <c r="BL128" s="174"/>
      <c r="BM128" s="174"/>
    </row>
    <row r="129" s="2" customFormat="1" ht="18" customHeight="1">
      <c r="A129" s="37"/>
      <c r="B129" s="168"/>
      <c r="C129" s="169"/>
      <c r="D129" s="170" t="s">
        <v>263</v>
      </c>
      <c r="E129" s="171"/>
      <c r="F129" s="171"/>
      <c r="G129" s="169"/>
      <c r="H129" s="169"/>
      <c r="I129" s="169"/>
      <c r="J129" s="172">
        <v>0</v>
      </c>
      <c r="K129" s="169"/>
      <c r="L129" s="173"/>
      <c r="M129" s="174"/>
      <c r="N129" s="175" t="s">
        <v>41</v>
      </c>
      <c r="O129" s="174"/>
      <c r="P129" s="174"/>
      <c r="Q129" s="174"/>
      <c r="R129" s="174"/>
      <c r="S129" s="169"/>
      <c r="T129" s="169"/>
      <c r="U129" s="169"/>
      <c r="V129" s="169"/>
      <c r="W129" s="169"/>
      <c r="X129" s="169"/>
      <c r="Y129" s="169"/>
      <c r="Z129" s="169"/>
      <c r="AA129" s="169"/>
      <c r="AB129" s="169"/>
      <c r="AC129" s="169"/>
      <c r="AD129" s="169"/>
      <c r="AE129" s="169"/>
      <c r="AF129" s="174"/>
      <c r="AG129" s="174"/>
      <c r="AH129" s="174"/>
      <c r="AI129" s="174"/>
      <c r="AJ129" s="174"/>
      <c r="AK129" s="174"/>
      <c r="AL129" s="174"/>
      <c r="AM129" s="174"/>
      <c r="AN129" s="174"/>
      <c r="AO129" s="174"/>
      <c r="AP129" s="174"/>
      <c r="AQ129" s="174"/>
      <c r="AR129" s="174"/>
      <c r="AS129" s="174"/>
      <c r="AT129" s="174"/>
      <c r="AU129" s="174"/>
      <c r="AV129" s="174"/>
      <c r="AW129" s="174"/>
      <c r="AX129" s="174"/>
      <c r="AY129" s="176" t="s">
        <v>261</v>
      </c>
      <c r="AZ129" s="174"/>
      <c r="BA129" s="174"/>
      <c r="BB129" s="174"/>
      <c r="BC129" s="174"/>
      <c r="BD129" s="174"/>
      <c r="BE129" s="177">
        <f>IF(N129="základná",J129,0)</f>
        <v>0</v>
      </c>
      <c r="BF129" s="177">
        <f>IF(N129="znížená",J129,0)</f>
        <v>0</v>
      </c>
      <c r="BG129" s="177">
        <f>IF(N129="zákl. prenesená",J129,0)</f>
        <v>0</v>
      </c>
      <c r="BH129" s="177">
        <f>IF(N129="zníž. prenesená",J129,0)</f>
        <v>0</v>
      </c>
      <c r="BI129" s="177">
        <f>IF(N129="nulová",J129,0)</f>
        <v>0</v>
      </c>
      <c r="BJ129" s="176" t="s">
        <v>87</v>
      </c>
      <c r="BK129" s="174"/>
      <c r="BL129" s="174"/>
      <c r="BM129" s="174"/>
    </row>
    <row r="130" s="2" customFormat="1" ht="18" customHeight="1">
      <c r="A130" s="37"/>
      <c r="B130" s="168"/>
      <c r="C130" s="169"/>
      <c r="D130" s="170" t="s">
        <v>264</v>
      </c>
      <c r="E130" s="171"/>
      <c r="F130" s="171"/>
      <c r="G130" s="169"/>
      <c r="H130" s="169"/>
      <c r="I130" s="169"/>
      <c r="J130" s="172">
        <v>0</v>
      </c>
      <c r="K130" s="169"/>
      <c r="L130" s="173"/>
      <c r="M130" s="174"/>
      <c r="N130" s="175" t="s">
        <v>41</v>
      </c>
      <c r="O130" s="174"/>
      <c r="P130" s="174"/>
      <c r="Q130" s="174"/>
      <c r="R130" s="174"/>
      <c r="S130" s="169"/>
      <c r="T130" s="169"/>
      <c r="U130" s="169"/>
      <c r="V130" s="169"/>
      <c r="W130" s="169"/>
      <c r="X130" s="169"/>
      <c r="Y130" s="169"/>
      <c r="Z130" s="169"/>
      <c r="AA130" s="169"/>
      <c r="AB130" s="169"/>
      <c r="AC130" s="169"/>
      <c r="AD130" s="169"/>
      <c r="AE130" s="169"/>
      <c r="AF130" s="174"/>
      <c r="AG130" s="174"/>
      <c r="AH130" s="174"/>
      <c r="AI130" s="174"/>
      <c r="AJ130" s="174"/>
      <c r="AK130" s="174"/>
      <c r="AL130" s="174"/>
      <c r="AM130" s="174"/>
      <c r="AN130" s="174"/>
      <c r="AO130" s="174"/>
      <c r="AP130" s="174"/>
      <c r="AQ130" s="174"/>
      <c r="AR130" s="174"/>
      <c r="AS130" s="174"/>
      <c r="AT130" s="174"/>
      <c r="AU130" s="174"/>
      <c r="AV130" s="174"/>
      <c r="AW130" s="174"/>
      <c r="AX130" s="174"/>
      <c r="AY130" s="176" t="s">
        <v>261</v>
      </c>
      <c r="AZ130" s="174"/>
      <c r="BA130" s="174"/>
      <c r="BB130" s="174"/>
      <c r="BC130" s="174"/>
      <c r="BD130" s="174"/>
      <c r="BE130" s="177">
        <f>IF(N130="základná",J130,0)</f>
        <v>0</v>
      </c>
      <c r="BF130" s="177">
        <f>IF(N130="znížená",J130,0)</f>
        <v>0</v>
      </c>
      <c r="BG130" s="177">
        <f>IF(N130="zákl. prenesená",J130,0)</f>
        <v>0</v>
      </c>
      <c r="BH130" s="177">
        <f>IF(N130="zníž. prenesená",J130,0)</f>
        <v>0</v>
      </c>
      <c r="BI130" s="177">
        <f>IF(N130="nulová",J130,0)</f>
        <v>0</v>
      </c>
      <c r="BJ130" s="176" t="s">
        <v>87</v>
      </c>
      <c r="BK130" s="174"/>
      <c r="BL130" s="174"/>
      <c r="BM130" s="174"/>
    </row>
    <row r="131" s="2" customFormat="1" ht="18" customHeight="1">
      <c r="A131" s="37"/>
      <c r="B131" s="168"/>
      <c r="C131" s="169"/>
      <c r="D131" s="170" t="s">
        <v>265</v>
      </c>
      <c r="E131" s="171"/>
      <c r="F131" s="171"/>
      <c r="G131" s="169"/>
      <c r="H131" s="169"/>
      <c r="I131" s="169"/>
      <c r="J131" s="172">
        <v>0</v>
      </c>
      <c r="K131" s="169"/>
      <c r="L131" s="173"/>
      <c r="M131" s="174"/>
      <c r="N131" s="175" t="s">
        <v>41</v>
      </c>
      <c r="O131" s="174"/>
      <c r="P131" s="174"/>
      <c r="Q131" s="174"/>
      <c r="R131" s="174"/>
      <c r="S131" s="169"/>
      <c r="T131" s="169"/>
      <c r="U131" s="169"/>
      <c r="V131" s="169"/>
      <c r="W131" s="169"/>
      <c r="X131" s="169"/>
      <c r="Y131" s="169"/>
      <c r="Z131" s="169"/>
      <c r="AA131" s="169"/>
      <c r="AB131" s="169"/>
      <c r="AC131" s="169"/>
      <c r="AD131" s="169"/>
      <c r="AE131" s="169"/>
      <c r="AF131" s="174"/>
      <c r="AG131" s="174"/>
      <c r="AH131" s="174"/>
      <c r="AI131" s="174"/>
      <c r="AJ131" s="174"/>
      <c r="AK131" s="174"/>
      <c r="AL131" s="174"/>
      <c r="AM131" s="174"/>
      <c r="AN131" s="174"/>
      <c r="AO131" s="174"/>
      <c r="AP131" s="174"/>
      <c r="AQ131" s="174"/>
      <c r="AR131" s="174"/>
      <c r="AS131" s="174"/>
      <c r="AT131" s="174"/>
      <c r="AU131" s="174"/>
      <c r="AV131" s="174"/>
      <c r="AW131" s="174"/>
      <c r="AX131" s="174"/>
      <c r="AY131" s="176" t="s">
        <v>261</v>
      </c>
      <c r="AZ131" s="174"/>
      <c r="BA131" s="174"/>
      <c r="BB131" s="174"/>
      <c r="BC131" s="174"/>
      <c r="BD131" s="174"/>
      <c r="BE131" s="177">
        <f>IF(N131="základná",J131,0)</f>
        <v>0</v>
      </c>
      <c r="BF131" s="177">
        <f>IF(N131="znížená",J131,0)</f>
        <v>0</v>
      </c>
      <c r="BG131" s="177">
        <f>IF(N131="zákl. prenesená",J131,0)</f>
        <v>0</v>
      </c>
      <c r="BH131" s="177">
        <f>IF(N131="zníž. prenesená",J131,0)</f>
        <v>0</v>
      </c>
      <c r="BI131" s="177">
        <f>IF(N131="nulová",J131,0)</f>
        <v>0</v>
      </c>
      <c r="BJ131" s="176" t="s">
        <v>87</v>
      </c>
      <c r="BK131" s="174"/>
      <c r="BL131" s="174"/>
      <c r="BM131" s="174"/>
    </row>
    <row r="132" s="2" customFormat="1" ht="18" customHeight="1">
      <c r="A132" s="37"/>
      <c r="B132" s="168"/>
      <c r="C132" s="169"/>
      <c r="D132" s="171" t="s">
        <v>266</v>
      </c>
      <c r="E132" s="169"/>
      <c r="F132" s="169"/>
      <c r="G132" s="169"/>
      <c r="H132" s="169"/>
      <c r="I132" s="169"/>
      <c r="J132" s="172">
        <f>ROUND(J34*T132,2)</f>
        <v>0</v>
      </c>
      <c r="K132" s="169"/>
      <c r="L132" s="173"/>
      <c r="M132" s="174"/>
      <c r="N132" s="175" t="s">
        <v>41</v>
      </c>
      <c r="O132" s="174"/>
      <c r="P132" s="174"/>
      <c r="Q132" s="174"/>
      <c r="R132" s="174"/>
      <c r="S132" s="169"/>
      <c r="T132" s="169"/>
      <c r="U132" s="169"/>
      <c r="V132" s="169"/>
      <c r="W132" s="169"/>
      <c r="X132" s="169"/>
      <c r="Y132" s="169"/>
      <c r="Z132" s="169"/>
      <c r="AA132" s="169"/>
      <c r="AB132" s="169"/>
      <c r="AC132" s="169"/>
      <c r="AD132" s="169"/>
      <c r="AE132" s="169"/>
      <c r="AF132" s="174"/>
      <c r="AG132" s="174"/>
      <c r="AH132" s="174"/>
      <c r="AI132" s="174"/>
      <c r="AJ132" s="174"/>
      <c r="AK132" s="174"/>
      <c r="AL132" s="174"/>
      <c r="AM132" s="174"/>
      <c r="AN132" s="174"/>
      <c r="AO132" s="174"/>
      <c r="AP132" s="174"/>
      <c r="AQ132" s="174"/>
      <c r="AR132" s="174"/>
      <c r="AS132" s="174"/>
      <c r="AT132" s="174"/>
      <c r="AU132" s="174"/>
      <c r="AV132" s="174"/>
      <c r="AW132" s="174"/>
      <c r="AX132" s="174"/>
      <c r="AY132" s="176" t="s">
        <v>267</v>
      </c>
      <c r="AZ132" s="174"/>
      <c r="BA132" s="174"/>
      <c r="BB132" s="174"/>
      <c r="BC132" s="174"/>
      <c r="BD132" s="174"/>
      <c r="BE132" s="177">
        <f>IF(N132="základná",J132,0)</f>
        <v>0</v>
      </c>
      <c r="BF132" s="177">
        <f>IF(N132="znížená",J132,0)</f>
        <v>0</v>
      </c>
      <c r="BG132" s="177">
        <f>IF(N132="zákl. prenesená",J132,0)</f>
        <v>0</v>
      </c>
      <c r="BH132" s="177">
        <f>IF(N132="zníž. prenesená",J132,0)</f>
        <v>0</v>
      </c>
      <c r="BI132" s="177">
        <f>IF(N132="nulová",J132,0)</f>
        <v>0</v>
      </c>
      <c r="BJ132" s="176" t="s">
        <v>87</v>
      </c>
      <c r="BK132" s="174"/>
      <c r="BL132" s="174"/>
      <c r="BM132" s="174"/>
    </row>
    <row r="133" s="2" customFormat="1">
      <c r="A133" s="37"/>
      <c r="B133" s="38"/>
      <c r="C133" s="37"/>
      <c r="D133" s="37"/>
      <c r="E133" s="37"/>
      <c r="F133" s="37"/>
      <c r="G133" s="37"/>
      <c r="H133" s="37"/>
      <c r="I133" s="37"/>
      <c r="J133" s="37"/>
      <c r="K133" s="37"/>
      <c r="L133" s="59"/>
      <c r="S133" s="37"/>
      <c r="T133" s="37"/>
      <c r="U133" s="37"/>
      <c r="V133" s="37"/>
      <c r="W133" s="37"/>
      <c r="X133" s="37"/>
      <c r="Y133" s="37"/>
      <c r="Z133" s="37"/>
      <c r="AA133" s="37"/>
      <c r="AB133" s="37"/>
      <c r="AC133" s="37"/>
      <c r="AD133" s="37"/>
      <c r="AE133" s="37"/>
    </row>
    <row r="134" s="2" customFormat="1" ht="29.28" customHeight="1">
      <c r="A134" s="37"/>
      <c r="B134" s="38"/>
      <c r="C134" s="178" t="s">
        <v>268</v>
      </c>
      <c r="D134" s="147"/>
      <c r="E134" s="147"/>
      <c r="F134" s="147"/>
      <c r="G134" s="147"/>
      <c r="H134" s="147"/>
      <c r="I134" s="147"/>
      <c r="J134" s="179">
        <f>ROUND(J100+J126,2)</f>
        <v>0</v>
      </c>
      <c r="K134" s="147"/>
      <c r="L134" s="59"/>
      <c r="S134" s="37"/>
      <c r="T134" s="37"/>
      <c r="U134" s="37"/>
      <c r="V134" s="37"/>
      <c r="W134" s="37"/>
      <c r="X134" s="37"/>
      <c r="Y134" s="37"/>
      <c r="Z134" s="37"/>
      <c r="AA134" s="37"/>
      <c r="AB134" s="37"/>
      <c r="AC134" s="37"/>
      <c r="AD134" s="37"/>
      <c r="AE134" s="37"/>
    </row>
    <row r="135" s="2" customFormat="1" ht="6.96" customHeight="1">
      <c r="A135" s="37"/>
      <c r="B135" s="64"/>
      <c r="C135" s="65"/>
      <c r="D135" s="65"/>
      <c r="E135" s="65"/>
      <c r="F135" s="65"/>
      <c r="G135" s="65"/>
      <c r="H135" s="65"/>
      <c r="I135" s="65"/>
      <c r="J135" s="65"/>
      <c r="K135" s="65"/>
      <c r="L135" s="59"/>
      <c r="S135" s="37"/>
      <c r="T135" s="37"/>
      <c r="U135" s="37"/>
      <c r="V135" s="37"/>
      <c r="W135" s="37"/>
      <c r="X135" s="37"/>
      <c r="Y135" s="37"/>
      <c r="Z135" s="37"/>
      <c r="AA135" s="37"/>
      <c r="AB135" s="37"/>
      <c r="AC135" s="37"/>
      <c r="AD135" s="37"/>
      <c r="AE135" s="37"/>
    </row>
    <row r="139" s="2" customFormat="1" ht="6.96" customHeight="1">
      <c r="A139" s="37"/>
      <c r="B139" s="66"/>
      <c r="C139" s="67"/>
      <c r="D139" s="67"/>
      <c r="E139" s="67"/>
      <c r="F139" s="67"/>
      <c r="G139" s="67"/>
      <c r="H139" s="67"/>
      <c r="I139" s="67"/>
      <c r="J139" s="67"/>
      <c r="K139" s="67"/>
      <c r="L139" s="59"/>
      <c r="S139" s="37"/>
      <c r="T139" s="37"/>
      <c r="U139" s="37"/>
      <c r="V139" s="37"/>
      <c r="W139" s="37"/>
      <c r="X139" s="37"/>
      <c r="Y139" s="37"/>
      <c r="Z139" s="37"/>
      <c r="AA139" s="37"/>
      <c r="AB139" s="37"/>
      <c r="AC139" s="37"/>
      <c r="AD139" s="37"/>
      <c r="AE139" s="37"/>
    </row>
    <row r="140" s="2" customFormat="1" ht="24.96" customHeight="1">
      <c r="A140" s="37"/>
      <c r="B140" s="38"/>
      <c r="C140" s="22" t="s">
        <v>269</v>
      </c>
      <c r="D140" s="37"/>
      <c r="E140" s="37"/>
      <c r="F140" s="37"/>
      <c r="G140" s="37"/>
      <c r="H140" s="37"/>
      <c r="I140" s="37"/>
      <c r="J140" s="37"/>
      <c r="K140" s="37"/>
      <c r="L140" s="59"/>
      <c r="S140" s="37"/>
      <c r="T140" s="37"/>
      <c r="U140" s="37"/>
      <c r="V140" s="37"/>
      <c r="W140" s="37"/>
      <c r="X140" s="37"/>
      <c r="Y140" s="37"/>
      <c r="Z140" s="37"/>
      <c r="AA140" s="37"/>
      <c r="AB140" s="37"/>
      <c r="AC140" s="37"/>
      <c r="AD140" s="37"/>
      <c r="AE140" s="37"/>
    </row>
    <row r="141" s="2" customFormat="1" ht="6.96" customHeight="1">
      <c r="A141" s="37"/>
      <c r="B141" s="38"/>
      <c r="C141" s="37"/>
      <c r="D141" s="37"/>
      <c r="E141" s="37"/>
      <c r="F141" s="37"/>
      <c r="G141" s="37"/>
      <c r="H141" s="37"/>
      <c r="I141" s="37"/>
      <c r="J141" s="37"/>
      <c r="K141" s="37"/>
      <c r="L141" s="59"/>
      <c r="S141" s="37"/>
      <c r="T141" s="37"/>
      <c r="U141" s="37"/>
      <c r="V141" s="37"/>
      <c r="W141" s="37"/>
      <c r="X141" s="37"/>
      <c r="Y141" s="37"/>
      <c r="Z141" s="37"/>
      <c r="AA141" s="37"/>
      <c r="AB141" s="37"/>
      <c r="AC141" s="37"/>
      <c r="AD141" s="37"/>
      <c r="AE141" s="37"/>
    </row>
    <row r="142" s="2" customFormat="1" ht="12" customHeight="1">
      <c r="A142" s="37"/>
      <c r="B142" s="38"/>
      <c r="C142" s="31" t="s">
        <v>15</v>
      </c>
      <c r="D142" s="37"/>
      <c r="E142" s="37"/>
      <c r="F142" s="37"/>
      <c r="G142" s="37"/>
      <c r="H142" s="37"/>
      <c r="I142" s="37"/>
      <c r="J142" s="37"/>
      <c r="K142" s="37"/>
      <c r="L142" s="59"/>
      <c r="S142" s="37"/>
      <c r="T142" s="37"/>
      <c r="U142" s="37"/>
      <c r="V142" s="37"/>
      <c r="W142" s="37"/>
      <c r="X142" s="37"/>
      <c r="Y142" s="37"/>
      <c r="Z142" s="37"/>
      <c r="AA142" s="37"/>
      <c r="AB142" s="37"/>
      <c r="AC142" s="37"/>
      <c r="AD142" s="37"/>
      <c r="AE142" s="37"/>
    </row>
    <row r="143" s="2" customFormat="1" ht="26.25" customHeight="1">
      <c r="A143" s="37"/>
      <c r="B143" s="38"/>
      <c r="C143" s="37"/>
      <c r="D143" s="37"/>
      <c r="E143" s="134" t="str">
        <f>E7</f>
        <v>Komplexná rekonštrukcia a realizácia nadstavby budovy študenského domova4,Tr. SNP53,Banská Bystrica</v>
      </c>
      <c r="F143" s="31"/>
      <c r="G143" s="31"/>
      <c r="H143" s="31"/>
      <c r="I143" s="37"/>
      <c r="J143" s="37"/>
      <c r="K143" s="37"/>
      <c r="L143" s="59"/>
      <c r="S143" s="37"/>
      <c r="T143" s="37"/>
      <c r="U143" s="37"/>
      <c r="V143" s="37"/>
      <c r="W143" s="37"/>
      <c r="X143" s="37"/>
      <c r="Y143" s="37"/>
      <c r="Z143" s="37"/>
      <c r="AA143" s="37"/>
      <c r="AB143" s="37"/>
      <c r="AC143" s="37"/>
      <c r="AD143" s="37"/>
      <c r="AE143" s="37"/>
    </row>
    <row r="144" s="1" customFormat="1" ht="12" customHeight="1">
      <c r="B144" s="21"/>
      <c r="C144" s="31" t="s">
        <v>222</v>
      </c>
      <c r="L144" s="21"/>
    </row>
    <row r="145" s="1" customFormat="1" ht="16.5" customHeight="1">
      <c r="B145" s="21"/>
      <c r="E145" s="134" t="s">
        <v>223</v>
      </c>
      <c r="F145" s="1"/>
      <c r="G145" s="1"/>
      <c r="H145" s="1"/>
      <c r="L145" s="21"/>
    </row>
    <row r="146" s="1" customFormat="1" ht="12" customHeight="1">
      <c r="B146" s="21"/>
      <c r="C146" s="31" t="s">
        <v>224</v>
      </c>
      <c r="L146" s="21"/>
    </row>
    <row r="147" s="2" customFormat="1" ht="16.5" customHeight="1">
      <c r="A147" s="37"/>
      <c r="B147" s="38"/>
      <c r="C147" s="37"/>
      <c r="D147" s="37"/>
      <c r="E147" s="135" t="s">
        <v>3459</v>
      </c>
      <c r="F147" s="37"/>
      <c r="G147" s="37"/>
      <c r="H147" s="37"/>
      <c r="I147" s="37"/>
      <c r="J147" s="37"/>
      <c r="K147" s="37"/>
      <c r="L147" s="59"/>
      <c r="S147" s="37"/>
      <c r="T147" s="37"/>
      <c r="U147" s="37"/>
      <c r="V147" s="37"/>
      <c r="W147" s="37"/>
      <c r="X147" s="37"/>
      <c r="Y147" s="37"/>
      <c r="Z147" s="37"/>
      <c r="AA147" s="37"/>
      <c r="AB147" s="37"/>
      <c r="AC147" s="37"/>
      <c r="AD147" s="37"/>
      <c r="AE147" s="37"/>
    </row>
    <row r="148" s="2" customFormat="1" ht="12" customHeight="1">
      <c r="A148" s="37"/>
      <c r="B148" s="38"/>
      <c r="C148" s="31" t="s">
        <v>226</v>
      </c>
      <c r="D148" s="37"/>
      <c r="E148" s="37"/>
      <c r="F148" s="37"/>
      <c r="G148" s="37"/>
      <c r="H148" s="37"/>
      <c r="I148" s="37"/>
      <c r="J148" s="37"/>
      <c r="K148" s="37"/>
      <c r="L148" s="59"/>
      <c r="S148" s="37"/>
      <c r="T148" s="37"/>
      <c r="U148" s="37"/>
      <c r="V148" s="37"/>
      <c r="W148" s="37"/>
      <c r="X148" s="37"/>
      <c r="Y148" s="37"/>
      <c r="Z148" s="37"/>
      <c r="AA148" s="37"/>
      <c r="AB148" s="37"/>
      <c r="AC148" s="37"/>
      <c r="AD148" s="37"/>
      <c r="AE148" s="37"/>
    </row>
    <row r="149" s="2" customFormat="1" ht="16.5" customHeight="1">
      <c r="A149" s="37"/>
      <c r="B149" s="38"/>
      <c r="C149" s="37"/>
      <c r="D149" s="37"/>
      <c r="E149" s="71" t="str">
        <f>E13</f>
        <v>as-2.etapa - architektonicko-stavebné riešenie</v>
      </c>
      <c r="F149" s="37"/>
      <c r="G149" s="37"/>
      <c r="H149" s="37"/>
      <c r="I149" s="37"/>
      <c r="J149" s="37"/>
      <c r="K149" s="37"/>
      <c r="L149" s="59"/>
      <c r="S149" s="37"/>
      <c r="T149" s="37"/>
      <c r="U149" s="37"/>
      <c r="V149" s="37"/>
      <c r="W149" s="37"/>
      <c r="X149" s="37"/>
      <c r="Y149" s="37"/>
      <c r="Z149" s="37"/>
      <c r="AA149" s="37"/>
      <c r="AB149" s="37"/>
      <c r="AC149" s="37"/>
      <c r="AD149" s="37"/>
      <c r="AE149" s="37"/>
    </row>
    <row r="150" s="2" customFormat="1" ht="6.96" customHeight="1">
      <c r="A150" s="37"/>
      <c r="B150" s="38"/>
      <c r="C150" s="37"/>
      <c r="D150" s="37"/>
      <c r="E150" s="37"/>
      <c r="F150" s="37"/>
      <c r="G150" s="37"/>
      <c r="H150" s="37"/>
      <c r="I150" s="37"/>
      <c r="J150" s="37"/>
      <c r="K150" s="37"/>
      <c r="L150" s="59"/>
      <c r="S150" s="37"/>
      <c r="T150" s="37"/>
      <c r="U150" s="37"/>
      <c r="V150" s="37"/>
      <c r="W150" s="37"/>
      <c r="X150" s="37"/>
      <c r="Y150" s="37"/>
      <c r="Z150" s="37"/>
      <c r="AA150" s="37"/>
      <c r="AB150" s="37"/>
      <c r="AC150" s="37"/>
      <c r="AD150" s="37"/>
      <c r="AE150" s="37"/>
    </row>
    <row r="151" s="2" customFormat="1" ht="12" customHeight="1">
      <c r="A151" s="37"/>
      <c r="B151" s="38"/>
      <c r="C151" s="31" t="s">
        <v>19</v>
      </c>
      <c r="D151" s="37"/>
      <c r="E151" s="37"/>
      <c r="F151" s="26" t="str">
        <f>F16</f>
        <v>Tr. SNP53,Banská Bystrica,parc.č.1042/1</v>
      </c>
      <c r="G151" s="37"/>
      <c r="H151" s="37"/>
      <c r="I151" s="31" t="s">
        <v>21</v>
      </c>
      <c r="J151" s="73" t="str">
        <f>IF(J16="","",J16)</f>
        <v>10. 9. 2024</v>
      </c>
      <c r="K151" s="37"/>
      <c r="L151" s="59"/>
      <c r="S151" s="37"/>
      <c r="T151" s="37"/>
      <c r="U151" s="37"/>
      <c r="V151" s="37"/>
      <c r="W151" s="37"/>
      <c r="X151" s="37"/>
      <c r="Y151" s="37"/>
      <c r="Z151" s="37"/>
      <c r="AA151" s="37"/>
      <c r="AB151" s="37"/>
      <c r="AC151" s="37"/>
      <c r="AD151" s="37"/>
      <c r="AE151" s="37"/>
    </row>
    <row r="152" s="2" customFormat="1" ht="6.96" customHeight="1">
      <c r="A152" s="37"/>
      <c r="B152" s="38"/>
      <c r="C152" s="37"/>
      <c r="D152" s="37"/>
      <c r="E152" s="37"/>
      <c r="F152" s="37"/>
      <c r="G152" s="37"/>
      <c r="H152" s="37"/>
      <c r="I152" s="37"/>
      <c r="J152" s="37"/>
      <c r="K152" s="37"/>
      <c r="L152" s="59"/>
      <c r="S152" s="37"/>
      <c r="T152" s="37"/>
      <c r="U152" s="37"/>
      <c r="V152" s="37"/>
      <c r="W152" s="37"/>
      <c r="X152" s="37"/>
      <c r="Y152" s="37"/>
      <c r="Z152" s="37"/>
      <c r="AA152" s="37"/>
      <c r="AB152" s="37"/>
      <c r="AC152" s="37"/>
      <c r="AD152" s="37"/>
      <c r="AE152" s="37"/>
    </row>
    <row r="153" s="2" customFormat="1" ht="15.15" customHeight="1">
      <c r="A153" s="37"/>
      <c r="B153" s="38"/>
      <c r="C153" s="31" t="s">
        <v>23</v>
      </c>
      <c r="D153" s="37"/>
      <c r="E153" s="37"/>
      <c r="F153" s="26" t="str">
        <f>E19</f>
        <v>Univerzita Mateja Bela v Banskej Bystrici</v>
      </c>
      <c r="G153" s="37"/>
      <c r="H153" s="37"/>
      <c r="I153" s="31" t="s">
        <v>29</v>
      </c>
      <c r="J153" s="35" t="str">
        <f>E25</f>
        <v>Insvet s.r.o.,Koeice</v>
      </c>
      <c r="K153" s="37"/>
      <c r="L153" s="59"/>
      <c r="S153" s="37"/>
      <c r="T153" s="37"/>
      <c r="U153" s="37"/>
      <c r="V153" s="37"/>
      <c r="W153" s="37"/>
      <c r="X153" s="37"/>
      <c r="Y153" s="37"/>
      <c r="Z153" s="37"/>
      <c r="AA153" s="37"/>
      <c r="AB153" s="37"/>
      <c r="AC153" s="37"/>
      <c r="AD153" s="37"/>
      <c r="AE153" s="37"/>
    </row>
    <row r="154" s="2" customFormat="1" ht="15.15" customHeight="1">
      <c r="A154" s="37"/>
      <c r="B154" s="38"/>
      <c r="C154" s="31" t="s">
        <v>27</v>
      </c>
      <c r="D154" s="37"/>
      <c r="E154" s="37"/>
      <c r="F154" s="26" t="str">
        <f>IF(E22="","",E22)</f>
        <v>Vyplň údaj</v>
      </c>
      <c r="G154" s="37"/>
      <c r="H154" s="37"/>
      <c r="I154" s="31" t="s">
        <v>32</v>
      </c>
      <c r="J154" s="35" t="str">
        <f>E28</f>
        <v xml:space="preserve"> </v>
      </c>
      <c r="K154" s="37"/>
      <c r="L154" s="59"/>
      <c r="S154" s="37"/>
      <c r="T154" s="37"/>
      <c r="U154" s="37"/>
      <c r="V154" s="37"/>
      <c r="W154" s="37"/>
      <c r="X154" s="37"/>
      <c r="Y154" s="37"/>
      <c r="Z154" s="37"/>
      <c r="AA154" s="37"/>
      <c r="AB154" s="37"/>
      <c r="AC154" s="37"/>
      <c r="AD154" s="37"/>
      <c r="AE154" s="37"/>
    </row>
    <row r="155" s="2" customFormat="1" ht="10.32" customHeight="1">
      <c r="A155" s="37"/>
      <c r="B155" s="38"/>
      <c r="C155" s="37"/>
      <c r="D155" s="37"/>
      <c r="E155" s="37"/>
      <c r="F155" s="37"/>
      <c r="G155" s="37"/>
      <c r="H155" s="37"/>
      <c r="I155" s="37"/>
      <c r="J155" s="37"/>
      <c r="K155" s="37"/>
      <c r="L155" s="59"/>
      <c r="S155" s="37"/>
      <c r="T155" s="37"/>
      <c r="U155" s="37"/>
      <c r="V155" s="37"/>
      <c r="W155" s="37"/>
      <c r="X155" s="37"/>
      <c r="Y155" s="37"/>
      <c r="Z155" s="37"/>
      <c r="AA155" s="37"/>
      <c r="AB155" s="37"/>
      <c r="AC155" s="37"/>
      <c r="AD155" s="37"/>
      <c r="AE155" s="37"/>
    </row>
    <row r="156" s="11" customFormat="1" ht="29.28" customHeight="1">
      <c r="A156" s="180"/>
      <c r="B156" s="181"/>
      <c r="C156" s="182" t="s">
        <v>270</v>
      </c>
      <c r="D156" s="183" t="s">
        <v>60</v>
      </c>
      <c r="E156" s="183" t="s">
        <v>56</v>
      </c>
      <c r="F156" s="183" t="s">
        <v>57</v>
      </c>
      <c r="G156" s="183" t="s">
        <v>271</v>
      </c>
      <c r="H156" s="183" t="s">
        <v>272</v>
      </c>
      <c r="I156" s="183" t="s">
        <v>273</v>
      </c>
      <c r="J156" s="184" t="s">
        <v>232</v>
      </c>
      <c r="K156" s="185" t="s">
        <v>274</v>
      </c>
      <c r="L156" s="186"/>
      <c r="M156" s="90" t="s">
        <v>1</v>
      </c>
      <c r="N156" s="91" t="s">
        <v>39</v>
      </c>
      <c r="O156" s="91" t="s">
        <v>275</v>
      </c>
      <c r="P156" s="91" t="s">
        <v>276</v>
      </c>
      <c r="Q156" s="91" t="s">
        <v>277</v>
      </c>
      <c r="R156" s="91" t="s">
        <v>278</v>
      </c>
      <c r="S156" s="91" t="s">
        <v>279</v>
      </c>
      <c r="T156" s="92" t="s">
        <v>280</v>
      </c>
      <c r="U156" s="180"/>
      <c r="V156" s="180"/>
      <c r="W156" s="180"/>
      <c r="X156" s="180"/>
      <c r="Y156" s="180"/>
      <c r="Z156" s="180"/>
      <c r="AA156" s="180"/>
      <c r="AB156" s="180"/>
      <c r="AC156" s="180"/>
      <c r="AD156" s="180"/>
      <c r="AE156" s="180"/>
    </row>
    <row r="157" s="2" customFormat="1" ht="22.8" customHeight="1">
      <c r="A157" s="37"/>
      <c r="B157" s="38"/>
      <c r="C157" s="97" t="s">
        <v>228</v>
      </c>
      <c r="D157" s="37"/>
      <c r="E157" s="37"/>
      <c r="F157" s="37"/>
      <c r="G157" s="37"/>
      <c r="H157" s="37"/>
      <c r="I157" s="37"/>
      <c r="J157" s="187">
        <f>BK157</f>
        <v>0</v>
      </c>
      <c r="K157" s="37"/>
      <c r="L157" s="38"/>
      <c r="M157" s="93"/>
      <c r="N157" s="77"/>
      <c r="O157" s="94"/>
      <c r="P157" s="188">
        <f>P158+P736</f>
        <v>0</v>
      </c>
      <c r="Q157" s="94"/>
      <c r="R157" s="188">
        <f>R158+R736</f>
        <v>1784.4547616550403</v>
      </c>
      <c r="S157" s="94"/>
      <c r="T157" s="189">
        <f>T158+T736</f>
        <v>1709.6536609999998</v>
      </c>
      <c r="U157" s="37"/>
      <c r="V157" s="37"/>
      <c r="W157" s="37"/>
      <c r="X157" s="37"/>
      <c r="Y157" s="37"/>
      <c r="Z157" s="37"/>
      <c r="AA157" s="37"/>
      <c r="AB157" s="37"/>
      <c r="AC157" s="37"/>
      <c r="AD157" s="37"/>
      <c r="AE157" s="37"/>
      <c r="AT157" s="18" t="s">
        <v>74</v>
      </c>
      <c r="AU157" s="18" t="s">
        <v>234</v>
      </c>
      <c r="BK157" s="190">
        <f>BK158+BK736</f>
        <v>0</v>
      </c>
    </row>
    <row r="158" s="12" customFormat="1" ht="25.92" customHeight="1">
      <c r="A158" s="12"/>
      <c r="B158" s="191"/>
      <c r="C158" s="12"/>
      <c r="D158" s="192" t="s">
        <v>74</v>
      </c>
      <c r="E158" s="193" t="s">
        <v>281</v>
      </c>
      <c r="F158" s="193" t="s">
        <v>282</v>
      </c>
      <c r="G158" s="12"/>
      <c r="H158" s="12"/>
      <c r="I158" s="194"/>
      <c r="J158" s="195">
        <f>BK158</f>
        <v>0</v>
      </c>
      <c r="K158" s="12"/>
      <c r="L158" s="191"/>
      <c r="M158" s="196"/>
      <c r="N158" s="197"/>
      <c r="O158" s="197"/>
      <c r="P158" s="198">
        <f>P159+P188+P247+P252+P418+P734</f>
        <v>0</v>
      </c>
      <c r="Q158" s="197"/>
      <c r="R158" s="198">
        <f>R159+R188+R247+R252+R418+R734</f>
        <v>1599.2784700364002</v>
      </c>
      <c r="S158" s="197"/>
      <c r="T158" s="199">
        <f>T159+T188+T247+T252+T418+T734</f>
        <v>1646.8941159999999</v>
      </c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R158" s="192" t="s">
        <v>82</v>
      </c>
      <c r="AT158" s="200" t="s">
        <v>74</v>
      </c>
      <c r="AU158" s="200" t="s">
        <v>75</v>
      </c>
      <c r="AY158" s="192" t="s">
        <v>283</v>
      </c>
      <c r="BK158" s="201">
        <f>BK159+BK188+BK247+BK252+BK418+BK734</f>
        <v>0</v>
      </c>
    </row>
    <row r="159" s="12" customFormat="1" ht="22.8" customHeight="1">
      <c r="A159" s="12"/>
      <c r="B159" s="191"/>
      <c r="C159" s="12"/>
      <c r="D159" s="192" t="s">
        <v>74</v>
      </c>
      <c r="E159" s="202" t="s">
        <v>82</v>
      </c>
      <c r="F159" s="202" t="s">
        <v>284</v>
      </c>
      <c r="G159" s="12"/>
      <c r="H159" s="12"/>
      <c r="I159" s="194"/>
      <c r="J159" s="203">
        <f>BK159</f>
        <v>0</v>
      </c>
      <c r="K159" s="12"/>
      <c r="L159" s="191"/>
      <c r="M159" s="196"/>
      <c r="N159" s="197"/>
      <c r="O159" s="197"/>
      <c r="P159" s="198">
        <f>SUM(P160:P187)</f>
        <v>0</v>
      </c>
      <c r="Q159" s="197"/>
      <c r="R159" s="198">
        <f>SUM(R160:R187)</f>
        <v>0.031043099999999997</v>
      </c>
      <c r="S159" s="197"/>
      <c r="T159" s="199">
        <f>SUM(T160:T187)</f>
        <v>7.515480000000001</v>
      </c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R159" s="192" t="s">
        <v>82</v>
      </c>
      <c r="AT159" s="200" t="s">
        <v>74</v>
      </c>
      <c r="AU159" s="200" t="s">
        <v>82</v>
      </c>
      <c r="AY159" s="192" t="s">
        <v>283</v>
      </c>
      <c r="BK159" s="201">
        <f>SUM(BK160:BK187)</f>
        <v>0</v>
      </c>
    </row>
    <row r="160" s="2" customFormat="1" ht="33" customHeight="1">
      <c r="A160" s="37"/>
      <c r="B160" s="168"/>
      <c r="C160" s="204" t="s">
        <v>82</v>
      </c>
      <c r="D160" s="204" t="s">
        <v>285</v>
      </c>
      <c r="E160" s="205" t="s">
        <v>286</v>
      </c>
      <c r="F160" s="206" t="s">
        <v>287</v>
      </c>
      <c r="G160" s="207" t="s">
        <v>288</v>
      </c>
      <c r="H160" s="208">
        <v>54.460000000000001</v>
      </c>
      <c r="I160" s="209"/>
      <c r="J160" s="210">
        <f>ROUND(I160*H160,2)</f>
        <v>0</v>
      </c>
      <c r="K160" s="211"/>
      <c r="L160" s="38"/>
      <c r="M160" s="212" t="s">
        <v>1</v>
      </c>
      <c r="N160" s="213" t="s">
        <v>41</v>
      </c>
      <c r="O160" s="81"/>
      <c r="P160" s="214">
        <f>O160*H160</f>
        <v>0</v>
      </c>
      <c r="Q160" s="214">
        <v>0</v>
      </c>
      <c r="R160" s="214">
        <f>Q160*H160</f>
        <v>0</v>
      </c>
      <c r="S160" s="214">
        <v>0.13800000000000001</v>
      </c>
      <c r="T160" s="215">
        <f>S160*H160</f>
        <v>7.515480000000001</v>
      </c>
      <c r="U160" s="37"/>
      <c r="V160" s="37"/>
      <c r="W160" s="37"/>
      <c r="X160" s="37"/>
      <c r="Y160" s="37"/>
      <c r="Z160" s="37"/>
      <c r="AA160" s="37"/>
      <c r="AB160" s="37"/>
      <c r="AC160" s="37"/>
      <c r="AD160" s="37"/>
      <c r="AE160" s="37"/>
      <c r="AR160" s="216" t="s">
        <v>289</v>
      </c>
      <c r="AT160" s="216" t="s">
        <v>285</v>
      </c>
      <c r="AU160" s="216" t="s">
        <v>87</v>
      </c>
      <c r="AY160" s="18" t="s">
        <v>283</v>
      </c>
      <c r="BE160" s="217">
        <f>IF(N160="základná",J160,0)</f>
        <v>0</v>
      </c>
      <c r="BF160" s="217">
        <f>IF(N160="znížená",J160,0)</f>
        <v>0</v>
      </c>
      <c r="BG160" s="217">
        <f>IF(N160="zákl. prenesená",J160,0)</f>
        <v>0</v>
      </c>
      <c r="BH160" s="217">
        <f>IF(N160="zníž. prenesená",J160,0)</f>
        <v>0</v>
      </c>
      <c r="BI160" s="217">
        <f>IF(N160="nulová",J160,0)</f>
        <v>0</v>
      </c>
      <c r="BJ160" s="18" t="s">
        <v>87</v>
      </c>
      <c r="BK160" s="217">
        <f>ROUND(I160*H160,2)</f>
        <v>0</v>
      </c>
      <c r="BL160" s="18" t="s">
        <v>289</v>
      </c>
      <c r="BM160" s="216" t="s">
        <v>290</v>
      </c>
    </row>
    <row r="161" s="13" customFormat="1">
      <c r="A161" s="13"/>
      <c r="B161" s="218"/>
      <c r="C161" s="13"/>
      <c r="D161" s="219" t="s">
        <v>291</v>
      </c>
      <c r="E161" s="220" t="s">
        <v>1</v>
      </c>
      <c r="F161" s="221" t="s">
        <v>3462</v>
      </c>
      <c r="G161" s="13"/>
      <c r="H161" s="222">
        <v>54.460000000000001</v>
      </c>
      <c r="I161" s="223"/>
      <c r="J161" s="13"/>
      <c r="K161" s="13"/>
      <c r="L161" s="218"/>
      <c r="M161" s="224"/>
      <c r="N161" s="225"/>
      <c r="O161" s="225"/>
      <c r="P161" s="225"/>
      <c r="Q161" s="225"/>
      <c r="R161" s="225"/>
      <c r="S161" s="225"/>
      <c r="T161" s="226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T161" s="220" t="s">
        <v>291</v>
      </c>
      <c r="AU161" s="220" t="s">
        <v>87</v>
      </c>
      <c r="AV161" s="13" t="s">
        <v>87</v>
      </c>
      <c r="AW161" s="13" t="s">
        <v>31</v>
      </c>
      <c r="AX161" s="13" t="s">
        <v>82</v>
      </c>
      <c r="AY161" s="220" t="s">
        <v>283</v>
      </c>
    </row>
    <row r="162" s="2" customFormat="1" ht="16.5" customHeight="1">
      <c r="A162" s="37"/>
      <c r="B162" s="168"/>
      <c r="C162" s="204" t="s">
        <v>87</v>
      </c>
      <c r="D162" s="204" t="s">
        <v>285</v>
      </c>
      <c r="E162" s="205" t="s">
        <v>294</v>
      </c>
      <c r="F162" s="206" t="s">
        <v>295</v>
      </c>
      <c r="G162" s="207" t="s">
        <v>296</v>
      </c>
      <c r="H162" s="208">
        <v>22.109999999999999</v>
      </c>
      <c r="I162" s="209"/>
      <c r="J162" s="210">
        <f>ROUND(I162*H162,2)</f>
        <v>0</v>
      </c>
      <c r="K162" s="211"/>
      <c r="L162" s="38"/>
      <c r="M162" s="212" t="s">
        <v>1</v>
      </c>
      <c r="N162" s="213" t="s">
        <v>41</v>
      </c>
      <c r="O162" s="81"/>
      <c r="P162" s="214">
        <f>O162*H162</f>
        <v>0</v>
      </c>
      <c r="Q162" s="214">
        <v>0</v>
      </c>
      <c r="R162" s="214">
        <f>Q162*H162</f>
        <v>0</v>
      </c>
      <c r="S162" s="214">
        <v>0</v>
      </c>
      <c r="T162" s="215">
        <f>S162*H162</f>
        <v>0</v>
      </c>
      <c r="U162" s="37"/>
      <c r="V162" s="37"/>
      <c r="W162" s="37"/>
      <c r="X162" s="37"/>
      <c r="Y162" s="37"/>
      <c r="Z162" s="37"/>
      <c r="AA162" s="37"/>
      <c r="AB162" s="37"/>
      <c r="AC162" s="37"/>
      <c r="AD162" s="37"/>
      <c r="AE162" s="37"/>
      <c r="AR162" s="216" t="s">
        <v>289</v>
      </c>
      <c r="AT162" s="216" t="s">
        <v>285</v>
      </c>
      <c r="AU162" s="216" t="s">
        <v>87</v>
      </c>
      <c r="AY162" s="18" t="s">
        <v>283</v>
      </c>
      <c r="BE162" s="217">
        <f>IF(N162="základná",J162,0)</f>
        <v>0</v>
      </c>
      <c r="BF162" s="217">
        <f>IF(N162="znížená",J162,0)</f>
        <v>0</v>
      </c>
      <c r="BG162" s="217">
        <f>IF(N162="zákl. prenesená",J162,0)</f>
        <v>0</v>
      </c>
      <c r="BH162" s="217">
        <f>IF(N162="zníž. prenesená",J162,0)</f>
        <v>0</v>
      </c>
      <c r="BI162" s="217">
        <f>IF(N162="nulová",J162,0)</f>
        <v>0</v>
      </c>
      <c r="BJ162" s="18" t="s">
        <v>87</v>
      </c>
      <c r="BK162" s="217">
        <f>ROUND(I162*H162,2)</f>
        <v>0</v>
      </c>
      <c r="BL162" s="18" t="s">
        <v>289</v>
      </c>
      <c r="BM162" s="216" t="s">
        <v>297</v>
      </c>
    </row>
    <row r="163" s="13" customFormat="1">
      <c r="A163" s="13"/>
      <c r="B163" s="218"/>
      <c r="C163" s="13"/>
      <c r="D163" s="219" t="s">
        <v>291</v>
      </c>
      <c r="E163" s="220" t="s">
        <v>1</v>
      </c>
      <c r="F163" s="221" t="s">
        <v>298</v>
      </c>
      <c r="G163" s="13"/>
      <c r="H163" s="222">
        <v>22.109999999999999</v>
      </c>
      <c r="I163" s="223"/>
      <c r="J163" s="13"/>
      <c r="K163" s="13"/>
      <c r="L163" s="218"/>
      <c r="M163" s="224"/>
      <c r="N163" s="225"/>
      <c r="O163" s="225"/>
      <c r="P163" s="225"/>
      <c r="Q163" s="225"/>
      <c r="R163" s="225"/>
      <c r="S163" s="225"/>
      <c r="T163" s="226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T163" s="220" t="s">
        <v>291</v>
      </c>
      <c r="AU163" s="220" t="s">
        <v>87</v>
      </c>
      <c r="AV163" s="13" t="s">
        <v>87</v>
      </c>
      <c r="AW163" s="13" t="s">
        <v>31</v>
      </c>
      <c r="AX163" s="13" t="s">
        <v>75</v>
      </c>
      <c r="AY163" s="220" t="s">
        <v>283</v>
      </c>
    </row>
    <row r="164" s="14" customFormat="1">
      <c r="A164" s="14"/>
      <c r="B164" s="227"/>
      <c r="C164" s="14"/>
      <c r="D164" s="219" t="s">
        <v>291</v>
      </c>
      <c r="E164" s="228" t="s">
        <v>1</v>
      </c>
      <c r="F164" s="229" t="s">
        <v>293</v>
      </c>
      <c r="G164" s="14"/>
      <c r="H164" s="230">
        <v>22.109999999999999</v>
      </c>
      <c r="I164" s="231"/>
      <c r="J164" s="14"/>
      <c r="K164" s="14"/>
      <c r="L164" s="227"/>
      <c r="M164" s="232"/>
      <c r="N164" s="233"/>
      <c r="O164" s="233"/>
      <c r="P164" s="233"/>
      <c r="Q164" s="233"/>
      <c r="R164" s="233"/>
      <c r="S164" s="233"/>
      <c r="T164" s="23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T164" s="228" t="s">
        <v>291</v>
      </c>
      <c r="AU164" s="228" t="s">
        <v>87</v>
      </c>
      <c r="AV164" s="14" t="s">
        <v>289</v>
      </c>
      <c r="AW164" s="14" t="s">
        <v>31</v>
      </c>
      <c r="AX164" s="14" t="s">
        <v>82</v>
      </c>
      <c r="AY164" s="228" t="s">
        <v>283</v>
      </c>
    </row>
    <row r="165" s="2" customFormat="1" ht="24.15" customHeight="1">
      <c r="A165" s="37"/>
      <c r="B165" s="168"/>
      <c r="C165" s="204" t="s">
        <v>92</v>
      </c>
      <c r="D165" s="204" t="s">
        <v>285</v>
      </c>
      <c r="E165" s="205" t="s">
        <v>299</v>
      </c>
      <c r="F165" s="206" t="s">
        <v>300</v>
      </c>
      <c r="G165" s="207" t="s">
        <v>296</v>
      </c>
      <c r="H165" s="208">
        <v>22.109999999999999</v>
      </c>
      <c r="I165" s="209"/>
      <c r="J165" s="210">
        <f>ROUND(I165*H165,2)</f>
        <v>0</v>
      </c>
      <c r="K165" s="211"/>
      <c r="L165" s="38"/>
      <c r="M165" s="212" t="s">
        <v>1</v>
      </c>
      <c r="N165" s="213" t="s">
        <v>41</v>
      </c>
      <c r="O165" s="81"/>
      <c r="P165" s="214">
        <f>O165*H165</f>
        <v>0</v>
      </c>
      <c r="Q165" s="214">
        <v>0</v>
      </c>
      <c r="R165" s="214">
        <f>Q165*H165</f>
        <v>0</v>
      </c>
      <c r="S165" s="214">
        <v>0</v>
      </c>
      <c r="T165" s="215">
        <f>S165*H165</f>
        <v>0</v>
      </c>
      <c r="U165" s="37"/>
      <c r="V165" s="37"/>
      <c r="W165" s="37"/>
      <c r="X165" s="37"/>
      <c r="Y165" s="37"/>
      <c r="Z165" s="37"/>
      <c r="AA165" s="37"/>
      <c r="AB165" s="37"/>
      <c r="AC165" s="37"/>
      <c r="AD165" s="37"/>
      <c r="AE165" s="37"/>
      <c r="AR165" s="216" t="s">
        <v>289</v>
      </c>
      <c r="AT165" s="216" t="s">
        <v>285</v>
      </c>
      <c r="AU165" s="216" t="s">
        <v>87</v>
      </c>
      <c r="AY165" s="18" t="s">
        <v>283</v>
      </c>
      <c r="BE165" s="217">
        <f>IF(N165="základná",J165,0)</f>
        <v>0</v>
      </c>
      <c r="BF165" s="217">
        <f>IF(N165="znížená",J165,0)</f>
        <v>0</v>
      </c>
      <c r="BG165" s="217">
        <f>IF(N165="zákl. prenesená",J165,0)</f>
        <v>0</v>
      </c>
      <c r="BH165" s="217">
        <f>IF(N165="zníž. prenesená",J165,0)</f>
        <v>0</v>
      </c>
      <c r="BI165" s="217">
        <f>IF(N165="nulová",J165,0)</f>
        <v>0</v>
      </c>
      <c r="BJ165" s="18" t="s">
        <v>87</v>
      </c>
      <c r="BK165" s="217">
        <f>ROUND(I165*H165,2)</f>
        <v>0</v>
      </c>
      <c r="BL165" s="18" t="s">
        <v>289</v>
      </c>
      <c r="BM165" s="216" t="s">
        <v>301</v>
      </c>
    </row>
    <row r="166" s="2" customFormat="1" ht="16.5" customHeight="1">
      <c r="A166" s="37"/>
      <c r="B166" s="168"/>
      <c r="C166" s="204" t="s">
        <v>289</v>
      </c>
      <c r="D166" s="204" t="s">
        <v>285</v>
      </c>
      <c r="E166" s="205" t="s">
        <v>302</v>
      </c>
      <c r="F166" s="206" t="s">
        <v>303</v>
      </c>
      <c r="G166" s="207" t="s">
        <v>296</v>
      </c>
      <c r="H166" s="208">
        <v>43.567999999999998</v>
      </c>
      <c r="I166" s="209"/>
      <c r="J166" s="210">
        <f>ROUND(I166*H166,2)</f>
        <v>0</v>
      </c>
      <c r="K166" s="211"/>
      <c r="L166" s="38"/>
      <c r="M166" s="212" t="s">
        <v>1</v>
      </c>
      <c r="N166" s="213" t="s">
        <v>41</v>
      </c>
      <c r="O166" s="81"/>
      <c r="P166" s="214">
        <f>O166*H166</f>
        <v>0</v>
      </c>
      <c r="Q166" s="214">
        <v>0</v>
      </c>
      <c r="R166" s="214">
        <f>Q166*H166</f>
        <v>0</v>
      </c>
      <c r="S166" s="214">
        <v>0</v>
      </c>
      <c r="T166" s="215">
        <f>S166*H166</f>
        <v>0</v>
      </c>
      <c r="U166" s="37"/>
      <c r="V166" s="37"/>
      <c r="W166" s="37"/>
      <c r="X166" s="37"/>
      <c r="Y166" s="37"/>
      <c r="Z166" s="37"/>
      <c r="AA166" s="37"/>
      <c r="AB166" s="37"/>
      <c r="AC166" s="37"/>
      <c r="AD166" s="37"/>
      <c r="AE166" s="37"/>
      <c r="AR166" s="216" t="s">
        <v>289</v>
      </c>
      <c r="AT166" s="216" t="s">
        <v>285</v>
      </c>
      <c r="AU166" s="216" t="s">
        <v>87</v>
      </c>
      <c r="AY166" s="18" t="s">
        <v>283</v>
      </c>
      <c r="BE166" s="217">
        <f>IF(N166="základná",J166,0)</f>
        <v>0</v>
      </c>
      <c r="BF166" s="217">
        <f>IF(N166="znížená",J166,0)</f>
        <v>0</v>
      </c>
      <c r="BG166" s="217">
        <f>IF(N166="zákl. prenesená",J166,0)</f>
        <v>0</v>
      </c>
      <c r="BH166" s="217">
        <f>IF(N166="zníž. prenesená",J166,0)</f>
        <v>0</v>
      </c>
      <c r="BI166" s="217">
        <f>IF(N166="nulová",J166,0)</f>
        <v>0</v>
      </c>
      <c r="BJ166" s="18" t="s">
        <v>87</v>
      </c>
      <c r="BK166" s="217">
        <f>ROUND(I166*H166,2)</f>
        <v>0</v>
      </c>
      <c r="BL166" s="18" t="s">
        <v>289</v>
      </c>
      <c r="BM166" s="216" t="s">
        <v>304</v>
      </c>
    </row>
    <row r="167" s="13" customFormat="1">
      <c r="A167" s="13"/>
      <c r="B167" s="218"/>
      <c r="C167" s="13"/>
      <c r="D167" s="219" t="s">
        <v>291</v>
      </c>
      <c r="E167" s="220" t="s">
        <v>1</v>
      </c>
      <c r="F167" s="221" t="s">
        <v>3462</v>
      </c>
      <c r="G167" s="13"/>
      <c r="H167" s="222">
        <v>54.460000000000001</v>
      </c>
      <c r="I167" s="223"/>
      <c r="J167" s="13"/>
      <c r="K167" s="13"/>
      <c r="L167" s="218"/>
      <c r="M167" s="224"/>
      <c r="N167" s="225"/>
      <c r="O167" s="225"/>
      <c r="P167" s="225"/>
      <c r="Q167" s="225"/>
      <c r="R167" s="225"/>
      <c r="S167" s="225"/>
      <c r="T167" s="226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T167" s="220" t="s">
        <v>291</v>
      </c>
      <c r="AU167" s="220" t="s">
        <v>87</v>
      </c>
      <c r="AV167" s="13" t="s">
        <v>87</v>
      </c>
      <c r="AW167" s="13" t="s">
        <v>31</v>
      </c>
      <c r="AX167" s="13" t="s">
        <v>75</v>
      </c>
      <c r="AY167" s="220" t="s">
        <v>283</v>
      </c>
    </row>
    <row r="168" s="13" customFormat="1">
      <c r="A168" s="13"/>
      <c r="B168" s="218"/>
      <c r="C168" s="13"/>
      <c r="D168" s="219" t="s">
        <v>291</v>
      </c>
      <c r="E168" s="220" t="s">
        <v>1</v>
      </c>
      <c r="F168" s="221" t="s">
        <v>3463</v>
      </c>
      <c r="G168" s="13"/>
      <c r="H168" s="222">
        <v>43.567999999999998</v>
      </c>
      <c r="I168" s="223"/>
      <c r="J168" s="13"/>
      <c r="K168" s="13"/>
      <c r="L168" s="218"/>
      <c r="M168" s="224"/>
      <c r="N168" s="225"/>
      <c r="O168" s="225"/>
      <c r="P168" s="225"/>
      <c r="Q168" s="225"/>
      <c r="R168" s="225"/>
      <c r="S168" s="225"/>
      <c r="T168" s="226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T168" s="220" t="s">
        <v>291</v>
      </c>
      <c r="AU168" s="220" t="s">
        <v>87</v>
      </c>
      <c r="AV168" s="13" t="s">
        <v>87</v>
      </c>
      <c r="AW168" s="13" t="s">
        <v>31</v>
      </c>
      <c r="AX168" s="13" t="s">
        <v>82</v>
      </c>
      <c r="AY168" s="220" t="s">
        <v>283</v>
      </c>
    </row>
    <row r="169" s="2" customFormat="1" ht="37.8" customHeight="1">
      <c r="A169" s="37"/>
      <c r="B169" s="168"/>
      <c r="C169" s="204" t="s">
        <v>306</v>
      </c>
      <c r="D169" s="204" t="s">
        <v>285</v>
      </c>
      <c r="E169" s="205" t="s">
        <v>307</v>
      </c>
      <c r="F169" s="206" t="s">
        <v>308</v>
      </c>
      <c r="G169" s="207" t="s">
        <v>296</v>
      </c>
      <c r="H169" s="208">
        <v>43.567999999999998</v>
      </c>
      <c r="I169" s="209"/>
      <c r="J169" s="210">
        <f>ROUND(I169*H169,2)</f>
        <v>0</v>
      </c>
      <c r="K169" s="211"/>
      <c r="L169" s="38"/>
      <c r="M169" s="212" t="s">
        <v>1</v>
      </c>
      <c r="N169" s="213" t="s">
        <v>41</v>
      </c>
      <c r="O169" s="81"/>
      <c r="P169" s="214">
        <f>O169*H169</f>
        <v>0</v>
      </c>
      <c r="Q169" s="214">
        <v>0</v>
      </c>
      <c r="R169" s="214">
        <f>Q169*H169</f>
        <v>0</v>
      </c>
      <c r="S169" s="214">
        <v>0</v>
      </c>
      <c r="T169" s="215">
        <f>S169*H169</f>
        <v>0</v>
      </c>
      <c r="U169" s="37"/>
      <c r="V169" s="37"/>
      <c r="W169" s="37"/>
      <c r="X169" s="37"/>
      <c r="Y169" s="37"/>
      <c r="Z169" s="37"/>
      <c r="AA169" s="37"/>
      <c r="AB169" s="37"/>
      <c r="AC169" s="37"/>
      <c r="AD169" s="37"/>
      <c r="AE169" s="37"/>
      <c r="AR169" s="216" t="s">
        <v>289</v>
      </c>
      <c r="AT169" s="216" t="s">
        <v>285</v>
      </c>
      <c r="AU169" s="216" t="s">
        <v>87</v>
      </c>
      <c r="AY169" s="18" t="s">
        <v>283</v>
      </c>
      <c r="BE169" s="217">
        <f>IF(N169="základná",J169,0)</f>
        <v>0</v>
      </c>
      <c r="BF169" s="217">
        <f>IF(N169="znížená",J169,0)</f>
        <v>0</v>
      </c>
      <c r="BG169" s="217">
        <f>IF(N169="zákl. prenesená",J169,0)</f>
        <v>0</v>
      </c>
      <c r="BH169" s="217">
        <f>IF(N169="zníž. prenesená",J169,0)</f>
        <v>0</v>
      </c>
      <c r="BI169" s="217">
        <f>IF(N169="nulová",J169,0)</f>
        <v>0</v>
      </c>
      <c r="BJ169" s="18" t="s">
        <v>87</v>
      </c>
      <c r="BK169" s="217">
        <f>ROUND(I169*H169,2)</f>
        <v>0</v>
      </c>
      <c r="BL169" s="18" t="s">
        <v>289</v>
      </c>
      <c r="BM169" s="216" t="s">
        <v>309</v>
      </c>
    </row>
    <row r="170" s="2" customFormat="1" ht="24.15" customHeight="1">
      <c r="A170" s="37"/>
      <c r="B170" s="168"/>
      <c r="C170" s="204" t="s">
        <v>310</v>
      </c>
      <c r="D170" s="204" t="s">
        <v>285</v>
      </c>
      <c r="E170" s="205" t="s">
        <v>311</v>
      </c>
      <c r="F170" s="206" t="s">
        <v>312</v>
      </c>
      <c r="G170" s="207" t="s">
        <v>288</v>
      </c>
      <c r="H170" s="208">
        <v>31.625</v>
      </c>
      <c r="I170" s="209"/>
      <c r="J170" s="210">
        <f>ROUND(I170*H170,2)</f>
        <v>0</v>
      </c>
      <c r="K170" s="211"/>
      <c r="L170" s="38"/>
      <c r="M170" s="212" t="s">
        <v>1</v>
      </c>
      <c r="N170" s="213" t="s">
        <v>41</v>
      </c>
      <c r="O170" s="81"/>
      <c r="P170" s="214">
        <f>O170*H170</f>
        <v>0</v>
      </c>
      <c r="Q170" s="214">
        <v>0.00066</v>
      </c>
      <c r="R170" s="214">
        <f>Q170*H170</f>
        <v>0.020872499999999999</v>
      </c>
      <c r="S170" s="214">
        <v>0</v>
      </c>
      <c r="T170" s="215">
        <f>S170*H170</f>
        <v>0</v>
      </c>
      <c r="U170" s="37"/>
      <c r="V170" s="37"/>
      <c r="W170" s="37"/>
      <c r="X170" s="37"/>
      <c r="Y170" s="37"/>
      <c r="Z170" s="37"/>
      <c r="AA170" s="37"/>
      <c r="AB170" s="37"/>
      <c r="AC170" s="37"/>
      <c r="AD170" s="37"/>
      <c r="AE170" s="37"/>
      <c r="AR170" s="216" t="s">
        <v>289</v>
      </c>
      <c r="AT170" s="216" t="s">
        <v>285</v>
      </c>
      <c r="AU170" s="216" t="s">
        <v>87</v>
      </c>
      <c r="AY170" s="18" t="s">
        <v>283</v>
      </c>
      <c r="BE170" s="217">
        <f>IF(N170="základná",J170,0)</f>
        <v>0</v>
      </c>
      <c r="BF170" s="217">
        <f>IF(N170="znížená",J170,0)</f>
        <v>0</v>
      </c>
      <c r="BG170" s="217">
        <f>IF(N170="zákl. prenesená",J170,0)</f>
        <v>0</v>
      </c>
      <c r="BH170" s="217">
        <f>IF(N170="zníž. prenesená",J170,0)</f>
        <v>0</v>
      </c>
      <c r="BI170" s="217">
        <f>IF(N170="nulová",J170,0)</f>
        <v>0</v>
      </c>
      <c r="BJ170" s="18" t="s">
        <v>87</v>
      </c>
      <c r="BK170" s="217">
        <f>ROUND(I170*H170,2)</f>
        <v>0</v>
      </c>
      <c r="BL170" s="18" t="s">
        <v>289</v>
      </c>
      <c r="BM170" s="216" t="s">
        <v>313</v>
      </c>
    </row>
    <row r="171" s="13" customFormat="1">
      <c r="A171" s="13"/>
      <c r="B171" s="218"/>
      <c r="C171" s="13"/>
      <c r="D171" s="219" t="s">
        <v>291</v>
      </c>
      <c r="E171" s="220" t="s">
        <v>1</v>
      </c>
      <c r="F171" s="221" t="s">
        <v>314</v>
      </c>
      <c r="G171" s="13"/>
      <c r="H171" s="222">
        <v>31.625</v>
      </c>
      <c r="I171" s="223"/>
      <c r="J171" s="13"/>
      <c r="K171" s="13"/>
      <c r="L171" s="218"/>
      <c r="M171" s="224"/>
      <c r="N171" s="225"/>
      <c r="O171" s="225"/>
      <c r="P171" s="225"/>
      <c r="Q171" s="225"/>
      <c r="R171" s="225"/>
      <c r="S171" s="225"/>
      <c r="T171" s="226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T171" s="220" t="s">
        <v>291</v>
      </c>
      <c r="AU171" s="220" t="s">
        <v>87</v>
      </c>
      <c r="AV171" s="13" t="s">
        <v>87</v>
      </c>
      <c r="AW171" s="13" t="s">
        <v>31</v>
      </c>
      <c r="AX171" s="13" t="s">
        <v>75</v>
      </c>
      <c r="AY171" s="220" t="s">
        <v>283</v>
      </c>
    </row>
    <row r="172" s="14" customFormat="1">
      <c r="A172" s="14"/>
      <c r="B172" s="227"/>
      <c r="C172" s="14"/>
      <c r="D172" s="219" t="s">
        <v>291</v>
      </c>
      <c r="E172" s="228" t="s">
        <v>1</v>
      </c>
      <c r="F172" s="229" t="s">
        <v>293</v>
      </c>
      <c r="G172" s="14"/>
      <c r="H172" s="230">
        <v>31.625</v>
      </c>
      <c r="I172" s="231"/>
      <c r="J172" s="14"/>
      <c r="K172" s="14"/>
      <c r="L172" s="227"/>
      <c r="M172" s="232"/>
      <c r="N172" s="233"/>
      <c r="O172" s="233"/>
      <c r="P172" s="233"/>
      <c r="Q172" s="233"/>
      <c r="R172" s="233"/>
      <c r="S172" s="233"/>
      <c r="T172" s="23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T172" s="228" t="s">
        <v>291</v>
      </c>
      <c r="AU172" s="228" t="s">
        <v>87</v>
      </c>
      <c r="AV172" s="14" t="s">
        <v>289</v>
      </c>
      <c r="AW172" s="14" t="s">
        <v>31</v>
      </c>
      <c r="AX172" s="14" t="s">
        <v>82</v>
      </c>
      <c r="AY172" s="228" t="s">
        <v>283</v>
      </c>
    </row>
    <row r="173" s="2" customFormat="1" ht="21.75" customHeight="1">
      <c r="A173" s="37"/>
      <c r="B173" s="168"/>
      <c r="C173" s="204" t="s">
        <v>315</v>
      </c>
      <c r="D173" s="204" t="s">
        <v>285</v>
      </c>
      <c r="E173" s="205" t="s">
        <v>316</v>
      </c>
      <c r="F173" s="206" t="s">
        <v>317</v>
      </c>
      <c r="G173" s="207" t="s">
        <v>288</v>
      </c>
      <c r="H173" s="208">
        <v>31.625</v>
      </c>
      <c r="I173" s="209"/>
      <c r="J173" s="210">
        <f>ROUND(I173*H173,2)</f>
        <v>0</v>
      </c>
      <c r="K173" s="211"/>
      <c r="L173" s="38"/>
      <c r="M173" s="212" t="s">
        <v>1</v>
      </c>
      <c r="N173" s="213" t="s">
        <v>41</v>
      </c>
      <c r="O173" s="81"/>
      <c r="P173" s="214">
        <f>O173*H173</f>
        <v>0</v>
      </c>
      <c r="Q173" s="214">
        <v>0</v>
      </c>
      <c r="R173" s="214">
        <f>Q173*H173</f>
        <v>0</v>
      </c>
      <c r="S173" s="214">
        <v>0</v>
      </c>
      <c r="T173" s="215">
        <f>S173*H173</f>
        <v>0</v>
      </c>
      <c r="U173" s="37"/>
      <c r="V173" s="37"/>
      <c r="W173" s="37"/>
      <c r="X173" s="37"/>
      <c r="Y173" s="37"/>
      <c r="Z173" s="37"/>
      <c r="AA173" s="37"/>
      <c r="AB173" s="37"/>
      <c r="AC173" s="37"/>
      <c r="AD173" s="37"/>
      <c r="AE173" s="37"/>
      <c r="AR173" s="216" t="s">
        <v>289</v>
      </c>
      <c r="AT173" s="216" t="s">
        <v>285</v>
      </c>
      <c r="AU173" s="216" t="s">
        <v>87</v>
      </c>
      <c r="AY173" s="18" t="s">
        <v>283</v>
      </c>
      <c r="BE173" s="217">
        <f>IF(N173="základná",J173,0)</f>
        <v>0</v>
      </c>
      <c r="BF173" s="217">
        <f>IF(N173="znížená",J173,0)</f>
        <v>0</v>
      </c>
      <c r="BG173" s="217">
        <f>IF(N173="zákl. prenesená",J173,0)</f>
        <v>0</v>
      </c>
      <c r="BH173" s="217">
        <f>IF(N173="zníž. prenesená",J173,0)</f>
        <v>0</v>
      </c>
      <c r="BI173" s="217">
        <f>IF(N173="nulová",J173,0)</f>
        <v>0</v>
      </c>
      <c r="BJ173" s="18" t="s">
        <v>87</v>
      </c>
      <c r="BK173" s="217">
        <f>ROUND(I173*H173,2)</f>
        <v>0</v>
      </c>
      <c r="BL173" s="18" t="s">
        <v>289</v>
      </c>
      <c r="BM173" s="216" t="s">
        <v>318</v>
      </c>
    </row>
    <row r="174" s="2" customFormat="1" ht="24.15" customHeight="1">
      <c r="A174" s="37"/>
      <c r="B174" s="168"/>
      <c r="C174" s="204" t="s">
        <v>319</v>
      </c>
      <c r="D174" s="204" t="s">
        <v>285</v>
      </c>
      <c r="E174" s="205" t="s">
        <v>320</v>
      </c>
      <c r="F174" s="206" t="s">
        <v>321</v>
      </c>
      <c r="G174" s="207" t="s">
        <v>296</v>
      </c>
      <c r="H174" s="208">
        <v>22.109999999999999</v>
      </c>
      <c r="I174" s="209"/>
      <c r="J174" s="210">
        <f>ROUND(I174*H174,2)</f>
        <v>0</v>
      </c>
      <c r="K174" s="211"/>
      <c r="L174" s="38"/>
      <c r="M174" s="212" t="s">
        <v>1</v>
      </c>
      <c r="N174" s="213" t="s">
        <v>41</v>
      </c>
      <c r="O174" s="81"/>
      <c r="P174" s="214">
        <f>O174*H174</f>
        <v>0</v>
      </c>
      <c r="Q174" s="214">
        <v>0.00046000000000000001</v>
      </c>
      <c r="R174" s="214">
        <f>Q174*H174</f>
        <v>0.0101706</v>
      </c>
      <c r="S174" s="214">
        <v>0</v>
      </c>
      <c r="T174" s="215">
        <f>S174*H174</f>
        <v>0</v>
      </c>
      <c r="U174" s="37"/>
      <c r="V174" s="37"/>
      <c r="W174" s="37"/>
      <c r="X174" s="37"/>
      <c r="Y174" s="37"/>
      <c r="Z174" s="37"/>
      <c r="AA174" s="37"/>
      <c r="AB174" s="37"/>
      <c r="AC174" s="37"/>
      <c r="AD174" s="37"/>
      <c r="AE174" s="37"/>
      <c r="AR174" s="216" t="s">
        <v>289</v>
      </c>
      <c r="AT174" s="216" t="s">
        <v>285</v>
      </c>
      <c r="AU174" s="216" t="s">
        <v>87</v>
      </c>
      <c r="AY174" s="18" t="s">
        <v>283</v>
      </c>
      <c r="BE174" s="217">
        <f>IF(N174="základná",J174,0)</f>
        <v>0</v>
      </c>
      <c r="BF174" s="217">
        <f>IF(N174="znížená",J174,0)</f>
        <v>0</v>
      </c>
      <c r="BG174" s="217">
        <f>IF(N174="zákl. prenesená",J174,0)</f>
        <v>0</v>
      </c>
      <c r="BH174" s="217">
        <f>IF(N174="zníž. prenesená",J174,0)</f>
        <v>0</v>
      </c>
      <c r="BI174" s="217">
        <f>IF(N174="nulová",J174,0)</f>
        <v>0</v>
      </c>
      <c r="BJ174" s="18" t="s">
        <v>87</v>
      </c>
      <c r="BK174" s="217">
        <f>ROUND(I174*H174,2)</f>
        <v>0</v>
      </c>
      <c r="BL174" s="18" t="s">
        <v>289</v>
      </c>
      <c r="BM174" s="216" t="s">
        <v>322</v>
      </c>
    </row>
    <row r="175" s="13" customFormat="1">
      <c r="A175" s="13"/>
      <c r="B175" s="218"/>
      <c r="C175" s="13"/>
      <c r="D175" s="219" t="s">
        <v>291</v>
      </c>
      <c r="E175" s="220" t="s">
        <v>1</v>
      </c>
      <c r="F175" s="221" t="s">
        <v>3464</v>
      </c>
      <c r="G175" s="13"/>
      <c r="H175" s="222">
        <v>22.109999999999999</v>
      </c>
      <c r="I175" s="223"/>
      <c r="J175" s="13"/>
      <c r="K175" s="13"/>
      <c r="L175" s="218"/>
      <c r="M175" s="224"/>
      <c r="N175" s="225"/>
      <c r="O175" s="225"/>
      <c r="P175" s="225"/>
      <c r="Q175" s="225"/>
      <c r="R175" s="225"/>
      <c r="S175" s="225"/>
      <c r="T175" s="226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T175" s="220" t="s">
        <v>291</v>
      </c>
      <c r="AU175" s="220" t="s">
        <v>87</v>
      </c>
      <c r="AV175" s="13" t="s">
        <v>87</v>
      </c>
      <c r="AW175" s="13" t="s">
        <v>31</v>
      </c>
      <c r="AX175" s="13" t="s">
        <v>82</v>
      </c>
      <c r="AY175" s="220" t="s">
        <v>283</v>
      </c>
    </row>
    <row r="176" s="2" customFormat="1" ht="24.15" customHeight="1">
      <c r="A176" s="37"/>
      <c r="B176" s="168"/>
      <c r="C176" s="204" t="s">
        <v>323</v>
      </c>
      <c r="D176" s="204" t="s">
        <v>285</v>
      </c>
      <c r="E176" s="205" t="s">
        <v>324</v>
      </c>
      <c r="F176" s="206" t="s">
        <v>325</v>
      </c>
      <c r="G176" s="207" t="s">
        <v>296</v>
      </c>
      <c r="H176" s="208">
        <v>22.109999999999999</v>
      </c>
      <c r="I176" s="209"/>
      <c r="J176" s="210">
        <f>ROUND(I176*H176,2)</f>
        <v>0</v>
      </c>
      <c r="K176" s="211"/>
      <c r="L176" s="38"/>
      <c r="M176" s="212" t="s">
        <v>1</v>
      </c>
      <c r="N176" s="213" t="s">
        <v>41</v>
      </c>
      <c r="O176" s="81"/>
      <c r="P176" s="214">
        <f>O176*H176</f>
        <v>0</v>
      </c>
      <c r="Q176" s="214">
        <v>0</v>
      </c>
      <c r="R176" s="214">
        <f>Q176*H176</f>
        <v>0</v>
      </c>
      <c r="S176" s="214">
        <v>0</v>
      </c>
      <c r="T176" s="215">
        <f>S176*H176</f>
        <v>0</v>
      </c>
      <c r="U176" s="37"/>
      <c r="V176" s="37"/>
      <c r="W176" s="37"/>
      <c r="X176" s="37"/>
      <c r="Y176" s="37"/>
      <c r="Z176" s="37"/>
      <c r="AA176" s="37"/>
      <c r="AB176" s="37"/>
      <c r="AC176" s="37"/>
      <c r="AD176" s="37"/>
      <c r="AE176" s="37"/>
      <c r="AR176" s="216" t="s">
        <v>289</v>
      </c>
      <c r="AT176" s="216" t="s">
        <v>285</v>
      </c>
      <c r="AU176" s="216" t="s">
        <v>87</v>
      </c>
      <c r="AY176" s="18" t="s">
        <v>283</v>
      </c>
      <c r="BE176" s="217">
        <f>IF(N176="základná",J176,0)</f>
        <v>0</v>
      </c>
      <c r="BF176" s="217">
        <f>IF(N176="znížená",J176,0)</f>
        <v>0</v>
      </c>
      <c r="BG176" s="217">
        <f>IF(N176="zákl. prenesená",J176,0)</f>
        <v>0</v>
      </c>
      <c r="BH176" s="217">
        <f>IF(N176="zníž. prenesená",J176,0)</f>
        <v>0</v>
      </c>
      <c r="BI176" s="217">
        <f>IF(N176="nulová",J176,0)</f>
        <v>0</v>
      </c>
      <c r="BJ176" s="18" t="s">
        <v>87</v>
      </c>
      <c r="BK176" s="217">
        <f>ROUND(I176*H176,2)</f>
        <v>0</v>
      </c>
      <c r="BL176" s="18" t="s">
        <v>289</v>
      </c>
      <c r="BM176" s="216" t="s">
        <v>326</v>
      </c>
    </row>
    <row r="177" s="2" customFormat="1" ht="33" customHeight="1">
      <c r="A177" s="37"/>
      <c r="B177" s="168"/>
      <c r="C177" s="204" t="s">
        <v>327</v>
      </c>
      <c r="D177" s="204" t="s">
        <v>285</v>
      </c>
      <c r="E177" s="205" t="s">
        <v>328</v>
      </c>
      <c r="F177" s="206" t="s">
        <v>329</v>
      </c>
      <c r="G177" s="207" t="s">
        <v>296</v>
      </c>
      <c r="H177" s="208">
        <v>46.357999999999997</v>
      </c>
      <c r="I177" s="209"/>
      <c r="J177" s="210">
        <f>ROUND(I177*H177,2)</f>
        <v>0</v>
      </c>
      <c r="K177" s="211"/>
      <c r="L177" s="38"/>
      <c r="M177" s="212" t="s">
        <v>1</v>
      </c>
      <c r="N177" s="213" t="s">
        <v>41</v>
      </c>
      <c r="O177" s="81"/>
      <c r="P177" s="214">
        <f>O177*H177</f>
        <v>0</v>
      </c>
      <c r="Q177" s="214">
        <v>0</v>
      </c>
      <c r="R177" s="214">
        <f>Q177*H177</f>
        <v>0</v>
      </c>
      <c r="S177" s="214">
        <v>0</v>
      </c>
      <c r="T177" s="215">
        <f>S177*H177</f>
        <v>0</v>
      </c>
      <c r="U177" s="37"/>
      <c r="V177" s="37"/>
      <c r="W177" s="37"/>
      <c r="X177" s="37"/>
      <c r="Y177" s="37"/>
      <c r="Z177" s="37"/>
      <c r="AA177" s="37"/>
      <c r="AB177" s="37"/>
      <c r="AC177" s="37"/>
      <c r="AD177" s="37"/>
      <c r="AE177" s="37"/>
      <c r="AR177" s="216" t="s">
        <v>289</v>
      </c>
      <c r="AT177" s="216" t="s">
        <v>285</v>
      </c>
      <c r="AU177" s="216" t="s">
        <v>87</v>
      </c>
      <c r="AY177" s="18" t="s">
        <v>283</v>
      </c>
      <c r="BE177" s="217">
        <f>IF(N177="základná",J177,0)</f>
        <v>0</v>
      </c>
      <c r="BF177" s="217">
        <f>IF(N177="znížená",J177,0)</f>
        <v>0</v>
      </c>
      <c r="BG177" s="217">
        <f>IF(N177="zákl. prenesená",J177,0)</f>
        <v>0</v>
      </c>
      <c r="BH177" s="217">
        <f>IF(N177="zníž. prenesená",J177,0)</f>
        <v>0</v>
      </c>
      <c r="BI177" s="217">
        <f>IF(N177="nulová",J177,0)</f>
        <v>0</v>
      </c>
      <c r="BJ177" s="18" t="s">
        <v>87</v>
      </c>
      <c r="BK177" s="217">
        <f>ROUND(I177*H177,2)</f>
        <v>0</v>
      </c>
      <c r="BL177" s="18" t="s">
        <v>289</v>
      </c>
      <c r="BM177" s="216" t="s">
        <v>3465</v>
      </c>
    </row>
    <row r="178" s="13" customFormat="1">
      <c r="A178" s="13"/>
      <c r="B178" s="218"/>
      <c r="C178" s="13"/>
      <c r="D178" s="219" t="s">
        <v>291</v>
      </c>
      <c r="E178" s="220" t="s">
        <v>1</v>
      </c>
      <c r="F178" s="221" t="s">
        <v>3466</v>
      </c>
      <c r="G178" s="13"/>
      <c r="H178" s="222">
        <v>46.357999999999997</v>
      </c>
      <c r="I178" s="223"/>
      <c r="J178" s="13"/>
      <c r="K178" s="13"/>
      <c r="L178" s="218"/>
      <c r="M178" s="224"/>
      <c r="N178" s="225"/>
      <c r="O178" s="225"/>
      <c r="P178" s="225"/>
      <c r="Q178" s="225"/>
      <c r="R178" s="225"/>
      <c r="S178" s="225"/>
      <c r="T178" s="226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T178" s="220" t="s">
        <v>291</v>
      </c>
      <c r="AU178" s="220" t="s">
        <v>87</v>
      </c>
      <c r="AV178" s="13" t="s">
        <v>87</v>
      </c>
      <c r="AW178" s="13" t="s">
        <v>31</v>
      </c>
      <c r="AX178" s="13" t="s">
        <v>82</v>
      </c>
      <c r="AY178" s="220" t="s">
        <v>283</v>
      </c>
    </row>
    <row r="179" s="2" customFormat="1" ht="37.8" customHeight="1">
      <c r="A179" s="37"/>
      <c r="B179" s="168"/>
      <c r="C179" s="204" t="s">
        <v>332</v>
      </c>
      <c r="D179" s="204" t="s">
        <v>285</v>
      </c>
      <c r="E179" s="205" t="s">
        <v>333</v>
      </c>
      <c r="F179" s="206" t="s">
        <v>334</v>
      </c>
      <c r="G179" s="207" t="s">
        <v>296</v>
      </c>
      <c r="H179" s="208">
        <v>324.50599999999997</v>
      </c>
      <c r="I179" s="209"/>
      <c r="J179" s="210">
        <f>ROUND(I179*H179,2)</f>
        <v>0</v>
      </c>
      <c r="K179" s="211"/>
      <c r="L179" s="38"/>
      <c r="M179" s="212" t="s">
        <v>1</v>
      </c>
      <c r="N179" s="213" t="s">
        <v>41</v>
      </c>
      <c r="O179" s="81"/>
      <c r="P179" s="214">
        <f>O179*H179</f>
        <v>0</v>
      </c>
      <c r="Q179" s="214">
        <v>0</v>
      </c>
      <c r="R179" s="214">
        <f>Q179*H179</f>
        <v>0</v>
      </c>
      <c r="S179" s="214">
        <v>0</v>
      </c>
      <c r="T179" s="215">
        <f>S179*H179</f>
        <v>0</v>
      </c>
      <c r="U179" s="37"/>
      <c r="V179" s="37"/>
      <c r="W179" s="37"/>
      <c r="X179" s="37"/>
      <c r="Y179" s="37"/>
      <c r="Z179" s="37"/>
      <c r="AA179" s="37"/>
      <c r="AB179" s="37"/>
      <c r="AC179" s="37"/>
      <c r="AD179" s="37"/>
      <c r="AE179" s="37"/>
      <c r="AR179" s="216" t="s">
        <v>289</v>
      </c>
      <c r="AT179" s="216" t="s">
        <v>285</v>
      </c>
      <c r="AU179" s="216" t="s">
        <v>87</v>
      </c>
      <c r="AY179" s="18" t="s">
        <v>283</v>
      </c>
      <c r="BE179" s="217">
        <f>IF(N179="základná",J179,0)</f>
        <v>0</v>
      </c>
      <c r="BF179" s="217">
        <f>IF(N179="znížená",J179,0)</f>
        <v>0</v>
      </c>
      <c r="BG179" s="217">
        <f>IF(N179="zákl. prenesená",J179,0)</f>
        <v>0</v>
      </c>
      <c r="BH179" s="217">
        <f>IF(N179="zníž. prenesená",J179,0)</f>
        <v>0</v>
      </c>
      <c r="BI179" s="217">
        <f>IF(N179="nulová",J179,0)</f>
        <v>0</v>
      </c>
      <c r="BJ179" s="18" t="s">
        <v>87</v>
      </c>
      <c r="BK179" s="217">
        <f>ROUND(I179*H179,2)</f>
        <v>0</v>
      </c>
      <c r="BL179" s="18" t="s">
        <v>289</v>
      </c>
      <c r="BM179" s="216" t="s">
        <v>3467</v>
      </c>
    </row>
    <row r="180" s="13" customFormat="1">
      <c r="A180" s="13"/>
      <c r="B180" s="218"/>
      <c r="C180" s="13"/>
      <c r="D180" s="219" t="s">
        <v>291</v>
      </c>
      <c r="E180" s="13"/>
      <c r="F180" s="221" t="s">
        <v>3468</v>
      </c>
      <c r="G180" s="13"/>
      <c r="H180" s="222">
        <v>324.50599999999997</v>
      </c>
      <c r="I180" s="223"/>
      <c r="J180" s="13"/>
      <c r="K180" s="13"/>
      <c r="L180" s="218"/>
      <c r="M180" s="224"/>
      <c r="N180" s="225"/>
      <c r="O180" s="225"/>
      <c r="P180" s="225"/>
      <c r="Q180" s="225"/>
      <c r="R180" s="225"/>
      <c r="S180" s="225"/>
      <c r="T180" s="226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T180" s="220" t="s">
        <v>291</v>
      </c>
      <c r="AU180" s="220" t="s">
        <v>87</v>
      </c>
      <c r="AV180" s="13" t="s">
        <v>87</v>
      </c>
      <c r="AW180" s="13" t="s">
        <v>3</v>
      </c>
      <c r="AX180" s="13" t="s">
        <v>82</v>
      </c>
      <c r="AY180" s="220" t="s">
        <v>283</v>
      </c>
    </row>
    <row r="181" s="2" customFormat="1" ht="16.5" customHeight="1">
      <c r="A181" s="37"/>
      <c r="B181" s="168"/>
      <c r="C181" s="204" t="s">
        <v>337</v>
      </c>
      <c r="D181" s="204" t="s">
        <v>285</v>
      </c>
      <c r="E181" s="205" t="s">
        <v>338</v>
      </c>
      <c r="F181" s="206" t="s">
        <v>339</v>
      </c>
      <c r="G181" s="207" t="s">
        <v>296</v>
      </c>
      <c r="H181" s="208">
        <v>46.357999999999997</v>
      </c>
      <c r="I181" s="209"/>
      <c r="J181" s="210">
        <f>ROUND(I181*H181,2)</f>
        <v>0</v>
      </c>
      <c r="K181" s="211"/>
      <c r="L181" s="38"/>
      <c r="M181" s="212" t="s">
        <v>1</v>
      </c>
      <c r="N181" s="213" t="s">
        <v>41</v>
      </c>
      <c r="O181" s="81"/>
      <c r="P181" s="214">
        <f>O181*H181</f>
        <v>0</v>
      </c>
      <c r="Q181" s="214">
        <v>0</v>
      </c>
      <c r="R181" s="214">
        <f>Q181*H181</f>
        <v>0</v>
      </c>
      <c r="S181" s="214">
        <v>0</v>
      </c>
      <c r="T181" s="215">
        <f>S181*H181</f>
        <v>0</v>
      </c>
      <c r="U181" s="37"/>
      <c r="V181" s="37"/>
      <c r="W181" s="37"/>
      <c r="X181" s="37"/>
      <c r="Y181" s="37"/>
      <c r="Z181" s="37"/>
      <c r="AA181" s="37"/>
      <c r="AB181" s="37"/>
      <c r="AC181" s="37"/>
      <c r="AD181" s="37"/>
      <c r="AE181" s="37"/>
      <c r="AR181" s="216" t="s">
        <v>289</v>
      </c>
      <c r="AT181" s="216" t="s">
        <v>285</v>
      </c>
      <c r="AU181" s="216" t="s">
        <v>87</v>
      </c>
      <c r="AY181" s="18" t="s">
        <v>283</v>
      </c>
      <c r="BE181" s="217">
        <f>IF(N181="základná",J181,0)</f>
        <v>0</v>
      </c>
      <c r="BF181" s="217">
        <f>IF(N181="znížená",J181,0)</f>
        <v>0</v>
      </c>
      <c r="BG181" s="217">
        <f>IF(N181="zákl. prenesená",J181,0)</f>
        <v>0</v>
      </c>
      <c r="BH181" s="217">
        <f>IF(N181="zníž. prenesená",J181,0)</f>
        <v>0</v>
      </c>
      <c r="BI181" s="217">
        <f>IF(N181="nulová",J181,0)</f>
        <v>0</v>
      </c>
      <c r="BJ181" s="18" t="s">
        <v>87</v>
      </c>
      <c r="BK181" s="217">
        <f>ROUND(I181*H181,2)</f>
        <v>0</v>
      </c>
      <c r="BL181" s="18" t="s">
        <v>289</v>
      </c>
      <c r="BM181" s="216" t="s">
        <v>3469</v>
      </c>
    </row>
    <row r="182" s="2" customFormat="1" ht="24.15" customHeight="1">
      <c r="A182" s="37"/>
      <c r="B182" s="168"/>
      <c r="C182" s="204" t="s">
        <v>341</v>
      </c>
      <c r="D182" s="204" t="s">
        <v>285</v>
      </c>
      <c r="E182" s="205" t="s">
        <v>342</v>
      </c>
      <c r="F182" s="206" t="s">
        <v>343</v>
      </c>
      <c r="G182" s="207" t="s">
        <v>344</v>
      </c>
      <c r="H182" s="208">
        <v>83.444000000000003</v>
      </c>
      <c r="I182" s="209"/>
      <c r="J182" s="210">
        <f>ROUND(I182*H182,2)</f>
        <v>0</v>
      </c>
      <c r="K182" s="211"/>
      <c r="L182" s="38"/>
      <c r="M182" s="212" t="s">
        <v>1</v>
      </c>
      <c r="N182" s="213" t="s">
        <v>41</v>
      </c>
      <c r="O182" s="81"/>
      <c r="P182" s="214">
        <f>O182*H182</f>
        <v>0</v>
      </c>
      <c r="Q182" s="214">
        <v>0</v>
      </c>
      <c r="R182" s="214">
        <f>Q182*H182</f>
        <v>0</v>
      </c>
      <c r="S182" s="214">
        <v>0</v>
      </c>
      <c r="T182" s="215">
        <f>S182*H182</f>
        <v>0</v>
      </c>
      <c r="U182" s="37"/>
      <c r="V182" s="37"/>
      <c r="W182" s="37"/>
      <c r="X182" s="37"/>
      <c r="Y182" s="37"/>
      <c r="Z182" s="37"/>
      <c r="AA182" s="37"/>
      <c r="AB182" s="37"/>
      <c r="AC182" s="37"/>
      <c r="AD182" s="37"/>
      <c r="AE182" s="37"/>
      <c r="AR182" s="216" t="s">
        <v>289</v>
      </c>
      <c r="AT182" s="216" t="s">
        <v>285</v>
      </c>
      <c r="AU182" s="216" t="s">
        <v>87</v>
      </c>
      <c r="AY182" s="18" t="s">
        <v>283</v>
      </c>
      <c r="BE182" s="217">
        <f>IF(N182="základná",J182,0)</f>
        <v>0</v>
      </c>
      <c r="BF182" s="217">
        <f>IF(N182="znížená",J182,0)</f>
        <v>0</v>
      </c>
      <c r="BG182" s="217">
        <f>IF(N182="zákl. prenesená",J182,0)</f>
        <v>0</v>
      </c>
      <c r="BH182" s="217">
        <f>IF(N182="zníž. prenesená",J182,0)</f>
        <v>0</v>
      </c>
      <c r="BI182" s="217">
        <f>IF(N182="nulová",J182,0)</f>
        <v>0</v>
      </c>
      <c r="BJ182" s="18" t="s">
        <v>87</v>
      </c>
      <c r="BK182" s="217">
        <f>ROUND(I182*H182,2)</f>
        <v>0</v>
      </c>
      <c r="BL182" s="18" t="s">
        <v>289</v>
      </c>
      <c r="BM182" s="216" t="s">
        <v>3470</v>
      </c>
    </row>
    <row r="183" s="13" customFormat="1">
      <c r="A183" s="13"/>
      <c r="B183" s="218"/>
      <c r="C183" s="13"/>
      <c r="D183" s="219" t="s">
        <v>291</v>
      </c>
      <c r="E183" s="220" t="s">
        <v>1</v>
      </c>
      <c r="F183" s="221" t="s">
        <v>3471</v>
      </c>
      <c r="G183" s="13"/>
      <c r="H183" s="222">
        <v>83.444000000000003</v>
      </c>
      <c r="I183" s="223"/>
      <c r="J183" s="13"/>
      <c r="K183" s="13"/>
      <c r="L183" s="218"/>
      <c r="M183" s="224"/>
      <c r="N183" s="225"/>
      <c r="O183" s="225"/>
      <c r="P183" s="225"/>
      <c r="Q183" s="225"/>
      <c r="R183" s="225"/>
      <c r="S183" s="225"/>
      <c r="T183" s="226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T183" s="220" t="s">
        <v>291</v>
      </c>
      <c r="AU183" s="220" t="s">
        <v>87</v>
      </c>
      <c r="AV183" s="13" t="s">
        <v>87</v>
      </c>
      <c r="AW183" s="13" t="s">
        <v>31</v>
      </c>
      <c r="AX183" s="13" t="s">
        <v>82</v>
      </c>
      <c r="AY183" s="220" t="s">
        <v>283</v>
      </c>
    </row>
    <row r="184" s="2" customFormat="1" ht="24.15" customHeight="1">
      <c r="A184" s="37"/>
      <c r="B184" s="168"/>
      <c r="C184" s="204" t="s">
        <v>347</v>
      </c>
      <c r="D184" s="204" t="s">
        <v>285</v>
      </c>
      <c r="E184" s="205" t="s">
        <v>348</v>
      </c>
      <c r="F184" s="206" t="s">
        <v>349</v>
      </c>
      <c r="G184" s="207" t="s">
        <v>296</v>
      </c>
      <c r="H184" s="208">
        <v>19.32</v>
      </c>
      <c r="I184" s="209"/>
      <c r="J184" s="210">
        <f>ROUND(I184*H184,2)</f>
        <v>0</v>
      </c>
      <c r="K184" s="211"/>
      <c r="L184" s="38"/>
      <c r="M184" s="212" t="s">
        <v>1</v>
      </c>
      <c r="N184" s="213" t="s">
        <v>41</v>
      </c>
      <c r="O184" s="81"/>
      <c r="P184" s="214">
        <f>O184*H184</f>
        <v>0</v>
      </c>
      <c r="Q184" s="214">
        <v>0</v>
      </c>
      <c r="R184" s="214">
        <f>Q184*H184</f>
        <v>0</v>
      </c>
      <c r="S184" s="214">
        <v>0</v>
      </c>
      <c r="T184" s="215">
        <f>S184*H184</f>
        <v>0</v>
      </c>
      <c r="U184" s="37"/>
      <c r="V184" s="37"/>
      <c r="W184" s="37"/>
      <c r="X184" s="37"/>
      <c r="Y184" s="37"/>
      <c r="Z184" s="37"/>
      <c r="AA184" s="37"/>
      <c r="AB184" s="37"/>
      <c r="AC184" s="37"/>
      <c r="AD184" s="37"/>
      <c r="AE184" s="37"/>
      <c r="AR184" s="216" t="s">
        <v>289</v>
      </c>
      <c r="AT184" s="216" t="s">
        <v>285</v>
      </c>
      <c r="AU184" s="216" t="s">
        <v>87</v>
      </c>
      <c r="AY184" s="18" t="s">
        <v>283</v>
      </c>
      <c r="BE184" s="217">
        <f>IF(N184="základná",J184,0)</f>
        <v>0</v>
      </c>
      <c r="BF184" s="217">
        <f>IF(N184="znížená",J184,0)</f>
        <v>0</v>
      </c>
      <c r="BG184" s="217">
        <f>IF(N184="zákl. prenesená",J184,0)</f>
        <v>0</v>
      </c>
      <c r="BH184" s="217">
        <f>IF(N184="zníž. prenesená",J184,0)</f>
        <v>0</v>
      </c>
      <c r="BI184" s="217">
        <f>IF(N184="nulová",J184,0)</f>
        <v>0</v>
      </c>
      <c r="BJ184" s="18" t="s">
        <v>87</v>
      </c>
      <c r="BK184" s="217">
        <f>ROUND(I184*H184,2)</f>
        <v>0</v>
      </c>
      <c r="BL184" s="18" t="s">
        <v>289</v>
      </c>
      <c r="BM184" s="216" t="s">
        <v>3472</v>
      </c>
    </row>
    <row r="185" s="13" customFormat="1">
      <c r="A185" s="13"/>
      <c r="B185" s="218"/>
      <c r="C185" s="13"/>
      <c r="D185" s="219" t="s">
        <v>291</v>
      </c>
      <c r="E185" s="220" t="s">
        <v>1</v>
      </c>
      <c r="F185" s="221" t="s">
        <v>3473</v>
      </c>
      <c r="G185" s="13"/>
      <c r="H185" s="222">
        <v>19.32</v>
      </c>
      <c r="I185" s="223"/>
      <c r="J185" s="13"/>
      <c r="K185" s="13"/>
      <c r="L185" s="218"/>
      <c r="M185" s="224"/>
      <c r="N185" s="225"/>
      <c r="O185" s="225"/>
      <c r="P185" s="225"/>
      <c r="Q185" s="225"/>
      <c r="R185" s="225"/>
      <c r="S185" s="225"/>
      <c r="T185" s="226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T185" s="220" t="s">
        <v>291</v>
      </c>
      <c r="AU185" s="220" t="s">
        <v>87</v>
      </c>
      <c r="AV185" s="13" t="s">
        <v>87</v>
      </c>
      <c r="AW185" s="13" t="s">
        <v>31</v>
      </c>
      <c r="AX185" s="13" t="s">
        <v>82</v>
      </c>
      <c r="AY185" s="220" t="s">
        <v>283</v>
      </c>
    </row>
    <row r="186" s="2" customFormat="1" ht="21.75" customHeight="1">
      <c r="A186" s="37"/>
      <c r="B186" s="168"/>
      <c r="C186" s="204" t="s">
        <v>352</v>
      </c>
      <c r="D186" s="204" t="s">
        <v>285</v>
      </c>
      <c r="E186" s="205" t="s">
        <v>353</v>
      </c>
      <c r="F186" s="206" t="s">
        <v>354</v>
      </c>
      <c r="G186" s="207" t="s">
        <v>288</v>
      </c>
      <c r="H186" s="208">
        <v>64.400000000000006</v>
      </c>
      <c r="I186" s="209"/>
      <c r="J186" s="210">
        <f>ROUND(I186*H186,2)</f>
        <v>0</v>
      </c>
      <c r="K186" s="211"/>
      <c r="L186" s="38"/>
      <c r="M186" s="212" t="s">
        <v>1</v>
      </c>
      <c r="N186" s="213" t="s">
        <v>41</v>
      </c>
      <c r="O186" s="81"/>
      <c r="P186" s="214">
        <f>O186*H186</f>
        <v>0</v>
      </c>
      <c r="Q186" s="214">
        <v>0</v>
      </c>
      <c r="R186" s="214">
        <f>Q186*H186</f>
        <v>0</v>
      </c>
      <c r="S186" s="214">
        <v>0</v>
      </c>
      <c r="T186" s="215">
        <f>S186*H186</f>
        <v>0</v>
      </c>
      <c r="U186" s="37"/>
      <c r="V186" s="37"/>
      <c r="W186" s="37"/>
      <c r="X186" s="37"/>
      <c r="Y186" s="37"/>
      <c r="Z186" s="37"/>
      <c r="AA186" s="37"/>
      <c r="AB186" s="37"/>
      <c r="AC186" s="37"/>
      <c r="AD186" s="37"/>
      <c r="AE186" s="37"/>
      <c r="AR186" s="216" t="s">
        <v>289</v>
      </c>
      <c r="AT186" s="216" t="s">
        <v>285</v>
      </c>
      <c r="AU186" s="216" t="s">
        <v>87</v>
      </c>
      <c r="AY186" s="18" t="s">
        <v>283</v>
      </c>
      <c r="BE186" s="217">
        <f>IF(N186="základná",J186,0)</f>
        <v>0</v>
      </c>
      <c r="BF186" s="217">
        <f>IF(N186="znížená",J186,0)</f>
        <v>0</v>
      </c>
      <c r="BG186" s="217">
        <f>IF(N186="zákl. prenesená",J186,0)</f>
        <v>0</v>
      </c>
      <c r="BH186" s="217">
        <f>IF(N186="zníž. prenesená",J186,0)</f>
        <v>0</v>
      </c>
      <c r="BI186" s="217">
        <f>IF(N186="nulová",J186,0)</f>
        <v>0</v>
      </c>
      <c r="BJ186" s="18" t="s">
        <v>87</v>
      </c>
      <c r="BK186" s="217">
        <f>ROUND(I186*H186,2)</f>
        <v>0</v>
      </c>
      <c r="BL186" s="18" t="s">
        <v>289</v>
      </c>
      <c r="BM186" s="216" t="s">
        <v>3474</v>
      </c>
    </row>
    <row r="187" s="13" customFormat="1">
      <c r="A187" s="13"/>
      <c r="B187" s="218"/>
      <c r="C187" s="13"/>
      <c r="D187" s="219" t="s">
        <v>291</v>
      </c>
      <c r="E187" s="220" t="s">
        <v>1</v>
      </c>
      <c r="F187" s="221" t="s">
        <v>3475</v>
      </c>
      <c r="G187" s="13"/>
      <c r="H187" s="222">
        <v>64.400000000000006</v>
      </c>
      <c r="I187" s="223"/>
      <c r="J187" s="13"/>
      <c r="K187" s="13"/>
      <c r="L187" s="218"/>
      <c r="M187" s="224"/>
      <c r="N187" s="225"/>
      <c r="O187" s="225"/>
      <c r="P187" s="225"/>
      <c r="Q187" s="225"/>
      <c r="R187" s="225"/>
      <c r="S187" s="225"/>
      <c r="T187" s="226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T187" s="220" t="s">
        <v>291</v>
      </c>
      <c r="AU187" s="220" t="s">
        <v>87</v>
      </c>
      <c r="AV187" s="13" t="s">
        <v>87</v>
      </c>
      <c r="AW187" s="13" t="s">
        <v>31</v>
      </c>
      <c r="AX187" s="13" t="s">
        <v>82</v>
      </c>
      <c r="AY187" s="220" t="s">
        <v>283</v>
      </c>
    </row>
    <row r="188" s="12" customFormat="1" ht="22.8" customHeight="1">
      <c r="A188" s="12"/>
      <c r="B188" s="191"/>
      <c r="C188" s="12"/>
      <c r="D188" s="192" t="s">
        <v>74</v>
      </c>
      <c r="E188" s="202" t="s">
        <v>92</v>
      </c>
      <c r="F188" s="202" t="s">
        <v>357</v>
      </c>
      <c r="G188" s="12"/>
      <c r="H188" s="12"/>
      <c r="I188" s="194"/>
      <c r="J188" s="203">
        <f>BK188</f>
        <v>0</v>
      </c>
      <c r="K188" s="12"/>
      <c r="L188" s="191"/>
      <c r="M188" s="196"/>
      <c r="N188" s="197"/>
      <c r="O188" s="197"/>
      <c r="P188" s="198">
        <f>SUM(P189:P246)</f>
        <v>0</v>
      </c>
      <c r="Q188" s="197"/>
      <c r="R188" s="198">
        <f>SUM(R189:R246)</f>
        <v>30.065771822400002</v>
      </c>
      <c r="S188" s="197"/>
      <c r="T188" s="199">
        <f>SUM(T189:T246)</f>
        <v>0</v>
      </c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R188" s="192" t="s">
        <v>82</v>
      </c>
      <c r="AT188" s="200" t="s">
        <v>74</v>
      </c>
      <c r="AU188" s="200" t="s">
        <v>82</v>
      </c>
      <c r="AY188" s="192" t="s">
        <v>283</v>
      </c>
      <c r="BK188" s="201">
        <f>SUM(BK189:BK246)</f>
        <v>0</v>
      </c>
    </row>
    <row r="189" s="2" customFormat="1" ht="24.15" customHeight="1">
      <c r="A189" s="37"/>
      <c r="B189" s="168"/>
      <c r="C189" s="204" t="s">
        <v>358</v>
      </c>
      <c r="D189" s="204" t="s">
        <v>285</v>
      </c>
      <c r="E189" s="205" t="s">
        <v>371</v>
      </c>
      <c r="F189" s="206" t="s">
        <v>372</v>
      </c>
      <c r="G189" s="207" t="s">
        <v>373</v>
      </c>
      <c r="H189" s="208">
        <v>24</v>
      </c>
      <c r="I189" s="209"/>
      <c r="J189" s="210">
        <f>ROUND(I189*H189,2)</f>
        <v>0</v>
      </c>
      <c r="K189" s="211"/>
      <c r="L189" s="38"/>
      <c r="M189" s="212" t="s">
        <v>1</v>
      </c>
      <c r="N189" s="213" t="s">
        <v>41</v>
      </c>
      <c r="O189" s="81"/>
      <c r="P189" s="214">
        <f>O189*H189</f>
        <v>0</v>
      </c>
      <c r="Q189" s="214">
        <v>0.021520000000000001</v>
      </c>
      <c r="R189" s="214">
        <f>Q189*H189</f>
        <v>0.51648000000000005</v>
      </c>
      <c r="S189" s="214">
        <v>0</v>
      </c>
      <c r="T189" s="215">
        <f>S189*H189</f>
        <v>0</v>
      </c>
      <c r="U189" s="37"/>
      <c r="V189" s="37"/>
      <c r="W189" s="37"/>
      <c r="X189" s="37"/>
      <c r="Y189" s="37"/>
      <c r="Z189" s="37"/>
      <c r="AA189" s="37"/>
      <c r="AB189" s="37"/>
      <c r="AC189" s="37"/>
      <c r="AD189" s="37"/>
      <c r="AE189" s="37"/>
      <c r="AR189" s="216" t="s">
        <v>289</v>
      </c>
      <c r="AT189" s="216" t="s">
        <v>285</v>
      </c>
      <c r="AU189" s="216" t="s">
        <v>87</v>
      </c>
      <c r="AY189" s="18" t="s">
        <v>283</v>
      </c>
      <c r="BE189" s="217">
        <f>IF(N189="základná",J189,0)</f>
        <v>0</v>
      </c>
      <c r="BF189" s="217">
        <f>IF(N189="znížená",J189,0)</f>
        <v>0</v>
      </c>
      <c r="BG189" s="217">
        <f>IF(N189="zákl. prenesená",J189,0)</f>
        <v>0</v>
      </c>
      <c r="BH189" s="217">
        <f>IF(N189="zníž. prenesená",J189,0)</f>
        <v>0</v>
      </c>
      <c r="BI189" s="217">
        <f>IF(N189="nulová",J189,0)</f>
        <v>0</v>
      </c>
      <c r="BJ189" s="18" t="s">
        <v>87</v>
      </c>
      <c r="BK189" s="217">
        <f>ROUND(I189*H189,2)</f>
        <v>0</v>
      </c>
      <c r="BL189" s="18" t="s">
        <v>289</v>
      </c>
      <c r="BM189" s="216" t="s">
        <v>3476</v>
      </c>
    </row>
    <row r="190" s="13" customFormat="1">
      <c r="A190" s="13"/>
      <c r="B190" s="218"/>
      <c r="C190" s="13"/>
      <c r="D190" s="219" t="s">
        <v>291</v>
      </c>
      <c r="E190" s="220" t="s">
        <v>1</v>
      </c>
      <c r="F190" s="221" t="s">
        <v>3477</v>
      </c>
      <c r="G190" s="13"/>
      <c r="H190" s="222">
        <v>24</v>
      </c>
      <c r="I190" s="223"/>
      <c r="J190" s="13"/>
      <c r="K190" s="13"/>
      <c r="L190" s="218"/>
      <c r="M190" s="224"/>
      <c r="N190" s="225"/>
      <c r="O190" s="225"/>
      <c r="P190" s="225"/>
      <c r="Q190" s="225"/>
      <c r="R190" s="225"/>
      <c r="S190" s="225"/>
      <c r="T190" s="226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T190" s="220" t="s">
        <v>291</v>
      </c>
      <c r="AU190" s="220" t="s">
        <v>87</v>
      </c>
      <c r="AV190" s="13" t="s">
        <v>87</v>
      </c>
      <c r="AW190" s="13" t="s">
        <v>31</v>
      </c>
      <c r="AX190" s="13" t="s">
        <v>82</v>
      </c>
      <c r="AY190" s="220" t="s">
        <v>283</v>
      </c>
    </row>
    <row r="191" s="2" customFormat="1" ht="24.15" customHeight="1">
      <c r="A191" s="37"/>
      <c r="B191" s="168"/>
      <c r="C191" s="204" t="s">
        <v>364</v>
      </c>
      <c r="D191" s="204" t="s">
        <v>285</v>
      </c>
      <c r="E191" s="205" t="s">
        <v>3478</v>
      </c>
      <c r="F191" s="206" t="s">
        <v>3479</v>
      </c>
      <c r="G191" s="207" t="s">
        <v>373</v>
      </c>
      <c r="H191" s="208">
        <v>8</v>
      </c>
      <c r="I191" s="209"/>
      <c r="J191" s="210">
        <f>ROUND(I191*H191,2)</f>
        <v>0</v>
      </c>
      <c r="K191" s="211"/>
      <c r="L191" s="38"/>
      <c r="M191" s="212" t="s">
        <v>1</v>
      </c>
      <c r="N191" s="213" t="s">
        <v>41</v>
      </c>
      <c r="O191" s="81"/>
      <c r="P191" s="214">
        <f>O191*H191</f>
        <v>0</v>
      </c>
      <c r="Q191" s="214">
        <v>0.05457</v>
      </c>
      <c r="R191" s="214">
        <f>Q191*H191</f>
        <v>0.43656</v>
      </c>
      <c r="S191" s="214">
        <v>0</v>
      </c>
      <c r="T191" s="215">
        <f>S191*H191</f>
        <v>0</v>
      </c>
      <c r="U191" s="37"/>
      <c r="V191" s="37"/>
      <c r="W191" s="37"/>
      <c r="X191" s="37"/>
      <c r="Y191" s="37"/>
      <c r="Z191" s="37"/>
      <c r="AA191" s="37"/>
      <c r="AB191" s="37"/>
      <c r="AC191" s="37"/>
      <c r="AD191" s="37"/>
      <c r="AE191" s="37"/>
      <c r="AR191" s="216" t="s">
        <v>289</v>
      </c>
      <c r="AT191" s="216" t="s">
        <v>285</v>
      </c>
      <c r="AU191" s="216" t="s">
        <v>87</v>
      </c>
      <c r="AY191" s="18" t="s">
        <v>283</v>
      </c>
      <c r="BE191" s="217">
        <f>IF(N191="základná",J191,0)</f>
        <v>0</v>
      </c>
      <c r="BF191" s="217">
        <f>IF(N191="znížená",J191,0)</f>
        <v>0</v>
      </c>
      <c r="BG191" s="217">
        <f>IF(N191="zákl. prenesená",J191,0)</f>
        <v>0</v>
      </c>
      <c r="BH191" s="217">
        <f>IF(N191="zníž. prenesená",J191,0)</f>
        <v>0</v>
      </c>
      <c r="BI191" s="217">
        <f>IF(N191="nulová",J191,0)</f>
        <v>0</v>
      </c>
      <c r="BJ191" s="18" t="s">
        <v>87</v>
      </c>
      <c r="BK191" s="217">
        <f>ROUND(I191*H191,2)</f>
        <v>0</v>
      </c>
      <c r="BL191" s="18" t="s">
        <v>289</v>
      </c>
      <c r="BM191" s="216" t="s">
        <v>3480</v>
      </c>
    </row>
    <row r="192" s="13" customFormat="1">
      <c r="A192" s="13"/>
      <c r="B192" s="218"/>
      <c r="C192" s="13"/>
      <c r="D192" s="219" t="s">
        <v>291</v>
      </c>
      <c r="E192" s="220" t="s">
        <v>1</v>
      </c>
      <c r="F192" s="221" t="s">
        <v>3481</v>
      </c>
      <c r="G192" s="13"/>
      <c r="H192" s="222">
        <v>8</v>
      </c>
      <c r="I192" s="223"/>
      <c r="J192" s="13"/>
      <c r="K192" s="13"/>
      <c r="L192" s="218"/>
      <c r="M192" s="224"/>
      <c r="N192" s="225"/>
      <c r="O192" s="225"/>
      <c r="P192" s="225"/>
      <c r="Q192" s="225"/>
      <c r="R192" s="225"/>
      <c r="S192" s="225"/>
      <c r="T192" s="226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T192" s="220" t="s">
        <v>291</v>
      </c>
      <c r="AU192" s="220" t="s">
        <v>87</v>
      </c>
      <c r="AV192" s="13" t="s">
        <v>87</v>
      </c>
      <c r="AW192" s="13" t="s">
        <v>31</v>
      </c>
      <c r="AX192" s="13" t="s">
        <v>82</v>
      </c>
      <c r="AY192" s="220" t="s">
        <v>283</v>
      </c>
    </row>
    <row r="193" s="2" customFormat="1" ht="24.15" customHeight="1">
      <c r="A193" s="37"/>
      <c r="B193" s="168"/>
      <c r="C193" s="204" t="s">
        <v>370</v>
      </c>
      <c r="D193" s="204" t="s">
        <v>285</v>
      </c>
      <c r="E193" s="205" t="s">
        <v>377</v>
      </c>
      <c r="F193" s="206" t="s">
        <v>378</v>
      </c>
      <c r="G193" s="207" t="s">
        <v>373</v>
      </c>
      <c r="H193" s="208">
        <v>2</v>
      </c>
      <c r="I193" s="209"/>
      <c r="J193" s="210">
        <f>ROUND(I193*H193,2)</f>
        <v>0</v>
      </c>
      <c r="K193" s="211"/>
      <c r="L193" s="38"/>
      <c r="M193" s="212" t="s">
        <v>1</v>
      </c>
      <c r="N193" s="213" t="s">
        <v>41</v>
      </c>
      <c r="O193" s="81"/>
      <c r="P193" s="214">
        <f>O193*H193</f>
        <v>0</v>
      </c>
      <c r="Q193" s="214">
        <v>0.03193</v>
      </c>
      <c r="R193" s="214">
        <f>Q193*H193</f>
        <v>0.06386</v>
      </c>
      <c r="S193" s="214">
        <v>0</v>
      </c>
      <c r="T193" s="215">
        <f>S193*H193</f>
        <v>0</v>
      </c>
      <c r="U193" s="37"/>
      <c r="V193" s="37"/>
      <c r="W193" s="37"/>
      <c r="X193" s="37"/>
      <c r="Y193" s="37"/>
      <c r="Z193" s="37"/>
      <c r="AA193" s="37"/>
      <c r="AB193" s="37"/>
      <c r="AC193" s="37"/>
      <c r="AD193" s="37"/>
      <c r="AE193" s="37"/>
      <c r="AR193" s="216" t="s">
        <v>289</v>
      </c>
      <c r="AT193" s="216" t="s">
        <v>285</v>
      </c>
      <c r="AU193" s="216" t="s">
        <v>87</v>
      </c>
      <c r="AY193" s="18" t="s">
        <v>283</v>
      </c>
      <c r="BE193" s="217">
        <f>IF(N193="základná",J193,0)</f>
        <v>0</v>
      </c>
      <c r="BF193" s="217">
        <f>IF(N193="znížená",J193,0)</f>
        <v>0</v>
      </c>
      <c r="BG193" s="217">
        <f>IF(N193="zákl. prenesená",J193,0)</f>
        <v>0</v>
      </c>
      <c r="BH193" s="217">
        <f>IF(N193="zníž. prenesená",J193,0)</f>
        <v>0</v>
      </c>
      <c r="BI193" s="217">
        <f>IF(N193="nulová",J193,0)</f>
        <v>0</v>
      </c>
      <c r="BJ193" s="18" t="s">
        <v>87</v>
      </c>
      <c r="BK193" s="217">
        <f>ROUND(I193*H193,2)</f>
        <v>0</v>
      </c>
      <c r="BL193" s="18" t="s">
        <v>289</v>
      </c>
      <c r="BM193" s="216" t="s">
        <v>3482</v>
      </c>
    </row>
    <row r="194" s="13" customFormat="1">
      <c r="A194" s="13"/>
      <c r="B194" s="218"/>
      <c r="C194" s="13"/>
      <c r="D194" s="219" t="s">
        <v>291</v>
      </c>
      <c r="E194" s="220" t="s">
        <v>1</v>
      </c>
      <c r="F194" s="221" t="s">
        <v>3483</v>
      </c>
      <c r="G194" s="13"/>
      <c r="H194" s="222">
        <v>2</v>
      </c>
      <c r="I194" s="223"/>
      <c r="J194" s="13"/>
      <c r="K194" s="13"/>
      <c r="L194" s="218"/>
      <c r="M194" s="224"/>
      <c r="N194" s="225"/>
      <c r="O194" s="225"/>
      <c r="P194" s="225"/>
      <c r="Q194" s="225"/>
      <c r="R194" s="225"/>
      <c r="S194" s="225"/>
      <c r="T194" s="226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T194" s="220" t="s">
        <v>291</v>
      </c>
      <c r="AU194" s="220" t="s">
        <v>87</v>
      </c>
      <c r="AV194" s="13" t="s">
        <v>87</v>
      </c>
      <c r="AW194" s="13" t="s">
        <v>31</v>
      </c>
      <c r="AX194" s="13" t="s">
        <v>75</v>
      </c>
      <c r="AY194" s="220" t="s">
        <v>283</v>
      </c>
    </row>
    <row r="195" s="14" customFormat="1">
      <c r="A195" s="14"/>
      <c r="B195" s="227"/>
      <c r="C195" s="14"/>
      <c r="D195" s="219" t="s">
        <v>291</v>
      </c>
      <c r="E195" s="228" t="s">
        <v>1</v>
      </c>
      <c r="F195" s="229" t="s">
        <v>293</v>
      </c>
      <c r="G195" s="14"/>
      <c r="H195" s="230">
        <v>2</v>
      </c>
      <c r="I195" s="231"/>
      <c r="J195" s="14"/>
      <c r="K195" s="14"/>
      <c r="L195" s="227"/>
      <c r="M195" s="232"/>
      <c r="N195" s="233"/>
      <c r="O195" s="233"/>
      <c r="P195" s="233"/>
      <c r="Q195" s="233"/>
      <c r="R195" s="233"/>
      <c r="S195" s="233"/>
      <c r="T195" s="23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T195" s="228" t="s">
        <v>291</v>
      </c>
      <c r="AU195" s="228" t="s">
        <v>87</v>
      </c>
      <c r="AV195" s="14" t="s">
        <v>289</v>
      </c>
      <c r="AW195" s="14" t="s">
        <v>31</v>
      </c>
      <c r="AX195" s="14" t="s">
        <v>82</v>
      </c>
      <c r="AY195" s="228" t="s">
        <v>283</v>
      </c>
    </row>
    <row r="196" s="2" customFormat="1" ht="16.5" customHeight="1">
      <c r="A196" s="37"/>
      <c r="B196" s="168"/>
      <c r="C196" s="204" t="s">
        <v>376</v>
      </c>
      <c r="D196" s="204" t="s">
        <v>285</v>
      </c>
      <c r="E196" s="205" t="s">
        <v>387</v>
      </c>
      <c r="F196" s="206" t="s">
        <v>388</v>
      </c>
      <c r="G196" s="207" t="s">
        <v>344</v>
      </c>
      <c r="H196" s="208">
        <v>0.13400000000000001</v>
      </c>
      <c r="I196" s="209"/>
      <c r="J196" s="210">
        <f>ROUND(I196*H196,2)</f>
        <v>0</v>
      </c>
      <c r="K196" s="211"/>
      <c r="L196" s="38"/>
      <c r="M196" s="212" t="s">
        <v>1</v>
      </c>
      <c r="N196" s="213" t="s">
        <v>41</v>
      </c>
      <c r="O196" s="81"/>
      <c r="P196" s="214">
        <f>O196*H196</f>
        <v>0</v>
      </c>
      <c r="Q196" s="214">
        <v>1.01145</v>
      </c>
      <c r="R196" s="214">
        <f>Q196*H196</f>
        <v>0.1355343</v>
      </c>
      <c r="S196" s="214">
        <v>0</v>
      </c>
      <c r="T196" s="215">
        <f>S196*H196</f>
        <v>0</v>
      </c>
      <c r="U196" s="37"/>
      <c r="V196" s="37"/>
      <c r="W196" s="37"/>
      <c r="X196" s="37"/>
      <c r="Y196" s="37"/>
      <c r="Z196" s="37"/>
      <c r="AA196" s="37"/>
      <c r="AB196" s="37"/>
      <c r="AC196" s="37"/>
      <c r="AD196" s="37"/>
      <c r="AE196" s="37"/>
      <c r="AR196" s="216" t="s">
        <v>289</v>
      </c>
      <c r="AT196" s="216" t="s">
        <v>285</v>
      </c>
      <c r="AU196" s="216" t="s">
        <v>87</v>
      </c>
      <c r="AY196" s="18" t="s">
        <v>283</v>
      </c>
      <c r="BE196" s="217">
        <f>IF(N196="základná",J196,0)</f>
        <v>0</v>
      </c>
      <c r="BF196" s="217">
        <f>IF(N196="znížená",J196,0)</f>
        <v>0</v>
      </c>
      <c r="BG196" s="217">
        <f>IF(N196="zákl. prenesená",J196,0)</f>
        <v>0</v>
      </c>
      <c r="BH196" s="217">
        <f>IF(N196="zníž. prenesená",J196,0)</f>
        <v>0</v>
      </c>
      <c r="BI196" s="217">
        <f>IF(N196="nulová",J196,0)</f>
        <v>0</v>
      </c>
      <c r="BJ196" s="18" t="s">
        <v>87</v>
      </c>
      <c r="BK196" s="217">
        <f>ROUND(I196*H196,2)</f>
        <v>0</v>
      </c>
      <c r="BL196" s="18" t="s">
        <v>289</v>
      </c>
      <c r="BM196" s="216" t="s">
        <v>389</v>
      </c>
    </row>
    <row r="197" s="13" customFormat="1">
      <c r="A197" s="13"/>
      <c r="B197" s="218"/>
      <c r="C197" s="13"/>
      <c r="D197" s="219" t="s">
        <v>291</v>
      </c>
      <c r="E197" s="220" t="s">
        <v>1</v>
      </c>
      <c r="F197" s="221" t="s">
        <v>3484</v>
      </c>
      <c r="G197" s="13"/>
      <c r="H197" s="222">
        <v>0.029999999999999999</v>
      </c>
      <c r="I197" s="223"/>
      <c r="J197" s="13"/>
      <c r="K197" s="13"/>
      <c r="L197" s="218"/>
      <c r="M197" s="224"/>
      <c r="N197" s="225"/>
      <c r="O197" s="225"/>
      <c r="P197" s="225"/>
      <c r="Q197" s="225"/>
      <c r="R197" s="225"/>
      <c r="S197" s="225"/>
      <c r="T197" s="226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T197" s="220" t="s">
        <v>291</v>
      </c>
      <c r="AU197" s="220" t="s">
        <v>87</v>
      </c>
      <c r="AV197" s="13" t="s">
        <v>87</v>
      </c>
      <c r="AW197" s="13" t="s">
        <v>31</v>
      </c>
      <c r="AX197" s="13" t="s">
        <v>75</v>
      </c>
      <c r="AY197" s="220" t="s">
        <v>283</v>
      </c>
    </row>
    <row r="198" s="13" customFormat="1">
      <c r="A198" s="13"/>
      <c r="B198" s="218"/>
      <c r="C198" s="13"/>
      <c r="D198" s="219" t="s">
        <v>291</v>
      </c>
      <c r="E198" s="220" t="s">
        <v>1</v>
      </c>
      <c r="F198" s="221" t="s">
        <v>3485</v>
      </c>
      <c r="G198" s="13"/>
      <c r="H198" s="222">
        <v>0.021000000000000001</v>
      </c>
      <c r="I198" s="223"/>
      <c r="J198" s="13"/>
      <c r="K198" s="13"/>
      <c r="L198" s="218"/>
      <c r="M198" s="224"/>
      <c r="N198" s="225"/>
      <c r="O198" s="225"/>
      <c r="P198" s="225"/>
      <c r="Q198" s="225"/>
      <c r="R198" s="225"/>
      <c r="S198" s="225"/>
      <c r="T198" s="226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T198" s="220" t="s">
        <v>291</v>
      </c>
      <c r="AU198" s="220" t="s">
        <v>87</v>
      </c>
      <c r="AV198" s="13" t="s">
        <v>87</v>
      </c>
      <c r="AW198" s="13" t="s">
        <v>31</v>
      </c>
      <c r="AX198" s="13" t="s">
        <v>75</v>
      </c>
      <c r="AY198" s="220" t="s">
        <v>283</v>
      </c>
    </row>
    <row r="199" s="13" customFormat="1">
      <c r="A199" s="13"/>
      <c r="B199" s="218"/>
      <c r="C199" s="13"/>
      <c r="D199" s="219" t="s">
        <v>291</v>
      </c>
      <c r="E199" s="220" t="s">
        <v>1</v>
      </c>
      <c r="F199" s="221" t="s">
        <v>3486</v>
      </c>
      <c r="G199" s="13"/>
      <c r="H199" s="222">
        <v>0.021000000000000001</v>
      </c>
      <c r="I199" s="223"/>
      <c r="J199" s="13"/>
      <c r="K199" s="13"/>
      <c r="L199" s="218"/>
      <c r="M199" s="224"/>
      <c r="N199" s="225"/>
      <c r="O199" s="225"/>
      <c r="P199" s="225"/>
      <c r="Q199" s="225"/>
      <c r="R199" s="225"/>
      <c r="S199" s="225"/>
      <c r="T199" s="226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T199" s="220" t="s">
        <v>291</v>
      </c>
      <c r="AU199" s="220" t="s">
        <v>87</v>
      </c>
      <c r="AV199" s="13" t="s">
        <v>87</v>
      </c>
      <c r="AW199" s="13" t="s">
        <v>31</v>
      </c>
      <c r="AX199" s="13" t="s">
        <v>75</v>
      </c>
      <c r="AY199" s="220" t="s">
        <v>283</v>
      </c>
    </row>
    <row r="200" s="13" customFormat="1">
      <c r="A200" s="13"/>
      <c r="B200" s="218"/>
      <c r="C200" s="13"/>
      <c r="D200" s="219" t="s">
        <v>291</v>
      </c>
      <c r="E200" s="220" t="s">
        <v>1</v>
      </c>
      <c r="F200" s="221" t="s">
        <v>3487</v>
      </c>
      <c r="G200" s="13"/>
      <c r="H200" s="222">
        <v>0.023</v>
      </c>
      <c r="I200" s="223"/>
      <c r="J200" s="13"/>
      <c r="K200" s="13"/>
      <c r="L200" s="218"/>
      <c r="M200" s="224"/>
      <c r="N200" s="225"/>
      <c r="O200" s="225"/>
      <c r="P200" s="225"/>
      <c r="Q200" s="225"/>
      <c r="R200" s="225"/>
      <c r="S200" s="225"/>
      <c r="T200" s="226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T200" s="220" t="s">
        <v>291</v>
      </c>
      <c r="AU200" s="220" t="s">
        <v>87</v>
      </c>
      <c r="AV200" s="13" t="s">
        <v>87</v>
      </c>
      <c r="AW200" s="13" t="s">
        <v>31</v>
      </c>
      <c r="AX200" s="13" t="s">
        <v>75</v>
      </c>
      <c r="AY200" s="220" t="s">
        <v>283</v>
      </c>
    </row>
    <row r="201" s="13" customFormat="1">
      <c r="A201" s="13"/>
      <c r="B201" s="218"/>
      <c r="C201" s="13"/>
      <c r="D201" s="219" t="s">
        <v>291</v>
      </c>
      <c r="E201" s="220" t="s">
        <v>1</v>
      </c>
      <c r="F201" s="221" t="s">
        <v>3488</v>
      </c>
      <c r="G201" s="13"/>
      <c r="H201" s="222">
        <v>0.039</v>
      </c>
      <c r="I201" s="223"/>
      <c r="J201" s="13"/>
      <c r="K201" s="13"/>
      <c r="L201" s="218"/>
      <c r="M201" s="224"/>
      <c r="N201" s="225"/>
      <c r="O201" s="225"/>
      <c r="P201" s="225"/>
      <c r="Q201" s="225"/>
      <c r="R201" s="225"/>
      <c r="S201" s="225"/>
      <c r="T201" s="226"/>
      <c r="U201" s="13"/>
      <c r="V201" s="13"/>
      <c r="W201" s="13"/>
      <c r="X201" s="13"/>
      <c r="Y201" s="13"/>
      <c r="Z201" s="13"/>
      <c r="AA201" s="13"/>
      <c r="AB201" s="13"/>
      <c r="AC201" s="13"/>
      <c r="AD201" s="13"/>
      <c r="AE201" s="13"/>
      <c r="AT201" s="220" t="s">
        <v>291</v>
      </c>
      <c r="AU201" s="220" t="s">
        <v>87</v>
      </c>
      <c r="AV201" s="13" t="s">
        <v>87</v>
      </c>
      <c r="AW201" s="13" t="s">
        <v>31</v>
      </c>
      <c r="AX201" s="13" t="s">
        <v>75</v>
      </c>
      <c r="AY201" s="220" t="s">
        <v>283</v>
      </c>
    </row>
    <row r="202" s="14" customFormat="1">
      <c r="A202" s="14"/>
      <c r="B202" s="227"/>
      <c r="C202" s="14"/>
      <c r="D202" s="219" t="s">
        <v>291</v>
      </c>
      <c r="E202" s="228" t="s">
        <v>1</v>
      </c>
      <c r="F202" s="229" t="s">
        <v>293</v>
      </c>
      <c r="G202" s="14"/>
      <c r="H202" s="230">
        <v>0.13400000000000001</v>
      </c>
      <c r="I202" s="231"/>
      <c r="J202" s="14"/>
      <c r="K202" s="14"/>
      <c r="L202" s="227"/>
      <c r="M202" s="232"/>
      <c r="N202" s="233"/>
      <c r="O202" s="233"/>
      <c r="P202" s="233"/>
      <c r="Q202" s="233"/>
      <c r="R202" s="233"/>
      <c r="S202" s="233"/>
      <c r="T202" s="234"/>
      <c r="U202" s="14"/>
      <c r="V202" s="14"/>
      <c r="W202" s="14"/>
      <c r="X202" s="14"/>
      <c r="Y202" s="14"/>
      <c r="Z202" s="14"/>
      <c r="AA202" s="14"/>
      <c r="AB202" s="14"/>
      <c r="AC202" s="14"/>
      <c r="AD202" s="14"/>
      <c r="AE202" s="14"/>
      <c r="AT202" s="228" t="s">
        <v>291</v>
      </c>
      <c r="AU202" s="228" t="s">
        <v>87</v>
      </c>
      <c r="AV202" s="14" t="s">
        <v>289</v>
      </c>
      <c r="AW202" s="14" t="s">
        <v>31</v>
      </c>
      <c r="AX202" s="14" t="s">
        <v>82</v>
      </c>
      <c r="AY202" s="228" t="s">
        <v>283</v>
      </c>
    </row>
    <row r="203" s="2" customFormat="1" ht="24.15" customHeight="1">
      <c r="A203" s="37"/>
      <c r="B203" s="168"/>
      <c r="C203" s="204" t="s">
        <v>7</v>
      </c>
      <c r="D203" s="204" t="s">
        <v>285</v>
      </c>
      <c r="E203" s="205" t="s">
        <v>3489</v>
      </c>
      <c r="F203" s="206" t="s">
        <v>3490</v>
      </c>
      <c r="G203" s="207" t="s">
        <v>344</v>
      </c>
      <c r="H203" s="208">
        <v>0.043999999999999997</v>
      </c>
      <c r="I203" s="209"/>
      <c r="J203" s="210">
        <f>ROUND(I203*H203,2)</f>
        <v>0</v>
      </c>
      <c r="K203" s="211"/>
      <c r="L203" s="38"/>
      <c r="M203" s="212" t="s">
        <v>1</v>
      </c>
      <c r="N203" s="213" t="s">
        <v>41</v>
      </c>
      <c r="O203" s="81"/>
      <c r="P203" s="214">
        <f>O203*H203</f>
        <v>0</v>
      </c>
      <c r="Q203" s="214">
        <v>1.0900000000000001</v>
      </c>
      <c r="R203" s="214">
        <f>Q203*H203</f>
        <v>0.047960000000000003</v>
      </c>
      <c r="S203" s="214">
        <v>0</v>
      </c>
      <c r="T203" s="215">
        <f>S203*H203</f>
        <v>0</v>
      </c>
      <c r="U203" s="37"/>
      <c r="V203" s="37"/>
      <c r="W203" s="37"/>
      <c r="X203" s="37"/>
      <c r="Y203" s="37"/>
      <c r="Z203" s="37"/>
      <c r="AA203" s="37"/>
      <c r="AB203" s="37"/>
      <c r="AC203" s="37"/>
      <c r="AD203" s="37"/>
      <c r="AE203" s="37"/>
      <c r="AR203" s="216" t="s">
        <v>289</v>
      </c>
      <c r="AT203" s="216" t="s">
        <v>285</v>
      </c>
      <c r="AU203" s="216" t="s">
        <v>87</v>
      </c>
      <c r="AY203" s="18" t="s">
        <v>283</v>
      </c>
      <c r="BE203" s="217">
        <f>IF(N203="základná",J203,0)</f>
        <v>0</v>
      </c>
      <c r="BF203" s="217">
        <f>IF(N203="znížená",J203,0)</f>
        <v>0</v>
      </c>
      <c r="BG203" s="217">
        <f>IF(N203="zákl. prenesená",J203,0)</f>
        <v>0</v>
      </c>
      <c r="BH203" s="217">
        <f>IF(N203="zníž. prenesená",J203,0)</f>
        <v>0</v>
      </c>
      <c r="BI203" s="217">
        <f>IF(N203="nulová",J203,0)</f>
        <v>0</v>
      </c>
      <c r="BJ203" s="18" t="s">
        <v>87</v>
      </c>
      <c r="BK203" s="217">
        <f>ROUND(I203*H203,2)</f>
        <v>0</v>
      </c>
      <c r="BL203" s="18" t="s">
        <v>289</v>
      </c>
      <c r="BM203" s="216" t="s">
        <v>3491</v>
      </c>
    </row>
    <row r="204" s="13" customFormat="1">
      <c r="A204" s="13"/>
      <c r="B204" s="218"/>
      <c r="C204" s="13"/>
      <c r="D204" s="219" t="s">
        <v>291</v>
      </c>
      <c r="E204" s="220" t="s">
        <v>1</v>
      </c>
      <c r="F204" s="221" t="s">
        <v>3492</v>
      </c>
      <c r="G204" s="13"/>
      <c r="H204" s="222">
        <v>0.043999999999999997</v>
      </c>
      <c r="I204" s="223"/>
      <c r="J204" s="13"/>
      <c r="K204" s="13"/>
      <c r="L204" s="218"/>
      <c r="M204" s="224"/>
      <c r="N204" s="225"/>
      <c r="O204" s="225"/>
      <c r="P204" s="225"/>
      <c r="Q204" s="225"/>
      <c r="R204" s="225"/>
      <c r="S204" s="225"/>
      <c r="T204" s="226"/>
      <c r="U204" s="13"/>
      <c r="V204" s="13"/>
      <c r="W204" s="13"/>
      <c r="X204" s="13"/>
      <c r="Y204" s="13"/>
      <c r="Z204" s="13"/>
      <c r="AA204" s="13"/>
      <c r="AB204" s="13"/>
      <c r="AC204" s="13"/>
      <c r="AD204" s="13"/>
      <c r="AE204" s="13"/>
      <c r="AT204" s="220" t="s">
        <v>291</v>
      </c>
      <c r="AU204" s="220" t="s">
        <v>87</v>
      </c>
      <c r="AV204" s="13" t="s">
        <v>87</v>
      </c>
      <c r="AW204" s="13" t="s">
        <v>31</v>
      </c>
      <c r="AX204" s="13" t="s">
        <v>82</v>
      </c>
      <c r="AY204" s="220" t="s">
        <v>283</v>
      </c>
    </row>
    <row r="205" s="2" customFormat="1" ht="33" customHeight="1">
      <c r="A205" s="37"/>
      <c r="B205" s="168"/>
      <c r="C205" s="204" t="s">
        <v>386</v>
      </c>
      <c r="D205" s="204" t="s">
        <v>285</v>
      </c>
      <c r="E205" s="205" t="s">
        <v>3493</v>
      </c>
      <c r="F205" s="206" t="s">
        <v>3494</v>
      </c>
      <c r="G205" s="207" t="s">
        <v>288</v>
      </c>
      <c r="H205" s="208">
        <v>3.1560000000000001</v>
      </c>
      <c r="I205" s="209"/>
      <c r="J205" s="210">
        <f>ROUND(I205*H205,2)</f>
        <v>0</v>
      </c>
      <c r="K205" s="211"/>
      <c r="L205" s="38"/>
      <c r="M205" s="212" t="s">
        <v>1</v>
      </c>
      <c r="N205" s="213" t="s">
        <v>41</v>
      </c>
      <c r="O205" s="81"/>
      <c r="P205" s="214">
        <f>O205*H205</f>
        <v>0</v>
      </c>
      <c r="Q205" s="214">
        <v>0.039</v>
      </c>
      <c r="R205" s="214">
        <f>Q205*H205</f>
        <v>0.123084</v>
      </c>
      <c r="S205" s="214">
        <v>0</v>
      </c>
      <c r="T205" s="215">
        <f>S205*H205</f>
        <v>0</v>
      </c>
      <c r="U205" s="37"/>
      <c r="V205" s="37"/>
      <c r="W205" s="37"/>
      <c r="X205" s="37"/>
      <c r="Y205" s="37"/>
      <c r="Z205" s="37"/>
      <c r="AA205" s="37"/>
      <c r="AB205" s="37"/>
      <c r="AC205" s="37"/>
      <c r="AD205" s="37"/>
      <c r="AE205" s="37"/>
      <c r="AR205" s="216" t="s">
        <v>289</v>
      </c>
      <c r="AT205" s="216" t="s">
        <v>285</v>
      </c>
      <c r="AU205" s="216" t="s">
        <v>87</v>
      </c>
      <c r="AY205" s="18" t="s">
        <v>283</v>
      </c>
      <c r="BE205" s="217">
        <f>IF(N205="základná",J205,0)</f>
        <v>0</v>
      </c>
      <c r="BF205" s="217">
        <f>IF(N205="znížená",J205,0)</f>
        <v>0</v>
      </c>
      <c r="BG205" s="217">
        <f>IF(N205="zákl. prenesená",J205,0)</f>
        <v>0</v>
      </c>
      <c r="BH205" s="217">
        <f>IF(N205="zníž. prenesená",J205,0)</f>
        <v>0</v>
      </c>
      <c r="BI205" s="217">
        <f>IF(N205="nulová",J205,0)</f>
        <v>0</v>
      </c>
      <c r="BJ205" s="18" t="s">
        <v>87</v>
      </c>
      <c r="BK205" s="217">
        <f>ROUND(I205*H205,2)</f>
        <v>0</v>
      </c>
      <c r="BL205" s="18" t="s">
        <v>289</v>
      </c>
      <c r="BM205" s="216" t="s">
        <v>3495</v>
      </c>
    </row>
    <row r="206" s="13" customFormat="1">
      <c r="A206" s="13"/>
      <c r="B206" s="218"/>
      <c r="C206" s="13"/>
      <c r="D206" s="219" t="s">
        <v>291</v>
      </c>
      <c r="E206" s="220" t="s">
        <v>1</v>
      </c>
      <c r="F206" s="221" t="s">
        <v>3496</v>
      </c>
      <c r="G206" s="13"/>
      <c r="H206" s="222">
        <v>1.54</v>
      </c>
      <c r="I206" s="223"/>
      <c r="J206" s="13"/>
      <c r="K206" s="13"/>
      <c r="L206" s="218"/>
      <c r="M206" s="224"/>
      <c r="N206" s="225"/>
      <c r="O206" s="225"/>
      <c r="P206" s="225"/>
      <c r="Q206" s="225"/>
      <c r="R206" s="225"/>
      <c r="S206" s="225"/>
      <c r="T206" s="226"/>
      <c r="U206" s="13"/>
      <c r="V206" s="13"/>
      <c r="W206" s="13"/>
      <c r="X206" s="13"/>
      <c r="Y206" s="13"/>
      <c r="Z206" s="13"/>
      <c r="AA206" s="13"/>
      <c r="AB206" s="13"/>
      <c r="AC206" s="13"/>
      <c r="AD206" s="13"/>
      <c r="AE206" s="13"/>
      <c r="AT206" s="220" t="s">
        <v>291</v>
      </c>
      <c r="AU206" s="220" t="s">
        <v>87</v>
      </c>
      <c r="AV206" s="13" t="s">
        <v>87</v>
      </c>
      <c r="AW206" s="13" t="s">
        <v>31</v>
      </c>
      <c r="AX206" s="13" t="s">
        <v>75</v>
      </c>
      <c r="AY206" s="220" t="s">
        <v>283</v>
      </c>
    </row>
    <row r="207" s="13" customFormat="1">
      <c r="A207" s="13"/>
      <c r="B207" s="218"/>
      <c r="C207" s="13"/>
      <c r="D207" s="219" t="s">
        <v>291</v>
      </c>
      <c r="E207" s="220" t="s">
        <v>1</v>
      </c>
      <c r="F207" s="221" t="s">
        <v>3497</v>
      </c>
      <c r="G207" s="13"/>
      <c r="H207" s="222">
        <v>1.6160000000000001</v>
      </c>
      <c r="I207" s="223"/>
      <c r="J207" s="13"/>
      <c r="K207" s="13"/>
      <c r="L207" s="218"/>
      <c r="M207" s="224"/>
      <c r="N207" s="225"/>
      <c r="O207" s="225"/>
      <c r="P207" s="225"/>
      <c r="Q207" s="225"/>
      <c r="R207" s="225"/>
      <c r="S207" s="225"/>
      <c r="T207" s="226"/>
      <c r="U207" s="13"/>
      <c r="V207" s="13"/>
      <c r="W207" s="13"/>
      <c r="X207" s="13"/>
      <c r="Y207" s="13"/>
      <c r="Z207" s="13"/>
      <c r="AA207" s="13"/>
      <c r="AB207" s="13"/>
      <c r="AC207" s="13"/>
      <c r="AD207" s="13"/>
      <c r="AE207" s="13"/>
      <c r="AT207" s="220" t="s">
        <v>291</v>
      </c>
      <c r="AU207" s="220" t="s">
        <v>87</v>
      </c>
      <c r="AV207" s="13" t="s">
        <v>87</v>
      </c>
      <c r="AW207" s="13" t="s">
        <v>31</v>
      </c>
      <c r="AX207" s="13" t="s">
        <v>75</v>
      </c>
      <c r="AY207" s="220" t="s">
        <v>283</v>
      </c>
    </row>
    <row r="208" s="14" customFormat="1">
      <c r="A208" s="14"/>
      <c r="B208" s="227"/>
      <c r="C208" s="14"/>
      <c r="D208" s="219" t="s">
        <v>291</v>
      </c>
      <c r="E208" s="228" t="s">
        <v>1</v>
      </c>
      <c r="F208" s="229" t="s">
        <v>293</v>
      </c>
      <c r="G208" s="14"/>
      <c r="H208" s="230">
        <v>3.1560000000000001</v>
      </c>
      <c r="I208" s="231"/>
      <c r="J208" s="14"/>
      <c r="K208" s="14"/>
      <c r="L208" s="227"/>
      <c r="M208" s="232"/>
      <c r="N208" s="233"/>
      <c r="O208" s="233"/>
      <c r="P208" s="233"/>
      <c r="Q208" s="233"/>
      <c r="R208" s="233"/>
      <c r="S208" s="233"/>
      <c r="T208" s="234"/>
      <c r="U208" s="14"/>
      <c r="V208" s="14"/>
      <c r="W208" s="14"/>
      <c r="X208" s="14"/>
      <c r="Y208" s="14"/>
      <c r="Z208" s="14"/>
      <c r="AA208" s="14"/>
      <c r="AB208" s="14"/>
      <c r="AC208" s="14"/>
      <c r="AD208" s="14"/>
      <c r="AE208" s="14"/>
      <c r="AT208" s="228" t="s">
        <v>291</v>
      </c>
      <c r="AU208" s="228" t="s">
        <v>87</v>
      </c>
      <c r="AV208" s="14" t="s">
        <v>289</v>
      </c>
      <c r="AW208" s="14" t="s">
        <v>31</v>
      </c>
      <c r="AX208" s="14" t="s">
        <v>82</v>
      </c>
      <c r="AY208" s="228" t="s">
        <v>283</v>
      </c>
    </row>
    <row r="209" s="2" customFormat="1" ht="24.15" customHeight="1">
      <c r="A209" s="37"/>
      <c r="B209" s="168"/>
      <c r="C209" s="204" t="s">
        <v>395</v>
      </c>
      <c r="D209" s="204" t="s">
        <v>285</v>
      </c>
      <c r="E209" s="205" t="s">
        <v>3498</v>
      </c>
      <c r="F209" s="206" t="s">
        <v>3499</v>
      </c>
      <c r="G209" s="207" t="s">
        <v>288</v>
      </c>
      <c r="H209" s="208">
        <v>7.2720000000000002</v>
      </c>
      <c r="I209" s="209"/>
      <c r="J209" s="210">
        <f>ROUND(I209*H209,2)</f>
        <v>0</v>
      </c>
      <c r="K209" s="211"/>
      <c r="L209" s="38"/>
      <c r="M209" s="212" t="s">
        <v>1</v>
      </c>
      <c r="N209" s="213" t="s">
        <v>41</v>
      </c>
      <c r="O209" s="81"/>
      <c r="P209" s="214">
        <f>O209*H209</f>
        <v>0</v>
      </c>
      <c r="Q209" s="214">
        <v>0.072085999999999997</v>
      </c>
      <c r="R209" s="214">
        <f>Q209*H209</f>
        <v>0.52420939200000005</v>
      </c>
      <c r="S209" s="214">
        <v>0</v>
      </c>
      <c r="T209" s="215">
        <f>S209*H209</f>
        <v>0</v>
      </c>
      <c r="U209" s="37"/>
      <c r="V209" s="37"/>
      <c r="W209" s="37"/>
      <c r="X209" s="37"/>
      <c r="Y209" s="37"/>
      <c r="Z209" s="37"/>
      <c r="AA209" s="37"/>
      <c r="AB209" s="37"/>
      <c r="AC209" s="37"/>
      <c r="AD209" s="37"/>
      <c r="AE209" s="37"/>
      <c r="AR209" s="216" t="s">
        <v>289</v>
      </c>
      <c r="AT209" s="216" t="s">
        <v>285</v>
      </c>
      <c r="AU209" s="216" t="s">
        <v>87</v>
      </c>
      <c r="AY209" s="18" t="s">
        <v>283</v>
      </c>
      <c r="BE209" s="217">
        <f>IF(N209="základná",J209,0)</f>
        <v>0</v>
      </c>
      <c r="BF209" s="217">
        <f>IF(N209="znížená",J209,0)</f>
        <v>0</v>
      </c>
      <c r="BG209" s="217">
        <f>IF(N209="zákl. prenesená",J209,0)</f>
        <v>0</v>
      </c>
      <c r="BH209" s="217">
        <f>IF(N209="zníž. prenesená",J209,0)</f>
        <v>0</v>
      </c>
      <c r="BI209" s="217">
        <f>IF(N209="nulová",J209,0)</f>
        <v>0</v>
      </c>
      <c r="BJ209" s="18" t="s">
        <v>87</v>
      </c>
      <c r="BK209" s="217">
        <f>ROUND(I209*H209,2)</f>
        <v>0</v>
      </c>
      <c r="BL209" s="18" t="s">
        <v>289</v>
      </c>
      <c r="BM209" s="216" t="s">
        <v>3500</v>
      </c>
    </row>
    <row r="210" s="13" customFormat="1">
      <c r="A210" s="13"/>
      <c r="B210" s="218"/>
      <c r="C210" s="13"/>
      <c r="D210" s="219" t="s">
        <v>291</v>
      </c>
      <c r="E210" s="220" t="s">
        <v>1</v>
      </c>
      <c r="F210" s="221" t="s">
        <v>3501</v>
      </c>
      <c r="G210" s="13"/>
      <c r="H210" s="222">
        <v>7.2720000000000002</v>
      </c>
      <c r="I210" s="223"/>
      <c r="J210" s="13"/>
      <c r="K210" s="13"/>
      <c r="L210" s="218"/>
      <c r="M210" s="224"/>
      <c r="N210" s="225"/>
      <c r="O210" s="225"/>
      <c r="P210" s="225"/>
      <c r="Q210" s="225"/>
      <c r="R210" s="225"/>
      <c r="S210" s="225"/>
      <c r="T210" s="226"/>
      <c r="U210" s="13"/>
      <c r="V210" s="13"/>
      <c r="W210" s="13"/>
      <c r="X210" s="13"/>
      <c r="Y210" s="13"/>
      <c r="Z210" s="13"/>
      <c r="AA210" s="13"/>
      <c r="AB210" s="13"/>
      <c r="AC210" s="13"/>
      <c r="AD210" s="13"/>
      <c r="AE210" s="13"/>
      <c r="AT210" s="220" t="s">
        <v>291</v>
      </c>
      <c r="AU210" s="220" t="s">
        <v>87</v>
      </c>
      <c r="AV210" s="13" t="s">
        <v>87</v>
      </c>
      <c r="AW210" s="13" t="s">
        <v>31</v>
      </c>
      <c r="AX210" s="13" t="s">
        <v>82</v>
      </c>
      <c r="AY210" s="220" t="s">
        <v>283</v>
      </c>
    </row>
    <row r="211" s="2" customFormat="1" ht="24.15" customHeight="1">
      <c r="A211" s="37"/>
      <c r="B211" s="168"/>
      <c r="C211" s="204" t="s">
        <v>400</v>
      </c>
      <c r="D211" s="204" t="s">
        <v>285</v>
      </c>
      <c r="E211" s="205" t="s">
        <v>401</v>
      </c>
      <c r="F211" s="206" t="s">
        <v>402</v>
      </c>
      <c r="G211" s="207" t="s">
        <v>288</v>
      </c>
      <c r="H211" s="208">
        <v>33.021999999999998</v>
      </c>
      <c r="I211" s="209"/>
      <c r="J211" s="210">
        <f>ROUND(I211*H211,2)</f>
        <v>0</v>
      </c>
      <c r="K211" s="211"/>
      <c r="L211" s="38"/>
      <c r="M211" s="212" t="s">
        <v>1</v>
      </c>
      <c r="N211" s="213" t="s">
        <v>41</v>
      </c>
      <c r="O211" s="81"/>
      <c r="P211" s="214">
        <f>O211*H211</f>
        <v>0</v>
      </c>
      <c r="Q211" s="214">
        <v>0.10811999999999999</v>
      </c>
      <c r="R211" s="214">
        <f>Q211*H211</f>
        <v>3.5703386399999997</v>
      </c>
      <c r="S211" s="214">
        <v>0</v>
      </c>
      <c r="T211" s="215">
        <f>S211*H211</f>
        <v>0</v>
      </c>
      <c r="U211" s="37"/>
      <c r="V211" s="37"/>
      <c r="W211" s="37"/>
      <c r="X211" s="37"/>
      <c r="Y211" s="37"/>
      <c r="Z211" s="37"/>
      <c r="AA211" s="37"/>
      <c r="AB211" s="37"/>
      <c r="AC211" s="37"/>
      <c r="AD211" s="37"/>
      <c r="AE211" s="37"/>
      <c r="AR211" s="216" t="s">
        <v>289</v>
      </c>
      <c r="AT211" s="216" t="s">
        <v>285</v>
      </c>
      <c r="AU211" s="216" t="s">
        <v>87</v>
      </c>
      <c r="AY211" s="18" t="s">
        <v>283</v>
      </c>
      <c r="BE211" s="217">
        <f>IF(N211="základná",J211,0)</f>
        <v>0</v>
      </c>
      <c r="BF211" s="217">
        <f>IF(N211="znížená",J211,0)</f>
        <v>0</v>
      </c>
      <c r="BG211" s="217">
        <f>IF(N211="zákl. prenesená",J211,0)</f>
        <v>0</v>
      </c>
      <c r="BH211" s="217">
        <f>IF(N211="zníž. prenesená",J211,0)</f>
        <v>0</v>
      </c>
      <c r="BI211" s="217">
        <f>IF(N211="nulová",J211,0)</f>
        <v>0</v>
      </c>
      <c r="BJ211" s="18" t="s">
        <v>87</v>
      </c>
      <c r="BK211" s="217">
        <f>ROUND(I211*H211,2)</f>
        <v>0</v>
      </c>
      <c r="BL211" s="18" t="s">
        <v>289</v>
      </c>
      <c r="BM211" s="216" t="s">
        <v>3502</v>
      </c>
    </row>
    <row r="212" s="15" customFormat="1">
      <c r="A212" s="15"/>
      <c r="B212" s="235"/>
      <c r="C212" s="15"/>
      <c r="D212" s="219" t="s">
        <v>291</v>
      </c>
      <c r="E212" s="236" t="s">
        <v>1</v>
      </c>
      <c r="F212" s="237" t="s">
        <v>404</v>
      </c>
      <c r="G212" s="15"/>
      <c r="H212" s="236" t="s">
        <v>1</v>
      </c>
      <c r="I212" s="238"/>
      <c r="J212" s="15"/>
      <c r="K212" s="15"/>
      <c r="L212" s="235"/>
      <c r="M212" s="239"/>
      <c r="N212" s="240"/>
      <c r="O212" s="240"/>
      <c r="P212" s="240"/>
      <c r="Q212" s="240"/>
      <c r="R212" s="240"/>
      <c r="S212" s="240"/>
      <c r="T212" s="241"/>
      <c r="U212" s="15"/>
      <c r="V212" s="15"/>
      <c r="W212" s="15"/>
      <c r="X212" s="15"/>
      <c r="Y212" s="15"/>
      <c r="Z212" s="15"/>
      <c r="AA212" s="15"/>
      <c r="AB212" s="15"/>
      <c r="AC212" s="15"/>
      <c r="AD212" s="15"/>
      <c r="AE212" s="15"/>
      <c r="AT212" s="236" t="s">
        <v>291</v>
      </c>
      <c r="AU212" s="236" t="s">
        <v>87</v>
      </c>
      <c r="AV212" s="15" t="s">
        <v>82</v>
      </c>
      <c r="AW212" s="15" t="s">
        <v>31</v>
      </c>
      <c r="AX212" s="15" t="s">
        <v>75</v>
      </c>
      <c r="AY212" s="236" t="s">
        <v>283</v>
      </c>
    </row>
    <row r="213" s="13" customFormat="1">
      <c r="A213" s="13"/>
      <c r="B213" s="218"/>
      <c r="C213" s="13"/>
      <c r="D213" s="219" t="s">
        <v>291</v>
      </c>
      <c r="E213" s="220" t="s">
        <v>1</v>
      </c>
      <c r="F213" s="221" t="s">
        <v>3503</v>
      </c>
      <c r="G213" s="13"/>
      <c r="H213" s="222">
        <v>24.335999999999999</v>
      </c>
      <c r="I213" s="223"/>
      <c r="J213" s="13"/>
      <c r="K213" s="13"/>
      <c r="L213" s="218"/>
      <c r="M213" s="224"/>
      <c r="N213" s="225"/>
      <c r="O213" s="225"/>
      <c r="P213" s="225"/>
      <c r="Q213" s="225"/>
      <c r="R213" s="225"/>
      <c r="S213" s="225"/>
      <c r="T213" s="226"/>
      <c r="U213" s="13"/>
      <c r="V213" s="13"/>
      <c r="W213" s="13"/>
      <c r="X213" s="13"/>
      <c r="Y213" s="13"/>
      <c r="Z213" s="13"/>
      <c r="AA213" s="13"/>
      <c r="AB213" s="13"/>
      <c r="AC213" s="13"/>
      <c r="AD213" s="13"/>
      <c r="AE213" s="13"/>
      <c r="AT213" s="220" t="s">
        <v>291</v>
      </c>
      <c r="AU213" s="220" t="s">
        <v>87</v>
      </c>
      <c r="AV213" s="13" t="s">
        <v>87</v>
      </c>
      <c r="AW213" s="13" t="s">
        <v>31</v>
      </c>
      <c r="AX213" s="13" t="s">
        <v>75</v>
      </c>
      <c r="AY213" s="220" t="s">
        <v>283</v>
      </c>
    </row>
    <row r="214" s="15" customFormat="1">
      <c r="A214" s="15"/>
      <c r="B214" s="235"/>
      <c r="C214" s="15"/>
      <c r="D214" s="219" t="s">
        <v>291</v>
      </c>
      <c r="E214" s="236" t="s">
        <v>1</v>
      </c>
      <c r="F214" s="237" t="s">
        <v>3504</v>
      </c>
      <c r="G214" s="15"/>
      <c r="H214" s="236" t="s">
        <v>1</v>
      </c>
      <c r="I214" s="238"/>
      <c r="J214" s="15"/>
      <c r="K214" s="15"/>
      <c r="L214" s="235"/>
      <c r="M214" s="239"/>
      <c r="N214" s="240"/>
      <c r="O214" s="240"/>
      <c r="P214" s="240"/>
      <c r="Q214" s="240"/>
      <c r="R214" s="240"/>
      <c r="S214" s="240"/>
      <c r="T214" s="241"/>
      <c r="U214" s="15"/>
      <c r="V214" s="15"/>
      <c r="W214" s="15"/>
      <c r="X214" s="15"/>
      <c r="Y214" s="15"/>
      <c r="Z214" s="15"/>
      <c r="AA214" s="15"/>
      <c r="AB214" s="15"/>
      <c r="AC214" s="15"/>
      <c r="AD214" s="15"/>
      <c r="AE214" s="15"/>
      <c r="AT214" s="236" t="s">
        <v>291</v>
      </c>
      <c r="AU214" s="236" t="s">
        <v>87</v>
      </c>
      <c r="AV214" s="15" t="s">
        <v>82</v>
      </c>
      <c r="AW214" s="15" t="s">
        <v>31</v>
      </c>
      <c r="AX214" s="15" t="s">
        <v>75</v>
      </c>
      <c r="AY214" s="236" t="s">
        <v>283</v>
      </c>
    </row>
    <row r="215" s="13" customFormat="1">
      <c r="A215" s="13"/>
      <c r="B215" s="218"/>
      <c r="C215" s="13"/>
      <c r="D215" s="219" t="s">
        <v>291</v>
      </c>
      <c r="E215" s="220" t="s">
        <v>1</v>
      </c>
      <c r="F215" s="221" t="s">
        <v>3505</v>
      </c>
      <c r="G215" s="13"/>
      <c r="H215" s="222">
        <v>8.6859999999999999</v>
      </c>
      <c r="I215" s="223"/>
      <c r="J215" s="13"/>
      <c r="K215" s="13"/>
      <c r="L215" s="218"/>
      <c r="M215" s="224"/>
      <c r="N215" s="225"/>
      <c r="O215" s="225"/>
      <c r="P215" s="225"/>
      <c r="Q215" s="225"/>
      <c r="R215" s="225"/>
      <c r="S215" s="225"/>
      <c r="T215" s="226"/>
      <c r="U215" s="13"/>
      <c r="V215" s="13"/>
      <c r="W215" s="13"/>
      <c r="X215" s="13"/>
      <c r="Y215" s="13"/>
      <c r="Z215" s="13"/>
      <c r="AA215" s="13"/>
      <c r="AB215" s="13"/>
      <c r="AC215" s="13"/>
      <c r="AD215" s="13"/>
      <c r="AE215" s="13"/>
      <c r="AT215" s="220" t="s">
        <v>291</v>
      </c>
      <c r="AU215" s="220" t="s">
        <v>87</v>
      </c>
      <c r="AV215" s="13" t="s">
        <v>87</v>
      </c>
      <c r="AW215" s="13" t="s">
        <v>31</v>
      </c>
      <c r="AX215" s="13" t="s">
        <v>75</v>
      </c>
      <c r="AY215" s="220" t="s">
        <v>283</v>
      </c>
    </row>
    <row r="216" s="14" customFormat="1">
      <c r="A216" s="14"/>
      <c r="B216" s="227"/>
      <c r="C216" s="14"/>
      <c r="D216" s="219" t="s">
        <v>291</v>
      </c>
      <c r="E216" s="228" t="s">
        <v>1</v>
      </c>
      <c r="F216" s="229" t="s">
        <v>293</v>
      </c>
      <c r="G216" s="14"/>
      <c r="H216" s="230">
        <v>33.021999999999998</v>
      </c>
      <c r="I216" s="231"/>
      <c r="J216" s="14"/>
      <c r="K216" s="14"/>
      <c r="L216" s="227"/>
      <c r="M216" s="232"/>
      <c r="N216" s="233"/>
      <c r="O216" s="233"/>
      <c r="P216" s="233"/>
      <c r="Q216" s="233"/>
      <c r="R216" s="233"/>
      <c r="S216" s="233"/>
      <c r="T216" s="234"/>
      <c r="U216" s="14"/>
      <c r="V216" s="14"/>
      <c r="W216" s="14"/>
      <c r="X216" s="14"/>
      <c r="Y216" s="14"/>
      <c r="Z216" s="14"/>
      <c r="AA216" s="14"/>
      <c r="AB216" s="14"/>
      <c r="AC216" s="14"/>
      <c r="AD216" s="14"/>
      <c r="AE216" s="14"/>
      <c r="AT216" s="228" t="s">
        <v>291</v>
      </c>
      <c r="AU216" s="228" t="s">
        <v>87</v>
      </c>
      <c r="AV216" s="14" t="s">
        <v>289</v>
      </c>
      <c r="AW216" s="14" t="s">
        <v>31</v>
      </c>
      <c r="AX216" s="14" t="s">
        <v>82</v>
      </c>
      <c r="AY216" s="228" t="s">
        <v>283</v>
      </c>
    </row>
    <row r="217" s="2" customFormat="1" ht="24.15" customHeight="1">
      <c r="A217" s="37"/>
      <c r="B217" s="168"/>
      <c r="C217" s="204" t="s">
        <v>408</v>
      </c>
      <c r="D217" s="204" t="s">
        <v>285</v>
      </c>
      <c r="E217" s="205" t="s">
        <v>3506</v>
      </c>
      <c r="F217" s="206" t="s">
        <v>3507</v>
      </c>
      <c r="G217" s="207" t="s">
        <v>288</v>
      </c>
      <c r="H217" s="208">
        <v>1.8180000000000001</v>
      </c>
      <c r="I217" s="209"/>
      <c r="J217" s="210">
        <f>ROUND(I217*H217,2)</f>
        <v>0</v>
      </c>
      <c r="K217" s="211"/>
      <c r="L217" s="38"/>
      <c r="M217" s="212" t="s">
        <v>1</v>
      </c>
      <c r="N217" s="213" t="s">
        <v>41</v>
      </c>
      <c r="O217" s="81"/>
      <c r="P217" s="214">
        <f>O217*H217</f>
        <v>0</v>
      </c>
      <c r="Q217" s="214">
        <v>0.038997799999999999</v>
      </c>
      <c r="R217" s="214">
        <f>Q217*H217</f>
        <v>0.070898000399999994</v>
      </c>
      <c r="S217" s="214">
        <v>0</v>
      </c>
      <c r="T217" s="215">
        <f>S217*H217</f>
        <v>0</v>
      </c>
      <c r="U217" s="37"/>
      <c r="V217" s="37"/>
      <c r="W217" s="37"/>
      <c r="X217" s="37"/>
      <c r="Y217" s="37"/>
      <c r="Z217" s="37"/>
      <c r="AA217" s="37"/>
      <c r="AB217" s="37"/>
      <c r="AC217" s="37"/>
      <c r="AD217" s="37"/>
      <c r="AE217" s="37"/>
      <c r="AR217" s="216" t="s">
        <v>289</v>
      </c>
      <c r="AT217" s="216" t="s">
        <v>285</v>
      </c>
      <c r="AU217" s="216" t="s">
        <v>87</v>
      </c>
      <c r="AY217" s="18" t="s">
        <v>283</v>
      </c>
      <c r="BE217" s="217">
        <f>IF(N217="základná",J217,0)</f>
        <v>0</v>
      </c>
      <c r="BF217" s="217">
        <f>IF(N217="znížená",J217,0)</f>
        <v>0</v>
      </c>
      <c r="BG217" s="217">
        <f>IF(N217="zákl. prenesená",J217,0)</f>
        <v>0</v>
      </c>
      <c r="BH217" s="217">
        <f>IF(N217="zníž. prenesená",J217,0)</f>
        <v>0</v>
      </c>
      <c r="BI217" s="217">
        <f>IF(N217="nulová",J217,0)</f>
        <v>0</v>
      </c>
      <c r="BJ217" s="18" t="s">
        <v>87</v>
      </c>
      <c r="BK217" s="217">
        <f>ROUND(I217*H217,2)</f>
        <v>0</v>
      </c>
      <c r="BL217" s="18" t="s">
        <v>289</v>
      </c>
      <c r="BM217" s="216" t="s">
        <v>3508</v>
      </c>
    </row>
    <row r="218" s="13" customFormat="1">
      <c r="A218" s="13"/>
      <c r="B218" s="218"/>
      <c r="C218" s="13"/>
      <c r="D218" s="219" t="s">
        <v>291</v>
      </c>
      <c r="E218" s="220" t="s">
        <v>1</v>
      </c>
      <c r="F218" s="221" t="s">
        <v>3509</v>
      </c>
      <c r="G218" s="13"/>
      <c r="H218" s="222">
        <v>1.8180000000000001</v>
      </c>
      <c r="I218" s="223"/>
      <c r="J218" s="13"/>
      <c r="K218" s="13"/>
      <c r="L218" s="218"/>
      <c r="M218" s="224"/>
      <c r="N218" s="225"/>
      <c r="O218" s="225"/>
      <c r="P218" s="225"/>
      <c r="Q218" s="225"/>
      <c r="R218" s="225"/>
      <c r="S218" s="225"/>
      <c r="T218" s="226"/>
      <c r="U218" s="13"/>
      <c r="V218" s="13"/>
      <c r="W218" s="13"/>
      <c r="X218" s="13"/>
      <c r="Y218" s="13"/>
      <c r="Z218" s="13"/>
      <c r="AA218" s="13"/>
      <c r="AB218" s="13"/>
      <c r="AC218" s="13"/>
      <c r="AD218" s="13"/>
      <c r="AE218" s="13"/>
      <c r="AT218" s="220" t="s">
        <v>291</v>
      </c>
      <c r="AU218" s="220" t="s">
        <v>87</v>
      </c>
      <c r="AV218" s="13" t="s">
        <v>87</v>
      </c>
      <c r="AW218" s="13" t="s">
        <v>31</v>
      </c>
      <c r="AX218" s="13" t="s">
        <v>82</v>
      </c>
      <c r="AY218" s="220" t="s">
        <v>283</v>
      </c>
    </row>
    <row r="219" s="2" customFormat="1" ht="33" customHeight="1">
      <c r="A219" s="37"/>
      <c r="B219" s="168"/>
      <c r="C219" s="204" t="s">
        <v>418</v>
      </c>
      <c r="D219" s="204" t="s">
        <v>285</v>
      </c>
      <c r="E219" s="205" t="s">
        <v>409</v>
      </c>
      <c r="F219" s="206" t="s">
        <v>410</v>
      </c>
      <c r="G219" s="207" t="s">
        <v>288</v>
      </c>
      <c r="H219" s="208">
        <v>61.200000000000003</v>
      </c>
      <c r="I219" s="209"/>
      <c r="J219" s="210">
        <f>ROUND(I219*H219,2)</f>
        <v>0</v>
      </c>
      <c r="K219" s="211"/>
      <c r="L219" s="38"/>
      <c r="M219" s="212" t="s">
        <v>1</v>
      </c>
      <c r="N219" s="213" t="s">
        <v>41</v>
      </c>
      <c r="O219" s="81"/>
      <c r="P219" s="214">
        <f>O219*H219</f>
        <v>0</v>
      </c>
      <c r="Q219" s="214">
        <v>0.037109999999999997</v>
      </c>
      <c r="R219" s="214">
        <f>Q219*H219</f>
        <v>2.2711320000000002</v>
      </c>
      <c r="S219" s="214">
        <v>0</v>
      </c>
      <c r="T219" s="215">
        <f>S219*H219</f>
        <v>0</v>
      </c>
      <c r="U219" s="37"/>
      <c r="V219" s="37"/>
      <c r="W219" s="37"/>
      <c r="X219" s="37"/>
      <c r="Y219" s="37"/>
      <c r="Z219" s="37"/>
      <c r="AA219" s="37"/>
      <c r="AB219" s="37"/>
      <c r="AC219" s="37"/>
      <c r="AD219" s="37"/>
      <c r="AE219" s="37"/>
      <c r="AR219" s="216" t="s">
        <v>289</v>
      </c>
      <c r="AT219" s="216" t="s">
        <v>285</v>
      </c>
      <c r="AU219" s="216" t="s">
        <v>87</v>
      </c>
      <c r="AY219" s="18" t="s">
        <v>283</v>
      </c>
      <c r="BE219" s="217">
        <f>IF(N219="základná",J219,0)</f>
        <v>0</v>
      </c>
      <c r="BF219" s="217">
        <f>IF(N219="znížená",J219,0)</f>
        <v>0</v>
      </c>
      <c r="BG219" s="217">
        <f>IF(N219="zákl. prenesená",J219,0)</f>
        <v>0</v>
      </c>
      <c r="BH219" s="217">
        <f>IF(N219="zníž. prenesená",J219,0)</f>
        <v>0</v>
      </c>
      <c r="BI219" s="217">
        <f>IF(N219="nulová",J219,0)</f>
        <v>0</v>
      </c>
      <c r="BJ219" s="18" t="s">
        <v>87</v>
      </c>
      <c r="BK219" s="217">
        <f>ROUND(I219*H219,2)</f>
        <v>0</v>
      </c>
      <c r="BL219" s="18" t="s">
        <v>289</v>
      </c>
      <c r="BM219" s="216" t="s">
        <v>3510</v>
      </c>
    </row>
    <row r="220" s="15" customFormat="1">
      <c r="A220" s="15"/>
      <c r="B220" s="235"/>
      <c r="C220" s="15"/>
      <c r="D220" s="219" t="s">
        <v>291</v>
      </c>
      <c r="E220" s="236" t="s">
        <v>1</v>
      </c>
      <c r="F220" s="237" t="s">
        <v>413</v>
      </c>
      <c r="G220" s="15"/>
      <c r="H220" s="236" t="s">
        <v>1</v>
      </c>
      <c r="I220" s="238"/>
      <c r="J220" s="15"/>
      <c r="K220" s="15"/>
      <c r="L220" s="235"/>
      <c r="M220" s="239"/>
      <c r="N220" s="240"/>
      <c r="O220" s="240"/>
      <c r="P220" s="240"/>
      <c r="Q220" s="240"/>
      <c r="R220" s="240"/>
      <c r="S220" s="240"/>
      <c r="T220" s="241"/>
      <c r="U220" s="15"/>
      <c r="V220" s="15"/>
      <c r="W220" s="15"/>
      <c r="X220" s="15"/>
      <c r="Y220" s="15"/>
      <c r="Z220" s="15"/>
      <c r="AA220" s="15"/>
      <c r="AB220" s="15"/>
      <c r="AC220" s="15"/>
      <c r="AD220" s="15"/>
      <c r="AE220" s="15"/>
      <c r="AT220" s="236" t="s">
        <v>291</v>
      </c>
      <c r="AU220" s="236" t="s">
        <v>87</v>
      </c>
      <c r="AV220" s="15" t="s">
        <v>82</v>
      </c>
      <c r="AW220" s="15" t="s">
        <v>31</v>
      </c>
      <c r="AX220" s="15" t="s">
        <v>75</v>
      </c>
      <c r="AY220" s="236" t="s">
        <v>283</v>
      </c>
    </row>
    <row r="221" s="13" customFormat="1">
      <c r="A221" s="13"/>
      <c r="B221" s="218"/>
      <c r="C221" s="13"/>
      <c r="D221" s="219" t="s">
        <v>291</v>
      </c>
      <c r="E221" s="220" t="s">
        <v>1</v>
      </c>
      <c r="F221" s="221" t="s">
        <v>3511</v>
      </c>
      <c r="G221" s="13"/>
      <c r="H221" s="222">
        <v>20.399999999999999</v>
      </c>
      <c r="I221" s="223"/>
      <c r="J221" s="13"/>
      <c r="K221" s="13"/>
      <c r="L221" s="218"/>
      <c r="M221" s="224"/>
      <c r="N221" s="225"/>
      <c r="O221" s="225"/>
      <c r="P221" s="225"/>
      <c r="Q221" s="225"/>
      <c r="R221" s="225"/>
      <c r="S221" s="225"/>
      <c r="T221" s="226"/>
      <c r="U221" s="13"/>
      <c r="V221" s="13"/>
      <c r="W221" s="13"/>
      <c r="X221" s="13"/>
      <c r="Y221" s="13"/>
      <c r="Z221" s="13"/>
      <c r="AA221" s="13"/>
      <c r="AB221" s="13"/>
      <c r="AC221" s="13"/>
      <c r="AD221" s="13"/>
      <c r="AE221" s="13"/>
      <c r="AT221" s="220" t="s">
        <v>291</v>
      </c>
      <c r="AU221" s="220" t="s">
        <v>87</v>
      </c>
      <c r="AV221" s="13" t="s">
        <v>87</v>
      </c>
      <c r="AW221" s="13" t="s">
        <v>31</v>
      </c>
      <c r="AX221" s="13" t="s">
        <v>75</v>
      </c>
      <c r="AY221" s="220" t="s">
        <v>283</v>
      </c>
    </row>
    <row r="222" s="15" customFormat="1">
      <c r="A222" s="15"/>
      <c r="B222" s="235"/>
      <c r="C222" s="15"/>
      <c r="D222" s="219" t="s">
        <v>291</v>
      </c>
      <c r="E222" s="236" t="s">
        <v>1</v>
      </c>
      <c r="F222" s="237" t="s">
        <v>414</v>
      </c>
      <c r="G222" s="15"/>
      <c r="H222" s="236" t="s">
        <v>1</v>
      </c>
      <c r="I222" s="238"/>
      <c r="J222" s="15"/>
      <c r="K222" s="15"/>
      <c r="L222" s="235"/>
      <c r="M222" s="239"/>
      <c r="N222" s="240"/>
      <c r="O222" s="240"/>
      <c r="P222" s="240"/>
      <c r="Q222" s="240"/>
      <c r="R222" s="240"/>
      <c r="S222" s="240"/>
      <c r="T222" s="241"/>
      <c r="U222" s="15"/>
      <c r="V222" s="15"/>
      <c r="W222" s="15"/>
      <c r="X222" s="15"/>
      <c r="Y222" s="15"/>
      <c r="Z222" s="15"/>
      <c r="AA222" s="15"/>
      <c r="AB222" s="15"/>
      <c r="AC222" s="15"/>
      <c r="AD222" s="15"/>
      <c r="AE222" s="15"/>
      <c r="AT222" s="236" t="s">
        <v>291</v>
      </c>
      <c r="AU222" s="236" t="s">
        <v>87</v>
      </c>
      <c r="AV222" s="15" t="s">
        <v>82</v>
      </c>
      <c r="AW222" s="15" t="s">
        <v>31</v>
      </c>
      <c r="AX222" s="15" t="s">
        <v>75</v>
      </c>
      <c r="AY222" s="236" t="s">
        <v>283</v>
      </c>
    </row>
    <row r="223" s="13" customFormat="1">
      <c r="A223" s="13"/>
      <c r="B223" s="218"/>
      <c r="C223" s="13"/>
      <c r="D223" s="219" t="s">
        <v>291</v>
      </c>
      <c r="E223" s="220" t="s">
        <v>1</v>
      </c>
      <c r="F223" s="221" t="s">
        <v>3511</v>
      </c>
      <c r="G223" s="13"/>
      <c r="H223" s="222">
        <v>20.399999999999999</v>
      </c>
      <c r="I223" s="223"/>
      <c r="J223" s="13"/>
      <c r="K223" s="13"/>
      <c r="L223" s="218"/>
      <c r="M223" s="224"/>
      <c r="N223" s="225"/>
      <c r="O223" s="225"/>
      <c r="P223" s="225"/>
      <c r="Q223" s="225"/>
      <c r="R223" s="225"/>
      <c r="S223" s="225"/>
      <c r="T223" s="226"/>
      <c r="U223" s="13"/>
      <c r="V223" s="13"/>
      <c r="W223" s="13"/>
      <c r="X223" s="13"/>
      <c r="Y223" s="13"/>
      <c r="Z223" s="13"/>
      <c r="AA223" s="13"/>
      <c r="AB223" s="13"/>
      <c r="AC223" s="13"/>
      <c r="AD223" s="13"/>
      <c r="AE223" s="13"/>
      <c r="AT223" s="220" t="s">
        <v>291</v>
      </c>
      <c r="AU223" s="220" t="s">
        <v>87</v>
      </c>
      <c r="AV223" s="13" t="s">
        <v>87</v>
      </c>
      <c r="AW223" s="13" t="s">
        <v>31</v>
      </c>
      <c r="AX223" s="13" t="s">
        <v>75</v>
      </c>
      <c r="AY223" s="220" t="s">
        <v>283</v>
      </c>
    </row>
    <row r="224" s="15" customFormat="1">
      <c r="A224" s="15"/>
      <c r="B224" s="235"/>
      <c r="C224" s="15"/>
      <c r="D224" s="219" t="s">
        <v>291</v>
      </c>
      <c r="E224" s="236" t="s">
        <v>1</v>
      </c>
      <c r="F224" s="237" t="s">
        <v>415</v>
      </c>
      <c r="G224" s="15"/>
      <c r="H224" s="236" t="s">
        <v>1</v>
      </c>
      <c r="I224" s="238"/>
      <c r="J224" s="15"/>
      <c r="K224" s="15"/>
      <c r="L224" s="235"/>
      <c r="M224" s="239"/>
      <c r="N224" s="240"/>
      <c r="O224" s="240"/>
      <c r="P224" s="240"/>
      <c r="Q224" s="240"/>
      <c r="R224" s="240"/>
      <c r="S224" s="240"/>
      <c r="T224" s="241"/>
      <c r="U224" s="15"/>
      <c r="V224" s="15"/>
      <c r="W224" s="15"/>
      <c r="X224" s="15"/>
      <c r="Y224" s="15"/>
      <c r="Z224" s="15"/>
      <c r="AA224" s="15"/>
      <c r="AB224" s="15"/>
      <c r="AC224" s="15"/>
      <c r="AD224" s="15"/>
      <c r="AE224" s="15"/>
      <c r="AT224" s="236" t="s">
        <v>291</v>
      </c>
      <c r="AU224" s="236" t="s">
        <v>87</v>
      </c>
      <c r="AV224" s="15" t="s">
        <v>82</v>
      </c>
      <c r="AW224" s="15" t="s">
        <v>31</v>
      </c>
      <c r="AX224" s="15" t="s">
        <v>75</v>
      </c>
      <c r="AY224" s="236" t="s">
        <v>283</v>
      </c>
    </row>
    <row r="225" s="13" customFormat="1">
      <c r="A225" s="13"/>
      <c r="B225" s="218"/>
      <c r="C225" s="13"/>
      <c r="D225" s="219" t="s">
        <v>291</v>
      </c>
      <c r="E225" s="220" t="s">
        <v>1</v>
      </c>
      <c r="F225" s="221" t="s">
        <v>3511</v>
      </c>
      <c r="G225" s="13"/>
      <c r="H225" s="222">
        <v>20.399999999999999</v>
      </c>
      <c r="I225" s="223"/>
      <c r="J225" s="13"/>
      <c r="K225" s="13"/>
      <c r="L225" s="218"/>
      <c r="M225" s="224"/>
      <c r="N225" s="225"/>
      <c r="O225" s="225"/>
      <c r="P225" s="225"/>
      <c r="Q225" s="225"/>
      <c r="R225" s="225"/>
      <c r="S225" s="225"/>
      <c r="T225" s="226"/>
      <c r="U225" s="13"/>
      <c r="V225" s="13"/>
      <c r="W225" s="13"/>
      <c r="X225" s="13"/>
      <c r="Y225" s="13"/>
      <c r="Z225" s="13"/>
      <c r="AA225" s="13"/>
      <c r="AB225" s="13"/>
      <c r="AC225" s="13"/>
      <c r="AD225" s="13"/>
      <c r="AE225" s="13"/>
      <c r="AT225" s="220" t="s">
        <v>291</v>
      </c>
      <c r="AU225" s="220" t="s">
        <v>87</v>
      </c>
      <c r="AV225" s="13" t="s">
        <v>87</v>
      </c>
      <c r="AW225" s="13" t="s">
        <v>31</v>
      </c>
      <c r="AX225" s="13" t="s">
        <v>75</v>
      </c>
      <c r="AY225" s="220" t="s">
        <v>283</v>
      </c>
    </row>
    <row r="226" s="15" customFormat="1">
      <c r="A226" s="15"/>
      <c r="B226" s="235"/>
      <c r="C226" s="15"/>
      <c r="D226" s="219" t="s">
        <v>291</v>
      </c>
      <c r="E226" s="236" t="s">
        <v>1</v>
      </c>
      <c r="F226" s="237" t="s">
        <v>416</v>
      </c>
      <c r="G226" s="15"/>
      <c r="H226" s="236" t="s">
        <v>1</v>
      </c>
      <c r="I226" s="238"/>
      <c r="J226" s="15"/>
      <c r="K226" s="15"/>
      <c r="L226" s="235"/>
      <c r="M226" s="239"/>
      <c r="N226" s="240"/>
      <c r="O226" s="240"/>
      <c r="P226" s="240"/>
      <c r="Q226" s="240"/>
      <c r="R226" s="240"/>
      <c r="S226" s="240"/>
      <c r="T226" s="241"/>
      <c r="U226" s="15"/>
      <c r="V226" s="15"/>
      <c r="W226" s="15"/>
      <c r="X226" s="15"/>
      <c r="Y226" s="15"/>
      <c r="Z226" s="15"/>
      <c r="AA226" s="15"/>
      <c r="AB226" s="15"/>
      <c r="AC226" s="15"/>
      <c r="AD226" s="15"/>
      <c r="AE226" s="15"/>
      <c r="AT226" s="236" t="s">
        <v>291</v>
      </c>
      <c r="AU226" s="236" t="s">
        <v>87</v>
      </c>
      <c r="AV226" s="15" t="s">
        <v>82</v>
      </c>
      <c r="AW226" s="15" t="s">
        <v>31</v>
      </c>
      <c r="AX226" s="15" t="s">
        <v>75</v>
      </c>
      <c r="AY226" s="236" t="s">
        <v>283</v>
      </c>
    </row>
    <row r="227" s="14" customFormat="1">
      <c r="A227" s="14"/>
      <c r="B227" s="227"/>
      <c r="C227" s="14"/>
      <c r="D227" s="219" t="s">
        <v>291</v>
      </c>
      <c r="E227" s="228" t="s">
        <v>1</v>
      </c>
      <c r="F227" s="229" t="s">
        <v>293</v>
      </c>
      <c r="G227" s="14"/>
      <c r="H227" s="230">
        <v>61.199999999999996</v>
      </c>
      <c r="I227" s="231"/>
      <c r="J227" s="14"/>
      <c r="K227" s="14"/>
      <c r="L227" s="227"/>
      <c r="M227" s="232"/>
      <c r="N227" s="233"/>
      <c r="O227" s="233"/>
      <c r="P227" s="233"/>
      <c r="Q227" s="233"/>
      <c r="R227" s="233"/>
      <c r="S227" s="233"/>
      <c r="T227" s="234"/>
      <c r="U227" s="14"/>
      <c r="V227" s="14"/>
      <c r="W227" s="14"/>
      <c r="X227" s="14"/>
      <c r="Y227" s="14"/>
      <c r="Z227" s="14"/>
      <c r="AA227" s="14"/>
      <c r="AB227" s="14"/>
      <c r="AC227" s="14"/>
      <c r="AD227" s="14"/>
      <c r="AE227" s="14"/>
      <c r="AT227" s="228" t="s">
        <v>291</v>
      </c>
      <c r="AU227" s="228" t="s">
        <v>87</v>
      </c>
      <c r="AV227" s="14" t="s">
        <v>289</v>
      </c>
      <c r="AW227" s="14" t="s">
        <v>31</v>
      </c>
      <c r="AX227" s="14" t="s">
        <v>82</v>
      </c>
      <c r="AY227" s="228" t="s">
        <v>283</v>
      </c>
    </row>
    <row r="228" s="2" customFormat="1" ht="33" customHeight="1">
      <c r="A228" s="37"/>
      <c r="B228" s="168"/>
      <c r="C228" s="204" t="s">
        <v>428</v>
      </c>
      <c r="D228" s="204" t="s">
        <v>285</v>
      </c>
      <c r="E228" s="205" t="s">
        <v>419</v>
      </c>
      <c r="F228" s="206" t="s">
        <v>420</v>
      </c>
      <c r="G228" s="207" t="s">
        <v>288</v>
      </c>
      <c r="H228" s="208">
        <v>273.57900000000001</v>
      </c>
      <c r="I228" s="209"/>
      <c r="J228" s="210">
        <f>ROUND(I228*H228,2)</f>
        <v>0</v>
      </c>
      <c r="K228" s="211"/>
      <c r="L228" s="38"/>
      <c r="M228" s="212" t="s">
        <v>1</v>
      </c>
      <c r="N228" s="213" t="s">
        <v>41</v>
      </c>
      <c r="O228" s="81"/>
      <c r="P228" s="214">
        <f>O228*H228</f>
        <v>0</v>
      </c>
      <c r="Q228" s="214">
        <v>0.074130000000000001</v>
      </c>
      <c r="R228" s="214">
        <f>Q228*H228</f>
        <v>20.280411270000002</v>
      </c>
      <c r="S228" s="214">
        <v>0</v>
      </c>
      <c r="T228" s="215">
        <f>S228*H228</f>
        <v>0</v>
      </c>
      <c r="U228" s="37"/>
      <c r="V228" s="37"/>
      <c r="W228" s="37"/>
      <c r="X228" s="37"/>
      <c r="Y228" s="37"/>
      <c r="Z228" s="37"/>
      <c r="AA228" s="37"/>
      <c r="AB228" s="37"/>
      <c r="AC228" s="37"/>
      <c r="AD228" s="37"/>
      <c r="AE228" s="37"/>
      <c r="AR228" s="216" t="s">
        <v>289</v>
      </c>
      <c r="AT228" s="216" t="s">
        <v>285</v>
      </c>
      <c r="AU228" s="216" t="s">
        <v>87</v>
      </c>
      <c r="AY228" s="18" t="s">
        <v>283</v>
      </c>
      <c r="BE228" s="217">
        <f>IF(N228="základná",J228,0)</f>
        <v>0</v>
      </c>
      <c r="BF228" s="217">
        <f>IF(N228="znížená",J228,0)</f>
        <v>0</v>
      </c>
      <c r="BG228" s="217">
        <f>IF(N228="zákl. prenesená",J228,0)</f>
        <v>0</v>
      </c>
      <c r="BH228" s="217">
        <f>IF(N228="zníž. prenesená",J228,0)</f>
        <v>0</v>
      </c>
      <c r="BI228" s="217">
        <f>IF(N228="nulová",J228,0)</f>
        <v>0</v>
      </c>
      <c r="BJ228" s="18" t="s">
        <v>87</v>
      </c>
      <c r="BK228" s="217">
        <f>ROUND(I228*H228,2)</f>
        <v>0</v>
      </c>
      <c r="BL228" s="18" t="s">
        <v>289</v>
      </c>
      <c r="BM228" s="216" t="s">
        <v>3512</v>
      </c>
    </row>
    <row r="229" s="15" customFormat="1">
      <c r="A229" s="15"/>
      <c r="B229" s="235"/>
      <c r="C229" s="15"/>
      <c r="D229" s="219" t="s">
        <v>291</v>
      </c>
      <c r="E229" s="236" t="s">
        <v>1</v>
      </c>
      <c r="F229" s="237" t="s">
        <v>404</v>
      </c>
      <c r="G229" s="15"/>
      <c r="H229" s="236" t="s">
        <v>1</v>
      </c>
      <c r="I229" s="238"/>
      <c r="J229" s="15"/>
      <c r="K229" s="15"/>
      <c r="L229" s="235"/>
      <c r="M229" s="239"/>
      <c r="N229" s="240"/>
      <c r="O229" s="240"/>
      <c r="P229" s="240"/>
      <c r="Q229" s="240"/>
      <c r="R229" s="240"/>
      <c r="S229" s="240"/>
      <c r="T229" s="241"/>
      <c r="U229" s="15"/>
      <c r="V229" s="15"/>
      <c r="W229" s="15"/>
      <c r="X229" s="15"/>
      <c r="Y229" s="15"/>
      <c r="Z229" s="15"/>
      <c r="AA229" s="15"/>
      <c r="AB229" s="15"/>
      <c r="AC229" s="15"/>
      <c r="AD229" s="15"/>
      <c r="AE229" s="15"/>
      <c r="AT229" s="236" t="s">
        <v>291</v>
      </c>
      <c r="AU229" s="236" t="s">
        <v>87</v>
      </c>
      <c r="AV229" s="15" t="s">
        <v>82</v>
      </c>
      <c r="AW229" s="15" t="s">
        <v>31</v>
      </c>
      <c r="AX229" s="15" t="s">
        <v>75</v>
      </c>
      <c r="AY229" s="236" t="s">
        <v>283</v>
      </c>
    </row>
    <row r="230" s="13" customFormat="1">
      <c r="A230" s="13"/>
      <c r="B230" s="218"/>
      <c r="C230" s="13"/>
      <c r="D230" s="219" t="s">
        <v>291</v>
      </c>
      <c r="E230" s="220" t="s">
        <v>1</v>
      </c>
      <c r="F230" s="221" t="s">
        <v>3513</v>
      </c>
      <c r="G230" s="13"/>
      <c r="H230" s="222">
        <v>33.674999999999997</v>
      </c>
      <c r="I230" s="223"/>
      <c r="J230" s="13"/>
      <c r="K230" s="13"/>
      <c r="L230" s="218"/>
      <c r="M230" s="224"/>
      <c r="N230" s="225"/>
      <c r="O230" s="225"/>
      <c r="P230" s="225"/>
      <c r="Q230" s="225"/>
      <c r="R230" s="225"/>
      <c r="S230" s="225"/>
      <c r="T230" s="226"/>
      <c r="U230" s="13"/>
      <c r="V230" s="13"/>
      <c r="W230" s="13"/>
      <c r="X230" s="13"/>
      <c r="Y230" s="13"/>
      <c r="Z230" s="13"/>
      <c r="AA230" s="13"/>
      <c r="AB230" s="13"/>
      <c r="AC230" s="13"/>
      <c r="AD230" s="13"/>
      <c r="AE230" s="13"/>
      <c r="AT230" s="220" t="s">
        <v>291</v>
      </c>
      <c r="AU230" s="220" t="s">
        <v>87</v>
      </c>
      <c r="AV230" s="13" t="s">
        <v>87</v>
      </c>
      <c r="AW230" s="13" t="s">
        <v>31</v>
      </c>
      <c r="AX230" s="13" t="s">
        <v>75</v>
      </c>
      <c r="AY230" s="220" t="s">
        <v>283</v>
      </c>
    </row>
    <row r="231" s="15" customFormat="1">
      <c r="A231" s="15"/>
      <c r="B231" s="235"/>
      <c r="C231" s="15"/>
      <c r="D231" s="219" t="s">
        <v>291</v>
      </c>
      <c r="E231" s="236" t="s">
        <v>1</v>
      </c>
      <c r="F231" s="237" t="s">
        <v>413</v>
      </c>
      <c r="G231" s="15"/>
      <c r="H231" s="236" t="s">
        <v>1</v>
      </c>
      <c r="I231" s="238"/>
      <c r="J231" s="15"/>
      <c r="K231" s="15"/>
      <c r="L231" s="235"/>
      <c r="M231" s="239"/>
      <c r="N231" s="240"/>
      <c r="O231" s="240"/>
      <c r="P231" s="240"/>
      <c r="Q231" s="240"/>
      <c r="R231" s="240"/>
      <c r="S231" s="240"/>
      <c r="T231" s="241"/>
      <c r="U231" s="15"/>
      <c r="V231" s="15"/>
      <c r="W231" s="15"/>
      <c r="X231" s="15"/>
      <c r="Y231" s="15"/>
      <c r="Z231" s="15"/>
      <c r="AA231" s="15"/>
      <c r="AB231" s="15"/>
      <c r="AC231" s="15"/>
      <c r="AD231" s="15"/>
      <c r="AE231" s="15"/>
      <c r="AT231" s="236" t="s">
        <v>291</v>
      </c>
      <c r="AU231" s="236" t="s">
        <v>87</v>
      </c>
      <c r="AV231" s="15" t="s">
        <v>82</v>
      </c>
      <c r="AW231" s="15" t="s">
        <v>31</v>
      </c>
      <c r="AX231" s="15" t="s">
        <v>75</v>
      </c>
      <c r="AY231" s="236" t="s">
        <v>283</v>
      </c>
    </row>
    <row r="232" s="13" customFormat="1">
      <c r="A232" s="13"/>
      <c r="B232" s="218"/>
      <c r="C232" s="13"/>
      <c r="D232" s="219" t="s">
        <v>291</v>
      </c>
      <c r="E232" s="220" t="s">
        <v>1</v>
      </c>
      <c r="F232" s="221" t="s">
        <v>3514</v>
      </c>
      <c r="G232" s="13"/>
      <c r="H232" s="222">
        <v>73.372</v>
      </c>
      <c r="I232" s="223"/>
      <c r="J232" s="13"/>
      <c r="K232" s="13"/>
      <c r="L232" s="218"/>
      <c r="M232" s="224"/>
      <c r="N232" s="225"/>
      <c r="O232" s="225"/>
      <c r="P232" s="225"/>
      <c r="Q232" s="225"/>
      <c r="R232" s="225"/>
      <c r="S232" s="225"/>
      <c r="T232" s="226"/>
      <c r="U232" s="13"/>
      <c r="V232" s="13"/>
      <c r="W232" s="13"/>
      <c r="X232" s="13"/>
      <c r="Y232" s="13"/>
      <c r="Z232" s="13"/>
      <c r="AA232" s="13"/>
      <c r="AB232" s="13"/>
      <c r="AC232" s="13"/>
      <c r="AD232" s="13"/>
      <c r="AE232" s="13"/>
      <c r="AT232" s="220" t="s">
        <v>291</v>
      </c>
      <c r="AU232" s="220" t="s">
        <v>87</v>
      </c>
      <c r="AV232" s="13" t="s">
        <v>87</v>
      </c>
      <c r="AW232" s="13" t="s">
        <v>31</v>
      </c>
      <c r="AX232" s="13" t="s">
        <v>75</v>
      </c>
      <c r="AY232" s="220" t="s">
        <v>283</v>
      </c>
    </row>
    <row r="233" s="13" customFormat="1">
      <c r="A233" s="13"/>
      <c r="B233" s="218"/>
      <c r="C233" s="13"/>
      <c r="D233" s="219" t="s">
        <v>291</v>
      </c>
      <c r="E233" s="220" t="s">
        <v>1</v>
      </c>
      <c r="F233" s="221" t="s">
        <v>3515</v>
      </c>
      <c r="G233" s="13"/>
      <c r="H233" s="222">
        <v>6.5960000000000001</v>
      </c>
      <c r="I233" s="223"/>
      <c r="J233" s="13"/>
      <c r="K233" s="13"/>
      <c r="L233" s="218"/>
      <c r="M233" s="224"/>
      <c r="N233" s="225"/>
      <c r="O233" s="225"/>
      <c r="P233" s="225"/>
      <c r="Q233" s="225"/>
      <c r="R233" s="225"/>
      <c r="S233" s="225"/>
      <c r="T233" s="226"/>
      <c r="U233" s="13"/>
      <c r="V233" s="13"/>
      <c r="W233" s="13"/>
      <c r="X233" s="13"/>
      <c r="Y233" s="13"/>
      <c r="Z233" s="13"/>
      <c r="AA233" s="13"/>
      <c r="AB233" s="13"/>
      <c r="AC233" s="13"/>
      <c r="AD233" s="13"/>
      <c r="AE233" s="13"/>
      <c r="AT233" s="220" t="s">
        <v>291</v>
      </c>
      <c r="AU233" s="220" t="s">
        <v>87</v>
      </c>
      <c r="AV233" s="13" t="s">
        <v>87</v>
      </c>
      <c r="AW233" s="13" t="s">
        <v>31</v>
      </c>
      <c r="AX233" s="13" t="s">
        <v>75</v>
      </c>
      <c r="AY233" s="220" t="s">
        <v>283</v>
      </c>
    </row>
    <row r="234" s="15" customFormat="1">
      <c r="A234" s="15"/>
      <c r="B234" s="235"/>
      <c r="C234" s="15"/>
      <c r="D234" s="219" t="s">
        <v>291</v>
      </c>
      <c r="E234" s="236" t="s">
        <v>1</v>
      </c>
      <c r="F234" s="237" t="s">
        <v>414</v>
      </c>
      <c r="G234" s="15"/>
      <c r="H234" s="236" t="s">
        <v>1</v>
      </c>
      <c r="I234" s="238"/>
      <c r="J234" s="15"/>
      <c r="K234" s="15"/>
      <c r="L234" s="235"/>
      <c r="M234" s="239"/>
      <c r="N234" s="240"/>
      <c r="O234" s="240"/>
      <c r="P234" s="240"/>
      <c r="Q234" s="240"/>
      <c r="R234" s="240"/>
      <c r="S234" s="240"/>
      <c r="T234" s="241"/>
      <c r="U234" s="15"/>
      <c r="V234" s="15"/>
      <c r="W234" s="15"/>
      <c r="X234" s="15"/>
      <c r="Y234" s="15"/>
      <c r="Z234" s="15"/>
      <c r="AA234" s="15"/>
      <c r="AB234" s="15"/>
      <c r="AC234" s="15"/>
      <c r="AD234" s="15"/>
      <c r="AE234" s="15"/>
      <c r="AT234" s="236" t="s">
        <v>291</v>
      </c>
      <c r="AU234" s="236" t="s">
        <v>87</v>
      </c>
      <c r="AV234" s="15" t="s">
        <v>82</v>
      </c>
      <c r="AW234" s="15" t="s">
        <v>31</v>
      </c>
      <c r="AX234" s="15" t="s">
        <v>75</v>
      </c>
      <c r="AY234" s="236" t="s">
        <v>283</v>
      </c>
    </row>
    <row r="235" s="13" customFormat="1">
      <c r="A235" s="13"/>
      <c r="B235" s="218"/>
      <c r="C235" s="13"/>
      <c r="D235" s="219" t="s">
        <v>291</v>
      </c>
      <c r="E235" s="220" t="s">
        <v>1</v>
      </c>
      <c r="F235" s="221" t="s">
        <v>3514</v>
      </c>
      <c r="G235" s="13"/>
      <c r="H235" s="222">
        <v>73.372</v>
      </c>
      <c r="I235" s="223"/>
      <c r="J235" s="13"/>
      <c r="K235" s="13"/>
      <c r="L235" s="218"/>
      <c r="M235" s="224"/>
      <c r="N235" s="225"/>
      <c r="O235" s="225"/>
      <c r="P235" s="225"/>
      <c r="Q235" s="225"/>
      <c r="R235" s="225"/>
      <c r="S235" s="225"/>
      <c r="T235" s="226"/>
      <c r="U235" s="13"/>
      <c r="V235" s="13"/>
      <c r="W235" s="13"/>
      <c r="X235" s="13"/>
      <c r="Y235" s="13"/>
      <c r="Z235" s="13"/>
      <c r="AA235" s="13"/>
      <c r="AB235" s="13"/>
      <c r="AC235" s="13"/>
      <c r="AD235" s="13"/>
      <c r="AE235" s="13"/>
      <c r="AT235" s="220" t="s">
        <v>291</v>
      </c>
      <c r="AU235" s="220" t="s">
        <v>87</v>
      </c>
      <c r="AV235" s="13" t="s">
        <v>87</v>
      </c>
      <c r="AW235" s="13" t="s">
        <v>31</v>
      </c>
      <c r="AX235" s="13" t="s">
        <v>75</v>
      </c>
      <c r="AY235" s="220" t="s">
        <v>283</v>
      </c>
    </row>
    <row r="236" s="13" customFormat="1">
      <c r="A236" s="13"/>
      <c r="B236" s="218"/>
      <c r="C236" s="13"/>
      <c r="D236" s="219" t="s">
        <v>291</v>
      </c>
      <c r="E236" s="220" t="s">
        <v>1</v>
      </c>
      <c r="F236" s="221" t="s">
        <v>3515</v>
      </c>
      <c r="G236" s="13"/>
      <c r="H236" s="222">
        <v>6.5960000000000001</v>
      </c>
      <c r="I236" s="223"/>
      <c r="J236" s="13"/>
      <c r="K236" s="13"/>
      <c r="L236" s="218"/>
      <c r="M236" s="224"/>
      <c r="N236" s="225"/>
      <c r="O236" s="225"/>
      <c r="P236" s="225"/>
      <c r="Q236" s="225"/>
      <c r="R236" s="225"/>
      <c r="S236" s="225"/>
      <c r="T236" s="226"/>
      <c r="U236" s="13"/>
      <c r="V236" s="13"/>
      <c r="W236" s="13"/>
      <c r="X236" s="13"/>
      <c r="Y236" s="13"/>
      <c r="Z236" s="13"/>
      <c r="AA236" s="13"/>
      <c r="AB236" s="13"/>
      <c r="AC236" s="13"/>
      <c r="AD236" s="13"/>
      <c r="AE236" s="13"/>
      <c r="AT236" s="220" t="s">
        <v>291</v>
      </c>
      <c r="AU236" s="220" t="s">
        <v>87</v>
      </c>
      <c r="AV236" s="13" t="s">
        <v>87</v>
      </c>
      <c r="AW236" s="13" t="s">
        <v>31</v>
      </c>
      <c r="AX236" s="13" t="s">
        <v>75</v>
      </c>
      <c r="AY236" s="220" t="s">
        <v>283</v>
      </c>
    </row>
    <row r="237" s="15" customFormat="1">
      <c r="A237" s="15"/>
      <c r="B237" s="235"/>
      <c r="C237" s="15"/>
      <c r="D237" s="219" t="s">
        <v>291</v>
      </c>
      <c r="E237" s="236" t="s">
        <v>1</v>
      </c>
      <c r="F237" s="237" t="s">
        <v>415</v>
      </c>
      <c r="G237" s="15"/>
      <c r="H237" s="236" t="s">
        <v>1</v>
      </c>
      <c r="I237" s="238"/>
      <c r="J237" s="15"/>
      <c r="K237" s="15"/>
      <c r="L237" s="235"/>
      <c r="M237" s="239"/>
      <c r="N237" s="240"/>
      <c r="O237" s="240"/>
      <c r="P237" s="240"/>
      <c r="Q237" s="240"/>
      <c r="R237" s="240"/>
      <c r="S237" s="240"/>
      <c r="T237" s="241"/>
      <c r="U237" s="15"/>
      <c r="V237" s="15"/>
      <c r="W237" s="15"/>
      <c r="X237" s="15"/>
      <c r="Y237" s="15"/>
      <c r="Z237" s="15"/>
      <c r="AA237" s="15"/>
      <c r="AB237" s="15"/>
      <c r="AC237" s="15"/>
      <c r="AD237" s="15"/>
      <c r="AE237" s="15"/>
      <c r="AT237" s="236" t="s">
        <v>291</v>
      </c>
      <c r="AU237" s="236" t="s">
        <v>87</v>
      </c>
      <c r="AV237" s="15" t="s">
        <v>82</v>
      </c>
      <c r="AW237" s="15" t="s">
        <v>31</v>
      </c>
      <c r="AX237" s="15" t="s">
        <v>75</v>
      </c>
      <c r="AY237" s="236" t="s">
        <v>283</v>
      </c>
    </row>
    <row r="238" s="13" customFormat="1">
      <c r="A238" s="13"/>
      <c r="B238" s="218"/>
      <c r="C238" s="13"/>
      <c r="D238" s="219" t="s">
        <v>291</v>
      </c>
      <c r="E238" s="220" t="s">
        <v>1</v>
      </c>
      <c r="F238" s="221" t="s">
        <v>3514</v>
      </c>
      <c r="G238" s="13"/>
      <c r="H238" s="222">
        <v>73.372</v>
      </c>
      <c r="I238" s="223"/>
      <c r="J238" s="13"/>
      <c r="K238" s="13"/>
      <c r="L238" s="218"/>
      <c r="M238" s="224"/>
      <c r="N238" s="225"/>
      <c r="O238" s="225"/>
      <c r="P238" s="225"/>
      <c r="Q238" s="225"/>
      <c r="R238" s="225"/>
      <c r="S238" s="225"/>
      <c r="T238" s="226"/>
      <c r="U238" s="13"/>
      <c r="V238" s="13"/>
      <c r="W238" s="13"/>
      <c r="X238" s="13"/>
      <c r="Y238" s="13"/>
      <c r="Z238" s="13"/>
      <c r="AA238" s="13"/>
      <c r="AB238" s="13"/>
      <c r="AC238" s="13"/>
      <c r="AD238" s="13"/>
      <c r="AE238" s="13"/>
      <c r="AT238" s="220" t="s">
        <v>291</v>
      </c>
      <c r="AU238" s="220" t="s">
        <v>87</v>
      </c>
      <c r="AV238" s="13" t="s">
        <v>87</v>
      </c>
      <c r="AW238" s="13" t="s">
        <v>31</v>
      </c>
      <c r="AX238" s="13" t="s">
        <v>75</v>
      </c>
      <c r="AY238" s="220" t="s">
        <v>283</v>
      </c>
    </row>
    <row r="239" s="13" customFormat="1">
      <c r="A239" s="13"/>
      <c r="B239" s="218"/>
      <c r="C239" s="13"/>
      <c r="D239" s="219" t="s">
        <v>291</v>
      </c>
      <c r="E239" s="220" t="s">
        <v>1</v>
      </c>
      <c r="F239" s="221" t="s">
        <v>3515</v>
      </c>
      <c r="G239" s="13"/>
      <c r="H239" s="222">
        <v>6.5960000000000001</v>
      </c>
      <c r="I239" s="223"/>
      <c r="J239" s="13"/>
      <c r="K239" s="13"/>
      <c r="L239" s="218"/>
      <c r="M239" s="224"/>
      <c r="N239" s="225"/>
      <c r="O239" s="225"/>
      <c r="P239" s="225"/>
      <c r="Q239" s="225"/>
      <c r="R239" s="225"/>
      <c r="S239" s="225"/>
      <c r="T239" s="226"/>
      <c r="U239" s="13"/>
      <c r="V239" s="13"/>
      <c r="W239" s="13"/>
      <c r="X239" s="13"/>
      <c r="Y239" s="13"/>
      <c r="Z239" s="13"/>
      <c r="AA239" s="13"/>
      <c r="AB239" s="13"/>
      <c r="AC239" s="13"/>
      <c r="AD239" s="13"/>
      <c r="AE239" s="13"/>
      <c r="AT239" s="220" t="s">
        <v>291</v>
      </c>
      <c r="AU239" s="220" t="s">
        <v>87</v>
      </c>
      <c r="AV239" s="13" t="s">
        <v>87</v>
      </c>
      <c r="AW239" s="13" t="s">
        <v>31</v>
      </c>
      <c r="AX239" s="13" t="s">
        <v>75</v>
      </c>
      <c r="AY239" s="220" t="s">
        <v>283</v>
      </c>
    </row>
    <row r="240" s="15" customFormat="1">
      <c r="A240" s="15"/>
      <c r="B240" s="235"/>
      <c r="C240" s="15"/>
      <c r="D240" s="219" t="s">
        <v>291</v>
      </c>
      <c r="E240" s="236" t="s">
        <v>1</v>
      </c>
      <c r="F240" s="237" t="s">
        <v>416</v>
      </c>
      <c r="G240" s="15"/>
      <c r="H240" s="236" t="s">
        <v>1</v>
      </c>
      <c r="I240" s="238"/>
      <c r="J240" s="15"/>
      <c r="K240" s="15"/>
      <c r="L240" s="235"/>
      <c r="M240" s="239"/>
      <c r="N240" s="240"/>
      <c r="O240" s="240"/>
      <c r="P240" s="240"/>
      <c r="Q240" s="240"/>
      <c r="R240" s="240"/>
      <c r="S240" s="240"/>
      <c r="T240" s="241"/>
      <c r="U240" s="15"/>
      <c r="V240" s="15"/>
      <c r="W240" s="15"/>
      <c r="X240" s="15"/>
      <c r="Y240" s="15"/>
      <c r="Z240" s="15"/>
      <c r="AA240" s="15"/>
      <c r="AB240" s="15"/>
      <c r="AC240" s="15"/>
      <c r="AD240" s="15"/>
      <c r="AE240" s="15"/>
      <c r="AT240" s="236" t="s">
        <v>291</v>
      </c>
      <c r="AU240" s="236" t="s">
        <v>87</v>
      </c>
      <c r="AV240" s="15" t="s">
        <v>82</v>
      </c>
      <c r="AW240" s="15" t="s">
        <v>31</v>
      </c>
      <c r="AX240" s="15" t="s">
        <v>75</v>
      </c>
      <c r="AY240" s="236" t="s">
        <v>283</v>
      </c>
    </row>
    <row r="241" s="14" customFormat="1">
      <c r="A241" s="14"/>
      <c r="B241" s="227"/>
      <c r="C241" s="14"/>
      <c r="D241" s="219" t="s">
        <v>291</v>
      </c>
      <c r="E241" s="228" t="s">
        <v>1</v>
      </c>
      <c r="F241" s="229" t="s">
        <v>293</v>
      </c>
      <c r="G241" s="14"/>
      <c r="H241" s="230">
        <v>273.57900000000001</v>
      </c>
      <c r="I241" s="231"/>
      <c r="J241" s="14"/>
      <c r="K241" s="14"/>
      <c r="L241" s="227"/>
      <c r="M241" s="232"/>
      <c r="N241" s="233"/>
      <c r="O241" s="233"/>
      <c r="P241" s="233"/>
      <c r="Q241" s="233"/>
      <c r="R241" s="233"/>
      <c r="S241" s="233"/>
      <c r="T241" s="234"/>
      <c r="U241" s="14"/>
      <c r="V241" s="14"/>
      <c r="W241" s="14"/>
      <c r="X241" s="14"/>
      <c r="Y241" s="14"/>
      <c r="Z241" s="14"/>
      <c r="AA241" s="14"/>
      <c r="AB241" s="14"/>
      <c r="AC241" s="14"/>
      <c r="AD241" s="14"/>
      <c r="AE241" s="14"/>
      <c r="AT241" s="228" t="s">
        <v>291</v>
      </c>
      <c r="AU241" s="228" t="s">
        <v>87</v>
      </c>
      <c r="AV241" s="14" t="s">
        <v>289</v>
      </c>
      <c r="AW241" s="14" t="s">
        <v>31</v>
      </c>
      <c r="AX241" s="14" t="s">
        <v>82</v>
      </c>
      <c r="AY241" s="228" t="s">
        <v>283</v>
      </c>
    </row>
    <row r="242" s="2" customFormat="1" ht="33" customHeight="1">
      <c r="A242" s="37"/>
      <c r="B242" s="168"/>
      <c r="C242" s="204" t="s">
        <v>438</v>
      </c>
      <c r="D242" s="204" t="s">
        <v>285</v>
      </c>
      <c r="E242" s="205" t="s">
        <v>429</v>
      </c>
      <c r="F242" s="206" t="s">
        <v>430</v>
      </c>
      <c r="G242" s="207" t="s">
        <v>288</v>
      </c>
      <c r="H242" s="208">
        <v>18.222999999999999</v>
      </c>
      <c r="I242" s="209"/>
      <c r="J242" s="210">
        <f>ROUND(I242*H242,2)</f>
        <v>0</v>
      </c>
      <c r="K242" s="211"/>
      <c r="L242" s="38"/>
      <c r="M242" s="212" t="s">
        <v>1</v>
      </c>
      <c r="N242" s="213" t="s">
        <v>41</v>
      </c>
      <c r="O242" s="81"/>
      <c r="P242" s="214">
        <f>O242*H242</f>
        <v>0</v>
      </c>
      <c r="Q242" s="214">
        <v>0.11114</v>
      </c>
      <c r="R242" s="214">
        <f>Q242*H242</f>
        <v>2.0253042199999998</v>
      </c>
      <c r="S242" s="214">
        <v>0</v>
      </c>
      <c r="T242" s="215">
        <f>S242*H242</f>
        <v>0</v>
      </c>
      <c r="U242" s="37"/>
      <c r="V242" s="37"/>
      <c r="W242" s="37"/>
      <c r="X242" s="37"/>
      <c r="Y242" s="37"/>
      <c r="Z242" s="37"/>
      <c r="AA242" s="37"/>
      <c r="AB242" s="37"/>
      <c r="AC242" s="37"/>
      <c r="AD242" s="37"/>
      <c r="AE242" s="37"/>
      <c r="AR242" s="216" t="s">
        <v>289</v>
      </c>
      <c r="AT242" s="216" t="s">
        <v>285</v>
      </c>
      <c r="AU242" s="216" t="s">
        <v>87</v>
      </c>
      <c r="AY242" s="18" t="s">
        <v>283</v>
      </c>
      <c r="BE242" s="217">
        <f>IF(N242="základná",J242,0)</f>
        <v>0</v>
      </c>
      <c r="BF242" s="217">
        <f>IF(N242="znížená",J242,0)</f>
        <v>0</v>
      </c>
      <c r="BG242" s="217">
        <f>IF(N242="zákl. prenesená",J242,0)</f>
        <v>0</v>
      </c>
      <c r="BH242" s="217">
        <f>IF(N242="zníž. prenesená",J242,0)</f>
        <v>0</v>
      </c>
      <c r="BI242" s="217">
        <f>IF(N242="nulová",J242,0)</f>
        <v>0</v>
      </c>
      <c r="BJ242" s="18" t="s">
        <v>87</v>
      </c>
      <c r="BK242" s="217">
        <f>ROUND(I242*H242,2)</f>
        <v>0</v>
      </c>
      <c r="BL242" s="18" t="s">
        <v>289</v>
      </c>
      <c r="BM242" s="216" t="s">
        <v>3516</v>
      </c>
    </row>
    <row r="243" s="15" customFormat="1">
      <c r="A243" s="15"/>
      <c r="B243" s="235"/>
      <c r="C243" s="15"/>
      <c r="D243" s="219" t="s">
        <v>291</v>
      </c>
      <c r="E243" s="236" t="s">
        <v>1</v>
      </c>
      <c r="F243" s="237" t="s">
        <v>451</v>
      </c>
      <c r="G243" s="15"/>
      <c r="H243" s="236" t="s">
        <v>1</v>
      </c>
      <c r="I243" s="238"/>
      <c r="J243" s="15"/>
      <c r="K243" s="15"/>
      <c r="L243" s="235"/>
      <c r="M243" s="239"/>
      <c r="N243" s="240"/>
      <c r="O243" s="240"/>
      <c r="P243" s="240"/>
      <c r="Q243" s="240"/>
      <c r="R243" s="240"/>
      <c r="S243" s="240"/>
      <c r="T243" s="241"/>
      <c r="U243" s="15"/>
      <c r="V243" s="15"/>
      <c r="W243" s="15"/>
      <c r="X243" s="15"/>
      <c r="Y243" s="15"/>
      <c r="Z243" s="15"/>
      <c r="AA243" s="15"/>
      <c r="AB243" s="15"/>
      <c r="AC243" s="15"/>
      <c r="AD243" s="15"/>
      <c r="AE243" s="15"/>
      <c r="AT243" s="236" t="s">
        <v>291</v>
      </c>
      <c r="AU243" s="236" t="s">
        <v>87</v>
      </c>
      <c r="AV243" s="15" t="s">
        <v>82</v>
      </c>
      <c r="AW243" s="15" t="s">
        <v>31</v>
      </c>
      <c r="AX243" s="15" t="s">
        <v>75</v>
      </c>
      <c r="AY243" s="236" t="s">
        <v>283</v>
      </c>
    </row>
    <row r="244" s="13" customFormat="1">
      <c r="A244" s="13"/>
      <c r="B244" s="218"/>
      <c r="C244" s="13"/>
      <c r="D244" s="219" t="s">
        <v>291</v>
      </c>
      <c r="E244" s="220" t="s">
        <v>1</v>
      </c>
      <c r="F244" s="221" t="s">
        <v>3517</v>
      </c>
      <c r="G244" s="13"/>
      <c r="H244" s="222">
        <v>2.5430000000000001</v>
      </c>
      <c r="I244" s="223"/>
      <c r="J244" s="13"/>
      <c r="K244" s="13"/>
      <c r="L244" s="218"/>
      <c r="M244" s="224"/>
      <c r="N244" s="225"/>
      <c r="O244" s="225"/>
      <c r="P244" s="225"/>
      <c r="Q244" s="225"/>
      <c r="R244" s="225"/>
      <c r="S244" s="225"/>
      <c r="T244" s="226"/>
      <c r="U244" s="13"/>
      <c r="V244" s="13"/>
      <c r="W244" s="13"/>
      <c r="X244" s="13"/>
      <c r="Y244" s="13"/>
      <c r="Z244" s="13"/>
      <c r="AA244" s="13"/>
      <c r="AB244" s="13"/>
      <c r="AC244" s="13"/>
      <c r="AD244" s="13"/>
      <c r="AE244" s="13"/>
      <c r="AT244" s="220" t="s">
        <v>291</v>
      </c>
      <c r="AU244" s="220" t="s">
        <v>87</v>
      </c>
      <c r="AV244" s="13" t="s">
        <v>87</v>
      </c>
      <c r="AW244" s="13" t="s">
        <v>31</v>
      </c>
      <c r="AX244" s="13" t="s">
        <v>75</v>
      </c>
      <c r="AY244" s="220" t="s">
        <v>283</v>
      </c>
    </row>
    <row r="245" s="13" customFormat="1">
      <c r="A245" s="13"/>
      <c r="B245" s="218"/>
      <c r="C245" s="13"/>
      <c r="D245" s="219" t="s">
        <v>291</v>
      </c>
      <c r="E245" s="220" t="s">
        <v>1</v>
      </c>
      <c r="F245" s="221" t="s">
        <v>3518</v>
      </c>
      <c r="G245" s="13"/>
      <c r="H245" s="222">
        <v>15.68</v>
      </c>
      <c r="I245" s="223"/>
      <c r="J245" s="13"/>
      <c r="K245" s="13"/>
      <c r="L245" s="218"/>
      <c r="M245" s="224"/>
      <c r="N245" s="225"/>
      <c r="O245" s="225"/>
      <c r="P245" s="225"/>
      <c r="Q245" s="225"/>
      <c r="R245" s="225"/>
      <c r="S245" s="225"/>
      <c r="T245" s="226"/>
      <c r="U245" s="13"/>
      <c r="V245" s="13"/>
      <c r="W245" s="13"/>
      <c r="X245" s="13"/>
      <c r="Y245" s="13"/>
      <c r="Z245" s="13"/>
      <c r="AA245" s="13"/>
      <c r="AB245" s="13"/>
      <c r="AC245" s="13"/>
      <c r="AD245" s="13"/>
      <c r="AE245" s="13"/>
      <c r="AT245" s="220" t="s">
        <v>291</v>
      </c>
      <c r="AU245" s="220" t="s">
        <v>87</v>
      </c>
      <c r="AV245" s="13" t="s">
        <v>87</v>
      </c>
      <c r="AW245" s="13" t="s">
        <v>31</v>
      </c>
      <c r="AX245" s="13" t="s">
        <v>75</v>
      </c>
      <c r="AY245" s="220" t="s">
        <v>283</v>
      </c>
    </row>
    <row r="246" s="14" customFormat="1">
      <c r="A246" s="14"/>
      <c r="B246" s="227"/>
      <c r="C246" s="14"/>
      <c r="D246" s="219" t="s">
        <v>291</v>
      </c>
      <c r="E246" s="228" t="s">
        <v>1</v>
      </c>
      <c r="F246" s="229" t="s">
        <v>293</v>
      </c>
      <c r="G246" s="14"/>
      <c r="H246" s="230">
        <v>18.222999999999999</v>
      </c>
      <c r="I246" s="231"/>
      <c r="J246" s="14"/>
      <c r="K246" s="14"/>
      <c r="L246" s="227"/>
      <c r="M246" s="232"/>
      <c r="N246" s="233"/>
      <c r="O246" s="233"/>
      <c r="P246" s="233"/>
      <c r="Q246" s="233"/>
      <c r="R246" s="233"/>
      <c r="S246" s="233"/>
      <c r="T246" s="234"/>
      <c r="U246" s="14"/>
      <c r="V246" s="14"/>
      <c r="W246" s="14"/>
      <c r="X246" s="14"/>
      <c r="Y246" s="14"/>
      <c r="Z246" s="14"/>
      <c r="AA246" s="14"/>
      <c r="AB246" s="14"/>
      <c r="AC246" s="14"/>
      <c r="AD246" s="14"/>
      <c r="AE246" s="14"/>
      <c r="AT246" s="228" t="s">
        <v>291</v>
      </c>
      <c r="AU246" s="228" t="s">
        <v>87</v>
      </c>
      <c r="AV246" s="14" t="s">
        <v>289</v>
      </c>
      <c r="AW246" s="14" t="s">
        <v>31</v>
      </c>
      <c r="AX246" s="14" t="s">
        <v>82</v>
      </c>
      <c r="AY246" s="228" t="s">
        <v>283</v>
      </c>
    </row>
    <row r="247" s="12" customFormat="1" ht="22.8" customHeight="1">
      <c r="A247" s="12"/>
      <c r="B247" s="191"/>
      <c r="C247" s="12"/>
      <c r="D247" s="192" t="s">
        <v>74</v>
      </c>
      <c r="E247" s="202" t="s">
        <v>306</v>
      </c>
      <c r="F247" s="202" t="s">
        <v>437</v>
      </c>
      <c r="G247" s="12"/>
      <c r="H247" s="12"/>
      <c r="I247" s="194"/>
      <c r="J247" s="203">
        <f>BK247</f>
        <v>0</v>
      </c>
      <c r="K247" s="12"/>
      <c r="L247" s="191"/>
      <c r="M247" s="196"/>
      <c r="N247" s="197"/>
      <c r="O247" s="197"/>
      <c r="P247" s="198">
        <f>SUM(P248:P251)</f>
        <v>0</v>
      </c>
      <c r="Q247" s="197"/>
      <c r="R247" s="198">
        <f>SUM(R248:R251)</f>
        <v>55.800668000000002</v>
      </c>
      <c r="S247" s="197"/>
      <c r="T247" s="199">
        <f>SUM(T248:T251)</f>
        <v>0</v>
      </c>
      <c r="U247" s="12"/>
      <c r="V247" s="12"/>
      <c r="W247" s="12"/>
      <c r="X247" s="12"/>
      <c r="Y247" s="12"/>
      <c r="Z247" s="12"/>
      <c r="AA247" s="12"/>
      <c r="AB247" s="12"/>
      <c r="AC247" s="12"/>
      <c r="AD247" s="12"/>
      <c r="AE247" s="12"/>
      <c r="AR247" s="192" t="s">
        <v>82</v>
      </c>
      <c r="AT247" s="200" t="s">
        <v>74</v>
      </c>
      <c r="AU247" s="200" t="s">
        <v>82</v>
      </c>
      <c r="AY247" s="192" t="s">
        <v>283</v>
      </c>
      <c r="BK247" s="201">
        <f>SUM(BK248:BK251)</f>
        <v>0</v>
      </c>
    </row>
    <row r="248" s="2" customFormat="1" ht="33" customHeight="1">
      <c r="A248" s="37"/>
      <c r="B248" s="168"/>
      <c r="C248" s="204" t="s">
        <v>442</v>
      </c>
      <c r="D248" s="204" t="s">
        <v>285</v>
      </c>
      <c r="E248" s="205" t="s">
        <v>439</v>
      </c>
      <c r="F248" s="206" t="s">
        <v>440</v>
      </c>
      <c r="G248" s="207" t="s">
        <v>288</v>
      </c>
      <c r="H248" s="208">
        <v>64.400000000000006</v>
      </c>
      <c r="I248" s="209"/>
      <c r="J248" s="210">
        <f>ROUND(I248*H248,2)</f>
        <v>0</v>
      </c>
      <c r="K248" s="211"/>
      <c r="L248" s="38"/>
      <c r="M248" s="212" t="s">
        <v>1</v>
      </c>
      <c r="N248" s="213" t="s">
        <v>41</v>
      </c>
      <c r="O248" s="81"/>
      <c r="P248" s="214">
        <f>O248*H248</f>
        <v>0</v>
      </c>
      <c r="Q248" s="214">
        <v>0.40481</v>
      </c>
      <c r="R248" s="214">
        <f>Q248*H248</f>
        <v>26.069764000000003</v>
      </c>
      <c r="S248" s="214">
        <v>0</v>
      </c>
      <c r="T248" s="215">
        <f>S248*H248</f>
        <v>0</v>
      </c>
      <c r="U248" s="37"/>
      <c r="V248" s="37"/>
      <c r="W248" s="37"/>
      <c r="X248" s="37"/>
      <c r="Y248" s="37"/>
      <c r="Z248" s="37"/>
      <c r="AA248" s="37"/>
      <c r="AB248" s="37"/>
      <c r="AC248" s="37"/>
      <c r="AD248" s="37"/>
      <c r="AE248" s="37"/>
      <c r="AR248" s="216" t="s">
        <v>289</v>
      </c>
      <c r="AT248" s="216" t="s">
        <v>285</v>
      </c>
      <c r="AU248" s="216" t="s">
        <v>87</v>
      </c>
      <c r="AY248" s="18" t="s">
        <v>283</v>
      </c>
      <c r="BE248" s="217">
        <f>IF(N248="základná",J248,0)</f>
        <v>0</v>
      </c>
      <c r="BF248" s="217">
        <f>IF(N248="znížená",J248,0)</f>
        <v>0</v>
      </c>
      <c r="BG248" s="217">
        <f>IF(N248="zákl. prenesená",J248,0)</f>
        <v>0</v>
      </c>
      <c r="BH248" s="217">
        <f>IF(N248="zníž. prenesená",J248,0)</f>
        <v>0</v>
      </c>
      <c r="BI248" s="217">
        <f>IF(N248="nulová",J248,0)</f>
        <v>0</v>
      </c>
      <c r="BJ248" s="18" t="s">
        <v>87</v>
      </c>
      <c r="BK248" s="217">
        <f>ROUND(I248*H248,2)</f>
        <v>0</v>
      </c>
      <c r="BL248" s="18" t="s">
        <v>289</v>
      </c>
      <c r="BM248" s="216" t="s">
        <v>3519</v>
      </c>
    </row>
    <row r="249" s="13" customFormat="1">
      <c r="A249" s="13"/>
      <c r="B249" s="218"/>
      <c r="C249" s="13"/>
      <c r="D249" s="219" t="s">
        <v>291</v>
      </c>
      <c r="E249" s="220" t="s">
        <v>1</v>
      </c>
      <c r="F249" s="221" t="s">
        <v>3475</v>
      </c>
      <c r="G249" s="13"/>
      <c r="H249" s="222">
        <v>64.400000000000006</v>
      </c>
      <c r="I249" s="223"/>
      <c r="J249" s="13"/>
      <c r="K249" s="13"/>
      <c r="L249" s="218"/>
      <c r="M249" s="224"/>
      <c r="N249" s="225"/>
      <c r="O249" s="225"/>
      <c r="P249" s="225"/>
      <c r="Q249" s="225"/>
      <c r="R249" s="225"/>
      <c r="S249" s="225"/>
      <c r="T249" s="226"/>
      <c r="U249" s="13"/>
      <c r="V249" s="13"/>
      <c r="W249" s="13"/>
      <c r="X249" s="13"/>
      <c r="Y249" s="13"/>
      <c r="Z249" s="13"/>
      <c r="AA249" s="13"/>
      <c r="AB249" s="13"/>
      <c r="AC249" s="13"/>
      <c r="AD249" s="13"/>
      <c r="AE249" s="13"/>
      <c r="AT249" s="220" t="s">
        <v>291</v>
      </c>
      <c r="AU249" s="220" t="s">
        <v>87</v>
      </c>
      <c r="AV249" s="13" t="s">
        <v>87</v>
      </c>
      <c r="AW249" s="13" t="s">
        <v>31</v>
      </c>
      <c r="AX249" s="13" t="s">
        <v>82</v>
      </c>
      <c r="AY249" s="220" t="s">
        <v>283</v>
      </c>
    </row>
    <row r="250" s="2" customFormat="1" ht="24.15" customHeight="1">
      <c r="A250" s="37"/>
      <c r="B250" s="168"/>
      <c r="C250" s="204" t="s">
        <v>447</v>
      </c>
      <c r="D250" s="204" t="s">
        <v>285</v>
      </c>
      <c r="E250" s="205" t="s">
        <v>443</v>
      </c>
      <c r="F250" s="206" t="s">
        <v>444</v>
      </c>
      <c r="G250" s="207" t="s">
        <v>288</v>
      </c>
      <c r="H250" s="208">
        <v>64.400000000000006</v>
      </c>
      <c r="I250" s="209"/>
      <c r="J250" s="210">
        <f>ROUND(I250*H250,2)</f>
        <v>0</v>
      </c>
      <c r="K250" s="211"/>
      <c r="L250" s="38"/>
      <c r="M250" s="212" t="s">
        <v>1</v>
      </c>
      <c r="N250" s="213" t="s">
        <v>41</v>
      </c>
      <c r="O250" s="81"/>
      <c r="P250" s="214">
        <f>O250*H250</f>
        <v>0</v>
      </c>
      <c r="Q250" s="214">
        <v>0.46166000000000001</v>
      </c>
      <c r="R250" s="214">
        <f>Q250*H250</f>
        <v>29.730904000000002</v>
      </c>
      <c r="S250" s="214">
        <v>0</v>
      </c>
      <c r="T250" s="215">
        <f>S250*H250</f>
        <v>0</v>
      </c>
      <c r="U250" s="37"/>
      <c r="V250" s="37"/>
      <c r="W250" s="37"/>
      <c r="X250" s="37"/>
      <c r="Y250" s="37"/>
      <c r="Z250" s="37"/>
      <c r="AA250" s="37"/>
      <c r="AB250" s="37"/>
      <c r="AC250" s="37"/>
      <c r="AD250" s="37"/>
      <c r="AE250" s="37"/>
      <c r="AR250" s="216" t="s">
        <v>289</v>
      </c>
      <c r="AT250" s="216" t="s">
        <v>285</v>
      </c>
      <c r="AU250" s="216" t="s">
        <v>87</v>
      </c>
      <c r="AY250" s="18" t="s">
        <v>283</v>
      </c>
      <c r="BE250" s="217">
        <f>IF(N250="základná",J250,0)</f>
        <v>0</v>
      </c>
      <c r="BF250" s="217">
        <f>IF(N250="znížená",J250,0)</f>
        <v>0</v>
      </c>
      <c r="BG250" s="217">
        <f>IF(N250="zákl. prenesená",J250,0)</f>
        <v>0</v>
      </c>
      <c r="BH250" s="217">
        <f>IF(N250="zníž. prenesená",J250,0)</f>
        <v>0</v>
      </c>
      <c r="BI250" s="217">
        <f>IF(N250="nulová",J250,0)</f>
        <v>0</v>
      </c>
      <c r="BJ250" s="18" t="s">
        <v>87</v>
      </c>
      <c r="BK250" s="217">
        <f>ROUND(I250*H250,2)</f>
        <v>0</v>
      </c>
      <c r="BL250" s="18" t="s">
        <v>289</v>
      </c>
      <c r="BM250" s="216" t="s">
        <v>3520</v>
      </c>
    </row>
    <row r="251" s="13" customFormat="1">
      <c r="A251" s="13"/>
      <c r="B251" s="218"/>
      <c r="C251" s="13"/>
      <c r="D251" s="219" t="s">
        <v>291</v>
      </c>
      <c r="E251" s="220" t="s">
        <v>1</v>
      </c>
      <c r="F251" s="221" t="s">
        <v>3475</v>
      </c>
      <c r="G251" s="13"/>
      <c r="H251" s="222">
        <v>64.400000000000006</v>
      </c>
      <c r="I251" s="223"/>
      <c r="J251" s="13"/>
      <c r="K251" s="13"/>
      <c r="L251" s="218"/>
      <c r="M251" s="224"/>
      <c r="N251" s="225"/>
      <c r="O251" s="225"/>
      <c r="P251" s="225"/>
      <c r="Q251" s="225"/>
      <c r="R251" s="225"/>
      <c r="S251" s="225"/>
      <c r="T251" s="226"/>
      <c r="U251" s="13"/>
      <c r="V251" s="13"/>
      <c r="W251" s="13"/>
      <c r="X251" s="13"/>
      <c r="Y251" s="13"/>
      <c r="Z251" s="13"/>
      <c r="AA251" s="13"/>
      <c r="AB251" s="13"/>
      <c r="AC251" s="13"/>
      <c r="AD251" s="13"/>
      <c r="AE251" s="13"/>
      <c r="AT251" s="220" t="s">
        <v>291</v>
      </c>
      <c r="AU251" s="220" t="s">
        <v>87</v>
      </c>
      <c r="AV251" s="13" t="s">
        <v>87</v>
      </c>
      <c r="AW251" s="13" t="s">
        <v>31</v>
      </c>
      <c r="AX251" s="13" t="s">
        <v>82</v>
      </c>
      <c r="AY251" s="220" t="s">
        <v>283</v>
      </c>
    </row>
    <row r="252" s="12" customFormat="1" ht="22.8" customHeight="1">
      <c r="A252" s="12"/>
      <c r="B252" s="191"/>
      <c r="C252" s="12"/>
      <c r="D252" s="192" t="s">
        <v>74</v>
      </c>
      <c r="E252" s="202" t="s">
        <v>310</v>
      </c>
      <c r="F252" s="202" t="s">
        <v>446</v>
      </c>
      <c r="G252" s="12"/>
      <c r="H252" s="12"/>
      <c r="I252" s="194"/>
      <c r="J252" s="203">
        <f>BK252</f>
        <v>0</v>
      </c>
      <c r="K252" s="12"/>
      <c r="L252" s="191"/>
      <c r="M252" s="196"/>
      <c r="N252" s="197"/>
      <c r="O252" s="197"/>
      <c r="P252" s="198">
        <f>SUM(P253:P417)</f>
        <v>0</v>
      </c>
      <c r="Q252" s="197"/>
      <c r="R252" s="198">
        <f>SUM(R253:R417)</f>
        <v>1344.3361498140002</v>
      </c>
      <c r="S252" s="197"/>
      <c r="T252" s="199">
        <f>SUM(T253:T417)</f>
        <v>0</v>
      </c>
      <c r="U252" s="12"/>
      <c r="V252" s="12"/>
      <c r="W252" s="12"/>
      <c r="X252" s="12"/>
      <c r="Y252" s="12"/>
      <c r="Z252" s="12"/>
      <c r="AA252" s="12"/>
      <c r="AB252" s="12"/>
      <c r="AC252" s="12"/>
      <c r="AD252" s="12"/>
      <c r="AE252" s="12"/>
      <c r="AR252" s="192" t="s">
        <v>82</v>
      </c>
      <c r="AT252" s="200" t="s">
        <v>74</v>
      </c>
      <c r="AU252" s="200" t="s">
        <v>82</v>
      </c>
      <c r="AY252" s="192" t="s">
        <v>283</v>
      </c>
      <c r="BK252" s="201">
        <f>SUM(BK253:BK417)</f>
        <v>0</v>
      </c>
    </row>
    <row r="253" s="2" customFormat="1" ht="37.8" customHeight="1">
      <c r="A253" s="37"/>
      <c r="B253" s="168"/>
      <c r="C253" s="204" t="s">
        <v>464</v>
      </c>
      <c r="D253" s="204" t="s">
        <v>285</v>
      </c>
      <c r="E253" s="205" t="s">
        <v>448</v>
      </c>
      <c r="F253" s="206" t="s">
        <v>449</v>
      </c>
      <c r="G253" s="207" t="s">
        <v>288</v>
      </c>
      <c r="H253" s="208">
        <v>4985.4099999999999</v>
      </c>
      <c r="I253" s="209"/>
      <c r="J253" s="210">
        <f>ROUND(I253*H253,2)</f>
        <v>0</v>
      </c>
      <c r="K253" s="211"/>
      <c r="L253" s="38"/>
      <c r="M253" s="212" t="s">
        <v>1</v>
      </c>
      <c r="N253" s="213" t="s">
        <v>41</v>
      </c>
      <c r="O253" s="81"/>
      <c r="P253" s="214">
        <f>O253*H253</f>
        <v>0</v>
      </c>
      <c r="Q253" s="214">
        <v>0.019120000000000002</v>
      </c>
      <c r="R253" s="214">
        <f>Q253*H253</f>
        <v>95.321039200000001</v>
      </c>
      <c r="S253" s="214">
        <v>0</v>
      </c>
      <c r="T253" s="215">
        <f>S253*H253</f>
        <v>0</v>
      </c>
      <c r="U253" s="37"/>
      <c r="V253" s="37"/>
      <c r="W253" s="37"/>
      <c r="X253" s="37"/>
      <c r="Y253" s="37"/>
      <c r="Z253" s="37"/>
      <c r="AA253" s="37"/>
      <c r="AB253" s="37"/>
      <c r="AC253" s="37"/>
      <c r="AD253" s="37"/>
      <c r="AE253" s="37"/>
      <c r="AR253" s="216" t="s">
        <v>289</v>
      </c>
      <c r="AT253" s="216" t="s">
        <v>285</v>
      </c>
      <c r="AU253" s="216" t="s">
        <v>87</v>
      </c>
      <c r="AY253" s="18" t="s">
        <v>283</v>
      </c>
      <c r="BE253" s="217">
        <f>IF(N253="základná",J253,0)</f>
        <v>0</v>
      </c>
      <c r="BF253" s="217">
        <f>IF(N253="znížená",J253,0)</f>
        <v>0</v>
      </c>
      <c r="BG253" s="217">
        <f>IF(N253="zákl. prenesená",J253,0)</f>
        <v>0</v>
      </c>
      <c r="BH253" s="217">
        <f>IF(N253="zníž. prenesená",J253,0)</f>
        <v>0</v>
      </c>
      <c r="BI253" s="217">
        <f>IF(N253="nulová",J253,0)</f>
        <v>0</v>
      </c>
      <c r="BJ253" s="18" t="s">
        <v>87</v>
      </c>
      <c r="BK253" s="217">
        <f>ROUND(I253*H253,2)</f>
        <v>0</v>
      </c>
      <c r="BL253" s="18" t="s">
        <v>289</v>
      </c>
      <c r="BM253" s="216" t="s">
        <v>3521</v>
      </c>
    </row>
    <row r="254" s="15" customFormat="1">
      <c r="A254" s="15"/>
      <c r="B254" s="235"/>
      <c r="C254" s="15"/>
      <c r="D254" s="219" t="s">
        <v>291</v>
      </c>
      <c r="E254" s="236" t="s">
        <v>1</v>
      </c>
      <c r="F254" s="237" t="s">
        <v>451</v>
      </c>
      <c r="G254" s="15"/>
      <c r="H254" s="236" t="s">
        <v>1</v>
      </c>
      <c r="I254" s="238"/>
      <c r="J254" s="15"/>
      <c r="K254" s="15"/>
      <c r="L254" s="235"/>
      <c r="M254" s="239"/>
      <c r="N254" s="240"/>
      <c r="O254" s="240"/>
      <c r="P254" s="240"/>
      <c r="Q254" s="240"/>
      <c r="R254" s="240"/>
      <c r="S254" s="240"/>
      <c r="T254" s="241"/>
      <c r="U254" s="15"/>
      <c r="V254" s="15"/>
      <c r="W254" s="15"/>
      <c r="X254" s="15"/>
      <c r="Y254" s="15"/>
      <c r="Z254" s="15"/>
      <c r="AA254" s="15"/>
      <c r="AB254" s="15"/>
      <c r="AC254" s="15"/>
      <c r="AD254" s="15"/>
      <c r="AE254" s="15"/>
      <c r="AT254" s="236" t="s">
        <v>291</v>
      </c>
      <c r="AU254" s="236" t="s">
        <v>87</v>
      </c>
      <c r="AV254" s="15" t="s">
        <v>82</v>
      </c>
      <c r="AW254" s="15" t="s">
        <v>31</v>
      </c>
      <c r="AX254" s="15" t="s">
        <v>75</v>
      </c>
      <c r="AY254" s="236" t="s">
        <v>283</v>
      </c>
    </row>
    <row r="255" s="13" customFormat="1">
      <c r="A255" s="13"/>
      <c r="B255" s="218"/>
      <c r="C255" s="13"/>
      <c r="D255" s="219" t="s">
        <v>291</v>
      </c>
      <c r="E255" s="220" t="s">
        <v>1</v>
      </c>
      <c r="F255" s="221" t="s">
        <v>3522</v>
      </c>
      <c r="G255" s="13"/>
      <c r="H255" s="222">
        <v>395.94</v>
      </c>
      <c r="I255" s="223"/>
      <c r="J255" s="13"/>
      <c r="K255" s="13"/>
      <c r="L255" s="218"/>
      <c r="M255" s="224"/>
      <c r="N255" s="225"/>
      <c r="O255" s="225"/>
      <c r="P255" s="225"/>
      <c r="Q255" s="225"/>
      <c r="R255" s="225"/>
      <c r="S255" s="225"/>
      <c r="T255" s="226"/>
      <c r="U255" s="13"/>
      <c r="V255" s="13"/>
      <c r="W255" s="13"/>
      <c r="X255" s="13"/>
      <c r="Y255" s="13"/>
      <c r="Z255" s="13"/>
      <c r="AA255" s="13"/>
      <c r="AB255" s="13"/>
      <c r="AC255" s="13"/>
      <c r="AD255" s="13"/>
      <c r="AE255" s="13"/>
      <c r="AT255" s="220" t="s">
        <v>291</v>
      </c>
      <c r="AU255" s="220" t="s">
        <v>87</v>
      </c>
      <c r="AV255" s="13" t="s">
        <v>87</v>
      </c>
      <c r="AW255" s="13" t="s">
        <v>31</v>
      </c>
      <c r="AX255" s="13" t="s">
        <v>75</v>
      </c>
      <c r="AY255" s="220" t="s">
        <v>283</v>
      </c>
    </row>
    <row r="256" s="13" customFormat="1">
      <c r="A256" s="13"/>
      <c r="B256" s="218"/>
      <c r="C256" s="13"/>
      <c r="D256" s="219" t="s">
        <v>291</v>
      </c>
      <c r="E256" s="220" t="s">
        <v>1</v>
      </c>
      <c r="F256" s="221" t="s">
        <v>3523</v>
      </c>
      <c r="G256" s="13"/>
      <c r="H256" s="222">
        <v>603.13999999999999</v>
      </c>
      <c r="I256" s="223"/>
      <c r="J256" s="13"/>
      <c r="K256" s="13"/>
      <c r="L256" s="218"/>
      <c r="M256" s="224"/>
      <c r="N256" s="225"/>
      <c r="O256" s="225"/>
      <c r="P256" s="225"/>
      <c r="Q256" s="225"/>
      <c r="R256" s="225"/>
      <c r="S256" s="225"/>
      <c r="T256" s="226"/>
      <c r="U256" s="13"/>
      <c r="V256" s="13"/>
      <c r="W256" s="13"/>
      <c r="X256" s="13"/>
      <c r="Y256" s="13"/>
      <c r="Z256" s="13"/>
      <c r="AA256" s="13"/>
      <c r="AB256" s="13"/>
      <c r="AC256" s="13"/>
      <c r="AD256" s="13"/>
      <c r="AE256" s="13"/>
      <c r="AT256" s="220" t="s">
        <v>291</v>
      </c>
      <c r="AU256" s="220" t="s">
        <v>87</v>
      </c>
      <c r="AV256" s="13" t="s">
        <v>87</v>
      </c>
      <c r="AW256" s="13" t="s">
        <v>31</v>
      </c>
      <c r="AX256" s="13" t="s">
        <v>75</v>
      </c>
      <c r="AY256" s="220" t="s">
        <v>283</v>
      </c>
    </row>
    <row r="257" s="15" customFormat="1">
      <c r="A257" s="15"/>
      <c r="B257" s="235"/>
      <c r="C257" s="15"/>
      <c r="D257" s="219" t="s">
        <v>291</v>
      </c>
      <c r="E257" s="236" t="s">
        <v>1</v>
      </c>
      <c r="F257" s="237" t="s">
        <v>404</v>
      </c>
      <c r="G257" s="15"/>
      <c r="H257" s="236" t="s">
        <v>1</v>
      </c>
      <c r="I257" s="238"/>
      <c r="J257" s="15"/>
      <c r="K257" s="15"/>
      <c r="L257" s="235"/>
      <c r="M257" s="239"/>
      <c r="N257" s="240"/>
      <c r="O257" s="240"/>
      <c r="P257" s="240"/>
      <c r="Q257" s="240"/>
      <c r="R257" s="240"/>
      <c r="S257" s="240"/>
      <c r="T257" s="241"/>
      <c r="U257" s="15"/>
      <c r="V257" s="15"/>
      <c r="W257" s="15"/>
      <c r="X257" s="15"/>
      <c r="Y257" s="15"/>
      <c r="Z257" s="15"/>
      <c r="AA257" s="15"/>
      <c r="AB257" s="15"/>
      <c r="AC257" s="15"/>
      <c r="AD257" s="15"/>
      <c r="AE257" s="15"/>
      <c r="AT257" s="236" t="s">
        <v>291</v>
      </c>
      <c r="AU257" s="236" t="s">
        <v>87</v>
      </c>
      <c r="AV257" s="15" t="s">
        <v>82</v>
      </c>
      <c r="AW257" s="15" t="s">
        <v>31</v>
      </c>
      <c r="AX257" s="15" t="s">
        <v>75</v>
      </c>
      <c r="AY257" s="236" t="s">
        <v>283</v>
      </c>
    </row>
    <row r="258" s="13" customFormat="1">
      <c r="A258" s="13"/>
      <c r="B258" s="218"/>
      <c r="C258" s="13"/>
      <c r="D258" s="219" t="s">
        <v>291</v>
      </c>
      <c r="E258" s="220" t="s">
        <v>1</v>
      </c>
      <c r="F258" s="221" t="s">
        <v>3524</v>
      </c>
      <c r="G258" s="13"/>
      <c r="H258" s="222">
        <v>445.17000000000002</v>
      </c>
      <c r="I258" s="223"/>
      <c r="J258" s="13"/>
      <c r="K258" s="13"/>
      <c r="L258" s="218"/>
      <c r="M258" s="224"/>
      <c r="N258" s="225"/>
      <c r="O258" s="225"/>
      <c r="P258" s="225"/>
      <c r="Q258" s="225"/>
      <c r="R258" s="225"/>
      <c r="S258" s="225"/>
      <c r="T258" s="226"/>
      <c r="U258" s="13"/>
      <c r="V258" s="13"/>
      <c r="W258" s="13"/>
      <c r="X258" s="13"/>
      <c r="Y258" s="13"/>
      <c r="Z258" s="13"/>
      <c r="AA258" s="13"/>
      <c r="AB258" s="13"/>
      <c r="AC258" s="13"/>
      <c r="AD258" s="13"/>
      <c r="AE258" s="13"/>
      <c r="AT258" s="220" t="s">
        <v>291</v>
      </c>
      <c r="AU258" s="220" t="s">
        <v>87</v>
      </c>
      <c r="AV258" s="13" t="s">
        <v>87</v>
      </c>
      <c r="AW258" s="13" t="s">
        <v>31</v>
      </c>
      <c r="AX258" s="13" t="s">
        <v>75</v>
      </c>
      <c r="AY258" s="220" t="s">
        <v>283</v>
      </c>
    </row>
    <row r="259" s="13" customFormat="1">
      <c r="A259" s="13"/>
      <c r="B259" s="218"/>
      <c r="C259" s="13"/>
      <c r="D259" s="219" t="s">
        <v>291</v>
      </c>
      <c r="E259" s="220" t="s">
        <v>1</v>
      </c>
      <c r="F259" s="221" t="s">
        <v>3525</v>
      </c>
      <c r="G259" s="13"/>
      <c r="H259" s="222">
        <v>261.50999999999999</v>
      </c>
      <c r="I259" s="223"/>
      <c r="J259" s="13"/>
      <c r="K259" s="13"/>
      <c r="L259" s="218"/>
      <c r="M259" s="224"/>
      <c r="N259" s="225"/>
      <c r="O259" s="225"/>
      <c r="P259" s="225"/>
      <c r="Q259" s="225"/>
      <c r="R259" s="225"/>
      <c r="S259" s="225"/>
      <c r="T259" s="226"/>
      <c r="U259" s="13"/>
      <c r="V259" s="13"/>
      <c r="W259" s="13"/>
      <c r="X259" s="13"/>
      <c r="Y259" s="13"/>
      <c r="Z259" s="13"/>
      <c r="AA259" s="13"/>
      <c r="AB259" s="13"/>
      <c r="AC259" s="13"/>
      <c r="AD259" s="13"/>
      <c r="AE259" s="13"/>
      <c r="AT259" s="220" t="s">
        <v>291</v>
      </c>
      <c r="AU259" s="220" t="s">
        <v>87</v>
      </c>
      <c r="AV259" s="13" t="s">
        <v>87</v>
      </c>
      <c r="AW259" s="13" t="s">
        <v>31</v>
      </c>
      <c r="AX259" s="13" t="s">
        <v>75</v>
      </c>
      <c r="AY259" s="220" t="s">
        <v>283</v>
      </c>
    </row>
    <row r="260" s="13" customFormat="1">
      <c r="A260" s="13"/>
      <c r="B260" s="218"/>
      <c r="C260" s="13"/>
      <c r="D260" s="219" t="s">
        <v>291</v>
      </c>
      <c r="E260" s="220" t="s">
        <v>1</v>
      </c>
      <c r="F260" s="221" t="s">
        <v>3526</v>
      </c>
      <c r="G260" s="13"/>
      <c r="H260" s="222">
        <v>200.21000000000001</v>
      </c>
      <c r="I260" s="223"/>
      <c r="J260" s="13"/>
      <c r="K260" s="13"/>
      <c r="L260" s="218"/>
      <c r="M260" s="224"/>
      <c r="N260" s="225"/>
      <c r="O260" s="225"/>
      <c r="P260" s="225"/>
      <c r="Q260" s="225"/>
      <c r="R260" s="225"/>
      <c r="S260" s="225"/>
      <c r="T260" s="226"/>
      <c r="U260" s="13"/>
      <c r="V260" s="13"/>
      <c r="W260" s="13"/>
      <c r="X260" s="13"/>
      <c r="Y260" s="13"/>
      <c r="Z260" s="13"/>
      <c r="AA260" s="13"/>
      <c r="AB260" s="13"/>
      <c r="AC260" s="13"/>
      <c r="AD260" s="13"/>
      <c r="AE260" s="13"/>
      <c r="AT260" s="220" t="s">
        <v>291</v>
      </c>
      <c r="AU260" s="220" t="s">
        <v>87</v>
      </c>
      <c r="AV260" s="13" t="s">
        <v>87</v>
      </c>
      <c r="AW260" s="13" t="s">
        <v>31</v>
      </c>
      <c r="AX260" s="13" t="s">
        <v>75</v>
      </c>
      <c r="AY260" s="220" t="s">
        <v>283</v>
      </c>
    </row>
    <row r="261" s="15" customFormat="1">
      <c r="A261" s="15"/>
      <c r="B261" s="235"/>
      <c r="C261" s="15"/>
      <c r="D261" s="219" t="s">
        <v>291</v>
      </c>
      <c r="E261" s="236" t="s">
        <v>1</v>
      </c>
      <c r="F261" s="237" t="s">
        <v>413</v>
      </c>
      <c r="G261" s="15"/>
      <c r="H261" s="236" t="s">
        <v>1</v>
      </c>
      <c r="I261" s="238"/>
      <c r="J261" s="15"/>
      <c r="K261" s="15"/>
      <c r="L261" s="235"/>
      <c r="M261" s="239"/>
      <c r="N261" s="240"/>
      <c r="O261" s="240"/>
      <c r="P261" s="240"/>
      <c r="Q261" s="240"/>
      <c r="R261" s="240"/>
      <c r="S261" s="240"/>
      <c r="T261" s="241"/>
      <c r="U261" s="15"/>
      <c r="V261" s="15"/>
      <c r="W261" s="15"/>
      <c r="X261" s="15"/>
      <c r="Y261" s="15"/>
      <c r="Z261" s="15"/>
      <c r="AA261" s="15"/>
      <c r="AB261" s="15"/>
      <c r="AC261" s="15"/>
      <c r="AD261" s="15"/>
      <c r="AE261" s="15"/>
      <c r="AT261" s="236" t="s">
        <v>291</v>
      </c>
      <c r="AU261" s="236" t="s">
        <v>87</v>
      </c>
      <c r="AV261" s="15" t="s">
        <v>82</v>
      </c>
      <c r="AW261" s="15" t="s">
        <v>31</v>
      </c>
      <c r="AX261" s="15" t="s">
        <v>75</v>
      </c>
      <c r="AY261" s="236" t="s">
        <v>283</v>
      </c>
    </row>
    <row r="262" s="13" customFormat="1">
      <c r="A262" s="13"/>
      <c r="B262" s="218"/>
      <c r="C262" s="13"/>
      <c r="D262" s="219" t="s">
        <v>291</v>
      </c>
      <c r="E262" s="220" t="s">
        <v>1</v>
      </c>
      <c r="F262" s="221" t="s">
        <v>3527</v>
      </c>
      <c r="G262" s="13"/>
      <c r="H262" s="222">
        <v>169.63</v>
      </c>
      <c r="I262" s="223"/>
      <c r="J262" s="13"/>
      <c r="K262" s="13"/>
      <c r="L262" s="218"/>
      <c r="M262" s="224"/>
      <c r="N262" s="225"/>
      <c r="O262" s="225"/>
      <c r="P262" s="225"/>
      <c r="Q262" s="225"/>
      <c r="R262" s="225"/>
      <c r="S262" s="225"/>
      <c r="T262" s="226"/>
      <c r="U262" s="13"/>
      <c r="V262" s="13"/>
      <c r="W262" s="13"/>
      <c r="X262" s="13"/>
      <c r="Y262" s="13"/>
      <c r="Z262" s="13"/>
      <c r="AA262" s="13"/>
      <c r="AB262" s="13"/>
      <c r="AC262" s="13"/>
      <c r="AD262" s="13"/>
      <c r="AE262" s="13"/>
      <c r="AT262" s="220" t="s">
        <v>291</v>
      </c>
      <c r="AU262" s="220" t="s">
        <v>87</v>
      </c>
      <c r="AV262" s="13" t="s">
        <v>87</v>
      </c>
      <c r="AW262" s="13" t="s">
        <v>31</v>
      </c>
      <c r="AX262" s="13" t="s">
        <v>75</v>
      </c>
      <c r="AY262" s="220" t="s">
        <v>283</v>
      </c>
    </row>
    <row r="263" s="13" customFormat="1">
      <c r="A263" s="13"/>
      <c r="B263" s="218"/>
      <c r="C263" s="13"/>
      <c r="D263" s="219" t="s">
        <v>291</v>
      </c>
      <c r="E263" s="220" t="s">
        <v>1</v>
      </c>
      <c r="F263" s="221" t="s">
        <v>3528</v>
      </c>
      <c r="G263" s="13"/>
      <c r="H263" s="222">
        <v>171.97</v>
      </c>
      <c r="I263" s="223"/>
      <c r="J263" s="13"/>
      <c r="K263" s="13"/>
      <c r="L263" s="218"/>
      <c r="M263" s="224"/>
      <c r="N263" s="225"/>
      <c r="O263" s="225"/>
      <c r="P263" s="225"/>
      <c r="Q263" s="225"/>
      <c r="R263" s="225"/>
      <c r="S263" s="225"/>
      <c r="T263" s="226"/>
      <c r="U263" s="13"/>
      <c r="V263" s="13"/>
      <c r="W263" s="13"/>
      <c r="X263" s="13"/>
      <c r="Y263" s="13"/>
      <c r="Z263" s="13"/>
      <c r="AA263" s="13"/>
      <c r="AB263" s="13"/>
      <c r="AC263" s="13"/>
      <c r="AD263" s="13"/>
      <c r="AE263" s="13"/>
      <c r="AT263" s="220" t="s">
        <v>291</v>
      </c>
      <c r="AU263" s="220" t="s">
        <v>87</v>
      </c>
      <c r="AV263" s="13" t="s">
        <v>87</v>
      </c>
      <c r="AW263" s="13" t="s">
        <v>31</v>
      </c>
      <c r="AX263" s="13" t="s">
        <v>75</v>
      </c>
      <c r="AY263" s="220" t="s">
        <v>283</v>
      </c>
    </row>
    <row r="264" s="13" customFormat="1">
      <c r="A264" s="13"/>
      <c r="B264" s="218"/>
      <c r="C264" s="13"/>
      <c r="D264" s="219" t="s">
        <v>291</v>
      </c>
      <c r="E264" s="220" t="s">
        <v>1</v>
      </c>
      <c r="F264" s="221" t="s">
        <v>3529</v>
      </c>
      <c r="G264" s="13"/>
      <c r="H264" s="222">
        <v>156.06</v>
      </c>
      <c r="I264" s="223"/>
      <c r="J264" s="13"/>
      <c r="K264" s="13"/>
      <c r="L264" s="218"/>
      <c r="M264" s="224"/>
      <c r="N264" s="225"/>
      <c r="O264" s="225"/>
      <c r="P264" s="225"/>
      <c r="Q264" s="225"/>
      <c r="R264" s="225"/>
      <c r="S264" s="225"/>
      <c r="T264" s="226"/>
      <c r="U264" s="13"/>
      <c r="V264" s="13"/>
      <c r="W264" s="13"/>
      <c r="X264" s="13"/>
      <c r="Y264" s="13"/>
      <c r="Z264" s="13"/>
      <c r="AA264" s="13"/>
      <c r="AB264" s="13"/>
      <c r="AC264" s="13"/>
      <c r="AD264" s="13"/>
      <c r="AE264" s="13"/>
      <c r="AT264" s="220" t="s">
        <v>291</v>
      </c>
      <c r="AU264" s="220" t="s">
        <v>87</v>
      </c>
      <c r="AV264" s="13" t="s">
        <v>87</v>
      </c>
      <c r="AW264" s="13" t="s">
        <v>31</v>
      </c>
      <c r="AX264" s="13" t="s">
        <v>75</v>
      </c>
      <c r="AY264" s="220" t="s">
        <v>283</v>
      </c>
    </row>
    <row r="265" s="13" customFormat="1">
      <c r="A265" s="13"/>
      <c r="B265" s="218"/>
      <c r="C265" s="13"/>
      <c r="D265" s="219" t="s">
        <v>291</v>
      </c>
      <c r="E265" s="220" t="s">
        <v>1</v>
      </c>
      <c r="F265" s="221" t="s">
        <v>3530</v>
      </c>
      <c r="G265" s="13"/>
      <c r="H265" s="222">
        <v>121.2</v>
      </c>
      <c r="I265" s="223"/>
      <c r="J265" s="13"/>
      <c r="K265" s="13"/>
      <c r="L265" s="218"/>
      <c r="M265" s="224"/>
      <c r="N265" s="225"/>
      <c r="O265" s="225"/>
      <c r="P265" s="225"/>
      <c r="Q265" s="225"/>
      <c r="R265" s="225"/>
      <c r="S265" s="225"/>
      <c r="T265" s="226"/>
      <c r="U265" s="13"/>
      <c r="V265" s="13"/>
      <c r="W265" s="13"/>
      <c r="X265" s="13"/>
      <c r="Y265" s="13"/>
      <c r="Z265" s="13"/>
      <c r="AA265" s="13"/>
      <c r="AB265" s="13"/>
      <c r="AC265" s="13"/>
      <c r="AD265" s="13"/>
      <c r="AE265" s="13"/>
      <c r="AT265" s="220" t="s">
        <v>291</v>
      </c>
      <c r="AU265" s="220" t="s">
        <v>87</v>
      </c>
      <c r="AV265" s="13" t="s">
        <v>87</v>
      </c>
      <c r="AW265" s="13" t="s">
        <v>31</v>
      </c>
      <c r="AX265" s="13" t="s">
        <v>75</v>
      </c>
      <c r="AY265" s="220" t="s">
        <v>283</v>
      </c>
    </row>
    <row r="266" s="13" customFormat="1">
      <c r="A266" s="13"/>
      <c r="B266" s="218"/>
      <c r="C266" s="13"/>
      <c r="D266" s="219" t="s">
        <v>291</v>
      </c>
      <c r="E266" s="220" t="s">
        <v>1</v>
      </c>
      <c r="F266" s="221" t="s">
        <v>3531</v>
      </c>
      <c r="G266" s="13"/>
      <c r="H266" s="222">
        <v>133.09</v>
      </c>
      <c r="I266" s="223"/>
      <c r="J266" s="13"/>
      <c r="K266" s="13"/>
      <c r="L266" s="218"/>
      <c r="M266" s="224"/>
      <c r="N266" s="225"/>
      <c r="O266" s="225"/>
      <c r="P266" s="225"/>
      <c r="Q266" s="225"/>
      <c r="R266" s="225"/>
      <c r="S266" s="225"/>
      <c r="T266" s="226"/>
      <c r="U266" s="13"/>
      <c r="V266" s="13"/>
      <c r="W266" s="13"/>
      <c r="X266" s="13"/>
      <c r="Y266" s="13"/>
      <c r="Z266" s="13"/>
      <c r="AA266" s="13"/>
      <c r="AB266" s="13"/>
      <c r="AC266" s="13"/>
      <c r="AD266" s="13"/>
      <c r="AE266" s="13"/>
      <c r="AT266" s="220" t="s">
        <v>291</v>
      </c>
      <c r="AU266" s="220" t="s">
        <v>87</v>
      </c>
      <c r="AV266" s="13" t="s">
        <v>87</v>
      </c>
      <c r="AW266" s="13" t="s">
        <v>31</v>
      </c>
      <c r="AX266" s="13" t="s">
        <v>75</v>
      </c>
      <c r="AY266" s="220" t="s">
        <v>283</v>
      </c>
    </row>
    <row r="267" s="13" customFormat="1">
      <c r="A267" s="13"/>
      <c r="B267" s="218"/>
      <c r="C267" s="13"/>
      <c r="D267" s="219" t="s">
        <v>291</v>
      </c>
      <c r="E267" s="220" t="s">
        <v>1</v>
      </c>
      <c r="F267" s="221" t="s">
        <v>3532</v>
      </c>
      <c r="G267" s="13"/>
      <c r="H267" s="222">
        <v>26.670000000000002</v>
      </c>
      <c r="I267" s="223"/>
      <c r="J267" s="13"/>
      <c r="K267" s="13"/>
      <c r="L267" s="218"/>
      <c r="M267" s="224"/>
      <c r="N267" s="225"/>
      <c r="O267" s="225"/>
      <c r="P267" s="225"/>
      <c r="Q267" s="225"/>
      <c r="R267" s="225"/>
      <c r="S267" s="225"/>
      <c r="T267" s="226"/>
      <c r="U267" s="13"/>
      <c r="V267" s="13"/>
      <c r="W267" s="13"/>
      <c r="X267" s="13"/>
      <c r="Y267" s="13"/>
      <c r="Z267" s="13"/>
      <c r="AA267" s="13"/>
      <c r="AB267" s="13"/>
      <c r="AC267" s="13"/>
      <c r="AD267" s="13"/>
      <c r="AE267" s="13"/>
      <c r="AT267" s="220" t="s">
        <v>291</v>
      </c>
      <c r="AU267" s="220" t="s">
        <v>87</v>
      </c>
      <c r="AV267" s="13" t="s">
        <v>87</v>
      </c>
      <c r="AW267" s="13" t="s">
        <v>31</v>
      </c>
      <c r="AX267" s="13" t="s">
        <v>75</v>
      </c>
      <c r="AY267" s="220" t="s">
        <v>283</v>
      </c>
    </row>
    <row r="268" s="15" customFormat="1">
      <c r="A268" s="15"/>
      <c r="B268" s="235"/>
      <c r="C268" s="15"/>
      <c r="D268" s="219" t="s">
        <v>291</v>
      </c>
      <c r="E268" s="236" t="s">
        <v>1</v>
      </c>
      <c r="F268" s="237" t="s">
        <v>414</v>
      </c>
      <c r="G268" s="15"/>
      <c r="H268" s="236" t="s">
        <v>1</v>
      </c>
      <c r="I268" s="238"/>
      <c r="J268" s="15"/>
      <c r="K268" s="15"/>
      <c r="L268" s="235"/>
      <c r="M268" s="239"/>
      <c r="N268" s="240"/>
      <c r="O268" s="240"/>
      <c r="P268" s="240"/>
      <c r="Q268" s="240"/>
      <c r="R268" s="240"/>
      <c r="S268" s="240"/>
      <c r="T268" s="241"/>
      <c r="U268" s="15"/>
      <c r="V268" s="15"/>
      <c r="W268" s="15"/>
      <c r="X268" s="15"/>
      <c r="Y268" s="15"/>
      <c r="Z268" s="15"/>
      <c r="AA268" s="15"/>
      <c r="AB268" s="15"/>
      <c r="AC268" s="15"/>
      <c r="AD268" s="15"/>
      <c r="AE268" s="15"/>
      <c r="AT268" s="236" t="s">
        <v>291</v>
      </c>
      <c r="AU268" s="236" t="s">
        <v>87</v>
      </c>
      <c r="AV268" s="15" t="s">
        <v>82</v>
      </c>
      <c r="AW268" s="15" t="s">
        <v>31</v>
      </c>
      <c r="AX268" s="15" t="s">
        <v>75</v>
      </c>
      <c r="AY268" s="236" t="s">
        <v>283</v>
      </c>
    </row>
    <row r="269" s="13" customFormat="1">
      <c r="A269" s="13"/>
      <c r="B269" s="218"/>
      <c r="C269" s="13"/>
      <c r="D269" s="219" t="s">
        <v>291</v>
      </c>
      <c r="E269" s="220" t="s">
        <v>1</v>
      </c>
      <c r="F269" s="221" t="s">
        <v>3533</v>
      </c>
      <c r="G269" s="13"/>
      <c r="H269" s="222">
        <v>156.94999999999999</v>
      </c>
      <c r="I269" s="223"/>
      <c r="J269" s="13"/>
      <c r="K269" s="13"/>
      <c r="L269" s="218"/>
      <c r="M269" s="224"/>
      <c r="N269" s="225"/>
      <c r="O269" s="225"/>
      <c r="P269" s="225"/>
      <c r="Q269" s="225"/>
      <c r="R269" s="225"/>
      <c r="S269" s="225"/>
      <c r="T269" s="226"/>
      <c r="U269" s="13"/>
      <c r="V269" s="13"/>
      <c r="W269" s="13"/>
      <c r="X269" s="13"/>
      <c r="Y269" s="13"/>
      <c r="Z269" s="13"/>
      <c r="AA269" s="13"/>
      <c r="AB269" s="13"/>
      <c r="AC269" s="13"/>
      <c r="AD269" s="13"/>
      <c r="AE269" s="13"/>
      <c r="AT269" s="220" t="s">
        <v>291</v>
      </c>
      <c r="AU269" s="220" t="s">
        <v>87</v>
      </c>
      <c r="AV269" s="13" t="s">
        <v>87</v>
      </c>
      <c r="AW269" s="13" t="s">
        <v>31</v>
      </c>
      <c r="AX269" s="13" t="s">
        <v>75</v>
      </c>
      <c r="AY269" s="220" t="s">
        <v>283</v>
      </c>
    </row>
    <row r="270" s="13" customFormat="1">
      <c r="A270" s="13"/>
      <c r="B270" s="218"/>
      <c r="C270" s="13"/>
      <c r="D270" s="219" t="s">
        <v>291</v>
      </c>
      <c r="E270" s="220" t="s">
        <v>1</v>
      </c>
      <c r="F270" s="221" t="s">
        <v>3534</v>
      </c>
      <c r="G270" s="13"/>
      <c r="H270" s="222">
        <v>156.86000000000001</v>
      </c>
      <c r="I270" s="223"/>
      <c r="J270" s="13"/>
      <c r="K270" s="13"/>
      <c r="L270" s="218"/>
      <c r="M270" s="224"/>
      <c r="N270" s="225"/>
      <c r="O270" s="225"/>
      <c r="P270" s="225"/>
      <c r="Q270" s="225"/>
      <c r="R270" s="225"/>
      <c r="S270" s="225"/>
      <c r="T270" s="226"/>
      <c r="U270" s="13"/>
      <c r="V270" s="13"/>
      <c r="W270" s="13"/>
      <c r="X270" s="13"/>
      <c r="Y270" s="13"/>
      <c r="Z270" s="13"/>
      <c r="AA270" s="13"/>
      <c r="AB270" s="13"/>
      <c r="AC270" s="13"/>
      <c r="AD270" s="13"/>
      <c r="AE270" s="13"/>
      <c r="AT270" s="220" t="s">
        <v>291</v>
      </c>
      <c r="AU270" s="220" t="s">
        <v>87</v>
      </c>
      <c r="AV270" s="13" t="s">
        <v>87</v>
      </c>
      <c r="AW270" s="13" t="s">
        <v>31</v>
      </c>
      <c r="AX270" s="13" t="s">
        <v>75</v>
      </c>
      <c r="AY270" s="220" t="s">
        <v>283</v>
      </c>
    </row>
    <row r="271" s="13" customFormat="1">
      <c r="A271" s="13"/>
      <c r="B271" s="218"/>
      <c r="C271" s="13"/>
      <c r="D271" s="219" t="s">
        <v>291</v>
      </c>
      <c r="E271" s="220" t="s">
        <v>1</v>
      </c>
      <c r="F271" s="221" t="s">
        <v>3535</v>
      </c>
      <c r="G271" s="13"/>
      <c r="H271" s="222">
        <v>167.22999999999999</v>
      </c>
      <c r="I271" s="223"/>
      <c r="J271" s="13"/>
      <c r="K271" s="13"/>
      <c r="L271" s="218"/>
      <c r="M271" s="224"/>
      <c r="N271" s="225"/>
      <c r="O271" s="225"/>
      <c r="P271" s="225"/>
      <c r="Q271" s="225"/>
      <c r="R271" s="225"/>
      <c r="S271" s="225"/>
      <c r="T271" s="226"/>
      <c r="U271" s="13"/>
      <c r="V271" s="13"/>
      <c r="W271" s="13"/>
      <c r="X271" s="13"/>
      <c r="Y271" s="13"/>
      <c r="Z271" s="13"/>
      <c r="AA271" s="13"/>
      <c r="AB271" s="13"/>
      <c r="AC271" s="13"/>
      <c r="AD271" s="13"/>
      <c r="AE271" s="13"/>
      <c r="AT271" s="220" t="s">
        <v>291</v>
      </c>
      <c r="AU271" s="220" t="s">
        <v>87</v>
      </c>
      <c r="AV271" s="13" t="s">
        <v>87</v>
      </c>
      <c r="AW271" s="13" t="s">
        <v>31</v>
      </c>
      <c r="AX271" s="13" t="s">
        <v>75</v>
      </c>
      <c r="AY271" s="220" t="s">
        <v>283</v>
      </c>
    </row>
    <row r="272" s="13" customFormat="1">
      <c r="A272" s="13"/>
      <c r="B272" s="218"/>
      <c r="C272" s="13"/>
      <c r="D272" s="219" t="s">
        <v>291</v>
      </c>
      <c r="E272" s="220" t="s">
        <v>1</v>
      </c>
      <c r="F272" s="221" t="s">
        <v>3536</v>
      </c>
      <c r="G272" s="13"/>
      <c r="H272" s="222">
        <v>104.51000000000001</v>
      </c>
      <c r="I272" s="223"/>
      <c r="J272" s="13"/>
      <c r="K272" s="13"/>
      <c r="L272" s="218"/>
      <c r="M272" s="224"/>
      <c r="N272" s="225"/>
      <c r="O272" s="225"/>
      <c r="P272" s="225"/>
      <c r="Q272" s="225"/>
      <c r="R272" s="225"/>
      <c r="S272" s="225"/>
      <c r="T272" s="226"/>
      <c r="U272" s="13"/>
      <c r="V272" s="13"/>
      <c r="W272" s="13"/>
      <c r="X272" s="13"/>
      <c r="Y272" s="13"/>
      <c r="Z272" s="13"/>
      <c r="AA272" s="13"/>
      <c r="AB272" s="13"/>
      <c r="AC272" s="13"/>
      <c r="AD272" s="13"/>
      <c r="AE272" s="13"/>
      <c r="AT272" s="220" t="s">
        <v>291</v>
      </c>
      <c r="AU272" s="220" t="s">
        <v>87</v>
      </c>
      <c r="AV272" s="13" t="s">
        <v>87</v>
      </c>
      <c r="AW272" s="13" t="s">
        <v>31</v>
      </c>
      <c r="AX272" s="13" t="s">
        <v>75</v>
      </c>
      <c r="AY272" s="220" t="s">
        <v>283</v>
      </c>
    </row>
    <row r="273" s="13" customFormat="1">
      <c r="A273" s="13"/>
      <c r="B273" s="218"/>
      <c r="C273" s="13"/>
      <c r="D273" s="219" t="s">
        <v>291</v>
      </c>
      <c r="E273" s="220" t="s">
        <v>1</v>
      </c>
      <c r="F273" s="221" t="s">
        <v>3537</v>
      </c>
      <c r="G273" s="13"/>
      <c r="H273" s="222">
        <v>142.03999999999999</v>
      </c>
      <c r="I273" s="223"/>
      <c r="J273" s="13"/>
      <c r="K273" s="13"/>
      <c r="L273" s="218"/>
      <c r="M273" s="224"/>
      <c r="N273" s="225"/>
      <c r="O273" s="225"/>
      <c r="P273" s="225"/>
      <c r="Q273" s="225"/>
      <c r="R273" s="225"/>
      <c r="S273" s="225"/>
      <c r="T273" s="226"/>
      <c r="U273" s="13"/>
      <c r="V273" s="13"/>
      <c r="W273" s="13"/>
      <c r="X273" s="13"/>
      <c r="Y273" s="13"/>
      <c r="Z273" s="13"/>
      <c r="AA273" s="13"/>
      <c r="AB273" s="13"/>
      <c r="AC273" s="13"/>
      <c r="AD273" s="13"/>
      <c r="AE273" s="13"/>
      <c r="AT273" s="220" t="s">
        <v>291</v>
      </c>
      <c r="AU273" s="220" t="s">
        <v>87</v>
      </c>
      <c r="AV273" s="13" t="s">
        <v>87</v>
      </c>
      <c r="AW273" s="13" t="s">
        <v>31</v>
      </c>
      <c r="AX273" s="13" t="s">
        <v>75</v>
      </c>
      <c r="AY273" s="220" t="s">
        <v>283</v>
      </c>
    </row>
    <row r="274" s="13" customFormat="1">
      <c r="A274" s="13"/>
      <c r="B274" s="218"/>
      <c r="C274" s="13"/>
      <c r="D274" s="219" t="s">
        <v>291</v>
      </c>
      <c r="E274" s="220" t="s">
        <v>1</v>
      </c>
      <c r="F274" s="221" t="s">
        <v>3538</v>
      </c>
      <c r="G274" s="13"/>
      <c r="H274" s="222">
        <v>39.350000000000001</v>
      </c>
      <c r="I274" s="223"/>
      <c r="J274" s="13"/>
      <c r="K274" s="13"/>
      <c r="L274" s="218"/>
      <c r="M274" s="224"/>
      <c r="N274" s="225"/>
      <c r="O274" s="225"/>
      <c r="P274" s="225"/>
      <c r="Q274" s="225"/>
      <c r="R274" s="225"/>
      <c r="S274" s="225"/>
      <c r="T274" s="226"/>
      <c r="U274" s="13"/>
      <c r="V274" s="13"/>
      <c r="W274" s="13"/>
      <c r="X274" s="13"/>
      <c r="Y274" s="13"/>
      <c r="Z274" s="13"/>
      <c r="AA274" s="13"/>
      <c r="AB274" s="13"/>
      <c r="AC274" s="13"/>
      <c r="AD274" s="13"/>
      <c r="AE274" s="13"/>
      <c r="AT274" s="220" t="s">
        <v>291</v>
      </c>
      <c r="AU274" s="220" t="s">
        <v>87</v>
      </c>
      <c r="AV274" s="13" t="s">
        <v>87</v>
      </c>
      <c r="AW274" s="13" t="s">
        <v>31</v>
      </c>
      <c r="AX274" s="13" t="s">
        <v>75</v>
      </c>
      <c r="AY274" s="220" t="s">
        <v>283</v>
      </c>
    </row>
    <row r="275" s="15" customFormat="1">
      <c r="A275" s="15"/>
      <c r="B275" s="235"/>
      <c r="C275" s="15"/>
      <c r="D275" s="219" t="s">
        <v>291</v>
      </c>
      <c r="E275" s="236" t="s">
        <v>1</v>
      </c>
      <c r="F275" s="237" t="s">
        <v>415</v>
      </c>
      <c r="G275" s="15"/>
      <c r="H275" s="236" t="s">
        <v>1</v>
      </c>
      <c r="I275" s="238"/>
      <c r="J275" s="15"/>
      <c r="K275" s="15"/>
      <c r="L275" s="235"/>
      <c r="M275" s="239"/>
      <c r="N275" s="240"/>
      <c r="O275" s="240"/>
      <c r="P275" s="240"/>
      <c r="Q275" s="240"/>
      <c r="R275" s="240"/>
      <c r="S275" s="240"/>
      <c r="T275" s="241"/>
      <c r="U275" s="15"/>
      <c r="V275" s="15"/>
      <c r="W275" s="15"/>
      <c r="X275" s="15"/>
      <c r="Y275" s="15"/>
      <c r="Z275" s="15"/>
      <c r="AA275" s="15"/>
      <c r="AB275" s="15"/>
      <c r="AC275" s="15"/>
      <c r="AD275" s="15"/>
      <c r="AE275" s="15"/>
      <c r="AT275" s="236" t="s">
        <v>291</v>
      </c>
      <c r="AU275" s="236" t="s">
        <v>87</v>
      </c>
      <c r="AV275" s="15" t="s">
        <v>82</v>
      </c>
      <c r="AW275" s="15" t="s">
        <v>31</v>
      </c>
      <c r="AX275" s="15" t="s">
        <v>75</v>
      </c>
      <c r="AY275" s="236" t="s">
        <v>283</v>
      </c>
    </row>
    <row r="276" s="13" customFormat="1">
      <c r="A276" s="13"/>
      <c r="B276" s="218"/>
      <c r="C276" s="13"/>
      <c r="D276" s="219" t="s">
        <v>291</v>
      </c>
      <c r="E276" s="220" t="s">
        <v>1</v>
      </c>
      <c r="F276" s="221" t="s">
        <v>3533</v>
      </c>
      <c r="G276" s="13"/>
      <c r="H276" s="222">
        <v>156.94999999999999</v>
      </c>
      <c r="I276" s="223"/>
      <c r="J276" s="13"/>
      <c r="K276" s="13"/>
      <c r="L276" s="218"/>
      <c r="M276" s="224"/>
      <c r="N276" s="225"/>
      <c r="O276" s="225"/>
      <c r="P276" s="225"/>
      <c r="Q276" s="225"/>
      <c r="R276" s="225"/>
      <c r="S276" s="225"/>
      <c r="T276" s="226"/>
      <c r="U276" s="13"/>
      <c r="V276" s="13"/>
      <c r="W276" s="13"/>
      <c r="X276" s="13"/>
      <c r="Y276" s="13"/>
      <c r="Z276" s="13"/>
      <c r="AA276" s="13"/>
      <c r="AB276" s="13"/>
      <c r="AC276" s="13"/>
      <c r="AD276" s="13"/>
      <c r="AE276" s="13"/>
      <c r="AT276" s="220" t="s">
        <v>291</v>
      </c>
      <c r="AU276" s="220" t="s">
        <v>87</v>
      </c>
      <c r="AV276" s="13" t="s">
        <v>87</v>
      </c>
      <c r="AW276" s="13" t="s">
        <v>31</v>
      </c>
      <c r="AX276" s="13" t="s">
        <v>75</v>
      </c>
      <c r="AY276" s="220" t="s">
        <v>283</v>
      </c>
    </row>
    <row r="277" s="13" customFormat="1">
      <c r="A277" s="13"/>
      <c r="B277" s="218"/>
      <c r="C277" s="13"/>
      <c r="D277" s="219" t="s">
        <v>291</v>
      </c>
      <c r="E277" s="220" t="s">
        <v>1</v>
      </c>
      <c r="F277" s="221" t="s">
        <v>3534</v>
      </c>
      <c r="G277" s="13"/>
      <c r="H277" s="222">
        <v>156.86000000000001</v>
      </c>
      <c r="I277" s="223"/>
      <c r="J277" s="13"/>
      <c r="K277" s="13"/>
      <c r="L277" s="218"/>
      <c r="M277" s="224"/>
      <c r="N277" s="225"/>
      <c r="O277" s="225"/>
      <c r="P277" s="225"/>
      <c r="Q277" s="225"/>
      <c r="R277" s="225"/>
      <c r="S277" s="225"/>
      <c r="T277" s="226"/>
      <c r="U277" s="13"/>
      <c r="V277" s="13"/>
      <c r="W277" s="13"/>
      <c r="X277" s="13"/>
      <c r="Y277" s="13"/>
      <c r="Z277" s="13"/>
      <c r="AA277" s="13"/>
      <c r="AB277" s="13"/>
      <c r="AC277" s="13"/>
      <c r="AD277" s="13"/>
      <c r="AE277" s="13"/>
      <c r="AT277" s="220" t="s">
        <v>291</v>
      </c>
      <c r="AU277" s="220" t="s">
        <v>87</v>
      </c>
      <c r="AV277" s="13" t="s">
        <v>87</v>
      </c>
      <c r="AW277" s="13" t="s">
        <v>31</v>
      </c>
      <c r="AX277" s="13" t="s">
        <v>75</v>
      </c>
      <c r="AY277" s="220" t="s">
        <v>283</v>
      </c>
    </row>
    <row r="278" s="13" customFormat="1">
      <c r="A278" s="13"/>
      <c r="B278" s="218"/>
      <c r="C278" s="13"/>
      <c r="D278" s="219" t="s">
        <v>291</v>
      </c>
      <c r="E278" s="220" t="s">
        <v>1</v>
      </c>
      <c r="F278" s="221" t="s">
        <v>3535</v>
      </c>
      <c r="G278" s="13"/>
      <c r="H278" s="222">
        <v>167.22999999999999</v>
      </c>
      <c r="I278" s="223"/>
      <c r="J278" s="13"/>
      <c r="K278" s="13"/>
      <c r="L278" s="218"/>
      <c r="M278" s="224"/>
      <c r="N278" s="225"/>
      <c r="O278" s="225"/>
      <c r="P278" s="225"/>
      <c r="Q278" s="225"/>
      <c r="R278" s="225"/>
      <c r="S278" s="225"/>
      <c r="T278" s="226"/>
      <c r="U278" s="13"/>
      <c r="V278" s="13"/>
      <c r="W278" s="13"/>
      <c r="X278" s="13"/>
      <c r="Y278" s="13"/>
      <c r="Z278" s="13"/>
      <c r="AA278" s="13"/>
      <c r="AB278" s="13"/>
      <c r="AC278" s="13"/>
      <c r="AD278" s="13"/>
      <c r="AE278" s="13"/>
      <c r="AT278" s="220" t="s">
        <v>291</v>
      </c>
      <c r="AU278" s="220" t="s">
        <v>87</v>
      </c>
      <c r="AV278" s="13" t="s">
        <v>87</v>
      </c>
      <c r="AW278" s="13" t="s">
        <v>31</v>
      </c>
      <c r="AX278" s="13" t="s">
        <v>75</v>
      </c>
      <c r="AY278" s="220" t="s">
        <v>283</v>
      </c>
    </row>
    <row r="279" s="13" customFormat="1">
      <c r="A279" s="13"/>
      <c r="B279" s="218"/>
      <c r="C279" s="13"/>
      <c r="D279" s="219" t="s">
        <v>291</v>
      </c>
      <c r="E279" s="220" t="s">
        <v>1</v>
      </c>
      <c r="F279" s="221" t="s">
        <v>3536</v>
      </c>
      <c r="G279" s="13"/>
      <c r="H279" s="222">
        <v>104.51000000000001</v>
      </c>
      <c r="I279" s="223"/>
      <c r="J279" s="13"/>
      <c r="K279" s="13"/>
      <c r="L279" s="218"/>
      <c r="M279" s="224"/>
      <c r="N279" s="225"/>
      <c r="O279" s="225"/>
      <c r="P279" s="225"/>
      <c r="Q279" s="225"/>
      <c r="R279" s="225"/>
      <c r="S279" s="225"/>
      <c r="T279" s="226"/>
      <c r="U279" s="13"/>
      <c r="V279" s="13"/>
      <c r="W279" s="13"/>
      <c r="X279" s="13"/>
      <c r="Y279" s="13"/>
      <c r="Z279" s="13"/>
      <c r="AA279" s="13"/>
      <c r="AB279" s="13"/>
      <c r="AC279" s="13"/>
      <c r="AD279" s="13"/>
      <c r="AE279" s="13"/>
      <c r="AT279" s="220" t="s">
        <v>291</v>
      </c>
      <c r="AU279" s="220" t="s">
        <v>87</v>
      </c>
      <c r="AV279" s="13" t="s">
        <v>87</v>
      </c>
      <c r="AW279" s="13" t="s">
        <v>31</v>
      </c>
      <c r="AX279" s="13" t="s">
        <v>75</v>
      </c>
      <c r="AY279" s="220" t="s">
        <v>283</v>
      </c>
    </row>
    <row r="280" s="13" customFormat="1">
      <c r="A280" s="13"/>
      <c r="B280" s="218"/>
      <c r="C280" s="13"/>
      <c r="D280" s="219" t="s">
        <v>291</v>
      </c>
      <c r="E280" s="220" t="s">
        <v>1</v>
      </c>
      <c r="F280" s="221" t="s">
        <v>3537</v>
      </c>
      <c r="G280" s="13"/>
      <c r="H280" s="222">
        <v>142.03999999999999</v>
      </c>
      <c r="I280" s="223"/>
      <c r="J280" s="13"/>
      <c r="K280" s="13"/>
      <c r="L280" s="218"/>
      <c r="M280" s="224"/>
      <c r="N280" s="225"/>
      <c r="O280" s="225"/>
      <c r="P280" s="225"/>
      <c r="Q280" s="225"/>
      <c r="R280" s="225"/>
      <c r="S280" s="225"/>
      <c r="T280" s="226"/>
      <c r="U280" s="13"/>
      <c r="V280" s="13"/>
      <c r="W280" s="13"/>
      <c r="X280" s="13"/>
      <c r="Y280" s="13"/>
      <c r="Z280" s="13"/>
      <c r="AA280" s="13"/>
      <c r="AB280" s="13"/>
      <c r="AC280" s="13"/>
      <c r="AD280" s="13"/>
      <c r="AE280" s="13"/>
      <c r="AT280" s="220" t="s">
        <v>291</v>
      </c>
      <c r="AU280" s="220" t="s">
        <v>87</v>
      </c>
      <c r="AV280" s="13" t="s">
        <v>87</v>
      </c>
      <c r="AW280" s="13" t="s">
        <v>31</v>
      </c>
      <c r="AX280" s="13" t="s">
        <v>75</v>
      </c>
      <c r="AY280" s="220" t="s">
        <v>283</v>
      </c>
    </row>
    <row r="281" s="13" customFormat="1">
      <c r="A281" s="13"/>
      <c r="B281" s="218"/>
      <c r="C281" s="13"/>
      <c r="D281" s="219" t="s">
        <v>291</v>
      </c>
      <c r="E281" s="220" t="s">
        <v>1</v>
      </c>
      <c r="F281" s="221" t="s">
        <v>3538</v>
      </c>
      <c r="G281" s="13"/>
      <c r="H281" s="222">
        <v>39.350000000000001</v>
      </c>
      <c r="I281" s="223"/>
      <c r="J281" s="13"/>
      <c r="K281" s="13"/>
      <c r="L281" s="218"/>
      <c r="M281" s="224"/>
      <c r="N281" s="225"/>
      <c r="O281" s="225"/>
      <c r="P281" s="225"/>
      <c r="Q281" s="225"/>
      <c r="R281" s="225"/>
      <c r="S281" s="225"/>
      <c r="T281" s="226"/>
      <c r="U281" s="13"/>
      <c r="V281" s="13"/>
      <c r="W281" s="13"/>
      <c r="X281" s="13"/>
      <c r="Y281" s="13"/>
      <c r="Z281" s="13"/>
      <c r="AA281" s="13"/>
      <c r="AB281" s="13"/>
      <c r="AC281" s="13"/>
      <c r="AD281" s="13"/>
      <c r="AE281" s="13"/>
      <c r="AT281" s="220" t="s">
        <v>291</v>
      </c>
      <c r="AU281" s="220" t="s">
        <v>87</v>
      </c>
      <c r="AV281" s="13" t="s">
        <v>87</v>
      </c>
      <c r="AW281" s="13" t="s">
        <v>31</v>
      </c>
      <c r="AX281" s="13" t="s">
        <v>75</v>
      </c>
      <c r="AY281" s="220" t="s">
        <v>283</v>
      </c>
    </row>
    <row r="282" s="15" customFormat="1">
      <c r="A282" s="15"/>
      <c r="B282" s="235"/>
      <c r="C282" s="15"/>
      <c r="D282" s="219" t="s">
        <v>291</v>
      </c>
      <c r="E282" s="236" t="s">
        <v>1</v>
      </c>
      <c r="F282" s="237" t="s">
        <v>416</v>
      </c>
      <c r="G282" s="15"/>
      <c r="H282" s="236" t="s">
        <v>1</v>
      </c>
      <c r="I282" s="238"/>
      <c r="J282" s="15"/>
      <c r="K282" s="15"/>
      <c r="L282" s="235"/>
      <c r="M282" s="239"/>
      <c r="N282" s="240"/>
      <c r="O282" s="240"/>
      <c r="P282" s="240"/>
      <c r="Q282" s="240"/>
      <c r="R282" s="240"/>
      <c r="S282" s="240"/>
      <c r="T282" s="241"/>
      <c r="U282" s="15"/>
      <c r="V282" s="15"/>
      <c r="W282" s="15"/>
      <c r="X282" s="15"/>
      <c r="Y282" s="15"/>
      <c r="Z282" s="15"/>
      <c r="AA282" s="15"/>
      <c r="AB282" s="15"/>
      <c r="AC282" s="15"/>
      <c r="AD282" s="15"/>
      <c r="AE282" s="15"/>
      <c r="AT282" s="236" t="s">
        <v>291</v>
      </c>
      <c r="AU282" s="236" t="s">
        <v>87</v>
      </c>
      <c r="AV282" s="15" t="s">
        <v>82</v>
      </c>
      <c r="AW282" s="15" t="s">
        <v>31</v>
      </c>
      <c r="AX282" s="15" t="s">
        <v>75</v>
      </c>
      <c r="AY282" s="236" t="s">
        <v>283</v>
      </c>
    </row>
    <row r="283" s="13" customFormat="1">
      <c r="A283" s="13"/>
      <c r="B283" s="218"/>
      <c r="C283" s="13"/>
      <c r="D283" s="219" t="s">
        <v>291</v>
      </c>
      <c r="E283" s="220" t="s">
        <v>1</v>
      </c>
      <c r="F283" s="221" t="s">
        <v>3533</v>
      </c>
      <c r="G283" s="13"/>
      <c r="H283" s="222">
        <v>156.94999999999999</v>
      </c>
      <c r="I283" s="223"/>
      <c r="J283" s="13"/>
      <c r="K283" s="13"/>
      <c r="L283" s="218"/>
      <c r="M283" s="224"/>
      <c r="N283" s="225"/>
      <c r="O283" s="225"/>
      <c r="P283" s="225"/>
      <c r="Q283" s="225"/>
      <c r="R283" s="225"/>
      <c r="S283" s="225"/>
      <c r="T283" s="226"/>
      <c r="U283" s="13"/>
      <c r="V283" s="13"/>
      <c r="W283" s="13"/>
      <c r="X283" s="13"/>
      <c r="Y283" s="13"/>
      <c r="Z283" s="13"/>
      <c r="AA283" s="13"/>
      <c r="AB283" s="13"/>
      <c r="AC283" s="13"/>
      <c r="AD283" s="13"/>
      <c r="AE283" s="13"/>
      <c r="AT283" s="220" t="s">
        <v>291</v>
      </c>
      <c r="AU283" s="220" t="s">
        <v>87</v>
      </c>
      <c r="AV283" s="13" t="s">
        <v>87</v>
      </c>
      <c r="AW283" s="13" t="s">
        <v>31</v>
      </c>
      <c r="AX283" s="13" t="s">
        <v>75</v>
      </c>
      <c r="AY283" s="220" t="s">
        <v>283</v>
      </c>
    </row>
    <row r="284" s="13" customFormat="1">
      <c r="A284" s="13"/>
      <c r="B284" s="218"/>
      <c r="C284" s="13"/>
      <c r="D284" s="219" t="s">
        <v>291</v>
      </c>
      <c r="E284" s="220" t="s">
        <v>1</v>
      </c>
      <c r="F284" s="221" t="s">
        <v>3534</v>
      </c>
      <c r="G284" s="13"/>
      <c r="H284" s="222">
        <v>156.86000000000001</v>
      </c>
      <c r="I284" s="223"/>
      <c r="J284" s="13"/>
      <c r="K284" s="13"/>
      <c r="L284" s="218"/>
      <c r="M284" s="224"/>
      <c r="N284" s="225"/>
      <c r="O284" s="225"/>
      <c r="P284" s="225"/>
      <c r="Q284" s="225"/>
      <c r="R284" s="225"/>
      <c r="S284" s="225"/>
      <c r="T284" s="226"/>
      <c r="U284" s="13"/>
      <c r="V284" s="13"/>
      <c r="W284" s="13"/>
      <c r="X284" s="13"/>
      <c r="Y284" s="13"/>
      <c r="Z284" s="13"/>
      <c r="AA284" s="13"/>
      <c r="AB284" s="13"/>
      <c r="AC284" s="13"/>
      <c r="AD284" s="13"/>
      <c r="AE284" s="13"/>
      <c r="AT284" s="220" t="s">
        <v>291</v>
      </c>
      <c r="AU284" s="220" t="s">
        <v>87</v>
      </c>
      <c r="AV284" s="13" t="s">
        <v>87</v>
      </c>
      <c r="AW284" s="13" t="s">
        <v>31</v>
      </c>
      <c r="AX284" s="13" t="s">
        <v>75</v>
      </c>
      <c r="AY284" s="220" t="s">
        <v>283</v>
      </c>
    </row>
    <row r="285" s="13" customFormat="1">
      <c r="A285" s="13"/>
      <c r="B285" s="218"/>
      <c r="C285" s="13"/>
      <c r="D285" s="219" t="s">
        <v>291</v>
      </c>
      <c r="E285" s="220" t="s">
        <v>1</v>
      </c>
      <c r="F285" s="221" t="s">
        <v>3535</v>
      </c>
      <c r="G285" s="13"/>
      <c r="H285" s="222">
        <v>167.22999999999999</v>
      </c>
      <c r="I285" s="223"/>
      <c r="J285" s="13"/>
      <c r="K285" s="13"/>
      <c r="L285" s="218"/>
      <c r="M285" s="224"/>
      <c r="N285" s="225"/>
      <c r="O285" s="225"/>
      <c r="P285" s="225"/>
      <c r="Q285" s="225"/>
      <c r="R285" s="225"/>
      <c r="S285" s="225"/>
      <c r="T285" s="226"/>
      <c r="U285" s="13"/>
      <c r="V285" s="13"/>
      <c r="W285" s="13"/>
      <c r="X285" s="13"/>
      <c r="Y285" s="13"/>
      <c r="Z285" s="13"/>
      <c r="AA285" s="13"/>
      <c r="AB285" s="13"/>
      <c r="AC285" s="13"/>
      <c r="AD285" s="13"/>
      <c r="AE285" s="13"/>
      <c r="AT285" s="220" t="s">
        <v>291</v>
      </c>
      <c r="AU285" s="220" t="s">
        <v>87</v>
      </c>
      <c r="AV285" s="13" t="s">
        <v>87</v>
      </c>
      <c r="AW285" s="13" t="s">
        <v>31</v>
      </c>
      <c r="AX285" s="13" t="s">
        <v>75</v>
      </c>
      <c r="AY285" s="220" t="s">
        <v>283</v>
      </c>
    </row>
    <row r="286" s="13" customFormat="1">
      <c r="A286" s="13"/>
      <c r="B286" s="218"/>
      <c r="C286" s="13"/>
      <c r="D286" s="219" t="s">
        <v>291</v>
      </c>
      <c r="E286" s="220" t="s">
        <v>1</v>
      </c>
      <c r="F286" s="221" t="s">
        <v>3536</v>
      </c>
      <c r="G286" s="13"/>
      <c r="H286" s="222">
        <v>104.51000000000001</v>
      </c>
      <c r="I286" s="223"/>
      <c r="J286" s="13"/>
      <c r="K286" s="13"/>
      <c r="L286" s="218"/>
      <c r="M286" s="224"/>
      <c r="N286" s="225"/>
      <c r="O286" s="225"/>
      <c r="P286" s="225"/>
      <c r="Q286" s="225"/>
      <c r="R286" s="225"/>
      <c r="S286" s="225"/>
      <c r="T286" s="226"/>
      <c r="U286" s="13"/>
      <c r="V286" s="13"/>
      <c r="W286" s="13"/>
      <c r="X286" s="13"/>
      <c r="Y286" s="13"/>
      <c r="Z286" s="13"/>
      <c r="AA286" s="13"/>
      <c r="AB286" s="13"/>
      <c r="AC286" s="13"/>
      <c r="AD286" s="13"/>
      <c r="AE286" s="13"/>
      <c r="AT286" s="220" t="s">
        <v>291</v>
      </c>
      <c r="AU286" s="220" t="s">
        <v>87</v>
      </c>
      <c r="AV286" s="13" t="s">
        <v>87</v>
      </c>
      <c r="AW286" s="13" t="s">
        <v>31</v>
      </c>
      <c r="AX286" s="13" t="s">
        <v>75</v>
      </c>
      <c r="AY286" s="220" t="s">
        <v>283</v>
      </c>
    </row>
    <row r="287" s="13" customFormat="1">
      <c r="A287" s="13"/>
      <c r="B287" s="218"/>
      <c r="C287" s="13"/>
      <c r="D287" s="219" t="s">
        <v>291</v>
      </c>
      <c r="E287" s="220" t="s">
        <v>1</v>
      </c>
      <c r="F287" s="221" t="s">
        <v>3537</v>
      </c>
      <c r="G287" s="13"/>
      <c r="H287" s="222">
        <v>142.03999999999999</v>
      </c>
      <c r="I287" s="223"/>
      <c r="J287" s="13"/>
      <c r="K287" s="13"/>
      <c r="L287" s="218"/>
      <c r="M287" s="224"/>
      <c r="N287" s="225"/>
      <c r="O287" s="225"/>
      <c r="P287" s="225"/>
      <c r="Q287" s="225"/>
      <c r="R287" s="225"/>
      <c r="S287" s="225"/>
      <c r="T287" s="226"/>
      <c r="U287" s="13"/>
      <c r="V287" s="13"/>
      <c r="W287" s="13"/>
      <c r="X287" s="13"/>
      <c r="Y287" s="13"/>
      <c r="Z287" s="13"/>
      <c r="AA287" s="13"/>
      <c r="AB287" s="13"/>
      <c r="AC287" s="13"/>
      <c r="AD287" s="13"/>
      <c r="AE287" s="13"/>
      <c r="AT287" s="220" t="s">
        <v>291</v>
      </c>
      <c r="AU287" s="220" t="s">
        <v>87</v>
      </c>
      <c r="AV287" s="13" t="s">
        <v>87</v>
      </c>
      <c r="AW287" s="13" t="s">
        <v>31</v>
      </c>
      <c r="AX287" s="13" t="s">
        <v>75</v>
      </c>
      <c r="AY287" s="220" t="s">
        <v>283</v>
      </c>
    </row>
    <row r="288" s="13" customFormat="1">
      <c r="A288" s="13"/>
      <c r="B288" s="218"/>
      <c r="C288" s="13"/>
      <c r="D288" s="219" t="s">
        <v>291</v>
      </c>
      <c r="E288" s="220" t="s">
        <v>1</v>
      </c>
      <c r="F288" s="221" t="s">
        <v>3538</v>
      </c>
      <c r="G288" s="13"/>
      <c r="H288" s="222">
        <v>39.350000000000001</v>
      </c>
      <c r="I288" s="223"/>
      <c r="J288" s="13"/>
      <c r="K288" s="13"/>
      <c r="L288" s="218"/>
      <c r="M288" s="224"/>
      <c r="N288" s="225"/>
      <c r="O288" s="225"/>
      <c r="P288" s="225"/>
      <c r="Q288" s="225"/>
      <c r="R288" s="225"/>
      <c r="S288" s="225"/>
      <c r="T288" s="226"/>
      <c r="U288" s="13"/>
      <c r="V288" s="13"/>
      <c r="W288" s="13"/>
      <c r="X288" s="13"/>
      <c r="Y288" s="13"/>
      <c r="Z288" s="13"/>
      <c r="AA288" s="13"/>
      <c r="AB288" s="13"/>
      <c r="AC288" s="13"/>
      <c r="AD288" s="13"/>
      <c r="AE288" s="13"/>
      <c r="AT288" s="220" t="s">
        <v>291</v>
      </c>
      <c r="AU288" s="220" t="s">
        <v>87</v>
      </c>
      <c r="AV288" s="13" t="s">
        <v>87</v>
      </c>
      <c r="AW288" s="13" t="s">
        <v>31</v>
      </c>
      <c r="AX288" s="13" t="s">
        <v>75</v>
      </c>
      <c r="AY288" s="220" t="s">
        <v>283</v>
      </c>
    </row>
    <row r="289" s="14" customFormat="1">
      <c r="A289" s="14"/>
      <c r="B289" s="227"/>
      <c r="C289" s="14"/>
      <c r="D289" s="219" t="s">
        <v>291</v>
      </c>
      <c r="E289" s="228" t="s">
        <v>1</v>
      </c>
      <c r="F289" s="229" t="s">
        <v>293</v>
      </c>
      <c r="G289" s="14"/>
      <c r="H289" s="230">
        <v>4985.4099999999999</v>
      </c>
      <c r="I289" s="231"/>
      <c r="J289" s="14"/>
      <c r="K289" s="14"/>
      <c r="L289" s="227"/>
      <c r="M289" s="232"/>
      <c r="N289" s="233"/>
      <c r="O289" s="233"/>
      <c r="P289" s="233"/>
      <c r="Q289" s="233"/>
      <c r="R289" s="233"/>
      <c r="S289" s="233"/>
      <c r="T289" s="234"/>
      <c r="U289" s="14"/>
      <c r="V289" s="14"/>
      <c r="W289" s="14"/>
      <c r="X289" s="14"/>
      <c r="Y289" s="14"/>
      <c r="Z289" s="14"/>
      <c r="AA289" s="14"/>
      <c r="AB289" s="14"/>
      <c r="AC289" s="14"/>
      <c r="AD289" s="14"/>
      <c r="AE289" s="14"/>
      <c r="AT289" s="228" t="s">
        <v>291</v>
      </c>
      <c r="AU289" s="228" t="s">
        <v>87</v>
      </c>
      <c r="AV289" s="14" t="s">
        <v>289</v>
      </c>
      <c r="AW289" s="14" t="s">
        <v>31</v>
      </c>
      <c r="AX289" s="14" t="s">
        <v>82</v>
      </c>
      <c r="AY289" s="228" t="s">
        <v>283</v>
      </c>
    </row>
    <row r="290" s="2" customFormat="1" ht="24.15" customHeight="1">
      <c r="A290" s="37"/>
      <c r="B290" s="168"/>
      <c r="C290" s="204" t="s">
        <v>469</v>
      </c>
      <c r="D290" s="204" t="s">
        <v>285</v>
      </c>
      <c r="E290" s="205" t="s">
        <v>465</v>
      </c>
      <c r="F290" s="206" t="s">
        <v>466</v>
      </c>
      <c r="G290" s="207" t="s">
        <v>288</v>
      </c>
      <c r="H290" s="208">
        <v>4985.4099999999999</v>
      </c>
      <c r="I290" s="209"/>
      <c r="J290" s="210">
        <f>ROUND(I290*H290,2)</f>
        <v>0</v>
      </c>
      <c r="K290" s="211"/>
      <c r="L290" s="38"/>
      <c r="M290" s="212" t="s">
        <v>1</v>
      </c>
      <c r="N290" s="213" t="s">
        <v>41</v>
      </c>
      <c r="O290" s="81"/>
      <c r="P290" s="214">
        <f>O290*H290</f>
        <v>0</v>
      </c>
      <c r="Q290" s="214">
        <v>0.00040000000000000002</v>
      </c>
      <c r="R290" s="214">
        <f>Q290*H290</f>
        <v>1.9941640000000001</v>
      </c>
      <c r="S290" s="214">
        <v>0</v>
      </c>
      <c r="T290" s="215">
        <f>S290*H290</f>
        <v>0</v>
      </c>
      <c r="U290" s="37"/>
      <c r="V290" s="37"/>
      <c r="W290" s="37"/>
      <c r="X290" s="37"/>
      <c r="Y290" s="37"/>
      <c r="Z290" s="37"/>
      <c r="AA290" s="37"/>
      <c r="AB290" s="37"/>
      <c r="AC290" s="37"/>
      <c r="AD290" s="37"/>
      <c r="AE290" s="37"/>
      <c r="AR290" s="216" t="s">
        <v>289</v>
      </c>
      <c r="AT290" s="216" t="s">
        <v>285</v>
      </c>
      <c r="AU290" s="216" t="s">
        <v>87</v>
      </c>
      <c r="AY290" s="18" t="s">
        <v>283</v>
      </c>
      <c r="BE290" s="217">
        <f>IF(N290="základná",J290,0)</f>
        <v>0</v>
      </c>
      <c r="BF290" s="217">
        <f>IF(N290="znížená",J290,0)</f>
        <v>0</v>
      </c>
      <c r="BG290" s="217">
        <f>IF(N290="zákl. prenesená",J290,0)</f>
        <v>0</v>
      </c>
      <c r="BH290" s="217">
        <f>IF(N290="zníž. prenesená",J290,0)</f>
        <v>0</v>
      </c>
      <c r="BI290" s="217">
        <f>IF(N290="nulová",J290,0)</f>
        <v>0</v>
      </c>
      <c r="BJ290" s="18" t="s">
        <v>87</v>
      </c>
      <c r="BK290" s="217">
        <f>ROUND(I290*H290,2)</f>
        <v>0</v>
      </c>
      <c r="BL290" s="18" t="s">
        <v>289</v>
      </c>
      <c r="BM290" s="216" t="s">
        <v>3539</v>
      </c>
    </row>
    <row r="291" s="13" customFormat="1">
      <c r="A291" s="13"/>
      <c r="B291" s="218"/>
      <c r="C291" s="13"/>
      <c r="D291" s="219" t="s">
        <v>291</v>
      </c>
      <c r="E291" s="220" t="s">
        <v>1</v>
      </c>
      <c r="F291" s="221" t="s">
        <v>3540</v>
      </c>
      <c r="G291" s="13"/>
      <c r="H291" s="222">
        <v>4985.4099999999999</v>
      </c>
      <c r="I291" s="223"/>
      <c r="J291" s="13"/>
      <c r="K291" s="13"/>
      <c r="L291" s="218"/>
      <c r="M291" s="224"/>
      <c r="N291" s="225"/>
      <c r="O291" s="225"/>
      <c r="P291" s="225"/>
      <c r="Q291" s="225"/>
      <c r="R291" s="225"/>
      <c r="S291" s="225"/>
      <c r="T291" s="226"/>
      <c r="U291" s="13"/>
      <c r="V291" s="13"/>
      <c r="W291" s="13"/>
      <c r="X291" s="13"/>
      <c r="Y291" s="13"/>
      <c r="Z291" s="13"/>
      <c r="AA291" s="13"/>
      <c r="AB291" s="13"/>
      <c r="AC291" s="13"/>
      <c r="AD291" s="13"/>
      <c r="AE291" s="13"/>
      <c r="AT291" s="220" t="s">
        <v>291</v>
      </c>
      <c r="AU291" s="220" t="s">
        <v>87</v>
      </c>
      <c r="AV291" s="13" t="s">
        <v>87</v>
      </c>
      <c r="AW291" s="13" t="s">
        <v>31</v>
      </c>
      <c r="AX291" s="13" t="s">
        <v>82</v>
      </c>
      <c r="AY291" s="220" t="s">
        <v>283</v>
      </c>
    </row>
    <row r="292" s="2" customFormat="1" ht="24.15" customHeight="1">
      <c r="A292" s="37"/>
      <c r="B292" s="168"/>
      <c r="C292" s="204" t="s">
        <v>473</v>
      </c>
      <c r="D292" s="204" t="s">
        <v>285</v>
      </c>
      <c r="E292" s="205" t="s">
        <v>470</v>
      </c>
      <c r="F292" s="206" t="s">
        <v>471</v>
      </c>
      <c r="G292" s="207" t="s">
        <v>288</v>
      </c>
      <c r="H292" s="208">
        <v>4985.4099999999999</v>
      </c>
      <c r="I292" s="209"/>
      <c r="J292" s="210">
        <f>ROUND(I292*H292,2)</f>
        <v>0</v>
      </c>
      <c r="K292" s="211"/>
      <c r="L292" s="38"/>
      <c r="M292" s="212" t="s">
        <v>1</v>
      </c>
      <c r="N292" s="213" t="s">
        <v>41</v>
      </c>
      <c r="O292" s="81"/>
      <c r="P292" s="214">
        <f>O292*H292</f>
        <v>0</v>
      </c>
      <c r="Q292" s="214">
        <v>0.0082500000000000004</v>
      </c>
      <c r="R292" s="214">
        <f>Q292*H292</f>
        <v>41.1296325</v>
      </c>
      <c r="S292" s="214">
        <v>0</v>
      </c>
      <c r="T292" s="215">
        <f>S292*H292</f>
        <v>0</v>
      </c>
      <c r="U292" s="37"/>
      <c r="V292" s="37"/>
      <c r="W292" s="37"/>
      <c r="X292" s="37"/>
      <c r="Y292" s="37"/>
      <c r="Z292" s="37"/>
      <c r="AA292" s="37"/>
      <c r="AB292" s="37"/>
      <c r="AC292" s="37"/>
      <c r="AD292" s="37"/>
      <c r="AE292" s="37"/>
      <c r="AR292" s="216" t="s">
        <v>289</v>
      </c>
      <c r="AT292" s="216" t="s">
        <v>285</v>
      </c>
      <c r="AU292" s="216" t="s">
        <v>87</v>
      </c>
      <c r="AY292" s="18" t="s">
        <v>283</v>
      </c>
      <c r="BE292" s="217">
        <f>IF(N292="základná",J292,0)</f>
        <v>0</v>
      </c>
      <c r="BF292" s="217">
        <f>IF(N292="znížená",J292,0)</f>
        <v>0</v>
      </c>
      <c r="BG292" s="217">
        <f>IF(N292="zákl. prenesená",J292,0)</f>
        <v>0</v>
      </c>
      <c r="BH292" s="217">
        <f>IF(N292="zníž. prenesená",J292,0)</f>
        <v>0</v>
      </c>
      <c r="BI292" s="217">
        <f>IF(N292="nulová",J292,0)</f>
        <v>0</v>
      </c>
      <c r="BJ292" s="18" t="s">
        <v>87</v>
      </c>
      <c r="BK292" s="217">
        <f>ROUND(I292*H292,2)</f>
        <v>0</v>
      </c>
      <c r="BL292" s="18" t="s">
        <v>289</v>
      </c>
      <c r="BM292" s="216" t="s">
        <v>3541</v>
      </c>
    </row>
    <row r="293" s="13" customFormat="1">
      <c r="A293" s="13"/>
      <c r="B293" s="218"/>
      <c r="C293" s="13"/>
      <c r="D293" s="219" t="s">
        <v>291</v>
      </c>
      <c r="E293" s="220" t="s">
        <v>1</v>
      </c>
      <c r="F293" s="221" t="s">
        <v>3540</v>
      </c>
      <c r="G293" s="13"/>
      <c r="H293" s="222">
        <v>4985.4099999999999</v>
      </c>
      <c r="I293" s="223"/>
      <c r="J293" s="13"/>
      <c r="K293" s="13"/>
      <c r="L293" s="218"/>
      <c r="M293" s="224"/>
      <c r="N293" s="225"/>
      <c r="O293" s="225"/>
      <c r="P293" s="225"/>
      <c r="Q293" s="225"/>
      <c r="R293" s="225"/>
      <c r="S293" s="225"/>
      <c r="T293" s="226"/>
      <c r="U293" s="13"/>
      <c r="V293" s="13"/>
      <c r="W293" s="13"/>
      <c r="X293" s="13"/>
      <c r="Y293" s="13"/>
      <c r="Z293" s="13"/>
      <c r="AA293" s="13"/>
      <c r="AB293" s="13"/>
      <c r="AC293" s="13"/>
      <c r="AD293" s="13"/>
      <c r="AE293" s="13"/>
      <c r="AT293" s="220" t="s">
        <v>291</v>
      </c>
      <c r="AU293" s="220" t="s">
        <v>87</v>
      </c>
      <c r="AV293" s="13" t="s">
        <v>87</v>
      </c>
      <c r="AW293" s="13" t="s">
        <v>31</v>
      </c>
      <c r="AX293" s="13" t="s">
        <v>82</v>
      </c>
      <c r="AY293" s="220" t="s">
        <v>283</v>
      </c>
    </row>
    <row r="294" s="2" customFormat="1" ht="33" customHeight="1">
      <c r="A294" s="37"/>
      <c r="B294" s="168"/>
      <c r="C294" s="204" t="s">
        <v>496</v>
      </c>
      <c r="D294" s="204" t="s">
        <v>285</v>
      </c>
      <c r="E294" s="205" t="s">
        <v>474</v>
      </c>
      <c r="F294" s="206" t="s">
        <v>475</v>
      </c>
      <c r="G294" s="207" t="s">
        <v>288</v>
      </c>
      <c r="H294" s="208">
        <v>13685.486000000001</v>
      </c>
      <c r="I294" s="209"/>
      <c r="J294" s="210">
        <f>ROUND(I294*H294,2)</f>
        <v>0</v>
      </c>
      <c r="K294" s="211"/>
      <c r="L294" s="38"/>
      <c r="M294" s="212" t="s">
        <v>1</v>
      </c>
      <c r="N294" s="213" t="s">
        <v>41</v>
      </c>
      <c r="O294" s="81"/>
      <c r="P294" s="214">
        <f>O294*H294</f>
        <v>0</v>
      </c>
      <c r="Q294" s="214">
        <v>0.017229999999999999</v>
      </c>
      <c r="R294" s="214">
        <f>Q294*H294</f>
        <v>235.80092378000001</v>
      </c>
      <c r="S294" s="214">
        <v>0</v>
      </c>
      <c r="T294" s="215">
        <f>S294*H294</f>
        <v>0</v>
      </c>
      <c r="U294" s="37"/>
      <c r="V294" s="37"/>
      <c r="W294" s="37"/>
      <c r="X294" s="37"/>
      <c r="Y294" s="37"/>
      <c r="Z294" s="37"/>
      <c r="AA294" s="37"/>
      <c r="AB294" s="37"/>
      <c r="AC294" s="37"/>
      <c r="AD294" s="37"/>
      <c r="AE294" s="37"/>
      <c r="AR294" s="216" t="s">
        <v>289</v>
      </c>
      <c r="AT294" s="216" t="s">
        <v>285</v>
      </c>
      <c r="AU294" s="216" t="s">
        <v>87</v>
      </c>
      <c r="AY294" s="18" t="s">
        <v>283</v>
      </c>
      <c r="BE294" s="217">
        <f>IF(N294="základná",J294,0)</f>
        <v>0</v>
      </c>
      <c r="BF294" s="217">
        <f>IF(N294="znížená",J294,0)</f>
        <v>0</v>
      </c>
      <c r="BG294" s="217">
        <f>IF(N294="zákl. prenesená",J294,0)</f>
        <v>0</v>
      </c>
      <c r="BH294" s="217">
        <f>IF(N294="zníž. prenesená",J294,0)</f>
        <v>0</v>
      </c>
      <c r="BI294" s="217">
        <f>IF(N294="nulová",J294,0)</f>
        <v>0</v>
      </c>
      <c r="BJ294" s="18" t="s">
        <v>87</v>
      </c>
      <c r="BK294" s="217">
        <f>ROUND(I294*H294,2)</f>
        <v>0</v>
      </c>
      <c r="BL294" s="18" t="s">
        <v>289</v>
      </c>
      <c r="BM294" s="216" t="s">
        <v>3542</v>
      </c>
    </row>
    <row r="295" s="15" customFormat="1">
      <c r="A295" s="15"/>
      <c r="B295" s="235"/>
      <c r="C295" s="15"/>
      <c r="D295" s="219" t="s">
        <v>291</v>
      </c>
      <c r="E295" s="236" t="s">
        <v>1</v>
      </c>
      <c r="F295" s="237" t="s">
        <v>451</v>
      </c>
      <c r="G295" s="15"/>
      <c r="H295" s="236" t="s">
        <v>1</v>
      </c>
      <c r="I295" s="238"/>
      <c r="J295" s="15"/>
      <c r="K295" s="15"/>
      <c r="L295" s="235"/>
      <c r="M295" s="239"/>
      <c r="N295" s="240"/>
      <c r="O295" s="240"/>
      <c r="P295" s="240"/>
      <c r="Q295" s="240"/>
      <c r="R295" s="240"/>
      <c r="S295" s="240"/>
      <c r="T295" s="241"/>
      <c r="U295" s="15"/>
      <c r="V295" s="15"/>
      <c r="W295" s="15"/>
      <c r="X295" s="15"/>
      <c r="Y295" s="15"/>
      <c r="Z295" s="15"/>
      <c r="AA295" s="15"/>
      <c r="AB295" s="15"/>
      <c r="AC295" s="15"/>
      <c r="AD295" s="15"/>
      <c r="AE295" s="15"/>
      <c r="AT295" s="236" t="s">
        <v>291</v>
      </c>
      <c r="AU295" s="236" t="s">
        <v>87</v>
      </c>
      <c r="AV295" s="15" t="s">
        <v>82</v>
      </c>
      <c r="AW295" s="15" t="s">
        <v>31</v>
      </c>
      <c r="AX295" s="15" t="s">
        <v>75</v>
      </c>
      <c r="AY295" s="236" t="s">
        <v>283</v>
      </c>
    </row>
    <row r="296" s="13" customFormat="1">
      <c r="A296" s="13"/>
      <c r="B296" s="218"/>
      <c r="C296" s="13"/>
      <c r="D296" s="219" t="s">
        <v>291</v>
      </c>
      <c r="E296" s="220" t="s">
        <v>1</v>
      </c>
      <c r="F296" s="221" t="s">
        <v>3543</v>
      </c>
      <c r="G296" s="13"/>
      <c r="H296" s="222">
        <v>482.33999999999998</v>
      </c>
      <c r="I296" s="223"/>
      <c r="J296" s="13"/>
      <c r="K296" s="13"/>
      <c r="L296" s="218"/>
      <c r="M296" s="224"/>
      <c r="N296" s="225"/>
      <c r="O296" s="225"/>
      <c r="P296" s="225"/>
      <c r="Q296" s="225"/>
      <c r="R296" s="225"/>
      <c r="S296" s="225"/>
      <c r="T296" s="226"/>
      <c r="U296" s="13"/>
      <c r="V296" s="13"/>
      <c r="W296" s="13"/>
      <c r="X296" s="13"/>
      <c r="Y296" s="13"/>
      <c r="Z296" s="13"/>
      <c r="AA296" s="13"/>
      <c r="AB296" s="13"/>
      <c r="AC296" s="13"/>
      <c r="AD296" s="13"/>
      <c r="AE296" s="13"/>
      <c r="AT296" s="220" t="s">
        <v>291</v>
      </c>
      <c r="AU296" s="220" t="s">
        <v>87</v>
      </c>
      <c r="AV296" s="13" t="s">
        <v>87</v>
      </c>
      <c r="AW296" s="13" t="s">
        <v>31</v>
      </c>
      <c r="AX296" s="13" t="s">
        <v>75</v>
      </c>
      <c r="AY296" s="220" t="s">
        <v>283</v>
      </c>
    </row>
    <row r="297" s="13" customFormat="1">
      <c r="A297" s="13"/>
      <c r="B297" s="218"/>
      <c r="C297" s="13"/>
      <c r="D297" s="219" t="s">
        <v>291</v>
      </c>
      <c r="E297" s="220" t="s">
        <v>1</v>
      </c>
      <c r="F297" s="221" t="s">
        <v>3544</v>
      </c>
      <c r="G297" s="13"/>
      <c r="H297" s="222">
        <v>637.94799999999998</v>
      </c>
      <c r="I297" s="223"/>
      <c r="J297" s="13"/>
      <c r="K297" s="13"/>
      <c r="L297" s="218"/>
      <c r="M297" s="224"/>
      <c r="N297" s="225"/>
      <c r="O297" s="225"/>
      <c r="P297" s="225"/>
      <c r="Q297" s="225"/>
      <c r="R297" s="225"/>
      <c r="S297" s="225"/>
      <c r="T297" s="226"/>
      <c r="U297" s="13"/>
      <c r="V297" s="13"/>
      <c r="W297" s="13"/>
      <c r="X297" s="13"/>
      <c r="Y297" s="13"/>
      <c r="Z297" s="13"/>
      <c r="AA297" s="13"/>
      <c r="AB297" s="13"/>
      <c r="AC297" s="13"/>
      <c r="AD297" s="13"/>
      <c r="AE297" s="13"/>
      <c r="AT297" s="220" t="s">
        <v>291</v>
      </c>
      <c r="AU297" s="220" t="s">
        <v>87</v>
      </c>
      <c r="AV297" s="13" t="s">
        <v>87</v>
      </c>
      <c r="AW297" s="13" t="s">
        <v>31</v>
      </c>
      <c r="AX297" s="13" t="s">
        <v>75</v>
      </c>
      <c r="AY297" s="220" t="s">
        <v>283</v>
      </c>
    </row>
    <row r="298" s="13" customFormat="1">
      <c r="A298" s="13"/>
      <c r="B298" s="218"/>
      <c r="C298" s="13"/>
      <c r="D298" s="219" t="s">
        <v>291</v>
      </c>
      <c r="E298" s="220" t="s">
        <v>1</v>
      </c>
      <c r="F298" s="221" t="s">
        <v>3545</v>
      </c>
      <c r="G298" s="13"/>
      <c r="H298" s="222">
        <v>213.078</v>
      </c>
      <c r="I298" s="223"/>
      <c r="J298" s="13"/>
      <c r="K298" s="13"/>
      <c r="L298" s="218"/>
      <c r="M298" s="224"/>
      <c r="N298" s="225"/>
      <c r="O298" s="225"/>
      <c r="P298" s="225"/>
      <c r="Q298" s="225"/>
      <c r="R298" s="225"/>
      <c r="S298" s="225"/>
      <c r="T298" s="226"/>
      <c r="U298" s="13"/>
      <c r="V298" s="13"/>
      <c r="W298" s="13"/>
      <c r="X298" s="13"/>
      <c r="Y298" s="13"/>
      <c r="Z298" s="13"/>
      <c r="AA298" s="13"/>
      <c r="AB298" s="13"/>
      <c r="AC298" s="13"/>
      <c r="AD298" s="13"/>
      <c r="AE298" s="13"/>
      <c r="AT298" s="220" t="s">
        <v>291</v>
      </c>
      <c r="AU298" s="220" t="s">
        <v>87</v>
      </c>
      <c r="AV298" s="13" t="s">
        <v>87</v>
      </c>
      <c r="AW298" s="13" t="s">
        <v>31</v>
      </c>
      <c r="AX298" s="13" t="s">
        <v>75</v>
      </c>
      <c r="AY298" s="220" t="s">
        <v>283</v>
      </c>
    </row>
    <row r="299" s="15" customFormat="1">
      <c r="A299" s="15"/>
      <c r="B299" s="235"/>
      <c r="C299" s="15"/>
      <c r="D299" s="219" t="s">
        <v>291</v>
      </c>
      <c r="E299" s="236" t="s">
        <v>1</v>
      </c>
      <c r="F299" s="237" t="s">
        <v>404</v>
      </c>
      <c r="G299" s="15"/>
      <c r="H299" s="236" t="s">
        <v>1</v>
      </c>
      <c r="I299" s="238"/>
      <c r="J299" s="15"/>
      <c r="K299" s="15"/>
      <c r="L299" s="235"/>
      <c r="M299" s="239"/>
      <c r="N299" s="240"/>
      <c r="O299" s="240"/>
      <c r="P299" s="240"/>
      <c r="Q299" s="240"/>
      <c r="R299" s="240"/>
      <c r="S299" s="240"/>
      <c r="T299" s="241"/>
      <c r="U299" s="15"/>
      <c r="V299" s="15"/>
      <c r="W299" s="15"/>
      <c r="X299" s="15"/>
      <c r="Y299" s="15"/>
      <c r="Z299" s="15"/>
      <c r="AA299" s="15"/>
      <c r="AB299" s="15"/>
      <c r="AC299" s="15"/>
      <c r="AD299" s="15"/>
      <c r="AE299" s="15"/>
      <c r="AT299" s="236" t="s">
        <v>291</v>
      </c>
      <c r="AU299" s="236" t="s">
        <v>87</v>
      </c>
      <c r="AV299" s="15" t="s">
        <v>82</v>
      </c>
      <c r="AW299" s="15" t="s">
        <v>31</v>
      </c>
      <c r="AX299" s="15" t="s">
        <v>75</v>
      </c>
      <c r="AY299" s="236" t="s">
        <v>283</v>
      </c>
    </row>
    <row r="300" s="13" customFormat="1">
      <c r="A300" s="13"/>
      <c r="B300" s="218"/>
      <c r="C300" s="13"/>
      <c r="D300" s="219" t="s">
        <v>291</v>
      </c>
      <c r="E300" s="220" t="s">
        <v>1</v>
      </c>
      <c r="F300" s="221" t="s">
        <v>3546</v>
      </c>
      <c r="G300" s="13"/>
      <c r="H300" s="222">
        <v>773.41999999999996</v>
      </c>
      <c r="I300" s="223"/>
      <c r="J300" s="13"/>
      <c r="K300" s="13"/>
      <c r="L300" s="218"/>
      <c r="M300" s="224"/>
      <c r="N300" s="225"/>
      <c r="O300" s="225"/>
      <c r="P300" s="225"/>
      <c r="Q300" s="225"/>
      <c r="R300" s="225"/>
      <c r="S300" s="225"/>
      <c r="T300" s="226"/>
      <c r="U300" s="13"/>
      <c r="V300" s="13"/>
      <c r="W300" s="13"/>
      <c r="X300" s="13"/>
      <c r="Y300" s="13"/>
      <c r="Z300" s="13"/>
      <c r="AA300" s="13"/>
      <c r="AB300" s="13"/>
      <c r="AC300" s="13"/>
      <c r="AD300" s="13"/>
      <c r="AE300" s="13"/>
      <c r="AT300" s="220" t="s">
        <v>291</v>
      </c>
      <c r="AU300" s="220" t="s">
        <v>87</v>
      </c>
      <c r="AV300" s="13" t="s">
        <v>87</v>
      </c>
      <c r="AW300" s="13" t="s">
        <v>31</v>
      </c>
      <c r="AX300" s="13" t="s">
        <v>75</v>
      </c>
      <c r="AY300" s="220" t="s">
        <v>283</v>
      </c>
    </row>
    <row r="301" s="13" customFormat="1">
      <c r="A301" s="13"/>
      <c r="B301" s="218"/>
      <c r="C301" s="13"/>
      <c r="D301" s="219" t="s">
        <v>291</v>
      </c>
      <c r="E301" s="220" t="s">
        <v>1</v>
      </c>
      <c r="F301" s="221" t="s">
        <v>3547</v>
      </c>
      <c r="G301" s="13"/>
      <c r="H301" s="222">
        <v>676.63999999999999</v>
      </c>
      <c r="I301" s="223"/>
      <c r="J301" s="13"/>
      <c r="K301" s="13"/>
      <c r="L301" s="218"/>
      <c r="M301" s="224"/>
      <c r="N301" s="225"/>
      <c r="O301" s="225"/>
      <c r="P301" s="225"/>
      <c r="Q301" s="225"/>
      <c r="R301" s="225"/>
      <c r="S301" s="225"/>
      <c r="T301" s="226"/>
      <c r="U301" s="13"/>
      <c r="V301" s="13"/>
      <c r="W301" s="13"/>
      <c r="X301" s="13"/>
      <c r="Y301" s="13"/>
      <c r="Z301" s="13"/>
      <c r="AA301" s="13"/>
      <c r="AB301" s="13"/>
      <c r="AC301" s="13"/>
      <c r="AD301" s="13"/>
      <c r="AE301" s="13"/>
      <c r="AT301" s="220" t="s">
        <v>291</v>
      </c>
      <c r="AU301" s="220" t="s">
        <v>87</v>
      </c>
      <c r="AV301" s="13" t="s">
        <v>87</v>
      </c>
      <c r="AW301" s="13" t="s">
        <v>31</v>
      </c>
      <c r="AX301" s="13" t="s">
        <v>75</v>
      </c>
      <c r="AY301" s="220" t="s">
        <v>283</v>
      </c>
    </row>
    <row r="302" s="13" customFormat="1">
      <c r="A302" s="13"/>
      <c r="B302" s="218"/>
      <c r="C302" s="13"/>
      <c r="D302" s="219" t="s">
        <v>291</v>
      </c>
      <c r="E302" s="220" t="s">
        <v>1</v>
      </c>
      <c r="F302" s="221" t="s">
        <v>3548</v>
      </c>
      <c r="G302" s="13"/>
      <c r="H302" s="222">
        <v>556.03999999999996</v>
      </c>
      <c r="I302" s="223"/>
      <c r="J302" s="13"/>
      <c r="K302" s="13"/>
      <c r="L302" s="218"/>
      <c r="M302" s="224"/>
      <c r="N302" s="225"/>
      <c r="O302" s="225"/>
      <c r="P302" s="225"/>
      <c r="Q302" s="225"/>
      <c r="R302" s="225"/>
      <c r="S302" s="225"/>
      <c r="T302" s="226"/>
      <c r="U302" s="13"/>
      <c r="V302" s="13"/>
      <c r="W302" s="13"/>
      <c r="X302" s="13"/>
      <c r="Y302" s="13"/>
      <c r="Z302" s="13"/>
      <c r="AA302" s="13"/>
      <c r="AB302" s="13"/>
      <c r="AC302" s="13"/>
      <c r="AD302" s="13"/>
      <c r="AE302" s="13"/>
      <c r="AT302" s="220" t="s">
        <v>291</v>
      </c>
      <c r="AU302" s="220" t="s">
        <v>87</v>
      </c>
      <c r="AV302" s="13" t="s">
        <v>87</v>
      </c>
      <c r="AW302" s="13" t="s">
        <v>31</v>
      </c>
      <c r="AX302" s="13" t="s">
        <v>75</v>
      </c>
      <c r="AY302" s="220" t="s">
        <v>283</v>
      </c>
    </row>
    <row r="303" s="15" customFormat="1">
      <c r="A303" s="15"/>
      <c r="B303" s="235"/>
      <c r="C303" s="15"/>
      <c r="D303" s="219" t="s">
        <v>291</v>
      </c>
      <c r="E303" s="236" t="s">
        <v>1</v>
      </c>
      <c r="F303" s="237" t="s">
        <v>413</v>
      </c>
      <c r="G303" s="15"/>
      <c r="H303" s="236" t="s">
        <v>1</v>
      </c>
      <c r="I303" s="238"/>
      <c r="J303" s="15"/>
      <c r="K303" s="15"/>
      <c r="L303" s="235"/>
      <c r="M303" s="239"/>
      <c r="N303" s="240"/>
      <c r="O303" s="240"/>
      <c r="P303" s="240"/>
      <c r="Q303" s="240"/>
      <c r="R303" s="240"/>
      <c r="S303" s="240"/>
      <c r="T303" s="241"/>
      <c r="U303" s="15"/>
      <c r="V303" s="15"/>
      <c r="W303" s="15"/>
      <c r="X303" s="15"/>
      <c r="Y303" s="15"/>
      <c r="Z303" s="15"/>
      <c r="AA303" s="15"/>
      <c r="AB303" s="15"/>
      <c r="AC303" s="15"/>
      <c r="AD303" s="15"/>
      <c r="AE303" s="15"/>
      <c r="AT303" s="236" t="s">
        <v>291</v>
      </c>
      <c r="AU303" s="236" t="s">
        <v>87</v>
      </c>
      <c r="AV303" s="15" t="s">
        <v>82</v>
      </c>
      <c r="AW303" s="15" t="s">
        <v>31</v>
      </c>
      <c r="AX303" s="15" t="s">
        <v>75</v>
      </c>
      <c r="AY303" s="236" t="s">
        <v>283</v>
      </c>
    </row>
    <row r="304" s="13" customFormat="1">
      <c r="A304" s="13"/>
      <c r="B304" s="218"/>
      <c r="C304" s="13"/>
      <c r="D304" s="219" t="s">
        <v>291</v>
      </c>
      <c r="E304" s="220" t="s">
        <v>1</v>
      </c>
      <c r="F304" s="221" t="s">
        <v>3549</v>
      </c>
      <c r="G304" s="13"/>
      <c r="H304" s="222">
        <v>474.94</v>
      </c>
      <c r="I304" s="223"/>
      <c r="J304" s="13"/>
      <c r="K304" s="13"/>
      <c r="L304" s="218"/>
      <c r="M304" s="224"/>
      <c r="N304" s="225"/>
      <c r="O304" s="225"/>
      <c r="P304" s="225"/>
      <c r="Q304" s="225"/>
      <c r="R304" s="225"/>
      <c r="S304" s="225"/>
      <c r="T304" s="226"/>
      <c r="U304" s="13"/>
      <c r="V304" s="13"/>
      <c r="W304" s="13"/>
      <c r="X304" s="13"/>
      <c r="Y304" s="13"/>
      <c r="Z304" s="13"/>
      <c r="AA304" s="13"/>
      <c r="AB304" s="13"/>
      <c r="AC304" s="13"/>
      <c r="AD304" s="13"/>
      <c r="AE304" s="13"/>
      <c r="AT304" s="220" t="s">
        <v>291</v>
      </c>
      <c r="AU304" s="220" t="s">
        <v>87</v>
      </c>
      <c r="AV304" s="13" t="s">
        <v>87</v>
      </c>
      <c r="AW304" s="13" t="s">
        <v>31</v>
      </c>
      <c r="AX304" s="13" t="s">
        <v>75</v>
      </c>
      <c r="AY304" s="220" t="s">
        <v>283</v>
      </c>
    </row>
    <row r="305" s="13" customFormat="1">
      <c r="A305" s="13"/>
      <c r="B305" s="218"/>
      <c r="C305" s="13"/>
      <c r="D305" s="219" t="s">
        <v>291</v>
      </c>
      <c r="E305" s="220" t="s">
        <v>1</v>
      </c>
      <c r="F305" s="221" t="s">
        <v>3550</v>
      </c>
      <c r="G305" s="13"/>
      <c r="H305" s="222">
        <v>372.19999999999999</v>
      </c>
      <c r="I305" s="223"/>
      <c r="J305" s="13"/>
      <c r="K305" s="13"/>
      <c r="L305" s="218"/>
      <c r="M305" s="224"/>
      <c r="N305" s="225"/>
      <c r="O305" s="225"/>
      <c r="P305" s="225"/>
      <c r="Q305" s="225"/>
      <c r="R305" s="225"/>
      <c r="S305" s="225"/>
      <c r="T305" s="226"/>
      <c r="U305" s="13"/>
      <c r="V305" s="13"/>
      <c r="W305" s="13"/>
      <c r="X305" s="13"/>
      <c r="Y305" s="13"/>
      <c r="Z305" s="13"/>
      <c r="AA305" s="13"/>
      <c r="AB305" s="13"/>
      <c r="AC305" s="13"/>
      <c r="AD305" s="13"/>
      <c r="AE305" s="13"/>
      <c r="AT305" s="220" t="s">
        <v>291</v>
      </c>
      <c r="AU305" s="220" t="s">
        <v>87</v>
      </c>
      <c r="AV305" s="13" t="s">
        <v>87</v>
      </c>
      <c r="AW305" s="13" t="s">
        <v>31</v>
      </c>
      <c r="AX305" s="13" t="s">
        <v>75</v>
      </c>
      <c r="AY305" s="220" t="s">
        <v>283</v>
      </c>
    </row>
    <row r="306" s="13" customFormat="1">
      <c r="A306" s="13"/>
      <c r="B306" s="218"/>
      <c r="C306" s="13"/>
      <c r="D306" s="219" t="s">
        <v>291</v>
      </c>
      <c r="E306" s="220" t="s">
        <v>1</v>
      </c>
      <c r="F306" s="221" t="s">
        <v>3551</v>
      </c>
      <c r="G306" s="13"/>
      <c r="H306" s="222">
        <v>312.44</v>
      </c>
      <c r="I306" s="223"/>
      <c r="J306" s="13"/>
      <c r="K306" s="13"/>
      <c r="L306" s="218"/>
      <c r="M306" s="224"/>
      <c r="N306" s="225"/>
      <c r="O306" s="225"/>
      <c r="P306" s="225"/>
      <c r="Q306" s="225"/>
      <c r="R306" s="225"/>
      <c r="S306" s="225"/>
      <c r="T306" s="226"/>
      <c r="U306" s="13"/>
      <c r="V306" s="13"/>
      <c r="W306" s="13"/>
      <c r="X306" s="13"/>
      <c r="Y306" s="13"/>
      <c r="Z306" s="13"/>
      <c r="AA306" s="13"/>
      <c r="AB306" s="13"/>
      <c r="AC306" s="13"/>
      <c r="AD306" s="13"/>
      <c r="AE306" s="13"/>
      <c r="AT306" s="220" t="s">
        <v>291</v>
      </c>
      <c r="AU306" s="220" t="s">
        <v>87</v>
      </c>
      <c r="AV306" s="13" t="s">
        <v>87</v>
      </c>
      <c r="AW306" s="13" t="s">
        <v>31</v>
      </c>
      <c r="AX306" s="13" t="s">
        <v>75</v>
      </c>
      <c r="AY306" s="220" t="s">
        <v>283</v>
      </c>
    </row>
    <row r="307" s="13" customFormat="1">
      <c r="A307" s="13"/>
      <c r="B307" s="218"/>
      <c r="C307" s="13"/>
      <c r="D307" s="219" t="s">
        <v>291</v>
      </c>
      <c r="E307" s="220" t="s">
        <v>1</v>
      </c>
      <c r="F307" s="221" t="s">
        <v>3552</v>
      </c>
      <c r="G307" s="13"/>
      <c r="H307" s="222">
        <v>507.10000000000002</v>
      </c>
      <c r="I307" s="223"/>
      <c r="J307" s="13"/>
      <c r="K307" s="13"/>
      <c r="L307" s="218"/>
      <c r="M307" s="224"/>
      <c r="N307" s="225"/>
      <c r="O307" s="225"/>
      <c r="P307" s="225"/>
      <c r="Q307" s="225"/>
      <c r="R307" s="225"/>
      <c r="S307" s="225"/>
      <c r="T307" s="226"/>
      <c r="U307" s="13"/>
      <c r="V307" s="13"/>
      <c r="W307" s="13"/>
      <c r="X307" s="13"/>
      <c r="Y307" s="13"/>
      <c r="Z307" s="13"/>
      <c r="AA307" s="13"/>
      <c r="AB307" s="13"/>
      <c r="AC307" s="13"/>
      <c r="AD307" s="13"/>
      <c r="AE307" s="13"/>
      <c r="AT307" s="220" t="s">
        <v>291</v>
      </c>
      <c r="AU307" s="220" t="s">
        <v>87</v>
      </c>
      <c r="AV307" s="13" t="s">
        <v>87</v>
      </c>
      <c r="AW307" s="13" t="s">
        <v>31</v>
      </c>
      <c r="AX307" s="13" t="s">
        <v>75</v>
      </c>
      <c r="AY307" s="220" t="s">
        <v>283</v>
      </c>
    </row>
    <row r="308" s="13" customFormat="1">
      <c r="A308" s="13"/>
      <c r="B308" s="218"/>
      <c r="C308" s="13"/>
      <c r="D308" s="219" t="s">
        <v>291</v>
      </c>
      <c r="E308" s="220" t="s">
        <v>1</v>
      </c>
      <c r="F308" s="221" t="s">
        <v>3553</v>
      </c>
      <c r="G308" s="13"/>
      <c r="H308" s="222">
        <v>308.83999999999997</v>
      </c>
      <c r="I308" s="223"/>
      <c r="J308" s="13"/>
      <c r="K308" s="13"/>
      <c r="L308" s="218"/>
      <c r="M308" s="224"/>
      <c r="N308" s="225"/>
      <c r="O308" s="225"/>
      <c r="P308" s="225"/>
      <c r="Q308" s="225"/>
      <c r="R308" s="225"/>
      <c r="S308" s="225"/>
      <c r="T308" s="226"/>
      <c r="U308" s="13"/>
      <c r="V308" s="13"/>
      <c r="W308" s="13"/>
      <c r="X308" s="13"/>
      <c r="Y308" s="13"/>
      <c r="Z308" s="13"/>
      <c r="AA308" s="13"/>
      <c r="AB308" s="13"/>
      <c r="AC308" s="13"/>
      <c r="AD308" s="13"/>
      <c r="AE308" s="13"/>
      <c r="AT308" s="220" t="s">
        <v>291</v>
      </c>
      <c r="AU308" s="220" t="s">
        <v>87</v>
      </c>
      <c r="AV308" s="13" t="s">
        <v>87</v>
      </c>
      <c r="AW308" s="13" t="s">
        <v>31</v>
      </c>
      <c r="AX308" s="13" t="s">
        <v>75</v>
      </c>
      <c r="AY308" s="220" t="s">
        <v>283</v>
      </c>
    </row>
    <row r="309" s="13" customFormat="1">
      <c r="A309" s="13"/>
      <c r="B309" s="218"/>
      <c r="C309" s="13"/>
      <c r="D309" s="219" t="s">
        <v>291</v>
      </c>
      <c r="E309" s="220" t="s">
        <v>1</v>
      </c>
      <c r="F309" s="221" t="s">
        <v>3554</v>
      </c>
      <c r="G309" s="13"/>
      <c r="H309" s="222">
        <v>336.56999999999999</v>
      </c>
      <c r="I309" s="223"/>
      <c r="J309" s="13"/>
      <c r="K309" s="13"/>
      <c r="L309" s="218"/>
      <c r="M309" s="224"/>
      <c r="N309" s="225"/>
      <c r="O309" s="225"/>
      <c r="P309" s="225"/>
      <c r="Q309" s="225"/>
      <c r="R309" s="225"/>
      <c r="S309" s="225"/>
      <c r="T309" s="226"/>
      <c r="U309" s="13"/>
      <c r="V309" s="13"/>
      <c r="W309" s="13"/>
      <c r="X309" s="13"/>
      <c r="Y309" s="13"/>
      <c r="Z309" s="13"/>
      <c r="AA309" s="13"/>
      <c r="AB309" s="13"/>
      <c r="AC309" s="13"/>
      <c r="AD309" s="13"/>
      <c r="AE309" s="13"/>
      <c r="AT309" s="220" t="s">
        <v>291</v>
      </c>
      <c r="AU309" s="220" t="s">
        <v>87</v>
      </c>
      <c r="AV309" s="13" t="s">
        <v>87</v>
      </c>
      <c r="AW309" s="13" t="s">
        <v>31</v>
      </c>
      <c r="AX309" s="13" t="s">
        <v>75</v>
      </c>
      <c r="AY309" s="220" t="s">
        <v>283</v>
      </c>
    </row>
    <row r="310" s="13" customFormat="1">
      <c r="A310" s="13"/>
      <c r="B310" s="218"/>
      <c r="C310" s="13"/>
      <c r="D310" s="219" t="s">
        <v>291</v>
      </c>
      <c r="E310" s="220" t="s">
        <v>1</v>
      </c>
      <c r="F310" s="221" t="s">
        <v>3555</v>
      </c>
      <c r="G310" s="13"/>
      <c r="H310" s="222">
        <v>47.869999999999997</v>
      </c>
      <c r="I310" s="223"/>
      <c r="J310" s="13"/>
      <c r="K310" s="13"/>
      <c r="L310" s="218"/>
      <c r="M310" s="224"/>
      <c r="N310" s="225"/>
      <c r="O310" s="225"/>
      <c r="P310" s="225"/>
      <c r="Q310" s="225"/>
      <c r="R310" s="225"/>
      <c r="S310" s="225"/>
      <c r="T310" s="226"/>
      <c r="U310" s="13"/>
      <c r="V310" s="13"/>
      <c r="W310" s="13"/>
      <c r="X310" s="13"/>
      <c r="Y310" s="13"/>
      <c r="Z310" s="13"/>
      <c r="AA310" s="13"/>
      <c r="AB310" s="13"/>
      <c r="AC310" s="13"/>
      <c r="AD310" s="13"/>
      <c r="AE310" s="13"/>
      <c r="AT310" s="220" t="s">
        <v>291</v>
      </c>
      <c r="AU310" s="220" t="s">
        <v>87</v>
      </c>
      <c r="AV310" s="13" t="s">
        <v>87</v>
      </c>
      <c r="AW310" s="13" t="s">
        <v>31</v>
      </c>
      <c r="AX310" s="13" t="s">
        <v>75</v>
      </c>
      <c r="AY310" s="220" t="s">
        <v>283</v>
      </c>
    </row>
    <row r="311" s="15" customFormat="1">
      <c r="A311" s="15"/>
      <c r="B311" s="235"/>
      <c r="C311" s="15"/>
      <c r="D311" s="219" t="s">
        <v>291</v>
      </c>
      <c r="E311" s="236" t="s">
        <v>1</v>
      </c>
      <c r="F311" s="237" t="s">
        <v>414</v>
      </c>
      <c r="G311" s="15"/>
      <c r="H311" s="236" t="s">
        <v>1</v>
      </c>
      <c r="I311" s="238"/>
      <c r="J311" s="15"/>
      <c r="K311" s="15"/>
      <c r="L311" s="235"/>
      <c r="M311" s="239"/>
      <c r="N311" s="240"/>
      <c r="O311" s="240"/>
      <c r="P311" s="240"/>
      <c r="Q311" s="240"/>
      <c r="R311" s="240"/>
      <c r="S311" s="240"/>
      <c r="T311" s="241"/>
      <c r="U311" s="15"/>
      <c r="V311" s="15"/>
      <c r="W311" s="15"/>
      <c r="X311" s="15"/>
      <c r="Y311" s="15"/>
      <c r="Z311" s="15"/>
      <c r="AA311" s="15"/>
      <c r="AB311" s="15"/>
      <c r="AC311" s="15"/>
      <c r="AD311" s="15"/>
      <c r="AE311" s="15"/>
      <c r="AT311" s="236" t="s">
        <v>291</v>
      </c>
      <c r="AU311" s="236" t="s">
        <v>87</v>
      </c>
      <c r="AV311" s="15" t="s">
        <v>82</v>
      </c>
      <c r="AW311" s="15" t="s">
        <v>31</v>
      </c>
      <c r="AX311" s="15" t="s">
        <v>75</v>
      </c>
      <c r="AY311" s="236" t="s">
        <v>283</v>
      </c>
    </row>
    <row r="312" s="13" customFormat="1">
      <c r="A312" s="13"/>
      <c r="B312" s="218"/>
      <c r="C312" s="13"/>
      <c r="D312" s="219" t="s">
        <v>291</v>
      </c>
      <c r="E312" s="220" t="s">
        <v>1</v>
      </c>
      <c r="F312" s="221" t="s">
        <v>3556</v>
      </c>
      <c r="G312" s="13"/>
      <c r="H312" s="222">
        <v>798.90999999999997</v>
      </c>
      <c r="I312" s="223"/>
      <c r="J312" s="13"/>
      <c r="K312" s="13"/>
      <c r="L312" s="218"/>
      <c r="M312" s="224"/>
      <c r="N312" s="225"/>
      <c r="O312" s="225"/>
      <c r="P312" s="225"/>
      <c r="Q312" s="225"/>
      <c r="R312" s="225"/>
      <c r="S312" s="225"/>
      <c r="T312" s="226"/>
      <c r="U312" s="13"/>
      <c r="V312" s="13"/>
      <c r="W312" s="13"/>
      <c r="X312" s="13"/>
      <c r="Y312" s="13"/>
      <c r="Z312" s="13"/>
      <c r="AA312" s="13"/>
      <c r="AB312" s="13"/>
      <c r="AC312" s="13"/>
      <c r="AD312" s="13"/>
      <c r="AE312" s="13"/>
      <c r="AT312" s="220" t="s">
        <v>291</v>
      </c>
      <c r="AU312" s="220" t="s">
        <v>87</v>
      </c>
      <c r="AV312" s="13" t="s">
        <v>87</v>
      </c>
      <c r="AW312" s="13" t="s">
        <v>31</v>
      </c>
      <c r="AX312" s="13" t="s">
        <v>75</v>
      </c>
      <c r="AY312" s="220" t="s">
        <v>283</v>
      </c>
    </row>
    <row r="313" s="13" customFormat="1">
      <c r="A313" s="13"/>
      <c r="B313" s="218"/>
      <c r="C313" s="13"/>
      <c r="D313" s="219" t="s">
        <v>291</v>
      </c>
      <c r="E313" s="220" t="s">
        <v>1</v>
      </c>
      <c r="F313" s="221" t="s">
        <v>3557</v>
      </c>
      <c r="G313" s="13"/>
      <c r="H313" s="222">
        <v>372.88999999999999</v>
      </c>
      <c r="I313" s="223"/>
      <c r="J313" s="13"/>
      <c r="K313" s="13"/>
      <c r="L313" s="218"/>
      <c r="M313" s="224"/>
      <c r="N313" s="225"/>
      <c r="O313" s="225"/>
      <c r="P313" s="225"/>
      <c r="Q313" s="225"/>
      <c r="R313" s="225"/>
      <c r="S313" s="225"/>
      <c r="T313" s="226"/>
      <c r="U313" s="13"/>
      <c r="V313" s="13"/>
      <c r="W313" s="13"/>
      <c r="X313" s="13"/>
      <c r="Y313" s="13"/>
      <c r="Z313" s="13"/>
      <c r="AA313" s="13"/>
      <c r="AB313" s="13"/>
      <c r="AC313" s="13"/>
      <c r="AD313" s="13"/>
      <c r="AE313" s="13"/>
      <c r="AT313" s="220" t="s">
        <v>291</v>
      </c>
      <c r="AU313" s="220" t="s">
        <v>87</v>
      </c>
      <c r="AV313" s="13" t="s">
        <v>87</v>
      </c>
      <c r="AW313" s="13" t="s">
        <v>31</v>
      </c>
      <c r="AX313" s="13" t="s">
        <v>75</v>
      </c>
      <c r="AY313" s="220" t="s">
        <v>283</v>
      </c>
    </row>
    <row r="314" s="13" customFormat="1">
      <c r="A314" s="13"/>
      <c r="B314" s="218"/>
      <c r="C314" s="13"/>
      <c r="D314" s="219" t="s">
        <v>291</v>
      </c>
      <c r="E314" s="220" t="s">
        <v>1</v>
      </c>
      <c r="F314" s="221" t="s">
        <v>3558</v>
      </c>
      <c r="G314" s="13"/>
      <c r="H314" s="222">
        <v>471.92000000000002</v>
      </c>
      <c r="I314" s="223"/>
      <c r="J314" s="13"/>
      <c r="K314" s="13"/>
      <c r="L314" s="218"/>
      <c r="M314" s="224"/>
      <c r="N314" s="225"/>
      <c r="O314" s="225"/>
      <c r="P314" s="225"/>
      <c r="Q314" s="225"/>
      <c r="R314" s="225"/>
      <c r="S314" s="225"/>
      <c r="T314" s="226"/>
      <c r="U314" s="13"/>
      <c r="V314" s="13"/>
      <c r="W314" s="13"/>
      <c r="X314" s="13"/>
      <c r="Y314" s="13"/>
      <c r="Z314" s="13"/>
      <c r="AA314" s="13"/>
      <c r="AB314" s="13"/>
      <c r="AC314" s="13"/>
      <c r="AD314" s="13"/>
      <c r="AE314" s="13"/>
      <c r="AT314" s="220" t="s">
        <v>291</v>
      </c>
      <c r="AU314" s="220" t="s">
        <v>87</v>
      </c>
      <c r="AV314" s="13" t="s">
        <v>87</v>
      </c>
      <c r="AW314" s="13" t="s">
        <v>31</v>
      </c>
      <c r="AX314" s="13" t="s">
        <v>75</v>
      </c>
      <c r="AY314" s="220" t="s">
        <v>283</v>
      </c>
    </row>
    <row r="315" s="13" customFormat="1">
      <c r="A315" s="13"/>
      <c r="B315" s="218"/>
      <c r="C315" s="13"/>
      <c r="D315" s="219" t="s">
        <v>291</v>
      </c>
      <c r="E315" s="220" t="s">
        <v>1</v>
      </c>
      <c r="F315" s="221" t="s">
        <v>3559</v>
      </c>
      <c r="G315" s="13"/>
      <c r="H315" s="222">
        <v>363.81999999999999</v>
      </c>
      <c r="I315" s="223"/>
      <c r="J315" s="13"/>
      <c r="K315" s="13"/>
      <c r="L315" s="218"/>
      <c r="M315" s="224"/>
      <c r="N315" s="225"/>
      <c r="O315" s="225"/>
      <c r="P315" s="225"/>
      <c r="Q315" s="225"/>
      <c r="R315" s="225"/>
      <c r="S315" s="225"/>
      <c r="T315" s="226"/>
      <c r="U315" s="13"/>
      <c r="V315" s="13"/>
      <c r="W315" s="13"/>
      <c r="X315" s="13"/>
      <c r="Y315" s="13"/>
      <c r="Z315" s="13"/>
      <c r="AA315" s="13"/>
      <c r="AB315" s="13"/>
      <c r="AC315" s="13"/>
      <c r="AD315" s="13"/>
      <c r="AE315" s="13"/>
      <c r="AT315" s="220" t="s">
        <v>291</v>
      </c>
      <c r="AU315" s="220" t="s">
        <v>87</v>
      </c>
      <c r="AV315" s="13" t="s">
        <v>87</v>
      </c>
      <c r="AW315" s="13" t="s">
        <v>31</v>
      </c>
      <c r="AX315" s="13" t="s">
        <v>75</v>
      </c>
      <c r="AY315" s="220" t="s">
        <v>283</v>
      </c>
    </row>
    <row r="316" s="13" customFormat="1">
      <c r="A316" s="13"/>
      <c r="B316" s="218"/>
      <c r="C316" s="13"/>
      <c r="D316" s="219" t="s">
        <v>291</v>
      </c>
      <c r="E316" s="220" t="s">
        <v>1</v>
      </c>
      <c r="F316" s="221" t="s">
        <v>3560</v>
      </c>
      <c r="G316" s="13"/>
      <c r="H316" s="222">
        <v>294.5</v>
      </c>
      <c r="I316" s="223"/>
      <c r="J316" s="13"/>
      <c r="K316" s="13"/>
      <c r="L316" s="218"/>
      <c r="M316" s="224"/>
      <c r="N316" s="225"/>
      <c r="O316" s="225"/>
      <c r="P316" s="225"/>
      <c r="Q316" s="225"/>
      <c r="R316" s="225"/>
      <c r="S316" s="225"/>
      <c r="T316" s="226"/>
      <c r="U316" s="13"/>
      <c r="V316" s="13"/>
      <c r="W316" s="13"/>
      <c r="X316" s="13"/>
      <c r="Y316" s="13"/>
      <c r="Z316" s="13"/>
      <c r="AA316" s="13"/>
      <c r="AB316" s="13"/>
      <c r="AC316" s="13"/>
      <c r="AD316" s="13"/>
      <c r="AE316" s="13"/>
      <c r="AT316" s="220" t="s">
        <v>291</v>
      </c>
      <c r="AU316" s="220" t="s">
        <v>87</v>
      </c>
      <c r="AV316" s="13" t="s">
        <v>87</v>
      </c>
      <c r="AW316" s="13" t="s">
        <v>31</v>
      </c>
      <c r="AX316" s="13" t="s">
        <v>75</v>
      </c>
      <c r="AY316" s="220" t="s">
        <v>283</v>
      </c>
    </row>
    <row r="317" s="13" customFormat="1">
      <c r="A317" s="13"/>
      <c r="B317" s="218"/>
      <c r="C317" s="13"/>
      <c r="D317" s="219" t="s">
        <v>291</v>
      </c>
      <c r="E317" s="220" t="s">
        <v>1</v>
      </c>
      <c r="F317" s="221" t="s">
        <v>3561</v>
      </c>
      <c r="G317" s="13"/>
      <c r="H317" s="222">
        <v>326.31</v>
      </c>
      <c r="I317" s="223"/>
      <c r="J317" s="13"/>
      <c r="K317" s="13"/>
      <c r="L317" s="218"/>
      <c r="M317" s="224"/>
      <c r="N317" s="225"/>
      <c r="O317" s="225"/>
      <c r="P317" s="225"/>
      <c r="Q317" s="225"/>
      <c r="R317" s="225"/>
      <c r="S317" s="225"/>
      <c r="T317" s="226"/>
      <c r="U317" s="13"/>
      <c r="V317" s="13"/>
      <c r="W317" s="13"/>
      <c r="X317" s="13"/>
      <c r="Y317" s="13"/>
      <c r="Z317" s="13"/>
      <c r="AA317" s="13"/>
      <c r="AB317" s="13"/>
      <c r="AC317" s="13"/>
      <c r="AD317" s="13"/>
      <c r="AE317" s="13"/>
      <c r="AT317" s="220" t="s">
        <v>291</v>
      </c>
      <c r="AU317" s="220" t="s">
        <v>87</v>
      </c>
      <c r="AV317" s="13" t="s">
        <v>87</v>
      </c>
      <c r="AW317" s="13" t="s">
        <v>31</v>
      </c>
      <c r="AX317" s="13" t="s">
        <v>75</v>
      </c>
      <c r="AY317" s="220" t="s">
        <v>283</v>
      </c>
    </row>
    <row r="318" s="13" customFormat="1">
      <c r="A318" s="13"/>
      <c r="B318" s="218"/>
      <c r="C318" s="13"/>
      <c r="D318" s="219" t="s">
        <v>291</v>
      </c>
      <c r="E318" s="220" t="s">
        <v>1</v>
      </c>
      <c r="F318" s="221" t="s">
        <v>3562</v>
      </c>
      <c r="G318" s="13"/>
      <c r="H318" s="222">
        <v>33.670000000000002</v>
      </c>
      <c r="I318" s="223"/>
      <c r="J318" s="13"/>
      <c r="K318" s="13"/>
      <c r="L318" s="218"/>
      <c r="M318" s="224"/>
      <c r="N318" s="225"/>
      <c r="O318" s="225"/>
      <c r="P318" s="225"/>
      <c r="Q318" s="225"/>
      <c r="R318" s="225"/>
      <c r="S318" s="225"/>
      <c r="T318" s="226"/>
      <c r="U318" s="13"/>
      <c r="V318" s="13"/>
      <c r="W318" s="13"/>
      <c r="X318" s="13"/>
      <c r="Y318" s="13"/>
      <c r="Z318" s="13"/>
      <c r="AA318" s="13"/>
      <c r="AB318" s="13"/>
      <c r="AC318" s="13"/>
      <c r="AD318" s="13"/>
      <c r="AE318" s="13"/>
      <c r="AT318" s="220" t="s">
        <v>291</v>
      </c>
      <c r="AU318" s="220" t="s">
        <v>87</v>
      </c>
      <c r="AV318" s="13" t="s">
        <v>87</v>
      </c>
      <c r="AW318" s="13" t="s">
        <v>31</v>
      </c>
      <c r="AX318" s="13" t="s">
        <v>75</v>
      </c>
      <c r="AY318" s="220" t="s">
        <v>283</v>
      </c>
    </row>
    <row r="319" s="15" customFormat="1">
      <c r="A319" s="15"/>
      <c r="B319" s="235"/>
      <c r="C319" s="15"/>
      <c r="D319" s="219" t="s">
        <v>291</v>
      </c>
      <c r="E319" s="236" t="s">
        <v>1</v>
      </c>
      <c r="F319" s="237" t="s">
        <v>415</v>
      </c>
      <c r="G319" s="15"/>
      <c r="H319" s="236" t="s">
        <v>1</v>
      </c>
      <c r="I319" s="238"/>
      <c r="J319" s="15"/>
      <c r="K319" s="15"/>
      <c r="L319" s="235"/>
      <c r="M319" s="239"/>
      <c r="N319" s="240"/>
      <c r="O319" s="240"/>
      <c r="P319" s="240"/>
      <c r="Q319" s="240"/>
      <c r="R319" s="240"/>
      <c r="S319" s="240"/>
      <c r="T319" s="241"/>
      <c r="U319" s="15"/>
      <c r="V319" s="15"/>
      <c r="W319" s="15"/>
      <c r="X319" s="15"/>
      <c r="Y319" s="15"/>
      <c r="Z319" s="15"/>
      <c r="AA319" s="15"/>
      <c r="AB319" s="15"/>
      <c r="AC319" s="15"/>
      <c r="AD319" s="15"/>
      <c r="AE319" s="15"/>
      <c r="AT319" s="236" t="s">
        <v>291</v>
      </c>
      <c r="AU319" s="236" t="s">
        <v>87</v>
      </c>
      <c r="AV319" s="15" t="s">
        <v>82</v>
      </c>
      <c r="AW319" s="15" t="s">
        <v>31</v>
      </c>
      <c r="AX319" s="15" t="s">
        <v>75</v>
      </c>
      <c r="AY319" s="236" t="s">
        <v>283</v>
      </c>
    </row>
    <row r="320" s="13" customFormat="1">
      <c r="A320" s="13"/>
      <c r="B320" s="218"/>
      <c r="C320" s="13"/>
      <c r="D320" s="219" t="s">
        <v>291</v>
      </c>
      <c r="E320" s="220" t="s">
        <v>1</v>
      </c>
      <c r="F320" s="221" t="s">
        <v>3556</v>
      </c>
      <c r="G320" s="13"/>
      <c r="H320" s="222">
        <v>798.90999999999997</v>
      </c>
      <c r="I320" s="223"/>
      <c r="J320" s="13"/>
      <c r="K320" s="13"/>
      <c r="L320" s="218"/>
      <c r="M320" s="224"/>
      <c r="N320" s="225"/>
      <c r="O320" s="225"/>
      <c r="P320" s="225"/>
      <c r="Q320" s="225"/>
      <c r="R320" s="225"/>
      <c r="S320" s="225"/>
      <c r="T320" s="226"/>
      <c r="U320" s="13"/>
      <c r="V320" s="13"/>
      <c r="W320" s="13"/>
      <c r="X320" s="13"/>
      <c r="Y320" s="13"/>
      <c r="Z320" s="13"/>
      <c r="AA320" s="13"/>
      <c r="AB320" s="13"/>
      <c r="AC320" s="13"/>
      <c r="AD320" s="13"/>
      <c r="AE320" s="13"/>
      <c r="AT320" s="220" t="s">
        <v>291</v>
      </c>
      <c r="AU320" s="220" t="s">
        <v>87</v>
      </c>
      <c r="AV320" s="13" t="s">
        <v>87</v>
      </c>
      <c r="AW320" s="13" t="s">
        <v>31</v>
      </c>
      <c r="AX320" s="13" t="s">
        <v>75</v>
      </c>
      <c r="AY320" s="220" t="s">
        <v>283</v>
      </c>
    </row>
    <row r="321" s="13" customFormat="1">
      <c r="A321" s="13"/>
      <c r="B321" s="218"/>
      <c r="C321" s="13"/>
      <c r="D321" s="219" t="s">
        <v>291</v>
      </c>
      <c r="E321" s="220" t="s">
        <v>1</v>
      </c>
      <c r="F321" s="221" t="s">
        <v>3557</v>
      </c>
      <c r="G321" s="13"/>
      <c r="H321" s="222">
        <v>372.88999999999999</v>
      </c>
      <c r="I321" s="223"/>
      <c r="J321" s="13"/>
      <c r="K321" s="13"/>
      <c r="L321" s="218"/>
      <c r="M321" s="224"/>
      <c r="N321" s="225"/>
      <c r="O321" s="225"/>
      <c r="P321" s="225"/>
      <c r="Q321" s="225"/>
      <c r="R321" s="225"/>
      <c r="S321" s="225"/>
      <c r="T321" s="226"/>
      <c r="U321" s="13"/>
      <c r="V321" s="13"/>
      <c r="W321" s="13"/>
      <c r="X321" s="13"/>
      <c r="Y321" s="13"/>
      <c r="Z321" s="13"/>
      <c r="AA321" s="13"/>
      <c r="AB321" s="13"/>
      <c r="AC321" s="13"/>
      <c r="AD321" s="13"/>
      <c r="AE321" s="13"/>
      <c r="AT321" s="220" t="s">
        <v>291</v>
      </c>
      <c r="AU321" s="220" t="s">
        <v>87</v>
      </c>
      <c r="AV321" s="13" t="s">
        <v>87</v>
      </c>
      <c r="AW321" s="13" t="s">
        <v>31</v>
      </c>
      <c r="AX321" s="13" t="s">
        <v>75</v>
      </c>
      <c r="AY321" s="220" t="s">
        <v>283</v>
      </c>
    </row>
    <row r="322" s="13" customFormat="1">
      <c r="A322" s="13"/>
      <c r="B322" s="218"/>
      <c r="C322" s="13"/>
      <c r="D322" s="219" t="s">
        <v>291</v>
      </c>
      <c r="E322" s="220" t="s">
        <v>1</v>
      </c>
      <c r="F322" s="221" t="s">
        <v>3558</v>
      </c>
      <c r="G322" s="13"/>
      <c r="H322" s="222">
        <v>471.92000000000002</v>
      </c>
      <c r="I322" s="223"/>
      <c r="J322" s="13"/>
      <c r="K322" s="13"/>
      <c r="L322" s="218"/>
      <c r="M322" s="224"/>
      <c r="N322" s="225"/>
      <c r="O322" s="225"/>
      <c r="P322" s="225"/>
      <c r="Q322" s="225"/>
      <c r="R322" s="225"/>
      <c r="S322" s="225"/>
      <c r="T322" s="226"/>
      <c r="U322" s="13"/>
      <c r="V322" s="13"/>
      <c r="W322" s="13"/>
      <c r="X322" s="13"/>
      <c r="Y322" s="13"/>
      <c r="Z322" s="13"/>
      <c r="AA322" s="13"/>
      <c r="AB322" s="13"/>
      <c r="AC322" s="13"/>
      <c r="AD322" s="13"/>
      <c r="AE322" s="13"/>
      <c r="AT322" s="220" t="s">
        <v>291</v>
      </c>
      <c r="AU322" s="220" t="s">
        <v>87</v>
      </c>
      <c r="AV322" s="13" t="s">
        <v>87</v>
      </c>
      <c r="AW322" s="13" t="s">
        <v>31</v>
      </c>
      <c r="AX322" s="13" t="s">
        <v>75</v>
      </c>
      <c r="AY322" s="220" t="s">
        <v>283</v>
      </c>
    </row>
    <row r="323" s="13" customFormat="1">
      <c r="A323" s="13"/>
      <c r="B323" s="218"/>
      <c r="C323" s="13"/>
      <c r="D323" s="219" t="s">
        <v>291</v>
      </c>
      <c r="E323" s="220" t="s">
        <v>1</v>
      </c>
      <c r="F323" s="221" t="s">
        <v>3559</v>
      </c>
      <c r="G323" s="13"/>
      <c r="H323" s="222">
        <v>363.81999999999999</v>
      </c>
      <c r="I323" s="223"/>
      <c r="J323" s="13"/>
      <c r="K323" s="13"/>
      <c r="L323" s="218"/>
      <c r="M323" s="224"/>
      <c r="N323" s="225"/>
      <c r="O323" s="225"/>
      <c r="P323" s="225"/>
      <c r="Q323" s="225"/>
      <c r="R323" s="225"/>
      <c r="S323" s="225"/>
      <c r="T323" s="226"/>
      <c r="U323" s="13"/>
      <c r="V323" s="13"/>
      <c r="W323" s="13"/>
      <c r="X323" s="13"/>
      <c r="Y323" s="13"/>
      <c r="Z323" s="13"/>
      <c r="AA323" s="13"/>
      <c r="AB323" s="13"/>
      <c r="AC323" s="13"/>
      <c r="AD323" s="13"/>
      <c r="AE323" s="13"/>
      <c r="AT323" s="220" t="s">
        <v>291</v>
      </c>
      <c r="AU323" s="220" t="s">
        <v>87</v>
      </c>
      <c r="AV323" s="13" t="s">
        <v>87</v>
      </c>
      <c r="AW323" s="13" t="s">
        <v>31</v>
      </c>
      <c r="AX323" s="13" t="s">
        <v>75</v>
      </c>
      <c r="AY323" s="220" t="s">
        <v>283</v>
      </c>
    </row>
    <row r="324" s="13" customFormat="1">
      <c r="A324" s="13"/>
      <c r="B324" s="218"/>
      <c r="C324" s="13"/>
      <c r="D324" s="219" t="s">
        <v>291</v>
      </c>
      <c r="E324" s="220" t="s">
        <v>1</v>
      </c>
      <c r="F324" s="221" t="s">
        <v>3560</v>
      </c>
      <c r="G324" s="13"/>
      <c r="H324" s="222">
        <v>294.5</v>
      </c>
      <c r="I324" s="223"/>
      <c r="J324" s="13"/>
      <c r="K324" s="13"/>
      <c r="L324" s="218"/>
      <c r="M324" s="224"/>
      <c r="N324" s="225"/>
      <c r="O324" s="225"/>
      <c r="P324" s="225"/>
      <c r="Q324" s="225"/>
      <c r="R324" s="225"/>
      <c r="S324" s="225"/>
      <c r="T324" s="226"/>
      <c r="U324" s="13"/>
      <c r="V324" s="13"/>
      <c r="W324" s="13"/>
      <c r="X324" s="13"/>
      <c r="Y324" s="13"/>
      <c r="Z324" s="13"/>
      <c r="AA324" s="13"/>
      <c r="AB324" s="13"/>
      <c r="AC324" s="13"/>
      <c r="AD324" s="13"/>
      <c r="AE324" s="13"/>
      <c r="AT324" s="220" t="s">
        <v>291</v>
      </c>
      <c r="AU324" s="220" t="s">
        <v>87</v>
      </c>
      <c r="AV324" s="13" t="s">
        <v>87</v>
      </c>
      <c r="AW324" s="13" t="s">
        <v>31</v>
      </c>
      <c r="AX324" s="13" t="s">
        <v>75</v>
      </c>
      <c r="AY324" s="220" t="s">
        <v>283</v>
      </c>
    </row>
    <row r="325" s="13" customFormat="1">
      <c r="A325" s="13"/>
      <c r="B325" s="218"/>
      <c r="C325" s="13"/>
      <c r="D325" s="219" t="s">
        <v>291</v>
      </c>
      <c r="E325" s="220" t="s">
        <v>1</v>
      </c>
      <c r="F325" s="221" t="s">
        <v>3561</v>
      </c>
      <c r="G325" s="13"/>
      <c r="H325" s="222">
        <v>326.31</v>
      </c>
      <c r="I325" s="223"/>
      <c r="J325" s="13"/>
      <c r="K325" s="13"/>
      <c r="L325" s="218"/>
      <c r="M325" s="224"/>
      <c r="N325" s="225"/>
      <c r="O325" s="225"/>
      <c r="P325" s="225"/>
      <c r="Q325" s="225"/>
      <c r="R325" s="225"/>
      <c r="S325" s="225"/>
      <c r="T325" s="226"/>
      <c r="U325" s="13"/>
      <c r="V325" s="13"/>
      <c r="W325" s="13"/>
      <c r="X325" s="13"/>
      <c r="Y325" s="13"/>
      <c r="Z325" s="13"/>
      <c r="AA325" s="13"/>
      <c r="AB325" s="13"/>
      <c r="AC325" s="13"/>
      <c r="AD325" s="13"/>
      <c r="AE325" s="13"/>
      <c r="AT325" s="220" t="s">
        <v>291</v>
      </c>
      <c r="AU325" s="220" t="s">
        <v>87</v>
      </c>
      <c r="AV325" s="13" t="s">
        <v>87</v>
      </c>
      <c r="AW325" s="13" t="s">
        <v>31</v>
      </c>
      <c r="AX325" s="13" t="s">
        <v>75</v>
      </c>
      <c r="AY325" s="220" t="s">
        <v>283</v>
      </c>
    </row>
    <row r="326" s="13" customFormat="1">
      <c r="A326" s="13"/>
      <c r="B326" s="218"/>
      <c r="C326" s="13"/>
      <c r="D326" s="219" t="s">
        <v>291</v>
      </c>
      <c r="E326" s="220" t="s">
        <v>1</v>
      </c>
      <c r="F326" s="221" t="s">
        <v>3562</v>
      </c>
      <c r="G326" s="13"/>
      <c r="H326" s="222">
        <v>33.670000000000002</v>
      </c>
      <c r="I326" s="223"/>
      <c r="J326" s="13"/>
      <c r="K326" s="13"/>
      <c r="L326" s="218"/>
      <c r="M326" s="224"/>
      <c r="N326" s="225"/>
      <c r="O326" s="225"/>
      <c r="P326" s="225"/>
      <c r="Q326" s="225"/>
      <c r="R326" s="225"/>
      <c r="S326" s="225"/>
      <c r="T326" s="226"/>
      <c r="U326" s="13"/>
      <c r="V326" s="13"/>
      <c r="W326" s="13"/>
      <c r="X326" s="13"/>
      <c r="Y326" s="13"/>
      <c r="Z326" s="13"/>
      <c r="AA326" s="13"/>
      <c r="AB326" s="13"/>
      <c r="AC326" s="13"/>
      <c r="AD326" s="13"/>
      <c r="AE326" s="13"/>
      <c r="AT326" s="220" t="s">
        <v>291</v>
      </c>
      <c r="AU326" s="220" t="s">
        <v>87</v>
      </c>
      <c r="AV326" s="13" t="s">
        <v>87</v>
      </c>
      <c r="AW326" s="13" t="s">
        <v>31</v>
      </c>
      <c r="AX326" s="13" t="s">
        <v>75</v>
      </c>
      <c r="AY326" s="220" t="s">
        <v>283</v>
      </c>
    </row>
    <row r="327" s="15" customFormat="1">
      <c r="A327" s="15"/>
      <c r="B327" s="235"/>
      <c r="C327" s="15"/>
      <c r="D327" s="219" t="s">
        <v>291</v>
      </c>
      <c r="E327" s="236" t="s">
        <v>1</v>
      </c>
      <c r="F327" s="237" t="s">
        <v>416</v>
      </c>
      <c r="G327" s="15"/>
      <c r="H327" s="236" t="s">
        <v>1</v>
      </c>
      <c r="I327" s="238"/>
      <c r="J327" s="15"/>
      <c r="K327" s="15"/>
      <c r="L327" s="235"/>
      <c r="M327" s="239"/>
      <c r="N327" s="240"/>
      <c r="O327" s="240"/>
      <c r="P327" s="240"/>
      <c r="Q327" s="240"/>
      <c r="R327" s="240"/>
      <c r="S327" s="240"/>
      <c r="T327" s="241"/>
      <c r="U327" s="15"/>
      <c r="V327" s="15"/>
      <c r="W327" s="15"/>
      <c r="X327" s="15"/>
      <c r="Y327" s="15"/>
      <c r="Z327" s="15"/>
      <c r="AA327" s="15"/>
      <c r="AB327" s="15"/>
      <c r="AC327" s="15"/>
      <c r="AD327" s="15"/>
      <c r="AE327" s="15"/>
      <c r="AT327" s="236" t="s">
        <v>291</v>
      </c>
      <c r="AU327" s="236" t="s">
        <v>87</v>
      </c>
      <c r="AV327" s="15" t="s">
        <v>82</v>
      </c>
      <c r="AW327" s="15" t="s">
        <v>31</v>
      </c>
      <c r="AX327" s="15" t="s">
        <v>75</v>
      </c>
      <c r="AY327" s="236" t="s">
        <v>283</v>
      </c>
    </row>
    <row r="328" s="13" customFormat="1">
      <c r="A328" s="13"/>
      <c r="B328" s="218"/>
      <c r="C328" s="13"/>
      <c r="D328" s="219" t="s">
        <v>291</v>
      </c>
      <c r="E328" s="220" t="s">
        <v>1</v>
      </c>
      <c r="F328" s="221" t="s">
        <v>3556</v>
      </c>
      <c r="G328" s="13"/>
      <c r="H328" s="222">
        <v>798.90999999999997</v>
      </c>
      <c r="I328" s="223"/>
      <c r="J328" s="13"/>
      <c r="K328" s="13"/>
      <c r="L328" s="218"/>
      <c r="M328" s="224"/>
      <c r="N328" s="225"/>
      <c r="O328" s="225"/>
      <c r="P328" s="225"/>
      <c r="Q328" s="225"/>
      <c r="R328" s="225"/>
      <c r="S328" s="225"/>
      <c r="T328" s="226"/>
      <c r="U328" s="13"/>
      <c r="V328" s="13"/>
      <c r="W328" s="13"/>
      <c r="X328" s="13"/>
      <c r="Y328" s="13"/>
      <c r="Z328" s="13"/>
      <c r="AA328" s="13"/>
      <c r="AB328" s="13"/>
      <c r="AC328" s="13"/>
      <c r="AD328" s="13"/>
      <c r="AE328" s="13"/>
      <c r="AT328" s="220" t="s">
        <v>291</v>
      </c>
      <c r="AU328" s="220" t="s">
        <v>87</v>
      </c>
      <c r="AV328" s="13" t="s">
        <v>87</v>
      </c>
      <c r="AW328" s="13" t="s">
        <v>31</v>
      </c>
      <c r="AX328" s="13" t="s">
        <v>75</v>
      </c>
      <c r="AY328" s="220" t="s">
        <v>283</v>
      </c>
    </row>
    <row r="329" s="13" customFormat="1">
      <c r="A329" s="13"/>
      <c r="B329" s="218"/>
      <c r="C329" s="13"/>
      <c r="D329" s="219" t="s">
        <v>291</v>
      </c>
      <c r="E329" s="220" t="s">
        <v>1</v>
      </c>
      <c r="F329" s="221" t="s">
        <v>3557</v>
      </c>
      <c r="G329" s="13"/>
      <c r="H329" s="222">
        <v>372.88999999999999</v>
      </c>
      <c r="I329" s="223"/>
      <c r="J329" s="13"/>
      <c r="K329" s="13"/>
      <c r="L329" s="218"/>
      <c r="M329" s="224"/>
      <c r="N329" s="225"/>
      <c r="O329" s="225"/>
      <c r="P329" s="225"/>
      <c r="Q329" s="225"/>
      <c r="R329" s="225"/>
      <c r="S329" s="225"/>
      <c r="T329" s="226"/>
      <c r="U329" s="13"/>
      <c r="V329" s="13"/>
      <c r="W329" s="13"/>
      <c r="X329" s="13"/>
      <c r="Y329" s="13"/>
      <c r="Z329" s="13"/>
      <c r="AA329" s="13"/>
      <c r="AB329" s="13"/>
      <c r="AC329" s="13"/>
      <c r="AD329" s="13"/>
      <c r="AE329" s="13"/>
      <c r="AT329" s="220" t="s">
        <v>291</v>
      </c>
      <c r="AU329" s="220" t="s">
        <v>87</v>
      </c>
      <c r="AV329" s="13" t="s">
        <v>87</v>
      </c>
      <c r="AW329" s="13" t="s">
        <v>31</v>
      </c>
      <c r="AX329" s="13" t="s">
        <v>75</v>
      </c>
      <c r="AY329" s="220" t="s">
        <v>283</v>
      </c>
    </row>
    <row r="330" s="13" customFormat="1">
      <c r="A330" s="13"/>
      <c r="B330" s="218"/>
      <c r="C330" s="13"/>
      <c r="D330" s="219" t="s">
        <v>291</v>
      </c>
      <c r="E330" s="220" t="s">
        <v>1</v>
      </c>
      <c r="F330" s="221" t="s">
        <v>3558</v>
      </c>
      <c r="G330" s="13"/>
      <c r="H330" s="222">
        <v>471.92000000000002</v>
      </c>
      <c r="I330" s="223"/>
      <c r="J330" s="13"/>
      <c r="K330" s="13"/>
      <c r="L330" s="218"/>
      <c r="M330" s="224"/>
      <c r="N330" s="225"/>
      <c r="O330" s="225"/>
      <c r="P330" s="225"/>
      <c r="Q330" s="225"/>
      <c r="R330" s="225"/>
      <c r="S330" s="225"/>
      <c r="T330" s="226"/>
      <c r="U330" s="13"/>
      <c r="V330" s="13"/>
      <c r="W330" s="13"/>
      <c r="X330" s="13"/>
      <c r="Y330" s="13"/>
      <c r="Z330" s="13"/>
      <c r="AA330" s="13"/>
      <c r="AB330" s="13"/>
      <c r="AC330" s="13"/>
      <c r="AD330" s="13"/>
      <c r="AE330" s="13"/>
      <c r="AT330" s="220" t="s">
        <v>291</v>
      </c>
      <c r="AU330" s="220" t="s">
        <v>87</v>
      </c>
      <c r="AV330" s="13" t="s">
        <v>87</v>
      </c>
      <c r="AW330" s="13" t="s">
        <v>31</v>
      </c>
      <c r="AX330" s="13" t="s">
        <v>75</v>
      </c>
      <c r="AY330" s="220" t="s">
        <v>283</v>
      </c>
    </row>
    <row r="331" s="13" customFormat="1">
      <c r="A331" s="13"/>
      <c r="B331" s="218"/>
      <c r="C331" s="13"/>
      <c r="D331" s="219" t="s">
        <v>291</v>
      </c>
      <c r="E331" s="220" t="s">
        <v>1</v>
      </c>
      <c r="F331" s="221" t="s">
        <v>3559</v>
      </c>
      <c r="G331" s="13"/>
      <c r="H331" s="222">
        <v>363.81999999999999</v>
      </c>
      <c r="I331" s="223"/>
      <c r="J331" s="13"/>
      <c r="K331" s="13"/>
      <c r="L331" s="218"/>
      <c r="M331" s="224"/>
      <c r="N331" s="225"/>
      <c r="O331" s="225"/>
      <c r="P331" s="225"/>
      <c r="Q331" s="225"/>
      <c r="R331" s="225"/>
      <c r="S331" s="225"/>
      <c r="T331" s="226"/>
      <c r="U331" s="13"/>
      <c r="V331" s="13"/>
      <c r="W331" s="13"/>
      <c r="X331" s="13"/>
      <c r="Y331" s="13"/>
      <c r="Z331" s="13"/>
      <c r="AA331" s="13"/>
      <c r="AB331" s="13"/>
      <c r="AC331" s="13"/>
      <c r="AD331" s="13"/>
      <c r="AE331" s="13"/>
      <c r="AT331" s="220" t="s">
        <v>291</v>
      </c>
      <c r="AU331" s="220" t="s">
        <v>87</v>
      </c>
      <c r="AV331" s="13" t="s">
        <v>87</v>
      </c>
      <c r="AW331" s="13" t="s">
        <v>31</v>
      </c>
      <c r="AX331" s="13" t="s">
        <v>75</v>
      </c>
      <c r="AY331" s="220" t="s">
        <v>283</v>
      </c>
    </row>
    <row r="332" s="13" customFormat="1">
      <c r="A332" s="13"/>
      <c r="B332" s="218"/>
      <c r="C332" s="13"/>
      <c r="D332" s="219" t="s">
        <v>291</v>
      </c>
      <c r="E332" s="220" t="s">
        <v>1</v>
      </c>
      <c r="F332" s="221" t="s">
        <v>3560</v>
      </c>
      <c r="G332" s="13"/>
      <c r="H332" s="222">
        <v>294.5</v>
      </c>
      <c r="I332" s="223"/>
      <c r="J332" s="13"/>
      <c r="K332" s="13"/>
      <c r="L332" s="218"/>
      <c r="M332" s="224"/>
      <c r="N332" s="225"/>
      <c r="O332" s="225"/>
      <c r="P332" s="225"/>
      <c r="Q332" s="225"/>
      <c r="R332" s="225"/>
      <c r="S332" s="225"/>
      <c r="T332" s="226"/>
      <c r="U332" s="13"/>
      <c r="V332" s="13"/>
      <c r="W332" s="13"/>
      <c r="X332" s="13"/>
      <c r="Y332" s="13"/>
      <c r="Z332" s="13"/>
      <c r="AA332" s="13"/>
      <c r="AB332" s="13"/>
      <c r="AC332" s="13"/>
      <c r="AD332" s="13"/>
      <c r="AE332" s="13"/>
      <c r="AT332" s="220" t="s">
        <v>291</v>
      </c>
      <c r="AU332" s="220" t="s">
        <v>87</v>
      </c>
      <c r="AV332" s="13" t="s">
        <v>87</v>
      </c>
      <c r="AW332" s="13" t="s">
        <v>31</v>
      </c>
      <c r="AX332" s="13" t="s">
        <v>75</v>
      </c>
      <c r="AY332" s="220" t="s">
        <v>283</v>
      </c>
    </row>
    <row r="333" s="13" customFormat="1">
      <c r="A333" s="13"/>
      <c r="B333" s="218"/>
      <c r="C333" s="13"/>
      <c r="D333" s="219" t="s">
        <v>291</v>
      </c>
      <c r="E333" s="220" t="s">
        <v>1</v>
      </c>
      <c r="F333" s="221" t="s">
        <v>3561</v>
      </c>
      <c r="G333" s="13"/>
      <c r="H333" s="222">
        <v>326.31</v>
      </c>
      <c r="I333" s="223"/>
      <c r="J333" s="13"/>
      <c r="K333" s="13"/>
      <c r="L333" s="218"/>
      <c r="M333" s="224"/>
      <c r="N333" s="225"/>
      <c r="O333" s="225"/>
      <c r="P333" s="225"/>
      <c r="Q333" s="225"/>
      <c r="R333" s="225"/>
      <c r="S333" s="225"/>
      <c r="T333" s="226"/>
      <c r="U333" s="13"/>
      <c r="V333" s="13"/>
      <c r="W333" s="13"/>
      <c r="X333" s="13"/>
      <c r="Y333" s="13"/>
      <c r="Z333" s="13"/>
      <c r="AA333" s="13"/>
      <c r="AB333" s="13"/>
      <c r="AC333" s="13"/>
      <c r="AD333" s="13"/>
      <c r="AE333" s="13"/>
      <c r="AT333" s="220" t="s">
        <v>291</v>
      </c>
      <c r="AU333" s="220" t="s">
        <v>87</v>
      </c>
      <c r="AV333" s="13" t="s">
        <v>87</v>
      </c>
      <c r="AW333" s="13" t="s">
        <v>31</v>
      </c>
      <c r="AX333" s="13" t="s">
        <v>75</v>
      </c>
      <c r="AY333" s="220" t="s">
        <v>283</v>
      </c>
    </row>
    <row r="334" s="13" customFormat="1">
      <c r="A334" s="13"/>
      <c r="B334" s="218"/>
      <c r="C334" s="13"/>
      <c r="D334" s="219" t="s">
        <v>291</v>
      </c>
      <c r="E334" s="220" t="s">
        <v>1</v>
      </c>
      <c r="F334" s="221" t="s">
        <v>3562</v>
      </c>
      <c r="G334" s="13"/>
      <c r="H334" s="222">
        <v>33.670000000000002</v>
      </c>
      <c r="I334" s="223"/>
      <c r="J334" s="13"/>
      <c r="K334" s="13"/>
      <c r="L334" s="218"/>
      <c r="M334" s="224"/>
      <c r="N334" s="225"/>
      <c r="O334" s="225"/>
      <c r="P334" s="225"/>
      <c r="Q334" s="225"/>
      <c r="R334" s="225"/>
      <c r="S334" s="225"/>
      <c r="T334" s="226"/>
      <c r="U334" s="13"/>
      <c r="V334" s="13"/>
      <c r="W334" s="13"/>
      <c r="X334" s="13"/>
      <c r="Y334" s="13"/>
      <c r="Z334" s="13"/>
      <c r="AA334" s="13"/>
      <c r="AB334" s="13"/>
      <c r="AC334" s="13"/>
      <c r="AD334" s="13"/>
      <c r="AE334" s="13"/>
      <c r="AT334" s="220" t="s">
        <v>291</v>
      </c>
      <c r="AU334" s="220" t="s">
        <v>87</v>
      </c>
      <c r="AV334" s="13" t="s">
        <v>87</v>
      </c>
      <c r="AW334" s="13" t="s">
        <v>31</v>
      </c>
      <c r="AX334" s="13" t="s">
        <v>75</v>
      </c>
      <c r="AY334" s="220" t="s">
        <v>283</v>
      </c>
    </row>
    <row r="335" s="14" customFormat="1">
      <c r="A335" s="14"/>
      <c r="B335" s="227"/>
      <c r="C335" s="14"/>
      <c r="D335" s="219" t="s">
        <v>291</v>
      </c>
      <c r="E335" s="228" t="s">
        <v>1</v>
      </c>
      <c r="F335" s="229" t="s">
        <v>293</v>
      </c>
      <c r="G335" s="14"/>
      <c r="H335" s="230">
        <v>13685.486000000001</v>
      </c>
      <c r="I335" s="231"/>
      <c r="J335" s="14"/>
      <c r="K335" s="14"/>
      <c r="L335" s="227"/>
      <c r="M335" s="232"/>
      <c r="N335" s="233"/>
      <c r="O335" s="233"/>
      <c r="P335" s="233"/>
      <c r="Q335" s="233"/>
      <c r="R335" s="233"/>
      <c r="S335" s="233"/>
      <c r="T335" s="234"/>
      <c r="U335" s="14"/>
      <c r="V335" s="14"/>
      <c r="W335" s="14"/>
      <c r="X335" s="14"/>
      <c r="Y335" s="14"/>
      <c r="Z335" s="14"/>
      <c r="AA335" s="14"/>
      <c r="AB335" s="14"/>
      <c r="AC335" s="14"/>
      <c r="AD335" s="14"/>
      <c r="AE335" s="14"/>
      <c r="AT335" s="228" t="s">
        <v>291</v>
      </c>
      <c r="AU335" s="228" t="s">
        <v>87</v>
      </c>
      <c r="AV335" s="14" t="s">
        <v>289</v>
      </c>
      <c r="AW335" s="14" t="s">
        <v>31</v>
      </c>
      <c r="AX335" s="14" t="s">
        <v>82</v>
      </c>
      <c r="AY335" s="228" t="s">
        <v>283</v>
      </c>
    </row>
    <row r="336" s="2" customFormat="1" ht="24.15" customHeight="1">
      <c r="A336" s="37"/>
      <c r="B336" s="168"/>
      <c r="C336" s="204" t="s">
        <v>501</v>
      </c>
      <c r="D336" s="204" t="s">
        <v>285</v>
      </c>
      <c r="E336" s="205" t="s">
        <v>497</v>
      </c>
      <c r="F336" s="206" t="s">
        <v>498</v>
      </c>
      <c r="G336" s="207" t="s">
        <v>288</v>
      </c>
      <c r="H336" s="208">
        <v>13685.486000000001</v>
      </c>
      <c r="I336" s="209"/>
      <c r="J336" s="210">
        <f>ROUND(I336*H336,2)</f>
        <v>0</v>
      </c>
      <c r="K336" s="211"/>
      <c r="L336" s="38"/>
      <c r="M336" s="212" t="s">
        <v>1</v>
      </c>
      <c r="N336" s="213" t="s">
        <v>41</v>
      </c>
      <c r="O336" s="81"/>
      <c r="P336" s="214">
        <f>O336*H336</f>
        <v>0</v>
      </c>
      <c r="Q336" s="214">
        <v>0.00020000000000000001</v>
      </c>
      <c r="R336" s="214">
        <f>Q336*H336</f>
        <v>2.7370972000000005</v>
      </c>
      <c r="S336" s="214">
        <v>0</v>
      </c>
      <c r="T336" s="215">
        <f>S336*H336</f>
        <v>0</v>
      </c>
      <c r="U336" s="37"/>
      <c r="V336" s="37"/>
      <c r="W336" s="37"/>
      <c r="X336" s="37"/>
      <c r="Y336" s="37"/>
      <c r="Z336" s="37"/>
      <c r="AA336" s="37"/>
      <c r="AB336" s="37"/>
      <c r="AC336" s="37"/>
      <c r="AD336" s="37"/>
      <c r="AE336" s="37"/>
      <c r="AR336" s="216" t="s">
        <v>289</v>
      </c>
      <c r="AT336" s="216" t="s">
        <v>285</v>
      </c>
      <c r="AU336" s="216" t="s">
        <v>87</v>
      </c>
      <c r="AY336" s="18" t="s">
        <v>283</v>
      </c>
      <c r="BE336" s="217">
        <f>IF(N336="základná",J336,0)</f>
        <v>0</v>
      </c>
      <c r="BF336" s="217">
        <f>IF(N336="znížená",J336,0)</f>
        <v>0</v>
      </c>
      <c r="BG336" s="217">
        <f>IF(N336="zákl. prenesená",J336,0)</f>
        <v>0</v>
      </c>
      <c r="BH336" s="217">
        <f>IF(N336="zníž. prenesená",J336,0)</f>
        <v>0</v>
      </c>
      <c r="BI336" s="217">
        <f>IF(N336="nulová",J336,0)</f>
        <v>0</v>
      </c>
      <c r="BJ336" s="18" t="s">
        <v>87</v>
      </c>
      <c r="BK336" s="217">
        <f>ROUND(I336*H336,2)</f>
        <v>0</v>
      </c>
      <c r="BL336" s="18" t="s">
        <v>289</v>
      </c>
      <c r="BM336" s="216" t="s">
        <v>3563</v>
      </c>
    </row>
    <row r="337" s="13" customFormat="1">
      <c r="A337" s="13"/>
      <c r="B337" s="218"/>
      <c r="C337" s="13"/>
      <c r="D337" s="219" t="s">
        <v>291</v>
      </c>
      <c r="E337" s="220" t="s">
        <v>1</v>
      </c>
      <c r="F337" s="221" t="s">
        <v>3564</v>
      </c>
      <c r="G337" s="13"/>
      <c r="H337" s="222">
        <v>13685.486000000001</v>
      </c>
      <c r="I337" s="223"/>
      <c r="J337" s="13"/>
      <c r="K337" s="13"/>
      <c r="L337" s="218"/>
      <c r="M337" s="224"/>
      <c r="N337" s="225"/>
      <c r="O337" s="225"/>
      <c r="P337" s="225"/>
      <c r="Q337" s="225"/>
      <c r="R337" s="225"/>
      <c r="S337" s="225"/>
      <c r="T337" s="226"/>
      <c r="U337" s="13"/>
      <c r="V337" s="13"/>
      <c r="W337" s="13"/>
      <c r="X337" s="13"/>
      <c r="Y337" s="13"/>
      <c r="Z337" s="13"/>
      <c r="AA337" s="13"/>
      <c r="AB337" s="13"/>
      <c r="AC337" s="13"/>
      <c r="AD337" s="13"/>
      <c r="AE337" s="13"/>
      <c r="AT337" s="220" t="s">
        <v>291</v>
      </c>
      <c r="AU337" s="220" t="s">
        <v>87</v>
      </c>
      <c r="AV337" s="13" t="s">
        <v>87</v>
      </c>
      <c r="AW337" s="13" t="s">
        <v>31</v>
      </c>
      <c r="AX337" s="13" t="s">
        <v>82</v>
      </c>
      <c r="AY337" s="220" t="s">
        <v>283</v>
      </c>
    </row>
    <row r="338" s="2" customFormat="1" ht="24.15" customHeight="1">
      <c r="A338" s="37"/>
      <c r="B338" s="168"/>
      <c r="C338" s="204" t="s">
        <v>505</v>
      </c>
      <c r="D338" s="204" t="s">
        <v>285</v>
      </c>
      <c r="E338" s="205" t="s">
        <v>502</v>
      </c>
      <c r="F338" s="206" t="s">
        <v>503</v>
      </c>
      <c r="G338" s="207" t="s">
        <v>288</v>
      </c>
      <c r="H338" s="208">
        <v>13685.486000000001</v>
      </c>
      <c r="I338" s="209"/>
      <c r="J338" s="210">
        <f>ROUND(I338*H338,2)</f>
        <v>0</v>
      </c>
      <c r="K338" s="211"/>
      <c r="L338" s="38"/>
      <c r="M338" s="212" t="s">
        <v>1</v>
      </c>
      <c r="N338" s="213" t="s">
        <v>41</v>
      </c>
      <c r="O338" s="81"/>
      <c r="P338" s="214">
        <f>O338*H338</f>
        <v>0</v>
      </c>
      <c r="Q338" s="214">
        <v>0.00040000000000000002</v>
      </c>
      <c r="R338" s="214">
        <f>Q338*H338</f>
        <v>5.4741944000000009</v>
      </c>
      <c r="S338" s="214">
        <v>0</v>
      </c>
      <c r="T338" s="215">
        <f>S338*H338</f>
        <v>0</v>
      </c>
      <c r="U338" s="37"/>
      <c r="V338" s="37"/>
      <c r="W338" s="37"/>
      <c r="X338" s="37"/>
      <c r="Y338" s="37"/>
      <c r="Z338" s="37"/>
      <c r="AA338" s="37"/>
      <c r="AB338" s="37"/>
      <c r="AC338" s="37"/>
      <c r="AD338" s="37"/>
      <c r="AE338" s="37"/>
      <c r="AR338" s="216" t="s">
        <v>289</v>
      </c>
      <c r="AT338" s="216" t="s">
        <v>285</v>
      </c>
      <c r="AU338" s="216" t="s">
        <v>87</v>
      </c>
      <c r="AY338" s="18" t="s">
        <v>283</v>
      </c>
      <c r="BE338" s="217">
        <f>IF(N338="základná",J338,0)</f>
        <v>0</v>
      </c>
      <c r="BF338" s="217">
        <f>IF(N338="znížená",J338,0)</f>
        <v>0</v>
      </c>
      <c r="BG338" s="217">
        <f>IF(N338="zákl. prenesená",J338,0)</f>
        <v>0</v>
      </c>
      <c r="BH338" s="217">
        <f>IF(N338="zníž. prenesená",J338,0)</f>
        <v>0</v>
      </c>
      <c r="BI338" s="217">
        <f>IF(N338="nulová",J338,0)</f>
        <v>0</v>
      </c>
      <c r="BJ338" s="18" t="s">
        <v>87</v>
      </c>
      <c r="BK338" s="217">
        <f>ROUND(I338*H338,2)</f>
        <v>0</v>
      </c>
      <c r="BL338" s="18" t="s">
        <v>289</v>
      </c>
      <c r="BM338" s="216" t="s">
        <v>3565</v>
      </c>
    </row>
    <row r="339" s="13" customFormat="1">
      <c r="A339" s="13"/>
      <c r="B339" s="218"/>
      <c r="C339" s="13"/>
      <c r="D339" s="219" t="s">
        <v>291</v>
      </c>
      <c r="E339" s="220" t="s">
        <v>1</v>
      </c>
      <c r="F339" s="221" t="s">
        <v>3564</v>
      </c>
      <c r="G339" s="13"/>
      <c r="H339" s="222">
        <v>13685.486000000001</v>
      </c>
      <c r="I339" s="223"/>
      <c r="J339" s="13"/>
      <c r="K339" s="13"/>
      <c r="L339" s="218"/>
      <c r="M339" s="224"/>
      <c r="N339" s="225"/>
      <c r="O339" s="225"/>
      <c r="P339" s="225"/>
      <c r="Q339" s="225"/>
      <c r="R339" s="225"/>
      <c r="S339" s="225"/>
      <c r="T339" s="226"/>
      <c r="U339" s="13"/>
      <c r="V339" s="13"/>
      <c r="W339" s="13"/>
      <c r="X339" s="13"/>
      <c r="Y339" s="13"/>
      <c r="Z339" s="13"/>
      <c r="AA339" s="13"/>
      <c r="AB339" s="13"/>
      <c r="AC339" s="13"/>
      <c r="AD339" s="13"/>
      <c r="AE339" s="13"/>
      <c r="AT339" s="220" t="s">
        <v>291</v>
      </c>
      <c r="AU339" s="220" t="s">
        <v>87</v>
      </c>
      <c r="AV339" s="13" t="s">
        <v>87</v>
      </c>
      <c r="AW339" s="13" t="s">
        <v>31</v>
      </c>
      <c r="AX339" s="13" t="s">
        <v>82</v>
      </c>
      <c r="AY339" s="220" t="s">
        <v>283</v>
      </c>
    </row>
    <row r="340" s="2" customFormat="1" ht="24.15" customHeight="1">
      <c r="A340" s="37"/>
      <c r="B340" s="168"/>
      <c r="C340" s="204" t="s">
        <v>509</v>
      </c>
      <c r="D340" s="204" t="s">
        <v>285</v>
      </c>
      <c r="E340" s="205" t="s">
        <v>506</v>
      </c>
      <c r="F340" s="206" t="s">
        <v>507</v>
      </c>
      <c r="G340" s="207" t="s">
        <v>288</v>
      </c>
      <c r="H340" s="208">
        <v>13685.486000000001</v>
      </c>
      <c r="I340" s="209"/>
      <c r="J340" s="210">
        <f>ROUND(I340*H340,2)</f>
        <v>0</v>
      </c>
      <c r="K340" s="211"/>
      <c r="L340" s="38"/>
      <c r="M340" s="212" t="s">
        <v>1</v>
      </c>
      <c r="N340" s="213" t="s">
        <v>41</v>
      </c>
      <c r="O340" s="81"/>
      <c r="P340" s="214">
        <f>O340*H340</f>
        <v>0</v>
      </c>
      <c r="Q340" s="214">
        <v>0.0078750000000000001</v>
      </c>
      <c r="R340" s="214">
        <f>Q340*H340</f>
        <v>107.77320225000001</v>
      </c>
      <c r="S340" s="214">
        <v>0</v>
      </c>
      <c r="T340" s="215">
        <f>S340*H340</f>
        <v>0</v>
      </c>
      <c r="U340" s="37"/>
      <c r="V340" s="37"/>
      <c r="W340" s="37"/>
      <c r="X340" s="37"/>
      <c r="Y340" s="37"/>
      <c r="Z340" s="37"/>
      <c r="AA340" s="37"/>
      <c r="AB340" s="37"/>
      <c r="AC340" s="37"/>
      <c r="AD340" s="37"/>
      <c r="AE340" s="37"/>
      <c r="AR340" s="216" t="s">
        <v>289</v>
      </c>
      <c r="AT340" s="216" t="s">
        <v>285</v>
      </c>
      <c r="AU340" s="216" t="s">
        <v>87</v>
      </c>
      <c r="AY340" s="18" t="s">
        <v>283</v>
      </c>
      <c r="BE340" s="217">
        <f>IF(N340="základná",J340,0)</f>
        <v>0</v>
      </c>
      <c r="BF340" s="217">
        <f>IF(N340="znížená",J340,0)</f>
        <v>0</v>
      </c>
      <c r="BG340" s="217">
        <f>IF(N340="zákl. prenesená",J340,0)</f>
        <v>0</v>
      </c>
      <c r="BH340" s="217">
        <f>IF(N340="zníž. prenesená",J340,0)</f>
        <v>0</v>
      </c>
      <c r="BI340" s="217">
        <f>IF(N340="nulová",J340,0)</f>
        <v>0</v>
      </c>
      <c r="BJ340" s="18" t="s">
        <v>87</v>
      </c>
      <c r="BK340" s="217">
        <f>ROUND(I340*H340,2)</f>
        <v>0</v>
      </c>
      <c r="BL340" s="18" t="s">
        <v>289</v>
      </c>
      <c r="BM340" s="216" t="s">
        <v>3566</v>
      </c>
    </row>
    <row r="341" s="2" customFormat="1" ht="24.15" customHeight="1">
      <c r="A341" s="37"/>
      <c r="B341" s="168"/>
      <c r="C341" s="204" t="s">
        <v>515</v>
      </c>
      <c r="D341" s="204" t="s">
        <v>285</v>
      </c>
      <c r="E341" s="205" t="s">
        <v>510</v>
      </c>
      <c r="F341" s="206" t="s">
        <v>511</v>
      </c>
      <c r="G341" s="207" t="s">
        <v>288</v>
      </c>
      <c r="H341" s="208">
        <v>256.79899999999998</v>
      </c>
      <c r="I341" s="209"/>
      <c r="J341" s="210">
        <f>ROUND(I341*H341,2)</f>
        <v>0</v>
      </c>
      <c r="K341" s="211"/>
      <c r="L341" s="38"/>
      <c r="M341" s="212" t="s">
        <v>1</v>
      </c>
      <c r="N341" s="213" t="s">
        <v>41</v>
      </c>
      <c r="O341" s="81"/>
      <c r="P341" s="214">
        <f>O341*H341</f>
        <v>0</v>
      </c>
      <c r="Q341" s="214">
        <v>0.010500000000000001</v>
      </c>
      <c r="R341" s="214">
        <f>Q341*H341</f>
        <v>2.6963895</v>
      </c>
      <c r="S341" s="214">
        <v>0</v>
      </c>
      <c r="T341" s="215">
        <f>S341*H341</f>
        <v>0</v>
      </c>
      <c r="U341" s="37"/>
      <c r="V341" s="37"/>
      <c r="W341" s="37"/>
      <c r="X341" s="37"/>
      <c r="Y341" s="37"/>
      <c r="Z341" s="37"/>
      <c r="AA341" s="37"/>
      <c r="AB341" s="37"/>
      <c r="AC341" s="37"/>
      <c r="AD341" s="37"/>
      <c r="AE341" s="37"/>
      <c r="AR341" s="216" t="s">
        <v>289</v>
      </c>
      <c r="AT341" s="216" t="s">
        <v>285</v>
      </c>
      <c r="AU341" s="216" t="s">
        <v>87</v>
      </c>
      <c r="AY341" s="18" t="s">
        <v>283</v>
      </c>
      <c r="BE341" s="217">
        <f>IF(N341="základná",J341,0)</f>
        <v>0</v>
      </c>
      <c r="BF341" s="217">
        <f>IF(N341="znížená",J341,0)</f>
        <v>0</v>
      </c>
      <c r="BG341" s="217">
        <f>IF(N341="zákl. prenesená",J341,0)</f>
        <v>0</v>
      </c>
      <c r="BH341" s="217">
        <f>IF(N341="zníž. prenesená",J341,0)</f>
        <v>0</v>
      </c>
      <c r="BI341" s="217">
        <f>IF(N341="nulová",J341,0)</f>
        <v>0</v>
      </c>
      <c r="BJ341" s="18" t="s">
        <v>87</v>
      </c>
      <c r="BK341" s="217">
        <f>ROUND(I341*H341,2)</f>
        <v>0</v>
      </c>
      <c r="BL341" s="18" t="s">
        <v>289</v>
      </c>
      <c r="BM341" s="216" t="s">
        <v>3567</v>
      </c>
    </row>
    <row r="342" s="15" customFormat="1">
      <c r="A342" s="15"/>
      <c r="B342" s="235"/>
      <c r="C342" s="15"/>
      <c r="D342" s="219" t="s">
        <v>291</v>
      </c>
      <c r="E342" s="236" t="s">
        <v>1</v>
      </c>
      <c r="F342" s="237" t="s">
        <v>451</v>
      </c>
      <c r="G342" s="15"/>
      <c r="H342" s="236" t="s">
        <v>1</v>
      </c>
      <c r="I342" s="238"/>
      <c r="J342" s="15"/>
      <c r="K342" s="15"/>
      <c r="L342" s="235"/>
      <c r="M342" s="239"/>
      <c r="N342" s="240"/>
      <c r="O342" s="240"/>
      <c r="P342" s="240"/>
      <c r="Q342" s="240"/>
      <c r="R342" s="240"/>
      <c r="S342" s="240"/>
      <c r="T342" s="241"/>
      <c r="U342" s="15"/>
      <c r="V342" s="15"/>
      <c r="W342" s="15"/>
      <c r="X342" s="15"/>
      <c r="Y342" s="15"/>
      <c r="Z342" s="15"/>
      <c r="AA342" s="15"/>
      <c r="AB342" s="15"/>
      <c r="AC342" s="15"/>
      <c r="AD342" s="15"/>
      <c r="AE342" s="15"/>
      <c r="AT342" s="236" t="s">
        <v>291</v>
      </c>
      <c r="AU342" s="236" t="s">
        <v>87</v>
      </c>
      <c r="AV342" s="15" t="s">
        <v>82</v>
      </c>
      <c r="AW342" s="15" t="s">
        <v>31</v>
      </c>
      <c r="AX342" s="15" t="s">
        <v>75</v>
      </c>
      <c r="AY342" s="236" t="s">
        <v>283</v>
      </c>
    </row>
    <row r="343" s="13" customFormat="1">
      <c r="A343" s="13"/>
      <c r="B343" s="218"/>
      <c r="C343" s="13"/>
      <c r="D343" s="219" t="s">
        <v>291</v>
      </c>
      <c r="E343" s="220" t="s">
        <v>1</v>
      </c>
      <c r="F343" s="221" t="s">
        <v>3568</v>
      </c>
      <c r="G343" s="13"/>
      <c r="H343" s="222">
        <v>267.149</v>
      </c>
      <c r="I343" s="223"/>
      <c r="J343" s="13"/>
      <c r="K343" s="13"/>
      <c r="L343" s="218"/>
      <c r="M343" s="224"/>
      <c r="N343" s="225"/>
      <c r="O343" s="225"/>
      <c r="P343" s="225"/>
      <c r="Q343" s="225"/>
      <c r="R343" s="225"/>
      <c r="S343" s="225"/>
      <c r="T343" s="226"/>
      <c r="U343" s="13"/>
      <c r="V343" s="13"/>
      <c r="W343" s="13"/>
      <c r="X343" s="13"/>
      <c r="Y343" s="13"/>
      <c r="Z343" s="13"/>
      <c r="AA343" s="13"/>
      <c r="AB343" s="13"/>
      <c r="AC343" s="13"/>
      <c r="AD343" s="13"/>
      <c r="AE343" s="13"/>
      <c r="AT343" s="220" t="s">
        <v>291</v>
      </c>
      <c r="AU343" s="220" t="s">
        <v>87</v>
      </c>
      <c r="AV343" s="13" t="s">
        <v>87</v>
      </c>
      <c r="AW343" s="13" t="s">
        <v>31</v>
      </c>
      <c r="AX343" s="13" t="s">
        <v>75</v>
      </c>
      <c r="AY343" s="220" t="s">
        <v>283</v>
      </c>
    </row>
    <row r="344" s="13" customFormat="1">
      <c r="A344" s="13"/>
      <c r="B344" s="218"/>
      <c r="C344" s="13"/>
      <c r="D344" s="219" t="s">
        <v>291</v>
      </c>
      <c r="E344" s="220" t="s">
        <v>1</v>
      </c>
      <c r="F344" s="221" t="s">
        <v>3569</v>
      </c>
      <c r="G344" s="13"/>
      <c r="H344" s="222">
        <v>-10.35</v>
      </c>
      <c r="I344" s="223"/>
      <c r="J344" s="13"/>
      <c r="K344" s="13"/>
      <c r="L344" s="218"/>
      <c r="M344" s="224"/>
      <c r="N344" s="225"/>
      <c r="O344" s="225"/>
      <c r="P344" s="225"/>
      <c r="Q344" s="225"/>
      <c r="R344" s="225"/>
      <c r="S344" s="225"/>
      <c r="T344" s="226"/>
      <c r="U344" s="13"/>
      <c r="V344" s="13"/>
      <c r="W344" s="13"/>
      <c r="X344" s="13"/>
      <c r="Y344" s="13"/>
      <c r="Z344" s="13"/>
      <c r="AA344" s="13"/>
      <c r="AB344" s="13"/>
      <c r="AC344" s="13"/>
      <c r="AD344" s="13"/>
      <c r="AE344" s="13"/>
      <c r="AT344" s="220" t="s">
        <v>291</v>
      </c>
      <c r="AU344" s="220" t="s">
        <v>87</v>
      </c>
      <c r="AV344" s="13" t="s">
        <v>87</v>
      </c>
      <c r="AW344" s="13" t="s">
        <v>31</v>
      </c>
      <c r="AX344" s="13" t="s">
        <v>75</v>
      </c>
      <c r="AY344" s="220" t="s">
        <v>283</v>
      </c>
    </row>
    <row r="345" s="14" customFormat="1">
      <c r="A345" s="14"/>
      <c r="B345" s="227"/>
      <c r="C345" s="14"/>
      <c r="D345" s="219" t="s">
        <v>291</v>
      </c>
      <c r="E345" s="228" t="s">
        <v>1</v>
      </c>
      <c r="F345" s="229" t="s">
        <v>293</v>
      </c>
      <c r="G345" s="14"/>
      <c r="H345" s="230">
        <v>256.79899999999998</v>
      </c>
      <c r="I345" s="231"/>
      <c r="J345" s="14"/>
      <c r="K345" s="14"/>
      <c r="L345" s="227"/>
      <c r="M345" s="232"/>
      <c r="N345" s="233"/>
      <c r="O345" s="233"/>
      <c r="P345" s="233"/>
      <c r="Q345" s="233"/>
      <c r="R345" s="233"/>
      <c r="S345" s="233"/>
      <c r="T345" s="234"/>
      <c r="U345" s="14"/>
      <c r="V345" s="14"/>
      <c r="W345" s="14"/>
      <c r="X345" s="14"/>
      <c r="Y345" s="14"/>
      <c r="Z345" s="14"/>
      <c r="AA345" s="14"/>
      <c r="AB345" s="14"/>
      <c r="AC345" s="14"/>
      <c r="AD345" s="14"/>
      <c r="AE345" s="14"/>
      <c r="AT345" s="228" t="s">
        <v>291</v>
      </c>
      <c r="AU345" s="228" t="s">
        <v>87</v>
      </c>
      <c r="AV345" s="14" t="s">
        <v>289</v>
      </c>
      <c r="AW345" s="14" t="s">
        <v>31</v>
      </c>
      <c r="AX345" s="14" t="s">
        <v>82</v>
      </c>
      <c r="AY345" s="228" t="s">
        <v>283</v>
      </c>
    </row>
    <row r="346" s="2" customFormat="1" ht="33" customHeight="1">
      <c r="A346" s="37"/>
      <c r="B346" s="168"/>
      <c r="C346" s="204" t="s">
        <v>519</v>
      </c>
      <c r="D346" s="204" t="s">
        <v>285</v>
      </c>
      <c r="E346" s="205" t="s">
        <v>516</v>
      </c>
      <c r="F346" s="206" t="s">
        <v>517</v>
      </c>
      <c r="G346" s="207" t="s">
        <v>288</v>
      </c>
      <c r="H346" s="208">
        <v>256.79899999999998</v>
      </c>
      <c r="I346" s="209"/>
      <c r="J346" s="210">
        <f>ROUND(I346*H346,2)</f>
        <v>0</v>
      </c>
      <c r="K346" s="211"/>
      <c r="L346" s="38"/>
      <c r="M346" s="212" t="s">
        <v>1</v>
      </c>
      <c r="N346" s="213" t="s">
        <v>41</v>
      </c>
      <c r="O346" s="81"/>
      <c r="P346" s="214">
        <f>O346*H346</f>
        <v>0</v>
      </c>
      <c r="Q346" s="214">
        <v>0.0052500000000000003</v>
      </c>
      <c r="R346" s="214">
        <f>Q346*H346</f>
        <v>1.34819475</v>
      </c>
      <c r="S346" s="214">
        <v>0</v>
      </c>
      <c r="T346" s="215">
        <f>S346*H346</f>
        <v>0</v>
      </c>
      <c r="U346" s="37"/>
      <c r="V346" s="37"/>
      <c r="W346" s="37"/>
      <c r="X346" s="37"/>
      <c r="Y346" s="37"/>
      <c r="Z346" s="37"/>
      <c r="AA346" s="37"/>
      <c r="AB346" s="37"/>
      <c r="AC346" s="37"/>
      <c r="AD346" s="37"/>
      <c r="AE346" s="37"/>
      <c r="AR346" s="216" t="s">
        <v>289</v>
      </c>
      <c r="AT346" s="216" t="s">
        <v>285</v>
      </c>
      <c r="AU346" s="216" t="s">
        <v>87</v>
      </c>
      <c r="AY346" s="18" t="s">
        <v>283</v>
      </c>
      <c r="BE346" s="217">
        <f>IF(N346="základná",J346,0)</f>
        <v>0</v>
      </c>
      <c r="BF346" s="217">
        <f>IF(N346="znížená",J346,0)</f>
        <v>0</v>
      </c>
      <c r="BG346" s="217">
        <f>IF(N346="zákl. prenesená",J346,0)</f>
        <v>0</v>
      </c>
      <c r="BH346" s="217">
        <f>IF(N346="zníž. prenesená",J346,0)</f>
        <v>0</v>
      </c>
      <c r="BI346" s="217">
        <f>IF(N346="nulová",J346,0)</f>
        <v>0</v>
      </c>
      <c r="BJ346" s="18" t="s">
        <v>87</v>
      </c>
      <c r="BK346" s="217">
        <f>ROUND(I346*H346,2)</f>
        <v>0</v>
      </c>
      <c r="BL346" s="18" t="s">
        <v>289</v>
      </c>
      <c r="BM346" s="216" t="s">
        <v>3570</v>
      </c>
    </row>
    <row r="347" s="2" customFormat="1" ht="33" customHeight="1">
      <c r="A347" s="37"/>
      <c r="B347" s="168"/>
      <c r="C347" s="204" t="s">
        <v>523</v>
      </c>
      <c r="D347" s="204" t="s">
        <v>285</v>
      </c>
      <c r="E347" s="205" t="s">
        <v>520</v>
      </c>
      <c r="F347" s="206" t="s">
        <v>521</v>
      </c>
      <c r="G347" s="207" t="s">
        <v>288</v>
      </c>
      <c r="H347" s="208">
        <v>256.79899999999998</v>
      </c>
      <c r="I347" s="209"/>
      <c r="J347" s="210">
        <f>ROUND(I347*H347,2)</f>
        <v>0</v>
      </c>
      <c r="K347" s="211"/>
      <c r="L347" s="38"/>
      <c r="M347" s="212" t="s">
        <v>1</v>
      </c>
      <c r="N347" s="213" t="s">
        <v>41</v>
      </c>
      <c r="O347" s="81"/>
      <c r="P347" s="214">
        <f>O347*H347</f>
        <v>0</v>
      </c>
      <c r="Q347" s="214">
        <v>0.017325</v>
      </c>
      <c r="R347" s="214">
        <f>Q347*H347</f>
        <v>4.4490426749999994</v>
      </c>
      <c r="S347" s="214">
        <v>0</v>
      </c>
      <c r="T347" s="215">
        <f>S347*H347</f>
        <v>0</v>
      </c>
      <c r="U347" s="37"/>
      <c r="V347" s="37"/>
      <c r="W347" s="37"/>
      <c r="X347" s="37"/>
      <c r="Y347" s="37"/>
      <c r="Z347" s="37"/>
      <c r="AA347" s="37"/>
      <c r="AB347" s="37"/>
      <c r="AC347" s="37"/>
      <c r="AD347" s="37"/>
      <c r="AE347" s="37"/>
      <c r="AR347" s="216" t="s">
        <v>289</v>
      </c>
      <c r="AT347" s="216" t="s">
        <v>285</v>
      </c>
      <c r="AU347" s="216" t="s">
        <v>87</v>
      </c>
      <c r="AY347" s="18" t="s">
        <v>283</v>
      </c>
      <c r="BE347" s="217">
        <f>IF(N347="základná",J347,0)</f>
        <v>0</v>
      </c>
      <c r="BF347" s="217">
        <f>IF(N347="znížená",J347,0)</f>
        <v>0</v>
      </c>
      <c r="BG347" s="217">
        <f>IF(N347="zákl. prenesená",J347,0)</f>
        <v>0</v>
      </c>
      <c r="BH347" s="217">
        <f>IF(N347="zníž. prenesená",J347,0)</f>
        <v>0</v>
      </c>
      <c r="BI347" s="217">
        <f>IF(N347="nulová",J347,0)</f>
        <v>0</v>
      </c>
      <c r="BJ347" s="18" t="s">
        <v>87</v>
      </c>
      <c r="BK347" s="217">
        <f>ROUND(I347*H347,2)</f>
        <v>0</v>
      </c>
      <c r="BL347" s="18" t="s">
        <v>289</v>
      </c>
      <c r="BM347" s="216" t="s">
        <v>3571</v>
      </c>
    </row>
    <row r="348" s="2" customFormat="1" ht="24.15" customHeight="1">
      <c r="A348" s="37"/>
      <c r="B348" s="168"/>
      <c r="C348" s="204" t="s">
        <v>527</v>
      </c>
      <c r="D348" s="204" t="s">
        <v>285</v>
      </c>
      <c r="E348" s="205" t="s">
        <v>524</v>
      </c>
      <c r="F348" s="206" t="s">
        <v>525</v>
      </c>
      <c r="G348" s="207" t="s">
        <v>288</v>
      </c>
      <c r="H348" s="208">
        <v>256.79899999999998</v>
      </c>
      <c r="I348" s="209"/>
      <c r="J348" s="210">
        <f>ROUND(I348*H348,2)</f>
        <v>0</v>
      </c>
      <c r="K348" s="211"/>
      <c r="L348" s="38"/>
      <c r="M348" s="212" t="s">
        <v>1</v>
      </c>
      <c r="N348" s="213" t="s">
        <v>41</v>
      </c>
      <c r="O348" s="81"/>
      <c r="P348" s="214">
        <f>O348*H348</f>
        <v>0</v>
      </c>
      <c r="Q348" s="214">
        <v>0.004725</v>
      </c>
      <c r="R348" s="214">
        <f>Q348*H348</f>
        <v>1.213375275</v>
      </c>
      <c r="S348" s="214">
        <v>0</v>
      </c>
      <c r="T348" s="215">
        <f>S348*H348</f>
        <v>0</v>
      </c>
      <c r="U348" s="37"/>
      <c r="V348" s="37"/>
      <c r="W348" s="37"/>
      <c r="X348" s="37"/>
      <c r="Y348" s="37"/>
      <c r="Z348" s="37"/>
      <c r="AA348" s="37"/>
      <c r="AB348" s="37"/>
      <c r="AC348" s="37"/>
      <c r="AD348" s="37"/>
      <c r="AE348" s="37"/>
      <c r="AR348" s="216" t="s">
        <v>289</v>
      </c>
      <c r="AT348" s="216" t="s">
        <v>285</v>
      </c>
      <c r="AU348" s="216" t="s">
        <v>87</v>
      </c>
      <c r="AY348" s="18" t="s">
        <v>283</v>
      </c>
      <c r="BE348" s="217">
        <f>IF(N348="základná",J348,0)</f>
        <v>0</v>
      </c>
      <c r="BF348" s="217">
        <f>IF(N348="znížená",J348,0)</f>
        <v>0</v>
      </c>
      <c r="BG348" s="217">
        <f>IF(N348="zákl. prenesená",J348,0)</f>
        <v>0</v>
      </c>
      <c r="BH348" s="217">
        <f>IF(N348="zníž. prenesená",J348,0)</f>
        <v>0</v>
      </c>
      <c r="BI348" s="217">
        <f>IF(N348="nulová",J348,0)</f>
        <v>0</v>
      </c>
      <c r="BJ348" s="18" t="s">
        <v>87</v>
      </c>
      <c r="BK348" s="217">
        <f>ROUND(I348*H348,2)</f>
        <v>0</v>
      </c>
      <c r="BL348" s="18" t="s">
        <v>289</v>
      </c>
      <c r="BM348" s="216" t="s">
        <v>3572</v>
      </c>
    </row>
    <row r="349" s="2" customFormat="1" ht="24.15" customHeight="1">
      <c r="A349" s="37"/>
      <c r="B349" s="168"/>
      <c r="C349" s="204" t="s">
        <v>531</v>
      </c>
      <c r="D349" s="204" t="s">
        <v>285</v>
      </c>
      <c r="E349" s="205" t="s">
        <v>528</v>
      </c>
      <c r="F349" s="206" t="s">
        <v>529</v>
      </c>
      <c r="G349" s="207" t="s">
        <v>288</v>
      </c>
      <c r="H349" s="208">
        <v>13685.486000000001</v>
      </c>
      <c r="I349" s="209"/>
      <c r="J349" s="210">
        <f>ROUND(I349*H349,2)</f>
        <v>0</v>
      </c>
      <c r="K349" s="211"/>
      <c r="L349" s="38"/>
      <c r="M349" s="212" t="s">
        <v>1</v>
      </c>
      <c r="N349" s="213" t="s">
        <v>41</v>
      </c>
      <c r="O349" s="81"/>
      <c r="P349" s="214">
        <f>O349*H349</f>
        <v>0</v>
      </c>
      <c r="Q349" s="214">
        <v>0.0051539999999999997</v>
      </c>
      <c r="R349" s="214">
        <f>Q349*H349</f>
        <v>70.534994843999996</v>
      </c>
      <c r="S349" s="214">
        <v>0</v>
      </c>
      <c r="T349" s="215">
        <f>S349*H349</f>
        <v>0</v>
      </c>
      <c r="U349" s="37"/>
      <c r="V349" s="37"/>
      <c r="W349" s="37"/>
      <c r="X349" s="37"/>
      <c r="Y349" s="37"/>
      <c r="Z349" s="37"/>
      <c r="AA349" s="37"/>
      <c r="AB349" s="37"/>
      <c r="AC349" s="37"/>
      <c r="AD349" s="37"/>
      <c r="AE349" s="37"/>
      <c r="AR349" s="216" t="s">
        <v>289</v>
      </c>
      <c r="AT349" s="216" t="s">
        <v>285</v>
      </c>
      <c r="AU349" s="216" t="s">
        <v>87</v>
      </c>
      <c r="AY349" s="18" t="s">
        <v>283</v>
      </c>
      <c r="BE349" s="217">
        <f>IF(N349="základná",J349,0)</f>
        <v>0</v>
      </c>
      <c r="BF349" s="217">
        <f>IF(N349="znížená",J349,0)</f>
        <v>0</v>
      </c>
      <c r="BG349" s="217">
        <f>IF(N349="zákl. prenesená",J349,0)</f>
        <v>0</v>
      </c>
      <c r="BH349" s="217">
        <f>IF(N349="zníž. prenesená",J349,0)</f>
        <v>0</v>
      </c>
      <c r="BI349" s="217">
        <f>IF(N349="nulová",J349,0)</f>
        <v>0</v>
      </c>
      <c r="BJ349" s="18" t="s">
        <v>87</v>
      </c>
      <c r="BK349" s="217">
        <f>ROUND(I349*H349,2)</f>
        <v>0</v>
      </c>
      <c r="BL349" s="18" t="s">
        <v>289</v>
      </c>
      <c r="BM349" s="216" t="s">
        <v>3573</v>
      </c>
    </row>
    <row r="350" s="2" customFormat="1" ht="24.15" customHeight="1">
      <c r="A350" s="37"/>
      <c r="B350" s="168"/>
      <c r="C350" s="204" t="s">
        <v>538</v>
      </c>
      <c r="D350" s="204" t="s">
        <v>285</v>
      </c>
      <c r="E350" s="205" t="s">
        <v>532</v>
      </c>
      <c r="F350" s="206" t="s">
        <v>533</v>
      </c>
      <c r="G350" s="207" t="s">
        <v>288</v>
      </c>
      <c r="H350" s="208">
        <v>2281.79</v>
      </c>
      <c r="I350" s="209"/>
      <c r="J350" s="210">
        <f>ROUND(I350*H350,2)</f>
        <v>0</v>
      </c>
      <c r="K350" s="211"/>
      <c r="L350" s="38"/>
      <c r="M350" s="212" t="s">
        <v>1</v>
      </c>
      <c r="N350" s="213" t="s">
        <v>41</v>
      </c>
      <c r="O350" s="81"/>
      <c r="P350" s="214">
        <f>O350*H350</f>
        <v>0</v>
      </c>
      <c r="Q350" s="214">
        <v>0.040980000000000003</v>
      </c>
      <c r="R350" s="214">
        <f>Q350*H350</f>
        <v>93.507754200000008</v>
      </c>
      <c r="S350" s="214">
        <v>0</v>
      </c>
      <c r="T350" s="215">
        <f>S350*H350</f>
        <v>0</v>
      </c>
      <c r="U350" s="37"/>
      <c r="V350" s="37"/>
      <c r="W350" s="37"/>
      <c r="X350" s="37"/>
      <c r="Y350" s="37"/>
      <c r="Z350" s="37"/>
      <c r="AA350" s="37"/>
      <c r="AB350" s="37"/>
      <c r="AC350" s="37"/>
      <c r="AD350" s="37"/>
      <c r="AE350" s="37"/>
      <c r="AR350" s="216" t="s">
        <v>289</v>
      </c>
      <c r="AT350" s="216" t="s">
        <v>285</v>
      </c>
      <c r="AU350" s="216" t="s">
        <v>87</v>
      </c>
      <c r="AY350" s="18" t="s">
        <v>283</v>
      </c>
      <c r="BE350" s="217">
        <f>IF(N350="základná",J350,0)</f>
        <v>0</v>
      </c>
      <c r="BF350" s="217">
        <f>IF(N350="znížená",J350,0)</f>
        <v>0</v>
      </c>
      <c r="BG350" s="217">
        <f>IF(N350="zákl. prenesená",J350,0)</f>
        <v>0</v>
      </c>
      <c r="BH350" s="217">
        <f>IF(N350="zníž. prenesená",J350,0)</f>
        <v>0</v>
      </c>
      <c r="BI350" s="217">
        <f>IF(N350="nulová",J350,0)</f>
        <v>0</v>
      </c>
      <c r="BJ350" s="18" t="s">
        <v>87</v>
      </c>
      <c r="BK350" s="217">
        <f>ROUND(I350*H350,2)</f>
        <v>0</v>
      </c>
      <c r="BL350" s="18" t="s">
        <v>289</v>
      </c>
      <c r="BM350" s="216" t="s">
        <v>3574</v>
      </c>
    </row>
    <row r="351" s="13" customFormat="1">
      <c r="A351" s="13"/>
      <c r="B351" s="218"/>
      <c r="C351" s="13"/>
      <c r="D351" s="219" t="s">
        <v>291</v>
      </c>
      <c r="E351" s="220" t="s">
        <v>1</v>
      </c>
      <c r="F351" s="221" t="s">
        <v>3575</v>
      </c>
      <c r="G351" s="13"/>
      <c r="H351" s="222">
        <v>875.69000000000005</v>
      </c>
      <c r="I351" s="223"/>
      <c r="J351" s="13"/>
      <c r="K351" s="13"/>
      <c r="L351" s="218"/>
      <c r="M351" s="224"/>
      <c r="N351" s="225"/>
      <c r="O351" s="225"/>
      <c r="P351" s="225"/>
      <c r="Q351" s="225"/>
      <c r="R351" s="225"/>
      <c r="S351" s="225"/>
      <c r="T351" s="226"/>
      <c r="U351" s="13"/>
      <c r="V351" s="13"/>
      <c r="W351" s="13"/>
      <c r="X351" s="13"/>
      <c r="Y351" s="13"/>
      <c r="Z351" s="13"/>
      <c r="AA351" s="13"/>
      <c r="AB351" s="13"/>
      <c r="AC351" s="13"/>
      <c r="AD351" s="13"/>
      <c r="AE351" s="13"/>
      <c r="AT351" s="220" t="s">
        <v>291</v>
      </c>
      <c r="AU351" s="220" t="s">
        <v>87</v>
      </c>
      <c r="AV351" s="13" t="s">
        <v>87</v>
      </c>
      <c r="AW351" s="13" t="s">
        <v>31</v>
      </c>
      <c r="AX351" s="13" t="s">
        <v>75</v>
      </c>
      <c r="AY351" s="220" t="s">
        <v>283</v>
      </c>
    </row>
    <row r="352" s="13" customFormat="1">
      <c r="A352" s="13"/>
      <c r="B352" s="218"/>
      <c r="C352" s="13"/>
      <c r="D352" s="219" t="s">
        <v>291</v>
      </c>
      <c r="E352" s="220" t="s">
        <v>1</v>
      </c>
      <c r="F352" s="221" t="s">
        <v>3576</v>
      </c>
      <c r="G352" s="13"/>
      <c r="H352" s="222">
        <v>1021.41</v>
      </c>
      <c r="I352" s="223"/>
      <c r="J352" s="13"/>
      <c r="K352" s="13"/>
      <c r="L352" s="218"/>
      <c r="M352" s="224"/>
      <c r="N352" s="225"/>
      <c r="O352" s="225"/>
      <c r="P352" s="225"/>
      <c r="Q352" s="225"/>
      <c r="R352" s="225"/>
      <c r="S352" s="225"/>
      <c r="T352" s="226"/>
      <c r="U352" s="13"/>
      <c r="V352" s="13"/>
      <c r="W352" s="13"/>
      <c r="X352" s="13"/>
      <c r="Y352" s="13"/>
      <c r="Z352" s="13"/>
      <c r="AA352" s="13"/>
      <c r="AB352" s="13"/>
      <c r="AC352" s="13"/>
      <c r="AD352" s="13"/>
      <c r="AE352" s="13"/>
      <c r="AT352" s="220" t="s">
        <v>291</v>
      </c>
      <c r="AU352" s="220" t="s">
        <v>87</v>
      </c>
      <c r="AV352" s="13" t="s">
        <v>87</v>
      </c>
      <c r="AW352" s="13" t="s">
        <v>31</v>
      </c>
      <c r="AX352" s="13" t="s">
        <v>75</v>
      </c>
      <c r="AY352" s="220" t="s">
        <v>283</v>
      </c>
    </row>
    <row r="353" s="13" customFormat="1">
      <c r="A353" s="13"/>
      <c r="B353" s="218"/>
      <c r="C353" s="13"/>
      <c r="D353" s="219" t="s">
        <v>291</v>
      </c>
      <c r="E353" s="220" t="s">
        <v>1</v>
      </c>
      <c r="F353" s="221" t="s">
        <v>3577</v>
      </c>
      <c r="G353" s="13"/>
      <c r="H353" s="222">
        <v>384.69</v>
      </c>
      <c r="I353" s="223"/>
      <c r="J353" s="13"/>
      <c r="K353" s="13"/>
      <c r="L353" s="218"/>
      <c r="M353" s="224"/>
      <c r="N353" s="225"/>
      <c r="O353" s="225"/>
      <c r="P353" s="225"/>
      <c r="Q353" s="225"/>
      <c r="R353" s="225"/>
      <c r="S353" s="225"/>
      <c r="T353" s="226"/>
      <c r="U353" s="13"/>
      <c r="V353" s="13"/>
      <c r="W353" s="13"/>
      <c r="X353" s="13"/>
      <c r="Y353" s="13"/>
      <c r="Z353" s="13"/>
      <c r="AA353" s="13"/>
      <c r="AB353" s="13"/>
      <c r="AC353" s="13"/>
      <c r="AD353" s="13"/>
      <c r="AE353" s="13"/>
      <c r="AT353" s="220" t="s">
        <v>291</v>
      </c>
      <c r="AU353" s="220" t="s">
        <v>87</v>
      </c>
      <c r="AV353" s="13" t="s">
        <v>87</v>
      </c>
      <c r="AW353" s="13" t="s">
        <v>31</v>
      </c>
      <c r="AX353" s="13" t="s">
        <v>75</v>
      </c>
      <c r="AY353" s="220" t="s">
        <v>283</v>
      </c>
    </row>
    <row r="354" s="14" customFormat="1">
      <c r="A354" s="14"/>
      <c r="B354" s="227"/>
      <c r="C354" s="14"/>
      <c r="D354" s="219" t="s">
        <v>291</v>
      </c>
      <c r="E354" s="228" t="s">
        <v>1</v>
      </c>
      <c r="F354" s="229" t="s">
        <v>293</v>
      </c>
      <c r="G354" s="14"/>
      <c r="H354" s="230">
        <v>2281.79</v>
      </c>
      <c r="I354" s="231"/>
      <c r="J354" s="14"/>
      <c r="K354" s="14"/>
      <c r="L354" s="227"/>
      <c r="M354" s="232"/>
      <c r="N354" s="233"/>
      <c r="O354" s="233"/>
      <c r="P354" s="233"/>
      <c r="Q354" s="233"/>
      <c r="R354" s="233"/>
      <c r="S354" s="233"/>
      <c r="T354" s="234"/>
      <c r="U354" s="14"/>
      <c r="V354" s="14"/>
      <c r="W354" s="14"/>
      <c r="X354" s="14"/>
      <c r="Y354" s="14"/>
      <c r="Z354" s="14"/>
      <c r="AA354" s="14"/>
      <c r="AB354" s="14"/>
      <c r="AC354" s="14"/>
      <c r="AD354" s="14"/>
      <c r="AE354" s="14"/>
      <c r="AT354" s="228" t="s">
        <v>291</v>
      </c>
      <c r="AU354" s="228" t="s">
        <v>87</v>
      </c>
      <c r="AV354" s="14" t="s">
        <v>289</v>
      </c>
      <c r="AW354" s="14" t="s">
        <v>31</v>
      </c>
      <c r="AX354" s="14" t="s">
        <v>82</v>
      </c>
      <c r="AY354" s="228" t="s">
        <v>283</v>
      </c>
    </row>
    <row r="355" s="2" customFormat="1" ht="24.15" customHeight="1">
      <c r="A355" s="37"/>
      <c r="B355" s="168"/>
      <c r="C355" s="204" t="s">
        <v>542</v>
      </c>
      <c r="D355" s="204" t="s">
        <v>285</v>
      </c>
      <c r="E355" s="205" t="s">
        <v>539</v>
      </c>
      <c r="F355" s="206" t="s">
        <v>540</v>
      </c>
      <c r="G355" s="207" t="s">
        <v>288</v>
      </c>
      <c r="H355" s="208">
        <v>153.00999999999999</v>
      </c>
      <c r="I355" s="209"/>
      <c r="J355" s="210">
        <f>ROUND(I355*H355,2)</f>
        <v>0</v>
      </c>
      <c r="K355" s="211"/>
      <c r="L355" s="38"/>
      <c r="M355" s="212" t="s">
        <v>1</v>
      </c>
      <c r="N355" s="213" t="s">
        <v>41</v>
      </c>
      <c r="O355" s="81"/>
      <c r="P355" s="214">
        <f>O355*H355</f>
        <v>0</v>
      </c>
      <c r="Q355" s="214">
        <v>0.00023000000000000001</v>
      </c>
      <c r="R355" s="214">
        <f>Q355*H355</f>
        <v>0.035192299999999996</v>
      </c>
      <c r="S355" s="214">
        <v>0</v>
      </c>
      <c r="T355" s="215">
        <f>S355*H355</f>
        <v>0</v>
      </c>
      <c r="U355" s="37"/>
      <c r="V355" s="37"/>
      <c r="W355" s="37"/>
      <c r="X355" s="37"/>
      <c r="Y355" s="37"/>
      <c r="Z355" s="37"/>
      <c r="AA355" s="37"/>
      <c r="AB355" s="37"/>
      <c r="AC355" s="37"/>
      <c r="AD355" s="37"/>
      <c r="AE355" s="37"/>
      <c r="AR355" s="216" t="s">
        <v>289</v>
      </c>
      <c r="AT355" s="216" t="s">
        <v>285</v>
      </c>
      <c r="AU355" s="216" t="s">
        <v>87</v>
      </c>
      <c r="AY355" s="18" t="s">
        <v>283</v>
      </c>
      <c r="BE355" s="217">
        <f>IF(N355="základná",J355,0)</f>
        <v>0</v>
      </c>
      <c r="BF355" s="217">
        <f>IF(N355="znížená",J355,0)</f>
        <v>0</v>
      </c>
      <c r="BG355" s="217">
        <f>IF(N355="zákl. prenesená",J355,0)</f>
        <v>0</v>
      </c>
      <c r="BH355" s="217">
        <f>IF(N355="zníž. prenesená",J355,0)</f>
        <v>0</v>
      </c>
      <c r="BI355" s="217">
        <f>IF(N355="nulová",J355,0)</f>
        <v>0</v>
      </c>
      <c r="BJ355" s="18" t="s">
        <v>87</v>
      </c>
      <c r="BK355" s="217">
        <f>ROUND(I355*H355,2)</f>
        <v>0</v>
      </c>
      <c r="BL355" s="18" t="s">
        <v>289</v>
      </c>
      <c r="BM355" s="216" t="s">
        <v>3578</v>
      </c>
    </row>
    <row r="356" s="13" customFormat="1">
      <c r="A356" s="13"/>
      <c r="B356" s="218"/>
      <c r="C356" s="13"/>
      <c r="D356" s="219" t="s">
        <v>291</v>
      </c>
      <c r="E356" s="220" t="s">
        <v>1</v>
      </c>
      <c r="F356" s="221" t="s">
        <v>560</v>
      </c>
      <c r="G356" s="13"/>
      <c r="H356" s="222">
        <v>153.00999999999999</v>
      </c>
      <c r="I356" s="223"/>
      <c r="J356" s="13"/>
      <c r="K356" s="13"/>
      <c r="L356" s="218"/>
      <c r="M356" s="224"/>
      <c r="N356" s="225"/>
      <c r="O356" s="225"/>
      <c r="P356" s="225"/>
      <c r="Q356" s="225"/>
      <c r="R356" s="225"/>
      <c r="S356" s="225"/>
      <c r="T356" s="226"/>
      <c r="U356" s="13"/>
      <c r="V356" s="13"/>
      <c r="W356" s="13"/>
      <c r="X356" s="13"/>
      <c r="Y356" s="13"/>
      <c r="Z356" s="13"/>
      <c r="AA356" s="13"/>
      <c r="AB356" s="13"/>
      <c r="AC356" s="13"/>
      <c r="AD356" s="13"/>
      <c r="AE356" s="13"/>
      <c r="AT356" s="220" t="s">
        <v>291</v>
      </c>
      <c r="AU356" s="220" t="s">
        <v>87</v>
      </c>
      <c r="AV356" s="13" t="s">
        <v>87</v>
      </c>
      <c r="AW356" s="13" t="s">
        <v>31</v>
      </c>
      <c r="AX356" s="13" t="s">
        <v>82</v>
      </c>
      <c r="AY356" s="220" t="s">
        <v>283</v>
      </c>
    </row>
    <row r="357" s="2" customFormat="1" ht="24.15" customHeight="1">
      <c r="A357" s="37"/>
      <c r="B357" s="168"/>
      <c r="C357" s="204" t="s">
        <v>546</v>
      </c>
      <c r="D357" s="204" t="s">
        <v>285</v>
      </c>
      <c r="E357" s="205" t="s">
        <v>543</v>
      </c>
      <c r="F357" s="206" t="s">
        <v>544</v>
      </c>
      <c r="G357" s="207" t="s">
        <v>288</v>
      </c>
      <c r="H357" s="208">
        <v>153.00999999999999</v>
      </c>
      <c r="I357" s="209"/>
      <c r="J357" s="210">
        <f>ROUND(I357*H357,2)</f>
        <v>0</v>
      </c>
      <c r="K357" s="211"/>
      <c r="L357" s="38"/>
      <c r="M357" s="212" t="s">
        <v>1</v>
      </c>
      <c r="N357" s="213" t="s">
        <v>41</v>
      </c>
      <c r="O357" s="81"/>
      <c r="P357" s="214">
        <f>O357*H357</f>
        <v>0</v>
      </c>
      <c r="Q357" s="214">
        <v>0.0033</v>
      </c>
      <c r="R357" s="214">
        <f>Q357*H357</f>
        <v>0.50493299999999997</v>
      </c>
      <c r="S357" s="214">
        <v>0</v>
      </c>
      <c r="T357" s="215">
        <f>S357*H357</f>
        <v>0</v>
      </c>
      <c r="U357" s="37"/>
      <c r="V357" s="37"/>
      <c r="W357" s="37"/>
      <c r="X357" s="37"/>
      <c r="Y357" s="37"/>
      <c r="Z357" s="37"/>
      <c r="AA357" s="37"/>
      <c r="AB357" s="37"/>
      <c r="AC357" s="37"/>
      <c r="AD357" s="37"/>
      <c r="AE357" s="37"/>
      <c r="AR357" s="216" t="s">
        <v>289</v>
      </c>
      <c r="AT357" s="216" t="s">
        <v>285</v>
      </c>
      <c r="AU357" s="216" t="s">
        <v>87</v>
      </c>
      <c r="AY357" s="18" t="s">
        <v>283</v>
      </c>
      <c r="BE357" s="217">
        <f>IF(N357="základná",J357,0)</f>
        <v>0</v>
      </c>
      <c r="BF357" s="217">
        <f>IF(N357="znížená",J357,0)</f>
        <v>0</v>
      </c>
      <c r="BG357" s="217">
        <f>IF(N357="zákl. prenesená",J357,0)</f>
        <v>0</v>
      </c>
      <c r="BH357" s="217">
        <f>IF(N357="zníž. prenesená",J357,0)</f>
        <v>0</v>
      </c>
      <c r="BI357" s="217">
        <f>IF(N357="nulová",J357,0)</f>
        <v>0</v>
      </c>
      <c r="BJ357" s="18" t="s">
        <v>87</v>
      </c>
      <c r="BK357" s="217">
        <f>ROUND(I357*H357,2)</f>
        <v>0</v>
      </c>
      <c r="BL357" s="18" t="s">
        <v>289</v>
      </c>
      <c r="BM357" s="216" t="s">
        <v>3579</v>
      </c>
    </row>
    <row r="358" s="2" customFormat="1" ht="24.15" customHeight="1">
      <c r="A358" s="37"/>
      <c r="B358" s="168"/>
      <c r="C358" s="204" t="s">
        <v>551</v>
      </c>
      <c r="D358" s="204" t="s">
        <v>285</v>
      </c>
      <c r="E358" s="205" t="s">
        <v>547</v>
      </c>
      <c r="F358" s="206" t="s">
        <v>548</v>
      </c>
      <c r="G358" s="207" t="s">
        <v>288</v>
      </c>
      <c r="H358" s="208">
        <v>2281.79</v>
      </c>
      <c r="I358" s="209"/>
      <c r="J358" s="210">
        <f>ROUND(I358*H358,2)</f>
        <v>0</v>
      </c>
      <c r="K358" s="211"/>
      <c r="L358" s="38"/>
      <c r="M358" s="212" t="s">
        <v>1</v>
      </c>
      <c r="N358" s="213" t="s">
        <v>41</v>
      </c>
      <c r="O358" s="81"/>
      <c r="P358" s="214">
        <f>O358*H358</f>
        <v>0</v>
      </c>
      <c r="Q358" s="214">
        <v>0.0052500000000000003</v>
      </c>
      <c r="R358" s="214">
        <f>Q358*H358</f>
        <v>11.979397500000001</v>
      </c>
      <c r="S358" s="214">
        <v>0</v>
      </c>
      <c r="T358" s="215">
        <f>S358*H358</f>
        <v>0</v>
      </c>
      <c r="U358" s="37"/>
      <c r="V358" s="37"/>
      <c r="W358" s="37"/>
      <c r="X358" s="37"/>
      <c r="Y358" s="37"/>
      <c r="Z358" s="37"/>
      <c r="AA358" s="37"/>
      <c r="AB358" s="37"/>
      <c r="AC358" s="37"/>
      <c r="AD358" s="37"/>
      <c r="AE358" s="37"/>
      <c r="AR358" s="216" t="s">
        <v>289</v>
      </c>
      <c r="AT358" s="216" t="s">
        <v>285</v>
      </c>
      <c r="AU358" s="216" t="s">
        <v>87</v>
      </c>
      <c r="AY358" s="18" t="s">
        <v>283</v>
      </c>
      <c r="BE358" s="217">
        <f>IF(N358="základná",J358,0)</f>
        <v>0</v>
      </c>
      <c r="BF358" s="217">
        <f>IF(N358="znížená",J358,0)</f>
        <v>0</v>
      </c>
      <c r="BG358" s="217">
        <f>IF(N358="zákl. prenesená",J358,0)</f>
        <v>0</v>
      </c>
      <c r="BH358" s="217">
        <f>IF(N358="zníž. prenesená",J358,0)</f>
        <v>0</v>
      </c>
      <c r="BI358" s="217">
        <f>IF(N358="nulová",J358,0)</f>
        <v>0</v>
      </c>
      <c r="BJ358" s="18" t="s">
        <v>87</v>
      </c>
      <c r="BK358" s="217">
        <f>ROUND(I358*H358,2)</f>
        <v>0</v>
      </c>
      <c r="BL358" s="18" t="s">
        <v>289</v>
      </c>
      <c r="BM358" s="216" t="s">
        <v>3580</v>
      </c>
    </row>
    <row r="359" s="13" customFormat="1">
      <c r="A359" s="13"/>
      <c r="B359" s="218"/>
      <c r="C359" s="13"/>
      <c r="D359" s="219" t="s">
        <v>291</v>
      </c>
      <c r="E359" s="220" t="s">
        <v>1</v>
      </c>
      <c r="F359" s="221" t="s">
        <v>3581</v>
      </c>
      <c r="G359" s="13"/>
      <c r="H359" s="222">
        <v>2281.79</v>
      </c>
      <c r="I359" s="223"/>
      <c r="J359" s="13"/>
      <c r="K359" s="13"/>
      <c r="L359" s="218"/>
      <c r="M359" s="224"/>
      <c r="N359" s="225"/>
      <c r="O359" s="225"/>
      <c r="P359" s="225"/>
      <c r="Q359" s="225"/>
      <c r="R359" s="225"/>
      <c r="S359" s="225"/>
      <c r="T359" s="226"/>
      <c r="U359" s="13"/>
      <c r="V359" s="13"/>
      <c r="W359" s="13"/>
      <c r="X359" s="13"/>
      <c r="Y359" s="13"/>
      <c r="Z359" s="13"/>
      <c r="AA359" s="13"/>
      <c r="AB359" s="13"/>
      <c r="AC359" s="13"/>
      <c r="AD359" s="13"/>
      <c r="AE359" s="13"/>
      <c r="AT359" s="220" t="s">
        <v>291</v>
      </c>
      <c r="AU359" s="220" t="s">
        <v>87</v>
      </c>
      <c r="AV359" s="13" t="s">
        <v>87</v>
      </c>
      <c r="AW359" s="13" t="s">
        <v>31</v>
      </c>
      <c r="AX359" s="13" t="s">
        <v>82</v>
      </c>
      <c r="AY359" s="220" t="s">
        <v>283</v>
      </c>
    </row>
    <row r="360" s="2" customFormat="1" ht="24.15" customHeight="1">
      <c r="A360" s="37"/>
      <c r="B360" s="168"/>
      <c r="C360" s="204" t="s">
        <v>555</v>
      </c>
      <c r="D360" s="204" t="s">
        <v>285</v>
      </c>
      <c r="E360" s="205" t="s">
        <v>552</v>
      </c>
      <c r="F360" s="206" t="s">
        <v>553</v>
      </c>
      <c r="G360" s="207" t="s">
        <v>288</v>
      </c>
      <c r="H360" s="208">
        <v>2281.79</v>
      </c>
      <c r="I360" s="209"/>
      <c r="J360" s="210">
        <f>ROUND(I360*H360,2)</f>
        <v>0</v>
      </c>
      <c r="K360" s="211"/>
      <c r="L360" s="38"/>
      <c r="M360" s="212" t="s">
        <v>1</v>
      </c>
      <c r="N360" s="213" t="s">
        <v>41</v>
      </c>
      <c r="O360" s="81"/>
      <c r="P360" s="214">
        <f>O360*H360</f>
        <v>0</v>
      </c>
      <c r="Q360" s="214">
        <v>0.01155</v>
      </c>
      <c r="R360" s="214">
        <f>Q360*H360</f>
        <v>26.354674499999998</v>
      </c>
      <c r="S360" s="214">
        <v>0</v>
      </c>
      <c r="T360" s="215">
        <f>S360*H360</f>
        <v>0</v>
      </c>
      <c r="U360" s="37"/>
      <c r="V360" s="37"/>
      <c r="W360" s="37"/>
      <c r="X360" s="37"/>
      <c r="Y360" s="37"/>
      <c r="Z360" s="37"/>
      <c r="AA360" s="37"/>
      <c r="AB360" s="37"/>
      <c r="AC360" s="37"/>
      <c r="AD360" s="37"/>
      <c r="AE360" s="37"/>
      <c r="AR360" s="216" t="s">
        <v>289</v>
      </c>
      <c r="AT360" s="216" t="s">
        <v>285</v>
      </c>
      <c r="AU360" s="216" t="s">
        <v>87</v>
      </c>
      <c r="AY360" s="18" t="s">
        <v>283</v>
      </c>
      <c r="BE360" s="217">
        <f>IF(N360="základná",J360,0)</f>
        <v>0</v>
      </c>
      <c r="BF360" s="217">
        <f>IF(N360="znížená",J360,0)</f>
        <v>0</v>
      </c>
      <c r="BG360" s="217">
        <f>IF(N360="zákl. prenesená",J360,0)</f>
        <v>0</v>
      </c>
      <c r="BH360" s="217">
        <f>IF(N360="zníž. prenesená",J360,0)</f>
        <v>0</v>
      </c>
      <c r="BI360" s="217">
        <f>IF(N360="nulová",J360,0)</f>
        <v>0</v>
      </c>
      <c r="BJ360" s="18" t="s">
        <v>87</v>
      </c>
      <c r="BK360" s="217">
        <f>ROUND(I360*H360,2)</f>
        <v>0</v>
      </c>
      <c r="BL360" s="18" t="s">
        <v>289</v>
      </c>
      <c r="BM360" s="216" t="s">
        <v>3582</v>
      </c>
    </row>
    <row r="361" s="13" customFormat="1">
      <c r="A361" s="13"/>
      <c r="B361" s="218"/>
      <c r="C361" s="13"/>
      <c r="D361" s="219" t="s">
        <v>291</v>
      </c>
      <c r="E361" s="220" t="s">
        <v>1</v>
      </c>
      <c r="F361" s="221" t="s">
        <v>3581</v>
      </c>
      <c r="G361" s="13"/>
      <c r="H361" s="222">
        <v>2281.79</v>
      </c>
      <c r="I361" s="223"/>
      <c r="J361" s="13"/>
      <c r="K361" s="13"/>
      <c r="L361" s="218"/>
      <c r="M361" s="224"/>
      <c r="N361" s="225"/>
      <c r="O361" s="225"/>
      <c r="P361" s="225"/>
      <c r="Q361" s="225"/>
      <c r="R361" s="225"/>
      <c r="S361" s="225"/>
      <c r="T361" s="226"/>
      <c r="U361" s="13"/>
      <c r="V361" s="13"/>
      <c r="W361" s="13"/>
      <c r="X361" s="13"/>
      <c r="Y361" s="13"/>
      <c r="Z361" s="13"/>
      <c r="AA361" s="13"/>
      <c r="AB361" s="13"/>
      <c r="AC361" s="13"/>
      <c r="AD361" s="13"/>
      <c r="AE361" s="13"/>
      <c r="AT361" s="220" t="s">
        <v>291</v>
      </c>
      <c r="AU361" s="220" t="s">
        <v>87</v>
      </c>
      <c r="AV361" s="13" t="s">
        <v>87</v>
      </c>
      <c r="AW361" s="13" t="s">
        <v>31</v>
      </c>
      <c r="AX361" s="13" t="s">
        <v>82</v>
      </c>
      <c r="AY361" s="220" t="s">
        <v>283</v>
      </c>
    </row>
    <row r="362" s="2" customFormat="1" ht="24.15" customHeight="1">
      <c r="A362" s="37"/>
      <c r="B362" s="168"/>
      <c r="C362" s="204" t="s">
        <v>561</v>
      </c>
      <c r="D362" s="204" t="s">
        <v>285</v>
      </c>
      <c r="E362" s="205" t="s">
        <v>556</v>
      </c>
      <c r="F362" s="206" t="s">
        <v>557</v>
      </c>
      <c r="G362" s="207" t="s">
        <v>288</v>
      </c>
      <c r="H362" s="208">
        <v>153.00999999999999</v>
      </c>
      <c r="I362" s="209"/>
      <c r="J362" s="210">
        <f>ROUND(I362*H362,2)</f>
        <v>0</v>
      </c>
      <c r="K362" s="211"/>
      <c r="L362" s="38"/>
      <c r="M362" s="212" t="s">
        <v>1</v>
      </c>
      <c r="N362" s="213" t="s">
        <v>41</v>
      </c>
      <c r="O362" s="81"/>
      <c r="P362" s="214">
        <f>O362*H362</f>
        <v>0</v>
      </c>
      <c r="Q362" s="214">
        <v>0.033694000000000002</v>
      </c>
      <c r="R362" s="214">
        <f>Q362*H362</f>
        <v>5.1555189400000003</v>
      </c>
      <c r="S362" s="214">
        <v>0</v>
      </c>
      <c r="T362" s="215">
        <f>S362*H362</f>
        <v>0</v>
      </c>
      <c r="U362" s="37"/>
      <c r="V362" s="37"/>
      <c r="W362" s="37"/>
      <c r="X362" s="37"/>
      <c r="Y362" s="37"/>
      <c r="Z362" s="37"/>
      <c r="AA362" s="37"/>
      <c r="AB362" s="37"/>
      <c r="AC362" s="37"/>
      <c r="AD362" s="37"/>
      <c r="AE362" s="37"/>
      <c r="AR362" s="216" t="s">
        <v>289</v>
      </c>
      <c r="AT362" s="216" t="s">
        <v>285</v>
      </c>
      <c r="AU362" s="216" t="s">
        <v>87</v>
      </c>
      <c r="AY362" s="18" t="s">
        <v>283</v>
      </c>
      <c r="BE362" s="217">
        <f>IF(N362="základná",J362,0)</f>
        <v>0</v>
      </c>
      <c r="BF362" s="217">
        <f>IF(N362="znížená",J362,0)</f>
        <v>0</v>
      </c>
      <c r="BG362" s="217">
        <f>IF(N362="zákl. prenesená",J362,0)</f>
        <v>0</v>
      </c>
      <c r="BH362" s="217">
        <f>IF(N362="zníž. prenesená",J362,0)</f>
        <v>0</v>
      </c>
      <c r="BI362" s="217">
        <f>IF(N362="nulová",J362,0)</f>
        <v>0</v>
      </c>
      <c r="BJ362" s="18" t="s">
        <v>87</v>
      </c>
      <c r="BK362" s="217">
        <f>ROUND(I362*H362,2)</f>
        <v>0</v>
      </c>
      <c r="BL362" s="18" t="s">
        <v>289</v>
      </c>
      <c r="BM362" s="216" t="s">
        <v>3583</v>
      </c>
    </row>
    <row r="363" s="2" customFormat="1" ht="24.15" customHeight="1">
      <c r="A363" s="37"/>
      <c r="B363" s="168"/>
      <c r="C363" s="204" t="s">
        <v>566</v>
      </c>
      <c r="D363" s="204" t="s">
        <v>285</v>
      </c>
      <c r="E363" s="205" t="s">
        <v>562</v>
      </c>
      <c r="F363" s="206" t="s">
        <v>563</v>
      </c>
      <c r="G363" s="207" t="s">
        <v>296</v>
      </c>
      <c r="H363" s="208">
        <v>0.52500000000000002</v>
      </c>
      <c r="I363" s="209"/>
      <c r="J363" s="210">
        <f>ROUND(I363*H363,2)</f>
        <v>0</v>
      </c>
      <c r="K363" s="211"/>
      <c r="L363" s="38"/>
      <c r="M363" s="212" t="s">
        <v>1</v>
      </c>
      <c r="N363" s="213" t="s">
        <v>41</v>
      </c>
      <c r="O363" s="81"/>
      <c r="P363" s="214">
        <f>O363*H363</f>
        <v>0</v>
      </c>
      <c r="Q363" s="214">
        <v>2.19407</v>
      </c>
      <c r="R363" s="214">
        <f>Q363*H363</f>
        <v>1.1518867500000001</v>
      </c>
      <c r="S363" s="214">
        <v>0</v>
      </c>
      <c r="T363" s="215">
        <f>S363*H363</f>
        <v>0</v>
      </c>
      <c r="U363" s="37"/>
      <c r="V363" s="37"/>
      <c r="W363" s="37"/>
      <c r="X363" s="37"/>
      <c r="Y363" s="37"/>
      <c r="Z363" s="37"/>
      <c r="AA363" s="37"/>
      <c r="AB363" s="37"/>
      <c r="AC363" s="37"/>
      <c r="AD363" s="37"/>
      <c r="AE363" s="37"/>
      <c r="AR363" s="216" t="s">
        <v>289</v>
      </c>
      <c r="AT363" s="216" t="s">
        <v>285</v>
      </c>
      <c r="AU363" s="216" t="s">
        <v>87</v>
      </c>
      <c r="AY363" s="18" t="s">
        <v>283</v>
      </c>
      <c r="BE363" s="217">
        <f>IF(N363="základná",J363,0)</f>
        <v>0</v>
      </c>
      <c r="BF363" s="217">
        <f>IF(N363="znížená",J363,0)</f>
        <v>0</v>
      </c>
      <c r="BG363" s="217">
        <f>IF(N363="zákl. prenesená",J363,0)</f>
        <v>0</v>
      </c>
      <c r="BH363" s="217">
        <f>IF(N363="zníž. prenesená",J363,0)</f>
        <v>0</v>
      </c>
      <c r="BI363" s="217">
        <f>IF(N363="nulová",J363,0)</f>
        <v>0</v>
      </c>
      <c r="BJ363" s="18" t="s">
        <v>87</v>
      </c>
      <c r="BK363" s="217">
        <f>ROUND(I363*H363,2)</f>
        <v>0</v>
      </c>
      <c r="BL363" s="18" t="s">
        <v>289</v>
      </c>
      <c r="BM363" s="216" t="s">
        <v>3584</v>
      </c>
    </row>
    <row r="364" s="13" customFormat="1">
      <c r="A364" s="13"/>
      <c r="B364" s="218"/>
      <c r="C364" s="13"/>
      <c r="D364" s="219" t="s">
        <v>291</v>
      </c>
      <c r="E364" s="220" t="s">
        <v>1</v>
      </c>
      <c r="F364" s="221" t="s">
        <v>3585</v>
      </c>
      <c r="G364" s="13"/>
      <c r="H364" s="222">
        <v>0.52500000000000002</v>
      </c>
      <c r="I364" s="223"/>
      <c r="J364" s="13"/>
      <c r="K364" s="13"/>
      <c r="L364" s="218"/>
      <c r="M364" s="224"/>
      <c r="N364" s="225"/>
      <c r="O364" s="225"/>
      <c r="P364" s="225"/>
      <c r="Q364" s="225"/>
      <c r="R364" s="225"/>
      <c r="S364" s="225"/>
      <c r="T364" s="226"/>
      <c r="U364" s="13"/>
      <c r="V364" s="13"/>
      <c r="W364" s="13"/>
      <c r="X364" s="13"/>
      <c r="Y364" s="13"/>
      <c r="Z364" s="13"/>
      <c r="AA364" s="13"/>
      <c r="AB364" s="13"/>
      <c r="AC364" s="13"/>
      <c r="AD364" s="13"/>
      <c r="AE364" s="13"/>
      <c r="AT364" s="220" t="s">
        <v>291</v>
      </c>
      <c r="AU364" s="220" t="s">
        <v>87</v>
      </c>
      <c r="AV364" s="13" t="s">
        <v>87</v>
      </c>
      <c r="AW364" s="13" t="s">
        <v>31</v>
      </c>
      <c r="AX364" s="13" t="s">
        <v>82</v>
      </c>
      <c r="AY364" s="220" t="s">
        <v>283</v>
      </c>
    </row>
    <row r="365" s="2" customFormat="1" ht="33" customHeight="1">
      <c r="A365" s="37"/>
      <c r="B365" s="168"/>
      <c r="C365" s="204" t="s">
        <v>571</v>
      </c>
      <c r="D365" s="204" t="s">
        <v>285</v>
      </c>
      <c r="E365" s="205" t="s">
        <v>567</v>
      </c>
      <c r="F365" s="206" t="s">
        <v>568</v>
      </c>
      <c r="G365" s="207" t="s">
        <v>296</v>
      </c>
      <c r="H365" s="208">
        <v>0.52500000000000002</v>
      </c>
      <c r="I365" s="209"/>
      <c r="J365" s="210">
        <f>ROUND(I365*H365,2)</f>
        <v>0</v>
      </c>
      <c r="K365" s="211"/>
      <c r="L365" s="38"/>
      <c r="M365" s="212" t="s">
        <v>1</v>
      </c>
      <c r="N365" s="213" t="s">
        <v>41</v>
      </c>
      <c r="O365" s="81"/>
      <c r="P365" s="214">
        <f>O365*H365</f>
        <v>0</v>
      </c>
      <c r="Q365" s="214">
        <v>0</v>
      </c>
      <c r="R365" s="214">
        <f>Q365*H365</f>
        <v>0</v>
      </c>
      <c r="S365" s="214">
        <v>0</v>
      </c>
      <c r="T365" s="215">
        <f>S365*H365</f>
        <v>0</v>
      </c>
      <c r="U365" s="37"/>
      <c r="V365" s="37"/>
      <c r="W365" s="37"/>
      <c r="X365" s="37"/>
      <c r="Y365" s="37"/>
      <c r="Z365" s="37"/>
      <c r="AA365" s="37"/>
      <c r="AB365" s="37"/>
      <c r="AC365" s="37"/>
      <c r="AD365" s="37"/>
      <c r="AE365" s="37"/>
      <c r="AR365" s="216" t="s">
        <v>289</v>
      </c>
      <c r="AT365" s="216" t="s">
        <v>285</v>
      </c>
      <c r="AU365" s="216" t="s">
        <v>87</v>
      </c>
      <c r="AY365" s="18" t="s">
        <v>283</v>
      </c>
      <c r="BE365" s="217">
        <f>IF(N365="základná",J365,0)</f>
        <v>0</v>
      </c>
      <c r="BF365" s="217">
        <f>IF(N365="znížená",J365,0)</f>
        <v>0</v>
      </c>
      <c r="BG365" s="217">
        <f>IF(N365="zákl. prenesená",J365,0)</f>
        <v>0</v>
      </c>
      <c r="BH365" s="217">
        <f>IF(N365="zníž. prenesená",J365,0)</f>
        <v>0</v>
      </c>
      <c r="BI365" s="217">
        <f>IF(N365="nulová",J365,0)</f>
        <v>0</v>
      </c>
      <c r="BJ365" s="18" t="s">
        <v>87</v>
      </c>
      <c r="BK365" s="217">
        <f>ROUND(I365*H365,2)</f>
        <v>0</v>
      </c>
      <c r="BL365" s="18" t="s">
        <v>289</v>
      </c>
      <c r="BM365" s="216" t="s">
        <v>3586</v>
      </c>
    </row>
    <row r="366" s="13" customFormat="1">
      <c r="A366" s="13"/>
      <c r="B366" s="218"/>
      <c r="C366" s="13"/>
      <c r="D366" s="219" t="s">
        <v>291</v>
      </c>
      <c r="E366" s="220" t="s">
        <v>1</v>
      </c>
      <c r="F366" s="221" t="s">
        <v>3587</v>
      </c>
      <c r="G366" s="13"/>
      <c r="H366" s="222">
        <v>0.52500000000000002</v>
      </c>
      <c r="I366" s="223"/>
      <c r="J366" s="13"/>
      <c r="K366" s="13"/>
      <c r="L366" s="218"/>
      <c r="M366" s="224"/>
      <c r="N366" s="225"/>
      <c r="O366" s="225"/>
      <c r="P366" s="225"/>
      <c r="Q366" s="225"/>
      <c r="R366" s="225"/>
      <c r="S366" s="225"/>
      <c r="T366" s="226"/>
      <c r="U366" s="13"/>
      <c r="V366" s="13"/>
      <c r="W366" s="13"/>
      <c r="X366" s="13"/>
      <c r="Y366" s="13"/>
      <c r="Z366" s="13"/>
      <c r="AA366" s="13"/>
      <c r="AB366" s="13"/>
      <c r="AC366" s="13"/>
      <c r="AD366" s="13"/>
      <c r="AE366" s="13"/>
      <c r="AT366" s="220" t="s">
        <v>291</v>
      </c>
      <c r="AU366" s="220" t="s">
        <v>87</v>
      </c>
      <c r="AV366" s="13" t="s">
        <v>87</v>
      </c>
      <c r="AW366" s="13" t="s">
        <v>31</v>
      </c>
      <c r="AX366" s="13" t="s">
        <v>82</v>
      </c>
      <c r="AY366" s="220" t="s">
        <v>283</v>
      </c>
    </row>
    <row r="367" s="2" customFormat="1" ht="37.8" customHeight="1">
      <c r="A367" s="37"/>
      <c r="B367" s="168"/>
      <c r="C367" s="204" t="s">
        <v>576</v>
      </c>
      <c r="D367" s="204" t="s">
        <v>285</v>
      </c>
      <c r="E367" s="205" t="s">
        <v>572</v>
      </c>
      <c r="F367" s="206" t="s">
        <v>573</v>
      </c>
      <c r="G367" s="207" t="s">
        <v>288</v>
      </c>
      <c r="H367" s="208">
        <v>3.5</v>
      </c>
      <c r="I367" s="209"/>
      <c r="J367" s="210">
        <f>ROUND(I367*H367,2)</f>
        <v>0</v>
      </c>
      <c r="K367" s="211"/>
      <c r="L367" s="38"/>
      <c r="M367" s="212" t="s">
        <v>1</v>
      </c>
      <c r="N367" s="213" t="s">
        <v>41</v>
      </c>
      <c r="O367" s="81"/>
      <c r="P367" s="214">
        <f>O367*H367</f>
        <v>0</v>
      </c>
      <c r="Q367" s="214">
        <v>0.0062700000000000004</v>
      </c>
      <c r="R367" s="214">
        <f>Q367*H367</f>
        <v>0.021945000000000003</v>
      </c>
      <c r="S367" s="214">
        <v>0</v>
      </c>
      <c r="T367" s="215">
        <f>S367*H367</f>
        <v>0</v>
      </c>
      <c r="U367" s="37"/>
      <c r="V367" s="37"/>
      <c r="W367" s="37"/>
      <c r="X367" s="37"/>
      <c r="Y367" s="37"/>
      <c r="Z367" s="37"/>
      <c r="AA367" s="37"/>
      <c r="AB367" s="37"/>
      <c r="AC367" s="37"/>
      <c r="AD367" s="37"/>
      <c r="AE367" s="37"/>
      <c r="AR367" s="216" t="s">
        <v>289</v>
      </c>
      <c r="AT367" s="216" t="s">
        <v>285</v>
      </c>
      <c r="AU367" s="216" t="s">
        <v>87</v>
      </c>
      <c r="AY367" s="18" t="s">
        <v>283</v>
      </c>
      <c r="BE367" s="217">
        <f>IF(N367="základná",J367,0)</f>
        <v>0</v>
      </c>
      <c r="BF367" s="217">
        <f>IF(N367="znížená",J367,0)</f>
        <v>0</v>
      </c>
      <c r="BG367" s="217">
        <f>IF(N367="zákl. prenesená",J367,0)</f>
        <v>0</v>
      </c>
      <c r="BH367" s="217">
        <f>IF(N367="zníž. prenesená",J367,0)</f>
        <v>0</v>
      </c>
      <c r="BI367" s="217">
        <f>IF(N367="nulová",J367,0)</f>
        <v>0</v>
      </c>
      <c r="BJ367" s="18" t="s">
        <v>87</v>
      </c>
      <c r="BK367" s="217">
        <f>ROUND(I367*H367,2)</f>
        <v>0</v>
      </c>
      <c r="BL367" s="18" t="s">
        <v>289</v>
      </c>
      <c r="BM367" s="216" t="s">
        <v>3588</v>
      </c>
    </row>
    <row r="368" s="13" customFormat="1">
      <c r="A368" s="13"/>
      <c r="B368" s="218"/>
      <c r="C368" s="13"/>
      <c r="D368" s="219" t="s">
        <v>291</v>
      </c>
      <c r="E368" s="220" t="s">
        <v>1</v>
      </c>
      <c r="F368" s="221" t="s">
        <v>3589</v>
      </c>
      <c r="G368" s="13"/>
      <c r="H368" s="222">
        <v>3.5</v>
      </c>
      <c r="I368" s="223"/>
      <c r="J368" s="13"/>
      <c r="K368" s="13"/>
      <c r="L368" s="218"/>
      <c r="M368" s="224"/>
      <c r="N368" s="225"/>
      <c r="O368" s="225"/>
      <c r="P368" s="225"/>
      <c r="Q368" s="225"/>
      <c r="R368" s="225"/>
      <c r="S368" s="225"/>
      <c r="T368" s="226"/>
      <c r="U368" s="13"/>
      <c r="V368" s="13"/>
      <c r="W368" s="13"/>
      <c r="X368" s="13"/>
      <c r="Y368" s="13"/>
      <c r="Z368" s="13"/>
      <c r="AA368" s="13"/>
      <c r="AB368" s="13"/>
      <c r="AC368" s="13"/>
      <c r="AD368" s="13"/>
      <c r="AE368" s="13"/>
      <c r="AT368" s="220" t="s">
        <v>291</v>
      </c>
      <c r="AU368" s="220" t="s">
        <v>87</v>
      </c>
      <c r="AV368" s="13" t="s">
        <v>87</v>
      </c>
      <c r="AW368" s="13" t="s">
        <v>31</v>
      </c>
      <c r="AX368" s="13" t="s">
        <v>82</v>
      </c>
      <c r="AY368" s="220" t="s">
        <v>283</v>
      </c>
    </row>
    <row r="369" s="2" customFormat="1" ht="33" customHeight="1">
      <c r="A369" s="37"/>
      <c r="B369" s="168"/>
      <c r="C369" s="204" t="s">
        <v>581</v>
      </c>
      <c r="D369" s="204" t="s">
        <v>285</v>
      </c>
      <c r="E369" s="205" t="s">
        <v>592</v>
      </c>
      <c r="F369" s="206" t="s">
        <v>593</v>
      </c>
      <c r="G369" s="207" t="s">
        <v>288</v>
      </c>
      <c r="H369" s="208">
        <v>4378.25</v>
      </c>
      <c r="I369" s="209"/>
      <c r="J369" s="210">
        <f>ROUND(I369*H369,2)</f>
        <v>0</v>
      </c>
      <c r="K369" s="211"/>
      <c r="L369" s="38"/>
      <c r="M369" s="212" t="s">
        <v>1</v>
      </c>
      <c r="N369" s="213" t="s">
        <v>41</v>
      </c>
      <c r="O369" s="81"/>
      <c r="P369" s="214">
        <f>O369*H369</f>
        <v>0</v>
      </c>
      <c r="Q369" s="214">
        <v>0.059389999999999998</v>
      </c>
      <c r="R369" s="214">
        <f>Q369*H369</f>
        <v>260.02426750000001</v>
      </c>
      <c r="S369" s="214">
        <v>0</v>
      </c>
      <c r="T369" s="215">
        <f>S369*H369</f>
        <v>0</v>
      </c>
      <c r="U369" s="37"/>
      <c r="V369" s="37"/>
      <c r="W369" s="37"/>
      <c r="X369" s="37"/>
      <c r="Y369" s="37"/>
      <c r="Z369" s="37"/>
      <c r="AA369" s="37"/>
      <c r="AB369" s="37"/>
      <c r="AC369" s="37"/>
      <c r="AD369" s="37"/>
      <c r="AE369" s="37"/>
      <c r="AR369" s="216" t="s">
        <v>289</v>
      </c>
      <c r="AT369" s="216" t="s">
        <v>285</v>
      </c>
      <c r="AU369" s="216" t="s">
        <v>87</v>
      </c>
      <c r="AY369" s="18" t="s">
        <v>283</v>
      </c>
      <c r="BE369" s="217">
        <f>IF(N369="základná",J369,0)</f>
        <v>0</v>
      </c>
      <c r="BF369" s="217">
        <f>IF(N369="znížená",J369,0)</f>
        <v>0</v>
      </c>
      <c r="BG369" s="217">
        <f>IF(N369="zákl. prenesená",J369,0)</f>
        <v>0</v>
      </c>
      <c r="BH369" s="217">
        <f>IF(N369="zníž. prenesená",J369,0)</f>
        <v>0</v>
      </c>
      <c r="BI369" s="217">
        <f>IF(N369="nulová",J369,0)</f>
        <v>0</v>
      </c>
      <c r="BJ369" s="18" t="s">
        <v>87</v>
      </c>
      <c r="BK369" s="217">
        <f>ROUND(I369*H369,2)</f>
        <v>0</v>
      </c>
      <c r="BL369" s="18" t="s">
        <v>289</v>
      </c>
      <c r="BM369" s="216" t="s">
        <v>3590</v>
      </c>
    </row>
    <row r="370" s="13" customFormat="1">
      <c r="A370" s="13"/>
      <c r="B370" s="218"/>
      <c r="C370" s="13"/>
      <c r="D370" s="219" t="s">
        <v>291</v>
      </c>
      <c r="E370" s="220" t="s">
        <v>1</v>
      </c>
      <c r="F370" s="221" t="s">
        <v>3591</v>
      </c>
      <c r="G370" s="13"/>
      <c r="H370" s="222">
        <v>486.13999999999999</v>
      </c>
      <c r="I370" s="223"/>
      <c r="J370" s="13"/>
      <c r="K370" s="13"/>
      <c r="L370" s="218"/>
      <c r="M370" s="224"/>
      <c r="N370" s="225"/>
      <c r="O370" s="225"/>
      <c r="P370" s="225"/>
      <c r="Q370" s="225"/>
      <c r="R370" s="225"/>
      <c r="S370" s="225"/>
      <c r="T370" s="226"/>
      <c r="U370" s="13"/>
      <c r="V370" s="13"/>
      <c r="W370" s="13"/>
      <c r="X370" s="13"/>
      <c r="Y370" s="13"/>
      <c r="Z370" s="13"/>
      <c r="AA370" s="13"/>
      <c r="AB370" s="13"/>
      <c r="AC370" s="13"/>
      <c r="AD370" s="13"/>
      <c r="AE370" s="13"/>
      <c r="AT370" s="220" t="s">
        <v>291</v>
      </c>
      <c r="AU370" s="220" t="s">
        <v>87</v>
      </c>
      <c r="AV370" s="13" t="s">
        <v>87</v>
      </c>
      <c r="AW370" s="13" t="s">
        <v>31</v>
      </c>
      <c r="AX370" s="13" t="s">
        <v>75</v>
      </c>
      <c r="AY370" s="220" t="s">
        <v>283</v>
      </c>
    </row>
    <row r="371" s="13" customFormat="1">
      <c r="A371" s="13"/>
      <c r="B371" s="218"/>
      <c r="C371" s="13"/>
      <c r="D371" s="219" t="s">
        <v>291</v>
      </c>
      <c r="E371" s="220" t="s">
        <v>1</v>
      </c>
      <c r="F371" s="221" t="s">
        <v>3592</v>
      </c>
      <c r="G371" s="13"/>
      <c r="H371" s="222">
        <v>479.07999999999998</v>
      </c>
      <c r="I371" s="223"/>
      <c r="J371" s="13"/>
      <c r="K371" s="13"/>
      <c r="L371" s="218"/>
      <c r="M371" s="224"/>
      <c r="N371" s="225"/>
      <c r="O371" s="225"/>
      <c r="P371" s="225"/>
      <c r="Q371" s="225"/>
      <c r="R371" s="225"/>
      <c r="S371" s="225"/>
      <c r="T371" s="226"/>
      <c r="U371" s="13"/>
      <c r="V371" s="13"/>
      <c r="W371" s="13"/>
      <c r="X371" s="13"/>
      <c r="Y371" s="13"/>
      <c r="Z371" s="13"/>
      <c r="AA371" s="13"/>
      <c r="AB371" s="13"/>
      <c r="AC371" s="13"/>
      <c r="AD371" s="13"/>
      <c r="AE371" s="13"/>
      <c r="AT371" s="220" t="s">
        <v>291</v>
      </c>
      <c r="AU371" s="220" t="s">
        <v>87</v>
      </c>
      <c r="AV371" s="13" t="s">
        <v>87</v>
      </c>
      <c r="AW371" s="13" t="s">
        <v>31</v>
      </c>
      <c r="AX371" s="13" t="s">
        <v>75</v>
      </c>
      <c r="AY371" s="220" t="s">
        <v>283</v>
      </c>
    </row>
    <row r="372" s="13" customFormat="1">
      <c r="A372" s="13"/>
      <c r="B372" s="218"/>
      <c r="C372" s="13"/>
      <c r="D372" s="219" t="s">
        <v>291</v>
      </c>
      <c r="E372" s="220" t="s">
        <v>1</v>
      </c>
      <c r="F372" s="221" t="s">
        <v>3593</v>
      </c>
      <c r="G372" s="13"/>
      <c r="H372" s="222">
        <v>2690.04</v>
      </c>
      <c r="I372" s="223"/>
      <c r="J372" s="13"/>
      <c r="K372" s="13"/>
      <c r="L372" s="218"/>
      <c r="M372" s="224"/>
      <c r="N372" s="225"/>
      <c r="O372" s="225"/>
      <c r="P372" s="225"/>
      <c r="Q372" s="225"/>
      <c r="R372" s="225"/>
      <c r="S372" s="225"/>
      <c r="T372" s="226"/>
      <c r="U372" s="13"/>
      <c r="V372" s="13"/>
      <c r="W372" s="13"/>
      <c r="X372" s="13"/>
      <c r="Y372" s="13"/>
      <c r="Z372" s="13"/>
      <c r="AA372" s="13"/>
      <c r="AB372" s="13"/>
      <c r="AC372" s="13"/>
      <c r="AD372" s="13"/>
      <c r="AE372" s="13"/>
      <c r="AT372" s="220" t="s">
        <v>291</v>
      </c>
      <c r="AU372" s="220" t="s">
        <v>87</v>
      </c>
      <c r="AV372" s="13" t="s">
        <v>87</v>
      </c>
      <c r="AW372" s="13" t="s">
        <v>31</v>
      </c>
      <c r="AX372" s="13" t="s">
        <v>75</v>
      </c>
      <c r="AY372" s="220" t="s">
        <v>283</v>
      </c>
    </row>
    <row r="373" s="13" customFormat="1">
      <c r="A373" s="13"/>
      <c r="B373" s="218"/>
      <c r="C373" s="13"/>
      <c r="D373" s="219" t="s">
        <v>291</v>
      </c>
      <c r="E373" s="220" t="s">
        <v>1</v>
      </c>
      <c r="F373" s="221" t="s">
        <v>3594</v>
      </c>
      <c r="G373" s="13"/>
      <c r="H373" s="222">
        <v>256.95999999999998</v>
      </c>
      <c r="I373" s="223"/>
      <c r="J373" s="13"/>
      <c r="K373" s="13"/>
      <c r="L373" s="218"/>
      <c r="M373" s="224"/>
      <c r="N373" s="225"/>
      <c r="O373" s="225"/>
      <c r="P373" s="225"/>
      <c r="Q373" s="225"/>
      <c r="R373" s="225"/>
      <c r="S373" s="225"/>
      <c r="T373" s="226"/>
      <c r="U373" s="13"/>
      <c r="V373" s="13"/>
      <c r="W373" s="13"/>
      <c r="X373" s="13"/>
      <c r="Y373" s="13"/>
      <c r="Z373" s="13"/>
      <c r="AA373" s="13"/>
      <c r="AB373" s="13"/>
      <c r="AC373" s="13"/>
      <c r="AD373" s="13"/>
      <c r="AE373" s="13"/>
      <c r="AT373" s="220" t="s">
        <v>291</v>
      </c>
      <c r="AU373" s="220" t="s">
        <v>87</v>
      </c>
      <c r="AV373" s="13" t="s">
        <v>87</v>
      </c>
      <c r="AW373" s="13" t="s">
        <v>31</v>
      </c>
      <c r="AX373" s="13" t="s">
        <v>75</v>
      </c>
      <c r="AY373" s="220" t="s">
        <v>283</v>
      </c>
    </row>
    <row r="374" s="13" customFormat="1">
      <c r="A374" s="13"/>
      <c r="B374" s="218"/>
      <c r="C374" s="13"/>
      <c r="D374" s="219" t="s">
        <v>291</v>
      </c>
      <c r="E374" s="220" t="s">
        <v>1</v>
      </c>
      <c r="F374" s="221" t="s">
        <v>3595</v>
      </c>
      <c r="G374" s="13"/>
      <c r="H374" s="222">
        <v>194.05000000000001</v>
      </c>
      <c r="I374" s="223"/>
      <c r="J374" s="13"/>
      <c r="K374" s="13"/>
      <c r="L374" s="218"/>
      <c r="M374" s="224"/>
      <c r="N374" s="225"/>
      <c r="O374" s="225"/>
      <c r="P374" s="225"/>
      <c r="Q374" s="225"/>
      <c r="R374" s="225"/>
      <c r="S374" s="225"/>
      <c r="T374" s="226"/>
      <c r="U374" s="13"/>
      <c r="V374" s="13"/>
      <c r="W374" s="13"/>
      <c r="X374" s="13"/>
      <c r="Y374" s="13"/>
      <c r="Z374" s="13"/>
      <c r="AA374" s="13"/>
      <c r="AB374" s="13"/>
      <c r="AC374" s="13"/>
      <c r="AD374" s="13"/>
      <c r="AE374" s="13"/>
      <c r="AT374" s="220" t="s">
        <v>291</v>
      </c>
      <c r="AU374" s="220" t="s">
        <v>87</v>
      </c>
      <c r="AV374" s="13" t="s">
        <v>87</v>
      </c>
      <c r="AW374" s="13" t="s">
        <v>31</v>
      </c>
      <c r="AX374" s="13" t="s">
        <v>75</v>
      </c>
      <c r="AY374" s="220" t="s">
        <v>283</v>
      </c>
    </row>
    <row r="375" s="13" customFormat="1">
      <c r="A375" s="13"/>
      <c r="B375" s="218"/>
      <c r="C375" s="13"/>
      <c r="D375" s="219" t="s">
        <v>291</v>
      </c>
      <c r="E375" s="220" t="s">
        <v>1</v>
      </c>
      <c r="F375" s="221" t="s">
        <v>3596</v>
      </c>
      <c r="G375" s="13"/>
      <c r="H375" s="222">
        <v>170.25999999999999</v>
      </c>
      <c r="I375" s="223"/>
      <c r="J375" s="13"/>
      <c r="K375" s="13"/>
      <c r="L375" s="218"/>
      <c r="M375" s="224"/>
      <c r="N375" s="225"/>
      <c r="O375" s="225"/>
      <c r="P375" s="225"/>
      <c r="Q375" s="225"/>
      <c r="R375" s="225"/>
      <c r="S375" s="225"/>
      <c r="T375" s="226"/>
      <c r="U375" s="13"/>
      <c r="V375" s="13"/>
      <c r="W375" s="13"/>
      <c r="X375" s="13"/>
      <c r="Y375" s="13"/>
      <c r="Z375" s="13"/>
      <c r="AA375" s="13"/>
      <c r="AB375" s="13"/>
      <c r="AC375" s="13"/>
      <c r="AD375" s="13"/>
      <c r="AE375" s="13"/>
      <c r="AT375" s="220" t="s">
        <v>291</v>
      </c>
      <c r="AU375" s="220" t="s">
        <v>87</v>
      </c>
      <c r="AV375" s="13" t="s">
        <v>87</v>
      </c>
      <c r="AW375" s="13" t="s">
        <v>31</v>
      </c>
      <c r="AX375" s="13" t="s">
        <v>75</v>
      </c>
      <c r="AY375" s="220" t="s">
        <v>283</v>
      </c>
    </row>
    <row r="376" s="13" customFormat="1">
      <c r="A376" s="13"/>
      <c r="B376" s="218"/>
      <c r="C376" s="13"/>
      <c r="D376" s="219" t="s">
        <v>291</v>
      </c>
      <c r="E376" s="220" t="s">
        <v>1</v>
      </c>
      <c r="F376" s="221" t="s">
        <v>3597</v>
      </c>
      <c r="G376" s="13"/>
      <c r="H376" s="222">
        <v>101.72</v>
      </c>
      <c r="I376" s="223"/>
      <c r="J376" s="13"/>
      <c r="K376" s="13"/>
      <c r="L376" s="218"/>
      <c r="M376" s="224"/>
      <c r="N376" s="225"/>
      <c r="O376" s="225"/>
      <c r="P376" s="225"/>
      <c r="Q376" s="225"/>
      <c r="R376" s="225"/>
      <c r="S376" s="225"/>
      <c r="T376" s="226"/>
      <c r="U376" s="13"/>
      <c r="V376" s="13"/>
      <c r="W376" s="13"/>
      <c r="X376" s="13"/>
      <c r="Y376" s="13"/>
      <c r="Z376" s="13"/>
      <c r="AA376" s="13"/>
      <c r="AB376" s="13"/>
      <c r="AC376" s="13"/>
      <c r="AD376" s="13"/>
      <c r="AE376" s="13"/>
      <c r="AT376" s="220" t="s">
        <v>291</v>
      </c>
      <c r="AU376" s="220" t="s">
        <v>87</v>
      </c>
      <c r="AV376" s="13" t="s">
        <v>87</v>
      </c>
      <c r="AW376" s="13" t="s">
        <v>31</v>
      </c>
      <c r="AX376" s="13" t="s">
        <v>75</v>
      </c>
      <c r="AY376" s="220" t="s">
        <v>283</v>
      </c>
    </row>
    <row r="377" s="14" customFormat="1">
      <c r="A377" s="14"/>
      <c r="B377" s="227"/>
      <c r="C377" s="14"/>
      <c r="D377" s="219" t="s">
        <v>291</v>
      </c>
      <c r="E377" s="228" t="s">
        <v>1</v>
      </c>
      <c r="F377" s="229" t="s">
        <v>293</v>
      </c>
      <c r="G377" s="14"/>
      <c r="H377" s="230">
        <v>4378.2500000000009</v>
      </c>
      <c r="I377" s="231"/>
      <c r="J377" s="14"/>
      <c r="K377" s="14"/>
      <c r="L377" s="227"/>
      <c r="M377" s="232"/>
      <c r="N377" s="233"/>
      <c r="O377" s="233"/>
      <c r="P377" s="233"/>
      <c r="Q377" s="233"/>
      <c r="R377" s="233"/>
      <c r="S377" s="233"/>
      <c r="T377" s="234"/>
      <c r="U377" s="14"/>
      <c r="V377" s="14"/>
      <c r="W377" s="14"/>
      <c r="X377" s="14"/>
      <c r="Y377" s="14"/>
      <c r="Z377" s="14"/>
      <c r="AA377" s="14"/>
      <c r="AB377" s="14"/>
      <c r="AC377" s="14"/>
      <c r="AD377" s="14"/>
      <c r="AE377" s="14"/>
      <c r="AT377" s="228" t="s">
        <v>291</v>
      </c>
      <c r="AU377" s="228" t="s">
        <v>87</v>
      </c>
      <c r="AV377" s="14" t="s">
        <v>289</v>
      </c>
      <c r="AW377" s="14" t="s">
        <v>31</v>
      </c>
      <c r="AX377" s="14" t="s">
        <v>82</v>
      </c>
      <c r="AY377" s="228" t="s">
        <v>283</v>
      </c>
    </row>
    <row r="378" s="2" customFormat="1" ht="21.75" customHeight="1">
      <c r="A378" s="37"/>
      <c r="B378" s="168"/>
      <c r="C378" s="204" t="s">
        <v>587</v>
      </c>
      <c r="D378" s="204" t="s">
        <v>285</v>
      </c>
      <c r="E378" s="205" t="s">
        <v>601</v>
      </c>
      <c r="F378" s="206" t="s">
        <v>602</v>
      </c>
      <c r="G378" s="207" t="s">
        <v>288</v>
      </c>
      <c r="H378" s="208">
        <v>3596.3400000000001</v>
      </c>
      <c r="I378" s="209"/>
      <c r="J378" s="210">
        <f>ROUND(I378*H378,2)</f>
        <v>0</v>
      </c>
      <c r="K378" s="211"/>
      <c r="L378" s="38"/>
      <c r="M378" s="212" t="s">
        <v>1</v>
      </c>
      <c r="N378" s="213" t="s">
        <v>41</v>
      </c>
      <c r="O378" s="81"/>
      <c r="P378" s="214">
        <f>O378*H378</f>
        <v>0</v>
      </c>
      <c r="Q378" s="214">
        <v>0.072099999999999997</v>
      </c>
      <c r="R378" s="214">
        <f>Q378*H378</f>
        <v>259.29611399999999</v>
      </c>
      <c r="S378" s="214">
        <v>0</v>
      </c>
      <c r="T378" s="215">
        <f>S378*H378</f>
        <v>0</v>
      </c>
      <c r="U378" s="37"/>
      <c r="V378" s="37"/>
      <c r="W378" s="37"/>
      <c r="X378" s="37"/>
      <c r="Y378" s="37"/>
      <c r="Z378" s="37"/>
      <c r="AA378" s="37"/>
      <c r="AB378" s="37"/>
      <c r="AC378" s="37"/>
      <c r="AD378" s="37"/>
      <c r="AE378" s="37"/>
      <c r="AR378" s="216" t="s">
        <v>289</v>
      </c>
      <c r="AT378" s="216" t="s">
        <v>285</v>
      </c>
      <c r="AU378" s="216" t="s">
        <v>87</v>
      </c>
      <c r="AY378" s="18" t="s">
        <v>283</v>
      </c>
      <c r="BE378" s="217">
        <f>IF(N378="základná",J378,0)</f>
        <v>0</v>
      </c>
      <c r="BF378" s="217">
        <f>IF(N378="znížená",J378,0)</f>
        <v>0</v>
      </c>
      <c r="BG378" s="217">
        <f>IF(N378="zákl. prenesená",J378,0)</f>
        <v>0</v>
      </c>
      <c r="BH378" s="217">
        <f>IF(N378="zníž. prenesená",J378,0)</f>
        <v>0</v>
      </c>
      <c r="BI378" s="217">
        <f>IF(N378="nulová",J378,0)</f>
        <v>0</v>
      </c>
      <c r="BJ378" s="18" t="s">
        <v>87</v>
      </c>
      <c r="BK378" s="217">
        <f>ROUND(I378*H378,2)</f>
        <v>0</v>
      </c>
      <c r="BL378" s="18" t="s">
        <v>289</v>
      </c>
      <c r="BM378" s="216" t="s">
        <v>3598</v>
      </c>
    </row>
    <row r="379" s="13" customFormat="1">
      <c r="A379" s="13"/>
      <c r="B379" s="218"/>
      <c r="C379" s="13"/>
      <c r="D379" s="219" t="s">
        <v>291</v>
      </c>
      <c r="E379" s="220" t="s">
        <v>1</v>
      </c>
      <c r="F379" s="221" t="s">
        <v>3592</v>
      </c>
      <c r="G379" s="13"/>
      <c r="H379" s="222">
        <v>479.07999999999998</v>
      </c>
      <c r="I379" s="223"/>
      <c r="J379" s="13"/>
      <c r="K379" s="13"/>
      <c r="L379" s="218"/>
      <c r="M379" s="224"/>
      <c r="N379" s="225"/>
      <c r="O379" s="225"/>
      <c r="P379" s="225"/>
      <c r="Q379" s="225"/>
      <c r="R379" s="225"/>
      <c r="S379" s="225"/>
      <c r="T379" s="226"/>
      <c r="U379" s="13"/>
      <c r="V379" s="13"/>
      <c r="W379" s="13"/>
      <c r="X379" s="13"/>
      <c r="Y379" s="13"/>
      <c r="Z379" s="13"/>
      <c r="AA379" s="13"/>
      <c r="AB379" s="13"/>
      <c r="AC379" s="13"/>
      <c r="AD379" s="13"/>
      <c r="AE379" s="13"/>
      <c r="AT379" s="220" t="s">
        <v>291</v>
      </c>
      <c r="AU379" s="220" t="s">
        <v>87</v>
      </c>
      <c r="AV379" s="13" t="s">
        <v>87</v>
      </c>
      <c r="AW379" s="13" t="s">
        <v>31</v>
      </c>
      <c r="AX379" s="13" t="s">
        <v>75</v>
      </c>
      <c r="AY379" s="220" t="s">
        <v>283</v>
      </c>
    </row>
    <row r="380" s="13" customFormat="1">
      <c r="A380" s="13"/>
      <c r="B380" s="218"/>
      <c r="C380" s="13"/>
      <c r="D380" s="219" t="s">
        <v>291</v>
      </c>
      <c r="E380" s="220" t="s">
        <v>1</v>
      </c>
      <c r="F380" s="221" t="s">
        <v>3593</v>
      </c>
      <c r="G380" s="13"/>
      <c r="H380" s="222">
        <v>2690.04</v>
      </c>
      <c r="I380" s="223"/>
      <c r="J380" s="13"/>
      <c r="K380" s="13"/>
      <c r="L380" s="218"/>
      <c r="M380" s="224"/>
      <c r="N380" s="225"/>
      <c r="O380" s="225"/>
      <c r="P380" s="225"/>
      <c r="Q380" s="225"/>
      <c r="R380" s="225"/>
      <c r="S380" s="225"/>
      <c r="T380" s="226"/>
      <c r="U380" s="13"/>
      <c r="V380" s="13"/>
      <c r="W380" s="13"/>
      <c r="X380" s="13"/>
      <c r="Y380" s="13"/>
      <c r="Z380" s="13"/>
      <c r="AA380" s="13"/>
      <c r="AB380" s="13"/>
      <c r="AC380" s="13"/>
      <c r="AD380" s="13"/>
      <c r="AE380" s="13"/>
      <c r="AT380" s="220" t="s">
        <v>291</v>
      </c>
      <c r="AU380" s="220" t="s">
        <v>87</v>
      </c>
      <c r="AV380" s="13" t="s">
        <v>87</v>
      </c>
      <c r="AW380" s="13" t="s">
        <v>31</v>
      </c>
      <c r="AX380" s="13" t="s">
        <v>75</v>
      </c>
      <c r="AY380" s="220" t="s">
        <v>283</v>
      </c>
    </row>
    <row r="381" s="13" customFormat="1">
      <c r="A381" s="13"/>
      <c r="B381" s="218"/>
      <c r="C381" s="13"/>
      <c r="D381" s="219" t="s">
        <v>291</v>
      </c>
      <c r="E381" s="220" t="s">
        <v>1</v>
      </c>
      <c r="F381" s="221" t="s">
        <v>3596</v>
      </c>
      <c r="G381" s="13"/>
      <c r="H381" s="222">
        <v>170.25999999999999</v>
      </c>
      <c r="I381" s="223"/>
      <c r="J381" s="13"/>
      <c r="K381" s="13"/>
      <c r="L381" s="218"/>
      <c r="M381" s="224"/>
      <c r="N381" s="225"/>
      <c r="O381" s="225"/>
      <c r="P381" s="225"/>
      <c r="Q381" s="225"/>
      <c r="R381" s="225"/>
      <c r="S381" s="225"/>
      <c r="T381" s="226"/>
      <c r="U381" s="13"/>
      <c r="V381" s="13"/>
      <c r="W381" s="13"/>
      <c r="X381" s="13"/>
      <c r="Y381" s="13"/>
      <c r="Z381" s="13"/>
      <c r="AA381" s="13"/>
      <c r="AB381" s="13"/>
      <c r="AC381" s="13"/>
      <c r="AD381" s="13"/>
      <c r="AE381" s="13"/>
      <c r="AT381" s="220" t="s">
        <v>291</v>
      </c>
      <c r="AU381" s="220" t="s">
        <v>87</v>
      </c>
      <c r="AV381" s="13" t="s">
        <v>87</v>
      </c>
      <c r="AW381" s="13" t="s">
        <v>31</v>
      </c>
      <c r="AX381" s="13" t="s">
        <v>75</v>
      </c>
      <c r="AY381" s="220" t="s">
        <v>283</v>
      </c>
    </row>
    <row r="382" s="13" customFormat="1">
      <c r="A382" s="13"/>
      <c r="B382" s="218"/>
      <c r="C382" s="13"/>
      <c r="D382" s="219" t="s">
        <v>291</v>
      </c>
      <c r="E382" s="220" t="s">
        <v>1</v>
      </c>
      <c r="F382" s="221" t="s">
        <v>3594</v>
      </c>
      <c r="G382" s="13"/>
      <c r="H382" s="222">
        <v>256.95999999999998</v>
      </c>
      <c r="I382" s="223"/>
      <c r="J382" s="13"/>
      <c r="K382" s="13"/>
      <c r="L382" s="218"/>
      <c r="M382" s="224"/>
      <c r="N382" s="225"/>
      <c r="O382" s="225"/>
      <c r="P382" s="225"/>
      <c r="Q382" s="225"/>
      <c r="R382" s="225"/>
      <c r="S382" s="225"/>
      <c r="T382" s="226"/>
      <c r="U382" s="13"/>
      <c r="V382" s="13"/>
      <c r="W382" s="13"/>
      <c r="X382" s="13"/>
      <c r="Y382" s="13"/>
      <c r="Z382" s="13"/>
      <c r="AA382" s="13"/>
      <c r="AB382" s="13"/>
      <c r="AC382" s="13"/>
      <c r="AD382" s="13"/>
      <c r="AE382" s="13"/>
      <c r="AT382" s="220" t="s">
        <v>291</v>
      </c>
      <c r="AU382" s="220" t="s">
        <v>87</v>
      </c>
      <c r="AV382" s="13" t="s">
        <v>87</v>
      </c>
      <c r="AW382" s="13" t="s">
        <v>31</v>
      </c>
      <c r="AX382" s="13" t="s">
        <v>75</v>
      </c>
      <c r="AY382" s="220" t="s">
        <v>283</v>
      </c>
    </row>
    <row r="383" s="14" customFormat="1">
      <c r="A383" s="14"/>
      <c r="B383" s="227"/>
      <c r="C383" s="14"/>
      <c r="D383" s="219" t="s">
        <v>291</v>
      </c>
      <c r="E383" s="228" t="s">
        <v>1</v>
      </c>
      <c r="F383" s="229" t="s">
        <v>293</v>
      </c>
      <c r="G383" s="14"/>
      <c r="H383" s="230">
        <v>3596.3400000000001</v>
      </c>
      <c r="I383" s="231"/>
      <c r="J383" s="14"/>
      <c r="K383" s="14"/>
      <c r="L383" s="227"/>
      <c r="M383" s="232"/>
      <c r="N383" s="233"/>
      <c r="O383" s="233"/>
      <c r="P383" s="233"/>
      <c r="Q383" s="233"/>
      <c r="R383" s="233"/>
      <c r="S383" s="233"/>
      <c r="T383" s="234"/>
      <c r="U383" s="14"/>
      <c r="V383" s="14"/>
      <c r="W383" s="14"/>
      <c r="X383" s="14"/>
      <c r="Y383" s="14"/>
      <c r="Z383" s="14"/>
      <c r="AA383" s="14"/>
      <c r="AB383" s="14"/>
      <c r="AC383" s="14"/>
      <c r="AD383" s="14"/>
      <c r="AE383" s="14"/>
      <c r="AT383" s="228" t="s">
        <v>291</v>
      </c>
      <c r="AU383" s="228" t="s">
        <v>87</v>
      </c>
      <c r="AV383" s="14" t="s">
        <v>289</v>
      </c>
      <c r="AW383" s="14" t="s">
        <v>31</v>
      </c>
      <c r="AX383" s="14" t="s">
        <v>82</v>
      </c>
      <c r="AY383" s="228" t="s">
        <v>283</v>
      </c>
    </row>
    <row r="384" s="2" customFormat="1" ht="21.75" customHeight="1">
      <c r="A384" s="37"/>
      <c r="B384" s="168"/>
      <c r="C384" s="204" t="s">
        <v>591</v>
      </c>
      <c r="D384" s="204" t="s">
        <v>285</v>
      </c>
      <c r="E384" s="205" t="s">
        <v>607</v>
      </c>
      <c r="F384" s="206" t="s">
        <v>608</v>
      </c>
      <c r="G384" s="207" t="s">
        <v>288</v>
      </c>
      <c r="H384" s="208">
        <v>680.19000000000005</v>
      </c>
      <c r="I384" s="209"/>
      <c r="J384" s="210">
        <f>ROUND(I384*H384,2)</f>
        <v>0</v>
      </c>
      <c r="K384" s="211"/>
      <c r="L384" s="38"/>
      <c r="M384" s="212" t="s">
        <v>1</v>
      </c>
      <c r="N384" s="213" t="s">
        <v>41</v>
      </c>
      <c r="O384" s="81"/>
      <c r="P384" s="214">
        <f>O384*H384</f>
        <v>0</v>
      </c>
      <c r="Q384" s="214">
        <v>0.082400000000000001</v>
      </c>
      <c r="R384" s="214">
        <f>Q384*H384</f>
        <v>56.047656000000003</v>
      </c>
      <c r="S384" s="214">
        <v>0</v>
      </c>
      <c r="T384" s="215">
        <f>S384*H384</f>
        <v>0</v>
      </c>
      <c r="U384" s="37"/>
      <c r="V384" s="37"/>
      <c r="W384" s="37"/>
      <c r="X384" s="37"/>
      <c r="Y384" s="37"/>
      <c r="Z384" s="37"/>
      <c r="AA384" s="37"/>
      <c r="AB384" s="37"/>
      <c r="AC384" s="37"/>
      <c r="AD384" s="37"/>
      <c r="AE384" s="37"/>
      <c r="AR384" s="216" t="s">
        <v>289</v>
      </c>
      <c r="AT384" s="216" t="s">
        <v>285</v>
      </c>
      <c r="AU384" s="216" t="s">
        <v>87</v>
      </c>
      <c r="AY384" s="18" t="s">
        <v>283</v>
      </c>
      <c r="BE384" s="217">
        <f>IF(N384="základná",J384,0)</f>
        <v>0</v>
      </c>
      <c r="BF384" s="217">
        <f>IF(N384="znížená",J384,0)</f>
        <v>0</v>
      </c>
      <c r="BG384" s="217">
        <f>IF(N384="zákl. prenesená",J384,0)</f>
        <v>0</v>
      </c>
      <c r="BH384" s="217">
        <f>IF(N384="zníž. prenesená",J384,0)</f>
        <v>0</v>
      </c>
      <c r="BI384" s="217">
        <f>IF(N384="nulová",J384,0)</f>
        <v>0</v>
      </c>
      <c r="BJ384" s="18" t="s">
        <v>87</v>
      </c>
      <c r="BK384" s="217">
        <f>ROUND(I384*H384,2)</f>
        <v>0</v>
      </c>
      <c r="BL384" s="18" t="s">
        <v>289</v>
      </c>
      <c r="BM384" s="216" t="s">
        <v>3599</v>
      </c>
    </row>
    <row r="385" s="13" customFormat="1">
      <c r="A385" s="13"/>
      <c r="B385" s="218"/>
      <c r="C385" s="13"/>
      <c r="D385" s="219" t="s">
        <v>291</v>
      </c>
      <c r="E385" s="220" t="s">
        <v>1</v>
      </c>
      <c r="F385" s="221" t="s">
        <v>3600</v>
      </c>
      <c r="G385" s="13"/>
      <c r="H385" s="222">
        <v>486.13999999999999</v>
      </c>
      <c r="I385" s="223"/>
      <c r="J385" s="13"/>
      <c r="K385" s="13"/>
      <c r="L385" s="218"/>
      <c r="M385" s="224"/>
      <c r="N385" s="225"/>
      <c r="O385" s="225"/>
      <c r="P385" s="225"/>
      <c r="Q385" s="225"/>
      <c r="R385" s="225"/>
      <c r="S385" s="225"/>
      <c r="T385" s="226"/>
      <c r="U385" s="13"/>
      <c r="V385" s="13"/>
      <c r="W385" s="13"/>
      <c r="X385" s="13"/>
      <c r="Y385" s="13"/>
      <c r="Z385" s="13"/>
      <c r="AA385" s="13"/>
      <c r="AB385" s="13"/>
      <c r="AC385" s="13"/>
      <c r="AD385" s="13"/>
      <c r="AE385" s="13"/>
      <c r="AT385" s="220" t="s">
        <v>291</v>
      </c>
      <c r="AU385" s="220" t="s">
        <v>87</v>
      </c>
      <c r="AV385" s="13" t="s">
        <v>87</v>
      </c>
      <c r="AW385" s="13" t="s">
        <v>31</v>
      </c>
      <c r="AX385" s="13" t="s">
        <v>75</v>
      </c>
      <c r="AY385" s="220" t="s">
        <v>283</v>
      </c>
    </row>
    <row r="386" s="13" customFormat="1">
      <c r="A386" s="13"/>
      <c r="B386" s="218"/>
      <c r="C386" s="13"/>
      <c r="D386" s="219" t="s">
        <v>291</v>
      </c>
      <c r="E386" s="220" t="s">
        <v>1</v>
      </c>
      <c r="F386" s="221" t="s">
        <v>3595</v>
      </c>
      <c r="G386" s="13"/>
      <c r="H386" s="222">
        <v>194.05000000000001</v>
      </c>
      <c r="I386" s="223"/>
      <c r="J386" s="13"/>
      <c r="K386" s="13"/>
      <c r="L386" s="218"/>
      <c r="M386" s="224"/>
      <c r="N386" s="225"/>
      <c r="O386" s="225"/>
      <c r="P386" s="225"/>
      <c r="Q386" s="225"/>
      <c r="R386" s="225"/>
      <c r="S386" s="225"/>
      <c r="T386" s="226"/>
      <c r="U386" s="13"/>
      <c r="V386" s="13"/>
      <c r="W386" s="13"/>
      <c r="X386" s="13"/>
      <c r="Y386" s="13"/>
      <c r="Z386" s="13"/>
      <c r="AA386" s="13"/>
      <c r="AB386" s="13"/>
      <c r="AC386" s="13"/>
      <c r="AD386" s="13"/>
      <c r="AE386" s="13"/>
      <c r="AT386" s="220" t="s">
        <v>291</v>
      </c>
      <c r="AU386" s="220" t="s">
        <v>87</v>
      </c>
      <c r="AV386" s="13" t="s">
        <v>87</v>
      </c>
      <c r="AW386" s="13" t="s">
        <v>31</v>
      </c>
      <c r="AX386" s="13" t="s">
        <v>75</v>
      </c>
      <c r="AY386" s="220" t="s">
        <v>283</v>
      </c>
    </row>
    <row r="387" s="14" customFormat="1">
      <c r="A387" s="14"/>
      <c r="B387" s="227"/>
      <c r="C387" s="14"/>
      <c r="D387" s="219" t="s">
        <v>291</v>
      </c>
      <c r="E387" s="228" t="s">
        <v>1</v>
      </c>
      <c r="F387" s="229" t="s">
        <v>293</v>
      </c>
      <c r="G387" s="14"/>
      <c r="H387" s="230">
        <v>680.19000000000005</v>
      </c>
      <c r="I387" s="231"/>
      <c r="J387" s="14"/>
      <c r="K387" s="14"/>
      <c r="L387" s="227"/>
      <c r="M387" s="232"/>
      <c r="N387" s="233"/>
      <c r="O387" s="233"/>
      <c r="P387" s="233"/>
      <c r="Q387" s="233"/>
      <c r="R387" s="233"/>
      <c r="S387" s="233"/>
      <c r="T387" s="234"/>
      <c r="U387" s="14"/>
      <c r="V387" s="14"/>
      <c r="W387" s="14"/>
      <c r="X387" s="14"/>
      <c r="Y387" s="14"/>
      <c r="Z387" s="14"/>
      <c r="AA387" s="14"/>
      <c r="AB387" s="14"/>
      <c r="AC387" s="14"/>
      <c r="AD387" s="14"/>
      <c r="AE387" s="14"/>
      <c r="AT387" s="228" t="s">
        <v>291</v>
      </c>
      <c r="AU387" s="228" t="s">
        <v>87</v>
      </c>
      <c r="AV387" s="14" t="s">
        <v>289</v>
      </c>
      <c r="AW387" s="14" t="s">
        <v>31</v>
      </c>
      <c r="AX387" s="14" t="s">
        <v>82</v>
      </c>
      <c r="AY387" s="228" t="s">
        <v>283</v>
      </c>
    </row>
    <row r="388" s="2" customFormat="1" ht="24.15" customHeight="1">
      <c r="A388" s="37"/>
      <c r="B388" s="168"/>
      <c r="C388" s="204" t="s">
        <v>600</v>
      </c>
      <c r="D388" s="204" t="s">
        <v>285</v>
      </c>
      <c r="E388" s="205" t="s">
        <v>613</v>
      </c>
      <c r="F388" s="206" t="s">
        <v>614</v>
      </c>
      <c r="G388" s="207" t="s">
        <v>288</v>
      </c>
      <c r="H388" s="208">
        <v>4276.5299999999997</v>
      </c>
      <c r="I388" s="209"/>
      <c r="J388" s="210">
        <f>ROUND(I388*H388,2)</f>
        <v>0</v>
      </c>
      <c r="K388" s="211"/>
      <c r="L388" s="38"/>
      <c r="M388" s="212" t="s">
        <v>1</v>
      </c>
      <c r="N388" s="213" t="s">
        <v>41</v>
      </c>
      <c r="O388" s="81"/>
      <c r="P388" s="214">
        <f>O388*H388</f>
        <v>0</v>
      </c>
      <c r="Q388" s="214">
        <v>0.0104</v>
      </c>
      <c r="R388" s="214">
        <f>Q388*H388</f>
        <v>44.475911999999994</v>
      </c>
      <c r="S388" s="214">
        <v>0</v>
      </c>
      <c r="T388" s="215">
        <f>S388*H388</f>
        <v>0</v>
      </c>
      <c r="U388" s="37"/>
      <c r="V388" s="37"/>
      <c r="W388" s="37"/>
      <c r="X388" s="37"/>
      <c r="Y388" s="37"/>
      <c r="Z388" s="37"/>
      <c r="AA388" s="37"/>
      <c r="AB388" s="37"/>
      <c r="AC388" s="37"/>
      <c r="AD388" s="37"/>
      <c r="AE388" s="37"/>
      <c r="AR388" s="216" t="s">
        <v>289</v>
      </c>
      <c r="AT388" s="216" t="s">
        <v>285</v>
      </c>
      <c r="AU388" s="216" t="s">
        <v>87</v>
      </c>
      <c r="AY388" s="18" t="s">
        <v>283</v>
      </c>
      <c r="BE388" s="217">
        <f>IF(N388="základná",J388,0)</f>
        <v>0</v>
      </c>
      <c r="BF388" s="217">
        <f>IF(N388="znížená",J388,0)</f>
        <v>0</v>
      </c>
      <c r="BG388" s="217">
        <f>IF(N388="zákl. prenesená",J388,0)</f>
        <v>0</v>
      </c>
      <c r="BH388" s="217">
        <f>IF(N388="zníž. prenesená",J388,0)</f>
        <v>0</v>
      </c>
      <c r="BI388" s="217">
        <f>IF(N388="nulová",J388,0)</f>
        <v>0</v>
      </c>
      <c r="BJ388" s="18" t="s">
        <v>87</v>
      </c>
      <c r="BK388" s="217">
        <f>ROUND(I388*H388,2)</f>
        <v>0</v>
      </c>
      <c r="BL388" s="18" t="s">
        <v>289</v>
      </c>
      <c r="BM388" s="216" t="s">
        <v>3601</v>
      </c>
    </row>
    <row r="389" s="13" customFormat="1">
      <c r="A389" s="13"/>
      <c r="B389" s="218"/>
      <c r="C389" s="13"/>
      <c r="D389" s="219" t="s">
        <v>291</v>
      </c>
      <c r="E389" s="220" t="s">
        <v>1</v>
      </c>
      <c r="F389" s="221" t="s">
        <v>3591</v>
      </c>
      <c r="G389" s="13"/>
      <c r="H389" s="222">
        <v>486.13999999999999</v>
      </c>
      <c r="I389" s="223"/>
      <c r="J389" s="13"/>
      <c r="K389" s="13"/>
      <c r="L389" s="218"/>
      <c r="M389" s="224"/>
      <c r="N389" s="225"/>
      <c r="O389" s="225"/>
      <c r="P389" s="225"/>
      <c r="Q389" s="225"/>
      <c r="R389" s="225"/>
      <c r="S389" s="225"/>
      <c r="T389" s="226"/>
      <c r="U389" s="13"/>
      <c r="V389" s="13"/>
      <c r="W389" s="13"/>
      <c r="X389" s="13"/>
      <c r="Y389" s="13"/>
      <c r="Z389" s="13"/>
      <c r="AA389" s="13"/>
      <c r="AB389" s="13"/>
      <c r="AC389" s="13"/>
      <c r="AD389" s="13"/>
      <c r="AE389" s="13"/>
      <c r="AT389" s="220" t="s">
        <v>291</v>
      </c>
      <c r="AU389" s="220" t="s">
        <v>87</v>
      </c>
      <c r="AV389" s="13" t="s">
        <v>87</v>
      </c>
      <c r="AW389" s="13" t="s">
        <v>31</v>
      </c>
      <c r="AX389" s="13" t="s">
        <v>75</v>
      </c>
      <c r="AY389" s="220" t="s">
        <v>283</v>
      </c>
    </row>
    <row r="390" s="13" customFormat="1">
      <c r="A390" s="13"/>
      <c r="B390" s="218"/>
      <c r="C390" s="13"/>
      <c r="D390" s="219" t="s">
        <v>291</v>
      </c>
      <c r="E390" s="220" t="s">
        <v>1</v>
      </c>
      <c r="F390" s="221" t="s">
        <v>3592</v>
      </c>
      <c r="G390" s="13"/>
      <c r="H390" s="222">
        <v>479.07999999999998</v>
      </c>
      <c r="I390" s="223"/>
      <c r="J390" s="13"/>
      <c r="K390" s="13"/>
      <c r="L390" s="218"/>
      <c r="M390" s="224"/>
      <c r="N390" s="225"/>
      <c r="O390" s="225"/>
      <c r="P390" s="225"/>
      <c r="Q390" s="225"/>
      <c r="R390" s="225"/>
      <c r="S390" s="225"/>
      <c r="T390" s="226"/>
      <c r="U390" s="13"/>
      <c r="V390" s="13"/>
      <c r="W390" s="13"/>
      <c r="X390" s="13"/>
      <c r="Y390" s="13"/>
      <c r="Z390" s="13"/>
      <c r="AA390" s="13"/>
      <c r="AB390" s="13"/>
      <c r="AC390" s="13"/>
      <c r="AD390" s="13"/>
      <c r="AE390" s="13"/>
      <c r="AT390" s="220" t="s">
        <v>291</v>
      </c>
      <c r="AU390" s="220" t="s">
        <v>87</v>
      </c>
      <c r="AV390" s="13" t="s">
        <v>87</v>
      </c>
      <c r="AW390" s="13" t="s">
        <v>31</v>
      </c>
      <c r="AX390" s="13" t="s">
        <v>75</v>
      </c>
      <c r="AY390" s="220" t="s">
        <v>283</v>
      </c>
    </row>
    <row r="391" s="13" customFormat="1">
      <c r="A391" s="13"/>
      <c r="B391" s="218"/>
      <c r="C391" s="13"/>
      <c r="D391" s="219" t="s">
        <v>291</v>
      </c>
      <c r="E391" s="220" t="s">
        <v>1</v>
      </c>
      <c r="F391" s="221" t="s">
        <v>3593</v>
      </c>
      <c r="G391" s="13"/>
      <c r="H391" s="222">
        <v>2690.04</v>
      </c>
      <c r="I391" s="223"/>
      <c r="J391" s="13"/>
      <c r="K391" s="13"/>
      <c r="L391" s="218"/>
      <c r="M391" s="224"/>
      <c r="N391" s="225"/>
      <c r="O391" s="225"/>
      <c r="P391" s="225"/>
      <c r="Q391" s="225"/>
      <c r="R391" s="225"/>
      <c r="S391" s="225"/>
      <c r="T391" s="226"/>
      <c r="U391" s="13"/>
      <c r="V391" s="13"/>
      <c r="W391" s="13"/>
      <c r="X391" s="13"/>
      <c r="Y391" s="13"/>
      <c r="Z391" s="13"/>
      <c r="AA391" s="13"/>
      <c r="AB391" s="13"/>
      <c r="AC391" s="13"/>
      <c r="AD391" s="13"/>
      <c r="AE391" s="13"/>
      <c r="AT391" s="220" t="s">
        <v>291</v>
      </c>
      <c r="AU391" s="220" t="s">
        <v>87</v>
      </c>
      <c r="AV391" s="13" t="s">
        <v>87</v>
      </c>
      <c r="AW391" s="13" t="s">
        <v>31</v>
      </c>
      <c r="AX391" s="13" t="s">
        <v>75</v>
      </c>
      <c r="AY391" s="220" t="s">
        <v>283</v>
      </c>
    </row>
    <row r="392" s="13" customFormat="1">
      <c r="A392" s="13"/>
      <c r="B392" s="218"/>
      <c r="C392" s="13"/>
      <c r="D392" s="219" t="s">
        <v>291</v>
      </c>
      <c r="E392" s="220" t="s">
        <v>1</v>
      </c>
      <c r="F392" s="221" t="s">
        <v>3595</v>
      </c>
      <c r="G392" s="13"/>
      <c r="H392" s="222">
        <v>194.05000000000001</v>
      </c>
      <c r="I392" s="223"/>
      <c r="J392" s="13"/>
      <c r="K392" s="13"/>
      <c r="L392" s="218"/>
      <c r="M392" s="224"/>
      <c r="N392" s="225"/>
      <c r="O392" s="225"/>
      <c r="P392" s="225"/>
      <c r="Q392" s="225"/>
      <c r="R392" s="225"/>
      <c r="S392" s="225"/>
      <c r="T392" s="226"/>
      <c r="U392" s="13"/>
      <c r="V392" s="13"/>
      <c r="W392" s="13"/>
      <c r="X392" s="13"/>
      <c r="Y392" s="13"/>
      <c r="Z392" s="13"/>
      <c r="AA392" s="13"/>
      <c r="AB392" s="13"/>
      <c r="AC392" s="13"/>
      <c r="AD392" s="13"/>
      <c r="AE392" s="13"/>
      <c r="AT392" s="220" t="s">
        <v>291</v>
      </c>
      <c r="AU392" s="220" t="s">
        <v>87</v>
      </c>
      <c r="AV392" s="13" t="s">
        <v>87</v>
      </c>
      <c r="AW392" s="13" t="s">
        <v>31</v>
      </c>
      <c r="AX392" s="13" t="s">
        <v>75</v>
      </c>
      <c r="AY392" s="220" t="s">
        <v>283</v>
      </c>
    </row>
    <row r="393" s="13" customFormat="1">
      <c r="A393" s="13"/>
      <c r="B393" s="218"/>
      <c r="C393" s="13"/>
      <c r="D393" s="219" t="s">
        <v>291</v>
      </c>
      <c r="E393" s="220" t="s">
        <v>1</v>
      </c>
      <c r="F393" s="221" t="s">
        <v>3596</v>
      </c>
      <c r="G393" s="13"/>
      <c r="H393" s="222">
        <v>170.25999999999999</v>
      </c>
      <c r="I393" s="223"/>
      <c r="J393" s="13"/>
      <c r="K393" s="13"/>
      <c r="L393" s="218"/>
      <c r="M393" s="224"/>
      <c r="N393" s="225"/>
      <c r="O393" s="225"/>
      <c r="P393" s="225"/>
      <c r="Q393" s="225"/>
      <c r="R393" s="225"/>
      <c r="S393" s="225"/>
      <c r="T393" s="226"/>
      <c r="U393" s="13"/>
      <c r="V393" s="13"/>
      <c r="W393" s="13"/>
      <c r="X393" s="13"/>
      <c r="Y393" s="13"/>
      <c r="Z393" s="13"/>
      <c r="AA393" s="13"/>
      <c r="AB393" s="13"/>
      <c r="AC393" s="13"/>
      <c r="AD393" s="13"/>
      <c r="AE393" s="13"/>
      <c r="AT393" s="220" t="s">
        <v>291</v>
      </c>
      <c r="AU393" s="220" t="s">
        <v>87</v>
      </c>
      <c r="AV393" s="13" t="s">
        <v>87</v>
      </c>
      <c r="AW393" s="13" t="s">
        <v>31</v>
      </c>
      <c r="AX393" s="13" t="s">
        <v>75</v>
      </c>
      <c r="AY393" s="220" t="s">
        <v>283</v>
      </c>
    </row>
    <row r="394" s="13" customFormat="1">
      <c r="A394" s="13"/>
      <c r="B394" s="218"/>
      <c r="C394" s="13"/>
      <c r="D394" s="219" t="s">
        <v>291</v>
      </c>
      <c r="E394" s="220" t="s">
        <v>1</v>
      </c>
      <c r="F394" s="221" t="s">
        <v>3594</v>
      </c>
      <c r="G394" s="13"/>
      <c r="H394" s="222">
        <v>256.95999999999998</v>
      </c>
      <c r="I394" s="223"/>
      <c r="J394" s="13"/>
      <c r="K394" s="13"/>
      <c r="L394" s="218"/>
      <c r="M394" s="224"/>
      <c r="N394" s="225"/>
      <c r="O394" s="225"/>
      <c r="P394" s="225"/>
      <c r="Q394" s="225"/>
      <c r="R394" s="225"/>
      <c r="S394" s="225"/>
      <c r="T394" s="226"/>
      <c r="U394" s="13"/>
      <c r="V394" s="13"/>
      <c r="W394" s="13"/>
      <c r="X394" s="13"/>
      <c r="Y394" s="13"/>
      <c r="Z394" s="13"/>
      <c r="AA394" s="13"/>
      <c r="AB394" s="13"/>
      <c r="AC394" s="13"/>
      <c r="AD394" s="13"/>
      <c r="AE394" s="13"/>
      <c r="AT394" s="220" t="s">
        <v>291</v>
      </c>
      <c r="AU394" s="220" t="s">
        <v>87</v>
      </c>
      <c r="AV394" s="13" t="s">
        <v>87</v>
      </c>
      <c r="AW394" s="13" t="s">
        <v>31</v>
      </c>
      <c r="AX394" s="13" t="s">
        <v>75</v>
      </c>
      <c r="AY394" s="220" t="s">
        <v>283</v>
      </c>
    </row>
    <row r="395" s="14" customFormat="1">
      <c r="A395" s="14"/>
      <c r="B395" s="227"/>
      <c r="C395" s="14"/>
      <c r="D395" s="219" t="s">
        <v>291</v>
      </c>
      <c r="E395" s="228" t="s">
        <v>1</v>
      </c>
      <c r="F395" s="229" t="s">
        <v>293</v>
      </c>
      <c r="G395" s="14"/>
      <c r="H395" s="230">
        <v>4276.5299999999997</v>
      </c>
      <c r="I395" s="231"/>
      <c r="J395" s="14"/>
      <c r="K395" s="14"/>
      <c r="L395" s="227"/>
      <c r="M395" s="232"/>
      <c r="N395" s="233"/>
      <c r="O395" s="233"/>
      <c r="P395" s="233"/>
      <c r="Q395" s="233"/>
      <c r="R395" s="233"/>
      <c r="S395" s="233"/>
      <c r="T395" s="234"/>
      <c r="U395" s="14"/>
      <c r="V395" s="14"/>
      <c r="W395" s="14"/>
      <c r="X395" s="14"/>
      <c r="Y395" s="14"/>
      <c r="Z395" s="14"/>
      <c r="AA395" s="14"/>
      <c r="AB395" s="14"/>
      <c r="AC395" s="14"/>
      <c r="AD395" s="14"/>
      <c r="AE395" s="14"/>
      <c r="AT395" s="228" t="s">
        <v>291</v>
      </c>
      <c r="AU395" s="228" t="s">
        <v>87</v>
      </c>
      <c r="AV395" s="14" t="s">
        <v>289</v>
      </c>
      <c r="AW395" s="14" t="s">
        <v>31</v>
      </c>
      <c r="AX395" s="14" t="s">
        <v>82</v>
      </c>
      <c r="AY395" s="228" t="s">
        <v>283</v>
      </c>
    </row>
    <row r="396" s="2" customFormat="1" ht="24.15" customHeight="1">
      <c r="A396" s="37"/>
      <c r="B396" s="168"/>
      <c r="C396" s="204" t="s">
        <v>606</v>
      </c>
      <c r="D396" s="204" t="s">
        <v>285</v>
      </c>
      <c r="E396" s="205" t="s">
        <v>617</v>
      </c>
      <c r="F396" s="206" t="s">
        <v>618</v>
      </c>
      <c r="G396" s="207" t="s">
        <v>288</v>
      </c>
      <c r="H396" s="208">
        <v>4276.5299999999997</v>
      </c>
      <c r="I396" s="209"/>
      <c r="J396" s="210">
        <f>ROUND(I396*H396,2)</f>
        <v>0</v>
      </c>
      <c r="K396" s="211"/>
      <c r="L396" s="38"/>
      <c r="M396" s="212" t="s">
        <v>1</v>
      </c>
      <c r="N396" s="213" t="s">
        <v>41</v>
      </c>
      <c r="O396" s="81"/>
      <c r="P396" s="214">
        <f>O396*H396</f>
        <v>0</v>
      </c>
      <c r="Q396" s="214">
        <v>0.00014999999999999999</v>
      </c>
      <c r="R396" s="214">
        <f>Q396*H396</f>
        <v>0.64147949999999987</v>
      </c>
      <c r="S396" s="214">
        <v>0</v>
      </c>
      <c r="T396" s="215">
        <f>S396*H396</f>
        <v>0</v>
      </c>
      <c r="U396" s="37"/>
      <c r="V396" s="37"/>
      <c r="W396" s="37"/>
      <c r="X396" s="37"/>
      <c r="Y396" s="37"/>
      <c r="Z396" s="37"/>
      <c r="AA396" s="37"/>
      <c r="AB396" s="37"/>
      <c r="AC396" s="37"/>
      <c r="AD396" s="37"/>
      <c r="AE396" s="37"/>
      <c r="AR396" s="216" t="s">
        <v>289</v>
      </c>
      <c r="AT396" s="216" t="s">
        <v>285</v>
      </c>
      <c r="AU396" s="216" t="s">
        <v>87</v>
      </c>
      <c r="AY396" s="18" t="s">
        <v>283</v>
      </c>
      <c r="BE396" s="217">
        <f>IF(N396="základná",J396,0)</f>
        <v>0</v>
      </c>
      <c r="BF396" s="217">
        <f>IF(N396="znížená",J396,0)</f>
        <v>0</v>
      </c>
      <c r="BG396" s="217">
        <f>IF(N396="zákl. prenesená",J396,0)</f>
        <v>0</v>
      </c>
      <c r="BH396" s="217">
        <f>IF(N396="zníž. prenesená",J396,0)</f>
        <v>0</v>
      </c>
      <c r="BI396" s="217">
        <f>IF(N396="nulová",J396,0)</f>
        <v>0</v>
      </c>
      <c r="BJ396" s="18" t="s">
        <v>87</v>
      </c>
      <c r="BK396" s="217">
        <f>ROUND(I396*H396,2)</f>
        <v>0</v>
      </c>
      <c r="BL396" s="18" t="s">
        <v>289</v>
      </c>
      <c r="BM396" s="216" t="s">
        <v>3602</v>
      </c>
    </row>
    <row r="397" s="13" customFormat="1">
      <c r="A397" s="13"/>
      <c r="B397" s="218"/>
      <c r="C397" s="13"/>
      <c r="D397" s="219" t="s">
        <v>291</v>
      </c>
      <c r="E397" s="220" t="s">
        <v>1</v>
      </c>
      <c r="F397" s="221" t="s">
        <v>3591</v>
      </c>
      <c r="G397" s="13"/>
      <c r="H397" s="222">
        <v>486.13999999999999</v>
      </c>
      <c r="I397" s="223"/>
      <c r="J397" s="13"/>
      <c r="K397" s="13"/>
      <c r="L397" s="218"/>
      <c r="M397" s="224"/>
      <c r="N397" s="225"/>
      <c r="O397" s="225"/>
      <c r="P397" s="225"/>
      <c r="Q397" s="225"/>
      <c r="R397" s="225"/>
      <c r="S397" s="225"/>
      <c r="T397" s="226"/>
      <c r="U397" s="13"/>
      <c r="V397" s="13"/>
      <c r="W397" s="13"/>
      <c r="X397" s="13"/>
      <c r="Y397" s="13"/>
      <c r="Z397" s="13"/>
      <c r="AA397" s="13"/>
      <c r="AB397" s="13"/>
      <c r="AC397" s="13"/>
      <c r="AD397" s="13"/>
      <c r="AE397" s="13"/>
      <c r="AT397" s="220" t="s">
        <v>291</v>
      </c>
      <c r="AU397" s="220" t="s">
        <v>87</v>
      </c>
      <c r="AV397" s="13" t="s">
        <v>87</v>
      </c>
      <c r="AW397" s="13" t="s">
        <v>31</v>
      </c>
      <c r="AX397" s="13" t="s">
        <v>75</v>
      </c>
      <c r="AY397" s="220" t="s">
        <v>283</v>
      </c>
    </row>
    <row r="398" s="13" customFormat="1">
      <c r="A398" s="13"/>
      <c r="B398" s="218"/>
      <c r="C398" s="13"/>
      <c r="D398" s="219" t="s">
        <v>291</v>
      </c>
      <c r="E398" s="220" t="s">
        <v>1</v>
      </c>
      <c r="F398" s="221" t="s">
        <v>3592</v>
      </c>
      <c r="G398" s="13"/>
      <c r="H398" s="222">
        <v>479.07999999999998</v>
      </c>
      <c r="I398" s="223"/>
      <c r="J398" s="13"/>
      <c r="K398" s="13"/>
      <c r="L398" s="218"/>
      <c r="M398" s="224"/>
      <c r="N398" s="225"/>
      <c r="O398" s="225"/>
      <c r="P398" s="225"/>
      <c r="Q398" s="225"/>
      <c r="R398" s="225"/>
      <c r="S398" s="225"/>
      <c r="T398" s="226"/>
      <c r="U398" s="13"/>
      <c r="V398" s="13"/>
      <c r="W398" s="13"/>
      <c r="X398" s="13"/>
      <c r="Y398" s="13"/>
      <c r="Z398" s="13"/>
      <c r="AA398" s="13"/>
      <c r="AB398" s="13"/>
      <c r="AC398" s="13"/>
      <c r="AD398" s="13"/>
      <c r="AE398" s="13"/>
      <c r="AT398" s="220" t="s">
        <v>291</v>
      </c>
      <c r="AU398" s="220" t="s">
        <v>87</v>
      </c>
      <c r="AV398" s="13" t="s">
        <v>87</v>
      </c>
      <c r="AW398" s="13" t="s">
        <v>31</v>
      </c>
      <c r="AX398" s="13" t="s">
        <v>75</v>
      </c>
      <c r="AY398" s="220" t="s">
        <v>283</v>
      </c>
    </row>
    <row r="399" s="13" customFormat="1">
      <c r="A399" s="13"/>
      <c r="B399" s="218"/>
      <c r="C399" s="13"/>
      <c r="D399" s="219" t="s">
        <v>291</v>
      </c>
      <c r="E399" s="220" t="s">
        <v>1</v>
      </c>
      <c r="F399" s="221" t="s">
        <v>3593</v>
      </c>
      <c r="G399" s="13"/>
      <c r="H399" s="222">
        <v>2690.04</v>
      </c>
      <c r="I399" s="223"/>
      <c r="J399" s="13"/>
      <c r="K399" s="13"/>
      <c r="L399" s="218"/>
      <c r="M399" s="224"/>
      <c r="N399" s="225"/>
      <c r="O399" s="225"/>
      <c r="P399" s="225"/>
      <c r="Q399" s="225"/>
      <c r="R399" s="225"/>
      <c r="S399" s="225"/>
      <c r="T399" s="226"/>
      <c r="U399" s="13"/>
      <c r="V399" s="13"/>
      <c r="W399" s="13"/>
      <c r="X399" s="13"/>
      <c r="Y399" s="13"/>
      <c r="Z399" s="13"/>
      <c r="AA399" s="13"/>
      <c r="AB399" s="13"/>
      <c r="AC399" s="13"/>
      <c r="AD399" s="13"/>
      <c r="AE399" s="13"/>
      <c r="AT399" s="220" t="s">
        <v>291</v>
      </c>
      <c r="AU399" s="220" t="s">
        <v>87</v>
      </c>
      <c r="AV399" s="13" t="s">
        <v>87</v>
      </c>
      <c r="AW399" s="13" t="s">
        <v>31</v>
      </c>
      <c r="AX399" s="13" t="s">
        <v>75</v>
      </c>
      <c r="AY399" s="220" t="s">
        <v>283</v>
      </c>
    </row>
    <row r="400" s="13" customFormat="1">
      <c r="A400" s="13"/>
      <c r="B400" s="218"/>
      <c r="C400" s="13"/>
      <c r="D400" s="219" t="s">
        <v>291</v>
      </c>
      <c r="E400" s="220" t="s">
        <v>1</v>
      </c>
      <c r="F400" s="221" t="s">
        <v>3594</v>
      </c>
      <c r="G400" s="13"/>
      <c r="H400" s="222">
        <v>256.95999999999998</v>
      </c>
      <c r="I400" s="223"/>
      <c r="J400" s="13"/>
      <c r="K400" s="13"/>
      <c r="L400" s="218"/>
      <c r="M400" s="224"/>
      <c r="N400" s="225"/>
      <c r="O400" s="225"/>
      <c r="P400" s="225"/>
      <c r="Q400" s="225"/>
      <c r="R400" s="225"/>
      <c r="S400" s="225"/>
      <c r="T400" s="226"/>
      <c r="U400" s="13"/>
      <c r="V400" s="13"/>
      <c r="W400" s="13"/>
      <c r="X400" s="13"/>
      <c r="Y400" s="13"/>
      <c r="Z400" s="13"/>
      <c r="AA400" s="13"/>
      <c r="AB400" s="13"/>
      <c r="AC400" s="13"/>
      <c r="AD400" s="13"/>
      <c r="AE400" s="13"/>
      <c r="AT400" s="220" t="s">
        <v>291</v>
      </c>
      <c r="AU400" s="220" t="s">
        <v>87</v>
      </c>
      <c r="AV400" s="13" t="s">
        <v>87</v>
      </c>
      <c r="AW400" s="13" t="s">
        <v>31</v>
      </c>
      <c r="AX400" s="13" t="s">
        <v>75</v>
      </c>
      <c r="AY400" s="220" t="s">
        <v>283</v>
      </c>
    </row>
    <row r="401" s="13" customFormat="1">
      <c r="A401" s="13"/>
      <c r="B401" s="218"/>
      <c r="C401" s="13"/>
      <c r="D401" s="219" t="s">
        <v>291</v>
      </c>
      <c r="E401" s="220" t="s">
        <v>1</v>
      </c>
      <c r="F401" s="221" t="s">
        <v>3595</v>
      </c>
      <c r="G401" s="13"/>
      <c r="H401" s="222">
        <v>194.05000000000001</v>
      </c>
      <c r="I401" s="223"/>
      <c r="J401" s="13"/>
      <c r="K401" s="13"/>
      <c r="L401" s="218"/>
      <c r="M401" s="224"/>
      <c r="N401" s="225"/>
      <c r="O401" s="225"/>
      <c r="P401" s="225"/>
      <c r="Q401" s="225"/>
      <c r="R401" s="225"/>
      <c r="S401" s="225"/>
      <c r="T401" s="226"/>
      <c r="U401" s="13"/>
      <c r="V401" s="13"/>
      <c r="W401" s="13"/>
      <c r="X401" s="13"/>
      <c r="Y401" s="13"/>
      <c r="Z401" s="13"/>
      <c r="AA401" s="13"/>
      <c r="AB401" s="13"/>
      <c r="AC401" s="13"/>
      <c r="AD401" s="13"/>
      <c r="AE401" s="13"/>
      <c r="AT401" s="220" t="s">
        <v>291</v>
      </c>
      <c r="AU401" s="220" t="s">
        <v>87</v>
      </c>
      <c r="AV401" s="13" t="s">
        <v>87</v>
      </c>
      <c r="AW401" s="13" t="s">
        <v>31</v>
      </c>
      <c r="AX401" s="13" t="s">
        <v>75</v>
      </c>
      <c r="AY401" s="220" t="s">
        <v>283</v>
      </c>
    </row>
    <row r="402" s="13" customFormat="1">
      <c r="A402" s="13"/>
      <c r="B402" s="218"/>
      <c r="C402" s="13"/>
      <c r="D402" s="219" t="s">
        <v>291</v>
      </c>
      <c r="E402" s="220" t="s">
        <v>1</v>
      </c>
      <c r="F402" s="221" t="s">
        <v>3596</v>
      </c>
      <c r="G402" s="13"/>
      <c r="H402" s="222">
        <v>170.25999999999999</v>
      </c>
      <c r="I402" s="223"/>
      <c r="J402" s="13"/>
      <c r="K402" s="13"/>
      <c r="L402" s="218"/>
      <c r="M402" s="224"/>
      <c r="N402" s="225"/>
      <c r="O402" s="225"/>
      <c r="P402" s="225"/>
      <c r="Q402" s="225"/>
      <c r="R402" s="225"/>
      <c r="S402" s="225"/>
      <c r="T402" s="226"/>
      <c r="U402" s="13"/>
      <c r="V402" s="13"/>
      <c r="W402" s="13"/>
      <c r="X402" s="13"/>
      <c r="Y402" s="13"/>
      <c r="Z402" s="13"/>
      <c r="AA402" s="13"/>
      <c r="AB402" s="13"/>
      <c r="AC402" s="13"/>
      <c r="AD402" s="13"/>
      <c r="AE402" s="13"/>
      <c r="AT402" s="220" t="s">
        <v>291</v>
      </c>
      <c r="AU402" s="220" t="s">
        <v>87</v>
      </c>
      <c r="AV402" s="13" t="s">
        <v>87</v>
      </c>
      <c r="AW402" s="13" t="s">
        <v>31</v>
      </c>
      <c r="AX402" s="13" t="s">
        <v>75</v>
      </c>
      <c r="AY402" s="220" t="s">
        <v>283</v>
      </c>
    </row>
    <row r="403" s="14" customFormat="1">
      <c r="A403" s="14"/>
      <c r="B403" s="227"/>
      <c r="C403" s="14"/>
      <c r="D403" s="219" t="s">
        <v>291</v>
      </c>
      <c r="E403" s="228" t="s">
        <v>1</v>
      </c>
      <c r="F403" s="229" t="s">
        <v>293</v>
      </c>
      <c r="G403" s="14"/>
      <c r="H403" s="230">
        <v>4276.5299999999997</v>
      </c>
      <c r="I403" s="231"/>
      <c r="J403" s="14"/>
      <c r="K403" s="14"/>
      <c r="L403" s="227"/>
      <c r="M403" s="232"/>
      <c r="N403" s="233"/>
      <c r="O403" s="233"/>
      <c r="P403" s="233"/>
      <c r="Q403" s="233"/>
      <c r="R403" s="233"/>
      <c r="S403" s="233"/>
      <c r="T403" s="234"/>
      <c r="U403" s="14"/>
      <c r="V403" s="14"/>
      <c r="W403" s="14"/>
      <c r="X403" s="14"/>
      <c r="Y403" s="14"/>
      <c r="Z403" s="14"/>
      <c r="AA403" s="14"/>
      <c r="AB403" s="14"/>
      <c r="AC403" s="14"/>
      <c r="AD403" s="14"/>
      <c r="AE403" s="14"/>
      <c r="AT403" s="228" t="s">
        <v>291</v>
      </c>
      <c r="AU403" s="228" t="s">
        <v>87</v>
      </c>
      <c r="AV403" s="14" t="s">
        <v>289</v>
      </c>
      <c r="AW403" s="14" t="s">
        <v>31</v>
      </c>
      <c r="AX403" s="14" t="s">
        <v>82</v>
      </c>
      <c r="AY403" s="228" t="s">
        <v>283</v>
      </c>
    </row>
    <row r="404" s="2" customFormat="1" ht="24.15" customHeight="1">
      <c r="A404" s="37"/>
      <c r="B404" s="168"/>
      <c r="C404" s="204" t="s">
        <v>612</v>
      </c>
      <c r="D404" s="204" t="s">
        <v>285</v>
      </c>
      <c r="E404" s="205" t="s">
        <v>621</v>
      </c>
      <c r="F404" s="206" t="s">
        <v>622</v>
      </c>
      <c r="G404" s="207" t="s">
        <v>288</v>
      </c>
      <c r="H404" s="208">
        <v>14.699999999999999</v>
      </c>
      <c r="I404" s="209"/>
      <c r="J404" s="210">
        <f>ROUND(I404*H404,2)</f>
        <v>0</v>
      </c>
      <c r="K404" s="211"/>
      <c r="L404" s="38"/>
      <c r="M404" s="212" t="s">
        <v>1</v>
      </c>
      <c r="N404" s="213" t="s">
        <v>41</v>
      </c>
      <c r="O404" s="81"/>
      <c r="P404" s="214">
        <f>O404*H404</f>
        <v>0</v>
      </c>
      <c r="Q404" s="214">
        <v>0.31498999999999999</v>
      </c>
      <c r="R404" s="214">
        <f>Q404*H404</f>
        <v>4.6303529999999995</v>
      </c>
      <c r="S404" s="214">
        <v>0</v>
      </c>
      <c r="T404" s="215">
        <f>S404*H404</f>
        <v>0</v>
      </c>
      <c r="U404" s="37"/>
      <c r="V404" s="37"/>
      <c r="W404" s="37"/>
      <c r="X404" s="37"/>
      <c r="Y404" s="37"/>
      <c r="Z404" s="37"/>
      <c r="AA404" s="37"/>
      <c r="AB404" s="37"/>
      <c r="AC404" s="37"/>
      <c r="AD404" s="37"/>
      <c r="AE404" s="37"/>
      <c r="AR404" s="216" t="s">
        <v>289</v>
      </c>
      <c r="AT404" s="216" t="s">
        <v>285</v>
      </c>
      <c r="AU404" s="216" t="s">
        <v>87</v>
      </c>
      <c r="AY404" s="18" t="s">
        <v>283</v>
      </c>
      <c r="BE404" s="217">
        <f>IF(N404="základná",J404,0)</f>
        <v>0</v>
      </c>
      <c r="BF404" s="217">
        <f>IF(N404="znížená",J404,0)</f>
        <v>0</v>
      </c>
      <c r="BG404" s="217">
        <f>IF(N404="zákl. prenesená",J404,0)</f>
        <v>0</v>
      </c>
      <c r="BH404" s="217">
        <f>IF(N404="zníž. prenesená",J404,0)</f>
        <v>0</v>
      </c>
      <c r="BI404" s="217">
        <f>IF(N404="nulová",J404,0)</f>
        <v>0</v>
      </c>
      <c r="BJ404" s="18" t="s">
        <v>87</v>
      </c>
      <c r="BK404" s="217">
        <f>ROUND(I404*H404,2)</f>
        <v>0</v>
      </c>
      <c r="BL404" s="18" t="s">
        <v>289</v>
      </c>
      <c r="BM404" s="216" t="s">
        <v>3603</v>
      </c>
    </row>
    <row r="405" s="13" customFormat="1">
      <c r="A405" s="13"/>
      <c r="B405" s="218"/>
      <c r="C405" s="13"/>
      <c r="D405" s="219" t="s">
        <v>291</v>
      </c>
      <c r="E405" s="220" t="s">
        <v>1</v>
      </c>
      <c r="F405" s="221" t="s">
        <v>624</v>
      </c>
      <c r="G405" s="13"/>
      <c r="H405" s="222">
        <v>11.5</v>
      </c>
      <c r="I405" s="223"/>
      <c r="J405" s="13"/>
      <c r="K405" s="13"/>
      <c r="L405" s="218"/>
      <c r="M405" s="224"/>
      <c r="N405" s="225"/>
      <c r="O405" s="225"/>
      <c r="P405" s="225"/>
      <c r="Q405" s="225"/>
      <c r="R405" s="225"/>
      <c r="S405" s="225"/>
      <c r="T405" s="226"/>
      <c r="U405" s="13"/>
      <c r="V405" s="13"/>
      <c r="W405" s="13"/>
      <c r="X405" s="13"/>
      <c r="Y405" s="13"/>
      <c r="Z405" s="13"/>
      <c r="AA405" s="13"/>
      <c r="AB405" s="13"/>
      <c r="AC405" s="13"/>
      <c r="AD405" s="13"/>
      <c r="AE405" s="13"/>
      <c r="AT405" s="220" t="s">
        <v>291</v>
      </c>
      <c r="AU405" s="220" t="s">
        <v>87</v>
      </c>
      <c r="AV405" s="13" t="s">
        <v>87</v>
      </c>
      <c r="AW405" s="13" t="s">
        <v>31</v>
      </c>
      <c r="AX405" s="13" t="s">
        <v>75</v>
      </c>
      <c r="AY405" s="220" t="s">
        <v>283</v>
      </c>
    </row>
    <row r="406" s="13" customFormat="1">
      <c r="A406" s="13"/>
      <c r="B406" s="218"/>
      <c r="C406" s="13"/>
      <c r="D406" s="219" t="s">
        <v>291</v>
      </c>
      <c r="E406" s="220" t="s">
        <v>1</v>
      </c>
      <c r="F406" s="221" t="s">
        <v>3604</v>
      </c>
      <c r="G406" s="13"/>
      <c r="H406" s="222">
        <v>3.2000000000000002</v>
      </c>
      <c r="I406" s="223"/>
      <c r="J406" s="13"/>
      <c r="K406" s="13"/>
      <c r="L406" s="218"/>
      <c r="M406" s="224"/>
      <c r="N406" s="225"/>
      <c r="O406" s="225"/>
      <c r="P406" s="225"/>
      <c r="Q406" s="225"/>
      <c r="R406" s="225"/>
      <c r="S406" s="225"/>
      <c r="T406" s="226"/>
      <c r="U406" s="13"/>
      <c r="V406" s="13"/>
      <c r="W406" s="13"/>
      <c r="X406" s="13"/>
      <c r="Y406" s="13"/>
      <c r="Z406" s="13"/>
      <c r="AA406" s="13"/>
      <c r="AB406" s="13"/>
      <c r="AC406" s="13"/>
      <c r="AD406" s="13"/>
      <c r="AE406" s="13"/>
      <c r="AT406" s="220" t="s">
        <v>291</v>
      </c>
      <c r="AU406" s="220" t="s">
        <v>87</v>
      </c>
      <c r="AV406" s="13" t="s">
        <v>87</v>
      </c>
      <c r="AW406" s="13" t="s">
        <v>31</v>
      </c>
      <c r="AX406" s="13" t="s">
        <v>75</v>
      </c>
      <c r="AY406" s="220" t="s">
        <v>283</v>
      </c>
    </row>
    <row r="407" s="14" customFormat="1">
      <c r="A407" s="14"/>
      <c r="B407" s="227"/>
      <c r="C407" s="14"/>
      <c r="D407" s="219" t="s">
        <v>291</v>
      </c>
      <c r="E407" s="228" t="s">
        <v>1</v>
      </c>
      <c r="F407" s="229" t="s">
        <v>293</v>
      </c>
      <c r="G407" s="14"/>
      <c r="H407" s="230">
        <v>14.699999999999999</v>
      </c>
      <c r="I407" s="231"/>
      <c r="J407" s="14"/>
      <c r="K407" s="14"/>
      <c r="L407" s="227"/>
      <c r="M407" s="232"/>
      <c r="N407" s="233"/>
      <c r="O407" s="233"/>
      <c r="P407" s="233"/>
      <c r="Q407" s="233"/>
      <c r="R407" s="233"/>
      <c r="S407" s="233"/>
      <c r="T407" s="234"/>
      <c r="U407" s="14"/>
      <c r="V407" s="14"/>
      <c r="W407" s="14"/>
      <c r="X407" s="14"/>
      <c r="Y407" s="14"/>
      <c r="Z407" s="14"/>
      <c r="AA407" s="14"/>
      <c r="AB407" s="14"/>
      <c r="AC407" s="14"/>
      <c r="AD407" s="14"/>
      <c r="AE407" s="14"/>
      <c r="AT407" s="228" t="s">
        <v>291</v>
      </c>
      <c r="AU407" s="228" t="s">
        <v>87</v>
      </c>
      <c r="AV407" s="14" t="s">
        <v>289</v>
      </c>
      <c r="AW407" s="14" t="s">
        <v>31</v>
      </c>
      <c r="AX407" s="14" t="s">
        <v>82</v>
      </c>
      <c r="AY407" s="228" t="s">
        <v>283</v>
      </c>
    </row>
    <row r="408" s="2" customFormat="1" ht="24.15" customHeight="1">
      <c r="A408" s="37"/>
      <c r="B408" s="168"/>
      <c r="C408" s="204" t="s">
        <v>616</v>
      </c>
      <c r="D408" s="253" t="s">
        <v>285</v>
      </c>
      <c r="E408" s="205" t="s">
        <v>626</v>
      </c>
      <c r="F408" s="206" t="s">
        <v>627</v>
      </c>
      <c r="G408" s="207" t="s">
        <v>373</v>
      </c>
      <c r="H408" s="208">
        <v>357</v>
      </c>
      <c r="I408" s="209"/>
      <c r="J408" s="210">
        <f>ROUND(I408*H408,2)</f>
        <v>0</v>
      </c>
      <c r="K408" s="211"/>
      <c r="L408" s="38"/>
      <c r="M408" s="212" t="s">
        <v>1</v>
      </c>
      <c r="N408" s="213" t="s">
        <v>41</v>
      </c>
      <c r="O408" s="81"/>
      <c r="P408" s="214">
        <f>O408*H408</f>
        <v>0</v>
      </c>
      <c r="Q408" s="214">
        <v>0.017500000000000002</v>
      </c>
      <c r="R408" s="214">
        <f>Q408*H408</f>
        <v>6.2475000000000005</v>
      </c>
      <c r="S408" s="214">
        <v>0</v>
      </c>
      <c r="T408" s="215">
        <f>S408*H408</f>
        <v>0</v>
      </c>
      <c r="U408" s="37"/>
      <c r="V408" s="37"/>
      <c r="W408" s="37"/>
      <c r="X408" s="37"/>
      <c r="Y408" s="37"/>
      <c r="Z408" s="37"/>
      <c r="AA408" s="37"/>
      <c r="AB408" s="37"/>
      <c r="AC408" s="37"/>
      <c r="AD408" s="37"/>
      <c r="AE408" s="37"/>
      <c r="AR408" s="216" t="s">
        <v>289</v>
      </c>
      <c r="AT408" s="216" t="s">
        <v>285</v>
      </c>
      <c r="AU408" s="216" t="s">
        <v>87</v>
      </c>
      <c r="AY408" s="18" t="s">
        <v>283</v>
      </c>
      <c r="BE408" s="217">
        <f>IF(N408="základná",J408,0)</f>
        <v>0</v>
      </c>
      <c r="BF408" s="217">
        <f>IF(N408="znížená",J408,0)</f>
        <v>0</v>
      </c>
      <c r="BG408" s="217">
        <f>IF(N408="zákl. prenesená",J408,0)</f>
        <v>0</v>
      </c>
      <c r="BH408" s="217">
        <f>IF(N408="zníž. prenesená",J408,0)</f>
        <v>0</v>
      </c>
      <c r="BI408" s="217">
        <f>IF(N408="nulová",J408,0)</f>
        <v>0</v>
      </c>
      <c r="BJ408" s="18" t="s">
        <v>87</v>
      </c>
      <c r="BK408" s="217">
        <f>ROUND(I408*H408,2)</f>
        <v>0</v>
      </c>
      <c r="BL408" s="18" t="s">
        <v>289</v>
      </c>
      <c r="BM408" s="216" t="s">
        <v>3605</v>
      </c>
    </row>
    <row r="409" s="13" customFormat="1">
      <c r="A409" s="13"/>
      <c r="B409" s="218"/>
      <c r="C409" s="13"/>
      <c r="D409" s="219" t="s">
        <v>291</v>
      </c>
      <c r="E409" s="220" t="s">
        <v>1</v>
      </c>
      <c r="F409" s="221" t="s">
        <v>3606</v>
      </c>
      <c r="G409" s="13"/>
      <c r="H409" s="222">
        <v>278</v>
      </c>
      <c r="I409" s="223"/>
      <c r="J409" s="13"/>
      <c r="K409" s="13"/>
      <c r="L409" s="218"/>
      <c r="M409" s="224"/>
      <c r="N409" s="225"/>
      <c r="O409" s="225"/>
      <c r="P409" s="225"/>
      <c r="Q409" s="225"/>
      <c r="R409" s="225"/>
      <c r="S409" s="225"/>
      <c r="T409" s="226"/>
      <c r="U409" s="13"/>
      <c r="V409" s="13"/>
      <c r="W409" s="13"/>
      <c r="X409" s="13"/>
      <c r="Y409" s="13"/>
      <c r="Z409" s="13"/>
      <c r="AA409" s="13"/>
      <c r="AB409" s="13"/>
      <c r="AC409" s="13"/>
      <c r="AD409" s="13"/>
      <c r="AE409" s="13"/>
      <c r="AT409" s="220" t="s">
        <v>291</v>
      </c>
      <c r="AU409" s="220" t="s">
        <v>87</v>
      </c>
      <c r="AV409" s="13" t="s">
        <v>87</v>
      </c>
      <c r="AW409" s="13" t="s">
        <v>31</v>
      </c>
      <c r="AX409" s="13" t="s">
        <v>75</v>
      </c>
      <c r="AY409" s="220" t="s">
        <v>283</v>
      </c>
    </row>
    <row r="410" s="13" customFormat="1">
      <c r="A410" s="13"/>
      <c r="B410" s="218"/>
      <c r="C410" s="13"/>
      <c r="D410" s="219" t="s">
        <v>291</v>
      </c>
      <c r="E410" s="220" t="s">
        <v>1</v>
      </c>
      <c r="F410" s="221" t="s">
        <v>3607</v>
      </c>
      <c r="G410" s="13"/>
      <c r="H410" s="222">
        <v>79</v>
      </c>
      <c r="I410" s="223"/>
      <c r="J410" s="13"/>
      <c r="K410" s="13"/>
      <c r="L410" s="218"/>
      <c r="M410" s="224"/>
      <c r="N410" s="225"/>
      <c r="O410" s="225"/>
      <c r="P410" s="225"/>
      <c r="Q410" s="225"/>
      <c r="R410" s="225"/>
      <c r="S410" s="225"/>
      <c r="T410" s="226"/>
      <c r="U410" s="13"/>
      <c r="V410" s="13"/>
      <c r="W410" s="13"/>
      <c r="X410" s="13"/>
      <c r="Y410" s="13"/>
      <c r="Z410" s="13"/>
      <c r="AA410" s="13"/>
      <c r="AB410" s="13"/>
      <c r="AC410" s="13"/>
      <c r="AD410" s="13"/>
      <c r="AE410" s="13"/>
      <c r="AT410" s="220" t="s">
        <v>291</v>
      </c>
      <c r="AU410" s="220" t="s">
        <v>87</v>
      </c>
      <c r="AV410" s="13" t="s">
        <v>87</v>
      </c>
      <c r="AW410" s="13" t="s">
        <v>31</v>
      </c>
      <c r="AX410" s="13" t="s">
        <v>75</v>
      </c>
      <c r="AY410" s="220" t="s">
        <v>283</v>
      </c>
    </row>
    <row r="411" s="14" customFormat="1">
      <c r="A411" s="14"/>
      <c r="B411" s="227"/>
      <c r="C411" s="14"/>
      <c r="D411" s="219" t="s">
        <v>291</v>
      </c>
      <c r="E411" s="228" t="s">
        <v>1</v>
      </c>
      <c r="F411" s="229" t="s">
        <v>293</v>
      </c>
      <c r="G411" s="14"/>
      <c r="H411" s="230">
        <v>357</v>
      </c>
      <c r="I411" s="231"/>
      <c r="J411" s="14"/>
      <c r="K411" s="14"/>
      <c r="L411" s="227"/>
      <c r="M411" s="232"/>
      <c r="N411" s="233"/>
      <c r="O411" s="233"/>
      <c r="P411" s="233"/>
      <c r="Q411" s="233"/>
      <c r="R411" s="233"/>
      <c r="S411" s="233"/>
      <c r="T411" s="234"/>
      <c r="U411" s="14"/>
      <c r="V411" s="14"/>
      <c r="W411" s="14"/>
      <c r="X411" s="14"/>
      <c r="Y411" s="14"/>
      <c r="Z411" s="14"/>
      <c r="AA411" s="14"/>
      <c r="AB411" s="14"/>
      <c r="AC411" s="14"/>
      <c r="AD411" s="14"/>
      <c r="AE411" s="14"/>
      <c r="AT411" s="228" t="s">
        <v>291</v>
      </c>
      <c r="AU411" s="228" t="s">
        <v>87</v>
      </c>
      <c r="AV411" s="14" t="s">
        <v>289</v>
      </c>
      <c r="AW411" s="14" t="s">
        <v>31</v>
      </c>
      <c r="AX411" s="14" t="s">
        <v>82</v>
      </c>
      <c r="AY411" s="228" t="s">
        <v>283</v>
      </c>
    </row>
    <row r="412" s="2" customFormat="1" ht="24.15" customHeight="1">
      <c r="A412" s="37"/>
      <c r="B412" s="168"/>
      <c r="C412" s="242" t="s">
        <v>620</v>
      </c>
      <c r="D412" s="254" t="s">
        <v>582</v>
      </c>
      <c r="E412" s="243" t="s">
        <v>633</v>
      </c>
      <c r="F412" s="244" t="s">
        <v>3608</v>
      </c>
      <c r="G412" s="245" t="s">
        <v>373</v>
      </c>
      <c r="H412" s="246">
        <v>79</v>
      </c>
      <c r="I412" s="247"/>
      <c r="J412" s="248">
        <f>ROUND(I412*H412,2)</f>
        <v>0</v>
      </c>
      <c r="K412" s="249"/>
      <c r="L412" s="250"/>
      <c r="M412" s="251" t="s">
        <v>1</v>
      </c>
      <c r="N412" s="252" t="s">
        <v>41</v>
      </c>
      <c r="O412" s="81"/>
      <c r="P412" s="214">
        <f>O412*H412</f>
        <v>0</v>
      </c>
      <c r="Q412" s="214">
        <v>0.010999999999999999</v>
      </c>
      <c r="R412" s="214">
        <f>Q412*H412</f>
        <v>0.86899999999999999</v>
      </c>
      <c r="S412" s="214">
        <v>0</v>
      </c>
      <c r="T412" s="215">
        <f>S412*H412</f>
        <v>0</v>
      </c>
      <c r="U412" s="37"/>
      <c r="V412" s="37"/>
      <c r="W412" s="37"/>
      <c r="X412" s="37"/>
      <c r="Y412" s="37"/>
      <c r="Z412" s="37"/>
      <c r="AA412" s="37"/>
      <c r="AB412" s="37"/>
      <c r="AC412" s="37"/>
      <c r="AD412" s="37"/>
      <c r="AE412" s="37"/>
      <c r="AR412" s="216" t="s">
        <v>319</v>
      </c>
      <c r="AT412" s="216" t="s">
        <v>582</v>
      </c>
      <c r="AU412" s="216" t="s">
        <v>87</v>
      </c>
      <c r="AY412" s="18" t="s">
        <v>283</v>
      </c>
      <c r="BE412" s="217">
        <f>IF(N412="základná",J412,0)</f>
        <v>0</v>
      </c>
      <c r="BF412" s="217">
        <f>IF(N412="znížená",J412,0)</f>
        <v>0</v>
      </c>
      <c r="BG412" s="217">
        <f>IF(N412="zákl. prenesená",J412,0)</f>
        <v>0</v>
      </c>
      <c r="BH412" s="217">
        <f>IF(N412="zníž. prenesená",J412,0)</f>
        <v>0</v>
      </c>
      <c r="BI412" s="217">
        <f>IF(N412="nulová",J412,0)</f>
        <v>0</v>
      </c>
      <c r="BJ412" s="18" t="s">
        <v>87</v>
      </c>
      <c r="BK412" s="217">
        <f>ROUND(I412*H412,2)</f>
        <v>0</v>
      </c>
      <c r="BL412" s="18" t="s">
        <v>289</v>
      </c>
      <c r="BM412" s="216" t="s">
        <v>3609</v>
      </c>
    </row>
    <row r="413" s="13" customFormat="1">
      <c r="A413" s="13"/>
      <c r="B413" s="218"/>
      <c r="C413" s="13"/>
      <c r="D413" s="219" t="s">
        <v>291</v>
      </c>
      <c r="E413" s="220" t="s">
        <v>1</v>
      </c>
      <c r="F413" s="221" t="s">
        <v>3607</v>
      </c>
      <c r="G413" s="13"/>
      <c r="H413" s="222">
        <v>79</v>
      </c>
      <c r="I413" s="223"/>
      <c r="J413" s="13"/>
      <c r="K413" s="13"/>
      <c r="L413" s="218"/>
      <c r="M413" s="224"/>
      <c r="N413" s="225"/>
      <c r="O413" s="225"/>
      <c r="P413" s="225"/>
      <c r="Q413" s="225"/>
      <c r="R413" s="225"/>
      <c r="S413" s="225"/>
      <c r="T413" s="226"/>
      <c r="U413" s="13"/>
      <c r="V413" s="13"/>
      <c r="W413" s="13"/>
      <c r="X413" s="13"/>
      <c r="Y413" s="13"/>
      <c r="Z413" s="13"/>
      <c r="AA413" s="13"/>
      <c r="AB413" s="13"/>
      <c r="AC413" s="13"/>
      <c r="AD413" s="13"/>
      <c r="AE413" s="13"/>
      <c r="AT413" s="220" t="s">
        <v>291</v>
      </c>
      <c r="AU413" s="220" t="s">
        <v>87</v>
      </c>
      <c r="AV413" s="13" t="s">
        <v>87</v>
      </c>
      <c r="AW413" s="13" t="s">
        <v>31</v>
      </c>
      <c r="AX413" s="13" t="s">
        <v>82</v>
      </c>
      <c r="AY413" s="220" t="s">
        <v>283</v>
      </c>
    </row>
    <row r="414" s="2" customFormat="1" ht="24.15" customHeight="1">
      <c r="A414" s="37"/>
      <c r="B414" s="168"/>
      <c r="C414" s="242" t="s">
        <v>625</v>
      </c>
      <c r="D414" s="254" t="s">
        <v>582</v>
      </c>
      <c r="E414" s="243" t="s">
        <v>642</v>
      </c>
      <c r="F414" s="244" t="s">
        <v>3610</v>
      </c>
      <c r="G414" s="245" t="s">
        <v>373</v>
      </c>
      <c r="H414" s="246">
        <v>278</v>
      </c>
      <c r="I414" s="247"/>
      <c r="J414" s="248">
        <f>ROUND(I414*H414,2)</f>
        <v>0</v>
      </c>
      <c r="K414" s="249"/>
      <c r="L414" s="250"/>
      <c r="M414" s="251" t="s">
        <v>1</v>
      </c>
      <c r="N414" s="252" t="s">
        <v>41</v>
      </c>
      <c r="O414" s="81"/>
      <c r="P414" s="214">
        <f>O414*H414</f>
        <v>0</v>
      </c>
      <c r="Q414" s="214">
        <v>0.01</v>
      </c>
      <c r="R414" s="214">
        <f>Q414*H414</f>
        <v>2.7800000000000002</v>
      </c>
      <c r="S414" s="214">
        <v>0</v>
      </c>
      <c r="T414" s="215">
        <f>S414*H414</f>
        <v>0</v>
      </c>
      <c r="U414" s="37"/>
      <c r="V414" s="37"/>
      <c r="W414" s="37"/>
      <c r="X414" s="37"/>
      <c r="Y414" s="37"/>
      <c r="Z414" s="37"/>
      <c r="AA414" s="37"/>
      <c r="AB414" s="37"/>
      <c r="AC414" s="37"/>
      <c r="AD414" s="37"/>
      <c r="AE414" s="37"/>
      <c r="AR414" s="216" t="s">
        <v>319</v>
      </c>
      <c r="AT414" s="216" t="s">
        <v>582</v>
      </c>
      <c r="AU414" s="216" t="s">
        <v>87</v>
      </c>
      <c r="AY414" s="18" t="s">
        <v>283</v>
      </c>
      <c r="BE414" s="217">
        <f>IF(N414="základná",J414,0)</f>
        <v>0</v>
      </c>
      <c r="BF414" s="217">
        <f>IF(N414="znížená",J414,0)</f>
        <v>0</v>
      </c>
      <c r="BG414" s="217">
        <f>IF(N414="zákl. prenesená",J414,0)</f>
        <v>0</v>
      </c>
      <c r="BH414" s="217">
        <f>IF(N414="zníž. prenesená",J414,0)</f>
        <v>0</v>
      </c>
      <c r="BI414" s="217">
        <f>IF(N414="nulová",J414,0)</f>
        <v>0</v>
      </c>
      <c r="BJ414" s="18" t="s">
        <v>87</v>
      </c>
      <c r="BK414" s="217">
        <f>ROUND(I414*H414,2)</f>
        <v>0</v>
      </c>
      <c r="BL414" s="18" t="s">
        <v>289</v>
      </c>
      <c r="BM414" s="216" t="s">
        <v>3611</v>
      </c>
    </row>
    <row r="415" s="13" customFormat="1">
      <c r="A415" s="13"/>
      <c r="B415" s="218"/>
      <c r="C415" s="13"/>
      <c r="D415" s="219" t="s">
        <v>291</v>
      </c>
      <c r="E415" s="220" t="s">
        <v>1</v>
      </c>
      <c r="F415" s="221" t="s">
        <v>3606</v>
      </c>
      <c r="G415" s="13"/>
      <c r="H415" s="222">
        <v>278</v>
      </c>
      <c r="I415" s="223"/>
      <c r="J415" s="13"/>
      <c r="K415" s="13"/>
      <c r="L415" s="218"/>
      <c r="M415" s="224"/>
      <c r="N415" s="225"/>
      <c r="O415" s="225"/>
      <c r="P415" s="225"/>
      <c r="Q415" s="225"/>
      <c r="R415" s="225"/>
      <c r="S415" s="225"/>
      <c r="T415" s="226"/>
      <c r="U415" s="13"/>
      <c r="V415" s="13"/>
      <c r="W415" s="13"/>
      <c r="X415" s="13"/>
      <c r="Y415" s="13"/>
      <c r="Z415" s="13"/>
      <c r="AA415" s="13"/>
      <c r="AB415" s="13"/>
      <c r="AC415" s="13"/>
      <c r="AD415" s="13"/>
      <c r="AE415" s="13"/>
      <c r="AT415" s="220" t="s">
        <v>291</v>
      </c>
      <c r="AU415" s="220" t="s">
        <v>87</v>
      </c>
      <c r="AV415" s="13" t="s">
        <v>87</v>
      </c>
      <c r="AW415" s="13" t="s">
        <v>31</v>
      </c>
      <c r="AX415" s="13" t="s">
        <v>82</v>
      </c>
      <c r="AY415" s="220" t="s">
        <v>283</v>
      </c>
    </row>
    <row r="416" s="2" customFormat="1" ht="24.15" customHeight="1">
      <c r="A416" s="37"/>
      <c r="B416" s="168"/>
      <c r="C416" s="204" t="s">
        <v>1786</v>
      </c>
      <c r="D416" s="253" t="s">
        <v>285</v>
      </c>
      <c r="E416" s="205" t="s">
        <v>3612</v>
      </c>
      <c r="F416" s="206" t="s">
        <v>3613</v>
      </c>
      <c r="G416" s="207" t="s">
        <v>373</v>
      </c>
      <c r="H416" s="208">
        <v>3</v>
      </c>
      <c r="I416" s="209"/>
      <c r="J416" s="210">
        <f>ROUND(I416*H416,2)</f>
        <v>0</v>
      </c>
      <c r="K416" s="211"/>
      <c r="L416" s="38"/>
      <c r="M416" s="212" t="s">
        <v>1</v>
      </c>
      <c r="N416" s="213" t="s">
        <v>41</v>
      </c>
      <c r="O416" s="81"/>
      <c r="P416" s="214">
        <f>O416*H416</f>
        <v>0</v>
      </c>
      <c r="Q416" s="214">
        <v>0.034771749999999997</v>
      </c>
      <c r="R416" s="214">
        <f>Q416*H416</f>
        <v>0.10431525</v>
      </c>
      <c r="S416" s="214">
        <v>0</v>
      </c>
      <c r="T416" s="215">
        <f>S416*H416</f>
        <v>0</v>
      </c>
      <c r="U416" s="37"/>
      <c r="V416" s="37"/>
      <c r="W416" s="37"/>
      <c r="X416" s="37"/>
      <c r="Y416" s="37"/>
      <c r="Z416" s="37"/>
      <c r="AA416" s="37"/>
      <c r="AB416" s="37"/>
      <c r="AC416" s="37"/>
      <c r="AD416" s="37"/>
      <c r="AE416" s="37"/>
      <c r="AR416" s="216" t="s">
        <v>289</v>
      </c>
      <c r="AT416" s="216" t="s">
        <v>285</v>
      </c>
      <c r="AU416" s="216" t="s">
        <v>87</v>
      </c>
      <c r="AY416" s="18" t="s">
        <v>283</v>
      </c>
      <c r="BE416" s="217">
        <f>IF(N416="základná",J416,0)</f>
        <v>0</v>
      </c>
      <c r="BF416" s="217">
        <f>IF(N416="znížená",J416,0)</f>
        <v>0</v>
      </c>
      <c r="BG416" s="217">
        <f>IF(N416="zákl. prenesená",J416,0)</f>
        <v>0</v>
      </c>
      <c r="BH416" s="217">
        <f>IF(N416="zníž. prenesená",J416,0)</f>
        <v>0</v>
      </c>
      <c r="BI416" s="217">
        <f>IF(N416="nulová",J416,0)</f>
        <v>0</v>
      </c>
      <c r="BJ416" s="18" t="s">
        <v>87</v>
      </c>
      <c r="BK416" s="217">
        <f>ROUND(I416*H416,2)</f>
        <v>0</v>
      </c>
      <c r="BL416" s="18" t="s">
        <v>289</v>
      </c>
      <c r="BM416" s="216" t="s">
        <v>3614</v>
      </c>
    </row>
    <row r="417" s="2" customFormat="1" ht="24.15" customHeight="1">
      <c r="A417" s="37"/>
      <c r="B417" s="168"/>
      <c r="C417" s="242" t="s">
        <v>1791</v>
      </c>
      <c r="D417" s="254" t="s">
        <v>582</v>
      </c>
      <c r="E417" s="243" t="s">
        <v>3615</v>
      </c>
      <c r="F417" s="244" t="s">
        <v>3616</v>
      </c>
      <c r="G417" s="245" t="s">
        <v>373</v>
      </c>
      <c r="H417" s="246">
        <v>3</v>
      </c>
      <c r="I417" s="247"/>
      <c r="J417" s="248">
        <f>ROUND(I417*H417,2)</f>
        <v>0</v>
      </c>
      <c r="K417" s="249"/>
      <c r="L417" s="250"/>
      <c r="M417" s="251" t="s">
        <v>1</v>
      </c>
      <c r="N417" s="252" t="s">
        <v>41</v>
      </c>
      <c r="O417" s="81"/>
      <c r="P417" s="214">
        <f>O417*H417</f>
        <v>0</v>
      </c>
      <c r="Q417" s="214">
        <v>0.012</v>
      </c>
      <c r="R417" s="214">
        <f>Q417*H417</f>
        <v>0.036000000000000004</v>
      </c>
      <c r="S417" s="214">
        <v>0</v>
      </c>
      <c r="T417" s="215">
        <f>S417*H417</f>
        <v>0</v>
      </c>
      <c r="U417" s="37"/>
      <c r="V417" s="37"/>
      <c r="W417" s="37"/>
      <c r="X417" s="37"/>
      <c r="Y417" s="37"/>
      <c r="Z417" s="37"/>
      <c r="AA417" s="37"/>
      <c r="AB417" s="37"/>
      <c r="AC417" s="37"/>
      <c r="AD417" s="37"/>
      <c r="AE417" s="37"/>
      <c r="AR417" s="216" t="s">
        <v>319</v>
      </c>
      <c r="AT417" s="216" t="s">
        <v>582</v>
      </c>
      <c r="AU417" s="216" t="s">
        <v>87</v>
      </c>
      <c r="AY417" s="18" t="s">
        <v>283</v>
      </c>
      <c r="BE417" s="217">
        <f>IF(N417="základná",J417,0)</f>
        <v>0</v>
      </c>
      <c r="BF417" s="217">
        <f>IF(N417="znížená",J417,0)</f>
        <v>0</v>
      </c>
      <c r="BG417" s="217">
        <f>IF(N417="zákl. prenesená",J417,0)</f>
        <v>0</v>
      </c>
      <c r="BH417" s="217">
        <f>IF(N417="zníž. prenesená",J417,0)</f>
        <v>0</v>
      </c>
      <c r="BI417" s="217">
        <f>IF(N417="nulová",J417,0)</f>
        <v>0</v>
      </c>
      <c r="BJ417" s="18" t="s">
        <v>87</v>
      </c>
      <c r="BK417" s="217">
        <f>ROUND(I417*H417,2)</f>
        <v>0</v>
      </c>
      <c r="BL417" s="18" t="s">
        <v>289</v>
      </c>
      <c r="BM417" s="216" t="s">
        <v>3617</v>
      </c>
    </row>
    <row r="418" s="12" customFormat="1" ht="22.8" customHeight="1">
      <c r="A418" s="12"/>
      <c r="B418" s="191"/>
      <c r="C418" s="12"/>
      <c r="D418" s="192" t="s">
        <v>74</v>
      </c>
      <c r="E418" s="202" t="s">
        <v>323</v>
      </c>
      <c r="F418" s="202" t="s">
        <v>645</v>
      </c>
      <c r="G418" s="12"/>
      <c r="H418" s="12"/>
      <c r="I418" s="194"/>
      <c r="J418" s="203">
        <f>BK418</f>
        <v>0</v>
      </c>
      <c r="K418" s="12"/>
      <c r="L418" s="191"/>
      <c r="M418" s="196"/>
      <c r="N418" s="197"/>
      <c r="O418" s="197"/>
      <c r="P418" s="198">
        <f>SUM(P419:P733)</f>
        <v>0</v>
      </c>
      <c r="Q418" s="197"/>
      <c r="R418" s="198">
        <f>SUM(R419:R733)</f>
        <v>169.04483730000001</v>
      </c>
      <c r="S418" s="197"/>
      <c r="T418" s="199">
        <f>SUM(T419:T733)</f>
        <v>1639.3786359999999</v>
      </c>
      <c r="U418" s="12"/>
      <c r="V418" s="12"/>
      <c r="W418" s="12"/>
      <c r="X418" s="12"/>
      <c r="Y418" s="12"/>
      <c r="Z418" s="12"/>
      <c r="AA418" s="12"/>
      <c r="AB418" s="12"/>
      <c r="AC418" s="12"/>
      <c r="AD418" s="12"/>
      <c r="AE418" s="12"/>
      <c r="AR418" s="192" t="s">
        <v>82</v>
      </c>
      <c r="AT418" s="200" t="s">
        <v>74</v>
      </c>
      <c r="AU418" s="200" t="s">
        <v>82</v>
      </c>
      <c r="AY418" s="192" t="s">
        <v>283</v>
      </c>
      <c r="BK418" s="201">
        <f>SUM(BK419:BK733)</f>
        <v>0</v>
      </c>
    </row>
    <row r="419" s="2" customFormat="1" ht="37.8" customHeight="1">
      <c r="A419" s="37"/>
      <c r="B419" s="168"/>
      <c r="C419" s="204" t="s">
        <v>632</v>
      </c>
      <c r="D419" s="204" t="s">
        <v>285</v>
      </c>
      <c r="E419" s="205" t="s">
        <v>647</v>
      </c>
      <c r="F419" s="206" t="s">
        <v>648</v>
      </c>
      <c r="G419" s="207" t="s">
        <v>649</v>
      </c>
      <c r="H419" s="208">
        <v>92</v>
      </c>
      <c r="I419" s="209"/>
      <c r="J419" s="210">
        <f>ROUND(I419*H419,2)</f>
        <v>0</v>
      </c>
      <c r="K419" s="211"/>
      <c r="L419" s="38"/>
      <c r="M419" s="212" t="s">
        <v>1</v>
      </c>
      <c r="N419" s="213" t="s">
        <v>41</v>
      </c>
      <c r="O419" s="81"/>
      <c r="P419" s="214">
        <f>O419*H419</f>
        <v>0</v>
      </c>
      <c r="Q419" s="214">
        <v>0.099250000000000005</v>
      </c>
      <c r="R419" s="214">
        <f>Q419*H419</f>
        <v>9.1310000000000002</v>
      </c>
      <c r="S419" s="214">
        <v>0</v>
      </c>
      <c r="T419" s="215">
        <f>S419*H419</f>
        <v>0</v>
      </c>
      <c r="U419" s="37"/>
      <c r="V419" s="37"/>
      <c r="W419" s="37"/>
      <c r="X419" s="37"/>
      <c r="Y419" s="37"/>
      <c r="Z419" s="37"/>
      <c r="AA419" s="37"/>
      <c r="AB419" s="37"/>
      <c r="AC419" s="37"/>
      <c r="AD419" s="37"/>
      <c r="AE419" s="37"/>
      <c r="AR419" s="216" t="s">
        <v>289</v>
      </c>
      <c r="AT419" s="216" t="s">
        <v>285</v>
      </c>
      <c r="AU419" s="216" t="s">
        <v>87</v>
      </c>
      <c r="AY419" s="18" t="s">
        <v>283</v>
      </c>
      <c r="BE419" s="217">
        <f>IF(N419="základná",J419,0)</f>
        <v>0</v>
      </c>
      <c r="BF419" s="217">
        <f>IF(N419="znížená",J419,0)</f>
        <v>0</v>
      </c>
      <c r="BG419" s="217">
        <f>IF(N419="zákl. prenesená",J419,0)</f>
        <v>0</v>
      </c>
      <c r="BH419" s="217">
        <f>IF(N419="zníž. prenesená",J419,0)</f>
        <v>0</v>
      </c>
      <c r="BI419" s="217">
        <f>IF(N419="nulová",J419,0)</f>
        <v>0</v>
      </c>
      <c r="BJ419" s="18" t="s">
        <v>87</v>
      </c>
      <c r="BK419" s="217">
        <f>ROUND(I419*H419,2)</f>
        <v>0</v>
      </c>
      <c r="BL419" s="18" t="s">
        <v>289</v>
      </c>
      <c r="BM419" s="216" t="s">
        <v>3618</v>
      </c>
    </row>
    <row r="420" s="13" customFormat="1">
      <c r="A420" s="13"/>
      <c r="B420" s="218"/>
      <c r="C420" s="13"/>
      <c r="D420" s="219" t="s">
        <v>291</v>
      </c>
      <c r="E420" s="220" t="s">
        <v>1</v>
      </c>
      <c r="F420" s="221" t="s">
        <v>875</v>
      </c>
      <c r="G420" s="13"/>
      <c r="H420" s="222">
        <v>92</v>
      </c>
      <c r="I420" s="223"/>
      <c r="J420" s="13"/>
      <c r="K420" s="13"/>
      <c r="L420" s="218"/>
      <c r="M420" s="224"/>
      <c r="N420" s="225"/>
      <c r="O420" s="225"/>
      <c r="P420" s="225"/>
      <c r="Q420" s="225"/>
      <c r="R420" s="225"/>
      <c r="S420" s="225"/>
      <c r="T420" s="226"/>
      <c r="U420" s="13"/>
      <c r="V420" s="13"/>
      <c r="W420" s="13"/>
      <c r="X420" s="13"/>
      <c r="Y420" s="13"/>
      <c r="Z420" s="13"/>
      <c r="AA420" s="13"/>
      <c r="AB420" s="13"/>
      <c r="AC420" s="13"/>
      <c r="AD420" s="13"/>
      <c r="AE420" s="13"/>
      <c r="AT420" s="220" t="s">
        <v>291</v>
      </c>
      <c r="AU420" s="220" t="s">
        <v>87</v>
      </c>
      <c r="AV420" s="13" t="s">
        <v>87</v>
      </c>
      <c r="AW420" s="13" t="s">
        <v>31</v>
      </c>
      <c r="AX420" s="13" t="s">
        <v>82</v>
      </c>
      <c r="AY420" s="220" t="s">
        <v>283</v>
      </c>
    </row>
    <row r="421" s="2" customFormat="1" ht="21.75" customHeight="1">
      <c r="A421" s="37"/>
      <c r="B421" s="168"/>
      <c r="C421" s="242" t="s">
        <v>641</v>
      </c>
      <c r="D421" s="242" t="s">
        <v>582</v>
      </c>
      <c r="E421" s="243" t="s">
        <v>652</v>
      </c>
      <c r="F421" s="244" t="s">
        <v>653</v>
      </c>
      <c r="G421" s="245" t="s">
        <v>373</v>
      </c>
      <c r="H421" s="246">
        <v>92.920000000000002</v>
      </c>
      <c r="I421" s="247"/>
      <c r="J421" s="248">
        <f>ROUND(I421*H421,2)</f>
        <v>0</v>
      </c>
      <c r="K421" s="249"/>
      <c r="L421" s="250"/>
      <c r="M421" s="251" t="s">
        <v>1</v>
      </c>
      <c r="N421" s="252" t="s">
        <v>41</v>
      </c>
      <c r="O421" s="81"/>
      <c r="P421" s="214">
        <f>O421*H421</f>
        <v>0</v>
      </c>
      <c r="Q421" s="214">
        <v>0.0235</v>
      </c>
      <c r="R421" s="214">
        <f>Q421*H421</f>
        <v>2.1836199999999999</v>
      </c>
      <c r="S421" s="214">
        <v>0</v>
      </c>
      <c r="T421" s="215">
        <f>S421*H421</f>
        <v>0</v>
      </c>
      <c r="U421" s="37"/>
      <c r="V421" s="37"/>
      <c r="W421" s="37"/>
      <c r="X421" s="37"/>
      <c r="Y421" s="37"/>
      <c r="Z421" s="37"/>
      <c r="AA421" s="37"/>
      <c r="AB421" s="37"/>
      <c r="AC421" s="37"/>
      <c r="AD421" s="37"/>
      <c r="AE421" s="37"/>
      <c r="AR421" s="216" t="s">
        <v>319</v>
      </c>
      <c r="AT421" s="216" t="s">
        <v>582</v>
      </c>
      <c r="AU421" s="216" t="s">
        <v>87</v>
      </c>
      <c r="AY421" s="18" t="s">
        <v>283</v>
      </c>
      <c r="BE421" s="217">
        <f>IF(N421="základná",J421,0)</f>
        <v>0</v>
      </c>
      <c r="BF421" s="217">
        <f>IF(N421="znížená",J421,0)</f>
        <v>0</v>
      </c>
      <c r="BG421" s="217">
        <f>IF(N421="zákl. prenesená",J421,0)</f>
        <v>0</v>
      </c>
      <c r="BH421" s="217">
        <f>IF(N421="zníž. prenesená",J421,0)</f>
        <v>0</v>
      </c>
      <c r="BI421" s="217">
        <f>IF(N421="nulová",J421,0)</f>
        <v>0</v>
      </c>
      <c r="BJ421" s="18" t="s">
        <v>87</v>
      </c>
      <c r="BK421" s="217">
        <f>ROUND(I421*H421,2)</f>
        <v>0</v>
      </c>
      <c r="BL421" s="18" t="s">
        <v>289</v>
      </c>
      <c r="BM421" s="216" t="s">
        <v>3619</v>
      </c>
    </row>
    <row r="422" s="13" customFormat="1">
      <c r="A422" s="13"/>
      <c r="B422" s="218"/>
      <c r="C422" s="13"/>
      <c r="D422" s="219" t="s">
        <v>291</v>
      </c>
      <c r="E422" s="13"/>
      <c r="F422" s="221" t="s">
        <v>3620</v>
      </c>
      <c r="G422" s="13"/>
      <c r="H422" s="222">
        <v>92.920000000000002</v>
      </c>
      <c r="I422" s="223"/>
      <c r="J422" s="13"/>
      <c r="K422" s="13"/>
      <c r="L422" s="218"/>
      <c r="M422" s="224"/>
      <c r="N422" s="225"/>
      <c r="O422" s="225"/>
      <c r="P422" s="225"/>
      <c r="Q422" s="225"/>
      <c r="R422" s="225"/>
      <c r="S422" s="225"/>
      <c r="T422" s="226"/>
      <c r="U422" s="13"/>
      <c r="V422" s="13"/>
      <c r="W422" s="13"/>
      <c r="X422" s="13"/>
      <c r="Y422" s="13"/>
      <c r="Z422" s="13"/>
      <c r="AA422" s="13"/>
      <c r="AB422" s="13"/>
      <c r="AC422" s="13"/>
      <c r="AD422" s="13"/>
      <c r="AE422" s="13"/>
      <c r="AT422" s="220" t="s">
        <v>291</v>
      </c>
      <c r="AU422" s="220" t="s">
        <v>87</v>
      </c>
      <c r="AV422" s="13" t="s">
        <v>87</v>
      </c>
      <c r="AW422" s="13" t="s">
        <v>3</v>
      </c>
      <c r="AX422" s="13" t="s">
        <v>82</v>
      </c>
      <c r="AY422" s="220" t="s">
        <v>283</v>
      </c>
    </row>
    <row r="423" s="2" customFormat="1" ht="37.8" customHeight="1">
      <c r="A423" s="37"/>
      <c r="B423" s="168"/>
      <c r="C423" s="204" t="s">
        <v>646</v>
      </c>
      <c r="D423" s="204" t="s">
        <v>285</v>
      </c>
      <c r="E423" s="205" t="s">
        <v>657</v>
      </c>
      <c r="F423" s="206" t="s">
        <v>658</v>
      </c>
      <c r="G423" s="207" t="s">
        <v>288</v>
      </c>
      <c r="H423" s="208">
        <v>3123</v>
      </c>
      <c r="I423" s="209"/>
      <c r="J423" s="210">
        <f>ROUND(I423*H423,2)</f>
        <v>0</v>
      </c>
      <c r="K423" s="211"/>
      <c r="L423" s="38"/>
      <c r="M423" s="212" t="s">
        <v>1</v>
      </c>
      <c r="N423" s="213" t="s">
        <v>41</v>
      </c>
      <c r="O423" s="81"/>
      <c r="P423" s="214">
        <f>O423*H423</f>
        <v>0</v>
      </c>
      <c r="Q423" s="214">
        <v>0.023990000000000001</v>
      </c>
      <c r="R423" s="214">
        <f>Q423*H423</f>
        <v>74.920770000000005</v>
      </c>
      <c r="S423" s="214">
        <v>0</v>
      </c>
      <c r="T423" s="215">
        <f>S423*H423</f>
        <v>0</v>
      </c>
      <c r="U423" s="37"/>
      <c r="V423" s="37"/>
      <c r="W423" s="37"/>
      <c r="X423" s="37"/>
      <c r="Y423" s="37"/>
      <c r="Z423" s="37"/>
      <c r="AA423" s="37"/>
      <c r="AB423" s="37"/>
      <c r="AC423" s="37"/>
      <c r="AD423" s="37"/>
      <c r="AE423" s="37"/>
      <c r="AR423" s="216" t="s">
        <v>289</v>
      </c>
      <c r="AT423" s="216" t="s">
        <v>285</v>
      </c>
      <c r="AU423" s="216" t="s">
        <v>87</v>
      </c>
      <c r="AY423" s="18" t="s">
        <v>283</v>
      </c>
      <c r="BE423" s="217">
        <f>IF(N423="základná",J423,0)</f>
        <v>0</v>
      </c>
      <c r="BF423" s="217">
        <f>IF(N423="znížená",J423,0)</f>
        <v>0</v>
      </c>
      <c r="BG423" s="217">
        <f>IF(N423="zákl. prenesená",J423,0)</f>
        <v>0</v>
      </c>
      <c r="BH423" s="217">
        <f>IF(N423="zníž. prenesená",J423,0)</f>
        <v>0</v>
      </c>
      <c r="BI423" s="217">
        <f>IF(N423="nulová",J423,0)</f>
        <v>0</v>
      </c>
      <c r="BJ423" s="18" t="s">
        <v>87</v>
      </c>
      <c r="BK423" s="217">
        <f>ROUND(I423*H423,2)</f>
        <v>0</v>
      </c>
      <c r="BL423" s="18" t="s">
        <v>289</v>
      </c>
      <c r="BM423" s="216" t="s">
        <v>3621</v>
      </c>
    </row>
    <row r="424" s="13" customFormat="1">
      <c r="A424" s="13"/>
      <c r="B424" s="218"/>
      <c r="C424" s="13"/>
      <c r="D424" s="219" t="s">
        <v>291</v>
      </c>
      <c r="E424" s="220" t="s">
        <v>1</v>
      </c>
      <c r="F424" s="221" t="s">
        <v>3622</v>
      </c>
      <c r="G424" s="13"/>
      <c r="H424" s="222">
        <v>3123</v>
      </c>
      <c r="I424" s="223"/>
      <c r="J424" s="13"/>
      <c r="K424" s="13"/>
      <c r="L424" s="218"/>
      <c r="M424" s="224"/>
      <c r="N424" s="225"/>
      <c r="O424" s="225"/>
      <c r="P424" s="225"/>
      <c r="Q424" s="225"/>
      <c r="R424" s="225"/>
      <c r="S424" s="225"/>
      <c r="T424" s="226"/>
      <c r="U424" s="13"/>
      <c r="V424" s="13"/>
      <c r="W424" s="13"/>
      <c r="X424" s="13"/>
      <c r="Y424" s="13"/>
      <c r="Z424" s="13"/>
      <c r="AA424" s="13"/>
      <c r="AB424" s="13"/>
      <c r="AC424" s="13"/>
      <c r="AD424" s="13"/>
      <c r="AE424" s="13"/>
      <c r="AT424" s="220" t="s">
        <v>291</v>
      </c>
      <c r="AU424" s="220" t="s">
        <v>87</v>
      </c>
      <c r="AV424" s="13" t="s">
        <v>87</v>
      </c>
      <c r="AW424" s="13" t="s">
        <v>31</v>
      </c>
      <c r="AX424" s="13" t="s">
        <v>82</v>
      </c>
      <c r="AY424" s="220" t="s">
        <v>283</v>
      </c>
    </row>
    <row r="425" s="2" customFormat="1" ht="44.25" customHeight="1">
      <c r="A425" s="37"/>
      <c r="B425" s="168"/>
      <c r="C425" s="204" t="s">
        <v>651</v>
      </c>
      <c r="D425" s="204" t="s">
        <v>285</v>
      </c>
      <c r="E425" s="205" t="s">
        <v>662</v>
      </c>
      <c r="F425" s="206" t="s">
        <v>663</v>
      </c>
      <c r="G425" s="207" t="s">
        <v>288</v>
      </c>
      <c r="H425" s="208">
        <v>9369</v>
      </c>
      <c r="I425" s="209"/>
      <c r="J425" s="210">
        <f>ROUND(I425*H425,2)</f>
        <v>0</v>
      </c>
      <c r="K425" s="211"/>
      <c r="L425" s="38"/>
      <c r="M425" s="212" t="s">
        <v>1</v>
      </c>
      <c r="N425" s="213" t="s">
        <v>41</v>
      </c>
      <c r="O425" s="81"/>
      <c r="P425" s="214">
        <f>O425*H425</f>
        <v>0</v>
      </c>
      <c r="Q425" s="214">
        <v>0</v>
      </c>
      <c r="R425" s="214">
        <f>Q425*H425</f>
        <v>0</v>
      </c>
      <c r="S425" s="214">
        <v>0</v>
      </c>
      <c r="T425" s="215">
        <f>S425*H425</f>
        <v>0</v>
      </c>
      <c r="U425" s="37"/>
      <c r="V425" s="37"/>
      <c r="W425" s="37"/>
      <c r="X425" s="37"/>
      <c r="Y425" s="37"/>
      <c r="Z425" s="37"/>
      <c r="AA425" s="37"/>
      <c r="AB425" s="37"/>
      <c r="AC425" s="37"/>
      <c r="AD425" s="37"/>
      <c r="AE425" s="37"/>
      <c r="AR425" s="216" t="s">
        <v>289</v>
      </c>
      <c r="AT425" s="216" t="s">
        <v>285</v>
      </c>
      <c r="AU425" s="216" t="s">
        <v>87</v>
      </c>
      <c r="AY425" s="18" t="s">
        <v>283</v>
      </c>
      <c r="BE425" s="217">
        <f>IF(N425="základná",J425,0)</f>
        <v>0</v>
      </c>
      <c r="BF425" s="217">
        <f>IF(N425="znížená",J425,0)</f>
        <v>0</v>
      </c>
      <c r="BG425" s="217">
        <f>IF(N425="zákl. prenesená",J425,0)</f>
        <v>0</v>
      </c>
      <c r="BH425" s="217">
        <f>IF(N425="zníž. prenesená",J425,0)</f>
        <v>0</v>
      </c>
      <c r="BI425" s="217">
        <f>IF(N425="nulová",J425,0)</f>
        <v>0</v>
      </c>
      <c r="BJ425" s="18" t="s">
        <v>87</v>
      </c>
      <c r="BK425" s="217">
        <f>ROUND(I425*H425,2)</f>
        <v>0</v>
      </c>
      <c r="BL425" s="18" t="s">
        <v>289</v>
      </c>
      <c r="BM425" s="216" t="s">
        <v>3623</v>
      </c>
    </row>
    <row r="426" s="13" customFormat="1">
      <c r="A426" s="13"/>
      <c r="B426" s="218"/>
      <c r="C426" s="13"/>
      <c r="D426" s="219" t="s">
        <v>291</v>
      </c>
      <c r="E426" s="220" t="s">
        <v>1</v>
      </c>
      <c r="F426" s="221" t="s">
        <v>3624</v>
      </c>
      <c r="G426" s="13"/>
      <c r="H426" s="222">
        <v>9369</v>
      </c>
      <c r="I426" s="223"/>
      <c r="J426" s="13"/>
      <c r="K426" s="13"/>
      <c r="L426" s="218"/>
      <c r="M426" s="224"/>
      <c r="N426" s="225"/>
      <c r="O426" s="225"/>
      <c r="P426" s="225"/>
      <c r="Q426" s="225"/>
      <c r="R426" s="225"/>
      <c r="S426" s="225"/>
      <c r="T426" s="226"/>
      <c r="U426" s="13"/>
      <c r="V426" s="13"/>
      <c r="W426" s="13"/>
      <c r="X426" s="13"/>
      <c r="Y426" s="13"/>
      <c r="Z426" s="13"/>
      <c r="AA426" s="13"/>
      <c r="AB426" s="13"/>
      <c r="AC426" s="13"/>
      <c r="AD426" s="13"/>
      <c r="AE426" s="13"/>
      <c r="AT426" s="220" t="s">
        <v>291</v>
      </c>
      <c r="AU426" s="220" t="s">
        <v>87</v>
      </c>
      <c r="AV426" s="13" t="s">
        <v>87</v>
      </c>
      <c r="AW426" s="13" t="s">
        <v>31</v>
      </c>
      <c r="AX426" s="13" t="s">
        <v>82</v>
      </c>
      <c r="AY426" s="220" t="s">
        <v>283</v>
      </c>
    </row>
    <row r="427" s="2" customFormat="1" ht="37.8" customHeight="1">
      <c r="A427" s="37"/>
      <c r="B427" s="168"/>
      <c r="C427" s="204" t="s">
        <v>656</v>
      </c>
      <c r="D427" s="204" t="s">
        <v>285</v>
      </c>
      <c r="E427" s="205" t="s">
        <v>667</v>
      </c>
      <c r="F427" s="206" t="s">
        <v>668</v>
      </c>
      <c r="G427" s="207" t="s">
        <v>288</v>
      </c>
      <c r="H427" s="208">
        <v>3123</v>
      </c>
      <c r="I427" s="209"/>
      <c r="J427" s="210">
        <f>ROUND(I427*H427,2)</f>
        <v>0</v>
      </c>
      <c r="K427" s="211"/>
      <c r="L427" s="38"/>
      <c r="M427" s="212" t="s">
        <v>1</v>
      </c>
      <c r="N427" s="213" t="s">
        <v>41</v>
      </c>
      <c r="O427" s="81"/>
      <c r="P427" s="214">
        <f>O427*H427</f>
        <v>0</v>
      </c>
      <c r="Q427" s="214">
        <v>0.023990000000000001</v>
      </c>
      <c r="R427" s="214">
        <f>Q427*H427</f>
        <v>74.920770000000005</v>
      </c>
      <c r="S427" s="214">
        <v>0</v>
      </c>
      <c r="T427" s="215">
        <f>S427*H427</f>
        <v>0</v>
      </c>
      <c r="U427" s="37"/>
      <c r="V427" s="37"/>
      <c r="W427" s="37"/>
      <c r="X427" s="37"/>
      <c r="Y427" s="37"/>
      <c r="Z427" s="37"/>
      <c r="AA427" s="37"/>
      <c r="AB427" s="37"/>
      <c r="AC427" s="37"/>
      <c r="AD427" s="37"/>
      <c r="AE427" s="37"/>
      <c r="AR427" s="216" t="s">
        <v>289</v>
      </c>
      <c r="AT427" s="216" t="s">
        <v>285</v>
      </c>
      <c r="AU427" s="216" t="s">
        <v>87</v>
      </c>
      <c r="AY427" s="18" t="s">
        <v>283</v>
      </c>
      <c r="BE427" s="217">
        <f>IF(N427="základná",J427,0)</f>
        <v>0</v>
      </c>
      <c r="BF427" s="217">
        <f>IF(N427="znížená",J427,0)</f>
        <v>0</v>
      </c>
      <c r="BG427" s="217">
        <f>IF(N427="zákl. prenesená",J427,0)</f>
        <v>0</v>
      </c>
      <c r="BH427" s="217">
        <f>IF(N427="zníž. prenesená",J427,0)</f>
        <v>0</v>
      </c>
      <c r="BI427" s="217">
        <f>IF(N427="nulová",J427,0)</f>
        <v>0</v>
      </c>
      <c r="BJ427" s="18" t="s">
        <v>87</v>
      </c>
      <c r="BK427" s="217">
        <f>ROUND(I427*H427,2)</f>
        <v>0</v>
      </c>
      <c r="BL427" s="18" t="s">
        <v>289</v>
      </c>
      <c r="BM427" s="216" t="s">
        <v>3625</v>
      </c>
    </row>
    <row r="428" s="2" customFormat="1" ht="24.15" customHeight="1">
      <c r="A428" s="37"/>
      <c r="B428" s="168"/>
      <c r="C428" s="204" t="s">
        <v>661</v>
      </c>
      <c r="D428" s="204" t="s">
        <v>285</v>
      </c>
      <c r="E428" s="205" t="s">
        <v>671</v>
      </c>
      <c r="F428" s="206" t="s">
        <v>672</v>
      </c>
      <c r="G428" s="207" t="s">
        <v>288</v>
      </c>
      <c r="H428" s="208">
        <v>4985.4099999999999</v>
      </c>
      <c r="I428" s="209"/>
      <c r="J428" s="210">
        <f>ROUND(I428*H428,2)</f>
        <v>0</v>
      </c>
      <c r="K428" s="211"/>
      <c r="L428" s="38"/>
      <c r="M428" s="212" t="s">
        <v>1</v>
      </c>
      <c r="N428" s="213" t="s">
        <v>41</v>
      </c>
      <c r="O428" s="81"/>
      <c r="P428" s="214">
        <f>O428*H428</f>
        <v>0</v>
      </c>
      <c r="Q428" s="214">
        <v>0.0015299999999999999</v>
      </c>
      <c r="R428" s="214">
        <f>Q428*H428</f>
        <v>7.6276772999999993</v>
      </c>
      <c r="S428" s="214">
        <v>0</v>
      </c>
      <c r="T428" s="215">
        <f>S428*H428</f>
        <v>0</v>
      </c>
      <c r="U428" s="37"/>
      <c r="V428" s="37"/>
      <c r="W428" s="37"/>
      <c r="X428" s="37"/>
      <c r="Y428" s="37"/>
      <c r="Z428" s="37"/>
      <c r="AA428" s="37"/>
      <c r="AB428" s="37"/>
      <c r="AC428" s="37"/>
      <c r="AD428" s="37"/>
      <c r="AE428" s="37"/>
      <c r="AR428" s="216" t="s">
        <v>289</v>
      </c>
      <c r="AT428" s="216" t="s">
        <v>285</v>
      </c>
      <c r="AU428" s="216" t="s">
        <v>87</v>
      </c>
      <c r="AY428" s="18" t="s">
        <v>283</v>
      </c>
      <c r="BE428" s="217">
        <f>IF(N428="základná",J428,0)</f>
        <v>0</v>
      </c>
      <c r="BF428" s="217">
        <f>IF(N428="znížená",J428,0)</f>
        <v>0</v>
      </c>
      <c r="BG428" s="217">
        <f>IF(N428="zákl. prenesená",J428,0)</f>
        <v>0</v>
      </c>
      <c r="BH428" s="217">
        <f>IF(N428="zníž. prenesená",J428,0)</f>
        <v>0</v>
      </c>
      <c r="BI428" s="217">
        <f>IF(N428="nulová",J428,0)</f>
        <v>0</v>
      </c>
      <c r="BJ428" s="18" t="s">
        <v>87</v>
      </c>
      <c r="BK428" s="217">
        <f>ROUND(I428*H428,2)</f>
        <v>0</v>
      </c>
      <c r="BL428" s="18" t="s">
        <v>289</v>
      </c>
      <c r="BM428" s="216" t="s">
        <v>3626</v>
      </c>
    </row>
    <row r="429" s="13" customFormat="1">
      <c r="A429" s="13"/>
      <c r="B429" s="218"/>
      <c r="C429" s="13"/>
      <c r="D429" s="219" t="s">
        <v>291</v>
      </c>
      <c r="E429" s="220" t="s">
        <v>1</v>
      </c>
      <c r="F429" s="221" t="s">
        <v>3540</v>
      </c>
      <c r="G429" s="13"/>
      <c r="H429" s="222">
        <v>4985.4099999999999</v>
      </c>
      <c r="I429" s="223"/>
      <c r="J429" s="13"/>
      <c r="K429" s="13"/>
      <c r="L429" s="218"/>
      <c r="M429" s="224"/>
      <c r="N429" s="225"/>
      <c r="O429" s="225"/>
      <c r="P429" s="225"/>
      <c r="Q429" s="225"/>
      <c r="R429" s="225"/>
      <c r="S429" s="225"/>
      <c r="T429" s="226"/>
      <c r="U429" s="13"/>
      <c r="V429" s="13"/>
      <c r="W429" s="13"/>
      <c r="X429" s="13"/>
      <c r="Y429" s="13"/>
      <c r="Z429" s="13"/>
      <c r="AA429" s="13"/>
      <c r="AB429" s="13"/>
      <c r="AC429" s="13"/>
      <c r="AD429" s="13"/>
      <c r="AE429" s="13"/>
      <c r="AT429" s="220" t="s">
        <v>291</v>
      </c>
      <c r="AU429" s="220" t="s">
        <v>87</v>
      </c>
      <c r="AV429" s="13" t="s">
        <v>87</v>
      </c>
      <c r="AW429" s="13" t="s">
        <v>31</v>
      </c>
      <c r="AX429" s="13" t="s">
        <v>82</v>
      </c>
      <c r="AY429" s="220" t="s">
        <v>283</v>
      </c>
    </row>
    <row r="430" s="2" customFormat="1" ht="16.5" customHeight="1">
      <c r="A430" s="37"/>
      <c r="B430" s="168"/>
      <c r="C430" s="204" t="s">
        <v>666</v>
      </c>
      <c r="D430" s="204" t="s">
        <v>285</v>
      </c>
      <c r="E430" s="205" t="s">
        <v>675</v>
      </c>
      <c r="F430" s="206" t="s">
        <v>676</v>
      </c>
      <c r="G430" s="207" t="s">
        <v>288</v>
      </c>
      <c r="H430" s="208">
        <v>5220</v>
      </c>
      <c r="I430" s="209"/>
      <c r="J430" s="210">
        <f>ROUND(I430*H430,2)</f>
        <v>0</v>
      </c>
      <c r="K430" s="211"/>
      <c r="L430" s="38"/>
      <c r="M430" s="212" t="s">
        <v>1</v>
      </c>
      <c r="N430" s="213" t="s">
        <v>41</v>
      </c>
      <c r="O430" s="81"/>
      <c r="P430" s="214">
        <f>O430*H430</f>
        <v>0</v>
      </c>
      <c r="Q430" s="214">
        <v>5.0000000000000002E-05</v>
      </c>
      <c r="R430" s="214">
        <f>Q430*H430</f>
        <v>0.26100000000000001</v>
      </c>
      <c r="S430" s="214">
        <v>0</v>
      </c>
      <c r="T430" s="215">
        <f>S430*H430</f>
        <v>0</v>
      </c>
      <c r="U430" s="37"/>
      <c r="V430" s="37"/>
      <c r="W430" s="37"/>
      <c r="X430" s="37"/>
      <c r="Y430" s="37"/>
      <c r="Z430" s="37"/>
      <c r="AA430" s="37"/>
      <c r="AB430" s="37"/>
      <c r="AC430" s="37"/>
      <c r="AD430" s="37"/>
      <c r="AE430" s="37"/>
      <c r="AR430" s="216" t="s">
        <v>289</v>
      </c>
      <c r="AT430" s="216" t="s">
        <v>285</v>
      </c>
      <c r="AU430" s="216" t="s">
        <v>87</v>
      </c>
      <c r="AY430" s="18" t="s">
        <v>283</v>
      </c>
      <c r="BE430" s="217">
        <f>IF(N430="základná",J430,0)</f>
        <v>0</v>
      </c>
      <c r="BF430" s="217">
        <f>IF(N430="znížená",J430,0)</f>
        <v>0</v>
      </c>
      <c r="BG430" s="217">
        <f>IF(N430="zákl. prenesená",J430,0)</f>
        <v>0</v>
      </c>
      <c r="BH430" s="217">
        <f>IF(N430="zníž. prenesená",J430,0)</f>
        <v>0</v>
      </c>
      <c r="BI430" s="217">
        <f>IF(N430="nulová",J430,0)</f>
        <v>0</v>
      </c>
      <c r="BJ430" s="18" t="s">
        <v>87</v>
      </c>
      <c r="BK430" s="217">
        <f>ROUND(I430*H430,2)</f>
        <v>0</v>
      </c>
      <c r="BL430" s="18" t="s">
        <v>289</v>
      </c>
      <c r="BM430" s="216" t="s">
        <v>3627</v>
      </c>
    </row>
    <row r="431" s="13" customFormat="1">
      <c r="A431" s="13"/>
      <c r="B431" s="218"/>
      <c r="C431" s="13"/>
      <c r="D431" s="219" t="s">
        <v>291</v>
      </c>
      <c r="E431" s="220" t="s">
        <v>1</v>
      </c>
      <c r="F431" s="221" t="s">
        <v>3628</v>
      </c>
      <c r="G431" s="13"/>
      <c r="H431" s="222">
        <v>5220</v>
      </c>
      <c r="I431" s="223"/>
      <c r="J431" s="13"/>
      <c r="K431" s="13"/>
      <c r="L431" s="218"/>
      <c r="M431" s="224"/>
      <c r="N431" s="225"/>
      <c r="O431" s="225"/>
      <c r="P431" s="225"/>
      <c r="Q431" s="225"/>
      <c r="R431" s="225"/>
      <c r="S431" s="225"/>
      <c r="T431" s="226"/>
      <c r="U431" s="13"/>
      <c r="V431" s="13"/>
      <c r="W431" s="13"/>
      <c r="X431" s="13"/>
      <c r="Y431" s="13"/>
      <c r="Z431" s="13"/>
      <c r="AA431" s="13"/>
      <c r="AB431" s="13"/>
      <c r="AC431" s="13"/>
      <c r="AD431" s="13"/>
      <c r="AE431" s="13"/>
      <c r="AT431" s="220" t="s">
        <v>291</v>
      </c>
      <c r="AU431" s="220" t="s">
        <v>87</v>
      </c>
      <c r="AV431" s="13" t="s">
        <v>87</v>
      </c>
      <c r="AW431" s="13" t="s">
        <v>31</v>
      </c>
      <c r="AX431" s="13" t="s">
        <v>82</v>
      </c>
      <c r="AY431" s="220" t="s">
        <v>283</v>
      </c>
    </row>
    <row r="432" s="2" customFormat="1" ht="37.8" customHeight="1">
      <c r="A432" s="37"/>
      <c r="B432" s="168"/>
      <c r="C432" s="204" t="s">
        <v>670</v>
      </c>
      <c r="D432" s="204" t="s">
        <v>285</v>
      </c>
      <c r="E432" s="205" t="s">
        <v>3629</v>
      </c>
      <c r="F432" s="206" t="s">
        <v>3630</v>
      </c>
      <c r="G432" s="207" t="s">
        <v>296</v>
      </c>
      <c r="H432" s="208">
        <v>0.80300000000000005</v>
      </c>
      <c r="I432" s="209"/>
      <c r="J432" s="210">
        <f>ROUND(I432*H432,2)</f>
        <v>0</v>
      </c>
      <c r="K432" s="211"/>
      <c r="L432" s="38"/>
      <c r="M432" s="212" t="s">
        <v>1</v>
      </c>
      <c r="N432" s="213" t="s">
        <v>41</v>
      </c>
      <c r="O432" s="81"/>
      <c r="P432" s="214">
        <f>O432*H432</f>
        <v>0</v>
      </c>
      <c r="Q432" s="214">
        <v>0</v>
      </c>
      <c r="R432" s="214">
        <f>Q432*H432</f>
        <v>0</v>
      </c>
      <c r="S432" s="214">
        <v>2.2000000000000002</v>
      </c>
      <c r="T432" s="215">
        <f>S432*H432</f>
        <v>1.7666000000000002</v>
      </c>
      <c r="U432" s="37"/>
      <c r="V432" s="37"/>
      <c r="W432" s="37"/>
      <c r="X432" s="37"/>
      <c r="Y432" s="37"/>
      <c r="Z432" s="37"/>
      <c r="AA432" s="37"/>
      <c r="AB432" s="37"/>
      <c r="AC432" s="37"/>
      <c r="AD432" s="37"/>
      <c r="AE432" s="37"/>
      <c r="AR432" s="216" t="s">
        <v>289</v>
      </c>
      <c r="AT432" s="216" t="s">
        <v>285</v>
      </c>
      <c r="AU432" s="216" t="s">
        <v>87</v>
      </c>
      <c r="AY432" s="18" t="s">
        <v>283</v>
      </c>
      <c r="BE432" s="217">
        <f>IF(N432="základná",J432,0)</f>
        <v>0</v>
      </c>
      <c r="BF432" s="217">
        <f>IF(N432="znížená",J432,0)</f>
        <v>0</v>
      </c>
      <c r="BG432" s="217">
        <f>IF(N432="zákl. prenesená",J432,0)</f>
        <v>0</v>
      </c>
      <c r="BH432" s="217">
        <f>IF(N432="zníž. prenesená",J432,0)</f>
        <v>0</v>
      </c>
      <c r="BI432" s="217">
        <f>IF(N432="nulová",J432,0)</f>
        <v>0</v>
      </c>
      <c r="BJ432" s="18" t="s">
        <v>87</v>
      </c>
      <c r="BK432" s="217">
        <f>ROUND(I432*H432,2)</f>
        <v>0</v>
      </c>
      <c r="BL432" s="18" t="s">
        <v>289</v>
      </c>
      <c r="BM432" s="216" t="s">
        <v>3631</v>
      </c>
    </row>
    <row r="433" s="15" customFormat="1">
      <c r="A433" s="15"/>
      <c r="B433" s="235"/>
      <c r="C433" s="15"/>
      <c r="D433" s="219" t="s">
        <v>291</v>
      </c>
      <c r="E433" s="236" t="s">
        <v>1</v>
      </c>
      <c r="F433" s="237" t="s">
        <v>3632</v>
      </c>
      <c r="G433" s="15"/>
      <c r="H433" s="236" t="s">
        <v>1</v>
      </c>
      <c r="I433" s="238"/>
      <c r="J433" s="15"/>
      <c r="K433" s="15"/>
      <c r="L433" s="235"/>
      <c r="M433" s="239"/>
      <c r="N433" s="240"/>
      <c r="O433" s="240"/>
      <c r="P433" s="240"/>
      <c r="Q433" s="240"/>
      <c r="R433" s="240"/>
      <c r="S433" s="240"/>
      <c r="T433" s="241"/>
      <c r="U433" s="15"/>
      <c r="V433" s="15"/>
      <c r="W433" s="15"/>
      <c r="X433" s="15"/>
      <c r="Y433" s="15"/>
      <c r="Z433" s="15"/>
      <c r="AA433" s="15"/>
      <c r="AB433" s="15"/>
      <c r="AC433" s="15"/>
      <c r="AD433" s="15"/>
      <c r="AE433" s="15"/>
      <c r="AT433" s="236" t="s">
        <v>291</v>
      </c>
      <c r="AU433" s="236" t="s">
        <v>87</v>
      </c>
      <c r="AV433" s="15" t="s">
        <v>82</v>
      </c>
      <c r="AW433" s="15" t="s">
        <v>31</v>
      </c>
      <c r="AX433" s="15" t="s">
        <v>75</v>
      </c>
      <c r="AY433" s="236" t="s">
        <v>283</v>
      </c>
    </row>
    <row r="434" s="13" customFormat="1">
      <c r="A434" s="13"/>
      <c r="B434" s="218"/>
      <c r="C434" s="13"/>
      <c r="D434" s="219" t="s">
        <v>291</v>
      </c>
      <c r="E434" s="220" t="s">
        <v>1</v>
      </c>
      <c r="F434" s="221" t="s">
        <v>3633</v>
      </c>
      <c r="G434" s="13"/>
      <c r="H434" s="222">
        <v>0.80300000000000005</v>
      </c>
      <c r="I434" s="223"/>
      <c r="J434" s="13"/>
      <c r="K434" s="13"/>
      <c r="L434" s="218"/>
      <c r="M434" s="224"/>
      <c r="N434" s="225"/>
      <c r="O434" s="225"/>
      <c r="P434" s="225"/>
      <c r="Q434" s="225"/>
      <c r="R434" s="225"/>
      <c r="S434" s="225"/>
      <c r="T434" s="226"/>
      <c r="U434" s="13"/>
      <c r="V434" s="13"/>
      <c r="W434" s="13"/>
      <c r="X434" s="13"/>
      <c r="Y434" s="13"/>
      <c r="Z434" s="13"/>
      <c r="AA434" s="13"/>
      <c r="AB434" s="13"/>
      <c r="AC434" s="13"/>
      <c r="AD434" s="13"/>
      <c r="AE434" s="13"/>
      <c r="AT434" s="220" t="s">
        <v>291</v>
      </c>
      <c r="AU434" s="220" t="s">
        <v>87</v>
      </c>
      <c r="AV434" s="13" t="s">
        <v>87</v>
      </c>
      <c r="AW434" s="13" t="s">
        <v>31</v>
      </c>
      <c r="AX434" s="13" t="s">
        <v>82</v>
      </c>
      <c r="AY434" s="220" t="s">
        <v>283</v>
      </c>
    </row>
    <row r="435" s="2" customFormat="1" ht="37.8" customHeight="1">
      <c r="A435" s="37"/>
      <c r="B435" s="168"/>
      <c r="C435" s="204" t="s">
        <v>674</v>
      </c>
      <c r="D435" s="204" t="s">
        <v>285</v>
      </c>
      <c r="E435" s="205" t="s">
        <v>680</v>
      </c>
      <c r="F435" s="206" t="s">
        <v>681</v>
      </c>
      <c r="G435" s="207" t="s">
        <v>288</v>
      </c>
      <c r="H435" s="208">
        <v>397.83999999999998</v>
      </c>
      <c r="I435" s="209"/>
      <c r="J435" s="210">
        <f>ROUND(I435*H435,2)</f>
        <v>0</v>
      </c>
      <c r="K435" s="211"/>
      <c r="L435" s="38"/>
      <c r="M435" s="212" t="s">
        <v>1</v>
      </c>
      <c r="N435" s="213" t="s">
        <v>41</v>
      </c>
      <c r="O435" s="81"/>
      <c r="P435" s="214">
        <f>O435*H435</f>
        <v>0</v>
      </c>
      <c r="Q435" s="214">
        <v>0</v>
      </c>
      <c r="R435" s="214">
        <f>Q435*H435</f>
        <v>0</v>
      </c>
      <c r="S435" s="214">
        <v>0.19600000000000001</v>
      </c>
      <c r="T435" s="215">
        <f>S435*H435</f>
        <v>77.976640000000003</v>
      </c>
      <c r="U435" s="37"/>
      <c r="V435" s="37"/>
      <c r="W435" s="37"/>
      <c r="X435" s="37"/>
      <c r="Y435" s="37"/>
      <c r="Z435" s="37"/>
      <c r="AA435" s="37"/>
      <c r="AB435" s="37"/>
      <c r="AC435" s="37"/>
      <c r="AD435" s="37"/>
      <c r="AE435" s="37"/>
      <c r="AR435" s="216" t="s">
        <v>289</v>
      </c>
      <c r="AT435" s="216" t="s">
        <v>285</v>
      </c>
      <c r="AU435" s="216" t="s">
        <v>87</v>
      </c>
      <c r="AY435" s="18" t="s">
        <v>283</v>
      </c>
      <c r="BE435" s="217">
        <f>IF(N435="základná",J435,0)</f>
        <v>0</v>
      </c>
      <c r="BF435" s="217">
        <f>IF(N435="znížená",J435,0)</f>
        <v>0</v>
      </c>
      <c r="BG435" s="217">
        <f>IF(N435="zákl. prenesená",J435,0)</f>
        <v>0</v>
      </c>
      <c r="BH435" s="217">
        <f>IF(N435="zníž. prenesená",J435,0)</f>
        <v>0</v>
      </c>
      <c r="BI435" s="217">
        <f>IF(N435="nulová",J435,0)</f>
        <v>0</v>
      </c>
      <c r="BJ435" s="18" t="s">
        <v>87</v>
      </c>
      <c r="BK435" s="217">
        <f>ROUND(I435*H435,2)</f>
        <v>0</v>
      </c>
      <c r="BL435" s="18" t="s">
        <v>289</v>
      </c>
      <c r="BM435" s="216" t="s">
        <v>682</v>
      </c>
    </row>
    <row r="436" s="15" customFormat="1">
      <c r="A436" s="15"/>
      <c r="B436" s="235"/>
      <c r="C436" s="15"/>
      <c r="D436" s="219" t="s">
        <v>291</v>
      </c>
      <c r="E436" s="236" t="s">
        <v>1</v>
      </c>
      <c r="F436" s="237" t="s">
        <v>451</v>
      </c>
      <c r="G436" s="15"/>
      <c r="H436" s="236" t="s">
        <v>1</v>
      </c>
      <c r="I436" s="238"/>
      <c r="J436" s="15"/>
      <c r="K436" s="15"/>
      <c r="L436" s="235"/>
      <c r="M436" s="239"/>
      <c r="N436" s="240"/>
      <c r="O436" s="240"/>
      <c r="P436" s="240"/>
      <c r="Q436" s="240"/>
      <c r="R436" s="240"/>
      <c r="S436" s="240"/>
      <c r="T436" s="241"/>
      <c r="U436" s="15"/>
      <c r="V436" s="15"/>
      <c r="W436" s="15"/>
      <c r="X436" s="15"/>
      <c r="Y436" s="15"/>
      <c r="Z436" s="15"/>
      <c r="AA436" s="15"/>
      <c r="AB436" s="15"/>
      <c r="AC436" s="15"/>
      <c r="AD436" s="15"/>
      <c r="AE436" s="15"/>
      <c r="AT436" s="236" t="s">
        <v>291</v>
      </c>
      <c r="AU436" s="236" t="s">
        <v>87</v>
      </c>
      <c r="AV436" s="15" t="s">
        <v>82</v>
      </c>
      <c r="AW436" s="15" t="s">
        <v>31</v>
      </c>
      <c r="AX436" s="15" t="s">
        <v>75</v>
      </c>
      <c r="AY436" s="236" t="s">
        <v>283</v>
      </c>
    </row>
    <row r="437" s="13" customFormat="1">
      <c r="A437" s="13"/>
      <c r="B437" s="218"/>
      <c r="C437" s="13"/>
      <c r="D437" s="219" t="s">
        <v>291</v>
      </c>
      <c r="E437" s="220" t="s">
        <v>1</v>
      </c>
      <c r="F437" s="221" t="s">
        <v>3634</v>
      </c>
      <c r="G437" s="13"/>
      <c r="H437" s="222">
        <v>22.5</v>
      </c>
      <c r="I437" s="223"/>
      <c r="J437" s="13"/>
      <c r="K437" s="13"/>
      <c r="L437" s="218"/>
      <c r="M437" s="224"/>
      <c r="N437" s="225"/>
      <c r="O437" s="225"/>
      <c r="P437" s="225"/>
      <c r="Q437" s="225"/>
      <c r="R437" s="225"/>
      <c r="S437" s="225"/>
      <c r="T437" s="226"/>
      <c r="U437" s="13"/>
      <c r="V437" s="13"/>
      <c r="W437" s="13"/>
      <c r="X437" s="13"/>
      <c r="Y437" s="13"/>
      <c r="Z437" s="13"/>
      <c r="AA437" s="13"/>
      <c r="AB437" s="13"/>
      <c r="AC437" s="13"/>
      <c r="AD437" s="13"/>
      <c r="AE437" s="13"/>
      <c r="AT437" s="220" t="s">
        <v>291</v>
      </c>
      <c r="AU437" s="220" t="s">
        <v>87</v>
      </c>
      <c r="AV437" s="13" t="s">
        <v>87</v>
      </c>
      <c r="AW437" s="13" t="s">
        <v>31</v>
      </c>
      <c r="AX437" s="13" t="s">
        <v>75</v>
      </c>
      <c r="AY437" s="220" t="s">
        <v>283</v>
      </c>
    </row>
    <row r="438" s="15" customFormat="1">
      <c r="A438" s="15"/>
      <c r="B438" s="235"/>
      <c r="C438" s="15"/>
      <c r="D438" s="219" t="s">
        <v>291</v>
      </c>
      <c r="E438" s="236" t="s">
        <v>1</v>
      </c>
      <c r="F438" s="237" t="s">
        <v>404</v>
      </c>
      <c r="G438" s="15"/>
      <c r="H438" s="236" t="s">
        <v>1</v>
      </c>
      <c r="I438" s="238"/>
      <c r="J438" s="15"/>
      <c r="K438" s="15"/>
      <c r="L438" s="235"/>
      <c r="M438" s="239"/>
      <c r="N438" s="240"/>
      <c r="O438" s="240"/>
      <c r="P438" s="240"/>
      <c r="Q438" s="240"/>
      <c r="R438" s="240"/>
      <c r="S438" s="240"/>
      <c r="T438" s="241"/>
      <c r="U438" s="15"/>
      <c r="V438" s="15"/>
      <c r="W438" s="15"/>
      <c r="X438" s="15"/>
      <c r="Y438" s="15"/>
      <c r="Z438" s="15"/>
      <c r="AA438" s="15"/>
      <c r="AB438" s="15"/>
      <c r="AC438" s="15"/>
      <c r="AD438" s="15"/>
      <c r="AE438" s="15"/>
      <c r="AT438" s="236" t="s">
        <v>291</v>
      </c>
      <c r="AU438" s="236" t="s">
        <v>87</v>
      </c>
      <c r="AV438" s="15" t="s">
        <v>82</v>
      </c>
      <c r="AW438" s="15" t="s">
        <v>31</v>
      </c>
      <c r="AX438" s="15" t="s">
        <v>75</v>
      </c>
      <c r="AY438" s="236" t="s">
        <v>283</v>
      </c>
    </row>
    <row r="439" s="13" customFormat="1">
      <c r="A439" s="13"/>
      <c r="B439" s="218"/>
      <c r="C439" s="13"/>
      <c r="D439" s="219" t="s">
        <v>291</v>
      </c>
      <c r="E439" s="220" t="s">
        <v>1</v>
      </c>
      <c r="F439" s="221" t="s">
        <v>3635</v>
      </c>
      <c r="G439" s="13"/>
      <c r="H439" s="222">
        <v>33.390000000000001</v>
      </c>
      <c r="I439" s="223"/>
      <c r="J439" s="13"/>
      <c r="K439" s="13"/>
      <c r="L439" s="218"/>
      <c r="M439" s="224"/>
      <c r="N439" s="225"/>
      <c r="O439" s="225"/>
      <c r="P439" s="225"/>
      <c r="Q439" s="225"/>
      <c r="R439" s="225"/>
      <c r="S439" s="225"/>
      <c r="T439" s="226"/>
      <c r="U439" s="13"/>
      <c r="V439" s="13"/>
      <c r="W439" s="13"/>
      <c r="X439" s="13"/>
      <c r="Y439" s="13"/>
      <c r="Z439" s="13"/>
      <c r="AA439" s="13"/>
      <c r="AB439" s="13"/>
      <c r="AC439" s="13"/>
      <c r="AD439" s="13"/>
      <c r="AE439" s="13"/>
      <c r="AT439" s="220" t="s">
        <v>291</v>
      </c>
      <c r="AU439" s="220" t="s">
        <v>87</v>
      </c>
      <c r="AV439" s="13" t="s">
        <v>87</v>
      </c>
      <c r="AW439" s="13" t="s">
        <v>31</v>
      </c>
      <c r="AX439" s="13" t="s">
        <v>75</v>
      </c>
      <c r="AY439" s="220" t="s">
        <v>283</v>
      </c>
    </row>
    <row r="440" s="13" customFormat="1">
      <c r="A440" s="13"/>
      <c r="B440" s="218"/>
      <c r="C440" s="13"/>
      <c r="D440" s="219" t="s">
        <v>291</v>
      </c>
      <c r="E440" s="220" t="s">
        <v>1</v>
      </c>
      <c r="F440" s="221" t="s">
        <v>3636</v>
      </c>
      <c r="G440" s="13"/>
      <c r="H440" s="222">
        <v>32.426000000000002</v>
      </c>
      <c r="I440" s="223"/>
      <c r="J440" s="13"/>
      <c r="K440" s="13"/>
      <c r="L440" s="218"/>
      <c r="M440" s="224"/>
      <c r="N440" s="225"/>
      <c r="O440" s="225"/>
      <c r="P440" s="225"/>
      <c r="Q440" s="225"/>
      <c r="R440" s="225"/>
      <c r="S440" s="225"/>
      <c r="T440" s="226"/>
      <c r="U440" s="13"/>
      <c r="V440" s="13"/>
      <c r="W440" s="13"/>
      <c r="X440" s="13"/>
      <c r="Y440" s="13"/>
      <c r="Z440" s="13"/>
      <c r="AA440" s="13"/>
      <c r="AB440" s="13"/>
      <c r="AC440" s="13"/>
      <c r="AD440" s="13"/>
      <c r="AE440" s="13"/>
      <c r="AT440" s="220" t="s">
        <v>291</v>
      </c>
      <c r="AU440" s="220" t="s">
        <v>87</v>
      </c>
      <c r="AV440" s="13" t="s">
        <v>87</v>
      </c>
      <c r="AW440" s="13" t="s">
        <v>31</v>
      </c>
      <c r="AX440" s="13" t="s">
        <v>75</v>
      </c>
      <c r="AY440" s="220" t="s">
        <v>283</v>
      </c>
    </row>
    <row r="441" s="13" customFormat="1">
      <c r="A441" s="13"/>
      <c r="B441" s="218"/>
      <c r="C441" s="13"/>
      <c r="D441" s="219" t="s">
        <v>291</v>
      </c>
      <c r="E441" s="220" t="s">
        <v>1</v>
      </c>
      <c r="F441" s="221" t="s">
        <v>3637</v>
      </c>
      <c r="G441" s="13"/>
      <c r="H441" s="222">
        <v>27.474</v>
      </c>
      <c r="I441" s="223"/>
      <c r="J441" s="13"/>
      <c r="K441" s="13"/>
      <c r="L441" s="218"/>
      <c r="M441" s="224"/>
      <c r="N441" s="225"/>
      <c r="O441" s="225"/>
      <c r="P441" s="225"/>
      <c r="Q441" s="225"/>
      <c r="R441" s="225"/>
      <c r="S441" s="225"/>
      <c r="T441" s="226"/>
      <c r="U441" s="13"/>
      <c r="V441" s="13"/>
      <c r="W441" s="13"/>
      <c r="X441" s="13"/>
      <c r="Y441" s="13"/>
      <c r="Z441" s="13"/>
      <c r="AA441" s="13"/>
      <c r="AB441" s="13"/>
      <c r="AC441" s="13"/>
      <c r="AD441" s="13"/>
      <c r="AE441" s="13"/>
      <c r="AT441" s="220" t="s">
        <v>291</v>
      </c>
      <c r="AU441" s="220" t="s">
        <v>87</v>
      </c>
      <c r="AV441" s="13" t="s">
        <v>87</v>
      </c>
      <c r="AW441" s="13" t="s">
        <v>31</v>
      </c>
      <c r="AX441" s="13" t="s">
        <v>75</v>
      </c>
      <c r="AY441" s="220" t="s">
        <v>283</v>
      </c>
    </row>
    <row r="442" s="15" customFormat="1">
      <c r="A442" s="15"/>
      <c r="B442" s="235"/>
      <c r="C442" s="15"/>
      <c r="D442" s="219" t="s">
        <v>291</v>
      </c>
      <c r="E442" s="236" t="s">
        <v>1</v>
      </c>
      <c r="F442" s="237" t="s">
        <v>413</v>
      </c>
      <c r="G442" s="15"/>
      <c r="H442" s="236" t="s">
        <v>1</v>
      </c>
      <c r="I442" s="238"/>
      <c r="J442" s="15"/>
      <c r="K442" s="15"/>
      <c r="L442" s="235"/>
      <c r="M442" s="239"/>
      <c r="N442" s="240"/>
      <c r="O442" s="240"/>
      <c r="P442" s="240"/>
      <c r="Q442" s="240"/>
      <c r="R442" s="240"/>
      <c r="S442" s="240"/>
      <c r="T442" s="241"/>
      <c r="U442" s="15"/>
      <c r="V442" s="15"/>
      <c r="W442" s="15"/>
      <c r="X442" s="15"/>
      <c r="Y442" s="15"/>
      <c r="Z442" s="15"/>
      <c r="AA442" s="15"/>
      <c r="AB442" s="15"/>
      <c r="AC442" s="15"/>
      <c r="AD442" s="15"/>
      <c r="AE442" s="15"/>
      <c r="AT442" s="236" t="s">
        <v>291</v>
      </c>
      <c r="AU442" s="236" t="s">
        <v>87</v>
      </c>
      <c r="AV442" s="15" t="s">
        <v>82</v>
      </c>
      <c r="AW442" s="15" t="s">
        <v>31</v>
      </c>
      <c r="AX442" s="15" t="s">
        <v>75</v>
      </c>
      <c r="AY442" s="236" t="s">
        <v>283</v>
      </c>
    </row>
    <row r="443" s="13" customFormat="1">
      <c r="A443" s="13"/>
      <c r="B443" s="218"/>
      <c r="C443" s="13"/>
      <c r="D443" s="219" t="s">
        <v>291</v>
      </c>
      <c r="E443" s="220" t="s">
        <v>1</v>
      </c>
      <c r="F443" s="221" t="s">
        <v>3638</v>
      </c>
      <c r="G443" s="13"/>
      <c r="H443" s="222">
        <v>20.111999999999998</v>
      </c>
      <c r="I443" s="223"/>
      <c r="J443" s="13"/>
      <c r="K443" s="13"/>
      <c r="L443" s="218"/>
      <c r="M443" s="224"/>
      <c r="N443" s="225"/>
      <c r="O443" s="225"/>
      <c r="P443" s="225"/>
      <c r="Q443" s="225"/>
      <c r="R443" s="225"/>
      <c r="S443" s="225"/>
      <c r="T443" s="226"/>
      <c r="U443" s="13"/>
      <c r="V443" s="13"/>
      <c r="W443" s="13"/>
      <c r="X443" s="13"/>
      <c r="Y443" s="13"/>
      <c r="Z443" s="13"/>
      <c r="AA443" s="13"/>
      <c r="AB443" s="13"/>
      <c r="AC443" s="13"/>
      <c r="AD443" s="13"/>
      <c r="AE443" s="13"/>
      <c r="AT443" s="220" t="s">
        <v>291</v>
      </c>
      <c r="AU443" s="220" t="s">
        <v>87</v>
      </c>
      <c r="AV443" s="13" t="s">
        <v>87</v>
      </c>
      <c r="AW443" s="13" t="s">
        <v>31</v>
      </c>
      <c r="AX443" s="13" t="s">
        <v>75</v>
      </c>
      <c r="AY443" s="220" t="s">
        <v>283</v>
      </c>
    </row>
    <row r="444" s="13" customFormat="1">
      <c r="A444" s="13"/>
      <c r="B444" s="218"/>
      <c r="C444" s="13"/>
      <c r="D444" s="219" t="s">
        <v>291</v>
      </c>
      <c r="E444" s="220" t="s">
        <v>1</v>
      </c>
      <c r="F444" s="221" t="s">
        <v>3639</v>
      </c>
      <c r="G444" s="13"/>
      <c r="H444" s="222">
        <v>38.520000000000003</v>
      </c>
      <c r="I444" s="223"/>
      <c r="J444" s="13"/>
      <c r="K444" s="13"/>
      <c r="L444" s="218"/>
      <c r="M444" s="224"/>
      <c r="N444" s="225"/>
      <c r="O444" s="225"/>
      <c r="P444" s="225"/>
      <c r="Q444" s="225"/>
      <c r="R444" s="225"/>
      <c r="S444" s="225"/>
      <c r="T444" s="226"/>
      <c r="U444" s="13"/>
      <c r="V444" s="13"/>
      <c r="W444" s="13"/>
      <c r="X444" s="13"/>
      <c r="Y444" s="13"/>
      <c r="Z444" s="13"/>
      <c r="AA444" s="13"/>
      <c r="AB444" s="13"/>
      <c r="AC444" s="13"/>
      <c r="AD444" s="13"/>
      <c r="AE444" s="13"/>
      <c r="AT444" s="220" t="s">
        <v>291</v>
      </c>
      <c r="AU444" s="220" t="s">
        <v>87</v>
      </c>
      <c r="AV444" s="13" t="s">
        <v>87</v>
      </c>
      <c r="AW444" s="13" t="s">
        <v>31</v>
      </c>
      <c r="AX444" s="13" t="s">
        <v>75</v>
      </c>
      <c r="AY444" s="220" t="s">
        <v>283</v>
      </c>
    </row>
    <row r="445" s="13" customFormat="1">
      <c r="A445" s="13"/>
      <c r="B445" s="218"/>
      <c r="C445" s="13"/>
      <c r="D445" s="219" t="s">
        <v>291</v>
      </c>
      <c r="E445" s="220" t="s">
        <v>1</v>
      </c>
      <c r="F445" s="221" t="s">
        <v>3640</v>
      </c>
      <c r="G445" s="13"/>
      <c r="H445" s="222">
        <v>7.9800000000000004</v>
      </c>
      <c r="I445" s="223"/>
      <c r="J445" s="13"/>
      <c r="K445" s="13"/>
      <c r="L445" s="218"/>
      <c r="M445" s="224"/>
      <c r="N445" s="225"/>
      <c r="O445" s="225"/>
      <c r="P445" s="225"/>
      <c r="Q445" s="225"/>
      <c r="R445" s="225"/>
      <c r="S445" s="225"/>
      <c r="T445" s="226"/>
      <c r="U445" s="13"/>
      <c r="V445" s="13"/>
      <c r="W445" s="13"/>
      <c r="X445" s="13"/>
      <c r="Y445" s="13"/>
      <c r="Z445" s="13"/>
      <c r="AA445" s="13"/>
      <c r="AB445" s="13"/>
      <c r="AC445" s="13"/>
      <c r="AD445" s="13"/>
      <c r="AE445" s="13"/>
      <c r="AT445" s="220" t="s">
        <v>291</v>
      </c>
      <c r="AU445" s="220" t="s">
        <v>87</v>
      </c>
      <c r="AV445" s="13" t="s">
        <v>87</v>
      </c>
      <c r="AW445" s="13" t="s">
        <v>31</v>
      </c>
      <c r="AX445" s="13" t="s">
        <v>75</v>
      </c>
      <c r="AY445" s="220" t="s">
        <v>283</v>
      </c>
    </row>
    <row r="446" s="15" customFormat="1">
      <c r="A446" s="15"/>
      <c r="B446" s="235"/>
      <c r="C446" s="15"/>
      <c r="D446" s="219" t="s">
        <v>291</v>
      </c>
      <c r="E446" s="236" t="s">
        <v>1</v>
      </c>
      <c r="F446" s="237" t="s">
        <v>414</v>
      </c>
      <c r="G446" s="15"/>
      <c r="H446" s="236" t="s">
        <v>1</v>
      </c>
      <c r="I446" s="238"/>
      <c r="J446" s="15"/>
      <c r="K446" s="15"/>
      <c r="L446" s="235"/>
      <c r="M446" s="239"/>
      <c r="N446" s="240"/>
      <c r="O446" s="240"/>
      <c r="P446" s="240"/>
      <c r="Q446" s="240"/>
      <c r="R446" s="240"/>
      <c r="S446" s="240"/>
      <c r="T446" s="241"/>
      <c r="U446" s="15"/>
      <c r="V446" s="15"/>
      <c r="W446" s="15"/>
      <c r="X446" s="15"/>
      <c r="Y446" s="15"/>
      <c r="Z446" s="15"/>
      <c r="AA446" s="15"/>
      <c r="AB446" s="15"/>
      <c r="AC446" s="15"/>
      <c r="AD446" s="15"/>
      <c r="AE446" s="15"/>
      <c r="AT446" s="236" t="s">
        <v>291</v>
      </c>
      <c r="AU446" s="236" t="s">
        <v>87</v>
      </c>
      <c r="AV446" s="15" t="s">
        <v>82</v>
      </c>
      <c r="AW446" s="15" t="s">
        <v>31</v>
      </c>
      <c r="AX446" s="15" t="s">
        <v>75</v>
      </c>
      <c r="AY446" s="236" t="s">
        <v>283</v>
      </c>
    </row>
    <row r="447" s="13" customFormat="1">
      <c r="A447" s="13"/>
      <c r="B447" s="218"/>
      <c r="C447" s="13"/>
      <c r="D447" s="219" t="s">
        <v>291</v>
      </c>
      <c r="E447" s="220" t="s">
        <v>1</v>
      </c>
      <c r="F447" s="221" t="s">
        <v>3641</v>
      </c>
      <c r="G447" s="13"/>
      <c r="H447" s="222">
        <v>25.257999999999999</v>
      </c>
      <c r="I447" s="223"/>
      <c r="J447" s="13"/>
      <c r="K447" s="13"/>
      <c r="L447" s="218"/>
      <c r="M447" s="224"/>
      <c r="N447" s="225"/>
      <c r="O447" s="225"/>
      <c r="P447" s="225"/>
      <c r="Q447" s="225"/>
      <c r="R447" s="225"/>
      <c r="S447" s="225"/>
      <c r="T447" s="226"/>
      <c r="U447" s="13"/>
      <c r="V447" s="13"/>
      <c r="W447" s="13"/>
      <c r="X447" s="13"/>
      <c r="Y447" s="13"/>
      <c r="Z447" s="13"/>
      <c r="AA447" s="13"/>
      <c r="AB447" s="13"/>
      <c r="AC447" s="13"/>
      <c r="AD447" s="13"/>
      <c r="AE447" s="13"/>
      <c r="AT447" s="220" t="s">
        <v>291</v>
      </c>
      <c r="AU447" s="220" t="s">
        <v>87</v>
      </c>
      <c r="AV447" s="13" t="s">
        <v>87</v>
      </c>
      <c r="AW447" s="13" t="s">
        <v>31</v>
      </c>
      <c r="AX447" s="13" t="s">
        <v>75</v>
      </c>
      <c r="AY447" s="220" t="s">
        <v>283</v>
      </c>
    </row>
    <row r="448" s="13" customFormat="1">
      <c r="A448" s="13"/>
      <c r="B448" s="218"/>
      <c r="C448" s="13"/>
      <c r="D448" s="219" t="s">
        <v>291</v>
      </c>
      <c r="E448" s="220" t="s">
        <v>1</v>
      </c>
      <c r="F448" s="221" t="s">
        <v>3642</v>
      </c>
      <c r="G448" s="13"/>
      <c r="H448" s="222">
        <v>57.740000000000002</v>
      </c>
      <c r="I448" s="223"/>
      <c r="J448" s="13"/>
      <c r="K448" s="13"/>
      <c r="L448" s="218"/>
      <c r="M448" s="224"/>
      <c r="N448" s="225"/>
      <c r="O448" s="225"/>
      <c r="P448" s="225"/>
      <c r="Q448" s="225"/>
      <c r="R448" s="225"/>
      <c r="S448" s="225"/>
      <c r="T448" s="226"/>
      <c r="U448" s="13"/>
      <c r="V448" s="13"/>
      <c r="W448" s="13"/>
      <c r="X448" s="13"/>
      <c r="Y448" s="13"/>
      <c r="Z448" s="13"/>
      <c r="AA448" s="13"/>
      <c r="AB448" s="13"/>
      <c r="AC448" s="13"/>
      <c r="AD448" s="13"/>
      <c r="AE448" s="13"/>
      <c r="AT448" s="220" t="s">
        <v>291</v>
      </c>
      <c r="AU448" s="220" t="s">
        <v>87</v>
      </c>
      <c r="AV448" s="13" t="s">
        <v>87</v>
      </c>
      <c r="AW448" s="13" t="s">
        <v>31</v>
      </c>
      <c r="AX448" s="13" t="s">
        <v>75</v>
      </c>
      <c r="AY448" s="220" t="s">
        <v>283</v>
      </c>
    </row>
    <row r="449" s="15" customFormat="1">
      <c r="A449" s="15"/>
      <c r="B449" s="235"/>
      <c r="C449" s="15"/>
      <c r="D449" s="219" t="s">
        <v>291</v>
      </c>
      <c r="E449" s="236" t="s">
        <v>1</v>
      </c>
      <c r="F449" s="237" t="s">
        <v>415</v>
      </c>
      <c r="G449" s="15"/>
      <c r="H449" s="236" t="s">
        <v>1</v>
      </c>
      <c r="I449" s="238"/>
      <c r="J449" s="15"/>
      <c r="K449" s="15"/>
      <c r="L449" s="235"/>
      <c r="M449" s="239"/>
      <c r="N449" s="240"/>
      <c r="O449" s="240"/>
      <c r="P449" s="240"/>
      <c r="Q449" s="240"/>
      <c r="R449" s="240"/>
      <c r="S449" s="240"/>
      <c r="T449" s="241"/>
      <c r="U449" s="15"/>
      <c r="V449" s="15"/>
      <c r="W449" s="15"/>
      <c r="X449" s="15"/>
      <c r="Y449" s="15"/>
      <c r="Z449" s="15"/>
      <c r="AA449" s="15"/>
      <c r="AB449" s="15"/>
      <c r="AC449" s="15"/>
      <c r="AD449" s="15"/>
      <c r="AE449" s="15"/>
      <c r="AT449" s="236" t="s">
        <v>291</v>
      </c>
      <c r="AU449" s="236" t="s">
        <v>87</v>
      </c>
      <c r="AV449" s="15" t="s">
        <v>82</v>
      </c>
      <c r="AW449" s="15" t="s">
        <v>31</v>
      </c>
      <c r="AX449" s="15" t="s">
        <v>75</v>
      </c>
      <c r="AY449" s="236" t="s">
        <v>283</v>
      </c>
    </row>
    <row r="450" s="13" customFormat="1">
      <c r="A450" s="13"/>
      <c r="B450" s="218"/>
      <c r="C450" s="13"/>
      <c r="D450" s="219" t="s">
        <v>291</v>
      </c>
      <c r="E450" s="220" t="s">
        <v>1</v>
      </c>
      <c r="F450" s="221" t="s">
        <v>3643</v>
      </c>
      <c r="G450" s="13"/>
      <c r="H450" s="222">
        <v>33.317999999999998</v>
      </c>
      <c r="I450" s="223"/>
      <c r="J450" s="13"/>
      <c r="K450" s="13"/>
      <c r="L450" s="218"/>
      <c r="M450" s="224"/>
      <c r="N450" s="225"/>
      <c r="O450" s="225"/>
      <c r="P450" s="225"/>
      <c r="Q450" s="225"/>
      <c r="R450" s="225"/>
      <c r="S450" s="225"/>
      <c r="T450" s="226"/>
      <c r="U450" s="13"/>
      <c r="V450" s="13"/>
      <c r="W450" s="13"/>
      <c r="X450" s="13"/>
      <c r="Y450" s="13"/>
      <c r="Z450" s="13"/>
      <c r="AA450" s="13"/>
      <c r="AB450" s="13"/>
      <c r="AC450" s="13"/>
      <c r="AD450" s="13"/>
      <c r="AE450" s="13"/>
      <c r="AT450" s="220" t="s">
        <v>291</v>
      </c>
      <c r="AU450" s="220" t="s">
        <v>87</v>
      </c>
      <c r="AV450" s="13" t="s">
        <v>87</v>
      </c>
      <c r="AW450" s="13" t="s">
        <v>31</v>
      </c>
      <c r="AX450" s="13" t="s">
        <v>75</v>
      </c>
      <c r="AY450" s="220" t="s">
        <v>283</v>
      </c>
    </row>
    <row r="451" s="13" customFormat="1">
      <c r="A451" s="13"/>
      <c r="B451" s="218"/>
      <c r="C451" s="13"/>
      <c r="D451" s="219" t="s">
        <v>291</v>
      </c>
      <c r="E451" s="220" t="s">
        <v>1</v>
      </c>
      <c r="F451" s="221" t="s">
        <v>3644</v>
      </c>
      <c r="G451" s="13"/>
      <c r="H451" s="222">
        <v>32.902000000000001</v>
      </c>
      <c r="I451" s="223"/>
      <c r="J451" s="13"/>
      <c r="K451" s="13"/>
      <c r="L451" s="218"/>
      <c r="M451" s="224"/>
      <c r="N451" s="225"/>
      <c r="O451" s="225"/>
      <c r="P451" s="225"/>
      <c r="Q451" s="225"/>
      <c r="R451" s="225"/>
      <c r="S451" s="225"/>
      <c r="T451" s="226"/>
      <c r="U451" s="13"/>
      <c r="V451" s="13"/>
      <c r="W451" s="13"/>
      <c r="X451" s="13"/>
      <c r="Y451" s="13"/>
      <c r="Z451" s="13"/>
      <c r="AA451" s="13"/>
      <c r="AB451" s="13"/>
      <c r="AC451" s="13"/>
      <c r="AD451" s="13"/>
      <c r="AE451" s="13"/>
      <c r="AT451" s="220" t="s">
        <v>291</v>
      </c>
      <c r="AU451" s="220" t="s">
        <v>87</v>
      </c>
      <c r="AV451" s="13" t="s">
        <v>87</v>
      </c>
      <c r="AW451" s="13" t="s">
        <v>31</v>
      </c>
      <c r="AX451" s="13" t="s">
        <v>75</v>
      </c>
      <c r="AY451" s="220" t="s">
        <v>283</v>
      </c>
    </row>
    <row r="452" s="15" customFormat="1">
      <c r="A452" s="15"/>
      <c r="B452" s="235"/>
      <c r="C452" s="15"/>
      <c r="D452" s="219" t="s">
        <v>291</v>
      </c>
      <c r="E452" s="236" t="s">
        <v>1</v>
      </c>
      <c r="F452" s="237" t="s">
        <v>416</v>
      </c>
      <c r="G452" s="15"/>
      <c r="H452" s="236" t="s">
        <v>1</v>
      </c>
      <c r="I452" s="238"/>
      <c r="J452" s="15"/>
      <c r="K452" s="15"/>
      <c r="L452" s="235"/>
      <c r="M452" s="239"/>
      <c r="N452" s="240"/>
      <c r="O452" s="240"/>
      <c r="P452" s="240"/>
      <c r="Q452" s="240"/>
      <c r="R452" s="240"/>
      <c r="S452" s="240"/>
      <c r="T452" s="241"/>
      <c r="U452" s="15"/>
      <c r="V452" s="15"/>
      <c r="W452" s="15"/>
      <c r="X452" s="15"/>
      <c r="Y452" s="15"/>
      <c r="Z452" s="15"/>
      <c r="AA452" s="15"/>
      <c r="AB452" s="15"/>
      <c r="AC452" s="15"/>
      <c r="AD452" s="15"/>
      <c r="AE452" s="15"/>
      <c r="AT452" s="236" t="s">
        <v>291</v>
      </c>
      <c r="AU452" s="236" t="s">
        <v>87</v>
      </c>
      <c r="AV452" s="15" t="s">
        <v>82</v>
      </c>
      <c r="AW452" s="15" t="s">
        <v>31</v>
      </c>
      <c r="AX452" s="15" t="s">
        <v>75</v>
      </c>
      <c r="AY452" s="236" t="s">
        <v>283</v>
      </c>
    </row>
    <row r="453" s="13" customFormat="1">
      <c r="A453" s="13"/>
      <c r="B453" s="218"/>
      <c r="C453" s="13"/>
      <c r="D453" s="219" t="s">
        <v>291</v>
      </c>
      <c r="E453" s="220" t="s">
        <v>1</v>
      </c>
      <c r="F453" s="221" t="s">
        <v>3643</v>
      </c>
      <c r="G453" s="13"/>
      <c r="H453" s="222">
        <v>33.317999999999998</v>
      </c>
      <c r="I453" s="223"/>
      <c r="J453" s="13"/>
      <c r="K453" s="13"/>
      <c r="L453" s="218"/>
      <c r="M453" s="224"/>
      <c r="N453" s="225"/>
      <c r="O453" s="225"/>
      <c r="P453" s="225"/>
      <c r="Q453" s="225"/>
      <c r="R453" s="225"/>
      <c r="S453" s="225"/>
      <c r="T453" s="226"/>
      <c r="U453" s="13"/>
      <c r="V453" s="13"/>
      <c r="W453" s="13"/>
      <c r="X453" s="13"/>
      <c r="Y453" s="13"/>
      <c r="Z453" s="13"/>
      <c r="AA453" s="13"/>
      <c r="AB453" s="13"/>
      <c r="AC453" s="13"/>
      <c r="AD453" s="13"/>
      <c r="AE453" s="13"/>
      <c r="AT453" s="220" t="s">
        <v>291</v>
      </c>
      <c r="AU453" s="220" t="s">
        <v>87</v>
      </c>
      <c r="AV453" s="13" t="s">
        <v>87</v>
      </c>
      <c r="AW453" s="13" t="s">
        <v>31</v>
      </c>
      <c r="AX453" s="13" t="s">
        <v>75</v>
      </c>
      <c r="AY453" s="220" t="s">
        <v>283</v>
      </c>
    </row>
    <row r="454" s="13" customFormat="1">
      <c r="A454" s="13"/>
      <c r="B454" s="218"/>
      <c r="C454" s="13"/>
      <c r="D454" s="219" t="s">
        <v>291</v>
      </c>
      <c r="E454" s="220" t="s">
        <v>1</v>
      </c>
      <c r="F454" s="221" t="s">
        <v>3644</v>
      </c>
      <c r="G454" s="13"/>
      <c r="H454" s="222">
        <v>32.902000000000001</v>
      </c>
      <c r="I454" s="223"/>
      <c r="J454" s="13"/>
      <c r="K454" s="13"/>
      <c r="L454" s="218"/>
      <c r="M454" s="224"/>
      <c r="N454" s="225"/>
      <c r="O454" s="225"/>
      <c r="P454" s="225"/>
      <c r="Q454" s="225"/>
      <c r="R454" s="225"/>
      <c r="S454" s="225"/>
      <c r="T454" s="226"/>
      <c r="U454" s="13"/>
      <c r="V454" s="13"/>
      <c r="W454" s="13"/>
      <c r="X454" s="13"/>
      <c r="Y454" s="13"/>
      <c r="Z454" s="13"/>
      <c r="AA454" s="13"/>
      <c r="AB454" s="13"/>
      <c r="AC454" s="13"/>
      <c r="AD454" s="13"/>
      <c r="AE454" s="13"/>
      <c r="AT454" s="220" t="s">
        <v>291</v>
      </c>
      <c r="AU454" s="220" t="s">
        <v>87</v>
      </c>
      <c r="AV454" s="13" t="s">
        <v>87</v>
      </c>
      <c r="AW454" s="13" t="s">
        <v>31</v>
      </c>
      <c r="AX454" s="13" t="s">
        <v>75</v>
      </c>
      <c r="AY454" s="220" t="s">
        <v>283</v>
      </c>
    </row>
    <row r="455" s="14" customFormat="1">
      <c r="A455" s="14"/>
      <c r="B455" s="227"/>
      <c r="C455" s="14"/>
      <c r="D455" s="219" t="s">
        <v>291</v>
      </c>
      <c r="E455" s="228" t="s">
        <v>1</v>
      </c>
      <c r="F455" s="229" t="s">
        <v>293</v>
      </c>
      <c r="G455" s="14"/>
      <c r="H455" s="230">
        <v>397.83999999999998</v>
      </c>
      <c r="I455" s="231"/>
      <c r="J455" s="14"/>
      <c r="K455" s="14"/>
      <c r="L455" s="227"/>
      <c r="M455" s="232"/>
      <c r="N455" s="233"/>
      <c r="O455" s="233"/>
      <c r="P455" s="233"/>
      <c r="Q455" s="233"/>
      <c r="R455" s="233"/>
      <c r="S455" s="233"/>
      <c r="T455" s="234"/>
      <c r="U455" s="14"/>
      <c r="V455" s="14"/>
      <c r="W455" s="14"/>
      <c r="X455" s="14"/>
      <c r="Y455" s="14"/>
      <c r="Z455" s="14"/>
      <c r="AA455" s="14"/>
      <c r="AB455" s="14"/>
      <c r="AC455" s="14"/>
      <c r="AD455" s="14"/>
      <c r="AE455" s="14"/>
      <c r="AT455" s="228" t="s">
        <v>291</v>
      </c>
      <c r="AU455" s="228" t="s">
        <v>87</v>
      </c>
      <c r="AV455" s="14" t="s">
        <v>289</v>
      </c>
      <c r="AW455" s="14" t="s">
        <v>31</v>
      </c>
      <c r="AX455" s="14" t="s">
        <v>82</v>
      </c>
      <c r="AY455" s="228" t="s">
        <v>283</v>
      </c>
    </row>
    <row r="456" s="2" customFormat="1" ht="37.8" customHeight="1">
      <c r="A456" s="37"/>
      <c r="B456" s="168"/>
      <c r="C456" s="204" t="s">
        <v>679</v>
      </c>
      <c r="D456" s="204" t="s">
        <v>285</v>
      </c>
      <c r="E456" s="205" t="s">
        <v>703</v>
      </c>
      <c r="F456" s="206" t="s">
        <v>704</v>
      </c>
      <c r="G456" s="207" t="s">
        <v>296</v>
      </c>
      <c r="H456" s="208">
        <v>339.12599999999998</v>
      </c>
      <c r="I456" s="209"/>
      <c r="J456" s="210">
        <f>ROUND(I456*H456,2)</f>
        <v>0</v>
      </c>
      <c r="K456" s="211"/>
      <c r="L456" s="38"/>
      <c r="M456" s="212" t="s">
        <v>1</v>
      </c>
      <c r="N456" s="213" t="s">
        <v>41</v>
      </c>
      <c r="O456" s="81"/>
      <c r="P456" s="214">
        <f>O456*H456</f>
        <v>0</v>
      </c>
      <c r="Q456" s="214">
        <v>0</v>
      </c>
      <c r="R456" s="214">
        <f>Q456*H456</f>
        <v>0</v>
      </c>
      <c r="S456" s="214">
        <v>2.2000000000000002</v>
      </c>
      <c r="T456" s="215">
        <f>S456*H456</f>
        <v>746.07720000000006</v>
      </c>
      <c r="U456" s="37"/>
      <c r="V456" s="37"/>
      <c r="W456" s="37"/>
      <c r="X456" s="37"/>
      <c r="Y456" s="37"/>
      <c r="Z456" s="37"/>
      <c r="AA456" s="37"/>
      <c r="AB456" s="37"/>
      <c r="AC456" s="37"/>
      <c r="AD456" s="37"/>
      <c r="AE456" s="37"/>
      <c r="AR456" s="216" t="s">
        <v>289</v>
      </c>
      <c r="AT456" s="216" t="s">
        <v>285</v>
      </c>
      <c r="AU456" s="216" t="s">
        <v>87</v>
      </c>
      <c r="AY456" s="18" t="s">
        <v>283</v>
      </c>
      <c r="BE456" s="217">
        <f>IF(N456="základná",J456,0)</f>
        <v>0</v>
      </c>
      <c r="BF456" s="217">
        <f>IF(N456="znížená",J456,0)</f>
        <v>0</v>
      </c>
      <c r="BG456" s="217">
        <f>IF(N456="zákl. prenesená",J456,0)</f>
        <v>0</v>
      </c>
      <c r="BH456" s="217">
        <f>IF(N456="zníž. prenesená",J456,0)</f>
        <v>0</v>
      </c>
      <c r="BI456" s="217">
        <f>IF(N456="nulová",J456,0)</f>
        <v>0</v>
      </c>
      <c r="BJ456" s="18" t="s">
        <v>87</v>
      </c>
      <c r="BK456" s="217">
        <f>ROUND(I456*H456,2)</f>
        <v>0</v>
      </c>
      <c r="BL456" s="18" t="s">
        <v>289</v>
      </c>
      <c r="BM456" s="216" t="s">
        <v>705</v>
      </c>
    </row>
    <row r="457" s="15" customFormat="1">
      <c r="A457" s="15"/>
      <c r="B457" s="235"/>
      <c r="C457" s="15"/>
      <c r="D457" s="219" t="s">
        <v>291</v>
      </c>
      <c r="E457" s="236" t="s">
        <v>1</v>
      </c>
      <c r="F457" s="237" t="s">
        <v>451</v>
      </c>
      <c r="G457" s="15"/>
      <c r="H457" s="236" t="s">
        <v>1</v>
      </c>
      <c r="I457" s="238"/>
      <c r="J457" s="15"/>
      <c r="K457" s="15"/>
      <c r="L457" s="235"/>
      <c r="M457" s="239"/>
      <c r="N457" s="240"/>
      <c r="O457" s="240"/>
      <c r="P457" s="240"/>
      <c r="Q457" s="240"/>
      <c r="R457" s="240"/>
      <c r="S457" s="240"/>
      <c r="T457" s="241"/>
      <c r="U457" s="15"/>
      <c r="V457" s="15"/>
      <c r="W457" s="15"/>
      <c r="X457" s="15"/>
      <c r="Y457" s="15"/>
      <c r="Z457" s="15"/>
      <c r="AA457" s="15"/>
      <c r="AB457" s="15"/>
      <c r="AC457" s="15"/>
      <c r="AD457" s="15"/>
      <c r="AE457" s="15"/>
      <c r="AT457" s="236" t="s">
        <v>291</v>
      </c>
      <c r="AU457" s="236" t="s">
        <v>87</v>
      </c>
      <c r="AV457" s="15" t="s">
        <v>82</v>
      </c>
      <c r="AW457" s="15" t="s">
        <v>31</v>
      </c>
      <c r="AX457" s="15" t="s">
        <v>75</v>
      </c>
      <c r="AY457" s="236" t="s">
        <v>283</v>
      </c>
    </row>
    <row r="458" s="13" customFormat="1">
      <c r="A458" s="13"/>
      <c r="B458" s="218"/>
      <c r="C458" s="13"/>
      <c r="D458" s="219" t="s">
        <v>291</v>
      </c>
      <c r="E458" s="220" t="s">
        <v>1</v>
      </c>
      <c r="F458" s="221" t="s">
        <v>3645</v>
      </c>
      <c r="G458" s="13"/>
      <c r="H458" s="222">
        <v>4.2160000000000002</v>
      </c>
      <c r="I458" s="223"/>
      <c r="J458" s="13"/>
      <c r="K458" s="13"/>
      <c r="L458" s="218"/>
      <c r="M458" s="224"/>
      <c r="N458" s="225"/>
      <c r="O458" s="225"/>
      <c r="P458" s="225"/>
      <c r="Q458" s="225"/>
      <c r="R458" s="225"/>
      <c r="S458" s="225"/>
      <c r="T458" s="226"/>
      <c r="U458" s="13"/>
      <c r="V458" s="13"/>
      <c r="W458" s="13"/>
      <c r="X458" s="13"/>
      <c r="Y458" s="13"/>
      <c r="Z458" s="13"/>
      <c r="AA458" s="13"/>
      <c r="AB458" s="13"/>
      <c r="AC458" s="13"/>
      <c r="AD458" s="13"/>
      <c r="AE458" s="13"/>
      <c r="AT458" s="220" t="s">
        <v>291</v>
      </c>
      <c r="AU458" s="220" t="s">
        <v>87</v>
      </c>
      <c r="AV458" s="13" t="s">
        <v>87</v>
      </c>
      <c r="AW458" s="13" t="s">
        <v>31</v>
      </c>
      <c r="AX458" s="13" t="s">
        <v>75</v>
      </c>
      <c r="AY458" s="220" t="s">
        <v>283</v>
      </c>
    </row>
    <row r="459" s="13" customFormat="1">
      <c r="A459" s="13"/>
      <c r="B459" s="218"/>
      <c r="C459" s="13"/>
      <c r="D459" s="219" t="s">
        <v>291</v>
      </c>
      <c r="E459" s="220" t="s">
        <v>1</v>
      </c>
      <c r="F459" s="221" t="s">
        <v>3646</v>
      </c>
      <c r="G459" s="13"/>
      <c r="H459" s="222">
        <v>3.5070000000000001</v>
      </c>
      <c r="I459" s="223"/>
      <c r="J459" s="13"/>
      <c r="K459" s="13"/>
      <c r="L459" s="218"/>
      <c r="M459" s="224"/>
      <c r="N459" s="225"/>
      <c r="O459" s="225"/>
      <c r="P459" s="225"/>
      <c r="Q459" s="225"/>
      <c r="R459" s="225"/>
      <c r="S459" s="225"/>
      <c r="T459" s="226"/>
      <c r="U459" s="13"/>
      <c r="V459" s="13"/>
      <c r="W459" s="13"/>
      <c r="X459" s="13"/>
      <c r="Y459" s="13"/>
      <c r="Z459" s="13"/>
      <c r="AA459" s="13"/>
      <c r="AB459" s="13"/>
      <c r="AC459" s="13"/>
      <c r="AD459" s="13"/>
      <c r="AE459" s="13"/>
      <c r="AT459" s="220" t="s">
        <v>291</v>
      </c>
      <c r="AU459" s="220" t="s">
        <v>87</v>
      </c>
      <c r="AV459" s="13" t="s">
        <v>87</v>
      </c>
      <c r="AW459" s="13" t="s">
        <v>31</v>
      </c>
      <c r="AX459" s="13" t="s">
        <v>75</v>
      </c>
      <c r="AY459" s="220" t="s">
        <v>283</v>
      </c>
    </row>
    <row r="460" s="13" customFormat="1">
      <c r="A460" s="13"/>
      <c r="B460" s="218"/>
      <c r="C460" s="13"/>
      <c r="D460" s="219" t="s">
        <v>291</v>
      </c>
      <c r="E460" s="220" t="s">
        <v>1</v>
      </c>
      <c r="F460" s="221" t="s">
        <v>3647</v>
      </c>
      <c r="G460" s="13"/>
      <c r="H460" s="222">
        <v>7.9800000000000004</v>
      </c>
      <c r="I460" s="223"/>
      <c r="J460" s="13"/>
      <c r="K460" s="13"/>
      <c r="L460" s="218"/>
      <c r="M460" s="224"/>
      <c r="N460" s="225"/>
      <c r="O460" s="225"/>
      <c r="P460" s="225"/>
      <c r="Q460" s="225"/>
      <c r="R460" s="225"/>
      <c r="S460" s="225"/>
      <c r="T460" s="226"/>
      <c r="U460" s="13"/>
      <c r="V460" s="13"/>
      <c r="W460" s="13"/>
      <c r="X460" s="13"/>
      <c r="Y460" s="13"/>
      <c r="Z460" s="13"/>
      <c r="AA460" s="13"/>
      <c r="AB460" s="13"/>
      <c r="AC460" s="13"/>
      <c r="AD460" s="13"/>
      <c r="AE460" s="13"/>
      <c r="AT460" s="220" t="s">
        <v>291</v>
      </c>
      <c r="AU460" s="220" t="s">
        <v>87</v>
      </c>
      <c r="AV460" s="13" t="s">
        <v>87</v>
      </c>
      <c r="AW460" s="13" t="s">
        <v>31</v>
      </c>
      <c r="AX460" s="13" t="s">
        <v>75</v>
      </c>
      <c r="AY460" s="220" t="s">
        <v>283</v>
      </c>
    </row>
    <row r="461" s="13" customFormat="1">
      <c r="A461" s="13"/>
      <c r="B461" s="218"/>
      <c r="C461" s="13"/>
      <c r="D461" s="219" t="s">
        <v>291</v>
      </c>
      <c r="E461" s="220" t="s">
        <v>1</v>
      </c>
      <c r="F461" s="221" t="s">
        <v>3648</v>
      </c>
      <c r="G461" s="13"/>
      <c r="H461" s="222">
        <v>30.091000000000001</v>
      </c>
      <c r="I461" s="223"/>
      <c r="J461" s="13"/>
      <c r="K461" s="13"/>
      <c r="L461" s="218"/>
      <c r="M461" s="224"/>
      <c r="N461" s="225"/>
      <c r="O461" s="225"/>
      <c r="P461" s="225"/>
      <c r="Q461" s="225"/>
      <c r="R461" s="225"/>
      <c r="S461" s="225"/>
      <c r="T461" s="226"/>
      <c r="U461" s="13"/>
      <c r="V461" s="13"/>
      <c r="W461" s="13"/>
      <c r="X461" s="13"/>
      <c r="Y461" s="13"/>
      <c r="Z461" s="13"/>
      <c r="AA461" s="13"/>
      <c r="AB461" s="13"/>
      <c r="AC461" s="13"/>
      <c r="AD461" s="13"/>
      <c r="AE461" s="13"/>
      <c r="AT461" s="220" t="s">
        <v>291</v>
      </c>
      <c r="AU461" s="220" t="s">
        <v>87</v>
      </c>
      <c r="AV461" s="13" t="s">
        <v>87</v>
      </c>
      <c r="AW461" s="13" t="s">
        <v>31</v>
      </c>
      <c r="AX461" s="13" t="s">
        <v>75</v>
      </c>
      <c r="AY461" s="220" t="s">
        <v>283</v>
      </c>
    </row>
    <row r="462" s="13" customFormat="1">
      <c r="A462" s="13"/>
      <c r="B462" s="218"/>
      <c r="C462" s="13"/>
      <c r="D462" s="219" t="s">
        <v>291</v>
      </c>
      <c r="E462" s="220" t="s">
        <v>1</v>
      </c>
      <c r="F462" s="221" t="s">
        <v>3649</v>
      </c>
      <c r="G462" s="13"/>
      <c r="H462" s="222">
        <v>2.0430000000000001</v>
      </c>
      <c r="I462" s="223"/>
      <c r="J462" s="13"/>
      <c r="K462" s="13"/>
      <c r="L462" s="218"/>
      <c r="M462" s="224"/>
      <c r="N462" s="225"/>
      <c r="O462" s="225"/>
      <c r="P462" s="225"/>
      <c r="Q462" s="225"/>
      <c r="R462" s="225"/>
      <c r="S462" s="225"/>
      <c r="T462" s="226"/>
      <c r="U462" s="13"/>
      <c r="V462" s="13"/>
      <c r="W462" s="13"/>
      <c r="X462" s="13"/>
      <c r="Y462" s="13"/>
      <c r="Z462" s="13"/>
      <c r="AA462" s="13"/>
      <c r="AB462" s="13"/>
      <c r="AC462" s="13"/>
      <c r="AD462" s="13"/>
      <c r="AE462" s="13"/>
      <c r="AT462" s="220" t="s">
        <v>291</v>
      </c>
      <c r="AU462" s="220" t="s">
        <v>87</v>
      </c>
      <c r="AV462" s="13" t="s">
        <v>87</v>
      </c>
      <c r="AW462" s="13" t="s">
        <v>31</v>
      </c>
      <c r="AX462" s="13" t="s">
        <v>75</v>
      </c>
      <c r="AY462" s="220" t="s">
        <v>283</v>
      </c>
    </row>
    <row r="463" s="13" customFormat="1">
      <c r="A463" s="13"/>
      <c r="B463" s="218"/>
      <c r="C463" s="13"/>
      <c r="D463" s="219" t="s">
        <v>291</v>
      </c>
      <c r="E463" s="220" t="s">
        <v>1</v>
      </c>
      <c r="F463" s="221" t="s">
        <v>3650</v>
      </c>
      <c r="G463" s="13"/>
      <c r="H463" s="222">
        <v>3.2690000000000001</v>
      </c>
      <c r="I463" s="223"/>
      <c r="J463" s="13"/>
      <c r="K463" s="13"/>
      <c r="L463" s="218"/>
      <c r="M463" s="224"/>
      <c r="N463" s="225"/>
      <c r="O463" s="225"/>
      <c r="P463" s="225"/>
      <c r="Q463" s="225"/>
      <c r="R463" s="225"/>
      <c r="S463" s="225"/>
      <c r="T463" s="226"/>
      <c r="U463" s="13"/>
      <c r="V463" s="13"/>
      <c r="W463" s="13"/>
      <c r="X463" s="13"/>
      <c r="Y463" s="13"/>
      <c r="Z463" s="13"/>
      <c r="AA463" s="13"/>
      <c r="AB463" s="13"/>
      <c r="AC463" s="13"/>
      <c r="AD463" s="13"/>
      <c r="AE463" s="13"/>
      <c r="AT463" s="220" t="s">
        <v>291</v>
      </c>
      <c r="AU463" s="220" t="s">
        <v>87</v>
      </c>
      <c r="AV463" s="13" t="s">
        <v>87</v>
      </c>
      <c r="AW463" s="13" t="s">
        <v>31</v>
      </c>
      <c r="AX463" s="13" t="s">
        <v>75</v>
      </c>
      <c r="AY463" s="220" t="s">
        <v>283</v>
      </c>
    </row>
    <row r="464" s="15" customFormat="1">
      <c r="A464" s="15"/>
      <c r="B464" s="235"/>
      <c r="C464" s="15"/>
      <c r="D464" s="219" t="s">
        <v>291</v>
      </c>
      <c r="E464" s="236" t="s">
        <v>1</v>
      </c>
      <c r="F464" s="237" t="s">
        <v>404</v>
      </c>
      <c r="G464" s="15"/>
      <c r="H464" s="236" t="s">
        <v>1</v>
      </c>
      <c r="I464" s="238"/>
      <c r="J464" s="15"/>
      <c r="K464" s="15"/>
      <c r="L464" s="235"/>
      <c r="M464" s="239"/>
      <c r="N464" s="240"/>
      <c r="O464" s="240"/>
      <c r="P464" s="240"/>
      <c r="Q464" s="240"/>
      <c r="R464" s="240"/>
      <c r="S464" s="240"/>
      <c r="T464" s="241"/>
      <c r="U464" s="15"/>
      <c r="V464" s="15"/>
      <c r="W464" s="15"/>
      <c r="X464" s="15"/>
      <c r="Y464" s="15"/>
      <c r="Z464" s="15"/>
      <c r="AA464" s="15"/>
      <c r="AB464" s="15"/>
      <c r="AC464" s="15"/>
      <c r="AD464" s="15"/>
      <c r="AE464" s="15"/>
      <c r="AT464" s="236" t="s">
        <v>291</v>
      </c>
      <c r="AU464" s="236" t="s">
        <v>87</v>
      </c>
      <c r="AV464" s="15" t="s">
        <v>82</v>
      </c>
      <c r="AW464" s="15" t="s">
        <v>31</v>
      </c>
      <c r="AX464" s="15" t="s">
        <v>75</v>
      </c>
      <c r="AY464" s="236" t="s">
        <v>283</v>
      </c>
    </row>
    <row r="465" s="13" customFormat="1">
      <c r="A465" s="13"/>
      <c r="B465" s="218"/>
      <c r="C465" s="13"/>
      <c r="D465" s="219" t="s">
        <v>291</v>
      </c>
      <c r="E465" s="220" t="s">
        <v>1</v>
      </c>
      <c r="F465" s="221" t="s">
        <v>3651</v>
      </c>
      <c r="G465" s="13"/>
      <c r="H465" s="222">
        <v>13.210000000000001</v>
      </c>
      <c r="I465" s="223"/>
      <c r="J465" s="13"/>
      <c r="K465" s="13"/>
      <c r="L465" s="218"/>
      <c r="M465" s="224"/>
      <c r="N465" s="225"/>
      <c r="O465" s="225"/>
      <c r="P465" s="225"/>
      <c r="Q465" s="225"/>
      <c r="R465" s="225"/>
      <c r="S465" s="225"/>
      <c r="T465" s="226"/>
      <c r="U465" s="13"/>
      <c r="V465" s="13"/>
      <c r="W465" s="13"/>
      <c r="X465" s="13"/>
      <c r="Y465" s="13"/>
      <c r="Z465" s="13"/>
      <c r="AA465" s="13"/>
      <c r="AB465" s="13"/>
      <c r="AC465" s="13"/>
      <c r="AD465" s="13"/>
      <c r="AE465" s="13"/>
      <c r="AT465" s="220" t="s">
        <v>291</v>
      </c>
      <c r="AU465" s="220" t="s">
        <v>87</v>
      </c>
      <c r="AV465" s="13" t="s">
        <v>87</v>
      </c>
      <c r="AW465" s="13" t="s">
        <v>31</v>
      </c>
      <c r="AX465" s="13" t="s">
        <v>75</v>
      </c>
      <c r="AY465" s="220" t="s">
        <v>283</v>
      </c>
    </row>
    <row r="466" s="13" customFormat="1">
      <c r="A466" s="13"/>
      <c r="B466" s="218"/>
      <c r="C466" s="13"/>
      <c r="D466" s="219" t="s">
        <v>291</v>
      </c>
      <c r="E466" s="220" t="s">
        <v>1</v>
      </c>
      <c r="F466" s="221" t="s">
        <v>3652</v>
      </c>
      <c r="G466" s="13"/>
      <c r="H466" s="222">
        <v>6.7619999999999996</v>
      </c>
      <c r="I466" s="223"/>
      <c r="J466" s="13"/>
      <c r="K466" s="13"/>
      <c r="L466" s="218"/>
      <c r="M466" s="224"/>
      <c r="N466" s="225"/>
      <c r="O466" s="225"/>
      <c r="P466" s="225"/>
      <c r="Q466" s="225"/>
      <c r="R466" s="225"/>
      <c r="S466" s="225"/>
      <c r="T466" s="226"/>
      <c r="U466" s="13"/>
      <c r="V466" s="13"/>
      <c r="W466" s="13"/>
      <c r="X466" s="13"/>
      <c r="Y466" s="13"/>
      <c r="Z466" s="13"/>
      <c r="AA466" s="13"/>
      <c r="AB466" s="13"/>
      <c r="AC466" s="13"/>
      <c r="AD466" s="13"/>
      <c r="AE466" s="13"/>
      <c r="AT466" s="220" t="s">
        <v>291</v>
      </c>
      <c r="AU466" s="220" t="s">
        <v>87</v>
      </c>
      <c r="AV466" s="13" t="s">
        <v>87</v>
      </c>
      <c r="AW466" s="13" t="s">
        <v>31</v>
      </c>
      <c r="AX466" s="13" t="s">
        <v>75</v>
      </c>
      <c r="AY466" s="220" t="s">
        <v>283</v>
      </c>
    </row>
    <row r="467" s="13" customFormat="1">
      <c r="A467" s="13"/>
      <c r="B467" s="218"/>
      <c r="C467" s="13"/>
      <c r="D467" s="219" t="s">
        <v>291</v>
      </c>
      <c r="E467" s="220" t="s">
        <v>1</v>
      </c>
      <c r="F467" s="221" t="s">
        <v>3653</v>
      </c>
      <c r="G467" s="13"/>
      <c r="H467" s="222">
        <v>18.652000000000001</v>
      </c>
      <c r="I467" s="223"/>
      <c r="J467" s="13"/>
      <c r="K467" s="13"/>
      <c r="L467" s="218"/>
      <c r="M467" s="224"/>
      <c r="N467" s="225"/>
      <c r="O467" s="225"/>
      <c r="P467" s="225"/>
      <c r="Q467" s="225"/>
      <c r="R467" s="225"/>
      <c r="S467" s="225"/>
      <c r="T467" s="226"/>
      <c r="U467" s="13"/>
      <c r="V467" s="13"/>
      <c r="W467" s="13"/>
      <c r="X467" s="13"/>
      <c r="Y467" s="13"/>
      <c r="Z467" s="13"/>
      <c r="AA467" s="13"/>
      <c r="AB467" s="13"/>
      <c r="AC467" s="13"/>
      <c r="AD467" s="13"/>
      <c r="AE467" s="13"/>
      <c r="AT467" s="220" t="s">
        <v>291</v>
      </c>
      <c r="AU467" s="220" t="s">
        <v>87</v>
      </c>
      <c r="AV467" s="13" t="s">
        <v>87</v>
      </c>
      <c r="AW467" s="13" t="s">
        <v>31</v>
      </c>
      <c r="AX467" s="13" t="s">
        <v>75</v>
      </c>
      <c r="AY467" s="220" t="s">
        <v>283</v>
      </c>
    </row>
    <row r="468" s="15" customFormat="1">
      <c r="A468" s="15"/>
      <c r="B468" s="235"/>
      <c r="C468" s="15"/>
      <c r="D468" s="219" t="s">
        <v>291</v>
      </c>
      <c r="E468" s="236" t="s">
        <v>1</v>
      </c>
      <c r="F468" s="237" t="s">
        <v>714</v>
      </c>
      <c r="G468" s="15"/>
      <c r="H468" s="236" t="s">
        <v>1</v>
      </c>
      <c r="I468" s="238"/>
      <c r="J468" s="15"/>
      <c r="K468" s="15"/>
      <c r="L468" s="235"/>
      <c r="M468" s="239"/>
      <c r="N468" s="240"/>
      <c r="O468" s="240"/>
      <c r="P468" s="240"/>
      <c r="Q468" s="240"/>
      <c r="R468" s="240"/>
      <c r="S468" s="240"/>
      <c r="T468" s="241"/>
      <c r="U468" s="15"/>
      <c r="V468" s="15"/>
      <c r="W468" s="15"/>
      <c r="X468" s="15"/>
      <c r="Y468" s="15"/>
      <c r="Z468" s="15"/>
      <c r="AA468" s="15"/>
      <c r="AB468" s="15"/>
      <c r="AC468" s="15"/>
      <c r="AD468" s="15"/>
      <c r="AE468" s="15"/>
      <c r="AT468" s="236" t="s">
        <v>291</v>
      </c>
      <c r="AU468" s="236" t="s">
        <v>87</v>
      </c>
      <c r="AV468" s="15" t="s">
        <v>82</v>
      </c>
      <c r="AW468" s="15" t="s">
        <v>31</v>
      </c>
      <c r="AX468" s="15" t="s">
        <v>75</v>
      </c>
      <c r="AY468" s="236" t="s">
        <v>283</v>
      </c>
    </row>
    <row r="469" s="13" customFormat="1">
      <c r="A469" s="13"/>
      <c r="B469" s="218"/>
      <c r="C469" s="13"/>
      <c r="D469" s="219" t="s">
        <v>291</v>
      </c>
      <c r="E469" s="220" t="s">
        <v>1</v>
      </c>
      <c r="F469" s="221" t="s">
        <v>3654</v>
      </c>
      <c r="G469" s="13"/>
      <c r="H469" s="222">
        <v>11.417</v>
      </c>
      <c r="I469" s="223"/>
      <c r="J469" s="13"/>
      <c r="K469" s="13"/>
      <c r="L469" s="218"/>
      <c r="M469" s="224"/>
      <c r="N469" s="225"/>
      <c r="O469" s="225"/>
      <c r="P469" s="225"/>
      <c r="Q469" s="225"/>
      <c r="R469" s="225"/>
      <c r="S469" s="225"/>
      <c r="T469" s="226"/>
      <c r="U469" s="13"/>
      <c r="V469" s="13"/>
      <c r="W469" s="13"/>
      <c r="X469" s="13"/>
      <c r="Y469" s="13"/>
      <c r="Z469" s="13"/>
      <c r="AA469" s="13"/>
      <c r="AB469" s="13"/>
      <c r="AC469" s="13"/>
      <c r="AD469" s="13"/>
      <c r="AE469" s="13"/>
      <c r="AT469" s="220" t="s">
        <v>291</v>
      </c>
      <c r="AU469" s="220" t="s">
        <v>87</v>
      </c>
      <c r="AV469" s="13" t="s">
        <v>87</v>
      </c>
      <c r="AW469" s="13" t="s">
        <v>31</v>
      </c>
      <c r="AX469" s="13" t="s">
        <v>75</v>
      </c>
      <c r="AY469" s="220" t="s">
        <v>283</v>
      </c>
    </row>
    <row r="470" s="13" customFormat="1">
      <c r="A470" s="13"/>
      <c r="B470" s="218"/>
      <c r="C470" s="13"/>
      <c r="D470" s="219" t="s">
        <v>291</v>
      </c>
      <c r="E470" s="220" t="s">
        <v>1</v>
      </c>
      <c r="F470" s="221" t="s">
        <v>3655</v>
      </c>
      <c r="G470" s="13"/>
      <c r="H470" s="222">
        <v>17.388999999999999</v>
      </c>
      <c r="I470" s="223"/>
      <c r="J470" s="13"/>
      <c r="K470" s="13"/>
      <c r="L470" s="218"/>
      <c r="M470" s="224"/>
      <c r="N470" s="225"/>
      <c r="O470" s="225"/>
      <c r="P470" s="225"/>
      <c r="Q470" s="225"/>
      <c r="R470" s="225"/>
      <c r="S470" s="225"/>
      <c r="T470" s="226"/>
      <c r="U470" s="13"/>
      <c r="V470" s="13"/>
      <c r="W470" s="13"/>
      <c r="X470" s="13"/>
      <c r="Y470" s="13"/>
      <c r="Z470" s="13"/>
      <c r="AA470" s="13"/>
      <c r="AB470" s="13"/>
      <c r="AC470" s="13"/>
      <c r="AD470" s="13"/>
      <c r="AE470" s="13"/>
      <c r="AT470" s="220" t="s">
        <v>291</v>
      </c>
      <c r="AU470" s="220" t="s">
        <v>87</v>
      </c>
      <c r="AV470" s="13" t="s">
        <v>87</v>
      </c>
      <c r="AW470" s="13" t="s">
        <v>31</v>
      </c>
      <c r="AX470" s="13" t="s">
        <v>75</v>
      </c>
      <c r="AY470" s="220" t="s">
        <v>283</v>
      </c>
    </row>
    <row r="471" s="13" customFormat="1">
      <c r="A471" s="13"/>
      <c r="B471" s="218"/>
      <c r="C471" s="13"/>
      <c r="D471" s="219" t="s">
        <v>291</v>
      </c>
      <c r="E471" s="220" t="s">
        <v>1</v>
      </c>
      <c r="F471" s="221" t="s">
        <v>3656</v>
      </c>
      <c r="G471" s="13"/>
      <c r="H471" s="222">
        <v>34.119999999999997</v>
      </c>
      <c r="I471" s="223"/>
      <c r="J471" s="13"/>
      <c r="K471" s="13"/>
      <c r="L471" s="218"/>
      <c r="M471" s="224"/>
      <c r="N471" s="225"/>
      <c r="O471" s="225"/>
      <c r="P471" s="225"/>
      <c r="Q471" s="225"/>
      <c r="R471" s="225"/>
      <c r="S471" s="225"/>
      <c r="T471" s="226"/>
      <c r="U471" s="13"/>
      <c r="V471" s="13"/>
      <c r="W471" s="13"/>
      <c r="X471" s="13"/>
      <c r="Y471" s="13"/>
      <c r="Z471" s="13"/>
      <c r="AA471" s="13"/>
      <c r="AB471" s="13"/>
      <c r="AC471" s="13"/>
      <c r="AD471" s="13"/>
      <c r="AE471" s="13"/>
      <c r="AT471" s="220" t="s">
        <v>291</v>
      </c>
      <c r="AU471" s="220" t="s">
        <v>87</v>
      </c>
      <c r="AV471" s="13" t="s">
        <v>87</v>
      </c>
      <c r="AW471" s="13" t="s">
        <v>31</v>
      </c>
      <c r="AX471" s="13" t="s">
        <v>75</v>
      </c>
      <c r="AY471" s="220" t="s">
        <v>283</v>
      </c>
    </row>
    <row r="472" s="15" customFormat="1">
      <c r="A472" s="15"/>
      <c r="B472" s="235"/>
      <c r="C472" s="15"/>
      <c r="D472" s="219" t="s">
        <v>291</v>
      </c>
      <c r="E472" s="236" t="s">
        <v>1</v>
      </c>
      <c r="F472" s="237" t="s">
        <v>414</v>
      </c>
      <c r="G472" s="15"/>
      <c r="H472" s="236" t="s">
        <v>1</v>
      </c>
      <c r="I472" s="238"/>
      <c r="J472" s="15"/>
      <c r="K472" s="15"/>
      <c r="L472" s="235"/>
      <c r="M472" s="239"/>
      <c r="N472" s="240"/>
      <c r="O472" s="240"/>
      <c r="P472" s="240"/>
      <c r="Q472" s="240"/>
      <c r="R472" s="240"/>
      <c r="S472" s="240"/>
      <c r="T472" s="241"/>
      <c r="U472" s="15"/>
      <c r="V472" s="15"/>
      <c r="W472" s="15"/>
      <c r="X472" s="15"/>
      <c r="Y472" s="15"/>
      <c r="Z472" s="15"/>
      <c r="AA472" s="15"/>
      <c r="AB472" s="15"/>
      <c r="AC472" s="15"/>
      <c r="AD472" s="15"/>
      <c r="AE472" s="15"/>
      <c r="AT472" s="236" t="s">
        <v>291</v>
      </c>
      <c r="AU472" s="236" t="s">
        <v>87</v>
      </c>
      <c r="AV472" s="15" t="s">
        <v>82</v>
      </c>
      <c r="AW472" s="15" t="s">
        <v>31</v>
      </c>
      <c r="AX472" s="15" t="s">
        <v>75</v>
      </c>
      <c r="AY472" s="236" t="s">
        <v>283</v>
      </c>
    </row>
    <row r="473" s="13" customFormat="1">
      <c r="A473" s="13"/>
      <c r="B473" s="218"/>
      <c r="C473" s="13"/>
      <c r="D473" s="219" t="s">
        <v>291</v>
      </c>
      <c r="E473" s="220" t="s">
        <v>1</v>
      </c>
      <c r="F473" s="221" t="s">
        <v>3654</v>
      </c>
      <c r="G473" s="13"/>
      <c r="H473" s="222">
        <v>11.417</v>
      </c>
      <c r="I473" s="223"/>
      <c r="J473" s="13"/>
      <c r="K473" s="13"/>
      <c r="L473" s="218"/>
      <c r="M473" s="224"/>
      <c r="N473" s="225"/>
      <c r="O473" s="225"/>
      <c r="P473" s="225"/>
      <c r="Q473" s="225"/>
      <c r="R473" s="225"/>
      <c r="S473" s="225"/>
      <c r="T473" s="226"/>
      <c r="U473" s="13"/>
      <c r="V473" s="13"/>
      <c r="W473" s="13"/>
      <c r="X473" s="13"/>
      <c r="Y473" s="13"/>
      <c r="Z473" s="13"/>
      <c r="AA473" s="13"/>
      <c r="AB473" s="13"/>
      <c r="AC473" s="13"/>
      <c r="AD473" s="13"/>
      <c r="AE473" s="13"/>
      <c r="AT473" s="220" t="s">
        <v>291</v>
      </c>
      <c r="AU473" s="220" t="s">
        <v>87</v>
      </c>
      <c r="AV473" s="13" t="s">
        <v>87</v>
      </c>
      <c r="AW473" s="13" t="s">
        <v>31</v>
      </c>
      <c r="AX473" s="13" t="s">
        <v>75</v>
      </c>
      <c r="AY473" s="220" t="s">
        <v>283</v>
      </c>
    </row>
    <row r="474" s="13" customFormat="1">
      <c r="A474" s="13"/>
      <c r="B474" s="218"/>
      <c r="C474" s="13"/>
      <c r="D474" s="219" t="s">
        <v>291</v>
      </c>
      <c r="E474" s="220" t="s">
        <v>1</v>
      </c>
      <c r="F474" s="221" t="s">
        <v>3657</v>
      </c>
      <c r="G474" s="13"/>
      <c r="H474" s="222">
        <v>17.097999999999999</v>
      </c>
      <c r="I474" s="223"/>
      <c r="J474" s="13"/>
      <c r="K474" s="13"/>
      <c r="L474" s="218"/>
      <c r="M474" s="224"/>
      <c r="N474" s="225"/>
      <c r="O474" s="225"/>
      <c r="P474" s="225"/>
      <c r="Q474" s="225"/>
      <c r="R474" s="225"/>
      <c r="S474" s="225"/>
      <c r="T474" s="226"/>
      <c r="U474" s="13"/>
      <c r="V474" s="13"/>
      <c r="W474" s="13"/>
      <c r="X474" s="13"/>
      <c r="Y474" s="13"/>
      <c r="Z474" s="13"/>
      <c r="AA474" s="13"/>
      <c r="AB474" s="13"/>
      <c r="AC474" s="13"/>
      <c r="AD474" s="13"/>
      <c r="AE474" s="13"/>
      <c r="AT474" s="220" t="s">
        <v>291</v>
      </c>
      <c r="AU474" s="220" t="s">
        <v>87</v>
      </c>
      <c r="AV474" s="13" t="s">
        <v>87</v>
      </c>
      <c r="AW474" s="13" t="s">
        <v>31</v>
      </c>
      <c r="AX474" s="13" t="s">
        <v>75</v>
      </c>
      <c r="AY474" s="220" t="s">
        <v>283</v>
      </c>
    </row>
    <row r="475" s="13" customFormat="1">
      <c r="A475" s="13"/>
      <c r="B475" s="218"/>
      <c r="C475" s="13"/>
      <c r="D475" s="219" t="s">
        <v>291</v>
      </c>
      <c r="E475" s="220" t="s">
        <v>1</v>
      </c>
      <c r="F475" s="221" t="s">
        <v>3658</v>
      </c>
      <c r="G475" s="13"/>
      <c r="H475" s="222">
        <v>32.037999999999997</v>
      </c>
      <c r="I475" s="223"/>
      <c r="J475" s="13"/>
      <c r="K475" s="13"/>
      <c r="L475" s="218"/>
      <c r="M475" s="224"/>
      <c r="N475" s="225"/>
      <c r="O475" s="225"/>
      <c r="P475" s="225"/>
      <c r="Q475" s="225"/>
      <c r="R475" s="225"/>
      <c r="S475" s="225"/>
      <c r="T475" s="226"/>
      <c r="U475" s="13"/>
      <c r="V475" s="13"/>
      <c r="W475" s="13"/>
      <c r="X475" s="13"/>
      <c r="Y475" s="13"/>
      <c r="Z475" s="13"/>
      <c r="AA475" s="13"/>
      <c r="AB475" s="13"/>
      <c r="AC475" s="13"/>
      <c r="AD475" s="13"/>
      <c r="AE475" s="13"/>
      <c r="AT475" s="220" t="s">
        <v>291</v>
      </c>
      <c r="AU475" s="220" t="s">
        <v>87</v>
      </c>
      <c r="AV475" s="13" t="s">
        <v>87</v>
      </c>
      <c r="AW475" s="13" t="s">
        <v>31</v>
      </c>
      <c r="AX475" s="13" t="s">
        <v>75</v>
      </c>
      <c r="AY475" s="220" t="s">
        <v>283</v>
      </c>
    </row>
    <row r="476" s="15" customFormat="1">
      <c r="A476" s="15"/>
      <c r="B476" s="235"/>
      <c r="C476" s="15"/>
      <c r="D476" s="219" t="s">
        <v>291</v>
      </c>
      <c r="E476" s="236" t="s">
        <v>1</v>
      </c>
      <c r="F476" s="237" t="s">
        <v>415</v>
      </c>
      <c r="G476" s="15"/>
      <c r="H476" s="236" t="s">
        <v>1</v>
      </c>
      <c r="I476" s="238"/>
      <c r="J476" s="15"/>
      <c r="K476" s="15"/>
      <c r="L476" s="235"/>
      <c r="M476" s="239"/>
      <c r="N476" s="240"/>
      <c r="O476" s="240"/>
      <c r="P476" s="240"/>
      <c r="Q476" s="240"/>
      <c r="R476" s="240"/>
      <c r="S476" s="240"/>
      <c r="T476" s="241"/>
      <c r="U476" s="15"/>
      <c r="V476" s="15"/>
      <c r="W476" s="15"/>
      <c r="X476" s="15"/>
      <c r="Y476" s="15"/>
      <c r="Z476" s="15"/>
      <c r="AA476" s="15"/>
      <c r="AB476" s="15"/>
      <c r="AC476" s="15"/>
      <c r="AD476" s="15"/>
      <c r="AE476" s="15"/>
      <c r="AT476" s="236" t="s">
        <v>291</v>
      </c>
      <c r="AU476" s="236" t="s">
        <v>87</v>
      </c>
      <c r="AV476" s="15" t="s">
        <v>82</v>
      </c>
      <c r="AW476" s="15" t="s">
        <v>31</v>
      </c>
      <c r="AX476" s="15" t="s">
        <v>75</v>
      </c>
      <c r="AY476" s="236" t="s">
        <v>283</v>
      </c>
    </row>
    <row r="477" s="13" customFormat="1">
      <c r="A477" s="13"/>
      <c r="B477" s="218"/>
      <c r="C477" s="13"/>
      <c r="D477" s="219" t="s">
        <v>291</v>
      </c>
      <c r="E477" s="220" t="s">
        <v>1</v>
      </c>
      <c r="F477" s="221" t="s">
        <v>3654</v>
      </c>
      <c r="G477" s="13"/>
      <c r="H477" s="222">
        <v>11.417</v>
      </c>
      <c r="I477" s="223"/>
      <c r="J477" s="13"/>
      <c r="K477" s="13"/>
      <c r="L477" s="218"/>
      <c r="M477" s="224"/>
      <c r="N477" s="225"/>
      <c r="O477" s="225"/>
      <c r="P477" s="225"/>
      <c r="Q477" s="225"/>
      <c r="R477" s="225"/>
      <c r="S477" s="225"/>
      <c r="T477" s="226"/>
      <c r="U477" s="13"/>
      <c r="V477" s="13"/>
      <c r="W477" s="13"/>
      <c r="X477" s="13"/>
      <c r="Y477" s="13"/>
      <c r="Z477" s="13"/>
      <c r="AA477" s="13"/>
      <c r="AB477" s="13"/>
      <c r="AC477" s="13"/>
      <c r="AD477" s="13"/>
      <c r="AE477" s="13"/>
      <c r="AT477" s="220" t="s">
        <v>291</v>
      </c>
      <c r="AU477" s="220" t="s">
        <v>87</v>
      </c>
      <c r="AV477" s="13" t="s">
        <v>87</v>
      </c>
      <c r="AW477" s="13" t="s">
        <v>31</v>
      </c>
      <c r="AX477" s="13" t="s">
        <v>75</v>
      </c>
      <c r="AY477" s="220" t="s">
        <v>283</v>
      </c>
    </row>
    <row r="478" s="13" customFormat="1">
      <c r="A478" s="13"/>
      <c r="B478" s="218"/>
      <c r="C478" s="13"/>
      <c r="D478" s="219" t="s">
        <v>291</v>
      </c>
      <c r="E478" s="220" t="s">
        <v>1</v>
      </c>
      <c r="F478" s="221" t="s">
        <v>3659</v>
      </c>
      <c r="G478" s="13"/>
      <c r="H478" s="222">
        <v>12.095000000000001</v>
      </c>
      <c r="I478" s="223"/>
      <c r="J478" s="13"/>
      <c r="K478" s="13"/>
      <c r="L478" s="218"/>
      <c r="M478" s="224"/>
      <c r="N478" s="225"/>
      <c r="O478" s="225"/>
      <c r="P478" s="225"/>
      <c r="Q478" s="225"/>
      <c r="R478" s="225"/>
      <c r="S478" s="225"/>
      <c r="T478" s="226"/>
      <c r="U478" s="13"/>
      <c r="V478" s="13"/>
      <c r="W478" s="13"/>
      <c r="X478" s="13"/>
      <c r="Y478" s="13"/>
      <c r="Z478" s="13"/>
      <c r="AA478" s="13"/>
      <c r="AB478" s="13"/>
      <c r="AC478" s="13"/>
      <c r="AD478" s="13"/>
      <c r="AE478" s="13"/>
      <c r="AT478" s="220" t="s">
        <v>291</v>
      </c>
      <c r="AU478" s="220" t="s">
        <v>87</v>
      </c>
      <c r="AV478" s="13" t="s">
        <v>87</v>
      </c>
      <c r="AW478" s="13" t="s">
        <v>31</v>
      </c>
      <c r="AX478" s="13" t="s">
        <v>75</v>
      </c>
      <c r="AY478" s="220" t="s">
        <v>283</v>
      </c>
    </row>
    <row r="479" s="13" customFormat="1">
      <c r="A479" s="13"/>
      <c r="B479" s="218"/>
      <c r="C479" s="13"/>
      <c r="D479" s="219" t="s">
        <v>291</v>
      </c>
      <c r="E479" s="220" t="s">
        <v>1</v>
      </c>
      <c r="F479" s="221" t="s">
        <v>3660</v>
      </c>
      <c r="G479" s="13"/>
      <c r="H479" s="222">
        <v>38.274000000000001</v>
      </c>
      <c r="I479" s="223"/>
      <c r="J479" s="13"/>
      <c r="K479" s="13"/>
      <c r="L479" s="218"/>
      <c r="M479" s="224"/>
      <c r="N479" s="225"/>
      <c r="O479" s="225"/>
      <c r="P479" s="225"/>
      <c r="Q479" s="225"/>
      <c r="R479" s="225"/>
      <c r="S479" s="225"/>
      <c r="T479" s="226"/>
      <c r="U479" s="13"/>
      <c r="V479" s="13"/>
      <c r="W479" s="13"/>
      <c r="X479" s="13"/>
      <c r="Y479" s="13"/>
      <c r="Z479" s="13"/>
      <c r="AA479" s="13"/>
      <c r="AB479" s="13"/>
      <c r="AC479" s="13"/>
      <c r="AD479" s="13"/>
      <c r="AE479" s="13"/>
      <c r="AT479" s="220" t="s">
        <v>291</v>
      </c>
      <c r="AU479" s="220" t="s">
        <v>87</v>
      </c>
      <c r="AV479" s="13" t="s">
        <v>87</v>
      </c>
      <c r="AW479" s="13" t="s">
        <v>31</v>
      </c>
      <c r="AX479" s="13" t="s">
        <v>75</v>
      </c>
      <c r="AY479" s="220" t="s">
        <v>283</v>
      </c>
    </row>
    <row r="480" s="15" customFormat="1">
      <c r="A480" s="15"/>
      <c r="B480" s="235"/>
      <c r="C480" s="15"/>
      <c r="D480" s="219" t="s">
        <v>291</v>
      </c>
      <c r="E480" s="236" t="s">
        <v>1</v>
      </c>
      <c r="F480" s="237" t="s">
        <v>718</v>
      </c>
      <c r="G480" s="15"/>
      <c r="H480" s="236" t="s">
        <v>1</v>
      </c>
      <c r="I480" s="238"/>
      <c r="J480" s="15"/>
      <c r="K480" s="15"/>
      <c r="L480" s="235"/>
      <c r="M480" s="239"/>
      <c r="N480" s="240"/>
      <c r="O480" s="240"/>
      <c r="P480" s="240"/>
      <c r="Q480" s="240"/>
      <c r="R480" s="240"/>
      <c r="S480" s="240"/>
      <c r="T480" s="241"/>
      <c r="U480" s="15"/>
      <c r="V480" s="15"/>
      <c r="W480" s="15"/>
      <c r="X480" s="15"/>
      <c r="Y480" s="15"/>
      <c r="Z480" s="15"/>
      <c r="AA480" s="15"/>
      <c r="AB480" s="15"/>
      <c r="AC480" s="15"/>
      <c r="AD480" s="15"/>
      <c r="AE480" s="15"/>
      <c r="AT480" s="236" t="s">
        <v>291</v>
      </c>
      <c r="AU480" s="236" t="s">
        <v>87</v>
      </c>
      <c r="AV480" s="15" t="s">
        <v>82</v>
      </c>
      <c r="AW480" s="15" t="s">
        <v>31</v>
      </c>
      <c r="AX480" s="15" t="s">
        <v>75</v>
      </c>
      <c r="AY480" s="236" t="s">
        <v>283</v>
      </c>
    </row>
    <row r="481" s="13" customFormat="1">
      <c r="A481" s="13"/>
      <c r="B481" s="218"/>
      <c r="C481" s="13"/>
      <c r="D481" s="219" t="s">
        <v>291</v>
      </c>
      <c r="E481" s="220" t="s">
        <v>1</v>
      </c>
      <c r="F481" s="221" t="s">
        <v>3654</v>
      </c>
      <c r="G481" s="13"/>
      <c r="H481" s="222">
        <v>11.417</v>
      </c>
      <c r="I481" s="223"/>
      <c r="J481" s="13"/>
      <c r="K481" s="13"/>
      <c r="L481" s="218"/>
      <c r="M481" s="224"/>
      <c r="N481" s="225"/>
      <c r="O481" s="225"/>
      <c r="P481" s="225"/>
      <c r="Q481" s="225"/>
      <c r="R481" s="225"/>
      <c r="S481" s="225"/>
      <c r="T481" s="226"/>
      <c r="U481" s="13"/>
      <c r="V481" s="13"/>
      <c r="W481" s="13"/>
      <c r="X481" s="13"/>
      <c r="Y481" s="13"/>
      <c r="Z481" s="13"/>
      <c r="AA481" s="13"/>
      <c r="AB481" s="13"/>
      <c r="AC481" s="13"/>
      <c r="AD481" s="13"/>
      <c r="AE481" s="13"/>
      <c r="AT481" s="220" t="s">
        <v>291</v>
      </c>
      <c r="AU481" s="220" t="s">
        <v>87</v>
      </c>
      <c r="AV481" s="13" t="s">
        <v>87</v>
      </c>
      <c r="AW481" s="13" t="s">
        <v>31</v>
      </c>
      <c r="AX481" s="13" t="s">
        <v>75</v>
      </c>
      <c r="AY481" s="220" t="s">
        <v>283</v>
      </c>
    </row>
    <row r="482" s="13" customFormat="1">
      <c r="A482" s="13"/>
      <c r="B482" s="218"/>
      <c r="C482" s="13"/>
      <c r="D482" s="219" t="s">
        <v>291</v>
      </c>
      <c r="E482" s="220" t="s">
        <v>1</v>
      </c>
      <c r="F482" s="221" t="s">
        <v>3661</v>
      </c>
      <c r="G482" s="13"/>
      <c r="H482" s="222">
        <v>11.811999999999999</v>
      </c>
      <c r="I482" s="223"/>
      <c r="J482" s="13"/>
      <c r="K482" s="13"/>
      <c r="L482" s="218"/>
      <c r="M482" s="224"/>
      <c r="N482" s="225"/>
      <c r="O482" s="225"/>
      <c r="P482" s="225"/>
      <c r="Q482" s="225"/>
      <c r="R482" s="225"/>
      <c r="S482" s="225"/>
      <c r="T482" s="226"/>
      <c r="U482" s="13"/>
      <c r="V482" s="13"/>
      <c r="W482" s="13"/>
      <c r="X482" s="13"/>
      <c r="Y482" s="13"/>
      <c r="Z482" s="13"/>
      <c r="AA482" s="13"/>
      <c r="AB482" s="13"/>
      <c r="AC482" s="13"/>
      <c r="AD482" s="13"/>
      <c r="AE482" s="13"/>
      <c r="AT482" s="220" t="s">
        <v>291</v>
      </c>
      <c r="AU482" s="220" t="s">
        <v>87</v>
      </c>
      <c r="AV482" s="13" t="s">
        <v>87</v>
      </c>
      <c r="AW482" s="13" t="s">
        <v>31</v>
      </c>
      <c r="AX482" s="13" t="s">
        <v>75</v>
      </c>
      <c r="AY482" s="220" t="s">
        <v>283</v>
      </c>
    </row>
    <row r="483" s="13" customFormat="1">
      <c r="A483" s="13"/>
      <c r="B483" s="218"/>
      <c r="C483" s="13"/>
      <c r="D483" s="219" t="s">
        <v>291</v>
      </c>
      <c r="E483" s="220" t="s">
        <v>1</v>
      </c>
      <c r="F483" s="221" t="s">
        <v>3662</v>
      </c>
      <c r="G483" s="13"/>
      <c r="H483" s="222">
        <v>40.902000000000001</v>
      </c>
      <c r="I483" s="223"/>
      <c r="J483" s="13"/>
      <c r="K483" s="13"/>
      <c r="L483" s="218"/>
      <c r="M483" s="224"/>
      <c r="N483" s="225"/>
      <c r="O483" s="225"/>
      <c r="P483" s="225"/>
      <c r="Q483" s="225"/>
      <c r="R483" s="225"/>
      <c r="S483" s="225"/>
      <c r="T483" s="226"/>
      <c r="U483" s="13"/>
      <c r="V483" s="13"/>
      <c r="W483" s="13"/>
      <c r="X483" s="13"/>
      <c r="Y483" s="13"/>
      <c r="Z483" s="13"/>
      <c r="AA483" s="13"/>
      <c r="AB483" s="13"/>
      <c r="AC483" s="13"/>
      <c r="AD483" s="13"/>
      <c r="AE483" s="13"/>
      <c r="AT483" s="220" t="s">
        <v>291</v>
      </c>
      <c r="AU483" s="220" t="s">
        <v>87</v>
      </c>
      <c r="AV483" s="13" t="s">
        <v>87</v>
      </c>
      <c r="AW483" s="13" t="s">
        <v>31</v>
      </c>
      <c r="AX483" s="13" t="s">
        <v>75</v>
      </c>
      <c r="AY483" s="220" t="s">
        <v>283</v>
      </c>
    </row>
    <row r="484" s="14" customFormat="1">
      <c r="A484" s="14"/>
      <c r="B484" s="227"/>
      <c r="C484" s="14"/>
      <c r="D484" s="219" t="s">
        <v>291</v>
      </c>
      <c r="E484" s="228" t="s">
        <v>1</v>
      </c>
      <c r="F484" s="229" t="s">
        <v>293</v>
      </c>
      <c r="G484" s="14"/>
      <c r="H484" s="230">
        <v>339.12599999999998</v>
      </c>
      <c r="I484" s="231"/>
      <c r="J484" s="14"/>
      <c r="K484" s="14"/>
      <c r="L484" s="227"/>
      <c r="M484" s="232"/>
      <c r="N484" s="233"/>
      <c r="O484" s="233"/>
      <c r="P484" s="233"/>
      <c r="Q484" s="233"/>
      <c r="R484" s="233"/>
      <c r="S484" s="233"/>
      <c r="T484" s="234"/>
      <c r="U484" s="14"/>
      <c r="V484" s="14"/>
      <c r="W484" s="14"/>
      <c r="X484" s="14"/>
      <c r="Y484" s="14"/>
      <c r="Z484" s="14"/>
      <c r="AA484" s="14"/>
      <c r="AB484" s="14"/>
      <c r="AC484" s="14"/>
      <c r="AD484" s="14"/>
      <c r="AE484" s="14"/>
      <c r="AT484" s="228" t="s">
        <v>291</v>
      </c>
      <c r="AU484" s="228" t="s">
        <v>87</v>
      </c>
      <c r="AV484" s="14" t="s">
        <v>289</v>
      </c>
      <c r="AW484" s="14" t="s">
        <v>31</v>
      </c>
      <c r="AX484" s="14" t="s">
        <v>82</v>
      </c>
      <c r="AY484" s="228" t="s">
        <v>283</v>
      </c>
    </row>
    <row r="485" s="2" customFormat="1" ht="37.8" customHeight="1">
      <c r="A485" s="37"/>
      <c r="B485" s="168"/>
      <c r="C485" s="204" t="s">
        <v>692</v>
      </c>
      <c r="D485" s="204" t="s">
        <v>285</v>
      </c>
      <c r="E485" s="205" t="s">
        <v>720</v>
      </c>
      <c r="F485" s="206" t="s">
        <v>721</v>
      </c>
      <c r="G485" s="207" t="s">
        <v>288</v>
      </c>
      <c r="H485" s="208">
        <v>516.75</v>
      </c>
      <c r="I485" s="209"/>
      <c r="J485" s="210">
        <f>ROUND(I485*H485,2)</f>
        <v>0</v>
      </c>
      <c r="K485" s="211"/>
      <c r="L485" s="38"/>
      <c r="M485" s="212" t="s">
        <v>1</v>
      </c>
      <c r="N485" s="213" t="s">
        <v>41</v>
      </c>
      <c r="O485" s="81"/>
      <c r="P485" s="214">
        <f>O485*H485</f>
        <v>0</v>
      </c>
      <c r="Q485" s="214">
        <v>0</v>
      </c>
      <c r="R485" s="214">
        <f>Q485*H485</f>
        <v>0</v>
      </c>
      <c r="S485" s="214">
        <v>0.065000000000000002</v>
      </c>
      <c r="T485" s="215">
        <f>S485*H485</f>
        <v>33.588750000000005</v>
      </c>
      <c r="U485" s="37"/>
      <c r="V485" s="37"/>
      <c r="W485" s="37"/>
      <c r="X485" s="37"/>
      <c r="Y485" s="37"/>
      <c r="Z485" s="37"/>
      <c r="AA485" s="37"/>
      <c r="AB485" s="37"/>
      <c r="AC485" s="37"/>
      <c r="AD485" s="37"/>
      <c r="AE485" s="37"/>
      <c r="AR485" s="216" t="s">
        <v>289</v>
      </c>
      <c r="AT485" s="216" t="s">
        <v>285</v>
      </c>
      <c r="AU485" s="216" t="s">
        <v>87</v>
      </c>
      <c r="AY485" s="18" t="s">
        <v>283</v>
      </c>
      <c r="BE485" s="217">
        <f>IF(N485="základná",J485,0)</f>
        <v>0</v>
      </c>
      <c r="BF485" s="217">
        <f>IF(N485="znížená",J485,0)</f>
        <v>0</v>
      </c>
      <c r="BG485" s="217">
        <f>IF(N485="zákl. prenesená",J485,0)</f>
        <v>0</v>
      </c>
      <c r="BH485" s="217">
        <f>IF(N485="zníž. prenesená",J485,0)</f>
        <v>0</v>
      </c>
      <c r="BI485" s="217">
        <f>IF(N485="nulová",J485,0)</f>
        <v>0</v>
      </c>
      <c r="BJ485" s="18" t="s">
        <v>87</v>
      </c>
      <c r="BK485" s="217">
        <f>ROUND(I485*H485,2)</f>
        <v>0</v>
      </c>
      <c r="BL485" s="18" t="s">
        <v>289</v>
      </c>
      <c r="BM485" s="216" t="s">
        <v>722</v>
      </c>
    </row>
    <row r="486" s="15" customFormat="1">
      <c r="A486" s="15"/>
      <c r="B486" s="235"/>
      <c r="C486" s="15"/>
      <c r="D486" s="219" t="s">
        <v>291</v>
      </c>
      <c r="E486" s="236" t="s">
        <v>1</v>
      </c>
      <c r="F486" s="237" t="s">
        <v>706</v>
      </c>
      <c r="G486" s="15"/>
      <c r="H486" s="236" t="s">
        <v>1</v>
      </c>
      <c r="I486" s="238"/>
      <c r="J486" s="15"/>
      <c r="K486" s="15"/>
      <c r="L486" s="235"/>
      <c r="M486" s="239"/>
      <c r="N486" s="240"/>
      <c r="O486" s="240"/>
      <c r="P486" s="240"/>
      <c r="Q486" s="240"/>
      <c r="R486" s="240"/>
      <c r="S486" s="240"/>
      <c r="T486" s="241"/>
      <c r="U486" s="15"/>
      <c r="V486" s="15"/>
      <c r="W486" s="15"/>
      <c r="X486" s="15"/>
      <c r="Y486" s="15"/>
      <c r="Z486" s="15"/>
      <c r="AA486" s="15"/>
      <c r="AB486" s="15"/>
      <c r="AC486" s="15"/>
      <c r="AD486" s="15"/>
      <c r="AE486" s="15"/>
      <c r="AT486" s="236" t="s">
        <v>291</v>
      </c>
      <c r="AU486" s="236" t="s">
        <v>87</v>
      </c>
      <c r="AV486" s="15" t="s">
        <v>82</v>
      </c>
      <c r="AW486" s="15" t="s">
        <v>31</v>
      </c>
      <c r="AX486" s="15" t="s">
        <v>75</v>
      </c>
      <c r="AY486" s="236" t="s">
        <v>283</v>
      </c>
    </row>
    <row r="487" s="13" customFormat="1">
      <c r="A487" s="13"/>
      <c r="B487" s="218"/>
      <c r="C487" s="13"/>
      <c r="D487" s="219" t="s">
        <v>291</v>
      </c>
      <c r="E487" s="220" t="s">
        <v>1</v>
      </c>
      <c r="F487" s="221" t="s">
        <v>3663</v>
      </c>
      <c r="G487" s="13"/>
      <c r="H487" s="222">
        <v>40.859999999999999</v>
      </c>
      <c r="I487" s="223"/>
      <c r="J487" s="13"/>
      <c r="K487" s="13"/>
      <c r="L487" s="218"/>
      <c r="M487" s="224"/>
      <c r="N487" s="225"/>
      <c r="O487" s="225"/>
      <c r="P487" s="225"/>
      <c r="Q487" s="225"/>
      <c r="R487" s="225"/>
      <c r="S487" s="225"/>
      <c r="T487" s="226"/>
      <c r="U487" s="13"/>
      <c r="V487" s="13"/>
      <c r="W487" s="13"/>
      <c r="X487" s="13"/>
      <c r="Y487" s="13"/>
      <c r="Z487" s="13"/>
      <c r="AA487" s="13"/>
      <c r="AB487" s="13"/>
      <c r="AC487" s="13"/>
      <c r="AD487" s="13"/>
      <c r="AE487" s="13"/>
      <c r="AT487" s="220" t="s">
        <v>291</v>
      </c>
      <c r="AU487" s="220" t="s">
        <v>87</v>
      </c>
      <c r="AV487" s="13" t="s">
        <v>87</v>
      </c>
      <c r="AW487" s="13" t="s">
        <v>31</v>
      </c>
      <c r="AX487" s="13" t="s">
        <v>75</v>
      </c>
      <c r="AY487" s="220" t="s">
        <v>283</v>
      </c>
    </row>
    <row r="488" s="13" customFormat="1">
      <c r="A488" s="13"/>
      <c r="B488" s="218"/>
      <c r="C488" s="13"/>
      <c r="D488" s="219" t="s">
        <v>291</v>
      </c>
      <c r="E488" s="220" t="s">
        <v>1</v>
      </c>
      <c r="F488" s="221" t="s">
        <v>3664</v>
      </c>
      <c r="G488" s="13"/>
      <c r="H488" s="222">
        <v>376.13999999999999</v>
      </c>
      <c r="I488" s="223"/>
      <c r="J488" s="13"/>
      <c r="K488" s="13"/>
      <c r="L488" s="218"/>
      <c r="M488" s="224"/>
      <c r="N488" s="225"/>
      <c r="O488" s="225"/>
      <c r="P488" s="225"/>
      <c r="Q488" s="225"/>
      <c r="R488" s="225"/>
      <c r="S488" s="225"/>
      <c r="T488" s="226"/>
      <c r="U488" s="13"/>
      <c r="V488" s="13"/>
      <c r="W488" s="13"/>
      <c r="X488" s="13"/>
      <c r="Y488" s="13"/>
      <c r="Z488" s="13"/>
      <c r="AA488" s="13"/>
      <c r="AB488" s="13"/>
      <c r="AC488" s="13"/>
      <c r="AD488" s="13"/>
      <c r="AE488" s="13"/>
      <c r="AT488" s="220" t="s">
        <v>291</v>
      </c>
      <c r="AU488" s="220" t="s">
        <v>87</v>
      </c>
      <c r="AV488" s="13" t="s">
        <v>87</v>
      </c>
      <c r="AW488" s="13" t="s">
        <v>31</v>
      </c>
      <c r="AX488" s="13" t="s">
        <v>75</v>
      </c>
      <c r="AY488" s="220" t="s">
        <v>283</v>
      </c>
    </row>
    <row r="489" s="13" customFormat="1">
      <c r="A489" s="13"/>
      <c r="B489" s="218"/>
      <c r="C489" s="13"/>
      <c r="D489" s="219" t="s">
        <v>291</v>
      </c>
      <c r="E489" s="220" t="s">
        <v>1</v>
      </c>
      <c r="F489" s="221" t="s">
        <v>3665</v>
      </c>
      <c r="G489" s="13"/>
      <c r="H489" s="222">
        <v>99.75</v>
      </c>
      <c r="I489" s="223"/>
      <c r="J489" s="13"/>
      <c r="K489" s="13"/>
      <c r="L489" s="218"/>
      <c r="M489" s="224"/>
      <c r="N489" s="225"/>
      <c r="O489" s="225"/>
      <c r="P489" s="225"/>
      <c r="Q489" s="225"/>
      <c r="R489" s="225"/>
      <c r="S489" s="225"/>
      <c r="T489" s="226"/>
      <c r="U489" s="13"/>
      <c r="V489" s="13"/>
      <c r="W489" s="13"/>
      <c r="X489" s="13"/>
      <c r="Y489" s="13"/>
      <c r="Z489" s="13"/>
      <c r="AA489" s="13"/>
      <c r="AB489" s="13"/>
      <c r="AC489" s="13"/>
      <c r="AD489" s="13"/>
      <c r="AE489" s="13"/>
      <c r="AT489" s="220" t="s">
        <v>291</v>
      </c>
      <c r="AU489" s="220" t="s">
        <v>87</v>
      </c>
      <c r="AV489" s="13" t="s">
        <v>87</v>
      </c>
      <c r="AW489" s="13" t="s">
        <v>31</v>
      </c>
      <c r="AX489" s="13" t="s">
        <v>75</v>
      </c>
      <c r="AY489" s="220" t="s">
        <v>283</v>
      </c>
    </row>
    <row r="490" s="14" customFormat="1">
      <c r="A490" s="14"/>
      <c r="B490" s="227"/>
      <c r="C490" s="14"/>
      <c r="D490" s="219" t="s">
        <v>291</v>
      </c>
      <c r="E490" s="228" t="s">
        <v>1</v>
      </c>
      <c r="F490" s="229" t="s">
        <v>293</v>
      </c>
      <c r="G490" s="14"/>
      <c r="H490" s="230">
        <v>516.75</v>
      </c>
      <c r="I490" s="231"/>
      <c r="J490" s="14"/>
      <c r="K490" s="14"/>
      <c r="L490" s="227"/>
      <c r="M490" s="232"/>
      <c r="N490" s="233"/>
      <c r="O490" s="233"/>
      <c r="P490" s="233"/>
      <c r="Q490" s="233"/>
      <c r="R490" s="233"/>
      <c r="S490" s="233"/>
      <c r="T490" s="234"/>
      <c r="U490" s="14"/>
      <c r="V490" s="14"/>
      <c r="W490" s="14"/>
      <c r="X490" s="14"/>
      <c r="Y490" s="14"/>
      <c r="Z490" s="14"/>
      <c r="AA490" s="14"/>
      <c r="AB490" s="14"/>
      <c r="AC490" s="14"/>
      <c r="AD490" s="14"/>
      <c r="AE490" s="14"/>
      <c r="AT490" s="228" t="s">
        <v>291</v>
      </c>
      <c r="AU490" s="228" t="s">
        <v>87</v>
      </c>
      <c r="AV490" s="14" t="s">
        <v>289</v>
      </c>
      <c r="AW490" s="14" t="s">
        <v>31</v>
      </c>
      <c r="AX490" s="14" t="s">
        <v>82</v>
      </c>
      <c r="AY490" s="228" t="s">
        <v>283</v>
      </c>
    </row>
    <row r="491" s="2" customFormat="1" ht="37.8" customHeight="1">
      <c r="A491" s="37"/>
      <c r="B491" s="168"/>
      <c r="C491" s="204" t="s">
        <v>697</v>
      </c>
      <c r="D491" s="204" t="s">
        <v>285</v>
      </c>
      <c r="E491" s="205" t="s">
        <v>726</v>
      </c>
      <c r="F491" s="206" t="s">
        <v>727</v>
      </c>
      <c r="G491" s="207" t="s">
        <v>288</v>
      </c>
      <c r="H491" s="208">
        <v>858.36000000000001</v>
      </c>
      <c r="I491" s="209"/>
      <c r="J491" s="210">
        <f>ROUND(I491*H491,2)</f>
        <v>0</v>
      </c>
      <c r="K491" s="211"/>
      <c r="L491" s="38"/>
      <c r="M491" s="212" t="s">
        <v>1</v>
      </c>
      <c r="N491" s="213" t="s">
        <v>41</v>
      </c>
      <c r="O491" s="81"/>
      <c r="P491" s="214">
        <f>O491*H491</f>
        <v>0</v>
      </c>
      <c r="Q491" s="214">
        <v>0</v>
      </c>
      <c r="R491" s="214">
        <f>Q491*H491</f>
        <v>0</v>
      </c>
      <c r="S491" s="214">
        <v>0.065000000000000002</v>
      </c>
      <c r="T491" s="215">
        <f>S491*H491</f>
        <v>55.793400000000005</v>
      </c>
      <c r="U491" s="37"/>
      <c r="V491" s="37"/>
      <c r="W491" s="37"/>
      <c r="X491" s="37"/>
      <c r="Y491" s="37"/>
      <c r="Z491" s="37"/>
      <c r="AA491" s="37"/>
      <c r="AB491" s="37"/>
      <c r="AC491" s="37"/>
      <c r="AD491" s="37"/>
      <c r="AE491" s="37"/>
      <c r="AR491" s="216" t="s">
        <v>289</v>
      </c>
      <c r="AT491" s="216" t="s">
        <v>285</v>
      </c>
      <c r="AU491" s="216" t="s">
        <v>87</v>
      </c>
      <c r="AY491" s="18" t="s">
        <v>283</v>
      </c>
      <c r="BE491" s="217">
        <f>IF(N491="základná",J491,0)</f>
        <v>0</v>
      </c>
      <c r="BF491" s="217">
        <f>IF(N491="znížená",J491,0)</f>
        <v>0</v>
      </c>
      <c r="BG491" s="217">
        <f>IF(N491="zákl. prenesená",J491,0)</f>
        <v>0</v>
      </c>
      <c r="BH491" s="217">
        <f>IF(N491="zníž. prenesená",J491,0)</f>
        <v>0</v>
      </c>
      <c r="BI491" s="217">
        <f>IF(N491="nulová",J491,0)</f>
        <v>0</v>
      </c>
      <c r="BJ491" s="18" t="s">
        <v>87</v>
      </c>
      <c r="BK491" s="217">
        <f>ROUND(I491*H491,2)</f>
        <v>0</v>
      </c>
      <c r="BL491" s="18" t="s">
        <v>289</v>
      </c>
      <c r="BM491" s="216" t="s">
        <v>728</v>
      </c>
    </row>
    <row r="492" s="15" customFormat="1">
      <c r="A492" s="15"/>
      <c r="B492" s="235"/>
      <c r="C492" s="15"/>
      <c r="D492" s="219" t="s">
        <v>291</v>
      </c>
      <c r="E492" s="236" t="s">
        <v>1</v>
      </c>
      <c r="F492" s="237" t="s">
        <v>729</v>
      </c>
      <c r="G492" s="15"/>
      <c r="H492" s="236" t="s">
        <v>1</v>
      </c>
      <c r="I492" s="238"/>
      <c r="J492" s="15"/>
      <c r="K492" s="15"/>
      <c r="L492" s="235"/>
      <c r="M492" s="239"/>
      <c r="N492" s="240"/>
      <c r="O492" s="240"/>
      <c r="P492" s="240"/>
      <c r="Q492" s="240"/>
      <c r="R492" s="240"/>
      <c r="S492" s="240"/>
      <c r="T492" s="241"/>
      <c r="U492" s="15"/>
      <c r="V492" s="15"/>
      <c r="W492" s="15"/>
      <c r="X492" s="15"/>
      <c r="Y492" s="15"/>
      <c r="Z492" s="15"/>
      <c r="AA492" s="15"/>
      <c r="AB492" s="15"/>
      <c r="AC492" s="15"/>
      <c r="AD492" s="15"/>
      <c r="AE492" s="15"/>
      <c r="AT492" s="236" t="s">
        <v>291</v>
      </c>
      <c r="AU492" s="236" t="s">
        <v>87</v>
      </c>
      <c r="AV492" s="15" t="s">
        <v>82</v>
      </c>
      <c r="AW492" s="15" t="s">
        <v>31</v>
      </c>
      <c r="AX492" s="15" t="s">
        <v>75</v>
      </c>
      <c r="AY492" s="236" t="s">
        <v>283</v>
      </c>
    </row>
    <row r="493" s="15" customFormat="1">
      <c r="A493" s="15"/>
      <c r="B493" s="235"/>
      <c r="C493" s="15"/>
      <c r="D493" s="219" t="s">
        <v>291</v>
      </c>
      <c r="E493" s="236" t="s">
        <v>1</v>
      </c>
      <c r="F493" s="237" t="s">
        <v>451</v>
      </c>
      <c r="G493" s="15"/>
      <c r="H493" s="236" t="s">
        <v>1</v>
      </c>
      <c r="I493" s="238"/>
      <c r="J493" s="15"/>
      <c r="K493" s="15"/>
      <c r="L493" s="235"/>
      <c r="M493" s="239"/>
      <c r="N493" s="240"/>
      <c r="O493" s="240"/>
      <c r="P493" s="240"/>
      <c r="Q493" s="240"/>
      <c r="R493" s="240"/>
      <c r="S493" s="240"/>
      <c r="T493" s="241"/>
      <c r="U493" s="15"/>
      <c r="V493" s="15"/>
      <c r="W493" s="15"/>
      <c r="X493" s="15"/>
      <c r="Y493" s="15"/>
      <c r="Z493" s="15"/>
      <c r="AA493" s="15"/>
      <c r="AB493" s="15"/>
      <c r="AC493" s="15"/>
      <c r="AD493" s="15"/>
      <c r="AE493" s="15"/>
      <c r="AT493" s="236" t="s">
        <v>291</v>
      </c>
      <c r="AU493" s="236" t="s">
        <v>87</v>
      </c>
      <c r="AV493" s="15" t="s">
        <v>82</v>
      </c>
      <c r="AW493" s="15" t="s">
        <v>31</v>
      </c>
      <c r="AX493" s="15" t="s">
        <v>75</v>
      </c>
      <c r="AY493" s="236" t="s">
        <v>283</v>
      </c>
    </row>
    <row r="494" s="13" customFormat="1">
      <c r="A494" s="13"/>
      <c r="B494" s="218"/>
      <c r="C494" s="13"/>
      <c r="D494" s="219" t="s">
        <v>291</v>
      </c>
      <c r="E494" s="220" t="s">
        <v>1</v>
      </c>
      <c r="F494" s="221" t="s">
        <v>3666</v>
      </c>
      <c r="G494" s="13"/>
      <c r="H494" s="222">
        <v>43.840000000000003</v>
      </c>
      <c r="I494" s="223"/>
      <c r="J494" s="13"/>
      <c r="K494" s="13"/>
      <c r="L494" s="218"/>
      <c r="M494" s="224"/>
      <c r="N494" s="225"/>
      <c r="O494" s="225"/>
      <c r="P494" s="225"/>
      <c r="Q494" s="225"/>
      <c r="R494" s="225"/>
      <c r="S494" s="225"/>
      <c r="T494" s="226"/>
      <c r="U494" s="13"/>
      <c r="V494" s="13"/>
      <c r="W494" s="13"/>
      <c r="X494" s="13"/>
      <c r="Y494" s="13"/>
      <c r="Z494" s="13"/>
      <c r="AA494" s="13"/>
      <c r="AB494" s="13"/>
      <c r="AC494" s="13"/>
      <c r="AD494" s="13"/>
      <c r="AE494" s="13"/>
      <c r="AT494" s="220" t="s">
        <v>291</v>
      </c>
      <c r="AU494" s="220" t="s">
        <v>87</v>
      </c>
      <c r="AV494" s="13" t="s">
        <v>87</v>
      </c>
      <c r="AW494" s="13" t="s">
        <v>31</v>
      </c>
      <c r="AX494" s="13" t="s">
        <v>75</v>
      </c>
      <c r="AY494" s="220" t="s">
        <v>283</v>
      </c>
    </row>
    <row r="495" s="13" customFormat="1">
      <c r="A495" s="13"/>
      <c r="B495" s="218"/>
      <c r="C495" s="13"/>
      <c r="D495" s="219" t="s">
        <v>291</v>
      </c>
      <c r="E495" s="220" t="s">
        <v>1</v>
      </c>
      <c r="F495" s="221" t="s">
        <v>3667</v>
      </c>
      <c r="G495" s="13"/>
      <c r="H495" s="222">
        <v>64.859999999999999</v>
      </c>
      <c r="I495" s="223"/>
      <c r="J495" s="13"/>
      <c r="K495" s="13"/>
      <c r="L495" s="218"/>
      <c r="M495" s="224"/>
      <c r="N495" s="225"/>
      <c r="O495" s="225"/>
      <c r="P495" s="225"/>
      <c r="Q495" s="225"/>
      <c r="R495" s="225"/>
      <c r="S495" s="225"/>
      <c r="T495" s="226"/>
      <c r="U495" s="13"/>
      <c r="V495" s="13"/>
      <c r="W495" s="13"/>
      <c r="X495" s="13"/>
      <c r="Y495" s="13"/>
      <c r="Z495" s="13"/>
      <c r="AA495" s="13"/>
      <c r="AB495" s="13"/>
      <c r="AC495" s="13"/>
      <c r="AD495" s="13"/>
      <c r="AE495" s="13"/>
      <c r="AT495" s="220" t="s">
        <v>291</v>
      </c>
      <c r="AU495" s="220" t="s">
        <v>87</v>
      </c>
      <c r="AV495" s="13" t="s">
        <v>87</v>
      </c>
      <c r="AW495" s="13" t="s">
        <v>31</v>
      </c>
      <c r="AX495" s="13" t="s">
        <v>75</v>
      </c>
      <c r="AY495" s="220" t="s">
        <v>283</v>
      </c>
    </row>
    <row r="496" s="13" customFormat="1">
      <c r="A496" s="13"/>
      <c r="B496" s="218"/>
      <c r="C496" s="13"/>
      <c r="D496" s="219" t="s">
        <v>291</v>
      </c>
      <c r="E496" s="220" t="s">
        <v>1</v>
      </c>
      <c r="F496" s="221" t="s">
        <v>3668</v>
      </c>
      <c r="G496" s="13"/>
      <c r="H496" s="222">
        <v>19.670000000000002</v>
      </c>
      <c r="I496" s="223"/>
      <c r="J496" s="13"/>
      <c r="K496" s="13"/>
      <c r="L496" s="218"/>
      <c r="M496" s="224"/>
      <c r="N496" s="225"/>
      <c r="O496" s="225"/>
      <c r="P496" s="225"/>
      <c r="Q496" s="225"/>
      <c r="R496" s="225"/>
      <c r="S496" s="225"/>
      <c r="T496" s="226"/>
      <c r="U496" s="13"/>
      <c r="V496" s="13"/>
      <c r="W496" s="13"/>
      <c r="X496" s="13"/>
      <c r="Y496" s="13"/>
      <c r="Z496" s="13"/>
      <c r="AA496" s="13"/>
      <c r="AB496" s="13"/>
      <c r="AC496" s="13"/>
      <c r="AD496" s="13"/>
      <c r="AE496" s="13"/>
      <c r="AT496" s="220" t="s">
        <v>291</v>
      </c>
      <c r="AU496" s="220" t="s">
        <v>87</v>
      </c>
      <c r="AV496" s="13" t="s">
        <v>87</v>
      </c>
      <c r="AW496" s="13" t="s">
        <v>31</v>
      </c>
      <c r="AX496" s="13" t="s">
        <v>75</v>
      </c>
      <c r="AY496" s="220" t="s">
        <v>283</v>
      </c>
    </row>
    <row r="497" s="15" customFormat="1">
      <c r="A497" s="15"/>
      <c r="B497" s="235"/>
      <c r="C497" s="15"/>
      <c r="D497" s="219" t="s">
        <v>291</v>
      </c>
      <c r="E497" s="236" t="s">
        <v>1</v>
      </c>
      <c r="F497" s="237" t="s">
        <v>413</v>
      </c>
      <c r="G497" s="15"/>
      <c r="H497" s="236" t="s">
        <v>1</v>
      </c>
      <c r="I497" s="238"/>
      <c r="J497" s="15"/>
      <c r="K497" s="15"/>
      <c r="L497" s="235"/>
      <c r="M497" s="239"/>
      <c r="N497" s="240"/>
      <c r="O497" s="240"/>
      <c r="P497" s="240"/>
      <c r="Q497" s="240"/>
      <c r="R497" s="240"/>
      <c r="S497" s="240"/>
      <c r="T497" s="241"/>
      <c r="U497" s="15"/>
      <c r="V497" s="15"/>
      <c r="W497" s="15"/>
      <c r="X497" s="15"/>
      <c r="Y497" s="15"/>
      <c r="Z497" s="15"/>
      <c r="AA497" s="15"/>
      <c r="AB497" s="15"/>
      <c r="AC497" s="15"/>
      <c r="AD497" s="15"/>
      <c r="AE497" s="15"/>
      <c r="AT497" s="236" t="s">
        <v>291</v>
      </c>
      <c r="AU497" s="236" t="s">
        <v>87</v>
      </c>
      <c r="AV497" s="15" t="s">
        <v>82</v>
      </c>
      <c r="AW497" s="15" t="s">
        <v>31</v>
      </c>
      <c r="AX497" s="15" t="s">
        <v>75</v>
      </c>
      <c r="AY497" s="236" t="s">
        <v>283</v>
      </c>
    </row>
    <row r="498" s="13" customFormat="1">
      <c r="A498" s="13"/>
      <c r="B498" s="218"/>
      <c r="C498" s="13"/>
      <c r="D498" s="219" t="s">
        <v>291</v>
      </c>
      <c r="E498" s="220" t="s">
        <v>1</v>
      </c>
      <c r="F498" s="221" t="s">
        <v>3669</v>
      </c>
      <c r="G498" s="13"/>
      <c r="H498" s="222">
        <v>111.48</v>
      </c>
      <c r="I498" s="223"/>
      <c r="J498" s="13"/>
      <c r="K498" s="13"/>
      <c r="L498" s="218"/>
      <c r="M498" s="224"/>
      <c r="N498" s="225"/>
      <c r="O498" s="225"/>
      <c r="P498" s="225"/>
      <c r="Q498" s="225"/>
      <c r="R498" s="225"/>
      <c r="S498" s="225"/>
      <c r="T498" s="226"/>
      <c r="U498" s="13"/>
      <c r="V498" s="13"/>
      <c r="W498" s="13"/>
      <c r="X498" s="13"/>
      <c r="Y498" s="13"/>
      <c r="Z498" s="13"/>
      <c r="AA498" s="13"/>
      <c r="AB498" s="13"/>
      <c r="AC498" s="13"/>
      <c r="AD498" s="13"/>
      <c r="AE498" s="13"/>
      <c r="AT498" s="220" t="s">
        <v>291</v>
      </c>
      <c r="AU498" s="220" t="s">
        <v>87</v>
      </c>
      <c r="AV498" s="13" t="s">
        <v>87</v>
      </c>
      <c r="AW498" s="13" t="s">
        <v>31</v>
      </c>
      <c r="AX498" s="13" t="s">
        <v>75</v>
      </c>
      <c r="AY498" s="220" t="s">
        <v>283</v>
      </c>
    </row>
    <row r="499" s="13" customFormat="1">
      <c r="A499" s="13"/>
      <c r="B499" s="218"/>
      <c r="C499" s="13"/>
      <c r="D499" s="219" t="s">
        <v>291</v>
      </c>
      <c r="E499" s="220" t="s">
        <v>1</v>
      </c>
      <c r="F499" s="221" t="s">
        <v>3670</v>
      </c>
      <c r="G499" s="13"/>
      <c r="H499" s="222">
        <v>46.25</v>
      </c>
      <c r="I499" s="223"/>
      <c r="J499" s="13"/>
      <c r="K499" s="13"/>
      <c r="L499" s="218"/>
      <c r="M499" s="224"/>
      <c r="N499" s="225"/>
      <c r="O499" s="225"/>
      <c r="P499" s="225"/>
      <c r="Q499" s="225"/>
      <c r="R499" s="225"/>
      <c r="S499" s="225"/>
      <c r="T499" s="226"/>
      <c r="U499" s="13"/>
      <c r="V499" s="13"/>
      <c r="W499" s="13"/>
      <c r="X499" s="13"/>
      <c r="Y499" s="13"/>
      <c r="Z499" s="13"/>
      <c r="AA499" s="13"/>
      <c r="AB499" s="13"/>
      <c r="AC499" s="13"/>
      <c r="AD499" s="13"/>
      <c r="AE499" s="13"/>
      <c r="AT499" s="220" t="s">
        <v>291</v>
      </c>
      <c r="AU499" s="220" t="s">
        <v>87</v>
      </c>
      <c r="AV499" s="13" t="s">
        <v>87</v>
      </c>
      <c r="AW499" s="13" t="s">
        <v>31</v>
      </c>
      <c r="AX499" s="13" t="s">
        <v>75</v>
      </c>
      <c r="AY499" s="220" t="s">
        <v>283</v>
      </c>
    </row>
    <row r="500" s="13" customFormat="1">
      <c r="A500" s="13"/>
      <c r="B500" s="218"/>
      <c r="C500" s="13"/>
      <c r="D500" s="219" t="s">
        <v>291</v>
      </c>
      <c r="E500" s="220" t="s">
        <v>1</v>
      </c>
      <c r="F500" s="221" t="s">
        <v>3671</v>
      </c>
      <c r="G500" s="13"/>
      <c r="H500" s="222">
        <v>59.630000000000003</v>
      </c>
      <c r="I500" s="223"/>
      <c r="J500" s="13"/>
      <c r="K500" s="13"/>
      <c r="L500" s="218"/>
      <c r="M500" s="224"/>
      <c r="N500" s="225"/>
      <c r="O500" s="225"/>
      <c r="P500" s="225"/>
      <c r="Q500" s="225"/>
      <c r="R500" s="225"/>
      <c r="S500" s="225"/>
      <c r="T500" s="226"/>
      <c r="U500" s="13"/>
      <c r="V500" s="13"/>
      <c r="W500" s="13"/>
      <c r="X500" s="13"/>
      <c r="Y500" s="13"/>
      <c r="Z500" s="13"/>
      <c r="AA500" s="13"/>
      <c r="AB500" s="13"/>
      <c r="AC500" s="13"/>
      <c r="AD500" s="13"/>
      <c r="AE500" s="13"/>
      <c r="AT500" s="220" t="s">
        <v>291</v>
      </c>
      <c r="AU500" s="220" t="s">
        <v>87</v>
      </c>
      <c r="AV500" s="13" t="s">
        <v>87</v>
      </c>
      <c r="AW500" s="13" t="s">
        <v>31</v>
      </c>
      <c r="AX500" s="13" t="s">
        <v>75</v>
      </c>
      <c r="AY500" s="220" t="s">
        <v>283</v>
      </c>
    </row>
    <row r="501" s="15" customFormat="1">
      <c r="A501" s="15"/>
      <c r="B501" s="235"/>
      <c r="C501" s="15"/>
      <c r="D501" s="219" t="s">
        <v>291</v>
      </c>
      <c r="E501" s="236" t="s">
        <v>1</v>
      </c>
      <c r="F501" s="237" t="s">
        <v>414</v>
      </c>
      <c r="G501" s="15"/>
      <c r="H501" s="236" t="s">
        <v>1</v>
      </c>
      <c r="I501" s="238"/>
      <c r="J501" s="15"/>
      <c r="K501" s="15"/>
      <c r="L501" s="235"/>
      <c r="M501" s="239"/>
      <c r="N501" s="240"/>
      <c r="O501" s="240"/>
      <c r="P501" s="240"/>
      <c r="Q501" s="240"/>
      <c r="R501" s="240"/>
      <c r="S501" s="240"/>
      <c r="T501" s="241"/>
      <c r="U501" s="15"/>
      <c r="V501" s="15"/>
      <c r="W501" s="15"/>
      <c r="X501" s="15"/>
      <c r="Y501" s="15"/>
      <c r="Z501" s="15"/>
      <c r="AA501" s="15"/>
      <c r="AB501" s="15"/>
      <c r="AC501" s="15"/>
      <c r="AD501" s="15"/>
      <c r="AE501" s="15"/>
      <c r="AT501" s="236" t="s">
        <v>291</v>
      </c>
      <c r="AU501" s="236" t="s">
        <v>87</v>
      </c>
      <c r="AV501" s="15" t="s">
        <v>82</v>
      </c>
      <c r="AW501" s="15" t="s">
        <v>31</v>
      </c>
      <c r="AX501" s="15" t="s">
        <v>75</v>
      </c>
      <c r="AY501" s="236" t="s">
        <v>283</v>
      </c>
    </row>
    <row r="502" s="13" customFormat="1">
      <c r="A502" s="13"/>
      <c r="B502" s="218"/>
      <c r="C502" s="13"/>
      <c r="D502" s="219" t="s">
        <v>291</v>
      </c>
      <c r="E502" s="220" t="s">
        <v>1</v>
      </c>
      <c r="F502" s="221" t="s">
        <v>3672</v>
      </c>
      <c r="G502" s="13"/>
      <c r="H502" s="222">
        <v>104.74</v>
      </c>
      <c r="I502" s="223"/>
      <c r="J502" s="13"/>
      <c r="K502" s="13"/>
      <c r="L502" s="218"/>
      <c r="M502" s="224"/>
      <c r="N502" s="225"/>
      <c r="O502" s="225"/>
      <c r="P502" s="225"/>
      <c r="Q502" s="225"/>
      <c r="R502" s="225"/>
      <c r="S502" s="225"/>
      <c r="T502" s="226"/>
      <c r="U502" s="13"/>
      <c r="V502" s="13"/>
      <c r="W502" s="13"/>
      <c r="X502" s="13"/>
      <c r="Y502" s="13"/>
      <c r="Z502" s="13"/>
      <c r="AA502" s="13"/>
      <c r="AB502" s="13"/>
      <c r="AC502" s="13"/>
      <c r="AD502" s="13"/>
      <c r="AE502" s="13"/>
      <c r="AT502" s="220" t="s">
        <v>291</v>
      </c>
      <c r="AU502" s="220" t="s">
        <v>87</v>
      </c>
      <c r="AV502" s="13" t="s">
        <v>87</v>
      </c>
      <c r="AW502" s="13" t="s">
        <v>31</v>
      </c>
      <c r="AX502" s="13" t="s">
        <v>75</v>
      </c>
      <c r="AY502" s="220" t="s">
        <v>283</v>
      </c>
    </row>
    <row r="503" s="13" customFormat="1">
      <c r="A503" s="13"/>
      <c r="B503" s="218"/>
      <c r="C503" s="13"/>
      <c r="D503" s="219" t="s">
        <v>291</v>
      </c>
      <c r="E503" s="220" t="s">
        <v>1</v>
      </c>
      <c r="F503" s="221" t="s">
        <v>3673</v>
      </c>
      <c r="G503" s="13"/>
      <c r="H503" s="222">
        <v>64.780000000000001</v>
      </c>
      <c r="I503" s="223"/>
      <c r="J503" s="13"/>
      <c r="K503" s="13"/>
      <c r="L503" s="218"/>
      <c r="M503" s="224"/>
      <c r="N503" s="225"/>
      <c r="O503" s="225"/>
      <c r="P503" s="225"/>
      <c r="Q503" s="225"/>
      <c r="R503" s="225"/>
      <c r="S503" s="225"/>
      <c r="T503" s="226"/>
      <c r="U503" s="13"/>
      <c r="V503" s="13"/>
      <c r="W503" s="13"/>
      <c r="X503" s="13"/>
      <c r="Y503" s="13"/>
      <c r="Z503" s="13"/>
      <c r="AA503" s="13"/>
      <c r="AB503" s="13"/>
      <c r="AC503" s="13"/>
      <c r="AD503" s="13"/>
      <c r="AE503" s="13"/>
      <c r="AT503" s="220" t="s">
        <v>291</v>
      </c>
      <c r="AU503" s="220" t="s">
        <v>87</v>
      </c>
      <c r="AV503" s="13" t="s">
        <v>87</v>
      </c>
      <c r="AW503" s="13" t="s">
        <v>31</v>
      </c>
      <c r="AX503" s="13" t="s">
        <v>75</v>
      </c>
      <c r="AY503" s="220" t="s">
        <v>283</v>
      </c>
    </row>
    <row r="504" s="13" customFormat="1">
      <c r="A504" s="13"/>
      <c r="B504" s="218"/>
      <c r="C504" s="13"/>
      <c r="D504" s="219" t="s">
        <v>291</v>
      </c>
      <c r="E504" s="220" t="s">
        <v>1</v>
      </c>
      <c r="F504" s="221" t="s">
        <v>3674</v>
      </c>
      <c r="G504" s="13"/>
      <c r="H504" s="222">
        <v>44.289999999999999</v>
      </c>
      <c r="I504" s="223"/>
      <c r="J504" s="13"/>
      <c r="K504" s="13"/>
      <c r="L504" s="218"/>
      <c r="M504" s="224"/>
      <c r="N504" s="225"/>
      <c r="O504" s="225"/>
      <c r="P504" s="225"/>
      <c r="Q504" s="225"/>
      <c r="R504" s="225"/>
      <c r="S504" s="225"/>
      <c r="T504" s="226"/>
      <c r="U504" s="13"/>
      <c r="V504" s="13"/>
      <c r="W504" s="13"/>
      <c r="X504" s="13"/>
      <c r="Y504" s="13"/>
      <c r="Z504" s="13"/>
      <c r="AA504" s="13"/>
      <c r="AB504" s="13"/>
      <c r="AC504" s="13"/>
      <c r="AD504" s="13"/>
      <c r="AE504" s="13"/>
      <c r="AT504" s="220" t="s">
        <v>291</v>
      </c>
      <c r="AU504" s="220" t="s">
        <v>87</v>
      </c>
      <c r="AV504" s="13" t="s">
        <v>87</v>
      </c>
      <c r="AW504" s="13" t="s">
        <v>31</v>
      </c>
      <c r="AX504" s="13" t="s">
        <v>75</v>
      </c>
      <c r="AY504" s="220" t="s">
        <v>283</v>
      </c>
    </row>
    <row r="505" s="15" customFormat="1">
      <c r="A505" s="15"/>
      <c r="B505" s="235"/>
      <c r="C505" s="15"/>
      <c r="D505" s="219" t="s">
        <v>291</v>
      </c>
      <c r="E505" s="236" t="s">
        <v>1</v>
      </c>
      <c r="F505" s="237" t="s">
        <v>415</v>
      </c>
      <c r="G505" s="15"/>
      <c r="H505" s="236" t="s">
        <v>1</v>
      </c>
      <c r="I505" s="238"/>
      <c r="J505" s="15"/>
      <c r="K505" s="15"/>
      <c r="L505" s="235"/>
      <c r="M505" s="239"/>
      <c r="N505" s="240"/>
      <c r="O505" s="240"/>
      <c r="P505" s="240"/>
      <c r="Q505" s="240"/>
      <c r="R505" s="240"/>
      <c r="S505" s="240"/>
      <c r="T505" s="241"/>
      <c r="U505" s="15"/>
      <c r="V505" s="15"/>
      <c r="W505" s="15"/>
      <c r="X505" s="15"/>
      <c r="Y505" s="15"/>
      <c r="Z505" s="15"/>
      <c r="AA505" s="15"/>
      <c r="AB505" s="15"/>
      <c r="AC505" s="15"/>
      <c r="AD505" s="15"/>
      <c r="AE505" s="15"/>
      <c r="AT505" s="236" t="s">
        <v>291</v>
      </c>
      <c r="AU505" s="236" t="s">
        <v>87</v>
      </c>
      <c r="AV505" s="15" t="s">
        <v>82</v>
      </c>
      <c r="AW505" s="15" t="s">
        <v>31</v>
      </c>
      <c r="AX505" s="15" t="s">
        <v>75</v>
      </c>
      <c r="AY505" s="236" t="s">
        <v>283</v>
      </c>
    </row>
    <row r="506" s="13" customFormat="1">
      <c r="A506" s="13"/>
      <c r="B506" s="218"/>
      <c r="C506" s="13"/>
      <c r="D506" s="219" t="s">
        <v>291</v>
      </c>
      <c r="E506" s="220" t="s">
        <v>1</v>
      </c>
      <c r="F506" s="221" t="s">
        <v>3675</v>
      </c>
      <c r="G506" s="13"/>
      <c r="H506" s="222">
        <v>40.149999999999999</v>
      </c>
      <c r="I506" s="223"/>
      <c r="J506" s="13"/>
      <c r="K506" s="13"/>
      <c r="L506" s="218"/>
      <c r="M506" s="224"/>
      <c r="N506" s="225"/>
      <c r="O506" s="225"/>
      <c r="P506" s="225"/>
      <c r="Q506" s="225"/>
      <c r="R506" s="225"/>
      <c r="S506" s="225"/>
      <c r="T506" s="226"/>
      <c r="U506" s="13"/>
      <c r="V506" s="13"/>
      <c r="W506" s="13"/>
      <c r="X506" s="13"/>
      <c r="Y506" s="13"/>
      <c r="Z506" s="13"/>
      <c r="AA506" s="13"/>
      <c r="AB506" s="13"/>
      <c r="AC506" s="13"/>
      <c r="AD506" s="13"/>
      <c r="AE506" s="13"/>
      <c r="AT506" s="220" t="s">
        <v>291</v>
      </c>
      <c r="AU506" s="220" t="s">
        <v>87</v>
      </c>
      <c r="AV506" s="13" t="s">
        <v>87</v>
      </c>
      <c r="AW506" s="13" t="s">
        <v>31</v>
      </c>
      <c r="AX506" s="13" t="s">
        <v>75</v>
      </c>
      <c r="AY506" s="220" t="s">
        <v>283</v>
      </c>
    </row>
    <row r="507" s="13" customFormat="1">
      <c r="A507" s="13"/>
      <c r="B507" s="218"/>
      <c r="C507" s="13"/>
      <c r="D507" s="219" t="s">
        <v>291</v>
      </c>
      <c r="E507" s="220" t="s">
        <v>1</v>
      </c>
      <c r="F507" s="221" t="s">
        <v>3676</v>
      </c>
      <c r="G507" s="13"/>
      <c r="H507" s="222">
        <v>55.840000000000003</v>
      </c>
      <c r="I507" s="223"/>
      <c r="J507" s="13"/>
      <c r="K507" s="13"/>
      <c r="L507" s="218"/>
      <c r="M507" s="224"/>
      <c r="N507" s="225"/>
      <c r="O507" s="225"/>
      <c r="P507" s="225"/>
      <c r="Q507" s="225"/>
      <c r="R507" s="225"/>
      <c r="S507" s="225"/>
      <c r="T507" s="226"/>
      <c r="U507" s="13"/>
      <c r="V507" s="13"/>
      <c r="W507" s="13"/>
      <c r="X507" s="13"/>
      <c r="Y507" s="13"/>
      <c r="Z507" s="13"/>
      <c r="AA507" s="13"/>
      <c r="AB507" s="13"/>
      <c r="AC507" s="13"/>
      <c r="AD507" s="13"/>
      <c r="AE507" s="13"/>
      <c r="AT507" s="220" t="s">
        <v>291</v>
      </c>
      <c r="AU507" s="220" t="s">
        <v>87</v>
      </c>
      <c r="AV507" s="13" t="s">
        <v>87</v>
      </c>
      <c r="AW507" s="13" t="s">
        <v>31</v>
      </c>
      <c r="AX507" s="13" t="s">
        <v>75</v>
      </c>
      <c r="AY507" s="220" t="s">
        <v>283</v>
      </c>
    </row>
    <row r="508" s="13" customFormat="1">
      <c r="A508" s="13"/>
      <c r="B508" s="218"/>
      <c r="C508" s="13"/>
      <c r="D508" s="219" t="s">
        <v>291</v>
      </c>
      <c r="E508" s="220" t="s">
        <v>1</v>
      </c>
      <c r="F508" s="221" t="s">
        <v>3677</v>
      </c>
      <c r="G508" s="13"/>
      <c r="H508" s="222">
        <v>41.810000000000002</v>
      </c>
      <c r="I508" s="223"/>
      <c r="J508" s="13"/>
      <c r="K508" s="13"/>
      <c r="L508" s="218"/>
      <c r="M508" s="224"/>
      <c r="N508" s="225"/>
      <c r="O508" s="225"/>
      <c r="P508" s="225"/>
      <c r="Q508" s="225"/>
      <c r="R508" s="225"/>
      <c r="S508" s="225"/>
      <c r="T508" s="226"/>
      <c r="U508" s="13"/>
      <c r="V508" s="13"/>
      <c r="W508" s="13"/>
      <c r="X508" s="13"/>
      <c r="Y508" s="13"/>
      <c r="Z508" s="13"/>
      <c r="AA508" s="13"/>
      <c r="AB508" s="13"/>
      <c r="AC508" s="13"/>
      <c r="AD508" s="13"/>
      <c r="AE508" s="13"/>
      <c r="AT508" s="220" t="s">
        <v>291</v>
      </c>
      <c r="AU508" s="220" t="s">
        <v>87</v>
      </c>
      <c r="AV508" s="13" t="s">
        <v>87</v>
      </c>
      <c r="AW508" s="13" t="s">
        <v>31</v>
      </c>
      <c r="AX508" s="13" t="s">
        <v>75</v>
      </c>
      <c r="AY508" s="220" t="s">
        <v>283</v>
      </c>
    </row>
    <row r="509" s="13" customFormat="1">
      <c r="A509" s="13"/>
      <c r="B509" s="218"/>
      <c r="C509" s="13"/>
      <c r="D509" s="219" t="s">
        <v>291</v>
      </c>
      <c r="E509" s="220" t="s">
        <v>1</v>
      </c>
      <c r="F509" s="221" t="s">
        <v>3678</v>
      </c>
      <c r="G509" s="13"/>
      <c r="H509" s="222">
        <v>13.359999999999999</v>
      </c>
      <c r="I509" s="223"/>
      <c r="J509" s="13"/>
      <c r="K509" s="13"/>
      <c r="L509" s="218"/>
      <c r="M509" s="224"/>
      <c r="N509" s="225"/>
      <c r="O509" s="225"/>
      <c r="P509" s="225"/>
      <c r="Q509" s="225"/>
      <c r="R509" s="225"/>
      <c r="S509" s="225"/>
      <c r="T509" s="226"/>
      <c r="U509" s="13"/>
      <c r="V509" s="13"/>
      <c r="W509" s="13"/>
      <c r="X509" s="13"/>
      <c r="Y509" s="13"/>
      <c r="Z509" s="13"/>
      <c r="AA509" s="13"/>
      <c r="AB509" s="13"/>
      <c r="AC509" s="13"/>
      <c r="AD509" s="13"/>
      <c r="AE509" s="13"/>
      <c r="AT509" s="220" t="s">
        <v>291</v>
      </c>
      <c r="AU509" s="220" t="s">
        <v>87</v>
      </c>
      <c r="AV509" s="13" t="s">
        <v>87</v>
      </c>
      <c r="AW509" s="13" t="s">
        <v>31</v>
      </c>
      <c r="AX509" s="13" t="s">
        <v>75</v>
      </c>
      <c r="AY509" s="220" t="s">
        <v>283</v>
      </c>
    </row>
    <row r="510" s="15" customFormat="1">
      <c r="A510" s="15"/>
      <c r="B510" s="235"/>
      <c r="C510" s="15"/>
      <c r="D510" s="219" t="s">
        <v>291</v>
      </c>
      <c r="E510" s="236" t="s">
        <v>1</v>
      </c>
      <c r="F510" s="237" t="s">
        <v>416</v>
      </c>
      <c r="G510" s="15"/>
      <c r="H510" s="236" t="s">
        <v>1</v>
      </c>
      <c r="I510" s="238"/>
      <c r="J510" s="15"/>
      <c r="K510" s="15"/>
      <c r="L510" s="235"/>
      <c r="M510" s="239"/>
      <c r="N510" s="240"/>
      <c r="O510" s="240"/>
      <c r="P510" s="240"/>
      <c r="Q510" s="240"/>
      <c r="R510" s="240"/>
      <c r="S510" s="240"/>
      <c r="T510" s="241"/>
      <c r="U510" s="15"/>
      <c r="V510" s="15"/>
      <c r="W510" s="15"/>
      <c r="X510" s="15"/>
      <c r="Y510" s="15"/>
      <c r="Z510" s="15"/>
      <c r="AA510" s="15"/>
      <c r="AB510" s="15"/>
      <c r="AC510" s="15"/>
      <c r="AD510" s="15"/>
      <c r="AE510" s="15"/>
      <c r="AT510" s="236" t="s">
        <v>291</v>
      </c>
      <c r="AU510" s="236" t="s">
        <v>87</v>
      </c>
      <c r="AV510" s="15" t="s">
        <v>82</v>
      </c>
      <c r="AW510" s="15" t="s">
        <v>31</v>
      </c>
      <c r="AX510" s="15" t="s">
        <v>75</v>
      </c>
      <c r="AY510" s="236" t="s">
        <v>283</v>
      </c>
    </row>
    <row r="511" s="13" customFormat="1">
      <c r="A511" s="13"/>
      <c r="B511" s="218"/>
      <c r="C511" s="13"/>
      <c r="D511" s="219" t="s">
        <v>291</v>
      </c>
      <c r="E511" s="220" t="s">
        <v>1</v>
      </c>
      <c r="F511" s="221" t="s">
        <v>3679</v>
      </c>
      <c r="G511" s="13"/>
      <c r="H511" s="222">
        <v>40.490000000000002</v>
      </c>
      <c r="I511" s="223"/>
      <c r="J511" s="13"/>
      <c r="K511" s="13"/>
      <c r="L511" s="218"/>
      <c r="M511" s="224"/>
      <c r="N511" s="225"/>
      <c r="O511" s="225"/>
      <c r="P511" s="225"/>
      <c r="Q511" s="225"/>
      <c r="R511" s="225"/>
      <c r="S511" s="225"/>
      <c r="T511" s="226"/>
      <c r="U511" s="13"/>
      <c r="V511" s="13"/>
      <c r="W511" s="13"/>
      <c r="X511" s="13"/>
      <c r="Y511" s="13"/>
      <c r="Z511" s="13"/>
      <c r="AA511" s="13"/>
      <c r="AB511" s="13"/>
      <c r="AC511" s="13"/>
      <c r="AD511" s="13"/>
      <c r="AE511" s="13"/>
      <c r="AT511" s="220" t="s">
        <v>291</v>
      </c>
      <c r="AU511" s="220" t="s">
        <v>87</v>
      </c>
      <c r="AV511" s="13" t="s">
        <v>87</v>
      </c>
      <c r="AW511" s="13" t="s">
        <v>31</v>
      </c>
      <c r="AX511" s="13" t="s">
        <v>75</v>
      </c>
      <c r="AY511" s="220" t="s">
        <v>283</v>
      </c>
    </row>
    <row r="512" s="13" customFormat="1">
      <c r="A512" s="13"/>
      <c r="B512" s="218"/>
      <c r="C512" s="13"/>
      <c r="D512" s="219" t="s">
        <v>291</v>
      </c>
      <c r="E512" s="220" t="s">
        <v>1</v>
      </c>
      <c r="F512" s="221" t="s">
        <v>3680</v>
      </c>
      <c r="G512" s="13"/>
      <c r="H512" s="222">
        <v>49.82</v>
      </c>
      <c r="I512" s="223"/>
      <c r="J512" s="13"/>
      <c r="K512" s="13"/>
      <c r="L512" s="218"/>
      <c r="M512" s="224"/>
      <c r="N512" s="225"/>
      <c r="O512" s="225"/>
      <c r="P512" s="225"/>
      <c r="Q512" s="225"/>
      <c r="R512" s="225"/>
      <c r="S512" s="225"/>
      <c r="T512" s="226"/>
      <c r="U512" s="13"/>
      <c r="V512" s="13"/>
      <c r="W512" s="13"/>
      <c r="X512" s="13"/>
      <c r="Y512" s="13"/>
      <c r="Z512" s="13"/>
      <c r="AA512" s="13"/>
      <c r="AB512" s="13"/>
      <c r="AC512" s="13"/>
      <c r="AD512" s="13"/>
      <c r="AE512" s="13"/>
      <c r="AT512" s="220" t="s">
        <v>291</v>
      </c>
      <c r="AU512" s="220" t="s">
        <v>87</v>
      </c>
      <c r="AV512" s="13" t="s">
        <v>87</v>
      </c>
      <c r="AW512" s="13" t="s">
        <v>31</v>
      </c>
      <c r="AX512" s="13" t="s">
        <v>75</v>
      </c>
      <c r="AY512" s="220" t="s">
        <v>283</v>
      </c>
    </row>
    <row r="513" s="13" customFormat="1">
      <c r="A513" s="13"/>
      <c r="B513" s="218"/>
      <c r="C513" s="13"/>
      <c r="D513" s="219" t="s">
        <v>291</v>
      </c>
      <c r="E513" s="220" t="s">
        <v>1</v>
      </c>
      <c r="F513" s="221" t="s">
        <v>3681</v>
      </c>
      <c r="G513" s="13"/>
      <c r="H513" s="222">
        <v>43.990000000000002</v>
      </c>
      <c r="I513" s="223"/>
      <c r="J513" s="13"/>
      <c r="K513" s="13"/>
      <c r="L513" s="218"/>
      <c r="M513" s="224"/>
      <c r="N513" s="225"/>
      <c r="O513" s="225"/>
      <c r="P513" s="225"/>
      <c r="Q513" s="225"/>
      <c r="R513" s="225"/>
      <c r="S513" s="225"/>
      <c r="T513" s="226"/>
      <c r="U513" s="13"/>
      <c r="V513" s="13"/>
      <c r="W513" s="13"/>
      <c r="X513" s="13"/>
      <c r="Y513" s="13"/>
      <c r="Z513" s="13"/>
      <c r="AA513" s="13"/>
      <c r="AB513" s="13"/>
      <c r="AC513" s="13"/>
      <c r="AD513" s="13"/>
      <c r="AE513" s="13"/>
      <c r="AT513" s="220" t="s">
        <v>291</v>
      </c>
      <c r="AU513" s="220" t="s">
        <v>87</v>
      </c>
      <c r="AV513" s="13" t="s">
        <v>87</v>
      </c>
      <c r="AW513" s="13" t="s">
        <v>31</v>
      </c>
      <c r="AX513" s="13" t="s">
        <v>75</v>
      </c>
      <c r="AY513" s="220" t="s">
        <v>283</v>
      </c>
    </row>
    <row r="514" s="13" customFormat="1">
      <c r="A514" s="13"/>
      <c r="B514" s="218"/>
      <c r="C514" s="13"/>
      <c r="D514" s="219" t="s">
        <v>291</v>
      </c>
      <c r="E514" s="220" t="s">
        <v>1</v>
      </c>
      <c r="F514" s="221" t="s">
        <v>3678</v>
      </c>
      <c r="G514" s="13"/>
      <c r="H514" s="222">
        <v>13.359999999999999</v>
      </c>
      <c r="I514" s="223"/>
      <c r="J514" s="13"/>
      <c r="K514" s="13"/>
      <c r="L514" s="218"/>
      <c r="M514" s="224"/>
      <c r="N514" s="225"/>
      <c r="O514" s="225"/>
      <c r="P514" s="225"/>
      <c r="Q514" s="225"/>
      <c r="R514" s="225"/>
      <c r="S514" s="225"/>
      <c r="T514" s="226"/>
      <c r="U514" s="13"/>
      <c r="V514" s="13"/>
      <c r="W514" s="13"/>
      <c r="X514" s="13"/>
      <c r="Y514" s="13"/>
      <c r="Z514" s="13"/>
      <c r="AA514" s="13"/>
      <c r="AB514" s="13"/>
      <c r="AC514" s="13"/>
      <c r="AD514" s="13"/>
      <c r="AE514" s="13"/>
      <c r="AT514" s="220" t="s">
        <v>291</v>
      </c>
      <c r="AU514" s="220" t="s">
        <v>87</v>
      </c>
      <c r="AV514" s="13" t="s">
        <v>87</v>
      </c>
      <c r="AW514" s="13" t="s">
        <v>31</v>
      </c>
      <c r="AX514" s="13" t="s">
        <v>75</v>
      </c>
      <c r="AY514" s="220" t="s">
        <v>283</v>
      </c>
    </row>
    <row r="515" s="14" customFormat="1">
      <c r="A515" s="14"/>
      <c r="B515" s="227"/>
      <c r="C515" s="14"/>
      <c r="D515" s="219" t="s">
        <v>291</v>
      </c>
      <c r="E515" s="228" t="s">
        <v>1</v>
      </c>
      <c r="F515" s="229" t="s">
        <v>293</v>
      </c>
      <c r="G515" s="14"/>
      <c r="H515" s="230">
        <v>858.36000000000001</v>
      </c>
      <c r="I515" s="231"/>
      <c r="J515" s="14"/>
      <c r="K515" s="14"/>
      <c r="L515" s="227"/>
      <c r="M515" s="232"/>
      <c r="N515" s="233"/>
      <c r="O515" s="233"/>
      <c r="P515" s="233"/>
      <c r="Q515" s="233"/>
      <c r="R515" s="233"/>
      <c r="S515" s="233"/>
      <c r="T515" s="234"/>
      <c r="U515" s="14"/>
      <c r="V515" s="14"/>
      <c r="W515" s="14"/>
      <c r="X515" s="14"/>
      <c r="Y515" s="14"/>
      <c r="Z515" s="14"/>
      <c r="AA515" s="14"/>
      <c r="AB515" s="14"/>
      <c r="AC515" s="14"/>
      <c r="AD515" s="14"/>
      <c r="AE515" s="14"/>
      <c r="AT515" s="228" t="s">
        <v>291</v>
      </c>
      <c r="AU515" s="228" t="s">
        <v>87</v>
      </c>
      <c r="AV515" s="14" t="s">
        <v>289</v>
      </c>
      <c r="AW515" s="14" t="s">
        <v>31</v>
      </c>
      <c r="AX515" s="14" t="s">
        <v>82</v>
      </c>
      <c r="AY515" s="228" t="s">
        <v>283</v>
      </c>
    </row>
    <row r="516" s="2" customFormat="1" ht="24.15" customHeight="1">
      <c r="A516" s="37"/>
      <c r="B516" s="168"/>
      <c r="C516" s="204" t="s">
        <v>702</v>
      </c>
      <c r="D516" s="204" t="s">
        <v>285</v>
      </c>
      <c r="E516" s="205" t="s">
        <v>3682</v>
      </c>
      <c r="F516" s="206" t="s">
        <v>3683</v>
      </c>
      <c r="G516" s="207" t="s">
        <v>373</v>
      </c>
      <c r="H516" s="208">
        <v>1</v>
      </c>
      <c r="I516" s="209"/>
      <c r="J516" s="210">
        <f>ROUND(I516*H516,2)</f>
        <v>0</v>
      </c>
      <c r="K516" s="211"/>
      <c r="L516" s="38"/>
      <c r="M516" s="212" t="s">
        <v>1</v>
      </c>
      <c r="N516" s="213" t="s">
        <v>41</v>
      </c>
      <c r="O516" s="81"/>
      <c r="P516" s="214">
        <f>O516*H516</f>
        <v>0</v>
      </c>
      <c r="Q516" s="214">
        <v>0</v>
      </c>
      <c r="R516" s="214">
        <f>Q516*H516</f>
        <v>0</v>
      </c>
      <c r="S516" s="214">
        <v>0.016</v>
      </c>
      <c r="T516" s="215">
        <f>S516*H516</f>
        <v>0.016</v>
      </c>
      <c r="U516" s="37"/>
      <c r="V516" s="37"/>
      <c r="W516" s="37"/>
      <c r="X516" s="37"/>
      <c r="Y516" s="37"/>
      <c r="Z516" s="37"/>
      <c r="AA516" s="37"/>
      <c r="AB516" s="37"/>
      <c r="AC516" s="37"/>
      <c r="AD516" s="37"/>
      <c r="AE516" s="37"/>
      <c r="AR516" s="216" t="s">
        <v>289</v>
      </c>
      <c r="AT516" s="216" t="s">
        <v>285</v>
      </c>
      <c r="AU516" s="216" t="s">
        <v>87</v>
      </c>
      <c r="AY516" s="18" t="s">
        <v>283</v>
      </c>
      <c r="BE516" s="217">
        <f>IF(N516="základná",J516,0)</f>
        <v>0</v>
      </c>
      <c r="BF516" s="217">
        <f>IF(N516="znížená",J516,0)</f>
        <v>0</v>
      </c>
      <c r="BG516" s="217">
        <f>IF(N516="zákl. prenesená",J516,0)</f>
        <v>0</v>
      </c>
      <c r="BH516" s="217">
        <f>IF(N516="zníž. prenesená",J516,0)</f>
        <v>0</v>
      </c>
      <c r="BI516" s="217">
        <f>IF(N516="nulová",J516,0)</f>
        <v>0</v>
      </c>
      <c r="BJ516" s="18" t="s">
        <v>87</v>
      </c>
      <c r="BK516" s="217">
        <f>ROUND(I516*H516,2)</f>
        <v>0</v>
      </c>
      <c r="BL516" s="18" t="s">
        <v>289</v>
      </c>
      <c r="BM516" s="216" t="s">
        <v>3684</v>
      </c>
    </row>
    <row r="517" s="2" customFormat="1" ht="24.15" customHeight="1">
      <c r="A517" s="37"/>
      <c r="B517" s="168"/>
      <c r="C517" s="204" t="s">
        <v>719</v>
      </c>
      <c r="D517" s="204" t="s">
        <v>285</v>
      </c>
      <c r="E517" s="205" t="s">
        <v>735</v>
      </c>
      <c r="F517" s="206" t="s">
        <v>736</v>
      </c>
      <c r="G517" s="207" t="s">
        <v>373</v>
      </c>
      <c r="H517" s="208">
        <v>377</v>
      </c>
      <c r="I517" s="209"/>
      <c r="J517" s="210">
        <f>ROUND(I517*H517,2)</f>
        <v>0</v>
      </c>
      <c r="K517" s="211"/>
      <c r="L517" s="38"/>
      <c r="M517" s="212" t="s">
        <v>1</v>
      </c>
      <c r="N517" s="213" t="s">
        <v>41</v>
      </c>
      <c r="O517" s="81"/>
      <c r="P517" s="214">
        <f>O517*H517</f>
        <v>0</v>
      </c>
      <c r="Q517" s="214">
        <v>0</v>
      </c>
      <c r="R517" s="214">
        <f>Q517*H517</f>
        <v>0</v>
      </c>
      <c r="S517" s="214">
        <v>0.024</v>
      </c>
      <c r="T517" s="215">
        <f>S517*H517</f>
        <v>9.048</v>
      </c>
      <c r="U517" s="37"/>
      <c r="V517" s="37"/>
      <c r="W517" s="37"/>
      <c r="X517" s="37"/>
      <c r="Y517" s="37"/>
      <c r="Z517" s="37"/>
      <c r="AA517" s="37"/>
      <c r="AB517" s="37"/>
      <c r="AC517" s="37"/>
      <c r="AD517" s="37"/>
      <c r="AE517" s="37"/>
      <c r="AR517" s="216" t="s">
        <v>289</v>
      </c>
      <c r="AT517" s="216" t="s">
        <v>285</v>
      </c>
      <c r="AU517" s="216" t="s">
        <v>87</v>
      </c>
      <c r="AY517" s="18" t="s">
        <v>283</v>
      </c>
      <c r="BE517" s="217">
        <f>IF(N517="základná",J517,0)</f>
        <v>0</v>
      </c>
      <c r="BF517" s="217">
        <f>IF(N517="znížená",J517,0)</f>
        <v>0</v>
      </c>
      <c r="BG517" s="217">
        <f>IF(N517="zákl. prenesená",J517,0)</f>
        <v>0</v>
      </c>
      <c r="BH517" s="217">
        <f>IF(N517="zníž. prenesená",J517,0)</f>
        <v>0</v>
      </c>
      <c r="BI517" s="217">
        <f>IF(N517="nulová",J517,0)</f>
        <v>0</v>
      </c>
      <c r="BJ517" s="18" t="s">
        <v>87</v>
      </c>
      <c r="BK517" s="217">
        <f>ROUND(I517*H517,2)</f>
        <v>0</v>
      </c>
      <c r="BL517" s="18" t="s">
        <v>289</v>
      </c>
      <c r="BM517" s="216" t="s">
        <v>737</v>
      </c>
    </row>
    <row r="518" s="13" customFormat="1">
      <c r="A518" s="13"/>
      <c r="B518" s="218"/>
      <c r="C518" s="13"/>
      <c r="D518" s="219" t="s">
        <v>291</v>
      </c>
      <c r="E518" s="220" t="s">
        <v>1</v>
      </c>
      <c r="F518" s="221" t="s">
        <v>3685</v>
      </c>
      <c r="G518" s="13"/>
      <c r="H518" s="222">
        <v>28</v>
      </c>
      <c r="I518" s="223"/>
      <c r="J518" s="13"/>
      <c r="K518" s="13"/>
      <c r="L518" s="218"/>
      <c r="M518" s="224"/>
      <c r="N518" s="225"/>
      <c r="O518" s="225"/>
      <c r="P518" s="225"/>
      <c r="Q518" s="225"/>
      <c r="R518" s="225"/>
      <c r="S518" s="225"/>
      <c r="T518" s="226"/>
      <c r="U518" s="13"/>
      <c r="V518" s="13"/>
      <c r="W518" s="13"/>
      <c r="X518" s="13"/>
      <c r="Y518" s="13"/>
      <c r="Z518" s="13"/>
      <c r="AA518" s="13"/>
      <c r="AB518" s="13"/>
      <c r="AC518" s="13"/>
      <c r="AD518" s="13"/>
      <c r="AE518" s="13"/>
      <c r="AT518" s="220" t="s">
        <v>291</v>
      </c>
      <c r="AU518" s="220" t="s">
        <v>87</v>
      </c>
      <c r="AV518" s="13" t="s">
        <v>87</v>
      </c>
      <c r="AW518" s="13" t="s">
        <v>31</v>
      </c>
      <c r="AX518" s="13" t="s">
        <v>75</v>
      </c>
      <c r="AY518" s="220" t="s">
        <v>283</v>
      </c>
    </row>
    <row r="519" s="13" customFormat="1">
      <c r="A519" s="13"/>
      <c r="B519" s="218"/>
      <c r="C519" s="13"/>
      <c r="D519" s="219" t="s">
        <v>291</v>
      </c>
      <c r="E519" s="220" t="s">
        <v>1</v>
      </c>
      <c r="F519" s="221" t="s">
        <v>3686</v>
      </c>
      <c r="G519" s="13"/>
      <c r="H519" s="222">
        <v>43</v>
      </c>
      <c r="I519" s="223"/>
      <c r="J519" s="13"/>
      <c r="K519" s="13"/>
      <c r="L519" s="218"/>
      <c r="M519" s="224"/>
      <c r="N519" s="225"/>
      <c r="O519" s="225"/>
      <c r="P519" s="225"/>
      <c r="Q519" s="225"/>
      <c r="R519" s="225"/>
      <c r="S519" s="225"/>
      <c r="T519" s="226"/>
      <c r="U519" s="13"/>
      <c r="V519" s="13"/>
      <c r="W519" s="13"/>
      <c r="X519" s="13"/>
      <c r="Y519" s="13"/>
      <c r="Z519" s="13"/>
      <c r="AA519" s="13"/>
      <c r="AB519" s="13"/>
      <c r="AC519" s="13"/>
      <c r="AD519" s="13"/>
      <c r="AE519" s="13"/>
      <c r="AT519" s="220" t="s">
        <v>291</v>
      </c>
      <c r="AU519" s="220" t="s">
        <v>87</v>
      </c>
      <c r="AV519" s="13" t="s">
        <v>87</v>
      </c>
      <c r="AW519" s="13" t="s">
        <v>31</v>
      </c>
      <c r="AX519" s="13" t="s">
        <v>75</v>
      </c>
      <c r="AY519" s="220" t="s">
        <v>283</v>
      </c>
    </row>
    <row r="520" s="13" customFormat="1">
      <c r="A520" s="13"/>
      <c r="B520" s="218"/>
      <c r="C520" s="13"/>
      <c r="D520" s="219" t="s">
        <v>291</v>
      </c>
      <c r="E520" s="220" t="s">
        <v>1</v>
      </c>
      <c r="F520" s="221" t="s">
        <v>3687</v>
      </c>
      <c r="G520" s="13"/>
      <c r="H520" s="222">
        <v>72</v>
      </c>
      <c r="I520" s="223"/>
      <c r="J520" s="13"/>
      <c r="K520" s="13"/>
      <c r="L520" s="218"/>
      <c r="M520" s="224"/>
      <c r="N520" s="225"/>
      <c r="O520" s="225"/>
      <c r="P520" s="225"/>
      <c r="Q520" s="225"/>
      <c r="R520" s="225"/>
      <c r="S520" s="225"/>
      <c r="T520" s="226"/>
      <c r="U520" s="13"/>
      <c r="V520" s="13"/>
      <c r="W520" s="13"/>
      <c r="X520" s="13"/>
      <c r="Y520" s="13"/>
      <c r="Z520" s="13"/>
      <c r="AA520" s="13"/>
      <c r="AB520" s="13"/>
      <c r="AC520" s="13"/>
      <c r="AD520" s="13"/>
      <c r="AE520" s="13"/>
      <c r="AT520" s="220" t="s">
        <v>291</v>
      </c>
      <c r="AU520" s="220" t="s">
        <v>87</v>
      </c>
      <c r="AV520" s="13" t="s">
        <v>87</v>
      </c>
      <c r="AW520" s="13" t="s">
        <v>31</v>
      </c>
      <c r="AX520" s="13" t="s">
        <v>75</v>
      </c>
      <c r="AY520" s="220" t="s">
        <v>283</v>
      </c>
    </row>
    <row r="521" s="13" customFormat="1">
      <c r="A521" s="13"/>
      <c r="B521" s="218"/>
      <c r="C521" s="13"/>
      <c r="D521" s="219" t="s">
        <v>291</v>
      </c>
      <c r="E521" s="220" t="s">
        <v>1</v>
      </c>
      <c r="F521" s="221" t="s">
        <v>3688</v>
      </c>
      <c r="G521" s="13"/>
      <c r="H521" s="222">
        <v>74</v>
      </c>
      <c r="I521" s="223"/>
      <c r="J521" s="13"/>
      <c r="K521" s="13"/>
      <c r="L521" s="218"/>
      <c r="M521" s="224"/>
      <c r="N521" s="225"/>
      <c r="O521" s="225"/>
      <c r="P521" s="225"/>
      <c r="Q521" s="225"/>
      <c r="R521" s="225"/>
      <c r="S521" s="225"/>
      <c r="T521" s="226"/>
      <c r="U521" s="13"/>
      <c r="V521" s="13"/>
      <c r="W521" s="13"/>
      <c r="X521" s="13"/>
      <c r="Y521" s="13"/>
      <c r="Z521" s="13"/>
      <c r="AA521" s="13"/>
      <c r="AB521" s="13"/>
      <c r="AC521" s="13"/>
      <c r="AD521" s="13"/>
      <c r="AE521" s="13"/>
      <c r="AT521" s="220" t="s">
        <v>291</v>
      </c>
      <c r="AU521" s="220" t="s">
        <v>87</v>
      </c>
      <c r="AV521" s="13" t="s">
        <v>87</v>
      </c>
      <c r="AW521" s="13" t="s">
        <v>31</v>
      </c>
      <c r="AX521" s="13" t="s">
        <v>75</v>
      </c>
      <c r="AY521" s="220" t="s">
        <v>283</v>
      </c>
    </row>
    <row r="522" s="13" customFormat="1">
      <c r="A522" s="13"/>
      <c r="B522" s="218"/>
      <c r="C522" s="13"/>
      <c r="D522" s="219" t="s">
        <v>291</v>
      </c>
      <c r="E522" s="220" t="s">
        <v>1</v>
      </c>
      <c r="F522" s="221" t="s">
        <v>3689</v>
      </c>
      <c r="G522" s="13"/>
      <c r="H522" s="222">
        <v>80</v>
      </c>
      <c r="I522" s="223"/>
      <c r="J522" s="13"/>
      <c r="K522" s="13"/>
      <c r="L522" s="218"/>
      <c r="M522" s="224"/>
      <c r="N522" s="225"/>
      <c r="O522" s="225"/>
      <c r="P522" s="225"/>
      <c r="Q522" s="225"/>
      <c r="R522" s="225"/>
      <c r="S522" s="225"/>
      <c r="T522" s="226"/>
      <c r="U522" s="13"/>
      <c r="V522" s="13"/>
      <c r="W522" s="13"/>
      <c r="X522" s="13"/>
      <c r="Y522" s="13"/>
      <c r="Z522" s="13"/>
      <c r="AA522" s="13"/>
      <c r="AB522" s="13"/>
      <c r="AC522" s="13"/>
      <c r="AD522" s="13"/>
      <c r="AE522" s="13"/>
      <c r="AT522" s="220" t="s">
        <v>291</v>
      </c>
      <c r="AU522" s="220" t="s">
        <v>87</v>
      </c>
      <c r="AV522" s="13" t="s">
        <v>87</v>
      </c>
      <c r="AW522" s="13" t="s">
        <v>31</v>
      </c>
      <c r="AX522" s="13" t="s">
        <v>75</v>
      </c>
      <c r="AY522" s="220" t="s">
        <v>283</v>
      </c>
    </row>
    <row r="523" s="13" customFormat="1">
      <c r="A523" s="13"/>
      <c r="B523" s="218"/>
      <c r="C523" s="13"/>
      <c r="D523" s="219" t="s">
        <v>291</v>
      </c>
      <c r="E523" s="220" t="s">
        <v>1</v>
      </c>
      <c r="F523" s="221" t="s">
        <v>3690</v>
      </c>
      <c r="G523" s="13"/>
      <c r="H523" s="222">
        <v>80</v>
      </c>
      <c r="I523" s="223"/>
      <c r="J523" s="13"/>
      <c r="K523" s="13"/>
      <c r="L523" s="218"/>
      <c r="M523" s="224"/>
      <c r="N523" s="225"/>
      <c r="O523" s="225"/>
      <c r="P523" s="225"/>
      <c r="Q523" s="225"/>
      <c r="R523" s="225"/>
      <c r="S523" s="225"/>
      <c r="T523" s="226"/>
      <c r="U523" s="13"/>
      <c r="V523" s="13"/>
      <c r="W523" s="13"/>
      <c r="X523" s="13"/>
      <c r="Y523" s="13"/>
      <c r="Z523" s="13"/>
      <c r="AA523" s="13"/>
      <c r="AB523" s="13"/>
      <c r="AC523" s="13"/>
      <c r="AD523" s="13"/>
      <c r="AE523" s="13"/>
      <c r="AT523" s="220" t="s">
        <v>291</v>
      </c>
      <c r="AU523" s="220" t="s">
        <v>87</v>
      </c>
      <c r="AV523" s="13" t="s">
        <v>87</v>
      </c>
      <c r="AW523" s="13" t="s">
        <v>31</v>
      </c>
      <c r="AX523" s="13" t="s">
        <v>75</v>
      </c>
      <c r="AY523" s="220" t="s">
        <v>283</v>
      </c>
    </row>
    <row r="524" s="14" customFormat="1">
      <c r="A524" s="14"/>
      <c r="B524" s="227"/>
      <c r="C524" s="14"/>
      <c r="D524" s="219" t="s">
        <v>291</v>
      </c>
      <c r="E524" s="228" t="s">
        <v>1</v>
      </c>
      <c r="F524" s="229" t="s">
        <v>293</v>
      </c>
      <c r="G524" s="14"/>
      <c r="H524" s="230">
        <v>377</v>
      </c>
      <c r="I524" s="231"/>
      <c r="J524" s="14"/>
      <c r="K524" s="14"/>
      <c r="L524" s="227"/>
      <c r="M524" s="232"/>
      <c r="N524" s="233"/>
      <c r="O524" s="233"/>
      <c r="P524" s="233"/>
      <c r="Q524" s="233"/>
      <c r="R524" s="233"/>
      <c r="S524" s="233"/>
      <c r="T524" s="234"/>
      <c r="U524" s="14"/>
      <c r="V524" s="14"/>
      <c r="W524" s="14"/>
      <c r="X524" s="14"/>
      <c r="Y524" s="14"/>
      <c r="Z524" s="14"/>
      <c r="AA524" s="14"/>
      <c r="AB524" s="14"/>
      <c r="AC524" s="14"/>
      <c r="AD524" s="14"/>
      <c r="AE524" s="14"/>
      <c r="AT524" s="228" t="s">
        <v>291</v>
      </c>
      <c r="AU524" s="228" t="s">
        <v>87</v>
      </c>
      <c r="AV524" s="14" t="s">
        <v>289</v>
      </c>
      <c r="AW524" s="14" t="s">
        <v>31</v>
      </c>
      <c r="AX524" s="14" t="s">
        <v>82</v>
      </c>
      <c r="AY524" s="228" t="s">
        <v>283</v>
      </c>
    </row>
    <row r="525" s="2" customFormat="1" ht="24.15" customHeight="1">
      <c r="A525" s="37"/>
      <c r="B525" s="168"/>
      <c r="C525" s="204" t="s">
        <v>725</v>
      </c>
      <c r="D525" s="204" t="s">
        <v>285</v>
      </c>
      <c r="E525" s="205" t="s">
        <v>745</v>
      </c>
      <c r="F525" s="206" t="s">
        <v>746</v>
      </c>
      <c r="G525" s="207" t="s">
        <v>373</v>
      </c>
      <c r="H525" s="208">
        <v>22</v>
      </c>
      <c r="I525" s="209"/>
      <c r="J525" s="210">
        <f>ROUND(I525*H525,2)</f>
        <v>0</v>
      </c>
      <c r="K525" s="211"/>
      <c r="L525" s="38"/>
      <c r="M525" s="212" t="s">
        <v>1</v>
      </c>
      <c r="N525" s="213" t="s">
        <v>41</v>
      </c>
      <c r="O525" s="81"/>
      <c r="P525" s="214">
        <f>O525*H525</f>
        <v>0</v>
      </c>
      <c r="Q525" s="214">
        <v>0</v>
      </c>
      <c r="R525" s="214">
        <f>Q525*H525</f>
        <v>0</v>
      </c>
      <c r="S525" s="214">
        <v>0.027</v>
      </c>
      <c r="T525" s="215">
        <f>S525*H525</f>
        <v>0.59399999999999997</v>
      </c>
      <c r="U525" s="37"/>
      <c r="V525" s="37"/>
      <c r="W525" s="37"/>
      <c r="X525" s="37"/>
      <c r="Y525" s="37"/>
      <c r="Z525" s="37"/>
      <c r="AA525" s="37"/>
      <c r="AB525" s="37"/>
      <c r="AC525" s="37"/>
      <c r="AD525" s="37"/>
      <c r="AE525" s="37"/>
      <c r="AR525" s="216" t="s">
        <v>289</v>
      </c>
      <c r="AT525" s="216" t="s">
        <v>285</v>
      </c>
      <c r="AU525" s="216" t="s">
        <v>87</v>
      </c>
      <c r="AY525" s="18" t="s">
        <v>283</v>
      </c>
      <c r="BE525" s="217">
        <f>IF(N525="základná",J525,0)</f>
        <v>0</v>
      </c>
      <c r="BF525" s="217">
        <f>IF(N525="znížená",J525,0)</f>
        <v>0</v>
      </c>
      <c r="BG525" s="217">
        <f>IF(N525="zákl. prenesená",J525,0)</f>
        <v>0</v>
      </c>
      <c r="BH525" s="217">
        <f>IF(N525="zníž. prenesená",J525,0)</f>
        <v>0</v>
      </c>
      <c r="BI525" s="217">
        <f>IF(N525="nulová",J525,0)</f>
        <v>0</v>
      </c>
      <c r="BJ525" s="18" t="s">
        <v>87</v>
      </c>
      <c r="BK525" s="217">
        <f>ROUND(I525*H525,2)</f>
        <v>0</v>
      </c>
      <c r="BL525" s="18" t="s">
        <v>289</v>
      </c>
      <c r="BM525" s="216" t="s">
        <v>747</v>
      </c>
    </row>
    <row r="526" s="13" customFormat="1">
      <c r="A526" s="13"/>
      <c r="B526" s="218"/>
      <c r="C526" s="13"/>
      <c r="D526" s="219" t="s">
        <v>291</v>
      </c>
      <c r="E526" s="220" t="s">
        <v>1</v>
      </c>
      <c r="F526" s="221" t="s">
        <v>3691</v>
      </c>
      <c r="G526" s="13"/>
      <c r="H526" s="222">
        <v>6</v>
      </c>
      <c r="I526" s="223"/>
      <c r="J526" s="13"/>
      <c r="K526" s="13"/>
      <c r="L526" s="218"/>
      <c r="M526" s="224"/>
      <c r="N526" s="225"/>
      <c r="O526" s="225"/>
      <c r="P526" s="225"/>
      <c r="Q526" s="225"/>
      <c r="R526" s="225"/>
      <c r="S526" s="225"/>
      <c r="T526" s="226"/>
      <c r="U526" s="13"/>
      <c r="V526" s="13"/>
      <c r="W526" s="13"/>
      <c r="X526" s="13"/>
      <c r="Y526" s="13"/>
      <c r="Z526" s="13"/>
      <c r="AA526" s="13"/>
      <c r="AB526" s="13"/>
      <c r="AC526" s="13"/>
      <c r="AD526" s="13"/>
      <c r="AE526" s="13"/>
      <c r="AT526" s="220" t="s">
        <v>291</v>
      </c>
      <c r="AU526" s="220" t="s">
        <v>87</v>
      </c>
      <c r="AV526" s="13" t="s">
        <v>87</v>
      </c>
      <c r="AW526" s="13" t="s">
        <v>31</v>
      </c>
      <c r="AX526" s="13" t="s">
        <v>75</v>
      </c>
      <c r="AY526" s="220" t="s">
        <v>283</v>
      </c>
    </row>
    <row r="527" s="13" customFormat="1">
      <c r="A527" s="13"/>
      <c r="B527" s="218"/>
      <c r="C527" s="13"/>
      <c r="D527" s="219" t="s">
        <v>291</v>
      </c>
      <c r="E527" s="220" t="s">
        <v>1</v>
      </c>
      <c r="F527" s="221" t="s">
        <v>3692</v>
      </c>
      <c r="G527" s="13"/>
      <c r="H527" s="222">
        <v>13</v>
      </c>
      <c r="I527" s="223"/>
      <c r="J527" s="13"/>
      <c r="K527" s="13"/>
      <c r="L527" s="218"/>
      <c r="M527" s="224"/>
      <c r="N527" s="225"/>
      <c r="O527" s="225"/>
      <c r="P527" s="225"/>
      <c r="Q527" s="225"/>
      <c r="R527" s="225"/>
      <c r="S527" s="225"/>
      <c r="T527" s="226"/>
      <c r="U527" s="13"/>
      <c r="V527" s="13"/>
      <c r="W527" s="13"/>
      <c r="X527" s="13"/>
      <c r="Y527" s="13"/>
      <c r="Z527" s="13"/>
      <c r="AA527" s="13"/>
      <c r="AB527" s="13"/>
      <c r="AC527" s="13"/>
      <c r="AD527" s="13"/>
      <c r="AE527" s="13"/>
      <c r="AT527" s="220" t="s">
        <v>291</v>
      </c>
      <c r="AU527" s="220" t="s">
        <v>87</v>
      </c>
      <c r="AV527" s="13" t="s">
        <v>87</v>
      </c>
      <c r="AW527" s="13" t="s">
        <v>31</v>
      </c>
      <c r="AX527" s="13" t="s">
        <v>75</v>
      </c>
      <c r="AY527" s="220" t="s">
        <v>283</v>
      </c>
    </row>
    <row r="528" s="13" customFormat="1">
      <c r="A528" s="13"/>
      <c r="B528" s="218"/>
      <c r="C528" s="13"/>
      <c r="D528" s="219" t="s">
        <v>291</v>
      </c>
      <c r="E528" s="220" t="s">
        <v>1</v>
      </c>
      <c r="F528" s="221" t="s">
        <v>3693</v>
      </c>
      <c r="G528" s="13"/>
      <c r="H528" s="222">
        <v>2</v>
      </c>
      <c r="I528" s="223"/>
      <c r="J528" s="13"/>
      <c r="K528" s="13"/>
      <c r="L528" s="218"/>
      <c r="M528" s="224"/>
      <c r="N528" s="225"/>
      <c r="O528" s="225"/>
      <c r="P528" s="225"/>
      <c r="Q528" s="225"/>
      <c r="R528" s="225"/>
      <c r="S528" s="225"/>
      <c r="T528" s="226"/>
      <c r="U528" s="13"/>
      <c r="V528" s="13"/>
      <c r="W528" s="13"/>
      <c r="X528" s="13"/>
      <c r="Y528" s="13"/>
      <c r="Z528" s="13"/>
      <c r="AA528" s="13"/>
      <c r="AB528" s="13"/>
      <c r="AC528" s="13"/>
      <c r="AD528" s="13"/>
      <c r="AE528" s="13"/>
      <c r="AT528" s="220" t="s">
        <v>291</v>
      </c>
      <c r="AU528" s="220" t="s">
        <v>87</v>
      </c>
      <c r="AV528" s="13" t="s">
        <v>87</v>
      </c>
      <c r="AW528" s="13" t="s">
        <v>31</v>
      </c>
      <c r="AX528" s="13" t="s">
        <v>75</v>
      </c>
      <c r="AY528" s="220" t="s">
        <v>283</v>
      </c>
    </row>
    <row r="529" s="13" customFormat="1">
      <c r="A529" s="13"/>
      <c r="B529" s="218"/>
      <c r="C529" s="13"/>
      <c r="D529" s="219" t="s">
        <v>291</v>
      </c>
      <c r="E529" s="220" t="s">
        <v>1</v>
      </c>
      <c r="F529" s="221" t="s">
        <v>3694</v>
      </c>
      <c r="G529" s="13"/>
      <c r="H529" s="222">
        <v>1</v>
      </c>
      <c r="I529" s="223"/>
      <c r="J529" s="13"/>
      <c r="K529" s="13"/>
      <c r="L529" s="218"/>
      <c r="M529" s="224"/>
      <c r="N529" s="225"/>
      <c r="O529" s="225"/>
      <c r="P529" s="225"/>
      <c r="Q529" s="225"/>
      <c r="R529" s="225"/>
      <c r="S529" s="225"/>
      <c r="T529" s="226"/>
      <c r="U529" s="13"/>
      <c r="V529" s="13"/>
      <c r="W529" s="13"/>
      <c r="X529" s="13"/>
      <c r="Y529" s="13"/>
      <c r="Z529" s="13"/>
      <c r="AA529" s="13"/>
      <c r="AB529" s="13"/>
      <c r="AC529" s="13"/>
      <c r="AD529" s="13"/>
      <c r="AE529" s="13"/>
      <c r="AT529" s="220" t="s">
        <v>291</v>
      </c>
      <c r="AU529" s="220" t="s">
        <v>87</v>
      </c>
      <c r="AV529" s="13" t="s">
        <v>87</v>
      </c>
      <c r="AW529" s="13" t="s">
        <v>31</v>
      </c>
      <c r="AX529" s="13" t="s">
        <v>75</v>
      </c>
      <c r="AY529" s="220" t="s">
        <v>283</v>
      </c>
    </row>
    <row r="530" s="14" customFormat="1">
      <c r="A530" s="14"/>
      <c r="B530" s="227"/>
      <c r="C530" s="14"/>
      <c r="D530" s="219" t="s">
        <v>291</v>
      </c>
      <c r="E530" s="228" t="s">
        <v>1</v>
      </c>
      <c r="F530" s="229" t="s">
        <v>293</v>
      </c>
      <c r="G530" s="14"/>
      <c r="H530" s="230">
        <v>22</v>
      </c>
      <c r="I530" s="231"/>
      <c r="J530" s="14"/>
      <c r="K530" s="14"/>
      <c r="L530" s="227"/>
      <c r="M530" s="232"/>
      <c r="N530" s="233"/>
      <c r="O530" s="233"/>
      <c r="P530" s="233"/>
      <c r="Q530" s="233"/>
      <c r="R530" s="233"/>
      <c r="S530" s="233"/>
      <c r="T530" s="234"/>
      <c r="U530" s="14"/>
      <c r="V530" s="14"/>
      <c r="W530" s="14"/>
      <c r="X530" s="14"/>
      <c r="Y530" s="14"/>
      <c r="Z530" s="14"/>
      <c r="AA530" s="14"/>
      <c r="AB530" s="14"/>
      <c r="AC530" s="14"/>
      <c r="AD530" s="14"/>
      <c r="AE530" s="14"/>
      <c r="AT530" s="228" t="s">
        <v>291</v>
      </c>
      <c r="AU530" s="228" t="s">
        <v>87</v>
      </c>
      <c r="AV530" s="14" t="s">
        <v>289</v>
      </c>
      <c r="AW530" s="14" t="s">
        <v>31</v>
      </c>
      <c r="AX530" s="14" t="s">
        <v>82</v>
      </c>
      <c r="AY530" s="228" t="s">
        <v>283</v>
      </c>
    </row>
    <row r="531" s="2" customFormat="1" ht="24.15" customHeight="1">
      <c r="A531" s="37"/>
      <c r="B531" s="168"/>
      <c r="C531" s="204" t="s">
        <v>734</v>
      </c>
      <c r="D531" s="204" t="s">
        <v>285</v>
      </c>
      <c r="E531" s="205" t="s">
        <v>3695</v>
      </c>
      <c r="F531" s="206" t="s">
        <v>3696</v>
      </c>
      <c r="G531" s="207" t="s">
        <v>288</v>
      </c>
      <c r="H531" s="208">
        <v>4.2000000000000002</v>
      </c>
      <c r="I531" s="209"/>
      <c r="J531" s="210">
        <f>ROUND(I531*H531,2)</f>
        <v>0</v>
      </c>
      <c r="K531" s="211"/>
      <c r="L531" s="38"/>
      <c r="M531" s="212" t="s">
        <v>1</v>
      </c>
      <c r="N531" s="213" t="s">
        <v>41</v>
      </c>
      <c r="O531" s="81"/>
      <c r="P531" s="214">
        <f>O531*H531</f>
        <v>0</v>
      </c>
      <c r="Q531" s="214">
        <v>0</v>
      </c>
      <c r="R531" s="214">
        <f>Q531*H531</f>
        <v>0</v>
      </c>
      <c r="S531" s="214">
        <v>0.023</v>
      </c>
      <c r="T531" s="215">
        <f>S531*H531</f>
        <v>0.096600000000000005</v>
      </c>
      <c r="U531" s="37"/>
      <c r="V531" s="37"/>
      <c r="W531" s="37"/>
      <c r="X531" s="37"/>
      <c r="Y531" s="37"/>
      <c r="Z531" s="37"/>
      <c r="AA531" s="37"/>
      <c r="AB531" s="37"/>
      <c r="AC531" s="37"/>
      <c r="AD531" s="37"/>
      <c r="AE531" s="37"/>
      <c r="AR531" s="216" t="s">
        <v>289</v>
      </c>
      <c r="AT531" s="216" t="s">
        <v>285</v>
      </c>
      <c r="AU531" s="216" t="s">
        <v>87</v>
      </c>
      <c r="AY531" s="18" t="s">
        <v>283</v>
      </c>
      <c r="BE531" s="217">
        <f>IF(N531="základná",J531,0)</f>
        <v>0</v>
      </c>
      <c r="BF531" s="217">
        <f>IF(N531="znížená",J531,0)</f>
        <v>0</v>
      </c>
      <c r="BG531" s="217">
        <f>IF(N531="zákl. prenesená",J531,0)</f>
        <v>0</v>
      </c>
      <c r="BH531" s="217">
        <f>IF(N531="zníž. prenesená",J531,0)</f>
        <v>0</v>
      </c>
      <c r="BI531" s="217">
        <f>IF(N531="nulová",J531,0)</f>
        <v>0</v>
      </c>
      <c r="BJ531" s="18" t="s">
        <v>87</v>
      </c>
      <c r="BK531" s="217">
        <f>ROUND(I531*H531,2)</f>
        <v>0</v>
      </c>
      <c r="BL531" s="18" t="s">
        <v>289</v>
      </c>
      <c r="BM531" s="216" t="s">
        <v>3697</v>
      </c>
    </row>
    <row r="532" s="13" customFormat="1">
      <c r="A532" s="13"/>
      <c r="B532" s="218"/>
      <c r="C532" s="13"/>
      <c r="D532" s="219" t="s">
        <v>291</v>
      </c>
      <c r="E532" s="220" t="s">
        <v>1</v>
      </c>
      <c r="F532" s="221" t="s">
        <v>3698</v>
      </c>
      <c r="G532" s="13"/>
      <c r="H532" s="222">
        <v>4.2000000000000002</v>
      </c>
      <c r="I532" s="223"/>
      <c r="J532" s="13"/>
      <c r="K532" s="13"/>
      <c r="L532" s="218"/>
      <c r="M532" s="224"/>
      <c r="N532" s="225"/>
      <c r="O532" s="225"/>
      <c r="P532" s="225"/>
      <c r="Q532" s="225"/>
      <c r="R532" s="225"/>
      <c r="S532" s="225"/>
      <c r="T532" s="226"/>
      <c r="U532" s="13"/>
      <c r="V532" s="13"/>
      <c r="W532" s="13"/>
      <c r="X532" s="13"/>
      <c r="Y532" s="13"/>
      <c r="Z532" s="13"/>
      <c r="AA532" s="13"/>
      <c r="AB532" s="13"/>
      <c r="AC532" s="13"/>
      <c r="AD532" s="13"/>
      <c r="AE532" s="13"/>
      <c r="AT532" s="220" t="s">
        <v>291</v>
      </c>
      <c r="AU532" s="220" t="s">
        <v>87</v>
      </c>
      <c r="AV532" s="13" t="s">
        <v>87</v>
      </c>
      <c r="AW532" s="13" t="s">
        <v>31</v>
      </c>
      <c r="AX532" s="13" t="s">
        <v>82</v>
      </c>
      <c r="AY532" s="220" t="s">
        <v>283</v>
      </c>
    </row>
    <row r="533" s="2" customFormat="1" ht="24.15" customHeight="1">
      <c r="A533" s="37"/>
      <c r="B533" s="168"/>
      <c r="C533" s="204" t="s">
        <v>744</v>
      </c>
      <c r="D533" s="204" t="s">
        <v>285</v>
      </c>
      <c r="E533" s="205" t="s">
        <v>751</v>
      </c>
      <c r="F533" s="206" t="s">
        <v>752</v>
      </c>
      <c r="G533" s="207" t="s">
        <v>288</v>
      </c>
      <c r="H533" s="208">
        <v>120.071</v>
      </c>
      <c r="I533" s="209"/>
      <c r="J533" s="210">
        <f>ROUND(I533*H533,2)</f>
        <v>0</v>
      </c>
      <c r="K533" s="211"/>
      <c r="L533" s="38"/>
      <c r="M533" s="212" t="s">
        <v>1</v>
      </c>
      <c r="N533" s="213" t="s">
        <v>41</v>
      </c>
      <c r="O533" s="81"/>
      <c r="P533" s="214">
        <f>O533*H533</f>
        <v>0</v>
      </c>
      <c r="Q533" s="214">
        <v>0</v>
      </c>
      <c r="R533" s="214">
        <f>Q533*H533</f>
        <v>0</v>
      </c>
      <c r="S533" s="214">
        <v>0.067000000000000004</v>
      </c>
      <c r="T533" s="215">
        <f>S533*H533</f>
        <v>8.0447570000000006</v>
      </c>
      <c r="U533" s="37"/>
      <c r="V533" s="37"/>
      <c r="W533" s="37"/>
      <c r="X533" s="37"/>
      <c r="Y533" s="37"/>
      <c r="Z533" s="37"/>
      <c r="AA533" s="37"/>
      <c r="AB533" s="37"/>
      <c r="AC533" s="37"/>
      <c r="AD533" s="37"/>
      <c r="AE533" s="37"/>
      <c r="AR533" s="216" t="s">
        <v>289</v>
      </c>
      <c r="AT533" s="216" t="s">
        <v>285</v>
      </c>
      <c r="AU533" s="216" t="s">
        <v>87</v>
      </c>
      <c r="AY533" s="18" t="s">
        <v>283</v>
      </c>
      <c r="BE533" s="217">
        <f>IF(N533="základná",J533,0)</f>
        <v>0</v>
      </c>
      <c r="BF533" s="217">
        <f>IF(N533="znížená",J533,0)</f>
        <v>0</v>
      </c>
      <c r="BG533" s="217">
        <f>IF(N533="zákl. prenesená",J533,0)</f>
        <v>0</v>
      </c>
      <c r="BH533" s="217">
        <f>IF(N533="zníž. prenesená",J533,0)</f>
        <v>0</v>
      </c>
      <c r="BI533" s="217">
        <f>IF(N533="nulová",J533,0)</f>
        <v>0</v>
      </c>
      <c r="BJ533" s="18" t="s">
        <v>87</v>
      </c>
      <c r="BK533" s="217">
        <f>ROUND(I533*H533,2)</f>
        <v>0</v>
      </c>
      <c r="BL533" s="18" t="s">
        <v>289</v>
      </c>
      <c r="BM533" s="216" t="s">
        <v>753</v>
      </c>
    </row>
    <row r="534" s="13" customFormat="1">
      <c r="A534" s="13"/>
      <c r="B534" s="218"/>
      <c r="C534" s="13"/>
      <c r="D534" s="219" t="s">
        <v>291</v>
      </c>
      <c r="E534" s="220" t="s">
        <v>1</v>
      </c>
      <c r="F534" s="221" t="s">
        <v>3699</v>
      </c>
      <c r="G534" s="13"/>
      <c r="H534" s="222">
        <v>75.551000000000002</v>
      </c>
      <c r="I534" s="223"/>
      <c r="J534" s="13"/>
      <c r="K534" s="13"/>
      <c r="L534" s="218"/>
      <c r="M534" s="224"/>
      <c r="N534" s="225"/>
      <c r="O534" s="225"/>
      <c r="P534" s="225"/>
      <c r="Q534" s="225"/>
      <c r="R534" s="225"/>
      <c r="S534" s="225"/>
      <c r="T534" s="226"/>
      <c r="U534" s="13"/>
      <c r="V534" s="13"/>
      <c r="W534" s="13"/>
      <c r="X534" s="13"/>
      <c r="Y534" s="13"/>
      <c r="Z534" s="13"/>
      <c r="AA534" s="13"/>
      <c r="AB534" s="13"/>
      <c r="AC534" s="13"/>
      <c r="AD534" s="13"/>
      <c r="AE534" s="13"/>
      <c r="AT534" s="220" t="s">
        <v>291</v>
      </c>
      <c r="AU534" s="220" t="s">
        <v>87</v>
      </c>
      <c r="AV534" s="13" t="s">
        <v>87</v>
      </c>
      <c r="AW534" s="13" t="s">
        <v>31</v>
      </c>
      <c r="AX534" s="13" t="s">
        <v>75</v>
      </c>
      <c r="AY534" s="220" t="s">
        <v>283</v>
      </c>
    </row>
    <row r="535" s="13" customFormat="1">
      <c r="A535" s="13"/>
      <c r="B535" s="218"/>
      <c r="C535" s="13"/>
      <c r="D535" s="219" t="s">
        <v>291</v>
      </c>
      <c r="E535" s="220" t="s">
        <v>1</v>
      </c>
      <c r="F535" s="221" t="s">
        <v>755</v>
      </c>
      <c r="G535" s="13"/>
      <c r="H535" s="222">
        <v>11.130000000000001</v>
      </c>
      <c r="I535" s="223"/>
      <c r="J535" s="13"/>
      <c r="K535" s="13"/>
      <c r="L535" s="218"/>
      <c r="M535" s="224"/>
      <c r="N535" s="225"/>
      <c r="O535" s="225"/>
      <c r="P535" s="225"/>
      <c r="Q535" s="225"/>
      <c r="R535" s="225"/>
      <c r="S535" s="225"/>
      <c r="T535" s="226"/>
      <c r="U535" s="13"/>
      <c r="V535" s="13"/>
      <c r="W535" s="13"/>
      <c r="X535" s="13"/>
      <c r="Y535" s="13"/>
      <c r="Z535" s="13"/>
      <c r="AA535" s="13"/>
      <c r="AB535" s="13"/>
      <c r="AC535" s="13"/>
      <c r="AD535" s="13"/>
      <c r="AE535" s="13"/>
      <c r="AT535" s="220" t="s">
        <v>291</v>
      </c>
      <c r="AU535" s="220" t="s">
        <v>87</v>
      </c>
      <c r="AV535" s="13" t="s">
        <v>87</v>
      </c>
      <c r="AW535" s="13" t="s">
        <v>31</v>
      </c>
      <c r="AX535" s="13" t="s">
        <v>75</v>
      </c>
      <c r="AY535" s="220" t="s">
        <v>283</v>
      </c>
    </row>
    <row r="536" s="13" customFormat="1">
      <c r="A536" s="13"/>
      <c r="B536" s="218"/>
      <c r="C536" s="13"/>
      <c r="D536" s="219" t="s">
        <v>291</v>
      </c>
      <c r="E536" s="220" t="s">
        <v>1</v>
      </c>
      <c r="F536" s="221" t="s">
        <v>756</v>
      </c>
      <c r="G536" s="13"/>
      <c r="H536" s="222">
        <v>11.130000000000001</v>
      </c>
      <c r="I536" s="223"/>
      <c r="J536" s="13"/>
      <c r="K536" s="13"/>
      <c r="L536" s="218"/>
      <c r="M536" s="224"/>
      <c r="N536" s="225"/>
      <c r="O536" s="225"/>
      <c r="P536" s="225"/>
      <c r="Q536" s="225"/>
      <c r="R536" s="225"/>
      <c r="S536" s="225"/>
      <c r="T536" s="226"/>
      <c r="U536" s="13"/>
      <c r="V536" s="13"/>
      <c r="W536" s="13"/>
      <c r="X536" s="13"/>
      <c r="Y536" s="13"/>
      <c r="Z536" s="13"/>
      <c r="AA536" s="13"/>
      <c r="AB536" s="13"/>
      <c r="AC536" s="13"/>
      <c r="AD536" s="13"/>
      <c r="AE536" s="13"/>
      <c r="AT536" s="220" t="s">
        <v>291</v>
      </c>
      <c r="AU536" s="220" t="s">
        <v>87</v>
      </c>
      <c r="AV536" s="13" t="s">
        <v>87</v>
      </c>
      <c r="AW536" s="13" t="s">
        <v>31</v>
      </c>
      <c r="AX536" s="13" t="s">
        <v>75</v>
      </c>
      <c r="AY536" s="220" t="s">
        <v>283</v>
      </c>
    </row>
    <row r="537" s="13" customFormat="1">
      <c r="A537" s="13"/>
      <c r="B537" s="218"/>
      <c r="C537" s="13"/>
      <c r="D537" s="219" t="s">
        <v>291</v>
      </c>
      <c r="E537" s="220" t="s">
        <v>1</v>
      </c>
      <c r="F537" s="221" t="s">
        <v>757</v>
      </c>
      <c r="G537" s="13"/>
      <c r="H537" s="222">
        <v>11.130000000000001</v>
      </c>
      <c r="I537" s="223"/>
      <c r="J537" s="13"/>
      <c r="K537" s="13"/>
      <c r="L537" s="218"/>
      <c r="M537" s="224"/>
      <c r="N537" s="225"/>
      <c r="O537" s="225"/>
      <c r="P537" s="225"/>
      <c r="Q537" s="225"/>
      <c r="R537" s="225"/>
      <c r="S537" s="225"/>
      <c r="T537" s="226"/>
      <c r="U537" s="13"/>
      <c r="V537" s="13"/>
      <c r="W537" s="13"/>
      <c r="X537" s="13"/>
      <c r="Y537" s="13"/>
      <c r="Z537" s="13"/>
      <c r="AA537" s="13"/>
      <c r="AB537" s="13"/>
      <c r="AC537" s="13"/>
      <c r="AD537" s="13"/>
      <c r="AE537" s="13"/>
      <c r="AT537" s="220" t="s">
        <v>291</v>
      </c>
      <c r="AU537" s="220" t="s">
        <v>87</v>
      </c>
      <c r="AV537" s="13" t="s">
        <v>87</v>
      </c>
      <c r="AW537" s="13" t="s">
        <v>31</v>
      </c>
      <c r="AX537" s="13" t="s">
        <v>75</v>
      </c>
      <c r="AY537" s="220" t="s">
        <v>283</v>
      </c>
    </row>
    <row r="538" s="13" customFormat="1">
      <c r="A538" s="13"/>
      <c r="B538" s="218"/>
      <c r="C538" s="13"/>
      <c r="D538" s="219" t="s">
        <v>291</v>
      </c>
      <c r="E538" s="220" t="s">
        <v>1</v>
      </c>
      <c r="F538" s="221" t="s">
        <v>758</v>
      </c>
      <c r="G538" s="13"/>
      <c r="H538" s="222">
        <v>11.130000000000001</v>
      </c>
      <c r="I538" s="223"/>
      <c r="J538" s="13"/>
      <c r="K538" s="13"/>
      <c r="L538" s="218"/>
      <c r="M538" s="224"/>
      <c r="N538" s="225"/>
      <c r="O538" s="225"/>
      <c r="P538" s="225"/>
      <c r="Q538" s="225"/>
      <c r="R538" s="225"/>
      <c r="S538" s="225"/>
      <c r="T538" s="226"/>
      <c r="U538" s="13"/>
      <c r="V538" s="13"/>
      <c r="W538" s="13"/>
      <c r="X538" s="13"/>
      <c r="Y538" s="13"/>
      <c r="Z538" s="13"/>
      <c r="AA538" s="13"/>
      <c r="AB538" s="13"/>
      <c r="AC538" s="13"/>
      <c r="AD538" s="13"/>
      <c r="AE538" s="13"/>
      <c r="AT538" s="220" t="s">
        <v>291</v>
      </c>
      <c r="AU538" s="220" t="s">
        <v>87</v>
      </c>
      <c r="AV538" s="13" t="s">
        <v>87</v>
      </c>
      <c r="AW538" s="13" t="s">
        <v>31</v>
      </c>
      <c r="AX538" s="13" t="s">
        <v>75</v>
      </c>
      <c r="AY538" s="220" t="s">
        <v>283</v>
      </c>
    </row>
    <row r="539" s="14" customFormat="1">
      <c r="A539" s="14"/>
      <c r="B539" s="227"/>
      <c r="C539" s="14"/>
      <c r="D539" s="219" t="s">
        <v>291</v>
      </c>
      <c r="E539" s="228" t="s">
        <v>1</v>
      </c>
      <c r="F539" s="229" t="s">
        <v>293</v>
      </c>
      <c r="G539" s="14"/>
      <c r="H539" s="230">
        <v>120.071</v>
      </c>
      <c r="I539" s="231"/>
      <c r="J539" s="14"/>
      <c r="K539" s="14"/>
      <c r="L539" s="227"/>
      <c r="M539" s="232"/>
      <c r="N539" s="233"/>
      <c r="O539" s="233"/>
      <c r="P539" s="233"/>
      <c r="Q539" s="233"/>
      <c r="R539" s="233"/>
      <c r="S539" s="233"/>
      <c r="T539" s="234"/>
      <c r="U539" s="14"/>
      <c r="V539" s="14"/>
      <c r="W539" s="14"/>
      <c r="X539" s="14"/>
      <c r="Y539" s="14"/>
      <c r="Z539" s="14"/>
      <c r="AA539" s="14"/>
      <c r="AB539" s="14"/>
      <c r="AC539" s="14"/>
      <c r="AD539" s="14"/>
      <c r="AE539" s="14"/>
      <c r="AT539" s="228" t="s">
        <v>291</v>
      </c>
      <c r="AU539" s="228" t="s">
        <v>87</v>
      </c>
      <c r="AV539" s="14" t="s">
        <v>289</v>
      </c>
      <c r="AW539" s="14" t="s">
        <v>31</v>
      </c>
      <c r="AX539" s="14" t="s">
        <v>82</v>
      </c>
      <c r="AY539" s="228" t="s">
        <v>283</v>
      </c>
    </row>
    <row r="540" s="2" customFormat="1" ht="24.15" customHeight="1">
      <c r="A540" s="37"/>
      <c r="B540" s="168"/>
      <c r="C540" s="204" t="s">
        <v>750</v>
      </c>
      <c r="D540" s="204" t="s">
        <v>285</v>
      </c>
      <c r="E540" s="205" t="s">
        <v>760</v>
      </c>
      <c r="F540" s="206" t="s">
        <v>761</v>
      </c>
      <c r="G540" s="207" t="s">
        <v>288</v>
      </c>
      <c r="H540" s="208">
        <v>538.59799999999996</v>
      </c>
      <c r="I540" s="209"/>
      <c r="J540" s="210">
        <f>ROUND(I540*H540,2)</f>
        <v>0</v>
      </c>
      <c r="K540" s="211"/>
      <c r="L540" s="38"/>
      <c r="M540" s="212" t="s">
        <v>1</v>
      </c>
      <c r="N540" s="213" t="s">
        <v>41</v>
      </c>
      <c r="O540" s="81"/>
      <c r="P540" s="214">
        <f>O540*H540</f>
        <v>0</v>
      </c>
      <c r="Q540" s="214">
        <v>0</v>
      </c>
      <c r="R540" s="214">
        <f>Q540*H540</f>
        <v>0</v>
      </c>
      <c r="S540" s="214">
        <v>0.075999999999999998</v>
      </c>
      <c r="T540" s="215">
        <f>S540*H540</f>
        <v>40.933447999999998</v>
      </c>
      <c r="U540" s="37"/>
      <c r="V540" s="37"/>
      <c r="W540" s="37"/>
      <c r="X540" s="37"/>
      <c r="Y540" s="37"/>
      <c r="Z540" s="37"/>
      <c r="AA540" s="37"/>
      <c r="AB540" s="37"/>
      <c r="AC540" s="37"/>
      <c r="AD540" s="37"/>
      <c r="AE540" s="37"/>
      <c r="AR540" s="216" t="s">
        <v>289</v>
      </c>
      <c r="AT540" s="216" t="s">
        <v>285</v>
      </c>
      <c r="AU540" s="216" t="s">
        <v>87</v>
      </c>
      <c r="AY540" s="18" t="s">
        <v>283</v>
      </c>
      <c r="BE540" s="217">
        <f>IF(N540="základná",J540,0)</f>
        <v>0</v>
      </c>
      <c r="BF540" s="217">
        <f>IF(N540="znížená",J540,0)</f>
        <v>0</v>
      </c>
      <c r="BG540" s="217">
        <f>IF(N540="zákl. prenesená",J540,0)</f>
        <v>0</v>
      </c>
      <c r="BH540" s="217">
        <f>IF(N540="zníž. prenesená",J540,0)</f>
        <v>0</v>
      </c>
      <c r="BI540" s="217">
        <f>IF(N540="nulová",J540,0)</f>
        <v>0</v>
      </c>
      <c r="BJ540" s="18" t="s">
        <v>87</v>
      </c>
      <c r="BK540" s="217">
        <f>ROUND(I540*H540,2)</f>
        <v>0</v>
      </c>
      <c r="BL540" s="18" t="s">
        <v>289</v>
      </c>
      <c r="BM540" s="216" t="s">
        <v>762</v>
      </c>
    </row>
    <row r="541" s="13" customFormat="1">
      <c r="A541" s="13"/>
      <c r="B541" s="218"/>
      <c r="C541" s="13"/>
      <c r="D541" s="219" t="s">
        <v>291</v>
      </c>
      <c r="E541" s="220" t="s">
        <v>1</v>
      </c>
      <c r="F541" s="221" t="s">
        <v>3700</v>
      </c>
      <c r="G541" s="13"/>
      <c r="H541" s="222">
        <v>40.188000000000002</v>
      </c>
      <c r="I541" s="223"/>
      <c r="J541" s="13"/>
      <c r="K541" s="13"/>
      <c r="L541" s="218"/>
      <c r="M541" s="224"/>
      <c r="N541" s="225"/>
      <c r="O541" s="225"/>
      <c r="P541" s="225"/>
      <c r="Q541" s="225"/>
      <c r="R541" s="225"/>
      <c r="S541" s="225"/>
      <c r="T541" s="226"/>
      <c r="U541" s="13"/>
      <c r="V541" s="13"/>
      <c r="W541" s="13"/>
      <c r="X541" s="13"/>
      <c r="Y541" s="13"/>
      <c r="Z541" s="13"/>
      <c r="AA541" s="13"/>
      <c r="AB541" s="13"/>
      <c r="AC541" s="13"/>
      <c r="AD541" s="13"/>
      <c r="AE541" s="13"/>
      <c r="AT541" s="220" t="s">
        <v>291</v>
      </c>
      <c r="AU541" s="220" t="s">
        <v>87</v>
      </c>
      <c r="AV541" s="13" t="s">
        <v>87</v>
      </c>
      <c r="AW541" s="13" t="s">
        <v>31</v>
      </c>
      <c r="AX541" s="13" t="s">
        <v>75</v>
      </c>
      <c r="AY541" s="220" t="s">
        <v>283</v>
      </c>
    </row>
    <row r="542" s="13" customFormat="1">
      <c r="A542" s="13"/>
      <c r="B542" s="218"/>
      <c r="C542" s="13"/>
      <c r="D542" s="219" t="s">
        <v>291</v>
      </c>
      <c r="E542" s="220" t="s">
        <v>1</v>
      </c>
      <c r="F542" s="221" t="s">
        <v>3701</v>
      </c>
      <c r="G542" s="13"/>
      <c r="H542" s="222">
        <v>62.646000000000001</v>
      </c>
      <c r="I542" s="223"/>
      <c r="J542" s="13"/>
      <c r="K542" s="13"/>
      <c r="L542" s="218"/>
      <c r="M542" s="224"/>
      <c r="N542" s="225"/>
      <c r="O542" s="225"/>
      <c r="P542" s="225"/>
      <c r="Q542" s="225"/>
      <c r="R542" s="225"/>
      <c r="S542" s="225"/>
      <c r="T542" s="226"/>
      <c r="U542" s="13"/>
      <c r="V542" s="13"/>
      <c r="W542" s="13"/>
      <c r="X542" s="13"/>
      <c r="Y542" s="13"/>
      <c r="Z542" s="13"/>
      <c r="AA542" s="13"/>
      <c r="AB542" s="13"/>
      <c r="AC542" s="13"/>
      <c r="AD542" s="13"/>
      <c r="AE542" s="13"/>
      <c r="AT542" s="220" t="s">
        <v>291</v>
      </c>
      <c r="AU542" s="220" t="s">
        <v>87</v>
      </c>
      <c r="AV542" s="13" t="s">
        <v>87</v>
      </c>
      <c r="AW542" s="13" t="s">
        <v>31</v>
      </c>
      <c r="AX542" s="13" t="s">
        <v>75</v>
      </c>
      <c r="AY542" s="220" t="s">
        <v>283</v>
      </c>
    </row>
    <row r="543" s="13" customFormat="1">
      <c r="A543" s="13"/>
      <c r="B543" s="218"/>
      <c r="C543" s="13"/>
      <c r="D543" s="219" t="s">
        <v>291</v>
      </c>
      <c r="E543" s="220" t="s">
        <v>1</v>
      </c>
      <c r="F543" s="221" t="s">
        <v>3702</v>
      </c>
      <c r="G543" s="13"/>
      <c r="H543" s="222">
        <v>102.44</v>
      </c>
      <c r="I543" s="223"/>
      <c r="J543" s="13"/>
      <c r="K543" s="13"/>
      <c r="L543" s="218"/>
      <c r="M543" s="224"/>
      <c r="N543" s="225"/>
      <c r="O543" s="225"/>
      <c r="P543" s="225"/>
      <c r="Q543" s="225"/>
      <c r="R543" s="225"/>
      <c r="S543" s="225"/>
      <c r="T543" s="226"/>
      <c r="U543" s="13"/>
      <c r="V543" s="13"/>
      <c r="W543" s="13"/>
      <c r="X543" s="13"/>
      <c r="Y543" s="13"/>
      <c r="Z543" s="13"/>
      <c r="AA543" s="13"/>
      <c r="AB543" s="13"/>
      <c r="AC543" s="13"/>
      <c r="AD543" s="13"/>
      <c r="AE543" s="13"/>
      <c r="AT543" s="220" t="s">
        <v>291</v>
      </c>
      <c r="AU543" s="220" t="s">
        <v>87</v>
      </c>
      <c r="AV543" s="13" t="s">
        <v>87</v>
      </c>
      <c r="AW543" s="13" t="s">
        <v>31</v>
      </c>
      <c r="AX543" s="13" t="s">
        <v>75</v>
      </c>
      <c r="AY543" s="220" t="s">
        <v>283</v>
      </c>
    </row>
    <row r="544" s="13" customFormat="1">
      <c r="A544" s="13"/>
      <c r="B544" s="218"/>
      <c r="C544" s="13"/>
      <c r="D544" s="219" t="s">
        <v>291</v>
      </c>
      <c r="E544" s="220" t="s">
        <v>1</v>
      </c>
      <c r="F544" s="221" t="s">
        <v>3703</v>
      </c>
      <c r="G544" s="13"/>
      <c r="H544" s="222">
        <v>105.592</v>
      </c>
      <c r="I544" s="223"/>
      <c r="J544" s="13"/>
      <c r="K544" s="13"/>
      <c r="L544" s="218"/>
      <c r="M544" s="224"/>
      <c r="N544" s="225"/>
      <c r="O544" s="225"/>
      <c r="P544" s="225"/>
      <c r="Q544" s="225"/>
      <c r="R544" s="225"/>
      <c r="S544" s="225"/>
      <c r="T544" s="226"/>
      <c r="U544" s="13"/>
      <c r="V544" s="13"/>
      <c r="W544" s="13"/>
      <c r="X544" s="13"/>
      <c r="Y544" s="13"/>
      <c r="Z544" s="13"/>
      <c r="AA544" s="13"/>
      <c r="AB544" s="13"/>
      <c r="AC544" s="13"/>
      <c r="AD544" s="13"/>
      <c r="AE544" s="13"/>
      <c r="AT544" s="220" t="s">
        <v>291</v>
      </c>
      <c r="AU544" s="220" t="s">
        <v>87</v>
      </c>
      <c r="AV544" s="13" t="s">
        <v>87</v>
      </c>
      <c r="AW544" s="13" t="s">
        <v>31</v>
      </c>
      <c r="AX544" s="13" t="s">
        <v>75</v>
      </c>
      <c r="AY544" s="220" t="s">
        <v>283</v>
      </c>
    </row>
    <row r="545" s="13" customFormat="1">
      <c r="A545" s="13"/>
      <c r="B545" s="218"/>
      <c r="C545" s="13"/>
      <c r="D545" s="219" t="s">
        <v>291</v>
      </c>
      <c r="E545" s="220" t="s">
        <v>1</v>
      </c>
      <c r="F545" s="221" t="s">
        <v>3704</v>
      </c>
      <c r="G545" s="13"/>
      <c r="H545" s="222">
        <v>113.866</v>
      </c>
      <c r="I545" s="223"/>
      <c r="J545" s="13"/>
      <c r="K545" s="13"/>
      <c r="L545" s="218"/>
      <c r="M545" s="224"/>
      <c r="N545" s="225"/>
      <c r="O545" s="225"/>
      <c r="P545" s="225"/>
      <c r="Q545" s="225"/>
      <c r="R545" s="225"/>
      <c r="S545" s="225"/>
      <c r="T545" s="226"/>
      <c r="U545" s="13"/>
      <c r="V545" s="13"/>
      <c r="W545" s="13"/>
      <c r="X545" s="13"/>
      <c r="Y545" s="13"/>
      <c r="Z545" s="13"/>
      <c r="AA545" s="13"/>
      <c r="AB545" s="13"/>
      <c r="AC545" s="13"/>
      <c r="AD545" s="13"/>
      <c r="AE545" s="13"/>
      <c r="AT545" s="220" t="s">
        <v>291</v>
      </c>
      <c r="AU545" s="220" t="s">
        <v>87</v>
      </c>
      <c r="AV545" s="13" t="s">
        <v>87</v>
      </c>
      <c r="AW545" s="13" t="s">
        <v>31</v>
      </c>
      <c r="AX545" s="13" t="s">
        <v>75</v>
      </c>
      <c r="AY545" s="220" t="s">
        <v>283</v>
      </c>
    </row>
    <row r="546" s="13" customFormat="1">
      <c r="A546" s="13"/>
      <c r="B546" s="218"/>
      <c r="C546" s="13"/>
      <c r="D546" s="219" t="s">
        <v>291</v>
      </c>
      <c r="E546" s="220" t="s">
        <v>1</v>
      </c>
      <c r="F546" s="221" t="s">
        <v>3705</v>
      </c>
      <c r="G546" s="13"/>
      <c r="H546" s="222">
        <v>113.866</v>
      </c>
      <c r="I546" s="223"/>
      <c r="J546" s="13"/>
      <c r="K546" s="13"/>
      <c r="L546" s="218"/>
      <c r="M546" s="224"/>
      <c r="N546" s="225"/>
      <c r="O546" s="225"/>
      <c r="P546" s="225"/>
      <c r="Q546" s="225"/>
      <c r="R546" s="225"/>
      <c r="S546" s="225"/>
      <c r="T546" s="226"/>
      <c r="U546" s="13"/>
      <c r="V546" s="13"/>
      <c r="W546" s="13"/>
      <c r="X546" s="13"/>
      <c r="Y546" s="13"/>
      <c r="Z546" s="13"/>
      <c r="AA546" s="13"/>
      <c r="AB546" s="13"/>
      <c r="AC546" s="13"/>
      <c r="AD546" s="13"/>
      <c r="AE546" s="13"/>
      <c r="AT546" s="220" t="s">
        <v>291</v>
      </c>
      <c r="AU546" s="220" t="s">
        <v>87</v>
      </c>
      <c r="AV546" s="13" t="s">
        <v>87</v>
      </c>
      <c r="AW546" s="13" t="s">
        <v>31</v>
      </c>
      <c r="AX546" s="13" t="s">
        <v>75</v>
      </c>
      <c r="AY546" s="220" t="s">
        <v>283</v>
      </c>
    </row>
    <row r="547" s="14" customFormat="1">
      <c r="A547" s="14"/>
      <c r="B547" s="227"/>
      <c r="C547" s="14"/>
      <c r="D547" s="219" t="s">
        <v>291</v>
      </c>
      <c r="E547" s="228" t="s">
        <v>1</v>
      </c>
      <c r="F547" s="229" t="s">
        <v>293</v>
      </c>
      <c r="G547" s="14"/>
      <c r="H547" s="230">
        <v>538.59799999999996</v>
      </c>
      <c r="I547" s="231"/>
      <c r="J547" s="14"/>
      <c r="K547" s="14"/>
      <c r="L547" s="227"/>
      <c r="M547" s="232"/>
      <c r="N547" s="233"/>
      <c r="O547" s="233"/>
      <c r="P547" s="233"/>
      <c r="Q547" s="233"/>
      <c r="R547" s="233"/>
      <c r="S547" s="233"/>
      <c r="T547" s="234"/>
      <c r="U547" s="14"/>
      <c r="V547" s="14"/>
      <c r="W547" s="14"/>
      <c r="X547" s="14"/>
      <c r="Y547" s="14"/>
      <c r="Z547" s="14"/>
      <c r="AA547" s="14"/>
      <c r="AB547" s="14"/>
      <c r="AC547" s="14"/>
      <c r="AD547" s="14"/>
      <c r="AE547" s="14"/>
      <c r="AT547" s="228" t="s">
        <v>291</v>
      </c>
      <c r="AU547" s="228" t="s">
        <v>87</v>
      </c>
      <c r="AV547" s="14" t="s">
        <v>289</v>
      </c>
      <c r="AW547" s="14" t="s">
        <v>31</v>
      </c>
      <c r="AX547" s="14" t="s">
        <v>82</v>
      </c>
      <c r="AY547" s="228" t="s">
        <v>283</v>
      </c>
    </row>
    <row r="548" s="2" customFormat="1" ht="24.15" customHeight="1">
      <c r="A548" s="37"/>
      <c r="B548" s="168"/>
      <c r="C548" s="204" t="s">
        <v>759</v>
      </c>
      <c r="D548" s="204" t="s">
        <v>285</v>
      </c>
      <c r="E548" s="205" t="s">
        <v>770</v>
      </c>
      <c r="F548" s="206" t="s">
        <v>771</v>
      </c>
      <c r="G548" s="207" t="s">
        <v>288</v>
      </c>
      <c r="H548" s="208">
        <v>31.323</v>
      </c>
      <c r="I548" s="209"/>
      <c r="J548" s="210">
        <f>ROUND(I548*H548,2)</f>
        <v>0</v>
      </c>
      <c r="K548" s="211"/>
      <c r="L548" s="38"/>
      <c r="M548" s="212" t="s">
        <v>1</v>
      </c>
      <c r="N548" s="213" t="s">
        <v>41</v>
      </c>
      <c r="O548" s="81"/>
      <c r="P548" s="214">
        <f>O548*H548</f>
        <v>0</v>
      </c>
      <c r="Q548" s="214">
        <v>0</v>
      </c>
      <c r="R548" s="214">
        <f>Q548*H548</f>
        <v>0</v>
      </c>
      <c r="S548" s="214">
        <v>0.063</v>
      </c>
      <c r="T548" s="215">
        <f>S548*H548</f>
        <v>1.973349</v>
      </c>
      <c r="U548" s="37"/>
      <c r="V548" s="37"/>
      <c r="W548" s="37"/>
      <c r="X548" s="37"/>
      <c r="Y548" s="37"/>
      <c r="Z548" s="37"/>
      <c r="AA548" s="37"/>
      <c r="AB548" s="37"/>
      <c r="AC548" s="37"/>
      <c r="AD548" s="37"/>
      <c r="AE548" s="37"/>
      <c r="AR548" s="216" t="s">
        <v>289</v>
      </c>
      <c r="AT548" s="216" t="s">
        <v>285</v>
      </c>
      <c r="AU548" s="216" t="s">
        <v>87</v>
      </c>
      <c r="AY548" s="18" t="s">
        <v>283</v>
      </c>
      <c r="BE548" s="217">
        <f>IF(N548="základná",J548,0)</f>
        <v>0</v>
      </c>
      <c r="BF548" s="217">
        <f>IF(N548="znížená",J548,0)</f>
        <v>0</v>
      </c>
      <c r="BG548" s="217">
        <f>IF(N548="zákl. prenesená",J548,0)</f>
        <v>0</v>
      </c>
      <c r="BH548" s="217">
        <f>IF(N548="zníž. prenesená",J548,0)</f>
        <v>0</v>
      </c>
      <c r="BI548" s="217">
        <f>IF(N548="nulová",J548,0)</f>
        <v>0</v>
      </c>
      <c r="BJ548" s="18" t="s">
        <v>87</v>
      </c>
      <c r="BK548" s="217">
        <f>ROUND(I548*H548,2)</f>
        <v>0</v>
      </c>
      <c r="BL548" s="18" t="s">
        <v>289</v>
      </c>
      <c r="BM548" s="216" t="s">
        <v>772</v>
      </c>
    </row>
    <row r="549" s="13" customFormat="1">
      <c r="A549" s="13"/>
      <c r="B549" s="218"/>
      <c r="C549" s="13"/>
      <c r="D549" s="219" t="s">
        <v>291</v>
      </c>
      <c r="E549" s="220" t="s">
        <v>1</v>
      </c>
      <c r="F549" s="221" t="s">
        <v>3706</v>
      </c>
      <c r="G549" s="13"/>
      <c r="H549" s="222">
        <v>16.547999999999998</v>
      </c>
      <c r="I549" s="223"/>
      <c r="J549" s="13"/>
      <c r="K549" s="13"/>
      <c r="L549" s="218"/>
      <c r="M549" s="224"/>
      <c r="N549" s="225"/>
      <c r="O549" s="225"/>
      <c r="P549" s="225"/>
      <c r="Q549" s="225"/>
      <c r="R549" s="225"/>
      <c r="S549" s="225"/>
      <c r="T549" s="226"/>
      <c r="U549" s="13"/>
      <c r="V549" s="13"/>
      <c r="W549" s="13"/>
      <c r="X549" s="13"/>
      <c r="Y549" s="13"/>
      <c r="Z549" s="13"/>
      <c r="AA549" s="13"/>
      <c r="AB549" s="13"/>
      <c r="AC549" s="13"/>
      <c r="AD549" s="13"/>
      <c r="AE549" s="13"/>
      <c r="AT549" s="220" t="s">
        <v>291</v>
      </c>
      <c r="AU549" s="220" t="s">
        <v>87</v>
      </c>
      <c r="AV549" s="13" t="s">
        <v>87</v>
      </c>
      <c r="AW549" s="13" t="s">
        <v>31</v>
      </c>
      <c r="AX549" s="13" t="s">
        <v>75</v>
      </c>
      <c r="AY549" s="220" t="s">
        <v>283</v>
      </c>
    </row>
    <row r="550" s="13" customFormat="1">
      <c r="A550" s="13"/>
      <c r="B550" s="218"/>
      <c r="C550" s="13"/>
      <c r="D550" s="219" t="s">
        <v>291</v>
      </c>
      <c r="E550" s="220" t="s">
        <v>1</v>
      </c>
      <c r="F550" s="221" t="s">
        <v>3707</v>
      </c>
      <c r="G550" s="13"/>
      <c r="H550" s="222">
        <v>5.9100000000000001</v>
      </c>
      <c r="I550" s="223"/>
      <c r="J550" s="13"/>
      <c r="K550" s="13"/>
      <c r="L550" s="218"/>
      <c r="M550" s="224"/>
      <c r="N550" s="225"/>
      <c r="O550" s="225"/>
      <c r="P550" s="225"/>
      <c r="Q550" s="225"/>
      <c r="R550" s="225"/>
      <c r="S550" s="225"/>
      <c r="T550" s="226"/>
      <c r="U550" s="13"/>
      <c r="V550" s="13"/>
      <c r="W550" s="13"/>
      <c r="X550" s="13"/>
      <c r="Y550" s="13"/>
      <c r="Z550" s="13"/>
      <c r="AA550" s="13"/>
      <c r="AB550" s="13"/>
      <c r="AC550" s="13"/>
      <c r="AD550" s="13"/>
      <c r="AE550" s="13"/>
      <c r="AT550" s="220" t="s">
        <v>291</v>
      </c>
      <c r="AU550" s="220" t="s">
        <v>87</v>
      </c>
      <c r="AV550" s="13" t="s">
        <v>87</v>
      </c>
      <c r="AW550" s="13" t="s">
        <v>31</v>
      </c>
      <c r="AX550" s="13" t="s">
        <v>75</v>
      </c>
      <c r="AY550" s="220" t="s">
        <v>283</v>
      </c>
    </row>
    <row r="551" s="13" customFormat="1">
      <c r="A551" s="13"/>
      <c r="B551" s="218"/>
      <c r="C551" s="13"/>
      <c r="D551" s="219" t="s">
        <v>291</v>
      </c>
      <c r="E551" s="220" t="s">
        <v>1</v>
      </c>
      <c r="F551" s="221" t="s">
        <v>3708</v>
      </c>
      <c r="G551" s="13"/>
      <c r="H551" s="222">
        <v>5.9100000000000001</v>
      </c>
      <c r="I551" s="223"/>
      <c r="J551" s="13"/>
      <c r="K551" s="13"/>
      <c r="L551" s="218"/>
      <c r="M551" s="224"/>
      <c r="N551" s="225"/>
      <c r="O551" s="225"/>
      <c r="P551" s="225"/>
      <c r="Q551" s="225"/>
      <c r="R551" s="225"/>
      <c r="S551" s="225"/>
      <c r="T551" s="226"/>
      <c r="U551" s="13"/>
      <c r="V551" s="13"/>
      <c r="W551" s="13"/>
      <c r="X551" s="13"/>
      <c r="Y551" s="13"/>
      <c r="Z551" s="13"/>
      <c r="AA551" s="13"/>
      <c r="AB551" s="13"/>
      <c r="AC551" s="13"/>
      <c r="AD551" s="13"/>
      <c r="AE551" s="13"/>
      <c r="AT551" s="220" t="s">
        <v>291</v>
      </c>
      <c r="AU551" s="220" t="s">
        <v>87</v>
      </c>
      <c r="AV551" s="13" t="s">
        <v>87</v>
      </c>
      <c r="AW551" s="13" t="s">
        <v>31</v>
      </c>
      <c r="AX551" s="13" t="s">
        <v>75</v>
      </c>
      <c r="AY551" s="220" t="s">
        <v>283</v>
      </c>
    </row>
    <row r="552" s="13" customFormat="1">
      <c r="A552" s="13"/>
      <c r="B552" s="218"/>
      <c r="C552" s="13"/>
      <c r="D552" s="219" t="s">
        <v>291</v>
      </c>
      <c r="E552" s="220" t="s">
        <v>1</v>
      </c>
      <c r="F552" s="221" t="s">
        <v>3709</v>
      </c>
      <c r="G552" s="13"/>
      <c r="H552" s="222">
        <v>2.9550000000000001</v>
      </c>
      <c r="I552" s="223"/>
      <c r="J552" s="13"/>
      <c r="K552" s="13"/>
      <c r="L552" s="218"/>
      <c r="M552" s="224"/>
      <c r="N552" s="225"/>
      <c r="O552" s="225"/>
      <c r="P552" s="225"/>
      <c r="Q552" s="225"/>
      <c r="R552" s="225"/>
      <c r="S552" s="225"/>
      <c r="T552" s="226"/>
      <c r="U552" s="13"/>
      <c r="V552" s="13"/>
      <c r="W552" s="13"/>
      <c r="X552" s="13"/>
      <c r="Y552" s="13"/>
      <c r="Z552" s="13"/>
      <c r="AA552" s="13"/>
      <c r="AB552" s="13"/>
      <c r="AC552" s="13"/>
      <c r="AD552" s="13"/>
      <c r="AE552" s="13"/>
      <c r="AT552" s="220" t="s">
        <v>291</v>
      </c>
      <c r="AU552" s="220" t="s">
        <v>87</v>
      </c>
      <c r="AV552" s="13" t="s">
        <v>87</v>
      </c>
      <c r="AW552" s="13" t="s">
        <v>31</v>
      </c>
      <c r="AX552" s="13" t="s">
        <v>75</v>
      </c>
      <c r="AY552" s="220" t="s">
        <v>283</v>
      </c>
    </row>
    <row r="553" s="14" customFormat="1">
      <c r="A553" s="14"/>
      <c r="B553" s="227"/>
      <c r="C553" s="14"/>
      <c r="D553" s="219" t="s">
        <v>291</v>
      </c>
      <c r="E553" s="228" t="s">
        <v>1</v>
      </c>
      <c r="F553" s="229" t="s">
        <v>293</v>
      </c>
      <c r="G553" s="14"/>
      <c r="H553" s="230">
        <v>31.323</v>
      </c>
      <c r="I553" s="231"/>
      <c r="J553" s="14"/>
      <c r="K553" s="14"/>
      <c r="L553" s="227"/>
      <c r="M553" s="232"/>
      <c r="N553" s="233"/>
      <c r="O553" s="233"/>
      <c r="P553" s="233"/>
      <c r="Q553" s="233"/>
      <c r="R553" s="233"/>
      <c r="S553" s="233"/>
      <c r="T553" s="234"/>
      <c r="U553" s="14"/>
      <c r="V553" s="14"/>
      <c r="W553" s="14"/>
      <c r="X553" s="14"/>
      <c r="Y553" s="14"/>
      <c r="Z553" s="14"/>
      <c r="AA553" s="14"/>
      <c r="AB553" s="14"/>
      <c r="AC553" s="14"/>
      <c r="AD553" s="14"/>
      <c r="AE553" s="14"/>
      <c r="AT553" s="228" t="s">
        <v>291</v>
      </c>
      <c r="AU553" s="228" t="s">
        <v>87</v>
      </c>
      <c r="AV553" s="14" t="s">
        <v>289</v>
      </c>
      <c r="AW553" s="14" t="s">
        <v>31</v>
      </c>
      <c r="AX553" s="14" t="s">
        <v>82</v>
      </c>
      <c r="AY553" s="228" t="s">
        <v>283</v>
      </c>
    </row>
    <row r="554" s="2" customFormat="1" ht="24.15" customHeight="1">
      <c r="A554" s="37"/>
      <c r="B554" s="168"/>
      <c r="C554" s="204" t="s">
        <v>769</v>
      </c>
      <c r="D554" s="204" t="s">
        <v>285</v>
      </c>
      <c r="E554" s="205" t="s">
        <v>775</v>
      </c>
      <c r="F554" s="206" t="s">
        <v>776</v>
      </c>
      <c r="G554" s="207" t="s">
        <v>373</v>
      </c>
      <c r="H554" s="208">
        <v>17</v>
      </c>
      <c r="I554" s="209"/>
      <c r="J554" s="210">
        <f>ROUND(I554*H554,2)</f>
        <v>0</v>
      </c>
      <c r="K554" s="211"/>
      <c r="L554" s="38"/>
      <c r="M554" s="212" t="s">
        <v>1</v>
      </c>
      <c r="N554" s="213" t="s">
        <v>41</v>
      </c>
      <c r="O554" s="81"/>
      <c r="P554" s="214">
        <f>O554*H554</f>
        <v>0</v>
      </c>
      <c r="Q554" s="214">
        <v>0</v>
      </c>
      <c r="R554" s="214">
        <f>Q554*H554</f>
        <v>0</v>
      </c>
      <c r="S554" s="214">
        <v>0.014</v>
      </c>
      <c r="T554" s="215">
        <f>S554*H554</f>
        <v>0.23800000000000002</v>
      </c>
      <c r="U554" s="37"/>
      <c r="V554" s="37"/>
      <c r="W554" s="37"/>
      <c r="X554" s="37"/>
      <c r="Y554" s="37"/>
      <c r="Z554" s="37"/>
      <c r="AA554" s="37"/>
      <c r="AB554" s="37"/>
      <c r="AC554" s="37"/>
      <c r="AD554" s="37"/>
      <c r="AE554" s="37"/>
      <c r="AR554" s="216" t="s">
        <v>289</v>
      </c>
      <c r="AT554" s="216" t="s">
        <v>285</v>
      </c>
      <c r="AU554" s="216" t="s">
        <v>87</v>
      </c>
      <c r="AY554" s="18" t="s">
        <v>283</v>
      </c>
      <c r="BE554" s="217">
        <f>IF(N554="základná",J554,0)</f>
        <v>0</v>
      </c>
      <c r="BF554" s="217">
        <f>IF(N554="znížená",J554,0)</f>
        <v>0</v>
      </c>
      <c r="BG554" s="217">
        <f>IF(N554="zákl. prenesená",J554,0)</f>
        <v>0</v>
      </c>
      <c r="BH554" s="217">
        <f>IF(N554="zníž. prenesená",J554,0)</f>
        <v>0</v>
      </c>
      <c r="BI554" s="217">
        <f>IF(N554="nulová",J554,0)</f>
        <v>0</v>
      </c>
      <c r="BJ554" s="18" t="s">
        <v>87</v>
      </c>
      <c r="BK554" s="217">
        <f>ROUND(I554*H554,2)</f>
        <v>0</v>
      </c>
      <c r="BL554" s="18" t="s">
        <v>289</v>
      </c>
      <c r="BM554" s="216" t="s">
        <v>777</v>
      </c>
    </row>
    <row r="555" s="13" customFormat="1">
      <c r="A555" s="13"/>
      <c r="B555" s="218"/>
      <c r="C555" s="13"/>
      <c r="D555" s="219" t="s">
        <v>291</v>
      </c>
      <c r="E555" s="220" t="s">
        <v>1</v>
      </c>
      <c r="F555" s="221" t="s">
        <v>3710</v>
      </c>
      <c r="G555" s="13"/>
      <c r="H555" s="222">
        <v>15</v>
      </c>
      <c r="I555" s="223"/>
      <c r="J555" s="13"/>
      <c r="K555" s="13"/>
      <c r="L555" s="218"/>
      <c r="M555" s="224"/>
      <c r="N555" s="225"/>
      <c r="O555" s="225"/>
      <c r="P555" s="225"/>
      <c r="Q555" s="225"/>
      <c r="R555" s="225"/>
      <c r="S555" s="225"/>
      <c r="T555" s="226"/>
      <c r="U555" s="13"/>
      <c r="V555" s="13"/>
      <c r="W555" s="13"/>
      <c r="X555" s="13"/>
      <c r="Y555" s="13"/>
      <c r="Z555" s="13"/>
      <c r="AA555" s="13"/>
      <c r="AB555" s="13"/>
      <c r="AC555" s="13"/>
      <c r="AD555" s="13"/>
      <c r="AE555" s="13"/>
      <c r="AT555" s="220" t="s">
        <v>291</v>
      </c>
      <c r="AU555" s="220" t="s">
        <v>87</v>
      </c>
      <c r="AV555" s="13" t="s">
        <v>87</v>
      </c>
      <c r="AW555" s="13" t="s">
        <v>31</v>
      </c>
      <c r="AX555" s="13" t="s">
        <v>75</v>
      </c>
      <c r="AY555" s="220" t="s">
        <v>283</v>
      </c>
    </row>
    <row r="556" s="13" customFormat="1">
      <c r="A556" s="13"/>
      <c r="B556" s="218"/>
      <c r="C556" s="13"/>
      <c r="D556" s="219" t="s">
        <v>291</v>
      </c>
      <c r="E556" s="220" t="s">
        <v>1</v>
      </c>
      <c r="F556" s="221" t="s">
        <v>3711</v>
      </c>
      <c r="G556" s="13"/>
      <c r="H556" s="222">
        <v>2</v>
      </c>
      <c r="I556" s="223"/>
      <c r="J556" s="13"/>
      <c r="K556" s="13"/>
      <c r="L556" s="218"/>
      <c r="M556" s="224"/>
      <c r="N556" s="225"/>
      <c r="O556" s="225"/>
      <c r="P556" s="225"/>
      <c r="Q556" s="225"/>
      <c r="R556" s="225"/>
      <c r="S556" s="225"/>
      <c r="T556" s="226"/>
      <c r="U556" s="13"/>
      <c r="V556" s="13"/>
      <c r="W556" s="13"/>
      <c r="X556" s="13"/>
      <c r="Y556" s="13"/>
      <c r="Z556" s="13"/>
      <c r="AA556" s="13"/>
      <c r="AB556" s="13"/>
      <c r="AC556" s="13"/>
      <c r="AD556" s="13"/>
      <c r="AE556" s="13"/>
      <c r="AT556" s="220" t="s">
        <v>291</v>
      </c>
      <c r="AU556" s="220" t="s">
        <v>87</v>
      </c>
      <c r="AV556" s="13" t="s">
        <v>87</v>
      </c>
      <c r="AW556" s="13" t="s">
        <v>31</v>
      </c>
      <c r="AX556" s="13" t="s">
        <v>75</v>
      </c>
      <c r="AY556" s="220" t="s">
        <v>283</v>
      </c>
    </row>
    <row r="557" s="14" customFormat="1">
      <c r="A557" s="14"/>
      <c r="B557" s="227"/>
      <c r="C557" s="14"/>
      <c r="D557" s="219" t="s">
        <v>291</v>
      </c>
      <c r="E557" s="228" t="s">
        <v>1</v>
      </c>
      <c r="F557" s="229" t="s">
        <v>293</v>
      </c>
      <c r="G557" s="14"/>
      <c r="H557" s="230">
        <v>17</v>
      </c>
      <c r="I557" s="231"/>
      <c r="J557" s="14"/>
      <c r="K557" s="14"/>
      <c r="L557" s="227"/>
      <c r="M557" s="232"/>
      <c r="N557" s="233"/>
      <c r="O557" s="233"/>
      <c r="P557" s="233"/>
      <c r="Q557" s="233"/>
      <c r="R557" s="233"/>
      <c r="S557" s="233"/>
      <c r="T557" s="234"/>
      <c r="U557" s="14"/>
      <c r="V557" s="14"/>
      <c r="W557" s="14"/>
      <c r="X557" s="14"/>
      <c r="Y557" s="14"/>
      <c r="Z557" s="14"/>
      <c r="AA557" s="14"/>
      <c r="AB557" s="14"/>
      <c r="AC557" s="14"/>
      <c r="AD557" s="14"/>
      <c r="AE557" s="14"/>
      <c r="AT557" s="228" t="s">
        <v>291</v>
      </c>
      <c r="AU557" s="228" t="s">
        <v>87</v>
      </c>
      <c r="AV557" s="14" t="s">
        <v>289</v>
      </c>
      <c r="AW557" s="14" t="s">
        <v>31</v>
      </c>
      <c r="AX557" s="14" t="s">
        <v>82</v>
      </c>
      <c r="AY557" s="228" t="s">
        <v>283</v>
      </c>
    </row>
    <row r="558" s="2" customFormat="1" ht="24.15" customHeight="1">
      <c r="A558" s="37"/>
      <c r="B558" s="168"/>
      <c r="C558" s="204" t="s">
        <v>774</v>
      </c>
      <c r="D558" s="204" t="s">
        <v>285</v>
      </c>
      <c r="E558" s="205" t="s">
        <v>780</v>
      </c>
      <c r="F558" s="206" t="s">
        <v>781</v>
      </c>
      <c r="G558" s="207" t="s">
        <v>373</v>
      </c>
      <c r="H558" s="208">
        <v>159</v>
      </c>
      <c r="I558" s="209"/>
      <c r="J558" s="210">
        <f>ROUND(I558*H558,2)</f>
        <v>0</v>
      </c>
      <c r="K558" s="211"/>
      <c r="L558" s="38"/>
      <c r="M558" s="212" t="s">
        <v>1</v>
      </c>
      <c r="N558" s="213" t="s">
        <v>41</v>
      </c>
      <c r="O558" s="81"/>
      <c r="P558" s="214">
        <f>O558*H558</f>
        <v>0</v>
      </c>
      <c r="Q558" s="214">
        <v>0</v>
      </c>
      <c r="R558" s="214">
        <f>Q558*H558</f>
        <v>0</v>
      </c>
      <c r="S558" s="214">
        <v>0.02</v>
      </c>
      <c r="T558" s="215">
        <f>S558*H558</f>
        <v>3.1800000000000002</v>
      </c>
      <c r="U558" s="37"/>
      <c r="V558" s="37"/>
      <c r="W558" s="37"/>
      <c r="X558" s="37"/>
      <c r="Y558" s="37"/>
      <c r="Z558" s="37"/>
      <c r="AA558" s="37"/>
      <c r="AB558" s="37"/>
      <c r="AC558" s="37"/>
      <c r="AD558" s="37"/>
      <c r="AE558" s="37"/>
      <c r="AR558" s="216" t="s">
        <v>289</v>
      </c>
      <c r="AT558" s="216" t="s">
        <v>285</v>
      </c>
      <c r="AU558" s="216" t="s">
        <v>87</v>
      </c>
      <c r="AY558" s="18" t="s">
        <v>283</v>
      </c>
      <c r="BE558" s="217">
        <f>IF(N558="základná",J558,0)</f>
        <v>0</v>
      </c>
      <c r="BF558" s="217">
        <f>IF(N558="znížená",J558,0)</f>
        <v>0</v>
      </c>
      <c r="BG558" s="217">
        <f>IF(N558="zákl. prenesená",J558,0)</f>
        <v>0</v>
      </c>
      <c r="BH558" s="217">
        <f>IF(N558="zníž. prenesená",J558,0)</f>
        <v>0</v>
      </c>
      <c r="BI558" s="217">
        <f>IF(N558="nulová",J558,0)</f>
        <v>0</v>
      </c>
      <c r="BJ558" s="18" t="s">
        <v>87</v>
      </c>
      <c r="BK558" s="217">
        <f>ROUND(I558*H558,2)</f>
        <v>0</v>
      </c>
      <c r="BL558" s="18" t="s">
        <v>289</v>
      </c>
      <c r="BM558" s="216" t="s">
        <v>782</v>
      </c>
    </row>
    <row r="559" s="13" customFormat="1">
      <c r="A559" s="13"/>
      <c r="B559" s="218"/>
      <c r="C559" s="13"/>
      <c r="D559" s="219" t="s">
        <v>291</v>
      </c>
      <c r="E559" s="220" t="s">
        <v>1</v>
      </c>
      <c r="F559" s="221" t="s">
        <v>3712</v>
      </c>
      <c r="G559" s="13"/>
      <c r="H559" s="222">
        <v>23</v>
      </c>
      <c r="I559" s="223"/>
      <c r="J559" s="13"/>
      <c r="K559" s="13"/>
      <c r="L559" s="218"/>
      <c r="M559" s="224"/>
      <c r="N559" s="225"/>
      <c r="O559" s="225"/>
      <c r="P559" s="225"/>
      <c r="Q559" s="225"/>
      <c r="R559" s="225"/>
      <c r="S559" s="225"/>
      <c r="T559" s="226"/>
      <c r="U559" s="13"/>
      <c r="V559" s="13"/>
      <c r="W559" s="13"/>
      <c r="X559" s="13"/>
      <c r="Y559" s="13"/>
      <c r="Z559" s="13"/>
      <c r="AA559" s="13"/>
      <c r="AB559" s="13"/>
      <c r="AC559" s="13"/>
      <c r="AD559" s="13"/>
      <c r="AE559" s="13"/>
      <c r="AT559" s="220" t="s">
        <v>291</v>
      </c>
      <c r="AU559" s="220" t="s">
        <v>87</v>
      </c>
      <c r="AV559" s="13" t="s">
        <v>87</v>
      </c>
      <c r="AW559" s="13" t="s">
        <v>31</v>
      </c>
      <c r="AX559" s="13" t="s">
        <v>75</v>
      </c>
      <c r="AY559" s="220" t="s">
        <v>283</v>
      </c>
    </row>
    <row r="560" s="13" customFormat="1">
      <c r="A560" s="13"/>
      <c r="B560" s="218"/>
      <c r="C560" s="13"/>
      <c r="D560" s="219" t="s">
        <v>291</v>
      </c>
      <c r="E560" s="220" t="s">
        <v>1</v>
      </c>
      <c r="F560" s="221" t="s">
        <v>3713</v>
      </c>
      <c r="G560" s="13"/>
      <c r="H560" s="222">
        <v>34</v>
      </c>
      <c r="I560" s="223"/>
      <c r="J560" s="13"/>
      <c r="K560" s="13"/>
      <c r="L560" s="218"/>
      <c r="M560" s="224"/>
      <c r="N560" s="225"/>
      <c r="O560" s="225"/>
      <c r="P560" s="225"/>
      <c r="Q560" s="225"/>
      <c r="R560" s="225"/>
      <c r="S560" s="225"/>
      <c r="T560" s="226"/>
      <c r="U560" s="13"/>
      <c r="V560" s="13"/>
      <c r="W560" s="13"/>
      <c r="X560" s="13"/>
      <c r="Y560" s="13"/>
      <c r="Z560" s="13"/>
      <c r="AA560" s="13"/>
      <c r="AB560" s="13"/>
      <c r="AC560" s="13"/>
      <c r="AD560" s="13"/>
      <c r="AE560" s="13"/>
      <c r="AT560" s="220" t="s">
        <v>291</v>
      </c>
      <c r="AU560" s="220" t="s">
        <v>87</v>
      </c>
      <c r="AV560" s="13" t="s">
        <v>87</v>
      </c>
      <c r="AW560" s="13" t="s">
        <v>31</v>
      </c>
      <c r="AX560" s="13" t="s">
        <v>75</v>
      </c>
      <c r="AY560" s="220" t="s">
        <v>283</v>
      </c>
    </row>
    <row r="561" s="13" customFormat="1">
      <c r="A561" s="13"/>
      <c r="B561" s="218"/>
      <c r="C561" s="13"/>
      <c r="D561" s="219" t="s">
        <v>291</v>
      </c>
      <c r="E561" s="220" t="s">
        <v>1</v>
      </c>
      <c r="F561" s="221" t="s">
        <v>3714</v>
      </c>
      <c r="G561" s="13"/>
      <c r="H561" s="222">
        <v>34</v>
      </c>
      <c r="I561" s="223"/>
      <c r="J561" s="13"/>
      <c r="K561" s="13"/>
      <c r="L561" s="218"/>
      <c r="M561" s="224"/>
      <c r="N561" s="225"/>
      <c r="O561" s="225"/>
      <c r="P561" s="225"/>
      <c r="Q561" s="225"/>
      <c r="R561" s="225"/>
      <c r="S561" s="225"/>
      <c r="T561" s="226"/>
      <c r="U561" s="13"/>
      <c r="V561" s="13"/>
      <c r="W561" s="13"/>
      <c r="X561" s="13"/>
      <c r="Y561" s="13"/>
      <c r="Z561" s="13"/>
      <c r="AA561" s="13"/>
      <c r="AB561" s="13"/>
      <c r="AC561" s="13"/>
      <c r="AD561" s="13"/>
      <c r="AE561" s="13"/>
      <c r="AT561" s="220" t="s">
        <v>291</v>
      </c>
      <c r="AU561" s="220" t="s">
        <v>87</v>
      </c>
      <c r="AV561" s="13" t="s">
        <v>87</v>
      </c>
      <c r="AW561" s="13" t="s">
        <v>31</v>
      </c>
      <c r="AX561" s="13" t="s">
        <v>75</v>
      </c>
      <c r="AY561" s="220" t="s">
        <v>283</v>
      </c>
    </row>
    <row r="562" s="13" customFormat="1">
      <c r="A562" s="13"/>
      <c r="B562" s="218"/>
      <c r="C562" s="13"/>
      <c r="D562" s="219" t="s">
        <v>291</v>
      </c>
      <c r="E562" s="220" t="s">
        <v>1</v>
      </c>
      <c r="F562" s="221" t="s">
        <v>3715</v>
      </c>
      <c r="G562" s="13"/>
      <c r="H562" s="222">
        <v>34</v>
      </c>
      <c r="I562" s="223"/>
      <c r="J562" s="13"/>
      <c r="K562" s="13"/>
      <c r="L562" s="218"/>
      <c r="M562" s="224"/>
      <c r="N562" s="225"/>
      <c r="O562" s="225"/>
      <c r="P562" s="225"/>
      <c r="Q562" s="225"/>
      <c r="R562" s="225"/>
      <c r="S562" s="225"/>
      <c r="T562" s="226"/>
      <c r="U562" s="13"/>
      <c r="V562" s="13"/>
      <c r="W562" s="13"/>
      <c r="X562" s="13"/>
      <c r="Y562" s="13"/>
      <c r="Z562" s="13"/>
      <c r="AA562" s="13"/>
      <c r="AB562" s="13"/>
      <c r="AC562" s="13"/>
      <c r="AD562" s="13"/>
      <c r="AE562" s="13"/>
      <c r="AT562" s="220" t="s">
        <v>291</v>
      </c>
      <c r="AU562" s="220" t="s">
        <v>87</v>
      </c>
      <c r="AV562" s="13" t="s">
        <v>87</v>
      </c>
      <c r="AW562" s="13" t="s">
        <v>31</v>
      </c>
      <c r="AX562" s="13" t="s">
        <v>75</v>
      </c>
      <c r="AY562" s="220" t="s">
        <v>283</v>
      </c>
    </row>
    <row r="563" s="13" customFormat="1">
      <c r="A563" s="13"/>
      <c r="B563" s="218"/>
      <c r="C563" s="13"/>
      <c r="D563" s="219" t="s">
        <v>291</v>
      </c>
      <c r="E563" s="220" t="s">
        <v>1</v>
      </c>
      <c r="F563" s="221" t="s">
        <v>3716</v>
      </c>
      <c r="G563" s="13"/>
      <c r="H563" s="222">
        <v>34</v>
      </c>
      <c r="I563" s="223"/>
      <c r="J563" s="13"/>
      <c r="K563" s="13"/>
      <c r="L563" s="218"/>
      <c r="M563" s="224"/>
      <c r="N563" s="225"/>
      <c r="O563" s="225"/>
      <c r="P563" s="225"/>
      <c r="Q563" s="225"/>
      <c r="R563" s="225"/>
      <c r="S563" s="225"/>
      <c r="T563" s="226"/>
      <c r="U563" s="13"/>
      <c r="V563" s="13"/>
      <c r="W563" s="13"/>
      <c r="X563" s="13"/>
      <c r="Y563" s="13"/>
      <c r="Z563" s="13"/>
      <c r="AA563" s="13"/>
      <c r="AB563" s="13"/>
      <c r="AC563" s="13"/>
      <c r="AD563" s="13"/>
      <c r="AE563" s="13"/>
      <c r="AT563" s="220" t="s">
        <v>291</v>
      </c>
      <c r="AU563" s="220" t="s">
        <v>87</v>
      </c>
      <c r="AV563" s="13" t="s">
        <v>87</v>
      </c>
      <c r="AW563" s="13" t="s">
        <v>31</v>
      </c>
      <c r="AX563" s="13" t="s">
        <v>75</v>
      </c>
      <c r="AY563" s="220" t="s">
        <v>283</v>
      </c>
    </row>
    <row r="564" s="14" customFormat="1">
      <c r="A564" s="14"/>
      <c r="B564" s="227"/>
      <c r="C564" s="14"/>
      <c r="D564" s="219" t="s">
        <v>291</v>
      </c>
      <c r="E564" s="228" t="s">
        <v>1</v>
      </c>
      <c r="F564" s="229" t="s">
        <v>293</v>
      </c>
      <c r="G564" s="14"/>
      <c r="H564" s="230">
        <v>159</v>
      </c>
      <c r="I564" s="231"/>
      <c r="J564" s="14"/>
      <c r="K564" s="14"/>
      <c r="L564" s="227"/>
      <c r="M564" s="232"/>
      <c r="N564" s="233"/>
      <c r="O564" s="233"/>
      <c r="P564" s="233"/>
      <c r="Q564" s="233"/>
      <c r="R564" s="233"/>
      <c r="S564" s="233"/>
      <c r="T564" s="234"/>
      <c r="U564" s="14"/>
      <c r="V564" s="14"/>
      <c r="W564" s="14"/>
      <c r="X564" s="14"/>
      <c r="Y564" s="14"/>
      <c r="Z564" s="14"/>
      <c r="AA564" s="14"/>
      <c r="AB564" s="14"/>
      <c r="AC564" s="14"/>
      <c r="AD564" s="14"/>
      <c r="AE564" s="14"/>
      <c r="AT564" s="228" t="s">
        <v>291</v>
      </c>
      <c r="AU564" s="228" t="s">
        <v>87</v>
      </c>
      <c r="AV564" s="14" t="s">
        <v>289</v>
      </c>
      <c r="AW564" s="14" t="s">
        <v>31</v>
      </c>
      <c r="AX564" s="14" t="s">
        <v>82</v>
      </c>
      <c r="AY564" s="228" t="s">
        <v>283</v>
      </c>
    </row>
    <row r="565" s="2" customFormat="1" ht="21.75" customHeight="1">
      <c r="A565" s="37"/>
      <c r="B565" s="168"/>
      <c r="C565" s="204" t="s">
        <v>779</v>
      </c>
      <c r="D565" s="204" t="s">
        <v>285</v>
      </c>
      <c r="E565" s="205" t="s">
        <v>789</v>
      </c>
      <c r="F565" s="206" t="s">
        <v>790</v>
      </c>
      <c r="G565" s="207" t="s">
        <v>649</v>
      </c>
      <c r="H565" s="208">
        <v>1146.8</v>
      </c>
      <c r="I565" s="209"/>
      <c r="J565" s="210">
        <f>ROUND(I565*H565,2)</f>
        <v>0</v>
      </c>
      <c r="K565" s="211"/>
      <c r="L565" s="38"/>
      <c r="M565" s="212" t="s">
        <v>1</v>
      </c>
      <c r="N565" s="213" t="s">
        <v>41</v>
      </c>
      <c r="O565" s="81"/>
      <c r="P565" s="214">
        <f>O565*H565</f>
        <v>0</v>
      </c>
      <c r="Q565" s="214">
        <v>0</v>
      </c>
      <c r="R565" s="214">
        <f>Q565*H565</f>
        <v>0</v>
      </c>
      <c r="S565" s="214">
        <v>0.0070000000000000001</v>
      </c>
      <c r="T565" s="215">
        <f>S565*H565</f>
        <v>8.0275999999999996</v>
      </c>
      <c r="U565" s="37"/>
      <c r="V565" s="37"/>
      <c r="W565" s="37"/>
      <c r="X565" s="37"/>
      <c r="Y565" s="37"/>
      <c r="Z565" s="37"/>
      <c r="AA565" s="37"/>
      <c r="AB565" s="37"/>
      <c r="AC565" s="37"/>
      <c r="AD565" s="37"/>
      <c r="AE565" s="37"/>
      <c r="AR565" s="216" t="s">
        <v>289</v>
      </c>
      <c r="AT565" s="216" t="s">
        <v>285</v>
      </c>
      <c r="AU565" s="216" t="s">
        <v>87</v>
      </c>
      <c r="AY565" s="18" t="s">
        <v>283</v>
      </c>
      <c r="BE565" s="217">
        <f>IF(N565="základná",J565,0)</f>
        <v>0</v>
      </c>
      <c r="BF565" s="217">
        <f>IF(N565="znížená",J565,0)</f>
        <v>0</v>
      </c>
      <c r="BG565" s="217">
        <f>IF(N565="zákl. prenesená",J565,0)</f>
        <v>0</v>
      </c>
      <c r="BH565" s="217">
        <f>IF(N565="zníž. prenesená",J565,0)</f>
        <v>0</v>
      </c>
      <c r="BI565" s="217">
        <f>IF(N565="nulová",J565,0)</f>
        <v>0</v>
      </c>
      <c r="BJ565" s="18" t="s">
        <v>87</v>
      </c>
      <c r="BK565" s="217">
        <f>ROUND(I565*H565,2)</f>
        <v>0</v>
      </c>
      <c r="BL565" s="18" t="s">
        <v>289</v>
      </c>
      <c r="BM565" s="216" t="s">
        <v>791</v>
      </c>
    </row>
    <row r="566" s="13" customFormat="1">
      <c r="A566" s="13"/>
      <c r="B566" s="218"/>
      <c r="C566" s="13"/>
      <c r="D566" s="219" t="s">
        <v>291</v>
      </c>
      <c r="E566" s="220" t="s">
        <v>1</v>
      </c>
      <c r="F566" s="221" t="s">
        <v>3717</v>
      </c>
      <c r="G566" s="13"/>
      <c r="H566" s="222">
        <v>51.200000000000003</v>
      </c>
      <c r="I566" s="223"/>
      <c r="J566" s="13"/>
      <c r="K566" s="13"/>
      <c r="L566" s="218"/>
      <c r="M566" s="224"/>
      <c r="N566" s="225"/>
      <c r="O566" s="225"/>
      <c r="P566" s="225"/>
      <c r="Q566" s="225"/>
      <c r="R566" s="225"/>
      <c r="S566" s="225"/>
      <c r="T566" s="226"/>
      <c r="U566" s="13"/>
      <c r="V566" s="13"/>
      <c r="W566" s="13"/>
      <c r="X566" s="13"/>
      <c r="Y566" s="13"/>
      <c r="Z566" s="13"/>
      <c r="AA566" s="13"/>
      <c r="AB566" s="13"/>
      <c r="AC566" s="13"/>
      <c r="AD566" s="13"/>
      <c r="AE566" s="13"/>
      <c r="AT566" s="220" t="s">
        <v>291</v>
      </c>
      <c r="AU566" s="220" t="s">
        <v>87</v>
      </c>
      <c r="AV566" s="13" t="s">
        <v>87</v>
      </c>
      <c r="AW566" s="13" t="s">
        <v>31</v>
      </c>
      <c r="AX566" s="13" t="s">
        <v>75</v>
      </c>
      <c r="AY566" s="220" t="s">
        <v>283</v>
      </c>
    </row>
    <row r="567" s="13" customFormat="1">
      <c r="A567" s="13"/>
      <c r="B567" s="218"/>
      <c r="C567" s="13"/>
      <c r="D567" s="219" t="s">
        <v>291</v>
      </c>
      <c r="E567" s="220" t="s">
        <v>1</v>
      </c>
      <c r="F567" s="221" t="s">
        <v>3718</v>
      </c>
      <c r="G567" s="13"/>
      <c r="H567" s="222">
        <v>161.19999999999999</v>
      </c>
      <c r="I567" s="223"/>
      <c r="J567" s="13"/>
      <c r="K567" s="13"/>
      <c r="L567" s="218"/>
      <c r="M567" s="224"/>
      <c r="N567" s="225"/>
      <c r="O567" s="225"/>
      <c r="P567" s="225"/>
      <c r="Q567" s="225"/>
      <c r="R567" s="225"/>
      <c r="S567" s="225"/>
      <c r="T567" s="226"/>
      <c r="U567" s="13"/>
      <c r="V567" s="13"/>
      <c r="W567" s="13"/>
      <c r="X567" s="13"/>
      <c r="Y567" s="13"/>
      <c r="Z567" s="13"/>
      <c r="AA567" s="13"/>
      <c r="AB567" s="13"/>
      <c r="AC567" s="13"/>
      <c r="AD567" s="13"/>
      <c r="AE567" s="13"/>
      <c r="AT567" s="220" t="s">
        <v>291</v>
      </c>
      <c r="AU567" s="220" t="s">
        <v>87</v>
      </c>
      <c r="AV567" s="13" t="s">
        <v>87</v>
      </c>
      <c r="AW567" s="13" t="s">
        <v>31</v>
      </c>
      <c r="AX567" s="13" t="s">
        <v>75</v>
      </c>
      <c r="AY567" s="220" t="s">
        <v>283</v>
      </c>
    </row>
    <row r="568" s="13" customFormat="1">
      <c r="A568" s="13"/>
      <c r="B568" s="218"/>
      <c r="C568" s="13"/>
      <c r="D568" s="219" t="s">
        <v>291</v>
      </c>
      <c r="E568" s="220" t="s">
        <v>1</v>
      </c>
      <c r="F568" s="221" t="s">
        <v>3719</v>
      </c>
      <c r="G568" s="13"/>
      <c r="H568" s="222">
        <v>225.80000000000001</v>
      </c>
      <c r="I568" s="223"/>
      <c r="J568" s="13"/>
      <c r="K568" s="13"/>
      <c r="L568" s="218"/>
      <c r="M568" s="224"/>
      <c r="N568" s="225"/>
      <c r="O568" s="225"/>
      <c r="P568" s="225"/>
      <c r="Q568" s="225"/>
      <c r="R568" s="225"/>
      <c r="S568" s="225"/>
      <c r="T568" s="226"/>
      <c r="U568" s="13"/>
      <c r="V568" s="13"/>
      <c r="W568" s="13"/>
      <c r="X568" s="13"/>
      <c r="Y568" s="13"/>
      <c r="Z568" s="13"/>
      <c r="AA568" s="13"/>
      <c r="AB568" s="13"/>
      <c r="AC568" s="13"/>
      <c r="AD568" s="13"/>
      <c r="AE568" s="13"/>
      <c r="AT568" s="220" t="s">
        <v>291</v>
      </c>
      <c r="AU568" s="220" t="s">
        <v>87</v>
      </c>
      <c r="AV568" s="13" t="s">
        <v>87</v>
      </c>
      <c r="AW568" s="13" t="s">
        <v>31</v>
      </c>
      <c r="AX568" s="13" t="s">
        <v>75</v>
      </c>
      <c r="AY568" s="220" t="s">
        <v>283</v>
      </c>
    </row>
    <row r="569" s="13" customFormat="1">
      <c r="A569" s="13"/>
      <c r="B569" s="218"/>
      <c r="C569" s="13"/>
      <c r="D569" s="219" t="s">
        <v>291</v>
      </c>
      <c r="E569" s="220" t="s">
        <v>1</v>
      </c>
      <c r="F569" s="221" t="s">
        <v>3720</v>
      </c>
      <c r="G569" s="13"/>
      <c r="H569" s="222">
        <v>237.69999999999999</v>
      </c>
      <c r="I569" s="223"/>
      <c r="J569" s="13"/>
      <c r="K569" s="13"/>
      <c r="L569" s="218"/>
      <c r="M569" s="224"/>
      <c r="N569" s="225"/>
      <c r="O569" s="225"/>
      <c r="P569" s="225"/>
      <c r="Q569" s="225"/>
      <c r="R569" s="225"/>
      <c r="S569" s="225"/>
      <c r="T569" s="226"/>
      <c r="U569" s="13"/>
      <c r="V569" s="13"/>
      <c r="W569" s="13"/>
      <c r="X569" s="13"/>
      <c r="Y569" s="13"/>
      <c r="Z569" s="13"/>
      <c r="AA569" s="13"/>
      <c r="AB569" s="13"/>
      <c r="AC569" s="13"/>
      <c r="AD569" s="13"/>
      <c r="AE569" s="13"/>
      <c r="AT569" s="220" t="s">
        <v>291</v>
      </c>
      <c r="AU569" s="220" t="s">
        <v>87</v>
      </c>
      <c r="AV569" s="13" t="s">
        <v>87</v>
      </c>
      <c r="AW569" s="13" t="s">
        <v>31</v>
      </c>
      <c r="AX569" s="13" t="s">
        <v>75</v>
      </c>
      <c r="AY569" s="220" t="s">
        <v>283</v>
      </c>
    </row>
    <row r="570" s="13" customFormat="1">
      <c r="A570" s="13"/>
      <c r="B570" s="218"/>
      <c r="C570" s="13"/>
      <c r="D570" s="219" t="s">
        <v>291</v>
      </c>
      <c r="E570" s="220" t="s">
        <v>1</v>
      </c>
      <c r="F570" s="221" t="s">
        <v>3721</v>
      </c>
      <c r="G570" s="13"/>
      <c r="H570" s="222">
        <v>237.69999999999999</v>
      </c>
      <c r="I570" s="223"/>
      <c r="J570" s="13"/>
      <c r="K570" s="13"/>
      <c r="L570" s="218"/>
      <c r="M570" s="224"/>
      <c r="N570" s="225"/>
      <c r="O570" s="225"/>
      <c r="P570" s="225"/>
      <c r="Q570" s="225"/>
      <c r="R570" s="225"/>
      <c r="S570" s="225"/>
      <c r="T570" s="226"/>
      <c r="U570" s="13"/>
      <c r="V570" s="13"/>
      <c r="W570" s="13"/>
      <c r="X570" s="13"/>
      <c r="Y570" s="13"/>
      <c r="Z570" s="13"/>
      <c r="AA570" s="13"/>
      <c r="AB570" s="13"/>
      <c r="AC570" s="13"/>
      <c r="AD570" s="13"/>
      <c r="AE570" s="13"/>
      <c r="AT570" s="220" t="s">
        <v>291</v>
      </c>
      <c r="AU570" s="220" t="s">
        <v>87</v>
      </c>
      <c r="AV570" s="13" t="s">
        <v>87</v>
      </c>
      <c r="AW570" s="13" t="s">
        <v>31</v>
      </c>
      <c r="AX570" s="13" t="s">
        <v>75</v>
      </c>
      <c r="AY570" s="220" t="s">
        <v>283</v>
      </c>
    </row>
    <row r="571" s="13" customFormat="1">
      <c r="A571" s="13"/>
      <c r="B571" s="218"/>
      <c r="C571" s="13"/>
      <c r="D571" s="219" t="s">
        <v>291</v>
      </c>
      <c r="E571" s="220" t="s">
        <v>1</v>
      </c>
      <c r="F571" s="221" t="s">
        <v>3722</v>
      </c>
      <c r="G571" s="13"/>
      <c r="H571" s="222">
        <v>233.19999999999999</v>
      </c>
      <c r="I571" s="223"/>
      <c r="J571" s="13"/>
      <c r="K571" s="13"/>
      <c r="L571" s="218"/>
      <c r="M571" s="224"/>
      <c r="N571" s="225"/>
      <c r="O571" s="225"/>
      <c r="P571" s="225"/>
      <c r="Q571" s="225"/>
      <c r="R571" s="225"/>
      <c r="S571" s="225"/>
      <c r="T571" s="226"/>
      <c r="U571" s="13"/>
      <c r="V571" s="13"/>
      <c r="W571" s="13"/>
      <c r="X571" s="13"/>
      <c r="Y571" s="13"/>
      <c r="Z571" s="13"/>
      <c r="AA571" s="13"/>
      <c r="AB571" s="13"/>
      <c r="AC571" s="13"/>
      <c r="AD571" s="13"/>
      <c r="AE571" s="13"/>
      <c r="AT571" s="220" t="s">
        <v>291</v>
      </c>
      <c r="AU571" s="220" t="s">
        <v>87</v>
      </c>
      <c r="AV571" s="13" t="s">
        <v>87</v>
      </c>
      <c r="AW571" s="13" t="s">
        <v>31</v>
      </c>
      <c r="AX571" s="13" t="s">
        <v>75</v>
      </c>
      <c r="AY571" s="220" t="s">
        <v>283</v>
      </c>
    </row>
    <row r="572" s="14" customFormat="1">
      <c r="A572" s="14"/>
      <c r="B572" s="227"/>
      <c r="C572" s="14"/>
      <c r="D572" s="219" t="s">
        <v>291</v>
      </c>
      <c r="E572" s="228" t="s">
        <v>1</v>
      </c>
      <c r="F572" s="229" t="s">
        <v>293</v>
      </c>
      <c r="G572" s="14"/>
      <c r="H572" s="230">
        <v>1146.8</v>
      </c>
      <c r="I572" s="231"/>
      <c r="J572" s="14"/>
      <c r="K572" s="14"/>
      <c r="L572" s="227"/>
      <c r="M572" s="232"/>
      <c r="N572" s="233"/>
      <c r="O572" s="233"/>
      <c r="P572" s="233"/>
      <c r="Q572" s="233"/>
      <c r="R572" s="233"/>
      <c r="S572" s="233"/>
      <c r="T572" s="234"/>
      <c r="U572" s="14"/>
      <c r="V572" s="14"/>
      <c r="W572" s="14"/>
      <c r="X572" s="14"/>
      <c r="Y572" s="14"/>
      <c r="Z572" s="14"/>
      <c r="AA572" s="14"/>
      <c r="AB572" s="14"/>
      <c r="AC572" s="14"/>
      <c r="AD572" s="14"/>
      <c r="AE572" s="14"/>
      <c r="AT572" s="228" t="s">
        <v>291</v>
      </c>
      <c r="AU572" s="228" t="s">
        <v>87</v>
      </c>
      <c r="AV572" s="14" t="s">
        <v>289</v>
      </c>
      <c r="AW572" s="14" t="s">
        <v>31</v>
      </c>
      <c r="AX572" s="14" t="s">
        <v>82</v>
      </c>
      <c r="AY572" s="228" t="s">
        <v>283</v>
      </c>
    </row>
    <row r="573" s="2" customFormat="1" ht="24.15" customHeight="1">
      <c r="A573" s="37"/>
      <c r="B573" s="168"/>
      <c r="C573" s="204" t="s">
        <v>788</v>
      </c>
      <c r="D573" s="204" t="s">
        <v>285</v>
      </c>
      <c r="E573" s="205" t="s">
        <v>799</v>
      </c>
      <c r="F573" s="206" t="s">
        <v>800</v>
      </c>
      <c r="G573" s="207" t="s">
        <v>649</v>
      </c>
      <c r="H573" s="208">
        <v>46.799999999999997</v>
      </c>
      <c r="I573" s="209"/>
      <c r="J573" s="210">
        <f>ROUND(I573*H573,2)</f>
        <v>0</v>
      </c>
      <c r="K573" s="211"/>
      <c r="L573" s="38"/>
      <c r="M573" s="212" t="s">
        <v>1</v>
      </c>
      <c r="N573" s="213" t="s">
        <v>41</v>
      </c>
      <c r="O573" s="81"/>
      <c r="P573" s="214">
        <f>O573*H573</f>
        <v>0</v>
      </c>
      <c r="Q573" s="214">
        <v>0</v>
      </c>
      <c r="R573" s="214">
        <f>Q573*H573</f>
        <v>0</v>
      </c>
      <c r="S573" s="214">
        <v>0.012</v>
      </c>
      <c r="T573" s="215">
        <f>S573*H573</f>
        <v>0.56159999999999999</v>
      </c>
      <c r="U573" s="37"/>
      <c r="V573" s="37"/>
      <c r="W573" s="37"/>
      <c r="X573" s="37"/>
      <c r="Y573" s="37"/>
      <c r="Z573" s="37"/>
      <c r="AA573" s="37"/>
      <c r="AB573" s="37"/>
      <c r="AC573" s="37"/>
      <c r="AD573" s="37"/>
      <c r="AE573" s="37"/>
      <c r="AR573" s="216" t="s">
        <v>289</v>
      </c>
      <c r="AT573" s="216" t="s">
        <v>285</v>
      </c>
      <c r="AU573" s="216" t="s">
        <v>87</v>
      </c>
      <c r="AY573" s="18" t="s">
        <v>283</v>
      </c>
      <c r="BE573" s="217">
        <f>IF(N573="základná",J573,0)</f>
        <v>0</v>
      </c>
      <c r="BF573" s="217">
        <f>IF(N573="znížená",J573,0)</f>
        <v>0</v>
      </c>
      <c r="BG573" s="217">
        <f>IF(N573="zákl. prenesená",J573,0)</f>
        <v>0</v>
      </c>
      <c r="BH573" s="217">
        <f>IF(N573="zníž. prenesená",J573,0)</f>
        <v>0</v>
      </c>
      <c r="BI573" s="217">
        <f>IF(N573="nulová",J573,0)</f>
        <v>0</v>
      </c>
      <c r="BJ573" s="18" t="s">
        <v>87</v>
      </c>
      <c r="BK573" s="217">
        <f>ROUND(I573*H573,2)</f>
        <v>0</v>
      </c>
      <c r="BL573" s="18" t="s">
        <v>289</v>
      </c>
      <c r="BM573" s="216" t="s">
        <v>801</v>
      </c>
    </row>
    <row r="574" s="15" customFormat="1">
      <c r="A574" s="15"/>
      <c r="B574" s="235"/>
      <c r="C574" s="15"/>
      <c r="D574" s="219" t="s">
        <v>291</v>
      </c>
      <c r="E574" s="236" t="s">
        <v>1</v>
      </c>
      <c r="F574" s="237" t="s">
        <v>404</v>
      </c>
      <c r="G574" s="15"/>
      <c r="H574" s="236" t="s">
        <v>1</v>
      </c>
      <c r="I574" s="238"/>
      <c r="J574" s="15"/>
      <c r="K574" s="15"/>
      <c r="L574" s="235"/>
      <c r="M574" s="239"/>
      <c r="N574" s="240"/>
      <c r="O574" s="240"/>
      <c r="P574" s="240"/>
      <c r="Q574" s="240"/>
      <c r="R574" s="240"/>
      <c r="S574" s="240"/>
      <c r="T574" s="241"/>
      <c r="U574" s="15"/>
      <c r="V574" s="15"/>
      <c r="W574" s="15"/>
      <c r="X574" s="15"/>
      <c r="Y574" s="15"/>
      <c r="Z574" s="15"/>
      <c r="AA574" s="15"/>
      <c r="AB574" s="15"/>
      <c r="AC574" s="15"/>
      <c r="AD574" s="15"/>
      <c r="AE574" s="15"/>
      <c r="AT574" s="236" t="s">
        <v>291</v>
      </c>
      <c r="AU574" s="236" t="s">
        <v>87</v>
      </c>
      <c r="AV574" s="15" t="s">
        <v>82</v>
      </c>
      <c r="AW574" s="15" t="s">
        <v>31</v>
      </c>
      <c r="AX574" s="15" t="s">
        <v>75</v>
      </c>
      <c r="AY574" s="236" t="s">
        <v>283</v>
      </c>
    </row>
    <row r="575" s="13" customFormat="1">
      <c r="A575" s="13"/>
      <c r="B575" s="218"/>
      <c r="C575" s="13"/>
      <c r="D575" s="219" t="s">
        <v>291</v>
      </c>
      <c r="E575" s="220" t="s">
        <v>1</v>
      </c>
      <c r="F575" s="221" t="s">
        <v>3723</v>
      </c>
      <c r="G575" s="13"/>
      <c r="H575" s="222">
        <v>46.799999999999997</v>
      </c>
      <c r="I575" s="223"/>
      <c r="J575" s="13"/>
      <c r="K575" s="13"/>
      <c r="L575" s="218"/>
      <c r="M575" s="224"/>
      <c r="N575" s="225"/>
      <c r="O575" s="225"/>
      <c r="P575" s="225"/>
      <c r="Q575" s="225"/>
      <c r="R575" s="225"/>
      <c r="S575" s="225"/>
      <c r="T575" s="226"/>
      <c r="U575" s="13"/>
      <c r="V575" s="13"/>
      <c r="W575" s="13"/>
      <c r="X575" s="13"/>
      <c r="Y575" s="13"/>
      <c r="Z575" s="13"/>
      <c r="AA575" s="13"/>
      <c r="AB575" s="13"/>
      <c r="AC575" s="13"/>
      <c r="AD575" s="13"/>
      <c r="AE575" s="13"/>
      <c r="AT575" s="220" t="s">
        <v>291</v>
      </c>
      <c r="AU575" s="220" t="s">
        <v>87</v>
      </c>
      <c r="AV575" s="13" t="s">
        <v>87</v>
      </c>
      <c r="AW575" s="13" t="s">
        <v>31</v>
      </c>
      <c r="AX575" s="13" t="s">
        <v>82</v>
      </c>
      <c r="AY575" s="220" t="s">
        <v>283</v>
      </c>
    </row>
    <row r="576" s="2" customFormat="1" ht="24.15" customHeight="1">
      <c r="A576" s="37"/>
      <c r="B576" s="168"/>
      <c r="C576" s="204" t="s">
        <v>798</v>
      </c>
      <c r="D576" s="204" t="s">
        <v>285</v>
      </c>
      <c r="E576" s="205" t="s">
        <v>808</v>
      </c>
      <c r="F576" s="206" t="s">
        <v>809</v>
      </c>
      <c r="G576" s="207" t="s">
        <v>373</v>
      </c>
      <c r="H576" s="208">
        <v>5</v>
      </c>
      <c r="I576" s="209"/>
      <c r="J576" s="210">
        <f>ROUND(I576*H576,2)</f>
        <v>0</v>
      </c>
      <c r="K576" s="211"/>
      <c r="L576" s="38"/>
      <c r="M576" s="212" t="s">
        <v>1</v>
      </c>
      <c r="N576" s="213" t="s">
        <v>41</v>
      </c>
      <c r="O576" s="81"/>
      <c r="P576" s="214">
        <f>O576*H576</f>
        <v>0</v>
      </c>
      <c r="Q576" s="214">
        <v>0</v>
      </c>
      <c r="R576" s="214">
        <f>Q576*H576</f>
        <v>0</v>
      </c>
      <c r="S576" s="214">
        <v>0.029999999999999999</v>
      </c>
      <c r="T576" s="215">
        <f>S576*H576</f>
        <v>0.14999999999999999</v>
      </c>
      <c r="U576" s="37"/>
      <c r="V576" s="37"/>
      <c r="W576" s="37"/>
      <c r="X576" s="37"/>
      <c r="Y576" s="37"/>
      <c r="Z576" s="37"/>
      <c r="AA576" s="37"/>
      <c r="AB576" s="37"/>
      <c r="AC576" s="37"/>
      <c r="AD576" s="37"/>
      <c r="AE576" s="37"/>
      <c r="AR576" s="216" t="s">
        <v>289</v>
      </c>
      <c r="AT576" s="216" t="s">
        <v>285</v>
      </c>
      <c r="AU576" s="216" t="s">
        <v>87</v>
      </c>
      <c r="AY576" s="18" t="s">
        <v>283</v>
      </c>
      <c r="BE576" s="217">
        <f>IF(N576="základná",J576,0)</f>
        <v>0</v>
      </c>
      <c r="BF576" s="217">
        <f>IF(N576="znížená",J576,0)</f>
        <v>0</v>
      </c>
      <c r="BG576" s="217">
        <f>IF(N576="zákl. prenesená",J576,0)</f>
        <v>0</v>
      </c>
      <c r="BH576" s="217">
        <f>IF(N576="zníž. prenesená",J576,0)</f>
        <v>0</v>
      </c>
      <c r="BI576" s="217">
        <f>IF(N576="nulová",J576,0)</f>
        <v>0</v>
      </c>
      <c r="BJ576" s="18" t="s">
        <v>87</v>
      </c>
      <c r="BK576" s="217">
        <f>ROUND(I576*H576,2)</f>
        <v>0</v>
      </c>
      <c r="BL576" s="18" t="s">
        <v>289</v>
      </c>
      <c r="BM576" s="216" t="s">
        <v>810</v>
      </c>
    </row>
    <row r="577" s="13" customFormat="1">
      <c r="A577" s="13"/>
      <c r="B577" s="218"/>
      <c r="C577" s="13"/>
      <c r="D577" s="219" t="s">
        <v>291</v>
      </c>
      <c r="E577" s="220" t="s">
        <v>1</v>
      </c>
      <c r="F577" s="221" t="s">
        <v>3724</v>
      </c>
      <c r="G577" s="13"/>
      <c r="H577" s="222">
        <v>5</v>
      </c>
      <c r="I577" s="223"/>
      <c r="J577" s="13"/>
      <c r="K577" s="13"/>
      <c r="L577" s="218"/>
      <c r="M577" s="224"/>
      <c r="N577" s="225"/>
      <c r="O577" s="225"/>
      <c r="P577" s="225"/>
      <c r="Q577" s="225"/>
      <c r="R577" s="225"/>
      <c r="S577" s="225"/>
      <c r="T577" s="226"/>
      <c r="U577" s="13"/>
      <c r="V577" s="13"/>
      <c r="W577" s="13"/>
      <c r="X577" s="13"/>
      <c r="Y577" s="13"/>
      <c r="Z577" s="13"/>
      <c r="AA577" s="13"/>
      <c r="AB577" s="13"/>
      <c r="AC577" s="13"/>
      <c r="AD577" s="13"/>
      <c r="AE577" s="13"/>
      <c r="AT577" s="220" t="s">
        <v>291</v>
      </c>
      <c r="AU577" s="220" t="s">
        <v>87</v>
      </c>
      <c r="AV577" s="13" t="s">
        <v>87</v>
      </c>
      <c r="AW577" s="13" t="s">
        <v>31</v>
      </c>
      <c r="AX577" s="13" t="s">
        <v>82</v>
      </c>
      <c r="AY577" s="220" t="s">
        <v>283</v>
      </c>
    </row>
    <row r="578" s="2" customFormat="1" ht="24.15" customHeight="1">
      <c r="A578" s="37"/>
      <c r="B578" s="168"/>
      <c r="C578" s="204" t="s">
        <v>803</v>
      </c>
      <c r="D578" s="204" t="s">
        <v>285</v>
      </c>
      <c r="E578" s="205" t="s">
        <v>812</v>
      </c>
      <c r="F578" s="206" t="s">
        <v>813</v>
      </c>
      <c r="G578" s="207" t="s">
        <v>288</v>
      </c>
      <c r="H578" s="208">
        <v>123.58799999999999</v>
      </c>
      <c r="I578" s="209"/>
      <c r="J578" s="210">
        <f>ROUND(I578*H578,2)</f>
        <v>0</v>
      </c>
      <c r="K578" s="211"/>
      <c r="L578" s="38"/>
      <c r="M578" s="212" t="s">
        <v>1</v>
      </c>
      <c r="N578" s="213" t="s">
        <v>41</v>
      </c>
      <c r="O578" s="81"/>
      <c r="P578" s="214">
        <f>O578*H578</f>
        <v>0</v>
      </c>
      <c r="Q578" s="214">
        <v>0</v>
      </c>
      <c r="R578" s="214">
        <f>Q578*H578</f>
        <v>0</v>
      </c>
      <c r="S578" s="214">
        <v>0.27000000000000002</v>
      </c>
      <c r="T578" s="215">
        <f>S578*H578</f>
        <v>33.368760000000002</v>
      </c>
      <c r="U578" s="37"/>
      <c r="V578" s="37"/>
      <c r="W578" s="37"/>
      <c r="X578" s="37"/>
      <c r="Y578" s="37"/>
      <c r="Z578" s="37"/>
      <c r="AA578" s="37"/>
      <c r="AB578" s="37"/>
      <c r="AC578" s="37"/>
      <c r="AD578" s="37"/>
      <c r="AE578" s="37"/>
      <c r="AR578" s="216" t="s">
        <v>289</v>
      </c>
      <c r="AT578" s="216" t="s">
        <v>285</v>
      </c>
      <c r="AU578" s="216" t="s">
        <v>87</v>
      </c>
      <c r="AY578" s="18" t="s">
        <v>283</v>
      </c>
      <c r="BE578" s="217">
        <f>IF(N578="základná",J578,0)</f>
        <v>0</v>
      </c>
      <c r="BF578" s="217">
        <f>IF(N578="znížená",J578,0)</f>
        <v>0</v>
      </c>
      <c r="BG578" s="217">
        <f>IF(N578="zákl. prenesená",J578,0)</f>
        <v>0</v>
      </c>
      <c r="BH578" s="217">
        <f>IF(N578="zníž. prenesená",J578,0)</f>
        <v>0</v>
      </c>
      <c r="BI578" s="217">
        <f>IF(N578="nulová",J578,0)</f>
        <v>0</v>
      </c>
      <c r="BJ578" s="18" t="s">
        <v>87</v>
      </c>
      <c r="BK578" s="217">
        <f>ROUND(I578*H578,2)</f>
        <v>0</v>
      </c>
      <c r="BL578" s="18" t="s">
        <v>289</v>
      </c>
      <c r="BM578" s="216" t="s">
        <v>814</v>
      </c>
    </row>
    <row r="579" s="15" customFormat="1">
      <c r="A579" s="15"/>
      <c r="B579" s="235"/>
      <c r="C579" s="15"/>
      <c r="D579" s="219" t="s">
        <v>291</v>
      </c>
      <c r="E579" s="236" t="s">
        <v>1</v>
      </c>
      <c r="F579" s="237" t="s">
        <v>404</v>
      </c>
      <c r="G579" s="15"/>
      <c r="H579" s="236" t="s">
        <v>1</v>
      </c>
      <c r="I579" s="238"/>
      <c r="J579" s="15"/>
      <c r="K579" s="15"/>
      <c r="L579" s="235"/>
      <c r="M579" s="239"/>
      <c r="N579" s="240"/>
      <c r="O579" s="240"/>
      <c r="P579" s="240"/>
      <c r="Q579" s="240"/>
      <c r="R579" s="240"/>
      <c r="S579" s="240"/>
      <c r="T579" s="241"/>
      <c r="U579" s="15"/>
      <c r="V579" s="15"/>
      <c r="W579" s="15"/>
      <c r="X579" s="15"/>
      <c r="Y579" s="15"/>
      <c r="Z579" s="15"/>
      <c r="AA579" s="15"/>
      <c r="AB579" s="15"/>
      <c r="AC579" s="15"/>
      <c r="AD579" s="15"/>
      <c r="AE579" s="15"/>
      <c r="AT579" s="236" t="s">
        <v>291</v>
      </c>
      <c r="AU579" s="236" t="s">
        <v>87</v>
      </c>
      <c r="AV579" s="15" t="s">
        <v>82</v>
      </c>
      <c r="AW579" s="15" t="s">
        <v>31</v>
      </c>
      <c r="AX579" s="15" t="s">
        <v>75</v>
      </c>
      <c r="AY579" s="236" t="s">
        <v>283</v>
      </c>
    </row>
    <row r="580" s="13" customFormat="1">
      <c r="A580" s="13"/>
      <c r="B580" s="218"/>
      <c r="C580" s="13"/>
      <c r="D580" s="219" t="s">
        <v>291</v>
      </c>
      <c r="E580" s="220" t="s">
        <v>1</v>
      </c>
      <c r="F580" s="221" t="s">
        <v>815</v>
      </c>
      <c r="G580" s="13"/>
      <c r="H580" s="222">
        <v>16.326000000000001</v>
      </c>
      <c r="I580" s="223"/>
      <c r="J580" s="13"/>
      <c r="K580" s="13"/>
      <c r="L580" s="218"/>
      <c r="M580" s="224"/>
      <c r="N580" s="225"/>
      <c r="O580" s="225"/>
      <c r="P580" s="225"/>
      <c r="Q580" s="225"/>
      <c r="R580" s="225"/>
      <c r="S580" s="225"/>
      <c r="T580" s="226"/>
      <c r="U580" s="13"/>
      <c r="V580" s="13"/>
      <c r="W580" s="13"/>
      <c r="X580" s="13"/>
      <c r="Y580" s="13"/>
      <c r="Z580" s="13"/>
      <c r="AA580" s="13"/>
      <c r="AB580" s="13"/>
      <c r="AC580" s="13"/>
      <c r="AD580" s="13"/>
      <c r="AE580" s="13"/>
      <c r="AT580" s="220" t="s">
        <v>291</v>
      </c>
      <c r="AU580" s="220" t="s">
        <v>87</v>
      </c>
      <c r="AV580" s="13" t="s">
        <v>87</v>
      </c>
      <c r="AW580" s="13" t="s">
        <v>31</v>
      </c>
      <c r="AX580" s="13" t="s">
        <v>75</v>
      </c>
      <c r="AY580" s="220" t="s">
        <v>283</v>
      </c>
    </row>
    <row r="581" s="15" customFormat="1">
      <c r="A581" s="15"/>
      <c r="B581" s="235"/>
      <c r="C581" s="15"/>
      <c r="D581" s="219" t="s">
        <v>291</v>
      </c>
      <c r="E581" s="236" t="s">
        <v>1</v>
      </c>
      <c r="F581" s="237" t="s">
        <v>413</v>
      </c>
      <c r="G581" s="15"/>
      <c r="H581" s="236" t="s">
        <v>1</v>
      </c>
      <c r="I581" s="238"/>
      <c r="J581" s="15"/>
      <c r="K581" s="15"/>
      <c r="L581" s="235"/>
      <c r="M581" s="239"/>
      <c r="N581" s="240"/>
      <c r="O581" s="240"/>
      <c r="P581" s="240"/>
      <c r="Q581" s="240"/>
      <c r="R581" s="240"/>
      <c r="S581" s="240"/>
      <c r="T581" s="241"/>
      <c r="U581" s="15"/>
      <c r="V581" s="15"/>
      <c r="W581" s="15"/>
      <c r="X581" s="15"/>
      <c r="Y581" s="15"/>
      <c r="Z581" s="15"/>
      <c r="AA581" s="15"/>
      <c r="AB581" s="15"/>
      <c r="AC581" s="15"/>
      <c r="AD581" s="15"/>
      <c r="AE581" s="15"/>
      <c r="AT581" s="236" t="s">
        <v>291</v>
      </c>
      <c r="AU581" s="236" t="s">
        <v>87</v>
      </c>
      <c r="AV581" s="15" t="s">
        <v>82</v>
      </c>
      <c r="AW581" s="15" t="s">
        <v>31</v>
      </c>
      <c r="AX581" s="15" t="s">
        <v>75</v>
      </c>
      <c r="AY581" s="236" t="s">
        <v>283</v>
      </c>
    </row>
    <row r="582" s="13" customFormat="1">
      <c r="A582" s="13"/>
      <c r="B582" s="218"/>
      <c r="C582" s="13"/>
      <c r="D582" s="219" t="s">
        <v>291</v>
      </c>
      <c r="E582" s="220" t="s">
        <v>1</v>
      </c>
      <c r="F582" s="221" t="s">
        <v>3725</v>
      </c>
      <c r="G582" s="13"/>
      <c r="H582" s="222">
        <v>27.27</v>
      </c>
      <c r="I582" s="223"/>
      <c r="J582" s="13"/>
      <c r="K582" s="13"/>
      <c r="L582" s="218"/>
      <c r="M582" s="224"/>
      <c r="N582" s="225"/>
      <c r="O582" s="225"/>
      <c r="P582" s="225"/>
      <c r="Q582" s="225"/>
      <c r="R582" s="225"/>
      <c r="S582" s="225"/>
      <c r="T582" s="226"/>
      <c r="U582" s="13"/>
      <c r="V582" s="13"/>
      <c r="W582" s="13"/>
      <c r="X582" s="13"/>
      <c r="Y582" s="13"/>
      <c r="Z582" s="13"/>
      <c r="AA582" s="13"/>
      <c r="AB582" s="13"/>
      <c r="AC582" s="13"/>
      <c r="AD582" s="13"/>
      <c r="AE582" s="13"/>
      <c r="AT582" s="220" t="s">
        <v>291</v>
      </c>
      <c r="AU582" s="220" t="s">
        <v>87</v>
      </c>
      <c r="AV582" s="13" t="s">
        <v>87</v>
      </c>
      <c r="AW582" s="13" t="s">
        <v>31</v>
      </c>
      <c r="AX582" s="13" t="s">
        <v>75</v>
      </c>
      <c r="AY582" s="220" t="s">
        <v>283</v>
      </c>
    </row>
    <row r="583" s="15" customFormat="1">
      <c r="A583" s="15"/>
      <c r="B583" s="235"/>
      <c r="C583" s="15"/>
      <c r="D583" s="219" t="s">
        <v>291</v>
      </c>
      <c r="E583" s="236" t="s">
        <v>1</v>
      </c>
      <c r="F583" s="237" t="s">
        <v>3726</v>
      </c>
      <c r="G583" s="15"/>
      <c r="H583" s="236" t="s">
        <v>1</v>
      </c>
      <c r="I583" s="238"/>
      <c r="J583" s="15"/>
      <c r="K583" s="15"/>
      <c r="L583" s="235"/>
      <c r="M583" s="239"/>
      <c r="N583" s="240"/>
      <c r="O583" s="240"/>
      <c r="P583" s="240"/>
      <c r="Q583" s="240"/>
      <c r="R583" s="240"/>
      <c r="S583" s="240"/>
      <c r="T583" s="241"/>
      <c r="U583" s="15"/>
      <c r="V583" s="15"/>
      <c r="W583" s="15"/>
      <c r="X583" s="15"/>
      <c r="Y583" s="15"/>
      <c r="Z583" s="15"/>
      <c r="AA583" s="15"/>
      <c r="AB583" s="15"/>
      <c r="AC583" s="15"/>
      <c r="AD583" s="15"/>
      <c r="AE583" s="15"/>
      <c r="AT583" s="236" t="s">
        <v>291</v>
      </c>
      <c r="AU583" s="236" t="s">
        <v>87</v>
      </c>
      <c r="AV583" s="15" t="s">
        <v>82</v>
      </c>
      <c r="AW583" s="15" t="s">
        <v>31</v>
      </c>
      <c r="AX583" s="15" t="s">
        <v>75</v>
      </c>
      <c r="AY583" s="236" t="s">
        <v>283</v>
      </c>
    </row>
    <row r="584" s="13" customFormat="1">
      <c r="A584" s="13"/>
      <c r="B584" s="218"/>
      <c r="C584" s="13"/>
      <c r="D584" s="219" t="s">
        <v>291</v>
      </c>
      <c r="E584" s="220" t="s">
        <v>1</v>
      </c>
      <c r="F584" s="221" t="s">
        <v>3727</v>
      </c>
      <c r="G584" s="13"/>
      <c r="H584" s="222">
        <v>25.452000000000002</v>
      </c>
      <c r="I584" s="223"/>
      <c r="J584" s="13"/>
      <c r="K584" s="13"/>
      <c r="L584" s="218"/>
      <c r="M584" s="224"/>
      <c r="N584" s="225"/>
      <c r="O584" s="225"/>
      <c r="P584" s="225"/>
      <c r="Q584" s="225"/>
      <c r="R584" s="225"/>
      <c r="S584" s="225"/>
      <c r="T584" s="226"/>
      <c r="U584" s="13"/>
      <c r="V584" s="13"/>
      <c r="W584" s="13"/>
      <c r="X584" s="13"/>
      <c r="Y584" s="13"/>
      <c r="Z584" s="13"/>
      <c r="AA584" s="13"/>
      <c r="AB584" s="13"/>
      <c r="AC584" s="13"/>
      <c r="AD584" s="13"/>
      <c r="AE584" s="13"/>
      <c r="AT584" s="220" t="s">
        <v>291</v>
      </c>
      <c r="AU584" s="220" t="s">
        <v>87</v>
      </c>
      <c r="AV584" s="13" t="s">
        <v>87</v>
      </c>
      <c r="AW584" s="13" t="s">
        <v>31</v>
      </c>
      <c r="AX584" s="13" t="s">
        <v>75</v>
      </c>
      <c r="AY584" s="220" t="s">
        <v>283</v>
      </c>
    </row>
    <row r="585" s="15" customFormat="1">
      <c r="A585" s="15"/>
      <c r="B585" s="235"/>
      <c r="C585" s="15"/>
      <c r="D585" s="219" t="s">
        <v>291</v>
      </c>
      <c r="E585" s="236" t="s">
        <v>1</v>
      </c>
      <c r="F585" s="237" t="s">
        <v>415</v>
      </c>
      <c r="G585" s="15"/>
      <c r="H585" s="236" t="s">
        <v>1</v>
      </c>
      <c r="I585" s="238"/>
      <c r="J585" s="15"/>
      <c r="K585" s="15"/>
      <c r="L585" s="235"/>
      <c r="M585" s="239"/>
      <c r="N585" s="240"/>
      <c r="O585" s="240"/>
      <c r="P585" s="240"/>
      <c r="Q585" s="240"/>
      <c r="R585" s="240"/>
      <c r="S585" s="240"/>
      <c r="T585" s="241"/>
      <c r="U585" s="15"/>
      <c r="V585" s="15"/>
      <c r="W585" s="15"/>
      <c r="X585" s="15"/>
      <c r="Y585" s="15"/>
      <c r="Z585" s="15"/>
      <c r="AA585" s="15"/>
      <c r="AB585" s="15"/>
      <c r="AC585" s="15"/>
      <c r="AD585" s="15"/>
      <c r="AE585" s="15"/>
      <c r="AT585" s="236" t="s">
        <v>291</v>
      </c>
      <c r="AU585" s="236" t="s">
        <v>87</v>
      </c>
      <c r="AV585" s="15" t="s">
        <v>82</v>
      </c>
      <c r="AW585" s="15" t="s">
        <v>31</v>
      </c>
      <c r="AX585" s="15" t="s">
        <v>75</v>
      </c>
      <c r="AY585" s="236" t="s">
        <v>283</v>
      </c>
    </row>
    <row r="586" s="13" customFormat="1">
      <c r="A586" s="13"/>
      <c r="B586" s="218"/>
      <c r="C586" s="13"/>
      <c r="D586" s="219" t="s">
        <v>291</v>
      </c>
      <c r="E586" s="220" t="s">
        <v>1</v>
      </c>
      <c r="F586" s="221" t="s">
        <v>3725</v>
      </c>
      <c r="G586" s="13"/>
      <c r="H586" s="222">
        <v>27.27</v>
      </c>
      <c r="I586" s="223"/>
      <c r="J586" s="13"/>
      <c r="K586" s="13"/>
      <c r="L586" s="218"/>
      <c r="M586" s="224"/>
      <c r="N586" s="225"/>
      <c r="O586" s="225"/>
      <c r="P586" s="225"/>
      <c r="Q586" s="225"/>
      <c r="R586" s="225"/>
      <c r="S586" s="225"/>
      <c r="T586" s="226"/>
      <c r="U586" s="13"/>
      <c r="V586" s="13"/>
      <c r="W586" s="13"/>
      <c r="X586" s="13"/>
      <c r="Y586" s="13"/>
      <c r="Z586" s="13"/>
      <c r="AA586" s="13"/>
      <c r="AB586" s="13"/>
      <c r="AC586" s="13"/>
      <c r="AD586" s="13"/>
      <c r="AE586" s="13"/>
      <c r="AT586" s="220" t="s">
        <v>291</v>
      </c>
      <c r="AU586" s="220" t="s">
        <v>87</v>
      </c>
      <c r="AV586" s="13" t="s">
        <v>87</v>
      </c>
      <c r="AW586" s="13" t="s">
        <v>31</v>
      </c>
      <c r="AX586" s="13" t="s">
        <v>75</v>
      </c>
      <c r="AY586" s="220" t="s">
        <v>283</v>
      </c>
    </row>
    <row r="587" s="15" customFormat="1">
      <c r="A587" s="15"/>
      <c r="B587" s="235"/>
      <c r="C587" s="15"/>
      <c r="D587" s="219" t="s">
        <v>291</v>
      </c>
      <c r="E587" s="236" t="s">
        <v>1</v>
      </c>
      <c r="F587" s="237" t="s">
        <v>416</v>
      </c>
      <c r="G587" s="15"/>
      <c r="H587" s="236" t="s">
        <v>1</v>
      </c>
      <c r="I587" s="238"/>
      <c r="J587" s="15"/>
      <c r="K587" s="15"/>
      <c r="L587" s="235"/>
      <c r="M587" s="239"/>
      <c r="N587" s="240"/>
      <c r="O587" s="240"/>
      <c r="P587" s="240"/>
      <c r="Q587" s="240"/>
      <c r="R587" s="240"/>
      <c r="S587" s="240"/>
      <c r="T587" s="241"/>
      <c r="U587" s="15"/>
      <c r="V587" s="15"/>
      <c r="W587" s="15"/>
      <c r="X587" s="15"/>
      <c r="Y587" s="15"/>
      <c r="Z587" s="15"/>
      <c r="AA587" s="15"/>
      <c r="AB587" s="15"/>
      <c r="AC587" s="15"/>
      <c r="AD587" s="15"/>
      <c r="AE587" s="15"/>
      <c r="AT587" s="236" t="s">
        <v>291</v>
      </c>
      <c r="AU587" s="236" t="s">
        <v>87</v>
      </c>
      <c r="AV587" s="15" t="s">
        <v>82</v>
      </c>
      <c r="AW587" s="15" t="s">
        <v>31</v>
      </c>
      <c r="AX587" s="15" t="s">
        <v>75</v>
      </c>
      <c r="AY587" s="236" t="s">
        <v>283</v>
      </c>
    </row>
    <row r="588" s="13" customFormat="1">
      <c r="A588" s="13"/>
      <c r="B588" s="218"/>
      <c r="C588" s="13"/>
      <c r="D588" s="219" t="s">
        <v>291</v>
      </c>
      <c r="E588" s="220" t="s">
        <v>1</v>
      </c>
      <c r="F588" s="221" t="s">
        <v>3725</v>
      </c>
      <c r="G588" s="13"/>
      <c r="H588" s="222">
        <v>27.27</v>
      </c>
      <c r="I588" s="223"/>
      <c r="J588" s="13"/>
      <c r="K588" s="13"/>
      <c r="L588" s="218"/>
      <c r="M588" s="224"/>
      <c r="N588" s="225"/>
      <c r="O588" s="225"/>
      <c r="P588" s="225"/>
      <c r="Q588" s="225"/>
      <c r="R588" s="225"/>
      <c r="S588" s="225"/>
      <c r="T588" s="226"/>
      <c r="U588" s="13"/>
      <c r="V588" s="13"/>
      <c r="W588" s="13"/>
      <c r="X588" s="13"/>
      <c r="Y588" s="13"/>
      <c r="Z588" s="13"/>
      <c r="AA588" s="13"/>
      <c r="AB588" s="13"/>
      <c r="AC588" s="13"/>
      <c r="AD588" s="13"/>
      <c r="AE588" s="13"/>
      <c r="AT588" s="220" t="s">
        <v>291</v>
      </c>
      <c r="AU588" s="220" t="s">
        <v>87</v>
      </c>
      <c r="AV588" s="13" t="s">
        <v>87</v>
      </c>
      <c r="AW588" s="13" t="s">
        <v>31</v>
      </c>
      <c r="AX588" s="13" t="s">
        <v>75</v>
      </c>
      <c r="AY588" s="220" t="s">
        <v>283</v>
      </c>
    </row>
    <row r="589" s="14" customFormat="1">
      <c r="A589" s="14"/>
      <c r="B589" s="227"/>
      <c r="C589" s="14"/>
      <c r="D589" s="219" t="s">
        <v>291</v>
      </c>
      <c r="E589" s="228" t="s">
        <v>1</v>
      </c>
      <c r="F589" s="229" t="s">
        <v>293</v>
      </c>
      <c r="G589" s="14"/>
      <c r="H589" s="230">
        <v>123.58799999999999</v>
      </c>
      <c r="I589" s="231"/>
      <c r="J589" s="14"/>
      <c r="K589" s="14"/>
      <c r="L589" s="227"/>
      <c r="M589" s="232"/>
      <c r="N589" s="233"/>
      <c r="O589" s="233"/>
      <c r="P589" s="233"/>
      <c r="Q589" s="233"/>
      <c r="R589" s="233"/>
      <c r="S589" s="233"/>
      <c r="T589" s="234"/>
      <c r="U589" s="14"/>
      <c r="V589" s="14"/>
      <c r="W589" s="14"/>
      <c r="X589" s="14"/>
      <c r="Y589" s="14"/>
      <c r="Z589" s="14"/>
      <c r="AA589" s="14"/>
      <c r="AB589" s="14"/>
      <c r="AC589" s="14"/>
      <c r="AD589" s="14"/>
      <c r="AE589" s="14"/>
      <c r="AT589" s="228" t="s">
        <v>291</v>
      </c>
      <c r="AU589" s="228" t="s">
        <v>87</v>
      </c>
      <c r="AV589" s="14" t="s">
        <v>289</v>
      </c>
      <c r="AW589" s="14" t="s">
        <v>31</v>
      </c>
      <c r="AX589" s="14" t="s">
        <v>82</v>
      </c>
      <c r="AY589" s="228" t="s">
        <v>283</v>
      </c>
    </row>
    <row r="590" s="2" customFormat="1" ht="37.8" customHeight="1">
      <c r="A590" s="37"/>
      <c r="B590" s="168"/>
      <c r="C590" s="204" t="s">
        <v>807</v>
      </c>
      <c r="D590" s="204" t="s">
        <v>285</v>
      </c>
      <c r="E590" s="205" t="s">
        <v>817</v>
      </c>
      <c r="F590" s="206" t="s">
        <v>818</v>
      </c>
      <c r="G590" s="207" t="s">
        <v>649</v>
      </c>
      <c r="H590" s="208">
        <v>273.60000000000002</v>
      </c>
      <c r="I590" s="209"/>
      <c r="J590" s="210">
        <f>ROUND(I590*H590,2)</f>
        <v>0</v>
      </c>
      <c r="K590" s="211"/>
      <c r="L590" s="38"/>
      <c r="M590" s="212" t="s">
        <v>1</v>
      </c>
      <c r="N590" s="213" t="s">
        <v>41</v>
      </c>
      <c r="O590" s="81"/>
      <c r="P590" s="214">
        <f>O590*H590</f>
        <v>0</v>
      </c>
      <c r="Q590" s="214">
        <v>0</v>
      </c>
      <c r="R590" s="214">
        <f>Q590*H590</f>
        <v>0</v>
      </c>
      <c r="S590" s="214">
        <v>0.002</v>
      </c>
      <c r="T590" s="215">
        <f>S590*H590</f>
        <v>0.54720000000000002</v>
      </c>
      <c r="U590" s="37"/>
      <c r="V590" s="37"/>
      <c r="W590" s="37"/>
      <c r="X590" s="37"/>
      <c r="Y590" s="37"/>
      <c r="Z590" s="37"/>
      <c r="AA590" s="37"/>
      <c r="AB590" s="37"/>
      <c r="AC590" s="37"/>
      <c r="AD590" s="37"/>
      <c r="AE590" s="37"/>
      <c r="AR590" s="216" t="s">
        <v>289</v>
      </c>
      <c r="AT590" s="216" t="s">
        <v>285</v>
      </c>
      <c r="AU590" s="216" t="s">
        <v>87</v>
      </c>
      <c r="AY590" s="18" t="s">
        <v>283</v>
      </c>
      <c r="BE590" s="217">
        <f>IF(N590="základná",J590,0)</f>
        <v>0</v>
      </c>
      <c r="BF590" s="217">
        <f>IF(N590="znížená",J590,0)</f>
        <v>0</v>
      </c>
      <c r="BG590" s="217">
        <f>IF(N590="zákl. prenesená",J590,0)</f>
        <v>0</v>
      </c>
      <c r="BH590" s="217">
        <f>IF(N590="zníž. prenesená",J590,0)</f>
        <v>0</v>
      </c>
      <c r="BI590" s="217">
        <f>IF(N590="nulová",J590,0)</f>
        <v>0</v>
      </c>
      <c r="BJ590" s="18" t="s">
        <v>87</v>
      </c>
      <c r="BK590" s="217">
        <f>ROUND(I590*H590,2)</f>
        <v>0</v>
      </c>
      <c r="BL590" s="18" t="s">
        <v>289</v>
      </c>
      <c r="BM590" s="216" t="s">
        <v>819</v>
      </c>
    </row>
    <row r="591" s="13" customFormat="1">
      <c r="A591" s="13"/>
      <c r="B591" s="218"/>
      <c r="C591" s="13"/>
      <c r="D591" s="219" t="s">
        <v>291</v>
      </c>
      <c r="E591" s="220" t="s">
        <v>1</v>
      </c>
      <c r="F591" s="221" t="s">
        <v>3728</v>
      </c>
      <c r="G591" s="13"/>
      <c r="H591" s="222">
        <v>49.399999999999999</v>
      </c>
      <c r="I591" s="223"/>
      <c r="J591" s="13"/>
      <c r="K591" s="13"/>
      <c r="L591" s="218"/>
      <c r="M591" s="224"/>
      <c r="N591" s="225"/>
      <c r="O591" s="225"/>
      <c r="P591" s="225"/>
      <c r="Q591" s="225"/>
      <c r="R591" s="225"/>
      <c r="S591" s="225"/>
      <c r="T591" s="226"/>
      <c r="U591" s="13"/>
      <c r="V591" s="13"/>
      <c r="W591" s="13"/>
      <c r="X591" s="13"/>
      <c r="Y591" s="13"/>
      <c r="Z591" s="13"/>
      <c r="AA591" s="13"/>
      <c r="AB591" s="13"/>
      <c r="AC591" s="13"/>
      <c r="AD591" s="13"/>
      <c r="AE591" s="13"/>
      <c r="AT591" s="220" t="s">
        <v>291</v>
      </c>
      <c r="AU591" s="220" t="s">
        <v>87</v>
      </c>
      <c r="AV591" s="13" t="s">
        <v>87</v>
      </c>
      <c r="AW591" s="13" t="s">
        <v>31</v>
      </c>
      <c r="AX591" s="13" t="s">
        <v>75</v>
      </c>
      <c r="AY591" s="220" t="s">
        <v>283</v>
      </c>
    </row>
    <row r="592" s="13" customFormat="1">
      <c r="A592" s="13"/>
      <c r="B592" s="218"/>
      <c r="C592" s="13"/>
      <c r="D592" s="219" t="s">
        <v>291</v>
      </c>
      <c r="E592" s="220" t="s">
        <v>1</v>
      </c>
      <c r="F592" s="221" t="s">
        <v>3729</v>
      </c>
      <c r="G592" s="13"/>
      <c r="H592" s="222">
        <v>57</v>
      </c>
      <c r="I592" s="223"/>
      <c r="J592" s="13"/>
      <c r="K592" s="13"/>
      <c r="L592" s="218"/>
      <c r="M592" s="224"/>
      <c r="N592" s="225"/>
      <c r="O592" s="225"/>
      <c r="P592" s="225"/>
      <c r="Q592" s="225"/>
      <c r="R592" s="225"/>
      <c r="S592" s="225"/>
      <c r="T592" s="226"/>
      <c r="U592" s="13"/>
      <c r="V592" s="13"/>
      <c r="W592" s="13"/>
      <c r="X592" s="13"/>
      <c r="Y592" s="13"/>
      <c r="Z592" s="13"/>
      <c r="AA592" s="13"/>
      <c r="AB592" s="13"/>
      <c r="AC592" s="13"/>
      <c r="AD592" s="13"/>
      <c r="AE592" s="13"/>
      <c r="AT592" s="220" t="s">
        <v>291</v>
      </c>
      <c r="AU592" s="220" t="s">
        <v>87</v>
      </c>
      <c r="AV592" s="13" t="s">
        <v>87</v>
      </c>
      <c r="AW592" s="13" t="s">
        <v>31</v>
      </c>
      <c r="AX592" s="13" t="s">
        <v>75</v>
      </c>
      <c r="AY592" s="220" t="s">
        <v>283</v>
      </c>
    </row>
    <row r="593" s="13" customFormat="1">
      <c r="A593" s="13"/>
      <c r="B593" s="218"/>
      <c r="C593" s="13"/>
      <c r="D593" s="219" t="s">
        <v>291</v>
      </c>
      <c r="E593" s="220" t="s">
        <v>1</v>
      </c>
      <c r="F593" s="221" t="s">
        <v>3730</v>
      </c>
      <c r="G593" s="13"/>
      <c r="H593" s="222">
        <v>53.200000000000003</v>
      </c>
      <c r="I593" s="223"/>
      <c r="J593" s="13"/>
      <c r="K593" s="13"/>
      <c r="L593" s="218"/>
      <c r="M593" s="224"/>
      <c r="N593" s="225"/>
      <c r="O593" s="225"/>
      <c r="P593" s="225"/>
      <c r="Q593" s="225"/>
      <c r="R593" s="225"/>
      <c r="S593" s="225"/>
      <c r="T593" s="226"/>
      <c r="U593" s="13"/>
      <c r="V593" s="13"/>
      <c r="W593" s="13"/>
      <c r="X593" s="13"/>
      <c r="Y593" s="13"/>
      <c r="Z593" s="13"/>
      <c r="AA593" s="13"/>
      <c r="AB593" s="13"/>
      <c r="AC593" s="13"/>
      <c r="AD593" s="13"/>
      <c r="AE593" s="13"/>
      <c r="AT593" s="220" t="s">
        <v>291</v>
      </c>
      <c r="AU593" s="220" t="s">
        <v>87</v>
      </c>
      <c r="AV593" s="13" t="s">
        <v>87</v>
      </c>
      <c r="AW593" s="13" t="s">
        <v>31</v>
      </c>
      <c r="AX593" s="13" t="s">
        <v>75</v>
      </c>
      <c r="AY593" s="220" t="s">
        <v>283</v>
      </c>
    </row>
    <row r="594" s="13" customFormat="1">
      <c r="A594" s="13"/>
      <c r="B594" s="218"/>
      <c r="C594" s="13"/>
      <c r="D594" s="219" t="s">
        <v>291</v>
      </c>
      <c r="E594" s="220" t="s">
        <v>1</v>
      </c>
      <c r="F594" s="221" t="s">
        <v>3731</v>
      </c>
      <c r="G594" s="13"/>
      <c r="H594" s="222">
        <v>57</v>
      </c>
      <c r="I594" s="223"/>
      <c r="J594" s="13"/>
      <c r="K594" s="13"/>
      <c r="L594" s="218"/>
      <c r="M594" s="224"/>
      <c r="N594" s="225"/>
      <c r="O594" s="225"/>
      <c r="P594" s="225"/>
      <c r="Q594" s="225"/>
      <c r="R594" s="225"/>
      <c r="S594" s="225"/>
      <c r="T594" s="226"/>
      <c r="U594" s="13"/>
      <c r="V594" s="13"/>
      <c r="W594" s="13"/>
      <c r="X594" s="13"/>
      <c r="Y594" s="13"/>
      <c r="Z594" s="13"/>
      <c r="AA594" s="13"/>
      <c r="AB594" s="13"/>
      <c r="AC594" s="13"/>
      <c r="AD594" s="13"/>
      <c r="AE594" s="13"/>
      <c r="AT594" s="220" t="s">
        <v>291</v>
      </c>
      <c r="AU594" s="220" t="s">
        <v>87</v>
      </c>
      <c r="AV594" s="13" t="s">
        <v>87</v>
      </c>
      <c r="AW594" s="13" t="s">
        <v>31</v>
      </c>
      <c r="AX594" s="13" t="s">
        <v>75</v>
      </c>
      <c r="AY594" s="220" t="s">
        <v>283</v>
      </c>
    </row>
    <row r="595" s="13" customFormat="1">
      <c r="A595" s="13"/>
      <c r="B595" s="218"/>
      <c r="C595" s="13"/>
      <c r="D595" s="219" t="s">
        <v>291</v>
      </c>
      <c r="E595" s="220" t="s">
        <v>1</v>
      </c>
      <c r="F595" s="221" t="s">
        <v>3732</v>
      </c>
      <c r="G595" s="13"/>
      <c r="H595" s="222">
        <v>57</v>
      </c>
      <c r="I595" s="223"/>
      <c r="J595" s="13"/>
      <c r="K595" s="13"/>
      <c r="L595" s="218"/>
      <c r="M595" s="224"/>
      <c r="N595" s="225"/>
      <c r="O595" s="225"/>
      <c r="P595" s="225"/>
      <c r="Q595" s="225"/>
      <c r="R595" s="225"/>
      <c r="S595" s="225"/>
      <c r="T595" s="226"/>
      <c r="U595" s="13"/>
      <c r="V595" s="13"/>
      <c r="W595" s="13"/>
      <c r="X595" s="13"/>
      <c r="Y595" s="13"/>
      <c r="Z595" s="13"/>
      <c r="AA595" s="13"/>
      <c r="AB595" s="13"/>
      <c r="AC595" s="13"/>
      <c r="AD595" s="13"/>
      <c r="AE595" s="13"/>
      <c r="AT595" s="220" t="s">
        <v>291</v>
      </c>
      <c r="AU595" s="220" t="s">
        <v>87</v>
      </c>
      <c r="AV595" s="13" t="s">
        <v>87</v>
      </c>
      <c r="AW595" s="13" t="s">
        <v>31</v>
      </c>
      <c r="AX595" s="13" t="s">
        <v>75</v>
      </c>
      <c r="AY595" s="220" t="s">
        <v>283</v>
      </c>
    </row>
    <row r="596" s="14" customFormat="1">
      <c r="A596" s="14"/>
      <c r="B596" s="227"/>
      <c r="C596" s="14"/>
      <c r="D596" s="219" t="s">
        <v>291</v>
      </c>
      <c r="E596" s="228" t="s">
        <v>1</v>
      </c>
      <c r="F596" s="229" t="s">
        <v>293</v>
      </c>
      <c r="G596" s="14"/>
      <c r="H596" s="230">
        <v>273.60000000000002</v>
      </c>
      <c r="I596" s="231"/>
      <c r="J596" s="14"/>
      <c r="K596" s="14"/>
      <c r="L596" s="227"/>
      <c r="M596" s="232"/>
      <c r="N596" s="233"/>
      <c r="O596" s="233"/>
      <c r="P596" s="233"/>
      <c r="Q596" s="233"/>
      <c r="R596" s="233"/>
      <c r="S596" s="233"/>
      <c r="T596" s="234"/>
      <c r="U596" s="14"/>
      <c r="V596" s="14"/>
      <c r="W596" s="14"/>
      <c r="X596" s="14"/>
      <c r="Y596" s="14"/>
      <c r="Z596" s="14"/>
      <c r="AA596" s="14"/>
      <c r="AB596" s="14"/>
      <c r="AC596" s="14"/>
      <c r="AD596" s="14"/>
      <c r="AE596" s="14"/>
      <c r="AT596" s="228" t="s">
        <v>291</v>
      </c>
      <c r="AU596" s="228" t="s">
        <v>87</v>
      </c>
      <c r="AV596" s="14" t="s">
        <v>289</v>
      </c>
      <c r="AW596" s="14" t="s">
        <v>31</v>
      </c>
      <c r="AX596" s="14" t="s">
        <v>82</v>
      </c>
      <c r="AY596" s="228" t="s">
        <v>283</v>
      </c>
    </row>
    <row r="597" s="2" customFormat="1" ht="16.5" customHeight="1">
      <c r="A597" s="37"/>
      <c r="B597" s="168"/>
      <c r="C597" s="204" t="s">
        <v>811</v>
      </c>
      <c r="D597" s="204" t="s">
        <v>285</v>
      </c>
      <c r="E597" s="205" t="s">
        <v>826</v>
      </c>
      <c r="F597" s="206" t="s">
        <v>827</v>
      </c>
      <c r="G597" s="207" t="s">
        <v>649</v>
      </c>
      <c r="H597" s="208">
        <v>44</v>
      </c>
      <c r="I597" s="209"/>
      <c r="J597" s="210">
        <f>ROUND(I597*H597,2)</f>
        <v>0</v>
      </c>
      <c r="K597" s="211"/>
      <c r="L597" s="38"/>
      <c r="M597" s="212" t="s">
        <v>1</v>
      </c>
      <c r="N597" s="213" t="s">
        <v>41</v>
      </c>
      <c r="O597" s="81"/>
      <c r="P597" s="214">
        <f>O597*H597</f>
        <v>0</v>
      </c>
      <c r="Q597" s="214">
        <v>0</v>
      </c>
      <c r="R597" s="214">
        <f>Q597*H597</f>
        <v>0</v>
      </c>
      <c r="S597" s="214">
        <v>0.036999999999999998</v>
      </c>
      <c r="T597" s="215">
        <f>S597*H597</f>
        <v>1.6279999999999999</v>
      </c>
      <c r="U597" s="37"/>
      <c r="V597" s="37"/>
      <c r="W597" s="37"/>
      <c r="X597" s="37"/>
      <c r="Y597" s="37"/>
      <c r="Z597" s="37"/>
      <c r="AA597" s="37"/>
      <c r="AB597" s="37"/>
      <c r="AC597" s="37"/>
      <c r="AD597" s="37"/>
      <c r="AE597" s="37"/>
      <c r="AR597" s="216" t="s">
        <v>289</v>
      </c>
      <c r="AT597" s="216" t="s">
        <v>285</v>
      </c>
      <c r="AU597" s="216" t="s">
        <v>87</v>
      </c>
      <c r="AY597" s="18" t="s">
        <v>283</v>
      </c>
      <c r="BE597" s="217">
        <f>IF(N597="základná",J597,0)</f>
        <v>0</v>
      </c>
      <c r="BF597" s="217">
        <f>IF(N597="znížená",J597,0)</f>
        <v>0</v>
      </c>
      <c r="BG597" s="217">
        <f>IF(N597="zákl. prenesená",J597,0)</f>
        <v>0</v>
      </c>
      <c r="BH597" s="217">
        <f>IF(N597="zníž. prenesená",J597,0)</f>
        <v>0</v>
      </c>
      <c r="BI597" s="217">
        <f>IF(N597="nulová",J597,0)</f>
        <v>0</v>
      </c>
      <c r="BJ597" s="18" t="s">
        <v>87</v>
      </c>
      <c r="BK597" s="217">
        <f>ROUND(I597*H597,2)</f>
        <v>0</v>
      </c>
      <c r="BL597" s="18" t="s">
        <v>289</v>
      </c>
      <c r="BM597" s="216" t="s">
        <v>828</v>
      </c>
    </row>
    <row r="598" s="13" customFormat="1">
      <c r="A598" s="13"/>
      <c r="B598" s="218"/>
      <c r="C598" s="13"/>
      <c r="D598" s="219" t="s">
        <v>291</v>
      </c>
      <c r="E598" s="220" t="s">
        <v>1</v>
      </c>
      <c r="F598" s="221" t="s">
        <v>829</v>
      </c>
      <c r="G598" s="13"/>
      <c r="H598" s="222">
        <v>6.5</v>
      </c>
      <c r="I598" s="223"/>
      <c r="J598" s="13"/>
      <c r="K598" s="13"/>
      <c r="L598" s="218"/>
      <c r="M598" s="224"/>
      <c r="N598" s="225"/>
      <c r="O598" s="225"/>
      <c r="P598" s="225"/>
      <c r="Q598" s="225"/>
      <c r="R598" s="225"/>
      <c r="S598" s="225"/>
      <c r="T598" s="226"/>
      <c r="U598" s="13"/>
      <c r="V598" s="13"/>
      <c r="W598" s="13"/>
      <c r="X598" s="13"/>
      <c r="Y598" s="13"/>
      <c r="Z598" s="13"/>
      <c r="AA598" s="13"/>
      <c r="AB598" s="13"/>
      <c r="AC598" s="13"/>
      <c r="AD598" s="13"/>
      <c r="AE598" s="13"/>
      <c r="AT598" s="220" t="s">
        <v>291</v>
      </c>
      <c r="AU598" s="220" t="s">
        <v>87</v>
      </c>
      <c r="AV598" s="13" t="s">
        <v>87</v>
      </c>
      <c r="AW598" s="13" t="s">
        <v>31</v>
      </c>
      <c r="AX598" s="13" t="s">
        <v>75</v>
      </c>
      <c r="AY598" s="220" t="s">
        <v>283</v>
      </c>
    </row>
    <row r="599" s="13" customFormat="1">
      <c r="A599" s="13"/>
      <c r="B599" s="218"/>
      <c r="C599" s="13"/>
      <c r="D599" s="219" t="s">
        <v>291</v>
      </c>
      <c r="E599" s="220" t="s">
        <v>1</v>
      </c>
      <c r="F599" s="221" t="s">
        <v>3733</v>
      </c>
      <c r="G599" s="13"/>
      <c r="H599" s="222">
        <v>18</v>
      </c>
      <c r="I599" s="223"/>
      <c r="J599" s="13"/>
      <c r="K599" s="13"/>
      <c r="L599" s="218"/>
      <c r="M599" s="224"/>
      <c r="N599" s="225"/>
      <c r="O599" s="225"/>
      <c r="P599" s="225"/>
      <c r="Q599" s="225"/>
      <c r="R599" s="225"/>
      <c r="S599" s="225"/>
      <c r="T599" s="226"/>
      <c r="U599" s="13"/>
      <c r="V599" s="13"/>
      <c r="W599" s="13"/>
      <c r="X599" s="13"/>
      <c r="Y599" s="13"/>
      <c r="Z599" s="13"/>
      <c r="AA599" s="13"/>
      <c r="AB599" s="13"/>
      <c r="AC599" s="13"/>
      <c r="AD599" s="13"/>
      <c r="AE599" s="13"/>
      <c r="AT599" s="220" t="s">
        <v>291</v>
      </c>
      <c r="AU599" s="220" t="s">
        <v>87</v>
      </c>
      <c r="AV599" s="13" t="s">
        <v>87</v>
      </c>
      <c r="AW599" s="13" t="s">
        <v>31</v>
      </c>
      <c r="AX599" s="13" t="s">
        <v>75</v>
      </c>
      <c r="AY599" s="220" t="s">
        <v>283</v>
      </c>
    </row>
    <row r="600" s="13" customFormat="1">
      <c r="A600" s="13"/>
      <c r="B600" s="218"/>
      <c r="C600" s="13"/>
      <c r="D600" s="219" t="s">
        <v>291</v>
      </c>
      <c r="E600" s="220" t="s">
        <v>1</v>
      </c>
      <c r="F600" s="221" t="s">
        <v>3734</v>
      </c>
      <c r="G600" s="13"/>
      <c r="H600" s="222">
        <v>6.5</v>
      </c>
      <c r="I600" s="223"/>
      <c r="J600" s="13"/>
      <c r="K600" s="13"/>
      <c r="L600" s="218"/>
      <c r="M600" s="224"/>
      <c r="N600" s="225"/>
      <c r="O600" s="225"/>
      <c r="P600" s="225"/>
      <c r="Q600" s="225"/>
      <c r="R600" s="225"/>
      <c r="S600" s="225"/>
      <c r="T600" s="226"/>
      <c r="U600" s="13"/>
      <c r="V600" s="13"/>
      <c r="W600" s="13"/>
      <c r="X600" s="13"/>
      <c r="Y600" s="13"/>
      <c r="Z600" s="13"/>
      <c r="AA600" s="13"/>
      <c r="AB600" s="13"/>
      <c r="AC600" s="13"/>
      <c r="AD600" s="13"/>
      <c r="AE600" s="13"/>
      <c r="AT600" s="220" t="s">
        <v>291</v>
      </c>
      <c r="AU600" s="220" t="s">
        <v>87</v>
      </c>
      <c r="AV600" s="13" t="s">
        <v>87</v>
      </c>
      <c r="AW600" s="13" t="s">
        <v>31</v>
      </c>
      <c r="AX600" s="13" t="s">
        <v>75</v>
      </c>
      <c r="AY600" s="220" t="s">
        <v>283</v>
      </c>
    </row>
    <row r="601" s="13" customFormat="1">
      <c r="A601" s="13"/>
      <c r="B601" s="218"/>
      <c r="C601" s="13"/>
      <c r="D601" s="219" t="s">
        <v>291</v>
      </c>
      <c r="E601" s="220" t="s">
        <v>1</v>
      </c>
      <c r="F601" s="221" t="s">
        <v>3735</v>
      </c>
      <c r="G601" s="13"/>
      <c r="H601" s="222">
        <v>6.5</v>
      </c>
      <c r="I601" s="223"/>
      <c r="J601" s="13"/>
      <c r="K601" s="13"/>
      <c r="L601" s="218"/>
      <c r="M601" s="224"/>
      <c r="N601" s="225"/>
      <c r="O601" s="225"/>
      <c r="P601" s="225"/>
      <c r="Q601" s="225"/>
      <c r="R601" s="225"/>
      <c r="S601" s="225"/>
      <c r="T601" s="226"/>
      <c r="U601" s="13"/>
      <c r="V601" s="13"/>
      <c r="W601" s="13"/>
      <c r="X601" s="13"/>
      <c r="Y601" s="13"/>
      <c r="Z601" s="13"/>
      <c r="AA601" s="13"/>
      <c r="AB601" s="13"/>
      <c r="AC601" s="13"/>
      <c r="AD601" s="13"/>
      <c r="AE601" s="13"/>
      <c r="AT601" s="220" t="s">
        <v>291</v>
      </c>
      <c r="AU601" s="220" t="s">
        <v>87</v>
      </c>
      <c r="AV601" s="13" t="s">
        <v>87</v>
      </c>
      <c r="AW601" s="13" t="s">
        <v>31</v>
      </c>
      <c r="AX601" s="13" t="s">
        <v>75</v>
      </c>
      <c r="AY601" s="220" t="s">
        <v>283</v>
      </c>
    </row>
    <row r="602" s="13" customFormat="1">
      <c r="A602" s="13"/>
      <c r="B602" s="218"/>
      <c r="C602" s="13"/>
      <c r="D602" s="219" t="s">
        <v>291</v>
      </c>
      <c r="E602" s="220" t="s">
        <v>1</v>
      </c>
      <c r="F602" s="221" t="s">
        <v>3736</v>
      </c>
      <c r="G602" s="13"/>
      <c r="H602" s="222">
        <v>6.5</v>
      </c>
      <c r="I602" s="223"/>
      <c r="J602" s="13"/>
      <c r="K602" s="13"/>
      <c r="L602" s="218"/>
      <c r="M602" s="224"/>
      <c r="N602" s="225"/>
      <c r="O602" s="225"/>
      <c r="P602" s="225"/>
      <c r="Q602" s="225"/>
      <c r="R602" s="225"/>
      <c r="S602" s="225"/>
      <c r="T602" s="226"/>
      <c r="U602" s="13"/>
      <c r="V602" s="13"/>
      <c r="W602" s="13"/>
      <c r="X602" s="13"/>
      <c r="Y602" s="13"/>
      <c r="Z602" s="13"/>
      <c r="AA602" s="13"/>
      <c r="AB602" s="13"/>
      <c r="AC602" s="13"/>
      <c r="AD602" s="13"/>
      <c r="AE602" s="13"/>
      <c r="AT602" s="220" t="s">
        <v>291</v>
      </c>
      <c r="AU602" s="220" t="s">
        <v>87</v>
      </c>
      <c r="AV602" s="13" t="s">
        <v>87</v>
      </c>
      <c r="AW602" s="13" t="s">
        <v>31</v>
      </c>
      <c r="AX602" s="13" t="s">
        <v>75</v>
      </c>
      <c r="AY602" s="220" t="s">
        <v>283</v>
      </c>
    </row>
    <row r="603" s="14" customFormat="1">
      <c r="A603" s="14"/>
      <c r="B603" s="227"/>
      <c r="C603" s="14"/>
      <c r="D603" s="219" t="s">
        <v>291</v>
      </c>
      <c r="E603" s="228" t="s">
        <v>1</v>
      </c>
      <c r="F603" s="229" t="s">
        <v>293</v>
      </c>
      <c r="G603" s="14"/>
      <c r="H603" s="230">
        <v>44</v>
      </c>
      <c r="I603" s="231"/>
      <c r="J603" s="14"/>
      <c r="K603" s="14"/>
      <c r="L603" s="227"/>
      <c r="M603" s="232"/>
      <c r="N603" s="233"/>
      <c r="O603" s="233"/>
      <c r="P603" s="233"/>
      <c r="Q603" s="233"/>
      <c r="R603" s="233"/>
      <c r="S603" s="233"/>
      <c r="T603" s="234"/>
      <c r="U603" s="14"/>
      <c r="V603" s="14"/>
      <c r="W603" s="14"/>
      <c r="X603" s="14"/>
      <c r="Y603" s="14"/>
      <c r="Z603" s="14"/>
      <c r="AA603" s="14"/>
      <c r="AB603" s="14"/>
      <c r="AC603" s="14"/>
      <c r="AD603" s="14"/>
      <c r="AE603" s="14"/>
      <c r="AT603" s="228" t="s">
        <v>291</v>
      </c>
      <c r="AU603" s="228" t="s">
        <v>87</v>
      </c>
      <c r="AV603" s="14" t="s">
        <v>289</v>
      </c>
      <c r="AW603" s="14" t="s">
        <v>31</v>
      </c>
      <c r="AX603" s="14" t="s">
        <v>82</v>
      </c>
      <c r="AY603" s="228" t="s">
        <v>283</v>
      </c>
    </row>
    <row r="604" s="2" customFormat="1" ht="33" customHeight="1">
      <c r="A604" s="37"/>
      <c r="B604" s="168"/>
      <c r="C604" s="204" t="s">
        <v>816</v>
      </c>
      <c r="D604" s="204" t="s">
        <v>285</v>
      </c>
      <c r="E604" s="205" t="s">
        <v>840</v>
      </c>
      <c r="F604" s="206" t="s">
        <v>841</v>
      </c>
      <c r="G604" s="207" t="s">
        <v>288</v>
      </c>
      <c r="H604" s="208">
        <v>5126.7809999999999</v>
      </c>
      <c r="I604" s="209"/>
      <c r="J604" s="210">
        <f>ROUND(I604*H604,2)</f>
        <v>0</v>
      </c>
      <c r="K604" s="211"/>
      <c r="L604" s="38"/>
      <c r="M604" s="212" t="s">
        <v>1</v>
      </c>
      <c r="N604" s="213" t="s">
        <v>41</v>
      </c>
      <c r="O604" s="81"/>
      <c r="P604" s="214">
        <f>O604*H604</f>
        <v>0</v>
      </c>
      <c r="Q604" s="214">
        <v>0</v>
      </c>
      <c r="R604" s="214">
        <f>Q604*H604</f>
        <v>0</v>
      </c>
      <c r="S604" s="214">
        <v>0.02</v>
      </c>
      <c r="T604" s="215">
        <f>S604*H604</f>
        <v>102.53561999999999</v>
      </c>
      <c r="U604" s="37"/>
      <c r="V604" s="37"/>
      <c r="W604" s="37"/>
      <c r="X604" s="37"/>
      <c r="Y604" s="37"/>
      <c r="Z604" s="37"/>
      <c r="AA604" s="37"/>
      <c r="AB604" s="37"/>
      <c r="AC604" s="37"/>
      <c r="AD604" s="37"/>
      <c r="AE604" s="37"/>
      <c r="AR604" s="216" t="s">
        <v>289</v>
      </c>
      <c r="AT604" s="216" t="s">
        <v>285</v>
      </c>
      <c r="AU604" s="216" t="s">
        <v>87</v>
      </c>
      <c r="AY604" s="18" t="s">
        <v>283</v>
      </c>
      <c r="BE604" s="217">
        <f>IF(N604="základná",J604,0)</f>
        <v>0</v>
      </c>
      <c r="BF604" s="217">
        <f>IF(N604="znížená",J604,0)</f>
        <v>0</v>
      </c>
      <c r="BG604" s="217">
        <f>IF(N604="zákl. prenesená",J604,0)</f>
        <v>0</v>
      </c>
      <c r="BH604" s="217">
        <f>IF(N604="zníž. prenesená",J604,0)</f>
        <v>0</v>
      </c>
      <c r="BI604" s="217">
        <f>IF(N604="nulová",J604,0)</f>
        <v>0</v>
      </c>
      <c r="BJ604" s="18" t="s">
        <v>87</v>
      </c>
      <c r="BK604" s="217">
        <f>ROUND(I604*H604,2)</f>
        <v>0</v>
      </c>
      <c r="BL604" s="18" t="s">
        <v>289</v>
      </c>
      <c r="BM604" s="216" t="s">
        <v>842</v>
      </c>
    </row>
    <row r="605" s="15" customFormat="1">
      <c r="A605" s="15"/>
      <c r="B605" s="235"/>
      <c r="C605" s="15"/>
      <c r="D605" s="219" t="s">
        <v>291</v>
      </c>
      <c r="E605" s="236" t="s">
        <v>1</v>
      </c>
      <c r="F605" s="237" t="s">
        <v>706</v>
      </c>
      <c r="G605" s="15"/>
      <c r="H605" s="236" t="s">
        <v>1</v>
      </c>
      <c r="I605" s="238"/>
      <c r="J605" s="15"/>
      <c r="K605" s="15"/>
      <c r="L605" s="235"/>
      <c r="M605" s="239"/>
      <c r="N605" s="240"/>
      <c r="O605" s="240"/>
      <c r="P605" s="240"/>
      <c r="Q605" s="240"/>
      <c r="R605" s="240"/>
      <c r="S605" s="240"/>
      <c r="T605" s="241"/>
      <c r="U605" s="15"/>
      <c r="V605" s="15"/>
      <c r="W605" s="15"/>
      <c r="X605" s="15"/>
      <c r="Y605" s="15"/>
      <c r="Z605" s="15"/>
      <c r="AA605" s="15"/>
      <c r="AB605" s="15"/>
      <c r="AC605" s="15"/>
      <c r="AD605" s="15"/>
      <c r="AE605" s="15"/>
      <c r="AT605" s="236" t="s">
        <v>291</v>
      </c>
      <c r="AU605" s="236" t="s">
        <v>87</v>
      </c>
      <c r="AV605" s="15" t="s">
        <v>82</v>
      </c>
      <c r="AW605" s="15" t="s">
        <v>31</v>
      </c>
      <c r="AX605" s="15" t="s">
        <v>75</v>
      </c>
      <c r="AY605" s="236" t="s">
        <v>283</v>
      </c>
    </row>
    <row r="606" s="13" customFormat="1">
      <c r="A606" s="13"/>
      <c r="B606" s="218"/>
      <c r="C606" s="13"/>
      <c r="D606" s="219" t="s">
        <v>291</v>
      </c>
      <c r="E606" s="220" t="s">
        <v>1</v>
      </c>
      <c r="F606" s="221" t="s">
        <v>3737</v>
      </c>
      <c r="G606" s="13"/>
      <c r="H606" s="222">
        <v>396.13999999999999</v>
      </c>
      <c r="I606" s="223"/>
      <c r="J606" s="13"/>
      <c r="K606" s="13"/>
      <c r="L606" s="218"/>
      <c r="M606" s="224"/>
      <c r="N606" s="225"/>
      <c r="O606" s="225"/>
      <c r="P606" s="225"/>
      <c r="Q606" s="225"/>
      <c r="R606" s="225"/>
      <c r="S606" s="225"/>
      <c r="T606" s="226"/>
      <c r="U606" s="13"/>
      <c r="V606" s="13"/>
      <c r="W606" s="13"/>
      <c r="X606" s="13"/>
      <c r="Y606" s="13"/>
      <c r="Z606" s="13"/>
      <c r="AA606" s="13"/>
      <c r="AB606" s="13"/>
      <c r="AC606" s="13"/>
      <c r="AD606" s="13"/>
      <c r="AE606" s="13"/>
      <c r="AT606" s="220" t="s">
        <v>291</v>
      </c>
      <c r="AU606" s="220" t="s">
        <v>87</v>
      </c>
      <c r="AV606" s="13" t="s">
        <v>87</v>
      </c>
      <c r="AW606" s="13" t="s">
        <v>31</v>
      </c>
      <c r="AX606" s="13" t="s">
        <v>75</v>
      </c>
      <c r="AY606" s="220" t="s">
        <v>283</v>
      </c>
    </row>
    <row r="607" s="13" customFormat="1">
      <c r="A607" s="13"/>
      <c r="B607" s="218"/>
      <c r="C607" s="13"/>
      <c r="D607" s="219" t="s">
        <v>291</v>
      </c>
      <c r="E607" s="220" t="s">
        <v>1</v>
      </c>
      <c r="F607" s="221" t="s">
        <v>3738</v>
      </c>
      <c r="G607" s="13"/>
      <c r="H607" s="222">
        <v>254.85300000000001</v>
      </c>
      <c r="I607" s="223"/>
      <c r="J607" s="13"/>
      <c r="K607" s="13"/>
      <c r="L607" s="218"/>
      <c r="M607" s="224"/>
      <c r="N607" s="225"/>
      <c r="O607" s="225"/>
      <c r="P607" s="225"/>
      <c r="Q607" s="225"/>
      <c r="R607" s="225"/>
      <c r="S607" s="225"/>
      <c r="T607" s="226"/>
      <c r="U607" s="13"/>
      <c r="V607" s="13"/>
      <c r="W607" s="13"/>
      <c r="X607" s="13"/>
      <c r="Y607" s="13"/>
      <c r="Z607" s="13"/>
      <c r="AA607" s="13"/>
      <c r="AB607" s="13"/>
      <c r="AC607" s="13"/>
      <c r="AD607" s="13"/>
      <c r="AE607" s="13"/>
      <c r="AT607" s="220" t="s">
        <v>291</v>
      </c>
      <c r="AU607" s="220" t="s">
        <v>87</v>
      </c>
      <c r="AV607" s="13" t="s">
        <v>87</v>
      </c>
      <c r="AW607" s="13" t="s">
        <v>31</v>
      </c>
      <c r="AX607" s="13" t="s">
        <v>75</v>
      </c>
      <c r="AY607" s="220" t="s">
        <v>283</v>
      </c>
    </row>
    <row r="608" s="15" customFormat="1">
      <c r="A608" s="15"/>
      <c r="B608" s="235"/>
      <c r="C608" s="15"/>
      <c r="D608" s="219" t="s">
        <v>291</v>
      </c>
      <c r="E608" s="236" t="s">
        <v>1</v>
      </c>
      <c r="F608" s="237" t="s">
        <v>404</v>
      </c>
      <c r="G608" s="15"/>
      <c r="H608" s="236" t="s">
        <v>1</v>
      </c>
      <c r="I608" s="238"/>
      <c r="J608" s="15"/>
      <c r="K608" s="15"/>
      <c r="L608" s="235"/>
      <c r="M608" s="239"/>
      <c r="N608" s="240"/>
      <c r="O608" s="240"/>
      <c r="P608" s="240"/>
      <c r="Q608" s="240"/>
      <c r="R608" s="240"/>
      <c r="S608" s="240"/>
      <c r="T608" s="241"/>
      <c r="U608" s="15"/>
      <c r="V608" s="15"/>
      <c r="W608" s="15"/>
      <c r="X608" s="15"/>
      <c r="Y608" s="15"/>
      <c r="Z608" s="15"/>
      <c r="AA608" s="15"/>
      <c r="AB608" s="15"/>
      <c r="AC608" s="15"/>
      <c r="AD608" s="15"/>
      <c r="AE608" s="15"/>
      <c r="AT608" s="236" t="s">
        <v>291</v>
      </c>
      <c r="AU608" s="236" t="s">
        <v>87</v>
      </c>
      <c r="AV608" s="15" t="s">
        <v>82</v>
      </c>
      <c r="AW608" s="15" t="s">
        <v>31</v>
      </c>
      <c r="AX608" s="15" t="s">
        <v>75</v>
      </c>
      <c r="AY608" s="236" t="s">
        <v>283</v>
      </c>
    </row>
    <row r="609" s="13" customFormat="1">
      <c r="A609" s="13"/>
      <c r="B609" s="218"/>
      <c r="C609" s="13"/>
      <c r="D609" s="219" t="s">
        <v>291</v>
      </c>
      <c r="E609" s="220" t="s">
        <v>1</v>
      </c>
      <c r="F609" s="221" t="s">
        <v>3739</v>
      </c>
      <c r="G609" s="13"/>
      <c r="H609" s="222">
        <v>421.49000000000001</v>
      </c>
      <c r="I609" s="223"/>
      <c r="J609" s="13"/>
      <c r="K609" s="13"/>
      <c r="L609" s="218"/>
      <c r="M609" s="224"/>
      <c r="N609" s="225"/>
      <c r="O609" s="225"/>
      <c r="P609" s="225"/>
      <c r="Q609" s="225"/>
      <c r="R609" s="225"/>
      <c r="S609" s="225"/>
      <c r="T609" s="226"/>
      <c r="U609" s="13"/>
      <c r="V609" s="13"/>
      <c r="W609" s="13"/>
      <c r="X609" s="13"/>
      <c r="Y609" s="13"/>
      <c r="Z609" s="13"/>
      <c r="AA609" s="13"/>
      <c r="AB609" s="13"/>
      <c r="AC609" s="13"/>
      <c r="AD609" s="13"/>
      <c r="AE609" s="13"/>
      <c r="AT609" s="220" t="s">
        <v>291</v>
      </c>
      <c r="AU609" s="220" t="s">
        <v>87</v>
      </c>
      <c r="AV609" s="13" t="s">
        <v>87</v>
      </c>
      <c r="AW609" s="13" t="s">
        <v>31</v>
      </c>
      <c r="AX609" s="13" t="s">
        <v>75</v>
      </c>
      <c r="AY609" s="220" t="s">
        <v>283</v>
      </c>
    </row>
    <row r="610" s="13" customFormat="1">
      <c r="A610" s="13"/>
      <c r="B610" s="218"/>
      <c r="C610" s="13"/>
      <c r="D610" s="219" t="s">
        <v>291</v>
      </c>
      <c r="E610" s="220" t="s">
        <v>1</v>
      </c>
      <c r="F610" s="221" t="s">
        <v>3740</v>
      </c>
      <c r="G610" s="13"/>
      <c r="H610" s="222">
        <v>203.91</v>
      </c>
      <c r="I610" s="223"/>
      <c r="J610" s="13"/>
      <c r="K610" s="13"/>
      <c r="L610" s="218"/>
      <c r="M610" s="224"/>
      <c r="N610" s="225"/>
      <c r="O610" s="225"/>
      <c r="P610" s="225"/>
      <c r="Q610" s="225"/>
      <c r="R610" s="225"/>
      <c r="S610" s="225"/>
      <c r="T610" s="226"/>
      <c r="U610" s="13"/>
      <c r="V610" s="13"/>
      <c r="W610" s="13"/>
      <c r="X610" s="13"/>
      <c r="Y610" s="13"/>
      <c r="Z610" s="13"/>
      <c r="AA610" s="13"/>
      <c r="AB610" s="13"/>
      <c r="AC610" s="13"/>
      <c r="AD610" s="13"/>
      <c r="AE610" s="13"/>
      <c r="AT610" s="220" t="s">
        <v>291</v>
      </c>
      <c r="AU610" s="220" t="s">
        <v>87</v>
      </c>
      <c r="AV610" s="13" t="s">
        <v>87</v>
      </c>
      <c r="AW610" s="13" t="s">
        <v>31</v>
      </c>
      <c r="AX610" s="13" t="s">
        <v>75</v>
      </c>
      <c r="AY610" s="220" t="s">
        <v>283</v>
      </c>
    </row>
    <row r="611" s="13" customFormat="1">
      <c r="A611" s="13"/>
      <c r="B611" s="218"/>
      <c r="C611" s="13"/>
      <c r="D611" s="219" t="s">
        <v>291</v>
      </c>
      <c r="E611" s="220" t="s">
        <v>1</v>
      </c>
      <c r="F611" s="221" t="s">
        <v>3741</v>
      </c>
      <c r="G611" s="13"/>
      <c r="H611" s="222">
        <v>140.47</v>
      </c>
      <c r="I611" s="223"/>
      <c r="J611" s="13"/>
      <c r="K611" s="13"/>
      <c r="L611" s="218"/>
      <c r="M611" s="224"/>
      <c r="N611" s="225"/>
      <c r="O611" s="225"/>
      <c r="P611" s="225"/>
      <c r="Q611" s="225"/>
      <c r="R611" s="225"/>
      <c r="S611" s="225"/>
      <c r="T611" s="226"/>
      <c r="U611" s="13"/>
      <c r="V611" s="13"/>
      <c r="W611" s="13"/>
      <c r="X611" s="13"/>
      <c r="Y611" s="13"/>
      <c r="Z611" s="13"/>
      <c r="AA611" s="13"/>
      <c r="AB611" s="13"/>
      <c r="AC611" s="13"/>
      <c r="AD611" s="13"/>
      <c r="AE611" s="13"/>
      <c r="AT611" s="220" t="s">
        <v>291</v>
      </c>
      <c r="AU611" s="220" t="s">
        <v>87</v>
      </c>
      <c r="AV611" s="13" t="s">
        <v>87</v>
      </c>
      <c r="AW611" s="13" t="s">
        <v>31</v>
      </c>
      <c r="AX611" s="13" t="s">
        <v>75</v>
      </c>
      <c r="AY611" s="220" t="s">
        <v>283</v>
      </c>
    </row>
    <row r="612" s="15" customFormat="1">
      <c r="A612" s="15"/>
      <c r="B612" s="235"/>
      <c r="C612" s="15"/>
      <c r="D612" s="219" t="s">
        <v>291</v>
      </c>
      <c r="E612" s="236" t="s">
        <v>1</v>
      </c>
      <c r="F612" s="237" t="s">
        <v>413</v>
      </c>
      <c r="G612" s="15"/>
      <c r="H612" s="236" t="s">
        <v>1</v>
      </c>
      <c r="I612" s="238"/>
      <c r="J612" s="15"/>
      <c r="K612" s="15"/>
      <c r="L612" s="235"/>
      <c r="M612" s="239"/>
      <c r="N612" s="240"/>
      <c r="O612" s="240"/>
      <c r="P612" s="240"/>
      <c r="Q612" s="240"/>
      <c r="R612" s="240"/>
      <c r="S612" s="240"/>
      <c r="T612" s="241"/>
      <c r="U612" s="15"/>
      <c r="V612" s="15"/>
      <c r="W612" s="15"/>
      <c r="X612" s="15"/>
      <c r="Y612" s="15"/>
      <c r="Z612" s="15"/>
      <c r="AA612" s="15"/>
      <c r="AB612" s="15"/>
      <c r="AC612" s="15"/>
      <c r="AD612" s="15"/>
      <c r="AE612" s="15"/>
      <c r="AT612" s="236" t="s">
        <v>291</v>
      </c>
      <c r="AU612" s="236" t="s">
        <v>87</v>
      </c>
      <c r="AV612" s="15" t="s">
        <v>82</v>
      </c>
      <c r="AW612" s="15" t="s">
        <v>31</v>
      </c>
      <c r="AX612" s="15" t="s">
        <v>75</v>
      </c>
      <c r="AY612" s="236" t="s">
        <v>283</v>
      </c>
    </row>
    <row r="613" s="13" customFormat="1">
      <c r="A613" s="13"/>
      <c r="B613" s="218"/>
      <c r="C613" s="13"/>
      <c r="D613" s="219" t="s">
        <v>291</v>
      </c>
      <c r="E613" s="220" t="s">
        <v>1</v>
      </c>
      <c r="F613" s="221" t="s">
        <v>3742</v>
      </c>
      <c r="G613" s="13"/>
      <c r="H613" s="222">
        <v>259.56</v>
      </c>
      <c r="I613" s="223"/>
      <c r="J613" s="13"/>
      <c r="K613" s="13"/>
      <c r="L613" s="218"/>
      <c r="M613" s="224"/>
      <c r="N613" s="225"/>
      <c r="O613" s="225"/>
      <c r="P613" s="225"/>
      <c r="Q613" s="225"/>
      <c r="R613" s="225"/>
      <c r="S613" s="225"/>
      <c r="T613" s="226"/>
      <c r="U613" s="13"/>
      <c r="V613" s="13"/>
      <c r="W613" s="13"/>
      <c r="X613" s="13"/>
      <c r="Y613" s="13"/>
      <c r="Z613" s="13"/>
      <c r="AA613" s="13"/>
      <c r="AB613" s="13"/>
      <c r="AC613" s="13"/>
      <c r="AD613" s="13"/>
      <c r="AE613" s="13"/>
      <c r="AT613" s="220" t="s">
        <v>291</v>
      </c>
      <c r="AU613" s="220" t="s">
        <v>87</v>
      </c>
      <c r="AV613" s="13" t="s">
        <v>87</v>
      </c>
      <c r="AW613" s="13" t="s">
        <v>31</v>
      </c>
      <c r="AX613" s="13" t="s">
        <v>75</v>
      </c>
      <c r="AY613" s="220" t="s">
        <v>283</v>
      </c>
    </row>
    <row r="614" s="13" customFormat="1">
      <c r="A614" s="13"/>
      <c r="B614" s="218"/>
      <c r="C614" s="13"/>
      <c r="D614" s="219" t="s">
        <v>291</v>
      </c>
      <c r="E614" s="220" t="s">
        <v>1</v>
      </c>
      <c r="F614" s="221" t="s">
        <v>3743</v>
      </c>
      <c r="G614" s="13"/>
      <c r="H614" s="222">
        <v>91.569999999999993</v>
      </c>
      <c r="I614" s="223"/>
      <c r="J614" s="13"/>
      <c r="K614" s="13"/>
      <c r="L614" s="218"/>
      <c r="M614" s="224"/>
      <c r="N614" s="225"/>
      <c r="O614" s="225"/>
      <c r="P614" s="225"/>
      <c r="Q614" s="225"/>
      <c r="R614" s="225"/>
      <c r="S614" s="225"/>
      <c r="T614" s="226"/>
      <c r="U614" s="13"/>
      <c r="V614" s="13"/>
      <c r="W614" s="13"/>
      <c r="X614" s="13"/>
      <c r="Y614" s="13"/>
      <c r="Z614" s="13"/>
      <c r="AA614" s="13"/>
      <c r="AB614" s="13"/>
      <c r="AC614" s="13"/>
      <c r="AD614" s="13"/>
      <c r="AE614" s="13"/>
      <c r="AT614" s="220" t="s">
        <v>291</v>
      </c>
      <c r="AU614" s="220" t="s">
        <v>87</v>
      </c>
      <c r="AV614" s="13" t="s">
        <v>87</v>
      </c>
      <c r="AW614" s="13" t="s">
        <v>31</v>
      </c>
      <c r="AX614" s="13" t="s">
        <v>75</v>
      </c>
      <c r="AY614" s="220" t="s">
        <v>283</v>
      </c>
    </row>
    <row r="615" s="13" customFormat="1">
      <c r="A615" s="13"/>
      <c r="B615" s="218"/>
      <c r="C615" s="13"/>
      <c r="D615" s="219" t="s">
        <v>291</v>
      </c>
      <c r="E615" s="220" t="s">
        <v>1</v>
      </c>
      <c r="F615" s="221" t="s">
        <v>3744</v>
      </c>
      <c r="G615" s="13"/>
      <c r="H615" s="222">
        <v>150.97999999999999</v>
      </c>
      <c r="I615" s="223"/>
      <c r="J615" s="13"/>
      <c r="K615" s="13"/>
      <c r="L615" s="218"/>
      <c r="M615" s="224"/>
      <c r="N615" s="225"/>
      <c r="O615" s="225"/>
      <c r="P615" s="225"/>
      <c r="Q615" s="225"/>
      <c r="R615" s="225"/>
      <c r="S615" s="225"/>
      <c r="T615" s="226"/>
      <c r="U615" s="13"/>
      <c r="V615" s="13"/>
      <c r="W615" s="13"/>
      <c r="X615" s="13"/>
      <c r="Y615" s="13"/>
      <c r="Z615" s="13"/>
      <c r="AA615" s="13"/>
      <c r="AB615" s="13"/>
      <c r="AC615" s="13"/>
      <c r="AD615" s="13"/>
      <c r="AE615" s="13"/>
      <c r="AT615" s="220" t="s">
        <v>291</v>
      </c>
      <c r="AU615" s="220" t="s">
        <v>87</v>
      </c>
      <c r="AV615" s="13" t="s">
        <v>87</v>
      </c>
      <c r="AW615" s="13" t="s">
        <v>31</v>
      </c>
      <c r="AX615" s="13" t="s">
        <v>75</v>
      </c>
      <c r="AY615" s="220" t="s">
        <v>283</v>
      </c>
    </row>
    <row r="616" s="13" customFormat="1">
      <c r="A616" s="13"/>
      <c r="B616" s="218"/>
      <c r="C616" s="13"/>
      <c r="D616" s="219" t="s">
        <v>291</v>
      </c>
      <c r="E616" s="220" t="s">
        <v>1</v>
      </c>
      <c r="F616" s="221" t="s">
        <v>3745</v>
      </c>
      <c r="G616" s="13"/>
      <c r="H616" s="222">
        <v>141.09</v>
      </c>
      <c r="I616" s="223"/>
      <c r="J616" s="13"/>
      <c r="K616" s="13"/>
      <c r="L616" s="218"/>
      <c r="M616" s="224"/>
      <c r="N616" s="225"/>
      <c r="O616" s="225"/>
      <c r="P616" s="225"/>
      <c r="Q616" s="225"/>
      <c r="R616" s="225"/>
      <c r="S616" s="225"/>
      <c r="T616" s="226"/>
      <c r="U616" s="13"/>
      <c r="V616" s="13"/>
      <c r="W616" s="13"/>
      <c r="X616" s="13"/>
      <c r="Y616" s="13"/>
      <c r="Z616" s="13"/>
      <c r="AA616" s="13"/>
      <c r="AB616" s="13"/>
      <c r="AC616" s="13"/>
      <c r="AD616" s="13"/>
      <c r="AE616" s="13"/>
      <c r="AT616" s="220" t="s">
        <v>291</v>
      </c>
      <c r="AU616" s="220" t="s">
        <v>87</v>
      </c>
      <c r="AV616" s="13" t="s">
        <v>87</v>
      </c>
      <c r="AW616" s="13" t="s">
        <v>31</v>
      </c>
      <c r="AX616" s="13" t="s">
        <v>75</v>
      </c>
      <c r="AY616" s="220" t="s">
        <v>283</v>
      </c>
    </row>
    <row r="617" s="13" customFormat="1">
      <c r="A617" s="13"/>
      <c r="B617" s="218"/>
      <c r="C617" s="13"/>
      <c r="D617" s="219" t="s">
        <v>291</v>
      </c>
      <c r="E617" s="220" t="s">
        <v>1</v>
      </c>
      <c r="F617" s="221" t="s">
        <v>3746</v>
      </c>
      <c r="G617" s="13"/>
      <c r="H617" s="222">
        <v>117.70999999999999</v>
      </c>
      <c r="I617" s="223"/>
      <c r="J617" s="13"/>
      <c r="K617" s="13"/>
      <c r="L617" s="218"/>
      <c r="M617" s="224"/>
      <c r="N617" s="225"/>
      <c r="O617" s="225"/>
      <c r="P617" s="225"/>
      <c r="Q617" s="225"/>
      <c r="R617" s="225"/>
      <c r="S617" s="225"/>
      <c r="T617" s="226"/>
      <c r="U617" s="13"/>
      <c r="V617" s="13"/>
      <c r="W617" s="13"/>
      <c r="X617" s="13"/>
      <c r="Y617" s="13"/>
      <c r="Z617" s="13"/>
      <c r="AA617" s="13"/>
      <c r="AB617" s="13"/>
      <c r="AC617" s="13"/>
      <c r="AD617" s="13"/>
      <c r="AE617" s="13"/>
      <c r="AT617" s="220" t="s">
        <v>291</v>
      </c>
      <c r="AU617" s="220" t="s">
        <v>87</v>
      </c>
      <c r="AV617" s="13" t="s">
        <v>87</v>
      </c>
      <c r="AW617" s="13" t="s">
        <v>31</v>
      </c>
      <c r="AX617" s="13" t="s">
        <v>75</v>
      </c>
      <c r="AY617" s="220" t="s">
        <v>283</v>
      </c>
    </row>
    <row r="618" s="15" customFormat="1">
      <c r="A618" s="15"/>
      <c r="B618" s="235"/>
      <c r="C618" s="15"/>
      <c r="D618" s="219" t="s">
        <v>291</v>
      </c>
      <c r="E618" s="236" t="s">
        <v>1</v>
      </c>
      <c r="F618" s="237" t="s">
        <v>414</v>
      </c>
      <c r="G618" s="15"/>
      <c r="H618" s="236" t="s">
        <v>1</v>
      </c>
      <c r="I618" s="238"/>
      <c r="J618" s="15"/>
      <c r="K618" s="15"/>
      <c r="L618" s="235"/>
      <c r="M618" s="239"/>
      <c r="N618" s="240"/>
      <c r="O618" s="240"/>
      <c r="P618" s="240"/>
      <c r="Q618" s="240"/>
      <c r="R618" s="240"/>
      <c r="S618" s="240"/>
      <c r="T618" s="241"/>
      <c r="U618" s="15"/>
      <c r="V618" s="15"/>
      <c r="W618" s="15"/>
      <c r="X618" s="15"/>
      <c r="Y618" s="15"/>
      <c r="Z618" s="15"/>
      <c r="AA618" s="15"/>
      <c r="AB618" s="15"/>
      <c r="AC618" s="15"/>
      <c r="AD618" s="15"/>
      <c r="AE618" s="15"/>
      <c r="AT618" s="236" t="s">
        <v>291</v>
      </c>
      <c r="AU618" s="236" t="s">
        <v>87</v>
      </c>
      <c r="AV618" s="15" t="s">
        <v>82</v>
      </c>
      <c r="AW618" s="15" t="s">
        <v>31</v>
      </c>
      <c r="AX618" s="15" t="s">
        <v>75</v>
      </c>
      <c r="AY618" s="236" t="s">
        <v>283</v>
      </c>
    </row>
    <row r="619" s="13" customFormat="1">
      <c r="A619" s="13"/>
      <c r="B619" s="218"/>
      <c r="C619" s="13"/>
      <c r="D619" s="219" t="s">
        <v>291</v>
      </c>
      <c r="E619" s="220" t="s">
        <v>1</v>
      </c>
      <c r="F619" s="221" t="s">
        <v>3747</v>
      </c>
      <c r="G619" s="13"/>
      <c r="H619" s="222">
        <v>285.24000000000001</v>
      </c>
      <c r="I619" s="223"/>
      <c r="J619" s="13"/>
      <c r="K619" s="13"/>
      <c r="L619" s="218"/>
      <c r="M619" s="224"/>
      <c r="N619" s="225"/>
      <c r="O619" s="225"/>
      <c r="P619" s="225"/>
      <c r="Q619" s="225"/>
      <c r="R619" s="225"/>
      <c r="S619" s="225"/>
      <c r="T619" s="226"/>
      <c r="U619" s="13"/>
      <c r="V619" s="13"/>
      <c r="W619" s="13"/>
      <c r="X619" s="13"/>
      <c r="Y619" s="13"/>
      <c r="Z619" s="13"/>
      <c r="AA619" s="13"/>
      <c r="AB619" s="13"/>
      <c r="AC619" s="13"/>
      <c r="AD619" s="13"/>
      <c r="AE619" s="13"/>
      <c r="AT619" s="220" t="s">
        <v>291</v>
      </c>
      <c r="AU619" s="220" t="s">
        <v>87</v>
      </c>
      <c r="AV619" s="13" t="s">
        <v>87</v>
      </c>
      <c r="AW619" s="13" t="s">
        <v>31</v>
      </c>
      <c r="AX619" s="13" t="s">
        <v>75</v>
      </c>
      <c r="AY619" s="220" t="s">
        <v>283</v>
      </c>
    </row>
    <row r="620" s="13" customFormat="1">
      <c r="A620" s="13"/>
      <c r="B620" s="218"/>
      <c r="C620" s="13"/>
      <c r="D620" s="219" t="s">
        <v>291</v>
      </c>
      <c r="E620" s="220" t="s">
        <v>1</v>
      </c>
      <c r="F620" s="221" t="s">
        <v>3748</v>
      </c>
      <c r="G620" s="13"/>
      <c r="H620" s="222">
        <v>97.507999999999996</v>
      </c>
      <c r="I620" s="223"/>
      <c r="J620" s="13"/>
      <c r="K620" s="13"/>
      <c r="L620" s="218"/>
      <c r="M620" s="224"/>
      <c r="N620" s="225"/>
      <c r="O620" s="225"/>
      <c r="P620" s="225"/>
      <c r="Q620" s="225"/>
      <c r="R620" s="225"/>
      <c r="S620" s="225"/>
      <c r="T620" s="226"/>
      <c r="U620" s="13"/>
      <c r="V620" s="13"/>
      <c r="W620" s="13"/>
      <c r="X620" s="13"/>
      <c r="Y620" s="13"/>
      <c r="Z620" s="13"/>
      <c r="AA620" s="13"/>
      <c r="AB620" s="13"/>
      <c r="AC620" s="13"/>
      <c r="AD620" s="13"/>
      <c r="AE620" s="13"/>
      <c r="AT620" s="220" t="s">
        <v>291</v>
      </c>
      <c r="AU620" s="220" t="s">
        <v>87</v>
      </c>
      <c r="AV620" s="13" t="s">
        <v>87</v>
      </c>
      <c r="AW620" s="13" t="s">
        <v>31</v>
      </c>
      <c r="AX620" s="13" t="s">
        <v>75</v>
      </c>
      <c r="AY620" s="220" t="s">
        <v>283</v>
      </c>
    </row>
    <row r="621" s="13" customFormat="1">
      <c r="A621" s="13"/>
      <c r="B621" s="218"/>
      <c r="C621" s="13"/>
      <c r="D621" s="219" t="s">
        <v>291</v>
      </c>
      <c r="E621" s="220" t="s">
        <v>1</v>
      </c>
      <c r="F621" s="221" t="s">
        <v>3749</v>
      </c>
      <c r="G621" s="13"/>
      <c r="H621" s="222">
        <v>146.71000000000001</v>
      </c>
      <c r="I621" s="223"/>
      <c r="J621" s="13"/>
      <c r="K621" s="13"/>
      <c r="L621" s="218"/>
      <c r="M621" s="224"/>
      <c r="N621" s="225"/>
      <c r="O621" s="225"/>
      <c r="P621" s="225"/>
      <c r="Q621" s="225"/>
      <c r="R621" s="225"/>
      <c r="S621" s="225"/>
      <c r="T621" s="226"/>
      <c r="U621" s="13"/>
      <c r="V621" s="13"/>
      <c r="W621" s="13"/>
      <c r="X621" s="13"/>
      <c r="Y621" s="13"/>
      <c r="Z621" s="13"/>
      <c r="AA621" s="13"/>
      <c r="AB621" s="13"/>
      <c r="AC621" s="13"/>
      <c r="AD621" s="13"/>
      <c r="AE621" s="13"/>
      <c r="AT621" s="220" t="s">
        <v>291</v>
      </c>
      <c r="AU621" s="220" t="s">
        <v>87</v>
      </c>
      <c r="AV621" s="13" t="s">
        <v>87</v>
      </c>
      <c r="AW621" s="13" t="s">
        <v>31</v>
      </c>
      <c r="AX621" s="13" t="s">
        <v>75</v>
      </c>
      <c r="AY621" s="220" t="s">
        <v>283</v>
      </c>
    </row>
    <row r="622" s="13" customFormat="1">
      <c r="A622" s="13"/>
      <c r="B622" s="218"/>
      <c r="C622" s="13"/>
      <c r="D622" s="219" t="s">
        <v>291</v>
      </c>
      <c r="E622" s="220" t="s">
        <v>1</v>
      </c>
      <c r="F622" s="221" t="s">
        <v>3750</v>
      </c>
      <c r="G622" s="13"/>
      <c r="H622" s="222">
        <v>146.72</v>
      </c>
      <c r="I622" s="223"/>
      <c r="J622" s="13"/>
      <c r="K622" s="13"/>
      <c r="L622" s="218"/>
      <c r="M622" s="224"/>
      <c r="N622" s="225"/>
      <c r="O622" s="225"/>
      <c r="P622" s="225"/>
      <c r="Q622" s="225"/>
      <c r="R622" s="225"/>
      <c r="S622" s="225"/>
      <c r="T622" s="226"/>
      <c r="U622" s="13"/>
      <c r="V622" s="13"/>
      <c r="W622" s="13"/>
      <c r="X622" s="13"/>
      <c r="Y622" s="13"/>
      <c r="Z622" s="13"/>
      <c r="AA622" s="13"/>
      <c r="AB622" s="13"/>
      <c r="AC622" s="13"/>
      <c r="AD622" s="13"/>
      <c r="AE622" s="13"/>
      <c r="AT622" s="220" t="s">
        <v>291</v>
      </c>
      <c r="AU622" s="220" t="s">
        <v>87</v>
      </c>
      <c r="AV622" s="13" t="s">
        <v>87</v>
      </c>
      <c r="AW622" s="13" t="s">
        <v>31</v>
      </c>
      <c r="AX622" s="13" t="s">
        <v>75</v>
      </c>
      <c r="AY622" s="220" t="s">
        <v>283</v>
      </c>
    </row>
    <row r="623" s="13" customFormat="1">
      <c r="A623" s="13"/>
      <c r="B623" s="218"/>
      <c r="C623" s="13"/>
      <c r="D623" s="219" t="s">
        <v>291</v>
      </c>
      <c r="E623" s="220" t="s">
        <v>1</v>
      </c>
      <c r="F623" s="221" t="s">
        <v>3751</v>
      </c>
      <c r="G623" s="13"/>
      <c r="H623" s="222">
        <v>105.64</v>
      </c>
      <c r="I623" s="223"/>
      <c r="J623" s="13"/>
      <c r="K623" s="13"/>
      <c r="L623" s="218"/>
      <c r="M623" s="224"/>
      <c r="N623" s="225"/>
      <c r="O623" s="225"/>
      <c r="P623" s="225"/>
      <c r="Q623" s="225"/>
      <c r="R623" s="225"/>
      <c r="S623" s="225"/>
      <c r="T623" s="226"/>
      <c r="U623" s="13"/>
      <c r="V623" s="13"/>
      <c r="W623" s="13"/>
      <c r="X623" s="13"/>
      <c r="Y623" s="13"/>
      <c r="Z623" s="13"/>
      <c r="AA623" s="13"/>
      <c r="AB623" s="13"/>
      <c r="AC623" s="13"/>
      <c r="AD623" s="13"/>
      <c r="AE623" s="13"/>
      <c r="AT623" s="220" t="s">
        <v>291</v>
      </c>
      <c r="AU623" s="220" t="s">
        <v>87</v>
      </c>
      <c r="AV623" s="13" t="s">
        <v>87</v>
      </c>
      <c r="AW623" s="13" t="s">
        <v>31</v>
      </c>
      <c r="AX623" s="13" t="s">
        <v>75</v>
      </c>
      <c r="AY623" s="220" t="s">
        <v>283</v>
      </c>
    </row>
    <row r="624" s="13" customFormat="1">
      <c r="A624" s="13"/>
      <c r="B624" s="218"/>
      <c r="C624" s="13"/>
      <c r="D624" s="219" t="s">
        <v>291</v>
      </c>
      <c r="E624" s="220" t="s">
        <v>1</v>
      </c>
      <c r="F624" s="221" t="s">
        <v>3752</v>
      </c>
      <c r="G624" s="13"/>
      <c r="H624" s="222">
        <v>15.640000000000001</v>
      </c>
      <c r="I624" s="223"/>
      <c r="J624" s="13"/>
      <c r="K624" s="13"/>
      <c r="L624" s="218"/>
      <c r="M624" s="224"/>
      <c r="N624" s="225"/>
      <c r="O624" s="225"/>
      <c r="P624" s="225"/>
      <c r="Q624" s="225"/>
      <c r="R624" s="225"/>
      <c r="S624" s="225"/>
      <c r="T624" s="226"/>
      <c r="U624" s="13"/>
      <c r="V624" s="13"/>
      <c r="W624" s="13"/>
      <c r="X624" s="13"/>
      <c r="Y624" s="13"/>
      <c r="Z624" s="13"/>
      <c r="AA624" s="13"/>
      <c r="AB624" s="13"/>
      <c r="AC624" s="13"/>
      <c r="AD624" s="13"/>
      <c r="AE624" s="13"/>
      <c r="AT624" s="220" t="s">
        <v>291</v>
      </c>
      <c r="AU624" s="220" t="s">
        <v>87</v>
      </c>
      <c r="AV624" s="13" t="s">
        <v>87</v>
      </c>
      <c r="AW624" s="13" t="s">
        <v>31</v>
      </c>
      <c r="AX624" s="13" t="s">
        <v>75</v>
      </c>
      <c r="AY624" s="220" t="s">
        <v>283</v>
      </c>
    </row>
    <row r="625" s="15" customFormat="1">
      <c r="A625" s="15"/>
      <c r="B625" s="235"/>
      <c r="C625" s="15"/>
      <c r="D625" s="219" t="s">
        <v>291</v>
      </c>
      <c r="E625" s="236" t="s">
        <v>1</v>
      </c>
      <c r="F625" s="237" t="s">
        <v>415</v>
      </c>
      <c r="G625" s="15"/>
      <c r="H625" s="236" t="s">
        <v>1</v>
      </c>
      <c r="I625" s="238"/>
      <c r="J625" s="15"/>
      <c r="K625" s="15"/>
      <c r="L625" s="235"/>
      <c r="M625" s="239"/>
      <c r="N625" s="240"/>
      <c r="O625" s="240"/>
      <c r="P625" s="240"/>
      <c r="Q625" s="240"/>
      <c r="R625" s="240"/>
      <c r="S625" s="240"/>
      <c r="T625" s="241"/>
      <c r="U625" s="15"/>
      <c r="V625" s="15"/>
      <c r="W625" s="15"/>
      <c r="X625" s="15"/>
      <c r="Y625" s="15"/>
      <c r="Z625" s="15"/>
      <c r="AA625" s="15"/>
      <c r="AB625" s="15"/>
      <c r="AC625" s="15"/>
      <c r="AD625" s="15"/>
      <c r="AE625" s="15"/>
      <c r="AT625" s="236" t="s">
        <v>291</v>
      </c>
      <c r="AU625" s="236" t="s">
        <v>87</v>
      </c>
      <c r="AV625" s="15" t="s">
        <v>82</v>
      </c>
      <c r="AW625" s="15" t="s">
        <v>31</v>
      </c>
      <c r="AX625" s="15" t="s">
        <v>75</v>
      </c>
      <c r="AY625" s="236" t="s">
        <v>283</v>
      </c>
    </row>
    <row r="626" s="13" customFormat="1">
      <c r="A626" s="13"/>
      <c r="B626" s="218"/>
      <c r="C626" s="13"/>
      <c r="D626" s="219" t="s">
        <v>291</v>
      </c>
      <c r="E626" s="220" t="s">
        <v>1</v>
      </c>
      <c r="F626" s="221" t="s">
        <v>3753</v>
      </c>
      <c r="G626" s="13"/>
      <c r="H626" s="222">
        <v>159.43000000000001</v>
      </c>
      <c r="I626" s="223"/>
      <c r="J626" s="13"/>
      <c r="K626" s="13"/>
      <c r="L626" s="218"/>
      <c r="M626" s="224"/>
      <c r="N626" s="225"/>
      <c r="O626" s="225"/>
      <c r="P626" s="225"/>
      <c r="Q626" s="225"/>
      <c r="R626" s="225"/>
      <c r="S626" s="225"/>
      <c r="T626" s="226"/>
      <c r="U626" s="13"/>
      <c r="V626" s="13"/>
      <c r="W626" s="13"/>
      <c r="X626" s="13"/>
      <c r="Y626" s="13"/>
      <c r="Z626" s="13"/>
      <c r="AA626" s="13"/>
      <c r="AB626" s="13"/>
      <c r="AC626" s="13"/>
      <c r="AD626" s="13"/>
      <c r="AE626" s="13"/>
      <c r="AT626" s="220" t="s">
        <v>291</v>
      </c>
      <c r="AU626" s="220" t="s">
        <v>87</v>
      </c>
      <c r="AV626" s="13" t="s">
        <v>87</v>
      </c>
      <c r="AW626" s="13" t="s">
        <v>31</v>
      </c>
      <c r="AX626" s="13" t="s">
        <v>75</v>
      </c>
      <c r="AY626" s="220" t="s">
        <v>283</v>
      </c>
    </row>
    <row r="627" s="13" customFormat="1">
      <c r="A627" s="13"/>
      <c r="B627" s="218"/>
      <c r="C627" s="13"/>
      <c r="D627" s="219" t="s">
        <v>291</v>
      </c>
      <c r="E627" s="220" t="s">
        <v>1</v>
      </c>
      <c r="F627" s="221" t="s">
        <v>3754</v>
      </c>
      <c r="G627" s="13"/>
      <c r="H627" s="222">
        <v>160.74000000000001</v>
      </c>
      <c r="I627" s="223"/>
      <c r="J627" s="13"/>
      <c r="K627" s="13"/>
      <c r="L627" s="218"/>
      <c r="M627" s="224"/>
      <c r="N627" s="225"/>
      <c r="O627" s="225"/>
      <c r="P627" s="225"/>
      <c r="Q627" s="225"/>
      <c r="R627" s="225"/>
      <c r="S627" s="225"/>
      <c r="T627" s="226"/>
      <c r="U627" s="13"/>
      <c r="V627" s="13"/>
      <c r="W627" s="13"/>
      <c r="X627" s="13"/>
      <c r="Y627" s="13"/>
      <c r="Z627" s="13"/>
      <c r="AA627" s="13"/>
      <c r="AB627" s="13"/>
      <c r="AC627" s="13"/>
      <c r="AD627" s="13"/>
      <c r="AE627" s="13"/>
      <c r="AT627" s="220" t="s">
        <v>291</v>
      </c>
      <c r="AU627" s="220" t="s">
        <v>87</v>
      </c>
      <c r="AV627" s="13" t="s">
        <v>87</v>
      </c>
      <c r="AW627" s="13" t="s">
        <v>31</v>
      </c>
      <c r="AX627" s="13" t="s">
        <v>75</v>
      </c>
      <c r="AY627" s="220" t="s">
        <v>283</v>
      </c>
    </row>
    <row r="628" s="13" customFormat="1">
      <c r="A628" s="13"/>
      <c r="B628" s="218"/>
      <c r="C628" s="13"/>
      <c r="D628" s="219" t="s">
        <v>291</v>
      </c>
      <c r="E628" s="220" t="s">
        <v>1</v>
      </c>
      <c r="F628" s="221" t="s">
        <v>3755</v>
      </c>
      <c r="G628" s="13"/>
      <c r="H628" s="222">
        <v>152.71000000000001</v>
      </c>
      <c r="I628" s="223"/>
      <c r="J628" s="13"/>
      <c r="K628" s="13"/>
      <c r="L628" s="218"/>
      <c r="M628" s="224"/>
      <c r="N628" s="225"/>
      <c r="O628" s="225"/>
      <c r="P628" s="225"/>
      <c r="Q628" s="225"/>
      <c r="R628" s="225"/>
      <c r="S628" s="225"/>
      <c r="T628" s="226"/>
      <c r="U628" s="13"/>
      <c r="V628" s="13"/>
      <c r="W628" s="13"/>
      <c r="X628" s="13"/>
      <c r="Y628" s="13"/>
      <c r="Z628" s="13"/>
      <c r="AA628" s="13"/>
      <c r="AB628" s="13"/>
      <c r="AC628" s="13"/>
      <c r="AD628" s="13"/>
      <c r="AE628" s="13"/>
      <c r="AT628" s="220" t="s">
        <v>291</v>
      </c>
      <c r="AU628" s="220" t="s">
        <v>87</v>
      </c>
      <c r="AV628" s="13" t="s">
        <v>87</v>
      </c>
      <c r="AW628" s="13" t="s">
        <v>31</v>
      </c>
      <c r="AX628" s="13" t="s">
        <v>75</v>
      </c>
      <c r="AY628" s="220" t="s">
        <v>283</v>
      </c>
    </row>
    <row r="629" s="13" customFormat="1">
      <c r="A629" s="13"/>
      <c r="B629" s="218"/>
      <c r="C629" s="13"/>
      <c r="D629" s="219" t="s">
        <v>291</v>
      </c>
      <c r="E629" s="220" t="s">
        <v>1</v>
      </c>
      <c r="F629" s="221" t="s">
        <v>3756</v>
      </c>
      <c r="G629" s="13"/>
      <c r="H629" s="222">
        <v>106.90000000000001</v>
      </c>
      <c r="I629" s="223"/>
      <c r="J629" s="13"/>
      <c r="K629" s="13"/>
      <c r="L629" s="218"/>
      <c r="M629" s="224"/>
      <c r="N629" s="225"/>
      <c r="O629" s="225"/>
      <c r="P629" s="225"/>
      <c r="Q629" s="225"/>
      <c r="R629" s="225"/>
      <c r="S629" s="225"/>
      <c r="T629" s="226"/>
      <c r="U629" s="13"/>
      <c r="V629" s="13"/>
      <c r="W629" s="13"/>
      <c r="X629" s="13"/>
      <c r="Y629" s="13"/>
      <c r="Z629" s="13"/>
      <c r="AA629" s="13"/>
      <c r="AB629" s="13"/>
      <c r="AC629" s="13"/>
      <c r="AD629" s="13"/>
      <c r="AE629" s="13"/>
      <c r="AT629" s="220" t="s">
        <v>291</v>
      </c>
      <c r="AU629" s="220" t="s">
        <v>87</v>
      </c>
      <c r="AV629" s="13" t="s">
        <v>87</v>
      </c>
      <c r="AW629" s="13" t="s">
        <v>31</v>
      </c>
      <c r="AX629" s="13" t="s">
        <v>75</v>
      </c>
      <c r="AY629" s="220" t="s">
        <v>283</v>
      </c>
    </row>
    <row r="630" s="13" customFormat="1">
      <c r="A630" s="13"/>
      <c r="B630" s="218"/>
      <c r="C630" s="13"/>
      <c r="D630" s="219" t="s">
        <v>291</v>
      </c>
      <c r="E630" s="220" t="s">
        <v>1</v>
      </c>
      <c r="F630" s="221" t="s">
        <v>3757</v>
      </c>
      <c r="G630" s="13"/>
      <c r="H630" s="222">
        <v>753.04999999999995</v>
      </c>
      <c r="I630" s="223"/>
      <c r="J630" s="13"/>
      <c r="K630" s="13"/>
      <c r="L630" s="218"/>
      <c r="M630" s="224"/>
      <c r="N630" s="225"/>
      <c r="O630" s="225"/>
      <c r="P630" s="225"/>
      <c r="Q630" s="225"/>
      <c r="R630" s="225"/>
      <c r="S630" s="225"/>
      <c r="T630" s="226"/>
      <c r="U630" s="13"/>
      <c r="V630" s="13"/>
      <c r="W630" s="13"/>
      <c r="X630" s="13"/>
      <c r="Y630" s="13"/>
      <c r="Z630" s="13"/>
      <c r="AA630" s="13"/>
      <c r="AB630" s="13"/>
      <c r="AC630" s="13"/>
      <c r="AD630" s="13"/>
      <c r="AE630" s="13"/>
      <c r="AT630" s="220" t="s">
        <v>291</v>
      </c>
      <c r="AU630" s="220" t="s">
        <v>87</v>
      </c>
      <c r="AV630" s="13" t="s">
        <v>87</v>
      </c>
      <c r="AW630" s="13" t="s">
        <v>31</v>
      </c>
      <c r="AX630" s="13" t="s">
        <v>75</v>
      </c>
      <c r="AY630" s="220" t="s">
        <v>283</v>
      </c>
    </row>
    <row r="631" s="13" customFormat="1">
      <c r="A631" s="13"/>
      <c r="B631" s="218"/>
      <c r="C631" s="13"/>
      <c r="D631" s="219" t="s">
        <v>291</v>
      </c>
      <c r="E631" s="220" t="s">
        <v>1</v>
      </c>
      <c r="F631" s="221" t="s">
        <v>3758</v>
      </c>
      <c r="G631" s="13"/>
      <c r="H631" s="222">
        <v>25.359999999999999</v>
      </c>
      <c r="I631" s="223"/>
      <c r="J631" s="13"/>
      <c r="K631" s="13"/>
      <c r="L631" s="218"/>
      <c r="M631" s="224"/>
      <c r="N631" s="225"/>
      <c r="O631" s="225"/>
      <c r="P631" s="225"/>
      <c r="Q631" s="225"/>
      <c r="R631" s="225"/>
      <c r="S631" s="225"/>
      <c r="T631" s="226"/>
      <c r="U631" s="13"/>
      <c r="V631" s="13"/>
      <c r="W631" s="13"/>
      <c r="X631" s="13"/>
      <c r="Y631" s="13"/>
      <c r="Z631" s="13"/>
      <c r="AA631" s="13"/>
      <c r="AB631" s="13"/>
      <c r="AC631" s="13"/>
      <c r="AD631" s="13"/>
      <c r="AE631" s="13"/>
      <c r="AT631" s="220" t="s">
        <v>291</v>
      </c>
      <c r="AU631" s="220" t="s">
        <v>87</v>
      </c>
      <c r="AV631" s="13" t="s">
        <v>87</v>
      </c>
      <c r="AW631" s="13" t="s">
        <v>31</v>
      </c>
      <c r="AX631" s="13" t="s">
        <v>75</v>
      </c>
      <c r="AY631" s="220" t="s">
        <v>283</v>
      </c>
    </row>
    <row r="632" s="15" customFormat="1">
      <c r="A632" s="15"/>
      <c r="B632" s="235"/>
      <c r="C632" s="15"/>
      <c r="D632" s="219" t="s">
        <v>291</v>
      </c>
      <c r="E632" s="236" t="s">
        <v>1</v>
      </c>
      <c r="F632" s="237" t="s">
        <v>416</v>
      </c>
      <c r="G632" s="15"/>
      <c r="H632" s="236" t="s">
        <v>1</v>
      </c>
      <c r="I632" s="238"/>
      <c r="J632" s="15"/>
      <c r="K632" s="15"/>
      <c r="L632" s="235"/>
      <c r="M632" s="239"/>
      <c r="N632" s="240"/>
      <c r="O632" s="240"/>
      <c r="P632" s="240"/>
      <c r="Q632" s="240"/>
      <c r="R632" s="240"/>
      <c r="S632" s="240"/>
      <c r="T632" s="241"/>
      <c r="U632" s="15"/>
      <c r="V632" s="15"/>
      <c r="W632" s="15"/>
      <c r="X632" s="15"/>
      <c r="Y632" s="15"/>
      <c r="Z632" s="15"/>
      <c r="AA632" s="15"/>
      <c r="AB632" s="15"/>
      <c r="AC632" s="15"/>
      <c r="AD632" s="15"/>
      <c r="AE632" s="15"/>
      <c r="AT632" s="236" t="s">
        <v>291</v>
      </c>
      <c r="AU632" s="236" t="s">
        <v>87</v>
      </c>
      <c r="AV632" s="15" t="s">
        <v>82</v>
      </c>
      <c r="AW632" s="15" t="s">
        <v>31</v>
      </c>
      <c r="AX632" s="15" t="s">
        <v>75</v>
      </c>
      <c r="AY632" s="236" t="s">
        <v>283</v>
      </c>
    </row>
    <row r="633" s="13" customFormat="1">
      <c r="A633" s="13"/>
      <c r="B633" s="218"/>
      <c r="C633" s="13"/>
      <c r="D633" s="219" t="s">
        <v>291</v>
      </c>
      <c r="E633" s="220" t="s">
        <v>1</v>
      </c>
      <c r="F633" s="221" t="s">
        <v>3759</v>
      </c>
      <c r="G633" s="13"/>
      <c r="H633" s="222">
        <v>159.41</v>
      </c>
      <c r="I633" s="223"/>
      <c r="J633" s="13"/>
      <c r="K633" s="13"/>
      <c r="L633" s="218"/>
      <c r="M633" s="224"/>
      <c r="N633" s="225"/>
      <c r="O633" s="225"/>
      <c r="P633" s="225"/>
      <c r="Q633" s="225"/>
      <c r="R633" s="225"/>
      <c r="S633" s="225"/>
      <c r="T633" s="226"/>
      <c r="U633" s="13"/>
      <c r="V633" s="13"/>
      <c r="W633" s="13"/>
      <c r="X633" s="13"/>
      <c r="Y633" s="13"/>
      <c r="Z633" s="13"/>
      <c r="AA633" s="13"/>
      <c r="AB633" s="13"/>
      <c r="AC633" s="13"/>
      <c r="AD633" s="13"/>
      <c r="AE633" s="13"/>
      <c r="AT633" s="220" t="s">
        <v>291</v>
      </c>
      <c r="AU633" s="220" t="s">
        <v>87</v>
      </c>
      <c r="AV633" s="13" t="s">
        <v>87</v>
      </c>
      <c r="AW633" s="13" t="s">
        <v>31</v>
      </c>
      <c r="AX633" s="13" t="s">
        <v>75</v>
      </c>
      <c r="AY633" s="220" t="s">
        <v>283</v>
      </c>
    </row>
    <row r="634" s="13" customFormat="1">
      <c r="A634" s="13"/>
      <c r="B634" s="218"/>
      <c r="C634" s="13"/>
      <c r="D634" s="219" t="s">
        <v>291</v>
      </c>
      <c r="E634" s="220" t="s">
        <v>1</v>
      </c>
      <c r="F634" s="221" t="s">
        <v>3754</v>
      </c>
      <c r="G634" s="13"/>
      <c r="H634" s="222">
        <v>160.74000000000001</v>
      </c>
      <c r="I634" s="223"/>
      <c r="J634" s="13"/>
      <c r="K634" s="13"/>
      <c r="L634" s="218"/>
      <c r="M634" s="224"/>
      <c r="N634" s="225"/>
      <c r="O634" s="225"/>
      <c r="P634" s="225"/>
      <c r="Q634" s="225"/>
      <c r="R634" s="225"/>
      <c r="S634" s="225"/>
      <c r="T634" s="226"/>
      <c r="U634" s="13"/>
      <c r="V634" s="13"/>
      <c r="W634" s="13"/>
      <c r="X634" s="13"/>
      <c r="Y634" s="13"/>
      <c r="Z634" s="13"/>
      <c r="AA634" s="13"/>
      <c r="AB634" s="13"/>
      <c r="AC634" s="13"/>
      <c r="AD634" s="13"/>
      <c r="AE634" s="13"/>
      <c r="AT634" s="220" t="s">
        <v>291</v>
      </c>
      <c r="AU634" s="220" t="s">
        <v>87</v>
      </c>
      <c r="AV634" s="13" t="s">
        <v>87</v>
      </c>
      <c r="AW634" s="13" t="s">
        <v>31</v>
      </c>
      <c r="AX634" s="13" t="s">
        <v>75</v>
      </c>
      <c r="AY634" s="220" t="s">
        <v>283</v>
      </c>
    </row>
    <row r="635" s="13" customFormat="1">
      <c r="A635" s="13"/>
      <c r="B635" s="218"/>
      <c r="C635" s="13"/>
      <c r="D635" s="219" t="s">
        <v>291</v>
      </c>
      <c r="E635" s="220" t="s">
        <v>1</v>
      </c>
      <c r="F635" s="221" t="s">
        <v>3755</v>
      </c>
      <c r="G635" s="13"/>
      <c r="H635" s="222">
        <v>152.71000000000001</v>
      </c>
      <c r="I635" s="223"/>
      <c r="J635" s="13"/>
      <c r="K635" s="13"/>
      <c r="L635" s="218"/>
      <c r="M635" s="224"/>
      <c r="N635" s="225"/>
      <c r="O635" s="225"/>
      <c r="P635" s="225"/>
      <c r="Q635" s="225"/>
      <c r="R635" s="225"/>
      <c r="S635" s="225"/>
      <c r="T635" s="226"/>
      <c r="U635" s="13"/>
      <c r="V635" s="13"/>
      <c r="W635" s="13"/>
      <c r="X635" s="13"/>
      <c r="Y635" s="13"/>
      <c r="Z635" s="13"/>
      <c r="AA635" s="13"/>
      <c r="AB635" s="13"/>
      <c r="AC635" s="13"/>
      <c r="AD635" s="13"/>
      <c r="AE635" s="13"/>
      <c r="AT635" s="220" t="s">
        <v>291</v>
      </c>
      <c r="AU635" s="220" t="s">
        <v>87</v>
      </c>
      <c r="AV635" s="13" t="s">
        <v>87</v>
      </c>
      <c r="AW635" s="13" t="s">
        <v>31</v>
      </c>
      <c r="AX635" s="13" t="s">
        <v>75</v>
      </c>
      <c r="AY635" s="220" t="s">
        <v>283</v>
      </c>
    </row>
    <row r="636" s="13" customFormat="1">
      <c r="A636" s="13"/>
      <c r="B636" s="218"/>
      <c r="C636" s="13"/>
      <c r="D636" s="219" t="s">
        <v>291</v>
      </c>
      <c r="E636" s="220" t="s">
        <v>1</v>
      </c>
      <c r="F636" s="221" t="s">
        <v>3760</v>
      </c>
      <c r="G636" s="13"/>
      <c r="H636" s="222">
        <v>106.90000000000001</v>
      </c>
      <c r="I636" s="223"/>
      <c r="J636" s="13"/>
      <c r="K636" s="13"/>
      <c r="L636" s="218"/>
      <c r="M636" s="224"/>
      <c r="N636" s="225"/>
      <c r="O636" s="225"/>
      <c r="P636" s="225"/>
      <c r="Q636" s="225"/>
      <c r="R636" s="225"/>
      <c r="S636" s="225"/>
      <c r="T636" s="226"/>
      <c r="U636" s="13"/>
      <c r="V636" s="13"/>
      <c r="W636" s="13"/>
      <c r="X636" s="13"/>
      <c r="Y636" s="13"/>
      <c r="Z636" s="13"/>
      <c r="AA636" s="13"/>
      <c r="AB636" s="13"/>
      <c r="AC636" s="13"/>
      <c r="AD636" s="13"/>
      <c r="AE636" s="13"/>
      <c r="AT636" s="220" t="s">
        <v>291</v>
      </c>
      <c r="AU636" s="220" t="s">
        <v>87</v>
      </c>
      <c r="AV636" s="13" t="s">
        <v>87</v>
      </c>
      <c r="AW636" s="13" t="s">
        <v>31</v>
      </c>
      <c r="AX636" s="13" t="s">
        <v>75</v>
      </c>
      <c r="AY636" s="220" t="s">
        <v>283</v>
      </c>
    </row>
    <row r="637" s="13" customFormat="1">
      <c r="A637" s="13"/>
      <c r="B637" s="218"/>
      <c r="C637" s="13"/>
      <c r="D637" s="219" t="s">
        <v>291</v>
      </c>
      <c r="E637" s="220" t="s">
        <v>1</v>
      </c>
      <c r="F637" s="221" t="s">
        <v>3761</v>
      </c>
      <c r="G637" s="13"/>
      <c r="H637" s="222">
        <v>132.59999999999999</v>
      </c>
      <c r="I637" s="223"/>
      <c r="J637" s="13"/>
      <c r="K637" s="13"/>
      <c r="L637" s="218"/>
      <c r="M637" s="224"/>
      <c r="N637" s="225"/>
      <c r="O637" s="225"/>
      <c r="P637" s="225"/>
      <c r="Q637" s="225"/>
      <c r="R637" s="225"/>
      <c r="S637" s="225"/>
      <c r="T637" s="226"/>
      <c r="U637" s="13"/>
      <c r="V637" s="13"/>
      <c r="W637" s="13"/>
      <c r="X637" s="13"/>
      <c r="Y637" s="13"/>
      <c r="Z637" s="13"/>
      <c r="AA637" s="13"/>
      <c r="AB637" s="13"/>
      <c r="AC637" s="13"/>
      <c r="AD637" s="13"/>
      <c r="AE637" s="13"/>
      <c r="AT637" s="220" t="s">
        <v>291</v>
      </c>
      <c r="AU637" s="220" t="s">
        <v>87</v>
      </c>
      <c r="AV637" s="13" t="s">
        <v>87</v>
      </c>
      <c r="AW637" s="13" t="s">
        <v>31</v>
      </c>
      <c r="AX637" s="13" t="s">
        <v>75</v>
      </c>
      <c r="AY637" s="220" t="s">
        <v>283</v>
      </c>
    </row>
    <row r="638" s="13" customFormat="1">
      <c r="A638" s="13"/>
      <c r="B638" s="218"/>
      <c r="C638" s="13"/>
      <c r="D638" s="219" t="s">
        <v>291</v>
      </c>
      <c r="E638" s="220" t="s">
        <v>1</v>
      </c>
      <c r="F638" s="221" t="s">
        <v>3762</v>
      </c>
      <c r="G638" s="13"/>
      <c r="H638" s="222">
        <v>81</v>
      </c>
      <c r="I638" s="223"/>
      <c r="J638" s="13"/>
      <c r="K638" s="13"/>
      <c r="L638" s="218"/>
      <c r="M638" s="224"/>
      <c r="N638" s="225"/>
      <c r="O638" s="225"/>
      <c r="P638" s="225"/>
      <c r="Q638" s="225"/>
      <c r="R638" s="225"/>
      <c r="S638" s="225"/>
      <c r="T638" s="226"/>
      <c r="U638" s="13"/>
      <c r="V638" s="13"/>
      <c r="W638" s="13"/>
      <c r="X638" s="13"/>
      <c r="Y638" s="13"/>
      <c r="Z638" s="13"/>
      <c r="AA638" s="13"/>
      <c r="AB638" s="13"/>
      <c r="AC638" s="13"/>
      <c r="AD638" s="13"/>
      <c r="AE638" s="13"/>
      <c r="AT638" s="220" t="s">
        <v>291</v>
      </c>
      <c r="AU638" s="220" t="s">
        <v>87</v>
      </c>
      <c r="AV638" s="13" t="s">
        <v>87</v>
      </c>
      <c r="AW638" s="13" t="s">
        <v>31</v>
      </c>
      <c r="AX638" s="13" t="s">
        <v>75</v>
      </c>
      <c r="AY638" s="220" t="s">
        <v>283</v>
      </c>
    </row>
    <row r="639" s="14" customFormat="1">
      <c r="A639" s="14"/>
      <c r="B639" s="227"/>
      <c r="C639" s="14"/>
      <c r="D639" s="219" t="s">
        <v>291</v>
      </c>
      <c r="E639" s="228" t="s">
        <v>1</v>
      </c>
      <c r="F639" s="229" t="s">
        <v>293</v>
      </c>
      <c r="G639" s="14"/>
      <c r="H639" s="230">
        <v>5126.7809999999999</v>
      </c>
      <c r="I639" s="231"/>
      <c r="J639" s="14"/>
      <c r="K639" s="14"/>
      <c r="L639" s="227"/>
      <c r="M639" s="232"/>
      <c r="N639" s="233"/>
      <c r="O639" s="233"/>
      <c r="P639" s="233"/>
      <c r="Q639" s="233"/>
      <c r="R639" s="233"/>
      <c r="S639" s="233"/>
      <c r="T639" s="234"/>
      <c r="U639" s="14"/>
      <c r="V639" s="14"/>
      <c r="W639" s="14"/>
      <c r="X639" s="14"/>
      <c r="Y639" s="14"/>
      <c r="Z639" s="14"/>
      <c r="AA639" s="14"/>
      <c r="AB639" s="14"/>
      <c r="AC639" s="14"/>
      <c r="AD639" s="14"/>
      <c r="AE639" s="14"/>
      <c r="AT639" s="228" t="s">
        <v>291</v>
      </c>
      <c r="AU639" s="228" t="s">
        <v>87</v>
      </c>
      <c r="AV639" s="14" t="s">
        <v>289</v>
      </c>
      <c r="AW639" s="14" t="s">
        <v>31</v>
      </c>
      <c r="AX639" s="14" t="s">
        <v>82</v>
      </c>
      <c r="AY639" s="228" t="s">
        <v>283</v>
      </c>
    </row>
    <row r="640" s="2" customFormat="1" ht="33" customHeight="1">
      <c r="A640" s="37"/>
      <c r="B640" s="168"/>
      <c r="C640" s="204" t="s">
        <v>825</v>
      </c>
      <c r="D640" s="204" t="s">
        <v>285</v>
      </c>
      <c r="E640" s="205" t="s">
        <v>851</v>
      </c>
      <c r="F640" s="206" t="s">
        <v>852</v>
      </c>
      <c r="G640" s="207" t="s">
        <v>288</v>
      </c>
      <c r="H640" s="208">
        <v>12623.542</v>
      </c>
      <c r="I640" s="209"/>
      <c r="J640" s="210">
        <f>ROUND(I640*H640,2)</f>
        <v>0</v>
      </c>
      <c r="K640" s="211"/>
      <c r="L640" s="38"/>
      <c r="M640" s="212" t="s">
        <v>1</v>
      </c>
      <c r="N640" s="213" t="s">
        <v>41</v>
      </c>
      <c r="O640" s="81"/>
      <c r="P640" s="214">
        <f>O640*H640</f>
        <v>0</v>
      </c>
      <c r="Q640" s="214">
        <v>0</v>
      </c>
      <c r="R640" s="214">
        <f>Q640*H640</f>
        <v>0</v>
      </c>
      <c r="S640" s="214">
        <v>0.02</v>
      </c>
      <c r="T640" s="215">
        <f>S640*H640</f>
        <v>252.47083999999998</v>
      </c>
      <c r="U640" s="37"/>
      <c r="V640" s="37"/>
      <c r="W640" s="37"/>
      <c r="X640" s="37"/>
      <c r="Y640" s="37"/>
      <c r="Z640" s="37"/>
      <c r="AA640" s="37"/>
      <c r="AB640" s="37"/>
      <c r="AC640" s="37"/>
      <c r="AD640" s="37"/>
      <c r="AE640" s="37"/>
      <c r="AR640" s="216" t="s">
        <v>289</v>
      </c>
      <c r="AT640" s="216" t="s">
        <v>285</v>
      </c>
      <c r="AU640" s="216" t="s">
        <v>87</v>
      </c>
      <c r="AY640" s="18" t="s">
        <v>283</v>
      </c>
      <c r="BE640" s="217">
        <f>IF(N640="základná",J640,0)</f>
        <v>0</v>
      </c>
      <c r="BF640" s="217">
        <f>IF(N640="znížená",J640,0)</f>
        <v>0</v>
      </c>
      <c r="BG640" s="217">
        <f>IF(N640="zákl. prenesená",J640,0)</f>
        <v>0</v>
      </c>
      <c r="BH640" s="217">
        <f>IF(N640="zníž. prenesená",J640,0)</f>
        <v>0</v>
      </c>
      <c r="BI640" s="217">
        <f>IF(N640="nulová",J640,0)</f>
        <v>0</v>
      </c>
      <c r="BJ640" s="18" t="s">
        <v>87</v>
      </c>
      <c r="BK640" s="217">
        <f>ROUND(I640*H640,2)</f>
        <v>0</v>
      </c>
      <c r="BL640" s="18" t="s">
        <v>289</v>
      </c>
      <c r="BM640" s="216" t="s">
        <v>853</v>
      </c>
    </row>
    <row r="641" s="15" customFormat="1">
      <c r="A641" s="15"/>
      <c r="B641" s="235"/>
      <c r="C641" s="15"/>
      <c r="D641" s="219" t="s">
        <v>291</v>
      </c>
      <c r="E641" s="236" t="s">
        <v>1</v>
      </c>
      <c r="F641" s="237" t="s">
        <v>706</v>
      </c>
      <c r="G641" s="15"/>
      <c r="H641" s="236" t="s">
        <v>1</v>
      </c>
      <c r="I641" s="238"/>
      <c r="J641" s="15"/>
      <c r="K641" s="15"/>
      <c r="L641" s="235"/>
      <c r="M641" s="239"/>
      <c r="N641" s="240"/>
      <c r="O641" s="240"/>
      <c r="P641" s="240"/>
      <c r="Q641" s="240"/>
      <c r="R641" s="240"/>
      <c r="S641" s="240"/>
      <c r="T641" s="241"/>
      <c r="U641" s="15"/>
      <c r="V641" s="15"/>
      <c r="W641" s="15"/>
      <c r="X641" s="15"/>
      <c r="Y641" s="15"/>
      <c r="Z641" s="15"/>
      <c r="AA641" s="15"/>
      <c r="AB641" s="15"/>
      <c r="AC641" s="15"/>
      <c r="AD641" s="15"/>
      <c r="AE641" s="15"/>
      <c r="AT641" s="236" t="s">
        <v>291</v>
      </c>
      <c r="AU641" s="236" t="s">
        <v>87</v>
      </c>
      <c r="AV641" s="15" t="s">
        <v>82</v>
      </c>
      <c r="AW641" s="15" t="s">
        <v>31</v>
      </c>
      <c r="AX641" s="15" t="s">
        <v>75</v>
      </c>
      <c r="AY641" s="236" t="s">
        <v>283</v>
      </c>
    </row>
    <row r="642" s="13" customFormat="1">
      <c r="A642" s="13"/>
      <c r="B642" s="218"/>
      <c r="C642" s="13"/>
      <c r="D642" s="219" t="s">
        <v>291</v>
      </c>
      <c r="E642" s="220" t="s">
        <v>1</v>
      </c>
      <c r="F642" s="221" t="s">
        <v>3763</v>
      </c>
      <c r="G642" s="13"/>
      <c r="H642" s="222">
        <v>670.04999999999995</v>
      </c>
      <c r="I642" s="223"/>
      <c r="J642" s="13"/>
      <c r="K642" s="13"/>
      <c r="L642" s="218"/>
      <c r="M642" s="224"/>
      <c r="N642" s="225"/>
      <c r="O642" s="225"/>
      <c r="P642" s="225"/>
      <c r="Q642" s="225"/>
      <c r="R642" s="225"/>
      <c r="S642" s="225"/>
      <c r="T642" s="226"/>
      <c r="U642" s="13"/>
      <c r="V642" s="13"/>
      <c r="W642" s="13"/>
      <c r="X642" s="13"/>
      <c r="Y642" s="13"/>
      <c r="Z642" s="13"/>
      <c r="AA642" s="13"/>
      <c r="AB642" s="13"/>
      <c r="AC642" s="13"/>
      <c r="AD642" s="13"/>
      <c r="AE642" s="13"/>
      <c r="AT642" s="220" t="s">
        <v>291</v>
      </c>
      <c r="AU642" s="220" t="s">
        <v>87</v>
      </c>
      <c r="AV642" s="13" t="s">
        <v>87</v>
      </c>
      <c r="AW642" s="13" t="s">
        <v>31</v>
      </c>
      <c r="AX642" s="13" t="s">
        <v>75</v>
      </c>
      <c r="AY642" s="220" t="s">
        <v>283</v>
      </c>
    </row>
    <row r="643" s="13" customFormat="1">
      <c r="A643" s="13"/>
      <c r="B643" s="218"/>
      <c r="C643" s="13"/>
      <c r="D643" s="219" t="s">
        <v>291</v>
      </c>
      <c r="E643" s="220" t="s">
        <v>1</v>
      </c>
      <c r="F643" s="221" t="s">
        <v>3764</v>
      </c>
      <c r="G643" s="13"/>
      <c r="H643" s="222">
        <v>649.52999999999997</v>
      </c>
      <c r="I643" s="223"/>
      <c r="J643" s="13"/>
      <c r="K643" s="13"/>
      <c r="L643" s="218"/>
      <c r="M643" s="224"/>
      <c r="N643" s="225"/>
      <c r="O643" s="225"/>
      <c r="P643" s="225"/>
      <c r="Q643" s="225"/>
      <c r="R643" s="225"/>
      <c r="S643" s="225"/>
      <c r="T643" s="226"/>
      <c r="U643" s="13"/>
      <c r="V643" s="13"/>
      <c r="W643" s="13"/>
      <c r="X643" s="13"/>
      <c r="Y643" s="13"/>
      <c r="Z643" s="13"/>
      <c r="AA643" s="13"/>
      <c r="AB643" s="13"/>
      <c r="AC643" s="13"/>
      <c r="AD643" s="13"/>
      <c r="AE643" s="13"/>
      <c r="AT643" s="220" t="s">
        <v>291</v>
      </c>
      <c r="AU643" s="220" t="s">
        <v>87</v>
      </c>
      <c r="AV643" s="13" t="s">
        <v>87</v>
      </c>
      <c r="AW643" s="13" t="s">
        <v>31</v>
      </c>
      <c r="AX643" s="13" t="s">
        <v>75</v>
      </c>
      <c r="AY643" s="220" t="s">
        <v>283</v>
      </c>
    </row>
    <row r="644" s="15" customFormat="1">
      <c r="A644" s="15"/>
      <c r="B644" s="235"/>
      <c r="C644" s="15"/>
      <c r="D644" s="219" t="s">
        <v>291</v>
      </c>
      <c r="E644" s="236" t="s">
        <v>1</v>
      </c>
      <c r="F644" s="237" t="s">
        <v>404</v>
      </c>
      <c r="G644" s="15"/>
      <c r="H644" s="236" t="s">
        <v>1</v>
      </c>
      <c r="I644" s="238"/>
      <c r="J644" s="15"/>
      <c r="K644" s="15"/>
      <c r="L644" s="235"/>
      <c r="M644" s="239"/>
      <c r="N644" s="240"/>
      <c r="O644" s="240"/>
      <c r="P644" s="240"/>
      <c r="Q644" s="240"/>
      <c r="R644" s="240"/>
      <c r="S644" s="240"/>
      <c r="T644" s="241"/>
      <c r="U644" s="15"/>
      <c r="V644" s="15"/>
      <c r="W644" s="15"/>
      <c r="X644" s="15"/>
      <c r="Y644" s="15"/>
      <c r="Z644" s="15"/>
      <c r="AA644" s="15"/>
      <c r="AB644" s="15"/>
      <c r="AC644" s="15"/>
      <c r="AD644" s="15"/>
      <c r="AE644" s="15"/>
      <c r="AT644" s="236" t="s">
        <v>291</v>
      </c>
      <c r="AU644" s="236" t="s">
        <v>87</v>
      </c>
      <c r="AV644" s="15" t="s">
        <v>82</v>
      </c>
      <c r="AW644" s="15" t="s">
        <v>31</v>
      </c>
      <c r="AX644" s="15" t="s">
        <v>75</v>
      </c>
      <c r="AY644" s="236" t="s">
        <v>283</v>
      </c>
    </row>
    <row r="645" s="13" customFormat="1">
      <c r="A645" s="13"/>
      <c r="B645" s="218"/>
      <c r="C645" s="13"/>
      <c r="D645" s="219" t="s">
        <v>291</v>
      </c>
      <c r="E645" s="220" t="s">
        <v>1</v>
      </c>
      <c r="F645" s="221" t="s">
        <v>3765</v>
      </c>
      <c r="G645" s="13"/>
      <c r="H645" s="222">
        <v>705.62</v>
      </c>
      <c r="I645" s="223"/>
      <c r="J645" s="13"/>
      <c r="K645" s="13"/>
      <c r="L645" s="218"/>
      <c r="M645" s="224"/>
      <c r="N645" s="225"/>
      <c r="O645" s="225"/>
      <c r="P645" s="225"/>
      <c r="Q645" s="225"/>
      <c r="R645" s="225"/>
      <c r="S645" s="225"/>
      <c r="T645" s="226"/>
      <c r="U645" s="13"/>
      <c r="V645" s="13"/>
      <c r="W645" s="13"/>
      <c r="X645" s="13"/>
      <c r="Y645" s="13"/>
      <c r="Z645" s="13"/>
      <c r="AA645" s="13"/>
      <c r="AB645" s="13"/>
      <c r="AC645" s="13"/>
      <c r="AD645" s="13"/>
      <c r="AE645" s="13"/>
      <c r="AT645" s="220" t="s">
        <v>291</v>
      </c>
      <c r="AU645" s="220" t="s">
        <v>87</v>
      </c>
      <c r="AV645" s="13" t="s">
        <v>87</v>
      </c>
      <c r="AW645" s="13" t="s">
        <v>31</v>
      </c>
      <c r="AX645" s="13" t="s">
        <v>75</v>
      </c>
      <c r="AY645" s="220" t="s">
        <v>283</v>
      </c>
    </row>
    <row r="646" s="13" customFormat="1">
      <c r="A646" s="13"/>
      <c r="B646" s="218"/>
      <c r="C646" s="13"/>
      <c r="D646" s="219" t="s">
        <v>291</v>
      </c>
      <c r="E646" s="220" t="s">
        <v>1</v>
      </c>
      <c r="F646" s="221" t="s">
        <v>3766</v>
      </c>
      <c r="G646" s="13"/>
      <c r="H646" s="222">
        <v>487.92000000000002</v>
      </c>
      <c r="I646" s="223"/>
      <c r="J646" s="13"/>
      <c r="K646" s="13"/>
      <c r="L646" s="218"/>
      <c r="M646" s="224"/>
      <c r="N646" s="225"/>
      <c r="O646" s="225"/>
      <c r="P646" s="225"/>
      <c r="Q646" s="225"/>
      <c r="R646" s="225"/>
      <c r="S646" s="225"/>
      <c r="T646" s="226"/>
      <c r="U646" s="13"/>
      <c r="V646" s="13"/>
      <c r="W646" s="13"/>
      <c r="X646" s="13"/>
      <c r="Y646" s="13"/>
      <c r="Z646" s="13"/>
      <c r="AA646" s="13"/>
      <c r="AB646" s="13"/>
      <c r="AC646" s="13"/>
      <c r="AD646" s="13"/>
      <c r="AE646" s="13"/>
      <c r="AT646" s="220" t="s">
        <v>291</v>
      </c>
      <c r="AU646" s="220" t="s">
        <v>87</v>
      </c>
      <c r="AV646" s="13" t="s">
        <v>87</v>
      </c>
      <c r="AW646" s="13" t="s">
        <v>31</v>
      </c>
      <c r="AX646" s="13" t="s">
        <v>75</v>
      </c>
      <c r="AY646" s="220" t="s">
        <v>283</v>
      </c>
    </row>
    <row r="647" s="13" customFormat="1">
      <c r="A647" s="13"/>
      <c r="B647" s="218"/>
      <c r="C647" s="13"/>
      <c r="D647" s="219" t="s">
        <v>291</v>
      </c>
      <c r="E647" s="220" t="s">
        <v>1</v>
      </c>
      <c r="F647" s="221" t="s">
        <v>3767</v>
      </c>
      <c r="G647" s="13"/>
      <c r="H647" s="222">
        <v>438.83999999999998</v>
      </c>
      <c r="I647" s="223"/>
      <c r="J647" s="13"/>
      <c r="K647" s="13"/>
      <c r="L647" s="218"/>
      <c r="M647" s="224"/>
      <c r="N647" s="225"/>
      <c r="O647" s="225"/>
      <c r="P647" s="225"/>
      <c r="Q647" s="225"/>
      <c r="R647" s="225"/>
      <c r="S647" s="225"/>
      <c r="T647" s="226"/>
      <c r="U647" s="13"/>
      <c r="V647" s="13"/>
      <c r="W647" s="13"/>
      <c r="X647" s="13"/>
      <c r="Y647" s="13"/>
      <c r="Z647" s="13"/>
      <c r="AA647" s="13"/>
      <c r="AB647" s="13"/>
      <c r="AC647" s="13"/>
      <c r="AD647" s="13"/>
      <c r="AE647" s="13"/>
      <c r="AT647" s="220" t="s">
        <v>291</v>
      </c>
      <c r="AU647" s="220" t="s">
        <v>87</v>
      </c>
      <c r="AV647" s="13" t="s">
        <v>87</v>
      </c>
      <c r="AW647" s="13" t="s">
        <v>31</v>
      </c>
      <c r="AX647" s="13" t="s">
        <v>75</v>
      </c>
      <c r="AY647" s="220" t="s">
        <v>283</v>
      </c>
    </row>
    <row r="648" s="13" customFormat="1">
      <c r="A648" s="13"/>
      <c r="B648" s="218"/>
      <c r="C648" s="13"/>
      <c r="D648" s="219" t="s">
        <v>291</v>
      </c>
      <c r="E648" s="220" t="s">
        <v>1</v>
      </c>
      <c r="F648" s="221" t="s">
        <v>3768</v>
      </c>
      <c r="G648" s="13"/>
      <c r="H648" s="222">
        <v>177.13</v>
      </c>
      <c r="I648" s="223"/>
      <c r="J648" s="13"/>
      <c r="K648" s="13"/>
      <c r="L648" s="218"/>
      <c r="M648" s="224"/>
      <c r="N648" s="225"/>
      <c r="O648" s="225"/>
      <c r="P648" s="225"/>
      <c r="Q648" s="225"/>
      <c r="R648" s="225"/>
      <c r="S648" s="225"/>
      <c r="T648" s="226"/>
      <c r="U648" s="13"/>
      <c r="V648" s="13"/>
      <c r="W648" s="13"/>
      <c r="X648" s="13"/>
      <c r="Y648" s="13"/>
      <c r="Z648" s="13"/>
      <c r="AA648" s="13"/>
      <c r="AB648" s="13"/>
      <c r="AC648" s="13"/>
      <c r="AD648" s="13"/>
      <c r="AE648" s="13"/>
      <c r="AT648" s="220" t="s">
        <v>291</v>
      </c>
      <c r="AU648" s="220" t="s">
        <v>87</v>
      </c>
      <c r="AV648" s="13" t="s">
        <v>87</v>
      </c>
      <c r="AW648" s="13" t="s">
        <v>31</v>
      </c>
      <c r="AX648" s="13" t="s">
        <v>75</v>
      </c>
      <c r="AY648" s="220" t="s">
        <v>283</v>
      </c>
    </row>
    <row r="649" s="15" customFormat="1">
      <c r="A649" s="15"/>
      <c r="B649" s="235"/>
      <c r="C649" s="15"/>
      <c r="D649" s="219" t="s">
        <v>291</v>
      </c>
      <c r="E649" s="236" t="s">
        <v>1</v>
      </c>
      <c r="F649" s="237" t="s">
        <v>413</v>
      </c>
      <c r="G649" s="15"/>
      <c r="H649" s="236" t="s">
        <v>1</v>
      </c>
      <c r="I649" s="238"/>
      <c r="J649" s="15"/>
      <c r="K649" s="15"/>
      <c r="L649" s="235"/>
      <c r="M649" s="239"/>
      <c r="N649" s="240"/>
      <c r="O649" s="240"/>
      <c r="P649" s="240"/>
      <c r="Q649" s="240"/>
      <c r="R649" s="240"/>
      <c r="S649" s="240"/>
      <c r="T649" s="241"/>
      <c r="U649" s="15"/>
      <c r="V649" s="15"/>
      <c r="W649" s="15"/>
      <c r="X649" s="15"/>
      <c r="Y649" s="15"/>
      <c r="Z649" s="15"/>
      <c r="AA649" s="15"/>
      <c r="AB649" s="15"/>
      <c r="AC649" s="15"/>
      <c r="AD649" s="15"/>
      <c r="AE649" s="15"/>
      <c r="AT649" s="236" t="s">
        <v>291</v>
      </c>
      <c r="AU649" s="236" t="s">
        <v>87</v>
      </c>
      <c r="AV649" s="15" t="s">
        <v>82</v>
      </c>
      <c r="AW649" s="15" t="s">
        <v>31</v>
      </c>
      <c r="AX649" s="15" t="s">
        <v>75</v>
      </c>
      <c r="AY649" s="236" t="s">
        <v>283</v>
      </c>
    </row>
    <row r="650" s="13" customFormat="1">
      <c r="A650" s="13"/>
      <c r="B650" s="218"/>
      <c r="C650" s="13"/>
      <c r="D650" s="219" t="s">
        <v>291</v>
      </c>
      <c r="E650" s="220" t="s">
        <v>1</v>
      </c>
      <c r="F650" s="221" t="s">
        <v>3769</v>
      </c>
      <c r="G650" s="13"/>
      <c r="H650" s="222">
        <v>400.49000000000001</v>
      </c>
      <c r="I650" s="223"/>
      <c r="J650" s="13"/>
      <c r="K650" s="13"/>
      <c r="L650" s="218"/>
      <c r="M650" s="224"/>
      <c r="N650" s="225"/>
      <c r="O650" s="225"/>
      <c r="P650" s="225"/>
      <c r="Q650" s="225"/>
      <c r="R650" s="225"/>
      <c r="S650" s="225"/>
      <c r="T650" s="226"/>
      <c r="U650" s="13"/>
      <c r="V650" s="13"/>
      <c r="W650" s="13"/>
      <c r="X650" s="13"/>
      <c r="Y650" s="13"/>
      <c r="Z650" s="13"/>
      <c r="AA650" s="13"/>
      <c r="AB650" s="13"/>
      <c r="AC650" s="13"/>
      <c r="AD650" s="13"/>
      <c r="AE650" s="13"/>
      <c r="AT650" s="220" t="s">
        <v>291</v>
      </c>
      <c r="AU650" s="220" t="s">
        <v>87</v>
      </c>
      <c r="AV650" s="13" t="s">
        <v>87</v>
      </c>
      <c r="AW650" s="13" t="s">
        <v>31</v>
      </c>
      <c r="AX650" s="13" t="s">
        <v>75</v>
      </c>
      <c r="AY650" s="220" t="s">
        <v>283</v>
      </c>
    </row>
    <row r="651" s="13" customFormat="1">
      <c r="A651" s="13"/>
      <c r="B651" s="218"/>
      <c r="C651" s="13"/>
      <c r="D651" s="219" t="s">
        <v>291</v>
      </c>
      <c r="E651" s="220" t="s">
        <v>1</v>
      </c>
      <c r="F651" s="221" t="s">
        <v>3770</v>
      </c>
      <c r="G651" s="13"/>
      <c r="H651" s="222">
        <v>318.48000000000002</v>
      </c>
      <c r="I651" s="223"/>
      <c r="J651" s="13"/>
      <c r="K651" s="13"/>
      <c r="L651" s="218"/>
      <c r="M651" s="224"/>
      <c r="N651" s="225"/>
      <c r="O651" s="225"/>
      <c r="P651" s="225"/>
      <c r="Q651" s="225"/>
      <c r="R651" s="225"/>
      <c r="S651" s="225"/>
      <c r="T651" s="226"/>
      <c r="U651" s="13"/>
      <c r="V651" s="13"/>
      <c r="W651" s="13"/>
      <c r="X651" s="13"/>
      <c r="Y651" s="13"/>
      <c r="Z651" s="13"/>
      <c r="AA651" s="13"/>
      <c r="AB651" s="13"/>
      <c r="AC651" s="13"/>
      <c r="AD651" s="13"/>
      <c r="AE651" s="13"/>
      <c r="AT651" s="220" t="s">
        <v>291</v>
      </c>
      <c r="AU651" s="220" t="s">
        <v>87</v>
      </c>
      <c r="AV651" s="13" t="s">
        <v>87</v>
      </c>
      <c r="AW651" s="13" t="s">
        <v>31</v>
      </c>
      <c r="AX651" s="13" t="s">
        <v>75</v>
      </c>
      <c r="AY651" s="220" t="s">
        <v>283</v>
      </c>
    </row>
    <row r="652" s="13" customFormat="1">
      <c r="A652" s="13"/>
      <c r="B652" s="218"/>
      <c r="C652" s="13"/>
      <c r="D652" s="219" t="s">
        <v>291</v>
      </c>
      <c r="E652" s="220" t="s">
        <v>1</v>
      </c>
      <c r="F652" s="221" t="s">
        <v>3771</v>
      </c>
      <c r="G652" s="13"/>
      <c r="H652" s="222">
        <v>445.95999999999998</v>
      </c>
      <c r="I652" s="223"/>
      <c r="J652" s="13"/>
      <c r="K652" s="13"/>
      <c r="L652" s="218"/>
      <c r="M652" s="224"/>
      <c r="N652" s="225"/>
      <c r="O652" s="225"/>
      <c r="P652" s="225"/>
      <c r="Q652" s="225"/>
      <c r="R652" s="225"/>
      <c r="S652" s="225"/>
      <c r="T652" s="226"/>
      <c r="U652" s="13"/>
      <c r="V652" s="13"/>
      <c r="W652" s="13"/>
      <c r="X652" s="13"/>
      <c r="Y652" s="13"/>
      <c r="Z652" s="13"/>
      <c r="AA652" s="13"/>
      <c r="AB652" s="13"/>
      <c r="AC652" s="13"/>
      <c r="AD652" s="13"/>
      <c r="AE652" s="13"/>
      <c r="AT652" s="220" t="s">
        <v>291</v>
      </c>
      <c r="AU652" s="220" t="s">
        <v>87</v>
      </c>
      <c r="AV652" s="13" t="s">
        <v>87</v>
      </c>
      <c r="AW652" s="13" t="s">
        <v>31</v>
      </c>
      <c r="AX652" s="13" t="s">
        <v>75</v>
      </c>
      <c r="AY652" s="220" t="s">
        <v>283</v>
      </c>
    </row>
    <row r="653" s="13" customFormat="1">
      <c r="A653" s="13"/>
      <c r="B653" s="218"/>
      <c r="C653" s="13"/>
      <c r="D653" s="219" t="s">
        <v>291</v>
      </c>
      <c r="E653" s="220" t="s">
        <v>1</v>
      </c>
      <c r="F653" s="221" t="s">
        <v>3772</v>
      </c>
      <c r="G653" s="13"/>
      <c r="H653" s="222">
        <v>316.41000000000003</v>
      </c>
      <c r="I653" s="223"/>
      <c r="J653" s="13"/>
      <c r="K653" s="13"/>
      <c r="L653" s="218"/>
      <c r="M653" s="224"/>
      <c r="N653" s="225"/>
      <c r="O653" s="225"/>
      <c r="P653" s="225"/>
      <c r="Q653" s="225"/>
      <c r="R653" s="225"/>
      <c r="S653" s="225"/>
      <c r="T653" s="226"/>
      <c r="U653" s="13"/>
      <c r="V653" s="13"/>
      <c r="W653" s="13"/>
      <c r="X653" s="13"/>
      <c r="Y653" s="13"/>
      <c r="Z653" s="13"/>
      <c r="AA653" s="13"/>
      <c r="AB653" s="13"/>
      <c r="AC653" s="13"/>
      <c r="AD653" s="13"/>
      <c r="AE653" s="13"/>
      <c r="AT653" s="220" t="s">
        <v>291</v>
      </c>
      <c r="AU653" s="220" t="s">
        <v>87</v>
      </c>
      <c r="AV653" s="13" t="s">
        <v>87</v>
      </c>
      <c r="AW653" s="13" t="s">
        <v>31</v>
      </c>
      <c r="AX653" s="13" t="s">
        <v>75</v>
      </c>
      <c r="AY653" s="220" t="s">
        <v>283</v>
      </c>
    </row>
    <row r="654" s="13" customFormat="1">
      <c r="A654" s="13"/>
      <c r="B654" s="218"/>
      <c r="C654" s="13"/>
      <c r="D654" s="219" t="s">
        <v>291</v>
      </c>
      <c r="E654" s="220" t="s">
        <v>1</v>
      </c>
      <c r="F654" s="221" t="s">
        <v>3773</v>
      </c>
      <c r="G654" s="13"/>
      <c r="H654" s="222">
        <v>292.01999999999998</v>
      </c>
      <c r="I654" s="223"/>
      <c r="J654" s="13"/>
      <c r="K654" s="13"/>
      <c r="L654" s="218"/>
      <c r="M654" s="224"/>
      <c r="N654" s="225"/>
      <c r="O654" s="225"/>
      <c r="P654" s="225"/>
      <c r="Q654" s="225"/>
      <c r="R654" s="225"/>
      <c r="S654" s="225"/>
      <c r="T654" s="226"/>
      <c r="U654" s="13"/>
      <c r="V654" s="13"/>
      <c r="W654" s="13"/>
      <c r="X654" s="13"/>
      <c r="Y654" s="13"/>
      <c r="Z654" s="13"/>
      <c r="AA654" s="13"/>
      <c r="AB654" s="13"/>
      <c r="AC654" s="13"/>
      <c r="AD654" s="13"/>
      <c r="AE654" s="13"/>
      <c r="AT654" s="220" t="s">
        <v>291</v>
      </c>
      <c r="AU654" s="220" t="s">
        <v>87</v>
      </c>
      <c r="AV654" s="13" t="s">
        <v>87</v>
      </c>
      <c r="AW654" s="13" t="s">
        <v>31</v>
      </c>
      <c r="AX654" s="13" t="s">
        <v>75</v>
      </c>
      <c r="AY654" s="220" t="s">
        <v>283</v>
      </c>
    </row>
    <row r="655" s="13" customFormat="1">
      <c r="A655" s="13"/>
      <c r="B655" s="218"/>
      <c r="C655" s="13"/>
      <c r="D655" s="219" t="s">
        <v>291</v>
      </c>
      <c r="E655" s="220" t="s">
        <v>1</v>
      </c>
      <c r="F655" s="221" t="s">
        <v>3774</v>
      </c>
      <c r="G655" s="13"/>
      <c r="H655" s="222">
        <v>355.38999999999999</v>
      </c>
      <c r="I655" s="223"/>
      <c r="J655" s="13"/>
      <c r="K655" s="13"/>
      <c r="L655" s="218"/>
      <c r="M655" s="224"/>
      <c r="N655" s="225"/>
      <c r="O655" s="225"/>
      <c r="P655" s="225"/>
      <c r="Q655" s="225"/>
      <c r="R655" s="225"/>
      <c r="S655" s="225"/>
      <c r="T655" s="226"/>
      <c r="U655" s="13"/>
      <c r="V655" s="13"/>
      <c r="W655" s="13"/>
      <c r="X655" s="13"/>
      <c r="Y655" s="13"/>
      <c r="Z655" s="13"/>
      <c r="AA655" s="13"/>
      <c r="AB655" s="13"/>
      <c r="AC655" s="13"/>
      <c r="AD655" s="13"/>
      <c r="AE655" s="13"/>
      <c r="AT655" s="220" t="s">
        <v>291</v>
      </c>
      <c r="AU655" s="220" t="s">
        <v>87</v>
      </c>
      <c r="AV655" s="13" t="s">
        <v>87</v>
      </c>
      <c r="AW655" s="13" t="s">
        <v>31</v>
      </c>
      <c r="AX655" s="13" t="s">
        <v>75</v>
      </c>
      <c r="AY655" s="220" t="s">
        <v>283</v>
      </c>
    </row>
    <row r="656" s="15" customFormat="1">
      <c r="A656" s="15"/>
      <c r="B656" s="235"/>
      <c r="C656" s="15"/>
      <c r="D656" s="219" t="s">
        <v>291</v>
      </c>
      <c r="E656" s="236" t="s">
        <v>1</v>
      </c>
      <c r="F656" s="237" t="s">
        <v>414</v>
      </c>
      <c r="G656" s="15"/>
      <c r="H656" s="236" t="s">
        <v>1</v>
      </c>
      <c r="I656" s="238"/>
      <c r="J656" s="15"/>
      <c r="K656" s="15"/>
      <c r="L656" s="235"/>
      <c r="M656" s="239"/>
      <c r="N656" s="240"/>
      <c r="O656" s="240"/>
      <c r="P656" s="240"/>
      <c r="Q656" s="240"/>
      <c r="R656" s="240"/>
      <c r="S656" s="240"/>
      <c r="T656" s="241"/>
      <c r="U656" s="15"/>
      <c r="V656" s="15"/>
      <c r="W656" s="15"/>
      <c r="X656" s="15"/>
      <c r="Y656" s="15"/>
      <c r="Z656" s="15"/>
      <c r="AA656" s="15"/>
      <c r="AB656" s="15"/>
      <c r="AC656" s="15"/>
      <c r="AD656" s="15"/>
      <c r="AE656" s="15"/>
      <c r="AT656" s="236" t="s">
        <v>291</v>
      </c>
      <c r="AU656" s="236" t="s">
        <v>87</v>
      </c>
      <c r="AV656" s="15" t="s">
        <v>82</v>
      </c>
      <c r="AW656" s="15" t="s">
        <v>31</v>
      </c>
      <c r="AX656" s="15" t="s">
        <v>75</v>
      </c>
      <c r="AY656" s="236" t="s">
        <v>283</v>
      </c>
    </row>
    <row r="657" s="13" customFormat="1">
      <c r="A657" s="13"/>
      <c r="B657" s="218"/>
      <c r="C657" s="13"/>
      <c r="D657" s="219" t="s">
        <v>291</v>
      </c>
      <c r="E657" s="220" t="s">
        <v>1</v>
      </c>
      <c r="F657" s="221" t="s">
        <v>3775</v>
      </c>
      <c r="G657" s="13"/>
      <c r="H657" s="222">
        <v>495.26999999999998</v>
      </c>
      <c r="I657" s="223"/>
      <c r="J657" s="13"/>
      <c r="K657" s="13"/>
      <c r="L657" s="218"/>
      <c r="M657" s="224"/>
      <c r="N657" s="225"/>
      <c r="O657" s="225"/>
      <c r="P657" s="225"/>
      <c r="Q657" s="225"/>
      <c r="R657" s="225"/>
      <c r="S657" s="225"/>
      <c r="T657" s="226"/>
      <c r="U657" s="13"/>
      <c r="V657" s="13"/>
      <c r="W657" s="13"/>
      <c r="X657" s="13"/>
      <c r="Y657" s="13"/>
      <c r="Z657" s="13"/>
      <c r="AA657" s="13"/>
      <c r="AB657" s="13"/>
      <c r="AC657" s="13"/>
      <c r="AD657" s="13"/>
      <c r="AE657" s="13"/>
      <c r="AT657" s="220" t="s">
        <v>291</v>
      </c>
      <c r="AU657" s="220" t="s">
        <v>87</v>
      </c>
      <c r="AV657" s="13" t="s">
        <v>87</v>
      </c>
      <c r="AW657" s="13" t="s">
        <v>31</v>
      </c>
      <c r="AX657" s="13" t="s">
        <v>75</v>
      </c>
      <c r="AY657" s="220" t="s">
        <v>283</v>
      </c>
    </row>
    <row r="658" s="13" customFormat="1">
      <c r="A658" s="13"/>
      <c r="B658" s="218"/>
      <c r="C658" s="13"/>
      <c r="D658" s="219" t="s">
        <v>291</v>
      </c>
      <c r="E658" s="220" t="s">
        <v>1</v>
      </c>
      <c r="F658" s="221" t="s">
        <v>3776</v>
      </c>
      <c r="G658" s="13"/>
      <c r="H658" s="222">
        <v>379.37</v>
      </c>
      <c r="I658" s="223"/>
      <c r="J658" s="13"/>
      <c r="K658" s="13"/>
      <c r="L658" s="218"/>
      <c r="M658" s="224"/>
      <c r="N658" s="225"/>
      <c r="O658" s="225"/>
      <c r="P658" s="225"/>
      <c r="Q658" s="225"/>
      <c r="R658" s="225"/>
      <c r="S658" s="225"/>
      <c r="T658" s="226"/>
      <c r="U658" s="13"/>
      <c r="V658" s="13"/>
      <c r="W658" s="13"/>
      <c r="X658" s="13"/>
      <c r="Y658" s="13"/>
      <c r="Z658" s="13"/>
      <c r="AA658" s="13"/>
      <c r="AB658" s="13"/>
      <c r="AC658" s="13"/>
      <c r="AD658" s="13"/>
      <c r="AE658" s="13"/>
      <c r="AT658" s="220" t="s">
        <v>291</v>
      </c>
      <c r="AU658" s="220" t="s">
        <v>87</v>
      </c>
      <c r="AV658" s="13" t="s">
        <v>87</v>
      </c>
      <c r="AW658" s="13" t="s">
        <v>31</v>
      </c>
      <c r="AX658" s="13" t="s">
        <v>75</v>
      </c>
      <c r="AY658" s="220" t="s">
        <v>283</v>
      </c>
    </row>
    <row r="659" s="13" customFormat="1">
      <c r="A659" s="13"/>
      <c r="B659" s="218"/>
      <c r="C659" s="13"/>
      <c r="D659" s="219" t="s">
        <v>291</v>
      </c>
      <c r="E659" s="220" t="s">
        <v>1</v>
      </c>
      <c r="F659" s="221" t="s">
        <v>3777</v>
      </c>
      <c r="G659" s="13"/>
      <c r="H659" s="222">
        <v>398.06</v>
      </c>
      <c r="I659" s="223"/>
      <c r="J659" s="13"/>
      <c r="K659" s="13"/>
      <c r="L659" s="218"/>
      <c r="M659" s="224"/>
      <c r="N659" s="225"/>
      <c r="O659" s="225"/>
      <c r="P659" s="225"/>
      <c r="Q659" s="225"/>
      <c r="R659" s="225"/>
      <c r="S659" s="225"/>
      <c r="T659" s="226"/>
      <c r="U659" s="13"/>
      <c r="V659" s="13"/>
      <c r="W659" s="13"/>
      <c r="X659" s="13"/>
      <c r="Y659" s="13"/>
      <c r="Z659" s="13"/>
      <c r="AA659" s="13"/>
      <c r="AB659" s="13"/>
      <c r="AC659" s="13"/>
      <c r="AD659" s="13"/>
      <c r="AE659" s="13"/>
      <c r="AT659" s="220" t="s">
        <v>291</v>
      </c>
      <c r="AU659" s="220" t="s">
        <v>87</v>
      </c>
      <c r="AV659" s="13" t="s">
        <v>87</v>
      </c>
      <c r="AW659" s="13" t="s">
        <v>31</v>
      </c>
      <c r="AX659" s="13" t="s">
        <v>75</v>
      </c>
      <c r="AY659" s="220" t="s">
        <v>283</v>
      </c>
    </row>
    <row r="660" s="13" customFormat="1">
      <c r="A660" s="13"/>
      <c r="B660" s="218"/>
      <c r="C660" s="13"/>
      <c r="D660" s="219" t="s">
        <v>291</v>
      </c>
      <c r="E660" s="220" t="s">
        <v>1</v>
      </c>
      <c r="F660" s="221" t="s">
        <v>3778</v>
      </c>
      <c r="G660" s="13"/>
      <c r="H660" s="222">
        <v>403.38</v>
      </c>
      <c r="I660" s="223"/>
      <c r="J660" s="13"/>
      <c r="K660" s="13"/>
      <c r="L660" s="218"/>
      <c r="M660" s="224"/>
      <c r="N660" s="225"/>
      <c r="O660" s="225"/>
      <c r="P660" s="225"/>
      <c r="Q660" s="225"/>
      <c r="R660" s="225"/>
      <c r="S660" s="225"/>
      <c r="T660" s="226"/>
      <c r="U660" s="13"/>
      <c r="V660" s="13"/>
      <c r="W660" s="13"/>
      <c r="X660" s="13"/>
      <c r="Y660" s="13"/>
      <c r="Z660" s="13"/>
      <c r="AA660" s="13"/>
      <c r="AB660" s="13"/>
      <c r="AC660" s="13"/>
      <c r="AD660" s="13"/>
      <c r="AE660" s="13"/>
      <c r="AT660" s="220" t="s">
        <v>291</v>
      </c>
      <c r="AU660" s="220" t="s">
        <v>87</v>
      </c>
      <c r="AV660" s="13" t="s">
        <v>87</v>
      </c>
      <c r="AW660" s="13" t="s">
        <v>31</v>
      </c>
      <c r="AX660" s="13" t="s">
        <v>75</v>
      </c>
      <c r="AY660" s="220" t="s">
        <v>283</v>
      </c>
    </row>
    <row r="661" s="13" customFormat="1">
      <c r="A661" s="13"/>
      <c r="B661" s="218"/>
      <c r="C661" s="13"/>
      <c r="D661" s="219" t="s">
        <v>291</v>
      </c>
      <c r="E661" s="220" t="s">
        <v>1</v>
      </c>
      <c r="F661" s="221" t="s">
        <v>3779</v>
      </c>
      <c r="G661" s="13"/>
      <c r="H661" s="222">
        <v>351.24000000000001</v>
      </c>
      <c r="I661" s="223"/>
      <c r="J661" s="13"/>
      <c r="K661" s="13"/>
      <c r="L661" s="218"/>
      <c r="M661" s="224"/>
      <c r="N661" s="225"/>
      <c r="O661" s="225"/>
      <c r="P661" s="225"/>
      <c r="Q661" s="225"/>
      <c r="R661" s="225"/>
      <c r="S661" s="225"/>
      <c r="T661" s="226"/>
      <c r="U661" s="13"/>
      <c r="V661" s="13"/>
      <c r="W661" s="13"/>
      <c r="X661" s="13"/>
      <c r="Y661" s="13"/>
      <c r="Z661" s="13"/>
      <c r="AA661" s="13"/>
      <c r="AB661" s="13"/>
      <c r="AC661" s="13"/>
      <c r="AD661" s="13"/>
      <c r="AE661" s="13"/>
      <c r="AT661" s="220" t="s">
        <v>291</v>
      </c>
      <c r="AU661" s="220" t="s">
        <v>87</v>
      </c>
      <c r="AV661" s="13" t="s">
        <v>87</v>
      </c>
      <c r="AW661" s="13" t="s">
        <v>31</v>
      </c>
      <c r="AX661" s="13" t="s">
        <v>75</v>
      </c>
      <c r="AY661" s="220" t="s">
        <v>283</v>
      </c>
    </row>
    <row r="662" s="13" customFormat="1">
      <c r="A662" s="13"/>
      <c r="B662" s="218"/>
      <c r="C662" s="13"/>
      <c r="D662" s="219" t="s">
        <v>291</v>
      </c>
      <c r="E662" s="220" t="s">
        <v>1</v>
      </c>
      <c r="F662" s="221" t="s">
        <v>3780</v>
      </c>
      <c r="G662" s="13"/>
      <c r="H662" s="222">
        <v>319.74000000000001</v>
      </c>
      <c r="I662" s="223"/>
      <c r="J662" s="13"/>
      <c r="K662" s="13"/>
      <c r="L662" s="218"/>
      <c r="M662" s="224"/>
      <c r="N662" s="225"/>
      <c r="O662" s="225"/>
      <c r="P662" s="225"/>
      <c r="Q662" s="225"/>
      <c r="R662" s="225"/>
      <c r="S662" s="225"/>
      <c r="T662" s="226"/>
      <c r="U662" s="13"/>
      <c r="V662" s="13"/>
      <c r="W662" s="13"/>
      <c r="X662" s="13"/>
      <c r="Y662" s="13"/>
      <c r="Z662" s="13"/>
      <c r="AA662" s="13"/>
      <c r="AB662" s="13"/>
      <c r="AC662" s="13"/>
      <c r="AD662" s="13"/>
      <c r="AE662" s="13"/>
      <c r="AT662" s="220" t="s">
        <v>291</v>
      </c>
      <c r="AU662" s="220" t="s">
        <v>87</v>
      </c>
      <c r="AV662" s="13" t="s">
        <v>87</v>
      </c>
      <c r="AW662" s="13" t="s">
        <v>31</v>
      </c>
      <c r="AX662" s="13" t="s">
        <v>75</v>
      </c>
      <c r="AY662" s="220" t="s">
        <v>283</v>
      </c>
    </row>
    <row r="663" s="13" customFormat="1">
      <c r="A663" s="13"/>
      <c r="B663" s="218"/>
      <c r="C663" s="13"/>
      <c r="D663" s="219" t="s">
        <v>291</v>
      </c>
      <c r="E663" s="220" t="s">
        <v>1</v>
      </c>
      <c r="F663" s="221" t="s">
        <v>3781</v>
      </c>
      <c r="G663" s="13"/>
      <c r="H663" s="222">
        <v>152.09999999999999</v>
      </c>
      <c r="I663" s="223"/>
      <c r="J663" s="13"/>
      <c r="K663" s="13"/>
      <c r="L663" s="218"/>
      <c r="M663" s="224"/>
      <c r="N663" s="225"/>
      <c r="O663" s="225"/>
      <c r="P663" s="225"/>
      <c r="Q663" s="225"/>
      <c r="R663" s="225"/>
      <c r="S663" s="225"/>
      <c r="T663" s="226"/>
      <c r="U663" s="13"/>
      <c r="V663" s="13"/>
      <c r="W663" s="13"/>
      <c r="X663" s="13"/>
      <c r="Y663" s="13"/>
      <c r="Z663" s="13"/>
      <c r="AA663" s="13"/>
      <c r="AB663" s="13"/>
      <c r="AC663" s="13"/>
      <c r="AD663" s="13"/>
      <c r="AE663" s="13"/>
      <c r="AT663" s="220" t="s">
        <v>291</v>
      </c>
      <c r="AU663" s="220" t="s">
        <v>87</v>
      </c>
      <c r="AV663" s="13" t="s">
        <v>87</v>
      </c>
      <c r="AW663" s="13" t="s">
        <v>31</v>
      </c>
      <c r="AX663" s="13" t="s">
        <v>75</v>
      </c>
      <c r="AY663" s="220" t="s">
        <v>283</v>
      </c>
    </row>
    <row r="664" s="15" customFormat="1">
      <c r="A664" s="15"/>
      <c r="B664" s="235"/>
      <c r="C664" s="15"/>
      <c r="D664" s="219" t="s">
        <v>291</v>
      </c>
      <c r="E664" s="236" t="s">
        <v>1</v>
      </c>
      <c r="F664" s="237" t="s">
        <v>415</v>
      </c>
      <c r="G664" s="15"/>
      <c r="H664" s="236" t="s">
        <v>1</v>
      </c>
      <c r="I664" s="238"/>
      <c r="J664" s="15"/>
      <c r="K664" s="15"/>
      <c r="L664" s="235"/>
      <c r="M664" s="239"/>
      <c r="N664" s="240"/>
      <c r="O664" s="240"/>
      <c r="P664" s="240"/>
      <c r="Q664" s="240"/>
      <c r="R664" s="240"/>
      <c r="S664" s="240"/>
      <c r="T664" s="241"/>
      <c r="U664" s="15"/>
      <c r="V664" s="15"/>
      <c r="W664" s="15"/>
      <c r="X664" s="15"/>
      <c r="Y664" s="15"/>
      <c r="Z664" s="15"/>
      <c r="AA664" s="15"/>
      <c r="AB664" s="15"/>
      <c r="AC664" s="15"/>
      <c r="AD664" s="15"/>
      <c r="AE664" s="15"/>
      <c r="AT664" s="236" t="s">
        <v>291</v>
      </c>
      <c r="AU664" s="236" t="s">
        <v>87</v>
      </c>
      <c r="AV664" s="15" t="s">
        <v>82</v>
      </c>
      <c r="AW664" s="15" t="s">
        <v>31</v>
      </c>
      <c r="AX664" s="15" t="s">
        <v>75</v>
      </c>
      <c r="AY664" s="236" t="s">
        <v>283</v>
      </c>
    </row>
    <row r="665" s="13" customFormat="1">
      <c r="A665" s="13"/>
      <c r="B665" s="218"/>
      <c r="C665" s="13"/>
      <c r="D665" s="219" t="s">
        <v>291</v>
      </c>
      <c r="E665" s="220" t="s">
        <v>1</v>
      </c>
      <c r="F665" s="221" t="s">
        <v>3782</v>
      </c>
      <c r="G665" s="13"/>
      <c r="H665" s="222">
        <v>436.49000000000001</v>
      </c>
      <c r="I665" s="223"/>
      <c r="J665" s="13"/>
      <c r="K665" s="13"/>
      <c r="L665" s="218"/>
      <c r="M665" s="224"/>
      <c r="N665" s="225"/>
      <c r="O665" s="225"/>
      <c r="P665" s="225"/>
      <c r="Q665" s="225"/>
      <c r="R665" s="225"/>
      <c r="S665" s="225"/>
      <c r="T665" s="226"/>
      <c r="U665" s="13"/>
      <c r="V665" s="13"/>
      <c r="W665" s="13"/>
      <c r="X665" s="13"/>
      <c r="Y665" s="13"/>
      <c r="Z665" s="13"/>
      <c r="AA665" s="13"/>
      <c r="AB665" s="13"/>
      <c r="AC665" s="13"/>
      <c r="AD665" s="13"/>
      <c r="AE665" s="13"/>
      <c r="AT665" s="220" t="s">
        <v>291</v>
      </c>
      <c r="AU665" s="220" t="s">
        <v>87</v>
      </c>
      <c r="AV665" s="13" t="s">
        <v>87</v>
      </c>
      <c r="AW665" s="13" t="s">
        <v>31</v>
      </c>
      <c r="AX665" s="13" t="s">
        <v>75</v>
      </c>
      <c r="AY665" s="220" t="s">
        <v>283</v>
      </c>
    </row>
    <row r="666" s="13" customFormat="1">
      <c r="A666" s="13"/>
      <c r="B666" s="218"/>
      <c r="C666" s="13"/>
      <c r="D666" s="219" t="s">
        <v>291</v>
      </c>
      <c r="E666" s="220" t="s">
        <v>1</v>
      </c>
      <c r="F666" s="221" t="s">
        <v>3783</v>
      </c>
      <c r="G666" s="13"/>
      <c r="H666" s="222">
        <v>327.43000000000001</v>
      </c>
      <c r="I666" s="223"/>
      <c r="J666" s="13"/>
      <c r="K666" s="13"/>
      <c r="L666" s="218"/>
      <c r="M666" s="224"/>
      <c r="N666" s="225"/>
      <c r="O666" s="225"/>
      <c r="P666" s="225"/>
      <c r="Q666" s="225"/>
      <c r="R666" s="225"/>
      <c r="S666" s="225"/>
      <c r="T666" s="226"/>
      <c r="U666" s="13"/>
      <c r="V666" s="13"/>
      <c r="W666" s="13"/>
      <c r="X666" s="13"/>
      <c r="Y666" s="13"/>
      <c r="Z666" s="13"/>
      <c r="AA666" s="13"/>
      <c r="AB666" s="13"/>
      <c r="AC666" s="13"/>
      <c r="AD666" s="13"/>
      <c r="AE666" s="13"/>
      <c r="AT666" s="220" t="s">
        <v>291</v>
      </c>
      <c r="AU666" s="220" t="s">
        <v>87</v>
      </c>
      <c r="AV666" s="13" t="s">
        <v>87</v>
      </c>
      <c r="AW666" s="13" t="s">
        <v>31</v>
      </c>
      <c r="AX666" s="13" t="s">
        <v>75</v>
      </c>
      <c r="AY666" s="220" t="s">
        <v>283</v>
      </c>
    </row>
    <row r="667" s="13" customFormat="1">
      <c r="A667" s="13"/>
      <c r="B667" s="218"/>
      <c r="C667" s="13"/>
      <c r="D667" s="219" t="s">
        <v>291</v>
      </c>
      <c r="E667" s="220" t="s">
        <v>1</v>
      </c>
      <c r="F667" s="221" t="s">
        <v>3784</v>
      </c>
      <c r="G667" s="13"/>
      <c r="H667" s="222">
        <v>338.88</v>
      </c>
      <c r="I667" s="223"/>
      <c r="J667" s="13"/>
      <c r="K667" s="13"/>
      <c r="L667" s="218"/>
      <c r="M667" s="224"/>
      <c r="N667" s="225"/>
      <c r="O667" s="225"/>
      <c r="P667" s="225"/>
      <c r="Q667" s="225"/>
      <c r="R667" s="225"/>
      <c r="S667" s="225"/>
      <c r="T667" s="226"/>
      <c r="U667" s="13"/>
      <c r="V667" s="13"/>
      <c r="W667" s="13"/>
      <c r="X667" s="13"/>
      <c r="Y667" s="13"/>
      <c r="Z667" s="13"/>
      <c r="AA667" s="13"/>
      <c r="AB667" s="13"/>
      <c r="AC667" s="13"/>
      <c r="AD667" s="13"/>
      <c r="AE667" s="13"/>
      <c r="AT667" s="220" t="s">
        <v>291</v>
      </c>
      <c r="AU667" s="220" t="s">
        <v>87</v>
      </c>
      <c r="AV667" s="13" t="s">
        <v>87</v>
      </c>
      <c r="AW667" s="13" t="s">
        <v>31</v>
      </c>
      <c r="AX667" s="13" t="s">
        <v>75</v>
      </c>
      <c r="AY667" s="220" t="s">
        <v>283</v>
      </c>
    </row>
    <row r="668" s="13" customFormat="1">
      <c r="A668" s="13"/>
      <c r="B668" s="218"/>
      <c r="C668" s="13"/>
      <c r="D668" s="219" t="s">
        <v>291</v>
      </c>
      <c r="E668" s="220" t="s">
        <v>1</v>
      </c>
      <c r="F668" s="221" t="s">
        <v>3785</v>
      </c>
      <c r="G668" s="13"/>
      <c r="H668" s="222">
        <v>399.06</v>
      </c>
      <c r="I668" s="223"/>
      <c r="J668" s="13"/>
      <c r="K668" s="13"/>
      <c r="L668" s="218"/>
      <c r="M668" s="224"/>
      <c r="N668" s="225"/>
      <c r="O668" s="225"/>
      <c r="P668" s="225"/>
      <c r="Q668" s="225"/>
      <c r="R668" s="225"/>
      <c r="S668" s="225"/>
      <c r="T668" s="226"/>
      <c r="U668" s="13"/>
      <c r="V668" s="13"/>
      <c r="W668" s="13"/>
      <c r="X668" s="13"/>
      <c r="Y668" s="13"/>
      <c r="Z668" s="13"/>
      <c r="AA668" s="13"/>
      <c r="AB668" s="13"/>
      <c r="AC668" s="13"/>
      <c r="AD668" s="13"/>
      <c r="AE668" s="13"/>
      <c r="AT668" s="220" t="s">
        <v>291</v>
      </c>
      <c r="AU668" s="220" t="s">
        <v>87</v>
      </c>
      <c r="AV668" s="13" t="s">
        <v>87</v>
      </c>
      <c r="AW668" s="13" t="s">
        <v>31</v>
      </c>
      <c r="AX668" s="13" t="s">
        <v>75</v>
      </c>
      <c r="AY668" s="220" t="s">
        <v>283</v>
      </c>
    </row>
    <row r="669" s="13" customFormat="1">
      <c r="A669" s="13"/>
      <c r="B669" s="218"/>
      <c r="C669" s="13"/>
      <c r="D669" s="219" t="s">
        <v>291</v>
      </c>
      <c r="E669" s="220" t="s">
        <v>1</v>
      </c>
      <c r="F669" s="221" t="s">
        <v>3786</v>
      </c>
      <c r="G669" s="13"/>
      <c r="H669" s="222">
        <v>346.98000000000002</v>
      </c>
      <c r="I669" s="223"/>
      <c r="J669" s="13"/>
      <c r="K669" s="13"/>
      <c r="L669" s="218"/>
      <c r="M669" s="224"/>
      <c r="N669" s="225"/>
      <c r="O669" s="225"/>
      <c r="P669" s="225"/>
      <c r="Q669" s="225"/>
      <c r="R669" s="225"/>
      <c r="S669" s="225"/>
      <c r="T669" s="226"/>
      <c r="U669" s="13"/>
      <c r="V669" s="13"/>
      <c r="W669" s="13"/>
      <c r="X669" s="13"/>
      <c r="Y669" s="13"/>
      <c r="Z669" s="13"/>
      <c r="AA669" s="13"/>
      <c r="AB669" s="13"/>
      <c r="AC669" s="13"/>
      <c r="AD669" s="13"/>
      <c r="AE669" s="13"/>
      <c r="AT669" s="220" t="s">
        <v>291</v>
      </c>
      <c r="AU669" s="220" t="s">
        <v>87</v>
      </c>
      <c r="AV669" s="13" t="s">
        <v>87</v>
      </c>
      <c r="AW669" s="13" t="s">
        <v>31</v>
      </c>
      <c r="AX669" s="13" t="s">
        <v>75</v>
      </c>
      <c r="AY669" s="220" t="s">
        <v>283</v>
      </c>
    </row>
    <row r="670" s="13" customFormat="1">
      <c r="A670" s="13"/>
      <c r="B670" s="218"/>
      <c r="C670" s="13"/>
      <c r="D670" s="219" t="s">
        <v>291</v>
      </c>
      <c r="E670" s="220" t="s">
        <v>1</v>
      </c>
      <c r="F670" s="221" t="s">
        <v>3787</v>
      </c>
      <c r="G670" s="13"/>
      <c r="H670" s="222">
        <v>314.13999999999999</v>
      </c>
      <c r="I670" s="223"/>
      <c r="J670" s="13"/>
      <c r="K670" s="13"/>
      <c r="L670" s="218"/>
      <c r="M670" s="224"/>
      <c r="N670" s="225"/>
      <c r="O670" s="225"/>
      <c r="P670" s="225"/>
      <c r="Q670" s="225"/>
      <c r="R670" s="225"/>
      <c r="S670" s="225"/>
      <c r="T670" s="226"/>
      <c r="U670" s="13"/>
      <c r="V670" s="13"/>
      <c r="W670" s="13"/>
      <c r="X670" s="13"/>
      <c r="Y670" s="13"/>
      <c r="Z670" s="13"/>
      <c r="AA670" s="13"/>
      <c r="AB670" s="13"/>
      <c r="AC670" s="13"/>
      <c r="AD670" s="13"/>
      <c r="AE670" s="13"/>
      <c r="AT670" s="220" t="s">
        <v>291</v>
      </c>
      <c r="AU670" s="220" t="s">
        <v>87</v>
      </c>
      <c r="AV670" s="13" t="s">
        <v>87</v>
      </c>
      <c r="AW670" s="13" t="s">
        <v>31</v>
      </c>
      <c r="AX670" s="13" t="s">
        <v>75</v>
      </c>
      <c r="AY670" s="220" t="s">
        <v>283</v>
      </c>
    </row>
    <row r="671" s="13" customFormat="1">
      <c r="A671" s="13"/>
      <c r="B671" s="218"/>
      <c r="C671" s="13"/>
      <c r="D671" s="219" t="s">
        <v>291</v>
      </c>
      <c r="E671" s="220" t="s">
        <v>1</v>
      </c>
      <c r="F671" s="221" t="s">
        <v>3788</v>
      </c>
      <c r="G671" s="13"/>
      <c r="H671" s="222">
        <v>188.28999999999999</v>
      </c>
      <c r="I671" s="223"/>
      <c r="J671" s="13"/>
      <c r="K671" s="13"/>
      <c r="L671" s="218"/>
      <c r="M671" s="224"/>
      <c r="N671" s="225"/>
      <c r="O671" s="225"/>
      <c r="P671" s="225"/>
      <c r="Q671" s="225"/>
      <c r="R671" s="225"/>
      <c r="S671" s="225"/>
      <c r="T671" s="226"/>
      <c r="U671" s="13"/>
      <c r="V671" s="13"/>
      <c r="W671" s="13"/>
      <c r="X671" s="13"/>
      <c r="Y671" s="13"/>
      <c r="Z671" s="13"/>
      <c r="AA671" s="13"/>
      <c r="AB671" s="13"/>
      <c r="AC671" s="13"/>
      <c r="AD671" s="13"/>
      <c r="AE671" s="13"/>
      <c r="AT671" s="220" t="s">
        <v>291</v>
      </c>
      <c r="AU671" s="220" t="s">
        <v>87</v>
      </c>
      <c r="AV671" s="13" t="s">
        <v>87</v>
      </c>
      <c r="AW671" s="13" t="s">
        <v>31</v>
      </c>
      <c r="AX671" s="13" t="s">
        <v>75</v>
      </c>
      <c r="AY671" s="220" t="s">
        <v>283</v>
      </c>
    </row>
    <row r="672" s="15" customFormat="1">
      <c r="A672" s="15"/>
      <c r="B672" s="235"/>
      <c r="C672" s="15"/>
      <c r="D672" s="219" t="s">
        <v>291</v>
      </c>
      <c r="E672" s="236" t="s">
        <v>1</v>
      </c>
      <c r="F672" s="237" t="s">
        <v>416</v>
      </c>
      <c r="G672" s="15"/>
      <c r="H672" s="236" t="s">
        <v>1</v>
      </c>
      <c r="I672" s="238"/>
      <c r="J672" s="15"/>
      <c r="K672" s="15"/>
      <c r="L672" s="235"/>
      <c r="M672" s="239"/>
      <c r="N672" s="240"/>
      <c r="O672" s="240"/>
      <c r="P672" s="240"/>
      <c r="Q672" s="240"/>
      <c r="R672" s="240"/>
      <c r="S672" s="240"/>
      <c r="T672" s="241"/>
      <c r="U672" s="15"/>
      <c r="V672" s="15"/>
      <c r="W672" s="15"/>
      <c r="X672" s="15"/>
      <c r="Y672" s="15"/>
      <c r="Z672" s="15"/>
      <c r="AA672" s="15"/>
      <c r="AB672" s="15"/>
      <c r="AC672" s="15"/>
      <c r="AD672" s="15"/>
      <c r="AE672" s="15"/>
      <c r="AT672" s="236" t="s">
        <v>291</v>
      </c>
      <c r="AU672" s="236" t="s">
        <v>87</v>
      </c>
      <c r="AV672" s="15" t="s">
        <v>82</v>
      </c>
      <c r="AW672" s="15" t="s">
        <v>31</v>
      </c>
      <c r="AX672" s="15" t="s">
        <v>75</v>
      </c>
      <c r="AY672" s="236" t="s">
        <v>283</v>
      </c>
    </row>
    <row r="673" s="13" customFormat="1">
      <c r="A673" s="13"/>
      <c r="B673" s="218"/>
      <c r="C673" s="13"/>
      <c r="D673" s="219" t="s">
        <v>291</v>
      </c>
      <c r="E673" s="220" t="s">
        <v>1</v>
      </c>
      <c r="F673" s="221" t="s">
        <v>3782</v>
      </c>
      <c r="G673" s="13"/>
      <c r="H673" s="222">
        <v>436.49000000000001</v>
      </c>
      <c r="I673" s="223"/>
      <c r="J673" s="13"/>
      <c r="K673" s="13"/>
      <c r="L673" s="218"/>
      <c r="M673" s="224"/>
      <c r="N673" s="225"/>
      <c r="O673" s="225"/>
      <c r="P673" s="225"/>
      <c r="Q673" s="225"/>
      <c r="R673" s="225"/>
      <c r="S673" s="225"/>
      <c r="T673" s="226"/>
      <c r="U673" s="13"/>
      <c r="V673" s="13"/>
      <c r="W673" s="13"/>
      <c r="X673" s="13"/>
      <c r="Y673" s="13"/>
      <c r="Z673" s="13"/>
      <c r="AA673" s="13"/>
      <c r="AB673" s="13"/>
      <c r="AC673" s="13"/>
      <c r="AD673" s="13"/>
      <c r="AE673" s="13"/>
      <c r="AT673" s="220" t="s">
        <v>291</v>
      </c>
      <c r="AU673" s="220" t="s">
        <v>87</v>
      </c>
      <c r="AV673" s="13" t="s">
        <v>87</v>
      </c>
      <c r="AW673" s="13" t="s">
        <v>31</v>
      </c>
      <c r="AX673" s="13" t="s">
        <v>75</v>
      </c>
      <c r="AY673" s="220" t="s">
        <v>283</v>
      </c>
    </row>
    <row r="674" s="13" customFormat="1">
      <c r="A674" s="13"/>
      <c r="B674" s="218"/>
      <c r="C674" s="13"/>
      <c r="D674" s="219" t="s">
        <v>291</v>
      </c>
      <c r="E674" s="220" t="s">
        <v>1</v>
      </c>
      <c r="F674" s="221" t="s">
        <v>3789</v>
      </c>
      <c r="G674" s="13"/>
      <c r="H674" s="222">
        <v>346.08999999999997</v>
      </c>
      <c r="I674" s="223"/>
      <c r="J674" s="13"/>
      <c r="K674" s="13"/>
      <c r="L674" s="218"/>
      <c r="M674" s="224"/>
      <c r="N674" s="225"/>
      <c r="O674" s="225"/>
      <c r="P674" s="225"/>
      <c r="Q674" s="225"/>
      <c r="R674" s="225"/>
      <c r="S674" s="225"/>
      <c r="T674" s="226"/>
      <c r="U674" s="13"/>
      <c r="V674" s="13"/>
      <c r="W674" s="13"/>
      <c r="X674" s="13"/>
      <c r="Y674" s="13"/>
      <c r="Z674" s="13"/>
      <c r="AA674" s="13"/>
      <c r="AB674" s="13"/>
      <c r="AC674" s="13"/>
      <c r="AD674" s="13"/>
      <c r="AE674" s="13"/>
      <c r="AT674" s="220" t="s">
        <v>291</v>
      </c>
      <c r="AU674" s="220" t="s">
        <v>87</v>
      </c>
      <c r="AV674" s="13" t="s">
        <v>87</v>
      </c>
      <c r="AW674" s="13" t="s">
        <v>31</v>
      </c>
      <c r="AX674" s="13" t="s">
        <v>75</v>
      </c>
      <c r="AY674" s="220" t="s">
        <v>283</v>
      </c>
    </row>
    <row r="675" s="13" customFormat="1">
      <c r="A675" s="13"/>
      <c r="B675" s="218"/>
      <c r="C675" s="13"/>
      <c r="D675" s="219" t="s">
        <v>291</v>
      </c>
      <c r="E675" s="220" t="s">
        <v>1</v>
      </c>
      <c r="F675" s="221" t="s">
        <v>3790</v>
      </c>
      <c r="G675" s="13"/>
      <c r="H675" s="222">
        <v>339.93000000000001</v>
      </c>
      <c r="I675" s="223"/>
      <c r="J675" s="13"/>
      <c r="K675" s="13"/>
      <c r="L675" s="218"/>
      <c r="M675" s="224"/>
      <c r="N675" s="225"/>
      <c r="O675" s="225"/>
      <c r="P675" s="225"/>
      <c r="Q675" s="225"/>
      <c r="R675" s="225"/>
      <c r="S675" s="225"/>
      <c r="T675" s="226"/>
      <c r="U675" s="13"/>
      <c r="V675" s="13"/>
      <c r="W675" s="13"/>
      <c r="X675" s="13"/>
      <c r="Y675" s="13"/>
      <c r="Z675" s="13"/>
      <c r="AA675" s="13"/>
      <c r="AB675" s="13"/>
      <c r="AC675" s="13"/>
      <c r="AD675" s="13"/>
      <c r="AE675" s="13"/>
      <c r="AT675" s="220" t="s">
        <v>291</v>
      </c>
      <c r="AU675" s="220" t="s">
        <v>87</v>
      </c>
      <c r="AV675" s="13" t="s">
        <v>87</v>
      </c>
      <c r="AW675" s="13" t="s">
        <v>31</v>
      </c>
      <c r="AX675" s="13" t="s">
        <v>75</v>
      </c>
      <c r="AY675" s="220" t="s">
        <v>283</v>
      </c>
    </row>
    <row r="676" s="13" customFormat="1">
      <c r="A676" s="13"/>
      <c r="B676" s="218"/>
      <c r="C676" s="13"/>
      <c r="D676" s="219" t="s">
        <v>291</v>
      </c>
      <c r="E676" s="220" t="s">
        <v>1</v>
      </c>
      <c r="F676" s="221" t="s">
        <v>3791</v>
      </c>
      <c r="G676" s="13"/>
      <c r="H676" s="222">
        <v>393.69</v>
      </c>
      <c r="I676" s="223"/>
      <c r="J676" s="13"/>
      <c r="K676" s="13"/>
      <c r="L676" s="218"/>
      <c r="M676" s="224"/>
      <c r="N676" s="225"/>
      <c r="O676" s="225"/>
      <c r="P676" s="225"/>
      <c r="Q676" s="225"/>
      <c r="R676" s="225"/>
      <c r="S676" s="225"/>
      <c r="T676" s="226"/>
      <c r="U676" s="13"/>
      <c r="V676" s="13"/>
      <c r="W676" s="13"/>
      <c r="X676" s="13"/>
      <c r="Y676" s="13"/>
      <c r="Z676" s="13"/>
      <c r="AA676" s="13"/>
      <c r="AB676" s="13"/>
      <c r="AC676" s="13"/>
      <c r="AD676" s="13"/>
      <c r="AE676" s="13"/>
      <c r="AT676" s="220" t="s">
        <v>291</v>
      </c>
      <c r="AU676" s="220" t="s">
        <v>87</v>
      </c>
      <c r="AV676" s="13" t="s">
        <v>87</v>
      </c>
      <c r="AW676" s="13" t="s">
        <v>31</v>
      </c>
      <c r="AX676" s="13" t="s">
        <v>75</v>
      </c>
      <c r="AY676" s="220" t="s">
        <v>283</v>
      </c>
    </row>
    <row r="677" s="13" customFormat="1">
      <c r="A677" s="13"/>
      <c r="B677" s="218"/>
      <c r="C677" s="13"/>
      <c r="D677" s="219" t="s">
        <v>291</v>
      </c>
      <c r="E677" s="220" t="s">
        <v>1</v>
      </c>
      <c r="F677" s="221" t="s">
        <v>3792</v>
      </c>
      <c r="G677" s="13"/>
      <c r="H677" s="222">
        <v>418.07999999999998</v>
      </c>
      <c r="I677" s="223"/>
      <c r="J677" s="13"/>
      <c r="K677" s="13"/>
      <c r="L677" s="218"/>
      <c r="M677" s="224"/>
      <c r="N677" s="225"/>
      <c r="O677" s="225"/>
      <c r="P677" s="225"/>
      <c r="Q677" s="225"/>
      <c r="R677" s="225"/>
      <c r="S677" s="225"/>
      <c r="T677" s="226"/>
      <c r="U677" s="13"/>
      <c r="V677" s="13"/>
      <c r="W677" s="13"/>
      <c r="X677" s="13"/>
      <c r="Y677" s="13"/>
      <c r="Z677" s="13"/>
      <c r="AA677" s="13"/>
      <c r="AB677" s="13"/>
      <c r="AC677" s="13"/>
      <c r="AD677" s="13"/>
      <c r="AE677" s="13"/>
      <c r="AT677" s="220" t="s">
        <v>291</v>
      </c>
      <c r="AU677" s="220" t="s">
        <v>87</v>
      </c>
      <c r="AV677" s="13" t="s">
        <v>87</v>
      </c>
      <c r="AW677" s="13" t="s">
        <v>31</v>
      </c>
      <c r="AX677" s="13" t="s">
        <v>75</v>
      </c>
      <c r="AY677" s="220" t="s">
        <v>283</v>
      </c>
    </row>
    <row r="678" s="13" customFormat="1">
      <c r="A678" s="13"/>
      <c r="B678" s="218"/>
      <c r="C678" s="13"/>
      <c r="D678" s="219" t="s">
        <v>291</v>
      </c>
      <c r="E678" s="220" t="s">
        <v>1</v>
      </c>
      <c r="F678" s="221" t="s">
        <v>3793</v>
      </c>
      <c r="G678" s="13"/>
      <c r="H678" s="222">
        <v>332.79000000000002</v>
      </c>
      <c r="I678" s="223"/>
      <c r="J678" s="13"/>
      <c r="K678" s="13"/>
      <c r="L678" s="218"/>
      <c r="M678" s="224"/>
      <c r="N678" s="225"/>
      <c r="O678" s="225"/>
      <c r="P678" s="225"/>
      <c r="Q678" s="225"/>
      <c r="R678" s="225"/>
      <c r="S678" s="225"/>
      <c r="T678" s="226"/>
      <c r="U678" s="13"/>
      <c r="V678" s="13"/>
      <c r="W678" s="13"/>
      <c r="X678" s="13"/>
      <c r="Y678" s="13"/>
      <c r="Z678" s="13"/>
      <c r="AA678" s="13"/>
      <c r="AB678" s="13"/>
      <c r="AC678" s="13"/>
      <c r="AD678" s="13"/>
      <c r="AE678" s="13"/>
      <c r="AT678" s="220" t="s">
        <v>291</v>
      </c>
      <c r="AU678" s="220" t="s">
        <v>87</v>
      </c>
      <c r="AV678" s="13" t="s">
        <v>87</v>
      </c>
      <c r="AW678" s="13" t="s">
        <v>31</v>
      </c>
      <c r="AX678" s="13" t="s">
        <v>75</v>
      </c>
      <c r="AY678" s="220" t="s">
        <v>283</v>
      </c>
    </row>
    <row r="679" s="13" customFormat="1">
      <c r="A679" s="13"/>
      <c r="B679" s="218"/>
      <c r="C679" s="13"/>
      <c r="D679" s="219" t="s">
        <v>291</v>
      </c>
      <c r="E679" s="220" t="s">
        <v>1</v>
      </c>
      <c r="F679" s="221" t="s">
        <v>3794</v>
      </c>
      <c r="G679" s="13"/>
      <c r="H679" s="222">
        <v>248.202</v>
      </c>
      <c r="I679" s="223"/>
      <c r="J679" s="13"/>
      <c r="K679" s="13"/>
      <c r="L679" s="218"/>
      <c r="M679" s="224"/>
      <c r="N679" s="225"/>
      <c r="O679" s="225"/>
      <c r="P679" s="225"/>
      <c r="Q679" s="225"/>
      <c r="R679" s="225"/>
      <c r="S679" s="225"/>
      <c r="T679" s="226"/>
      <c r="U679" s="13"/>
      <c r="V679" s="13"/>
      <c r="W679" s="13"/>
      <c r="X679" s="13"/>
      <c r="Y679" s="13"/>
      <c r="Z679" s="13"/>
      <c r="AA679" s="13"/>
      <c r="AB679" s="13"/>
      <c r="AC679" s="13"/>
      <c r="AD679" s="13"/>
      <c r="AE679" s="13"/>
      <c r="AT679" s="220" t="s">
        <v>291</v>
      </c>
      <c r="AU679" s="220" t="s">
        <v>87</v>
      </c>
      <c r="AV679" s="13" t="s">
        <v>87</v>
      </c>
      <c r="AW679" s="13" t="s">
        <v>31</v>
      </c>
      <c r="AX679" s="13" t="s">
        <v>75</v>
      </c>
      <c r="AY679" s="220" t="s">
        <v>283</v>
      </c>
    </row>
    <row r="680" s="14" customFormat="1">
      <c r="A680" s="14"/>
      <c r="B680" s="227"/>
      <c r="C680" s="14"/>
      <c r="D680" s="219" t="s">
        <v>291</v>
      </c>
      <c r="E680" s="228" t="s">
        <v>1</v>
      </c>
      <c r="F680" s="229" t="s">
        <v>293</v>
      </c>
      <c r="G680" s="14"/>
      <c r="H680" s="230">
        <v>12623.542</v>
      </c>
      <c r="I680" s="231"/>
      <c r="J680" s="14"/>
      <c r="K680" s="14"/>
      <c r="L680" s="227"/>
      <c r="M680" s="232"/>
      <c r="N680" s="233"/>
      <c r="O680" s="233"/>
      <c r="P680" s="233"/>
      <c r="Q680" s="233"/>
      <c r="R680" s="233"/>
      <c r="S680" s="233"/>
      <c r="T680" s="234"/>
      <c r="U680" s="14"/>
      <c r="V680" s="14"/>
      <c r="W680" s="14"/>
      <c r="X680" s="14"/>
      <c r="Y680" s="14"/>
      <c r="Z680" s="14"/>
      <c r="AA680" s="14"/>
      <c r="AB680" s="14"/>
      <c r="AC680" s="14"/>
      <c r="AD680" s="14"/>
      <c r="AE680" s="14"/>
      <c r="AT680" s="228" t="s">
        <v>291</v>
      </c>
      <c r="AU680" s="228" t="s">
        <v>87</v>
      </c>
      <c r="AV680" s="14" t="s">
        <v>289</v>
      </c>
      <c r="AW680" s="14" t="s">
        <v>31</v>
      </c>
      <c r="AX680" s="14" t="s">
        <v>82</v>
      </c>
      <c r="AY680" s="228" t="s">
        <v>283</v>
      </c>
    </row>
    <row r="681" s="2" customFormat="1" ht="24.15" customHeight="1">
      <c r="A681" s="37"/>
      <c r="B681" s="168"/>
      <c r="C681" s="204" t="s">
        <v>835</v>
      </c>
      <c r="D681" s="204" t="s">
        <v>285</v>
      </c>
      <c r="E681" s="205" t="s">
        <v>881</v>
      </c>
      <c r="F681" s="206" t="s">
        <v>882</v>
      </c>
      <c r="G681" s="207" t="s">
        <v>288</v>
      </c>
      <c r="H681" s="208">
        <v>2181.6799999999998</v>
      </c>
      <c r="I681" s="209"/>
      <c r="J681" s="210">
        <f>ROUND(I681*H681,2)</f>
        <v>0</v>
      </c>
      <c r="K681" s="211"/>
      <c r="L681" s="38"/>
      <c r="M681" s="212" t="s">
        <v>1</v>
      </c>
      <c r="N681" s="213" t="s">
        <v>41</v>
      </c>
      <c r="O681" s="81"/>
      <c r="P681" s="214">
        <f>O681*H681</f>
        <v>0</v>
      </c>
      <c r="Q681" s="214">
        <v>0</v>
      </c>
      <c r="R681" s="214">
        <f>Q681*H681</f>
        <v>0</v>
      </c>
      <c r="S681" s="214">
        <v>0.029000000000000001</v>
      </c>
      <c r="T681" s="215">
        <f>S681*H681</f>
        <v>63.268720000000002</v>
      </c>
      <c r="U681" s="37"/>
      <c r="V681" s="37"/>
      <c r="W681" s="37"/>
      <c r="X681" s="37"/>
      <c r="Y681" s="37"/>
      <c r="Z681" s="37"/>
      <c r="AA681" s="37"/>
      <c r="AB681" s="37"/>
      <c r="AC681" s="37"/>
      <c r="AD681" s="37"/>
      <c r="AE681" s="37"/>
      <c r="AR681" s="216" t="s">
        <v>289</v>
      </c>
      <c r="AT681" s="216" t="s">
        <v>285</v>
      </c>
      <c r="AU681" s="216" t="s">
        <v>87</v>
      </c>
      <c r="AY681" s="18" t="s">
        <v>283</v>
      </c>
      <c r="BE681" s="217">
        <f>IF(N681="základná",J681,0)</f>
        <v>0</v>
      </c>
      <c r="BF681" s="217">
        <f>IF(N681="znížená",J681,0)</f>
        <v>0</v>
      </c>
      <c r="BG681" s="217">
        <f>IF(N681="zákl. prenesená",J681,0)</f>
        <v>0</v>
      </c>
      <c r="BH681" s="217">
        <f>IF(N681="zníž. prenesená",J681,0)</f>
        <v>0</v>
      </c>
      <c r="BI681" s="217">
        <f>IF(N681="nulová",J681,0)</f>
        <v>0</v>
      </c>
      <c r="BJ681" s="18" t="s">
        <v>87</v>
      </c>
      <c r="BK681" s="217">
        <f>ROUND(I681*H681,2)</f>
        <v>0</v>
      </c>
      <c r="BL681" s="18" t="s">
        <v>289</v>
      </c>
      <c r="BM681" s="216" t="s">
        <v>3795</v>
      </c>
    </row>
    <row r="682" s="13" customFormat="1">
      <c r="A682" s="13"/>
      <c r="B682" s="218"/>
      <c r="C682" s="13"/>
      <c r="D682" s="219" t="s">
        <v>291</v>
      </c>
      <c r="E682" s="220" t="s">
        <v>1</v>
      </c>
      <c r="F682" s="221" t="s">
        <v>3796</v>
      </c>
      <c r="G682" s="13"/>
      <c r="H682" s="222">
        <v>875.69000000000005</v>
      </c>
      <c r="I682" s="223"/>
      <c r="J682" s="13"/>
      <c r="K682" s="13"/>
      <c r="L682" s="218"/>
      <c r="M682" s="224"/>
      <c r="N682" s="225"/>
      <c r="O682" s="225"/>
      <c r="P682" s="225"/>
      <c r="Q682" s="225"/>
      <c r="R682" s="225"/>
      <c r="S682" s="225"/>
      <c r="T682" s="226"/>
      <c r="U682" s="13"/>
      <c r="V682" s="13"/>
      <c r="W682" s="13"/>
      <c r="X682" s="13"/>
      <c r="Y682" s="13"/>
      <c r="Z682" s="13"/>
      <c r="AA682" s="13"/>
      <c r="AB682" s="13"/>
      <c r="AC682" s="13"/>
      <c r="AD682" s="13"/>
      <c r="AE682" s="13"/>
      <c r="AT682" s="220" t="s">
        <v>291</v>
      </c>
      <c r="AU682" s="220" t="s">
        <v>87</v>
      </c>
      <c r="AV682" s="13" t="s">
        <v>87</v>
      </c>
      <c r="AW682" s="13" t="s">
        <v>31</v>
      </c>
      <c r="AX682" s="13" t="s">
        <v>75</v>
      </c>
      <c r="AY682" s="220" t="s">
        <v>283</v>
      </c>
    </row>
    <row r="683" s="13" customFormat="1">
      <c r="A683" s="13"/>
      <c r="B683" s="218"/>
      <c r="C683" s="13"/>
      <c r="D683" s="219" t="s">
        <v>291</v>
      </c>
      <c r="E683" s="220" t="s">
        <v>1</v>
      </c>
      <c r="F683" s="221" t="s">
        <v>3576</v>
      </c>
      <c r="G683" s="13"/>
      <c r="H683" s="222">
        <v>1021.41</v>
      </c>
      <c r="I683" s="223"/>
      <c r="J683" s="13"/>
      <c r="K683" s="13"/>
      <c r="L683" s="218"/>
      <c r="M683" s="224"/>
      <c r="N683" s="225"/>
      <c r="O683" s="225"/>
      <c r="P683" s="225"/>
      <c r="Q683" s="225"/>
      <c r="R683" s="225"/>
      <c r="S683" s="225"/>
      <c r="T683" s="226"/>
      <c r="U683" s="13"/>
      <c r="V683" s="13"/>
      <c r="W683" s="13"/>
      <c r="X683" s="13"/>
      <c r="Y683" s="13"/>
      <c r="Z683" s="13"/>
      <c r="AA683" s="13"/>
      <c r="AB683" s="13"/>
      <c r="AC683" s="13"/>
      <c r="AD683" s="13"/>
      <c r="AE683" s="13"/>
      <c r="AT683" s="220" t="s">
        <v>291</v>
      </c>
      <c r="AU683" s="220" t="s">
        <v>87</v>
      </c>
      <c r="AV683" s="13" t="s">
        <v>87</v>
      </c>
      <c r="AW683" s="13" t="s">
        <v>31</v>
      </c>
      <c r="AX683" s="13" t="s">
        <v>75</v>
      </c>
      <c r="AY683" s="220" t="s">
        <v>283</v>
      </c>
    </row>
    <row r="684" s="13" customFormat="1">
      <c r="A684" s="13"/>
      <c r="B684" s="218"/>
      <c r="C684" s="13"/>
      <c r="D684" s="219" t="s">
        <v>291</v>
      </c>
      <c r="E684" s="220" t="s">
        <v>1</v>
      </c>
      <c r="F684" s="221" t="s">
        <v>3797</v>
      </c>
      <c r="G684" s="13"/>
      <c r="H684" s="222">
        <v>284.57999999999998</v>
      </c>
      <c r="I684" s="223"/>
      <c r="J684" s="13"/>
      <c r="K684" s="13"/>
      <c r="L684" s="218"/>
      <c r="M684" s="224"/>
      <c r="N684" s="225"/>
      <c r="O684" s="225"/>
      <c r="P684" s="225"/>
      <c r="Q684" s="225"/>
      <c r="R684" s="225"/>
      <c r="S684" s="225"/>
      <c r="T684" s="226"/>
      <c r="U684" s="13"/>
      <c r="V684" s="13"/>
      <c r="W684" s="13"/>
      <c r="X684" s="13"/>
      <c r="Y684" s="13"/>
      <c r="Z684" s="13"/>
      <c r="AA684" s="13"/>
      <c r="AB684" s="13"/>
      <c r="AC684" s="13"/>
      <c r="AD684" s="13"/>
      <c r="AE684" s="13"/>
      <c r="AT684" s="220" t="s">
        <v>291</v>
      </c>
      <c r="AU684" s="220" t="s">
        <v>87</v>
      </c>
      <c r="AV684" s="13" t="s">
        <v>87</v>
      </c>
      <c r="AW684" s="13" t="s">
        <v>31</v>
      </c>
      <c r="AX684" s="13" t="s">
        <v>75</v>
      </c>
      <c r="AY684" s="220" t="s">
        <v>283</v>
      </c>
    </row>
    <row r="685" s="14" customFormat="1">
      <c r="A685" s="14"/>
      <c r="B685" s="227"/>
      <c r="C685" s="14"/>
      <c r="D685" s="219" t="s">
        <v>291</v>
      </c>
      <c r="E685" s="228" t="s">
        <v>1</v>
      </c>
      <c r="F685" s="229" t="s">
        <v>293</v>
      </c>
      <c r="G685" s="14"/>
      <c r="H685" s="230">
        <v>2181.6799999999998</v>
      </c>
      <c r="I685" s="231"/>
      <c r="J685" s="14"/>
      <c r="K685" s="14"/>
      <c r="L685" s="227"/>
      <c r="M685" s="232"/>
      <c r="N685" s="233"/>
      <c r="O685" s="233"/>
      <c r="P685" s="233"/>
      <c r="Q685" s="233"/>
      <c r="R685" s="233"/>
      <c r="S685" s="233"/>
      <c r="T685" s="234"/>
      <c r="U685" s="14"/>
      <c r="V685" s="14"/>
      <c r="W685" s="14"/>
      <c r="X685" s="14"/>
      <c r="Y685" s="14"/>
      <c r="Z685" s="14"/>
      <c r="AA685" s="14"/>
      <c r="AB685" s="14"/>
      <c r="AC685" s="14"/>
      <c r="AD685" s="14"/>
      <c r="AE685" s="14"/>
      <c r="AT685" s="228" t="s">
        <v>291</v>
      </c>
      <c r="AU685" s="228" t="s">
        <v>87</v>
      </c>
      <c r="AV685" s="14" t="s">
        <v>289</v>
      </c>
      <c r="AW685" s="14" t="s">
        <v>31</v>
      </c>
      <c r="AX685" s="14" t="s">
        <v>82</v>
      </c>
      <c r="AY685" s="228" t="s">
        <v>283</v>
      </c>
    </row>
    <row r="686" s="2" customFormat="1" ht="37.8" customHeight="1">
      <c r="A686" s="37"/>
      <c r="B686" s="168"/>
      <c r="C686" s="204" t="s">
        <v>839</v>
      </c>
      <c r="D686" s="204" t="s">
        <v>285</v>
      </c>
      <c r="E686" s="205" t="s">
        <v>888</v>
      </c>
      <c r="F686" s="206" t="s">
        <v>889</v>
      </c>
      <c r="G686" s="207" t="s">
        <v>288</v>
      </c>
      <c r="H686" s="208">
        <v>2212.9639999999999</v>
      </c>
      <c r="I686" s="209"/>
      <c r="J686" s="210">
        <f>ROUND(I686*H686,2)</f>
        <v>0</v>
      </c>
      <c r="K686" s="211"/>
      <c r="L686" s="38"/>
      <c r="M686" s="212" t="s">
        <v>1</v>
      </c>
      <c r="N686" s="213" t="s">
        <v>41</v>
      </c>
      <c r="O686" s="81"/>
      <c r="P686" s="214">
        <f>O686*H686</f>
        <v>0</v>
      </c>
      <c r="Q686" s="214">
        <v>0</v>
      </c>
      <c r="R686" s="214">
        <f>Q686*H686</f>
        <v>0</v>
      </c>
      <c r="S686" s="214">
        <v>0.068000000000000005</v>
      </c>
      <c r="T686" s="215">
        <f>S686*H686</f>
        <v>150.48155199999999</v>
      </c>
      <c r="U686" s="37"/>
      <c r="V686" s="37"/>
      <c r="W686" s="37"/>
      <c r="X686" s="37"/>
      <c r="Y686" s="37"/>
      <c r="Z686" s="37"/>
      <c r="AA686" s="37"/>
      <c r="AB686" s="37"/>
      <c r="AC686" s="37"/>
      <c r="AD686" s="37"/>
      <c r="AE686" s="37"/>
      <c r="AR686" s="216" t="s">
        <v>289</v>
      </c>
      <c r="AT686" s="216" t="s">
        <v>285</v>
      </c>
      <c r="AU686" s="216" t="s">
        <v>87</v>
      </c>
      <c r="AY686" s="18" t="s">
        <v>283</v>
      </c>
      <c r="BE686" s="217">
        <f>IF(N686="základná",J686,0)</f>
        <v>0</v>
      </c>
      <c r="BF686" s="217">
        <f>IF(N686="znížená",J686,0)</f>
        <v>0</v>
      </c>
      <c r="BG686" s="217">
        <f>IF(N686="zákl. prenesená",J686,0)</f>
        <v>0</v>
      </c>
      <c r="BH686" s="217">
        <f>IF(N686="zníž. prenesená",J686,0)</f>
        <v>0</v>
      </c>
      <c r="BI686" s="217">
        <f>IF(N686="nulová",J686,0)</f>
        <v>0</v>
      </c>
      <c r="BJ686" s="18" t="s">
        <v>87</v>
      </c>
      <c r="BK686" s="217">
        <f>ROUND(I686*H686,2)</f>
        <v>0</v>
      </c>
      <c r="BL686" s="18" t="s">
        <v>289</v>
      </c>
      <c r="BM686" s="216" t="s">
        <v>890</v>
      </c>
    </row>
    <row r="687" s="15" customFormat="1">
      <c r="A687" s="15"/>
      <c r="B687" s="235"/>
      <c r="C687" s="15"/>
      <c r="D687" s="219" t="s">
        <v>291</v>
      </c>
      <c r="E687" s="236" t="s">
        <v>1</v>
      </c>
      <c r="F687" s="237" t="s">
        <v>451</v>
      </c>
      <c r="G687" s="15"/>
      <c r="H687" s="236" t="s">
        <v>1</v>
      </c>
      <c r="I687" s="238"/>
      <c r="J687" s="15"/>
      <c r="K687" s="15"/>
      <c r="L687" s="235"/>
      <c r="M687" s="239"/>
      <c r="N687" s="240"/>
      <c r="O687" s="240"/>
      <c r="P687" s="240"/>
      <c r="Q687" s="240"/>
      <c r="R687" s="240"/>
      <c r="S687" s="240"/>
      <c r="T687" s="241"/>
      <c r="U687" s="15"/>
      <c r="V687" s="15"/>
      <c r="W687" s="15"/>
      <c r="X687" s="15"/>
      <c r="Y687" s="15"/>
      <c r="Z687" s="15"/>
      <c r="AA687" s="15"/>
      <c r="AB687" s="15"/>
      <c r="AC687" s="15"/>
      <c r="AD687" s="15"/>
      <c r="AE687" s="15"/>
      <c r="AT687" s="236" t="s">
        <v>291</v>
      </c>
      <c r="AU687" s="236" t="s">
        <v>87</v>
      </c>
      <c r="AV687" s="15" t="s">
        <v>82</v>
      </c>
      <c r="AW687" s="15" t="s">
        <v>31</v>
      </c>
      <c r="AX687" s="15" t="s">
        <v>75</v>
      </c>
      <c r="AY687" s="236" t="s">
        <v>283</v>
      </c>
    </row>
    <row r="688" s="13" customFormat="1">
      <c r="A688" s="13"/>
      <c r="B688" s="218"/>
      <c r="C688" s="13"/>
      <c r="D688" s="219" t="s">
        <v>291</v>
      </c>
      <c r="E688" s="220" t="s">
        <v>1</v>
      </c>
      <c r="F688" s="221" t="s">
        <v>3798</v>
      </c>
      <c r="G688" s="13"/>
      <c r="H688" s="222">
        <v>216.22999999999999</v>
      </c>
      <c r="I688" s="223"/>
      <c r="J688" s="13"/>
      <c r="K688" s="13"/>
      <c r="L688" s="218"/>
      <c r="M688" s="224"/>
      <c r="N688" s="225"/>
      <c r="O688" s="225"/>
      <c r="P688" s="225"/>
      <c r="Q688" s="225"/>
      <c r="R688" s="225"/>
      <c r="S688" s="225"/>
      <c r="T688" s="226"/>
      <c r="U688" s="13"/>
      <c r="V688" s="13"/>
      <c r="W688" s="13"/>
      <c r="X688" s="13"/>
      <c r="Y688" s="13"/>
      <c r="Z688" s="13"/>
      <c r="AA688" s="13"/>
      <c r="AB688" s="13"/>
      <c r="AC688" s="13"/>
      <c r="AD688" s="13"/>
      <c r="AE688" s="13"/>
      <c r="AT688" s="220" t="s">
        <v>291</v>
      </c>
      <c r="AU688" s="220" t="s">
        <v>87</v>
      </c>
      <c r="AV688" s="13" t="s">
        <v>87</v>
      </c>
      <c r="AW688" s="13" t="s">
        <v>31</v>
      </c>
      <c r="AX688" s="13" t="s">
        <v>75</v>
      </c>
      <c r="AY688" s="220" t="s">
        <v>283</v>
      </c>
    </row>
    <row r="689" s="15" customFormat="1">
      <c r="A689" s="15"/>
      <c r="B689" s="235"/>
      <c r="C689" s="15"/>
      <c r="D689" s="219" t="s">
        <v>291</v>
      </c>
      <c r="E689" s="236" t="s">
        <v>1</v>
      </c>
      <c r="F689" s="237" t="s">
        <v>404</v>
      </c>
      <c r="G689" s="15"/>
      <c r="H689" s="236" t="s">
        <v>1</v>
      </c>
      <c r="I689" s="238"/>
      <c r="J689" s="15"/>
      <c r="K689" s="15"/>
      <c r="L689" s="235"/>
      <c r="M689" s="239"/>
      <c r="N689" s="240"/>
      <c r="O689" s="240"/>
      <c r="P689" s="240"/>
      <c r="Q689" s="240"/>
      <c r="R689" s="240"/>
      <c r="S689" s="240"/>
      <c r="T689" s="241"/>
      <c r="U689" s="15"/>
      <c r="V689" s="15"/>
      <c r="W689" s="15"/>
      <c r="X689" s="15"/>
      <c r="Y689" s="15"/>
      <c r="Z689" s="15"/>
      <c r="AA689" s="15"/>
      <c r="AB689" s="15"/>
      <c r="AC689" s="15"/>
      <c r="AD689" s="15"/>
      <c r="AE689" s="15"/>
      <c r="AT689" s="236" t="s">
        <v>291</v>
      </c>
      <c r="AU689" s="236" t="s">
        <v>87</v>
      </c>
      <c r="AV689" s="15" t="s">
        <v>82</v>
      </c>
      <c r="AW689" s="15" t="s">
        <v>31</v>
      </c>
      <c r="AX689" s="15" t="s">
        <v>75</v>
      </c>
      <c r="AY689" s="236" t="s">
        <v>283</v>
      </c>
    </row>
    <row r="690" s="13" customFormat="1">
      <c r="A690" s="13"/>
      <c r="B690" s="218"/>
      <c r="C690" s="13"/>
      <c r="D690" s="219" t="s">
        <v>291</v>
      </c>
      <c r="E690" s="220" t="s">
        <v>1</v>
      </c>
      <c r="F690" s="221" t="s">
        <v>3799</v>
      </c>
      <c r="G690" s="13"/>
      <c r="H690" s="222">
        <v>143.72999999999999</v>
      </c>
      <c r="I690" s="223"/>
      <c r="J690" s="13"/>
      <c r="K690" s="13"/>
      <c r="L690" s="218"/>
      <c r="M690" s="224"/>
      <c r="N690" s="225"/>
      <c r="O690" s="225"/>
      <c r="P690" s="225"/>
      <c r="Q690" s="225"/>
      <c r="R690" s="225"/>
      <c r="S690" s="225"/>
      <c r="T690" s="226"/>
      <c r="U690" s="13"/>
      <c r="V690" s="13"/>
      <c r="W690" s="13"/>
      <c r="X690" s="13"/>
      <c r="Y690" s="13"/>
      <c r="Z690" s="13"/>
      <c r="AA690" s="13"/>
      <c r="AB690" s="13"/>
      <c r="AC690" s="13"/>
      <c r="AD690" s="13"/>
      <c r="AE690" s="13"/>
      <c r="AT690" s="220" t="s">
        <v>291</v>
      </c>
      <c r="AU690" s="220" t="s">
        <v>87</v>
      </c>
      <c r="AV690" s="13" t="s">
        <v>87</v>
      </c>
      <c r="AW690" s="13" t="s">
        <v>31</v>
      </c>
      <c r="AX690" s="13" t="s">
        <v>75</v>
      </c>
      <c r="AY690" s="220" t="s">
        <v>283</v>
      </c>
    </row>
    <row r="691" s="13" customFormat="1">
      <c r="A691" s="13"/>
      <c r="B691" s="218"/>
      <c r="C691" s="13"/>
      <c r="D691" s="219" t="s">
        <v>291</v>
      </c>
      <c r="E691" s="220" t="s">
        <v>1</v>
      </c>
      <c r="F691" s="221" t="s">
        <v>3800</v>
      </c>
      <c r="G691" s="13"/>
      <c r="H691" s="222">
        <v>45.659999999999997</v>
      </c>
      <c r="I691" s="223"/>
      <c r="J691" s="13"/>
      <c r="K691" s="13"/>
      <c r="L691" s="218"/>
      <c r="M691" s="224"/>
      <c r="N691" s="225"/>
      <c r="O691" s="225"/>
      <c r="P691" s="225"/>
      <c r="Q691" s="225"/>
      <c r="R691" s="225"/>
      <c r="S691" s="225"/>
      <c r="T691" s="226"/>
      <c r="U691" s="13"/>
      <c r="V691" s="13"/>
      <c r="W691" s="13"/>
      <c r="X691" s="13"/>
      <c r="Y691" s="13"/>
      <c r="Z691" s="13"/>
      <c r="AA691" s="13"/>
      <c r="AB691" s="13"/>
      <c r="AC691" s="13"/>
      <c r="AD691" s="13"/>
      <c r="AE691" s="13"/>
      <c r="AT691" s="220" t="s">
        <v>291</v>
      </c>
      <c r="AU691" s="220" t="s">
        <v>87</v>
      </c>
      <c r="AV691" s="13" t="s">
        <v>87</v>
      </c>
      <c r="AW691" s="13" t="s">
        <v>31</v>
      </c>
      <c r="AX691" s="13" t="s">
        <v>75</v>
      </c>
      <c r="AY691" s="220" t="s">
        <v>283</v>
      </c>
    </row>
    <row r="692" s="15" customFormat="1">
      <c r="A692" s="15"/>
      <c r="B692" s="235"/>
      <c r="C692" s="15"/>
      <c r="D692" s="219" t="s">
        <v>291</v>
      </c>
      <c r="E692" s="236" t="s">
        <v>1</v>
      </c>
      <c r="F692" s="237" t="s">
        <v>413</v>
      </c>
      <c r="G692" s="15"/>
      <c r="H692" s="236" t="s">
        <v>1</v>
      </c>
      <c r="I692" s="238"/>
      <c r="J692" s="15"/>
      <c r="K692" s="15"/>
      <c r="L692" s="235"/>
      <c r="M692" s="239"/>
      <c r="N692" s="240"/>
      <c r="O692" s="240"/>
      <c r="P692" s="240"/>
      <c r="Q692" s="240"/>
      <c r="R692" s="240"/>
      <c r="S692" s="240"/>
      <c r="T692" s="241"/>
      <c r="U692" s="15"/>
      <c r="V692" s="15"/>
      <c r="W692" s="15"/>
      <c r="X692" s="15"/>
      <c r="Y692" s="15"/>
      <c r="Z692" s="15"/>
      <c r="AA692" s="15"/>
      <c r="AB692" s="15"/>
      <c r="AC692" s="15"/>
      <c r="AD692" s="15"/>
      <c r="AE692" s="15"/>
      <c r="AT692" s="236" t="s">
        <v>291</v>
      </c>
      <c r="AU692" s="236" t="s">
        <v>87</v>
      </c>
      <c r="AV692" s="15" t="s">
        <v>82</v>
      </c>
      <c r="AW692" s="15" t="s">
        <v>31</v>
      </c>
      <c r="AX692" s="15" t="s">
        <v>75</v>
      </c>
      <c r="AY692" s="236" t="s">
        <v>283</v>
      </c>
    </row>
    <row r="693" s="13" customFormat="1">
      <c r="A693" s="13"/>
      <c r="B693" s="218"/>
      <c r="C693" s="13"/>
      <c r="D693" s="219" t="s">
        <v>291</v>
      </c>
      <c r="E693" s="220" t="s">
        <v>1</v>
      </c>
      <c r="F693" s="221" t="s">
        <v>3801</v>
      </c>
      <c r="G693" s="13"/>
      <c r="H693" s="222">
        <v>230.88</v>
      </c>
      <c r="I693" s="223"/>
      <c r="J693" s="13"/>
      <c r="K693" s="13"/>
      <c r="L693" s="218"/>
      <c r="M693" s="224"/>
      <c r="N693" s="225"/>
      <c r="O693" s="225"/>
      <c r="P693" s="225"/>
      <c r="Q693" s="225"/>
      <c r="R693" s="225"/>
      <c r="S693" s="225"/>
      <c r="T693" s="226"/>
      <c r="U693" s="13"/>
      <c r="V693" s="13"/>
      <c r="W693" s="13"/>
      <c r="X693" s="13"/>
      <c r="Y693" s="13"/>
      <c r="Z693" s="13"/>
      <c r="AA693" s="13"/>
      <c r="AB693" s="13"/>
      <c r="AC693" s="13"/>
      <c r="AD693" s="13"/>
      <c r="AE693" s="13"/>
      <c r="AT693" s="220" t="s">
        <v>291</v>
      </c>
      <c r="AU693" s="220" t="s">
        <v>87</v>
      </c>
      <c r="AV693" s="13" t="s">
        <v>87</v>
      </c>
      <c r="AW693" s="13" t="s">
        <v>31</v>
      </c>
      <c r="AX693" s="13" t="s">
        <v>75</v>
      </c>
      <c r="AY693" s="220" t="s">
        <v>283</v>
      </c>
    </row>
    <row r="694" s="13" customFormat="1">
      <c r="A694" s="13"/>
      <c r="B694" s="218"/>
      <c r="C694" s="13"/>
      <c r="D694" s="219" t="s">
        <v>291</v>
      </c>
      <c r="E694" s="220" t="s">
        <v>1</v>
      </c>
      <c r="F694" s="221" t="s">
        <v>3802</v>
      </c>
      <c r="G694" s="13"/>
      <c r="H694" s="222">
        <v>161.81</v>
      </c>
      <c r="I694" s="223"/>
      <c r="J694" s="13"/>
      <c r="K694" s="13"/>
      <c r="L694" s="218"/>
      <c r="M694" s="224"/>
      <c r="N694" s="225"/>
      <c r="O694" s="225"/>
      <c r="P694" s="225"/>
      <c r="Q694" s="225"/>
      <c r="R694" s="225"/>
      <c r="S694" s="225"/>
      <c r="T694" s="226"/>
      <c r="U694" s="13"/>
      <c r="V694" s="13"/>
      <c r="W694" s="13"/>
      <c r="X694" s="13"/>
      <c r="Y694" s="13"/>
      <c r="Z694" s="13"/>
      <c r="AA694" s="13"/>
      <c r="AB694" s="13"/>
      <c r="AC694" s="13"/>
      <c r="AD694" s="13"/>
      <c r="AE694" s="13"/>
      <c r="AT694" s="220" t="s">
        <v>291</v>
      </c>
      <c r="AU694" s="220" t="s">
        <v>87</v>
      </c>
      <c r="AV694" s="13" t="s">
        <v>87</v>
      </c>
      <c r="AW694" s="13" t="s">
        <v>31</v>
      </c>
      <c r="AX694" s="13" t="s">
        <v>75</v>
      </c>
      <c r="AY694" s="220" t="s">
        <v>283</v>
      </c>
    </row>
    <row r="695" s="13" customFormat="1">
      <c r="A695" s="13"/>
      <c r="B695" s="218"/>
      <c r="C695" s="13"/>
      <c r="D695" s="219" t="s">
        <v>291</v>
      </c>
      <c r="E695" s="220" t="s">
        <v>1</v>
      </c>
      <c r="F695" s="221" t="s">
        <v>3803</v>
      </c>
      <c r="G695" s="13"/>
      <c r="H695" s="222">
        <v>105.324</v>
      </c>
      <c r="I695" s="223"/>
      <c r="J695" s="13"/>
      <c r="K695" s="13"/>
      <c r="L695" s="218"/>
      <c r="M695" s="224"/>
      <c r="N695" s="225"/>
      <c r="O695" s="225"/>
      <c r="P695" s="225"/>
      <c r="Q695" s="225"/>
      <c r="R695" s="225"/>
      <c r="S695" s="225"/>
      <c r="T695" s="226"/>
      <c r="U695" s="13"/>
      <c r="V695" s="13"/>
      <c r="W695" s="13"/>
      <c r="X695" s="13"/>
      <c r="Y695" s="13"/>
      <c r="Z695" s="13"/>
      <c r="AA695" s="13"/>
      <c r="AB695" s="13"/>
      <c r="AC695" s="13"/>
      <c r="AD695" s="13"/>
      <c r="AE695" s="13"/>
      <c r="AT695" s="220" t="s">
        <v>291</v>
      </c>
      <c r="AU695" s="220" t="s">
        <v>87</v>
      </c>
      <c r="AV695" s="13" t="s">
        <v>87</v>
      </c>
      <c r="AW695" s="13" t="s">
        <v>31</v>
      </c>
      <c r="AX695" s="13" t="s">
        <v>75</v>
      </c>
      <c r="AY695" s="220" t="s">
        <v>283</v>
      </c>
    </row>
    <row r="696" s="15" customFormat="1">
      <c r="A696" s="15"/>
      <c r="B696" s="235"/>
      <c r="C696" s="15"/>
      <c r="D696" s="219" t="s">
        <v>291</v>
      </c>
      <c r="E696" s="236" t="s">
        <v>1</v>
      </c>
      <c r="F696" s="237" t="s">
        <v>414</v>
      </c>
      <c r="G696" s="15"/>
      <c r="H696" s="236" t="s">
        <v>1</v>
      </c>
      <c r="I696" s="238"/>
      <c r="J696" s="15"/>
      <c r="K696" s="15"/>
      <c r="L696" s="235"/>
      <c r="M696" s="239"/>
      <c r="N696" s="240"/>
      <c r="O696" s="240"/>
      <c r="P696" s="240"/>
      <c r="Q696" s="240"/>
      <c r="R696" s="240"/>
      <c r="S696" s="240"/>
      <c r="T696" s="241"/>
      <c r="U696" s="15"/>
      <c r="V696" s="15"/>
      <c r="W696" s="15"/>
      <c r="X696" s="15"/>
      <c r="Y696" s="15"/>
      <c r="Z696" s="15"/>
      <c r="AA696" s="15"/>
      <c r="AB696" s="15"/>
      <c r="AC696" s="15"/>
      <c r="AD696" s="15"/>
      <c r="AE696" s="15"/>
      <c r="AT696" s="236" t="s">
        <v>291</v>
      </c>
      <c r="AU696" s="236" t="s">
        <v>87</v>
      </c>
      <c r="AV696" s="15" t="s">
        <v>82</v>
      </c>
      <c r="AW696" s="15" t="s">
        <v>31</v>
      </c>
      <c r="AX696" s="15" t="s">
        <v>75</v>
      </c>
      <c r="AY696" s="236" t="s">
        <v>283</v>
      </c>
    </row>
    <row r="697" s="13" customFormat="1">
      <c r="A697" s="13"/>
      <c r="B697" s="218"/>
      <c r="C697" s="13"/>
      <c r="D697" s="219" t="s">
        <v>291</v>
      </c>
      <c r="E697" s="220" t="s">
        <v>1</v>
      </c>
      <c r="F697" s="221" t="s">
        <v>3804</v>
      </c>
      <c r="G697" s="13"/>
      <c r="H697" s="222">
        <v>167.87000000000001</v>
      </c>
      <c r="I697" s="223"/>
      <c r="J697" s="13"/>
      <c r="K697" s="13"/>
      <c r="L697" s="218"/>
      <c r="M697" s="224"/>
      <c r="N697" s="225"/>
      <c r="O697" s="225"/>
      <c r="P697" s="225"/>
      <c r="Q697" s="225"/>
      <c r="R697" s="225"/>
      <c r="S697" s="225"/>
      <c r="T697" s="226"/>
      <c r="U697" s="13"/>
      <c r="V697" s="13"/>
      <c r="W697" s="13"/>
      <c r="X697" s="13"/>
      <c r="Y697" s="13"/>
      <c r="Z697" s="13"/>
      <c r="AA697" s="13"/>
      <c r="AB697" s="13"/>
      <c r="AC697" s="13"/>
      <c r="AD697" s="13"/>
      <c r="AE697" s="13"/>
      <c r="AT697" s="220" t="s">
        <v>291</v>
      </c>
      <c r="AU697" s="220" t="s">
        <v>87</v>
      </c>
      <c r="AV697" s="13" t="s">
        <v>87</v>
      </c>
      <c r="AW697" s="13" t="s">
        <v>31</v>
      </c>
      <c r="AX697" s="13" t="s">
        <v>75</v>
      </c>
      <c r="AY697" s="220" t="s">
        <v>283</v>
      </c>
    </row>
    <row r="698" s="13" customFormat="1">
      <c r="A698" s="13"/>
      <c r="B698" s="218"/>
      <c r="C698" s="13"/>
      <c r="D698" s="219" t="s">
        <v>291</v>
      </c>
      <c r="E698" s="220" t="s">
        <v>1</v>
      </c>
      <c r="F698" s="221" t="s">
        <v>3805</v>
      </c>
      <c r="G698" s="13"/>
      <c r="H698" s="222">
        <v>223.28</v>
      </c>
      <c r="I698" s="223"/>
      <c r="J698" s="13"/>
      <c r="K698" s="13"/>
      <c r="L698" s="218"/>
      <c r="M698" s="224"/>
      <c r="N698" s="225"/>
      <c r="O698" s="225"/>
      <c r="P698" s="225"/>
      <c r="Q698" s="225"/>
      <c r="R698" s="225"/>
      <c r="S698" s="225"/>
      <c r="T698" s="226"/>
      <c r="U698" s="13"/>
      <c r="V698" s="13"/>
      <c r="W698" s="13"/>
      <c r="X698" s="13"/>
      <c r="Y698" s="13"/>
      <c r="Z698" s="13"/>
      <c r="AA698" s="13"/>
      <c r="AB698" s="13"/>
      <c r="AC698" s="13"/>
      <c r="AD698" s="13"/>
      <c r="AE698" s="13"/>
      <c r="AT698" s="220" t="s">
        <v>291</v>
      </c>
      <c r="AU698" s="220" t="s">
        <v>87</v>
      </c>
      <c r="AV698" s="13" t="s">
        <v>87</v>
      </c>
      <c r="AW698" s="13" t="s">
        <v>31</v>
      </c>
      <c r="AX698" s="13" t="s">
        <v>75</v>
      </c>
      <c r="AY698" s="220" t="s">
        <v>283</v>
      </c>
    </row>
    <row r="699" s="13" customFormat="1">
      <c r="A699" s="13"/>
      <c r="B699" s="218"/>
      <c r="C699" s="13"/>
      <c r="D699" s="219" t="s">
        <v>291</v>
      </c>
      <c r="E699" s="220" t="s">
        <v>1</v>
      </c>
      <c r="F699" s="221" t="s">
        <v>347</v>
      </c>
      <c r="G699" s="13"/>
      <c r="H699" s="222">
        <v>14</v>
      </c>
      <c r="I699" s="223"/>
      <c r="J699" s="13"/>
      <c r="K699" s="13"/>
      <c r="L699" s="218"/>
      <c r="M699" s="224"/>
      <c r="N699" s="225"/>
      <c r="O699" s="225"/>
      <c r="P699" s="225"/>
      <c r="Q699" s="225"/>
      <c r="R699" s="225"/>
      <c r="S699" s="225"/>
      <c r="T699" s="226"/>
      <c r="U699" s="13"/>
      <c r="V699" s="13"/>
      <c r="W699" s="13"/>
      <c r="X699" s="13"/>
      <c r="Y699" s="13"/>
      <c r="Z699" s="13"/>
      <c r="AA699" s="13"/>
      <c r="AB699" s="13"/>
      <c r="AC699" s="13"/>
      <c r="AD699" s="13"/>
      <c r="AE699" s="13"/>
      <c r="AT699" s="220" t="s">
        <v>291</v>
      </c>
      <c r="AU699" s="220" t="s">
        <v>87</v>
      </c>
      <c r="AV699" s="13" t="s">
        <v>87</v>
      </c>
      <c r="AW699" s="13" t="s">
        <v>31</v>
      </c>
      <c r="AX699" s="13" t="s">
        <v>75</v>
      </c>
      <c r="AY699" s="220" t="s">
        <v>283</v>
      </c>
    </row>
    <row r="700" s="15" customFormat="1">
      <c r="A700" s="15"/>
      <c r="B700" s="235"/>
      <c r="C700" s="15"/>
      <c r="D700" s="219" t="s">
        <v>291</v>
      </c>
      <c r="E700" s="236" t="s">
        <v>1</v>
      </c>
      <c r="F700" s="237" t="s">
        <v>415</v>
      </c>
      <c r="G700" s="15"/>
      <c r="H700" s="236" t="s">
        <v>1</v>
      </c>
      <c r="I700" s="238"/>
      <c r="J700" s="15"/>
      <c r="K700" s="15"/>
      <c r="L700" s="235"/>
      <c r="M700" s="239"/>
      <c r="N700" s="240"/>
      <c r="O700" s="240"/>
      <c r="P700" s="240"/>
      <c r="Q700" s="240"/>
      <c r="R700" s="240"/>
      <c r="S700" s="240"/>
      <c r="T700" s="241"/>
      <c r="U700" s="15"/>
      <c r="V700" s="15"/>
      <c r="W700" s="15"/>
      <c r="X700" s="15"/>
      <c r="Y700" s="15"/>
      <c r="Z700" s="15"/>
      <c r="AA700" s="15"/>
      <c r="AB700" s="15"/>
      <c r="AC700" s="15"/>
      <c r="AD700" s="15"/>
      <c r="AE700" s="15"/>
      <c r="AT700" s="236" t="s">
        <v>291</v>
      </c>
      <c r="AU700" s="236" t="s">
        <v>87</v>
      </c>
      <c r="AV700" s="15" t="s">
        <v>82</v>
      </c>
      <c r="AW700" s="15" t="s">
        <v>31</v>
      </c>
      <c r="AX700" s="15" t="s">
        <v>75</v>
      </c>
      <c r="AY700" s="236" t="s">
        <v>283</v>
      </c>
    </row>
    <row r="701" s="13" customFormat="1">
      <c r="A701" s="13"/>
      <c r="B701" s="218"/>
      <c r="C701" s="13"/>
      <c r="D701" s="219" t="s">
        <v>291</v>
      </c>
      <c r="E701" s="220" t="s">
        <v>1</v>
      </c>
      <c r="F701" s="221" t="s">
        <v>3806</v>
      </c>
      <c r="G701" s="13"/>
      <c r="H701" s="222">
        <v>164.47999999999999</v>
      </c>
      <c r="I701" s="223"/>
      <c r="J701" s="13"/>
      <c r="K701" s="13"/>
      <c r="L701" s="218"/>
      <c r="M701" s="224"/>
      <c r="N701" s="225"/>
      <c r="O701" s="225"/>
      <c r="P701" s="225"/>
      <c r="Q701" s="225"/>
      <c r="R701" s="225"/>
      <c r="S701" s="225"/>
      <c r="T701" s="226"/>
      <c r="U701" s="13"/>
      <c r="V701" s="13"/>
      <c r="W701" s="13"/>
      <c r="X701" s="13"/>
      <c r="Y701" s="13"/>
      <c r="Z701" s="13"/>
      <c r="AA701" s="13"/>
      <c r="AB701" s="13"/>
      <c r="AC701" s="13"/>
      <c r="AD701" s="13"/>
      <c r="AE701" s="13"/>
      <c r="AT701" s="220" t="s">
        <v>291</v>
      </c>
      <c r="AU701" s="220" t="s">
        <v>87</v>
      </c>
      <c r="AV701" s="13" t="s">
        <v>87</v>
      </c>
      <c r="AW701" s="13" t="s">
        <v>31</v>
      </c>
      <c r="AX701" s="13" t="s">
        <v>75</v>
      </c>
      <c r="AY701" s="220" t="s">
        <v>283</v>
      </c>
    </row>
    <row r="702" s="13" customFormat="1">
      <c r="A702" s="13"/>
      <c r="B702" s="218"/>
      <c r="C702" s="13"/>
      <c r="D702" s="219" t="s">
        <v>291</v>
      </c>
      <c r="E702" s="220" t="s">
        <v>1</v>
      </c>
      <c r="F702" s="221" t="s">
        <v>3807</v>
      </c>
      <c r="G702" s="13"/>
      <c r="H702" s="222">
        <v>162.47</v>
      </c>
      <c r="I702" s="223"/>
      <c r="J702" s="13"/>
      <c r="K702" s="13"/>
      <c r="L702" s="218"/>
      <c r="M702" s="224"/>
      <c r="N702" s="225"/>
      <c r="O702" s="225"/>
      <c r="P702" s="225"/>
      <c r="Q702" s="225"/>
      <c r="R702" s="225"/>
      <c r="S702" s="225"/>
      <c r="T702" s="226"/>
      <c r="U702" s="13"/>
      <c r="V702" s="13"/>
      <c r="W702" s="13"/>
      <c r="X702" s="13"/>
      <c r="Y702" s="13"/>
      <c r="Z702" s="13"/>
      <c r="AA702" s="13"/>
      <c r="AB702" s="13"/>
      <c r="AC702" s="13"/>
      <c r="AD702" s="13"/>
      <c r="AE702" s="13"/>
      <c r="AT702" s="220" t="s">
        <v>291</v>
      </c>
      <c r="AU702" s="220" t="s">
        <v>87</v>
      </c>
      <c r="AV702" s="13" t="s">
        <v>87</v>
      </c>
      <c r="AW702" s="13" t="s">
        <v>31</v>
      </c>
      <c r="AX702" s="13" t="s">
        <v>75</v>
      </c>
      <c r="AY702" s="220" t="s">
        <v>283</v>
      </c>
    </row>
    <row r="703" s="13" customFormat="1">
      <c r="A703" s="13"/>
      <c r="B703" s="218"/>
      <c r="C703" s="13"/>
      <c r="D703" s="219" t="s">
        <v>291</v>
      </c>
      <c r="E703" s="220" t="s">
        <v>1</v>
      </c>
      <c r="F703" s="221" t="s">
        <v>3808</v>
      </c>
      <c r="G703" s="13"/>
      <c r="H703" s="222">
        <v>142.15000000000001</v>
      </c>
      <c r="I703" s="223"/>
      <c r="J703" s="13"/>
      <c r="K703" s="13"/>
      <c r="L703" s="218"/>
      <c r="M703" s="224"/>
      <c r="N703" s="225"/>
      <c r="O703" s="225"/>
      <c r="P703" s="225"/>
      <c r="Q703" s="225"/>
      <c r="R703" s="225"/>
      <c r="S703" s="225"/>
      <c r="T703" s="226"/>
      <c r="U703" s="13"/>
      <c r="V703" s="13"/>
      <c r="W703" s="13"/>
      <c r="X703" s="13"/>
      <c r="Y703" s="13"/>
      <c r="Z703" s="13"/>
      <c r="AA703" s="13"/>
      <c r="AB703" s="13"/>
      <c r="AC703" s="13"/>
      <c r="AD703" s="13"/>
      <c r="AE703" s="13"/>
      <c r="AT703" s="220" t="s">
        <v>291</v>
      </c>
      <c r="AU703" s="220" t="s">
        <v>87</v>
      </c>
      <c r="AV703" s="13" t="s">
        <v>87</v>
      </c>
      <c r="AW703" s="13" t="s">
        <v>31</v>
      </c>
      <c r="AX703" s="13" t="s">
        <v>75</v>
      </c>
      <c r="AY703" s="220" t="s">
        <v>283</v>
      </c>
    </row>
    <row r="704" s="15" customFormat="1">
      <c r="A704" s="15"/>
      <c r="B704" s="235"/>
      <c r="C704" s="15"/>
      <c r="D704" s="219" t="s">
        <v>291</v>
      </c>
      <c r="E704" s="236" t="s">
        <v>1</v>
      </c>
      <c r="F704" s="237" t="s">
        <v>416</v>
      </c>
      <c r="G704" s="15"/>
      <c r="H704" s="236" t="s">
        <v>1</v>
      </c>
      <c r="I704" s="238"/>
      <c r="J704" s="15"/>
      <c r="K704" s="15"/>
      <c r="L704" s="235"/>
      <c r="M704" s="239"/>
      <c r="N704" s="240"/>
      <c r="O704" s="240"/>
      <c r="P704" s="240"/>
      <c r="Q704" s="240"/>
      <c r="R704" s="240"/>
      <c r="S704" s="240"/>
      <c r="T704" s="241"/>
      <c r="U704" s="15"/>
      <c r="V704" s="15"/>
      <c r="W704" s="15"/>
      <c r="X704" s="15"/>
      <c r="Y704" s="15"/>
      <c r="Z704" s="15"/>
      <c r="AA704" s="15"/>
      <c r="AB704" s="15"/>
      <c r="AC704" s="15"/>
      <c r="AD704" s="15"/>
      <c r="AE704" s="15"/>
      <c r="AT704" s="236" t="s">
        <v>291</v>
      </c>
      <c r="AU704" s="236" t="s">
        <v>87</v>
      </c>
      <c r="AV704" s="15" t="s">
        <v>82</v>
      </c>
      <c r="AW704" s="15" t="s">
        <v>31</v>
      </c>
      <c r="AX704" s="15" t="s">
        <v>75</v>
      </c>
      <c r="AY704" s="236" t="s">
        <v>283</v>
      </c>
    </row>
    <row r="705" s="13" customFormat="1">
      <c r="A705" s="13"/>
      <c r="B705" s="218"/>
      <c r="C705" s="13"/>
      <c r="D705" s="219" t="s">
        <v>291</v>
      </c>
      <c r="E705" s="220" t="s">
        <v>1</v>
      </c>
      <c r="F705" s="221" t="s">
        <v>3809</v>
      </c>
      <c r="G705" s="13"/>
      <c r="H705" s="222">
        <v>163.44</v>
      </c>
      <c r="I705" s="223"/>
      <c r="J705" s="13"/>
      <c r="K705" s="13"/>
      <c r="L705" s="218"/>
      <c r="M705" s="224"/>
      <c r="N705" s="225"/>
      <c r="O705" s="225"/>
      <c r="P705" s="225"/>
      <c r="Q705" s="225"/>
      <c r="R705" s="225"/>
      <c r="S705" s="225"/>
      <c r="T705" s="226"/>
      <c r="U705" s="13"/>
      <c r="V705" s="13"/>
      <c r="W705" s="13"/>
      <c r="X705" s="13"/>
      <c r="Y705" s="13"/>
      <c r="Z705" s="13"/>
      <c r="AA705" s="13"/>
      <c r="AB705" s="13"/>
      <c r="AC705" s="13"/>
      <c r="AD705" s="13"/>
      <c r="AE705" s="13"/>
      <c r="AT705" s="220" t="s">
        <v>291</v>
      </c>
      <c r="AU705" s="220" t="s">
        <v>87</v>
      </c>
      <c r="AV705" s="13" t="s">
        <v>87</v>
      </c>
      <c r="AW705" s="13" t="s">
        <v>31</v>
      </c>
      <c r="AX705" s="13" t="s">
        <v>75</v>
      </c>
      <c r="AY705" s="220" t="s">
        <v>283</v>
      </c>
    </row>
    <row r="706" s="13" customFormat="1">
      <c r="A706" s="13"/>
      <c r="B706" s="218"/>
      <c r="C706" s="13"/>
      <c r="D706" s="219" t="s">
        <v>291</v>
      </c>
      <c r="E706" s="220" t="s">
        <v>1</v>
      </c>
      <c r="F706" s="221" t="s">
        <v>3810</v>
      </c>
      <c r="G706" s="13"/>
      <c r="H706" s="222">
        <v>161.25999999999999</v>
      </c>
      <c r="I706" s="223"/>
      <c r="J706" s="13"/>
      <c r="K706" s="13"/>
      <c r="L706" s="218"/>
      <c r="M706" s="224"/>
      <c r="N706" s="225"/>
      <c r="O706" s="225"/>
      <c r="P706" s="225"/>
      <c r="Q706" s="225"/>
      <c r="R706" s="225"/>
      <c r="S706" s="225"/>
      <c r="T706" s="226"/>
      <c r="U706" s="13"/>
      <c r="V706" s="13"/>
      <c r="W706" s="13"/>
      <c r="X706" s="13"/>
      <c r="Y706" s="13"/>
      <c r="Z706" s="13"/>
      <c r="AA706" s="13"/>
      <c r="AB706" s="13"/>
      <c r="AC706" s="13"/>
      <c r="AD706" s="13"/>
      <c r="AE706" s="13"/>
      <c r="AT706" s="220" t="s">
        <v>291</v>
      </c>
      <c r="AU706" s="220" t="s">
        <v>87</v>
      </c>
      <c r="AV706" s="13" t="s">
        <v>87</v>
      </c>
      <c r="AW706" s="13" t="s">
        <v>31</v>
      </c>
      <c r="AX706" s="13" t="s">
        <v>75</v>
      </c>
      <c r="AY706" s="220" t="s">
        <v>283</v>
      </c>
    </row>
    <row r="707" s="13" customFormat="1">
      <c r="A707" s="13"/>
      <c r="B707" s="218"/>
      <c r="C707" s="13"/>
      <c r="D707" s="219" t="s">
        <v>291</v>
      </c>
      <c r="E707" s="220" t="s">
        <v>1</v>
      </c>
      <c r="F707" s="221" t="s">
        <v>3811</v>
      </c>
      <c r="G707" s="13"/>
      <c r="H707" s="222">
        <v>110.38</v>
      </c>
      <c r="I707" s="223"/>
      <c r="J707" s="13"/>
      <c r="K707" s="13"/>
      <c r="L707" s="218"/>
      <c r="M707" s="224"/>
      <c r="N707" s="225"/>
      <c r="O707" s="225"/>
      <c r="P707" s="225"/>
      <c r="Q707" s="225"/>
      <c r="R707" s="225"/>
      <c r="S707" s="225"/>
      <c r="T707" s="226"/>
      <c r="U707" s="13"/>
      <c r="V707" s="13"/>
      <c r="W707" s="13"/>
      <c r="X707" s="13"/>
      <c r="Y707" s="13"/>
      <c r="Z707" s="13"/>
      <c r="AA707" s="13"/>
      <c r="AB707" s="13"/>
      <c r="AC707" s="13"/>
      <c r="AD707" s="13"/>
      <c r="AE707" s="13"/>
      <c r="AT707" s="220" t="s">
        <v>291</v>
      </c>
      <c r="AU707" s="220" t="s">
        <v>87</v>
      </c>
      <c r="AV707" s="13" t="s">
        <v>87</v>
      </c>
      <c r="AW707" s="13" t="s">
        <v>31</v>
      </c>
      <c r="AX707" s="13" t="s">
        <v>75</v>
      </c>
      <c r="AY707" s="220" t="s">
        <v>283</v>
      </c>
    </row>
    <row r="708" s="14" customFormat="1">
      <c r="A708" s="14"/>
      <c r="B708" s="227"/>
      <c r="C708" s="14"/>
      <c r="D708" s="219" t="s">
        <v>291</v>
      </c>
      <c r="E708" s="228" t="s">
        <v>1</v>
      </c>
      <c r="F708" s="229" t="s">
        <v>293</v>
      </c>
      <c r="G708" s="14"/>
      <c r="H708" s="230">
        <v>2212.9639999999999</v>
      </c>
      <c r="I708" s="231"/>
      <c r="J708" s="14"/>
      <c r="K708" s="14"/>
      <c r="L708" s="227"/>
      <c r="M708" s="232"/>
      <c r="N708" s="233"/>
      <c r="O708" s="233"/>
      <c r="P708" s="233"/>
      <c r="Q708" s="233"/>
      <c r="R708" s="233"/>
      <c r="S708" s="233"/>
      <c r="T708" s="234"/>
      <c r="U708" s="14"/>
      <c r="V708" s="14"/>
      <c r="W708" s="14"/>
      <c r="X708" s="14"/>
      <c r="Y708" s="14"/>
      <c r="Z708" s="14"/>
      <c r="AA708" s="14"/>
      <c r="AB708" s="14"/>
      <c r="AC708" s="14"/>
      <c r="AD708" s="14"/>
      <c r="AE708" s="14"/>
      <c r="AT708" s="228" t="s">
        <v>291</v>
      </c>
      <c r="AU708" s="228" t="s">
        <v>87</v>
      </c>
      <c r="AV708" s="14" t="s">
        <v>289</v>
      </c>
      <c r="AW708" s="14" t="s">
        <v>31</v>
      </c>
      <c r="AX708" s="14" t="s">
        <v>82</v>
      </c>
      <c r="AY708" s="228" t="s">
        <v>283</v>
      </c>
    </row>
    <row r="709" s="2" customFormat="1" ht="24.15" customHeight="1">
      <c r="A709" s="37"/>
      <c r="B709" s="168"/>
      <c r="C709" s="204" t="s">
        <v>850</v>
      </c>
      <c r="D709" s="204" t="s">
        <v>285</v>
      </c>
      <c r="E709" s="205" t="s">
        <v>899</v>
      </c>
      <c r="F709" s="206" t="s">
        <v>900</v>
      </c>
      <c r="G709" s="207" t="s">
        <v>288</v>
      </c>
      <c r="H709" s="208">
        <v>644</v>
      </c>
      <c r="I709" s="209"/>
      <c r="J709" s="210">
        <f>ROUND(I709*H709,2)</f>
        <v>0</v>
      </c>
      <c r="K709" s="211"/>
      <c r="L709" s="38"/>
      <c r="M709" s="212" t="s">
        <v>1</v>
      </c>
      <c r="N709" s="213" t="s">
        <v>41</v>
      </c>
      <c r="O709" s="81"/>
      <c r="P709" s="214">
        <f>O709*H709</f>
        <v>0</v>
      </c>
      <c r="Q709" s="214">
        <v>0</v>
      </c>
      <c r="R709" s="214">
        <f>Q709*H709</f>
        <v>0</v>
      </c>
      <c r="S709" s="214">
        <v>0.072999999999999995</v>
      </c>
      <c r="T709" s="215">
        <f>S709*H709</f>
        <v>47.012</v>
      </c>
      <c r="U709" s="37"/>
      <c r="V709" s="37"/>
      <c r="W709" s="37"/>
      <c r="X709" s="37"/>
      <c r="Y709" s="37"/>
      <c r="Z709" s="37"/>
      <c r="AA709" s="37"/>
      <c r="AB709" s="37"/>
      <c r="AC709" s="37"/>
      <c r="AD709" s="37"/>
      <c r="AE709" s="37"/>
      <c r="AR709" s="216" t="s">
        <v>289</v>
      </c>
      <c r="AT709" s="216" t="s">
        <v>285</v>
      </c>
      <c r="AU709" s="216" t="s">
        <v>87</v>
      </c>
      <c r="AY709" s="18" t="s">
        <v>283</v>
      </c>
      <c r="BE709" s="217">
        <f>IF(N709="základná",J709,0)</f>
        <v>0</v>
      </c>
      <c r="BF709" s="217">
        <f>IF(N709="znížená",J709,0)</f>
        <v>0</v>
      </c>
      <c r="BG709" s="217">
        <f>IF(N709="zákl. prenesená",J709,0)</f>
        <v>0</v>
      </c>
      <c r="BH709" s="217">
        <f>IF(N709="zníž. prenesená",J709,0)</f>
        <v>0</v>
      </c>
      <c r="BI709" s="217">
        <f>IF(N709="nulová",J709,0)</f>
        <v>0</v>
      </c>
      <c r="BJ709" s="18" t="s">
        <v>87</v>
      </c>
      <c r="BK709" s="217">
        <f>ROUND(I709*H709,2)</f>
        <v>0</v>
      </c>
      <c r="BL709" s="18" t="s">
        <v>289</v>
      </c>
      <c r="BM709" s="216" t="s">
        <v>901</v>
      </c>
    </row>
    <row r="710" s="15" customFormat="1">
      <c r="A710" s="15"/>
      <c r="B710" s="235"/>
      <c r="C710" s="15"/>
      <c r="D710" s="219" t="s">
        <v>291</v>
      </c>
      <c r="E710" s="236" t="s">
        <v>1</v>
      </c>
      <c r="F710" s="237" t="s">
        <v>451</v>
      </c>
      <c r="G710" s="15"/>
      <c r="H710" s="236" t="s">
        <v>1</v>
      </c>
      <c r="I710" s="238"/>
      <c r="J710" s="15"/>
      <c r="K710" s="15"/>
      <c r="L710" s="235"/>
      <c r="M710" s="239"/>
      <c r="N710" s="240"/>
      <c r="O710" s="240"/>
      <c r="P710" s="240"/>
      <c r="Q710" s="240"/>
      <c r="R710" s="240"/>
      <c r="S710" s="240"/>
      <c r="T710" s="241"/>
      <c r="U710" s="15"/>
      <c r="V710" s="15"/>
      <c r="W710" s="15"/>
      <c r="X710" s="15"/>
      <c r="Y710" s="15"/>
      <c r="Z710" s="15"/>
      <c r="AA710" s="15"/>
      <c r="AB710" s="15"/>
      <c r="AC710" s="15"/>
      <c r="AD710" s="15"/>
      <c r="AE710" s="15"/>
      <c r="AT710" s="236" t="s">
        <v>291</v>
      </c>
      <c r="AU710" s="236" t="s">
        <v>87</v>
      </c>
      <c r="AV710" s="15" t="s">
        <v>82</v>
      </c>
      <c r="AW710" s="15" t="s">
        <v>31</v>
      </c>
      <c r="AX710" s="15" t="s">
        <v>75</v>
      </c>
      <c r="AY710" s="236" t="s">
        <v>283</v>
      </c>
    </row>
    <row r="711" s="13" customFormat="1">
      <c r="A711" s="13"/>
      <c r="B711" s="218"/>
      <c r="C711" s="13"/>
      <c r="D711" s="219" t="s">
        <v>291</v>
      </c>
      <c r="E711" s="220" t="s">
        <v>1</v>
      </c>
      <c r="F711" s="221" t="s">
        <v>3812</v>
      </c>
      <c r="G711" s="13"/>
      <c r="H711" s="222">
        <v>52.280000000000001</v>
      </c>
      <c r="I711" s="223"/>
      <c r="J711" s="13"/>
      <c r="K711" s="13"/>
      <c r="L711" s="218"/>
      <c r="M711" s="224"/>
      <c r="N711" s="225"/>
      <c r="O711" s="225"/>
      <c r="P711" s="225"/>
      <c r="Q711" s="225"/>
      <c r="R711" s="225"/>
      <c r="S711" s="225"/>
      <c r="T711" s="226"/>
      <c r="U711" s="13"/>
      <c r="V711" s="13"/>
      <c r="W711" s="13"/>
      <c r="X711" s="13"/>
      <c r="Y711" s="13"/>
      <c r="Z711" s="13"/>
      <c r="AA711" s="13"/>
      <c r="AB711" s="13"/>
      <c r="AC711" s="13"/>
      <c r="AD711" s="13"/>
      <c r="AE711" s="13"/>
      <c r="AT711" s="220" t="s">
        <v>291</v>
      </c>
      <c r="AU711" s="220" t="s">
        <v>87</v>
      </c>
      <c r="AV711" s="13" t="s">
        <v>87</v>
      </c>
      <c r="AW711" s="13" t="s">
        <v>31</v>
      </c>
      <c r="AX711" s="13" t="s">
        <v>75</v>
      </c>
      <c r="AY711" s="220" t="s">
        <v>283</v>
      </c>
    </row>
    <row r="712" s="13" customFormat="1">
      <c r="A712" s="13"/>
      <c r="B712" s="218"/>
      <c r="C712" s="13"/>
      <c r="D712" s="219" t="s">
        <v>291</v>
      </c>
      <c r="E712" s="220" t="s">
        <v>1</v>
      </c>
      <c r="F712" s="221" t="s">
        <v>3813</v>
      </c>
      <c r="G712" s="13"/>
      <c r="H712" s="222">
        <v>45.840000000000003</v>
      </c>
      <c r="I712" s="223"/>
      <c r="J712" s="13"/>
      <c r="K712" s="13"/>
      <c r="L712" s="218"/>
      <c r="M712" s="224"/>
      <c r="N712" s="225"/>
      <c r="O712" s="225"/>
      <c r="P712" s="225"/>
      <c r="Q712" s="225"/>
      <c r="R712" s="225"/>
      <c r="S712" s="225"/>
      <c r="T712" s="226"/>
      <c r="U712" s="13"/>
      <c r="V712" s="13"/>
      <c r="W712" s="13"/>
      <c r="X712" s="13"/>
      <c r="Y712" s="13"/>
      <c r="Z712" s="13"/>
      <c r="AA712" s="13"/>
      <c r="AB712" s="13"/>
      <c r="AC712" s="13"/>
      <c r="AD712" s="13"/>
      <c r="AE712" s="13"/>
      <c r="AT712" s="220" t="s">
        <v>291</v>
      </c>
      <c r="AU712" s="220" t="s">
        <v>87</v>
      </c>
      <c r="AV712" s="13" t="s">
        <v>87</v>
      </c>
      <c r="AW712" s="13" t="s">
        <v>31</v>
      </c>
      <c r="AX712" s="13" t="s">
        <v>75</v>
      </c>
      <c r="AY712" s="220" t="s">
        <v>283</v>
      </c>
    </row>
    <row r="713" s="13" customFormat="1">
      <c r="A713" s="13"/>
      <c r="B713" s="218"/>
      <c r="C713" s="13"/>
      <c r="D713" s="219" t="s">
        <v>291</v>
      </c>
      <c r="E713" s="220" t="s">
        <v>1</v>
      </c>
      <c r="F713" s="221" t="s">
        <v>3814</v>
      </c>
      <c r="G713" s="13"/>
      <c r="H713" s="222">
        <v>108.65000000000001</v>
      </c>
      <c r="I713" s="223"/>
      <c r="J713" s="13"/>
      <c r="K713" s="13"/>
      <c r="L713" s="218"/>
      <c r="M713" s="224"/>
      <c r="N713" s="225"/>
      <c r="O713" s="225"/>
      <c r="P713" s="225"/>
      <c r="Q713" s="225"/>
      <c r="R713" s="225"/>
      <c r="S713" s="225"/>
      <c r="T713" s="226"/>
      <c r="U713" s="13"/>
      <c r="V713" s="13"/>
      <c r="W713" s="13"/>
      <c r="X713" s="13"/>
      <c r="Y713" s="13"/>
      <c r="Z713" s="13"/>
      <c r="AA713" s="13"/>
      <c r="AB713" s="13"/>
      <c r="AC713" s="13"/>
      <c r="AD713" s="13"/>
      <c r="AE713" s="13"/>
      <c r="AT713" s="220" t="s">
        <v>291</v>
      </c>
      <c r="AU713" s="220" t="s">
        <v>87</v>
      </c>
      <c r="AV713" s="13" t="s">
        <v>87</v>
      </c>
      <c r="AW713" s="13" t="s">
        <v>31</v>
      </c>
      <c r="AX713" s="13" t="s">
        <v>75</v>
      </c>
      <c r="AY713" s="220" t="s">
        <v>283</v>
      </c>
    </row>
    <row r="714" s="13" customFormat="1">
      <c r="A714" s="13"/>
      <c r="B714" s="218"/>
      <c r="C714" s="13"/>
      <c r="D714" s="219" t="s">
        <v>291</v>
      </c>
      <c r="E714" s="220" t="s">
        <v>1</v>
      </c>
      <c r="F714" s="221" t="s">
        <v>3815</v>
      </c>
      <c r="G714" s="13"/>
      <c r="H714" s="222">
        <v>375.94</v>
      </c>
      <c r="I714" s="223"/>
      <c r="J714" s="13"/>
      <c r="K714" s="13"/>
      <c r="L714" s="218"/>
      <c r="M714" s="224"/>
      <c r="N714" s="225"/>
      <c r="O714" s="225"/>
      <c r="P714" s="225"/>
      <c r="Q714" s="225"/>
      <c r="R714" s="225"/>
      <c r="S714" s="225"/>
      <c r="T714" s="226"/>
      <c r="U714" s="13"/>
      <c r="V714" s="13"/>
      <c r="W714" s="13"/>
      <c r="X714" s="13"/>
      <c r="Y714" s="13"/>
      <c r="Z714" s="13"/>
      <c r="AA714" s="13"/>
      <c r="AB714" s="13"/>
      <c r="AC714" s="13"/>
      <c r="AD714" s="13"/>
      <c r="AE714" s="13"/>
      <c r="AT714" s="220" t="s">
        <v>291</v>
      </c>
      <c r="AU714" s="220" t="s">
        <v>87</v>
      </c>
      <c r="AV714" s="13" t="s">
        <v>87</v>
      </c>
      <c r="AW714" s="13" t="s">
        <v>31</v>
      </c>
      <c r="AX714" s="13" t="s">
        <v>75</v>
      </c>
      <c r="AY714" s="220" t="s">
        <v>283</v>
      </c>
    </row>
    <row r="715" s="13" customFormat="1">
      <c r="A715" s="13"/>
      <c r="B715" s="218"/>
      <c r="C715" s="13"/>
      <c r="D715" s="219" t="s">
        <v>291</v>
      </c>
      <c r="E715" s="220" t="s">
        <v>1</v>
      </c>
      <c r="F715" s="221" t="s">
        <v>3816</v>
      </c>
      <c r="G715" s="13"/>
      <c r="H715" s="222">
        <v>20.43</v>
      </c>
      <c r="I715" s="223"/>
      <c r="J715" s="13"/>
      <c r="K715" s="13"/>
      <c r="L715" s="218"/>
      <c r="M715" s="224"/>
      <c r="N715" s="225"/>
      <c r="O715" s="225"/>
      <c r="P715" s="225"/>
      <c r="Q715" s="225"/>
      <c r="R715" s="225"/>
      <c r="S715" s="225"/>
      <c r="T715" s="226"/>
      <c r="U715" s="13"/>
      <c r="V715" s="13"/>
      <c r="W715" s="13"/>
      <c r="X715" s="13"/>
      <c r="Y715" s="13"/>
      <c r="Z715" s="13"/>
      <c r="AA715" s="13"/>
      <c r="AB715" s="13"/>
      <c r="AC715" s="13"/>
      <c r="AD715" s="13"/>
      <c r="AE715" s="13"/>
      <c r="AT715" s="220" t="s">
        <v>291</v>
      </c>
      <c r="AU715" s="220" t="s">
        <v>87</v>
      </c>
      <c r="AV715" s="13" t="s">
        <v>87</v>
      </c>
      <c r="AW715" s="13" t="s">
        <v>31</v>
      </c>
      <c r="AX715" s="13" t="s">
        <v>75</v>
      </c>
      <c r="AY715" s="220" t="s">
        <v>283</v>
      </c>
    </row>
    <row r="716" s="13" customFormat="1">
      <c r="A716" s="13"/>
      <c r="B716" s="218"/>
      <c r="C716" s="13"/>
      <c r="D716" s="219" t="s">
        <v>291</v>
      </c>
      <c r="E716" s="220" t="s">
        <v>1</v>
      </c>
      <c r="F716" s="221" t="s">
        <v>3817</v>
      </c>
      <c r="G716" s="13"/>
      <c r="H716" s="222">
        <v>40.859999999999999</v>
      </c>
      <c r="I716" s="223"/>
      <c r="J716" s="13"/>
      <c r="K716" s="13"/>
      <c r="L716" s="218"/>
      <c r="M716" s="224"/>
      <c r="N716" s="225"/>
      <c r="O716" s="225"/>
      <c r="P716" s="225"/>
      <c r="Q716" s="225"/>
      <c r="R716" s="225"/>
      <c r="S716" s="225"/>
      <c r="T716" s="226"/>
      <c r="U716" s="13"/>
      <c r="V716" s="13"/>
      <c r="W716" s="13"/>
      <c r="X716" s="13"/>
      <c r="Y716" s="13"/>
      <c r="Z716" s="13"/>
      <c r="AA716" s="13"/>
      <c r="AB716" s="13"/>
      <c r="AC716" s="13"/>
      <c r="AD716" s="13"/>
      <c r="AE716" s="13"/>
      <c r="AT716" s="220" t="s">
        <v>291</v>
      </c>
      <c r="AU716" s="220" t="s">
        <v>87</v>
      </c>
      <c r="AV716" s="13" t="s">
        <v>87</v>
      </c>
      <c r="AW716" s="13" t="s">
        <v>31</v>
      </c>
      <c r="AX716" s="13" t="s">
        <v>75</v>
      </c>
      <c r="AY716" s="220" t="s">
        <v>283</v>
      </c>
    </row>
    <row r="717" s="14" customFormat="1">
      <c r="A717" s="14"/>
      <c r="B717" s="227"/>
      <c r="C717" s="14"/>
      <c r="D717" s="219" t="s">
        <v>291</v>
      </c>
      <c r="E717" s="228" t="s">
        <v>1</v>
      </c>
      <c r="F717" s="229" t="s">
        <v>293</v>
      </c>
      <c r="G717" s="14"/>
      <c r="H717" s="230">
        <v>644</v>
      </c>
      <c r="I717" s="231"/>
      <c r="J717" s="14"/>
      <c r="K717" s="14"/>
      <c r="L717" s="227"/>
      <c r="M717" s="232"/>
      <c r="N717" s="233"/>
      <c r="O717" s="233"/>
      <c r="P717" s="233"/>
      <c r="Q717" s="233"/>
      <c r="R717" s="233"/>
      <c r="S717" s="233"/>
      <c r="T717" s="234"/>
      <c r="U717" s="14"/>
      <c r="V717" s="14"/>
      <c r="W717" s="14"/>
      <c r="X717" s="14"/>
      <c r="Y717" s="14"/>
      <c r="Z717" s="14"/>
      <c r="AA717" s="14"/>
      <c r="AB717" s="14"/>
      <c r="AC717" s="14"/>
      <c r="AD717" s="14"/>
      <c r="AE717" s="14"/>
      <c r="AT717" s="228" t="s">
        <v>291</v>
      </c>
      <c r="AU717" s="228" t="s">
        <v>87</v>
      </c>
      <c r="AV717" s="14" t="s">
        <v>289</v>
      </c>
      <c r="AW717" s="14" t="s">
        <v>31</v>
      </c>
      <c r="AX717" s="14" t="s">
        <v>82</v>
      </c>
      <c r="AY717" s="228" t="s">
        <v>283</v>
      </c>
    </row>
    <row r="718" s="2" customFormat="1" ht="24.15" customHeight="1">
      <c r="A718" s="37"/>
      <c r="B718" s="168"/>
      <c r="C718" s="204" t="s">
        <v>875</v>
      </c>
      <c r="D718" s="204" t="s">
        <v>285</v>
      </c>
      <c r="E718" s="205" t="s">
        <v>905</v>
      </c>
      <c r="F718" s="206" t="s">
        <v>906</v>
      </c>
      <c r="G718" s="207" t="s">
        <v>344</v>
      </c>
      <c r="H718" s="208">
        <v>1709.654</v>
      </c>
      <c r="I718" s="209"/>
      <c r="J718" s="210">
        <f>ROUND(I718*H718,2)</f>
        <v>0</v>
      </c>
      <c r="K718" s="211"/>
      <c r="L718" s="38"/>
      <c r="M718" s="212" t="s">
        <v>1</v>
      </c>
      <c r="N718" s="213" t="s">
        <v>41</v>
      </c>
      <c r="O718" s="81"/>
      <c r="P718" s="214">
        <f>O718*H718</f>
        <v>0</v>
      </c>
      <c r="Q718" s="214">
        <v>0</v>
      </c>
      <c r="R718" s="214">
        <f>Q718*H718</f>
        <v>0</v>
      </c>
      <c r="S718" s="214">
        <v>0</v>
      </c>
      <c r="T718" s="215">
        <f>S718*H718</f>
        <v>0</v>
      </c>
      <c r="U718" s="37"/>
      <c r="V718" s="37"/>
      <c r="W718" s="37"/>
      <c r="X718" s="37"/>
      <c r="Y718" s="37"/>
      <c r="Z718" s="37"/>
      <c r="AA718" s="37"/>
      <c r="AB718" s="37"/>
      <c r="AC718" s="37"/>
      <c r="AD718" s="37"/>
      <c r="AE718" s="37"/>
      <c r="AR718" s="216" t="s">
        <v>289</v>
      </c>
      <c r="AT718" s="216" t="s">
        <v>285</v>
      </c>
      <c r="AU718" s="216" t="s">
        <v>87</v>
      </c>
      <c r="AY718" s="18" t="s">
        <v>283</v>
      </c>
      <c r="BE718" s="217">
        <f>IF(N718="základná",J718,0)</f>
        <v>0</v>
      </c>
      <c r="BF718" s="217">
        <f>IF(N718="znížená",J718,0)</f>
        <v>0</v>
      </c>
      <c r="BG718" s="217">
        <f>IF(N718="zákl. prenesená",J718,0)</f>
        <v>0</v>
      </c>
      <c r="BH718" s="217">
        <f>IF(N718="zníž. prenesená",J718,0)</f>
        <v>0</v>
      </c>
      <c r="BI718" s="217">
        <f>IF(N718="nulová",J718,0)</f>
        <v>0</v>
      </c>
      <c r="BJ718" s="18" t="s">
        <v>87</v>
      </c>
      <c r="BK718" s="217">
        <f>ROUND(I718*H718,2)</f>
        <v>0</v>
      </c>
      <c r="BL718" s="18" t="s">
        <v>289</v>
      </c>
      <c r="BM718" s="216" t="s">
        <v>907</v>
      </c>
    </row>
    <row r="719" s="2" customFormat="1" ht="24.15" customHeight="1">
      <c r="A719" s="37"/>
      <c r="B719" s="168"/>
      <c r="C719" s="204" t="s">
        <v>880</v>
      </c>
      <c r="D719" s="204" t="s">
        <v>285</v>
      </c>
      <c r="E719" s="205" t="s">
        <v>909</v>
      </c>
      <c r="F719" s="206" t="s">
        <v>910</v>
      </c>
      <c r="G719" s="207" t="s">
        <v>344</v>
      </c>
      <c r="H719" s="208">
        <v>8548.2700000000004</v>
      </c>
      <c r="I719" s="209"/>
      <c r="J719" s="210">
        <f>ROUND(I719*H719,2)</f>
        <v>0</v>
      </c>
      <c r="K719" s="211"/>
      <c r="L719" s="38"/>
      <c r="M719" s="212" t="s">
        <v>1</v>
      </c>
      <c r="N719" s="213" t="s">
        <v>41</v>
      </c>
      <c r="O719" s="81"/>
      <c r="P719" s="214">
        <f>O719*H719</f>
        <v>0</v>
      </c>
      <c r="Q719" s="214">
        <v>0</v>
      </c>
      <c r="R719" s="214">
        <f>Q719*H719</f>
        <v>0</v>
      </c>
      <c r="S719" s="214">
        <v>0</v>
      </c>
      <c r="T719" s="215">
        <f>S719*H719</f>
        <v>0</v>
      </c>
      <c r="U719" s="37"/>
      <c r="V719" s="37"/>
      <c r="W719" s="37"/>
      <c r="X719" s="37"/>
      <c r="Y719" s="37"/>
      <c r="Z719" s="37"/>
      <c r="AA719" s="37"/>
      <c r="AB719" s="37"/>
      <c r="AC719" s="37"/>
      <c r="AD719" s="37"/>
      <c r="AE719" s="37"/>
      <c r="AR719" s="216" t="s">
        <v>289</v>
      </c>
      <c r="AT719" s="216" t="s">
        <v>285</v>
      </c>
      <c r="AU719" s="216" t="s">
        <v>87</v>
      </c>
      <c r="AY719" s="18" t="s">
        <v>283</v>
      </c>
      <c r="BE719" s="217">
        <f>IF(N719="základná",J719,0)</f>
        <v>0</v>
      </c>
      <c r="BF719" s="217">
        <f>IF(N719="znížená",J719,0)</f>
        <v>0</v>
      </c>
      <c r="BG719" s="217">
        <f>IF(N719="zákl. prenesená",J719,0)</f>
        <v>0</v>
      </c>
      <c r="BH719" s="217">
        <f>IF(N719="zníž. prenesená",J719,0)</f>
        <v>0</v>
      </c>
      <c r="BI719" s="217">
        <f>IF(N719="nulová",J719,0)</f>
        <v>0</v>
      </c>
      <c r="BJ719" s="18" t="s">
        <v>87</v>
      </c>
      <c r="BK719" s="217">
        <f>ROUND(I719*H719,2)</f>
        <v>0</v>
      </c>
      <c r="BL719" s="18" t="s">
        <v>289</v>
      </c>
      <c r="BM719" s="216" t="s">
        <v>911</v>
      </c>
    </row>
    <row r="720" s="13" customFormat="1">
      <c r="A720" s="13"/>
      <c r="B720" s="218"/>
      <c r="C720" s="13"/>
      <c r="D720" s="219" t="s">
        <v>291</v>
      </c>
      <c r="E720" s="13"/>
      <c r="F720" s="221" t="s">
        <v>3818</v>
      </c>
      <c r="G720" s="13"/>
      <c r="H720" s="222">
        <v>8548.2700000000004</v>
      </c>
      <c r="I720" s="223"/>
      <c r="J720" s="13"/>
      <c r="K720" s="13"/>
      <c r="L720" s="218"/>
      <c r="M720" s="224"/>
      <c r="N720" s="225"/>
      <c r="O720" s="225"/>
      <c r="P720" s="225"/>
      <c r="Q720" s="225"/>
      <c r="R720" s="225"/>
      <c r="S720" s="225"/>
      <c r="T720" s="226"/>
      <c r="U720" s="13"/>
      <c r="V720" s="13"/>
      <c r="W720" s="13"/>
      <c r="X720" s="13"/>
      <c r="Y720" s="13"/>
      <c r="Z720" s="13"/>
      <c r="AA720" s="13"/>
      <c r="AB720" s="13"/>
      <c r="AC720" s="13"/>
      <c r="AD720" s="13"/>
      <c r="AE720" s="13"/>
      <c r="AT720" s="220" t="s">
        <v>291</v>
      </c>
      <c r="AU720" s="220" t="s">
        <v>87</v>
      </c>
      <c r="AV720" s="13" t="s">
        <v>87</v>
      </c>
      <c r="AW720" s="13" t="s">
        <v>3</v>
      </c>
      <c r="AX720" s="13" t="s">
        <v>82</v>
      </c>
      <c r="AY720" s="220" t="s">
        <v>283</v>
      </c>
    </row>
    <row r="721" s="2" customFormat="1" ht="21.75" customHeight="1">
      <c r="A721" s="37"/>
      <c r="B721" s="168"/>
      <c r="C721" s="204" t="s">
        <v>887</v>
      </c>
      <c r="D721" s="204" t="s">
        <v>285</v>
      </c>
      <c r="E721" s="205" t="s">
        <v>914</v>
      </c>
      <c r="F721" s="206" t="s">
        <v>915</v>
      </c>
      <c r="G721" s="207" t="s">
        <v>344</v>
      </c>
      <c r="H721" s="208">
        <v>1709.654</v>
      </c>
      <c r="I721" s="209"/>
      <c r="J721" s="210">
        <f>ROUND(I721*H721,2)</f>
        <v>0</v>
      </c>
      <c r="K721" s="211"/>
      <c r="L721" s="38"/>
      <c r="M721" s="212" t="s">
        <v>1</v>
      </c>
      <c r="N721" s="213" t="s">
        <v>41</v>
      </c>
      <c r="O721" s="81"/>
      <c r="P721" s="214">
        <f>O721*H721</f>
        <v>0</v>
      </c>
      <c r="Q721" s="214">
        <v>0</v>
      </c>
      <c r="R721" s="214">
        <f>Q721*H721</f>
        <v>0</v>
      </c>
      <c r="S721" s="214">
        <v>0</v>
      </c>
      <c r="T721" s="215">
        <f>S721*H721</f>
        <v>0</v>
      </c>
      <c r="U721" s="37"/>
      <c r="V721" s="37"/>
      <c r="W721" s="37"/>
      <c r="X721" s="37"/>
      <c r="Y721" s="37"/>
      <c r="Z721" s="37"/>
      <c r="AA721" s="37"/>
      <c r="AB721" s="37"/>
      <c r="AC721" s="37"/>
      <c r="AD721" s="37"/>
      <c r="AE721" s="37"/>
      <c r="AR721" s="216" t="s">
        <v>289</v>
      </c>
      <c r="AT721" s="216" t="s">
        <v>285</v>
      </c>
      <c r="AU721" s="216" t="s">
        <v>87</v>
      </c>
      <c r="AY721" s="18" t="s">
        <v>283</v>
      </c>
      <c r="BE721" s="217">
        <f>IF(N721="základná",J721,0)</f>
        <v>0</v>
      </c>
      <c r="BF721" s="217">
        <f>IF(N721="znížená",J721,0)</f>
        <v>0</v>
      </c>
      <c r="BG721" s="217">
        <f>IF(N721="zákl. prenesená",J721,0)</f>
        <v>0</v>
      </c>
      <c r="BH721" s="217">
        <f>IF(N721="zníž. prenesená",J721,0)</f>
        <v>0</v>
      </c>
      <c r="BI721" s="217">
        <f>IF(N721="nulová",J721,0)</f>
        <v>0</v>
      </c>
      <c r="BJ721" s="18" t="s">
        <v>87</v>
      </c>
      <c r="BK721" s="217">
        <f>ROUND(I721*H721,2)</f>
        <v>0</v>
      </c>
      <c r="BL721" s="18" t="s">
        <v>289</v>
      </c>
      <c r="BM721" s="216" t="s">
        <v>916</v>
      </c>
    </row>
    <row r="722" s="2" customFormat="1" ht="24.15" customHeight="1">
      <c r="A722" s="37"/>
      <c r="B722" s="168"/>
      <c r="C722" s="204" t="s">
        <v>898</v>
      </c>
      <c r="D722" s="204" t="s">
        <v>285</v>
      </c>
      <c r="E722" s="205" t="s">
        <v>918</v>
      </c>
      <c r="F722" s="206" t="s">
        <v>919</v>
      </c>
      <c r="G722" s="207" t="s">
        <v>344</v>
      </c>
      <c r="H722" s="208">
        <v>15386.886</v>
      </c>
      <c r="I722" s="209"/>
      <c r="J722" s="210">
        <f>ROUND(I722*H722,2)</f>
        <v>0</v>
      </c>
      <c r="K722" s="211"/>
      <c r="L722" s="38"/>
      <c r="M722" s="212" t="s">
        <v>1</v>
      </c>
      <c r="N722" s="213" t="s">
        <v>41</v>
      </c>
      <c r="O722" s="81"/>
      <c r="P722" s="214">
        <f>O722*H722</f>
        <v>0</v>
      </c>
      <c r="Q722" s="214">
        <v>0</v>
      </c>
      <c r="R722" s="214">
        <f>Q722*H722</f>
        <v>0</v>
      </c>
      <c r="S722" s="214">
        <v>0</v>
      </c>
      <c r="T722" s="215">
        <f>S722*H722</f>
        <v>0</v>
      </c>
      <c r="U722" s="37"/>
      <c r="V722" s="37"/>
      <c r="W722" s="37"/>
      <c r="X722" s="37"/>
      <c r="Y722" s="37"/>
      <c r="Z722" s="37"/>
      <c r="AA722" s="37"/>
      <c r="AB722" s="37"/>
      <c r="AC722" s="37"/>
      <c r="AD722" s="37"/>
      <c r="AE722" s="37"/>
      <c r="AR722" s="216" t="s">
        <v>289</v>
      </c>
      <c r="AT722" s="216" t="s">
        <v>285</v>
      </c>
      <c r="AU722" s="216" t="s">
        <v>87</v>
      </c>
      <c r="AY722" s="18" t="s">
        <v>283</v>
      </c>
      <c r="BE722" s="217">
        <f>IF(N722="základná",J722,0)</f>
        <v>0</v>
      </c>
      <c r="BF722" s="217">
        <f>IF(N722="znížená",J722,0)</f>
        <v>0</v>
      </c>
      <c r="BG722" s="217">
        <f>IF(N722="zákl. prenesená",J722,0)</f>
        <v>0</v>
      </c>
      <c r="BH722" s="217">
        <f>IF(N722="zníž. prenesená",J722,0)</f>
        <v>0</v>
      </c>
      <c r="BI722" s="217">
        <f>IF(N722="nulová",J722,0)</f>
        <v>0</v>
      </c>
      <c r="BJ722" s="18" t="s">
        <v>87</v>
      </c>
      <c r="BK722" s="217">
        <f>ROUND(I722*H722,2)</f>
        <v>0</v>
      </c>
      <c r="BL722" s="18" t="s">
        <v>289</v>
      </c>
      <c r="BM722" s="216" t="s">
        <v>920</v>
      </c>
    </row>
    <row r="723" s="13" customFormat="1">
      <c r="A723" s="13"/>
      <c r="B723" s="218"/>
      <c r="C723" s="13"/>
      <c r="D723" s="219" t="s">
        <v>291</v>
      </c>
      <c r="E723" s="13"/>
      <c r="F723" s="221" t="s">
        <v>3819</v>
      </c>
      <c r="G723" s="13"/>
      <c r="H723" s="222">
        <v>15386.886</v>
      </c>
      <c r="I723" s="223"/>
      <c r="J723" s="13"/>
      <c r="K723" s="13"/>
      <c r="L723" s="218"/>
      <c r="M723" s="224"/>
      <c r="N723" s="225"/>
      <c r="O723" s="225"/>
      <c r="P723" s="225"/>
      <c r="Q723" s="225"/>
      <c r="R723" s="225"/>
      <c r="S723" s="225"/>
      <c r="T723" s="226"/>
      <c r="U723" s="13"/>
      <c r="V723" s="13"/>
      <c r="W723" s="13"/>
      <c r="X723" s="13"/>
      <c r="Y723" s="13"/>
      <c r="Z723" s="13"/>
      <c r="AA723" s="13"/>
      <c r="AB723" s="13"/>
      <c r="AC723" s="13"/>
      <c r="AD723" s="13"/>
      <c r="AE723" s="13"/>
      <c r="AT723" s="220" t="s">
        <v>291</v>
      </c>
      <c r="AU723" s="220" t="s">
        <v>87</v>
      </c>
      <c r="AV723" s="13" t="s">
        <v>87</v>
      </c>
      <c r="AW723" s="13" t="s">
        <v>3</v>
      </c>
      <c r="AX723" s="13" t="s">
        <v>82</v>
      </c>
      <c r="AY723" s="220" t="s">
        <v>283</v>
      </c>
    </row>
    <row r="724" s="2" customFormat="1" ht="24.15" customHeight="1">
      <c r="A724" s="37"/>
      <c r="B724" s="168"/>
      <c r="C724" s="204" t="s">
        <v>904</v>
      </c>
      <c r="D724" s="204" t="s">
        <v>285</v>
      </c>
      <c r="E724" s="205" t="s">
        <v>923</v>
      </c>
      <c r="F724" s="206" t="s">
        <v>924</v>
      </c>
      <c r="G724" s="207" t="s">
        <v>344</v>
      </c>
      <c r="H724" s="208">
        <v>1709.654</v>
      </c>
      <c r="I724" s="209"/>
      <c r="J724" s="210">
        <f>ROUND(I724*H724,2)</f>
        <v>0</v>
      </c>
      <c r="K724" s="211"/>
      <c r="L724" s="38"/>
      <c r="M724" s="212" t="s">
        <v>1</v>
      </c>
      <c r="N724" s="213" t="s">
        <v>41</v>
      </c>
      <c r="O724" s="81"/>
      <c r="P724" s="214">
        <f>O724*H724</f>
        <v>0</v>
      </c>
      <c r="Q724" s="214">
        <v>0</v>
      </c>
      <c r="R724" s="214">
        <f>Q724*H724</f>
        <v>0</v>
      </c>
      <c r="S724" s="214">
        <v>0</v>
      </c>
      <c r="T724" s="215">
        <f>S724*H724</f>
        <v>0</v>
      </c>
      <c r="U724" s="37"/>
      <c r="V724" s="37"/>
      <c r="W724" s="37"/>
      <c r="X724" s="37"/>
      <c r="Y724" s="37"/>
      <c r="Z724" s="37"/>
      <c r="AA724" s="37"/>
      <c r="AB724" s="37"/>
      <c r="AC724" s="37"/>
      <c r="AD724" s="37"/>
      <c r="AE724" s="37"/>
      <c r="AR724" s="216" t="s">
        <v>289</v>
      </c>
      <c r="AT724" s="216" t="s">
        <v>285</v>
      </c>
      <c r="AU724" s="216" t="s">
        <v>87</v>
      </c>
      <c r="AY724" s="18" t="s">
        <v>283</v>
      </c>
      <c r="BE724" s="217">
        <f>IF(N724="základná",J724,0)</f>
        <v>0</v>
      </c>
      <c r="BF724" s="217">
        <f>IF(N724="znížená",J724,0)</f>
        <v>0</v>
      </c>
      <c r="BG724" s="217">
        <f>IF(N724="zákl. prenesená",J724,0)</f>
        <v>0</v>
      </c>
      <c r="BH724" s="217">
        <f>IF(N724="zníž. prenesená",J724,0)</f>
        <v>0</v>
      </c>
      <c r="BI724" s="217">
        <f>IF(N724="nulová",J724,0)</f>
        <v>0</v>
      </c>
      <c r="BJ724" s="18" t="s">
        <v>87</v>
      </c>
      <c r="BK724" s="217">
        <f>ROUND(I724*H724,2)</f>
        <v>0</v>
      </c>
      <c r="BL724" s="18" t="s">
        <v>289</v>
      </c>
      <c r="BM724" s="216" t="s">
        <v>925</v>
      </c>
    </row>
    <row r="725" s="2" customFormat="1" ht="24.15" customHeight="1">
      <c r="A725" s="37"/>
      <c r="B725" s="168"/>
      <c r="C725" s="204" t="s">
        <v>908</v>
      </c>
      <c r="D725" s="253" t="s">
        <v>285</v>
      </c>
      <c r="E725" s="205" t="s">
        <v>927</v>
      </c>
      <c r="F725" s="206" t="s">
        <v>928</v>
      </c>
      <c r="G725" s="207" t="s">
        <v>344</v>
      </c>
      <c r="H725" s="208">
        <v>1586.7260000000001</v>
      </c>
      <c r="I725" s="209"/>
      <c r="J725" s="210">
        <f>ROUND(I725*H725,2)</f>
        <v>0</v>
      </c>
      <c r="K725" s="211"/>
      <c r="L725" s="38"/>
      <c r="M725" s="212" t="s">
        <v>1</v>
      </c>
      <c r="N725" s="213" t="s">
        <v>41</v>
      </c>
      <c r="O725" s="81"/>
      <c r="P725" s="214">
        <f>O725*H725</f>
        <v>0</v>
      </c>
      <c r="Q725" s="214">
        <v>0</v>
      </c>
      <c r="R725" s="214">
        <f>Q725*H725</f>
        <v>0</v>
      </c>
      <c r="S725" s="214">
        <v>0</v>
      </c>
      <c r="T725" s="215">
        <f>S725*H725</f>
        <v>0</v>
      </c>
      <c r="U725" s="37"/>
      <c r="V725" s="37"/>
      <c r="W725" s="37"/>
      <c r="X725" s="37"/>
      <c r="Y725" s="37"/>
      <c r="Z725" s="37"/>
      <c r="AA725" s="37"/>
      <c r="AB725" s="37"/>
      <c r="AC725" s="37"/>
      <c r="AD725" s="37"/>
      <c r="AE725" s="37"/>
      <c r="AR725" s="216" t="s">
        <v>289</v>
      </c>
      <c r="AT725" s="216" t="s">
        <v>285</v>
      </c>
      <c r="AU725" s="216" t="s">
        <v>87</v>
      </c>
      <c r="AY725" s="18" t="s">
        <v>283</v>
      </c>
      <c r="BE725" s="217">
        <f>IF(N725="základná",J725,0)</f>
        <v>0</v>
      </c>
      <c r="BF725" s="217">
        <f>IF(N725="znížená",J725,0)</f>
        <v>0</v>
      </c>
      <c r="BG725" s="217">
        <f>IF(N725="zákl. prenesená",J725,0)</f>
        <v>0</v>
      </c>
      <c r="BH725" s="217">
        <f>IF(N725="zníž. prenesená",J725,0)</f>
        <v>0</v>
      </c>
      <c r="BI725" s="217">
        <f>IF(N725="nulová",J725,0)</f>
        <v>0</v>
      </c>
      <c r="BJ725" s="18" t="s">
        <v>87</v>
      </c>
      <c r="BK725" s="217">
        <f>ROUND(I725*H725,2)</f>
        <v>0</v>
      </c>
      <c r="BL725" s="18" t="s">
        <v>289</v>
      </c>
      <c r="BM725" s="216" t="s">
        <v>929</v>
      </c>
    </row>
    <row r="726" s="13" customFormat="1">
      <c r="A726" s="13"/>
      <c r="B726" s="218"/>
      <c r="C726" s="13"/>
      <c r="D726" s="219" t="s">
        <v>291</v>
      </c>
      <c r="E726" s="220" t="s">
        <v>1</v>
      </c>
      <c r="F726" s="221" t="s">
        <v>3820</v>
      </c>
      <c r="G726" s="13"/>
      <c r="H726" s="222">
        <v>1586.7260000000001</v>
      </c>
      <c r="I726" s="223"/>
      <c r="J726" s="13"/>
      <c r="K726" s="13"/>
      <c r="L726" s="218"/>
      <c r="M726" s="224"/>
      <c r="N726" s="225"/>
      <c r="O726" s="225"/>
      <c r="P726" s="225"/>
      <c r="Q726" s="225"/>
      <c r="R726" s="225"/>
      <c r="S726" s="225"/>
      <c r="T726" s="226"/>
      <c r="U726" s="13"/>
      <c r="V726" s="13"/>
      <c r="W726" s="13"/>
      <c r="X726" s="13"/>
      <c r="Y726" s="13"/>
      <c r="Z726" s="13"/>
      <c r="AA726" s="13"/>
      <c r="AB726" s="13"/>
      <c r="AC726" s="13"/>
      <c r="AD726" s="13"/>
      <c r="AE726" s="13"/>
      <c r="AT726" s="220" t="s">
        <v>291</v>
      </c>
      <c r="AU726" s="220" t="s">
        <v>87</v>
      </c>
      <c r="AV726" s="13" t="s">
        <v>87</v>
      </c>
      <c r="AW726" s="13" t="s">
        <v>31</v>
      </c>
      <c r="AX726" s="13" t="s">
        <v>82</v>
      </c>
      <c r="AY726" s="220" t="s">
        <v>283</v>
      </c>
    </row>
    <row r="727" s="2" customFormat="1" ht="24.15" customHeight="1">
      <c r="A727" s="37"/>
      <c r="B727" s="168"/>
      <c r="C727" s="204" t="s">
        <v>1750</v>
      </c>
      <c r="D727" s="253" t="s">
        <v>285</v>
      </c>
      <c r="E727" s="205" t="s">
        <v>932</v>
      </c>
      <c r="F727" s="206" t="s">
        <v>933</v>
      </c>
      <c r="G727" s="207" t="s">
        <v>344</v>
      </c>
      <c r="H727" s="208">
        <v>64.891999999999996</v>
      </c>
      <c r="I727" s="209"/>
      <c r="J727" s="210">
        <f>ROUND(I727*H727,2)</f>
        <v>0</v>
      </c>
      <c r="K727" s="211"/>
      <c r="L727" s="38"/>
      <c r="M727" s="212" t="s">
        <v>1</v>
      </c>
      <c r="N727" s="213" t="s">
        <v>41</v>
      </c>
      <c r="O727" s="81"/>
      <c r="P727" s="214">
        <f>O727*H727</f>
        <v>0</v>
      </c>
      <c r="Q727" s="214">
        <v>0</v>
      </c>
      <c r="R727" s="214">
        <f>Q727*H727</f>
        <v>0</v>
      </c>
      <c r="S727" s="214">
        <v>0</v>
      </c>
      <c r="T727" s="215">
        <f>S727*H727</f>
        <v>0</v>
      </c>
      <c r="U727" s="37"/>
      <c r="V727" s="37"/>
      <c r="W727" s="37"/>
      <c r="X727" s="37"/>
      <c r="Y727" s="37"/>
      <c r="Z727" s="37"/>
      <c r="AA727" s="37"/>
      <c r="AB727" s="37"/>
      <c r="AC727" s="37"/>
      <c r="AD727" s="37"/>
      <c r="AE727" s="37"/>
      <c r="AR727" s="216" t="s">
        <v>289</v>
      </c>
      <c r="AT727" s="216" t="s">
        <v>285</v>
      </c>
      <c r="AU727" s="216" t="s">
        <v>87</v>
      </c>
      <c r="AY727" s="18" t="s">
        <v>283</v>
      </c>
      <c r="BE727" s="217">
        <f>IF(N727="základná",J727,0)</f>
        <v>0</v>
      </c>
      <c r="BF727" s="217">
        <f>IF(N727="znížená",J727,0)</f>
        <v>0</v>
      </c>
      <c r="BG727" s="217">
        <f>IF(N727="zákl. prenesená",J727,0)</f>
        <v>0</v>
      </c>
      <c r="BH727" s="217">
        <f>IF(N727="zníž. prenesená",J727,0)</f>
        <v>0</v>
      </c>
      <c r="BI727" s="217">
        <f>IF(N727="nulová",J727,0)</f>
        <v>0</v>
      </c>
      <c r="BJ727" s="18" t="s">
        <v>87</v>
      </c>
      <c r="BK727" s="217">
        <f>ROUND(I727*H727,2)</f>
        <v>0</v>
      </c>
      <c r="BL727" s="18" t="s">
        <v>289</v>
      </c>
      <c r="BM727" s="216" t="s">
        <v>3821</v>
      </c>
    </row>
    <row r="728" s="13" customFormat="1">
      <c r="A728" s="13"/>
      <c r="B728" s="218"/>
      <c r="C728" s="13"/>
      <c r="D728" s="219" t="s">
        <v>291</v>
      </c>
      <c r="E728" s="220" t="s">
        <v>1</v>
      </c>
      <c r="F728" s="221" t="s">
        <v>3822</v>
      </c>
      <c r="G728" s="13"/>
      <c r="H728" s="222">
        <v>51.844999999999999</v>
      </c>
      <c r="I728" s="223"/>
      <c r="J728" s="13"/>
      <c r="K728" s="13"/>
      <c r="L728" s="218"/>
      <c r="M728" s="224"/>
      <c r="N728" s="225"/>
      <c r="O728" s="225"/>
      <c r="P728" s="225"/>
      <c r="Q728" s="225"/>
      <c r="R728" s="225"/>
      <c r="S728" s="225"/>
      <c r="T728" s="226"/>
      <c r="U728" s="13"/>
      <c r="V728" s="13"/>
      <c r="W728" s="13"/>
      <c r="X728" s="13"/>
      <c r="Y728" s="13"/>
      <c r="Z728" s="13"/>
      <c r="AA728" s="13"/>
      <c r="AB728" s="13"/>
      <c r="AC728" s="13"/>
      <c r="AD728" s="13"/>
      <c r="AE728" s="13"/>
      <c r="AT728" s="220" t="s">
        <v>291</v>
      </c>
      <c r="AU728" s="220" t="s">
        <v>87</v>
      </c>
      <c r="AV728" s="13" t="s">
        <v>87</v>
      </c>
      <c r="AW728" s="13" t="s">
        <v>31</v>
      </c>
      <c r="AX728" s="13" t="s">
        <v>75</v>
      </c>
      <c r="AY728" s="220" t="s">
        <v>283</v>
      </c>
    </row>
    <row r="729" s="13" customFormat="1">
      <c r="A729" s="13"/>
      <c r="B729" s="218"/>
      <c r="C729" s="13"/>
      <c r="D729" s="219" t="s">
        <v>291</v>
      </c>
      <c r="E729" s="220" t="s">
        <v>1</v>
      </c>
      <c r="F729" s="221" t="s">
        <v>3823</v>
      </c>
      <c r="G729" s="13"/>
      <c r="H729" s="222">
        <v>13.047000000000001</v>
      </c>
      <c r="I729" s="223"/>
      <c r="J729" s="13"/>
      <c r="K729" s="13"/>
      <c r="L729" s="218"/>
      <c r="M729" s="224"/>
      <c r="N729" s="225"/>
      <c r="O729" s="225"/>
      <c r="P729" s="225"/>
      <c r="Q729" s="225"/>
      <c r="R729" s="225"/>
      <c r="S729" s="225"/>
      <c r="T729" s="226"/>
      <c r="U729" s="13"/>
      <c r="V729" s="13"/>
      <c r="W729" s="13"/>
      <c r="X729" s="13"/>
      <c r="Y729" s="13"/>
      <c r="Z729" s="13"/>
      <c r="AA729" s="13"/>
      <c r="AB729" s="13"/>
      <c r="AC729" s="13"/>
      <c r="AD729" s="13"/>
      <c r="AE729" s="13"/>
      <c r="AT729" s="220" t="s">
        <v>291</v>
      </c>
      <c r="AU729" s="220" t="s">
        <v>87</v>
      </c>
      <c r="AV729" s="13" t="s">
        <v>87</v>
      </c>
      <c r="AW729" s="13" t="s">
        <v>31</v>
      </c>
      <c r="AX729" s="13" t="s">
        <v>75</v>
      </c>
      <c r="AY729" s="220" t="s">
        <v>283</v>
      </c>
    </row>
    <row r="730" s="14" customFormat="1">
      <c r="A730" s="14"/>
      <c r="B730" s="227"/>
      <c r="C730" s="14"/>
      <c r="D730" s="219" t="s">
        <v>291</v>
      </c>
      <c r="E730" s="228" t="s">
        <v>1</v>
      </c>
      <c r="F730" s="229" t="s">
        <v>293</v>
      </c>
      <c r="G730" s="14"/>
      <c r="H730" s="230">
        <v>64.891999999999996</v>
      </c>
      <c r="I730" s="231"/>
      <c r="J730" s="14"/>
      <c r="K730" s="14"/>
      <c r="L730" s="227"/>
      <c r="M730" s="232"/>
      <c r="N730" s="233"/>
      <c r="O730" s="233"/>
      <c r="P730" s="233"/>
      <c r="Q730" s="233"/>
      <c r="R730" s="233"/>
      <c r="S730" s="233"/>
      <c r="T730" s="234"/>
      <c r="U730" s="14"/>
      <c r="V730" s="14"/>
      <c r="W730" s="14"/>
      <c r="X730" s="14"/>
      <c r="Y730" s="14"/>
      <c r="Z730" s="14"/>
      <c r="AA730" s="14"/>
      <c r="AB730" s="14"/>
      <c r="AC730" s="14"/>
      <c r="AD730" s="14"/>
      <c r="AE730" s="14"/>
      <c r="AT730" s="228" t="s">
        <v>291</v>
      </c>
      <c r="AU730" s="228" t="s">
        <v>87</v>
      </c>
      <c r="AV730" s="14" t="s">
        <v>289</v>
      </c>
      <c r="AW730" s="14" t="s">
        <v>31</v>
      </c>
      <c r="AX730" s="14" t="s">
        <v>82</v>
      </c>
      <c r="AY730" s="228" t="s">
        <v>283</v>
      </c>
    </row>
    <row r="731" s="2" customFormat="1" ht="24.15" customHeight="1">
      <c r="A731" s="37"/>
      <c r="B731" s="168"/>
      <c r="C731" s="204" t="s">
        <v>1762</v>
      </c>
      <c r="D731" s="253" t="s">
        <v>285</v>
      </c>
      <c r="E731" s="205" t="s">
        <v>942</v>
      </c>
      <c r="F731" s="206" t="s">
        <v>943</v>
      </c>
      <c r="G731" s="207" t="s">
        <v>344</v>
      </c>
      <c r="H731" s="208">
        <v>47.914000000000001</v>
      </c>
      <c r="I731" s="209"/>
      <c r="J731" s="210">
        <f>ROUND(I731*H731,2)</f>
        <v>0</v>
      </c>
      <c r="K731" s="211"/>
      <c r="L731" s="38"/>
      <c r="M731" s="212" t="s">
        <v>1</v>
      </c>
      <c r="N731" s="213" t="s">
        <v>41</v>
      </c>
      <c r="O731" s="81"/>
      <c r="P731" s="214">
        <f>O731*H731</f>
        <v>0</v>
      </c>
      <c r="Q731" s="214">
        <v>0</v>
      </c>
      <c r="R731" s="214">
        <f>Q731*H731</f>
        <v>0</v>
      </c>
      <c r="S731" s="214">
        <v>0</v>
      </c>
      <c r="T731" s="215">
        <f>S731*H731</f>
        <v>0</v>
      </c>
      <c r="U731" s="37"/>
      <c r="V731" s="37"/>
      <c r="W731" s="37"/>
      <c r="X731" s="37"/>
      <c r="Y731" s="37"/>
      <c r="Z731" s="37"/>
      <c r="AA731" s="37"/>
      <c r="AB731" s="37"/>
      <c r="AC731" s="37"/>
      <c r="AD731" s="37"/>
      <c r="AE731" s="37"/>
      <c r="AR731" s="216" t="s">
        <v>289</v>
      </c>
      <c r="AT731" s="216" t="s">
        <v>285</v>
      </c>
      <c r="AU731" s="216" t="s">
        <v>87</v>
      </c>
      <c r="AY731" s="18" t="s">
        <v>283</v>
      </c>
      <c r="BE731" s="217">
        <f>IF(N731="základná",J731,0)</f>
        <v>0</v>
      </c>
      <c r="BF731" s="217">
        <f>IF(N731="znížená",J731,0)</f>
        <v>0</v>
      </c>
      <c r="BG731" s="217">
        <f>IF(N731="zákl. prenesená",J731,0)</f>
        <v>0</v>
      </c>
      <c r="BH731" s="217">
        <f>IF(N731="zníž. prenesená",J731,0)</f>
        <v>0</v>
      </c>
      <c r="BI731" s="217">
        <f>IF(N731="nulová",J731,0)</f>
        <v>0</v>
      </c>
      <c r="BJ731" s="18" t="s">
        <v>87</v>
      </c>
      <c r="BK731" s="217">
        <f>ROUND(I731*H731,2)</f>
        <v>0</v>
      </c>
      <c r="BL731" s="18" t="s">
        <v>289</v>
      </c>
      <c r="BM731" s="216" t="s">
        <v>3824</v>
      </c>
    </row>
    <row r="732" s="13" customFormat="1">
      <c r="A732" s="13"/>
      <c r="B732" s="218"/>
      <c r="C732" s="13"/>
      <c r="D732" s="219" t="s">
        <v>291</v>
      </c>
      <c r="E732" s="220" t="s">
        <v>1</v>
      </c>
      <c r="F732" s="221" t="s">
        <v>3825</v>
      </c>
      <c r="G732" s="13"/>
      <c r="H732" s="222">
        <v>47.914000000000001</v>
      </c>
      <c r="I732" s="223"/>
      <c r="J732" s="13"/>
      <c r="K732" s="13"/>
      <c r="L732" s="218"/>
      <c r="M732" s="224"/>
      <c r="N732" s="225"/>
      <c r="O732" s="225"/>
      <c r="P732" s="225"/>
      <c r="Q732" s="225"/>
      <c r="R732" s="225"/>
      <c r="S732" s="225"/>
      <c r="T732" s="226"/>
      <c r="U732" s="13"/>
      <c r="V732" s="13"/>
      <c r="W732" s="13"/>
      <c r="X732" s="13"/>
      <c r="Y732" s="13"/>
      <c r="Z732" s="13"/>
      <c r="AA732" s="13"/>
      <c r="AB732" s="13"/>
      <c r="AC732" s="13"/>
      <c r="AD732" s="13"/>
      <c r="AE732" s="13"/>
      <c r="AT732" s="220" t="s">
        <v>291</v>
      </c>
      <c r="AU732" s="220" t="s">
        <v>87</v>
      </c>
      <c r="AV732" s="13" t="s">
        <v>87</v>
      </c>
      <c r="AW732" s="13" t="s">
        <v>31</v>
      </c>
      <c r="AX732" s="13" t="s">
        <v>82</v>
      </c>
      <c r="AY732" s="220" t="s">
        <v>283</v>
      </c>
    </row>
    <row r="733" s="2" customFormat="1" ht="24.15" customHeight="1">
      <c r="A733" s="37"/>
      <c r="B733" s="168"/>
      <c r="C733" s="204" t="s">
        <v>1773</v>
      </c>
      <c r="D733" s="253" t="s">
        <v>285</v>
      </c>
      <c r="E733" s="205" t="s">
        <v>947</v>
      </c>
      <c r="F733" s="206" t="s">
        <v>948</v>
      </c>
      <c r="G733" s="207" t="s">
        <v>344</v>
      </c>
      <c r="H733" s="208">
        <v>10.122</v>
      </c>
      <c r="I733" s="209"/>
      <c r="J733" s="210">
        <f>ROUND(I733*H733,2)</f>
        <v>0</v>
      </c>
      <c r="K733" s="211"/>
      <c r="L733" s="38"/>
      <c r="M733" s="212" t="s">
        <v>1</v>
      </c>
      <c r="N733" s="213" t="s">
        <v>41</v>
      </c>
      <c r="O733" s="81"/>
      <c r="P733" s="214">
        <f>O733*H733</f>
        <v>0</v>
      </c>
      <c r="Q733" s="214">
        <v>0</v>
      </c>
      <c r="R733" s="214">
        <f>Q733*H733</f>
        <v>0</v>
      </c>
      <c r="S733" s="214">
        <v>0</v>
      </c>
      <c r="T733" s="215">
        <f>S733*H733</f>
        <v>0</v>
      </c>
      <c r="U733" s="37"/>
      <c r="V733" s="37"/>
      <c r="W733" s="37"/>
      <c r="X733" s="37"/>
      <c r="Y733" s="37"/>
      <c r="Z733" s="37"/>
      <c r="AA733" s="37"/>
      <c r="AB733" s="37"/>
      <c r="AC733" s="37"/>
      <c r="AD733" s="37"/>
      <c r="AE733" s="37"/>
      <c r="AR733" s="216" t="s">
        <v>289</v>
      </c>
      <c r="AT733" s="216" t="s">
        <v>285</v>
      </c>
      <c r="AU733" s="216" t="s">
        <v>87</v>
      </c>
      <c r="AY733" s="18" t="s">
        <v>283</v>
      </c>
      <c r="BE733" s="217">
        <f>IF(N733="základná",J733,0)</f>
        <v>0</v>
      </c>
      <c r="BF733" s="217">
        <f>IF(N733="znížená",J733,0)</f>
        <v>0</v>
      </c>
      <c r="BG733" s="217">
        <f>IF(N733="zákl. prenesená",J733,0)</f>
        <v>0</v>
      </c>
      <c r="BH733" s="217">
        <f>IF(N733="zníž. prenesená",J733,0)</f>
        <v>0</v>
      </c>
      <c r="BI733" s="217">
        <f>IF(N733="nulová",J733,0)</f>
        <v>0</v>
      </c>
      <c r="BJ733" s="18" t="s">
        <v>87</v>
      </c>
      <c r="BK733" s="217">
        <f>ROUND(I733*H733,2)</f>
        <v>0</v>
      </c>
      <c r="BL733" s="18" t="s">
        <v>289</v>
      </c>
      <c r="BM733" s="216" t="s">
        <v>3826</v>
      </c>
    </row>
    <row r="734" s="12" customFormat="1" ht="22.8" customHeight="1">
      <c r="A734" s="12"/>
      <c r="B734" s="191"/>
      <c r="C734" s="12"/>
      <c r="D734" s="192" t="s">
        <v>74</v>
      </c>
      <c r="E734" s="202" t="s">
        <v>917</v>
      </c>
      <c r="F734" s="202" t="s">
        <v>950</v>
      </c>
      <c r="G734" s="12"/>
      <c r="H734" s="12"/>
      <c r="I734" s="194"/>
      <c r="J734" s="203">
        <f>BK734</f>
        <v>0</v>
      </c>
      <c r="K734" s="12"/>
      <c r="L734" s="191"/>
      <c r="M734" s="196"/>
      <c r="N734" s="197"/>
      <c r="O734" s="197"/>
      <c r="P734" s="198">
        <f>P735</f>
        <v>0</v>
      </c>
      <c r="Q734" s="197"/>
      <c r="R734" s="198">
        <f>R735</f>
        <v>0</v>
      </c>
      <c r="S734" s="197"/>
      <c r="T734" s="199">
        <f>T735</f>
        <v>0</v>
      </c>
      <c r="U734" s="12"/>
      <c r="V734" s="12"/>
      <c r="W734" s="12"/>
      <c r="X734" s="12"/>
      <c r="Y734" s="12"/>
      <c r="Z734" s="12"/>
      <c r="AA734" s="12"/>
      <c r="AB734" s="12"/>
      <c r="AC734" s="12"/>
      <c r="AD734" s="12"/>
      <c r="AE734" s="12"/>
      <c r="AR734" s="192" t="s">
        <v>82</v>
      </c>
      <c r="AT734" s="200" t="s">
        <v>74</v>
      </c>
      <c r="AU734" s="200" t="s">
        <v>82</v>
      </c>
      <c r="AY734" s="192" t="s">
        <v>283</v>
      </c>
      <c r="BK734" s="201">
        <f>BK735</f>
        <v>0</v>
      </c>
    </row>
    <row r="735" s="2" customFormat="1" ht="24.15" customHeight="1">
      <c r="A735" s="37"/>
      <c r="B735" s="168"/>
      <c r="C735" s="204" t="s">
        <v>913</v>
      </c>
      <c r="D735" s="204" t="s">
        <v>285</v>
      </c>
      <c r="E735" s="205" t="s">
        <v>952</v>
      </c>
      <c r="F735" s="206" t="s">
        <v>953</v>
      </c>
      <c r="G735" s="207" t="s">
        <v>344</v>
      </c>
      <c r="H735" s="208">
        <v>1599.278</v>
      </c>
      <c r="I735" s="209"/>
      <c r="J735" s="210">
        <f>ROUND(I735*H735,2)</f>
        <v>0</v>
      </c>
      <c r="K735" s="211"/>
      <c r="L735" s="38"/>
      <c r="M735" s="212" t="s">
        <v>1</v>
      </c>
      <c r="N735" s="213" t="s">
        <v>41</v>
      </c>
      <c r="O735" s="81"/>
      <c r="P735" s="214">
        <f>O735*H735</f>
        <v>0</v>
      </c>
      <c r="Q735" s="214">
        <v>0</v>
      </c>
      <c r="R735" s="214">
        <f>Q735*H735</f>
        <v>0</v>
      </c>
      <c r="S735" s="214">
        <v>0</v>
      </c>
      <c r="T735" s="215">
        <f>S735*H735</f>
        <v>0</v>
      </c>
      <c r="U735" s="37"/>
      <c r="V735" s="37"/>
      <c r="W735" s="37"/>
      <c r="X735" s="37"/>
      <c r="Y735" s="37"/>
      <c r="Z735" s="37"/>
      <c r="AA735" s="37"/>
      <c r="AB735" s="37"/>
      <c r="AC735" s="37"/>
      <c r="AD735" s="37"/>
      <c r="AE735" s="37"/>
      <c r="AR735" s="216" t="s">
        <v>289</v>
      </c>
      <c r="AT735" s="216" t="s">
        <v>285</v>
      </c>
      <c r="AU735" s="216" t="s">
        <v>87</v>
      </c>
      <c r="AY735" s="18" t="s">
        <v>283</v>
      </c>
      <c r="BE735" s="217">
        <f>IF(N735="základná",J735,0)</f>
        <v>0</v>
      </c>
      <c r="BF735" s="217">
        <f>IF(N735="znížená",J735,0)</f>
        <v>0</v>
      </c>
      <c r="BG735" s="217">
        <f>IF(N735="zákl. prenesená",J735,0)</f>
        <v>0</v>
      </c>
      <c r="BH735" s="217">
        <f>IF(N735="zníž. prenesená",J735,0)</f>
        <v>0</v>
      </c>
      <c r="BI735" s="217">
        <f>IF(N735="nulová",J735,0)</f>
        <v>0</v>
      </c>
      <c r="BJ735" s="18" t="s">
        <v>87</v>
      </c>
      <c r="BK735" s="217">
        <f>ROUND(I735*H735,2)</f>
        <v>0</v>
      </c>
      <c r="BL735" s="18" t="s">
        <v>289</v>
      </c>
      <c r="BM735" s="216" t="s">
        <v>954</v>
      </c>
    </row>
    <row r="736" s="12" customFormat="1" ht="25.92" customHeight="1">
      <c r="A736" s="12"/>
      <c r="B736" s="191"/>
      <c r="C736" s="12"/>
      <c r="D736" s="192" t="s">
        <v>74</v>
      </c>
      <c r="E736" s="193" t="s">
        <v>955</v>
      </c>
      <c r="F736" s="193" t="s">
        <v>956</v>
      </c>
      <c r="G736" s="12"/>
      <c r="H736" s="12"/>
      <c r="I736" s="194"/>
      <c r="J736" s="195">
        <f>BK736</f>
        <v>0</v>
      </c>
      <c r="K736" s="12"/>
      <c r="L736" s="191"/>
      <c r="M736" s="196"/>
      <c r="N736" s="197"/>
      <c r="O736" s="197"/>
      <c r="P736" s="198">
        <f>P737+P762+P772+P790+P795+P837+P853+P959+P1025+P1081+P1125+P1211+P1237+P1273+P1323</f>
        <v>0</v>
      </c>
      <c r="Q736" s="197"/>
      <c r="R736" s="198">
        <f>R737+R762+R772+R790+R795+R837+R853+R959+R1025+R1081+R1125+R1211+R1237+R1273+R1323</f>
        <v>185.17629161864002</v>
      </c>
      <c r="S736" s="197"/>
      <c r="T736" s="199">
        <f>T737+T762+T772+T790+T795+T837+T853+T959+T1025+T1081+T1125+T1211+T1237+T1273+T1323</f>
        <v>62.759544999999989</v>
      </c>
      <c r="U736" s="12"/>
      <c r="V736" s="12"/>
      <c r="W736" s="12"/>
      <c r="X736" s="12"/>
      <c r="Y736" s="12"/>
      <c r="Z736" s="12"/>
      <c r="AA736" s="12"/>
      <c r="AB736" s="12"/>
      <c r="AC736" s="12"/>
      <c r="AD736" s="12"/>
      <c r="AE736" s="12"/>
      <c r="AR736" s="192" t="s">
        <v>87</v>
      </c>
      <c r="AT736" s="200" t="s">
        <v>74</v>
      </c>
      <c r="AU736" s="200" t="s">
        <v>75</v>
      </c>
      <c r="AY736" s="192" t="s">
        <v>283</v>
      </c>
      <c r="BK736" s="201">
        <f>BK737+BK762+BK772+BK790+BK795+BK837+BK853+BK959+BK1025+BK1081+BK1125+BK1211+BK1237+BK1273+BK1323</f>
        <v>0</v>
      </c>
    </row>
    <row r="737" s="12" customFormat="1" ht="22.8" customHeight="1">
      <c r="A737" s="12"/>
      <c r="B737" s="191"/>
      <c r="C737" s="12"/>
      <c r="D737" s="192" t="s">
        <v>74</v>
      </c>
      <c r="E737" s="202" t="s">
        <v>957</v>
      </c>
      <c r="F737" s="202" t="s">
        <v>958</v>
      </c>
      <c r="G737" s="12"/>
      <c r="H737" s="12"/>
      <c r="I737" s="194"/>
      <c r="J737" s="203">
        <f>BK737</f>
        <v>0</v>
      </c>
      <c r="K737" s="12"/>
      <c r="L737" s="191"/>
      <c r="M737" s="196"/>
      <c r="N737" s="197"/>
      <c r="O737" s="197"/>
      <c r="P737" s="198">
        <f>SUM(P738:P761)</f>
        <v>0</v>
      </c>
      <c r="Q737" s="197"/>
      <c r="R737" s="198">
        <f>SUM(R738:R761)</f>
        <v>4.7464790999999993</v>
      </c>
      <c r="S737" s="197"/>
      <c r="T737" s="199">
        <f>SUM(T738:T761)</f>
        <v>0</v>
      </c>
      <c r="U737" s="12"/>
      <c r="V737" s="12"/>
      <c r="W737" s="12"/>
      <c r="X737" s="12"/>
      <c r="Y737" s="12"/>
      <c r="Z737" s="12"/>
      <c r="AA737" s="12"/>
      <c r="AB737" s="12"/>
      <c r="AC737" s="12"/>
      <c r="AD737" s="12"/>
      <c r="AE737" s="12"/>
      <c r="AR737" s="192" t="s">
        <v>87</v>
      </c>
      <c r="AT737" s="200" t="s">
        <v>74</v>
      </c>
      <c r="AU737" s="200" t="s">
        <v>82</v>
      </c>
      <c r="AY737" s="192" t="s">
        <v>283</v>
      </c>
      <c r="BK737" s="201">
        <f>SUM(BK738:BK761)</f>
        <v>0</v>
      </c>
    </row>
    <row r="738" s="2" customFormat="1" ht="24.15" customHeight="1">
      <c r="A738" s="37"/>
      <c r="B738" s="168"/>
      <c r="C738" s="204" t="s">
        <v>917</v>
      </c>
      <c r="D738" s="204" t="s">
        <v>285</v>
      </c>
      <c r="E738" s="205" t="s">
        <v>960</v>
      </c>
      <c r="F738" s="206" t="s">
        <v>3827</v>
      </c>
      <c r="G738" s="207" t="s">
        <v>288</v>
      </c>
      <c r="H738" s="208">
        <v>621.26999999999998</v>
      </c>
      <c r="I738" s="209"/>
      <c r="J738" s="210">
        <f>ROUND(I738*H738,2)</f>
        <v>0</v>
      </c>
      <c r="K738" s="211"/>
      <c r="L738" s="38"/>
      <c r="M738" s="212" t="s">
        <v>1</v>
      </c>
      <c r="N738" s="213" t="s">
        <v>41</v>
      </c>
      <c r="O738" s="81"/>
      <c r="P738" s="214">
        <f>O738*H738</f>
        <v>0</v>
      </c>
      <c r="Q738" s="214">
        <v>0.0035000000000000001</v>
      </c>
      <c r="R738" s="214">
        <f>Q738*H738</f>
        <v>2.174445</v>
      </c>
      <c r="S738" s="214">
        <v>0</v>
      </c>
      <c r="T738" s="215">
        <f>S738*H738</f>
        <v>0</v>
      </c>
      <c r="U738" s="37"/>
      <c r="V738" s="37"/>
      <c r="W738" s="37"/>
      <c r="X738" s="37"/>
      <c r="Y738" s="37"/>
      <c r="Z738" s="37"/>
      <c r="AA738" s="37"/>
      <c r="AB738" s="37"/>
      <c r="AC738" s="37"/>
      <c r="AD738" s="37"/>
      <c r="AE738" s="37"/>
      <c r="AR738" s="216" t="s">
        <v>358</v>
      </c>
      <c r="AT738" s="216" t="s">
        <v>285</v>
      </c>
      <c r="AU738" s="216" t="s">
        <v>87</v>
      </c>
      <c r="AY738" s="18" t="s">
        <v>283</v>
      </c>
      <c r="BE738" s="217">
        <f>IF(N738="základná",J738,0)</f>
        <v>0</v>
      </c>
      <c r="BF738" s="217">
        <f>IF(N738="znížená",J738,0)</f>
        <v>0</v>
      </c>
      <c r="BG738" s="217">
        <f>IF(N738="zákl. prenesená",J738,0)</f>
        <v>0</v>
      </c>
      <c r="BH738" s="217">
        <f>IF(N738="zníž. prenesená",J738,0)</f>
        <v>0</v>
      </c>
      <c r="BI738" s="217">
        <f>IF(N738="nulová",J738,0)</f>
        <v>0</v>
      </c>
      <c r="BJ738" s="18" t="s">
        <v>87</v>
      </c>
      <c r="BK738" s="217">
        <f>ROUND(I738*H738,2)</f>
        <v>0</v>
      </c>
      <c r="BL738" s="18" t="s">
        <v>358</v>
      </c>
      <c r="BM738" s="216" t="s">
        <v>3828</v>
      </c>
    </row>
    <row r="739" s="13" customFormat="1">
      <c r="A739" s="13"/>
      <c r="B739" s="218"/>
      <c r="C739" s="13"/>
      <c r="D739" s="219" t="s">
        <v>291</v>
      </c>
      <c r="E739" s="220" t="s">
        <v>1</v>
      </c>
      <c r="F739" s="221" t="s">
        <v>3595</v>
      </c>
      <c r="G739" s="13"/>
      <c r="H739" s="222">
        <v>194.05000000000001</v>
      </c>
      <c r="I739" s="223"/>
      <c r="J739" s="13"/>
      <c r="K739" s="13"/>
      <c r="L739" s="218"/>
      <c r="M739" s="224"/>
      <c r="N739" s="225"/>
      <c r="O739" s="225"/>
      <c r="P739" s="225"/>
      <c r="Q739" s="225"/>
      <c r="R739" s="225"/>
      <c r="S739" s="225"/>
      <c r="T739" s="226"/>
      <c r="U739" s="13"/>
      <c r="V739" s="13"/>
      <c r="W739" s="13"/>
      <c r="X739" s="13"/>
      <c r="Y739" s="13"/>
      <c r="Z739" s="13"/>
      <c r="AA739" s="13"/>
      <c r="AB739" s="13"/>
      <c r="AC739" s="13"/>
      <c r="AD739" s="13"/>
      <c r="AE739" s="13"/>
      <c r="AT739" s="220" t="s">
        <v>291</v>
      </c>
      <c r="AU739" s="220" t="s">
        <v>87</v>
      </c>
      <c r="AV739" s="13" t="s">
        <v>87</v>
      </c>
      <c r="AW739" s="13" t="s">
        <v>31</v>
      </c>
      <c r="AX739" s="13" t="s">
        <v>75</v>
      </c>
      <c r="AY739" s="220" t="s">
        <v>283</v>
      </c>
    </row>
    <row r="740" s="13" customFormat="1">
      <c r="A740" s="13"/>
      <c r="B740" s="218"/>
      <c r="C740" s="13"/>
      <c r="D740" s="219" t="s">
        <v>291</v>
      </c>
      <c r="E740" s="220" t="s">
        <v>1</v>
      </c>
      <c r="F740" s="221" t="s">
        <v>3596</v>
      </c>
      <c r="G740" s="13"/>
      <c r="H740" s="222">
        <v>170.25999999999999</v>
      </c>
      <c r="I740" s="223"/>
      <c r="J740" s="13"/>
      <c r="K740" s="13"/>
      <c r="L740" s="218"/>
      <c r="M740" s="224"/>
      <c r="N740" s="225"/>
      <c r="O740" s="225"/>
      <c r="P740" s="225"/>
      <c r="Q740" s="225"/>
      <c r="R740" s="225"/>
      <c r="S740" s="225"/>
      <c r="T740" s="226"/>
      <c r="U740" s="13"/>
      <c r="V740" s="13"/>
      <c r="W740" s="13"/>
      <c r="X740" s="13"/>
      <c r="Y740" s="13"/>
      <c r="Z740" s="13"/>
      <c r="AA740" s="13"/>
      <c r="AB740" s="13"/>
      <c r="AC740" s="13"/>
      <c r="AD740" s="13"/>
      <c r="AE740" s="13"/>
      <c r="AT740" s="220" t="s">
        <v>291</v>
      </c>
      <c r="AU740" s="220" t="s">
        <v>87</v>
      </c>
      <c r="AV740" s="13" t="s">
        <v>87</v>
      </c>
      <c r="AW740" s="13" t="s">
        <v>31</v>
      </c>
      <c r="AX740" s="13" t="s">
        <v>75</v>
      </c>
      <c r="AY740" s="220" t="s">
        <v>283</v>
      </c>
    </row>
    <row r="741" s="13" customFormat="1">
      <c r="A741" s="13"/>
      <c r="B741" s="218"/>
      <c r="C741" s="13"/>
      <c r="D741" s="219" t="s">
        <v>291</v>
      </c>
      <c r="E741" s="220" t="s">
        <v>1</v>
      </c>
      <c r="F741" s="221" t="s">
        <v>3594</v>
      </c>
      <c r="G741" s="13"/>
      <c r="H741" s="222">
        <v>256.95999999999998</v>
      </c>
      <c r="I741" s="223"/>
      <c r="J741" s="13"/>
      <c r="K741" s="13"/>
      <c r="L741" s="218"/>
      <c r="M741" s="224"/>
      <c r="N741" s="225"/>
      <c r="O741" s="225"/>
      <c r="P741" s="225"/>
      <c r="Q741" s="225"/>
      <c r="R741" s="225"/>
      <c r="S741" s="225"/>
      <c r="T741" s="226"/>
      <c r="U741" s="13"/>
      <c r="V741" s="13"/>
      <c r="W741" s="13"/>
      <c r="X741" s="13"/>
      <c r="Y741" s="13"/>
      <c r="Z741" s="13"/>
      <c r="AA741" s="13"/>
      <c r="AB741" s="13"/>
      <c r="AC741" s="13"/>
      <c r="AD741" s="13"/>
      <c r="AE741" s="13"/>
      <c r="AT741" s="220" t="s">
        <v>291</v>
      </c>
      <c r="AU741" s="220" t="s">
        <v>87</v>
      </c>
      <c r="AV741" s="13" t="s">
        <v>87</v>
      </c>
      <c r="AW741" s="13" t="s">
        <v>31</v>
      </c>
      <c r="AX741" s="13" t="s">
        <v>75</v>
      </c>
      <c r="AY741" s="220" t="s">
        <v>283</v>
      </c>
    </row>
    <row r="742" s="14" customFormat="1">
      <c r="A742" s="14"/>
      <c r="B742" s="227"/>
      <c r="C742" s="14"/>
      <c r="D742" s="219" t="s">
        <v>291</v>
      </c>
      <c r="E742" s="228" t="s">
        <v>1</v>
      </c>
      <c r="F742" s="229" t="s">
        <v>293</v>
      </c>
      <c r="G742" s="14"/>
      <c r="H742" s="230">
        <v>621.26999999999998</v>
      </c>
      <c r="I742" s="231"/>
      <c r="J742" s="14"/>
      <c r="K742" s="14"/>
      <c r="L742" s="227"/>
      <c r="M742" s="232"/>
      <c r="N742" s="233"/>
      <c r="O742" s="233"/>
      <c r="P742" s="233"/>
      <c r="Q742" s="233"/>
      <c r="R742" s="233"/>
      <c r="S742" s="233"/>
      <c r="T742" s="234"/>
      <c r="U742" s="14"/>
      <c r="V742" s="14"/>
      <c r="W742" s="14"/>
      <c r="X742" s="14"/>
      <c r="Y742" s="14"/>
      <c r="Z742" s="14"/>
      <c r="AA742" s="14"/>
      <c r="AB742" s="14"/>
      <c r="AC742" s="14"/>
      <c r="AD742" s="14"/>
      <c r="AE742" s="14"/>
      <c r="AT742" s="228" t="s">
        <v>291</v>
      </c>
      <c r="AU742" s="228" t="s">
        <v>87</v>
      </c>
      <c r="AV742" s="14" t="s">
        <v>289</v>
      </c>
      <c r="AW742" s="14" t="s">
        <v>31</v>
      </c>
      <c r="AX742" s="14" t="s">
        <v>82</v>
      </c>
      <c r="AY742" s="228" t="s">
        <v>283</v>
      </c>
    </row>
    <row r="743" s="2" customFormat="1" ht="24.15" customHeight="1">
      <c r="A743" s="37"/>
      <c r="B743" s="168"/>
      <c r="C743" s="204" t="s">
        <v>922</v>
      </c>
      <c r="D743" s="204" t="s">
        <v>285</v>
      </c>
      <c r="E743" s="205" t="s">
        <v>3829</v>
      </c>
      <c r="F743" s="206" t="s">
        <v>3830</v>
      </c>
      <c r="G743" s="207" t="s">
        <v>288</v>
      </c>
      <c r="H743" s="208">
        <v>101.72</v>
      </c>
      <c r="I743" s="209"/>
      <c r="J743" s="210">
        <f>ROUND(I743*H743,2)</f>
        <v>0</v>
      </c>
      <c r="K743" s="211"/>
      <c r="L743" s="38"/>
      <c r="M743" s="212" t="s">
        <v>1</v>
      </c>
      <c r="N743" s="213" t="s">
        <v>41</v>
      </c>
      <c r="O743" s="81"/>
      <c r="P743" s="214">
        <f>O743*H743</f>
        <v>0</v>
      </c>
      <c r="Q743" s="214">
        <v>0.0035000000000000001</v>
      </c>
      <c r="R743" s="214">
        <f>Q743*H743</f>
        <v>0.35602</v>
      </c>
      <c r="S743" s="214">
        <v>0</v>
      </c>
      <c r="T743" s="215">
        <f>S743*H743</f>
        <v>0</v>
      </c>
      <c r="U743" s="37"/>
      <c r="V743" s="37"/>
      <c r="W743" s="37"/>
      <c r="X743" s="37"/>
      <c r="Y743" s="37"/>
      <c r="Z743" s="37"/>
      <c r="AA743" s="37"/>
      <c r="AB743" s="37"/>
      <c r="AC743" s="37"/>
      <c r="AD743" s="37"/>
      <c r="AE743" s="37"/>
      <c r="AR743" s="216" t="s">
        <v>358</v>
      </c>
      <c r="AT743" s="216" t="s">
        <v>285</v>
      </c>
      <c r="AU743" s="216" t="s">
        <v>87</v>
      </c>
      <c r="AY743" s="18" t="s">
        <v>283</v>
      </c>
      <c r="BE743" s="217">
        <f>IF(N743="základná",J743,0)</f>
        <v>0</v>
      </c>
      <c r="BF743" s="217">
        <f>IF(N743="znížená",J743,0)</f>
        <v>0</v>
      </c>
      <c r="BG743" s="217">
        <f>IF(N743="zákl. prenesená",J743,0)</f>
        <v>0</v>
      </c>
      <c r="BH743" s="217">
        <f>IF(N743="zníž. prenesená",J743,0)</f>
        <v>0</v>
      </c>
      <c r="BI743" s="217">
        <f>IF(N743="nulová",J743,0)</f>
        <v>0</v>
      </c>
      <c r="BJ743" s="18" t="s">
        <v>87</v>
      </c>
      <c r="BK743" s="217">
        <f>ROUND(I743*H743,2)</f>
        <v>0</v>
      </c>
      <c r="BL743" s="18" t="s">
        <v>358</v>
      </c>
      <c r="BM743" s="216" t="s">
        <v>3831</v>
      </c>
    </row>
    <row r="744" s="13" customFormat="1">
      <c r="A744" s="13"/>
      <c r="B744" s="218"/>
      <c r="C744" s="13"/>
      <c r="D744" s="219" t="s">
        <v>291</v>
      </c>
      <c r="E744" s="220" t="s">
        <v>1</v>
      </c>
      <c r="F744" s="221" t="s">
        <v>3832</v>
      </c>
      <c r="G744" s="13"/>
      <c r="H744" s="222">
        <v>25.43</v>
      </c>
      <c r="I744" s="223"/>
      <c r="J744" s="13"/>
      <c r="K744" s="13"/>
      <c r="L744" s="218"/>
      <c r="M744" s="224"/>
      <c r="N744" s="225"/>
      <c r="O744" s="225"/>
      <c r="P744" s="225"/>
      <c r="Q744" s="225"/>
      <c r="R744" s="225"/>
      <c r="S744" s="225"/>
      <c r="T744" s="226"/>
      <c r="U744" s="13"/>
      <c r="V744" s="13"/>
      <c r="W744" s="13"/>
      <c r="X744" s="13"/>
      <c r="Y744" s="13"/>
      <c r="Z744" s="13"/>
      <c r="AA744" s="13"/>
      <c r="AB744" s="13"/>
      <c r="AC744" s="13"/>
      <c r="AD744" s="13"/>
      <c r="AE744" s="13"/>
      <c r="AT744" s="220" t="s">
        <v>291</v>
      </c>
      <c r="AU744" s="220" t="s">
        <v>87</v>
      </c>
      <c r="AV744" s="13" t="s">
        <v>87</v>
      </c>
      <c r="AW744" s="13" t="s">
        <v>31</v>
      </c>
      <c r="AX744" s="13" t="s">
        <v>75</v>
      </c>
      <c r="AY744" s="220" t="s">
        <v>283</v>
      </c>
    </row>
    <row r="745" s="13" customFormat="1">
      <c r="A745" s="13"/>
      <c r="B745" s="218"/>
      <c r="C745" s="13"/>
      <c r="D745" s="219" t="s">
        <v>291</v>
      </c>
      <c r="E745" s="220" t="s">
        <v>1</v>
      </c>
      <c r="F745" s="221" t="s">
        <v>3833</v>
      </c>
      <c r="G745" s="13"/>
      <c r="H745" s="222">
        <v>25.43</v>
      </c>
      <c r="I745" s="223"/>
      <c r="J745" s="13"/>
      <c r="K745" s="13"/>
      <c r="L745" s="218"/>
      <c r="M745" s="224"/>
      <c r="N745" s="225"/>
      <c r="O745" s="225"/>
      <c r="P745" s="225"/>
      <c r="Q745" s="225"/>
      <c r="R745" s="225"/>
      <c r="S745" s="225"/>
      <c r="T745" s="226"/>
      <c r="U745" s="13"/>
      <c r="V745" s="13"/>
      <c r="W745" s="13"/>
      <c r="X745" s="13"/>
      <c r="Y745" s="13"/>
      <c r="Z745" s="13"/>
      <c r="AA745" s="13"/>
      <c r="AB745" s="13"/>
      <c r="AC745" s="13"/>
      <c r="AD745" s="13"/>
      <c r="AE745" s="13"/>
      <c r="AT745" s="220" t="s">
        <v>291</v>
      </c>
      <c r="AU745" s="220" t="s">
        <v>87</v>
      </c>
      <c r="AV745" s="13" t="s">
        <v>87</v>
      </c>
      <c r="AW745" s="13" t="s">
        <v>31</v>
      </c>
      <c r="AX745" s="13" t="s">
        <v>75</v>
      </c>
      <c r="AY745" s="220" t="s">
        <v>283</v>
      </c>
    </row>
    <row r="746" s="13" customFormat="1">
      <c r="A746" s="13"/>
      <c r="B746" s="218"/>
      <c r="C746" s="13"/>
      <c r="D746" s="219" t="s">
        <v>291</v>
      </c>
      <c r="E746" s="220" t="s">
        <v>1</v>
      </c>
      <c r="F746" s="221" t="s">
        <v>3834</v>
      </c>
      <c r="G746" s="13"/>
      <c r="H746" s="222">
        <v>25.43</v>
      </c>
      <c r="I746" s="223"/>
      <c r="J746" s="13"/>
      <c r="K746" s="13"/>
      <c r="L746" s="218"/>
      <c r="M746" s="224"/>
      <c r="N746" s="225"/>
      <c r="O746" s="225"/>
      <c r="P746" s="225"/>
      <c r="Q746" s="225"/>
      <c r="R746" s="225"/>
      <c r="S746" s="225"/>
      <c r="T746" s="226"/>
      <c r="U746" s="13"/>
      <c r="V746" s="13"/>
      <c r="W746" s="13"/>
      <c r="X746" s="13"/>
      <c r="Y746" s="13"/>
      <c r="Z746" s="13"/>
      <c r="AA746" s="13"/>
      <c r="AB746" s="13"/>
      <c r="AC746" s="13"/>
      <c r="AD746" s="13"/>
      <c r="AE746" s="13"/>
      <c r="AT746" s="220" t="s">
        <v>291</v>
      </c>
      <c r="AU746" s="220" t="s">
        <v>87</v>
      </c>
      <c r="AV746" s="13" t="s">
        <v>87</v>
      </c>
      <c r="AW746" s="13" t="s">
        <v>31</v>
      </c>
      <c r="AX746" s="13" t="s">
        <v>75</v>
      </c>
      <c r="AY746" s="220" t="s">
        <v>283</v>
      </c>
    </row>
    <row r="747" s="13" customFormat="1">
      <c r="A747" s="13"/>
      <c r="B747" s="218"/>
      <c r="C747" s="13"/>
      <c r="D747" s="219" t="s">
        <v>291</v>
      </c>
      <c r="E747" s="220" t="s">
        <v>1</v>
      </c>
      <c r="F747" s="221" t="s">
        <v>3835</v>
      </c>
      <c r="G747" s="13"/>
      <c r="H747" s="222">
        <v>25.43</v>
      </c>
      <c r="I747" s="223"/>
      <c r="J747" s="13"/>
      <c r="K747" s="13"/>
      <c r="L747" s="218"/>
      <c r="M747" s="224"/>
      <c r="N747" s="225"/>
      <c r="O747" s="225"/>
      <c r="P747" s="225"/>
      <c r="Q747" s="225"/>
      <c r="R747" s="225"/>
      <c r="S747" s="225"/>
      <c r="T747" s="226"/>
      <c r="U747" s="13"/>
      <c r="V747" s="13"/>
      <c r="W747" s="13"/>
      <c r="X747" s="13"/>
      <c r="Y747" s="13"/>
      <c r="Z747" s="13"/>
      <c r="AA747" s="13"/>
      <c r="AB747" s="13"/>
      <c r="AC747" s="13"/>
      <c r="AD747" s="13"/>
      <c r="AE747" s="13"/>
      <c r="AT747" s="220" t="s">
        <v>291</v>
      </c>
      <c r="AU747" s="220" t="s">
        <v>87</v>
      </c>
      <c r="AV747" s="13" t="s">
        <v>87</v>
      </c>
      <c r="AW747" s="13" t="s">
        <v>31</v>
      </c>
      <c r="AX747" s="13" t="s">
        <v>75</v>
      </c>
      <c r="AY747" s="220" t="s">
        <v>283</v>
      </c>
    </row>
    <row r="748" s="14" customFormat="1">
      <c r="A748" s="14"/>
      <c r="B748" s="227"/>
      <c r="C748" s="14"/>
      <c r="D748" s="219" t="s">
        <v>291</v>
      </c>
      <c r="E748" s="228" t="s">
        <v>1</v>
      </c>
      <c r="F748" s="229" t="s">
        <v>293</v>
      </c>
      <c r="G748" s="14"/>
      <c r="H748" s="230">
        <v>101.72</v>
      </c>
      <c r="I748" s="231"/>
      <c r="J748" s="14"/>
      <c r="K748" s="14"/>
      <c r="L748" s="227"/>
      <c r="M748" s="232"/>
      <c r="N748" s="233"/>
      <c r="O748" s="233"/>
      <c r="P748" s="233"/>
      <c r="Q748" s="233"/>
      <c r="R748" s="233"/>
      <c r="S748" s="233"/>
      <c r="T748" s="234"/>
      <c r="U748" s="14"/>
      <c r="V748" s="14"/>
      <c r="W748" s="14"/>
      <c r="X748" s="14"/>
      <c r="Y748" s="14"/>
      <c r="Z748" s="14"/>
      <c r="AA748" s="14"/>
      <c r="AB748" s="14"/>
      <c r="AC748" s="14"/>
      <c r="AD748" s="14"/>
      <c r="AE748" s="14"/>
      <c r="AT748" s="228" t="s">
        <v>291</v>
      </c>
      <c r="AU748" s="228" t="s">
        <v>87</v>
      </c>
      <c r="AV748" s="14" t="s">
        <v>289</v>
      </c>
      <c r="AW748" s="14" t="s">
        <v>31</v>
      </c>
      <c r="AX748" s="14" t="s">
        <v>82</v>
      </c>
      <c r="AY748" s="228" t="s">
        <v>283</v>
      </c>
    </row>
    <row r="749" s="2" customFormat="1" ht="24.15" customHeight="1">
      <c r="A749" s="37"/>
      <c r="B749" s="168"/>
      <c r="C749" s="204" t="s">
        <v>926</v>
      </c>
      <c r="D749" s="204" t="s">
        <v>285</v>
      </c>
      <c r="E749" s="205" t="s">
        <v>3836</v>
      </c>
      <c r="F749" s="206" t="s">
        <v>3837</v>
      </c>
      <c r="G749" s="207" t="s">
        <v>288</v>
      </c>
      <c r="H749" s="208">
        <v>6.1600000000000001</v>
      </c>
      <c r="I749" s="209"/>
      <c r="J749" s="210">
        <f>ROUND(I749*H749,2)</f>
        <v>0</v>
      </c>
      <c r="K749" s="211"/>
      <c r="L749" s="38"/>
      <c r="M749" s="212" t="s">
        <v>1</v>
      </c>
      <c r="N749" s="213" t="s">
        <v>41</v>
      </c>
      <c r="O749" s="81"/>
      <c r="P749" s="214">
        <f>O749*H749</f>
        <v>0</v>
      </c>
      <c r="Q749" s="214">
        <v>0.0035000000000000001</v>
      </c>
      <c r="R749" s="214">
        <f>Q749*H749</f>
        <v>0.021559999999999999</v>
      </c>
      <c r="S749" s="214">
        <v>0</v>
      </c>
      <c r="T749" s="215">
        <f>S749*H749</f>
        <v>0</v>
      </c>
      <c r="U749" s="37"/>
      <c r="V749" s="37"/>
      <c r="W749" s="37"/>
      <c r="X749" s="37"/>
      <c r="Y749" s="37"/>
      <c r="Z749" s="37"/>
      <c r="AA749" s="37"/>
      <c r="AB749" s="37"/>
      <c r="AC749" s="37"/>
      <c r="AD749" s="37"/>
      <c r="AE749" s="37"/>
      <c r="AR749" s="216" t="s">
        <v>358</v>
      </c>
      <c r="AT749" s="216" t="s">
        <v>285</v>
      </c>
      <c r="AU749" s="216" t="s">
        <v>87</v>
      </c>
      <c r="AY749" s="18" t="s">
        <v>283</v>
      </c>
      <c r="BE749" s="217">
        <f>IF(N749="základná",J749,0)</f>
        <v>0</v>
      </c>
      <c r="BF749" s="217">
        <f>IF(N749="znížená",J749,0)</f>
        <v>0</v>
      </c>
      <c r="BG749" s="217">
        <f>IF(N749="zákl. prenesená",J749,0)</f>
        <v>0</v>
      </c>
      <c r="BH749" s="217">
        <f>IF(N749="zníž. prenesená",J749,0)</f>
        <v>0</v>
      </c>
      <c r="BI749" s="217">
        <f>IF(N749="nulová",J749,0)</f>
        <v>0</v>
      </c>
      <c r="BJ749" s="18" t="s">
        <v>87</v>
      </c>
      <c r="BK749" s="217">
        <f>ROUND(I749*H749,2)</f>
        <v>0</v>
      </c>
      <c r="BL749" s="18" t="s">
        <v>358</v>
      </c>
      <c r="BM749" s="216" t="s">
        <v>3838</v>
      </c>
    </row>
    <row r="750" s="13" customFormat="1">
      <c r="A750" s="13"/>
      <c r="B750" s="218"/>
      <c r="C750" s="13"/>
      <c r="D750" s="219" t="s">
        <v>291</v>
      </c>
      <c r="E750" s="220" t="s">
        <v>1</v>
      </c>
      <c r="F750" s="221" t="s">
        <v>3839</v>
      </c>
      <c r="G750" s="13"/>
      <c r="H750" s="222">
        <v>6.1600000000000001</v>
      </c>
      <c r="I750" s="223"/>
      <c r="J750" s="13"/>
      <c r="K750" s="13"/>
      <c r="L750" s="218"/>
      <c r="M750" s="224"/>
      <c r="N750" s="225"/>
      <c r="O750" s="225"/>
      <c r="P750" s="225"/>
      <c r="Q750" s="225"/>
      <c r="R750" s="225"/>
      <c r="S750" s="225"/>
      <c r="T750" s="226"/>
      <c r="U750" s="13"/>
      <c r="V750" s="13"/>
      <c r="W750" s="13"/>
      <c r="X750" s="13"/>
      <c r="Y750" s="13"/>
      <c r="Z750" s="13"/>
      <c r="AA750" s="13"/>
      <c r="AB750" s="13"/>
      <c r="AC750" s="13"/>
      <c r="AD750" s="13"/>
      <c r="AE750" s="13"/>
      <c r="AT750" s="220" t="s">
        <v>291</v>
      </c>
      <c r="AU750" s="220" t="s">
        <v>87</v>
      </c>
      <c r="AV750" s="13" t="s">
        <v>87</v>
      </c>
      <c r="AW750" s="13" t="s">
        <v>31</v>
      </c>
      <c r="AX750" s="13" t="s">
        <v>82</v>
      </c>
      <c r="AY750" s="220" t="s">
        <v>283</v>
      </c>
    </row>
    <row r="751" s="2" customFormat="1" ht="24.15" customHeight="1">
      <c r="A751" s="37"/>
      <c r="B751" s="168"/>
      <c r="C751" s="204" t="s">
        <v>951</v>
      </c>
      <c r="D751" s="204" t="s">
        <v>285</v>
      </c>
      <c r="E751" s="205" t="s">
        <v>968</v>
      </c>
      <c r="F751" s="206" t="s">
        <v>969</v>
      </c>
      <c r="G751" s="207" t="s">
        <v>288</v>
      </c>
      <c r="H751" s="208">
        <v>621.26999999999998</v>
      </c>
      <c r="I751" s="209"/>
      <c r="J751" s="210">
        <f>ROUND(I751*H751,2)</f>
        <v>0</v>
      </c>
      <c r="K751" s="211"/>
      <c r="L751" s="38"/>
      <c r="M751" s="212" t="s">
        <v>1</v>
      </c>
      <c r="N751" s="213" t="s">
        <v>41</v>
      </c>
      <c r="O751" s="81"/>
      <c r="P751" s="214">
        <f>O751*H751</f>
        <v>0</v>
      </c>
      <c r="Q751" s="214">
        <v>0.00158</v>
      </c>
      <c r="R751" s="214">
        <f>Q751*H751</f>
        <v>0.9816066</v>
      </c>
      <c r="S751" s="214">
        <v>0</v>
      </c>
      <c r="T751" s="215">
        <f>S751*H751</f>
        <v>0</v>
      </c>
      <c r="U751" s="37"/>
      <c r="V751" s="37"/>
      <c r="W751" s="37"/>
      <c r="X751" s="37"/>
      <c r="Y751" s="37"/>
      <c r="Z751" s="37"/>
      <c r="AA751" s="37"/>
      <c r="AB751" s="37"/>
      <c r="AC751" s="37"/>
      <c r="AD751" s="37"/>
      <c r="AE751" s="37"/>
      <c r="AR751" s="216" t="s">
        <v>358</v>
      </c>
      <c r="AT751" s="216" t="s">
        <v>285</v>
      </c>
      <c r="AU751" s="216" t="s">
        <v>87</v>
      </c>
      <c r="AY751" s="18" t="s">
        <v>283</v>
      </c>
      <c r="BE751" s="217">
        <f>IF(N751="základná",J751,0)</f>
        <v>0</v>
      </c>
      <c r="BF751" s="217">
        <f>IF(N751="znížená",J751,0)</f>
        <v>0</v>
      </c>
      <c r="BG751" s="217">
        <f>IF(N751="zákl. prenesená",J751,0)</f>
        <v>0</v>
      </c>
      <c r="BH751" s="217">
        <f>IF(N751="zníž. prenesená",J751,0)</f>
        <v>0</v>
      </c>
      <c r="BI751" s="217">
        <f>IF(N751="nulová",J751,0)</f>
        <v>0</v>
      </c>
      <c r="BJ751" s="18" t="s">
        <v>87</v>
      </c>
      <c r="BK751" s="217">
        <f>ROUND(I751*H751,2)</f>
        <v>0</v>
      </c>
      <c r="BL751" s="18" t="s">
        <v>358</v>
      </c>
      <c r="BM751" s="216" t="s">
        <v>3840</v>
      </c>
    </row>
    <row r="752" s="13" customFormat="1">
      <c r="A752" s="13"/>
      <c r="B752" s="218"/>
      <c r="C752" s="13"/>
      <c r="D752" s="219" t="s">
        <v>291</v>
      </c>
      <c r="E752" s="220" t="s">
        <v>1</v>
      </c>
      <c r="F752" s="221" t="s">
        <v>3595</v>
      </c>
      <c r="G752" s="13"/>
      <c r="H752" s="222">
        <v>194.05000000000001</v>
      </c>
      <c r="I752" s="223"/>
      <c r="J752" s="13"/>
      <c r="K752" s="13"/>
      <c r="L752" s="218"/>
      <c r="M752" s="224"/>
      <c r="N752" s="225"/>
      <c r="O752" s="225"/>
      <c r="P752" s="225"/>
      <c r="Q752" s="225"/>
      <c r="R752" s="225"/>
      <c r="S752" s="225"/>
      <c r="T752" s="226"/>
      <c r="U752" s="13"/>
      <c r="V752" s="13"/>
      <c r="W752" s="13"/>
      <c r="X752" s="13"/>
      <c r="Y752" s="13"/>
      <c r="Z752" s="13"/>
      <c r="AA752" s="13"/>
      <c r="AB752" s="13"/>
      <c r="AC752" s="13"/>
      <c r="AD752" s="13"/>
      <c r="AE752" s="13"/>
      <c r="AT752" s="220" t="s">
        <v>291</v>
      </c>
      <c r="AU752" s="220" t="s">
        <v>87</v>
      </c>
      <c r="AV752" s="13" t="s">
        <v>87</v>
      </c>
      <c r="AW752" s="13" t="s">
        <v>31</v>
      </c>
      <c r="AX752" s="13" t="s">
        <v>75</v>
      </c>
      <c r="AY752" s="220" t="s">
        <v>283</v>
      </c>
    </row>
    <row r="753" s="13" customFormat="1">
      <c r="A753" s="13"/>
      <c r="B753" s="218"/>
      <c r="C753" s="13"/>
      <c r="D753" s="219" t="s">
        <v>291</v>
      </c>
      <c r="E753" s="220" t="s">
        <v>1</v>
      </c>
      <c r="F753" s="221" t="s">
        <v>3596</v>
      </c>
      <c r="G753" s="13"/>
      <c r="H753" s="222">
        <v>170.25999999999999</v>
      </c>
      <c r="I753" s="223"/>
      <c r="J753" s="13"/>
      <c r="K753" s="13"/>
      <c r="L753" s="218"/>
      <c r="M753" s="224"/>
      <c r="N753" s="225"/>
      <c r="O753" s="225"/>
      <c r="P753" s="225"/>
      <c r="Q753" s="225"/>
      <c r="R753" s="225"/>
      <c r="S753" s="225"/>
      <c r="T753" s="226"/>
      <c r="U753" s="13"/>
      <c r="V753" s="13"/>
      <c r="W753" s="13"/>
      <c r="X753" s="13"/>
      <c r="Y753" s="13"/>
      <c r="Z753" s="13"/>
      <c r="AA753" s="13"/>
      <c r="AB753" s="13"/>
      <c r="AC753" s="13"/>
      <c r="AD753" s="13"/>
      <c r="AE753" s="13"/>
      <c r="AT753" s="220" t="s">
        <v>291</v>
      </c>
      <c r="AU753" s="220" t="s">
        <v>87</v>
      </c>
      <c r="AV753" s="13" t="s">
        <v>87</v>
      </c>
      <c r="AW753" s="13" t="s">
        <v>31</v>
      </c>
      <c r="AX753" s="13" t="s">
        <v>75</v>
      </c>
      <c r="AY753" s="220" t="s">
        <v>283</v>
      </c>
    </row>
    <row r="754" s="13" customFormat="1">
      <c r="A754" s="13"/>
      <c r="B754" s="218"/>
      <c r="C754" s="13"/>
      <c r="D754" s="219" t="s">
        <v>291</v>
      </c>
      <c r="E754" s="220" t="s">
        <v>1</v>
      </c>
      <c r="F754" s="221" t="s">
        <v>3594</v>
      </c>
      <c r="G754" s="13"/>
      <c r="H754" s="222">
        <v>256.95999999999998</v>
      </c>
      <c r="I754" s="223"/>
      <c r="J754" s="13"/>
      <c r="K754" s="13"/>
      <c r="L754" s="218"/>
      <c r="M754" s="224"/>
      <c r="N754" s="225"/>
      <c r="O754" s="225"/>
      <c r="P754" s="225"/>
      <c r="Q754" s="225"/>
      <c r="R754" s="225"/>
      <c r="S754" s="225"/>
      <c r="T754" s="226"/>
      <c r="U754" s="13"/>
      <c r="V754" s="13"/>
      <c r="W754" s="13"/>
      <c r="X754" s="13"/>
      <c r="Y754" s="13"/>
      <c r="Z754" s="13"/>
      <c r="AA754" s="13"/>
      <c r="AB754" s="13"/>
      <c r="AC754" s="13"/>
      <c r="AD754" s="13"/>
      <c r="AE754" s="13"/>
      <c r="AT754" s="220" t="s">
        <v>291</v>
      </c>
      <c r="AU754" s="220" t="s">
        <v>87</v>
      </c>
      <c r="AV754" s="13" t="s">
        <v>87</v>
      </c>
      <c r="AW754" s="13" t="s">
        <v>31</v>
      </c>
      <c r="AX754" s="13" t="s">
        <v>75</v>
      </c>
      <c r="AY754" s="220" t="s">
        <v>283</v>
      </c>
    </row>
    <row r="755" s="14" customFormat="1">
      <c r="A755" s="14"/>
      <c r="B755" s="227"/>
      <c r="C755" s="14"/>
      <c r="D755" s="219" t="s">
        <v>291</v>
      </c>
      <c r="E755" s="228" t="s">
        <v>1</v>
      </c>
      <c r="F755" s="229" t="s">
        <v>293</v>
      </c>
      <c r="G755" s="14"/>
      <c r="H755" s="230">
        <v>621.26999999999998</v>
      </c>
      <c r="I755" s="231"/>
      <c r="J755" s="14"/>
      <c r="K755" s="14"/>
      <c r="L755" s="227"/>
      <c r="M755" s="232"/>
      <c r="N755" s="233"/>
      <c r="O755" s="233"/>
      <c r="P755" s="233"/>
      <c r="Q755" s="233"/>
      <c r="R755" s="233"/>
      <c r="S755" s="233"/>
      <c r="T755" s="234"/>
      <c r="U755" s="14"/>
      <c r="V755" s="14"/>
      <c r="W755" s="14"/>
      <c r="X755" s="14"/>
      <c r="Y755" s="14"/>
      <c r="Z755" s="14"/>
      <c r="AA755" s="14"/>
      <c r="AB755" s="14"/>
      <c r="AC755" s="14"/>
      <c r="AD755" s="14"/>
      <c r="AE755" s="14"/>
      <c r="AT755" s="228" t="s">
        <v>291</v>
      </c>
      <c r="AU755" s="228" t="s">
        <v>87</v>
      </c>
      <c r="AV755" s="14" t="s">
        <v>289</v>
      </c>
      <c r="AW755" s="14" t="s">
        <v>31</v>
      </c>
      <c r="AX755" s="14" t="s">
        <v>82</v>
      </c>
      <c r="AY755" s="228" t="s">
        <v>283</v>
      </c>
    </row>
    <row r="756" s="2" customFormat="1" ht="37.8" customHeight="1">
      <c r="A756" s="37"/>
      <c r="B756" s="168"/>
      <c r="C756" s="204" t="s">
        <v>959</v>
      </c>
      <c r="D756" s="204" t="s">
        <v>285</v>
      </c>
      <c r="E756" s="205" t="s">
        <v>972</v>
      </c>
      <c r="F756" s="206" t="s">
        <v>3841</v>
      </c>
      <c r="G756" s="207" t="s">
        <v>649</v>
      </c>
      <c r="H756" s="208">
        <v>511.75</v>
      </c>
      <c r="I756" s="209"/>
      <c r="J756" s="210">
        <f>ROUND(I756*H756,2)</f>
        <v>0</v>
      </c>
      <c r="K756" s="211"/>
      <c r="L756" s="38"/>
      <c r="M756" s="212" t="s">
        <v>1</v>
      </c>
      <c r="N756" s="213" t="s">
        <v>41</v>
      </c>
      <c r="O756" s="81"/>
      <c r="P756" s="214">
        <f>O756*H756</f>
        <v>0</v>
      </c>
      <c r="Q756" s="214">
        <v>0.0023700000000000001</v>
      </c>
      <c r="R756" s="214">
        <f>Q756*H756</f>
        <v>1.2128475000000001</v>
      </c>
      <c r="S756" s="214">
        <v>0</v>
      </c>
      <c r="T756" s="215">
        <f>S756*H756</f>
        <v>0</v>
      </c>
      <c r="U756" s="37"/>
      <c r="V756" s="37"/>
      <c r="W756" s="37"/>
      <c r="X756" s="37"/>
      <c r="Y756" s="37"/>
      <c r="Z756" s="37"/>
      <c r="AA756" s="37"/>
      <c r="AB756" s="37"/>
      <c r="AC756" s="37"/>
      <c r="AD756" s="37"/>
      <c r="AE756" s="37"/>
      <c r="AR756" s="216" t="s">
        <v>358</v>
      </c>
      <c r="AT756" s="216" t="s">
        <v>285</v>
      </c>
      <c r="AU756" s="216" t="s">
        <v>87</v>
      </c>
      <c r="AY756" s="18" t="s">
        <v>283</v>
      </c>
      <c r="BE756" s="217">
        <f>IF(N756="základná",J756,0)</f>
        <v>0</v>
      </c>
      <c r="BF756" s="217">
        <f>IF(N756="znížená",J756,0)</f>
        <v>0</v>
      </c>
      <c r="BG756" s="217">
        <f>IF(N756="zákl. prenesená",J756,0)</f>
        <v>0</v>
      </c>
      <c r="BH756" s="217">
        <f>IF(N756="zníž. prenesená",J756,0)</f>
        <v>0</v>
      </c>
      <c r="BI756" s="217">
        <f>IF(N756="nulová",J756,0)</f>
        <v>0</v>
      </c>
      <c r="BJ756" s="18" t="s">
        <v>87</v>
      </c>
      <c r="BK756" s="217">
        <f>ROUND(I756*H756,2)</f>
        <v>0</v>
      </c>
      <c r="BL756" s="18" t="s">
        <v>358</v>
      </c>
      <c r="BM756" s="216" t="s">
        <v>3842</v>
      </c>
    </row>
    <row r="757" s="15" customFormat="1">
      <c r="A757" s="15"/>
      <c r="B757" s="235"/>
      <c r="C757" s="15"/>
      <c r="D757" s="219" t="s">
        <v>291</v>
      </c>
      <c r="E757" s="236" t="s">
        <v>1</v>
      </c>
      <c r="F757" s="237" t="s">
        <v>451</v>
      </c>
      <c r="G757" s="15"/>
      <c r="H757" s="236" t="s">
        <v>1</v>
      </c>
      <c r="I757" s="238"/>
      <c r="J757" s="15"/>
      <c r="K757" s="15"/>
      <c r="L757" s="235"/>
      <c r="M757" s="239"/>
      <c r="N757" s="240"/>
      <c r="O757" s="240"/>
      <c r="P757" s="240"/>
      <c r="Q757" s="240"/>
      <c r="R757" s="240"/>
      <c r="S757" s="240"/>
      <c r="T757" s="241"/>
      <c r="U757" s="15"/>
      <c r="V757" s="15"/>
      <c r="W757" s="15"/>
      <c r="X757" s="15"/>
      <c r="Y757" s="15"/>
      <c r="Z757" s="15"/>
      <c r="AA757" s="15"/>
      <c r="AB757" s="15"/>
      <c r="AC757" s="15"/>
      <c r="AD757" s="15"/>
      <c r="AE757" s="15"/>
      <c r="AT757" s="236" t="s">
        <v>291</v>
      </c>
      <c r="AU757" s="236" t="s">
        <v>87</v>
      </c>
      <c r="AV757" s="15" t="s">
        <v>82</v>
      </c>
      <c r="AW757" s="15" t="s">
        <v>31</v>
      </c>
      <c r="AX757" s="15" t="s">
        <v>75</v>
      </c>
      <c r="AY757" s="236" t="s">
        <v>283</v>
      </c>
    </row>
    <row r="758" s="13" customFormat="1">
      <c r="A758" s="13"/>
      <c r="B758" s="218"/>
      <c r="C758" s="13"/>
      <c r="D758" s="219" t="s">
        <v>291</v>
      </c>
      <c r="E758" s="220" t="s">
        <v>1</v>
      </c>
      <c r="F758" s="221" t="s">
        <v>3843</v>
      </c>
      <c r="G758" s="13"/>
      <c r="H758" s="222">
        <v>375</v>
      </c>
      <c r="I758" s="223"/>
      <c r="J758" s="13"/>
      <c r="K758" s="13"/>
      <c r="L758" s="218"/>
      <c r="M758" s="224"/>
      <c r="N758" s="225"/>
      <c r="O758" s="225"/>
      <c r="P758" s="225"/>
      <c r="Q758" s="225"/>
      <c r="R758" s="225"/>
      <c r="S758" s="225"/>
      <c r="T758" s="226"/>
      <c r="U758" s="13"/>
      <c r="V758" s="13"/>
      <c r="W758" s="13"/>
      <c r="X758" s="13"/>
      <c r="Y758" s="13"/>
      <c r="Z758" s="13"/>
      <c r="AA758" s="13"/>
      <c r="AB758" s="13"/>
      <c r="AC758" s="13"/>
      <c r="AD758" s="13"/>
      <c r="AE758" s="13"/>
      <c r="AT758" s="220" t="s">
        <v>291</v>
      </c>
      <c r="AU758" s="220" t="s">
        <v>87</v>
      </c>
      <c r="AV758" s="13" t="s">
        <v>87</v>
      </c>
      <c r="AW758" s="13" t="s">
        <v>31</v>
      </c>
      <c r="AX758" s="13" t="s">
        <v>75</v>
      </c>
      <c r="AY758" s="220" t="s">
        <v>283</v>
      </c>
    </row>
    <row r="759" s="13" customFormat="1">
      <c r="A759" s="13"/>
      <c r="B759" s="218"/>
      <c r="C759" s="13"/>
      <c r="D759" s="219" t="s">
        <v>291</v>
      </c>
      <c r="E759" s="220" t="s">
        <v>1</v>
      </c>
      <c r="F759" s="221" t="s">
        <v>3844</v>
      </c>
      <c r="G759" s="13"/>
      <c r="H759" s="222">
        <v>136.75</v>
      </c>
      <c r="I759" s="223"/>
      <c r="J759" s="13"/>
      <c r="K759" s="13"/>
      <c r="L759" s="218"/>
      <c r="M759" s="224"/>
      <c r="N759" s="225"/>
      <c r="O759" s="225"/>
      <c r="P759" s="225"/>
      <c r="Q759" s="225"/>
      <c r="R759" s="225"/>
      <c r="S759" s="225"/>
      <c r="T759" s="226"/>
      <c r="U759" s="13"/>
      <c r="V759" s="13"/>
      <c r="W759" s="13"/>
      <c r="X759" s="13"/>
      <c r="Y759" s="13"/>
      <c r="Z759" s="13"/>
      <c r="AA759" s="13"/>
      <c r="AB759" s="13"/>
      <c r="AC759" s="13"/>
      <c r="AD759" s="13"/>
      <c r="AE759" s="13"/>
      <c r="AT759" s="220" t="s">
        <v>291</v>
      </c>
      <c r="AU759" s="220" t="s">
        <v>87</v>
      </c>
      <c r="AV759" s="13" t="s">
        <v>87</v>
      </c>
      <c r="AW759" s="13" t="s">
        <v>31</v>
      </c>
      <c r="AX759" s="13" t="s">
        <v>75</v>
      </c>
      <c r="AY759" s="220" t="s">
        <v>283</v>
      </c>
    </row>
    <row r="760" s="14" customFormat="1">
      <c r="A760" s="14"/>
      <c r="B760" s="227"/>
      <c r="C760" s="14"/>
      <c r="D760" s="219" t="s">
        <v>291</v>
      </c>
      <c r="E760" s="228" t="s">
        <v>1</v>
      </c>
      <c r="F760" s="229" t="s">
        <v>293</v>
      </c>
      <c r="G760" s="14"/>
      <c r="H760" s="230">
        <v>511.75</v>
      </c>
      <c r="I760" s="231"/>
      <c r="J760" s="14"/>
      <c r="K760" s="14"/>
      <c r="L760" s="227"/>
      <c r="M760" s="232"/>
      <c r="N760" s="233"/>
      <c r="O760" s="233"/>
      <c r="P760" s="233"/>
      <c r="Q760" s="233"/>
      <c r="R760" s="233"/>
      <c r="S760" s="233"/>
      <c r="T760" s="234"/>
      <c r="U760" s="14"/>
      <c r="V760" s="14"/>
      <c r="W760" s="14"/>
      <c r="X760" s="14"/>
      <c r="Y760" s="14"/>
      <c r="Z760" s="14"/>
      <c r="AA760" s="14"/>
      <c r="AB760" s="14"/>
      <c r="AC760" s="14"/>
      <c r="AD760" s="14"/>
      <c r="AE760" s="14"/>
      <c r="AT760" s="228" t="s">
        <v>291</v>
      </c>
      <c r="AU760" s="228" t="s">
        <v>87</v>
      </c>
      <c r="AV760" s="14" t="s">
        <v>289</v>
      </c>
      <c r="AW760" s="14" t="s">
        <v>31</v>
      </c>
      <c r="AX760" s="14" t="s">
        <v>82</v>
      </c>
      <c r="AY760" s="228" t="s">
        <v>283</v>
      </c>
    </row>
    <row r="761" s="2" customFormat="1" ht="24.15" customHeight="1">
      <c r="A761" s="37"/>
      <c r="B761" s="168"/>
      <c r="C761" s="204" t="s">
        <v>963</v>
      </c>
      <c r="D761" s="204" t="s">
        <v>285</v>
      </c>
      <c r="E761" s="205" t="s">
        <v>977</v>
      </c>
      <c r="F761" s="206" t="s">
        <v>978</v>
      </c>
      <c r="G761" s="207" t="s">
        <v>979</v>
      </c>
      <c r="H761" s="255"/>
      <c r="I761" s="209"/>
      <c r="J761" s="210">
        <f>ROUND(I761*H761,2)</f>
        <v>0</v>
      </c>
      <c r="K761" s="211"/>
      <c r="L761" s="38"/>
      <c r="M761" s="212" t="s">
        <v>1</v>
      </c>
      <c r="N761" s="213" t="s">
        <v>41</v>
      </c>
      <c r="O761" s="81"/>
      <c r="P761" s="214">
        <f>O761*H761</f>
        <v>0</v>
      </c>
      <c r="Q761" s="214">
        <v>0</v>
      </c>
      <c r="R761" s="214">
        <f>Q761*H761</f>
        <v>0</v>
      </c>
      <c r="S761" s="214">
        <v>0</v>
      </c>
      <c r="T761" s="215">
        <f>S761*H761</f>
        <v>0</v>
      </c>
      <c r="U761" s="37"/>
      <c r="V761" s="37"/>
      <c r="W761" s="37"/>
      <c r="X761" s="37"/>
      <c r="Y761" s="37"/>
      <c r="Z761" s="37"/>
      <c r="AA761" s="37"/>
      <c r="AB761" s="37"/>
      <c r="AC761" s="37"/>
      <c r="AD761" s="37"/>
      <c r="AE761" s="37"/>
      <c r="AR761" s="216" t="s">
        <v>358</v>
      </c>
      <c r="AT761" s="216" t="s">
        <v>285</v>
      </c>
      <c r="AU761" s="216" t="s">
        <v>87</v>
      </c>
      <c r="AY761" s="18" t="s">
        <v>283</v>
      </c>
      <c r="BE761" s="217">
        <f>IF(N761="základná",J761,0)</f>
        <v>0</v>
      </c>
      <c r="BF761" s="217">
        <f>IF(N761="znížená",J761,0)</f>
        <v>0</v>
      </c>
      <c r="BG761" s="217">
        <f>IF(N761="zákl. prenesená",J761,0)</f>
        <v>0</v>
      </c>
      <c r="BH761" s="217">
        <f>IF(N761="zníž. prenesená",J761,0)</f>
        <v>0</v>
      </c>
      <c r="BI761" s="217">
        <f>IF(N761="nulová",J761,0)</f>
        <v>0</v>
      </c>
      <c r="BJ761" s="18" t="s">
        <v>87</v>
      </c>
      <c r="BK761" s="217">
        <f>ROUND(I761*H761,2)</f>
        <v>0</v>
      </c>
      <c r="BL761" s="18" t="s">
        <v>358</v>
      </c>
      <c r="BM761" s="216" t="s">
        <v>3845</v>
      </c>
    </row>
    <row r="762" s="12" customFormat="1" ht="22.8" customHeight="1">
      <c r="A762" s="12"/>
      <c r="B762" s="191"/>
      <c r="C762" s="12"/>
      <c r="D762" s="192" t="s">
        <v>74</v>
      </c>
      <c r="E762" s="202" t="s">
        <v>1062</v>
      </c>
      <c r="F762" s="202" t="s">
        <v>1063</v>
      </c>
      <c r="G762" s="12"/>
      <c r="H762" s="12"/>
      <c r="I762" s="194"/>
      <c r="J762" s="203">
        <f>BK762</f>
        <v>0</v>
      </c>
      <c r="K762" s="12"/>
      <c r="L762" s="191"/>
      <c r="M762" s="196"/>
      <c r="N762" s="197"/>
      <c r="O762" s="197"/>
      <c r="P762" s="198">
        <f>SUM(P763:P771)</f>
        <v>0</v>
      </c>
      <c r="Q762" s="197"/>
      <c r="R762" s="198">
        <f>SUM(R763:R771)</f>
        <v>0.60170880000000004</v>
      </c>
      <c r="S762" s="197"/>
      <c r="T762" s="199">
        <f>SUM(T763:T771)</f>
        <v>0</v>
      </c>
      <c r="U762" s="12"/>
      <c r="V762" s="12"/>
      <c r="W762" s="12"/>
      <c r="X762" s="12"/>
      <c r="Y762" s="12"/>
      <c r="Z762" s="12"/>
      <c r="AA762" s="12"/>
      <c r="AB762" s="12"/>
      <c r="AC762" s="12"/>
      <c r="AD762" s="12"/>
      <c r="AE762" s="12"/>
      <c r="AR762" s="192" t="s">
        <v>87</v>
      </c>
      <c r="AT762" s="200" t="s">
        <v>74</v>
      </c>
      <c r="AU762" s="200" t="s">
        <v>82</v>
      </c>
      <c r="AY762" s="192" t="s">
        <v>283</v>
      </c>
      <c r="BK762" s="201">
        <f>SUM(BK763:BK771)</f>
        <v>0</v>
      </c>
    </row>
    <row r="763" s="2" customFormat="1" ht="16.5" customHeight="1">
      <c r="A763" s="37"/>
      <c r="B763" s="168"/>
      <c r="C763" s="204" t="s">
        <v>967</v>
      </c>
      <c r="D763" s="204" t="s">
        <v>285</v>
      </c>
      <c r="E763" s="205" t="s">
        <v>1065</v>
      </c>
      <c r="F763" s="206" t="s">
        <v>1066</v>
      </c>
      <c r="G763" s="207" t="s">
        <v>288</v>
      </c>
      <c r="H763" s="208">
        <v>464.63999999999999</v>
      </c>
      <c r="I763" s="209"/>
      <c r="J763" s="210">
        <f>ROUND(I763*H763,2)</f>
        <v>0</v>
      </c>
      <c r="K763" s="211"/>
      <c r="L763" s="38"/>
      <c r="M763" s="212" t="s">
        <v>1</v>
      </c>
      <c r="N763" s="213" t="s">
        <v>41</v>
      </c>
      <c r="O763" s="81"/>
      <c r="P763" s="214">
        <f>O763*H763</f>
        <v>0</v>
      </c>
      <c r="Q763" s="214">
        <v>3.0000000000000001E-05</v>
      </c>
      <c r="R763" s="214">
        <f>Q763*H763</f>
        <v>0.013939200000000001</v>
      </c>
      <c r="S763" s="214">
        <v>0</v>
      </c>
      <c r="T763" s="215">
        <f>S763*H763</f>
        <v>0</v>
      </c>
      <c r="U763" s="37"/>
      <c r="V763" s="37"/>
      <c r="W763" s="37"/>
      <c r="X763" s="37"/>
      <c r="Y763" s="37"/>
      <c r="Z763" s="37"/>
      <c r="AA763" s="37"/>
      <c r="AB763" s="37"/>
      <c r="AC763" s="37"/>
      <c r="AD763" s="37"/>
      <c r="AE763" s="37"/>
      <c r="AR763" s="216" t="s">
        <v>358</v>
      </c>
      <c r="AT763" s="216" t="s">
        <v>285</v>
      </c>
      <c r="AU763" s="216" t="s">
        <v>87</v>
      </c>
      <c r="AY763" s="18" t="s">
        <v>283</v>
      </c>
      <c r="BE763" s="217">
        <f>IF(N763="základná",J763,0)</f>
        <v>0</v>
      </c>
      <c r="BF763" s="217">
        <f>IF(N763="znížená",J763,0)</f>
        <v>0</v>
      </c>
      <c r="BG763" s="217">
        <f>IF(N763="zákl. prenesená",J763,0)</f>
        <v>0</v>
      </c>
      <c r="BH763" s="217">
        <f>IF(N763="zníž. prenesená",J763,0)</f>
        <v>0</v>
      </c>
      <c r="BI763" s="217">
        <f>IF(N763="nulová",J763,0)</f>
        <v>0</v>
      </c>
      <c r="BJ763" s="18" t="s">
        <v>87</v>
      </c>
      <c r="BK763" s="217">
        <f>ROUND(I763*H763,2)</f>
        <v>0</v>
      </c>
      <c r="BL763" s="18" t="s">
        <v>358</v>
      </c>
      <c r="BM763" s="216" t="s">
        <v>3846</v>
      </c>
    </row>
    <row r="764" s="13" customFormat="1">
      <c r="A764" s="13"/>
      <c r="B764" s="218"/>
      <c r="C764" s="13"/>
      <c r="D764" s="219" t="s">
        <v>291</v>
      </c>
      <c r="E764" s="220" t="s">
        <v>1</v>
      </c>
      <c r="F764" s="221" t="s">
        <v>3847</v>
      </c>
      <c r="G764" s="13"/>
      <c r="H764" s="222">
        <v>116.16</v>
      </c>
      <c r="I764" s="223"/>
      <c r="J764" s="13"/>
      <c r="K764" s="13"/>
      <c r="L764" s="218"/>
      <c r="M764" s="224"/>
      <c r="N764" s="225"/>
      <c r="O764" s="225"/>
      <c r="P764" s="225"/>
      <c r="Q764" s="225"/>
      <c r="R764" s="225"/>
      <c r="S764" s="225"/>
      <c r="T764" s="226"/>
      <c r="U764" s="13"/>
      <c r="V764" s="13"/>
      <c r="W764" s="13"/>
      <c r="X764" s="13"/>
      <c r="Y764" s="13"/>
      <c r="Z764" s="13"/>
      <c r="AA764" s="13"/>
      <c r="AB764" s="13"/>
      <c r="AC764" s="13"/>
      <c r="AD764" s="13"/>
      <c r="AE764" s="13"/>
      <c r="AT764" s="220" t="s">
        <v>291</v>
      </c>
      <c r="AU764" s="220" t="s">
        <v>87</v>
      </c>
      <c r="AV764" s="13" t="s">
        <v>87</v>
      </c>
      <c r="AW764" s="13" t="s">
        <v>31</v>
      </c>
      <c r="AX764" s="13" t="s">
        <v>75</v>
      </c>
      <c r="AY764" s="220" t="s">
        <v>283</v>
      </c>
    </row>
    <row r="765" s="13" customFormat="1">
      <c r="A765" s="13"/>
      <c r="B765" s="218"/>
      <c r="C765" s="13"/>
      <c r="D765" s="219" t="s">
        <v>291</v>
      </c>
      <c r="E765" s="220" t="s">
        <v>1</v>
      </c>
      <c r="F765" s="221" t="s">
        <v>3848</v>
      </c>
      <c r="G765" s="13"/>
      <c r="H765" s="222">
        <v>116.16</v>
      </c>
      <c r="I765" s="223"/>
      <c r="J765" s="13"/>
      <c r="K765" s="13"/>
      <c r="L765" s="218"/>
      <c r="M765" s="224"/>
      <c r="N765" s="225"/>
      <c r="O765" s="225"/>
      <c r="P765" s="225"/>
      <c r="Q765" s="225"/>
      <c r="R765" s="225"/>
      <c r="S765" s="225"/>
      <c r="T765" s="226"/>
      <c r="U765" s="13"/>
      <c r="V765" s="13"/>
      <c r="W765" s="13"/>
      <c r="X765" s="13"/>
      <c r="Y765" s="13"/>
      <c r="Z765" s="13"/>
      <c r="AA765" s="13"/>
      <c r="AB765" s="13"/>
      <c r="AC765" s="13"/>
      <c r="AD765" s="13"/>
      <c r="AE765" s="13"/>
      <c r="AT765" s="220" t="s">
        <v>291</v>
      </c>
      <c r="AU765" s="220" t="s">
        <v>87</v>
      </c>
      <c r="AV765" s="13" t="s">
        <v>87</v>
      </c>
      <c r="AW765" s="13" t="s">
        <v>31</v>
      </c>
      <c r="AX765" s="13" t="s">
        <v>75</v>
      </c>
      <c r="AY765" s="220" t="s">
        <v>283</v>
      </c>
    </row>
    <row r="766" s="13" customFormat="1">
      <c r="A766" s="13"/>
      <c r="B766" s="218"/>
      <c r="C766" s="13"/>
      <c r="D766" s="219" t="s">
        <v>291</v>
      </c>
      <c r="E766" s="220" t="s">
        <v>1</v>
      </c>
      <c r="F766" s="221" t="s">
        <v>3849</v>
      </c>
      <c r="G766" s="13"/>
      <c r="H766" s="222">
        <v>116.16</v>
      </c>
      <c r="I766" s="223"/>
      <c r="J766" s="13"/>
      <c r="K766" s="13"/>
      <c r="L766" s="218"/>
      <c r="M766" s="224"/>
      <c r="N766" s="225"/>
      <c r="O766" s="225"/>
      <c r="P766" s="225"/>
      <c r="Q766" s="225"/>
      <c r="R766" s="225"/>
      <c r="S766" s="225"/>
      <c r="T766" s="226"/>
      <c r="U766" s="13"/>
      <c r="V766" s="13"/>
      <c r="W766" s="13"/>
      <c r="X766" s="13"/>
      <c r="Y766" s="13"/>
      <c r="Z766" s="13"/>
      <c r="AA766" s="13"/>
      <c r="AB766" s="13"/>
      <c r="AC766" s="13"/>
      <c r="AD766" s="13"/>
      <c r="AE766" s="13"/>
      <c r="AT766" s="220" t="s">
        <v>291</v>
      </c>
      <c r="AU766" s="220" t="s">
        <v>87</v>
      </c>
      <c r="AV766" s="13" t="s">
        <v>87</v>
      </c>
      <c r="AW766" s="13" t="s">
        <v>31</v>
      </c>
      <c r="AX766" s="13" t="s">
        <v>75</v>
      </c>
      <c r="AY766" s="220" t="s">
        <v>283</v>
      </c>
    </row>
    <row r="767" s="13" customFormat="1">
      <c r="A767" s="13"/>
      <c r="B767" s="218"/>
      <c r="C767" s="13"/>
      <c r="D767" s="219" t="s">
        <v>291</v>
      </c>
      <c r="E767" s="220" t="s">
        <v>1</v>
      </c>
      <c r="F767" s="221" t="s">
        <v>3850</v>
      </c>
      <c r="G767" s="13"/>
      <c r="H767" s="222">
        <v>116.16</v>
      </c>
      <c r="I767" s="223"/>
      <c r="J767" s="13"/>
      <c r="K767" s="13"/>
      <c r="L767" s="218"/>
      <c r="M767" s="224"/>
      <c r="N767" s="225"/>
      <c r="O767" s="225"/>
      <c r="P767" s="225"/>
      <c r="Q767" s="225"/>
      <c r="R767" s="225"/>
      <c r="S767" s="225"/>
      <c r="T767" s="226"/>
      <c r="U767" s="13"/>
      <c r="V767" s="13"/>
      <c r="W767" s="13"/>
      <c r="X767" s="13"/>
      <c r="Y767" s="13"/>
      <c r="Z767" s="13"/>
      <c r="AA767" s="13"/>
      <c r="AB767" s="13"/>
      <c r="AC767" s="13"/>
      <c r="AD767" s="13"/>
      <c r="AE767" s="13"/>
      <c r="AT767" s="220" t="s">
        <v>291</v>
      </c>
      <c r="AU767" s="220" t="s">
        <v>87</v>
      </c>
      <c r="AV767" s="13" t="s">
        <v>87</v>
      </c>
      <c r="AW767" s="13" t="s">
        <v>31</v>
      </c>
      <c r="AX767" s="13" t="s">
        <v>75</v>
      </c>
      <c r="AY767" s="220" t="s">
        <v>283</v>
      </c>
    </row>
    <row r="768" s="14" customFormat="1">
      <c r="A768" s="14"/>
      <c r="B768" s="227"/>
      <c r="C768" s="14"/>
      <c r="D768" s="219" t="s">
        <v>291</v>
      </c>
      <c r="E768" s="228" t="s">
        <v>1</v>
      </c>
      <c r="F768" s="229" t="s">
        <v>293</v>
      </c>
      <c r="G768" s="14"/>
      <c r="H768" s="230">
        <v>464.63999999999999</v>
      </c>
      <c r="I768" s="231"/>
      <c r="J768" s="14"/>
      <c r="K768" s="14"/>
      <c r="L768" s="227"/>
      <c r="M768" s="232"/>
      <c r="N768" s="233"/>
      <c r="O768" s="233"/>
      <c r="P768" s="233"/>
      <c r="Q768" s="233"/>
      <c r="R768" s="233"/>
      <c r="S768" s="233"/>
      <c r="T768" s="234"/>
      <c r="U768" s="14"/>
      <c r="V768" s="14"/>
      <c r="W768" s="14"/>
      <c r="X768" s="14"/>
      <c r="Y768" s="14"/>
      <c r="Z768" s="14"/>
      <c r="AA768" s="14"/>
      <c r="AB768" s="14"/>
      <c r="AC768" s="14"/>
      <c r="AD768" s="14"/>
      <c r="AE768" s="14"/>
      <c r="AT768" s="228" t="s">
        <v>291</v>
      </c>
      <c r="AU768" s="228" t="s">
        <v>87</v>
      </c>
      <c r="AV768" s="14" t="s">
        <v>289</v>
      </c>
      <c r="AW768" s="14" t="s">
        <v>31</v>
      </c>
      <c r="AX768" s="14" t="s">
        <v>82</v>
      </c>
      <c r="AY768" s="228" t="s">
        <v>283</v>
      </c>
    </row>
    <row r="769" s="2" customFormat="1" ht="16.5" customHeight="1">
      <c r="A769" s="37"/>
      <c r="B769" s="168"/>
      <c r="C769" s="242" t="s">
        <v>971</v>
      </c>
      <c r="D769" s="242" t="s">
        <v>582</v>
      </c>
      <c r="E769" s="243" t="s">
        <v>1074</v>
      </c>
      <c r="F769" s="244" t="s">
        <v>1075</v>
      </c>
      <c r="G769" s="245" t="s">
        <v>288</v>
      </c>
      <c r="H769" s="246">
        <v>534.33600000000001</v>
      </c>
      <c r="I769" s="247"/>
      <c r="J769" s="248">
        <f>ROUND(I769*H769,2)</f>
        <v>0</v>
      </c>
      <c r="K769" s="249"/>
      <c r="L769" s="250"/>
      <c r="M769" s="251" t="s">
        <v>1</v>
      </c>
      <c r="N769" s="252" t="s">
        <v>41</v>
      </c>
      <c r="O769" s="81"/>
      <c r="P769" s="214">
        <f>O769*H769</f>
        <v>0</v>
      </c>
      <c r="Q769" s="214">
        <v>0.0011000000000000001</v>
      </c>
      <c r="R769" s="214">
        <f>Q769*H769</f>
        <v>0.5877696</v>
      </c>
      <c r="S769" s="214">
        <v>0</v>
      </c>
      <c r="T769" s="215">
        <f>S769*H769</f>
        <v>0</v>
      </c>
      <c r="U769" s="37"/>
      <c r="V769" s="37"/>
      <c r="W769" s="37"/>
      <c r="X769" s="37"/>
      <c r="Y769" s="37"/>
      <c r="Z769" s="37"/>
      <c r="AA769" s="37"/>
      <c r="AB769" s="37"/>
      <c r="AC769" s="37"/>
      <c r="AD769" s="37"/>
      <c r="AE769" s="37"/>
      <c r="AR769" s="216" t="s">
        <v>473</v>
      </c>
      <c r="AT769" s="216" t="s">
        <v>582</v>
      </c>
      <c r="AU769" s="216" t="s">
        <v>87</v>
      </c>
      <c r="AY769" s="18" t="s">
        <v>283</v>
      </c>
      <c r="BE769" s="217">
        <f>IF(N769="základná",J769,0)</f>
        <v>0</v>
      </c>
      <c r="BF769" s="217">
        <f>IF(N769="znížená",J769,0)</f>
        <v>0</v>
      </c>
      <c r="BG769" s="217">
        <f>IF(N769="zákl. prenesená",J769,0)</f>
        <v>0</v>
      </c>
      <c r="BH769" s="217">
        <f>IF(N769="zníž. prenesená",J769,0)</f>
        <v>0</v>
      </c>
      <c r="BI769" s="217">
        <f>IF(N769="nulová",J769,0)</f>
        <v>0</v>
      </c>
      <c r="BJ769" s="18" t="s">
        <v>87</v>
      </c>
      <c r="BK769" s="217">
        <f>ROUND(I769*H769,2)</f>
        <v>0</v>
      </c>
      <c r="BL769" s="18" t="s">
        <v>358</v>
      </c>
      <c r="BM769" s="216" t="s">
        <v>3851</v>
      </c>
    </row>
    <row r="770" s="13" customFormat="1">
      <c r="A770" s="13"/>
      <c r="B770" s="218"/>
      <c r="C770" s="13"/>
      <c r="D770" s="219" t="s">
        <v>291</v>
      </c>
      <c r="E770" s="13"/>
      <c r="F770" s="221" t="s">
        <v>3852</v>
      </c>
      <c r="G770" s="13"/>
      <c r="H770" s="222">
        <v>534.33600000000001</v>
      </c>
      <c r="I770" s="223"/>
      <c r="J770" s="13"/>
      <c r="K770" s="13"/>
      <c r="L770" s="218"/>
      <c r="M770" s="224"/>
      <c r="N770" s="225"/>
      <c r="O770" s="225"/>
      <c r="P770" s="225"/>
      <c r="Q770" s="225"/>
      <c r="R770" s="225"/>
      <c r="S770" s="225"/>
      <c r="T770" s="226"/>
      <c r="U770" s="13"/>
      <c r="V770" s="13"/>
      <c r="W770" s="13"/>
      <c r="X770" s="13"/>
      <c r="Y770" s="13"/>
      <c r="Z770" s="13"/>
      <c r="AA770" s="13"/>
      <c r="AB770" s="13"/>
      <c r="AC770" s="13"/>
      <c r="AD770" s="13"/>
      <c r="AE770" s="13"/>
      <c r="AT770" s="220" t="s">
        <v>291</v>
      </c>
      <c r="AU770" s="220" t="s">
        <v>87</v>
      </c>
      <c r="AV770" s="13" t="s">
        <v>87</v>
      </c>
      <c r="AW770" s="13" t="s">
        <v>3</v>
      </c>
      <c r="AX770" s="13" t="s">
        <v>82</v>
      </c>
      <c r="AY770" s="220" t="s">
        <v>283</v>
      </c>
    </row>
    <row r="771" s="2" customFormat="1" ht="24.15" customHeight="1">
      <c r="A771" s="37"/>
      <c r="B771" s="168"/>
      <c r="C771" s="204" t="s">
        <v>976</v>
      </c>
      <c r="D771" s="204" t="s">
        <v>285</v>
      </c>
      <c r="E771" s="205" t="s">
        <v>1116</v>
      </c>
      <c r="F771" s="206" t="s">
        <v>1117</v>
      </c>
      <c r="G771" s="207" t="s">
        <v>979</v>
      </c>
      <c r="H771" s="255"/>
      <c r="I771" s="209"/>
      <c r="J771" s="210">
        <f>ROUND(I771*H771,2)</f>
        <v>0</v>
      </c>
      <c r="K771" s="211"/>
      <c r="L771" s="38"/>
      <c r="M771" s="212" t="s">
        <v>1</v>
      </c>
      <c r="N771" s="213" t="s">
        <v>41</v>
      </c>
      <c r="O771" s="81"/>
      <c r="P771" s="214">
        <f>O771*H771</f>
        <v>0</v>
      </c>
      <c r="Q771" s="214">
        <v>0</v>
      </c>
      <c r="R771" s="214">
        <f>Q771*H771</f>
        <v>0</v>
      </c>
      <c r="S771" s="214">
        <v>0</v>
      </c>
      <c r="T771" s="215">
        <f>S771*H771</f>
        <v>0</v>
      </c>
      <c r="U771" s="37"/>
      <c r="V771" s="37"/>
      <c r="W771" s="37"/>
      <c r="X771" s="37"/>
      <c r="Y771" s="37"/>
      <c r="Z771" s="37"/>
      <c r="AA771" s="37"/>
      <c r="AB771" s="37"/>
      <c r="AC771" s="37"/>
      <c r="AD771" s="37"/>
      <c r="AE771" s="37"/>
      <c r="AR771" s="216" t="s">
        <v>358</v>
      </c>
      <c r="AT771" s="216" t="s">
        <v>285</v>
      </c>
      <c r="AU771" s="216" t="s">
        <v>87</v>
      </c>
      <c r="AY771" s="18" t="s">
        <v>283</v>
      </c>
      <c r="BE771" s="217">
        <f>IF(N771="základná",J771,0)</f>
        <v>0</v>
      </c>
      <c r="BF771" s="217">
        <f>IF(N771="znížená",J771,0)</f>
        <v>0</v>
      </c>
      <c r="BG771" s="217">
        <f>IF(N771="zákl. prenesená",J771,0)</f>
        <v>0</v>
      </c>
      <c r="BH771" s="217">
        <f>IF(N771="zníž. prenesená",J771,0)</f>
        <v>0</v>
      </c>
      <c r="BI771" s="217">
        <f>IF(N771="nulová",J771,0)</f>
        <v>0</v>
      </c>
      <c r="BJ771" s="18" t="s">
        <v>87</v>
      </c>
      <c r="BK771" s="217">
        <f>ROUND(I771*H771,2)</f>
        <v>0</v>
      </c>
      <c r="BL771" s="18" t="s">
        <v>358</v>
      </c>
      <c r="BM771" s="216" t="s">
        <v>3853</v>
      </c>
    </row>
    <row r="772" s="12" customFormat="1" ht="22.8" customHeight="1">
      <c r="A772" s="12"/>
      <c r="B772" s="191"/>
      <c r="C772" s="12"/>
      <c r="D772" s="192" t="s">
        <v>74</v>
      </c>
      <c r="E772" s="202" t="s">
        <v>1119</v>
      </c>
      <c r="F772" s="202" t="s">
        <v>1120</v>
      </c>
      <c r="G772" s="12"/>
      <c r="H772" s="12"/>
      <c r="I772" s="194"/>
      <c r="J772" s="203">
        <f>BK772</f>
        <v>0</v>
      </c>
      <c r="K772" s="12"/>
      <c r="L772" s="191"/>
      <c r="M772" s="196"/>
      <c r="N772" s="197"/>
      <c r="O772" s="197"/>
      <c r="P772" s="198">
        <f>SUM(P773:P789)</f>
        <v>0</v>
      </c>
      <c r="Q772" s="197"/>
      <c r="R772" s="198">
        <f>SUM(R773:R789)</f>
        <v>3.4872000000000005</v>
      </c>
      <c r="S772" s="197"/>
      <c r="T772" s="199">
        <f>SUM(T773:T789)</f>
        <v>0</v>
      </c>
      <c r="U772" s="12"/>
      <c r="V772" s="12"/>
      <c r="W772" s="12"/>
      <c r="X772" s="12"/>
      <c r="Y772" s="12"/>
      <c r="Z772" s="12"/>
      <c r="AA772" s="12"/>
      <c r="AB772" s="12"/>
      <c r="AC772" s="12"/>
      <c r="AD772" s="12"/>
      <c r="AE772" s="12"/>
      <c r="AR772" s="192" t="s">
        <v>87</v>
      </c>
      <c r="AT772" s="200" t="s">
        <v>74</v>
      </c>
      <c r="AU772" s="200" t="s">
        <v>82</v>
      </c>
      <c r="AY772" s="192" t="s">
        <v>283</v>
      </c>
      <c r="BK772" s="201">
        <f>SUM(BK773:BK789)</f>
        <v>0</v>
      </c>
    </row>
    <row r="773" s="2" customFormat="1" ht="37.8" customHeight="1">
      <c r="A773" s="37"/>
      <c r="B773" s="168"/>
      <c r="C773" s="204" t="s">
        <v>983</v>
      </c>
      <c r="D773" s="204" t="s">
        <v>285</v>
      </c>
      <c r="E773" s="205" t="s">
        <v>1122</v>
      </c>
      <c r="F773" s="206" t="s">
        <v>1123</v>
      </c>
      <c r="G773" s="207" t="s">
        <v>373</v>
      </c>
      <c r="H773" s="208">
        <v>68</v>
      </c>
      <c r="I773" s="209"/>
      <c r="J773" s="210">
        <f>ROUND(I773*H773,2)</f>
        <v>0</v>
      </c>
      <c r="K773" s="211"/>
      <c r="L773" s="38"/>
      <c r="M773" s="212" t="s">
        <v>1</v>
      </c>
      <c r="N773" s="213" t="s">
        <v>41</v>
      </c>
      <c r="O773" s="81"/>
      <c r="P773" s="214">
        <f>O773*H773</f>
        <v>0</v>
      </c>
      <c r="Q773" s="214">
        <v>0.00034000000000000002</v>
      </c>
      <c r="R773" s="214">
        <f>Q773*H773</f>
        <v>0.023120000000000002</v>
      </c>
      <c r="S773" s="214">
        <v>0</v>
      </c>
      <c r="T773" s="215">
        <f>S773*H773</f>
        <v>0</v>
      </c>
      <c r="U773" s="37"/>
      <c r="V773" s="37"/>
      <c r="W773" s="37"/>
      <c r="X773" s="37"/>
      <c r="Y773" s="37"/>
      <c r="Z773" s="37"/>
      <c r="AA773" s="37"/>
      <c r="AB773" s="37"/>
      <c r="AC773" s="37"/>
      <c r="AD773" s="37"/>
      <c r="AE773" s="37"/>
      <c r="AR773" s="216" t="s">
        <v>358</v>
      </c>
      <c r="AT773" s="216" t="s">
        <v>285</v>
      </c>
      <c r="AU773" s="216" t="s">
        <v>87</v>
      </c>
      <c r="AY773" s="18" t="s">
        <v>283</v>
      </c>
      <c r="BE773" s="217">
        <f>IF(N773="základná",J773,0)</f>
        <v>0</v>
      </c>
      <c r="BF773" s="217">
        <f>IF(N773="znížená",J773,0)</f>
        <v>0</v>
      </c>
      <c r="BG773" s="217">
        <f>IF(N773="zákl. prenesená",J773,0)</f>
        <v>0</v>
      </c>
      <c r="BH773" s="217">
        <f>IF(N773="zníž. prenesená",J773,0)</f>
        <v>0</v>
      </c>
      <c r="BI773" s="217">
        <f>IF(N773="nulová",J773,0)</f>
        <v>0</v>
      </c>
      <c r="BJ773" s="18" t="s">
        <v>87</v>
      </c>
      <c r="BK773" s="217">
        <f>ROUND(I773*H773,2)</f>
        <v>0</v>
      </c>
      <c r="BL773" s="18" t="s">
        <v>358</v>
      </c>
      <c r="BM773" s="216" t="s">
        <v>3854</v>
      </c>
    </row>
    <row r="774" s="13" customFormat="1">
      <c r="A774" s="13"/>
      <c r="B774" s="218"/>
      <c r="C774" s="13"/>
      <c r="D774" s="219" t="s">
        <v>291</v>
      </c>
      <c r="E774" s="220" t="s">
        <v>1</v>
      </c>
      <c r="F774" s="221" t="s">
        <v>3855</v>
      </c>
      <c r="G774" s="13"/>
      <c r="H774" s="222">
        <v>68</v>
      </c>
      <c r="I774" s="223"/>
      <c r="J774" s="13"/>
      <c r="K774" s="13"/>
      <c r="L774" s="218"/>
      <c r="M774" s="224"/>
      <c r="N774" s="225"/>
      <c r="O774" s="225"/>
      <c r="P774" s="225"/>
      <c r="Q774" s="225"/>
      <c r="R774" s="225"/>
      <c r="S774" s="225"/>
      <c r="T774" s="226"/>
      <c r="U774" s="13"/>
      <c r="V774" s="13"/>
      <c r="W774" s="13"/>
      <c r="X774" s="13"/>
      <c r="Y774" s="13"/>
      <c r="Z774" s="13"/>
      <c r="AA774" s="13"/>
      <c r="AB774" s="13"/>
      <c r="AC774" s="13"/>
      <c r="AD774" s="13"/>
      <c r="AE774" s="13"/>
      <c r="AT774" s="220" t="s">
        <v>291</v>
      </c>
      <c r="AU774" s="220" t="s">
        <v>87</v>
      </c>
      <c r="AV774" s="13" t="s">
        <v>87</v>
      </c>
      <c r="AW774" s="13" t="s">
        <v>31</v>
      </c>
      <c r="AX774" s="13" t="s">
        <v>82</v>
      </c>
      <c r="AY774" s="220" t="s">
        <v>283</v>
      </c>
    </row>
    <row r="775" s="2" customFormat="1" ht="24.15" customHeight="1">
      <c r="A775" s="37"/>
      <c r="B775" s="168"/>
      <c r="C775" s="242" t="s">
        <v>989</v>
      </c>
      <c r="D775" s="242" t="s">
        <v>582</v>
      </c>
      <c r="E775" s="243" t="s">
        <v>1127</v>
      </c>
      <c r="F775" s="244" t="s">
        <v>1128</v>
      </c>
      <c r="G775" s="245" t="s">
        <v>373</v>
      </c>
      <c r="H775" s="246">
        <v>68</v>
      </c>
      <c r="I775" s="247"/>
      <c r="J775" s="248">
        <f>ROUND(I775*H775,2)</f>
        <v>0</v>
      </c>
      <c r="K775" s="249"/>
      <c r="L775" s="250"/>
      <c r="M775" s="251" t="s">
        <v>1</v>
      </c>
      <c r="N775" s="252" t="s">
        <v>41</v>
      </c>
      <c r="O775" s="81"/>
      <c r="P775" s="214">
        <f>O775*H775</f>
        <v>0</v>
      </c>
      <c r="Q775" s="214">
        <v>0.050000000000000003</v>
      </c>
      <c r="R775" s="214">
        <f>Q775*H775</f>
        <v>3.4000000000000004</v>
      </c>
      <c r="S775" s="214">
        <v>0</v>
      </c>
      <c r="T775" s="215">
        <f>S775*H775</f>
        <v>0</v>
      </c>
      <c r="U775" s="37"/>
      <c r="V775" s="37"/>
      <c r="W775" s="37"/>
      <c r="X775" s="37"/>
      <c r="Y775" s="37"/>
      <c r="Z775" s="37"/>
      <c r="AA775" s="37"/>
      <c r="AB775" s="37"/>
      <c r="AC775" s="37"/>
      <c r="AD775" s="37"/>
      <c r="AE775" s="37"/>
      <c r="AR775" s="216" t="s">
        <v>473</v>
      </c>
      <c r="AT775" s="216" t="s">
        <v>582</v>
      </c>
      <c r="AU775" s="216" t="s">
        <v>87</v>
      </c>
      <c r="AY775" s="18" t="s">
        <v>283</v>
      </c>
      <c r="BE775" s="217">
        <f>IF(N775="základná",J775,0)</f>
        <v>0</v>
      </c>
      <c r="BF775" s="217">
        <f>IF(N775="znížená",J775,0)</f>
        <v>0</v>
      </c>
      <c r="BG775" s="217">
        <f>IF(N775="zákl. prenesená",J775,0)</f>
        <v>0</v>
      </c>
      <c r="BH775" s="217">
        <f>IF(N775="zníž. prenesená",J775,0)</f>
        <v>0</v>
      </c>
      <c r="BI775" s="217">
        <f>IF(N775="nulová",J775,0)</f>
        <v>0</v>
      </c>
      <c r="BJ775" s="18" t="s">
        <v>87</v>
      </c>
      <c r="BK775" s="217">
        <f>ROUND(I775*H775,2)</f>
        <v>0</v>
      </c>
      <c r="BL775" s="18" t="s">
        <v>358</v>
      </c>
      <c r="BM775" s="216" t="s">
        <v>3856</v>
      </c>
    </row>
    <row r="776" s="2" customFormat="1" ht="24.15" customHeight="1">
      <c r="A776" s="37"/>
      <c r="B776" s="168"/>
      <c r="C776" s="204" t="s">
        <v>994</v>
      </c>
      <c r="D776" s="204" t="s">
        <v>285</v>
      </c>
      <c r="E776" s="205" t="s">
        <v>3857</v>
      </c>
      <c r="F776" s="206" t="s">
        <v>3858</v>
      </c>
      <c r="G776" s="207" t="s">
        <v>373</v>
      </c>
      <c r="H776" s="208">
        <v>80</v>
      </c>
      <c r="I776" s="209"/>
      <c r="J776" s="210">
        <f>ROUND(I776*H776,2)</f>
        <v>0</v>
      </c>
      <c r="K776" s="211"/>
      <c r="L776" s="38"/>
      <c r="M776" s="212" t="s">
        <v>1</v>
      </c>
      <c r="N776" s="213" t="s">
        <v>41</v>
      </c>
      <c r="O776" s="81"/>
      <c r="P776" s="214">
        <f>O776*H776</f>
        <v>0</v>
      </c>
      <c r="Q776" s="214">
        <v>0</v>
      </c>
      <c r="R776" s="214">
        <f>Q776*H776</f>
        <v>0</v>
      </c>
      <c r="S776" s="214">
        <v>0</v>
      </c>
      <c r="T776" s="215">
        <f>S776*H776</f>
        <v>0</v>
      </c>
      <c r="U776" s="37"/>
      <c r="V776" s="37"/>
      <c r="W776" s="37"/>
      <c r="X776" s="37"/>
      <c r="Y776" s="37"/>
      <c r="Z776" s="37"/>
      <c r="AA776" s="37"/>
      <c r="AB776" s="37"/>
      <c r="AC776" s="37"/>
      <c r="AD776" s="37"/>
      <c r="AE776" s="37"/>
      <c r="AR776" s="216" t="s">
        <v>358</v>
      </c>
      <c r="AT776" s="216" t="s">
        <v>285</v>
      </c>
      <c r="AU776" s="216" t="s">
        <v>87</v>
      </c>
      <c r="AY776" s="18" t="s">
        <v>283</v>
      </c>
      <c r="BE776" s="217">
        <f>IF(N776="základná",J776,0)</f>
        <v>0</v>
      </c>
      <c r="BF776" s="217">
        <f>IF(N776="znížená",J776,0)</f>
        <v>0</v>
      </c>
      <c r="BG776" s="217">
        <f>IF(N776="zákl. prenesená",J776,0)</f>
        <v>0</v>
      </c>
      <c r="BH776" s="217">
        <f>IF(N776="zníž. prenesená",J776,0)</f>
        <v>0</v>
      </c>
      <c r="BI776" s="217">
        <f>IF(N776="nulová",J776,0)</f>
        <v>0</v>
      </c>
      <c r="BJ776" s="18" t="s">
        <v>87</v>
      </c>
      <c r="BK776" s="217">
        <f>ROUND(I776*H776,2)</f>
        <v>0</v>
      </c>
      <c r="BL776" s="18" t="s">
        <v>358</v>
      </c>
      <c r="BM776" s="216" t="s">
        <v>3859</v>
      </c>
    </row>
    <row r="777" s="13" customFormat="1">
      <c r="A777" s="13"/>
      <c r="B777" s="218"/>
      <c r="C777" s="13"/>
      <c r="D777" s="219" t="s">
        <v>291</v>
      </c>
      <c r="E777" s="220" t="s">
        <v>1</v>
      </c>
      <c r="F777" s="221" t="s">
        <v>3860</v>
      </c>
      <c r="G777" s="13"/>
      <c r="H777" s="222">
        <v>80</v>
      </c>
      <c r="I777" s="223"/>
      <c r="J777" s="13"/>
      <c r="K777" s="13"/>
      <c r="L777" s="218"/>
      <c r="M777" s="224"/>
      <c r="N777" s="225"/>
      <c r="O777" s="225"/>
      <c r="P777" s="225"/>
      <c r="Q777" s="225"/>
      <c r="R777" s="225"/>
      <c r="S777" s="225"/>
      <c r="T777" s="226"/>
      <c r="U777" s="13"/>
      <c r="V777" s="13"/>
      <c r="W777" s="13"/>
      <c r="X777" s="13"/>
      <c r="Y777" s="13"/>
      <c r="Z777" s="13"/>
      <c r="AA777" s="13"/>
      <c r="AB777" s="13"/>
      <c r="AC777" s="13"/>
      <c r="AD777" s="13"/>
      <c r="AE777" s="13"/>
      <c r="AT777" s="220" t="s">
        <v>291</v>
      </c>
      <c r="AU777" s="220" t="s">
        <v>87</v>
      </c>
      <c r="AV777" s="13" t="s">
        <v>87</v>
      </c>
      <c r="AW777" s="13" t="s">
        <v>31</v>
      </c>
      <c r="AX777" s="13" t="s">
        <v>82</v>
      </c>
      <c r="AY777" s="220" t="s">
        <v>283</v>
      </c>
    </row>
    <row r="778" s="2" customFormat="1" ht="16.5" customHeight="1">
      <c r="A778" s="37"/>
      <c r="B778" s="168"/>
      <c r="C778" s="242" t="s">
        <v>998</v>
      </c>
      <c r="D778" s="242" t="s">
        <v>582</v>
      </c>
      <c r="E778" s="243" t="s">
        <v>3861</v>
      </c>
      <c r="F778" s="244" t="s">
        <v>3862</v>
      </c>
      <c r="G778" s="245" t="s">
        <v>373</v>
      </c>
      <c r="H778" s="246">
        <v>8</v>
      </c>
      <c r="I778" s="247"/>
      <c r="J778" s="248">
        <f>ROUND(I778*H778,2)</f>
        <v>0</v>
      </c>
      <c r="K778" s="249"/>
      <c r="L778" s="250"/>
      <c r="M778" s="251" t="s">
        <v>1</v>
      </c>
      <c r="N778" s="252" t="s">
        <v>41</v>
      </c>
      <c r="O778" s="81"/>
      <c r="P778" s="214">
        <f>O778*H778</f>
        <v>0</v>
      </c>
      <c r="Q778" s="214">
        <v>0.00050000000000000001</v>
      </c>
      <c r="R778" s="214">
        <f>Q778*H778</f>
        <v>0.0040000000000000001</v>
      </c>
      <c r="S778" s="214">
        <v>0</v>
      </c>
      <c r="T778" s="215">
        <f>S778*H778</f>
        <v>0</v>
      </c>
      <c r="U778" s="37"/>
      <c r="V778" s="37"/>
      <c r="W778" s="37"/>
      <c r="X778" s="37"/>
      <c r="Y778" s="37"/>
      <c r="Z778" s="37"/>
      <c r="AA778" s="37"/>
      <c r="AB778" s="37"/>
      <c r="AC778" s="37"/>
      <c r="AD778" s="37"/>
      <c r="AE778" s="37"/>
      <c r="AR778" s="216" t="s">
        <v>473</v>
      </c>
      <c r="AT778" s="216" t="s">
        <v>582</v>
      </c>
      <c r="AU778" s="216" t="s">
        <v>87</v>
      </c>
      <c r="AY778" s="18" t="s">
        <v>283</v>
      </c>
      <c r="BE778" s="217">
        <f>IF(N778="základná",J778,0)</f>
        <v>0</v>
      </c>
      <c r="BF778" s="217">
        <f>IF(N778="znížená",J778,0)</f>
        <v>0</v>
      </c>
      <c r="BG778" s="217">
        <f>IF(N778="zákl. prenesená",J778,0)</f>
        <v>0</v>
      </c>
      <c r="BH778" s="217">
        <f>IF(N778="zníž. prenesená",J778,0)</f>
        <v>0</v>
      </c>
      <c r="BI778" s="217">
        <f>IF(N778="nulová",J778,0)</f>
        <v>0</v>
      </c>
      <c r="BJ778" s="18" t="s">
        <v>87</v>
      </c>
      <c r="BK778" s="217">
        <f>ROUND(I778*H778,2)</f>
        <v>0</v>
      </c>
      <c r="BL778" s="18" t="s">
        <v>358</v>
      </c>
      <c r="BM778" s="216" t="s">
        <v>3863</v>
      </c>
    </row>
    <row r="779" s="2" customFormat="1" ht="16.5" customHeight="1">
      <c r="A779" s="37"/>
      <c r="B779" s="168"/>
      <c r="C779" s="242" t="s">
        <v>1002</v>
      </c>
      <c r="D779" s="242" t="s">
        <v>582</v>
      </c>
      <c r="E779" s="243" t="s">
        <v>3864</v>
      </c>
      <c r="F779" s="244" t="s">
        <v>3865</v>
      </c>
      <c r="G779" s="245" t="s">
        <v>373</v>
      </c>
      <c r="H779" s="246">
        <v>8</v>
      </c>
      <c r="I779" s="247"/>
      <c r="J779" s="248">
        <f>ROUND(I779*H779,2)</f>
        <v>0</v>
      </c>
      <c r="K779" s="249"/>
      <c r="L779" s="250"/>
      <c r="M779" s="251" t="s">
        <v>1</v>
      </c>
      <c r="N779" s="252" t="s">
        <v>41</v>
      </c>
      <c r="O779" s="81"/>
      <c r="P779" s="214">
        <f>O779*H779</f>
        <v>0</v>
      </c>
      <c r="Q779" s="214">
        <v>0.00069999999999999999</v>
      </c>
      <c r="R779" s="214">
        <f>Q779*H779</f>
        <v>0.0055999999999999999</v>
      </c>
      <c r="S779" s="214">
        <v>0</v>
      </c>
      <c r="T779" s="215">
        <f>S779*H779</f>
        <v>0</v>
      </c>
      <c r="U779" s="37"/>
      <c r="V779" s="37"/>
      <c r="W779" s="37"/>
      <c r="X779" s="37"/>
      <c r="Y779" s="37"/>
      <c r="Z779" s="37"/>
      <c r="AA779" s="37"/>
      <c r="AB779" s="37"/>
      <c r="AC779" s="37"/>
      <c r="AD779" s="37"/>
      <c r="AE779" s="37"/>
      <c r="AR779" s="216" t="s">
        <v>473</v>
      </c>
      <c r="AT779" s="216" t="s">
        <v>582</v>
      </c>
      <c r="AU779" s="216" t="s">
        <v>87</v>
      </c>
      <c r="AY779" s="18" t="s">
        <v>283</v>
      </c>
      <c r="BE779" s="217">
        <f>IF(N779="základná",J779,0)</f>
        <v>0</v>
      </c>
      <c r="BF779" s="217">
        <f>IF(N779="znížená",J779,0)</f>
        <v>0</v>
      </c>
      <c r="BG779" s="217">
        <f>IF(N779="zákl. prenesená",J779,0)</f>
        <v>0</v>
      </c>
      <c r="BH779" s="217">
        <f>IF(N779="zníž. prenesená",J779,0)</f>
        <v>0</v>
      </c>
      <c r="BI779" s="217">
        <f>IF(N779="nulová",J779,0)</f>
        <v>0</v>
      </c>
      <c r="BJ779" s="18" t="s">
        <v>87</v>
      </c>
      <c r="BK779" s="217">
        <f>ROUND(I779*H779,2)</f>
        <v>0</v>
      </c>
      <c r="BL779" s="18" t="s">
        <v>358</v>
      </c>
      <c r="BM779" s="216" t="s">
        <v>3866</v>
      </c>
    </row>
    <row r="780" s="2" customFormat="1" ht="24.15" customHeight="1">
      <c r="A780" s="37"/>
      <c r="B780" s="168"/>
      <c r="C780" s="242" t="s">
        <v>1006</v>
      </c>
      <c r="D780" s="242" t="s">
        <v>582</v>
      </c>
      <c r="E780" s="243" t="s">
        <v>3867</v>
      </c>
      <c r="F780" s="244" t="s">
        <v>3868</v>
      </c>
      <c r="G780" s="245" t="s">
        <v>373</v>
      </c>
      <c r="H780" s="246">
        <v>8</v>
      </c>
      <c r="I780" s="247"/>
      <c r="J780" s="248">
        <f>ROUND(I780*H780,2)</f>
        <v>0</v>
      </c>
      <c r="K780" s="249"/>
      <c r="L780" s="250"/>
      <c r="M780" s="251" t="s">
        <v>1</v>
      </c>
      <c r="N780" s="252" t="s">
        <v>41</v>
      </c>
      <c r="O780" s="81"/>
      <c r="P780" s="214">
        <f>O780*H780</f>
        <v>0</v>
      </c>
      <c r="Q780" s="214">
        <v>0.002</v>
      </c>
      <c r="R780" s="214">
        <f>Q780*H780</f>
        <v>0.016</v>
      </c>
      <c r="S780" s="214">
        <v>0</v>
      </c>
      <c r="T780" s="215">
        <f>S780*H780</f>
        <v>0</v>
      </c>
      <c r="U780" s="37"/>
      <c r="V780" s="37"/>
      <c r="W780" s="37"/>
      <c r="X780" s="37"/>
      <c r="Y780" s="37"/>
      <c r="Z780" s="37"/>
      <c r="AA780" s="37"/>
      <c r="AB780" s="37"/>
      <c r="AC780" s="37"/>
      <c r="AD780" s="37"/>
      <c r="AE780" s="37"/>
      <c r="AR780" s="216" t="s">
        <v>473</v>
      </c>
      <c r="AT780" s="216" t="s">
        <v>582</v>
      </c>
      <c r="AU780" s="216" t="s">
        <v>87</v>
      </c>
      <c r="AY780" s="18" t="s">
        <v>283</v>
      </c>
      <c r="BE780" s="217">
        <f>IF(N780="základná",J780,0)</f>
        <v>0</v>
      </c>
      <c r="BF780" s="217">
        <f>IF(N780="znížená",J780,0)</f>
        <v>0</v>
      </c>
      <c r="BG780" s="217">
        <f>IF(N780="zákl. prenesená",J780,0)</f>
        <v>0</v>
      </c>
      <c r="BH780" s="217">
        <f>IF(N780="zníž. prenesená",J780,0)</f>
        <v>0</v>
      </c>
      <c r="BI780" s="217">
        <f>IF(N780="nulová",J780,0)</f>
        <v>0</v>
      </c>
      <c r="BJ780" s="18" t="s">
        <v>87</v>
      </c>
      <c r="BK780" s="217">
        <f>ROUND(I780*H780,2)</f>
        <v>0</v>
      </c>
      <c r="BL780" s="18" t="s">
        <v>358</v>
      </c>
      <c r="BM780" s="216" t="s">
        <v>3869</v>
      </c>
    </row>
    <row r="781" s="2" customFormat="1" ht="24.15" customHeight="1">
      <c r="A781" s="37"/>
      <c r="B781" s="168"/>
      <c r="C781" s="242" t="s">
        <v>1010</v>
      </c>
      <c r="D781" s="242" t="s">
        <v>582</v>
      </c>
      <c r="E781" s="243" t="s">
        <v>3870</v>
      </c>
      <c r="F781" s="244" t="s">
        <v>3871</v>
      </c>
      <c r="G781" s="245" t="s">
        <v>373</v>
      </c>
      <c r="H781" s="246">
        <v>8</v>
      </c>
      <c r="I781" s="247"/>
      <c r="J781" s="248">
        <f>ROUND(I781*H781,2)</f>
        <v>0</v>
      </c>
      <c r="K781" s="249"/>
      <c r="L781" s="250"/>
      <c r="M781" s="251" t="s">
        <v>1</v>
      </c>
      <c r="N781" s="252" t="s">
        <v>41</v>
      </c>
      <c r="O781" s="81"/>
      <c r="P781" s="214">
        <f>O781*H781</f>
        <v>0</v>
      </c>
      <c r="Q781" s="214">
        <v>0.0020400000000000001</v>
      </c>
      <c r="R781" s="214">
        <f>Q781*H781</f>
        <v>0.016320000000000001</v>
      </c>
      <c r="S781" s="214">
        <v>0</v>
      </c>
      <c r="T781" s="215">
        <f>S781*H781</f>
        <v>0</v>
      </c>
      <c r="U781" s="37"/>
      <c r="V781" s="37"/>
      <c r="W781" s="37"/>
      <c r="X781" s="37"/>
      <c r="Y781" s="37"/>
      <c r="Z781" s="37"/>
      <c r="AA781" s="37"/>
      <c r="AB781" s="37"/>
      <c r="AC781" s="37"/>
      <c r="AD781" s="37"/>
      <c r="AE781" s="37"/>
      <c r="AR781" s="216" t="s">
        <v>473</v>
      </c>
      <c r="AT781" s="216" t="s">
        <v>582</v>
      </c>
      <c r="AU781" s="216" t="s">
        <v>87</v>
      </c>
      <c r="AY781" s="18" t="s">
        <v>283</v>
      </c>
      <c r="BE781" s="217">
        <f>IF(N781="základná",J781,0)</f>
        <v>0</v>
      </c>
      <c r="BF781" s="217">
        <f>IF(N781="znížená",J781,0)</f>
        <v>0</v>
      </c>
      <c r="BG781" s="217">
        <f>IF(N781="zákl. prenesená",J781,0)</f>
        <v>0</v>
      </c>
      <c r="BH781" s="217">
        <f>IF(N781="zníž. prenesená",J781,0)</f>
        <v>0</v>
      </c>
      <c r="BI781" s="217">
        <f>IF(N781="nulová",J781,0)</f>
        <v>0</v>
      </c>
      <c r="BJ781" s="18" t="s">
        <v>87</v>
      </c>
      <c r="BK781" s="217">
        <f>ROUND(I781*H781,2)</f>
        <v>0</v>
      </c>
      <c r="BL781" s="18" t="s">
        <v>358</v>
      </c>
      <c r="BM781" s="216" t="s">
        <v>3872</v>
      </c>
    </row>
    <row r="782" s="2" customFormat="1" ht="16.5" customHeight="1">
      <c r="A782" s="37"/>
      <c r="B782" s="168"/>
      <c r="C782" s="242" t="s">
        <v>1015</v>
      </c>
      <c r="D782" s="242" t="s">
        <v>582</v>
      </c>
      <c r="E782" s="243" t="s">
        <v>3873</v>
      </c>
      <c r="F782" s="244" t="s">
        <v>3874</v>
      </c>
      <c r="G782" s="245" t="s">
        <v>373</v>
      </c>
      <c r="H782" s="246">
        <v>8</v>
      </c>
      <c r="I782" s="247"/>
      <c r="J782" s="248">
        <f>ROUND(I782*H782,2)</f>
        <v>0</v>
      </c>
      <c r="K782" s="249"/>
      <c r="L782" s="250"/>
      <c r="M782" s="251" t="s">
        <v>1</v>
      </c>
      <c r="N782" s="252" t="s">
        <v>41</v>
      </c>
      <c r="O782" s="81"/>
      <c r="P782" s="214">
        <f>O782*H782</f>
        <v>0</v>
      </c>
      <c r="Q782" s="214">
        <v>0.0019599999999999999</v>
      </c>
      <c r="R782" s="214">
        <f>Q782*H782</f>
        <v>0.015679999999999999</v>
      </c>
      <c r="S782" s="214">
        <v>0</v>
      </c>
      <c r="T782" s="215">
        <f>S782*H782</f>
        <v>0</v>
      </c>
      <c r="U782" s="37"/>
      <c r="V782" s="37"/>
      <c r="W782" s="37"/>
      <c r="X782" s="37"/>
      <c r="Y782" s="37"/>
      <c r="Z782" s="37"/>
      <c r="AA782" s="37"/>
      <c r="AB782" s="37"/>
      <c r="AC782" s="37"/>
      <c r="AD782" s="37"/>
      <c r="AE782" s="37"/>
      <c r="AR782" s="216" t="s">
        <v>473</v>
      </c>
      <c r="AT782" s="216" t="s">
        <v>582</v>
      </c>
      <c r="AU782" s="216" t="s">
        <v>87</v>
      </c>
      <c r="AY782" s="18" t="s">
        <v>283</v>
      </c>
      <c r="BE782" s="217">
        <f>IF(N782="základná",J782,0)</f>
        <v>0</v>
      </c>
      <c r="BF782" s="217">
        <f>IF(N782="znížená",J782,0)</f>
        <v>0</v>
      </c>
      <c r="BG782" s="217">
        <f>IF(N782="zákl. prenesená",J782,0)</f>
        <v>0</v>
      </c>
      <c r="BH782" s="217">
        <f>IF(N782="zníž. prenesená",J782,0)</f>
        <v>0</v>
      </c>
      <c r="BI782" s="217">
        <f>IF(N782="nulová",J782,0)</f>
        <v>0</v>
      </c>
      <c r="BJ782" s="18" t="s">
        <v>87</v>
      </c>
      <c r="BK782" s="217">
        <f>ROUND(I782*H782,2)</f>
        <v>0</v>
      </c>
      <c r="BL782" s="18" t="s">
        <v>358</v>
      </c>
      <c r="BM782" s="216" t="s">
        <v>3875</v>
      </c>
    </row>
    <row r="783" s="2" customFormat="1" ht="16.5" customHeight="1">
      <c r="A783" s="37"/>
      <c r="B783" s="168"/>
      <c r="C783" s="242" t="s">
        <v>1019</v>
      </c>
      <c r="D783" s="242" t="s">
        <v>582</v>
      </c>
      <c r="E783" s="243" t="s">
        <v>3876</v>
      </c>
      <c r="F783" s="244" t="s">
        <v>3877</v>
      </c>
      <c r="G783" s="245" t="s">
        <v>373</v>
      </c>
      <c r="H783" s="246">
        <v>32</v>
      </c>
      <c r="I783" s="247"/>
      <c r="J783" s="248">
        <f>ROUND(I783*H783,2)</f>
        <v>0</v>
      </c>
      <c r="K783" s="249"/>
      <c r="L783" s="250"/>
      <c r="M783" s="251" t="s">
        <v>1</v>
      </c>
      <c r="N783" s="252" t="s">
        <v>41</v>
      </c>
      <c r="O783" s="81"/>
      <c r="P783" s="214">
        <f>O783*H783</f>
        <v>0</v>
      </c>
      <c r="Q783" s="214">
        <v>0.00010000000000000001</v>
      </c>
      <c r="R783" s="214">
        <f>Q783*H783</f>
        <v>0.0032000000000000002</v>
      </c>
      <c r="S783" s="214">
        <v>0</v>
      </c>
      <c r="T783" s="215">
        <f>S783*H783</f>
        <v>0</v>
      </c>
      <c r="U783" s="37"/>
      <c r="V783" s="37"/>
      <c r="W783" s="37"/>
      <c r="X783" s="37"/>
      <c r="Y783" s="37"/>
      <c r="Z783" s="37"/>
      <c r="AA783" s="37"/>
      <c r="AB783" s="37"/>
      <c r="AC783" s="37"/>
      <c r="AD783" s="37"/>
      <c r="AE783" s="37"/>
      <c r="AR783" s="216" t="s">
        <v>473</v>
      </c>
      <c r="AT783" s="216" t="s">
        <v>582</v>
      </c>
      <c r="AU783" s="216" t="s">
        <v>87</v>
      </c>
      <c r="AY783" s="18" t="s">
        <v>283</v>
      </c>
      <c r="BE783" s="217">
        <f>IF(N783="základná",J783,0)</f>
        <v>0</v>
      </c>
      <c r="BF783" s="217">
        <f>IF(N783="znížená",J783,0)</f>
        <v>0</v>
      </c>
      <c r="BG783" s="217">
        <f>IF(N783="zákl. prenesená",J783,0)</f>
        <v>0</v>
      </c>
      <c r="BH783" s="217">
        <f>IF(N783="zníž. prenesená",J783,0)</f>
        <v>0</v>
      </c>
      <c r="BI783" s="217">
        <f>IF(N783="nulová",J783,0)</f>
        <v>0</v>
      </c>
      <c r="BJ783" s="18" t="s">
        <v>87</v>
      </c>
      <c r="BK783" s="217">
        <f>ROUND(I783*H783,2)</f>
        <v>0</v>
      </c>
      <c r="BL783" s="18" t="s">
        <v>358</v>
      </c>
      <c r="BM783" s="216" t="s">
        <v>3878</v>
      </c>
    </row>
    <row r="784" s="2" customFormat="1" ht="16.5" customHeight="1">
      <c r="A784" s="37"/>
      <c r="B784" s="168"/>
      <c r="C784" s="242" t="s">
        <v>1024</v>
      </c>
      <c r="D784" s="242" t="s">
        <v>582</v>
      </c>
      <c r="E784" s="243" t="s">
        <v>3879</v>
      </c>
      <c r="F784" s="244" t="s">
        <v>3880</v>
      </c>
      <c r="G784" s="245" t="s">
        <v>373</v>
      </c>
      <c r="H784" s="246">
        <v>8</v>
      </c>
      <c r="I784" s="247"/>
      <c r="J784" s="248">
        <f>ROUND(I784*H784,2)</f>
        <v>0</v>
      </c>
      <c r="K784" s="249"/>
      <c r="L784" s="250"/>
      <c r="M784" s="251" t="s">
        <v>1</v>
      </c>
      <c r="N784" s="252" t="s">
        <v>41</v>
      </c>
      <c r="O784" s="81"/>
      <c r="P784" s="214">
        <f>O784*H784</f>
        <v>0</v>
      </c>
      <c r="Q784" s="214">
        <v>0</v>
      </c>
      <c r="R784" s="214">
        <f>Q784*H784</f>
        <v>0</v>
      </c>
      <c r="S784" s="214">
        <v>0</v>
      </c>
      <c r="T784" s="215">
        <f>S784*H784</f>
        <v>0</v>
      </c>
      <c r="U784" s="37"/>
      <c r="V784" s="37"/>
      <c r="W784" s="37"/>
      <c r="X784" s="37"/>
      <c r="Y784" s="37"/>
      <c r="Z784" s="37"/>
      <c r="AA784" s="37"/>
      <c r="AB784" s="37"/>
      <c r="AC784" s="37"/>
      <c r="AD784" s="37"/>
      <c r="AE784" s="37"/>
      <c r="AR784" s="216" t="s">
        <v>473</v>
      </c>
      <c r="AT784" s="216" t="s">
        <v>582</v>
      </c>
      <c r="AU784" s="216" t="s">
        <v>87</v>
      </c>
      <c r="AY784" s="18" t="s">
        <v>283</v>
      </c>
      <c r="BE784" s="217">
        <f>IF(N784="základná",J784,0)</f>
        <v>0</v>
      </c>
      <c r="BF784" s="217">
        <f>IF(N784="znížená",J784,0)</f>
        <v>0</v>
      </c>
      <c r="BG784" s="217">
        <f>IF(N784="zákl. prenesená",J784,0)</f>
        <v>0</v>
      </c>
      <c r="BH784" s="217">
        <f>IF(N784="zníž. prenesená",J784,0)</f>
        <v>0</v>
      </c>
      <c r="BI784" s="217">
        <f>IF(N784="nulová",J784,0)</f>
        <v>0</v>
      </c>
      <c r="BJ784" s="18" t="s">
        <v>87</v>
      </c>
      <c r="BK784" s="217">
        <f>ROUND(I784*H784,2)</f>
        <v>0</v>
      </c>
      <c r="BL784" s="18" t="s">
        <v>358</v>
      </c>
      <c r="BM784" s="216" t="s">
        <v>3881</v>
      </c>
    </row>
    <row r="785" s="2" customFormat="1" ht="21.75" customHeight="1">
      <c r="A785" s="37"/>
      <c r="B785" s="168"/>
      <c r="C785" s="204" t="s">
        <v>1028</v>
      </c>
      <c r="D785" s="204" t="s">
        <v>285</v>
      </c>
      <c r="E785" s="205" t="s">
        <v>3882</v>
      </c>
      <c r="F785" s="206" t="s">
        <v>3883</v>
      </c>
      <c r="G785" s="207" t="s">
        <v>373</v>
      </c>
      <c r="H785" s="208">
        <v>16</v>
      </c>
      <c r="I785" s="209"/>
      <c r="J785" s="210">
        <f>ROUND(I785*H785,2)</f>
        <v>0</v>
      </c>
      <c r="K785" s="211"/>
      <c r="L785" s="38"/>
      <c r="M785" s="212" t="s">
        <v>1</v>
      </c>
      <c r="N785" s="213" t="s">
        <v>41</v>
      </c>
      <c r="O785" s="81"/>
      <c r="P785" s="214">
        <f>O785*H785</f>
        <v>0</v>
      </c>
      <c r="Q785" s="214">
        <v>0</v>
      </c>
      <c r="R785" s="214">
        <f>Q785*H785</f>
        <v>0</v>
      </c>
      <c r="S785" s="214">
        <v>0</v>
      </c>
      <c r="T785" s="215">
        <f>S785*H785</f>
        <v>0</v>
      </c>
      <c r="U785" s="37"/>
      <c r="V785" s="37"/>
      <c r="W785" s="37"/>
      <c r="X785" s="37"/>
      <c r="Y785" s="37"/>
      <c r="Z785" s="37"/>
      <c r="AA785" s="37"/>
      <c r="AB785" s="37"/>
      <c r="AC785" s="37"/>
      <c r="AD785" s="37"/>
      <c r="AE785" s="37"/>
      <c r="AR785" s="216" t="s">
        <v>358</v>
      </c>
      <c r="AT785" s="216" t="s">
        <v>285</v>
      </c>
      <c r="AU785" s="216" t="s">
        <v>87</v>
      </c>
      <c r="AY785" s="18" t="s">
        <v>283</v>
      </c>
      <c r="BE785" s="217">
        <f>IF(N785="základná",J785,0)</f>
        <v>0</v>
      </c>
      <c r="BF785" s="217">
        <f>IF(N785="znížená",J785,0)</f>
        <v>0</v>
      </c>
      <c r="BG785" s="217">
        <f>IF(N785="zákl. prenesená",J785,0)</f>
        <v>0</v>
      </c>
      <c r="BH785" s="217">
        <f>IF(N785="zníž. prenesená",J785,0)</f>
        <v>0</v>
      </c>
      <c r="BI785" s="217">
        <f>IF(N785="nulová",J785,0)</f>
        <v>0</v>
      </c>
      <c r="BJ785" s="18" t="s">
        <v>87</v>
      </c>
      <c r="BK785" s="217">
        <f>ROUND(I785*H785,2)</f>
        <v>0</v>
      </c>
      <c r="BL785" s="18" t="s">
        <v>358</v>
      </c>
      <c r="BM785" s="216" t="s">
        <v>3884</v>
      </c>
    </row>
    <row r="786" s="13" customFormat="1">
      <c r="A786" s="13"/>
      <c r="B786" s="218"/>
      <c r="C786" s="13"/>
      <c r="D786" s="219" t="s">
        <v>291</v>
      </c>
      <c r="E786" s="220" t="s">
        <v>1</v>
      </c>
      <c r="F786" s="221" t="s">
        <v>3885</v>
      </c>
      <c r="G786" s="13"/>
      <c r="H786" s="222">
        <v>16</v>
      </c>
      <c r="I786" s="223"/>
      <c r="J786" s="13"/>
      <c r="K786" s="13"/>
      <c r="L786" s="218"/>
      <c r="M786" s="224"/>
      <c r="N786" s="225"/>
      <c r="O786" s="225"/>
      <c r="P786" s="225"/>
      <c r="Q786" s="225"/>
      <c r="R786" s="225"/>
      <c r="S786" s="225"/>
      <c r="T786" s="226"/>
      <c r="U786" s="13"/>
      <c r="V786" s="13"/>
      <c r="W786" s="13"/>
      <c r="X786" s="13"/>
      <c r="Y786" s="13"/>
      <c r="Z786" s="13"/>
      <c r="AA786" s="13"/>
      <c r="AB786" s="13"/>
      <c r="AC786" s="13"/>
      <c r="AD786" s="13"/>
      <c r="AE786" s="13"/>
      <c r="AT786" s="220" t="s">
        <v>291</v>
      </c>
      <c r="AU786" s="220" t="s">
        <v>87</v>
      </c>
      <c r="AV786" s="13" t="s">
        <v>87</v>
      </c>
      <c r="AW786" s="13" t="s">
        <v>31</v>
      </c>
      <c r="AX786" s="13" t="s">
        <v>82</v>
      </c>
      <c r="AY786" s="220" t="s">
        <v>283</v>
      </c>
    </row>
    <row r="787" s="2" customFormat="1" ht="16.5" customHeight="1">
      <c r="A787" s="37"/>
      <c r="B787" s="168"/>
      <c r="C787" s="242" t="s">
        <v>1032</v>
      </c>
      <c r="D787" s="242" t="s">
        <v>582</v>
      </c>
      <c r="E787" s="243" t="s">
        <v>3886</v>
      </c>
      <c r="F787" s="244" t="s">
        <v>3887</v>
      </c>
      <c r="G787" s="245" t="s">
        <v>373</v>
      </c>
      <c r="H787" s="246">
        <v>8</v>
      </c>
      <c r="I787" s="247"/>
      <c r="J787" s="248">
        <f>ROUND(I787*H787,2)</f>
        <v>0</v>
      </c>
      <c r="K787" s="249"/>
      <c r="L787" s="250"/>
      <c r="M787" s="251" t="s">
        <v>1</v>
      </c>
      <c r="N787" s="252" t="s">
        <v>41</v>
      </c>
      <c r="O787" s="81"/>
      <c r="P787" s="214">
        <f>O787*H787</f>
        <v>0</v>
      </c>
      <c r="Q787" s="214">
        <v>0.00040999999999999999</v>
      </c>
      <c r="R787" s="214">
        <f>Q787*H787</f>
        <v>0.0032799999999999999</v>
      </c>
      <c r="S787" s="214">
        <v>0</v>
      </c>
      <c r="T787" s="215">
        <f>S787*H787</f>
        <v>0</v>
      </c>
      <c r="U787" s="37"/>
      <c r="V787" s="37"/>
      <c r="W787" s="37"/>
      <c r="X787" s="37"/>
      <c r="Y787" s="37"/>
      <c r="Z787" s="37"/>
      <c r="AA787" s="37"/>
      <c r="AB787" s="37"/>
      <c r="AC787" s="37"/>
      <c r="AD787" s="37"/>
      <c r="AE787" s="37"/>
      <c r="AR787" s="216" t="s">
        <v>473</v>
      </c>
      <c r="AT787" s="216" t="s">
        <v>582</v>
      </c>
      <c r="AU787" s="216" t="s">
        <v>87</v>
      </c>
      <c r="AY787" s="18" t="s">
        <v>283</v>
      </c>
      <c r="BE787" s="217">
        <f>IF(N787="základná",J787,0)</f>
        <v>0</v>
      </c>
      <c r="BF787" s="217">
        <f>IF(N787="znížená",J787,0)</f>
        <v>0</v>
      </c>
      <c r="BG787" s="217">
        <f>IF(N787="zákl. prenesená",J787,0)</f>
        <v>0</v>
      </c>
      <c r="BH787" s="217">
        <f>IF(N787="zníž. prenesená",J787,0)</f>
        <v>0</v>
      </c>
      <c r="BI787" s="217">
        <f>IF(N787="nulová",J787,0)</f>
        <v>0</v>
      </c>
      <c r="BJ787" s="18" t="s">
        <v>87</v>
      </c>
      <c r="BK787" s="217">
        <f>ROUND(I787*H787,2)</f>
        <v>0</v>
      </c>
      <c r="BL787" s="18" t="s">
        <v>358</v>
      </c>
      <c r="BM787" s="216" t="s">
        <v>3888</v>
      </c>
    </row>
    <row r="788" s="2" customFormat="1" ht="16.5" customHeight="1">
      <c r="A788" s="37"/>
      <c r="B788" s="168"/>
      <c r="C788" s="242" t="s">
        <v>1036</v>
      </c>
      <c r="D788" s="242" t="s">
        <v>582</v>
      </c>
      <c r="E788" s="243" t="s">
        <v>3889</v>
      </c>
      <c r="F788" s="244" t="s">
        <v>3890</v>
      </c>
      <c r="G788" s="245" t="s">
        <v>373</v>
      </c>
      <c r="H788" s="246">
        <v>8</v>
      </c>
      <c r="I788" s="247"/>
      <c r="J788" s="248">
        <f>ROUND(I788*H788,2)</f>
        <v>0</v>
      </c>
      <c r="K788" s="249"/>
      <c r="L788" s="250"/>
      <c r="M788" s="251" t="s">
        <v>1</v>
      </c>
      <c r="N788" s="252" t="s">
        <v>41</v>
      </c>
      <c r="O788" s="81"/>
      <c r="P788" s="214">
        <f>O788*H788</f>
        <v>0</v>
      </c>
      <c r="Q788" s="214">
        <v>0</v>
      </c>
      <c r="R788" s="214">
        <f>Q788*H788</f>
        <v>0</v>
      </c>
      <c r="S788" s="214">
        <v>0</v>
      </c>
      <c r="T788" s="215">
        <f>S788*H788</f>
        <v>0</v>
      </c>
      <c r="U788" s="37"/>
      <c r="V788" s="37"/>
      <c r="W788" s="37"/>
      <c r="X788" s="37"/>
      <c r="Y788" s="37"/>
      <c r="Z788" s="37"/>
      <c r="AA788" s="37"/>
      <c r="AB788" s="37"/>
      <c r="AC788" s="37"/>
      <c r="AD788" s="37"/>
      <c r="AE788" s="37"/>
      <c r="AR788" s="216" t="s">
        <v>473</v>
      </c>
      <c r="AT788" s="216" t="s">
        <v>582</v>
      </c>
      <c r="AU788" s="216" t="s">
        <v>87</v>
      </c>
      <c r="AY788" s="18" t="s">
        <v>283</v>
      </c>
      <c r="BE788" s="217">
        <f>IF(N788="základná",J788,0)</f>
        <v>0</v>
      </c>
      <c r="BF788" s="217">
        <f>IF(N788="znížená",J788,0)</f>
        <v>0</v>
      </c>
      <c r="BG788" s="217">
        <f>IF(N788="zákl. prenesená",J788,0)</f>
        <v>0</v>
      </c>
      <c r="BH788" s="217">
        <f>IF(N788="zníž. prenesená",J788,0)</f>
        <v>0</v>
      </c>
      <c r="BI788" s="217">
        <f>IF(N788="nulová",J788,0)</f>
        <v>0</v>
      </c>
      <c r="BJ788" s="18" t="s">
        <v>87</v>
      </c>
      <c r="BK788" s="217">
        <f>ROUND(I788*H788,2)</f>
        <v>0</v>
      </c>
      <c r="BL788" s="18" t="s">
        <v>358</v>
      </c>
      <c r="BM788" s="216" t="s">
        <v>3891</v>
      </c>
    </row>
    <row r="789" s="2" customFormat="1" ht="24.15" customHeight="1">
      <c r="A789" s="37"/>
      <c r="B789" s="168"/>
      <c r="C789" s="204" t="s">
        <v>1040</v>
      </c>
      <c r="D789" s="204" t="s">
        <v>285</v>
      </c>
      <c r="E789" s="205" t="s">
        <v>1131</v>
      </c>
      <c r="F789" s="206" t="s">
        <v>1132</v>
      </c>
      <c r="G789" s="207" t="s">
        <v>979</v>
      </c>
      <c r="H789" s="255"/>
      <c r="I789" s="209"/>
      <c r="J789" s="210">
        <f>ROUND(I789*H789,2)</f>
        <v>0</v>
      </c>
      <c r="K789" s="211"/>
      <c r="L789" s="38"/>
      <c r="M789" s="212" t="s">
        <v>1</v>
      </c>
      <c r="N789" s="213" t="s">
        <v>41</v>
      </c>
      <c r="O789" s="81"/>
      <c r="P789" s="214">
        <f>O789*H789</f>
        <v>0</v>
      </c>
      <c r="Q789" s="214">
        <v>0</v>
      </c>
      <c r="R789" s="214">
        <f>Q789*H789</f>
        <v>0</v>
      </c>
      <c r="S789" s="214">
        <v>0</v>
      </c>
      <c r="T789" s="215">
        <f>S789*H789</f>
        <v>0</v>
      </c>
      <c r="U789" s="37"/>
      <c r="V789" s="37"/>
      <c r="W789" s="37"/>
      <c r="X789" s="37"/>
      <c r="Y789" s="37"/>
      <c r="Z789" s="37"/>
      <c r="AA789" s="37"/>
      <c r="AB789" s="37"/>
      <c r="AC789" s="37"/>
      <c r="AD789" s="37"/>
      <c r="AE789" s="37"/>
      <c r="AR789" s="216" t="s">
        <v>358</v>
      </c>
      <c r="AT789" s="216" t="s">
        <v>285</v>
      </c>
      <c r="AU789" s="216" t="s">
        <v>87</v>
      </c>
      <c r="AY789" s="18" t="s">
        <v>283</v>
      </c>
      <c r="BE789" s="217">
        <f>IF(N789="základná",J789,0)</f>
        <v>0</v>
      </c>
      <c r="BF789" s="217">
        <f>IF(N789="znížená",J789,0)</f>
        <v>0</v>
      </c>
      <c r="BG789" s="217">
        <f>IF(N789="zákl. prenesená",J789,0)</f>
        <v>0</v>
      </c>
      <c r="BH789" s="217">
        <f>IF(N789="zníž. prenesená",J789,0)</f>
        <v>0</v>
      </c>
      <c r="BI789" s="217">
        <f>IF(N789="nulová",J789,0)</f>
        <v>0</v>
      </c>
      <c r="BJ789" s="18" t="s">
        <v>87</v>
      </c>
      <c r="BK789" s="217">
        <f>ROUND(I789*H789,2)</f>
        <v>0</v>
      </c>
      <c r="BL789" s="18" t="s">
        <v>358</v>
      </c>
      <c r="BM789" s="216" t="s">
        <v>3892</v>
      </c>
    </row>
    <row r="790" s="12" customFormat="1" ht="22.8" customHeight="1">
      <c r="A790" s="12"/>
      <c r="B790" s="191"/>
      <c r="C790" s="12"/>
      <c r="D790" s="192" t="s">
        <v>74</v>
      </c>
      <c r="E790" s="202" t="s">
        <v>1134</v>
      </c>
      <c r="F790" s="202" t="s">
        <v>1135</v>
      </c>
      <c r="G790" s="12"/>
      <c r="H790" s="12"/>
      <c r="I790" s="194"/>
      <c r="J790" s="203">
        <f>BK790</f>
        <v>0</v>
      </c>
      <c r="K790" s="12"/>
      <c r="L790" s="191"/>
      <c r="M790" s="196"/>
      <c r="N790" s="197"/>
      <c r="O790" s="197"/>
      <c r="P790" s="198">
        <f>SUM(P791:P794)</f>
        <v>0</v>
      </c>
      <c r="Q790" s="197"/>
      <c r="R790" s="198">
        <f>SUM(R791:R794)</f>
        <v>0</v>
      </c>
      <c r="S790" s="197"/>
      <c r="T790" s="199">
        <f>SUM(T791:T794)</f>
        <v>1.1858399999999998</v>
      </c>
      <c r="U790" s="12"/>
      <c r="V790" s="12"/>
      <c r="W790" s="12"/>
      <c r="X790" s="12"/>
      <c r="Y790" s="12"/>
      <c r="Z790" s="12"/>
      <c r="AA790" s="12"/>
      <c r="AB790" s="12"/>
      <c r="AC790" s="12"/>
      <c r="AD790" s="12"/>
      <c r="AE790" s="12"/>
      <c r="AR790" s="192" t="s">
        <v>87</v>
      </c>
      <c r="AT790" s="200" t="s">
        <v>74</v>
      </c>
      <c r="AU790" s="200" t="s">
        <v>82</v>
      </c>
      <c r="AY790" s="192" t="s">
        <v>283</v>
      </c>
      <c r="BK790" s="201">
        <f>SUM(BK791:BK794)</f>
        <v>0</v>
      </c>
    </row>
    <row r="791" s="2" customFormat="1" ht="24.15" customHeight="1">
      <c r="A791" s="37"/>
      <c r="B791" s="168"/>
      <c r="C791" s="204" t="s">
        <v>1044</v>
      </c>
      <c r="D791" s="204" t="s">
        <v>285</v>
      </c>
      <c r="E791" s="205" t="s">
        <v>3893</v>
      </c>
      <c r="F791" s="206" t="s">
        <v>3894</v>
      </c>
      <c r="G791" s="207" t="s">
        <v>288</v>
      </c>
      <c r="H791" s="208">
        <v>65.879999999999995</v>
      </c>
      <c r="I791" s="209"/>
      <c r="J791" s="210">
        <f>ROUND(I791*H791,2)</f>
        <v>0</v>
      </c>
      <c r="K791" s="211"/>
      <c r="L791" s="38"/>
      <c r="M791" s="212" t="s">
        <v>1</v>
      </c>
      <c r="N791" s="213" t="s">
        <v>41</v>
      </c>
      <c r="O791" s="81"/>
      <c r="P791" s="214">
        <f>O791*H791</f>
        <v>0</v>
      </c>
      <c r="Q791" s="214">
        <v>0</v>
      </c>
      <c r="R791" s="214">
        <f>Q791*H791</f>
        <v>0</v>
      </c>
      <c r="S791" s="214">
        <v>0.017999999999999999</v>
      </c>
      <c r="T791" s="215">
        <f>S791*H791</f>
        <v>1.1858399999999998</v>
      </c>
      <c r="U791" s="37"/>
      <c r="V791" s="37"/>
      <c r="W791" s="37"/>
      <c r="X791" s="37"/>
      <c r="Y791" s="37"/>
      <c r="Z791" s="37"/>
      <c r="AA791" s="37"/>
      <c r="AB791" s="37"/>
      <c r="AC791" s="37"/>
      <c r="AD791" s="37"/>
      <c r="AE791" s="37"/>
      <c r="AR791" s="216" t="s">
        <v>358</v>
      </c>
      <c r="AT791" s="216" t="s">
        <v>285</v>
      </c>
      <c r="AU791" s="216" t="s">
        <v>87</v>
      </c>
      <c r="AY791" s="18" t="s">
        <v>283</v>
      </c>
      <c r="BE791" s="217">
        <f>IF(N791="základná",J791,0)</f>
        <v>0</v>
      </c>
      <c r="BF791" s="217">
        <f>IF(N791="znížená",J791,0)</f>
        <v>0</v>
      </c>
      <c r="BG791" s="217">
        <f>IF(N791="zákl. prenesená",J791,0)</f>
        <v>0</v>
      </c>
      <c r="BH791" s="217">
        <f>IF(N791="zníž. prenesená",J791,0)</f>
        <v>0</v>
      </c>
      <c r="BI791" s="217">
        <f>IF(N791="nulová",J791,0)</f>
        <v>0</v>
      </c>
      <c r="BJ791" s="18" t="s">
        <v>87</v>
      </c>
      <c r="BK791" s="217">
        <f>ROUND(I791*H791,2)</f>
        <v>0</v>
      </c>
      <c r="BL791" s="18" t="s">
        <v>358</v>
      </c>
      <c r="BM791" s="216" t="s">
        <v>3895</v>
      </c>
    </row>
    <row r="792" s="15" customFormat="1">
      <c r="A792" s="15"/>
      <c r="B792" s="235"/>
      <c r="C792" s="15"/>
      <c r="D792" s="219" t="s">
        <v>291</v>
      </c>
      <c r="E792" s="236" t="s">
        <v>1</v>
      </c>
      <c r="F792" s="237" t="s">
        <v>451</v>
      </c>
      <c r="G792" s="15"/>
      <c r="H792" s="236" t="s">
        <v>1</v>
      </c>
      <c r="I792" s="238"/>
      <c r="J792" s="15"/>
      <c r="K792" s="15"/>
      <c r="L792" s="235"/>
      <c r="M792" s="239"/>
      <c r="N792" s="240"/>
      <c r="O792" s="240"/>
      <c r="P792" s="240"/>
      <c r="Q792" s="240"/>
      <c r="R792" s="240"/>
      <c r="S792" s="240"/>
      <c r="T792" s="241"/>
      <c r="U792" s="15"/>
      <c r="V792" s="15"/>
      <c r="W792" s="15"/>
      <c r="X792" s="15"/>
      <c r="Y792" s="15"/>
      <c r="Z792" s="15"/>
      <c r="AA792" s="15"/>
      <c r="AB792" s="15"/>
      <c r="AC792" s="15"/>
      <c r="AD792" s="15"/>
      <c r="AE792" s="15"/>
      <c r="AT792" s="236" t="s">
        <v>291</v>
      </c>
      <c r="AU792" s="236" t="s">
        <v>87</v>
      </c>
      <c r="AV792" s="15" t="s">
        <v>82</v>
      </c>
      <c r="AW792" s="15" t="s">
        <v>31</v>
      </c>
      <c r="AX792" s="15" t="s">
        <v>75</v>
      </c>
      <c r="AY792" s="236" t="s">
        <v>283</v>
      </c>
    </row>
    <row r="793" s="13" customFormat="1">
      <c r="A793" s="13"/>
      <c r="B793" s="218"/>
      <c r="C793" s="13"/>
      <c r="D793" s="219" t="s">
        <v>291</v>
      </c>
      <c r="E793" s="220" t="s">
        <v>1</v>
      </c>
      <c r="F793" s="221" t="s">
        <v>3896</v>
      </c>
      <c r="G793" s="13"/>
      <c r="H793" s="222">
        <v>65.879999999999995</v>
      </c>
      <c r="I793" s="223"/>
      <c r="J793" s="13"/>
      <c r="K793" s="13"/>
      <c r="L793" s="218"/>
      <c r="M793" s="224"/>
      <c r="N793" s="225"/>
      <c r="O793" s="225"/>
      <c r="P793" s="225"/>
      <c r="Q793" s="225"/>
      <c r="R793" s="225"/>
      <c r="S793" s="225"/>
      <c r="T793" s="226"/>
      <c r="U793" s="13"/>
      <c r="V793" s="13"/>
      <c r="W793" s="13"/>
      <c r="X793" s="13"/>
      <c r="Y793" s="13"/>
      <c r="Z793" s="13"/>
      <c r="AA793" s="13"/>
      <c r="AB793" s="13"/>
      <c r="AC793" s="13"/>
      <c r="AD793" s="13"/>
      <c r="AE793" s="13"/>
      <c r="AT793" s="220" t="s">
        <v>291</v>
      </c>
      <c r="AU793" s="220" t="s">
        <v>87</v>
      </c>
      <c r="AV793" s="13" t="s">
        <v>87</v>
      </c>
      <c r="AW793" s="13" t="s">
        <v>31</v>
      </c>
      <c r="AX793" s="13" t="s">
        <v>82</v>
      </c>
      <c r="AY793" s="220" t="s">
        <v>283</v>
      </c>
    </row>
    <row r="794" s="2" customFormat="1" ht="24.15" customHeight="1">
      <c r="A794" s="37"/>
      <c r="B794" s="168"/>
      <c r="C794" s="204" t="s">
        <v>1049</v>
      </c>
      <c r="D794" s="204" t="s">
        <v>285</v>
      </c>
      <c r="E794" s="205" t="s">
        <v>1141</v>
      </c>
      <c r="F794" s="206" t="s">
        <v>1142</v>
      </c>
      <c r="G794" s="207" t="s">
        <v>979</v>
      </c>
      <c r="H794" s="255"/>
      <c r="I794" s="209"/>
      <c r="J794" s="210">
        <f>ROUND(I794*H794,2)</f>
        <v>0</v>
      </c>
      <c r="K794" s="211"/>
      <c r="L794" s="38"/>
      <c r="M794" s="212" t="s">
        <v>1</v>
      </c>
      <c r="N794" s="213" t="s">
        <v>41</v>
      </c>
      <c r="O794" s="81"/>
      <c r="P794" s="214">
        <f>O794*H794</f>
        <v>0</v>
      </c>
      <c r="Q794" s="214">
        <v>0</v>
      </c>
      <c r="R794" s="214">
        <f>Q794*H794</f>
        <v>0</v>
      </c>
      <c r="S794" s="214">
        <v>0</v>
      </c>
      <c r="T794" s="215">
        <f>S794*H794</f>
        <v>0</v>
      </c>
      <c r="U794" s="37"/>
      <c r="V794" s="37"/>
      <c r="W794" s="37"/>
      <c r="X794" s="37"/>
      <c r="Y794" s="37"/>
      <c r="Z794" s="37"/>
      <c r="AA794" s="37"/>
      <c r="AB794" s="37"/>
      <c r="AC794" s="37"/>
      <c r="AD794" s="37"/>
      <c r="AE794" s="37"/>
      <c r="AR794" s="216" t="s">
        <v>358</v>
      </c>
      <c r="AT794" s="216" t="s">
        <v>285</v>
      </c>
      <c r="AU794" s="216" t="s">
        <v>87</v>
      </c>
      <c r="AY794" s="18" t="s">
        <v>283</v>
      </c>
      <c r="BE794" s="217">
        <f>IF(N794="základná",J794,0)</f>
        <v>0</v>
      </c>
      <c r="BF794" s="217">
        <f>IF(N794="znížená",J794,0)</f>
        <v>0</v>
      </c>
      <c r="BG794" s="217">
        <f>IF(N794="zákl. prenesená",J794,0)</f>
        <v>0</v>
      </c>
      <c r="BH794" s="217">
        <f>IF(N794="zníž. prenesená",J794,0)</f>
        <v>0</v>
      </c>
      <c r="BI794" s="217">
        <f>IF(N794="nulová",J794,0)</f>
        <v>0</v>
      </c>
      <c r="BJ794" s="18" t="s">
        <v>87</v>
      </c>
      <c r="BK794" s="217">
        <f>ROUND(I794*H794,2)</f>
        <v>0</v>
      </c>
      <c r="BL794" s="18" t="s">
        <v>358</v>
      </c>
      <c r="BM794" s="216" t="s">
        <v>3897</v>
      </c>
    </row>
    <row r="795" s="12" customFormat="1" ht="22.8" customHeight="1">
      <c r="A795" s="12"/>
      <c r="B795" s="191"/>
      <c r="C795" s="12"/>
      <c r="D795" s="192" t="s">
        <v>74</v>
      </c>
      <c r="E795" s="202" t="s">
        <v>1144</v>
      </c>
      <c r="F795" s="202" t="s">
        <v>1145</v>
      </c>
      <c r="G795" s="12"/>
      <c r="H795" s="12"/>
      <c r="I795" s="194"/>
      <c r="J795" s="203">
        <f>BK795</f>
        <v>0</v>
      </c>
      <c r="K795" s="12"/>
      <c r="L795" s="191"/>
      <c r="M795" s="196"/>
      <c r="N795" s="197"/>
      <c r="O795" s="197"/>
      <c r="P795" s="198">
        <f>SUM(P796:P836)</f>
        <v>0</v>
      </c>
      <c r="Q795" s="197"/>
      <c r="R795" s="198">
        <f>SUM(R796:R836)</f>
        <v>18.297218019999999</v>
      </c>
      <c r="S795" s="197"/>
      <c r="T795" s="199">
        <f>SUM(T796:T836)</f>
        <v>10.121669999999998</v>
      </c>
      <c r="U795" s="12"/>
      <c r="V795" s="12"/>
      <c r="W795" s="12"/>
      <c r="X795" s="12"/>
      <c r="Y795" s="12"/>
      <c r="Z795" s="12"/>
      <c r="AA795" s="12"/>
      <c r="AB795" s="12"/>
      <c r="AC795" s="12"/>
      <c r="AD795" s="12"/>
      <c r="AE795" s="12"/>
      <c r="AR795" s="192" t="s">
        <v>87</v>
      </c>
      <c r="AT795" s="200" t="s">
        <v>74</v>
      </c>
      <c r="AU795" s="200" t="s">
        <v>82</v>
      </c>
      <c r="AY795" s="192" t="s">
        <v>283</v>
      </c>
      <c r="BK795" s="201">
        <f>SUM(BK796:BK836)</f>
        <v>0</v>
      </c>
    </row>
    <row r="796" s="2" customFormat="1" ht="33" customHeight="1">
      <c r="A796" s="37"/>
      <c r="B796" s="168"/>
      <c r="C796" s="204" t="s">
        <v>1053</v>
      </c>
      <c r="D796" s="204" t="s">
        <v>285</v>
      </c>
      <c r="E796" s="205" t="s">
        <v>3898</v>
      </c>
      <c r="F796" s="206" t="s">
        <v>3899</v>
      </c>
      <c r="G796" s="207" t="s">
        <v>288</v>
      </c>
      <c r="H796" s="208">
        <v>295.31799999999998</v>
      </c>
      <c r="I796" s="209"/>
      <c r="J796" s="210">
        <f>ROUND(I796*H796,2)</f>
        <v>0</v>
      </c>
      <c r="K796" s="211"/>
      <c r="L796" s="38"/>
      <c r="M796" s="212" t="s">
        <v>1</v>
      </c>
      <c r="N796" s="213" t="s">
        <v>41</v>
      </c>
      <c r="O796" s="81"/>
      <c r="P796" s="214">
        <f>O796*H796</f>
        <v>0</v>
      </c>
      <c r="Q796" s="214">
        <v>0.021440000000000001</v>
      </c>
      <c r="R796" s="214">
        <f>Q796*H796</f>
        <v>6.3316179200000002</v>
      </c>
      <c r="S796" s="214">
        <v>0</v>
      </c>
      <c r="T796" s="215">
        <f>S796*H796</f>
        <v>0</v>
      </c>
      <c r="U796" s="37"/>
      <c r="V796" s="37"/>
      <c r="W796" s="37"/>
      <c r="X796" s="37"/>
      <c r="Y796" s="37"/>
      <c r="Z796" s="37"/>
      <c r="AA796" s="37"/>
      <c r="AB796" s="37"/>
      <c r="AC796" s="37"/>
      <c r="AD796" s="37"/>
      <c r="AE796" s="37"/>
      <c r="AR796" s="216" t="s">
        <v>358</v>
      </c>
      <c r="AT796" s="216" t="s">
        <v>285</v>
      </c>
      <c r="AU796" s="216" t="s">
        <v>87</v>
      </c>
      <c r="AY796" s="18" t="s">
        <v>283</v>
      </c>
      <c r="BE796" s="217">
        <f>IF(N796="základná",J796,0)</f>
        <v>0</v>
      </c>
      <c r="BF796" s="217">
        <f>IF(N796="znížená",J796,0)</f>
        <v>0</v>
      </c>
      <c r="BG796" s="217">
        <f>IF(N796="zákl. prenesená",J796,0)</f>
        <v>0</v>
      </c>
      <c r="BH796" s="217">
        <f>IF(N796="zníž. prenesená",J796,0)</f>
        <v>0</v>
      </c>
      <c r="BI796" s="217">
        <f>IF(N796="nulová",J796,0)</f>
        <v>0</v>
      </c>
      <c r="BJ796" s="18" t="s">
        <v>87</v>
      </c>
      <c r="BK796" s="217">
        <f>ROUND(I796*H796,2)</f>
        <v>0</v>
      </c>
      <c r="BL796" s="18" t="s">
        <v>358</v>
      </c>
      <c r="BM796" s="216" t="s">
        <v>3900</v>
      </c>
    </row>
    <row r="797" s="13" customFormat="1">
      <c r="A797" s="13"/>
      <c r="B797" s="218"/>
      <c r="C797" s="13"/>
      <c r="D797" s="219" t="s">
        <v>291</v>
      </c>
      <c r="E797" s="220" t="s">
        <v>1</v>
      </c>
      <c r="F797" s="221" t="s">
        <v>3901</v>
      </c>
      <c r="G797" s="13"/>
      <c r="H797" s="222">
        <v>81.784999999999997</v>
      </c>
      <c r="I797" s="223"/>
      <c r="J797" s="13"/>
      <c r="K797" s="13"/>
      <c r="L797" s="218"/>
      <c r="M797" s="224"/>
      <c r="N797" s="225"/>
      <c r="O797" s="225"/>
      <c r="P797" s="225"/>
      <c r="Q797" s="225"/>
      <c r="R797" s="225"/>
      <c r="S797" s="225"/>
      <c r="T797" s="226"/>
      <c r="U797" s="13"/>
      <c r="V797" s="13"/>
      <c r="W797" s="13"/>
      <c r="X797" s="13"/>
      <c r="Y797" s="13"/>
      <c r="Z797" s="13"/>
      <c r="AA797" s="13"/>
      <c r="AB797" s="13"/>
      <c r="AC797" s="13"/>
      <c r="AD797" s="13"/>
      <c r="AE797" s="13"/>
      <c r="AT797" s="220" t="s">
        <v>291</v>
      </c>
      <c r="AU797" s="220" t="s">
        <v>87</v>
      </c>
      <c r="AV797" s="13" t="s">
        <v>87</v>
      </c>
      <c r="AW797" s="13" t="s">
        <v>31</v>
      </c>
      <c r="AX797" s="13" t="s">
        <v>75</v>
      </c>
      <c r="AY797" s="220" t="s">
        <v>283</v>
      </c>
    </row>
    <row r="798" s="13" customFormat="1">
      <c r="A798" s="13"/>
      <c r="B798" s="218"/>
      <c r="C798" s="13"/>
      <c r="D798" s="219" t="s">
        <v>291</v>
      </c>
      <c r="E798" s="220" t="s">
        <v>1</v>
      </c>
      <c r="F798" s="221" t="s">
        <v>3902</v>
      </c>
      <c r="G798" s="13"/>
      <c r="H798" s="222">
        <v>20.893000000000001</v>
      </c>
      <c r="I798" s="223"/>
      <c r="J798" s="13"/>
      <c r="K798" s="13"/>
      <c r="L798" s="218"/>
      <c r="M798" s="224"/>
      <c r="N798" s="225"/>
      <c r="O798" s="225"/>
      <c r="P798" s="225"/>
      <c r="Q798" s="225"/>
      <c r="R798" s="225"/>
      <c r="S798" s="225"/>
      <c r="T798" s="226"/>
      <c r="U798" s="13"/>
      <c r="V798" s="13"/>
      <c r="W798" s="13"/>
      <c r="X798" s="13"/>
      <c r="Y798" s="13"/>
      <c r="Z798" s="13"/>
      <c r="AA798" s="13"/>
      <c r="AB798" s="13"/>
      <c r="AC798" s="13"/>
      <c r="AD798" s="13"/>
      <c r="AE798" s="13"/>
      <c r="AT798" s="220" t="s">
        <v>291</v>
      </c>
      <c r="AU798" s="220" t="s">
        <v>87</v>
      </c>
      <c r="AV798" s="13" t="s">
        <v>87</v>
      </c>
      <c r="AW798" s="13" t="s">
        <v>31</v>
      </c>
      <c r="AX798" s="13" t="s">
        <v>75</v>
      </c>
      <c r="AY798" s="220" t="s">
        <v>283</v>
      </c>
    </row>
    <row r="799" s="13" customFormat="1">
      <c r="A799" s="13"/>
      <c r="B799" s="218"/>
      <c r="C799" s="13"/>
      <c r="D799" s="219" t="s">
        <v>291</v>
      </c>
      <c r="E799" s="220" t="s">
        <v>1</v>
      </c>
      <c r="F799" s="221" t="s">
        <v>3903</v>
      </c>
      <c r="G799" s="13"/>
      <c r="H799" s="222">
        <v>48.159999999999997</v>
      </c>
      <c r="I799" s="223"/>
      <c r="J799" s="13"/>
      <c r="K799" s="13"/>
      <c r="L799" s="218"/>
      <c r="M799" s="224"/>
      <c r="N799" s="225"/>
      <c r="O799" s="225"/>
      <c r="P799" s="225"/>
      <c r="Q799" s="225"/>
      <c r="R799" s="225"/>
      <c r="S799" s="225"/>
      <c r="T799" s="226"/>
      <c r="U799" s="13"/>
      <c r="V799" s="13"/>
      <c r="W799" s="13"/>
      <c r="X799" s="13"/>
      <c r="Y799" s="13"/>
      <c r="Z799" s="13"/>
      <c r="AA799" s="13"/>
      <c r="AB799" s="13"/>
      <c r="AC799" s="13"/>
      <c r="AD799" s="13"/>
      <c r="AE799" s="13"/>
      <c r="AT799" s="220" t="s">
        <v>291</v>
      </c>
      <c r="AU799" s="220" t="s">
        <v>87</v>
      </c>
      <c r="AV799" s="13" t="s">
        <v>87</v>
      </c>
      <c r="AW799" s="13" t="s">
        <v>31</v>
      </c>
      <c r="AX799" s="13" t="s">
        <v>75</v>
      </c>
      <c r="AY799" s="220" t="s">
        <v>283</v>
      </c>
    </row>
    <row r="800" s="13" customFormat="1">
      <c r="A800" s="13"/>
      <c r="B800" s="218"/>
      <c r="C800" s="13"/>
      <c r="D800" s="219" t="s">
        <v>291</v>
      </c>
      <c r="E800" s="220" t="s">
        <v>1</v>
      </c>
      <c r="F800" s="221" t="s">
        <v>3904</v>
      </c>
      <c r="G800" s="13"/>
      <c r="H800" s="222">
        <v>48.159999999999997</v>
      </c>
      <c r="I800" s="223"/>
      <c r="J800" s="13"/>
      <c r="K800" s="13"/>
      <c r="L800" s="218"/>
      <c r="M800" s="224"/>
      <c r="N800" s="225"/>
      <c r="O800" s="225"/>
      <c r="P800" s="225"/>
      <c r="Q800" s="225"/>
      <c r="R800" s="225"/>
      <c r="S800" s="225"/>
      <c r="T800" s="226"/>
      <c r="U800" s="13"/>
      <c r="V800" s="13"/>
      <c r="W800" s="13"/>
      <c r="X800" s="13"/>
      <c r="Y800" s="13"/>
      <c r="Z800" s="13"/>
      <c r="AA800" s="13"/>
      <c r="AB800" s="13"/>
      <c r="AC800" s="13"/>
      <c r="AD800" s="13"/>
      <c r="AE800" s="13"/>
      <c r="AT800" s="220" t="s">
        <v>291</v>
      </c>
      <c r="AU800" s="220" t="s">
        <v>87</v>
      </c>
      <c r="AV800" s="13" t="s">
        <v>87</v>
      </c>
      <c r="AW800" s="13" t="s">
        <v>31</v>
      </c>
      <c r="AX800" s="13" t="s">
        <v>75</v>
      </c>
      <c r="AY800" s="220" t="s">
        <v>283</v>
      </c>
    </row>
    <row r="801" s="13" customFormat="1">
      <c r="A801" s="13"/>
      <c r="B801" s="218"/>
      <c r="C801" s="13"/>
      <c r="D801" s="219" t="s">
        <v>291</v>
      </c>
      <c r="E801" s="220" t="s">
        <v>1</v>
      </c>
      <c r="F801" s="221" t="s">
        <v>3905</v>
      </c>
      <c r="G801" s="13"/>
      <c r="H801" s="222">
        <v>48.159999999999997</v>
      </c>
      <c r="I801" s="223"/>
      <c r="J801" s="13"/>
      <c r="K801" s="13"/>
      <c r="L801" s="218"/>
      <c r="M801" s="224"/>
      <c r="N801" s="225"/>
      <c r="O801" s="225"/>
      <c r="P801" s="225"/>
      <c r="Q801" s="225"/>
      <c r="R801" s="225"/>
      <c r="S801" s="225"/>
      <c r="T801" s="226"/>
      <c r="U801" s="13"/>
      <c r="V801" s="13"/>
      <c r="W801" s="13"/>
      <c r="X801" s="13"/>
      <c r="Y801" s="13"/>
      <c r="Z801" s="13"/>
      <c r="AA801" s="13"/>
      <c r="AB801" s="13"/>
      <c r="AC801" s="13"/>
      <c r="AD801" s="13"/>
      <c r="AE801" s="13"/>
      <c r="AT801" s="220" t="s">
        <v>291</v>
      </c>
      <c r="AU801" s="220" t="s">
        <v>87</v>
      </c>
      <c r="AV801" s="13" t="s">
        <v>87</v>
      </c>
      <c r="AW801" s="13" t="s">
        <v>31</v>
      </c>
      <c r="AX801" s="13" t="s">
        <v>75</v>
      </c>
      <c r="AY801" s="220" t="s">
        <v>283</v>
      </c>
    </row>
    <row r="802" s="13" customFormat="1">
      <c r="A802" s="13"/>
      <c r="B802" s="218"/>
      <c r="C802" s="13"/>
      <c r="D802" s="219" t="s">
        <v>291</v>
      </c>
      <c r="E802" s="220" t="s">
        <v>1</v>
      </c>
      <c r="F802" s="221" t="s">
        <v>3906</v>
      </c>
      <c r="G802" s="13"/>
      <c r="H802" s="222">
        <v>48.159999999999997</v>
      </c>
      <c r="I802" s="223"/>
      <c r="J802" s="13"/>
      <c r="K802" s="13"/>
      <c r="L802" s="218"/>
      <c r="M802" s="224"/>
      <c r="N802" s="225"/>
      <c r="O802" s="225"/>
      <c r="P802" s="225"/>
      <c r="Q802" s="225"/>
      <c r="R802" s="225"/>
      <c r="S802" s="225"/>
      <c r="T802" s="226"/>
      <c r="U802" s="13"/>
      <c r="V802" s="13"/>
      <c r="W802" s="13"/>
      <c r="X802" s="13"/>
      <c r="Y802" s="13"/>
      <c r="Z802" s="13"/>
      <c r="AA802" s="13"/>
      <c r="AB802" s="13"/>
      <c r="AC802" s="13"/>
      <c r="AD802" s="13"/>
      <c r="AE802" s="13"/>
      <c r="AT802" s="220" t="s">
        <v>291</v>
      </c>
      <c r="AU802" s="220" t="s">
        <v>87</v>
      </c>
      <c r="AV802" s="13" t="s">
        <v>87</v>
      </c>
      <c r="AW802" s="13" t="s">
        <v>31</v>
      </c>
      <c r="AX802" s="13" t="s">
        <v>75</v>
      </c>
      <c r="AY802" s="220" t="s">
        <v>283</v>
      </c>
    </row>
    <row r="803" s="14" customFormat="1">
      <c r="A803" s="14"/>
      <c r="B803" s="227"/>
      <c r="C803" s="14"/>
      <c r="D803" s="219" t="s">
        <v>291</v>
      </c>
      <c r="E803" s="228" t="s">
        <v>1</v>
      </c>
      <c r="F803" s="229" t="s">
        <v>293</v>
      </c>
      <c r="G803" s="14"/>
      <c r="H803" s="230">
        <v>295.31799999999998</v>
      </c>
      <c r="I803" s="231"/>
      <c r="J803" s="14"/>
      <c r="K803" s="14"/>
      <c r="L803" s="227"/>
      <c r="M803" s="232"/>
      <c r="N803" s="233"/>
      <c r="O803" s="233"/>
      <c r="P803" s="233"/>
      <c r="Q803" s="233"/>
      <c r="R803" s="233"/>
      <c r="S803" s="233"/>
      <c r="T803" s="234"/>
      <c r="U803" s="14"/>
      <c r="V803" s="14"/>
      <c r="W803" s="14"/>
      <c r="X803" s="14"/>
      <c r="Y803" s="14"/>
      <c r="Z803" s="14"/>
      <c r="AA803" s="14"/>
      <c r="AB803" s="14"/>
      <c r="AC803" s="14"/>
      <c r="AD803" s="14"/>
      <c r="AE803" s="14"/>
      <c r="AT803" s="228" t="s">
        <v>291</v>
      </c>
      <c r="AU803" s="228" t="s">
        <v>87</v>
      </c>
      <c r="AV803" s="14" t="s">
        <v>289</v>
      </c>
      <c r="AW803" s="14" t="s">
        <v>31</v>
      </c>
      <c r="AX803" s="14" t="s">
        <v>82</v>
      </c>
      <c r="AY803" s="228" t="s">
        <v>283</v>
      </c>
    </row>
    <row r="804" s="2" customFormat="1" ht="33" customHeight="1">
      <c r="A804" s="37"/>
      <c r="B804" s="168"/>
      <c r="C804" s="204" t="s">
        <v>1058</v>
      </c>
      <c r="D804" s="204" t="s">
        <v>285</v>
      </c>
      <c r="E804" s="205" t="s">
        <v>1157</v>
      </c>
      <c r="F804" s="206" t="s">
        <v>1158</v>
      </c>
      <c r="G804" s="207" t="s">
        <v>288</v>
      </c>
      <c r="H804" s="208">
        <v>66.780000000000001</v>
      </c>
      <c r="I804" s="209"/>
      <c r="J804" s="210">
        <f>ROUND(I804*H804,2)</f>
        <v>0</v>
      </c>
      <c r="K804" s="211"/>
      <c r="L804" s="38"/>
      <c r="M804" s="212" t="s">
        <v>1</v>
      </c>
      <c r="N804" s="213" t="s">
        <v>41</v>
      </c>
      <c r="O804" s="81"/>
      <c r="P804" s="214">
        <f>O804*H804</f>
        <v>0</v>
      </c>
      <c r="Q804" s="214">
        <v>0</v>
      </c>
      <c r="R804" s="214">
        <f>Q804*H804</f>
        <v>0</v>
      </c>
      <c r="S804" s="214">
        <v>0.054469999999999998</v>
      </c>
      <c r="T804" s="215">
        <f>S804*H804</f>
        <v>3.6375066</v>
      </c>
      <c r="U804" s="37"/>
      <c r="V804" s="37"/>
      <c r="W804" s="37"/>
      <c r="X804" s="37"/>
      <c r="Y804" s="37"/>
      <c r="Z804" s="37"/>
      <c r="AA804" s="37"/>
      <c r="AB804" s="37"/>
      <c r="AC804" s="37"/>
      <c r="AD804" s="37"/>
      <c r="AE804" s="37"/>
      <c r="AR804" s="216" t="s">
        <v>358</v>
      </c>
      <c r="AT804" s="216" t="s">
        <v>285</v>
      </c>
      <c r="AU804" s="216" t="s">
        <v>87</v>
      </c>
      <c r="AY804" s="18" t="s">
        <v>283</v>
      </c>
      <c r="BE804" s="217">
        <f>IF(N804="základná",J804,0)</f>
        <v>0</v>
      </c>
      <c r="BF804" s="217">
        <f>IF(N804="znížená",J804,0)</f>
        <v>0</v>
      </c>
      <c r="BG804" s="217">
        <f>IF(N804="zákl. prenesená",J804,0)</f>
        <v>0</v>
      </c>
      <c r="BH804" s="217">
        <f>IF(N804="zníž. prenesená",J804,0)</f>
        <v>0</v>
      </c>
      <c r="BI804" s="217">
        <f>IF(N804="nulová",J804,0)</f>
        <v>0</v>
      </c>
      <c r="BJ804" s="18" t="s">
        <v>87</v>
      </c>
      <c r="BK804" s="217">
        <f>ROUND(I804*H804,2)</f>
        <v>0</v>
      </c>
      <c r="BL804" s="18" t="s">
        <v>358</v>
      </c>
      <c r="BM804" s="216" t="s">
        <v>1159</v>
      </c>
    </row>
    <row r="805" s="15" customFormat="1">
      <c r="A805" s="15"/>
      <c r="B805" s="235"/>
      <c r="C805" s="15"/>
      <c r="D805" s="219" t="s">
        <v>291</v>
      </c>
      <c r="E805" s="236" t="s">
        <v>1</v>
      </c>
      <c r="F805" s="237" t="s">
        <v>3907</v>
      </c>
      <c r="G805" s="15"/>
      <c r="H805" s="236" t="s">
        <v>1</v>
      </c>
      <c r="I805" s="238"/>
      <c r="J805" s="15"/>
      <c r="K805" s="15"/>
      <c r="L805" s="235"/>
      <c r="M805" s="239"/>
      <c r="N805" s="240"/>
      <c r="O805" s="240"/>
      <c r="P805" s="240"/>
      <c r="Q805" s="240"/>
      <c r="R805" s="240"/>
      <c r="S805" s="240"/>
      <c r="T805" s="241"/>
      <c r="U805" s="15"/>
      <c r="V805" s="15"/>
      <c r="W805" s="15"/>
      <c r="X805" s="15"/>
      <c r="Y805" s="15"/>
      <c r="Z805" s="15"/>
      <c r="AA805" s="15"/>
      <c r="AB805" s="15"/>
      <c r="AC805" s="15"/>
      <c r="AD805" s="15"/>
      <c r="AE805" s="15"/>
      <c r="AT805" s="236" t="s">
        <v>291</v>
      </c>
      <c r="AU805" s="236" t="s">
        <v>87</v>
      </c>
      <c r="AV805" s="15" t="s">
        <v>82</v>
      </c>
      <c r="AW805" s="15" t="s">
        <v>31</v>
      </c>
      <c r="AX805" s="15" t="s">
        <v>75</v>
      </c>
      <c r="AY805" s="236" t="s">
        <v>283</v>
      </c>
    </row>
    <row r="806" s="13" customFormat="1">
      <c r="A806" s="13"/>
      <c r="B806" s="218"/>
      <c r="C806" s="13"/>
      <c r="D806" s="219" t="s">
        <v>291</v>
      </c>
      <c r="E806" s="220" t="s">
        <v>1</v>
      </c>
      <c r="F806" s="221" t="s">
        <v>3908</v>
      </c>
      <c r="G806" s="13"/>
      <c r="H806" s="222">
        <v>47.740000000000002</v>
      </c>
      <c r="I806" s="223"/>
      <c r="J806" s="13"/>
      <c r="K806" s="13"/>
      <c r="L806" s="218"/>
      <c r="M806" s="224"/>
      <c r="N806" s="225"/>
      <c r="O806" s="225"/>
      <c r="P806" s="225"/>
      <c r="Q806" s="225"/>
      <c r="R806" s="225"/>
      <c r="S806" s="225"/>
      <c r="T806" s="226"/>
      <c r="U806" s="13"/>
      <c r="V806" s="13"/>
      <c r="W806" s="13"/>
      <c r="X806" s="13"/>
      <c r="Y806" s="13"/>
      <c r="Z806" s="13"/>
      <c r="AA806" s="13"/>
      <c r="AB806" s="13"/>
      <c r="AC806" s="13"/>
      <c r="AD806" s="13"/>
      <c r="AE806" s="13"/>
      <c r="AT806" s="220" t="s">
        <v>291</v>
      </c>
      <c r="AU806" s="220" t="s">
        <v>87</v>
      </c>
      <c r="AV806" s="13" t="s">
        <v>87</v>
      </c>
      <c r="AW806" s="13" t="s">
        <v>31</v>
      </c>
      <c r="AX806" s="13" t="s">
        <v>75</v>
      </c>
      <c r="AY806" s="220" t="s">
        <v>283</v>
      </c>
    </row>
    <row r="807" s="13" customFormat="1">
      <c r="A807" s="13"/>
      <c r="B807" s="218"/>
      <c r="C807" s="13"/>
      <c r="D807" s="219" t="s">
        <v>291</v>
      </c>
      <c r="E807" s="220" t="s">
        <v>1</v>
      </c>
      <c r="F807" s="221" t="s">
        <v>3909</v>
      </c>
      <c r="G807" s="13"/>
      <c r="H807" s="222">
        <v>4.7599999999999998</v>
      </c>
      <c r="I807" s="223"/>
      <c r="J807" s="13"/>
      <c r="K807" s="13"/>
      <c r="L807" s="218"/>
      <c r="M807" s="224"/>
      <c r="N807" s="225"/>
      <c r="O807" s="225"/>
      <c r="P807" s="225"/>
      <c r="Q807" s="225"/>
      <c r="R807" s="225"/>
      <c r="S807" s="225"/>
      <c r="T807" s="226"/>
      <c r="U807" s="13"/>
      <c r="V807" s="13"/>
      <c r="W807" s="13"/>
      <c r="X807" s="13"/>
      <c r="Y807" s="13"/>
      <c r="Z807" s="13"/>
      <c r="AA807" s="13"/>
      <c r="AB807" s="13"/>
      <c r="AC807" s="13"/>
      <c r="AD807" s="13"/>
      <c r="AE807" s="13"/>
      <c r="AT807" s="220" t="s">
        <v>291</v>
      </c>
      <c r="AU807" s="220" t="s">
        <v>87</v>
      </c>
      <c r="AV807" s="13" t="s">
        <v>87</v>
      </c>
      <c r="AW807" s="13" t="s">
        <v>31</v>
      </c>
      <c r="AX807" s="13" t="s">
        <v>75</v>
      </c>
      <c r="AY807" s="220" t="s">
        <v>283</v>
      </c>
    </row>
    <row r="808" s="13" customFormat="1">
      <c r="A808" s="13"/>
      <c r="B808" s="218"/>
      <c r="C808" s="13"/>
      <c r="D808" s="219" t="s">
        <v>291</v>
      </c>
      <c r="E808" s="220" t="s">
        <v>1</v>
      </c>
      <c r="F808" s="221" t="s">
        <v>3910</v>
      </c>
      <c r="G808" s="13"/>
      <c r="H808" s="222">
        <v>4.7599999999999998</v>
      </c>
      <c r="I808" s="223"/>
      <c r="J808" s="13"/>
      <c r="K808" s="13"/>
      <c r="L808" s="218"/>
      <c r="M808" s="224"/>
      <c r="N808" s="225"/>
      <c r="O808" s="225"/>
      <c r="P808" s="225"/>
      <c r="Q808" s="225"/>
      <c r="R808" s="225"/>
      <c r="S808" s="225"/>
      <c r="T808" s="226"/>
      <c r="U808" s="13"/>
      <c r="V808" s="13"/>
      <c r="W808" s="13"/>
      <c r="X808" s="13"/>
      <c r="Y808" s="13"/>
      <c r="Z808" s="13"/>
      <c r="AA808" s="13"/>
      <c r="AB808" s="13"/>
      <c r="AC808" s="13"/>
      <c r="AD808" s="13"/>
      <c r="AE808" s="13"/>
      <c r="AT808" s="220" t="s">
        <v>291</v>
      </c>
      <c r="AU808" s="220" t="s">
        <v>87</v>
      </c>
      <c r="AV808" s="13" t="s">
        <v>87</v>
      </c>
      <c r="AW808" s="13" t="s">
        <v>31</v>
      </c>
      <c r="AX808" s="13" t="s">
        <v>75</v>
      </c>
      <c r="AY808" s="220" t="s">
        <v>283</v>
      </c>
    </row>
    <row r="809" s="13" customFormat="1">
      <c r="A809" s="13"/>
      <c r="B809" s="218"/>
      <c r="C809" s="13"/>
      <c r="D809" s="219" t="s">
        <v>291</v>
      </c>
      <c r="E809" s="220" t="s">
        <v>1</v>
      </c>
      <c r="F809" s="221" t="s">
        <v>3911</v>
      </c>
      <c r="G809" s="13"/>
      <c r="H809" s="222">
        <v>4.7599999999999998</v>
      </c>
      <c r="I809" s="223"/>
      <c r="J809" s="13"/>
      <c r="K809" s="13"/>
      <c r="L809" s="218"/>
      <c r="M809" s="224"/>
      <c r="N809" s="225"/>
      <c r="O809" s="225"/>
      <c r="P809" s="225"/>
      <c r="Q809" s="225"/>
      <c r="R809" s="225"/>
      <c r="S809" s="225"/>
      <c r="T809" s="226"/>
      <c r="U809" s="13"/>
      <c r="V809" s="13"/>
      <c r="W809" s="13"/>
      <c r="X809" s="13"/>
      <c r="Y809" s="13"/>
      <c r="Z809" s="13"/>
      <c r="AA809" s="13"/>
      <c r="AB809" s="13"/>
      <c r="AC809" s="13"/>
      <c r="AD809" s="13"/>
      <c r="AE809" s="13"/>
      <c r="AT809" s="220" t="s">
        <v>291</v>
      </c>
      <c r="AU809" s="220" t="s">
        <v>87</v>
      </c>
      <c r="AV809" s="13" t="s">
        <v>87</v>
      </c>
      <c r="AW809" s="13" t="s">
        <v>31</v>
      </c>
      <c r="AX809" s="13" t="s">
        <v>75</v>
      </c>
      <c r="AY809" s="220" t="s">
        <v>283</v>
      </c>
    </row>
    <row r="810" s="13" customFormat="1">
      <c r="A810" s="13"/>
      <c r="B810" s="218"/>
      <c r="C810" s="13"/>
      <c r="D810" s="219" t="s">
        <v>291</v>
      </c>
      <c r="E810" s="220" t="s">
        <v>1</v>
      </c>
      <c r="F810" s="221" t="s">
        <v>3912</v>
      </c>
      <c r="G810" s="13"/>
      <c r="H810" s="222">
        <v>4.7599999999999998</v>
      </c>
      <c r="I810" s="223"/>
      <c r="J810" s="13"/>
      <c r="K810" s="13"/>
      <c r="L810" s="218"/>
      <c r="M810" s="224"/>
      <c r="N810" s="225"/>
      <c r="O810" s="225"/>
      <c r="P810" s="225"/>
      <c r="Q810" s="225"/>
      <c r="R810" s="225"/>
      <c r="S810" s="225"/>
      <c r="T810" s="226"/>
      <c r="U810" s="13"/>
      <c r="V810" s="13"/>
      <c r="W810" s="13"/>
      <c r="X810" s="13"/>
      <c r="Y810" s="13"/>
      <c r="Z810" s="13"/>
      <c r="AA810" s="13"/>
      <c r="AB810" s="13"/>
      <c r="AC810" s="13"/>
      <c r="AD810" s="13"/>
      <c r="AE810" s="13"/>
      <c r="AT810" s="220" t="s">
        <v>291</v>
      </c>
      <c r="AU810" s="220" t="s">
        <v>87</v>
      </c>
      <c r="AV810" s="13" t="s">
        <v>87</v>
      </c>
      <c r="AW810" s="13" t="s">
        <v>31</v>
      </c>
      <c r="AX810" s="13" t="s">
        <v>75</v>
      </c>
      <c r="AY810" s="220" t="s">
        <v>283</v>
      </c>
    </row>
    <row r="811" s="14" customFormat="1">
      <c r="A811" s="14"/>
      <c r="B811" s="227"/>
      <c r="C811" s="14"/>
      <c r="D811" s="219" t="s">
        <v>291</v>
      </c>
      <c r="E811" s="228" t="s">
        <v>1</v>
      </c>
      <c r="F811" s="229" t="s">
        <v>293</v>
      </c>
      <c r="G811" s="14"/>
      <c r="H811" s="230">
        <v>66.780000000000001</v>
      </c>
      <c r="I811" s="231"/>
      <c r="J811" s="14"/>
      <c r="K811" s="14"/>
      <c r="L811" s="227"/>
      <c r="M811" s="232"/>
      <c r="N811" s="233"/>
      <c r="O811" s="233"/>
      <c r="P811" s="233"/>
      <c r="Q811" s="233"/>
      <c r="R811" s="233"/>
      <c r="S811" s="233"/>
      <c r="T811" s="234"/>
      <c r="U811" s="14"/>
      <c r="V811" s="14"/>
      <c r="W811" s="14"/>
      <c r="X811" s="14"/>
      <c r="Y811" s="14"/>
      <c r="Z811" s="14"/>
      <c r="AA811" s="14"/>
      <c r="AB811" s="14"/>
      <c r="AC811" s="14"/>
      <c r="AD811" s="14"/>
      <c r="AE811" s="14"/>
      <c r="AT811" s="228" t="s">
        <v>291</v>
      </c>
      <c r="AU811" s="228" t="s">
        <v>87</v>
      </c>
      <c r="AV811" s="14" t="s">
        <v>289</v>
      </c>
      <c r="AW811" s="14" t="s">
        <v>31</v>
      </c>
      <c r="AX811" s="14" t="s">
        <v>82</v>
      </c>
      <c r="AY811" s="228" t="s">
        <v>283</v>
      </c>
    </row>
    <row r="812" s="2" customFormat="1" ht="37.8" customHeight="1">
      <c r="A812" s="37"/>
      <c r="B812" s="168"/>
      <c r="C812" s="204" t="s">
        <v>1064</v>
      </c>
      <c r="D812" s="204" t="s">
        <v>285</v>
      </c>
      <c r="E812" s="205" t="s">
        <v>1163</v>
      </c>
      <c r="F812" s="206" t="s">
        <v>1164</v>
      </c>
      <c r="G812" s="207" t="s">
        <v>288</v>
      </c>
      <c r="H812" s="208">
        <v>1501.3299999999999</v>
      </c>
      <c r="I812" s="209"/>
      <c r="J812" s="210">
        <f>ROUND(I812*H812,2)</f>
        <v>0</v>
      </c>
      <c r="K812" s="211"/>
      <c r="L812" s="38"/>
      <c r="M812" s="212" t="s">
        <v>1</v>
      </c>
      <c r="N812" s="213" t="s">
        <v>41</v>
      </c>
      <c r="O812" s="81"/>
      <c r="P812" s="214">
        <f>O812*H812</f>
        <v>0</v>
      </c>
      <c r="Q812" s="214">
        <v>0.0079699999999999997</v>
      </c>
      <c r="R812" s="214">
        <f>Q812*H812</f>
        <v>11.9656001</v>
      </c>
      <c r="S812" s="214">
        <v>0</v>
      </c>
      <c r="T812" s="215">
        <f>S812*H812</f>
        <v>0</v>
      </c>
      <c r="U812" s="37"/>
      <c r="V812" s="37"/>
      <c r="W812" s="37"/>
      <c r="X812" s="37"/>
      <c r="Y812" s="37"/>
      <c r="Z812" s="37"/>
      <c r="AA812" s="37"/>
      <c r="AB812" s="37"/>
      <c r="AC812" s="37"/>
      <c r="AD812" s="37"/>
      <c r="AE812" s="37"/>
      <c r="AR812" s="216" t="s">
        <v>358</v>
      </c>
      <c r="AT812" s="216" t="s">
        <v>285</v>
      </c>
      <c r="AU812" s="216" t="s">
        <v>87</v>
      </c>
      <c r="AY812" s="18" t="s">
        <v>283</v>
      </c>
      <c r="BE812" s="217">
        <f>IF(N812="základná",J812,0)</f>
        <v>0</v>
      </c>
      <c r="BF812" s="217">
        <f>IF(N812="znížená",J812,0)</f>
        <v>0</v>
      </c>
      <c r="BG812" s="217">
        <f>IF(N812="zákl. prenesená",J812,0)</f>
        <v>0</v>
      </c>
      <c r="BH812" s="217">
        <f>IF(N812="zníž. prenesená",J812,0)</f>
        <v>0</v>
      </c>
      <c r="BI812" s="217">
        <f>IF(N812="nulová",J812,0)</f>
        <v>0</v>
      </c>
      <c r="BJ812" s="18" t="s">
        <v>87</v>
      </c>
      <c r="BK812" s="217">
        <f>ROUND(I812*H812,2)</f>
        <v>0</v>
      </c>
      <c r="BL812" s="18" t="s">
        <v>358</v>
      </c>
      <c r="BM812" s="216" t="s">
        <v>3913</v>
      </c>
    </row>
    <row r="813" s="15" customFormat="1">
      <c r="A813" s="15"/>
      <c r="B813" s="235"/>
      <c r="C813" s="15"/>
      <c r="D813" s="219" t="s">
        <v>291</v>
      </c>
      <c r="E813" s="236" t="s">
        <v>1</v>
      </c>
      <c r="F813" s="237" t="s">
        <v>451</v>
      </c>
      <c r="G813" s="15"/>
      <c r="H813" s="236" t="s">
        <v>1</v>
      </c>
      <c r="I813" s="238"/>
      <c r="J813" s="15"/>
      <c r="K813" s="15"/>
      <c r="L813" s="235"/>
      <c r="M813" s="239"/>
      <c r="N813" s="240"/>
      <c r="O813" s="240"/>
      <c r="P813" s="240"/>
      <c r="Q813" s="240"/>
      <c r="R813" s="240"/>
      <c r="S813" s="240"/>
      <c r="T813" s="241"/>
      <c r="U813" s="15"/>
      <c r="V813" s="15"/>
      <c r="W813" s="15"/>
      <c r="X813" s="15"/>
      <c r="Y813" s="15"/>
      <c r="Z813" s="15"/>
      <c r="AA813" s="15"/>
      <c r="AB813" s="15"/>
      <c r="AC813" s="15"/>
      <c r="AD813" s="15"/>
      <c r="AE813" s="15"/>
      <c r="AT813" s="236" t="s">
        <v>291</v>
      </c>
      <c r="AU813" s="236" t="s">
        <v>87</v>
      </c>
      <c r="AV813" s="15" t="s">
        <v>82</v>
      </c>
      <c r="AW813" s="15" t="s">
        <v>31</v>
      </c>
      <c r="AX813" s="15" t="s">
        <v>75</v>
      </c>
      <c r="AY813" s="236" t="s">
        <v>283</v>
      </c>
    </row>
    <row r="814" s="13" customFormat="1">
      <c r="A814" s="13"/>
      <c r="B814" s="218"/>
      <c r="C814" s="13"/>
      <c r="D814" s="219" t="s">
        <v>291</v>
      </c>
      <c r="E814" s="220" t="s">
        <v>1</v>
      </c>
      <c r="F814" s="221" t="s">
        <v>3914</v>
      </c>
      <c r="G814" s="13"/>
      <c r="H814" s="222">
        <v>380.76999999999998</v>
      </c>
      <c r="I814" s="223"/>
      <c r="J814" s="13"/>
      <c r="K814" s="13"/>
      <c r="L814" s="218"/>
      <c r="M814" s="224"/>
      <c r="N814" s="225"/>
      <c r="O814" s="225"/>
      <c r="P814" s="225"/>
      <c r="Q814" s="225"/>
      <c r="R814" s="225"/>
      <c r="S814" s="225"/>
      <c r="T814" s="226"/>
      <c r="U814" s="13"/>
      <c r="V814" s="13"/>
      <c r="W814" s="13"/>
      <c r="X814" s="13"/>
      <c r="Y814" s="13"/>
      <c r="Z814" s="13"/>
      <c r="AA814" s="13"/>
      <c r="AB814" s="13"/>
      <c r="AC814" s="13"/>
      <c r="AD814" s="13"/>
      <c r="AE814" s="13"/>
      <c r="AT814" s="220" t="s">
        <v>291</v>
      </c>
      <c r="AU814" s="220" t="s">
        <v>87</v>
      </c>
      <c r="AV814" s="13" t="s">
        <v>87</v>
      </c>
      <c r="AW814" s="13" t="s">
        <v>31</v>
      </c>
      <c r="AX814" s="13" t="s">
        <v>75</v>
      </c>
      <c r="AY814" s="220" t="s">
        <v>283</v>
      </c>
    </row>
    <row r="815" s="15" customFormat="1">
      <c r="A815" s="15"/>
      <c r="B815" s="235"/>
      <c r="C815" s="15"/>
      <c r="D815" s="219" t="s">
        <v>291</v>
      </c>
      <c r="E815" s="236" t="s">
        <v>1</v>
      </c>
      <c r="F815" s="237" t="s">
        <v>404</v>
      </c>
      <c r="G815" s="15"/>
      <c r="H815" s="236" t="s">
        <v>1</v>
      </c>
      <c r="I815" s="238"/>
      <c r="J815" s="15"/>
      <c r="K815" s="15"/>
      <c r="L815" s="235"/>
      <c r="M815" s="239"/>
      <c r="N815" s="240"/>
      <c r="O815" s="240"/>
      <c r="P815" s="240"/>
      <c r="Q815" s="240"/>
      <c r="R815" s="240"/>
      <c r="S815" s="240"/>
      <c r="T815" s="241"/>
      <c r="U815" s="15"/>
      <c r="V815" s="15"/>
      <c r="W815" s="15"/>
      <c r="X815" s="15"/>
      <c r="Y815" s="15"/>
      <c r="Z815" s="15"/>
      <c r="AA815" s="15"/>
      <c r="AB815" s="15"/>
      <c r="AC815" s="15"/>
      <c r="AD815" s="15"/>
      <c r="AE815" s="15"/>
      <c r="AT815" s="236" t="s">
        <v>291</v>
      </c>
      <c r="AU815" s="236" t="s">
        <v>87</v>
      </c>
      <c r="AV815" s="15" t="s">
        <v>82</v>
      </c>
      <c r="AW815" s="15" t="s">
        <v>31</v>
      </c>
      <c r="AX815" s="15" t="s">
        <v>75</v>
      </c>
      <c r="AY815" s="236" t="s">
        <v>283</v>
      </c>
    </row>
    <row r="816" s="13" customFormat="1">
      <c r="A816" s="13"/>
      <c r="B816" s="218"/>
      <c r="C816" s="13"/>
      <c r="D816" s="219" t="s">
        <v>291</v>
      </c>
      <c r="E816" s="220" t="s">
        <v>1</v>
      </c>
      <c r="F816" s="221" t="s">
        <v>3915</v>
      </c>
      <c r="G816" s="13"/>
      <c r="H816" s="222">
        <v>440.99000000000001</v>
      </c>
      <c r="I816" s="223"/>
      <c r="J816" s="13"/>
      <c r="K816" s="13"/>
      <c r="L816" s="218"/>
      <c r="M816" s="224"/>
      <c r="N816" s="225"/>
      <c r="O816" s="225"/>
      <c r="P816" s="225"/>
      <c r="Q816" s="225"/>
      <c r="R816" s="225"/>
      <c r="S816" s="225"/>
      <c r="T816" s="226"/>
      <c r="U816" s="13"/>
      <c r="V816" s="13"/>
      <c r="W816" s="13"/>
      <c r="X816" s="13"/>
      <c r="Y816" s="13"/>
      <c r="Z816" s="13"/>
      <c r="AA816" s="13"/>
      <c r="AB816" s="13"/>
      <c r="AC816" s="13"/>
      <c r="AD816" s="13"/>
      <c r="AE816" s="13"/>
      <c r="AT816" s="220" t="s">
        <v>291</v>
      </c>
      <c r="AU816" s="220" t="s">
        <v>87</v>
      </c>
      <c r="AV816" s="13" t="s">
        <v>87</v>
      </c>
      <c r="AW816" s="13" t="s">
        <v>31</v>
      </c>
      <c r="AX816" s="13" t="s">
        <v>75</v>
      </c>
      <c r="AY816" s="220" t="s">
        <v>283</v>
      </c>
    </row>
    <row r="817" s="13" customFormat="1">
      <c r="A817" s="13"/>
      <c r="B817" s="218"/>
      <c r="C817" s="13"/>
      <c r="D817" s="219" t="s">
        <v>291</v>
      </c>
      <c r="E817" s="220" t="s">
        <v>1</v>
      </c>
      <c r="F817" s="221" t="s">
        <v>3916</v>
      </c>
      <c r="G817" s="13"/>
      <c r="H817" s="222">
        <v>192.19999999999999</v>
      </c>
      <c r="I817" s="223"/>
      <c r="J817" s="13"/>
      <c r="K817" s="13"/>
      <c r="L817" s="218"/>
      <c r="M817" s="224"/>
      <c r="N817" s="225"/>
      <c r="O817" s="225"/>
      <c r="P817" s="225"/>
      <c r="Q817" s="225"/>
      <c r="R817" s="225"/>
      <c r="S817" s="225"/>
      <c r="T817" s="226"/>
      <c r="U817" s="13"/>
      <c r="V817" s="13"/>
      <c r="W817" s="13"/>
      <c r="X817" s="13"/>
      <c r="Y817" s="13"/>
      <c r="Z817" s="13"/>
      <c r="AA817" s="13"/>
      <c r="AB817" s="13"/>
      <c r="AC817" s="13"/>
      <c r="AD817" s="13"/>
      <c r="AE817" s="13"/>
      <c r="AT817" s="220" t="s">
        <v>291</v>
      </c>
      <c r="AU817" s="220" t="s">
        <v>87</v>
      </c>
      <c r="AV817" s="13" t="s">
        <v>87</v>
      </c>
      <c r="AW817" s="13" t="s">
        <v>31</v>
      </c>
      <c r="AX817" s="13" t="s">
        <v>75</v>
      </c>
      <c r="AY817" s="220" t="s">
        <v>283</v>
      </c>
    </row>
    <row r="818" s="15" customFormat="1">
      <c r="A818" s="15"/>
      <c r="B818" s="235"/>
      <c r="C818" s="15"/>
      <c r="D818" s="219" t="s">
        <v>291</v>
      </c>
      <c r="E818" s="236" t="s">
        <v>1</v>
      </c>
      <c r="F818" s="237" t="s">
        <v>413</v>
      </c>
      <c r="G818" s="15"/>
      <c r="H818" s="236" t="s">
        <v>1</v>
      </c>
      <c r="I818" s="238"/>
      <c r="J818" s="15"/>
      <c r="K818" s="15"/>
      <c r="L818" s="235"/>
      <c r="M818" s="239"/>
      <c r="N818" s="240"/>
      <c r="O818" s="240"/>
      <c r="P818" s="240"/>
      <c r="Q818" s="240"/>
      <c r="R818" s="240"/>
      <c r="S818" s="240"/>
      <c r="T818" s="241"/>
      <c r="U818" s="15"/>
      <c r="V818" s="15"/>
      <c r="W818" s="15"/>
      <c r="X818" s="15"/>
      <c r="Y818" s="15"/>
      <c r="Z818" s="15"/>
      <c r="AA818" s="15"/>
      <c r="AB818" s="15"/>
      <c r="AC818" s="15"/>
      <c r="AD818" s="15"/>
      <c r="AE818" s="15"/>
      <c r="AT818" s="236" t="s">
        <v>291</v>
      </c>
      <c r="AU818" s="236" t="s">
        <v>87</v>
      </c>
      <c r="AV818" s="15" t="s">
        <v>82</v>
      </c>
      <c r="AW818" s="15" t="s">
        <v>31</v>
      </c>
      <c r="AX818" s="15" t="s">
        <v>75</v>
      </c>
      <c r="AY818" s="236" t="s">
        <v>283</v>
      </c>
    </row>
    <row r="819" s="13" customFormat="1">
      <c r="A819" s="13"/>
      <c r="B819" s="218"/>
      <c r="C819" s="13"/>
      <c r="D819" s="219" t="s">
        <v>291</v>
      </c>
      <c r="E819" s="220" t="s">
        <v>1</v>
      </c>
      <c r="F819" s="221" t="s">
        <v>3917</v>
      </c>
      <c r="G819" s="13"/>
      <c r="H819" s="222">
        <v>86.780000000000001</v>
      </c>
      <c r="I819" s="223"/>
      <c r="J819" s="13"/>
      <c r="K819" s="13"/>
      <c r="L819" s="218"/>
      <c r="M819" s="224"/>
      <c r="N819" s="225"/>
      <c r="O819" s="225"/>
      <c r="P819" s="225"/>
      <c r="Q819" s="225"/>
      <c r="R819" s="225"/>
      <c r="S819" s="225"/>
      <c r="T819" s="226"/>
      <c r="U819" s="13"/>
      <c r="V819" s="13"/>
      <c r="W819" s="13"/>
      <c r="X819" s="13"/>
      <c r="Y819" s="13"/>
      <c r="Z819" s="13"/>
      <c r="AA819" s="13"/>
      <c r="AB819" s="13"/>
      <c r="AC819" s="13"/>
      <c r="AD819" s="13"/>
      <c r="AE819" s="13"/>
      <c r="AT819" s="220" t="s">
        <v>291</v>
      </c>
      <c r="AU819" s="220" t="s">
        <v>87</v>
      </c>
      <c r="AV819" s="13" t="s">
        <v>87</v>
      </c>
      <c r="AW819" s="13" t="s">
        <v>31</v>
      </c>
      <c r="AX819" s="13" t="s">
        <v>75</v>
      </c>
      <c r="AY819" s="220" t="s">
        <v>283</v>
      </c>
    </row>
    <row r="820" s="13" customFormat="1">
      <c r="A820" s="13"/>
      <c r="B820" s="218"/>
      <c r="C820" s="13"/>
      <c r="D820" s="219" t="s">
        <v>291</v>
      </c>
      <c r="E820" s="220" t="s">
        <v>1</v>
      </c>
      <c r="F820" s="221" t="s">
        <v>3918</v>
      </c>
      <c r="G820" s="13"/>
      <c r="H820" s="222">
        <v>35.039999999999999</v>
      </c>
      <c r="I820" s="223"/>
      <c r="J820" s="13"/>
      <c r="K820" s="13"/>
      <c r="L820" s="218"/>
      <c r="M820" s="224"/>
      <c r="N820" s="225"/>
      <c r="O820" s="225"/>
      <c r="P820" s="225"/>
      <c r="Q820" s="225"/>
      <c r="R820" s="225"/>
      <c r="S820" s="225"/>
      <c r="T820" s="226"/>
      <c r="U820" s="13"/>
      <c r="V820" s="13"/>
      <c r="W820" s="13"/>
      <c r="X820" s="13"/>
      <c r="Y820" s="13"/>
      <c r="Z820" s="13"/>
      <c r="AA820" s="13"/>
      <c r="AB820" s="13"/>
      <c r="AC820" s="13"/>
      <c r="AD820" s="13"/>
      <c r="AE820" s="13"/>
      <c r="AT820" s="220" t="s">
        <v>291</v>
      </c>
      <c r="AU820" s="220" t="s">
        <v>87</v>
      </c>
      <c r="AV820" s="13" t="s">
        <v>87</v>
      </c>
      <c r="AW820" s="13" t="s">
        <v>31</v>
      </c>
      <c r="AX820" s="13" t="s">
        <v>75</v>
      </c>
      <c r="AY820" s="220" t="s">
        <v>283</v>
      </c>
    </row>
    <row r="821" s="15" customFormat="1">
      <c r="A821" s="15"/>
      <c r="B821" s="235"/>
      <c r="C821" s="15"/>
      <c r="D821" s="219" t="s">
        <v>291</v>
      </c>
      <c r="E821" s="236" t="s">
        <v>1</v>
      </c>
      <c r="F821" s="237" t="s">
        <v>414</v>
      </c>
      <c r="G821" s="15"/>
      <c r="H821" s="236" t="s">
        <v>1</v>
      </c>
      <c r="I821" s="238"/>
      <c r="J821" s="15"/>
      <c r="K821" s="15"/>
      <c r="L821" s="235"/>
      <c r="M821" s="239"/>
      <c r="N821" s="240"/>
      <c r="O821" s="240"/>
      <c r="P821" s="240"/>
      <c r="Q821" s="240"/>
      <c r="R821" s="240"/>
      <c r="S821" s="240"/>
      <c r="T821" s="241"/>
      <c r="U821" s="15"/>
      <c r="V821" s="15"/>
      <c r="W821" s="15"/>
      <c r="X821" s="15"/>
      <c r="Y821" s="15"/>
      <c r="Z821" s="15"/>
      <c r="AA821" s="15"/>
      <c r="AB821" s="15"/>
      <c r="AC821" s="15"/>
      <c r="AD821" s="15"/>
      <c r="AE821" s="15"/>
      <c r="AT821" s="236" t="s">
        <v>291</v>
      </c>
      <c r="AU821" s="236" t="s">
        <v>87</v>
      </c>
      <c r="AV821" s="15" t="s">
        <v>82</v>
      </c>
      <c r="AW821" s="15" t="s">
        <v>31</v>
      </c>
      <c r="AX821" s="15" t="s">
        <v>75</v>
      </c>
      <c r="AY821" s="236" t="s">
        <v>283</v>
      </c>
    </row>
    <row r="822" s="13" customFormat="1">
      <c r="A822" s="13"/>
      <c r="B822" s="218"/>
      <c r="C822" s="13"/>
      <c r="D822" s="219" t="s">
        <v>291</v>
      </c>
      <c r="E822" s="220" t="s">
        <v>1</v>
      </c>
      <c r="F822" s="221" t="s">
        <v>3919</v>
      </c>
      <c r="G822" s="13"/>
      <c r="H822" s="222">
        <v>90.819999999999993</v>
      </c>
      <c r="I822" s="223"/>
      <c r="J822" s="13"/>
      <c r="K822" s="13"/>
      <c r="L822" s="218"/>
      <c r="M822" s="224"/>
      <c r="N822" s="225"/>
      <c r="O822" s="225"/>
      <c r="P822" s="225"/>
      <c r="Q822" s="225"/>
      <c r="R822" s="225"/>
      <c r="S822" s="225"/>
      <c r="T822" s="226"/>
      <c r="U822" s="13"/>
      <c r="V822" s="13"/>
      <c r="W822" s="13"/>
      <c r="X822" s="13"/>
      <c r="Y822" s="13"/>
      <c r="Z822" s="13"/>
      <c r="AA822" s="13"/>
      <c r="AB822" s="13"/>
      <c r="AC822" s="13"/>
      <c r="AD822" s="13"/>
      <c r="AE822" s="13"/>
      <c r="AT822" s="220" t="s">
        <v>291</v>
      </c>
      <c r="AU822" s="220" t="s">
        <v>87</v>
      </c>
      <c r="AV822" s="13" t="s">
        <v>87</v>
      </c>
      <c r="AW822" s="13" t="s">
        <v>31</v>
      </c>
      <c r="AX822" s="13" t="s">
        <v>75</v>
      </c>
      <c r="AY822" s="220" t="s">
        <v>283</v>
      </c>
    </row>
    <row r="823" s="13" customFormat="1">
      <c r="A823" s="13"/>
      <c r="B823" s="218"/>
      <c r="C823" s="13"/>
      <c r="D823" s="219" t="s">
        <v>291</v>
      </c>
      <c r="E823" s="220" t="s">
        <v>1</v>
      </c>
      <c r="F823" s="221" t="s">
        <v>3920</v>
      </c>
      <c r="G823" s="13"/>
      <c r="H823" s="222">
        <v>31.030000000000001</v>
      </c>
      <c r="I823" s="223"/>
      <c r="J823" s="13"/>
      <c r="K823" s="13"/>
      <c r="L823" s="218"/>
      <c r="M823" s="224"/>
      <c r="N823" s="225"/>
      <c r="O823" s="225"/>
      <c r="P823" s="225"/>
      <c r="Q823" s="225"/>
      <c r="R823" s="225"/>
      <c r="S823" s="225"/>
      <c r="T823" s="226"/>
      <c r="U823" s="13"/>
      <c r="V823" s="13"/>
      <c r="W823" s="13"/>
      <c r="X823" s="13"/>
      <c r="Y823" s="13"/>
      <c r="Z823" s="13"/>
      <c r="AA823" s="13"/>
      <c r="AB823" s="13"/>
      <c r="AC823" s="13"/>
      <c r="AD823" s="13"/>
      <c r="AE823" s="13"/>
      <c r="AT823" s="220" t="s">
        <v>291</v>
      </c>
      <c r="AU823" s="220" t="s">
        <v>87</v>
      </c>
      <c r="AV823" s="13" t="s">
        <v>87</v>
      </c>
      <c r="AW823" s="13" t="s">
        <v>31</v>
      </c>
      <c r="AX823" s="13" t="s">
        <v>75</v>
      </c>
      <c r="AY823" s="220" t="s">
        <v>283</v>
      </c>
    </row>
    <row r="824" s="15" customFormat="1">
      <c r="A824" s="15"/>
      <c r="B824" s="235"/>
      <c r="C824" s="15"/>
      <c r="D824" s="219" t="s">
        <v>291</v>
      </c>
      <c r="E824" s="236" t="s">
        <v>1</v>
      </c>
      <c r="F824" s="237" t="s">
        <v>415</v>
      </c>
      <c r="G824" s="15"/>
      <c r="H824" s="236" t="s">
        <v>1</v>
      </c>
      <c r="I824" s="238"/>
      <c r="J824" s="15"/>
      <c r="K824" s="15"/>
      <c r="L824" s="235"/>
      <c r="M824" s="239"/>
      <c r="N824" s="240"/>
      <c r="O824" s="240"/>
      <c r="P824" s="240"/>
      <c r="Q824" s="240"/>
      <c r="R824" s="240"/>
      <c r="S824" s="240"/>
      <c r="T824" s="241"/>
      <c r="U824" s="15"/>
      <c r="V824" s="15"/>
      <c r="W824" s="15"/>
      <c r="X824" s="15"/>
      <c r="Y824" s="15"/>
      <c r="Z824" s="15"/>
      <c r="AA824" s="15"/>
      <c r="AB824" s="15"/>
      <c r="AC824" s="15"/>
      <c r="AD824" s="15"/>
      <c r="AE824" s="15"/>
      <c r="AT824" s="236" t="s">
        <v>291</v>
      </c>
      <c r="AU824" s="236" t="s">
        <v>87</v>
      </c>
      <c r="AV824" s="15" t="s">
        <v>82</v>
      </c>
      <c r="AW824" s="15" t="s">
        <v>31</v>
      </c>
      <c r="AX824" s="15" t="s">
        <v>75</v>
      </c>
      <c r="AY824" s="236" t="s">
        <v>283</v>
      </c>
    </row>
    <row r="825" s="13" customFormat="1">
      <c r="A825" s="13"/>
      <c r="B825" s="218"/>
      <c r="C825" s="13"/>
      <c r="D825" s="219" t="s">
        <v>291</v>
      </c>
      <c r="E825" s="220" t="s">
        <v>1</v>
      </c>
      <c r="F825" s="221" t="s">
        <v>3919</v>
      </c>
      <c r="G825" s="13"/>
      <c r="H825" s="222">
        <v>90.819999999999993</v>
      </c>
      <c r="I825" s="223"/>
      <c r="J825" s="13"/>
      <c r="K825" s="13"/>
      <c r="L825" s="218"/>
      <c r="M825" s="224"/>
      <c r="N825" s="225"/>
      <c r="O825" s="225"/>
      <c r="P825" s="225"/>
      <c r="Q825" s="225"/>
      <c r="R825" s="225"/>
      <c r="S825" s="225"/>
      <c r="T825" s="226"/>
      <c r="U825" s="13"/>
      <c r="V825" s="13"/>
      <c r="W825" s="13"/>
      <c r="X825" s="13"/>
      <c r="Y825" s="13"/>
      <c r="Z825" s="13"/>
      <c r="AA825" s="13"/>
      <c r="AB825" s="13"/>
      <c r="AC825" s="13"/>
      <c r="AD825" s="13"/>
      <c r="AE825" s="13"/>
      <c r="AT825" s="220" t="s">
        <v>291</v>
      </c>
      <c r="AU825" s="220" t="s">
        <v>87</v>
      </c>
      <c r="AV825" s="13" t="s">
        <v>87</v>
      </c>
      <c r="AW825" s="13" t="s">
        <v>31</v>
      </c>
      <c r="AX825" s="13" t="s">
        <v>75</v>
      </c>
      <c r="AY825" s="220" t="s">
        <v>283</v>
      </c>
    </row>
    <row r="826" s="13" customFormat="1">
      <c r="A826" s="13"/>
      <c r="B826" s="218"/>
      <c r="C826" s="13"/>
      <c r="D826" s="219" t="s">
        <v>291</v>
      </c>
      <c r="E826" s="220" t="s">
        <v>1</v>
      </c>
      <c r="F826" s="221" t="s">
        <v>3920</v>
      </c>
      <c r="G826" s="13"/>
      <c r="H826" s="222">
        <v>31.030000000000001</v>
      </c>
      <c r="I826" s="223"/>
      <c r="J826" s="13"/>
      <c r="K826" s="13"/>
      <c r="L826" s="218"/>
      <c r="M826" s="224"/>
      <c r="N826" s="225"/>
      <c r="O826" s="225"/>
      <c r="P826" s="225"/>
      <c r="Q826" s="225"/>
      <c r="R826" s="225"/>
      <c r="S826" s="225"/>
      <c r="T826" s="226"/>
      <c r="U826" s="13"/>
      <c r="V826" s="13"/>
      <c r="W826" s="13"/>
      <c r="X826" s="13"/>
      <c r="Y826" s="13"/>
      <c r="Z826" s="13"/>
      <c r="AA826" s="13"/>
      <c r="AB826" s="13"/>
      <c r="AC826" s="13"/>
      <c r="AD826" s="13"/>
      <c r="AE826" s="13"/>
      <c r="AT826" s="220" t="s">
        <v>291</v>
      </c>
      <c r="AU826" s="220" t="s">
        <v>87</v>
      </c>
      <c r="AV826" s="13" t="s">
        <v>87</v>
      </c>
      <c r="AW826" s="13" t="s">
        <v>31</v>
      </c>
      <c r="AX826" s="13" t="s">
        <v>75</v>
      </c>
      <c r="AY826" s="220" t="s">
        <v>283</v>
      </c>
    </row>
    <row r="827" s="15" customFormat="1">
      <c r="A827" s="15"/>
      <c r="B827" s="235"/>
      <c r="C827" s="15"/>
      <c r="D827" s="219" t="s">
        <v>291</v>
      </c>
      <c r="E827" s="236" t="s">
        <v>1</v>
      </c>
      <c r="F827" s="237" t="s">
        <v>416</v>
      </c>
      <c r="G827" s="15"/>
      <c r="H827" s="236" t="s">
        <v>1</v>
      </c>
      <c r="I827" s="238"/>
      <c r="J827" s="15"/>
      <c r="K827" s="15"/>
      <c r="L827" s="235"/>
      <c r="M827" s="239"/>
      <c r="N827" s="240"/>
      <c r="O827" s="240"/>
      <c r="P827" s="240"/>
      <c r="Q827" s="240"/>
      <c r="R827" s="240"/>
      <c r="S827" s="240"/>
      <c r="T827" s="241"/>
      <c r="U827" s="15"/>
      <c r="V827" s="15"/>
      <c r="W827" s="15"/>
      <c r="X827" s="15"/>
      <c r="Y827" s="15"/>
      <c r="Z827" s="15"/>
      <c r="AA827" s="15"/>
      <c r="AB827" s="15"/>
      <c r="AC827" s="15"/>
      <c r="AD827" s="15"/>
      <c r="AE827" s="15"/>
      <c r="AT827" s="236" t="s">
        <v>291</v>
      </c>
      <c r="AU827" s="236" t="s">
        <v>87</v>
      </c>
      <c r="AV827" s="15" t="s">
        <v>82</v>
      </c>
      <c r="AW827" s="15" t="s">
        <v>31</v>
      </c>
      <c r="AX827" s="15" t="s">
        <v>75</v>
      </c>
      <c r="AY827" s="236" t="s">
        <v>283</v>
      </c>
    </row>
    <row r="828" s="13" customFormat="1">
      <c r="A828" s="13"/>
      <c r="B828" s="218"/>
      <c r="C828" s="13"/>
      <c r="D828" s="219" t="s">
        <v>291</v>
      </c>
      <c r="E828" s="220" t="s">
        <v>1</v>
      </c>
      <c r="F828" s="221" t="s">
        <v>3919</v>
      </c>
      <c r="G828" s="13"/>
      <c r="H828" s="222">
        <v>90.819999999999993</v>
      </c>
      <c r="I828" s="223"/>
      <c r="J828" s="13"/>
      <c r="K828" s="13"/>
      <c r="L828" s="218"/>
      <c r="M828" s="224"/>
      <c r="N828" s="225"/>
      <c r="O828" s="225"/>
      <c r="P828" s="225"/>
      <c r="Q828" s="225"/>
      <c r="R828" s="225"/>
      <c r="S828" s="225"/>
      <c r="T828" s="226"/>
      <c r="U828" s="13"/>
      <c r="V828" s="13"/>
      <c r="W828" s="13"/>
      <c r="X828" s="13"/>
      <c r="Y828" s="13"/>
      <c r="Z828" s="13"/>
      <c r="AA828" s="13"/>
      <c r="AB828" s="13"/>
      <c r="AC828" s="13"/>
      <c r="AD828" s="13"/>
      <c r="AE828" s="13"/>
      <c r="AT828" s="220" t="s">
        <v>291</v>
      </c>
      <c r="AU828" s="220" t="s">
        <v>87</v>
      </c>
      <c r="AV828" s="13" t="s">
        <v>87</v>
      </c>
      <c r="AW828" s="13" t="s">
        <v>31</v>
      </c>
      <c r="AX828" s="13" t="s">
        <v>75</v>
      </c>
      <c r="AY828" s="220" t="s">
        <v>283</v>
      </c>
    </row>
    <row r="829" s="13" customFormat="1">
      <c r="A829" s="13"/>
      <c r="B829" s="218"/>
      <c r="C829" s="13"/>
      <c r="D829" s="219" t="s">
        <v>291</v>
      </c>
      <c r="E829" s="220" t="s">
        <v>1</v>
      </c>
      <c r="F829" s="221" t="s">
        <v>3920</v>
      </c>
      <c r="G829" s="13"/>
      <c r="H829" s="222">
        <v>31.030000000000001</v>
      </c>
      <c r="I829" s="223"/>
      <c r="J829" s="13"/>
      <c r="K829" s="13"/>
      <c r="L829" s="218"/>
      <c r="M829" s="224"/>
      <c r="N829" s="225"/>
      <c r="O829" s="225"/>
      <c r="P829" s="225"/>
      <c r="Q829" s="225"/>
      <c r="R829" s="225"/>
      <c r="S829" s="225"/>
      <c r="T829" s="226"/>
      <c r="U829" s="13"/>
      <c r="V829" s="13"/>
      <c r="W829" s="13"/>
      <c r="X829" s="13"/>
      <c r="Y829" s="13"/>
      <c r="Z829" s="13"/>
      <c r="AA829" s="13"/>
      <c r="AB829" s="13"/>
      <c r="AC829" s="13"/>
      <c r="AD829" s="13"/>
      <c r="AE829" s="13"/>
      <c r="AT829" s="220" t="s">
        <v>291</v>
      </c>
      <c r="AU829" s="220" t="s">
        <v>87</v>
      </c>
      <c r="AV829" s="13" t="s">
        <v>87</v>
      </c>
      <c r="AW829" s="13" t="s">
        <v>31</v>
      </c>
      <c r="AX829" s="13" t="s">
        <v>75</v>
      </c>
      <c r="AY829" s="220" t="s">
        <v>283</v>
      </c>
    </row>
    <row r="830" s="14" customFormat="1">
      <c r="A830" s="14"/>
      <c r="B830" s="227"/>
      <c r="C830" s="14"/>
      <c r="D830" s="219" t="s">
        <v>291</v>
      </c>
      <c r="E830" s="228" t="s">
        <v>1</v>
      </c>
      <c r="F830" s="229" t="s">
        <v>293</v>
      </c>
      <c r="G830" s="14"/>
      <c r="H830" s="230">
        <v>1501.3299999999999</v>
      </c>
      <c r="I830" s="231"/>
      <c r="J830" s="14"/>
      <c r="K830" s="14"/>
      <c r="L830" s="227"/>
      <c r="M830" s="232"/>
      <c r="N830" s="233"/>
      <c r="O830" s="233"/>
      <c r="P830" s="233"/>
      <c r="Q830" s="233"/>
      <c r="R830" s="233"/>
      <c r="S830" s="233"/>
      <c r="T830" s="234"/>
      <c r="U830" s="14"/>
      <c r="V830" s="14"/>
      <c r="W830" s="14"/>
      <c r="X830" s="14"/>
      <c r="Y830" s="14"/>
      <c r="Z830" s="14"/>
      <c r="AA830" s="14"/>
      <c r="AB830" s="14"/>
      <c r="AC830" s="14"/>
      <c r="AD830" s="14"/>
      <c r="AE830" s="14"/>
      <c r="AT830" s="228" t="s">
        <v>291</v>
      </c>
      <c r="AU830" s="228" t="s">
        <v>87</v>
      </c>
      <c r="AV830" s="14" t="s">
        <v>289</v>
      </c>
      <c r="AW830" s="14" t="s">
        <v>31</v>
      </c>
      <c r="AX830" s="14" t="s">
        <v>82</v>
      </c>
      <c r="AY830" s="228" t="s">
        <v>283</v>
      </c>
    </row>
    <row r="831" s="2" customFormat="1" ht="37.8" customHeight="1">
      <c r="A831" s="37"/>
      <c r="B831" s="168"/>
      <c r="C831" s="204" t="s">
        <v>1073</v>
      </c>
      <c r="D831" s="204" t="s">
        <v>285</v>
      </c>
      <c r="E831" s="205" t="s">
        <v>1173</v>
      </c>
      <c r="F831" s="206" t="s">
        <v>1174</v>
      </c>
      <c r="G831" s="207" t="s">
        <v>288</v>
      </c>
      <c r="H831" s="208">
        <v>307.88999999999999</v>
      </c>
      <c r="I831" s="209"/>
      <c r="J831" s="210">
        <f>ROUND(I831*H831,2)</f>
        <v>0</v>
      </c>
      <c r="K831" s="211"/>
      <c r="L831" s="38"/>
      <c r="M831" s="212" t="s">
        <v>1</v>
      </c>
      <c r="N831" s="213" t="s">
        <v>41</v>
      </c>
      <c r="O831" s="81"/>
      <c r="P831" s="214">
        <f>O831*H831</f>
        <v>0</v>
      </c>
      <c r="Q831" s="214">
        <v>0</v>
      </c>
      <c r="R831" s="214">
        <f>Q831*H831</f>
        <v>0</v>
      </c>
      <c r="S831" s="214">
        <v>0.021059999999999999</v>
      </c>
      <c r="T831" s="215">
        <f>S831*H831</f>
        <v>6.484163399999999</v>
      </c>
      <c r="U831" s="37"/>
      <c r="V831" s="37"/>
      <c r="W831" s="37"/>
      <c r="X831" s="37"/>
      <c r="Y831" s="37"/>
      <c r="Z831" s="37"/>
      <c r="AA831" s="37"/>
      <c r="AB831" s="37"/>
      <c r="AC831" s="37"/>
      <c r="AD831" s="37"/>
      <c r="AE831" s="37"/>
      <c r="AR831" s="216" t="s">
        <v>358</v>
      </c>
      <c r="AT831" s="216" t="s">
        <v>285</v>
      </c>
      <c r="AU831" s="216" t="s">
        <v>87</v>
      </c>
      <c r="AY831" s="18" t="s">
        <v>283</v>
      </c>
      <c r="BE831" s="217">
        <f>IF(N831="základná",J831,0)</f>
        <v>0</v>
      </c>
      <c r="BF831" s="217">
        <f>IF(N831="znížená",J831,0)</f>
        <v>0</v>
      </c>
      <c r="BG831" s="217">
        <f>IF(N831="zákl. prenesená",J831,0)</f>
        <v>0</v>
      </c>
      <c r="BH831" s="217">
        <f>IF(N831="zníž. prenesená",J831,0)</f>
        <v>0</v>
      </c>
      <c r="BI831" s="217">
        <f>IF(N831="nulová",J831,0)</f>
        <v>0</v>
      </c>
      <c r="BJ831" s="18" t="s">
        <v>87</v>
      </c>
      <c r="BK831" s="217">
        <f>ROUND(I831*H831,2)</f>
        <v>0</v>
      </c>
      <c r="BL831" s="18" t="s">
        <v>358</v>
      </c>
      <c r="BM831" s="216" t="s">
        <v>3921</v>
      </c>
    </row>
    <row r="832" s="15" customFormat="1">
      <c r="A832" s="15"/>
      <c r="B832" s="235"/>
      <c r="C832" s="15"/>
      <c r="D832" s="219" t="s">
        <v>291</v>
      </c>
      <c r="E832" s="236" t="s">
        <v>1</v>
      </c>
      <c r="F832" s="237" t="s">
        <v>3907</v>
      </c>
      <c r="G832" s="15"/>
      <c r="H832" s="236" t="s">
        <v>1</v>
      </c>
      <c r="I832" s="238"/>
      <c r="J832" s="15"/>
      <c r="K832" s="15"/>
      <c r="L832" s="235"/>
      <c r="M832" s="239"/>
      <c r="N832" s="240"/>
      <c r="O832" s="240"/>
      <c r="P832" s="240"/>
      <c r="Q832" s="240"/>
      <c r="R832" s="240"/>
      <c r="S832" s="240"/>
      <c r="T832" s="241"/>
      <c r="U832" s="15"/>
      <c r="V832" s="15"/>
      <c r="W832" s="15"/>
      <c r="X832" s="15"/>
      <c r="Y832" s="15"/>
      <c r="Z832" s="15"/>
      <c r="AA832" s="15"/>
      <c r="AB832" s="15"/>
      <c r="AC832" s="15"/>
      <c r="AD832" s="15"/>
      <c r="AE832" s="15"/>
      <c r="AT832" s="236" t="s">
        <v>291</v>
      </c>
      <c r="AU832" s="236" t="s">
        <v>87</v>
      </c>
      <c r="AV832" s="15" t="s">
        <v>82</v>
      </c>
      <c r="AW832" s="15" t="s">
        <v>31</v>
      </c>
      <c r="AX832" s="15" t="s">
        <v>75</v>
      </c>
      <c r="AY832" s="236" t="s">
        <v>283</v>
      </c>
    </row>
    <row r="833" s="13" customFormat="1">
      <c r="A833" s="13"/>
      <c r="B833" s="218"/>
      <c r="C833" s="13"/>
      <c r="D833" s="219" t="s">
        <v>291</v>
      </c>
      <c r="E833" s="220" t="s">
        <v>1</v>
      </c>
      <c r="F833" s="221" t="s">
        <v>3922</v>
      </c>
      <c r="G833" s="13"/>
      <c r="H833" s="222">
        <v>288.19</v>
      </c>
      <c r="I833" s="223"/>
      <c r="J833" s="13"/>
      <c r="K833" s="13"/>
      <c r="L833" s="218"/>
      <c r="M833" s="224"/>
      <c r="N833" s="225"/>
      <c r="O833" s="225"/>
      <c r="P833" s="225"/>
      <c r="Q833" s="225"/>
      <c r="R833" s="225"/>
      <c r="S833" s="225"/>
      <c r="T833" s="226"/>
      <c r="U833" s="13"/>
      <c r="V833" s="13"/>
      <c r="W833" s="13"/>
      <c r="X833" s="13"/>
      <c r="Y833" s="13"/>
      <c r="Z833" s="13"/>
      <c r="AA833" s="13"/>
      <c r="AB833" s="13"/>
      <c r="AC833" s="13"/>
      <c r="AD833" s="13"/>
      <c r="AE833" s="13"/>
      <c r="AT833" s="220" t="s">
        <v>291</v>
      </c>
      <c r="AU833" s="220" t="s">
        <v>87</v>
      </c>
      <c r="AV833" s="13" t="s">
        <v>87</v>
      </c>
      <c r="AW833" s="13" t="s">
        <v>31</v>
      </c>
      <c r="AX833" s="13" t="s">
        <v>75</v>
      </c>
      <c r="AY833" s="220" t="s">
        <v>283</v>
      </c>
    </row>
    <row r="834" s="13" customFormat="1">
      <c r="A834" s="13"/>
      <c r="B834" s="218"/>
      <c r="C834" s="13"/>
      <c r="D834" s="219" t="s">
        <v>291</v>
      </c>
      <c r="E834" s="220" t="s">
        <v>1</v>
      </c>
      <c r="F834" s="221" t="s">
        <v>3923</v>
      </c>
      <c r="G834" s="13"/>
      <c r="H834" s="222">
        <v>19.699999999999999</v>
      </c>
      <c r="I834" s="223"/>
      <c r="J834" s="13"/>
      <c r="K834" s="13"/>
      <c r="L834" s="218"/>
      <c r="M834" s="224"/>
      <c r="N834" s="225"/>
      <c r="O834" s="225"/>
      <c r="P834" s="225"/>
      <c r="Q834" s="225"/>
      <c r="R834" s="225"/>
      <c r="S834" s="225"/>
      <c r="T834" s="226"/>
      <c r="U834" s="13"/>
      <c r="V834" s="13"/>
      <c r="W834" s="13"/>
      <c r="X834" s="13"/>
      <c r="Y834" s="13"/>
      <c r="Z834" s="13"/>
      <c r="AA834" s="13"/>
      <c r="AB834" s="13"/>
      <c r="AC834" s="13"/>
      <c r="AD834" s="13"/>
      <c r="AE834" s="13"/>
      <c r="AT834" s="220" t="s">
        <v>291</v>
      </c>
      <c r="AU834" s="220" t="s">
        <v>87</v>
      </c>
      <c r="AV834" s="13" t="s">
        <v>87</v>
      </c>
      <c r="AW834" s="13" t="s">
        <v>31</v>
      </c>
      <c r="AX834" s="13" t="s">
        <v>75</v>
      </c>
      <c r="AY834" s="220" t="s">
        <v>283</v>
      </c>
    </row>
    <row r="835" s="14" customFormat="1">
      <c r="A835" s="14"/>
      <c r="B835" s="227"/>
      <c r="C835" s="14"/>
      <c r="D835" s="219" t="s">
        <v>291</v>
      </c>
      <c r="E835" s="228" t="s">
        <v>1</v>
      </c>
      <c r="F835" s="229" t="s">
        <v>293</v>
      </c>
      <c r="G835" s="14"/>
      <c r="H835" s="230">
        <v>307.88999999999999</v>
      </c>
      <c r="I835" s="231"/>
      <c r="J835" s="14"/>
      <c r="K835" s="14"/>
      <c r="L835" s="227"/>
      <c r="M835" s="232"/>
      <c r="N835" s="233"/>
      <c r="O835" s="233"/>
      <c r="P835" s="233"/>
      <c r="Q835" s="233"/>
      <c r="R835" s="233"/>
      <c r="S835" s="233"/>
      <c r="T835" s="234"/>
      <c r="U835" s="14"/>
      <c r="V835" s="14"/>
      <c r="W835" s="14"/>
      <c r="X835" s="14"/>
      <c r="Y835" s="14"/>
      <c r="Z835" s="14"/>
      <c r="AA835" s="14"/>
      <c r="AB835" s="14"/>
      <c r="AC835" s="14"/>
      <c r="AD835" s="14"/>
      <c r="AE835" s="14"/>
      <c r="AT835" s="228" t="s">
        <v>291</v>
      </c>
      <c r="AU835" s="228" t="s">
        <v>87</v>
      </c>
      <c r="AV835" s="14" t="s">
        <v>289</v>
      </c>
      <c r="AW835" s="14" t="s">
        <v>31</v>
      </c>
      <c r="AX835" s="14" t="s">
        <v>82</v>
      </c>
      <c r="AY835" s="228" t="s">
        <v>283</v>
      </c>
    </row>
    <row r="836" s="2" customFormat="1" ht="24.15" customHeight="1">
      <c r="A836" s="37"/>
      <c r="B836" s="168"/>
      <c r="C836" s="204" t="s">
        <v>1078</v>
      </c>
      <c r="D836" s="204" t="s">
        <v>285</v>
      </c>
      <c r="E836" s="205" t="s">
        <v>1183</v>
      </c>
      <c r="F836" s="206" t="s">
        <v>1184</v>
      </c>
      <c r="G836" s="207" t="s">
        <v>979</v>
      </c>
      <c r="H836" s="255"/>
      <c r="I836" s="209"/>
      <c r="J836" s="210">
        <f>ROUND(I836*H836,2)</f>
        <v>0</v>
      </c>
      <c r="K836" s="211"/>
      <c r="L836" s="38"/>
      <c r="M836" s="212" t="s">
        <v>1</v>
      </c>
      <c r="N836" s="213" t="s">
        <v>41</v>
      </c>
      <c r="O836" s="81"/>
      <c r="P836" s="214">
        <f>O836*H836</f>
        <v>0</v>
      </c>
      <c r="Q836" s="214">
        <v>0</v>
      </c>
      <c r="R836" s="214">
        <f>Q836*H836</f>
        <v>0</v>
      </c>
      <c r="S836" s="214">
        <v>0</v>
      </c>
      <c r="T836" s="215">
        <f>S836*H836</f>
        <v>0</v>
      </c>
      <c r="U836" s="37"/>
      <c r="V836" s="37"/>
      <c r="W836" s="37"/>
      <c r="X836" s="37"/>
      <c r="Y836" s="37"/>
      <c r="Z836" s="37"/>
      <c r="AA836" s="37"/>
      <c r="AB836" s="37"/>
      <c r="AC836" s="37"/>
      <c r="AD836" s="37"/>
      <c r="AE836" s="37"/>
      <c r="AR836" s="216" t="s">
        <v>358</v>
      </c>
      <c r="AT836" s="216" t="s">
        <v>285</v>
      </c>
      <c r="AU836" s="216" t="s">
        <v>87</v>
      </c>
      <c r="AY836" s="18" t="s">
        <v>283</v>
      </c>
      <c r="BE836" s="217">
        <f>IF(N836="základná",J836,0)</f>
        <v>0</v>
      </c>
      <c r="BF836" s="217">
        <f>IF(N836="znížená",J836,0)</f>
        <v>0</v>
      </c>
      <c r="BG836" s="217">
        <f>IF(N836="zákl. prenesená",J836,0)</f>
        <v>0</v>
      </c>
      <c r="BH836" s="217">
        <f>IF(N836="zníž. prenesená",J836,0)</f>
        <v>0</v>
      </c>
      <c r="BI836" s="217">
        <f>IF(N836="nulová",J836,0)</f>
        <v>0</v>
      </c>
      <c r="BJ836" s="18" t="s">
        <v>87</v>
      </c>
      <c r="BK836" s="217">
        <f>ROUND(I836*H836,2)</f>
        <v>0</v>
      </c>
      <c r="BL836" s="18" t="s">
        <v>358</v>
      </c>
      <c r="BM836" s="216" t="s">
        <v>3924</v>
      </c>
    </row>
    <row r="837" s="12" customFormat="1" ht="22.8" customHeight="1">
      <c r="A837" s="12"/>
      <c r="B837" s="191"/>
      <c r="C837" s="12"/>
      <c r="D837" s="192" t="s">
        <v>74</v>
      </c>
      <c r="E837" s="202" t="s">
        <v>1186</v>
      </c>
      <c r="F837" s="202" t="s">
        <v>1187</v>
      </c>
      <c r="G837" s="12"/>
      <c r="H837" s="12"/>
      <c r="I837" s="194"/>
      <c r="J837" s="203">
        <f>BK837</f>
        <v>0</v>
      </c>
      <c r="K837" s="12"/>
      <c r="L837" s="191"/>
      <c r="M837" s="196"/>
      <c r="N837" s="197"/>
      <c r="O837" s="197"/>
      <c r="P837" s="198">
        <f>SUM(P838:P852)</f>
        <v>0</v>
      </c>
      <c r="Q837" s="197"/>
      <c r="R837" s="198">
        <f>SUM(R838:R852)</f>
        <v>1.1438771999999999</v>
      </c>
      <c r="S837" s="197"/>
      <c r="T837" s="199">
        <f>SUM(T838:T852)</f>
        <v>0.31158000000000002</v>
      </c>
      <c r="U837" s="12"/>
      <c r="V837" s="12"/>
      <c r="W837" s="12"/>
      <c r="X837" s="12"/>
      <c r="Y837" s="12"/>
      <c r="Z837" s="12"/>
      <c r="AA837" s="12"/>
      <c r="AB837" s="12"/>
      <c r="AC837" s="12"/>
      <c r="AD837" s="12"/>
      <c r="AE837" s="12"/>
      <c r="AR837" s="192" t="s">
        <v>87</v>
      </c>
      <c r="AT837" s="200" t="s">
        <v>74</v>
      </c>
      <c r="AU837" s="200" t="s">
        <v>82</v>
      </c>
      <c r="AY837" s="192" t="s">
        <v>283</v>
      </c>
      <c r="BK837" s="201">
        <f>SUM(BK838:BK852)</f>
        <v>0</v>
      </c>
    </row>
    <row r="838" s="2" customFormat="1" ht="33" customHeight="1">
      <c r="A838" s="37"/>
      <c r="B838" s="168"/>
      <c r="C838" s="204" t="s">
        <v>1086</v>
      </c>
      <c r="D838" s="204" t="s">
        <v>285</v>
      </c>
      <c r="E838" s="205" t="s">
        <v>1212</v>
      </c>
      <c r="F838" s="206" t="s">
        <v>1213</v>
      </c>
      <c r="G838" s="207" t="s">
        <v>649</v>
      </c>
      <c r="H838" s="208">
        <v>260.5</v>
      </c>
      <c r="I838" s="209"/>
      <c r="J838" s="210">
        <f>ROUND(I838*H838,2)</f>
        <v>0</v>
      </c>
      <c r="K838" s="211"/>
      <c r="L838" s="38"/>
      <c r="M838" s="212" t="s">
        <v>1</v>
      </c>
      <c r="N838" s="213" t="s">
        <v>41</v>
      </c>
      <c r="O838" s="81"/>
      <c r="P838" s="214">
        <f>O838*H838</f>
        <v>0</v>
      </c>
      <c r="Q838" s="214">
        <v>0.0035063999999999998</v>
      </c>
      <c r="R838" s="214">
        <f>Q838*H838</f>
        <v>0.91341719999999993</v>
      </c>
      <c r="S838" s="214">
        <v>0</v>
      </c>
      <c r="T838" s="215">
        <f>S838*H838</f>
        <v>0</v>
      </c>
      <c r="U838" s="37"/>
      <c r="V838" s="37"/>
      <c r="W838" s="37"/>
      <c r="X838" s="37"/>
      <c r="Y838" s="37"/>
      <c r="Z838" s="37"/>
      <c r="AA838" s="37"/>
      <c r="AB838" s="37"/>
      <c r="AC838" s="37"/>
      <c r="AD838" s="37"/>
      <c r="AE838" s="37"/>
      <c r="AR838" s="216" t="s">
        <v>358</v>
      </c>
      <c r="AT838" s="216" t="s">
        <v>285</v>
      </c>
      <c r="AU838" s="216" t="s">
        <v>87</v>
      </c>
      <c r="AY838" s="18" t="s">
        <v>283</v>
      </c>
      <c r="BE838" s="217">
        <f>IF(N838="základná",J838,0)</f>
        <v>0</v>
      </c>
      <c r="BF838" s="217">
        <f>IF(N838="znížená",J838,0)</f>
        <v>0</v>
      </c>
      <c r="BG838" s="217">
        <f>IF(N838="zákl. prenesená",J838,0)</f>
        <v>0</v>
      </c>
      <c r="BH838" s="217">
        <f>IF(N838="zníž. prenesená",J838,0)</f>
        <v>0</v>
      </c>
      <c r="BI838" s="217">
        <f>IF(N838="nulová",J838,0)</f>
        <v>0</v>
      </c>
      <c r="BJ838" s="18" t="s">
        <v>87</v>
      </c>
      <c r="BK838" s="217">
        <f>ROUND(I838*H838,2)</f>
        <v>0</v>
      </c>
      <c r="BL838" s="18" t="s">
        <v>358</v>
      </c>
      <c r="BM838" s="216" t="s">
        <v>3925</v>
      </c>
    </row>
    <row r="839" s="13" customFormat="1">
      <c r="A839" s="13"/>
      <c r="B839" s="218"/>
      <c r="C839" s="13"/>
      <c r="D839" s="219" t="s">
        <v>291</v>
      </c>
      <c r="E839" s="220" t="s">
        <v>1</v>
      </c>
      <c r="F839" s="221" t="s">
        <v>3926</v>
      </c>
      <c r="G839" s="13"/>
      <c r="H839" s="222">
        <v>260.5</v>
      </c>
      <c r="I839" s="223"/>
      <c r="J839" s="13"/>
      <c r="K839" s="13"/>
      <c r="L839" s="218"/>
      <c r="M839" s="224"/>
      <c r="N839" s="225"/>
      <c r="O839" s="225"/>
      <c r="P839" s="225"/>
      <c r="Q839" s="225"/>
      <c r="R839" s="225"/>
      <c r="S839" s="225"/>
      <c r="T839" s="226"/>
      <c r="U839" s="13"/>
      <c r="V839" s="13"/>
      <c r="W839" s="13"/>
      <c r="X839" s="13"/>
      <c r="Y839" s="13"/>
      <c r="Z839" s="13"/>
      <c r="AA839" s="13"/>
      <c r="AB839" s="13"/>
      <c r="AC839" s="13"/>
      <c r="AD839" s="13"/>
      <c r="AE839" s="13"/>
      <c r="AT839" s="220" t="s">
        <v>291</v>
      </c>
      <c r="AU839" s="220" t="s">
        <v>87</v>
      </c>
      <c r="AV839" s="13" t="s">
        <v>87</v>
      </c>
      <c r="AW839" s="13" t="s">
        <v>31</v>
      </c>
      <c r="AX839" s="13" t="s">
        <v>82</v>
      </c>
      <c r="AY839" s="220" t="s">
        <v>283</v>
      </c>
    </row>
    <row r="840" s="2" customFormat="1" ht="24.15" customHeight="1">
      <c r="A840" s="37"/>
      <c r="B840" s="168"/>
      <c r="C840" s="204" t="s">
        <v>1091</v>
      </c>
      <c r="D840" s="204" t="s">
        <v>285</v>
      </c>
      <c r="E840" s="205" t="s">
        <v>1217</v>
      </c>
      <c r="F840" s="206" t="s">
        <v>1218</v>
      </c>
      <c r="G840" s="207" t="s">
        <v>649</v>
      </c>
      <c r="H840" s="208">
        <v>230.80000000000001</v>
      </c>
      <c r="I840" s="209"/>
      <c r="J840" s="210">
        <f>ROUND(I840*H840,2)</f>
        <v>0</v>
      </c>
      <c r="K840" s="211"/>
      <c r="L840" s="38"/>
      <c r="M840" s="212" t="s">
        <v>1</v>
      </c>
      <c r="N840" s="213" t="s">
        <v>41</v>
      </c>
      <c r="O840" s="81"/>
      <c r="P840" s="214">
        <f>O840*H840</f>
        <v>0</v>
      </c>
      <c r="Q840" s="214">
        <v>0</v>
      </c>
      <c r="R840" s="214">
        <f>Q840*H840</f>
        <v>0</v>
      </c>
      <c r="S840" s="214">
        <v>0.0013500000000000001</v>
      </c>
      <c r="T840" s="215">
        <f>S840*H840</f>
        <v>0.31158000000000002</v>
      </c>
      <c r="U840" s="37"/>
      <c r="V840" s="37"/>
      <c r="W840" s="37"/>
      <c r="X840" s="37"/>
      <c r="Y840" s="37"/>
      <c r="Z840" s="37"/>
      <c r="AA840" s="37"/>
      <c r="AB840" s="37"/>
      <c r="AC840" s="37"/>
      <c r="AD840" s="37"/>
      <c r="AE840" s="37"/>
      <c r="AR840" s="216" t="s">
        <v>358</v>
      </c>
      <c r="AT840" s="216" t="s">
        <v>285</v>
      </c>
      <c r="AU840" s="216" t="s">
        <v>87</v>
      </c>
      <c r="AY840" s="18" t="s">
        <v>283</v>
      </c>
      <c r="BE840" s="217">
        <f>IF(N840="základná",J840,0)</f>
        <v>0</v>
      </c>
      <c r="BF840" s="217">
        <f>IF(N840="znížená",J840,0)</f>
        <v>0</v>
      </c>
      <c r="BG840" s="217">
        <f>IF(N840="zákl. prenesená",J840,0)</f>
        <v>0</v>
      </c>
      <c r="BH840" s="217">
        <f>IF(N840="zníž. prenesená",J840,0)</f>
        <v>0</v>
      </c>
      <c r="BI840" s="217">
        <f>IF(N840="nulová",J840,0)</f>
        <v>0</v>
      </c>
      <c r="BJ840" s="18" t="s">
        <v>87</v>
      </c>
      <c r="BK840" s="217">
        <f>ROUND(I840*H840,2)</f>
        <v>0</v>
      </c>
      <c r="BL840" s="18" t="s">
        <v>358</v>
      </c>
      <c r="BM840" s="216" t="s">
        <v>1219</v>
      </c>
    </row>
    <row r="841" s="13" customFormat="1">
      <c r="A841" s="13"/>
      <c r="B841" s="218"/>
      <c r="C841" s="13"/>
      <c r="D841" s="219" t="s">
        <v>291</v>
      </c>
      <c r="E841" s="220" t="s">
        <v>1</v>
      </c>
      <c r="F841" s="221" t="s">
        <v>1220</v>
      </c>
      <c r="G841" s="13"/>
      <c r="H841" s="222">
        <v>13.199999999999999</v>
      </c>
      <c r="I841" s="223"/>
      <c r="J841" s="13"/>
      <c r="K841" s="13"/>
      <c r="L841" s="218"/>
      <c r="M841" s="224"/>
      <c r="N841" s="225"/>
      <c r="O841" s="225"/>
      <c r="P841" s="225"/>
      <c r="Q841" s="225"/>
      <c r="R841" s="225"/>
      <c r="S841" s="225"/>
      <c r="T841" s="226"/>
      <c r="U841" s="13"/>
      <c r="V841" s="13"/>
      <c r="W841" s="13"/>
      <c r="X841" s="13"/>
      <c r="Y841" s="13"/>
      <c r="Z841" s="13"/>
      <c r="AA841" s="13"/>
      <c r="AB841" s="13"/>
      <c r="AC841" s="13"/>
      <c r="AD841" s="13"/>
      <c r="AE841" s="13"/>
      <c r="AT841" s="220" t="s">
        <v>291</v>
      </c>
      <c r="AU841" s="220" t="s">
        <v>87</v>
      </c>
      <c r="AV841" s="13" t="s">
        <v>87</v>
      </c>
      <c r="AW841" s="13" t="s">
        <v>31</v>
      </c>
      <c r="AX841" s="13" t="s">
        <v>75</v>
      </c>
      <c r="AY841" s="220" t="s">
        <v>283</v>
      </c>
    </row>
    <row r="842" s="13" customFormat="1">
      <c r="A842" s="13"/>
      <c r="B842" s="218"/>
      <c r="C842" s="13"/>
      <c r="D842" s="219" t="s">
        <v>291</v>
      </c>
      <c r="E842" s="220" t="s">
        <v>1</v>
      </c>
      <c r="F842" s="221" t="s">
        <v>3927</v>
      </c>
      <c r="G842" s="13"/>
      <c r="H842" s="222">
        <v>39.200000000000003</v>
      </c>
      <c r="I842" s="223"/>
      <c r="J842" s="13"/>
      <c r="K842" s="13"/>
      <c r="L842" s="218"/>
      <c r="M842" s="224"/>
      <c r="N842" s="225"/>
      <c r="O842" s="225"/>
      <c r="P842" s="225"/>
      <c r="Q842" s="225"/>
      <c r="R842" s="225"/>
      <c r="S842" s="225"/>
      <c r="T842" s="226"/>
      <c r="U842" s="13"/>
      <c r="V842" s="13"/>
      <c r="W842" s="13"/>
      <c r="X842" s="13"/>
      <c r="Y842" s="13"/>
      <c r="Z842" s="13"/>
      <c r="AA842" s="13"/>
      <c r="AB842" s="13"/>
      <c r="AC842" s="13"/>
      <c r="AD842" s="13"/>
      <c r="AE842" s="13"/>
      <c r="AT842" s="220" t="s">
        <v>291</v>
      </c>
      <c r="AU842" s="220" t="s">
        <v>87</v>
      </c>
      <c r="AV842" s="13" t="s">
        <v>87</v>
      </c>
      <c r="AW842" s="13" t="s">
        <v>31</v>
      </c>
      <c r="AX842" s="13" t="s">
        <v>75</v>
      </c>
      <c r="AY842" s="220" t="s">
        <v>283</v>
      </c>
    </row>
    <row r="843" s="13" customFormat="1">
      <c r="A843" s="13"/>
      <c r="B843" s="218"/>
      <c r="C843" s="13"/>
      <c r="D843" s="219" t="s">
        <v>291</v>
      </c>
      <c r="E843" s="220" t="s">
        <v>1</v>
      </c>
      <c r="F843" s="221" t="s">
        <v>3928</v>
      </c>
      <c r="G843" s="13"/>
      <c r="H843" s="222">
        <v>49.799999999999997</v>
      </c>
      <c r="I843" s="223"/>
      <c r="J843" s="13"/>
      <c r="K843" s="13"/>
      <c r="L843" s="218"/>
      <c r="M843" s="224"/>
      <c r="N843" s="225"/>
      <c r="O843" s="225"/>
      <c r="P843" s="225"/>
      <c r="Q843" s="225"/>
      <c r="R843" s="225"/>
      <c r="S843" s="225"/>
      <c r="T843" s="226"/>
      <c r="U843" s="13"/>
      <c r="V843" s="13"/>
      <c r="W843" s="13"/>
      <c r="X843" s="13"/>
      <c r="Y843" s="13"/>
      <c r="Z843" s="13"/>
      <c r="AA843" s="13"/>
      <c r="AB843" s="13"/>
      <c r="AC843" s="13"/>
      <c r="AD843" s="13"/>
      <c r="AE843" s="13"/>
      <c r="AT843" s="220" t="s">
        <v>291</v>
      </c>
      <c r="AU843" s="220" t="s">
        <v>87</v>
      </c>
      <c r="AV843" s="13" t="s">
        <v>87</v>
      </c>
      <c r="AW843" s="13" t="s">
        <v>31</v>
      </c>
      <c r="AX843" s="13" t="s">
        <v>75</v>
      </c>
      <c r="AY843" s="220" t="s">
        <v>283</v>
      </c>
    </row>
    <row r="844" s="13" customFormat="1">
      <c r="A844" s="13"/>
      <c r="B844" s="218"/>
      <c r="C844" s="13"/>
      <c r="D844" s="219" t="s">
        <v>291</v>
      </c>
      <c r="E844" s="220" t="s">
        <v>1</v>
      </c>
      <c r="F844" s="221" t="s">
        <v>3929</v>
      </c>
      <c r="G844" s="13"/>
      <c r="H844" s="222">
        <v>38.600000000000001</v>
      </c>
      <c r="I844" s="223"/>
      <c r="J844" s="13"/>
      <c r="K844" s="13"/>
      <c r="L844" s="218"/>
      <c r="M844" s="224"/>
      <c r="N844" s="225"/>
      <c r="O844" s="225"/>
      <c r="P844" s="225"/>
      <c r="Q844" s="225"/>
      <c r="R844" s="225"/>
      <c r="S844" s="225"/>
      <c r="T844" s="226"/>
      <c r="U844" s="13"/>
      <c r="V844" s="13"/>
      <c r="W844" s="13"/>
      <c r="X844" s="13"/>
      <c r="Y844" s="13"/>
      <c r="Z844" s="13"/>
      <c r="AA844" s="13"/>
      <c r="AB844" s="13"/>
      <c r="AC844" s="13"/>
      <c r="AD844" s="13"/>
      <c r="AE844" s="13"/>
      <c r="AT844" s="220" t="s">
        <v>291</v>
      </c>
      <c r="AU844" s="220" t="s">
        <v>87</v>
      </c>
      <c r="AV844" s="13" t="s">
        <v>87</v>
      </c>
      <c r="AW844" s="13" t="s">
        <v>31</v>
      </c>
      <c r="AX844" s="13" t="s">
        <v>75</v>
      </c>
      <c r="AY844" s="220" t="s">
        <v>283</v>
      </c>
    </row>
    <row r="845" s="13" customFormat="1">
      <c r="A845" s="13"/>
      <c r="B845" s="218"/>
      <c r="C845" s="13"/>
      <c r="D845" s="219" t="s">
        <v>291</v>
      </c>
      <c r="E845" s="220" t="s">
        <v>1</v>
      </c>
      <c r="F845" s="221" t="s">
        <v>3930</v>
      </c>
      <c r="G845" s="13"/>
      <c r="H845" s="222">
        <v>38.600000000000001</v>
      </c>
      <c r="I845" s="223"/>
      <c r="J845" s="13"/>
      <c r="K845" s="13"/>
      <c r="L845" s="218"/>
      <c r="M845" s="224"/>
      <c r="N845" s="225"/>
      <c r="O845" s="225"/>
      <c r="P845" s="225"/>
      <c r="Q845" s="225"/>
      <c r="R845" s="225"/>
      <c r="S845" s="225"/>
      <c r="T845" s="226"/>
      <c r="U845" s="13"/>
      <c r="V845" s="13"/>
      <c r="W845" s="13"/>
      <c r="X845" s="13"/>
      <c r="Y845" s="13"/>
      <c r="Z845" s="13"/>
      <c r="AA845" s="13"/>
      <c r="AB845" s="13"/>
      <c r="AC845" s="13"/>
      <c r="AD845" s="13"/>
      <c r="AE845" s="13"/>
      <c r="AT845" s="220" t="s">
        <v>291</v>
      </c>
      <c r="AU845" s="220" t="s">
        <v>87</v>
      </c>
      <c r="AV845" s="13" t="s">
        <v>87</v>
      </c>
      <c r="AW845" s="13" t="s">
        <v>31</v>
      </c>
      <c r="AX845" s="13" t="s">
        <v>75</v>
      </c>
      <c r="AY845" s="220" t="s">
        <v>283</v>
      </c>
    </row>
    <row r="846" s="13" customFormat="1">
      <c r="A846" s="13"/>
      <c r="B846" s="218"/>
      <c r="C846" s="13"/>
      <c r="D846" s="219" t="s">
        <v>291</v>
      </c>
      <c r="E846" s="220" t="s">
        <v>1</v>
      </c>
      <c r="F846" s="221" t="s">
        <v>3931</v>
      </c>
      <c r="G846" s="13"/>
      <c r="H846" s="222">
        <v>51.399999999999999</v>
      </c>
      <c r="I846" s="223"/>
      <c r="J846" s="13"/>
      <c r="K846" s="13"/>
      <c r="L846" s="218"/>
      <c r="M846" s="224"/>
      <c r="N846" s="225"/>
      <c r="O846" s="225"/>
      <c r="P846" s="225"/>
      <c r="Q846" s="225"/>
      <c r="R846" s="225"/>
      <c r="S846" s="225"/>
      <c r="T846" s="226"/>
      <c r="U846" s="13"/>
      <c r="V846" s="13"/>
      <c r="W846" s="13"/>
      <c r="X846" s="13"/>
      <c r="Y846" s="13"/>
      <c r="Z846" s="13"/>
      <c r="AA846" s="13"/>
      <c r="AB846" s="13"/>
      <c r="AC846" s="13"/>
      <c r="AD846" s="13"/>
      <c r="AE846" s="13"/>
      <c r="AT846" s="220" t="s">
        <v>291</v>
      </c>
      <c r="AU846" s="220" t="s">
        <v>87</v>
      </c>
      <c r="AV846" s="13" t="s">
        <v>87</v>
      </c>
      <c r="AW846" s="13" t="s">
        <v>31</v>
      </c>
      <c r="AX846" s="13" t="s">
        <v>75</v>
      </c>
      <c r="AY846" s="220" t="s">
        <v>283</v>
      </c>
    </row>
    <row r="847" s="14" customFormat="1">
      <c r="A847" s="14"/>
      <c r="B847" s="227"/>
      <c r="C847" s="14"/>
      <c r="D847" s="219" t="s">
        <v>291</v>
      </c>
      <c r="E847" s="228" t="s">
        <v>1</v>
      </c>
      <c r="F847" s="229" t="s">
        <v>293</v>
      </c>
      <c r="G847" s="14"/>
      <c r="H847" s="230">
        <v>230.80000000000001</v>
      </c>
      <c r="I847" s="231"/>
      <c r="J847" s="14"/>
      <c r="K847" s="14"/>
      <c r="L847" s="227"/>
      <c r="M847" s="232"/>
      <c r="N847" s="233"/>
      <c r="O847" s="233"/>
      <c r="P847" s="233"/>
      <c r="Q847" s="233"/>
      <c r="R847" s="233"/>
      <c r="S847" s="233"/>
      <c r="T847" s="234"/>
      <c r="U847" s="14"/>
      <c r="V847" s="14"/>
      <c r="W847" s="14"/>
      <c r="X847" s="14"/>
      <c r="Y847" s="14"/>
      <c r="Z847" s="14"/>
      <c r="AA847" s="14"/>
      <c r="AB847" s="14"/>
      <c r="AC847" s="14"/>
      <c r="AD847" s="14"/>
      <c r="AE847" s="14"/>
      <c r="AT847" s="228" t="s">
        <v>291</v>
      </c>
      <c r="AU847" s="228" t="s">
        <v>87</v>
      </c>
      <c r="AV847" s="14" t="s">
        <v>289</v>
      </c>
      <c r="AW847" s="14" t="s">
        <v>31</v>
      </c>
      <c r="AX847" s="14" t="s">
        <v>82</v>
      </c>
      <c r="AY847" s="228" t="s">
        <v>283</v>
      </c>
    </row>
    <row r="848" s="2" customFormat="1" ht="33" customHeight="1">
      <c r="A848" s="37"/>
      <c r="B848" s="168"/>
      <c r="C848" s="204" t="s">
        <v>1096</v>
      </c>
      <c r="D848" s="204" t="s">
        <v>285</v>
      </c>
      <c r="E848" s="205" t="s">
        <v>1242</v>
      </c>
      <c r="F848" s="206" t="s">
        <v>1243</v>
      </c>
      <c r="G848" s="207" t="s">
        <v>649</v>
      </c>
      <c r="H848" s="208">
        <v>66.799999999999997</v>
      </c>
      <c r="I848" s="209"/>
      <c r="J848" s="210">
        <f>ROUND(I848*H848,2)</f>
        <v>0</v>
      </c>
      <c r="K848" s="211"/>
      <c r="L848" s="38"/>
      <c r="M848" s="212" t="s">
        <v>1</v>
      </c>
      <c r="N848" s="213" t="s">
        <v>41</v>
      </c>
      <c r="O848" s="81"/>
      <c r="P848" s="214">
        <f>O848*H848</f>
        <v>0</v>
      </c>
      <c r="Q848" s="214">
        <v>0.0034499999999999999</v>
      </c>
      <c r="R848" s="214">
        <f>Q848*H848</f>
        <v>0.23046</v>
      </c>
      <c r="S848" s="214">
        <v>0</v>
      </c>
      <c r="T848" s="215">
        <f>S848*H848</f>
        <v>0</v>
      </c>
      <c r="U848" s="37"/>
      <c r="V848" s="37"/>
      <c r="W848" s="37"/>
      <c r="X848" s="37"/>
      <c r="Y848" s="37"/>
      <c r="Z848" s="37"/>
      <c r="AA848" s="37"/>
      <c r="AB848" s="37"/>
      <c r="AC848" s="37"/>
      <c r="AD848" s="37"/>
      <c r="AE848" s="37"/>
      <c r="AR848" s="216" t="s">
        <v>358</v>
      </c>
      <c r="AT848" s="216" t="s">
        <v>285</v>
      </c>
      <c r="AU848" s="216" t="s">
        <v>87</v>
      </c>
      <c r="AY848" s="18" t="s">
        <v>283</v>
      </c>
      <c r="BE848" s="217">
        <f>IF(N848="základná",J848,0)</f>
        <v>0</v>
      </c>
      <c r="BF848" s="217">
        <f>IF(N848="znížená",J848,0)</f>
        <v>0</v>
      </c>
      <c r="BG848" s="217">
        <f>IF(N848="zákl. prenesená",J848,0)</f>
        <v>0</v>
      </c>
      <c r="BH848" s="217">
        <f>IF(N848="zníž. prenesená",J848,0)</f>
        <v>0</v>
      </c>
      <c r="BI848" s="217">
        <f>IF(N848="nulová",J848,0)</f>
        <v>0</v>
      </c>
      <c r="BJ848" s="18" t="s">
        <v>87</v>
      </c>
      <c r="BK848" s="217">
        <f>ROUND(I848*H848,2)</f>
        <v>0</v>
      </c>
      <c r="BL848" s="18" t="s">
        <v>358</v>
      </c>
      <c r="BM848" s="216" t="s">
        <v>3932</v>
      </c>
    </row>
    <row r="849" s="13" customFormat="1">
      <c r="A849" s="13"/>
      <c r="B849" s="218"/>
      <c r="C849" s="13"/>
      <c r="D849" s="219" t="s">
        <v>291</v>
      </c>
      <c r="E849" s="220" t="s">
        <v>1</v>
      </c>
      <c r="F849" s="221" t="s">
        <v>3933</v>
      </c>
      <c r="G849" s="13"/>
      <c r="H849" s="222">
        <v>57.299999999999997</v>
      </c>
      <c r="I849" s="223"/>
      <c r="J849" s="13"/>
      <c r="K849" s="13"/>
      <c r="L849" s="218"/>
      <c r="M849" s="224"/>
      <c r="N849" s="225"/>
      <c r="O849" s="225"/>
      <c r="P849" s="225"/>
      <c r="Q849" s="225"/>
      <c r="R849" s="225"/>
      <c r="S849" s="225"/>
      <c r="T849" s="226"/>
      <c r="U849" s="13"/>
      <c r="V849" s="13"/>
      <c r="W849" s="13"/>
      <c r="X849" s="13"/>
      <c r="Y849" s="13"/>
      <c r="Z849" s="13"/>
      <c r="AA849" s="13"/>
      <c r="AB849" s="13"/>
      <c r="AC849" s="13"/>
      <c r="AD849" s="13"/>
      <c r="AE849" s="13"/>
      <c r="AT849" s="220" t="s">
        <v>291</v>
      </c>
      <c r="AU849" s="220" t="s">
        <v>87</v>
      </c>
      <c r="AV849" s="13" t="s">
        <v>87</v>
      </c>
      <c r="AW849" s="13" t="s">
        <v>31</v>
      </c>
      <c r="AX849" s="13" t="s">
        <v>75</v>
      </c>
      <c r="AY849" s="220" t="s">
        <v>283</v>
      </c>
    </row>
    <row r="850" s="13" customFormat="1">
      <c r="A850" s="13"/>
      <c r="B850" s="218"/>
      <c r="C850" s="13"/>
      <c r="D850" s="219" t="s">
        <v>291</v>
      </c>
      <c r="E850" s="220" t="s">
        <v>1</v>
      </c>
      <c r="F850" s="221" t="s">
        <v>3934</v>
      </c>
      <c r="G850" s="13"/>
      <c r="H850" s="222">
        <v>9.5</v>
      </c>
      <c r="I850" s="223"/>
      <c r="J850" s="13"/>
      <c r="K850" s="13"/>
      <c r="L850" s="218"/>
      <c r="M850" s="224"/>
      <c r="N850" s="225"/>
      <c r="O850" s="225"/>
      <c r="P850" s="225"/>
      <c r="Q850" s="225"/>
      <c r="R850" s="225"/>
      <c r="S850" s="225"/>
      <c r="T850" s="226"/>
      <c r="U850" s="13"/>
      <c r="V850" s="13"/>
      <c r="W850" s="13"/>
      <c r="X850" s="13"/>
      <c r="Y850" s="13"/>
      <c r="Z850" s="13"/>
      <c r="AA850" s="13"/>
      <c r="AB850" s="13"/>
      <c r="AC850" s="13"/>
      <c r="AD850" s="13"/>
      <c r="AE850" s="13"/>
      <c r="AT850" s="220" t="s">
        <v>291</v>
      </c>
      <c r="AU850" s="220" t="s">
        <v>87</v>
      </c>
      <c r="AV850" s="13" t="s">
        <v>87</v>
      </c>
      <c r="AW850" s="13" t="s">
        <v>31</v>
      </c>
      <c r="AX850" s="13" t="s">
        <v>75</v>
      </c>
      <c r="AY850" s="220" t="s">
        <v>283</v>
      </c>
    </row>
    <row r="851" s="14" customFormat="1">
      <c r="A851" s="14"/>
      <c r="B851" s="227"/>
      <c r="C851" s="14"/>
      <c r="D851" s="219" t="s">
        <v>291</v>
      </c>
      <c r="E851" s="228" t="s">
        <v>1</v>
      </c>
      <c r="F851" s="229" t="s">
        <v>293</v>
      </c>
      <c r="G851" s="14"/>
      <c r="H851" s="230">
        <v>66.799999999999997</v>
      </c>
      <c r="I851" s="231"/>
      <c r="J851" s="14"/>
      <c r="K851" s="14"/>
      <c r="L851" s="227"/>
      <c r="M851" s="232"/>
      <c r="N851" s="233"/>
      <c r="O851" s="233"/>
      <c r="P851" s="233"/>
      <c r="Q851" s="233"/>
      <c r="R851" s="233"/>
      <c r="S851" s="233"/>
      <c r="T851" s="234"/>
      <c r="U851" s="14"/>
      <c r="V851" s="14"/>
      <c r="W851" s="14"/>
      <c r="X851" s="14"/>
      <c r="Y851" s="14"/>
      <c r="Z851" s="14"/>
      <c r="AA851" s="14"/>
      <c r="AB851" s="14"/>
      <c r="AC851" s="14"/>
      <c r="AD851" s="14"/>
      <c r="AE851" s="14"/>
      <c r="AT851" s="228" t="s">
        <v>291</v>
      </c>
      <c r="AU851" s="228" t="s">
        <v>87</v>
      </c>
      <c r="AV851" s="14" t="s">
        <v>289</v>
      </c>
      <c r="AW851" s="14" t="s">
        <v>31</v>
      </c>
      <c r="AX851" s="14" t="s">
        <v>82</v>
      </c>
      <c r="AY851" s="228" t="s">
        <v>283</v>
      </c>
    </row>
    <row r="852" s="2" customFormat="1" ht="24.15" customHeight="1">
      <c r="A852" s="37"/>
      <c r="B852" s="168"/>
      <c r="C852" s="204" t="s">
        <v>1105</v>
      </c>
      <c r="D852" s="204" t="s">
        <v>285</v>
      </c>
      <c r="E852" s="205" t="s">
        <v>1262</v>
      </c>
      <c r="F852" s="206" t="s">
        <v>1263</v>
      </c>
      <c r="G852" s="207" t="s">
        <v>979</v>
      </c>
      <c r="H852" s="255"/>
      <c r="I852" s="209"/>
      <c r="J852" s="210">
        <f>ROUND(I852*H852,2)</f>
        <v>0</v>
      </c>
      <c r="K852" s="211"/>
      <c r="L852" s="38"/>
      <c r="M852" s="212" t="s">
        <v>1</v>
      </c>
      <c r="N852" s="213" t="s">
        <v>41</v>
      </c>
      <c r="O852" s="81"/>
      <c r="P852" s="214">
        <f>O852*H852</f>
        <v>0</v>
      </c>
      <c r="Q852" s="214">
        <v>0</v>
      </c>
      <c r="R852" s="214">
        <f>Q852*H852</f>
        <v>0</v>
      </c>
      <c r="S852" s="214">
        <v>0</v>
      </c>
      <c r="T852" s="215">
        <f>S852*H852</f>
        <v>0</v>
      </c>
      <c r="U852" s="37"/>
      <c r="V852" s="37"/>
      <c r="W852" s="37"/>
      <c r="X852" s="37"/>
      <c r="Y852" s="37"/>
      <c r="Z852" s="37"/>
      <c r="AA852" s="37"/>
      <c r="AB852" s="37"/>
      <c r="AC852" s="37"/>
      <c r="AD852" s="37"/>
      <c r="AE852" s="37"/>
      <c r="AR852" s="216" t="s">
        <v>358</v>
      </c>
      <c r="AT852" s="216" t="s">
        <v>285</v>
      </c>
      <c r="AU852" s="216" t="s">
        <v>87</v>
      </c>
      <c r="AY852" s="18" t="s">
        <v>283</v>
      </c>
      <c r="BE852" s="217">
        <f>IF(N852="základná",J852,0)</f>
        <v>0</v>
      </c>
      <c r="BF852" s="217">
        <f>IF(N852="znížená",J852,0)</f>
        <v>0</v>
      </c>
      <c r="BG852" s="217">
        <f>IF(N852="zákl. prenesená",J852,0)</f>
        <v>0</v>
      </c>
      <c r="BH852" s="217">
        <f>IF(N852="zníž. prenesená",J852,0)</f>
        <v>0</v>
      </c>
      <c r="BI852" s="217">
        <f>IF(N852="nulová",J852,0)</f>
        <v>0</v>
      </c>
      <c r="BJ852" s="18" t="s">
        <v>87</v>
      </c>
      <c r="BK852" s="217">
        <f>ROUND(I852*H852,2)</f>
        <v>0</v>
      </c>
      <c r="BL852" s="18" t="s">
        <v>358</v>
      </c>
      <c r="BM852" s="216" t="s">
        <v>3935</v>
      </c>
    </row>
    <row r="853" s="12" customFormat="1" ht="22.8" customHeight="1">
      <c r="A853" s="12"/>
      <c r="B853" s="191"/>
      <c r="C853" s="12"/>
      <c r="D853" s="192" t="s">
        <v>74</v>
      </c>
      <c r="E853" s="202" t="s">
        <v>1265</v>
      </c>
      <c r="F853" s="202" t="s">
        <v>1266</v>
      </c>
      <c r="G853" s="12"/>
      <c r="H853" s="12"/>
      <c r="I853" s="194"/>
      <c r="J853" s="203">
        <f>BK853</f>
        <v>0</v>
      </c>
      <c r="K853" s="12"/>
      <c r="L853" s="191"/>
      <c r="M853" s="196"/>
      <c r="N853" s="197"/>
      <c r="O853" s="197"/>
      <c r="P853" s="198">
        <f>SUM(P854:P958)</f>
        <v>0</v>
      </c>
      <c r="Q853" s="197"/>
      <c r="R853" s="198">
        <f>SUM(R854:R958)</f>
        <v>28.451715999999998</v>
      </c>
      <c r="S853" s="197"/>
      <c r="T853" s="199">
        <f>SUM(T854:T958)</f>
        <v>10.795523100000001</v>
      </c>
      <c r="U853" s="12"/>
      <c r="V853" s="12"/>
      <c r="W853" s="12"/>
      <c r="X853" s="12"/>
      <c r="Y853" s="12"/>
      <c r="Z853" s="12"/>
      <c r="AA853" s="12"/>
      <c r="AB853" s="12"/>
      <c r="AC853" s="12"/>
      <c r="AD853" s="12"/>
      <c r="AE853" s="12"/>
      <c r="AR853" s="192" t="s">
        <v>87</v>
      </c>
      <c r="AT853" s="200" t="s">
        <v>74</v>
      </c>
      <c r="AU853" s="200" t="s">
        <v>82</v>
      </c>
      <c r="AY853" s="192" t="s">
        <v>283</v>
      </c>
      <c r="BK853" s="201">
        <f>SUM(BK854:BK958)</f>
        <v>0</v>
      </c>
    </row>
    <row r="854" s="2" customFormat="1" ht="16.5" customHeight="1">
      <c r="A854" s="37"/>
      <c r="B854" s="168"/>
      <c r="C854" s="204" t="s">
        <v>1115</v>
      </c>
      <c r="D854" s="204" t="s">
        <v>285</v>
      </c>
      <c r="E854" s="205" t="s">
        <v>3936</v>
      </c>
      <c r="F854" s="206" t="s">
        <v>3937</v>
      </c>
      <c r="G854" s="207" t="s">
        <v>288</v>
      </c>
      <c r="H854" s="208">
        <v>45.744</v>
      </c>
      <c r="I854" s="209"/>
      <c r="J854" s="210">
        <f>ROUND(I854*H854,2)</f>
        <v>0</v>
      </c>
      <c r="K854" s="211"/>
      <c r="L854" s="38"/>
      <c r="M854" s="212" t="s">
        <v>1</v>
      </c>
      <c r="N854" s="213" t="s">
        <v>41</v>
      </c>
      <c r="O854" s="81"/>
      <c r="P854" s="214">
        <f>O854*H854</f>
        <v>0</v>
      </c>
      <c r="Q854" s="214">
        <v>0</v>
      </c>
      <c r="R854" s="214">
        <f>Q854*H854</f>
        <v>0</v>
      </c>
      <c r="S854" s="214">
        <v>0.01695</v>
      </c>
      <c r="T854" s="215">
        <f>S854*H854</f>
        <v>0.77536079999999996</v>
      </c>
      <c r="U854" s="37"/>
      <c r="V854" s="37"/>
      <c r="W854" s="37"/>
      <c r="X854" s="37"/>
      <c r="Y854" s="37"/>
      <c r="Z854" s="37"/>
      <c r="AA854" s="37"/>
      <c r="AB854" s="37"/>
      <c r="AC854" s="37"/>
      <c r="AD854" s="37"/>
      <c r="AE854" s="37"/>
      <c r="AR854" s="216" t="s">
        <v>358</v>
      </c>
      <c r="AT854" s="216" t="s">
        <v>285</v>
      </c>
      <c r="AU854" s="216" t="s">
        <v>87</v>
      </c>
      <c r="AY854" s="18" t="s">
        <v>283</v>
      </c>
      <c r="BE854" s="217">
        <f>IF(N854="základná",J854,0)</f>
        <v>0</v>
      </c>
      <c r="BF854" s="217">
        <f>IF(N854="znížená",J854,0)</f>
        <v>0</v>
      </c>
      <c r="BG854" s="217">
        <f>IF(N854="zákl. prenesená",J854,0)</f>
        <v>0</v>
      </c>
      <c r="BH854" s="217">
        <f>IF(N854="zníž. prenesená",J854,0)</f>
        <v>0</v>
      </c>
      <c r="BI854" s="217">
        <f>IF(N854="nulová",J854,0)</f>
        <v>0</v>
      </c>
      <c r="BJ854" s="18" t="s">
        <v>87</v>
      </c>
      <c r="BK854" s="217">
        <f>ROUND(I854*H854,2)</f>
        <v>0</v>
      </c>
      <c r="BL854" s="18" t="s">
        <v>358</v>
      </c>
      <c r="BM854" s="216" t="s">
        <v>3938</v>
      </c>
    </row>
    <row r="855" s="15" customFormat="1">
      <c r="A855" s="15"/>
      <c r="B855" s="235"/>
      <c r="C855" s="15"/>
      <c r="D855" s="219" t="s">
        <v>291</v>
      </c>
      <c r="E855" s="236" t="s">
        <v>1</v>
      </c>
      <c r="F855" s="237" t="s">
        <v>404</v>
      </c>
      <c r="G855" s="15"/>
      <c r="H855" s="236" t="s">
        <v>1</v>
      </c>
      <c r="I855" s="238"/>
      <c r="J855" s="15"/>
      <c r="K855" s="15"/>
      <c r="L855" s="235"/>
      <c r="M855" s="239"/>
      <c r="N855" s="240"/>
      <c r="O855" s="240"/>
      <c r="P855" s="240"/>
      <c r="Q855" s="240"/>
      <c r="R855" s="240"/>
      <c r="S855" s="240"/>
      <c r="T855" s="241"/>
      <c r="U855" s="15"/>
      <c r="V855" s="15"/>
      <c r="W855" s="15"/>
      <c r="X855" s="15"/>
      <c r="Y855" s="15"/>
      <c r="Z855" s="15"/>
      <c r="AA855" s="15"/>
      <c r="AB855" s="15"/>
      <c r="AC855" s="15"/>
      <c r="AD855" s="15"/>
      <c r="AE855" s="15"/>
      <c r="AT855" s="236" t="s">
        <v>291</v>
      </c>
      <c r="AU855" s="236" t="s">
        <v>87</v>
      </c>
      <c r="AV855" s="15" t="s">
        <v>82</v>
      </c>
      <c r="AW855" s="15" t="s">
        <v>31</v>
      </c>
      <c r="AX855" s="15" t="s">
        <v>75</v>
      </c>
      <c r="AY855" s="236" t="s">
        <v>283</v>
      </c>
    </row>
    <row r="856" s="13" customFormat="1">
      <c r="A856" s="13"/>
      <c r="B856" s="218"/>
      <c r="C856" s="13"/>
      <c r="D856" s="219" t="s">
        <v>291</v>
      </c>
      <c r="E856" s="220" t="s">
        <v>1</v>
      </c>
      <c r="F856" s="221" t="s">
        <v>3939</v>
      </c>
      <c r="G856" s="13"/>
      <c r="H856" s="222">
        <v>45.744</v>
      </c>
      <c r="I856" s="223"/>
      <c r="J856" s="13"/>
      <c r="K856" s="13"/>
      <c r="L856" s="218"/>
      <c r="M856" s="224"/>
      <c r="N856" s="225"/>
      <c r="O856" s="225"/>
      <c r="P856" s="225"/>
      <c r="Q856" s="225"/>
      <c r="R856" s="225"/>
      <c r="S856" s="225"/>
      <c r="T856" s="226"/>
      <c r="U856" s="13"/>
      <c r="V856" s="13"/>
      <c r="W856" s="13"/>
      <c r="X856" s="13"/>
      <c r="Y856" s="13"/>
      <c r="Z856" s="13"/>
      <c r="AA856" s="13"/>
      <c r="AB856" s="13"/>
      <c r="AC856" s="13"/>
      <c r="AD856" s="13"/>
      <c r="AE856" s="13"/>
      <c r="AT856" s="220" t="s">
        <v>291</v>
      </c>
      <c r="AU856" s="220" t="s">
        <v>87</v>
      </c>
      <c r="AV856" s="13" t="s">
        <v>87</v>
      </c>
      <c r="AW856" s="13" t="s">
        <v>31</v>
      </c>
      <c r="AX856" s="13" t="s">
        <v>82</v>
      </c>
      <c r="AY856" s="220" t="s">
        <v>283</v>
      </c>
    </row>
    <row r="857" s="2" customFormat="1" ht="16.5" customHeight="1">
      <c r="A857" s="37"/>
      <c r="B857" s="168"/>
      <c r="C857" s="204" t="s">
        <v>1121</v>
      </c>
      <c r="D857" s="204" t="s">
        <v>285</v>
      </c>
      <c r="E857" s="205" t="s">
        <v>1268</v>
      </c>
      <c r="F857" s="206" t="s">
        <v>1269</v>
      </c>
      <c r="G857" s="207" t="s">
        <v>288</v>
      </c>
      <c r="H857" s="208">
        <v>10.68</v>
      </c>
      <c r="I857" s="209"/>
      <c r="J857" s="210">
        <f>ROUND(I857*H857,2)</f>
        <v>0</v>
      </c>
      <c r="K857" s="211"/>
      <c r="L857" s="38"/>
      <c r="M857" s="212" t="s">
        <v>1</v>
      </c>
      <c r="N857" s="213" t="s">
        <v>41</v>
      </c>
      <c r="O857" s="81"/>
      <c r="P857" s="214">
        <f>O857*H857</f>
        <v>0</v>
      </c>
      <c r="Q857" s="214">
        <v>0</v>
      </c>
      <c r="R857" s="214">
        <f>Q857*H857</f>
        <v>0</v>
      </c>
      <c r="S857" s="214">
        <v>0.016379999999999999</v>
      </c>
      <c r="T857" s="215">
        <f>S857*H857</f>
        <v>0.17493839999999999</v>
      </c>
      <c r="U857" s="37"/>
      <c r="V857" s="37"/>
      <c r="W857" s="37"/>
      <c r="X857" s="37"/>
      <c r="Y857" s="37"/>
      <c r="Z857" s="37"/>
      <c r="AA857" s="37"/>
      <c r="AB857" s="37"/>
      <c r="AC857" s="37"/>
      <c r="AD857" s="37"/>
      <c r="AE857" s="37"/>
      <c r="AR857" s="216" t="s">
        <v>358</v>
      </c>
      <c r="AT857" s="216" t="s">
        <v>285</v>
      </c>
      <c r="AU857" s="216" t="s">
        <v>87</v>
      </c>
      <c r="AY857" s="18" t="s">
        <v>283</v>
      </c>
      <c r="BE857" s="217">
        <f>IF(N857="základná",J857,0)</f>
        <v>0</v>
      </c>
      <c r="BF857" s="217">
        <f>IF(N857="znížená",J857,0)</f>
        <v>0</v>
      </c>
      <c r="BG857" s="217">
        <f>IF(N857="zákl. prenesená",J857,0)</f>
        <v>0</v>
      </c>
      <c r="BH857" s="217">
        <f>IF(N857="zníž. prenesená",J857,0)</f>
        <v>0</v>
      </c>
      <c r="BI857" s="217">
        <f>IF(N857="nulová",J857,0)</f>
        <v>0</v>
      </c>
      <c r="BJ857" s="18" t="s">
        <v>87</v>
      </c>
      <c r="BK857" s="217">
        <f>ROUND(I857*H857,2)</f>
        <v>0</v>
      </c>
      <c r="BL857" s="18" t="s">
        <v>358</v>
      </c>
      <c r="BM857" s="216" t="s">
        <v>1270</v>
      </c>
    </row>
    <row r="858" s="15" customFormat="1">
      <c r="A858" s="15"/>
      <c r="B858" s="235"/>
      <c r="C858" s="15"/>
      <c r="D858" s="219" t="s">
        <v>291</v>
      </c>
      <c r="E858" s="236" t="s">
        <v>1</v>
      </c>
      <c r="F858" s="237" t="s">
        <v>404</v>
      </c>
      <c r="G858" s="15"/>
      <c r="H858" s="236" t="s">
        <v>1</v>
      </c>
      <c r="I858" s="238"/>
      <c r="J858" s="15"/>
      <c r="K858" s="15"/>
      <c r="L858" s="235"/>
      <c r="M858" s="239"/>
      <c r="N858" s="240"/>
      <c r="O858" s="240"/>
      <c r="P858" s="240"/>
      <c r="Q858" s="240"/>
      <c r="R858" s="240"/>
      <c r="S858" s="240"/>
      <c r="T858" s="241"/>
      <c r="U858" s="15"/>
      <c r="V858" s="15"/>
      <c r="W858" s="15"/>
      <c r="X858" s="15"/>
      <c r="Y858" s="15"/>
      <c r="Z858" s="15"/>
      <c r="AA858" s="15"/>
      <c r="AB858" s="15"/>
      <c r="AC858" s="15"/>
      <c r="AD858" s="15"/>
      <c r="AE858" s="15"/>
      <c r="AT858" s="236" t="s">
        <v>291</v>
      </c>
      <c r="AU858" s="236" t="s">
        <v>87</v>
      </c>
      <c r="AV858" s="15" t="s">
        <v>82</v>
      </c>
      <c r="AW858" s="15" t="s">
        <v>31</v>
      </c>
      <c r="AX858" s="15" t="s">
        <v>75</v>
      </c>
      <c r="AY858" s="236" t="s">
        <v>283</v>
      </c>
    </row>
    <row r="859" s="13" customFormat="1">
      <c r="A859" s="13"/>
      <c r="B859" s="218"/>
      <c r="C859" s="13"/>
      <c r="D859" s="219" t="s">
        <v>291</v>
      </c>
      <c r="E859" s="220" t="s">
        <v>1</v>
      </c>
      <c r="F859" s="221" t="s">
        <v>3940</v>
      </c>
      <c r="G859" s="13"/>
      <c r="H859" s="222">
        <v>10.68</v>
      </c>
      <c r="I859" s="223"/>
      <c r="J859" s="13"/>
      <c r="K859" s="13"/>
      <c r="L859" s="218"/>
      <c r="M859" s="224"/>
      <c r="N859" s="225"/>
      <c r="O859" s="225"/>
      <c r="P859" s="225"/>
      <c r="Q859" s="225"/>
      <c r="R859" s="225"/>
      <c r="S859" s="225"/>
      <c r="T859" s="226"/>
      <c r="U859" s="13"/>
      <c r="V859" s="13"/>
      <c r="W859" s="13"/>
      <c r="X859" s="13"/>
      <c r="Y859" s="13"/>
      <c r="Z859" s="13"/>
      <c r="AA859" s="13"/>
      <c r="AB859" s="13"/>
      <c r="AC859" s="13"/>
      <c r="AD859" s="13"/>
      <c r="AE859" s="13"/>
      <c r="AT859" s="220" t="s">
        <v>291</v>
      </c>
      <c r="AU859" s="220" t="s">
        <v>87</v>
      </c>
      <c r="AV859" s="13" t="s">
        <v>87</v>
      </c>
      <c r="AW859" s="13" t="s">
        <v>31</v>
      </c>
      <c r="AX859" s="13" t="s">
        <v>82</v>
      </c>
      <c r="AY859" s="220" t="s">
        <v>283</v>
      </c>
    </row>
    <row r="860" s="2" customFormat="1" ht="24.15" customHeight="1">
      <c r="A860" s="37"/>
      <c r="B860" s="168"/>
      <c r="C860" s="204" t="s">
        <v>1126</v>
      </c>
      <c r="D860" s="204" t="s">
        <v>285</v>
      </c>
      <c r="E860" s="205" t="s">
        <v>1273</v>
      </c>
      <c r="F860" s="206" t="s">
        <v>1274</v>
      </c>
      <c r="G860" s="207" t="s">
        <v>288</v>
      </c>
      <c r="H860" s="208">
        <v>11.07</v>
      </c>
      <c r="I860" s="209"/>
      <c r="J860" s="210">
        <f>ROUND(I860*H860,2)</f>
        <v>0</v>
      </c>
      <c r="K860" s="211"/>
      <c r="L860" s="38"/>
      <c r="M860" s="212" t="s">
        <v>1</v>
      </c>
      <c r="N860" s="213" t="s">
        <v>41</v>
      </c>
      <c r="O860" s="81"/>
      <c r="P860" s="214">
        <f>O860*H860</f>
        <v>0</v>
      </c>
      <c r="Q860" s="214">
        <v>0</v>
      </c>
      <c r="R860" s="214">
        <f>Q860*H860</f>
        <v>0</v>
      </c>
      <c r="S860" s="214">
        <v>0.024649999999999998</v>
      </c>
      <c r="T860" s="215">
        <f>S860*H860</f>
        <v>0.27287549999999999</v>
      </c>
      <c r="U860" s="37"/>
      <c r="V860" s="37"/>
      <c r="W860" s="37"/>
      <c r="X860" s="37"/>
      <c r="Y860" s="37"/>
      <c r="Z860" s="37"/>
      <c r="AA860" s="37"/>
      <c r="AB860" s="37"/>
      <c r="AC860" s="37"/>
      <c r="AD860" s="37"/>
      <c r="AE860" s="37"/>
      <c r="AR860" s="216" t="s">
        <v>358</v>
      </c>
      <c r="AT860" s="216" t="s">
        <v>285</v>
      </c>
      <c r="AU860" s="216" t="s">
        <v>87</v>
      </c>
      <c r="AY860" s="18" t="s">
        <v>283</v>
      </c>
      <c r="BE860" s="217">
        <f>IF(N860="základná",J860,0)</f>
        <v>0</v>
      </c>
      <c r="BF860" s="217">
        <f>IF(N860="znížená",J860,0)</f>
        <v>0</v>
      </c>
      <c r="BG860" s="217">
        <f>IF(N860="zákl. prenesená",J860,0)</f>
        <v>0</v>
      </c>
      <c r="BH860" s="217">
        <f>IF(N860="zníž. prenesená",J860,0)</f>
        <v>0</v>
      </c>
      <c r="BI860" s="217">
        <f>IF(N860="nulová",J860,0)</f>
        <v>0</v>
      </c>
      <c r="BJ860" s="18" t="s">
        <v>87</v>
      </c>
      <c r="BK860" s="217">
        <f>ROUND(I860*H860,2)</f>
        <v>0</v>
      </c>
      <c r="BL860" s="18" t="s">
        <v>358</v>
      </c>
      <c r="BM860" s="216" t="s">
        <v>1275</v>
      </c>
    </row>
    <row r="861" s="15" customFormat="1">
      <c r="A861" s="15"/>
      <c r="B861" s="235"/>
      <c r="C861" s="15"/>
      <c r="D861" s="219" t="s">
        <v>291</v>
      </c>
      <c r="E861" s="236" t="s">
        <v>1</v>
      </c>
      <c r="F861" s="237" t="s">
        <v>1276</v>
      </c>
      <c r="G861" s="15"/>
      <c r="H861" s="236" t="s">
        <v>1</v>
      </c>
      <c r="I861" s="238"/>
      <c r="J861" s="15"/>
      <c r="K861" s="15"/>
      <c r="L861" s="235"/>
      <c r="M861" s="239"/>
      <c r="N861" s="240"/>
      <c r="O861" s="240"/>
      <c r="P861" s="240"/>
      <c r="Q861" s="240"/>
      <c r="R861" s="240"/>
      <c r="S861" s="240"/>
      <c r="T861" s="241"/>
      <c r="U861" s="15"/>
      <c r="V861" s="15"/>
      <c r="W861" s="15"/>
      <c r="X861" s="15"/>
      <c r="Y861" s="15"/>
      <c r="Z861" s="15"/>
      <c r="AA861" s="15"/>
      <c r="AB861" s="15"/>
      <c r="AC861" s="15"/>
      <c r="AD861" s="15"/>
      <c r="AE861" s="15"/>
      <c r="AT861" s="236" t="s">
        <v>291</v>
      </c>
      <c r="AU861" s="236" t="s">
        <v>87</v>
      </c>
      <c r="AV861" s="15" t="s">
        <v>82</v>
      </c>
      <c r="AW861" s="15" t="s">
        <v>31</v>
      </c>
      <c r="AX861" s="15" t="s">
        <v>75</v>
      </c>
      <c r="AY861" s="236" t="s">
        <v>283</v>
      </c>
    </row>
    <row r="862" s="13" customFormat="1">
      <c r="A862" s="13"/>
      <c r="B862" s="218"/>
      <c r="C862" s="13"/>
      <c r="D862" s="219" t="s">
        <v>291</v>
      </c>
      <c r="E862" s="220" t="s">
        <v>1</v>
      </c>
      <c r="F862" s="221" t="s">
        <v>3941</v>
      </c>
      <c r="G862" s="13"/>
      <c r="H862" s="222">
        <v>11.07</v>
      </c>
      <c r="I862" s="223"/>
      <c r="J862" s="13"/>
      <c r="K862" s="13"/>
      <c r="L862" s="218"/>
      <c r="M862" s="224"/>
      <c r="N862" s="225"/>
      <c r="O862" s="225"/>
      <c r="P862" s="225"/>
      <c r="Q862" s="225"/>
      <c r="R862" s="225"/>
      <c r="S862" s="225"/>
      <c r="T862" s="226"/>
      <c r="U862" s="13"/>
      <c r="V862" s="13"/>
      <c r="W862" s="13"/>
      <c r="X862" s="13"/>
      <c r="Y862" s="13"/>
      <c r="Z862" s="13"/>
      <c r="AA862" s="13"/>
      <c r="AB862" s="13"/>
      <c r="AC862" s="13"/>
      <c r="AD862" s="13"/>
      <c r="AE862" s="13"/>
      <c r="AT862" s="220" t="s">
        <v>291</v>
      </c>
      <c r="AU862" s="220" t="s">
        <v>87</v>
      </c>
      <c r="AV862" s="13" t="s">
        <v>87</v>
      </c>
      <c r="AW862" s="13" t="s">
        <v>31</v>
      </c>
      <c r="AX862" s="13" t="s">
        <v>82</v>
      </c>
      <c r="AY862" s="220" t="s">
        <v>283</v>
      </c>
    </row>
    <row r="863" s="2" customFormat="1" ht="21.75" customHeight="1">
      <c r="A863" s="37"/>
      <c r="B863" s="168"/>
      <c r="C863" s="204" t="s">
        <v>1130</v>
      </c>
      <c r="D863" s="204" t="s">
        <v>285</v>
      </c>
      <c r="E863" s="205" t="s">
        <v>1279</v>
      </c>
      <c r="F863" s="206" t="s">
        <v>1280</v>
      </c>
      <c r="G863" s="207" t="s">
        <v>288</v>
      </c>
      <c r="H863" s="208">
        <v>801.58000000000004</v>
      </c>
      <c r="I863" s="209"/>
      <c r="J863" s="210">
        <f>ROUND(I863*H863,2)</f>
        <v>0</v>
      </c>
      <c r="K863" s="211"/>
      <c r="L863" s="38"/>
      <c r="M863" s="212" t="s">
        <v>1</v>
      </c>
      <c r="N863" s="213" t="s">
        <v>41</v>
      </c>
      <c r="O863" s="81"/>
      <c r="P863" s="214">
        <f>O863*H863</f>
        <v>0</v>
      </c>
      <c r="Q863" s="214">
        <v>0</v>
      </c>
      <c r="R863" s="214">
        <f>Q863*H863</f>
        <v>0</v>
      </c>
      <c r="S863" s="214">
        <v>0.01098</v>
      </c>
      <c r="T863" s="215">
        <f>S863*H863</f>
        <v>8.8013484000000002</v>
      </c>
      <c r="U863" s="37"/>
      <c r="V863" s="37"/>
      <c r="W863" s="37"/>
      <c r="X863" s="37"/>
      <c r="Y863" s="37"/>
      <c r="Z863" s="37"/>
      <c r="AA863" s="37"/>
      <c r="AB863" s="37"/>
      <c r="AC863" s="37"/>
      <c r="AD863" s="37"/>
      <c r="AE863" s="37"/>
      <c r="AR863" s="216" t="s">
        <v>358</v>
      </c>
      <c r="AT863" s="216" t="s">
        <v>285</v>
      </c>
      <c r="AU863" s="216" t="s">
        <v>87</v>
      </c>
      <c r="AY863" s="18" t="s">
        <v>283</v>
      </c>
      <c r="BE863" s="217">
        <f>IF(N863="základná",J863,0)</f>
        <v>0</v>
      </c>
      <c r="BF863" s="217">
        <f>IF(N863="znížená",J863,0)</f>
        <v>0</v>
      </c>
      <c r="BG863" s="217">
        <f>IF(N863="zákl. prenesená",J863,0)</f>
        <v>0</v>
      </c>
      <c r="BH863" s="217">
        <f>IF(N863="zníž. prenesená",J863,0)</f>
        <v>0</v>
      </c>
      <c r="BI863" s="217">
        <f>IF(N863="nulová",J863,0)</f>
        <v>0</v>
      </c>
      <c r="BJ863" s="18" t="s">
        <v>87</v>
      </c>
      <c r="BK863" s="217">
        <f>ROUND(I863*H863,2)</f>
        <v>0</v>
      </c>
      <c r="BL863" s="18" t="s">
        <v>358</v>
      </c>
      <c r="BM863" s="216" t="s">
        <v>1281</v>
      </c>
    </row>
    <row r="864" s="15" customFormat="1">
      <c r="A864" s="15"/>
      <c r="B864" s="235"/>
      <c r="C864" s="15"/>
      <c r="D864" s="219" t="s">
        <v>291</v>
      </c>
      <c r="E864" s="236" t="s">
        <v>1</v>
      </c>
      <c r="F864" s="237" t="s">
        <v>451</v>
      </c>
      <c r="G864" s="15"/>
      <c r="H864" s="236" t="s">
        <v>1</v>
      </c>
      <c r="I864" s="238"/>
      <c r="J864" s="15"/>
      <c r="K864" s="15"/>
      <c r="L864" s="235"/>
      <c r="M864" s="239"/>
      <c r="N864" s="240"/>
      <c r="O864" s="240"/>
      <c r="P864" s="240"/>
      <c r="Q864" s="240"/>
      <c r="R864" s="240"/>
      <c r="S864" s="240"/>
      <c r="T864" s="241"/>
      <c r="U864" s="15"/>
      <c r="V864" s="15"/>
      <c r="W864" s="15"/>
      <c r="X864" s="15"/>
      <c r="Y864" s="15"/>
      <c r="Z864" s="15"/>
      <c r="AA864" s="15"/>
      <c r="AB864" s="15"/>
      <c r="AC864" s="15"/>
      <c r="AD864" s="15"/>
      <c r="AE864" s="15"/>
      <c r="AT864" s="236" t="s">
        <v>291</v>
      </c>
      <c r="AU864" s="236" t="s">
        <v>87</v>
      </c>
      <c r="AV864" s="15" t="s">
        <v>82</v>
      </c>
      <c r="AW864" s="15" t="s">
        <v>31</v>
      </c>
      <c r="AX864" s="15" t="s">
        <v>75</v>
      </c>
      <c r="AY864" s="236" t="s">
        <v>283</v>
      </c>
    </row>
    <row r="865" s="13" customFormat="1">
      <c r="A865" s="13"/>
      <c r="B865" s="218"/>
      <c r="C865" s="13"/>
      <c r="D865" s="219" t="s">
        <v>291</v>
      </c>
      <c r="E865" s="220" t="s">
        <v>1</v>
      </c>
      <c r="F865" s="221" t="s">
        <v>3942</v>
      </c>
      <c r="G865" s="13"/>
      <c r="H865" s="222">
        <v>345.43000000000001</v>
      </c>
      <c r="I865" s="223"/>
      <c r="J865" s="13"/>
      <c r="K865" s="13"/>
      <c r="L865" s="218"/>
      <c r="M865" s="224"/>
      <c r="N865" s="225"/>
      <c r="O865" s="225"/>
      <c r="P865" s="225"/>
      <c r="Q865" s="225"/>
      <c r="R865" s="225"/>
      <c r="S865" s="225"/>
      <c r="T865" s="226"/>
      <c r="U865" s="13"/>
      <c r="V865" s="13"/>
      <c r="W865" s="13"/>
      <c r="X865" s="13"/>
      <c r="Y865" s="13"/>
      <c r="Z865" s="13"/>
      <c r="AA865" s="13"/>
      <c r="AB865" s="13"/>
      <c r="AC865" s="13"/>
      <c r="AD865" s="13"/>
      <c r="AE865" s="13"/>
      <c r="AT865" s="220" t="s">
        <v>291</v>
      </c>
      <c r="AU865" s="220" t="s">
        <v>87</v>
      </c>
      <c r="AV865" s="13" t="s">
        <v>87</v>
      </c>
      <c r="AW865" s="13" t="s">
        <v>31</v>
      </c>
      <c r="AX865" s="13" t="s">
        <v>75</v>
      </c>
      <c r="AY865" s="220" t="s">
        <v>283</v>
      </c>
    </row>
    <row r="866" s="15" customFormat="1">
      <c r="A866" s="15"/>
      <c r="B866" s="235"/>
      <c r="C866" s="15"/>
      <c r="D866" s="219" t="s">
        <v>291</v>
      </c>
      <c r="E866" s="236" t="s">
        <v>1</v>
      </c>
      <c r="F866" s="237" t="s">
        <v>1282</v>
      </c>
      <c r="G866" s="15"/>
      <c r="H866" s="236" t="s">
        <v>1</v>
      </c>
      <c r="I866" s="238"/>
      <c r="J866" s="15"/>
      <c r="K866" s="15"/>
      <c r="L866" s="235"/>
      <c r="M866" s="239"/>
      <c r="N866" s="240"/>
      <c r="O866" s="240"/>
      <c r="P866" s="240"/>
      <c r="Q866" s="240"/>
      <c r="R866" s="240"/>
      <c r="S866" s="240"/>
      <c r="T866" s="241"/>
      <c r="U866" s="15"/>
      <c r="V866" s="15"/>
      <c r="W866" s="15"/>
      <c r="X866" s="15"/>
      <c r="Y866" s="15"/>
      <c r="Z866" s="15"/>
      <c r="AA866" s="15"/>
      <c r="AB866" s="15"/>
      <c r="AC866" s="15"/>
      <c r="AD866" s="15"/>
      <c r="AE866" s="15"/>
      <c r="AT866" s="236" t="s">
        <v>291</v>
      </c>
      <c r="AU866" s="236" t="s">
        <v>87</v>
      </c>
      <c r="AV866" s="15" t="s">
        <v>82</v>
      </c>
      <c r="AW866" s="15" t="s">
        <v>31</v>
      </c>
      <c r="AX866" s="15" t="s">
        <v>75</v>
      </c>
      <c r="AY866" s="236" t="s">
        <v>283</v>
      </c>
    </row>
    <row r="867" s="13" customFormat="1">
      <c r="A867" s="13"/>
      <c r="B867" s="218"/>
      <c r="C867" s="13"/>
      <c r="D867" s="219" t="s">
        <v>291</v>
      </c>
      <c r="E867" s="220" t="s">
        <v>1</v>
      </c>
      <c r="F867" s="221" t="s">
        <v>3943</v>
      </c>
      <c r="G867" s="13"/>
      <c r="H867" s="222">
        <v>254.66</v>
      </c>
      <c r="I867" s="223"/>
      <c r="J867" s="13"/>
      <c r="K867" s="13"/>
      <c r="L867" s="218"/>
      <c r="M867" s="224"/>
      <c r="N867" s="225"/>
      <c r="O867" s="225"/>
      <c r="P867" s="225"/>
      <c r="Q867" s="225"/>
      <c r="R867" s="225"/>
      <c r="S867" s="225"/>
      <c r="T867" s="226"/>
      <c r="U867" s="13"/>
      <c r="V867" s="13"/>
      <c r="W867" s="13"/>
      <c r="X867" s="13"/>
      <c r="Y867" s="13"/>
      <c r="Z867" s="13"/>
      <c r="AA867" s="13"/>
      <c r="AB867" s="13"/>
      <c r="AC867" s="13"/>
      <c r="AD867" s="13"/>
      <c r="AE867" s="13"/>
      <c r="AT867" s="220" t="s">
        <v>291</v>
      </c>
      <c r="AU867" s="220" t="s">
        <v>87</v>
      </c>
      <c r="AV867" s="13" t="s">
        <v>87</v>
      </c>
      <c r="AW867" s="13" t="s">
        <v>31</v>
      </c>
      <c r="AX867" s="13" t="s">
        <v>75</v>
      </c>
      <c r="AY867" s="220" t="s">
        <v>283</v>
      </c>
    </row>
    <row r="868" s="15" customFormat="1">
      <c r="A868" s="15"/>
      <c r="B868" s="235"/>
      <c r="C868" s="15"/>
      <c r="D868" s="219" t="s">
        <v>291</v>
      </c>
      <c r="E868" s="236" t="s">
        <v>1</v>
      </c>
      <c r="F868" s="237" t="s">
        <v>3944</v>
      </c>
      <c r="G868" s="15"/>
      <c r="H868" s="236" t="s">
        <v>1</v>
      </c>
      <c r="I868" s="238"/>
      <c r="J868" s="15"/>
      <c r="K868" s="15"/>
      <c r="L868" s="235"/>
      <c r="M868" s="239"/>
      <c r="N868" s="240"/>
      <c r="O868" s="240"/>
      <c r="P868" s="240"/>
      <c r="Q868" s="240"/>
      <c r="R868" s="240"/>
      <c r="S868" s="240"/>
      <c r="T868" s="241"/>
      <c r="U868" s="15"/>
      <c r="V868" s="15"/>
      <c r="W868" s="15"/>
      <c r="X868" s="15"/>
      <c r="Y868" s="15"/>
      <c r="Z868" s="15"/>
      <c r="AA868" s="15"/>
      <c r="AB868" s="15"/>
      <c r="AC868" s="15"/>
      <c r="AD868" s="15"/>
      <c r="AE868" s="15"/>
      <c r="AT868" s="236" t="s">
        <v>291</v>
      </c>
      <c r="AU868" s="236" t="s">
        <v>87</v>
      </c>
      <c r="AV868" s="15" t="s">
        <v>82</v>
      </c>
      <c r="AW868" s="15" t="s">
        <v>31</v>
      </c>
      <c r="AX868" s="15" t="s">
        <v>75</v>
      </c>
      <c r="AY868" s="236" t="s">
        <v>283</v>
      </c>
    </row>
    <row r="869" s="13" customFormat="1">
      <c r="A869" s="13"/>
      <c r="B869" s="218"/>
      <c r="C869" s="13"/>
      <c r="D869" s="219" t="s">
        <v>291</v>
      </c>
      <c r="E869" s="220" t="s">
        <v>1</v>
      </c>
      <c r="F869" s="221" t="s">
        <v>3945</v>
      </c>
      <c r="G869" s="13"/>
      <c r="H869" s="222">
        <v>85.480000000000004</v>
      </c>
      <c r="I869" s="223"/>
      <c r="J869" s="13"/>
      <c r="K869" s="13"/>
      <c r="L869" s="218"/>
      <c r="M869" s="224"/>
      <c r="N869" s="225"/>
      <c r="O869" s="225"/>
      <c r="P869" s="225"/>
      <c r="Q869" s="225"/>
      <c r="R869" s="225"/>
      <c r="S869" s="225"/>
      <c r="T869" s="226"/>
      <c r="U869" s="13"/>
      <c r="V869" s="13"/>
      <c r="W869" s="13"/>
      <c r="X869" s="13"/>
      <c r="Y869" s="13"/>
      <c r="Z869" s="13"/>
      <c r="AA869" s="13"/>
      <c r="AB869" s="13"/>
      <c r="AC869" s="13"/>
      <c r="AD869" s="13"/>
      <c r="AE869" s="13"/>
      <c r="AT869" s="220" t="s">
        <v>291</v>
      </c>
      <c r="AU869" s="220" t="s">
        <v>87</v>
      </c>
      <c r="AV869" s="13" t="s">
        <v>87</v>
      </c>
      <c r="AW869" s="13" t="s">
        <v>31</v>
      </c>
      <c r="AX869" s="13" t="s">
        <v>75</v>
      </c>
      <c r="AY869" s="220" t="s">
        <v>283</v>
      </c>
    </row>
    <row r="870" s="15" customFormat="1">
      <c r="A870" s="15"/>
      <c r="B870" s="235"/>
      <c r="C870" s="15"/>
      <c r="D870" s="219" t="s">
        <v>291</v>
      </c>
      <c r="E870" s="236" t="s">
        <v>1</v>
      </c>
      <c r="F870" s="237" t="s">
        <v>3946</v>
      </c>
      <c r="G870" s="15"/>
      <c r="H870" s="236" t="s">
        <v>1</v>
      </c>
      <c r="I870" s="238"/>
      <c r="J870" s="15"/>
      <c r="K870" s="15"/>
      <c r="L870" s="235"/>
      <c r="M870" s="239"/>
      <c r="N870" s="240"/>
      <c r="O870" s="240"/>
      <c r="P870" s="240"/>
      <c r="Q870" s="240"/>
      <c r="R870" s="240"/>
      <c r="S870" s="240"/>
      <c r="T870" s="241"/>
      <c r="U870" s="15"/>
      <c r="V870" s="15"/>
      <c r="W870" s="15"/>
      <c r="X870" s="15"/>
      <c r="Y870" s="15"/>
      <c r="Z870" s="15"/>
      <c r="AA870" s="15"/>
      <c r="AB870" s="15"/>
      <c r="AC870" s="15"/>
      <c r="AD870" s="15"/>
      <c r="AE870" s="15"/>
      <c r="AT870" s="236" t="s">
        <v>291</v>
      </c>
      <c r="AU870" s="236" t="s">
        <v>87</v>
      </c>
      <c r="AV870" s="15" t="s">
        <v>82</v>
      </c>
      <c r="AW870" s="15" t="s">
        <v>31</v>
      </c>
      <c r="AX870" s="15" t="s">
        <v>75</v>
      </c>
      <c r="AY870" s="236" t="s">
        <v>283</v>
      </c>
    </row>
    <row r="871" s="13" customFormat="1">
      <c r="A871" s="13"/>
      <c r="B871" s="218"/>
      <c r="C871" s="13"/>
      <c r="D871" s="219" t="s">
        <v>291</v>
      </c>
      <c r="E871" s="220" t="s">
        <v>1</v>
      </c>
      <c r="F871" s="221" t="s">
        <v>3947</v>
      </c>
      <c r="G871" s="13"/>
      <c r="H871" s="222">
        <v>116.01000000000001</v>
      </c>
      <c r="I871" s="223"/>
      <c r="J871" s="13"/>
      <c r="K871" s="13"/>
      <c r="L871" s="218"/>
      <c r="M871" s="224"/>
      <c r="N871" s="225"/>
      <c r="O871" s="225"/>
      <c r="P871" s="225"/>
      <c r="Q871" s="225"/>
      <c r="R871" s="225"/>
      <c r="S871" s="225"/>
      <c r="T871" s="226"/>
      <c r="U871" s="13"/>
      <c r="V871" s="13"/>
      <c r="W871" s="13"/>
      <c r="X871" s="13"/>
      <c r="Y871" s="13"/>
      <c r="Z871" s="13"/>
      <c r="AA871" s="13"/>
      <c r="AB871" s="13"/>
      <c r="AC871" s="13"/>
      <c r="AD871" s="13"/>
      <c r="AE871" s="13"/>
      <c r="AT871" s="220" t="s">
        <v>291</v>
      </c>
      <c r="AU871" s="220" t="s">
        <v>87</v>
      </c>
      <c r="AV871" s="13" t="s">
        <v>87</v>
      </c>
      <c r="AW871" s="13" t="s">
        <v>31</v>
      </c>
      <c r="AX871" s="13" t="s">
        <v>75</v>
      </c>
      <c r="AY871" s="220" t="s">
        <v>283</v>
      </c>
    </row>
    <row r="872" s="14" customFormat="1">
      <c r="A872" s="14"/>
      <c r="B872" s="227"/>
      <c r="C872" s="14"/>
      <c r="D872" s="219" t="s">
        <v>291</v>
      </c>
      <c r="E872" s="228" t="s">
        <v>1</v>
      </c>
      <c r="F872" s="229" t="s">
        <v>293</v>
      </c>
      <c r="G872" s="14"/>
      <c r="H872" s="230">
        <v>801.58000000000004</v>
      </c>
      <c r="I872" s="231"/>
      <c r="J872" s="14"/>
      <c r="K872" s="14"/>
      <c r="L872" s="227"/>
      <c r="M872" s="232"/>
      <c r="N872" s="233"/>
      <c r="O872" s="233"/>
      <c r="P872" s="233"/>
      <c r="Q872" s="233"/>
      <c r="R872" s="233"/>
      <c r="S872" s="233"/>
      <c r="T872" s="234"/>
      <c r="U872" s="14"/>
      <c r="V872" s="14"/>
      <c r="W872" s="14"/>
      <c r="X872" s="14"/>
      <c r="Y872" s="14"/>
      <c r="Z872" s="14"/>
      <c r="AA872" s="14"/>
      <c r="AB872" s="14"/>
      <c r="AC872" s="14"/>
      <c r="AD872" s="14"/>
      <c r="AE872" s="14"/>
      <c r="AT872" s="228" t="s">
        <v>291</v>
      </c>
      <c r="AU872" s="228" t="s">
        <v>87</v>
      </c>
      <c r="AV872" s="14" t="s">
        <v>289</v>
      </c>
      <c r="AW872" s="14" t="s">
        <v>31</v>
      </c>
      <c r="AX872" s="14" t="s">
        <v>82</v>
      </c>
      <c r="AY872" s="228" t="s">
        <v>283</v>
      </c>
    </row>
    <row r="873" s="2" customFormat="1" ht="16.5" customHeight="1">
      <c r="A873" s="37"/>
      <c r="B873" s="168"/>
      <c r="C873" s="204" t="s">
        <v>1136</v>
      </c>
      <c r="D873" s="253" t="s">
        <v>285</v>
      </c>
      <c r="E873" s="205" t="s">
        <v>1285</v>
      </c>
      <c r="F873" s="206" t="s">
        <v>1286</v>
      </c>
      <c r="G873" s="207" t="s">
        <v>649</v>
      </c>
      <c r="H873" s="208">
        <v>946.20000000000005</v>
      </c>
      <c r="I873" s="209"/>
      <c r="J873" s="210">
        <f>ROUND(I873*H873,2)</f>
        <v>0</v>
      </c>
      <c r="K873" s="211"/>
      <c r="L873" s="38"/>
      <c r="M873" s="212" t="s">
        <v>1</v>
      </c>
      <c r="N873" s="213" t="s">
        <v>41</v>
      </c>
      <c r="O873" s="81"/>
      <c r="P873" s="214">
        <f>O873*H873</f>
        <v>0</v>
      </c>
      <c r="Q873" s="214">
        <v>0.00019000000000000001</v>
      </c>
      <c r="R873" s="214">
        <f>Q873*H873</f>
        <v>0.17977800000000002</v>
      </c>
      <c r="S873" s="214">
        <v>0</v>
      </c>
      <c r="T873" s="215">
        <f>S873*H873</f>
        <v>0</v>
      </c>
      <c r="U873" s="37"/>
      <c r="V873" s="37"/>
      <c r="W873" s="37"/>
      <c r="X873" s="37"/>
      <c r="Y873" s="37"/>
      <c r="Z873" s="37"/>
      <c r="AA873" s="37"/>
      <c r="AB873" s="37"/>
      <c r="AC873" s="37"/>
      <c r="AD873" s="37"/>
      <c r="AE873" s="37"/>
      <c r="AR873" s="216" t="s">
        <v>358</v>
      </c>
      <c r="AT873" s="216" t="s">
        <v>285</v>
      </c>
      <c r="AU873" s="216" t="s">
        <v>87</v>
      </c>
      <c r="AY873" s="18" t="s">
        <v>283</v>
      </c>
      <c r="BE873" s="217">
        <f>IF(N873="základná",J873,0)</f>
        <v>0</v>
      </c>
      <c r="BF873" s="217">
        <f>IF(N873="znížená",J873,0)</f>
        <v>0</v>
      </c>
      <c r="BG873" s="217">
        <f>IF(N873="zákl. prenesená",J873,0)</f>
        <v>0</v>
      </c>
      <c r="BH873" s="217">
        <f>IF(N873="zníž. prenesená",J873,0)</f>
        <v>0</v>
      </c>
      <c r="BI873" s="217">
        <f>IF(N873="nulová",J873,0)</f>
        <v>0</v>
      </c>
      <c r="BJ873" s="18" t="s">
        <v>87</v>
      </c>
      <c r="BK873" s="217">
        <f>ROUND(I873*H873,2)</f>
        <v>0</v>
      </c>
      <c r="BL873" s="18" t="s">
        <v>358</v>
      </c>
      <c r="BM873" s="216" t="s">
        <v>3948</v>
      </c>
    </row>
    <row r="874" s="13" customFormat="1">
      <c r="A874" s="13"/>
      <c r="B874" s="218"/>
      <c r="C874" s="13"/>
      <c r="D874" s="219" t="s">
        <v>291</v>
      </c>
      <c r="E874" s="220" t="s">
        <v>1</v>
      </c>
      <c r="F874" s="221" t="s">
        <v>3949</v>
      </c>
      <c r="G874" s="13"/>
      <c r="H874" s="222">
        <v>759</v>
      </c>
      <c r="I874" s="223"/>
      <c r="J874" s="13"/>
      <c r="K874" s="13"/>
      <c r="L874" s="218"/>
      <c r="M874" s="224"/>
      <c r="N874" s="225"/>
      <c r="O874" s="225"/>
      <c r="P874" s="225"/>
      <c r="Q874" s="225"/>
      <c r="R874" s="225"/>
      <c r="S874" s="225"/>
      <c r="T874" s="226"/>
      <c r="U874" s="13"/>
      <c r="V874" s="13"/>
      <c r="W874" s="13"/>
      <c r="X874" s="13"/>
      <c r="Y874" s="13"/>
      <c r="Z874" s="13"/>
      <c r="AA874" s="13"/>
      <c r="AB874" s="13"/>
      <c r="AC874" s="13"/>
      <c r="AD874" s="13"/>
      <c r="AE874" s="13"/>
      <c r="AT874" s="220" t="s">
        <v>291</v>
      </c>
      <c r="AU874" s="220" t="s">
        <v>87</v>
      </c>
      <c r="AV874" s="13" t="s">
        <v>87</v>
      </c>
      <c r="AW874" s="13" t="s">
        <v>31</v>
      </c>
      <c r="AX874" s="13" t="s">
        <v>75</v>
      </c>
      <c r="AY874" s="220" t="s">
        <v>283</v>
      </c>
    </row>
    <row r="875" s="13" customFormat="1">
      <c r="A875" s="13"/>
      <c r="B875" s="218"/>
      <c r="C875" s="13"/>
      <c r="D875" s="219" t="s">
        <v>291</v>
      </c>
      <c r="E875" s="220" t="s">
        <v>1</v>
      </c>
      <c r="F875" s="221" t="s">
        <v>1289</v>
      </c>
      <c r="G875" s="13"/>
      <c r="H875" s="222">
        <v>52</v>
      </c>
      <c r="I875" s="223"/>
      <c r="J875" s="13"/>
      <c r="K875" s="13"/>
      <c r="L875" s="218"/>
      <c r="M875" s="224"/>
      <c r="N875" s="225"/>
      <c r="O875" s="225"/>
      <c r="P875" s="225"/>
      <c r="Q875" s="225"/>
      <c r="R875" s="225"/>
      <c r="S875" s="225"/>
      <c r="T875" s="226"/>
      <c r="U875" s="13"/>
      <c r="V875" s="13"/>
      <c r="W875" s="13"/>
      <c r="X875" s="13"/>
      <c r="Y875" s="13"/>
      <c r="Z875" s="13"/>
      <c r="AA875" s="13"/>
      <c r="AB875" s="13"/>
      <c r="AC875" s="13"/>
      <c r="AD875" s="13"/>
      <c r="AE875" s="13"/>
      <c r="AT875" s="220" t="s">
        <v>291</v>
      </c>
      <c r="AU875" s="220" t="s">
        <v>87</v>
      </c>
      <c r="AV875" s="13" t="s">
        <v>87</v>
      </c>
      <c r="AW875" s="13" t="s">
        <v>31</v>
      </c>
      <c r="AX875" s="13" t="s">
        <v>75</v>
      </c>
      <c r="AY875" s="220" t="s">
        <v>283</v>
      </c>
    </row>
    <row r="876" s="13" customFormat="1">
      <c r="A876" s="13"/>
      <c r="B876" s="218"/>
      <c r="C876" s="13"/>
      <c r="D876" s="219" t="s">
        <v>291</v>
      </c>
      <c r="E876" s="220" t="s">
        <v>1</v>
      </c>
      <c r="F876" s="221" t="s">
        <v>3950</v>
      </c>
      <c r="G876" s="13"/>
      <c r="H876" s="222">
        <v>47.200000000000003</v>
      </c>
      <c r="I876" s="223"/>
      <c r="J876" s="13"/>
      <c r="K876" s="13"/>
      <c r="L876" s="218"/>
      <c r="M876" s="224"/>
      <c r="N876" s="225"/>
      <c r="O876" s="225"/>
      <c r="P876" s="225"/>
      <c r="Q876" s="225"/>
      <c r="R876" s="225"/>
      <c r="S876" s="225"/>
      <c r="T876" s="226"/>
      <c r="U876" s="13"/>
      <c r="V876" s="13"/>
      <c r="W876" s="13"/>
      <c r="X876" s="13"/>
      <c r="Y876" s="13"/>
      <c r="Z876" s="13"/>
      <c r="AA876" s="13"/>
      <c r="AB876" s="13"/>
      <c r="AC876" s="13"/>
      <c r="AD876" s="13"/>
      <c r="AE876" s="13"/>
      <c r="AT876" s="220" t="s">
        <v>291</v>
      </c>
      <c r="AU876" s="220" t="s">
        <v>87</v>
      </c>
      <c r="AV876" s="13" t="s">
        <v>87</v>
      </c>
      <c r="AW876" s="13" t="s">
        <v>31</v>
      </c>
      <c r="AX876" s="13" t="s">
        <v>75</v>
      </c>
      <c r="AY876" s="220" t="s">
        <v>283</v>
      </c>
    </row>
    <row r="877" s="13" customFormat="1">
      <c r="A877" s="13"/>
      <c r="B877" s="218"/>
      <c r="C877" s="13"/>
      <c r="D877" s="219" t="s">
        <v>291</v>
      </c>
      <c r="E877" s="220" t="s">
        <v>1</v>
      </c>
      <c r="F877" s="221" t="s">
        <v>1290</v>
      </c>
      <c r="G877" s="13"/>
      <c r="H877" s="222">
        <v>88</v>
      </c>
      <c r="I877" s="223"/>
      <c r="J877" s="13"/>
      <c r="K877" s="13"/>
      <c r="L877" s="218"/>
      <c r="M877" s="224"/>
      <c r="N877" s="225"/>
      <c r="O877" s="225"/>
      <c r="P877" s="225"/>
      <c r="Q877" s="225"/>
      <c r="R877" s="225"/>
      <c r="S877" s="225"/>
      <c r="T877" s="226"/>
      <c r="U877" s="13"/>
      <c r="V877" s="13"/>
      <c r="W877" s="13"/>
      <c r="X877" s="13"/>
      <c r="Y877" s="13"/>
      <c r="Z877" s="13"/>
      <c r="AA877" s="13"/>
      <c r="AB877" s="13"/>
      <c r="AC877" s="13"/>
      <c r="AD877" s="13"/>
      <c r="AE877" s="13"/>
      <c r="AT877" s="220" t="s">
        <v>291</v>
      </c>
      <c r="AU877" s="220" t="s">
        <v>87</v>
      </c>
      <c r="AV877" s="13" t="s">
        <v>87</v>
      </c>
      <c r="AW877" s="13" t="s">
        <v>31</v>
      </c>
      <c r="AX877" s="13" t="s">
        <v>75</v>
      </c>
      <c r="AY877" s="220" t="s">
        <v>283</v>
      </c>
    </row>
    <row r="878" s="14" customFormat="1">
      <c r="A878" s="14"/>
      <c r="B878" s="227"/>
      <c r="C878" s="14"/>
      <c r="D878" s="219" t="s">
        <v>291</v>
      </c>
      <c r="E878" s="228" t="s">
        <v>1</v>
      </c>
      <c r="F878" s="229" t="s">
        <v>293</v>
      </c>
      <c r="G878" s="14"/>
      <c r="H878" s="230">
        <v>946.20000000000005</v>
      </c>
      <c r="I878" s="231"/>
      <c r="J878" s="14"/>
      <c r="K878" s="14"/>
      <c r="L878" s="227"/>
      <c r="M878" s="232"/>
      <c r="N878" s="233"/>
      <c r="O878" s="233"/>
      <c r="P878" s="233"/>
      <c r="Q878" s="233"/>
      <c r="R878" s="233"/>
      <c r="S878" s="233"/>
      <c r="T878" s="234"/>
      <c r="U878" s="14"/>
      <c r="V878" s="14"/>
      <c r="W878" s="14"/>
      <c r="X878" s="14"/>
      <c r="Y878" s="14"/>
      <c r="Z878" s="14"/>
      <c r="AA878" s="14"/>
      <c r="AB878" s="14"/>
      <c r="AC878" s="14"/>
      <c r="AD878" s="14"/>
      <c r="AE878" s="14"/>
      <c r="AT878" s="228" t="s">
        <v>291</v>
      </c>
      <c r="AU878" s="228" t="s">
        <v>87</v>
      </c>
      <c r="AV878" s="14" t="s">
        <v>289</v>
      </c>
      <c r="AW878" s="14" t="s">
        <v>31</v>
      </c>
      <c r="AX878" s="14" t="s">
        <v>82</v>
      </c>
      <c r="AY878" s="228" t="s">
        <v>283</v>
      </c>
    </row>
    <row r="879" s="2" customFormat="1" ht="16.5" customHeight="1">
      <c r="A879" s="37"/>
      <c r="B879" s="168"/>
      <c r="C879" s="242" t="s">
        <v>1140</v>
      </c>
      <c r="D879" s="254" t="s">
        <v>582</v>
      </c>
      <c r="E879" s="243" t="s">
        <v>1292</v>
      </c>
      <c r="F879" s="244" t="s">
        <v>1293</v>
      </c>
      <c r="G879" s="245" t="s">
        <v>649</v>
      </c>
      <c r="H879" s="246">
        <v>140</v>
      </c>
      <c r="I879" s="247"/>
      <c r="J879" s="248">
        <f>ROUND(I879*H879,2)</f>
        <v>0</v>
      </c>
      <c r="K879" s="249"/>
      <c r="L879" s="250"/>
      <c r="M879" s="251" t="s">
        <v>1</v>
      </c>
      <c r="N879" s="252" t="s">
        <v>41</v>
      </c>
      <c r="O879" s="81"/>
      <c r="P879" s="214">
        <f>O879*H879</f>
        <v>0</v>
      </c>
      <c r="Q879" s="214">
        <v>0.0129</v>
      </c>
      <c r="R879" s="214">
        <f>Q879*H879</f>
        <v>1.8060000000000001</v>
      </c>
      <c r="S879" s="214">
        <v>0</v>
      </c>
      <c r="T879" s="215">
        <f>S879*H879</f>
        <v>0</v>
      </c>
      <c r="U879" s="37"/>
      <c r="V879" s="37"/>
      <c r="W879" s="37"/>
      <c r="X879" s="37"/>
      <c r="Y879" s="37"/>
      <c r="Z879" s="37"/>
      <c r="AA879" s="37"/>
      <c r="AB879" s="37"/>
      <c r="AC879" s="37"/>
      <c r="AD879" s="37"/>
      <c r="AE879" s="37"/>
      <c r="AR879" s="216" t="s">
        <v>473</v>
      </c>
      <c r="AT879" s="216" t="s">
        <v>582</v>
      </c>
      <c r="AU879" s="216" t="s">
        <v>87</v>
      </c>
      <c r="AY879" s="18" t="s">
        <v>283</v>
      </c>
      <c r="BE879" s="217">
        <f>IF(N879="základná",J879,0)</f>
        <v>0</v>
      </c>
      <c r="BF879" s="217">
        <f>IF(N879="znížená",J879,0)</f>
        <v>0</v>
      </c>
      <c r="BG879" s="217">
        <f>IF(N879="zákl. prenesená",J879,0)</f>
        <v>0</v>
      </c>
      <c r="BH879" s="217">
        <f>IF(N879="zníž. prenesená",J879,0)</f>
        <v>0</v>
      </c>
      <c r="BI879" s="217">
        <f>IF(N879="nulová",J879,0)</f>
        <v>0</v>
      </c>
      <c r="BJ879" s="18" t="s">
        <v>87</v>
      </c>
      <c r="BK879" s="217">
        <f>ROUND(I879*H879,2)</f>
        <v>0</v>
      </c>
      <c r="BL879" s="18" t="s">
        <v>358</v>
      </c>
      <c r="BM879" s="216" t="s">
        <v>3951</v>
      </c>
    </row>
    <row r="880" s="13" customFormat="1">
      <c r="A880" s="13"/>
      <c r="B880" s="218"/>
      <c r="C880" s="13"/>
      <c r="D880" s="219" t="s">
        <v>291</v>
      </c>
      <c r="E880" s="220" t="s">
        <v>1</v>
      </c>
      <c r="F880" s="221" t="s">
        <v>1289</v>
      </c>
      <c r="G880" s="13"/>
      <c r="H880" s="222">
        <v>52</v>
      </c>
      <c r="I880" s="223"/>
      <c r="J880" s="13"/>
      <c r="K880" s="13"/>
      <c r="L880" s="218"/>
      <c r="M880" s="224"/>
      <c r="N880" s="225"/>
      <c r="O880" s="225"/>
      <c r="P880" s="225"/>
      <c r="Q880" s="225"/>
      <c r="R880" s="225"/>
      <c r="S880" s="225"/>
      <c r="T880" s="226"/>
      <c r="U880" s="13"/>
      <c r="V880" s="13"/>
      <c r="W880" s="13"/>
      <c r="X880" s="13"/>
      <c r="Y880" s="13"/>
      <c r="Z880" s="13"/>
      <c r="AA880" s="13"/>
      <c r="AB880" s="13"/>
      <c r="AC880" s="13"/>
      <c r="AD880" s="13"/>
      <c r="AE880" s="13"/>
      <c r="AT880" s="220" t="s">
        <v>291</v>
      </c>
      <c r="AU880" s="220" t="s">
        <v>87</v>
      </c>
      <c r="AV880" s="13" t="s">
        <v>87</v>
      </c>
      <c r="AW880" s="13" t="s">
        <v>31</v>
      </c>
      <c r="AX880" s="13" t="s">
        <v>75</v>
      </c>
      <c r="AY880" s="220" t="s">
        <v>283</v>
      </c>
    </row>
    <row r="881" s="13" customFormat="1">
      <c r="A881" s="13"/>
      <c r="B881" s="218"/>
      <c r="C881" s="13"/>
      <c r="D881" s="219" t="s">
        <v>291</v>
      </c>
      <c r="E881" s="220" t="s">
        <v>1</v>
      </c>
      <c r="F881" s="221" t="s">
        <v>1290</v>
      </c>
      <c r="G881" s="13"/>
      <c r="H881" s="222">
        <v>88</v>
      </c>
      <c r="I881" s="223"/>
      <c r="J881" s="13"/>
      <c r="K881" s="13"/>
      <c r="L881" s="218"/>
      <c r="M881" s="224"/>
      <c r="N881" s="225"/>
      <c r="O881" s="225"/>
      <c r="P881" s="225"/>
      <c r="Q881" s="225"/>
      <c r="R881" s="225"/>
      <c r="S881" s="225"/>
      <c r="T881" s="226"/>
      <c r="U881" s="13"/>
      <c r="V881" s="13"/>
      <c r="W881" s="13"/>
      <c r="X881" s="13"/>
      <c r="Y881" s="13"/>
      <c r="Z881" s="13"/>
      <c r="AA881" s="13"/>
      <c r="AB881" s="13"/>
      <c r="AC881" s="13"/>
      <c r="AD881" s="13"/>
      <c r="AE881" s="13"/>
      <c r="AT881" s="220" t="s">
        <v>291</v>
      </c>
      <c r="AU881" s="220" t="s">
        <v>87</v>
      </c>
      <c r="AV881" s="13" t="s">
        <v>87</v>
      </c>
      <c r="AW881" s="13" t="s">
        <v>31</v>
      </c>
      <c r="AX881" s="13" t="s">
        <v>75</v>
      </c>
      <c r="AY881" s="220" t="s">
        <v>283</v>
      </c>
    </row>
    <row r="882" s="14" customFormat="1">
      <c r="A882" s="14"/>
      <c r="B882" s="227"/>
      <c r="C882" s="14"/>
      <c r="D882" s="219" t="s">
        <v>291</v>
      </c>
      <c r="E882" s="228" t="s">
        <v>1</v>
      </c>
      <c r="F882" s="229" t="s">
        <v>293</v>
      </c>
      <c r="G882" s="14"/>
      <c r="H882" s="230">
        <v>140</v>
      </c>
      <c r="I882" s="231"/>
      <c r="J882" s="14"/>
      <c r="K882" s="14"/>
      <c r="L882" s="227"/>
      <c r="M882" s="232"/>
      <c r="N882" s="233"/>
      <c r="O882" s="233"/>
      <c r="P882" s="233"/>
      <c r="Q882" s="233"/>
      <c r="R882" s="233"/>
      <c r="S882" s="233"/>
      <c r="T882" s="234"/>
      <c r="U882" s="14"/>
      <c r="V882" s="14"/>
      <c r="W882" s="14"/>
      <c r="X882" s="14"/>
      <c r="Y882" s="14"/>
      <c r="Z882" s="14"/>
      <c r="AA882" s="14"/>
      <c r="AB882" s="14"/>
      <c r="AC882" s="14"/>
      <c r="AD882" s="14"/>
      <c r="AE882" s="14"/>
      <c r="AT882" s="228" t="s">
        <v>291</v>
      </c>
      <c r="AU882" s="228" t="s">
        <v>87</v>
      </c>
      <c r="AV882" s="14" t="s">
        <v>289</v>
      </c>
      <c r="AW882" s="14" t="s">
        <v>31</v>
      </c>
      <c r="AX882" s="14" t="s">
        <v>82</v>
      </c>
      <c r="AY882" s="228" t="s">
        <v>283</v>
      </c>
    </row>
    <row r="883" s="2" customFormat="1" ht="21.75" customHeight="1">
      <c r="A883" s="37"/>
      <c r="B883" s="168"/>
      <c r="C883" s="242" t="s">
        <v>3121</v>
      </c>
      <c r="D883" s="242" t="s">
        <v>582</v>
      </c>
      <c r="E883" s="243" t="s">
        <v>1296</v>
      </c>
      <c r="F883" s="244" t="s">
        <v>1297</v>
      </c>
      <c r="G883" s="245" t="s">
        <v>649</v>
      </c>
      <c r="H883" s="246">
        <v>806.20000000000005</v>
      </c>
      <c r="I883" s="247"/>
      <c r="J883" s="248">
        <f>ROUND(I883*H883,2)</f>
        <v>0</v>
      </c>
      <c r="K883" s="249"/>
      <c r="L883" s="250"/>
      <c r="M883" s="251" t="s">
        <v>1</v>
      </c>
      <c r="N883" s="252" t="s">
        <v>41</v>
      </c>
      <c r="O883" s="81"/>
      <c r="P883" s="214">
        <f>O883*H883</f>
        <v>0</v>
      </c>
      <c r="Q883" s="214">
        <v>0.017299999999999999</v>
      </c>
      <c r="R883" s="214">
        <f>Q883*H883</f>
        <v>13.94726</v>
      </c>
      <c r="S883" s="214">
        <v>0</v>
      </c>
      <c r="T883" s="215">
        <f>S883*H883</f>
        <v>0</v>
      </c>
      <c r="U883" s="37"/>
      <c r="V883" s="37"/>
      <c r="W883" s="37"/>
      <c r="X883" s="37"/>
      <c r="Y883" s="37"/>
      <c r="Z883" s="37"/>
      <c r="AA883" s="37"/>
      <c r="AB883" s="37"/>
      <c r="AC883" s="37"/>
      <c r="AD883" s="37"/>
      <c r="AE883" s="37"/>
      <c r="AR883" s="216" t="s">
        <v>473</v>
      </c>
      <c r="AT883" s="216" t="s">
        <v>582</v>
      </c>
      <c r="AU883" s="216" t="s">
        <v>87</v>
      </c>
      <c r="AY883" s="18" t="s">
        <v>283</v>
      </c>
      <c r="BE883" s="217">
        <f>IF(N883="základná",J883,0)</f>
        <v>0</v>
      </c>
      <c r="BF883" s="217">
        <f>IF(N883="znížená",J883,0)</f>
        <v>0</v>
      </c>
      <c r="BG883" s="217">
        <f>IF(N883="zákl. prenesená",J883,0)</f>
        <v>0</v>
      </c>
      <c r="BH883" s="217">
        <f>IF(N883="zníž. prenesená",J883,0)</f>
        <v>0</v>
      </c>
      <c r="BI883" s="217">
        <f>IF(N883="nulová",J883,0)</f>
        <v>0</v>
      </c>
      <c r="BJ883" s="18" t="s">
        <v>87</v>
      </c>
      <c r="BK883" s="217">
        <f>ROUND(I883*H883,2)</f>
        <v>0</v>
      </c>
      <c r="BL883" s="18" t="s">
        <v>358</v>
      </c>
      <c r="BM883" s="216" t="s">
        <v>3952</v>
      </c>
    </row>
    <row r="884" s="13" customFormat="1">
      <c r="A884" s="13"/>
      <c r="B884" s="218"/>
      <c r="C884" s="13"/>
      <c r="D884" s="219" t="s">
        <v>291</v>
      </c>
      <c r="E884" s="220" t="s">
        <v>1</v>
      </c>
      <c r="F884" s="221" t="s">
        <v>3949</v>
      </c>
      <c r="G884" s="13"/>
      <c r="H884" s="222">
        <v>759</v>
      </c>
      <c r="I884" s="223"/>
      <c r="J884" s="13"/>
      <c r="K884" s="13"/>
      <c r="L884" s="218"/>
      <c r="M884" s="224"/>
      <c r="N884" s="225"/>
      <c r="O884" s="225"/>
      <c r="P884" s="225"/>
      <c r="Q884" s="225"/>
      <c r="R884" s="225"/>
      <c r="S884" s="225"/>
      <c r="T884" s="226"/>
      <c r="U884" s="13"/>
      <c r="V884" s="13"/>
      <c r="W884" s="13"/>
      <c r="X884" s="13"/>
      <c r="Y884" s="13"/>
      <c r="Z884" s="13"/>
      <c r="AA884" s="13"/>
      <c r="AB884" s="13"/>
      <c r="AC884" s="13"/>
      <c r="AD884" s="13"/>
      <c r="AE884" s="13"/>
      <c r="AT884" s="220" t="s">
        <v>291</v>
      </c>
      <c r="AU884" s="220" t="s">
        <v>87</v>
      </c>
      <c r="AV884" s="13" t="s">
        <v>87</v>
      </c>
      <c r="AW884" s="13" t="s">
        <v>31</v>
      </c>
      <c r="AX884" s="13" t="s">
        <v>75</v>
      </c>
      <c r="AY884" s="220" t="s">
        <v>283</v>
      </c>
    </row>
    <row r="885" s="13" customFormat="1">
      <c r="A885" s="13"/>
      <c r="B885" s="218"/>
      <c r="C885" s="13"/>
      <c r="D885" s="219" t="s">
        <v>291</v>
      </c>
      <c r="E885" s="220" t="s">
        <v>1</v>
      </c>
      <c r="F885" s="221" t="s">
        <v>3950</v>
      </c>
      <c r="G885" s="13"/>
      <c r="H885" s="222">
        <v>47.200000000000003</v>
      </c>
      <c r="I885" s="223"/>
      <c r="J885" s="13"/>
      <c r="K885" s="13"/>
      <c r="L885" s="218"/>
      <c r="M885" s="224"/>
      <c r="N885" s="225"/>
      <c r="O885" s="225"/>
      <c r="P885" s="225"/>
      <c r="Q885" s="225"/>
      <c r="R885" s="225"/>
      <c r="S885" s="225"/>
      <c r="T885" s="226"/>
      <c r="U885" s="13"/>
      <c r="V885" s="13"/>
      <c r="W885" s="13"/>
      <c r="X885" s="13"/>
      <c r="Y885" s="13"/>
      <c r="Z885" s="13"/>
      <c r="AA885" s="13"/>
      <c r="AB885" s="13"/>
      <c r="AC885" s="13"/>
      <c r="AD885" s="13"/>
      <c r="AE885" s="13"/>
      <c r="AT885" s="220" t="s">
        <v>291</v>
      </c>
      <c r="AU885" s="220" t="s">
        <v>87</v>
      </c>
      <c r="AV885" s="13" t="s">
        <v>87</v>
      </c>
      <c r="AW885" s="13" t="s">
        <v>31</v>
      </c>
      <c r="AX885" s="13" t="s">
        <v>75</v>
      </c>
      <c r="AY885" s="220" t="s">
        <v>283</v>
      </c>
    </row>
    <row r="886" s="14" customFormat="1">
      <c r="A886" s="14"/>
      <c r="B886" s="227"/>
      <c r="C886" s="14"/>
      <c r="D886" s="219" t="s">
        <v>291</v>
      </c>
      <c r="E886" s="228" t="s">
        <v>1</v>
      </c>
      <c r="F886" s="229" t="s">
        <v>293</v>
      </c>
      <c r="G886" s="14"/>
      <c r="H886" s="230">
        <v>806.20000000000005</v>
      </c>
      <c r="I886" s="231"/>
      <c r="J886" s="14"/>
      <c r="K886" s="14"/>
      <c r="L886" s="227"/>
      <c r="M886" s="232"/>
      <c r="N886" s="233"/>
      <c r="O886" s="233"/>
      <c r="P886" s="233"/>
      <c r="Q886" s="233"/>
      <c r="R886" s="233"/>
      <c r="S886" s="233"/>
      <c r="T886" s="234"/>
      <c r="U886" s="14"/>
      <c r="V886" s="14"/>
      <c r="W886" s="14"/>
      <c r="X886" s="14"/>
      <c r="Y886" s="14"/>
      <c r="Z886" s="14"/>
      <c r="AA886" s="14"/>
      <c r="AB886" s="14"/>
      <c r="AC886" s="14"/>
      <c r="AD886" s="14"/>
      <c r="AE886" s="14"/>
      <c r="AT886" s="228" t="s">
        <v>291</v>
      </c>
      <c r="AU886" s="228" t="s">
        <v>87</v>
      </c>
      <c r="AV886" s="14" t="s">
        <v>289</v>
      </c>
      <c r="AW886" s="14" t="s">
        <v>31</v>
      </c>
      <c r="AX886" s="14" t="s">
        <v>82</v>
      </c>
      <c r="AY886" s="228" t="s">
        <v>283</v>
      </c>
    </row>
    <row r="887" s="2" customFormat="1" ht="33" customHeight="1">
      <c r="A887" s="37"/>
      <c r="B887" s="168"/>
      <c r="C887" s="204" t="s">
        <v>1156</v>
      </c>
      <c r="D887" s="204" t="s">
        <v>285</v>
      </c>
      <c r="E887" s="205" t="s">
        <v>1309</v>
      </c>
      <c r="F887" s="206" t="s">
        <v>1310</v>
      </c>
      <c r="G887" s="207" t="s">
        <v>373</v>
      </c>
      <c r="H887" s="208">
        <v>291</v>
      </c>
      <c r="I887" s="209"/>
      <c r="J887" s="210">
        <f>ROUND(I887*H887,2)</f>
        <v>0</v>
      </c>
      <c r="K887" s="211"/>
      <c r="L887" s="38"/>
      <c r="M887" s="212" t="s">
        <v>1</v>
      </c>
      <c r="N887" s="213" t="s">
        <v>41</v>
      </c>
      <c r="O887" s="81"/>
      <c r="P887" s="214">
        <f>O887*H887</f>
        <v>0</v>
      </c>
      <c r="Q887" s="214">
        <v>0</v>
      </c>
      <c r="R887" s="214">
        <f>Q887*H887</f>
        <v>0</v>
      </c>
      <c r="S887" s="214">
        <v>0</v>
      </c>
      <c r="T887" s="215">
        <f>S887*H887</f>
        <v>0</v>
      </c>
      <c r="U887" s="37"/>
      <c r="V887" s="37"/>
      <c r="W887" s="37"/>
      <c r="X887" s="37"/>
      <c r="Y887" s="37"/>
      <c r="Z887" s="37"/>
      <c r="AA887" s="37"/>
      <c r="AB887" s="37"/>
      <c r="AC887" s="37"/>
      <c r="AD887" s="37"/>
      <c r="AE887" s="37"/>
      <c r="AR887" s="216" t="s">
        <v>358</v>
      </c>
      <c r="AT887" s="216" t="s">
        <v>285</v>
      </c>
      <c r="AU887" s="216" t="s">
        <v>87</v>
      </c>
      <c r="AY887" s="18" t="s">
        <v>283</v>
      </c>
      <c r="BE887" s="217">
        <f>IF(N887="základná",J887,0)</f>
        <v>0</v>
      </c>
      <c r="BF887" s="217">
        <f>IF(N887="znížená",J887,0)</f>
        <v>0</v>
      </c>
      <c r="BG887" s="217">
        <f>IF(N887="zákl. prenesená",J887,0)</f>
        <v>0</v>
      </c>
      <c r="BH887" s="217">
        <f>IF(N887="zníž. prenesená",J887,0)</f>
        <v>0</v>
      </c>
      <c r="BI887" s="217">
        <f>IF(N887="nulová",J887,0)</f>
        <v>0</v>
      </c>
      <c r="BJ887" s="18" t="s">
        <v>87</v>
      </c>
      <c r="BK887" s="217">
        <f>ROUND(I887*H887,2)</f>
        <v>0</v>
      </c>
      <c r="BL887" s="18" t="s">
        <v>358</v>
      </c>
      <c r="BM887" s="216" t="s">
        <v>3953</v>
      </c>
    </row>
    <row r="888" s="13" customFormat="1">
      <c r="A888" s="13"/>
      <c r="B888" s="218"/>
      <c r="C888" s="13"/>
      <c r="D888" s="219" t="s">
        <v>291</v>
      </c>
      <c r="E888" s="220" t="s">
        <v>1</v>
      </c>
      <c r="F888" s="221" t="s">
        <v>3954</v>
      </c>
      <c r="G888" s="13"/>
      <c r="H888" s="222">
        <v>145</v>
      </c>
      <c r="I888" s="223"/>
      <c r="J888" s="13"/>
      <c r="K888" s="13"/>
      <c r="L888" s="218"/>
      <c r="M888" s="224"/>
      <c r="N888" s="225"/>
      <c r="O888" s="225"/>
      <c r="P888" s="225"/>
      <c r="Q888" s="225"/>
      <c r="R888" s="225"/>
      <c r="S888" s="225"/>
      <c r="T888" s="226"/>
      <c r="U888" s="13"/>
      <c r="V888" s="13"/>
      <c r="W888" s="13"/>
      <c r="X888" s="13"/>
      <c r="Y888" s="13"/>
      <c r="Z888" s="13"/>
      <c r="AA888" s="13"/>
      <c r="AB888" s="13"/>
      <c r="AC888" s="13"/>
      <c r="AD888" s="13"/>
      <c r="AE888" s="13"/>
      <c r="AT888" s="220" t="s">
        <v>291</v>
      </c>
      <c r="AU888" s="220" t="s">
        <v>87</v>
      </c>
      <c r="AV888" s="13" t="s">
        <v>87</v>
      </c>
      <c r="AW888" s="13" t="s">
        <v>31</v>
      </c>
      <c r="AX888" s="13" t="s">
        <v>75</v>
      </c>
      <c r="AY888" s="220" t="s">
        <v>283</v>
      </c>
    </row>
    <row r="889" s="13" customFormat="1">
      <c r="A889" s="13"/>
      <c r="B889" s="218"/>
      <c r="C889" s="13"/>
      <c r="D889" s="219" t="s">
        <v>291</v>
      </c>
      <c r="E889" s="220" t="s">
        <v>1</v>
      </c>
      <c r="F889" s="221" t="s">
        <v>3955</v>
      </c>
      <c r="G889" s="13"/>
      <c r="H889" s="222">
        <v>136</v>
      </c>
      <c r="I889" s="223"/>
      <c r="J889" s="13"/>
      <c r="K889" s="13"/>
      <c r="L889" s="218"/>
      <c r="M889" s="224"/>
      <c r="N889" s="225"/>
      <c r="O889" s="225"/>
      <c r="P889" s="225"/>
      <c r="Q889" s="225"/>
      <c r="R889" s="225"/>
      <c r="S889" s="225"/>
      <c r="T889" s="226"/>
      <c r="U889" s="13"/>
      <c r="V889" s="13"/>
      <c r="W889" s="13"/>
      <c r="X889" s="13"/>
      <c r="Y889" s="13"/>
      <c r="Z889" s="13"/>
      <c r="AA889" s="13"/>
      <c r="AB889" s="13"/>
      <c r="AC889" s="13"/>
      <c r="AD889" s="13"/>
      <c r="AE889" s="13"/>
      <c r="AT889" s="220" t="s">
        <v>291</v>
      </c>
      <c r="AU889" s="220" t="s">
        <v>87</v>
      </c>
      <c r="AV889" s="13" t="s">
        <v>87</v>
      </c>
      <c r="AW889" s="13" t="s">
        <v>31</v>
      </c>
      <c r="AX889" s="13" t="s">
        <v>75</v>
      </c>
      <c r="AY889" s="220" t="s">
        <v>283</v>
      </c>
    </row>
    <row r="890" s="13" customFormat="1">
      <c r="A890" s="13"/>
      <c r="B890" s="218"/>
      <c r="C890" s="13"/>
      <c r="D890" s="219" t="s">
        <v>291</v>
      </c>
      <c r="E890" s="220" t="s">
        <v>1</v>
      </c>
      <c r="F890" s="221" t="s">
        <v>3956</v>
      </c>
      <c r="G890" s="13"/>
      <c r="H890" s="222">
        <v>10</v>
      </c>
      <c r="I890" s="223"/>
      <c r="J890" s="13"/>
      <c r="K890" s="13"/>
      <c r="L890" s="218"/>
      <c r="M890" s="224"/>
      <c r="N890" s="225"/>
      <c r="O890" s="225"/>
      <c r="P890" s="225"/>
      <c r="Q890" s="225"/>
      <c r="R890" s="225"/>
      <c r="S890" s="225"/>
      <c r="T890" s="226"/>
      <c r="U890" s="13"/>
      <c r="V890" s="13"/>
      <c r="W890" s="13"/>
      <c r="X890" s="13"/>
      <c r="Y890" s="13"/>
      <c r="Z890" s="13"/>
      <c r="AA890" s="13"/>
      <c r="AB890" s="13"/>
      <c r="AC890" s="13"/>
      <c r="AD890" s="13"/>
      <c r="AE890" s="13"/>
      <c r="AT890" s="220" t="s">
        <v>291</v>
      </c>
      <c r="AU890" s="220" t="s">
        <v>87</v>
      </c>
      <c r="AV890" s="13" t="s">
        <v>87</v>
      </c>
      <c r="AW890" s="13" t="s">
        <v>31</v>
      </c>
      <c r="AX890" s="13" t="s">
        <v>75</v>
      </c>
      <c r="AY890" s="220" t="s">
        <v>283</v>
      </c>
    </row>
    <row r="891" s="14" customFormat="1">
      <c r="A891" s="14"/>
      <c r="B891" s="227"/>
      <c r="C891" s="14"/>
      <c r="D891" s="219" t="s">
        <v>291</v>
      </c>
      <c r="E891" s="228" t="s">
        <v>1</v>
      </c>
      <c r="F891" s="229" t="s">
        <v>293</v>
      </c>
      <c r="G891" s="14"/>
      <c r="H891" s="230">
        <v>291</v>
      </c>
      <c r="I891" s="231"/>
      <c r="J891" s="14"/>
      <c r="K891" s="14"/>
      <c r="L891" s="227"/>
      <c r="M891" s="232"/>
      <c r="N891" s="233"/>
      <c r="O891" s="233"/>
      <c r="P891" s="233"/>
      <c r="Q891" s="233"/>
      <c r="R891" s="233"/>
      <c r="S891" s="233"/>
      <c r="T891" s="234"/>
      <c r="U891" s="14"/>
      <c r="V891" s="14"/>
      <c r="W891" s="14"/>
      <c r="X891" s="14"/>
      <c r="Y891" s="14"/>
      <c r="Z891" s="14"/>
      <c r="AA891" s="14"/>
      <c r="AB891" s="14"/>
      <c r="AC891" s="14"/>
      <c r="AD891" s="14"/>
      <c r="AE891" s="14"/>
      <c r="AT891" s="228" t="s">
        <v>291</v>
      </c>
      <c r="AU891" s="228" t="s">
        <v>87</v>
      </c>
      <c r="AV891" s="14" t="s">
        <v>289</v>
      </c>
      <c r="AW891" s="14" t="s">
        <v>31</v>
      </c>
      <c r="AX891" s="14" t="s">
        <v>82</v>
      </c>
      <c r="AY891" s="228" t="s">
        <v>283</v>
      </c>
    </row>
    <row r="892" s="2" customFormat="1" ht="24.15" customHeight="1">
      <c r="A892" s="37"/>
      <c r="B892" s="168"/>
      <c r="C892" s="242" t="s">
        <v>1162</v>
      </c>
      <c r="D892" s="242" t="s">
        <v>582</v>
      </c>
      <c r="E892" s="243" t="s">
        <v>1315</v>
      </c>
      <c r="F892" s="244" t="s">
        <v>1316</v>
      </c>
      <c r="G892" s="245" t="s">
        <v>373</v>
      </c>
      <c r="H892" s="246">
        <v>291</v>
      </c>
      <c r="I892" s="247"/>
      <c r="J892" s="248">
        <f>ROUND(I892*H892,2)</f>
        <v>0</v>
      </c>
      <c r="K892" s="249"/>
      <c r="L892" s="250"/>
      <c r="M892" s="251" t="s">
        <v>1</v>
      </c>
      <c r="N892" s="252" t="s">
        <v>41</v>
      </c>
      <c r="O892" s="81"/>
      <c r="P892" s="214">
        <f>O892*H892</f>
        <v>0</v>
      </c>
      <c r="Q892" s="214">
        <v>0.001</v>
      </c>
      <c r="R892" s="214">
        <f>Q892*H892</f>
        <v>0.29099999999999998</v>
      </c>
      <c r="S892" s="214">
        <v>0</v>
      </c>
      <c r="T892" s="215">
        <f>S892*H892</f>
        <v>0</v>
      </c>
      <c r="U892" s="37"/>
      <c r="V892" s="37"/>
      <c r="W892" s="37"/>
      <c r="X892" s="37"/>
      <c r="Y892" s="37"/>
      <c r="Z892" s="37"/>
      <c r="AA892" s="37"/>
      <c r="AB892" s="37"/>
      <c r="AC892" s="37"/>
      <c r="AD892" s="37"/>
      <c r="AE892" s="37"/>
      <c r="AR892" s="216" t="s">
        <v>473</v>
      </c>
      <c r="AT892" s="216" t="s">
        <v>582</v>
      </c>
      <c r="AU892" s="216" t="s">
        <v>87</v>
      </c>
      <c r="AY892" s="18" t="s">
        <v>283</v>
      </c>
      <c r="BE892" s="217">
        <f>IF(N892="základná",J892,0)</f>
        <v>0</v>
      </c>
      <c r="BF892" s="217">
        <f>IF(N892="znížená",J892,0)</f>
        <v>0</v>
      </c>
      <c r="BG892" s="217">
        <f>IF(N892="zákl. prenesená",J892,0)</f>
        <v>0</v>
      </c>
      <c r="BH892" s="217">
        <f>IF(N892="zníž. prenesená",J892,0)</f>
        <v>0</v>
      </c>
      <c r="BI892" s="217">
        <f>IF(N892="nulová",J892,0)</f>
        <v>0</v>
      </c>
      <c r="BJ892" s="18" t="s">
        <v>87</v>
      </c>
      <c r="BK892" s="217">
        <f>ROUND(I892*H892,2)</f>
        <v>0</v>
      </c>
      <c r="BL892" s="18" t="s">
        <v>358</v>
      </c>
      <c r="BM892" s="216" t="s">
        <v>3957</v>
      </c>
    </row>
    <row r="893" s="2" customFormat="1" ht="24.15" customHeight="1">
      <c r="A893" s="37"/>
      <c r="B893" s="168"/>
      <c r="C893" s="242" t="s">
        <v>1172</v>
      </c>
      <c r="D893" s="242" t="s">
        <v>582</v>
      </c>
      <c r="E893" s="243" t="s">
        <v>1319</v>
      </c>
      <c r="F893" s="244" t="s">
        <v>3958</v>
      </c>
      <c r="G893" s="245" t="s">
        <v>373</v>
      </c>
      <c r="H893" s="246">
        <v>291</v>
      </c>
      <c r="I893" s="247"/>
      <c r="J893" s="248">
        <f>ROUND(I893*H893,2)</f>
        <v>0</v>
      </c>
      <c r="K893" s="249"/>
      <c r="L893" s="250"/>
      <c r="M893" s="251" t="s">
        <v>1</v>
      </c>
      <c r="N893" s="252" t="s">
        <v>41</v>
      </c>
      <c r="O893" s="81"/>
      <c r="P893" s="214">
        <f>O893*H893</f>
        <v>0</v>
      </c>
      <c r="Q893" s="214">
        <v>0.025000000000000001</v>
      </c>
      <c r="R893" s="214">
        <f>Q893*H893</f>
        <v>7.2750000000000004</v>
      </c>
      <c r="S893" s="214">
        <v>0</v>
      </c>
      <c r="T893" s="215">
        <f>S893*H893</f>
        <v>0</v>
      </c>
      <c r="U893" s="37"/>
      <c r="V893" s="37"/>
      <c r="W893" s="37"/>
      <c r="X893" s="37"/>
      <c r="Y893" s="37"/>
      <c r="Z893" s="37"/>
      <c r="AA893" s="37"/>
      <c r="AB893" s="37"/>
      <c r="AC893" s="37"/>
      <c r="AD893" s="37"/>
      <c r="AE893" s="37"/>
      <c r="AR893" s="216" t="s">
        <v>473</v>
      </c>
      <c r="AT893" s="216" t="s">
        <v>582</v>
      </c>
      <c r="AU893" s="216" t="s">
        <v>87</v>
      </c>
      <c r="AY893" s="18" t="s">
        <v>283</v>
      </c>
      <c r="BE893" s="217">
        <f>IF(N893="základná",J893,0)</f>
        <v>0</v>
      </c>
      <c r="BF893" s="217">
        <f>IF(N893="znížená",J893,0)</f>
        <v>0</v>
      </c>
      <c r="BG893" s="217">
        <f>IF(N893="zákl. prenesená",J893,0)</f>
        <v>0</v>
      </c>
      <c r="BH893" s="217">
        <f>IF(N893="zníž. prenesená",J893,0)</f>
        <v>0</v>
      </c>
      <c r="BI893" s="217">
        <f>IF(N893="nulová",J893,0)</f>
        <v>0</v>
      </c>
      <c r="BJ893" s="18" t="s">
        <v>87</v>
      </c>
      <c r="BK893" s="217">
        <f>ROUND(I893*H893,2)</f>
        <v>0</v>
      </c>
      <c r="BL893" s="18" t="s">
        <v>358</v>
      </c>
      <c r="BM893" s="216" t="s">
        <v>3959</v>
      </c>
    </row>
    <row r="894" s="2" customFormat="1" ht="37.8" customHeight="1">
      <c r="A894" s="37"/>
      <c r="B894" s="168"/>
      <c r="C894" s="204" t="s">
        <v>1177</v>
      </c>
      <c r="D894" s="253" t="s">
        <v>285</v>
      </c>
      <c r="E894" s="205" t="s">
        <v>1323</v>
      </c>
      <c r="F894" s="206" t="s">
        <v>1324</v>
      </c>
      <c r="G894" s="207" t="s">
        <v>373</v>
      </c>
      <c r="H894" s="208">
        <v>88</v>
      </c>
      <c r="I894" s="209"/>
      <c r="J894" s="210">
        <f>ROUND(I894*H894,2)</f>
        <v>0</v>
      </c>
      <c r="K894" s="211"/>
      <c r="L894" s="38"/>
      <c r="M894" s="212" t="s">
        <v>1</v>
      </c>
      <c r="N894" s="213" t="s">
        <v>41</v>
      </c>
      <c r="O894" s="81"/>
      <c r="P894" s="214">
        <f>O894*H894</f>
        <v>0</v>
      </c>
      <c r="Q894" s="214">
        <v>0</v>
      </c>
      <c r="R894" s="214">
        <f>Q894*H894</f>
        <v>0</v>
      </c>
      <c r="S894" s="214">
        <v>0</v>
      </c>
      <c r="T894" s="215">
        <f>S894*H894</f>
        <v>0</v>
      </c>
      <c r="U894" s="37"/>
      <c r="V894" s="37"/>
      <c r="W894" s="37"/>
      <c r="X894" s="37"/>
      <c r="Y894" s="37"/>
      <c r="Z894" s="37"/>
      <c r="AA894" s="37"/>
      <c r="AB894" s="37"/>
      <c r="AC894" s="37"/>
      <c r="AD894" s="37"/>
      <c r="AE894" s="37"/>
      <c r="AR894" s="216" t="s">
        <v>358</v>
      </c>
      <c r="AT894" s="216" t="s">
        <v>285</v>
      </c>
      <c r="AU894" s="216" t="s">
        <v>87</v>
      </c>
      <c r="AY894" s="18" t="s">
        <v>283</v>
      </c>
      <c r="BE894" s="217">
        <f>IF(N894="základná",J894,0)</f>
        <v>0</v>
      </c>
      <c r="BF894" s="217">
        <f>IF(N894="znížená",J894,0)</f>
        <v>0</v>
      </c>
      <c r="BG894" s="217">
        <f>IF(N894="zákl. prenesená",J894,0)</f>
        <v>0</v>
      </c>
      <c r="BH894" s="217">
        <f>IF(N894="zníž. prenesená",J894,0)</f>
        <v>0</v>
      </c>
      <c r="BI894" s="217">
        <f>IF(N894="nulová",J894,0)</f>
        <v>0</v>
      </c>
      <c r="BJ894" s="18" t="s">
        <v>87</v>
      </c>
      <c r="BK894" s="217">
        <f>ROUND(I894*H894,2)</f>
        <v>0</v>
      </c>
      <c r="BL894" s="18" t="s">
        <v>358</v>
      </c>
      <c r="BM894" s="216" t="s">
        <v>3960</v>
      </c>
    </row>
    <row r="895" s="13" customFormat="1">
      <c r="A895" s="13"/>
      <c r="B895" s="218"/>
      <c r="C895" s="13"/>
      <c r="D895" s="219" t="s">
        <v>291</v>
      </c>
      <c r="E895" s="220" t="s">
        <v>1</v>
      </c>
      <c r="F895" s="221" t="s">
        <v>3961</v>
      </c>
      <c r="G895" s="13"/>
      <c r="H895" s="222">
        <v>88</v>
      </c>
      <c r="I895" s="223"/>
      <c r="J895" s="13"/>
      <c r="K895" s="13"/>
      <c r="L895" s="218"/>
      <c r="M895" s="224"/>
      <c r="N895" s="225"/>
      <c r="O895" s="225"/>
      <c r="P895" s="225"/>
      <c r="Q895" s="225"/>
      <c r="R895" s="225"/>
      <c r="S895" s="225"/>
      <c r="T895" s="226"/>
      <c r="U895" s="13"/>
      <c r="V895" s="13"/>
      <c r="W895" s="13"/>
      <c r="X895" s="13"/>
      <c r="Y895" s="13"/>
      <c r="Z895" s="13"/>
      <c r="AA895" s="13"/>
      <c r="AB895" s="13"/>
      <c r="AC895" s="13"/>
      <c r="AD895" s="13"/>
      <c r="AE895" s="13"/>
      <c r="AT895" s="220" t="s">
        <v>291</v>
      </c>
      <c r="AU895" s="220" t="s">
        <v>87</v>
      </c>
      <c r="AV895" s="13" t="s">
        <v>87</v>
      </c>
      <c r="AW895" s="13" t="s">
        <v>31</v>
      </c>
      <c r="AX895" s="13" t="s">
        <v>82</v>
      </c>
      <c r="AY895" s="220" t="s">
        <v>283</v>
      </c>
    </row>
    <row r="896" s="2" customFormat="1" ht="37.8" customHeight="1">
      <c r="A896" s="37"/>
      <c r="B896" s="168"/>
      <c r="C896" s="242" t="s">
        <v>1182</v>
      </c>
      <c r="D896" s="254" t="s">
        <v>582</v>
      </c>
      <c r="E896" s="243" t="s">
        <v>1331</v>
      </c>
      <c r="F896" s="244" t="s">
        <v>3962</v>
      </c>
      <c r="G896" s="245" t="s">
        <v>373</v>
      </c>
      <c r="H896" s="246">
        <v>78</v>
      </c>
      <c r="I896" s="247"/>
      <c r="J896" s="248">
        <f>ROUND(I896*H896,2)</f>
        <v>0</v>
      </c>
      <c r="K896" s="249"/>
      <c r="L896" s="250"/>
      <c r="M896" s="251" t="s">
        <v>1</v>
      </c>
      <c r="N896" s="252" t="s">
        <v>41</v>
      </c>
      <c r="O896" s="81"/>
      <c r="P896" s="214">
        <f>O896*H896</f>
        <v>0</v>
      </c>
      <c r="Q896" s="214">
        <v>0.037999999999999999</v>
      </c>
      <c r="R896" s="214">
        <f>Q896*H896</f>
        <v>2.964</v>
      </c>
      <c r="S896" s="214">
        <v>0</v>
      </c>
      <c r="T896" s="215">
        <f>S896*H896</f>
        <v>0</v>
      </c>
      <c r="U896" s="37"/>
      <c r="V896" s="37"/>
      <c r="W896" s="37"/>
      <c r="X896" s="37"/>
      <c r="Y896" s="37"/>
      <c r="Z896" s="37"/>
      <c r="AA896" s="37"/>
      <c r="AB896" s="37"/>
      <c r="AC896" s="37"/>
      <c r="AD896" s="37"/>
      <c r="AE896" s="37"/>
      <c r="AR896" s="216" t="s">
        <v>473</v>
      </c>
      <c r="AT896" s="216" t="s">
        <v>582</v>
      </c>
      <c r="AU896" s="216" t="s">
        <v>87</v>
      </c>
      <c r="AY896" s="18" t="s">
        <v>283</v>
      </c>
      <c r="BE896" s="217">
        <f>IF(N896="základná",J896,0)</f>
        <v>0</v>
      </c>
      <c r="BF896" s="217">
        <f>IF(N896="znížená",J896,0)</f>
        <v>0</v>
      </c>
      <c r="BG896" s="217">
        <f>IF(N896="zákl. prenesená",J896,0)</f>
        <v>0</v>
      </c>
      <c r="BH896" s="217">
        <f>IF(N896="zníž. prenesená",J896,0)</f>
        <v>0</v>
      </c>
      <c r="BI896" s="217">
        <f>IF(N896="nulová",J896,0)</f>
        <v>0</v>
      </c>
      <c r="BJ896" s="18" t="s">
        <v>87</v>
      </c>
      <c r="BK896" s="217">
        <f>ROUND(I896*H896,2)</f>
        <v>0</v>
      </c>
      <c r="BL896" s="18" t="s">
        <v>358</v>
      </c>
      <c r="BM896" s="216" t="s">
        <v>3963</v>
      </c>
    </row>
    <row r="897" s="13" customFormat="1">
      <c r="A897" s="13"/>
      <c r="B897" s="218"/>
      <c r="C897" s="13"/>
      <c r="D897" s="219" t="s">
        <v>291</v>
      </c>
      <c r="E897" s="220" t="s">
        <v>1</v>
      </c>
      <c r="F897" s="221" t="s">
        <v>3964</v>
      </c>
      <c r="G897" s="13"/>
      <c r="H897" s="222">
        <v>78</v>
      </c>
      <c r="I897" s="223"/>
      <c r="J897" s="13"/>
      <c r="K897" s="13"/>
      <c r="L897" s="218"/>
      <c r="M897" s="224"/>
      <c r="N897" s="225"/>
      <c r="O897" s="225"/>
      <c r="P897" s="225"/>
      <c r="Q897" s="225"/>
      <c r="R897" s="225"/>
      <c r="S897" s="225"/>
      <c r="T897" s="226"/>
      <c r="U897" s="13"/>
      <c r="V897" s="13"/>
      <c r="W897" s="13"/>
      <c r="X897" s="13"/>
      <c r="Y897" s="13"/>
      <c r="Z897" s="13"/>
      <c r="AA897" s="13"/>
      <c r="AB897" s="13"/>
      <c r="AC897" s="13"/>
      <c r="AD897" s="13"/>
      <c r="AE897" s="13"/>
      <c r="AT897" s="220" t="s">
        <v>291</v>
      </c>
      <c r="AU897" s="220" t="s">
        <v>87</v>
      </c>
      <c r="AV897" s="13" t="s">
        <v>87</v>
      </c>
      <c r="AW897" s="13" t="s">
        <v>31</v>
      </c>
      <c r="AX897" s="13" t="s">
        <v>82</v>
      </c>
      <c r="AY897" s="220" t="s">
        <v>283</v>
      </c>
    </row>
    <row r="898" s="2" customFormat="1" ht="33" customHeight="1">
      <c r="A898" s="37"/>
      <c r="B898" s="168"/>
      <c r="C898" s="242" t="s">
        <v>1188</v>
      </c>
      <c r="D898" s="254" t="s">
        <v>582</v>
      </c>
      <c r="E898" s="243" t="s">
        <v>3965</v>
      </c>
      <c r="F898" s="244" t="s">
        <v>3966</v>
      </c>
      <c r="G898" s="245" t="s">
        <v>373</v>
      </c>
      <c r="H898" s="246">
        <v>10</v>
      </c>
      <c r="I898" s="247"/>
      <c r="J898" s="248">
        <f>ROUND(I898*H898,2)</f>
        <v>0</v>
      </c>
      <c r="K898" s="249"/>
      <c r="L898" s="250"/>
      <c r="M898" s="251" t="s">
        <v>1</v>
      </c>
      <c r="N898" s="252" t="s">
        <v>41</v>
      </c>
      <c r="O898" s="81"/>
      <c r="P898" s="214">
        <f>O898*H898</f>
        <v>0</v>
      </c>
      <c r="Q898" s="214">
        <v>0.037999999999999999</v>
      </c>
      <c r="R898" s="214">
        <f>Q898*H898</f>
        <v>0.38</v>
      </c>
      <c r="S898" s="214">
        <v>0</v>
      </c>
      <c r="T898" s="215">
        <f>S898*H898</f>
        <v>0</v>
      </c>
      <c r="U898" s="37"/>
      <c r="V898" s="37"/>
      <c r="W898" s="37"/>
      <c r="X898" s="37"/>
      <c r="Y898" s="37"/>
      <c r="Z898" s="37"/>
      <c r="AA898" s="37"/>
      <c r="AB898" s="37"/>
      <c r="AC898" s="37"/>
      <c r="AD898" s="37"/>
      <c r="AE898" s="37"/>
      <c r="AR898" s="216" t="s">
        <v>473</v>
      </c>
      <c r="AT898" s="216" t="s">
        <v>582</v>
      </c>
      <c r="AU898" s="216" t="s">
        <v>87</v>
      </c>
      <c r="AY898" s="18" t="s">
        <v>283</v>
      </c>
      <c r="BE898" s="217">
        <f>IF(N898="základná",J898,0)</f>
        <v>0</v>
      </c>
      <c r="BF898" s="217">
        <f>IF(N898="znížená",J898,0)</f>
        <v>0</v>
      </c>
      <c r="BG898" s="217">
        <f>IF(N898="zákl. prenesená",J898,0)</f>
        <v>0</v>
      </c>
      <c r="BH898" s="217">
        <f>IF(N898="zníž. prenesená",J898,0)</f>
        <v>0</v>
      </c>
      <c r="BI898" s="217">
        <f>IF(N898="nulová",J898,0)</f>
        <v>0</v>
      </c>
      <c r="BJ898" s="18" t="s">
        <v>87</v>
      </c>
      <c r="BK898" s="217">
        <f>ROUND(I898*H898,2)</f>
        <v>0</v>
      </c>
      <c r="BL898" s="18" t="s">
        <v>358</v>
      </c>
      <c r="BM898" s="216" t="s">
        <v>3967</v>
      </c>
    </row>
    <row r="899" s="13" customFormat="1">
      <c r="A899" s="13"/>
      <c r="B899" s="218"/>
      <c r="C899" s="13"/>
      <c r="D899" s="219" t="s">
        <v>291</v>
      </c>
      <c r="E899" s="220" t="s">
        <v>1</v>
      </c>
      <c r="F899" s="221" t="s">
        <v>3968</v>
      </c>
      <c r="G899" s="13"/>
      <c r="H899" s="222">
        <v>10</v>
      </c>
      <c r="I899" s="223"/>
      <c r="J899" s="13"/>
      <c r="K899" s="13"/>
      <c r="L899" s="218"/>
      <c r="M899" s="224"/>
      <c r="N899" s="225"/>
      <c r="O899" s="225"/>
      <c r="P899" s="225"/>
      <c r="Q899" s="225"/>
      <c r="R899" s="225"/>
      <c r="S899" s="225"/>
      <c r="T899" s="226"/>
      <c r="U899" s="13"/>
      <c r="V899" s="13"/>
      <c r="W899" s="13"/>
      <c r="X899" s="13"/>
      <c r="Y899" s="13"/>
      <c r="Z899" s="13"/>
      <c r="AA899" s="13"/>
      <c r="AB899" s="13"/>
      <c r="AC899" s="13"/>
      <c r="AD899" s="13"/>
      <c r="AE899" s="13"/>
      <c r="AT899" s="220" t="s">
        <v>291</v>
      </c>
      <c r="AU899" s="220" t="s">
        <v>87</v>
      </c>
      <c r="AV899" s="13" t="s">
        <v>87</v>
      </c>
      <c r="AW899" s="13" t="s">
        <v>31</v>
      </c>
      <c r="AX899" s="13" t="s">
        <v>82</v>
      </c>
      <c r="AY899" s="220" t="s">
        <v>283</v>
      </c>
    </row>
    <row r="900" s="2" customFormat="1" ht="33" customHeight="1">
      <c r="A900" s="37"/>
      <c r="B900" s="168"/>
      <c r="C900" s="204" t="s">
        <v>1192</v>
      </c>
      <c r="D900" s="204" t="s">
        <v>285</v>
      </c>
      <c r="E900" s="205" t="s">
        <v>3969</v>
      </c>
      <c r="F900" s="206" t="s">
        <v>3970</v>
      </c>
      <c r="G900" s="207" t="s">
        <v>373</v>
      </c>
      <c r="H900" s="208">
        <v>2</v>
      </c>
      <c r="I900" s="209"/>
      <c r="J900" s="210">
        <f>ROUND(I900*H900,2)</f>
        <v>0</v>
      </c>
      <c r="K900" s="211"/>
      <c r="L900" s="38"/>
      <c r="M900" s="212" t="s">
        <v>1</v>
      </c>
      <c r="N900" s="213" t="s">
        <v>41</v>
      </c>
      <c r="O900" s="81"/>
      <c r="P900" s="214">
        <f>O900*H900</f>
        <v>0</v>
      </c>
      <c r="Q900" s="214">
        <v>0</v>
      </c>
      <c r="R900" s="214">
        <f>Q900*H900</f>
        <v>0</v>
      </c>
      <c r="S900" s="214">
        <v>0</v>
      </c>
      <c r="T900" s="215">
        <f>S900*H900</f>
        <v>0</v>
      </c>
      <c r="U900" s="37"/>
      <c r="V900" s="37"/>
      <c r="W900" s="37"/>
      <c r="X900" s="37"/>
      <c r="Y900" s="37"/>
      <c r="Z900" s="37"/>
      <c r="AA900" s="37"/>
      <c r="AB900" s="37"/>
      <c r="AC900" s="37"/>
      <c r="AD900" s="37"/>
      <c r="AE900" s="37"/>
      <c r="AR900" s="216" t="s">
        <v>358</v>
      </c>
      <c r="AT900" s="216" t="s">
        <v>285</v>
      </c>
      <c r="AU900" s="216" t="s">
        <v>87</v>
      </c>
      <c r="AY900" s="18" t="s">
        <v>283</v>
      </c>
      <c r="BE900" s="217">
        <f>IF(N900="základná",J900,0)</f>
        <v>0</v>
      </c>
      <c r="BF900" s="217">
        <f>IF(N900="znížená",J900,0)</f>
        <v>0</v>
      </c>
      <c r="BG900" s="217">
        <f>IF(N900="zákl. prenesená",J900,0)</f>
        <v>0</v>
      </c>
      <c r="BH900" s="217">
        <f>IF(N900="zníž. prenesená",J900,0)</f>
        <v>0</v>
      </c>
      <c r="BI900" s="217">
        <f>IF(N900="nulová",J900,0)</f>
        <v>0</v>
      </c>
      <c r="BJ900" s="18" t="s">
        <v>87</v>
      </c>
      <c r="BK900" s="217">
        <f>ROUND(I900*H900,2)</f>
        <v>0</v>
      </c>
      <c r="BL900" s="18" t="s">
        <v>358</v>
      </c>
      <c r="BM900" s="216" t="s">
        <v>3971</v>
      </c>
    </row>
    <row r="901" s="2" customFormat="1" ht="24.15" customHeight="1">
      <c r="A901" s="37"/>
      <c r="B901" s="168"/>
      <c r="C901" s="242" t="s">
        <v>1197</v>
      </c>
      <c r="D901" s="242" t="s">
        <v>582</v>
      </c>
      <c r="E901" s="243" t="s">
        <v>1315</v>
      </c>
      <c r="F901" s="244" t="s">
        <v>1316</v>
      </c>
      <c r="G901" s="245" t="s">
        <v>373</v>
      </c>
      <c r="H901" s="246">
        <v>2</v>
      </c>
      <c r="I901" s="247"/>
      <c r="J901" s="248">
        <f>ROUND(I901*H901,2)</f>
        <v>0</v>
      </c>
      <c r="K901" s="249"/>
      <c r="L901" s="250"/>
      <c r="M901" s="251" t="s">
        <v>1</v>
      </c>
      <c r="N901" s="252" t="s">
        <v>41</v>
      </c>
      <c r="O901" s="81"/>
      <c r="P901" s="214">
        <f>O901*H901</f>
        <v>0</v>
      </c>
      <c r="Q901" s="214">
        <v>0.001</v>
      </c>
      <c r="R901" s="214">
        <f>Q901*H901</f>
        <v>0.002</v>
      </c>
      <c r="S901" s="214">
        <v>0</v>
      </c>
      <c r="T901" s="215">
        <f>S901*H901</f>
        <v>0</v>
      </c>
      <c r="U901" s="37"/>
      <c r="V901" s="37"/>
      <c r="W901" s="37"/>
      <c r="X901" s="37"/>
      <c r="Y901" s="37"/>
      <c r="Z901" s="37"/>
      <c r="AA901" s="37"/>
      <c r="AB901" s="37"/>
      <c r="AC901" s="37"/>
      <c r="AD901" s="37"/>
      <c r="AE901" s="37"/>
      <c r="AR901" s="216" t="s">
        <v>473</v>
      </c>
      <c r="AT901" s="216" t="s">
        <v>582</v>
      </c>
      <c r="AU901" s="216" t="s">
        <v>87</v>
      </c>
      <c r="AY901" s="18" t="s">
        <v>283</v>
      </c>
      <c r="BE901" s="217">
        <f>IF(N901="základná",J901,0)</f>
        <v>0</v>
      </c>
      <c r="BF901" s="217">
        <f>IF(N901="znížená",J901,0)</f>
        <v>0</v>
      </c>
      <c r="BG901" s="217">
        <f>IF(N901="zákl. prenesená",J901,0)</f>
        <v>0</v>
      </c>
      <c r="BH901" s="217">
        <f>IF(N901="zníž. prenesená",J901,0)</f>
        <v>0</v>
      </c>
      <c r="BI901" s="217">
        <f>IF(N901="nulová",J901,0)</f>
        <v>0</v>
      </c>
      <c r="BJ901" s="18" t="s">
        <v>87</v>
      </c>
      <c r="BK901" s="217">
        <f>ROUND(I901*H901,2)</f>
        <v>0</v>
      </c>
      <c r="BL901" s="18" t="s">
        <v>358</v>
      </c>
      <c r="BM901" s="216" t="s">
        <v>3972</v>
      </c>
    </row>
    <row r="902" s="2" customFormat="1" ht="24.15" customHeight="1">
      <c r="A902" s="37"/>
      <c r="B902" s="168"/>
      <c r="C902" s="242" t="s">
        <v>1202</v>
      </c>
      <c r="D902" s="242" t="s">
        <v>582</v>
      </c>
      <c r="E902" s="243" t="s">
        <v>3973</v>
      </c>
      <c r="F902" s="244" t="s">
        <v>3974</v>
      </c>
      <c r="G902" s="245" t="s">
        <v>373</v>
      </c>
      <c r="H902" s="246">
        <v>2</v>
      </c>
      <c r="I902" s="247"/>
      <c r="J902" s="248">
        <f>ROUND(I902*H902,2)</f>
        <v>0</v>
      </c>
      <c r="K902" s="249"/>
      <c r="L902" s="250"/>
      <c r="M902" s="251" t="s">
        <v>1</v>
      </c>
      <c r="N902" s="252" t="s">
        <v>41</v>
      </c>
      <c r="O902" s="81"/>
      <c r="P902" s="214">
        <f>O902*H902</f>
        <v>0</v>
      </c>
      <c r="Q902" s="214">
        <v>0.025000000000000001</v>
      </c>
      <c r="R902" s="214">
        <f>Q902*H902</f>
        <v>0.050000000000000003</v>
      </c>
      <c r="S902" s="214">
        <v>0</v>
      </c>
      <c r="T902" s="215">
        <f>S902*H902</f>
        <v>0</v>
      </c>
      <c r="U902" s="37"/>
      <c r="V902" s="37"/>
      <c r="W902" s="37"/>
      <c r="X902" s="37"/>
      <c r="Y902" s="37"/>
      <c r="Z902" s="37"/>
      <c r="AA902" s="37"/>
      <c r="AB902" s="37"/>
      <c r="AC902" s="37"/>
      <c r="AD902" s="37"/>
      <c r="AE902" s="37"/>
      <c r="AR902" s="216" t="s">
        <v>473</v>
      </c>
      <c r="AT902" s="216" t="s">
        <v>582</v>
      </c>
      <c r="AU902" s="216" t="s">
        <v>87</v>
      </c>
      <c r="AY902" s="18" t="s">
        <v>283</v>
      </c>
      <c r="BE902" s="217">
        <f>IF(N902="základná",J902,0)</f>
        <v>0</v>
      </c>
      <c r="BF902" s="217">
        <f>IF(N902="znížená",J902,0)</f>
        <v>0</v>
      </c>
      <c r="BG902" s="217">
        <f>IF(N902="zákl. prenesená",J902,0)</f>
        <v>0</v>
      </c>
      <c r="BH902" s="217">
        <f>IF(N902="zníž. prenesená",J902,0)</f>
        <v>0</v>
      </c>
      <c r="BI902" s="217">
        <f>IF(N902="nulová",J902,0)</f>
        <v>0</v>
      </c>
      <c r="BJ902" s="18" t="s">
        <v>87</v>
      </c>
      <c r="BK902" s="217">
        <f>ROUND(I902*H902,2)</f>
        <v>0</v>
      </c>
      <c r="BL902" s="18" t="s">
        <v>358</v>
      </c>
      <c r="BM902" s="216" t="s">
        <v>3975</v>
      </c>
    </row>
    <row r="903" s="2" customFormat="1" ht="24.15" customHeight="1">
      <c r="A903" s="37"/>
      <c r="B903" s="168"/>
      <c r="C903" s="204" t="s">
        <v>1206</v>
      </c>
      <c r="D903" s="253" t="s">
        <v>285</v>
      </c>
      <c r="E903" s="205" t="s">
        <v>3976</v>
      </c>
      <c r="F903" s="206" t="s">
        <v>3977</v>
      </c>
      <c r="G903" s="207" t="s">
        <v>373</v>
      </c>
      <c r="H903" s="208">
        <v>4</v>
      </c>
      <c r="I903" s="209"/>
      <c r="J903" s="210">
        <f>ROUND(I903*H903,2)</f>
        <v>0</v>
      </c>
      <c r="K903" s="211"/>
      <c r="L903" s="38"/>
      <c r="M903" s="212" t="s">
        <v>1</v>
      </c>
      <c r="N903" s="213" t="s">
        <v>41</v>
      </c>
      <c r="O903" s="81"/>
      <c r="P903" s="214">
        <f>O903*H903</f>
        <v>0</v>
      </c>
      <c r="Q903" s="214">
        <v>0</v>
      </c>
      <c r="R903" s="214">
        <f>Q903*H903</f>
        <v>0</v>
      </c>
      <c r="S903" s="214">
        <v>0</v>
      </c>
      <c r="T903" s="215">
        <f>S903*H903</f>
        <v>0</v>
      </c>
      <c r="U903" s="37"/>
      <c r="V903" s="37"/>
      <c r="W903" s="37"/>
      <c r="X903" s="37"/>
      <c r="Y903" s="37"/>
      <c r="Z903" s="37"/>
      <c r="AA903" s="37"/>
      <c r="AB903" s="37"/>
      <c r="AC903" s="37"/>
      <c r="AD903" s="37"/>
      <c r="AE903" s="37"/>
      <c r="AR903" s="216" t="s">
        <v>358</v>
      </c>
      <c r="AT903" s="216" t="s">
        <v>285</v>
      </c>
      <c r="AU903" s="216" t="s">
        <v>87</v>
      </c>
      <c r="AY903" s="18" t="s">
        <v>283</v>
      </c>
      <c r="BE903" s="217">
        <f>IF(N903="základná",J903,0)</f>
        <v>0</v>
      </c>
      <c r="BF903" s="217">
        <f>IF(N903="znížená",J903,0)</f>
        <v>0</v>
      </c>
      <c r="BG903" s="217">
        <f>IF(N903="zákl. prenesená",J903,0)</f>
        <v>0</v>
      </c>
      <c r="BH903" s="217">
        <f>IF(N903="zníž. prenesená",J903,0)</f>
        <v>0</v>
      </c>
      <c r="BI903" s="217">
        <f>IF(N903="nulová",J903,0)</f>
        <v>0</v>
      </c>
      <c r="BJ903" s="18" t="s">
        <v>87</v>
      </c>
      <c r="BK903" s="217">
        <f>ROUND(I903*H903,2)</f>
        <v>0</v>
      </c>
      <c r="BL903" s="18" t="s">
        <v>358</v>
      </c>
      <c r="BM903" s="216" t="s">
        <v>3978</v>
      </c>
    </row>
    <row r="904" s="13" customFormat="1">
      <c r="A904" s="13"/>
      <c r="B904" s="218"/>
      <c r="C904" s="13"/>
      <c r="D904" s="219" t="s">
        <v>291</v>
      </c>
      <c r="E904" s="220" t="s">
        <v>1</v>
      </c>
      <c r="F904" s="221" t="s">
        <v>3979</v>
      </c>
      <c r="G904" s="13"/>
      <c r="H904" s="222">
        <v>4</v>
      </c>
      <c r="I904" s="223"/>
      <c r="J904" s="13"/>
      <c r="K904" s="13"/>
      <c r="L904" s="218"/>
      <c r="M904" s="224"/>
      <c r="N904" s="225"/>
      <c r="O904" s="225"/>
      <c r="P904" s="225"/>
      <c r="Q904" s="225"/>
      <c r="R904" s="225"/>
      <c r="S904" s="225"/>
      <c r="T904" s="226"/>
      <c r="U904" s="13"/>
      <c r="V904" s="13"/>
      <c r="W904" s="13"/>
      <c r="X904" s="13"/>
      <c r="Y904" s="13"/>
      <c r="Z904" s="13"/>
      <c r="AA904" s="13"/>
      <c r="AB904" s="13"/>
      <c r="AC904" s="13"/>
      <c r="AD904" s="13"/>
      <c r="AE904" s="13"/>
      <c r="AT904" s="220" t="s">
        <v>291</v>
      </c>
      <c r="AU904" s="220" t="s">
        <v>87</v>
      </c>
      <c r="AV904" s="13" t="s">
        <v>87</v>
      </c>
      <c r="AW904" s="13" t="s">
        <v>31</v>
      </c>
      <c r="AX904" s="13" t="s">
        <v>82</v>
      </c>
      <c r="AY904" s="220" t="s">
        <v>283</v>
      </c>
    </row>
    <row r="905" s="2" customFormat="1" ht="37.8" customHeight="1">
      <c r="A905" s="37"/>
      <c r="B905" s="168"/>
      <c r="C905" s="242" t="s">
        <v>1211</v>
      </c>
      <c r="D905" s="254" t="s">
        <v>582</v>
      </c>
      <c r="E905" s="243" t="s">
        <v>3980</v>
      </c>
      <c r="F905" s="244" t="s">
        <v>3981</v>
      </c>
      <c r="G905" s="245" t="s">
        <v>373</v>
      </c>
      <c r="H905" s="246">
        <v>0</v>
      </c>
      <c r="I905" s="247"/>
      <c r="J905" s="248">
        <f>ROUND(I905*H905,2)</f>
        <v>0</v>
      </c>
      <c r="K905" s="249"/>
      <c r="L905" s="250"/>
      <c r="M905" s="251" t="s">
        <v>1</v>
      </c>
      <c r="N905" s="252" t="s">
        <v>41</v>
      </c>
      <c r="O905" s="81"/>
      <c r="P905" s="214">
        <f>O905*H905</f>
        <v>0</v>
      </c>
      <c r="Q905" s="214">
        <v>0.075999999999999998</v>
      </c>
      <c r="R905" s="214">
        <f>Q905*H905</f>
        <v>0</v>
      </c>
      <c r="S905" s="214">
        <v>0</v>
      </c>
      <c r="T905" s="215">
        <f>S905*H905</f>
        <v>0</v>
      </c>
      <c r="U905" s="37"/>
      <c r="V905" s="37"/>
      <c r="W905" s="37"/>
      <c r="X905" s="37"/>
      <c r="Y905" s="37"/>
      <c r="Z905" s="37"/>
      <c r="AA905" s="37"/>
      <c r="AB905" s="37"/>
      <c r="AC905" s="37"/>
      <c r="AD905" s="37"/>
      <c r="AE905" s="37"/>
      <c r="AR905" s="216" t="s">
        <v>473</v>
      </c>
      <c r="AT905" s="216" t="s">
        <v>582</v>
      </c>
      <c r="AU905" s="216" t="s">
        <v>87</v>
      </c>
      <c r="AY905" s="18" t="s">
        <v>283</v>
      </c>
      <c r="BE905" s="217">
        <f>IF(N905="základná",J905,0)</f>
        <v>0</v>
      </c>
      <c r="BF905" s="217">
        <f>IF(N905="znížená",J905,0)</f>
        <v>0</v>
      </c>
      <c r="BG905" s="217">
        <f>IF(N905="zákl. prenesená",J905,0)</f>
        <v>0</v>
      </c>
      <c r="BH905" s="217">
        <f>IF(N905="zníž. prenesená",J905,0)</f>
        <v>0</v>
      </c>
      <c r="BI905" s="217">
        <f>IF(N905="nulová",J905,0)</f>
        <v>0</v>
      </c>
      <c r="BJ905" s="18" t="s">
        <v>87</v>
      </c>
      <c r="BK905" s="217">
        <f>ROUND(I905*H905,2)</f>
        <v>0</v>
      </c>
      <c r="BL905" s="18" t="s">
        <v>358</v>
      </c>
      <c r="BM905" s="216" t="s">
        <v>3982</v>
      </c>
    </row>
    <row r="906" s="2" customFormat="1" ht="37.8" customHeight="1">
      <c r="A906" s="37"/>
      <c r="B906" s="168"/>
      <c r="C906" s="242" t="s">
        <v>1746</v>
      </c>
      <c r="D906" s="254" t="s">
        <v>582</v>
      </c>
      <c r="E906" s="243" t="s">
        <v>3983</v>
      </c>
      <c r="F906" s="244" t="s">
        <v>3984</v>
      </c>
      <c r="G906" s="245" t="s">
        <v>373</v>
      </c>
      <c r="H906" s="246">
        <v>4</v>
      </c>
      <c r="I906" s="247"/>
      <c r="J906" s="248">
        <f>ROUND(I906*H906,2)</f>
        <v>0</v>
      </c>
      <c r="K906" s="249"/>
      <c r="L906" s="250"/>
      <c r="M906" s="251" t="s">
        <v>1</v>
      </c>
      <c r="N906" s="252" t="s">
        <v>41</v>
      </c>
      <c r="O906" s="81"/>
      <c r="P906" s="214">
        <f>O906*H906</f>
        <v>0</v>
      </c>
      <c r="Q906" s="214">
        <v>0.075999999999999998</v>
      </c>
      <c r="R906" s="214">
        <f>Q906*H906</f>
        <v>0.30399999999999999</v>
      </c>
      <c r="S906" s="214">
        <v>0</v>
      </c>
      <c r="T906" s="215">
        <f>S906*H906</f>
        <v>0</v>
      </c>
      <c r="U906" s="37"/>
      <c r="V906" s="37"/>
      <c r="W906" s="37"/>
      <c r="X906" s="37"/>
      <c r="Y906" s="37"/>
      <c r="Z906" s="37"/>
      <c r="AA906" s="37"/>
      <c r="AB906" s="37"/>
      <c r="AC906" s="37"/>
      <c r="AD906" s="37"/>
      <c r="AE906" s="37"/>
      <c r="AR906" s="216" t="s">
        <v>473</v>
      </c>
      <c r="AT906" s="216" t="s">
        <v>582</v>
      </c>
      <c r="AU906" s="216" t="s">
        <v>87</v>
      </c>
      <c r="AY906" s="18" t="s">
        <v>283</v>
      </c>
      <c r="BE906" s="217">
        <f>IF(N906="základná",J906,0)</f>
        <v>0</v>
      </c>
      <c r="BF906" s="217">
        <f>IF(N906="znížená",J906,0)</f>
        <v>0</v>
      </c>
      <c r="BG906" s="217">
        <f>IF(N906="zákl. prenesená",J906,0)</f>
        <v>0</v>
      </c>
      <c r="BH906" s="217">
        <f>IF(N906="zníž. prenesená",J906,0)</f>
        <v>0</v>
      </c>
      <c r="BI906" s="217">
        <f>IF(N906="nulová",J906,0)</f>
        <v>0</v>
      </c>
      <c r="BJ906" s="18" t="s">
        <v>87</v>
      </c>
      <c r="BK906" s="217">
        <f>ROUND(I906*H906,2)</f>
        <v>0</v>
      </c>
      <c r="BL906" s="18" t="s">
        <v>358</v>
      </c>
      <c r="BM906" s="216" t="s">
        <v>3985</v>
      </c>
    </row>
    <row r="907" s="13" customFormat="1">
      <c r="A907" s="13"/>
      <c r="B907" s="218"/>
      <c r="C907" s="13"/>
      <c r="D907" s="219" t="s">
        <v>291</v>
      </c>
      <c r="E907" s="220" t="s">
        <v>1</v>
      </c>
      <c r="F907" s="221" t="s">
        <v>1338</v>
      </c>
      <c r="G907" s="13"/>
      <c r="H907" s="222">
        <v>1</v>
      </c>
      <c r="I907" s="223"/>
      <c r="J907" s="13"/>
      <c r="K907" s="13"/>
      <c r="L907" s="218"/>
      <c r="M907" s="224"/>
      <c r="N907" s="225"/>
      <c r="O907" s="225"/>
      <c r="P907" s="225"/>
      <c r="Q907" s="225"/>
      <c r="R907" s="225"/>
      <c r="S907" s="225"/>
      <c r="T907" s="226"/>
      <c r="U907" s="13"/>
      <c r="V907" s="13"/>
      <c r="W907" s="13"/>
      <c r="X907" s="13"/>
      <c r="Y907" s="13"/>
      <c r="Z907" s="13"/>
      <c r="AA907" s="13"/>
      <c r="AB907" s="13"/>
      <c r="AC907" s="13"/>
      <c r="AD907" s="13"/>
      <c r="AE907" s="13"/>
      <c r="AT907" s="220" t="s">
        <v>291</v>
      </c>
      <c r="AU907" s="220" t="s">
        <v>87</v>
      </c>
      <c r="AV907" s="13" t="s">
        <v>87</v>
      </c>
      <c r="AW907" s="13" t="s">
        <v>31</v>
      </c>
      <c r="AX907" s="13" t="s">
        <v>75</v>
      </c>
      <c r="AY907" s="220" t="s">
        <v>283</v>
      </c>
    </row>
    <row r="908" s="13" customFormat="1">
      <c r="A908" s="13"/>
      <c r="B908" s="218"/>
      <c r="C908" s="13"/>
      <c r="D908" s="219" t="s">
        <v>291</v>
      </c>
      <c r="E908" s="220" t="s">
        <v>1</v>
      </c>
      <c r="F908" s="221" t="s">
        <v>3986</v>
      </c>
      <c r="G908" s="13"/>
      <c r="H908" s="222">
        <v>3</v>
      </c>
      <c r="I908" s="223"/>
      <c r="J908" s="13"/>
      <c r="K908" s="13"/>
      <c r="L908" s="218"/>
      <c r="M908" s="224"/>
      <c r="N908" s="225"/>
      <c r="O908" s="225"/>
      <c r="P908" s="225"/>
      <c r="Q908" s="225"/>
      <c r="R908" s="225"/>
      <c r="S908" s="225"/>
      <c r="T908" s="226"/>
      <c r="U908" s="13"/>
      <c r="V908" s="13"/>
      <c r="W908" s="13"/>
      <c r="X908" s="13"/>
      <c r="Y908" s="13"/>
      <c r="Z908" s="13"/>
      <c r="AA908" s="13"/>
      <c r="AB908" s="13"/>
      <c r="AC908" s="13"/>
      <c r="AD908" s="13"/>
      <c r="AE908" s="13"/>
      <c r="AT908" s="220" t="s">
        <v>291</v>
      </c>
      <c r="AU908" s="220" t="s">
        <v>87</v>
      </c>
      <c r="AV908" s="13" t="s">
        <v>87</v>
      </c>
      <c r="AW908" s="13" t="s">
        <v>31</v>
      </c>
      <c r="AX908" s="13" t="s">
        <v>75</v>
      </c>
      <c r="AY908" s="220" t="s">
        <v>283</v>
      </c>
    </row>
    <row r="909" s="14" customFormat="1">
      <c r="A909" s="14"/>
      <c r="B909" s="227"/>
      <c r="C909" s="14"/>
      <c r="D909" s="219" t="s">
        <v>291</v>
      </c>
      <c r="E909" s="228" t="s">
        <v>1</v>
      </c>
      <c r="F909" s="229" t="s">
        <v>293</v>
      </c>
      <c r="G909" s="14"/>
      <c r="H909" s="230">
        <v>4</v>
      </c>
      <c r="I909" s="231"/>
      <c r="J909" s="14"/>
      <c r="K909" s="14"/>
      <c r="L909" s="227"/>
      <c r="M909" s="232"/>
      <c r="N909" s="233"/>
      <c r="O909" s="233"/>
      <c r="P909" s="233"/>
      <c r="Q909" s="233"/>
      <c r="R909" s="233"/>
      <c r="S909" s="233"/>
      <c r="T909" s="234"/>
      <c r="U909" s="14"/>
      <c r="V909" s="14"/>
      <c r="W909" s="14"/>
      <c r="X909" s="14"/>
      <c r="Y909" s="14"/>
      <c r="Z909" s="14"/>
      <c r="AA909" s="14"/>
      <c r="AB909" s="14"/>
      <c r="AC909" s="14"/>
      <c r="AD909" s="14"/>
      <c r="AE909" s="14"/>
      <c r="AT909" s="228" t="s">
        <v>291</v>
      </c>
      <c r="AU909" s="228" t="s">
        <v>87</v>
      </c>
      <c r="AV909" s="14" t="s">
        <v>289</v>
      </c>
      <c r="AW909" s="14" t="s">
        <v>31</v>
      </c>
      <c r="AX909" s="14" t="s">
        <v>82</v>
      </c>
      <c r="AY909" s="228" t="s">
        <v>283</v>
      </c>
    </row>
    <row r="910" s="2" customFormat="1" ht="24.15" customHeight="1">
      <c r="A910" s="37"/>
      <c r="B910" s="168"/>
      <c r="C910" s="204" t="s">
        <v>1216</v>
      </c>
      <c r="D910" s="204" t="s">
        <v>285</v>
      </c>
      <c r="E910" s="205" t="s">
        <v>1340</v>
      </c>
      <c r="F910" s="206" t="s">
        <v>1341</v>
      </c>
      <c r="G910" s="207" t="s">
        <v>373</v>
      </c>
      <c r="H910" s="208">
        <v>307</v>
      </c>
      <c r="I910" s="209"/>
      <c r="J910" s="210">
        <f>ROUND(I910*H910,2)</f>
        <v>0</v>
      </c>
      <c r="K910" s="211"/>
      <c r="L910" s="38"/>
      <c r="M910" s="212" t="s">
        <v>1</v>
      </c>
      <c r="N910" s="213" t="s">
        <v>41</v>
      </c>
      <c r="O910" s="81"/>
      <c r="P910" s="214">
        <f>O910*H910</f>
        <v>0</v>
      </c>
      <c r="Q910" s="214">
        <v>0</v>
      </c>
      <c r="R910" s="214">
        <f>Q910*H910</f>
        <v>0</v>
      </c>
      <c r="S910" s="214">
        <v>0.001</v>
      </c>
      <c r="T910" s="215">
        <f>S910*H910</f>
        <v>0.307</v>
      </c>
      <c r="U910" s="37"/>
      <c r="V910" s="37"/>
      <c r="W910" s="37"/>
      <c r="X910" s="37"/>
      <c r="Y910" s="37"/>
      <c r="Z910" s="37"/>
      <c r="AA910" s="37"/>
      <c r="AB910" s="37"/>
      <c r="AC910" s="37"/>
      <c r="AD910" s="37"/>
      <c r="AE910" s="37"/>
      <c r="AR910" s="216" t="s">
        <v>358</v>
      </c>
      <c r="AT910" s="216" t="s">
        <v>285</v>
      </c>
      <c r="AU910" s="216" t="s">
        <v>87</v>
      </c>
      <c r="AY910" s="18" t="s">
        <v>283</v>
      </c>
      <c r="BE910" s="217">
        <f>IF(N910="základná",J910,0)</f>
        <v>0</v>
      </c>
      <c r="BF910" s="217">
        <f>IF(N910="znížená",J910,0)</f>
        <v>0</v>
      </c>
      <c r="BG910" s="217">
        <f>IF(N910="zákl. prenesená",J910,0)</f>
        <v>0</v>
      </c>
      <c r="BH910" s="217">
        <f>IF(N910="zníž. prenesená",J910,0)</f>
        <v>0</v>
      </c>
      <c r="BI910" s="217">
        <f>IF(N910="nulová",J910,0)</f>
        <v>0</v>
      </c>
      <c r="BJ910" s="18" t="s">
        <v>87</v>
      </c>
      <c r="BK910" s="217">
        <f>ROUND(I910*H910,2)</f>
        <v>0</v>
      </c>
      <c r="BL910" s="18" t="s">
        <v>358</v>
      </c>
      <c r="BM910" s="216" t="s">
        <v>1342</v>
      </c>
    </row>
    <row r="911" s="13" customFormat="1">
      <c r="A911" s="13"/>
      <c r="B911" s="218"/>
      <c r="C911" s="13"/>
      <c r="D911" s="219" t="s">
        <v>291</v>
      </c>
      <c r="E911" s="220" t="s">
        <v>1</v>
      </c>
      <c r="F911" s="221" t="s">
        <v>3987</v>
      </c>
      <c r="G911" s="13"/>
      <c r="H911" s="222">
        <v>34</v>
      </c>
      <c r="I911" s="223"/>
      <c r="J911" s="13"/>
      <c r="K911" s="13"/>
      <c r="L911" s="218"/>
      <c r="M911" s="224"/>
      <c r="N911" s="225"/>
      <c r="O911" s="225"/>
      <c r="P911" s="225"/>
      <c r="Q911" s="225"/>
      <c r="R911" s="225"/>
      <c r="S911" s="225"/>
      <c r="T911" s="226"/>
      <c r="U911" s="13"/>
      <c r="V911" s="13"/>
      <c r="W911" s="13"/>
      <c r="X911" s="13"/>
      <c r="Y911" s="13"/>
      <c r="Z911" s="13"/>
      <c r="AA911" s="13"/>
      <c r="AB911" s="13"/>
      <c r="AC911" s="13"/>
      <c r="AD911" s="13"/>
      <c r="AE911" s="13"/>
      <c r="AT911" s="220" t="s">
        <v>291</v>
      </c>
      <c r="AU911" s="220" t="s">
        <v>87</v>
      </c>
      <c r="AV911" s="13" t="s">
        <v>87</v>
      </c>
      <c r="AW911" s="13" t="s">
        <v>31</v>
      </c>
      <c r="AX911" s="13" t="s">
        <v>75</v>
      </c>
      <c r="AY911" s="220" t="s">
        <v>283</v>
      </c>
    </row>
    <row r="912" s="13" customFormat="1">
      <c r="A912" s="13"/>
      <c r="B912" s="218"/>
      <c r="C912" s="13"/>
      <c r="D912" s="219" t="s">
        <v>291</v>
      </c>
      <c r="E912" s="220" t="s">
        <v>1</v>
      </c>
      <c r="F912" s="221" t="s">
        <v>3988</v>
      </c>
      <c r="G912" s="13"/>
      <c r="H912" s="222">
        <v>45</v>
      </c>
      <c r="I912" s="223"/>
      <c r="J912" s="13"/>
      <c r="K912" s="13"/>
      <c r="L912" s="218"/>
      <c r="M912" s="224"/>
      <c r="N912" s="225"/>
      <c r="O912" s="225"/>
      <c r="P912" s="225"/>
      <c r="Q912" s="225"/>
      <c r="R912" s="225"/>
      <c r="S912" s="225"/>
      <c r="T912" s="226"/>
      <c r="U912" s="13"/>
      <c r="V912" s="13"/>
      <c r="W912" s="13"/>
      <c r="X912" s="13"/>
      <c r="Y912" s="13"/>
      <c r="Z912" s="13"/>
      <c r="AA912" s="13"/>
      <c r="AB912" s="13"/>
      <c r="AC912" s="13"/>
      <c r="AD912" s="13"/>
      <c r="AE912" s="13"/>
      <c r="AT912" s="220" t="s">
        <v>291</v>
      </c>
      <c r="AU912" s="220" t="s">
        <v>87</v>
      </c>
      <c r="AV912" s="13" t="s">
        <v>87</v>
      </c>
      <c r="AW912" s="13" t="s">
        <v>31</v>
      </c>
      <c r="AX912" s="13" t="s">
        <v>75</v>
      </c>
      <c r="AY912" s="220" t="s">
        <v>283</v>
      </c>
    </row>
    <row r="913" s="13" customFormat="1">
      <c r="A913" s="13"/>
      <c r="B913" s="218"/>
      <c r="C913" s="13"/>
      <c r="D913" s="219" t="s">
        <v>291</v>
      </c>
      <c r="E913" s="220" t="s">
        <v>1</v>
      </c>
      <c r="F913" s="221" t="s">
        <v>3989</v>
      </c>
      <c r="G913" s="13"/>
      <c r="H913" s="222">
        <v>74</v>
      </c>
      <c r="I913" s="223"/>
      <c r="J913" s="13"/>
      <c r="K913" s="13"/>
      <c r="L913" s="218"/>
      <c r="M913" s="224"/>
      <c r="N913" s="225"/>
      <c r="O913" s="225"/>
      <c r="P913" s="225"/>
      <c r="Q913" s="225"/>
      <c r="R913" s="225"/>
      <c r="S913" s="225"/>
      <c r="T913" s="226"/>
      <c r="U913" s="13"/>
      <c r="V913" s="13"/>
      <c r="W913" s="13"/>
      <c r="X913" s="13"/>
      <c r="Y913" s="13"/>
      <c r="Z913" s="13"/>
      <c r="AA913" s="13"/>
      <c r="AB913" s="13"/>
      <c r="AC913" s="13"/>
      <c r="AD913" s="13"/>
      <c r="AE913" s="13"/>
      <c r="AT913" s="220" t="s">
        <v>291</v>
      </c>
      <c r="AU913" s="220" t="s">
        <v>87</v>
      </c>
      <c r="AV913" s="13" t="s">
        <v>87</v>
      </c>
      <c r="AW913" s="13" t="s">
        <v>31</v>
      </c>
      <c r="AX913" s="13" t="s">
        <v>75</v>
      </c>
      <c r="AY913" s="220" t="s">
        <v>283</v>
      </c>
    </row>
    <row r="914" s="13" customFormat="1">
      <c r="A914" s="13"/>
      <c r="B914" s="218"/>
      <c r="C914" s="13"/>
      <c r="D914" s="219" t="s">
        <v>291</v>
      </c>
      <c r="E914" s="220" t="s">
        <v>1</v>
      </c>
      <c r="F914" s="221" t="s">
        <v>3688</v>
      </c>
      <c r="G914" s="13"/>
      <c r="H914" s="222">
        <v>74</v>
      </c>
      <c r="I914" s="223"/>
      <c r="J914" s="13"/>
      <c r="K914" s="13"/>
      <c r="L914" s="218"/>
      <c r="M914" s="224"/>
      <c r="N914" s="225"/>
      <c r="O914" s="225"/>
      <c r="P914" s="225"/>
      <c r="Q914" s="225"/>
      <c r="R914" s="225"/>
      <c r="S914" s="225"/>
      <c r="T914" s="226"/>
      <c r="U914" s="13"/>
      <c r="V914" s="13"/>
      <c r="W914" s="13"/>
      <c r="X914" s="13"/>
      <c r="Y914" s="13"/>
      <c r="Z914" s="13"/>
      <c r="AA914" s="13"/>
      <c r="AB914" s="13"/>
      <c r="AC914" s="13"/>
      <c r="AD914" s="13"/>
      <c r="AE914" s="13"/>
      <c r="AT914" s="220" t="s">
        <v>291</v>
      </c>
      <c r="AU914" s="220" t="s">
        <v>87</v>
      </c>
      <c r="AV914" s="13" t="s">
        <v>87</v>
      </c>
      <c r="AW914" s="13" t="s">
        <v>31</v>
      </c>
      <c r="AX914" s="13" t="s">
        <v>75</v>
      </c>
      <c r="AY914" s="220" t="s">
        <v>283</v>
      </c>
    </row>
    <row r="915" s="13" customFormat="1">
      <c r="A915" s="13"/>
      <c r="B915" s="218"/>
      <c r="C915" s="13"/>
      <c r="D915" s="219" t="s">
        <v>291</v>
      </c>
      <c r="E915" s="220" t="s">
        <v>1</v>
      </c>
      <c r="F915" s="221" t="s">
        <v>3689</v>
      </c>
      <c r="G915" s="13"/>
      <c r="H915" s="222">
        <v>80</v>
      </c>
      <c r="I915" s="223"/>
      <c r="J915" s="13"/>
      <c r="K915" s="13"/>
      <c r="L915" s="218"/>
      <c r="M915" s="224"/>
      <c r="N915" s="225"/>
      <c r="O915" s="225"/>
      <c r="P915" s="225"/>
      <c r="Q915" s="225"/>
      <c r="R915" s="225"/>
      <c r="S915" s="225"/>
      <c r="T915" s="226"/>
      <c r="U915" s="13"/>
      <c r="V915" s="13"/>
      <c r="W915" s="13"/>
      <c r="X915" s="13"/>
      <c r="Y915" s="13"/>
      <c r="Z915" s="13"/>
      <c r="AA915" s="13"/>
      <c r="AB915" s="13"/>
      <c r="AC915" s="13"/>
      <c r="AD915" s="13"/>
      <c r="AE915" s="13"/>
      <c r="AT915" s="220" t="s">
        <v>291</v>
      </c>
      <c r="AU915" s="220" t="s">
        <v>87</v>
      </c>
      <c r="AV915" s="13" t="s">
        <v>87</v>
      </c>
      <c r="AW915" s="13" t="s">
        <v>31</v>
      </c>
      <c r="AX915" s="13" t="s">
        <v>75</v>
      </c>
      <c r="AY915" s="220" t="s">
        <v>283</v>
      </c>
    </row>
    <row r="916" s="14" customFormat="1">
      <c r="A916" s="14"/>
      <c r="B916" s="227"/>
      <c r="C916" s="14"/>
      <c r="D916" s="219" t="s">
        <v>291</v>
      </c>
      <c r="E916" s="228" t="s">
        <v>1</v>
      </c>
      <c r="F916" s="229" t="s">
        <v>293</v>
      </c>
      <c r="G916" s="14"/>
      <c r="H916" s="230">
        <v>307</v>
      </c>
      <c r="I916" s="231"/>
      <c r="J916" s="14"/>
      <c r="K916" s="14"/>
      <c r="L916" s="227"/>
      <c r="M916" s="232"/>
      <c r="N916" s="233"/>
      <c r="O916" s="233"/>
      <c r="P916" s="233"/>
      <c r="Q916" s="233"/>
      <c r="R916" s="233"/>
      <c r="S916" s="233"/>
      <c r="T916" s="234"/>
      <c r="U916" s="14"/>
      <c r="V916" s="14"/>
      <c r="W916" s="14"/>
      <c r="X916" s="14"/>
      <c r="Y916" s="14"/>
      <c r="Z916" s="14"/>
      <c r="AA916" s="14"/>
      <c r="AB916" s="14"/>
      <c r="AC916" s="14"/>
      <c r="AD916" s="14"/>
      <c r="AE916" s="14"/>
      <c r="AT916" s="228" t="s">
        <v>291</v>
      </c>
      <c r="AU916" s="228" t="s">
        <v>87</v>
      </c>
      <c r="AV916" s="14" t="s">
        <v>289</v>
      </c>
      <c r="AW916" s="14" t="s">
        <v>31</v>
      </c>
      <c r="AX916" s="14" t="s">
        <v>82</v>
      </c>
      <c r="AY916" s="228" t="s">
        <v>283</v>
      </c>
    </row>
    <row r="917" s="2" customFormat="1" ht="24.15" customHeight="1">
      <c r="A917" s="37"/>
      <c r="B917" s="168"/>
      <c r="C917" s="204" t="s">
        <v>1226</v>
      </c>
      <c r="D917" s="204" t="s">
        <v>285</v>
      </c>
      <c r="E917" s="205" t="s">
        <v>1345</v>
      </c>
      <c r="F917" s="206" t="s">
        <v>1346</v>
      </c>
      <c r="G917" s="207" t="s">
        <v>373</v>
      </c>
      <c r="H917" s="208">
        <v>21</v>
      </c>
      <c r="I917" s="209"/>
      <c r="J917" s="210">
        <f>ROUND(I917*H917,2)</f>
        <v>0</v>
      </c>
      <c r="K917" s="211"/>
      <c r="L917" s="38"/>
      <c r="M917" s="212" t="s">
        <v>1</v>
      </c>
      <c r="N917" s="213" t="s">
        <v>41</v>
      </c>
      <c r="O917" s="81"/>
      <c r="P917" s="214">
        <f>O917*H917</f>
        <v>0</v>
      </c>
      <c r="Q917" s="214">
        <v>0.00025000000000000001</v>
      </c>
      <c r="R917" s="214">
        <f>Q917*H917</f>
        <v>0.0052500000000000003</v>
      </c>
      <c r="S917" s="214">
        <v>0</v>
      </c>
      <c r="T917" s="215">
        <f>S917*H917</f>
        <v>0</v>
      </c>
      <c r="U917" s="37"/>
      <c r="V917" s="37"/>
      <c r="W917" s="37"/>
      <c r="X917" s="37"/>
      <c r="Y917" s="37"/>
      <c r="Z917" s="37"/>
      <c r="AA917" s="37"/>
      <c r="AB917" s="37"/>
      <c r="AC917" s="37"/>
      <c r="AD917" s="37"/>
      <c r="AE917" s="37"/>
      <c r="AR917" s="216" t="s">
        <v>358</v>
      </c>
      <c r="AT917" s="216" t="s">
        <v>285</v>
      </c>
      <c r="AU917" s="216" t="s">
        <v>87</v>
      </c>
      <c r="AY917" s="18" t="s">
        <v>283</v>
      </c>
      <c r="BE917" s="217">
        <f>IF(N917="základná",J917,0)</f>
        <v>0</v>
      </c>
      <c r="BF917" s="217">
        <f>IF(N917="znížená",J917,0)</f>
        <v>0</v>
      </c>
      <c r="BG917" s="217">
        <f>IF(N917="zákl. prenesená",J917,0)</f>
        <v>0</v>
      </c>
      <c r="BH917" s="217">
        <f>IF(N917="zníž. prenesená",J917,0)</f>
        <v>0</v>
      </c>
      <c r="BI917" s="217">
        <f>IF(N917="nulová",J917,0)</f>
        <v>0</v>
      </c>
      <c r="BJ917" s="18" t="s">
        <v>87</v>
      </c>
      <c r="BK917" s="217">
        <f>ROUND(I917*H917,2)</f>
        <v>0</v>
      </c>
      <c r="BL917" s="18" t="s">
        <v>358</v>
      </c>
      <c r="BM917" s="216" t="s">
        <v>3990</v>
      </c>
    </row>
    <row r="918" s="13" customFormat="1">
      <c r="A918" s="13"/>
      <c r="B918" s="218"/>
      <c r="C918" s="13"/>
      <c r="D918" s="219" t="s">
        <v>291</v>
      </c>
      <c r="E918" s="220" t="s">
        <v>1</v>
      </c>
      <c r="F918" s="221" t="s">
        <v>1348</v>
      </c>
      <c r="G918" s="13"/>
      <c r="H918" s="222">
        <v>21</v>
      </c>
      <c r="I918" s="223"/>
      <c r="J918" s="13"/>
      <c r="K918" s="13"/>
      <c r="L918" s="218"/>
      <c r="M918" s="224"/>
      <c r="N918" s="225"/>
      <c r="O918" s="225"/>
      <c r="P918" s="225"/>
      <c r="Q918" s="225"/>
      <c r="R918" s="225"/>
      <c r="S918" s="225"/>
      <c r="T918" s="226"/>
      <c r="U918" s="13"/>
      <c r="V918" s="13"/>
      <c r="W918" s="13"/>
      <c r="X918" s="13"/>
      <c r="Y918" s="13"/>
      <c r="Z918" s="13"/>
      <c r="AA918" s="13"/>
      <c r="AB918" s="13"/>
      <c r="AC918" s="13"/>
      <c r="AD918" s="13"/>
      <c r="AE918" s="13"/>
      <c r="AT918" s="220" t="s">
        <v>291</v>
      </c>
      <c r="AU918" s="220" t="s">
        <v>87</v>
      </c>
      <c r="AV918" s="13" t="s">
        <v>87</v>
      </c>
      <c r="AW918" s="13" t="s">
        <v>31</v>
      </c>
      <c r="AX918" s="13" t="s">
        <v>82</v>
      </c>
      <c r="AY918" s="220" t="s">
        <v>283</v>
      </c>
    </row>
    <row r="919" s="2" customFormat="1" ht="24.15" customHeight="1">
      <c r="A919" s="37"/>
      <c r="B919" s="168"/>
      <c r="C919" s="204" t="s">
        <v>1231</v>
      </c>
      <c r="D919" s="204" t="s">
        <v>285</v>
      </c>
      <c r="E919" s="205" t="s">
        <v>1350</v>
      </c>
      <c r="F919" s="206" t="s">
        <v>1351</v>
      </c>
      <c r="G919" s="207" t="s">
        <v>373</v>
      </c>
      <c r="H919" s="208">
        <v>120</v>
      </c>
      <c r="I919" s="209"/>
      <c r="J919" s="210">
        <f>ROUND(I919*H919,2)</f>
        <v>0</v>
      </c>
      <c r="K919" s="211"/>
      <c r="L919" s="38"/>
      <c r="M919" s="212" t="s">
        <v>1</v>
      </c>
      <c r="N919" s="213" t="s">
        <v>41</v>
      </c>
      <c r="O919" s="81"/>
      <c r="P919" s="214">
        <f>O919*H919</f>
        <v>0</v>
      </c>
      <c r="Q919" s="214">
        <v>0.00025999999999999998</v>
      </c>
      <c r="R919" s="214">
        <f>Q919*H919</f>
        <v>0.031199999999999999</v>
      </c>
      <c r="S919" s="214">
        <v>0</v>
      </c>
      <c r="T919" s="215">
        <f>S919*H919</f>
        <v>0</v>
      </c>
      <c r="U919" s="37"/>
      <c r="V919" s="37"/>
      <c r="W919" s="37"/>
      <c r="X919" s="37"/>
      <c r="Y919" s="37"/>
      <c r="Z919" s="37"/>
      <c r="AA919" s="37"/>
      <c r="AB919" s="37"/>
      <c r="AC919" s="37"/>
      <c r="AD919" s="37"/>
      <c r="AE919" s="37"/>
      <c r="AR919" s="216" t="s">
        <v>358</v>
      </c>
      <c r="AT919" s="216" t="s">
        <v>285</v>
      </c>
      <c r="AU919" s="216" t="s">
        <v>87</v>
      </c>
      <c r="AY919" s="18" t="s">
        <v>283</v>
      </c>
      <c r="BE919" s="217">
        <f>IF(N919="základná",J919,0)</f>
        <v>0</v>
      </c>
      <c r="BF919" s="217">
        <f>IF(N919="znížená",J919,0)</f>
        <v>0</v>
      </c>
      <c r="BG919" s="217">
        <f>IF(N919="zákl. prenesená",J919,0)</f>
        <v>0</v>
      </c>
      <c r="BH919" s="217">
        <f>IF(N919="zníž. prenesená",J919,0)</f>
        <v>0</v>
      </c>
      <c r="BI919" s="217">
        <f>IF(N919="nulová",J919,0)</f>
        <v>0</v>
      </c>
      <c r="BJ919" s="18" t="s">
        <v>87</v>
      </c>
      <c r="BK919" s="217">
        <f>ROUND(I919*H919,2)</f>
        <v>0</v>
      </c>
      <c r="BL919" s="18" t="s">
        <v>358</v>
      </c>
      <c r="BM919" s="216" t="s">
        <v>3991</v>
      </c>
    </row>
    <row r="920" s="13" customFormat="1">
      <c r="A920" s="13"/>
      <c r="B920" s="218"/>
      <c r="C920" s="13"/>
      <c r="D920" s="219" t="s">
        <v>291</v>
      </c>
      <c r="E920" s="220" t="s">
        <v>1</v>
      </c>
      <c r="F920" s="221" t="s">
        <v>3992</v>
      </c>
      <c r="G920" s="13"/>
      <c r="H920" s="222">
        <v>120</v>
      </c>
      <c r="I920" s="223"/>
      <c r="J920" s="13"/>
      <c r="K920" s="13"/>
      <c r="L920" s="218"/>
      <c r="M920" s="224"/>
      <c r="N920" s="225"/>
      <c r="O920" s="225"/>
      <c r="P920" s="225"/>
      <c r="Q920" s="225"/>
      <c r="R920" s="225"/>
      <c r="S920" s="225"/>
      <c r="T920" s="226"/>
      <c r="U920" s="13"/>
      <c r="V920" s="13"/>
      <c r="W920" s="13"/>
      <c r="X920" s="13"/>
      <c r="Y920" s="13"/>
      <c r="Z920" s="13"/>
      <c r="AA920" s="13"/>
      <c r="AB920" s="13"/>
      <c r="AC920" s="13"/>
      <c r="AD920" s="13"/>
      <c r="AE920" s="13"/>
      <c r="AT920" s="220" t="s">
        <v>291</v>
      </c>
      <c r="AU920" s="220" t="s">
        <v>87</v>
      </c>
      <c r="AV920" s="13" t="s">
        <v>87</v>
      </c>
      <c r="AW920" s="13" t="s">
        <v>31</v>
      </c>
      <c r="AX920" s="13" t="s">
        <v>82</v>
      </c>
      <c r="AY920" s="220" t="s">
        <v>283</v>
      </c>
    </row>
    <row r="921" s="2" customFormat="1" ht="24.15" customHeight="1">
      <c r="A921" s="37"/>
      <c r="B921" s="168"/>
      <c r="C921" s="204" t="s">
        <v>1237</v>
      </c>
      <c r="D921" s="204" t="s">
        <v>285</v>
      </c>
      <c r="E921" s="205" t="s">
        <v>3993</v>
      </c>
      <c r="F921" s="206" t="s">
        <v>3994</v>
      </c>
      <c r="G921" s="207" t="s">
        <v>373</v>
      </c>
      <c r="H921" s="208">
        <v>6</v>
      </c>
      <c r="I921" s="209"/>
      <c r="J921" s="210">
        <f>ROUND(I921*H921,2)</f>
        <v>0</v>
      </c>
      <c r="K921" s="211"/>
      <c r="L921" s="38"/>
      <c r="M921" s="212" t="s">
        <v>1</v>
      </c>
      <c r="N921" s="213" t="s">
        <v>41</v>
      </c>
      <c r="O921" s="81"/>
      <c r="P921" s="214">
        <f>O921*H921</f>
        <v>0</v>
      </c>
      <c r="Q921" s="214">
        <v>0.00029999999999999997</v>
      </c>
      <c r="R921" s="214">
        <f>Q921*H921</f>
        <v>0.0018</v>
      </c>
      <c r="S921" s="214">
        <v>0</v>
      </c>
      <c r="T921" s="215">
        <f>S921*H921</f>
        <v>0</v>
      </c>
      <c r="U921" s="37"/>
      <c r="V921" s="37"/>
      <c r="W921" s="37"/>
      <c r="X921" s="37"/>
      <c r="Y921" s="37"/>
      <c r="Z921" s="37"/>
      <c r="AA921" s="37"/>
      <c r="AB921" s="37"/>
      <c r="AC921" s="37"/>
      <c r="AD921" s="37"/>
      <c r="AE921" s="37"/>
      <c r="AR921" s="216" t="s">
        <v>358</v>
      </c>
      <c r="AT921" s="216" t="s">
        <v>285</v>
      </c>
      <c r="AU921" s="216" t="s">
        <v>87</v>
      </c>
      <c r="AY921" s="18" t="s">
        <v>283</v>
      </c>
      <c r="BE921" s="217">
        <f>IF(N921="základná",J921,0)</f>
        <v>0</v>
      </c>
      <c r="BF921" s="217">
        <f>IF(N921="znížená",J921,0)</f>
        <v>0</v>
      </c>
      <c r="BG921" s="217">
        <f>IF(N921="zákl. prenesená",J921,0)</f>
        <v>0</v>
      </c>
      <c r="BH921" s="217">
        <f>IF(N921="zníž. prenesená",J921,0)</f>
        <v>0</v>
      </c>
      <c r="BI921" s="217">
        <f>IF(N921="nulová",J921,0)</f>
        <v>0</v>
      </c>
      <c r="BJ921" s="18" t="s">
        <v>87</v>
      </c>
      <c r="BK921" s="217">
        <f>ROUND(I921*H921,2)</f>
        <v>0</v>
      </c>
      <c r="BL921" s="18" t="s">
        <v>358</v>
      </c>
      <c r="BM921" s="216" t="s">
        <v>3995</v>
      </c>
    </row>
    <row r="922" s="13" customFormat="1">
      <c r="A922" s="13"/>
      <c r="B922" s="218"/>
      <c r="C922" s="13"/>
      <c r="D922" s="219" t="s">
        <v>291</v>
      </c>
      <c r="E922" s="220" t="s">
        <v>1</v>
      </c>
      <c r="F922" s="221" t="s">
        <v>3996</v>
      </c>
      <c r="G922" s="13"/>
      <c r="H922" s="222">
        <v>6</v>
      </c>
      <c r="I922" s="223"/>
      <c r="J922" s="13"/>
      <c r="K922" s="13"/>
      <c r="L922" s="218"/>
      <c r="M922" s="224"/>
      <c r="N922" s="225"/>
      <c r="O922" s="225"/>
      <c r="P922" s="225"/>
      <c r="Q922" s="225"/>
      <c r="R922" s="225"/>
      <c r="S922" s="225"/>
      <c r="T922" s="226"/>
      <c r="U922" s="13"/>
      <c r="V922" s="13"/>
      <c r="W922" s="13"/>
      <c r="X922" s="13"/>
      <c r="Y922" s="13"/>
      <c r="Z922" s="13"/>
      <c r="AA922" s="13"/>
      <c r="AB922" s="13"/>
      <c r="AC922" s="13"/>
      <c r="AD922" s="13"/>
      <c r="AE922" s="13"/>
      <c r="AT922" s="220" t="s">
        <v>291</v>
      </c>
      <c r="AU922" s="220" t="s">
        <v>87</v>
      </c>
      <c r="AV922" s="13" t="s">
        <v>87</v>
      </c>
      <c r="AW922" s="13" t="s">
        <v>31</v>
      </c>
      <c r="AX922" s="13" t="s">
        <v>82</v>
      </c>
      <c r="AY922" s="220" t="s">
        <v>283</v>
      </c>
    </row>
    <row r="923" s="2" customFormat="1" ht="37.8" customHeight="1">
      <c r="A923" s="37"/>
      <c r="B923" s="168"/>
      <c r="C923" s="242" t="s">
        <v>1241</v>
      </c>
      <c r="D923" s="242" t="s">
        <v>582</v>
      </c>
      <c r="E923" s="243" t="s">
        <v>1355</v>
      </c>
      <c r="F923" s="244" t="s">
        <v>1356</v>
      </c>
      <c r="G923" s="245" t="s">
        <v>649</v>
      </c>
      <c r="H923" s="246">
        <v>268.69999999999999</v>
      </c>
      <c r="I923" s="247"/>
      <c r="J923" s="248">
        <f>ROUND(I923*H923,2)</f>
        <v>0</v>
      </c>
      <c r="K923" s="249"/>
      <c r="L923" s="250"/>
      <c r="M923" s="251" t="s">
        <v>1</v>
      </c>
      <c r="N923" s="252" t="s">
        <v>41</v>
      </c>
      <c r="O923" s="81"/>
      <c r="P923" s="214">
        <f>O923*H923</f>
        <v>0</v>
      </c>
      <c r="Q923" s="214">
        <v>0.00114</v>
      </c>
      <c r="R923" s="214">
        <f>Q923*H923</f>
        <v>0.30631799999999998</v>
      </c>
      <c r="S923" s="214">
        <v>0</v>
      </c>
      <c r="T923" s="215">
        <f>S923*H923</f>
        <v>0</v>
      </c>
      <c r="U923" s="37"/>
      <c r="V923" s="37"/>
      <c r="W923" s="37"/>
      <c r="X923" s="37"/>
      <c r="Y923" s="37"/>
      <c r="Z923" s="37"/>
      <c r="AA923" s="37"/>
      <c r="AB923" s="37"/>
      <c r="AC923" s="37"/>
      <c r="AD923" s="37"/>
      <c r="AE923" s="37"/>
      <c r="AR923" s="216" t="s">
        <v>473</v>
      </c>
      <c r="AT923" s="216" t="s">
        <v>582</v>
      </c>
      <c r="AU923" s="216" t="s">
        <v>87</v>
      </c>
      <c r="AY923" s="18" t="s">
        <v>283</v>
      </c>
      <c r="BE923" s="217">
        <f>IF(N923="základná",J923,0)</f>
        <v>0</v>
      </c>
      <c r="BF923" s="217">
        <f>IF(N923="znížená",J923,0)</f>
        <v>0</v>
      </c>
      <c r="BG923" s="217">
        <f>IF(N923="zákl. prenesená",J923,0)</f>
        <v>0</v>
      </c>
      <c r="BH923" s="217">
        <f>IF(N923="zníž. prenesená",J923,0)</f>
        <v>0</v>
      </c>
      <c r="BI923" s="217">
        <f>IF(N923="nulová",J923,0)</f>
        <v>0</v>
      </c>
      <c r="BJ923" s="18" t="s">
        <v>87</v>
      </c>
      <c r="BK923" s="217">
        <f>ROUND(I923*H923,2)</f>
        <v>0</v>
      </c>
      <c r="BL923" s="18" t="s">
        <v>358</v>
      </c>
      <c r="BM923" s="216" t="s">
        <v>3997</v>
      </c>
    </row>
    <row r="924" s="13" customFormat="1">
      <c r="A924" s="13"/>
      <c r="B924" s="218"/>
      <c r="C924" s="13"/>
      <c r="D924" s="219" t="s">
        <v>291</v>
      </c>
      <c r="E924" s="220" t="s">
        <v>1</v>
      </c>
      <c r="F924" s="221" t="s">
        <v>3998</v>
      </c>
      <c r="G924" s="13"/>
      <c r="H924" s="222">
        <v>225.59999999999999</v>
      </c>
      <c r="I924" s="223"/>
      <c r="J924" s="13"/>
      <c r="K924" s="13"/>
      <c r="L924" s="218"/>
      <c r="M924" s="224"/>
      <c r="N924" s="225"/>
      <c r="O924" s="225"/>
      <c r="P924" s="225"/>
      <c r="Q924" s="225"/>
      <c r="R924" s="225"/>
      <c r="S924" s="225"/>
      <c r="T924" s="226"/>
      <c r="U924" s="13"/>
      <c r="V924" s="13"/>
      <c r="W924" s="13"/>
      <c r="X924" s="13"/>
      <c r="Y924" s="13"/>
      <c r="Z924" s="13"/>
      <c r="AA924" s="13"/>
      <c r="AB924" s="13"/>
      <c r="AC924" s="13"/>
      <c r="AD924" s="13"/>
      <c r="AE924" s="13"/>
      <c r="AT924" s="220" t="s">
        <v>291</v>
      </c>
      <c r="AU924" s="220" t="s">
        <v>87</v>
      </c>
      <c r="AV924" s="13" t="s">
        <v>87</v>
      </c>
      <c r="AW924" s="13" t="s">
        <v>31</v>
      </c>
      <c r="AX924" s="13" t="s">
        <v>75</v>
      </c>
      <c r="AY924" s="220" t="s">
        <v>283</v>
      </c>
    </row>
    <row r="925" s="13" customFormat="1">
      <c r="A925" s="13"/>
      <c r="B925" s="218"/>
      <c r="C925" s="13"/>
      <c r="D925" s="219" t="s">
        <v>291</v>
      </c>
      <c r="E925" s="220" t="s">
        <v>1</v>
      </c>
      <c r="F925" s="221" t="s">
        <v>3999</v>
      </c>
      <c r="G925" s="13"/>
      <c r="H925" s="222">
        <v>9</v>
      </c>
      <c r="I925" s="223"/>
      <c r="J925" s="13"/>
      <c r="K925" s="13"/>
      <c r="L925" s="218"/>
      <c r="M925" s="224"/>
      <c r="N925" s="225"/>
      <c r="O925" s="225"/>
      <c r="P925" s="225"/>
      <c r="Q925" s="225"/>
      <c r="R925" s="225"/>
      <c r="S925" s="225"/>
      <c r="T925" s="226"/>
      <c r="U925" s="13"/>
      <c r="V925" s="13"/>
      <c r="W925" s="13"/>
      <c r="X925" s="13"/>
      <c r="Y925" s="13"/>
      <c r="Z925" s="13"/>
      <c r="AA925" s="13"/>
      <c r="AB925" s="13"/>
      <c r="AC925" s="13"/>
      <c r="AD925" s="13"/>
      <c r="AE925" s="13"/>
      <c r="AT925" s="220" t="s">
        <v>291</v>
      </c>
      <c r="AU925" s="220" t="s">
        <v>87</v>
      </c>
      <c r="AV925" s="13" t="s">
        <v>87</v>
      </c>
      <c r="AW925" s="13" t="s">
        <v>31</v>
      </c>
      <c r="AX925" s="13" t="s">
        <v>75</v>
      </c>
      <c r="AY925" s="220" t="s">
        <v>283</v>
      </c>
    </row>
    <row r="926" s="13" customFormat="1">
      <c r="A926" s="13"/>
      <c r="B926" s="218"/>
      <c r="C926" s="13"/>
      <c r="D926" s="219" t="s">
        <v>291</v>
      </c>
      <c r="E926" s="220" t="s">
        <v>1</v>
      </c>
      <c r="F926" s="221" t="s">
        <v>4000</v>
      </c>
      <c r="G926" s="13"/>
      <c r="H926" s="222">
        <v>26.399999999999999</v>
      </c>
      <c r="I926" s="223"/>
      <c r="J926" s="13"/>
      <c r="K926" s="13"/>
      <c r="L926" s="218"/>
      <c r="M926" s="224"/>
      <c r="N926" s="225"/>
      <c r="O926" s="225"/>
      <c r="P926" s="225"/>
      <c r="Q926" s="225"/>
      <c r="R926" s="225"/>
      <c r="S926" s="225"/>
      <c r="T926" s="226"/>
      <c r="U926" s="13"/>
      <c r="V926" s="13"/>
      <c r="W926" s="13"/>
      <c r="X926" s="13"/>
      <c r="Y926" s="13"/>
      <c r="Z926" s="13"/>
      <c r="AA926" s="13"/>
      <c r="AB926" s="13"/>
      <c r="AC926" s="13"/>
      <c r="AD926" s="13"/>
      <c r="AE926" s="13"/>
      <c r="AT926" s="220" t="s">
        <v>291</v>
      </c>
      <c r="AU926" s="220" t="s">
        <v>87</v>
      </c>
      <c r="AV926" s="13" t="s">
        <v>87</v>
      </c>
      <c r="AW926" s="13" t="s">
        <v>31</v>
      </c>
      <c r="AX926" s="13" t="s">
        <v>75</v>
      </c>
      <c r="AY926" s="220" t="s">
        <v>283</v>
      </c>
    </row>
    <row r="927" s="13" customFormat="1">
      <c r="A927" s="13"/>
      <c r="B927" s="218"/>
      <c r="C927" s="13"/>
      <c r="D927" s="219" t="s">
        <v>291</v>
      </c>
      <c r="E927" s="220" t="s">
        <v>1</v>
      </c>
      <c r="F927" s="221" t="s">
        <v>4001</v>
      </c>
      <c r="G927" s="13"/>
      <c r="H927" s="222">
        <v>7.7000000000000002</v>
      </c>
      <c r="I927" s="223"/>
      <c r="J927" s="13"/>
      <c r="K927" s="13"/>
      <c r="L927" s="218"/>
      <c r="M927" s="224"/>
      <c r="N927" s="225"/>
      <c r="O927" s="225"/>
      <c r="P927" s="225"/>
      <c r="Q927" s="225"/>
      <c r="R927" s="225"/>
      <c r="S927" s="225"/>
      <c r="T927" s="226"/>
      <c r="U927" s="13"/>
      <c r="V927" s="13"/>
      <c r="W927" s="13"/>
      <c r="X927" s="13"/>
      <c r="Y927" s="13"/>
      <c r="Z927" s="13"/>
      <c r="AA927" s="13"/>
      <c r="AB927" s="13"/>
      <c r="AC927" s="13"/>
      <c r="AD927" s="13"/>
      <c r="AE927" s="13"/>
      <c r="AT927" s="220" t="s">
        <v>291</v>
      </c>
      <c r="AU927" s="220" t="s">
        <v>87</v>
      </c>
      <c r="AV927" s="13" t="s">
        <v>87</v>
      </c>
      <c r="AW927" s="13" t="s">
        <v>31</v>
      </c>
      <c r="AX927" s="13" t="s">
        <v>75</v>
      </c>
      <c r="AY927" s="220" t="s">
        <v>283</v>
      </c>
    </row>
    <row r="928" s="14" customFormat="1">
      <c r="A928" s="14"/>
      <c r="B928" s="227"/>
      <c r="C928" s="14"/>
      <c r="D928" s="219" t="s">
        <v>291</v>
      </c>
      <c r="E928" s="228" t="s">
        <v>1</v>
      </c>
      <c r="F928" s="229" t="s">
        <v>293</v>
      </c>
      <c r="G928" s="14"/>
      <c r="H928" s="230">
        <v>268.69999999999999</v>
      </c>
      <c r="I928" s="231"/>
      <c r="J928" s="14"/>
      <c r="K928" s="14"/>
      <c r="L928" s="227"/>
      <c r="M928" s="232"/>
      <c r="N928" s="233"/>
      <c r="O928" s="233"/>
      <c r="P928" s="233"/>
      <c r="Q928" s="233"/>
      <c r="R928" s="233"/>
      <c r="S928" s="233"/>
      <c r="T928" s="234"/>
      <c r="U928" s="14"/>
      <c r="V928" s="14"/>
      <c r="W928" s="14"/>
      <c r="X928" s="14"/>
      <c r="Y928" s="14"/>
      <c r="Z928" s="14"/>
      <c r="AA928" s="14"/>
      <c r="AB928" s="14"/>
      <c r="AC928" s="14"/>
      <c r="AD928" s="14"/>
      <c r="AE928" s="14"/>
      <c r="AT928" s="228" t="s">
        <v>291</v>
      </c>
      <c r="AU928" s="228" t="s">
        <v>87</v>
      </c>
      <c r="AV928" s="14" t="s">
        <v>289</v>
      </c>
      <c r="AW928" s="14" t="s">
        <v>31</v>
      </c>
      <c r="AX928" s="14" t="s">
        <v>82</v>
      </c>
      <c r="AY928" s="228" t="s">
        <v>283</v>
      </c>
    </row>
    <row r="929" s="2" customFormat="1" ht="33" customHeight="1">
      <c r="A929" s="37"/>
      <c r="B929" s="168"/>
      <c r="C929" s="242" t="s">
        <v>1247</v>
      </c>
      <c r="D929" s="242" t="s">
        <v>582</v>
      </c>
      <c r="E929" s="243" t="s">
        <v>1361</v>
      </c>
      <c r="F929" s="244" t="s">
        <v>1362</v>
      </c>
      <c r="G929" s="245" t="s">
        <v>373</v>
      </c>
      <c r="H929" s="246">
        <v>147</v>
      </c>
      <c r="I929" s="247"/>
      <c r="J929" s="248">
        <f>ROUND(I929*H929,2)</f>
        <v>0</v>
      </c>
      <c r="K929" s="249"/>
      <c r="L929" s="250"/>
      <c r="M929" s="251" t="s">
        <v>1</v>
      </c>
      <c r="N929" s="252" t="s">
        <v>41</v>
      </c>
      <c r="O929" s="81"/>
      <c r="P929" s="214">
        <f>O929*H929</f>
        <v>0</v>
      </c>
      <c r="Q929" s="214">
        <v>0.00010000000000000001</v>
      </c>
      <c r="R929" s="214">
        <f>Q929*H929</f>
        <v>0.014700000000000001</v>
      </c>
      <c r="S929" s="214">
        <v>0</v>
      </c>
      <c r="T929" s="215">
        <f>S929*H929</f>
        <v>0</v>
      </c>
      <c r="U929" s="37"/>
      <c r="V929" s="37"/>
      <c r="W929" s="37"/>
      <c r="X929" s="37"/>
      <c r="Y929" s="37"/>
      <c r="Z929" s="37"/>
      <c r="AA929" s="37"/>
      <c r="AB929" s="37"/>
      <c r="AC929" s="37"/>
      <c r="AD929" s="37"/>
      <c r="AE929" s="37"/>
      <c r="AR929" s="216" t="s">
        <v>473</v>
      </c>
      <c r="AT929" s="216" t="s">
        <v>582</v>
      </c>
      <c r="AU929" s="216" t="s">
        <v>87</v>
      </c>
      <c r="AY929" s="18" t="s">
        <v>283</v>
      </c>
      <c r="BE929" s="217">
        <f>IF(N929="základná",J929,0)</f>
        <v>0</v>
      </c>
      <c r="BF929" s="217">
        <f>IF(N929="znížená",J929,0)</f>
        <v>0</v>
      </c>
      <c r="BG929" s="217">
        <f>IF(N929="zákl. prenesená",J929,0)</f>
        <v>0</v>
      </c>
      <c r="BH929" s="217">
        <f>IF(N929="zníž. prenesená",J929,0)</f>
        <v>0</v>
      </c>
      <c r="BI929" s="217">
        <f>IF(N929="nulová",J929,0)</f>
        <v>0</v>
      </c>
      <c r="BJ929" s="18" t="s">
        <v>87</v>
      </c>
      <c r="BK929" s="217">
        <f>ROUND(I929*H929,2)</f>
        <v>0</v>
      </c>
      <c r="BL929" s="18" t="s">
        <v>358</v>
      </c>
      <c r="BM929" s="216" t="s">
        <v>4002</v>
      </c>
    </row>
    <row r="930" s="13" customFormat="1">
      <c r="A930" s="13"/>
      <c r="B930" s="218"/>
      <c r="C930" s="13"/>
      <c r="D930" s="219" t="s">
        <v>291</v>
      </c>
      <c r="E930" s="220" t="s">
        <v>1</v>
      </c>
      <c r="F930" s="221" t="s">
        <v>4003</v>
      </c>
      <c r="G930" s="13"/>
      <c r="H930" s="222">
        <v>147</v>
      </c>
      <c r="I930" s="223"/>
      <c r="J930" s="13"/>
      <c r="K930" s="13"/>
      <c r="L930" s="218"/>
      <c r="M930" s="224"/>
      <c r="N930" s="225"/>
      <c r="O930" s="225"/>
      <c r="P930" s="225"/>
      <c r="Q930" s="225"/>
      <c r="R930" s="225"/>
      <c r="S930" s="225"/>
      <c r="T930" s="226"/>
      <c r="U930" s="13"/>
      <c r="V930" s="13"/>
      <c r="W930" s="13"/>
      <c r="X930" s="13"/>
      <c r="Y930" s="13"/>
      <c r="Z930" s="13"/>
      <c r="AA930" s="13"/>
      <c r="AB930" s="13"/>
      <c r="AC930" s="13"/>
      <c r="AD930" s="13"/>
      <c r="AE930" s="13"/>
      <c r="AT930" s="220" t="s">
        <v>291</v>
      </c>
      <c r="AU930" s="220" t="s">
        <v>87</v>
      </c>
      <c r="AV930" s="13" t="s">
        <v>87</v>
      </c>
      <c r="AW930" s="13" t="s">
        <v>31</v>
      </c>
      <c r="AX930" s="13" t="s">
        <v>82</v>
      </c>
      <c r="AY930" s="220" t="s">
        <v>283</v>
      </c>
    </row>
    <row r="931" s="2" customFormat="1" ht="24.15" customHeight="1">
      <c r="A931" s="37"/>
      <c r="B931" s="168"/>
      <c r="C931" s="204" t="s">
        <v>1252</v>
      </c>
      <c r="D931" s="204" t="s">
        <v>285</v>
      </c>
      <c r="E931" s="205" t="s">
        <v>4004</v>
      </c>
      <c r="F931" s="206" t="s">
        <v>4005</v>
      </c>
      <c r="G931" s="207" t="s">
        <v>373</v>
      </c>
      <c r="H931" s="208">
        <v>1</v>
      </c>
      <c r="I931" s="209"/>
      <c r="J931" s="210">
        <f>ROUND(I931*H931,2)</f>
        <v>0</v>
      </c>
      <c r="K931" s="211"/>
      <c r="L931" s="38"/>
      <c r="M931" s="212" t="s">
        <v>1</v>
      </c>
      <c r="N931" s="213" t="s">
        <v>41</v>
      </c>
      <c r="O931" s="81"/>
      <c r="P931" s="214">
        <f>O931*H931</f>
        <v>0</v>
      </c>
      <c r="Q931" s="214">
        <v>0</v>
      </c>
      <c r="R931" s="214">
        <f>Q931*H931</f>
        <v>0</v>
      </c>
      <c r="S931" s="214">
        <v>0.0080000000000000002</v>
      </c>
      <c r="T931" s="215">
        <f>S931*H931</f>
        <v>0.0080000000000000002</v>
      </c>
      <c r="U931" s="37"/>
      <c r="V931" s="37"/>
      <c r="W931" s="37"/>
      <c r="X931" s="37"/>
      <c r="Y931" s="37"/>
      <c r="Z931" s="37"/>
      <c r="AA931" s="37"/>
      <c r="AB931" s="37"/>
      <c r="AC931" s="37"/>
      <c r="AD931" s="37"/>
      <c r="AE931" s="37"/>
      <c r="AR931" s="216" t="s">
        <v>358</v>
      </c>
      <c r="AT931" s="216" t="s">
        <v>285</v>
      </c>
      <c r="AU931" s="216" t="s">
        <v>87</v>
      </c>
      <c r="AY931" s="18" t="s">
        <v>283</v>
      </c>
      <c r="BE931" s="217">
        <f>IF(N931="základná",J931,0)</f>
        <v>0</v>
      </c>
      <c r="BF931" s="217">
        <f>IF(N931="znížená",J931,0)</f>
        <v>0</v>
      </c>
      <c r="BG931" s="217">
        <f>IF(N931="zákl. prenesená",J931,0)</f>
        <v>0</v>
      </c>
      <c r="BH931" s="217">
        <f>IF(N931="zníž. prenesená",J931,0)</f>
        <v>0</v>
      </c>
      <c r="BI931" s="217">
        <f>IF(N931="nulová",J931,0)</f>
        <v>0</v>
      </c>
      <c r="BJ931" s="18" t="s">
        <v>87</v>
      </c>
      <c r="BK931" s="217">
        <f>ROUND(I931*H931,2)</f>
        <v>0</v>
      </c>
      <c r="BL931" s="18" t="s">
        <v>358</v>
      </c>
      <c r="BM931" s="216" t="s">
        <v>4006</v>
      </c>
    </row>
    <row r="932" s="2" customFormat="1" ht="24.15" customHeight="1">
      <c r="A932" s="37"/>
      <c r="B932" s="168"/>
      <c r="C932" s="204" t="s">
        <v>1257</v>
      </c>
      <c r="D932" s="204" t="s">
        <v>285</v>
      </c>
      <c r="E932" s="205" t="s">
        <v>1366</v>
      </c>
      <c r="F932" s="206" t="s">
        <v>1367</v>
      </c>
      <c r="G932" s="207" t="s">
        <v>373</v>
      </c>
      <c r="H932" s="208">
        <v>152</v>
      </c>
      <c r="I932" s="209"/>
      <c r="J932" s="210">
        <f>ROUND(I932*H932,2)</f>
        <v>0</v>
      </c>
      <c r="K932" s="211"/>
      <c r="L932" s="38"/>
      <c r="M932" s="212" t="s">
        <v>1</v>
      </c>
      <c r="N932" s="213" t="s">
        <v>41</v>
      </c>
      <c r="O932" s="81"/>
      <c r="P932" s="214">
        <f>O932*H932</f>
        <v>0</v>
      </c>
      <c r="Q932" s="214">
        <v>0</v>
      </c>
      <c r="R932" s="214">
        <f>Q932*H932</f>
        <v>0</v>
      </c>
      <c r="S932" s="214">
        <v>0.0030000000000000001</v>
      </c>
      <c r="T932" s="215">
        <f>S932*H932</f>
        <v>0.45600000000000002</v>
      </c>
      <c r="U932" s="37"/>
      <c r="V932" s="37"/>
      <c r="W932" s="37"/>
      <c r="X932" s="37"/>
      <c r="Y932" s="37"/>
      <c r="Z932" s="37"/>
      <c r="AA932" s="37"/>
      <c r="AB932" s="37"/>
      <c r="AC932" s="37"/>
      <c r="AD932" s="37"/>
      <c r="AE932" s="37"/>
      <c r="AR932" s="216" t="s">
        <v>358</v>
      </c>
      <c r="AT932" s="216" t="s">
        <v>285</v>
      </c>
      <c r="AU932" s="216" t="s">
        <v>87</v>
      </c>
      <c r="AY932" s="18" t="s">
        <v>283</v>
      </c>
      <c r="BE932" s="217">
        <f>IF(N932="základná",J932,0)</f>
        <v>0</v>
      </c>
      <c r="BF932" s="217">
        <f>IF(N932="znížená",J932,0)</f>
        <v>0</v>
      </c>
      <c r="BG932" s="217">
        <f>IF(N932="zákl. prenesená",J932,0)</f>
        <v>0</v>
      </c>
      <c r="BH932" s="217">
        <f>IF(N932="zníž. prenesená",J932,0)</f>
        <v>0</v>
      </c>
      <c r="BI932" s="217">
        <f>IF(N932="nulová",J932,0)</f>
        <v>0</v>
      </c>
      <c r="BJ932" s="18" t="s">
        <v>87</v>
      </c>
      <c r="BK932" s="217">
        <f>ROUND(I932*H932,2)</f>
        <v>0</v>
      </c>
      <c r="BL932" s="18" t="s">
        <v>358</v>
      </c>
      <c r="BM932" s="216" t="s">
        <v>1368</v>
      </c>
    </row>
    <row r="933" s="13" customFormat="1">
      <c r="A933" s="13"/>
      <c r="B933" s="218"/>
      <c r="C933" s="13"/>
      <c r="D933" s="219" t="s">
        <v>291</v>
      </c>
      <c r="E933" s="220" t="s">
        <v>1</v>
      </c>
      <c r="F933" s="221" t="s">
        <v>778</v>
      </c>
      <c r="G933" s="13"/>
      <c r="H933" s="222">
        <v>11</v>
      </c>
      <c r="I933" s="223"/>
      <c r="J933" s="13"/>
      <c r="K933" s="13"/>
      <c r="L933" s="218"/>
      <c r="M933" s="224"/>
      <c r="N933" s="225"/>
      <c r="O933" s="225"/>
      <c r="P933" s="225"/>
      <c r="Q933" s="225"/>
      <c r="R933" s="225"/>
      <c r="S933" s="225"/>
      <c r="T933" s="226"/>
      <c r="U933" s="13"/>
      <c r="V933" s="13"/>
      <c r="W933" s="13"/>
      <c r="X933" s="13"/>
      <c r="Y933" s="13"/>
      <c r="Z933" s="13"/>
      <c r="AA933" s="13"/>
      <c r="AB933" s="13"/>
      <c r="AC933" s="13"/>
      <c r="AD933" s="13"/>
      <c r="AE933" s="13"/>
      <c r="AT933" s="220" t="s">
        <v>291</v>
      </c>
      <c r="AU933" s="220" t="s">
        <v>87</v>
      </c>
      <c r="AV933" s="13" t="s">
        <v>87</v>
      </c>
      <c r="AW933" s="13" t="s">
        <v>31</v>
      </c>
      <c r="AX933" s="13" t="s">
        <v>75</v>
      </c>
      <c r="AY933" s="220" t="s">
        <v>283</v>
      </c>
    </row>
    <row r="934" s="13" customFormat="1">
      <c r="A934" s="13"/>
      <c r="B934" s="218"/>
      <c r="C934" s="13"/>
      <c r="D934" s="219" t="s">
        <v>291</v>
      </c>
      <c r="E934" s="220" t="s">
        <v>1</v>
      </c>
      <c r="F934" s="221" t="s">
        <v>4007</v>
      </c>
      <c r="G934" s="13"/>
      <c r="H934" s="222">
        <v>26</v>
      </c>
      <c r="I934" s="223"/>
      <c r="J934" s="13"/>
      <c r="K934" s="13"/>
      <c r="L934" s="218"/>
      <c r="M934" s="224"/>
      <c r="N934" s="225"/>
      <c r="O934" s="225"/>
      <c r="P934" s="225"/>
      <c r="Q934" s="225"/>
      <c r="R934" s="225"/>
      <c r="S934" s="225"/>
      <c r="T934" s="226"/>
      <c r="U934" s="13"/>
      <c r="V934" s="13"/>
      <c r="W934" s="13"/>
      <c r="X934" s="13"/>
      <c r="Y934" s="13"/>
      <c r="Z934" s="13"/>
      <c r="AA934" s="13"/>
      <c r="AB934" s="13"/>
      <c r="AC934" s="13"/>
      <c r="AD934" s="13"/>
      <c r="AE934" s="13"/>
      <c r="AT934" s="220" t="s">
        <v>291</v>
      </c>
      <c r="AU934" s="220" t="s">
        <v>87</v>
      </c>
      <c r="AV934" s="13" t="s">
        <v>87</v>
      </c>
      <c r="AW934" s="13" t="s">
        <v>31</v>
      </c>
      <c r="AX934" s="13" t="s">
        <v>75</v>
      </c>
      <c r="AY934" s="220" t="s">
        <v>283</v>
      </c>
    </row>
    <row r="935" s="13" customFormat="1">
      <c r="A935" s="13"/>
      <c r="B935" s="218"/>
      <c r="C935" s="13"/>
      <c r="D935" s="219" t="s">
        <v>291</v>
      </c>
      <c r="E935" s="220" t="s">
        <v>1</v>
      </c>
      <c r="F935" s="221" t="s">
        <v>4008</v>
      </c>
      <c r="G935" s="13"/>
      <c r="H935" s="222">
        <v>32</v>
      </c>
      <c r="I935" s="223"/>
      <c r="J935" s="13"/>
      <c r="K935" s="13"/>
      <c r="L935" s="218"/>
      <c r="M935" s="224"/>
      <c r="N935" s="225"/>
      <c r="O935" s="225"/>
      <c r="P935" s="225"/>
      <c r="Q935" s="225"/>
      <c r="R935" s="225"/>
      <c r="S935" s="225"/>
      <c r="T935" s="226"/>
      <c r="U935" s="13"/>
      <c r="V935" s="13"/>
      <c r="W935" s="13"/>
      <c r="X935" s="13"/>
      <c r="Y935" s="13"/>
      <c r="Z935" s="13"/>
      <c r="AA935" s="13"/>
      <c r="AB935" s="13"/>
      <c r="AC935" s="13"/>
      <c r="AD935" s="13"/>
      <c r="AE935" s="13"/>
      <c r="AT935" s="220" t="s">
        <v>291</v>
      </c>
      <c r="AU935" s="220" t="s">
        <v>87</v>
      </c>
      <c r="AV935" s="13" t="s">
        <v>87</v>
      </c>
      <c r="AW935" s="13" t="s">
        <v>31</v>
      </c>
      <c r="AX935" s="13" t="s">
        <v>75</v>
      </c>
      <c r="AY935" s="220" t="s">
        <v>283</v>
      </c>
    </row>
    <row r="936" s="13" customFormat="1">
      <c r="A936" s="13"/>
      <c r="B936" s="218"/>
      <c r="C936" s="13"/>
      <c r="D936" s="219" t="s">
        <v>291</v>
      </c>
      <c r="E936" s="220" t="s">
        <v>1</v>
      </c>
      <c r="F936" s="221" t="s">
        <v>4009</v>
      </c>
      <c r="G936" s="13"/>
      <c r="H936" s="222">
        <v>25</v>
      </c>
      <c r="I936" s="223"/>
      <c r="J936" s="13"/>
      <c r="K936" s="13"/>
      <c r="L936" s="218"/>
      <c r="M936" s="224"/>
      <c r="N936" s="225"/>
      <c r="O936" s="225"/>
      <c r="P936" s="225"/>
      <c r="Q936" s="225"/>
      <c r="R936" s="225"/>
      <c r="S936" s="225"/>
      <c r="T936" s="226"/>
      <c r="U936" s="13"/>
      <c r="V936" s="13"/>
      <c r="W936" s="13"/>
      <c r="X936" s="13"/>
      <c r="Y936" s="13"/>
      <c r="Z936" s="13"/>
      <c r="AA936" s="13"/>
      <c r="AB936" s="13"/>
      <c r="AC936" s="13"/>
      <c r="AD936" s="13"/>
      <c r="AE936" s="13"/>
      <c r="AT936" s="220" t="s">
        <v>291</v>
      </c>
      <c r="AU936" s="220" t="s">
        <v>87</v>
      </c>
      <c r="AV936" s="13" t="s">
        <v>87</v>
      </c>
      <c r="AW936" s="13" t="s">
        <v>31</v>
      </c>
      <c r="AX936" s="13" t="s">
        <v>75</v>
      </c>
      <c r="AY936" s="220" t="s">
        <v>283</v>
      </c>
    </row>
    <row r="937" s="13" customFormat="1">
      <c r="A937" s="13"/>
      <c r="B937" s="218"/>
      <c r="C937" s="13"/>
      <c r="D937" s="219" t="s">
        <v>291</v>
      </c>
      <c r="E937" s="220" t="s">
        <v>1</v>
      </c>
      <c r="F937" s="221" t="s">
        <v>4010</v>
      </c>
      <c r="G937" s="13"/>
      <c r="H937" s="222">
        <v>25</v>
      </c>
      <c r="I937" s="223"/>
      <c r="J937" s="13"/>
      <c r="K937" s="13"/>
      <c r="L937" s="218"/>
      <c r="M937" s="224"/>
      <c r="N937" s="225"/>
      <c r="O937" s="225"/>
      <c r="P937" s="225"/>
      <c r="Q937" s="225"/>
      <c r="R937" s="225"/>
      <c r="S937" s="225"/>
      <c r="T937" s="226"/>
      <c r="U937" s="13"/>
      <c r="V937" s="13"/>
      <c r="W937" s="13"/>
      <c r="X937" s="13"/>
      <c r="Y937" s="13"/>
      <c r="Z937" s="13"/>
      <c r="AA937" s="13"/>
      <c r="AB937" s="13"/>
      <c r="AC937" s="13"/>
      <c r="AD937" s="13"/>
      <c r="AE937" s="13"/>
      <c r="AT937" s="220" t="s">
        <v>291</v>
      </c>
      <c r="AU937" s="220" t="s">
        <v>87</v>
      </c>
      <c r="AV937" s="13" t="s">
        <v>87</v>
      </c>
      <c r="AW937" s="13" t="s">
        <v>31</v>
      </c>
      <c r="AX937" s="13" t="s">
        <v>75</v>
      </c>
      <c r="AY937" s="220" t="s">
        <v>283</v>
      </c>
    </row>
    <row r="938" s="13" customFormat="1">
      <c r="A938" s="13"/>
      <c r="B938" s="218"/>
      <c r="C938" s="13"/>
      <c r="D938" s="219" t="s">
        <v>291</v>
      </c>
      <c r="E938" s="220" t="s">
        <v>1</v>
      </c>
      <c r="F938" s="221" t="s">
        <v>4011</v>
      </c>
      <c r="G938" s="13"/>
      <c r="H938" s="222">
        <v>33</v>
      </c>
      <c r="I938" s="223"/>
      <c r="J938" s="13"/>
      <c r="K938" s="13"/>
      <c r="L938" s="218"/>
      <c r="M938" s="224"/>
      <c r="N938" s="225"/>
      <c r="O938" s="225"/>
      <c r="P938" s="225"/>
      <c r="Q938" s="225"/>
      <c r="R938" s="225"/>
      <c r="S938" s="225"/>
      <c r="T938" s="226"/>
      <c r="U938" s="13"/>
      <c r="V938" s="13"/>
      <c r="W938" s="13"/>
      <c r="X938" s="13"/>
      <c r="Y938" s="13"/>
      <c r="Z938" s="13"/>
      <c r="AA938" s="13"/>
      <c r="AB938" s="13"/>
      <c r="AC938" s="13"/>
      <c r="AD938" s="13"/>
      <c r="AE938" s="13"/>
      <c r="AT938" s="220" t="s">
        <v>291</v>
      </c>
      <c r="AU938" s="220" t="s">
        <v>87</v>
      </c>
      <c r="AV938" s="13" t="s">
        <v>87</v>
      </c>
      <c r="AW938" s="13" t="s">
        <v>31</v>
      </c>
      <c r="AX938" s="13" t="s">
        <v>75</v>
      </c>
      <c r="AY938" s="220" t="s">
        <v>283</v>
      </c>
    </row>
    <row r="939" s="14" customFormat="1">
      <c r="A939" s="14"/>
      <c r="B939" s="227"/>
      <c r="C939" s="14"/>
      <c r="D939" s="219" t="s">
        <v>291</v>
      </c>
      <c r="E939" s="228" t="s">
        <v>1</v>
      </c>
      <c r="F939" s="229" t="s">
        <v>293</v>
      </c>
      <c r="G939" s="14"/>
      <c r="H939" s="230">
        <v>152</v>
      </c>
      <c r="I939" s="231"/>
      <c r="J939" s="14"/>
      <c r="K939" s="14"/>
      <c r="L939" s="227"/>
      <c r="M939" s="232"/>
      <c r="N939" s="233"/>
      <c r="O939" s="233"/>
      <c r="P939" s="233"/>
      <c r="Q939" s="233"/>
      <c r="R939" s="233"/>
      <c r="S939" s="233"/>
      <c r="T939" s="234"/>
      <c r="U939" s="14"/>
      <c r="V939" s="14"/>
      <c r="W939" s="14"/>
      <c r="X939" s="14"/>
      <c r="Y939" s="14"/>
      <c r="Z939" s="14"/>
      <c r="AA939" s="14"/>
      <c r="AB939" s="14"/>
      <c r="AC939" s="14"/>
      <c r="AD939" s="14"/>
      <c r="AE939" s="14"/>
      <c r="AT939" s="228" t="s">
        <v>291</v>
      </c>
      <c r="AU939" s="228" t="s">
        <v>87</v>
      </c>
      <c r="AV939" s="14" t="s">
        <v>289</v>
      </c>
      <c r="AW939" s="14" t="s">
        <v>31</v>
      </c>
      <c r="AX939" s="14" t="s">
        <v>82</v>
      </c>
      <c r="AY939" s="228" t="s">
        <v>283</v>
      </c>
    </row>
    <row r="940" s="2" customFormat="1" ht="16.5" customHeight="1">
      <c r="A940" s="37"/>
      <c r="B940" s="168"/>
      <c r="C940" s="204" t="s">
        <v>1261</v>
      </c>
      <c r="D940" s="204" t="s">
        <v>285</v>
      </c>
      <c r="E940" s="205" t="s">
        <v>1375</v>
      </c>
      <c r="F940" s="206" t="s">
        <v>1376</v>
      </c>
      <c r="G940" s="207" t="s">
        <v>373</v>
      </c>
      <c r="H940" s="208">
        <v>394</v>
      </c>
      <c r="I940" s="209"/>
      <c r="J940" s="210">
        <f>ROUND(I940*H940,2)</f>
        <v>0</v>
      </c>
      <c r="K940" s="211"/>
      <c r="L940" s="38"/>
      <c r="M940" s="212" t="s">
        <v>1</v>
      </c>
      <c r="N940" s="213" t="s">
        <v>41</v>
      </c>
      <c r="O940" s="81"/>
      <c r="P940" s="214">
        <f>O940*H940</f>
        <v>0</v>
      </c>
      <c r="Q940" s="214">
        <v>3.0000000000000001E-05</v>
      </c>
      <c r="R940" s="214">
        <f>Q940*H940</f>
        <v>0.011820000000000001</v>
      </c>
      <c r="S940" s="214">
        <v>0</v>
      </c>
      <c r="T940" s="215">
        <f>S940*H940</f>
        <v>0</v>
      </c>
      <c r="U940" s="37"/>
      <c r="V940" s="37"/>
      <c r="W940" s="37"/>
      <c r="X940" s="37"/>
      <c r="Y940" s="37"/>
      <c r="Z940" s="37"/>
      <c r="AA940" s="37"/>
      <c r="AB940" s="37"/>
      <c r="AC940" s="37"/>
      <c r="AD940" s="37"/>
      <c r="AE940" s="37"/>
      <c r="AR940" s="216" t="s">
        <v>358</v>
      </c>
      <c r="AT940" s="216" t="s">
        <v>285</v>
      </c>
      <c r="AU940" s="216" t="s">
        <v>87</v>
      </c>
      <c r="AY940" s="18" t="s">
        <v>283</v>
      </c>
      <c r="BE940" s="217">
        <f>IF(N940="základná",J940,0)</f>
        <v>0</v>
      </c>
      <c r="BF940" s="217">
        <f>IF(N940="znížená",J940,0)</f>
        <v>0</v>
      </c>
      <c r="BG940" s="217">
        <f>IF(N940="zákl. prenesená",J940,0)</f>
        <v>0</v>
      </c>
      <c r="BH940" s="217">
        <f>IF(N940="zníž. prenesená",J940,0)</f>
        <v>0</v>
      </c>
      <c r="BI940" s="217">
        <f>IF(N940="nulová",J940,0)</f>
        <v>0</v>
      </c>
      <c r="BJ940" s="18" t="s">
        <v>87</v>
      </c>
      <c r="BK940" s="217">
        <f>ROUND(I940*H940,2)</f>
        <v>0</v>
      </c>
      <c r="BL940" s="18" t="s">
        <v>358</v>
      </c>
      <c r="BM940" s="216" t="s">
        <v>4012</v>
      </c>
    </row>
    <row r="941" s="13" customFormat="1">
      <c r="A941" s="13"/>
      <c r="B941" s="218"/>
      <c r="C941" s="13"/>
      <c r="D941" s="219" t="s">
        <v>291</v>
      </c>
      <c r="E941" s="220" t="s">
        <v>1</v>
      </c>
      <c r="F941" s="221" t="s">
        <v>4013</v>
      </c>
      <c r="G941" s="13"/>
      <c r="H941" s="222">
        <v>183</v>
      </c>
      <c r="I941" s="223"/>
      <c r="J941" s="13"/>
      <c r="K941" s="13"/>
      <c r="L941" s="218"/>
      <c r="M941" s="224"/>
      <c r="N941" s="225"/>
      <c r="O941" s="225"/>
      <c r="P941" s="225"/>
      <c r="Q941" s="225"/>
      <c r="R941" s="225"/>
      <c r="S941" s="225"/>
      <c r="T941" s="226"/>
      <c r="U941" s="13"/>
      <c r="V941" s="13"/>
      <c r="W941" s="13"/>
      <c r="X941" s="13"/>
      <c r="Y941" s="13"/>
      <c r="Z941" s="13"/>
      <c r="AA941" s="13"/>
      <c r="AB941" s="13"/>
      <c r="AC941" s="13"/>
      <c r="AD941" s="13"/>
      <c r="AE941" s="13"/>
      <c r="AT941" s="220" t="s">
        <v>291</v>
      </c>
      <c r="AU941" s="220" t="s">
        <v>87</v>
      </c>
      <c r="AV941" s="13" t="s">
        <v>87</v>
      </c>
      <c r="AW941" s="13" t="s">
        <v>31</v>
      </c>
      <c r="AX941" s="13" t="s">
        <v>75</v>
      </c>
      <c r="AY941" s="220" t="s">
        <v>283</v>
      </c>
    </row>
    <row r="942" s="13" customFormat="1">
      <c r="A942" s="13"/>
      <c r="B942" s="218"/>
      <c r="C942" s="13"/>
      <c r="D942" s="219" t="s">
        <v>291</v>
      </c>
      <c r="E942" s="220" t="s">
        <v>1</v>
      </c>
      <c r="F942" s="221" t="s">
        <v>4014</v>
      </c>
      <c r="G942" s="13"/>
      <c r="H942" s="222">
        <v>211</v>
      </c>
      <c r="I942" s="223"/>
      <c r="J942" s="13"/>
      <c r="K942" s="13"/>
      <c r="L942" s="218"/>
      <c r="M942" s="224"/>
      <c r="N942" s="225"/>
      <c r="O942" s="225"/>
      <c r="P942" s="225"/>
      <c r="Q942" s="225"/>
      <c r="R942" s="225"/>
      <c r="S942" s="225"/>
      <c r="T942" s="226"/>
      <c r="U942" s="13"/>
      <c r="V942" s="13"/>
      <c r="W942" s="13"/>
      <c r="X942" s="13"/>
      <c r="Y942" s="13"/>
      <c r="Z942" s="13"/>
      <c r="AA942" s="13"/>
      <c r="AB942" s="13"/>
      <c r="AC942" s="13"/>
      <c r="AD942" s="13"/>
      <c r="AE942" s="13"/>
      <c r="AT942" s="220" t="s">
        <v>291</v>
      </c>
      <c r="AU942" s="220" t="s">
        <v>87</v>
      </c>
      <c r="AV942" s="13" t="s">
        <v>87</v>
      </c>
      <c r="AW942" s="13" t="s">
        <v>31</v>
      </c>
      <c r="AX942" s="13" t="s">
        <v>75</v>
      </c>
      <c r="AY942" s="220" t="s">
        <v>283</v>
      </c>
    </row>
    <row r="943" s="14" customFormat="1">
      <c r="A943" s="14"/>
      <c r="B943" s="227"/>
      <c r="C943" s="14"/>
      <c r="D943" s="219" t="s">
        <v>291</v>
      </c>
      <c r="E943" s="228" t="s">
        <v>1</v>
      </c>
      <c r="F943" s="229" t="s">
        <v>293</v>
      </c>
      <c r="G943" s="14"/>
      <c r="H943" s="230">
        <v>394</v>
      </c>
      <c r="I943" s="231"/>
      <c r="J943" s="14"/>
      <c r="K943" s="14"/>
      <c r="L943" s="227"/>
      <c r="M943" s="232"/>
      <c r="N943" s="233"/>
      <c r="O943" s="233"/>
      <c r="P943" s="233"/>
      <c r="Q943" s="233"/>
      <c r="R943" s="233"/>
      <c r="S943" s="233"/>
      <c r="T943" s="234"/>
      <c r="U943" s="14"/>
      <c r="V943" s="14"/>
      <c r="W943" s="14"/>
      <c r="X943" s="14"/>
      <c r="Y943" s="14"/>
      <c r="Z943" s="14"/>
      <c r="AA943" s="14"/>
      <c r="AB943" s="14"/>
      <c r="AC943" s="14"/>
      <c r="AD943" s="14"/>
      <c r="AE943" s="14"/>
      <c r="AT943" s="228" t="s">
        <v>291</v>
      </c>
      <c r="AU943" s="228" t="s">
        <v>87</v>
      </c>
      <c r="AV943" s="14" t="s">
        <v>289</v>
      </c>
      <c r="AW943" s="14" t="s">
        <v>31</v>
      </c>
      <c r="AX943" s="14" t="s">
        <v>82</v>
      </c>
      <c r="AY943" s="228" t="s">
        <v>283</v>
      </c>
    </row>
    <row r="944" s="2" customFormat="1" ht="16.5" customHeight="1">
      <c r="A944" s="37"/>
      <c r="B944" s="168"/>
      <c r="C944" s="242" t="s">
        <v>1267</v>
      </c>
      <c r="D944" s="242" t="s">
        <v>582</v>
      </c>
      <c r="E944" s="243" t="s">
        <v>1381</v>
      </c>
      <c r="F944" s="244" t="s">
        <v>1382</v>
      </c>
      <c r="G944" s="245" t="s">
        <v>373</v>
      </c>
      <c r="H944" s="246">
        <v>205</v>
      </c>
      <c r="I944" s="247"/>
      <c r="J944" s="248">
        <f>ROUND(I944*H944,2)</f>
        <v>0</v>
      </c>
      <c r="K944" s="249"/>
      <c r="L944" s="250"/>
      <c r="M944" s="251" t="s">
        <v>1</v>
      </c>
      <c r="N944" s="252" t="s">
        <v>41</v>
      </c>
      <c r="O944" s="81"/>
      <c r="P944" s="214">
        <f>O944*H944</f>
        <v>0</v>
      </c>
      <c r="Q944" s="214">
        <v>0.0018500000000000001</v>
      </c>
      <c r="R944" s="214">
        <f>Q944*H944</f>
        <v>0.37925000000000003</v>
      </c>
      <c r="S944" s="214">
        <v>0</v>
      </c>
      <c r="T944" s="215">
        <f>S944*H944</f>
        <v>0</v>
      </c>
      <c r="U944" s="37"/>
      <c r="V944" s="37"/>
      <c r="W944" s="37"/>
      <c r="X944" s="37"/>
      <c r="Y944" s="37"/>
      <c r="Z944" s="37"/>
      <c r="AA944" s="37"/>
      <c r="AB944" s="37"/>
      <c r="AC944" s="37"/>
      <c r="AD944" s="37"/>
      <c r="AE944" s="37"/>
      <c r="AR944" s="216" t="s">
        <v>473</v>
      </c>
      <c r="AT944" s="216" t="s">
        <v>582</v>
      </c>
      <c r="AU944" s="216" t="s">
        <v>87</v>
      </c>
      <c r="AY944" s="18" t="s">
        <v>283</v>
      </c>
      <c r="BE944" s="217">
        <f>IF(N944="základná",J944,0)</f>
        <v>0</v>
      </c>
      <c r="BF944" s="217">
        <f>IF(N944="znížená",J944,0)</f>
        <v>0</v>
      </c>
      <c r="BG944" s="217">
        <f>IF(N944="zákl. prenesená",J944,0)</f>
        <v>0</v>
      </c>
      <c r="BH944" s="217">
        <f>IF(N944="zníž. prenesená",J944,0)</f>
        <v>0</v>
      </c>
      <c r="BI944" s="217">
        <f>IF(N944="nulová",J944,0)</f>
        <v>0</v>
      </c>
      <c r="BJ944" s="18" t="s">
        <v>87</v>
      </c>
      <c r="BK944" s="217">
        <f>ROUND(I944*H944,2)</f>
        <v>0</v>
      </c>
      <c r="BL944" s="18" t="s">
        <v>358</v>
      </c>
      <c r="BM944" s="216" t="s">
        <v>4015</v>
      </c>
    </row>
    <row r="945" s="13" customFormat="1">
      <c r="A945" s="13"/>
      <c r="B945" s="218"/>
      <c r="C945" s="13"/>
      <c r="D945" s="219" t="s">
        <v>291</v>
      </c>
      <c r="E945" s="220" t="s">
        <v>1</v>
      </c>
      <c r="F945" s="221" t="s">
        <v>4016</v>
      </c>
      <c r="G945" s="13"/>
      <c r="H945" s="222">
        <v>205</v>
      </c>
      <c r="I945" s="223"/>
      <c r="J945" s="13"/>
      <c r="K945" s="13"/>
      <c r="L945" s="218"/>
      <c r="M945" s="224"/>
      <c r="N945" s="225"/>
      <c r="O945" s="225"/>
      <c r="P945" s="225"/>
      <c r="Q945" s="225"/>
      <c r="R945" s="225"/>
      <c r="S945" s="225"/>
      <c r="T945" s="226"/>
      <c r="U945" s="13"/>
      <c r="V945" s="13"/>
      <c r="W945" s="13"/>
      <c r="X945" s="13"/>
      <c r="Y945" s="13"/>
      <c r="Z945" s="13"/>
      <c r="AA945" s="13"/>
      <c r="AB945" s="13"/>
      <c r="AC945" s="13"/>
      <c r="AD945" s="13"/>
      <c r="AE945" s="13"/>
      <c r="AT945" s="220" t="s">
        <v>291</v>
      </c>
      <c r="AU945" s="220" t="s">
        <v>87</v>
      </c>
      <c r="AV945" s="13" t="s">
        <v>87</v>
      </c>
      <c r="AW945" s="13" t="s">
        <v>31</v>
      </c>
      <c r="AX945" s="13" t="s">
        <v>82</v>
      </c>
      <c r="AY945" s="220" t="s">
        <v>283</v>
      </c>
    </row>
    <row r="946" s="2" customFormat="1" ht="16.5" customHeight="1">
      <c r="A946" s="37"/>
      <c r="B946" s="168"/>
      <c r="C946" s="242" t="s">
        <v>1272</v>
      </c>
      <c r="D946" s="242" t="s">
        <v>582</v>
      </c>
      <c r="E946" s="243" t="s">
        <v>4017</v>
      </c>
      <c r="F946" s="244" t="s">
        <v>4018</v>
      </c>
      <c r="G946" s="245" t="s">
        <v>373</v>
      </c>
      <c r="H946" s="246">
        <v>1</v>
      </c>
      <c r="I946" s="247"/>
      <c r="J946" s="248">
        <f>ROUND(I946*H946,2)</f>
        <v>0</v>
      </c>
      <c r="K946" s="249"/>
      <c r="L946" s="250"/>
      <c r="M946" s="251" t="s">
        <v>1</v>
      </c>
      <c r="N946" s="252" t="s">
        <v>41</v>
      </c>
      <c r="O946" s="81"/>
      <c r="P946" s="214">
        <f>O946*H946</f>
        <v>0</v>
      </c>
      <c r="Q946" s="214">
        <v>0.0028800000000000002</v>
      </c>
      <c r="R946" s="214">
        <f>Q946*H946</f>
        <v>0.0028800000000000002</v>
      </c>
      <c r="S946" s="214">
        <v>0</v>
      </c>
      <c r="T946" s="215">
        <f>S946*H946</f>
        <v>0</v>
      </c>
      <c r="U946" s="37"/>
      <c r="V946" s="37"/>
      <c r="W946" s="37"/>
      <c r="X946" s="37"/>
      <c r="Y946" s="37"/>
      <c r="Z946" s="37"/>
      <c r="AA946" s="37"/>
      <c r="AB946" s="37"/>
      <c r="AC946" s="37"/>
      <c r="AD946" s="37"/>
      <c r="AE946" s="37"/>
      <c r="AR946" s="216" t="s">
        <v>473</v>
      </c>
      <c r="AT946" s="216" t="s">
        <v>582</v>
      </c>
      <c r="AU946" s="216" t="s">
        <v>87</v>
      </c>
      <c r="AY946" s="18" t="s">
        <v>283</v>
      </c>
      <c r="BE946" s="217">
        <f>IF(N946="základná",J946,0)</f>
        <v>0</v>
      </c>
      <c r="BF946" s="217">
        <f>IF(N946="znížená",J946,0)</f>
        <v>0</v>
      </c>
      <c r="BG946" s="217">
        <f>IF(N946="zákl. prenesená",J946,0)</f>
        <v>0</v>
      </c>
      <c r="BH946" s="217">
        <f>IF(N946="zníž. prenesená",J946,0)</f>
        <v>0</v>
      </c>
      <c r="BI946" s="217">
        <f>IF(N946="nulová",J946,0)</f>
        <v>0</v>
      </c>
      <c r="BJ946" s="18" t="s">
        <v>87</v>
      </c>
      <c r="BK946" s="217">
        <f>ROUND(I946*H946,2)</f>
        <v>0</v>
      </c>
      <c r="BL946" s="18" t="s">
        <v>358</v>
      </c>
      <c r="BM946" s="216" t="s">
        <v>4019</v>
      </c>
    </row>
    <row r="947" s="2" customFormat="1" ht="16.5" customHeight="1">
      <c r="A947" s="37"/>
      <c r="B947" s="168"/>
      <c r="C947" s="242" t="s">
        <v>1278</v>
      </c>
      <c r="D947" s="242" t="s">
        <v>582</v>
      </c>
      <c r="E947" s="243" t="s">
        <v>4020</v>
      </c>
      <c r="F947" s="244" t="s">
        <v>4021</v>
      </c>
      <c r="G947" s="245" t="s">
        <v>373</v>
      </c>
      <c r="H947" s="246">
        <v>5</v>
      </c>
      <c r="I947" s="247"/>
      <c r="J947" s="248">
        <f>ROUND(I947*H947,2)</f>
        <v>0</v>
      </c>
      <c r="K947" s="249"/>
      <c r="L947" s="250"/>
      <c r="M947" s="251" t="s">
        <v>1</v>
      </c>
      <c r="N947" s="252" t="s">
        <v>41</v>
      </c>
      <c r="O947" s="81"/>
      <c r="P947" s="214">
        <f>O947*H947</f>
        <v>0</v>
      </c>
      <c r="Q947" s="214">
        <v>0.0033500000000000001</v>
      </c>
      <c r="R947" s="214">
        <f>Q947*H947</f>
        <v>0.016750000000000001</v>
      </c>
      <c r="S947" s="214">
        <v>0</v>
      </c>
      <c r="T947" s="215">
        <f>S947*H947</f>
        <v>0</v>
      </c>
      <c r="U947" s="37"/>
      <c r="V947" s="37"/>
      <c r="W947" s="37"/>
      <c r="X947" s="37"/>
      <c r="Y947" s="37"/>
      <c r="Z947" s="37"/>
      <c r="AA947" s="37"/>
      <c r="AB947" s="37"/>
      <c r="AC947" s="37"/>
      <c r="AD947" s="37"/>
      <c r="AE947" s="37"/>
      <c r="AR947" s="216" t="s">
        <v>473</v>
      </c>
      <c r="AT947" s="216" t="s">
        <v>582</v>
      </c>
      <c r="AU947" s="216" t="s">
        <v>87</v>
      </c>
      <c r="AY947" s="18" t="s">
        <v>283</v>
      </c>
      <c r="BE947" s="217">
        <f>IF(N947="základná",J947,0)</f>
        <v>0</v>
      </c>
      <c r="BF947" s="217">
        <f>IF(N947="znížená",J947,0)</f>
        <v>0</v>
      </c>
      <c r="BG947" s="217">
        <f>IF(N947="zákl. prenesená",J947,0)</f>
        <v>0</v>
      </c>
      <c r="BH947" s="217">
        <f>IF(N947="zníž. prenesená",J947,0)</f>
        <v>0</v>
      </c>
      <c r="BI947" s="217">
        <f>IF(N947="nulová",J947,0)</f>
        <v>0</v>
      </c>
      <c r="BJ947" s="18" t="s">
        <v>87</v>
      </c>
      <c r="BK947" s="217">
        <f>ROUND(I947*H947,2)</f>
        <v>0</v>
      </c>
      <c r="BL947" s="18" t="s">
        <v>358</v>
      </c>
      <c r="BM947" s="216" t="s">
        <v>4022</v>
      </c>
    </row>
    <row r="948" s="2" customFormat="1" ht="16.5" customHeight="1">
      <c r="A948" s="37"/>
      <c r="B948" s="168"/>
      <c r="C948" s="242" t="s">
        <v>1284</v>
      </c>
      <c r="D948" s="242" t="s">
        <v>582</v>
      </c>
      <c r="E948" s="243" t="s">
        <v>1385</v>
      </c>
      <c r="F948" s="244" t="s">
        <v>1386</v>
      </c>
      <c r="G948" s="245" t="s">
        <v>649</v>
      </c>
      <c r="H948" s="246">
        <v>136.80000000000001</v>
      </c>
      <c r="I948" s="247"/>
      <c r="J948" s="248">
        <f>ROUND(I948*H948,2)</f>
        <v>0</v>
      </c>
      <c r="K948" s="249"/>
      <c r="L948" s="250"/>
      <c r="M948" s="251" t="s">
        <v>1</v>
      </c>
      <c r="N948" s="252" t="s">
        <v>41</v>
      </c>
      <c r="O948" s="81"/>
      <c r="P948" s="214">
        <f>O948*H948</f>
        <v>0</v>
      </c>
      <c r="Q948" s="214">
        <v>0.00020000000000000001</v>
      </c>
      <c r="R948" s="214">
        <f>Q948*H948</f>
        <v>0.027360000000000002</v>
      </c>
      <c r="S948" s="214">
        <v>0</v>
      </c>
      <c r="T948" s="215">
        <f>S948*H948</f>
        <v>0</v>
      </c>
      <c r="U948" s="37"/>
      <c r="V948" s="37"/>
      <c r="W948" s="37"/>
      <c r="X948" s="37"/>
      <c r="Y948" s="37"/>
      <c r="Z948" s="37"/>
      <c r="AA948" s="37"/>
      <c r="AB948" s="37"/>
      <c r="AC948" s="37"/>
      <c r="AD948" s="37"/>
      <c r="AE948" s="37"/>
      <c r="AR948" s="216" t="s">
        <v>473</v>
      </c>
      <c r="AT948" s="216" t="s">
        <v>582</v>
      </c>
      <c r="AU948" s="216" t="s">
        <v>87</v>
      </c>
      <c r="AY948" s="18" t="s">
        <v>283</v>
      </c>
      <c r="BE948" s="217">
        <f>IF(N948="základná",J948,0)</f>
        <v>0</v>
      </c>
      <c r="BF948" s="217">
        <f>IF(N948="znížená",J948,0)</f>
        <v>0</v>
      </c>
      <c r="BG948" s="217">
        <f>IF(N948="zákl. prenesená",J948,0)</f>
        <v>0</v>
      </c>
      <c r="BH948" s="217">
        <f>IF(N948="zníž. prenesená",J948,0)</f>
        <v>0</v>
      </c>
      <c r="BI948" s="217">
        <f>IF(N948="nulová",J948,0)</f>
        <v>0</v>
      </c>
      <c r="BJ948" s="18" t="s">
        <v>87</v>
      </c>
      <c r="BK948" s="217">
        <f>ROUND(I948*H948,2)</f>
        <v>0</v>
      </c>
      <c r="BL948" s="18" t="s">
        <v>358</v>
      </c>
      <c r="BM948" s="216" t="s">
        <v>4023</v>
      </c>
    </row>
    <row r="949" s="13" customFormat="1">
      <c r="A949" s="13"/>
      <c r="B949" s="218"/>
      <c r="C949" s="13"/>
      <c r="D949" s="219" t="s">
        <v>291</v>
      </c>
      <c r="E949" s="220" t="s">
        <v>1</v>
      </c>
      <c r="F949" s="221" t="s">
        <v>4024</v>
      </c>
      <c r="G949" s="13"/>
      <c r="H949" s="222">
        <v>136.80000000000001</v>
      </c>
      <c r="I949" s="223"/>
      <c r="J949" s="13"/>
      <c r="K949" s="13"/>
      <c r="L949" s="218"/>
      <c r="M949" s="224"/>
      <c r="N949" s="225"/>
      <c r="O949" s="225"/>
      <c r="P949" s="225"/>
      <c r="Q949" s="225"/>
      <c r="R949" s="225"/>
      <c r="S949" s="225"/>
      <c r="T949" s="226"/>
      <c r="U949" s="13"/>
      <c r="V949" s="13"/>
      <c r="W949" s="13"/>
      <c r="X949" s="13"/>
      <c r="Y949" s="13"/>
      <c r="Z949" s="13"/>
      <c r="AA949" s="13"/>
      <c r="AB949" s="13"/>
      <c r="AC949" s="13"/>
      <c r="AD949" s="13"/>
      <c r="AE949" s="13"/>
      <c r="AT949" s="220" t="s">
        <v>291</v>
      </c>
      <c r="AU949" s="220" t="s">
        <v>87</v>
      </c>
      <c r="AV949" s="13" t="s">
        <v>87</v>
      </c>
      <c r="AW949" s="13" t="s">
        <v>31</v>
      </c>
      <c r="AX949" s="13" t="s">
        <v>82</v>
      </c>
      <c r="AY949" s="220" t="s">
        <v>283</v>
      </c>
    </row>
    <row r="950" s="2" customFormat="1" ht="21.75" customHeight="1">
      <c r="A950" s="37"/>
      <c r="B950" s="168"/>
      <c r="C950" s="204" t="s">
        <v>1291</v>
      </c>
      <c r="D950" s="253" t="s">
        <v>285</v>
      </c>
      <c r="E950" s="205" t="s">
        <v>1390</v>
      </c>
      <c r="F950" s="206" t="s">
        <v>1391</v>
      </c>
      <c r="G950" s="207" t="s">
        <v>373</v>
      </c>
      <c r="H950" s="208">
        <v>23</v>
      </c>
      <c r="I950" s="209"/>
      <c r="J950" s="210">
        <f>ROUND(I950*H950,2)</f>
        <v>0</v>
      </c>
      <c r="K950" s="211"/>
      <c r="L950" s="38"/>
      <c r="M950" s="212" t="s">
        <v>1</v>
      </c>
      <c r="N950" s="213" t="s">
        <v>41</v>
      </c>
      <c r="O950" s="81"/>
      <c r="P950" s="214">
        <f>O950*H950</f>
        <v>0</v>
      </c>
      <c r="Q950" s="214">
        <v>0.00044999999999999999</v>
      </c>
      <c r="R950" s="214">
        <f>Q950*H950</f>
        <v>0.01035</v>
      </c>
      <c r="S950" s="214">
        <v>0</v>
      </c>
      <c r="T950" s="215">
        <f>S950*H950</f>
        <v>0</v>
      </c>
      <c r="U950" s="37"/>
      <c r="V950" s="37"/>
      <c r="W950" s="37"/>
      <c r="X950" s="37"/>
      <c r="Y950" s="37"/>
      <c r="Z950" s="37"/>
      <c r="AA950" s="37"/>
      <c r="AB950" s="37"/>
      <c r="AC950" s="37"/>
      <c r="AD950" s="37"/>
      <c r="AE950" s="37"/>
      <c r="AR950" s="216" t="s">
        <v>358</v>
      </c>
      <c r="AT950" s="216" t="s">
        <v>285</v>
      </c>
      <c r="AU950" s="216" t="s">
        <v>87</v>
      </c>
      <c r="AY950" s="18" t="s">
        <v>283</v>
      </c>
      <c r="BE950" s="217">
        <f>IF(N950="základná",J950,0)</f>
        <v>0</v>
      </c>
      <c r="BF950" s="217">
        <f>IF(N950="znížená",J950,0)</f>
        <v>0</v>
      </c>
      <c r="BG950" s="217">
        <f>IF(N950="zákl. prenesená",J950,0)</f>
        <v>0</v>
      </c>
      <c r="BH950" s="217">
        <f>IF(N950="zníž. prenesená",J950,0)</f>
        <v>0</v>
      </c>
      <c r="BI950" s="217">
        <f>IF(N950="nulová",J950,0)</f>
        <v>0</v>
      </c>
      <c r="BJ950" s="18" t="s">
        <v>87</v>
      </c>
      <c r="BK950" s="217">
        <f>ROUND(I950*H950,2)</f>
        <v>0</v>
      </c>
      <c r="BL950" s="18" t="s">
        <v>358</v>
      </c>
      <c r="BM950" s="216" t="s">
        <v>4025</v>
      </c>
    </row>
    <row r="951" s="13" customFormat="1">
      <c r="A951" s="13"/>
      <c r="B951" s="218"/>
      <c r="C951" s="13"/>
      <c r="D951" s="219" t="s">
        <v>291</v>
      </c>
      <c r="E951" s="220" t="s">
        <v>1</v>
      </c>
      <c r="F951" s="221" t="s">
        <v>4026</v>
      </c>
      <c r="G951" s="13"/>
      <c r="H951" s="222">
        <v>13</v>
      </c>
      <c r="I951" s="223"/>
      <c r="J951" s="13"/>
      <c r="K951" s="13"/>
      <c r="L951" s="218"/>
      <c r="M951" s="224"/>
      <c r="N951" s="225"/>
      <c r="O951" s="225"/>
      <c r="P951" s="225"/>
      <c r="Q951" s="225"/>
      <c r="R951" s="225"/>
      <c r="S951" s="225"/>
      <c r="T951" s="226"/>
      <c r="U951" s="13"/>
      <c r="V951" s="13"/>
      <c r="W951" s="13"/>
      <c r="X951" s="13"/>
      <c r="Y951" s="13"/>
      <c r="Z951" s="13"/>
      <c r="AA951" s="13"/>
      <c r="AB951" s="13"/>
      <c r="AC951" s="13"/>
      <c r="AD951" s="13"/>
      <c r="AE951" s="13"/>
      <c r="AT951" s="220" t="s">
        <v>291</v>
      </c>
      <c r="AU951" s="220" t="s">
        <v>87</v>
      </c>
      <c r="AV951" s="13" t="s">
        <v>87</v>
      </c>
      <c r="AW951" s="13" t="s">
        <v>31</v>
      </c>
      <c r="AX951" s="13" t="s">
        <v>75</v>
      </c>
      <c r="AY951" s="220" t="s">
        <v>283</v>
      </c>
    </row>
    <row r="952" s="13" customFormat="1">
      <c r="A952" s="13"/>
      <c r="B952" s="218"/>
      <c r="C952" s="13"/>
      <c r="D952" s="219" t="s">
        <v>291</v>
      </c>
      <c r="E952" s="220" t="s">
        <v>1</v>
      </c>
      <c r="F952" s="221" t="s">
        <v>4027</v>
      </c>
      <c r="G952" s="13"/>
      <c r="H952" s="222">
        <v>10</v>
      </c>
      <c r="I952" s="223"/>
      <c r="J952" s="13"/>
      <c r="K952" s="13"/>
      <c r="L952" s="218"/>
      <c r="M952" s="224"/>
      <c r="N952" s="225"/>
      <c r="O952" s="225"/>
      <c r="P952" s="225"/>
      <c r="Q952" s="225"/>
      <c r="R952" s="225"/>
      <c r="S952" s="225"/>
      <c r="T952" s="226"/>
      <c r="U952" s="13"/>
      <c r="V952" s="13"/>
      <c r="W952" s="13"/>
      <c r="X952" s="13"/>
      <c r="Y952" s="13"/>
      <c r="Z952" s="13"/>
      <c r="AA952" s="13"/>
      <c r="AB952" s="13"/>
      <c r="AC952" s="13"/>
      <c r="AD952" s="13"/>
      <c r="AE952" s="13"/>
      <c r="AT952" s="220" t="s">
        <v>291</v>
      </c>
      <c r="AU952" s="220" t="s">
        <v>87</v>
      </c>
      <c r="AV952" s="13" t="s">
        <v>87</v>
      </c>
      <c r="AW952" s="13" t="s">
        <v>31</v>
      </c>
      <c r="AX952" s="13" t="s">
        <v>75</v>
      </c>
      <c r="AY952" s="220" t="s">
        <v>283</v>
      </c>
    </row>
    <row r="953" s="14" customFormat="1">
      <c r="A953" s="14"/>
      <c r="B953" s="227"/>
      <c r="C953" s="14"/>
      <c r="D953" s="219" t="s">
        <v>291</v>
      </c>
      <c r="E953" s="228" t="s">
        <v>1</v>
      </c>
      <c r="F953" s="229" t="s">
        <v>293</v>
      </c>
      <c r="G953" s="14"/>
      <c r="H953" s="230">
        <v>23</v>
      </c>
      <c r="I953" s="231"/>
      <c r="J953" s="14"/>
      <c r="K953" s="14"/>
      <c r="L953" s="227"/>
      <c r="M953" s="232"/>
      <c r="N953" s="233"/>
      <c r="O953" s="233"/>
      <c r="P953" s="233"/>
      <c r="Q953" s="233"/>
      <c r="R953" s="233"/>
      <c r="S953" s="233"/>
      <c r="T953" s="234"/>
      <c r="U953" s="14"/>
      <c r="V953" s="14"/>
      <c r="W953" s="14"/>
      <c r="X953" s="14"/>
      <c r="Y953" s="14"/>
      <c r="Z953" s="14"/>
      <c r="AA953" s="14"/>
      <c r="AB953" s="14"/>
      <c r="AC953" s="14"/>
      <c r="AD953" s="14"/>
      <c r="AE953" s="14"/>
      <c r="AT953" s="228" t="s">
        <v>291</v>
      </c>
      <c r="AU953" s="228" t="s">
        <v>87</v>
      </c>
      <c r="AV953" s="14" t="s">
        <v>289</v>
      </c>
      <c r="AW953" s="14" t="s">
        <v>31</v>
      </c>
      <c r="AX953" s="14" t="s">
        <v>82</v>
      </c>
      <c r="AY953" s="228" t="s">
        <v>283</v>
      </c>
    </row>
    <row r="954" s="2" customFormat="1" ht="44.25" customHeight="1">
      <c r="A954" s="37"/>
      <c r="B954" s="168"/>
      <c r="C954" s="242" t="s">
        <v>1295</v>
      </c>
      <c r="D954" s="254" t="s">
        <v>582</v>
      </c>
      <c r="E954" s="243" t="s">
        <v>1396</v>
      </c>
      <c r="F954" s="244" t="s">
        <v>1397</v>
      </c>
      <c r="G954" s="245" t="s">
        <v>373</v>
      </c>
      <c r="H954" s="246">
        <v>13</v>
      </c>
      <c r="I954" s="247"/>
      <c r="J954" s="248">
        <f>ROUND(I954*H954,2)</f>
        <v>0</v>
      </c>
      <c r="K954" s="249"/>
      <c r="L954" s="250"/>
      <c r="M954" s="251" t="s">
        <v>1</v>
      </c>
      <c r="N954" s="252" t="s">
        <v>41</v>
      </c>
      <c r="O954" s="81"/>
      <c r="P954" s="214">
        <f>O954*H954</f>
        <v>0</v>
      </c>
      <c r="Q954" s="214">
        <v>0.014999999999999999</v>
      </c>
      <c r="R954" s="214">
        <f>Q954*H954</f>
        <v>0.19500000000000001</v>
      </c>
      <c r="S954" s="214">
        <v>0</v>
      </c>
      <c r="T954" s="215">
        <f>S954*H954</f>
        <v>0</v>
      </c>
      <c r="U954" s="37"/>
      <c r="V954" s="37"/>
      <c r="W954" s="37"/>
      <c r="X954" s="37"/>
      <c r="Y954" s="37"/>
      <c r="Z954" s="37"/>
      <c r="AA954" s="37"/>
      <c r="AB954" s="37"/>
      <c r="AC954" s="37"/>
      <c r="AD954" s="37"/>
      <c r="AE954" s="37"/>
      <c r="AR954" s="216" t="s">
        <v>473</v>
      </c>
      <c r="AT954" s="216" t="s">
        <v>582</v>
      </c>
      <c r="AU954" s="216" t="s">
        <v>87</v>
      </c>
      <c r="AY954" s="18" t="s">
        <v>283</v>
      </c>
      <c r="BE954" s="217">
        <f>IF(N954="základná",J954,0)</f>
        <v>0</v>
      </c>
      <c r="BF954" s="217">
        <f>IF(N954="znížená",J954,0)</f>
        <v>0</v>
      </c>
      <c r="BG954" s="217">
        <f>IF(N954="zákl. prenesená",J954,0)</f>
        <v>0</v>
      </c>
      <c r="BH954" s="217">
        <f>IF(N954="zníž. prenesená",J954,0)</f>
        <v>0</v>
      </c>
      <c r="BI954" s="217">
        <f>IF(N954="nulová",J954,0)</f>
        <v>0</v>
      </c>
      <c r="BJ954" s="18" t="s">
        <v>87</v>
      </c>
      <c r="BK954" s="217">
        <f>ROUND(I954*H954,2)</f>
        <v>0</v>
      </c>
      <c r="BL954" s="18" t="s">
        <v>358</v>
      </c>
      <c r="BM954" s="216" t="s">
        <v>4028</v>
      </c>
    </row>
    <row r="955" s="13" customFormat="1">
      <c r="A955" s="13"/>
      <c r="B955" s="218"/>
      <c r="C955" s="13"/>
      <c r="D955" s="219" t="s">
        <v>291</v>
      </c>
      <c r="E955" s="220" t="s">
        <v>1</v>
      </c>
      <c r="F955" s="221" t="s">
        <v>4026</v>
      </c>
      <c r="G955" s="13"/>
      <c r="H955" s="222">
        <v>13</v>
      </c>
      <c r="I955" s="223"/>
      <c r="J955" s="13"/>
      <c r="K955" s="13"/>
      <c r="L955" s="218"/>
      <c r="M955" s="224"/>
      <c r="N955" s="225"/>
      <c r="O955" s="225"/>
      <c r="P955" s="225"/>
      <c r="Q955" s="225"/>
      <c r="R955" s="225"/>
      <c r="S955" s="225"/>
      <c r="T955" s="226"/>
      <c r="U955" s="13"/>
      <c r="V955" s="13"/>
      <c r="W955" s="13"/>
      <c r="X955" s="13"/>
      <c r="Y955" s="13"/>
      <c r="Z955" s="13"/>
      <c r="AA955" s="13"/>
      <c r="AB955" s="13"/>
      <c r="AC955" s="13"/>
      <c r="AD955" s="13"/>
      <c r="AE955" s="13"/>
      <c r="AT955" s="220" t="s">
        <v>291</v>
      </c>
      <c r="AU955" s="220" t="s">
        <v>87</v>
      </c>
      <c r="AV955" s="13" t="s">
        <v>87</v>
      </c>
      <c r="AW955" s="13" t="s">
        <v>31</v>
      </c>
      <c r="AX955" s="13" t="s">
        <v>82</v>
      </c>
      <c r="AY955" s="220" t="s">
        <v>283</v>
      </c>
    </row>
    <row r="956" s="2" customFormat="1" ht="37.8" customHeight="1">
      <c r="A956" s="37"/>
      <c r="B956" s="168"/>
      <c r="C956" s="242" t="s">
        <v>1780</v>
      </c>
      <c r="D956" s="254" t="s">
        <v>582</v>
      </c>
      <c r="E956" s="243" t="s">
        <v>1400</v>
      </c>
      <c r="F956" s="244" t="s">
        <v>1401</v>
      </c>
      <c r="G956" s="245" t="s">
        <v>373</v>
      </c>
      <c r="H956" s="246">
        <v>10</v>
      </c>
      <c r="I956" s="247"/>
      <c r="J956" s="248">
        <f>ROUND(I956*H956,2)</f>
        <v>0</v>
      </c>
      <c r="K956" s="249"/>
      <c r="L956" s="250"/>
      <c r="M956" s="251" t="s">
        <v>1</v>
      </c>
      <c r="N956" s="252" t="s">
        <v>41</v>
      </c>
      <c r="O956" s="81"/>
      <c r="P956" s="214">
        <f>O956*H956</f>
        <v>0</v>
      </c>
      <c r="Q956" s="214">
        <v>0.025000000000000001</v>
      </c>
      <c r="R956" s="214">
        <f>Q956*H956</f>
        <v>0.25</v>
      </c>
      <c r="S956" s="214">
        <v>0</v>
      </c>
      <c r="T956" s="215">
        <f>S956*H956</f>
        <v>0</v>
      </c>
      <c r="U956" s="37"/>
      <c r="V956" s="37"/>
      <c r="W956" s="37"/>
      <c r="X956" s="37"/>
      <c r="Y956" s="37"/>
      <c r="Z956" s="37"/>
      <c r="AA956" s="37"/>
      <c r="AB956" s="37"/>
      <c r="AC956" s="37"/>
      <c r="AD956" s="37"/>
      <c r="AE956" s="37"/>
      <c r="AR956" s="216" t="s">
        <v>473</v>
      </c>
      <c r="AT956" s="216" t="s">
        <v>582</v>
      </c>
      <c r="AU956" s="216" t="s">
        <v>87</v>
      </c>
      <c r="AY956" s="18" t="s">
        <v>283</v>
      </c>
      <c r="BE956" s="217">
        <f>IF(N956="základná",J956,0)</f>
        <v>0</v>
      </c>
      <c r="BF956" s="217">
        <f>IF(N956="znížená",J956,0)</f>
        <v>0</v>
      </c>
      <c r="BG956" s="217">
        <f>IF(N956="zákl. prenesená",J956,0)</f>
        <v>0</v>
      </c>
      <c r="BH956" s="217">
        <f>IF(N956="zníž. prenesená",J956,0)</f>
        <v>0</v>
      </c>
      <c r="BI956" s="217">
        <f>IF(N956="nulová",J956,0)</f>
        <v>0</v>
      </c>
      <c r="BJ956" s="18" t="s">
        <v>87</v>
      </c>
      <c r="BK956" s="217">
        <f>ROUND(I956*H956,2)</f>
        <v>0</v>
      </c>
      <c r="BL956" s="18" t="s">
        <v>358</v>
      </c>
      <c r="BM956" s="216" t="s">
        <v>4029</v>
      </c>
    </row>
    <row r="957" s="13" customFormat="1">
      <c r="A957" s="13"/>
      <c r="B957" s="218"/>
      <c r="C957" s="13"/>
      <c r="D957" s="219" t="s">
        <v>291</v>
      </c>
      <c r="E957" s="220" t="s">
        <v>1</v>
      </c>
      <c r="F957" s="221" t="s">
        <v>4030</v>
      </c>
      <c r="G957" s="13"/>
      <c r="H957" s="222">
        <v>10</v>
      </c>
      <c r="I957" s="223"/>
      <c r="J957" s="13"/>
      <c r="K957" s="13"/>
      <c r="L957" s="218"/>
      <c r="M957" s="224"/>
      <c r="N957" s="225"/>
      <c r="O957" s="225"/>
      <c r="P957" s="225"/>
      <c r="Q957" s="225"/>
      <c r="R957" s="225"/>
      <c r="S957" s="225"/>
      <c r="T957" s="226"/>
      <c r="U957" s="13"/>
      <c r="V957" s="13"/>
      <c r="W957" s="13"/>
      <c r="X957" s="13"/>
      <c r="Y957" s="13"/>
      <c r="Z957" s="13"/>
      <c r="AA957" s="13"/>
      <c r="AB957" s="13"/>
      <c r="AC957" s="13"/>
      <c r="AD957" s="13"/>
      <c r="AE957" s="13"/>
      <c r="AT957" s="220" t="s">
        <v>291</v>
      </c>
      <c r="AU957" s="220" t="s">
        <v>87</v>
      </c>
      <c r="AV957" s="13" t="s">
        <v>87</v>
      </c>
      <c r="AW957" s="13" t="s">
        <v>31</v>
      </c>
      <c r="AX957" s="13" t="s">
        <v>82</v>
      </c>
      <c r="AY957" s="220" t="s">
        <v>283</v>
      </c>
    </row>
    <row r="958" s="2" customFormat="1" ht="24.15" customHeight="1">
      <c r="A958" s="37"/>
      <c r="B958" s="168"/>
      <c r="C958" s="204" t="s">
        <v>1299</v>
      </c>
      <c r="D958" s="204" t="s">
        <v>285</v>
      </c>
      <c r="E958" s="205" t="s">
        <v>1404</v>
      </c>
      <c r="F958" s="206" t="s">
        <v>1405</v>
      </c>
      <c r="G958" s="207" t="s">
        <v>979</v>
      </c>
      <c r="H958" s="255"/>
      <c r="I958" s="209"/>
      <c r="J958" s="210">
        <f>ROUND(I958*H958,2)</f>
        <v>0</v>
      </c>
      <c r="K958" s="211"/>
      <c r="L958" s="38"/>
      <c r="M958" s="212" t="s">
        <v>1</v>
      </c>
      <c r="N958" s="213" t="s">
        <v>41</v>
      </c>
      <c r="O958" s="81"/>
      <c r="P958" s="214">
        <f>O958*H958</f>
        <v>0</v>
      </c>
      <c r="Q958" s="214">
        <v>0</v>
      </c>
      <c r="R958" s="214">
        <f>Q958*H958</f>
        <v>0</v>
      </c>
      <c r="S958" s="214">
        <v>0</v>
      </c>
      <c r="T958" s="215">
        <f>S958*H958</f>
        <v>0</v>
      </c>
      <c r="U958" s="37"/>
      <c r="V958" s="37"/>
      <c r="W958" s="37"/>
      <c r="X958" s="37"/>
      <c r="Y958" s="37"/>
      <c r="Z958" s="37"/>
      <c r="AA958" s="37"/>
      <c r="AB958" s="37"/>
      <c r="AC958" s="37"/>
      <c r="AD958" s="37"/>
      <c r="AE958" s="37"/>
      <c r="AR958" s="216" t="s">
        <v>358</v>
      </c>
      <c r="AT958" s="216" t="s">
        <v>285</v>
      </c>
      <c r="AU958" s="216" t="s">
        <v>87</v>
      </c>
      <c r="AY958" s="18" t="s">
        <v>283</v>
      </c>
      <c r="BE958" s="217">
        <f>IF(N958="základná",J958,0)</f>
        <v>0</v>
      </c>
      <c r="BF958" s="217">
        <f>IF(N958="znížená",J958,0)</f>
        <v>0</v>
      </c>
      <c r="BG958" s="217">
        <f>IF(N958="zákl. prenesená",J958,0)</f>
        <v>0</v>
      </c>
      <c r="BH958" s="217">
        <f>IF(N958="zníž. prenesená",J958,0)</f>
        <v>0</v>
      </c>
      <c r="BI958" s="217">
        <f>IF(N958="nulová",J958,0)</f>
        <v>0</v>
      </c>
      <c r="BJ958" s="18" t="s">
        <v>87</v>
      </c>
      <c r="BK958" s="217">
        <f>ROUND(I958*H958,2)</f>
        <v>0</v>
      </c>
      <c r="BL958" s="18" t="s">
        <v>358</v>
      </c>
      <c r="BM958" s="216" t="s">
        <v>4031</v>
      </c>
    </row>
    <row r="959" s="12" customFormat="1" ht="22.8" customHeight="1">
      <c r="A959" s="12"/>
      <c r="B959" s="191"/>
      <c r="C959" s="12"/>
      <c r="D959" s="192" t="s">
        <v>74</v>
      </c>
      <c r="E959" s="202" t="s">
        <v>1407</v>
      </c>
      <c r="F959" s="202" t="s">
        <v>1408</v>
      </c>
      <c r="G959" s="12"/>
      <c r="H959" s="12"/>
      <c r="I959" s="194"/>
      <c r="J959" s="203">
        <f>BK959</f>
        <v>0</v>
      </c>
      <c r="K959" s="12"/>
      <c r="L959" s="191"/>
      <c r="M959" s="196"/>
      <c r="N959" s="197"/>
      <c r="O959" s="197"/>
      <c r="P959" s="198">
        <f>SUM(P960:P1024)</f>
        <v>0</v>
      </c>
      <c r="Q959" s="197"/>
      <c r="R959" s="198">
        <f>SUM(R960:R1024)</f>
        <v>8.1037773699999995</v>
      </c>
      <c r="S959" s="197"/>
      <c r="T959" s="199">
        <f>SUM(T960:T1024)</f>
        <v>3.0683400000000001</v>
      </c>
      <c r="U959" s="12"/>
      <c r="V959" s="12"/>
      <c r="W959" s="12"/>
      <c r="X959" s="12"/>
      <c r="Y959" s="12"/>
      <c r="Z959" s="12"/>
      <c r="AA959" s="12"/>
      <c r="AB959" s="12"/>
      <c r="AC959" s="12"/>
      <c r="AD959" s="12"/>
      <c r="AE959" s="12"/>
      <c r="AR959" s="192" t="s">
        <v>87</v>
      </c>
      <c r="AT959" s="200" t="s">
        <v>74</v>
      </c>
      <c r="AU959" s="200" t="s">
        <v>82</v>
      </c>
      <c r="AY959" s="192" t="s">
        <v>283</v>
      </c>
      <c r="BK959" s="201">
        <f>SUM(BK960:BK1024)</f>
        <v>0</v>
      </c>
    </row>
    <row r="960" s="2" customFormat="1" ht="16.5" customHeight="1">
      <c r="A960" s="37"/>
      <c r="B960" s="168"/>
      <c r="C960" s="204" t="s">
        <v>1304</v>
      </c>
      <c r="D960" s="204" t="s">
        <v>285</v>
      </c>
      <c r="E960" s="205" t="s">
        <v>1410</v>
      </c>
      <c r="F960" s="206" t="s">
        <v>1411</v>
      </c>
      <c r="G960" s="207" t="s">
        <v>288</v>
      </c>
      <c r="H960" s="208">
        <v>92.980000000000004</v>
      </c>
      <c r="I960" s="209"/>
      <c r="J960" s="210">
        <f>ROUND(I960*H960,2)</f>
        <v>0</v>
      </c>
      <c r="K960" s="211"/>
      <c r="L960" s="38"/>
      <c r="M960" s="212" t="s">
        <v>1</v>
      </c>
      <c r="N960" s="213" t="s">
        <v>41</v>
      </c>
      <c r="O960" s="81"/>
      <c r="P960" s="214">
        <f>O960*H960</f>
        <v>0</v>
      </c>
      <c r="Q960" s="214">
        <v>0</v>
      </c>
      <c r="R960" s="214">
        <f>Q960*H960</f>
        <v>0</v>
      </c>
      <c r="S960" s="214">
        <v>0.033000000000000002</v>
      </c>
      <c r="T960" s="215">
        <f>S960*H960</f>
        <v>3.0683400000000001</v>
      </c>
      <c r="U960" s="37"/>
      <c r="V960" s="37"/>
      <c r="W960" s="37"/>
      <c r="X960" s="37"/>
      <c r="Y960" s="37"/>
      <c r="Z960" s="37"/>
      <c r="AA960" s="37"/>
      <c r="AB960" s="37"/>
      <c r="AC960" s="37"/>
      <c r="AD960" s="37"/>
      <c r="AE960" s="37"/>
      <c r="AR960" s="216" t="s">
        <v>358</v>
      </c>
      <c r="AT960" s="216" t="s">
        <v>285</v>
      </c>
      <c r="AU960" s="216" t="s">
        <v>87</v>
      </c>
      <c r="AY960" s="18" t="s">
        <v>283</v>
      </c>
      <c r="BE960" s="217">
        <f>IF(N960="základná",J960,0)</f>
        <v>0</v>
      </c>
      <c r="BF960" s="217">
        <f>IF(N960="znížená",J960,0)</f>
        <v>0</v>
      </c>
      <c r="BG960" s="217">
        <f>IF(N960="zákl. prenesená",J960,0)</f>
        <v>0</v>
      </c>
      <c r="BH960" s="217">
        <f>IF(N960="zníž. prenesená",J960,0)</f>
        <v>0</v>
      </c>
      <c r="BI960" s="217">
        <f>IF(N960="nulová",J960,0)</f>
        <v>0</v>
      </c>
      <c r="BJ960" s="18" t="s">
        <v>87</v>
      </c>
      <c r="BK960" s="217">
        <f>ROUND(I960*H960,2)</f>
        <v>0</v>
      </c>
      <c r="BL960" s="18" t="s">
        <v>358</v>
      </c>
      <c r="BM960" s="216" t="s">
        <v>1412</v>
      </c>
    </row>
    <row r="961" s="13" customFormat="1">
      <c r="A961" s="13"/>
      <c r="B961" s="218"/>
      <c r="C961" s="13"/>
      <c r="D961" s="219" t="s">
        <v>291</v>
      </c>
      <c r="E961" s="220" t="s">
        <v>1</v>
      </c>
      <c r="F961" s="221" t="s">
        <v>4032</v>
      </c>
      <c r="G961" s="13"/>
      <c r="H961" s="222">
        <v>6.4800000000000004</v>
      </c>
      <c r="I961" s="223"/>
      <c r="J961" s="13"/>
      <c r="K961" s="13"/>
      <c r="L961" s="218"/>
      <c r="M961" s="224"/>
      <c r="N961" s="225"/>
      <c r="O961" s="225"/>
      <c r="P961" s="225"/>
      <c r="Q961" s="225"/>
      <c r="R961" s="225"/>
      <c r="S961" s="225"/>
      <c r="T961" s="226"/>
      <c r="U961" s="13"/>
      <c r="V961" s="13"/>
      <c r="W961" s="13"/>
      <c r="X961" s="13"/>
      <c r="Y961" s="13"/>
      <c r="Z961" s="13"/>
      <c r="AA961" s="13"/>
      <c r="AB961" s="13"/>
      <c r="AC961" s="13"/>
      <c r="AD961" s="13"/>
      <c r="AE961" s="13"/>
      <c r="AT961" s="220" t="s">
        <v>291</v>
      </c>
      <c r="AU961" s="220" t="s">
        <v>87</v>
      </c>
      <c r="AV961" s="13" t="s">
        <v>87</v>
      </c>
      <c r="AW961" s="13" t="s">
        <v>31</v>
      </c>
      <c r="AX961" s="13" t="s">
        <v>75</v>
      </c>
      <c r="AY961" s="220" t="s">
        <v>283</v>
      </c>
    </row>
    <row r="962" s="13" customFormat="1">
      <c r="A962" s="13"/>
      <c r="B962" s="218"/>
      <c r="C962" s="13"/>
      <c r="D962" s="219" t="s">
        <v>291</v>
      </c>
      <c r="E962" s="220" t="s">
        <v>1</v>
      </c>
      <c r="F962" s="221" t="s">
        <v>4033</v>
      </c>
      <c r="G962" s="13"/>
      <c r="H962" s="222">
        <v>67.459999999999994</v>
      </c>
      <c r="I962" s="223"/>
      <c r="J962" s="13"/>
      <c r="K962" s="13"/>
      <c r="L962" s="218"/>
      <c r="M962" s="224"/>
      <c r="N962" s="225"/>
      <c r="O962" s="225"/>
      <c r="P962" s="225"/>
      <c r="Q962" s="225"/>
      <c r="R962" s="225"/>
      <c r="S962" s="225"/>
      <c r="T962" s="226"/>
      <c r="U962" s="13"/>
      <c r="V962" s="13"/>
      <c r="W962" s="13"/>
      <c r="X962" s="13"/>
      <c r="Y962" s="13"/>
      <c r="Z962" s="13"/>
      <c r="AA962" s="13"/>
      <c r="AB962" s="13"/>
      <c r="AC962" s="13"/>
      <c r="AD962" s="13"/>
      <c r="AE962" s="13"/>
      <c r="AT962" s="220" t="s">
        <v>291</v>
      </c>
      <c r="AU962" s="220" t="s">
        <v>87</v>
      </c>
      <c r="AV962" s="13" t="s">
        <v>87</v>
      </c>
      <c r="AW962" s="13" t="s">
        <v>31</v>
      </c>
      <c r="AX962" s="13" t="s">
        <v>75</v>
      </c>
      <c r="AY962" s="220" t="s">
        <v>283</v>
      </c>
    </row>
    <row r="963" s="13" customFormat="1">
      <c r="A963" s="13"/>
      <c r="B963" s="218"/>
      <c r="C963" s="13"/>
      <c r="D963" s="219" t="s">
        <v>291</v>
      </c>
      <c r="E963" s="220" t="s">
        <v>1</v>
      </c>
      <c r="F963" s="221" t="s">
        <v>4034</v>
      </c>
      <c r="G963" s="13"/>
      <c r="H963" s="222">
        <v>19.039999999999999</v>
      </c>
      <c r="I963" s="223"/>
      <c r="J963" s="13"/>
      <c r="K963" s="13"/>
      <c r="L963" s="218"/>
      <c r="M963" s="224"/>
      <c r="N963" s="225"/>
      <c r="O963" s="225"/>
      <c r="P963" s="225"/>
      <c r="Q963" s="225"/>
      <c r="R963" s="225"/>
      <c r="S963" s="225"/>
      <c r="T963" s="226"/>
      <c r="U963" s="13"/>
      <c r="V963" s="13"/>
      <c r="W963" s="13"/>
      <c r="X963" s="13"/>
      <c r="Y963" s="13"/>
      <c r="Z963" s="13"/>
      <c r="AA963" s="13"/>
      <c r="AB963" s="13"/>
      <c r="AC963" s="13"/>
      <c r="AD963" s="13"/>
      <c r="AE963" s="13"/>
      <c r="AT963" s="220" t="s">
        <v>291</v>
      </c>
      <c r="AU963" s="220" t="s">
        <v>87</v>
      </c>
      <c r="AV963" s="13" t="s">
        <v>87</v>
      </c>
      <c r="AW963" s="13" t="s">
        <v>31</v>
      </c>
      <c r="AX963" s="13" t="s">
        <v>75</v>
      </c>
      <c r="AY963" s="220" t="s">
        <v>283</v>
      </c>
    </row>
    <row r="964" s="14" customFormat="1">
      <c r="A964" s="14"/>
      <c r="B964" s="227"/>
      <c r="C964" s="14"/>
      <c r="D964" s="219" t="s">
        <v>291</v>
      </c>
      <c r="E964" s="228" t="s">
        <v>1</v>
      </c>
      <c r="F964" s="229" t="s">
        <v>293</v>
      </c>
      <c r="G964" s="14"/>
      <c r="H964" s="230">
        <v>92.980000000000004</v>
      </c>
      <c r="I964" s="231"/>
      <c r="J964" s="14"/>
      <c r="K964" s="14"/>
      <c r="L964" s="227"/>
      <c r="M964" s="232"/>
      <c r="N964" s="233"/>
      <c r="O964" s="233"/>
      <c r="P964" s="233"/>
      <c r="Q964" s="233"/>
      <c r="R964" s="233"/>
      <c r="S964" s="233"/>
      <c r="T964" s="234"/>
      <c r="U964" s="14"/>
      <c r="V964" s="14"/>
      <c r="W964" s="14"/>
      <c r="X964" s="14"/>
      <c r="Y964" s="14"/>
      <c r="Z964" s="14"/>
      <c r="AA964" s="14"/>
      <c r="AB964" s="14"/>
      <c r="AC964" s="14"/>
      <c r="AD964" s="14"/>
      <c r="AE964" s="14"/>
      <c r="AT964" s="228" t="s">
        <v>291</v>
      </c>
      <c r="AU964" s="228" t="s">
        <v>87</v>
      </c>
      <c r="AV964" s="14" t="s">
        <v>289</v>
      </c>
      <c r="AW964" s="14" t="s">
        <v>31</v>
      </c>
      <c r="AX964" s="14" t="s">
        <v>82</v>
      </c>
      <c r="AY964" s="228" t="s">
        <v>283</v>
      </c>
    </row>
    <row r="965" s="2" customFormat="1" ht="24.15" customHeight="1">
      <c r="A965" s="37"/>
      <c r="B965" s="168"/>
      <c r="C965" s="204" t="s">
        <v>1308</v>
      </c>
      <c r="D965" s="204" t="s">
        <v>285</v>
      </c>
      <c r="E965" s="205" t="s">
        <v>1416</v>
      </c>
      <c r="F965" s="206" t="s">
        <v>1417</v>
      </c>
      <c r="G965" s="207" t="s">
        <v>649</v>
      </c>
      <c r="H965" s="208">
        <v>59</v>
      </c>
      <c r="I965" s="209"/>
      <c r="J965" s="210">
        <f>ROUND(I965*H965,2)</f>
        <v>0</v>
      </c>
      <c r="K965" s="211"/>
      <c r="L965" s="38"/>
      <c r="M965" s="212" t="s">
        <v>1</v>
      </c>
      <c r="N965" s="213" t="s">
        <v>41</v>
      </c>
      <c r="O965" s="81"/>
      <c r="P965" s="214">
        <f>O965*H965</f>
        <v>0</v>
      </c>
      <c r="Q965" s="214">
        <v>0.00172</v>
      </c>
      <c r="R965" s="214">
        <f>Q965*H965</f>
        <v>0.10148</v>
      </c>
      <c r="S965" s="214">
        <v>0</v>
      </c>
      <c r="T965" s="215">
        <f>S965*H965</f>
        <v>0</v>
      </c>
      <c r="U965" s="37"/>
      <c r="V965" s="37"/>
      <c r="W965" s="37"/>
      <c r="X965" s="37"/>
      <c r="Y965" s="37"/>
      <c r="Z965" s="37"/>
      <c r="AA965" s="37"/>
      <c r="AB965" s="37"/>
      <c r="AC965" s="37"/>
      <c r="AD965" s="37"/>
      <c r="AE965" s="37"/>
      <c r="AR965" s="216" t="s">
        <v>358</v>
      </c>
      <c r="AT965" s="216" t="s">
        <v>285</v>
      </c>
      <c r="AU965" s="216" t="s">
        <v>87</v>
      </c>
      <c r="AY965" s="18" t="s">
        <v>283</v>
      </c>
      <c r="BE965" s="217">
        <f>IF(N965="základná",J965,0)</f>
        <v>0</v>
      </c>
      <c r="BF965" s="217">
        <f>IF(N965="znížená",J965,0)</f>
        <v>0</v>
      </c>
      <c r="BG965" s="217">
        <f>IF(N965="zákl. prenesená",J965,0)</f>
        <v>0</v>
      </c>
      <c r="BH965" s="217">
        <f>IF(N965="zníž. prenesená",J965,0)</f>
        <v>0</v>
      </c>
      <c r="BI965" s="217">
        <f>IF(N965="nulová",J965,0)</f>
        <v>0</v>
      </c>
      <c r="BJ965" s="18" t="s">
        <v>87</v>
      </c>
      <c r="BK965" s="217">
        <f>ROUND(I965*H965,2)</f>
        <v>0</v>
      </c>
      <c r="BL965" s="18" t="s">
        <v>358</v>
      </c>
      <c r="BM965" s="216" t="s">
        <v>4035</v>
      </c>
    </row>
    <row r="966" s="13" customFormat="1">
      <c r="A966" s="13"/>
      <c r="B966" s="218"/>
      <c r="C966" s="13"/>
      <c r="D966" s="219" t="s">
        <v>291</v>
      </c>
      <c r="E966" s="220" t="s">
        <v>1</v>
      </c>
      <c r="F966" s="221" t="s">
        <v>4036</v>
      </c>
      <c r="G966" s="13"/>
      <c r="H966" s="222">
        <v>59</v>
      </c>
      <c r="I966" s="223"/>
      <c r="J966" s="13"/>
      <c r="K966" s="13"/>
      <c r="L966" s="218"/>
      <c r="M966" s="224"/>
      <c r="N966" s="225"/>
      <c r="O966" s="225"/>
      <c r="P966" s="225"/>
      <c r="Q966" s="225"/>
      <c r="R966" s="225"/>
      <c r="S966" s="225"/>
      <c r="T966" s="226"/>
      <c r="U966" s="13"/>
      <c r="V966" s="13"/>
      <c r="W966" s="13"/>
      <c r="X966" s="13"/>
      <c r="Y966" s="13"/>
      <c r="Z966" s="13"/>
      <c r="AA966" s="13"/>
      <c r="AB966" s="13"/>
      <c r="AC966" s="13"/>
      <c r="AD966" s="13"/>
      <c r="AE966" s="13"/>
      <c r="AT966" s="220" t="s">
        <v>291</v>
      </c>
      <c r="AU966" s="220" t="s">
        <v>87</v>
      </c>
      <c r="AV966" s="13" t="s">
        <v>87</v>
      </c>
      <c r="AW966" s="13" t="s">
        <v>31</v>
      </c>
      <c r="AX966" s="13" t="s">
        <v>82</v>
      </c>
      <c r="AY966" s="220" t="s">
        <v>283</v>
      </c>
    </row>
    <row r="967" s="2" customFormat="1" ht="33" customHeight="1">
      <c r="A967" s="37"/>
      <c r="B967" s="168"/>
      <c r="C967" s="242" t="s">
        <v>1314</v>
      </c>
      <c r="D967" s="242" t="s">
        <v>582</v>
      </c>
      <c r="E967" s="243" t="s">
        <v>1421</v>
      </c>
      <c r="F967" s="244" t="s">
        <v>4037</v>
      </c>
      <c r="G967" s="245" t="s">
        <v>649</v>
      </c>
      <c r="H967" s="246">
        <v>59</v>
      </c>
      <c r="I967" s="247"/>
      <c r="J967" s="248">
        <f>ROUND(I967*H967,2)</f>
        <v>0</v>
      </c>
      <c r="K967" s="249"/>
      <c r="L967" s="250"/>
      <c r="M967" s="251" t="s">
        <v>1</v>
      </c>
      <c r="N967" s="252" t="s">
        <v>41</v>
      </c>
      <c r="O967" s="81"/>
      <c r="P967" s="214">
        <f>O967*H967</f>
        <v>0</v>
      </c>
      <c r="Q967" s="214">
        <v>0.012</v>
      </c>
      <c r="R967" s="214">
        <f>Q967*H967</f>
        <v>0.70799999999999996</v>
      </c>
      <c r="S967" s="214">
        <v>0</v>
      </c>
      <c r="T967" s="215">
        <f>S967*H967</f>
        <v>0</v>
      </c>
      <c r="U967" s="37"/>
      <c r="V967" s="37"/>
      <c r="W967" s="37"/>
      <c r="X967" s="37"/>
      <c r="Y967" s="37"/>
      <c r="Z967" s="37"/>
      <c r="AA967" s="37"/>
      <c r="AB967" s="37"/>
      <c r="AC967" s="37"/>
      <c r="AD967" s="37"/>
      <c r="AE967" s="37"/>
      <c r="AR967" s="216" t="s">
        <v>473</v>
      </c>
      <c r="AT967" s="216" t="s">
        <v>582</v>
      </c>
      <c r="AU967" s="216" t="s">
        <v>87</v>
      </c>
      <c r="AY967" s="18" t="s">
        <v>283</v>
      </c>
      <c r="BE967" s="217">
        <f>IF(N967="základná",J967,0)</f>
        <v>0</v>
      </c>
      <c r="BF967" s="217">
        <f>IF(N967="znížená",J967,0)</f>
        <v>0</v>
      </c>
      <c r="BG967" s="217">
        <f>IF(N967="zákl. prenesená",J967,0)</f>
        <v>0</v>
      </c>
      <c r="BH967" s="217">
        <f>IF(N967="zníž. prenesená",J967,0)</f>
        <v>0</v>
      </c>
      <c r="BI967" s="217">
        <f>IF(N967="nulová",J967,0)</f>
        <v>0</v>
      </c>
      <c r="BJ967" s="18" t="s">
        <v>87</v>
      </c>
      <c r="BK967" s="217">
        <f>ROUND(I967*H967,2)</f>
        <v>0</v>
      </c>
      <c r="BL967" s="18" t="s">
        <v>358</v>
      </c>
      <c r="BM967" s="216" t="s">
        <v>4038</v>
      </c>
    </row>
    <row r="968" s="2" customFormat="1" ht="16.5" customHeight="1">
      <c r="A968" s="37"/>
      <c r="B968" s="168"/>
      <c r="C968" s="242" t="s">
        <v>1318</v>
      </c>
      <c r="D968" s="242" t="s">
        <v>582</v>
      </c>
      <c r="E968" s="243" t="s">
        <v>1425</v>
      </c>
      <c r="F968" s="244" t="s">
        <v>1426</v>
      </c>
      <c r="G968" s="245" t="s">
        <v>373</v>
      </c>
      <c r="H968" s="246">
        <v>204</v>
      </c>
      <c r="I968" s="247"/>
      <c r="J968" s="248">
        <f>ROUND(I968*H968,2)</f>
        <v>0</v>
      </c>
      <c r="K968" s="249"/>
      <c r="L968" s="250"/>
      <c r="M968" s="251" t="s">
        <v>1</v>
      </c>
      <c r="N968" s="252" t="s">
        <v>41</v>
      </c>
      <c r="O968" s="81"/>
      <c r="P968" s="214">
        <f>O968*H968</f>
        <v>0</v>
      </c>
      <c r="Q968" s="214">
        <v>6.0000000000000002E-05</v>
      </c>
      <c r="R968" s="214">
        <f>Q968*H968</f>
        <v>0.012240000000000001</v>
      </c>
      <c r="S968" s="214">
        <v>0</v>
      </c>
      <c r="T968" s="215">
        <f>S968*H968</f>
        <v>0</v>
      </c>
      <c r="U968" s="37"/>
      <c r="V968" s="37"/>
      <c r="W968" s="37"/>
      <c r="X968" s="37"/>
      <c r="Y968" s="37"/>
      <c r="Z968" s="37"/>
      <c r="AA968" s="37"/>
      <c r="AB968" s="37"/>
      <c r="AC968" s="37"/>
      <c r="AD968" s="37"/>
      <c r="AE968" s="37"/>
      <c r="AR968" s="216" t="s">
        <v>473</v>
      </c>
      <c r="AT968" s="216" t="s">
        <v>582</v>
      </c>
      <c r="AU968" s="216" t="s">
        <v>87</v>
      </c>
      <c r="AY968" s="18" t="s">
        <v>283</v>
      </c>
      <c r="BE968" s="217">
        <f>IF(N968="základná",J968,0)</f>
        <v>0</v>
      </c>
      <c r="BF968" s="217">
        <f>IF(N968="znížená",J968,0)</f>
        <v>0</v>
      </c>
      <c r="BG968" s="217">
        <f>IF(N968="zákl. prenesená",J968,0)</f>
        <v>0</v>
      </c>
      <c r="BH968" s="217">
        <f>IF(N968="zníž. prenesená",J968,0)</f>
        <v>0</v>
      </c>
      <c r="BI968" s="217">
        <f>IF(N968="nulová",J968,0)</f>
        <v>0</v>
      </c>
      <c r="BJ968" s="18" t="s">
        <v>87</v>
      </c>
      <c r="BK968" s="217">
        <f>ROUND(I968*H968,2)</f>
        <v>0</v>
      </c>
      <c r="BL968" s="18" t="s">
        <v>358</v>
      </c>
      <c r="BM968" s="216" t="s">
        <v>4039</v>
      </c>
    </row>
    <row r="969" s="13" customFormat="1">
      <c r="A969" s="13"/>
      <c r="B969" s="218"/>
      <c r="C969" s="13"/>
      <c r="D969" s="219" t="s">
        <v>291</v>
      </c>
      <c r="E969" s="220" t="s">
        <v>1</v>
      </c>
      <c r="F969" s="221" t="s">
        <v>4040</v>
      </c>
      <c r="G969" s="13"/>
      <c r="H969" s="222">
        <v>204</v>
      </c>
      <c r="I969" s="223"/>
      <c r="J969" s="13"/>
      <c r="K969" s="13"/>
      <c r="L969" s="218"/>
      <c r="M969" s="224"/>
      <c r="N969" s="225"/>
      <c r="O969" s="225"/>
      <c r="P969" s="225"/>
      <c r="Q969" s="225"/>
      <c r="R969" s="225"/>
      <c r="S969" s="225"/>
      <c r="T969" s="226"/>
      <c r="U969" s="13"/>
      <c r="V969" s="13"/>
      <c r="W969" s="13"/>
      <c r="X969" s="13"/>
      <c r="Y969" s="13"/>
      <c r="Z969" s="13"/>
      <c r="AA969" s="13"/>
      <c r="AB969" s="13"/>
      <c r="AC969" s="13"/>
      <c r="AD969" s="13"/>
      <c r="AE969" s="13"/>
      <c r="AT969" s="220" t="s">
        <v>291</v>
      </c>
      <c r="AU969" s="220" t="s">
        <v>87</v>
      </c>
      <c r="AV969" s="13" t="s">
        <v>87</v>
      </c>
      <c r="AW969" s="13" t="s">
        <v>31</v>
      </c>
      <c r="AX969" s="13" t="s">
        <v>82</v>
      </c>
      <c r="AY969" s="220" t="s">
        <v>283</v>
      </c>
    </row>
    <row r="970" s="2" customFormat="1" ht="24.15" customHeight="1">
      <c r="A970" s="37"/>
      <c r="B970" s="168"/>
      <c r="C970" s="204" t="s">
        <v>1322</v>
      </c>
      <c r="D970" s="204" t="s">
        <v>285</v>
      </c>
      <c r="E970" s="205" t="s">
        <v>4041</v>
      </c>
      <c r="F970" s="206" t="s">
        <v>4042</v>
      </c>
      <c r="G970" s="207" t="s">
        <v>649</v>
      </c>
      <c r="H970" s="208">
        <v>8.6999999999999993</v>
      </c>
      <c r="I970" s="209"/>
      <c r="J970" s="210">
        <f>ROUND(I970*H970,2)</f>
        <v>0</v>
      </c>
      <c r="K970" s="211"/>
      <c r="L970" s="38"/>
      <c r="M970" s="212" t="s">
        <v>1</v>
      </c>
      <c r="N970" s="213" t="s">
        <v>41</v>
      </c>
      <c r="O970" s="81"/>
      <c r="P970" s="214">
        <f>O970*H970</f>
        <v>0</v>
      </c>
      <c r="Q970" s="214">
        <v>0.00013770000000000001</v>
      </c>
      <c r="R970" s="214">
        <f>Q970*H970</f>
        <v>0.0011979900000000001</v>
      </c>
      <c r="S970" s="214">
        <v>0</v>
      </c>
      <c r="T970" s="215">
        <f>S970*H970</f>
        <v>0</v>
      </c>
      <c r="U970" s="37"/>
      <c r="V970" s="37"/>
      <c r="W970" s="37"/>
      <c r="X970" s="37"/>
      <c r="Y970" s="37"/>
      <c r="Z970" s="37"/>
      <c r="AA970" s="37"/>
      <c r="AB970" s="37"/>
      <c r="AC970" s="37"/>
      <c r="AD970" s="37"/>
      <c r="AE970" s="37"/>
      <c r="AR970" s="216" t="s">
        <v>358</v>
      </c>
      <c r="AT970" s="216" t="s">
        <v>285</v>
      </c>
      <c r="AU970" s="216" t="s">
        <v>87</v>
      </c>
      <c r="AY970" s="18" t="s">
        <v>283</v>
      </c>
      <c r="BE970" s="217">
        <f>IF(N970="základná",J970,0)</f>
        <v>0</v>
      </c>
      <c r="BF970" s="217">
        <f>IF(N970="znížená",J970,0)</f>
        <v>0</v>
      </c>
      <c r="BG970" s="217">
        <f>IF(N970="zákl. prenesená",J970,0)</f>
        <v>0</v>
      </c>
      <c r="BH970" s="217">
        <f>IF(N970="zníž. prenesená",J970,0)</f>
        <v>0</v>
      </c>
      <c r="BI970" s="217">
        <f>IF(N970="nulová",J970,0)</f>
        <v>0</v>
      </c>
      <c r="BJ970" s="18" t="s">
        <v>87</v>
      </c>
      <c r="BK970" s="217">
        <f>ROUND(I970*H970,2)</f>
        <v>0</v>
      </c>
      <c r="BL970" s="18" t="s">
        <v>358</v>
      </c>
      <c r="BM970" s="216" t="s">
        <v>4043</v>
      </c>
    </row>
    <row r="971" s="2" customFormat="1" ht="16.5" customHeight="1">
      <c r="A971" s="37"/>
      <c r="B971" s="168"/>
      <c r="C971" s="242" t="s">
        <v>1328</v>
      </c>
      <c r="D971" s="242" t="s">
        <v>582</v>
      </c>
      <c r="E971" s="243" t="s">
        <v>4044</v>
      </c>
      <c r="F971" s="244" t="s">
        <v>4045</v>
      </c>
      <c r="G971" s="245" t="s">
        <v>373</v>
      </c>
      <c r="H971" s="246">
        <v>8.6999999999999993</v>
      </c>
      <c r="I971" s="247"/>
      <c r="J971" s="248">
        <f>ROUND(I971*H971,2)</f>
        <v>0</v>
      </c>
      <c r="K971" s="249"/>
      <c r="L971" s="250"/>
      <c r="M971" s="251" t="s">
        <v>1</v>
      </c>
      <c r="N971" s="252" t="s">
        <v>41</v>
      </c>
      <c r="O971" s="81"/>
      <c r="P971" s="214">
        <f>O971*H971</f>
        <v>0</v>
      </c>
      <c r="Q971" s="214">
        <v>0.00035</v>
      </c>
      <c r="R971" s="214">
        <f>Q971*H971</f>
        <v>0.0030449999999999995</v>
      </c>
      <c r="S971" s="214">
        <v>0</v>
      </c>
      <c r="T971" s="215">
        <f>S971*H971</f>
        <v>0</v>
      </c>
      <c r="U971" s="37"/>
      <c r="V971" s="37"/>
      <c r="W971" s="37"/>
      <c r="X971" s="37"/>
      <c r="Y971" s="37"/>
      <c r="Z971" s="37"/>
      <c r="AA971" s="37"/>
      <c r="AB971" s="37"/>
      <c r="AC971" s="37"/>
      <c r="AD971" s="37"/>
      <c r="AE971" s="37"/>
      <c r="AR971" s="216" t="s">
        <v>473</v>
      </c>
      <c r="AT971" s="216" t="s">
        <v>582</v>
      </c>
      <c r="AU971" s="216" t="s">
        <v>87</v>
      </c>
      <c r="AY971" s="18" t="s">
        <v>283</v>
      </c>
      <c r="BE971" s="217">
        <f>IF(N971="základná",J971,0)</f>
        <v>0</v>
      </c>
      <c r="BF971" s="217">
        <f>IF(N971="znížená",J971,0)</f>
        <v>0</v>
      </c>
      <c r="BG971" s="217">
        <f>IF(N971="zákl. prenesená",J971,0)</f>
        <v>0</v>
      </c>
      <c r="BH971" s="217">
        <f>IF(N971="zníž. prenesená",J971,0)</f>
        <v>0</v>
      </c>
      <c r="BI971" s="217">
        <f>IF(N971="nulová",J971,0)</f>
        <v>0</v>
      </c>
      <c r="BJ971" s="18" t="s">
        <v>87</v>
      </c>
      <c r="BK971" s="217">
        <f>ROUND(I971*H971,2)</f>
        <v>0</v>
      </c>
      <c r="BL971" s="18" t="s">
        <v>358</v>
      </c>
      <c r="BM971" s="216" t="s">
        <v>4046</v>
      </c>
    </row>
    <row r="972" s="2" customFormat="1" ht="16.5" customHeight="1">
      <c r="A972" s="37"/>
      <c r="B972" s="168"/>
      <c r="C972" s="204" t="s">
        <v>1330</v>
      </c>
      <c r="D972" s="253" t="s">
        <v>285</v>
      </c>
      <c r="E972" s="205" t="s">
        <v>4047</v>
      </c>
      <c r="F972" s="206" t="s">
        <v>4048</v>
      </c>
      <c r="G972" s="207" t="s">
        <v>649</v>
      </c>
      <c r="H972" s="208">
        <v>0</v>
      </c>
      <c r="I972" s="209"/>
      <c r="J972" s="210">
        <f>ROUND(I972*H972,2)</f>
        <v>0</v>
      </c>
      <c r="K972" s="211"/>
      <c r="L972" s="38"/>
      <c r="M972" s="212" t="s">
        <v>1</v>
      </c>
      <c r="N972" s="213" t="s">
        <v>41</v>
      </c>
      <c r="O972" s="81"/>
      <c r="P972" s="214">
        <f>O972*H972</f>
        <v>0</v>
      </c>
      <c r="Q972" s="214">
        <v>0.0017240000000000001</v>
      </c>
      <c r="R972" s="214">
        <f>Q972*H972</f>
        <v>0</v>
      </c>
      <c r="S972" s="214">
        <v>0</v>
      </c>
      <c r="T972" s="215">
        <f>S972*H972</f>
        <v>0</v>
      </c>
      <c r="U972" s="37"/>
      <c r="V972" s="37"/>
      <c r="W972" s="37"/>
      <c r="X972" s="37"/>
      <c r="Y972" s="37"/>
      <c r="Z972" s="37"/>
      <c r="AA972" s="37"/>
      <c r="AB972" s="37"/>
      <c r="AC972" s="37"/>
      <c r="AD972" s="37"/>
      <c r="AE972" s="37"/>
      <c r="AR972" s="216" t="s">
        <v>358</v>
      </c>
      <c r="AT972" s="216" t="s">
        <v>285</v>
      </c>
      <c r="AU972" s="216" t="s">
        <v>87</v>
      </c>
      <c r="AY972" s="18" t="s">
        <v>283</v>
      </c>
      <c r="BE972" s="217">
        <f>IF(N972="základná",J972,0)</f>
        <v>0</v>
      </c>
      <c r="BF972" s="217">
        <f>IF(N972="znížená",J972,0)</f>
        <v>0</v>
      </c>
      <c r="BG972" s="217">
        <f>IF(N972="zákl. prenesená",J972,0)</f>
        <v>0</v>
      </c>
      <c r="BH972" s="217">
        <f>IF(N972="zníž. prenesená",J972,0)</f>
        <v>0</v>
      </c>
      <c r="BI972" s="217">
        <f>IF(N972="nulová",J972,0)</f>
        <v>0</v>
      </c>
      <c r="BJ972" s="18" t="s">
        <v>87</v>
      </c>
      <c r="BK972" s="217">
        <f>ROUND(I972*H972,2)</f>
        <v>0</v>
      </c>
      <c r="BL972" s="18" t="s">
        <v>358</v>
      </c>
      <c r="BM972" s="216" t="s">
        <v>4049</v>
      </c>
    </row>
    <row r="973" s="2" customFormat="1" ht="21.75" customHeight="1">
      <c r="A973" s="37"/>
      <c r="B973" s="168"/>
      <c r="C973" s="204" t="s">
        <v>1334</v>
      </c>
      <c r="D973" s="204" t="s">
        <v>285</v>
      </c>
      <c r="E973" s="205" t="s">
        <v>1438</v>
      </c>
      <c r="F973" s="206" t="s">
        <v>4050</v>
      </c>
      <c r="G973" s="207" t="s">
        <v>288</v>
      </c>
      <c r="H973" s="208">
        <v>10.800000000000001</v>
      </c>
      <c r="I973" s="209"/>
      <c r="J973" s="210">
        <f>ROUND(I973*H973,2)</f>
        <v>0</v>
      </c>
      <c r="K973" s="211"/>
      <c r="L973" s="38"/>
      <c r="M973" s="212" t="s">
        <v>1</v>
      </c>
      <c r="N973" s="213" t="s">
        <v>41</v>
      </c>
      <c r="O973" s="81"/>
      <c r="P973" s="214">
        <f>O973*H973</f>
        <v>0</v>
      </c>
      <c r="Q973" s="214">
        <v>0</v>
      </c>
      <c r="R973" s="214">
        <f>Q973*H973</f>
        <v>0</v>
      </c>
      <c r="S973" s="214">
        <v>0</v>
      </c>
      <c r="T973" s="215">
        <f>S973*H973</f>
        <v>0</v>
      </c>
      <c r="U973" s="37"/>
      <c r="V973" s="37"/>
      <c r="W973" s="37"/>
      <c r="X973" s="37"/>
      <c r="Y973" s="37"/>
      <c r="Z973" s="37"/>
      <c r="AA973" s="37"/>
      <c r="AB973" s="37"/>
      <c r="AC973" s="37"/>
      <c r="AD973" s="37"/>
      <c r="AE973" s="37"/>
      <c r="AR973" s="216" t="s">
        <v>358</v>
      </c>
      <c r="AT973" s="216" t="s">
        <v>285</v>
      </c>
      <c r="AU973" s="216" t="s">
        <v>87</v>
      </c>
      <c r="AY973" s="18" t="s">
        <v>283</v>
      </c>
      <c r="BE973" s="217">
        <f>IF(N973="základná",J973,0)</f>
        <v>0</v>
      </c>
      <c r="BF973" s="217">
        <f>IF(N973="znížená",J973,0)</f>
        <v>0</v>
      </c>
      <c r="BG973" s="217">
        <f>IF(N973="zákl. prenesená",J973,0)</f>
        <v>0</v>
      </c>
      <c r="BH973" s="217">
        <f>IF(N973="zníž. prenesená",J973,0)</f>
        <v>0</v>
      </c>
      <c r="BI973" s="217">
        <f>IF(N973="nulová",J973,0)</f>
        <v>0</v>
      </c>
      <c r="BJ973" s="18" t="s">
        <v>87</v>
      </c>
      <c r="BK973" s="217">
        <f>ROUND(I973*H973,2)</f>
        <v>0</v>
      </c>
      <c r="BL973" s="18" t="s">
        <v>358</v>
      </c>
      <c r="BM973" s="216" t="s">
        <v>4051</v>
      </c>
    </row>
    <row r="974" s="15" customFormat="1">
      <c r="A974" s="15"/>
      <c r="B974" s="235"/>
      <c r="C974" s="15"/>
      <c r="D974" s="219" t="s">
        <v>291</v>
      </c>
      <c r="E974" s="236" t="s">
        <v>1</v>
      </c>
      <c r="F974" s="237" t="s">
        <v>1441</v>
      </c>
      <c r="G974" s="15"/>
      <c r="H974" s="236" t="s">
        <v>1</v>
      </c>
      <c r="I974" s="238"/>
      <c r="J974" s="15"/>
      <c r="K974" s="15"/>
      <c r="L974" s="235"/>
      <c r="M974" s="239"/>
      <c r="N974" s="240"/>
      <c r="O974" s="240"/>
      <c r="P974" s="240"/>
      <c r="Q974" s="240"/>
      <c r="R974" s="240"/>
      <c r="S974" s="240"/>
      <c r="T974" s="241"/>
      <c r="U974" s="15"/>
      <c r="V974" s="15"/>
      <c r="W974" s="15"/>
      <c r="X974" s="15"/>
      <c r="Y974" s="15"/>
      <c r="Z974" s="15"/>
      <c r="AA974" s="15"/>
      <c r="AB974" s="15"/>
      <c r="AC974" s="15"/>
      <c r="AD974" s="15"/>
      <c r="AE974" s="15"/>
      <c r="AT974" s="236" t="s">
        <v>291</v>
      </c>
      <c r="AU974" s="236" t="s">
        <v>87</v>
      </c>
      <c r="AV974" s="15" t="s">
        <v>82</v>
      </c>
      <c r="AW974" s="15" t="s">
        <v>31</v>
      </c>
      <c r="AX974" s="15" t="s">
        <v>75</v>
      </c>
      <c r="AY974" s="236" t="s">
        <v>283</v>
      </c>
    </row>
    <row r="975" s="13" customFormat="1">
      <c r="A975" s="13"/>
      <c r="B975" s="218"/>
      <c r="C975" s="13"/>
      <c r="D975" s="219" t="s">
        <v>291</v>
      </c>
      <c r="E975" s="220" t="s">
        <v>1</v>
      </c>
      <c r="F975" s="221" t="s">
        <v>1442</v>
      </c>
      <c r="G975" s="13"/>
      <c r="H975" s="222">
        <v>0.54000000000000004</v>
      </c>
      <c r="I975" s="223"/>
      <c r="J975" s="13"/>
      <c r="K975" s="13"/>
      <c r="L975" s="218"/>
      <c r="M975" s="224"/>
      <c r="N975" s="225"/>
      <c r="O975" s="225"/>
      <c r="P975" s="225"/>
      <c r="Q975" s="225"/>
      <c r="R975" s="225"/>
      <c r="S975" s="225"/>
      <c r="T975" s="226"/>
      <c r="U975" s="13"/>
      <c r="V975" s="13"/>
      <c r="W975" s="13"/>
      <c r="X975" s="13"/>
      <c r="Y975" s="13"/>
      <c r="Z975" s="13"/>
      <c r="AA975" s="13"/>
      <c r="AB975" s="13"/>
      <c r="AC975" s="13"/>
      <c r="AD975" s="13"/>
      <c r="AE975" s="13"/>
      <c r="AT975" s="220" t="s">
        <v>291</v>
      </c>
      <c r="AU975" s="220" t="s">
        <v>87</v>
      </c>
      <c r="AV975" s="13" t="s">
        <v>87</v>
      </c>
      <c r="AW975" s="13" t="s">
        <v>31</v>
      </c>
      <c r="AX975" s="13" t="s">
        <v>75</v>
      </c>
      <c r="AY975" s="220" t="s">
        <v>283</v>
      </c>
    </row>
    <row r="976" s="13" customFormat="1">
      <c r="A976" s="13"/>
      <c r="B976" s="218"/>
      <c r="C976" s="13"/>
      <c r="D976" s="219" t="s">
        <v>291</v>
      </c>
      <c r="E976" s="220" t="s">
        <v>1</v>
      </c>
      <c r="F976" s="221" t="s">
        <v>4052</v>
      </c>
      <c r="G976" s="13"/>
      <c r="H976" s="222">
        <v>4.8600000000000003</v>
      </c>
      <c r="I976" s="223"/>
      <c r="J976" s="13"/>
      <c r="K976" s="13"/>
      <c r="L976" s="218"/>
      <c r="M976" s="224"/>
      <c r="N976" s="225"/>
      <c r="O976" s="225"/>
      <c r="P976" s="225"/>
      <c r="Q976" s="225"/>
      <c r="R976" s="225"/>
      <c r="S976" s="225"/>
      <c r="T976" s="226"/>
      <c r="U976" s="13"/>
      <c r="V976" s="13"/>
      <c r="W976" s="13"/>
      <c r="X976" s="13"/>
      <c r="Y976" s="13"/>
      <c r="Z976" s="13"/>
      <c r="AA976" s="13"/>
      <c r="AB976" s="13"/>
      <c r="AC976" s="13"/>
      <c r="AD976" s="13"/>
      <c r="AE976" s="13"/>
      <c r="AT976" s="220" t="s">
        <v>291</v>
      </c>
      <c r="AU976" s="220" t="s">
        <v>87</v>
      </c>
      <c r="AV976" s="13" t="s">
        <v>87</v>
      </c>
      <c r="AW976" s="13" t="s">
        <v>31</v>
      </c>
      <c r="AX976" s="13" t="s">
        <v>75</v>
      </c>
      <c r="AY976" s="220" t="s">
        <v>283</v>
      </c>
    </row>
    <row r="977" s="13" customFormat="1">
      <c r="A977" s="13"/>
      <c r="B977" s="218"/>
      <c r="C977" s="13"/>
      <c r="D977" s="219" t="s">
        <v>291</v>
      </c>
      <c r="E977" s="220" t="s">
        <v>1</v>
      </c>
      <c r="F977" s="221" t="s">
        <v>4053</v>
      </c>
      <c r="G977" s="13"/>
      <c r="H977" s="222">
        <v>4.8600000000000003</v>
      </c>
      <c r="I977" s="223"/>
      <c r="J977" s="13"/>
      <c r="K977" s="13"/>
      <c r="L977" s="218"/>
      <c r="M977" s="224"/>
      <c r="N977" s="225"/>
      <c r="O977" s="225"/>
      <c r="P977" s="225"/>
      <c r="Q977" s="225"/>
      <c r="R977" s="225"/>
      <c r="S977" s="225"/>
      <c r="T977" s="226"/>
      <c r="U977" s="13"/>
      <c r="V977" s="13"/>
      <c r="W977" s="13"/>
      <c r="X977" s="13"/>
      <c r="Y977" s="13"/>
      <c r="Z977" s="13"/>
      <c r="AA977" s="13"/>
      <c r="AB977" s="13"/>
      <c r="AC977" s="13"/>
      <c r="AD977" s="13"/>
      <c r="AE977" s="13"/>
      <c r="AT977" s="220" t="s">
        <v>291</v>
      </c>
      <c r="AU977" s="220" t="s">
        <v>87</v>
      </c>
      <c r="AV977" s="13" t="s">
        <v>87</v>
      </c>
      <c r="AW977" s="13" t="s">
        <v>31</v>
      </c>
      <c r="AX977" s="13" t="s">
        <v>75</v>
      </c>
      <c r="AY977" s="220" t="s">
        <v>283</v>
      </c>
    </row>
    <row r="978" s="13" customFormat="1">
      <c r="A978" s="13"/>
      <c r="B978" s="218"/>
      <c r="C978" s="13"/>
      <c r="D978" s="219" t="s">
        <v>291</v>
      </c>
      <c r="E978" s="220" t="s">
        <v>1</v>
      </c>
      <c r="F978" s="221" t="s">
        <v>4054</v>
      </c>
      <c r="G978" s="13"/>
      <c r="H978" s="222">
        <v>0.54000000000000004</v>
      </c>
      <c r="I978" s="223"/>
      <c r="J978" s="13"/>
      <c r="K978" s="13"/>
      <c r="L978" s="218"/>
      <c r="M978" s="224"/>
      <c r="N978" s="225"/>
      <c r="O978" s="225"/>
      <c r="P978" s="225"/>
      <c r="Q978" s="225"/>
      <c r="R978" s="225"/>
      <c r="S978" s="225"/>
      <c r="T978" s="226"/>
      <c r="U978" s="13"/>
      <c r="V978" s="13"/>
      <c r="W978" s="13"/>
      <c r="X978" s="13"/>
      <c r="Y978" s="13"/>
      <c r="Z978" s="13"/>
      <c r="AA978" s="13"/>
      <c r="AB978" s="13"/>
      <c r="AC978" s="13"/>
      <c r="AD978" s="13"/>
      <c r="AE978" s="13"/>
      <c r="AT978" s="220" t="s">
        <v>291</v>
      </c>
      <c r="AU978" s="220" t="s">
        <v>87</v>
      </c>
      <c r="AV978" s="13" t="s">
        <v>87</v>
      </c>
      <c r="AW978" s="13" t="s">
        <v>31</v>
      </c>
      <c r="AX978" s="13" t="s">
        <v>75</v>
      </c>
      <c r="AY978" s="220" t="s">
        <v>283</v>
      </c>
    </row>
    <row r="979" s="14" customFormat="1">
      <c r="A979" s="14"/>
      <c r="B979" s="227"/>
      <c r="C979" s="14"/>
      <c r="D979" s="219" t="s">
        <v>291</v>
      </c>
      <c r="E979" s="228" t="s">
        <v>1</v>
      </c>
      <c r="F979" s="229" t="s">
        <v>293</v>
      </c>
      <c r="G979" s="14"/>
      <c r="H979" s="230">
        <v>10.800000000000001</v>
      </c>
      <c r="I979" s="231"/>
      <c r="J979" s="14"/>
      <c r="K979" s="14"/>
      <c r="L979" s="227"/>
      <c r="M979" s="232"/>
      <c r="N979" s="233"/>
      <c r="O979" s="233"/>
      <c r="P979" s="233"/>
      <c r="Q979" s="233"/>
      <c r="R979" s="233"/>
      <c r="S979" s="233"/>
      <c r="T979" s="234"/>
      <c r="U979" s="14"/>
      <c r="V979" s="14"/>
      <c r="W979" s="14"/>
      <c r="X979" s="14"/>
      <c r="Y979" s="14"/>
      <c r="Z979" s="14"/>
      <c r="AA979" s="14"/>
      <c r="AB979" s="14"/>
      <c r="AC979" s="14"/>
      <c r="AD979" s="14"/>
      <c r="AE979" s="14"/>
      <c r="AT979" s="228" t="s">
        <v>291</v>
      </c>
      <c r="AU979" s="228" t="s">
        <v>87</v>
      </c>
      <c r="AV979" s="14" t="s">
        <v>289</v>
      </c>
      <c r="AW979" s="14" t="s">
        <v>31</v>
      </c>
      <c r="AX979" s="14" t="s">
        <v>82</v>
      </c>
      <c r="AY979" s="228" t="s">
        <v>283</v>
      </c>
    </row>
    <row r="980" s="2" customFormat="1" ht="16.5" customHeight="1">
      <c r="A980" s="37"/>
      <c r="B980" s="168"/>
      <c r="C980" s="242" t="s">
        <v>1339</v>
      </c>
      <c r="D980" s="242" t="s">
        <v>582</v>
      </c>
      <c r="E980" s="243" t="s">
        <v>1447</v>
      </c>
      <c r="F980" s="244" t="s">
        <v>1448</v>
      </c>
      <c r="G980" s="245" t="s">
        <v>288</v>
      </c>
      <c r="H980" s="246">
        <v>10.800000000000001</v>
      </c>
      <c r="I980" s="247"/>
      <c r="J980" s="248">
        <f>ROUND(I980*H980,2)</f>
        <v>0</v>
      </c>
      <c r="K980" s="249"/>
      <c r="L980" s="250"/>
      <c r="M980" s="251" t="s">
        <v>1</v>
      </c>
      <c r="N980" s="252" t="s">
        <v>41</v>
      </c>
      <c r="O980" s="81"/>
      <c r="P980" s="214">
        <f>O980*H980</f>
        <v>0</v>
      </c>
      <c r="Q980" s="214">
        <v>0</v>
      </c>
      <c r="R980" s="214">
        <f>Q980*H980</f>
        <v>0</v>
      </c>
      <c r="S980" s="214">
        <v>0</v>
      </c>
      <c r="T980" s="215">
        <f>S980*H980</f>
        <v>0</v>
      </c>
      <c r="U980" s="37"/>
      <c r="V980" s="37"/>
      <c r="W980" s="37"/>
      <c r="X980" s="37"/>
      <c r="Y980" s="37"/>
      <c r="Z980" s="37"/>
      <c r="AA980" s="37"/>
      <c r="AB980" s="37"/>
      <c r="AC980" s="37"/>
      <c r="AD980" s="37"/>
      <c r="AE980" s="37"/>
      <c r="AR980" s="216" t="s">
        <v>473</v>
      </c>
      <c r="AT980" s="216" t="s">
        <v>582</v>
      </c>
      <c r="AU980" s="216" t="s">
        <v>87</v>
      </c>
      <c r="AY980" s="18" t="s">
        <v>283</v>
      </c>
      <c r="BE980" s="217">
        <f>IF(N980="základná",J980,0)</f>
        <v>0</v>
      </c>
      <c r="BF980" s="217">
        <f>IF(N980="znížená",J980,0)</f>
        <v>0</v>
      </c>
      <c r="BG980" s="217">
        <f>IF(N980="zákl. prenesená",J980,0)</f>
        <v>0</v>
      </c>
      <c r="BH980" s="217">
        <f>IF(N980="zníž. prenesená",J980,0)</f>
        <v>0</v>
      </c>
      <c r="BI980" s="217">
        <f>IF(N980="nulová",J980,0)</f>
        <v>0</v>
      </c>
      <c r="BJ980" s="18" t="s">
        <v>87</v>
      </c>
      <c r="BK980" s="217">
        <f>ROUND(I980*H980,2)</f>
        <v>0</v>
      </c>
      <c r="BL980" s="18" t="s">
        <v>358</v>
      </c>
      <c r="BM980" s="216" t="s">
        <v>4055</v>
      </c>
    </row>
    <row r="981" s="2" customFormat="1" ht="21.75" customHeight="1">
      <c r="A981" s="37"/>
      <c r="B981" s="168"/>
      <c r="C981" s="204" t="s">
        <v>1344</v>
      </c>
      <c r="D981" s="204" t="s">
        <v>285</v>
      </c>
      <c r="E981" s="205" t="s">
        <v>1464</v>
      </c>
      <c r="F981" s="206" t="s">
        <v>1465</v>
      </c>
      <c r="G981" s="207" t="s">
        <v>649</v>
      </c>
      <c r="H981" s="208">
        <v>177.5</v>
      </c>
      <c r="I981" s="209"/>
      <c r="J981" s="210">
        <f>ROUND(I981*H981,2)</f>
        <v>0</v>
      </c>
      <c r="K981" s="211"/>
      <c r="L981" s="38"/>
      <c r="M981" s="212" t="s">
        <v>1</v>
      </c>
      <c r="N981" s="213" t="s">
        <v>41</v>
      </c>
      <c r="O981" s="81"/>
      <c r="P981" s="214">
        <f>O981*H981</f>
        <v>0</v>
      </c>
      <c r="Q981" s="214">
        <v>0.00019000000000000001</v>
      </c>
      <c r="R981" s="214">
        <f>Q981*H981</f>
        <v>0.033725000000000005</v>
      </c>
      <c r="S981" s="214">
        <v>0</v>
      </c>
      <c r="T981" s="215">
        <f>S981*H981</f>
        <v>0</v>
      </c>
      <c r="U981" s="37"/>
      <c r="V981" s="37"/>
      <c r="W981" s="37"/>
      <c r="X981" s="37"/>
      <c r="Y981" s="37"/>
      <c r="Z981" s="37"/>
      <c r="AA981" s="37"/>
      <c r="AB981" s="37"/>
      <c r="AC981" s="37"/>
      <c r="AD981" s="37"/>
      <c r="AE981" s="37"/>
      <c r="AR981" s="216" t="s">
        <v>358</v>
      </c>
      <c r="AT981" s="216" t="s">
        <v>285</v>
      </c>
      <c r="AU981" s="216" t="s">
        <v>87</v>
      </c>
      <c r="AY981" s="18" t="s">
        <v>283</v>
      </c>
      <c r="BE981" s="217">
        <f>IF(N981="základná",J981,0)</f>
        <v>0</v>
      </c>
      <c r="BF981" s="217">
        <f>IF(N981="znížená",J981,0)</f>
        <v>0</v>
      </c>
      <c r="BG981" s="217">
        <f>IF(N981="zákl. prenesená",J981,0)</f>
        <v>0</v>
      </c>
      <c r="BH981" s="217">
        <f>IF(N981="zníž. prenesená",J981,0)</f>
        <v>0</v>
      </c>
      <c r="BI981" s="217">
        <f>IF(N981="nulová",J981,0)</f>
        <v>0</v>
      </c>
      <c r="BJ981" s="18" t="s">
        <v>87</v>
      </c>
      <c r="BK981" s="217">
        <f>ROUND(I981*H981,2)</f>
        <v>0</v>
      </c>
      <c r="BL981" s="18" t="s">
        <v>358</v>
      </c>
      <c r="BM981" s="216" t="s">
        <v>4056</v>
      </c>
    </row>
    <row r="982" s="13" customFormat="1">
      <c r="A982" s="13"/>
      <c r="B982" s="218"/>
      <c r="C982" s="13"/>
      <c r="D982" s="219" t="s">
        <v>291</v>
      </c>
      <c r="E982" s="220" t="s">
        <v>1</v>
      </c>
      <c r="F982" s="221" t="s">
        <v>4057</v>
      </c>
      <c r="G982" s="13"/>
      <c r="H982" s="222">
        <v>36.399999999999999</v>
      </c>
      <c r="I982" s="223"/>
      <c r="J982" s="13"/>
      <c r="K982" s="13"/>
      <c r="L982" s="218"/>
      <c r="M982" s="224"/>
      <c r="N982" s="225"/>
      <c r="O982" s="225"/>
      <c r="P982" s="225"/>
      <c r="Q982" s="225"/>
      <c r="R982" s="225"/>
      <c r="S982" s="225"/>
      <c r="T982" s="226"/>
      <c r="U982" s="13"/>
      <c r="V982" s="13"/>
      <c r="W982" s="13"/>
      <c r="X982" s="13"/>
      <c r="Y982" s="13"/>
      <c r="Z982" s="13"/>
      <c r="AA982" s="13"/>
      <c r="AB982" s="13"/>
      <c r="AC982" s="13"/>
      <c r="AD982" s="13"/>
      <c r="AE982" s="13"/>
      <c r="AT982" s="220" t="s">
        <v>291</v>
      </c>
      <c r="AU982" s="220" t="s">
        <v>87</v>
      </c>
      <c r="AV982" s="13" t="s">
        <v>87</v>
      </c>
      <c r="AW982" s="13" t="s">
        <v>31</v>
      </c>
      <c r="AX982" s="13" t="s">
        <v>75</v>
      </c>
      <c r="AY982" s="220" t="s">
        <v>283</v>
      </c>
    </row>
    <row r="983" s="13" customFormat="1">
      <c r="A983" s="13"/>
      <c r="B983" s="218"/>
      <c r="C983" s="13"/>
      <c r="D983" s="219" t="s">
        <v>291</v>
      </c>
      <c r="E983" s="220" t="s">
        <v>1</v>
      </c>
      <c r="F983" s="221" t="s">
        <v>4058</v>
      </c>
      <c r="G983" s="13"/>
      <c r="H983" s="222">
        <v>141.09999999999999</v>
      </c>
      <c r="I983" s="223"/>
      <c r="J983" s="13"/>
      <c r="K983" s="13"/>
      <c r="L983" s="218"/>
      <c r="M983" s="224"/>
      <c r="N983" s="225"/>
      <c r="O983" s="225"/>
      <c r="P983" s="225"/>
      <c r="Q983" s="225"/>
      <c r="R983" s="225"/>
      <c r="S983" s="225"/>
      <c r="T983" s="226"/>
      <c r="U983" s="13"/>
      <c r="V983" s="13"/>
      <c r="W983" s="13"/>
      <c r="X983" s="13"/>
      <c r="Y983" s="13"/>
      <c r="Z983" s="13"/>
      <c r="AA983" s="13"/>
      <c r="AB983" s="13"/>
      <c r="AC983" s="13"/>
      <c r="AD983" s="13"/>
      <c r="AE983" s="13"/>
      <c r="AT983" s="220" t="s">
        <v>291</v>
      </c>
      <c r="AU983" s="220" t="s">
        <v>87</v>
      </c>
      <c r="AV983" s="13" t="s">
        <v>87</v>
      </c>
      <c r="AW983" s="13" t="s">
        <v>31</v>
      </c>
      <c r="AX983" s="13" t="s">
        <v>75</v>
      </c>
      <c r="AY983" s="220" t="s">
        <v>283</v>
      </c>
    </row>
    <row r="984" s="14" customFormat="1">
      <c r="A984" s="14"/>
      <c r="B984" s="227"/>
      <c r="C984" s="14"/>
      <c r="D984" s="219" t="s">
        <v>291</v>
      </c>
      <c r="E984" s="228" t="s">
        <v>1</v>
      </c>
      <c r="F984" s="229" t="s">
        <v>293</v>
      </c>
      <c r="G984" s="14"/>
      <c r="H984" s="230">
        <v>177.5</v>
      </c>
      <c r="I984" s="231"/>
      <c r="J984" s="14"/>
      <c r="K984" s="14"/>
      <c r="L984" s="227"/>
      <c r="M984" s="232"/>
      <c r="N984" s="233"/>
      <c r="O984" s="233"/>
      <c r="P984" s="233"/>
      <c r="Q984" s="233"/>
      <c r="R984" s="233"/>
      <c r="S984" s="233"/>
      <c r="T984" s="234"/>
      <c r="U984" s="14"/>
      <c r="V984" s="14"/>
      <c r="W984" s="14"/>
      <c r="X984" s="14"/>
      <c r="Y984" s="14"/>
      <c r="Z984" s="14"/>
      <c r="AA984" s="14"/>
      <c r="AB984" s="14"/>
      <c r="AC984" s="14"/>
      <c r="AD984" s="14"/>
      <c r="AE984" s="14"/>
      <c r="AT984" s="228" t="s">
        <v>291</v>
      </c>
      <c r="AU984" s="228" t="s">
        <v>87</v>
      </c>
      <c r="AV984" s="14" t="s">
        <v>289</v>
      </c>
      <c r="AW984" s="14" t="s">
        <v>31</v>
      </c>
      <c r="AX984" s="14" t="s">
        <v>82</v>
      </c>
      <c r="AY984" s="228" t="s">
        <v>283</v>
      </c>
    </row>
    <row r="985" s="2" customFormat="1" ht="21.75" customHeight="1">
      <c r="A985" s="37"/>
      <c r="B985" s="168"/>
      <c r="C985" s="242" t="s">
        <v>1349</v>
      </c>
      <c r="D985" s="242" t="s">
        <v>582</v>
      </c>
      <c r="E985" s="243" t="s">
        <v>1470</v>
      </c>
      <c r="F985" s="244" t="s">
        <v>1471</v>
      </c>
      <c r="G985" s="245" t="s">
        <v>649</v>
      </c>
      <c r="H985" s="246">
        <v>177.5</v>
      </c>
      <c r="I985" s="247"/>
      <c r="J985" s="248">
        <f>ROUND(I985*H985,2)</f>
        <v>0</v>
      </c>
      <c r="K985" s="249"/>
      <c r="L985" s="250"/>
      <c r="M985" s="251" t="s">
        <v>1</v>
      </c>
      <c r="N985" s="252" t="s">
        <v>41</v>
      </c>
      <c r="O985" s="81"/>
      <c r="P985" s="214">
        <f>O985*H985</f>
        <v>0</v>
      </c>
      <c r="Q985" s="214">
        <v>0.020299999999999999</v>
      </c>
      <c r="R985" s="214">
        <f>Q985*H985</f>
        <v>3.6032499999999996</v>
      </c>
      <c r="S985" s="214">
        <v>0</v>
      </c>
      <c r="T985" s="215">
        <f>S985*H985</f>
        <v>0</v>
      </c>
      <c r="U985" s="37"/>
      <c r="V985" s="37"/>
      <c r="W985" s="37"/>
      <c r="X985" s="37"/>
      <c r="Y985" s="37"/>
      <c r="Z985" s="37"/>
      <c r="AA985" s="37"/>
      <c r="AB985" s="37"/>
      <c r="AC985" s="37"/>
      <c r="AD985" s="37"/>
      <c r="AE985" s="37"/>
      <c r="AR985" s="216" t="s">
        <v>473</v>
      </c>
      <c r="AT985" s="216" t="s">
        <v>582</v>
      </c>
      <c r="AU985" s="216" t="s">
        <v>87</v>
      </c>
      <c r="AY985" s="18" t="s">
        <v>283</v>
      </c>
      <c r="BE985" s="217">
        <f>IF(N985="základná",J985,0)</f>
        <v>0</v>
      </c>
      <c r="BF985" s="217">
        <f>IF(N985="znížená",J985,0)</f>
        <v>0</v>
      </c>
      <c r="BG985" s="217">
        <f>IF(N985="zákl. prenesená",J985,0)</f>
        <v>0</v>
      </c>
      <c r="BH985" s="217">
        <f>IF(N985="zníž. prenesená",J985,0)</f>
        <v>0</v>
      </c>
      <c r="BI985" s="217">
        <f>IF(N985="nulová",J985,0)</f>
        <v>0</v>
      </c>
      <c r="BJ985" s="18" t="s">
        <v>87</v>
      </c>
      <c r="BK985" s="217">
        <f>ROUND(I985*H985,2)</f>
        <v>0</v>
      </c>
      <c r="BL985" s="18" t="s">
        <v>358</v>
      </c>
      <c r="BM985" s="216" t="s">
        <v>4059</v>
      </c>
    </row>
    <row r="986" s="2" customFormat="1" ht="16.5" customHeight="1">
      <c r="A986" s="37"/>
      <c r="B986" s="168"/>
      <c r="C986" s="204" t="s">
        <v>1354</v>
      </c>
      <c r="D986" s="204" t="s">
        <v>285</v>
      </c>
      <c r="E986" s="205" t="s">
        <v>4060</v>
      </c>
      <c r="F986" s="206" t="s">
        <v>4061</v>
      </c>
      <c r="G986" s="207" t="s">
        <v>649</v>
      </c>
      <c r="H986" s="208">
        <v>33</v>
      </c>
      <c r="I986" s="209"/>
      <c r="J986" s="210">
        <f>ROUND(I986*H986,2)</f>
        <v>0</v>
      </c>
      <c r="K986" s="211"/>
      <c r="L986" s="38"/>
      <c r="M986" s="212" t="s">
        <v>1</v>
      </c>
      <c r="N986" s="213" t="s">
        <v>41</v>
      </c>
      <c r="O986" s="81"/>
      <c r="P986" s="214">
        <f>O986*H986</f>
        <v>0</v>
      </c>
      <c r="Q986" s="214">
        <v>0.000185</v>
      </c>
      <c r="R986" s="214">
        <f>Q986*H986</f>
        <v>0.0061050000000000002</v>
      </c>
      <c r="S986" s="214">
        <v>0</v>
      </c>
      <c r="T986" s="215">
        <f>S986*H986</f>
        <v>0</v>
      </c>
      <c r="U986" s="37"/>
      <c r="V986" s="37"/>
      <c r="W986" s="37"/>
      <c r="X986" s="37"/>
      <c r="Y986" s="37"/>
      <c r="Z986" s="37"/>
      <c r="AA986" s="37"/>
      <c r="AB986" s="37"/>
      <c r="AC986" s="37"/>
      <c r="AD986" s="37"/>
      <c r="AE986" s="37"/>
      <c r="AR986" s="216" t="s">
        <v>358</v>
      </c>
      <c r="AT986" s="216" t="s">
        <v>285</v>
      </c>
      <c r="AU986" s="216" t="s">
        <v>87</v>
      </c>
      <c r="AY986" s="18" t="s">
        <v>283</v>
      </c>
      <c r="BE986" s="217">
        <f>IF(N986="základná",J986,0)</f>
        <v>0</v>
      </c>
      <c r="BF986" s="217">
        <f>IF(N986="znížená",J986,0)</f>
        <v>0</v>
      </c>
      <c r="BG986" s="217">
        <f>IF(N986="zákl. prenesená",J986,0)</f>
        <v>0</v>
      </c>
      <c r="BH986" s="217">
        <f>IF(N986="zníž. prenesená",J986,0)</f>
        <v>0</v>
      </c>
      <c r="BI986" s="217">
        <f>IF(N986="nulová",J986,0)</f>
        <v>0</v>
      </c>
      <c r="BJ986" s="18" t="s">
        <v>87</v>
      </c>
      <c r="BK986" s="217">
        <f>ROUND(I986*H986,2)</f>
        <v>0</v>
      </c>
      <c r="BL986" s="18" t="s">
        <v>358</v>
      </c>
      <c r="BM986" s="216" t="s">
        <v>4062</v>
      </c>
    </row>
    <row r="987" s="13" customFormat="1">
      <c r="A987" s="13"/>
      <c r="B987" s="218"/>
      <c r="C987" s="13"/>
      <c r="D987" s="219" t="s">
        <v>291</v>
      </c>
      <c r="E987" s="220" t="s">
        <v>1</v>
      </c>
      <c r="F987" s="221" t="s">
        <v>4063</v>
      </c>
      <c r="G987" s="13"/>
      <c r="H987" s="222">
        <v>33</v>
      </c>
      <c r="I987" s="223"/>
      <c r="J987" s="13"/>
      <c r="K987" s="13"/>
      <c r="L987" s="218"/>
      <c r="M987" s="224"/>
      <c r="N987" s="225"/>
      <c r="O987" s="225"/>
      <c r="P987" s="225"/>
      <c r="Q987" s="225"/>
      <c r="R987" s="225"/>
      <c r="S987" s="225"/>
      <c r="T987" s="226"/>
      <c r="U987" s="13"/>
      <c r="V987" s="13"/>
      <c r="W987" s="13"/>
      <c r="X987" s="13"/>
      <c r="Y987" s="13"/>
      <c r="Z987" s="13"/>
      <c r="AA987" s="13"/>
      <c r="AB987" s="13"/>
      <c r="AC987" s="13"/>
      <c r="AD987" s="13"/>
      <c r="AE987" s="13"/>
      <c r="AT987" s="220" t="s">
        <v>291</v>
      </c>
      <c r="AU987" s="220" t="s">
        <v>87</v>
      </c>
      <c r="AV987" s="13" t="s">
        <v>87</v>
      </c>
      <c r="AW987" s="13" t="s">
        <v>31</v>
      </c>
      <c r="AX987" s="13" t="s">
        <v>82</v>
      </c>
      <c r="AY987" s="220" t="s">
        <v>283</v>
      </c>
    </row>
    <row r="988" s="2" customFormat="1" ht="24.15" customHeight="1">
      <c r="A988" s="37"/>
      <c r="B988" s="168"/>
      <c r="C988" s="242" t="s">
        <v>1360</v>
      </c>
      <c r="D988" s="242" t="s">
        <v>582</v>
      </c>
      <c r="E988" s="243" t="s">
        <v>1460</v>
      </c>
      <c r="F988" s="244" t="s">
        <v>4064</v>
      </c>
      <c r="G988" s="245" t="s">
        <v>649</v>
      </c>
      <c r="H988" s="246">
        <v>33</v>
      </c>
      <c r="I988" s="247"/>
      <c r="J988" s="248">
        <f>ROUND(I988*H988,2)</f>
        <v>0</v>
      </c>
      <c r="K988" s="249"/>
      <c r="L988" s="250"/>
      <c r="M988" s="251" t="s">
        <v>1</v>
      </c>
      <c r="N988" s="252" t="s">
        <v>41</v>
      </c>
      <c r="O988" s="81"/>
      <c r="P988" s="214">
        <f>O988*H988</f>
        <v>0</v>
      </c>
      <c r="Q988" s="214">
        <v>0.017600000000000001</v>
      </c>
      <c r="R988" s="214">
        <f>Q988*H988</f>
        <v>0.58079999999999998</v>
      </c>
      <c r="S988" s="214">
        <v>0</v>
      </c>
      <c r="T988" s="215">
        <f>S988*H988</f>
        <v>0</v>
      </c>
      <c r="U988" s="37"/>
      <c r="V988" s="37"/>
      <c r="W988" s="37"/>
      <c r="X988" s="37"/>
      <c r="Y988" s="37"/>
      <c r="Z988" s="37"/>
      <c r="AA988" s="37"/>
      <c r="AB988" s="37"/>
      <c r="AC988" s="37"/>
      <c r="AD988" s="37"/>
      <c r="AE988" s="37"/>
      <c r="AR988" s="216" t="s">
        <v>473</v>
      </c>
      <c r="AT988" s="216" t="s">
        <v>582</v>
      </c>
      <c r="AU988" s="216" t="s">
        <v>87</v>
      </c>
      <c r="AY988" s="18" t="s">
        <v>283</v>
      </c>
      <c r="BE988" s="217">
        <f>IF(N988="základná",J988,0)</f>
        <v>0</v>
      </c>
      <c r="BF988" s="217">
        <f>IF(N988="znížená",J988,0)</f>
        <v>0</v>
      </c>
      <c r="BG988" s="217">
        <f>IF(N988="zákl. prenesená",J988,0)</f>
        <v>0</v>
      </c>
      <c r="BH988" s="217">
        <f>IF(N988="zníž. prenesená",J988,0)</f>
        <v>0</v>
      </c>
      <c r="BI988" s="217">
        <f>IF(N988="nulová",J988,0)</f>
        <v>0</v>
      </c>
      <c r="BJ988" s="18" t="s">
        <v>87</v>
      </c>
      <c r="BK988" s="217">
        <f>ROUND(I988*H988,2)</f>
        <v>0</v>
      </c>
      <c r="BL988" s="18" t="s">
        <v>358</v>
      </c>
      <c r="BM988" s="216" t="s">
        <v>4065</v>
      </c>
    </row>
    <row r="989" s="2" customFormat="1" ht="24.15" customHeight="1">
      <c r="A989" s="37"/>
      <c r="B989" s="168"/>
      <c r="C989" s="204" t="s">
        <v>1365</v>
      </c>
      <c r="D989" s="204" t="s">
        <v>285</v>
      </c>
      <c r="E989" s="205" t="s">
        <v>1475</v>
      </c>
      <c r="F989" s="206" t="s">
        <v>1476</v>
      </c>
      <c r="G989" s="207" t="s">
        <v>288</v>
      </c>
      <c r="H989" s="208">
        <v>692.15999999999997</v>
      </c>
      <c r="I989" s="209"/>
      <c r="J989" s="210">
        <f>ROUND(I989*H989,2)</f>
        <v>0</v>
      </c>
      <c r="K989" s="211"/>
      <c r="L989" s="38"/>
      <c r="M989" s="212" t="s">
        <v>1</v>
      </c>
      <c r="N989" s="213" t="s">
        <v>41</v>
      </c>
      <c r="O989" s="81"/>
      <c r="P989" s="214">
        <f>O989*H989</f>
        <v>0</v>
      </c>
      <c r="Q989" s="214">
        <v>0</v>
      </c>
      <c r="R989" s="214">
        <f>Q989*H989</f>
        <v>0</v>
      </c>
      <c r="S989" s="214">
        <v>0</v>
      </c>
      <c r="T989" s="215">
        <f>S989*H989</f>
        <v>0</v>
      </c>
      <c r="U989" s="37"/>
      <c r="V989" s="37"/>
      <c r="W989" s="37"/>
      <c r="X989" s="37"/>
      <c r="Y989" s="37"/>
      <c r="Z989" s="37"/>
      <c r="AA989" s="37"/>
      <c r="AB989" s="37"/>
      <c r="AC989" s="37"/>
      <c r="AD989" s="37"/>
      <c r="AE989" s="37"/>
      <c r="AR989" s="216" t="s">
        <v>358</v>
      </c>
      <c r="AT989" s="216" t="s">
        <v>285</v>
      </c>
      <c r="AU989" s="216" t="s">
        <v>87</v>
      </c>
      <c r="AY989" s="18" t="s">
        <v>283</v>
      </c>
      <c r="BE989" s="217">
        <f>IF(N989="základná",J989,0)</f>
        <v>0</v>
      </c>
      <c r="BF989" s="217">
        <f>IF(N989="znížená",J989,0)</f>
        <v>0</v>
      </c>
      <c r="BG989" s="217">
        <f>IF(N989="zákl. prenesená",J989,0)</f>
        <v>0</v>
      </c>
      <c r="BH989" s="217">
        <f>IF(N989="zníž. prenesená",J989,0)</f>
        <v>0</v>
      </c>
      <c r="BI989" s="217">
        <f>IF(N989="nulová",J989,0)</f>
        <v>0</v>
      </c>
      <c r="BJ989" s="18" t="s">
        <v>87</v>
      </c>
      <c r="BK989" s="217">
        <f>ROUND(I989*H989,2)</f>
        <v>0</v>
      </c>
      <c r="BL989" s="18" t="s">
        <v>358</v>
      </c>
      <c r="BM989" s="216" t="s">
        <v>4066</v>
      </c>
    </row>
    <row r="990" s="13" customFormat="1">
      <c r="A990" s="13"/>
      <c r="B990" s="218"/>
      <c r="C990" s="13"/>
      <c r="D990" s="219" t="s">
        <v>291</v>
      </c>
      <c r="E990" s="220" t="s">
        <v>1</v>
      </c>
      <c r="F990" s="221" t="s">
        <v>4067</v>
      </c>
      <c r="G990" s="13"/>
      <c r="H990" s="222">
        <v>692.15999999999997</v>
      </c>
      <c r="I990" s="223"/>
      <c r="J990" s="13"/>
      <c r="K990" s="13"/>
      <c r="L990" s="218"/>
      <c r="M990" s="224"/>
      <c r="N990" s="225"/>
      <c r="O990" s="225"/>
      <c r="P990" s="225"/>
      <c r="Q990" s="225"/>
      <c r="R990" s="225"/>
      <c r="S990" s="225"/>
      <c r="T990" s="226"/>
      <c r="U990" s="13"/>
      <c r="V990" s="13"/>
      <c r="W990" s="13"/>
      <c r="X990" s="13"/>
      <c r="Y990" s="13"/>
      <c r="Z990" s="13"/>
      <c r="AA990" s="13"/>
      <c r="AB990" s="13"/>
      <c r="AC990" s="13"/>
      <c r="AD990" s="13"/>
      <c r="AE990" s="13"/>
      <c r="AT990" s="220" t="s">
        <v>291</v>
      </c>
      <c r="AU990" s="220" t="s">
        <v>87</v>
      </c>
      <c r="AV990" s="13" t="s">
        <v>87</v>
      </c>
      <c r="AW990" s="13" t="s">
        <v>31</v>
      </c>
      <c r="AX990" s="13" t="s">
        <v>82</v>
      </c>
      <c r="AY990" s="220" t="s">
        <v>283</v>
      </c>
    </row>
    <row r="991" s="2" customFormat="1" ht="24.15" customHeight="1">
      <c r="A991" s="37"/>
      <c r="B991" s="168"/>
      <c r="C991" s="242" t="s">
        <v>1374</v>
      </c>
      <c r="D991" s="242" t="s">
        <v>582</v>
      </c>
      <c r="E991" s="243" t="s">
        <v>1480</v>
      </c>
      <c r="F991" s="244" t="s">
        <v>1481</v>
      </c>
      <c r="G991" s="245" t="s">
        <v>288</v>
      </c>
      <c r="H991" s="246">
        <v>795.98400000000004</v>
      </c>
      <c r="I991" s="247"/>
      <c r="J991" s="248">
        <f>ROUND(I991*H991,2)</f>
        <v>0</v>
      </c>
      <c r="K991" s="249"/>
      <c r="L991" s="250"/>
      <c r="M991" s="251" t="s">
        <v>1</v>
      </c>
      <c r="N991" s="252" t="s">
        <v>41</v>
      </c>
      <c r="O991" s="81"/>
      <c r="P991" s="214">
        <f>O991*H991</f>
        <v>0</v>
      </c>
      <c r="Q991" s="214">
        <v>2.0000000000000002E-05</v>
      </c>
      <c r="R991" s="214">
        <f>Q991*H991</f>
        <v>0.015919680000000002</v>
      </c>
      <c r="S991" s="214">
        <v>0</v>
      </c>
      <c r="T991" s="215">
        <f>S991*H991</f>
        <v>0</v>
      </c>
      <c r="U991" s="37"/>
      <c r="V991" s="37"/>
      <c r="W991" s="37"/>
      <c r="X991" s="37"/>
      <c r="Y991" s="37"/>
      <c r="Z991" s="37"/>
      <c r="AA991" s="37"/>
      <c r="AB991" s="37"/>
      <c r="AC991" s="37"/>
      <c r="AD991" s="37"/>
      <c r="AE991" s="37"/>
      <c r="AR991" s="216" t="s">
        <v>473</v>
      </c>
      <c r="AT991" s="216" t="s">
        <v>582</v>
      </c>
      <c r="AU991" s="216" t="s">
        <v>87</v>
      </c>
      <c r="AY991" s="18" t="s">
        <v>283</v>
      </c>
      <c r="BE991" s="217">
        <f>IF(N991="základná",J991,0)</f>
        <v>0</v>
      </c>
      <c r="BF991" s="217">
        <f>IF(N991="znížená",J991,0)</f>
        <v>0</v>
      </c>
      <c r="BG991" s="217">
        <f>IF(N991="zákl. prenesená",J991,0)</f>
        <v>0</v>
      </c>
      <c r="BH991" s="217">
        <f>IF(N991="zníž. prenesená",J991,0)</f>
        <v>0</v>
      </c>
      <c r="BI991" s="217">
        <f>IF(N991="nulová",J991,0)</f>
        <v>0</v>
      </c>
      <c r="BJ991" s="18" t="s">
        <v>87</v>
      </c>
      <c r="BK991" s="217">
        <f>ROUND(I991*H991,2)</f>
        <v>0</v>
      </c>
      <c r="BL991" s="18" t="s">
        <v>358</v>
      </c>
      <c r="BM991" s="216" t="s">
        <v>4068</v>
      </c>
    </row>
    <row r="992" s="13" customFormat="1">
      <c r="A992" s="13"/>
      <c r="B992" s="218"/>
      <c r="C992" s="13"/>
      <c r="D992" s="219" t="s">
        <v>291</v>
      </c>
      <c r="E992" s="13"/>
      <c r="F992" s="221" t="s">
        <v>4069</v>
      </c>
      <c r="G992" s="13"/>
      <c r="H992" s="222">
        <v>795.98400000000004</v>
      </c>
      <c r="I992" s="223"/>
      <c r="J992" s="13"/>
      <c r="K992" s="13"/>
      <c r="L992" s="218"/>
      <c r="M992" s="224"/>
      <c r="N992" s="225"/>
      <c r="O992" s="225"/>
      <c r="P992" s="225"/>
      <c r="Q992" s="225"/>
      <c r="R992" s="225"/>
      <c r="S992" s="225"/>
      <c r="T992" s="226"/>
      <c r="U992" s="13"/>
      <c r="V992" s="13"/>
      <c r="W992" s="13"/>
      <c r="X992" s="13"/>
      <c r="Y992" s="13"/>
      <c r="Z992" s="13"/>
      <c r="AA992" s="13"/>
      <c r="AB992" s="13"/>
      <c r="AC992" s="13"/>
      <c r="AD992" s="13"/>
      <c r="AE992" s="13"/>
      <c r="AT992" s="220" t="s">
        <v>291</v>
      </c>
      <c r="AU992" s="220" t="s">
        <v>87</v>
      </c>
      <c r="AV992" s="13" t="s">
        <v>87</v>
      </c>
      <c r="AW992" s="13" t="s">
        <v>3</v>
      </c>
      <c r="AX992" s="13" t="s">
        <v>82</v>
      </c>
      <c r="AY992" s="220" t="s">
        <v>283</v>
      </c>
    </row>
    <row r="993" s="2" customFormat="1" ht="24.15" customHeight="1">
      <c r="A993" s="37"/>
      <c r="B993" s="168"/>
      <c r="C993" s="204" t="s">
        <v>1380</v>
      </c>
      <c r="D993" s="204" t="s">
        <v>285</v>
      </c>
      <c r="E993" s="205" t="s">
        <v>4070</v>
      </c>
      <c r="F993" s="206" t="s">
        <v>4071</v>
      </c>
      <c r="G993" s="207" t="s">
        <v>649</v>
      </c>
      <c r="H993" s="208">
        <v>36.899999999999999</v>
      </c>
      <c r="I993" s="209"/>
      <c r="J993" s="210">
        <f>ROUND(I993*H993,2)</f>
        <v>0</v>
      </c>
      <c r="K993" s="211"/>
      <c r="L993" s="38"/>
      <c r="M993" s="212" t="s">
        <v>1</v>
      </c>
      <c r="N993" s="213" t="s">
        <v>41</v>
      </c>
      <c r="O993" s="81"/>
      <c r="P993" s="214">
        <f>O993*H993</f>
        <v>0</v>
      </c>
      <c r="Q993" s="214">
        <v>0.000185</v>
      </c>
      <c r="R993" s="214">
        <f>Q993*H993</f>
        <v>0.0068264999999999992</v>
      </c>
      <c r="S993" s="214">
        <v>0</v>
      </c>
      <c r="T993" s="215">
        <f>S993*H993</f>
        <v>0</v>
      </c>
      <c r="U993" s="37"/>
      <c r="V993" s="37"/>
      <c r="W993" s="37"/>
      <c r="X993" s="37"/>
      <c r="Y993" s="37"/>
      <c r="Z993" s="37"/>
      <c r="AA993" s="37"/>
      <c r="AB993" s="37"/>
      <c r="AC993" s="37"/>
      <c r="AD993" s="37"/>
      <c r="AE993" s="37"/>
      <c r="AR993" s="216" t="s">
        <v>358</v>
      </c>
      <c r="AT993" s="216" t="s">
        <v>285</v>
      </c>
      <c r="AU993" s="216" t="s">
        <v>87</v>
      </c>
      <c r="AY993" s="18" t="s">
        <v>283</v>
      </c>
      <c r="BE993" s="217">
        <f>IF(N993="základná",J993,0)</f>
        <v>0</v>
      </c>
      <c r="BF993" s="217">
        <f>IF(N993="znížená",J993,0)</f>
        <v>0</v>
      </c>
      <c r="BG993" s="217">
        <f>IF(N993="zákl. prenesená",J993,0)</f>
        <v>0</v>
      </c>
      <c r="BH993" s="217">
        <f>IF(N993="zníž. prenesená",J993,0)</f>
        <v>0</v>
      </c>
      <c r="BI993" s="217">
        <f>IF(N993="nulová",J993,0)</f>
        <v>0</v>
      </c>
      <c r="BJ993" s="18" t="s">
        <v>87</v>
      </c>
      <c r="BK993" s="217">
        <f>ROUND(I993*H993,2)</f>
        <v>0</v>
      </c>
      <c r="BL993" s="18" t="s">
        <v>358</v>
      </c>
      <c r="BM993" s="216" t="s">
        <v>4072</v>
      </c>
    </row>
    <row r="994" s="13" customFormat="1">
      <c r="A994" s="13"/>
      <c r="B994" s="218"/>
      <c r="C994" s="13"/>
      <c r="D994" s="219" t="s">
        <v>291</v>
      </c>
      <c r="E994" s="220" t="s">
        <v>1</v>
      </c>
      <c r="F994" s="221" t="s">
        <v>4073</v>
      </c>
      <c r="G994" s="13"/>
      <c r="H994" s="222">
        <v>36.899999999999999</v>
      </c>
      <c r="I994" s="223"/>
      <c r="J994" s="13"/>
      <c r="K994" s="13"/>
      <c r="L994" s="218"/>
      <c r="M994" s="224"/>
      <c r="N994" s="225"/>
      <c r="O994" s="225"/>
      <c r="P994" s="225"/>
      <c r="Q994" s="225"/>
      <c r="R994" s="225"/>
      <c r="S994" s="225"/>
      <c r="T994" s="226"/>
      <c r="U994" s="13"/>
      <c r="V994" s="13"/>
      <c r="W994" s="13"/>
      <c r="X994" s="13"/>
      <c r="Y994" s="13"/>
      <c r="Z994" s="13"/>
      <c r="AA994" s="13"/>
      <c r="AB994" s="13"/>
      <c r="AC994" s="13"/>
      <c r="AD994" s="13"/>
      <c r="AE994" s="13"/>
      <c r="AT994" s="220" t="s">
        <v>291</v>
      </c>
      <c r="AU994" s="220" t="s">
        <v>87</v>
      </c>
      <c r="AV994" s="13" t="s">
        <v>87</v>
      </c>
      <c r="AW994" s="13" t="s">
        <v>31</v>
      </c>
      <c r="AX994" s="13" t="s">
        <v>82</v>
      </c>
      <c r="AY994" s="220" t="s">
        <v>283</v>
      </c>
    </row>
    <row r="995" s="2" customFormat="1" ht="24.15" customHeight="1">
      <c r="A995" s="37"/>
      <c r="B995" s="168"/>
      <c r="C995" s="242" t="s">
        <v>1384</v>
      </c>
      <c r="D995" s="242" t="s">
        <v>582</v>
      </c>
      <c r="E995" s="243" t="s">
        <v>4074</v>
      </c>
      <c r="F995" s="244" t="s">
        <v>4075</v>
      </c>
      <c r="G995" s="245" t="s">
        <v>649</v>
      </c>
      <c r="H995" s="246">
        <v>36.899999999999999</v>
      </c>
      <c r="I995" s="247"/>
      <c r="J995" s="248">
        <f>ROUND(I995*H995,2)</f>
        <v>0</v>
      </c>
      <c r="K995" s="249"/>
      <c r="L995" s="250"/>
      <c r="M995" s="251" t="s">
        <v>1</v>
      </c>
      <c r="N995" s="252" t="s">
        <v>41</v>
      </c>
      <c r="O995" s="81"/>
      <c r="P995" s="214">
        <f>O995*H995</f>
        <v>0</v>
      </c>
      <c r="Q995" s="214">
        <v>0.030300000000000001</v>
      </c>
      <c r="R995" s="214">
        <f>Q995*H995</f>
        <v>1.1180699999999999</v>
      </c>
      <c r="S995" s="214">
        <v>0</v>
      </c>
      <c r="T995" s="215">
        <f>S995*H995</f>
        <v>0</v>
      </c>
      <c r="U995" s="37"/>
      <c r="V995" s="37"/>
      <c r="W995" s="37"/>
      <c r="X995" s="37"/>
      <c r="Y995" s="37"/>
      <c r="Z995" s="37"/>
      <c r="AA995" s="37"/>
      <c r="AB995" s="37"/>
      <c r="AC995" s="37"/>
      <c r="AD995" s="37"/>
      <c r="AE995" s="37"/>
      <c r="AR995" s="216" t="s">
        <v>473</v>
      </c>
      <c r="AT995" s="216" t="s">
        <v>582</v>
      </c>
      <c r="AU995" s="216" t="s">
        <v>87</v>
      </c>
      <c r="AY995" s="18" t="s">
        <v>283</v>
      </c>
      <c r="BE995" s="217">
        <f>IF(N995="základná",J995,0)</f>
        <v>0</v>
      </c>
      <c r="BF995" s="217">
        <f>IF(N995="znížená",J995,0)</f>
        <v>0</v>
      </c>
      <c r="BG995" s="217">
        <f>IF(N995="zákl. prenesená",J995,0)</f>
        <v>0</v>
      </c>
      <c r="BH995" s="217">
        <f>IF(N995="zníž. prenesená",J995,0)</f>
        <v>0</v>
      </c>
      <c r="BI995" s="217">
        <f>IF(N995="nulová",J995,0)</f>
        <v>0</v>
      </c>
      <c r="BJ995" s="18" t="s">
        <v>87</v>
      </c>
      <c r="BK995" s="217">
        <f>ROUND(I995*H995,2)</f>
        <v>0</v>
      </c>
      <c r="BL995" s="18" t="s">
        <v>358</v>
      </c>
      <c r="BM995" s="216" t="s">
        <v>4076</v>
      </c>
    </row>
    <row r="996" s="2" customFormat="1" ht="24.15" customHeight="1">
      <c r="A996" s="37"/>
      <c r="B996" s="168"/>
      <c r="C996" s="204" t="s">
        <v>1389</v>
      </c>
      <c r="D996" s="253" t="s">
        <v>285</v>
      </c>
      <c r="E996" s="205" t="s">
        <v>1485</v>
      </c>
      <c r="F996" s="206" t="s">
        <v>1486</v>
      </c>
      <c r="G996" s="207" t="s">
        <v>649</v>
      </c>
      <c r="H996" s="208">
        <v>66.599999999999994</v>
      </c>
      <c r="I996" s="209"/>
      <c r="J996" s="210">
        <f>ROUND(I996*H996,2)</f>
        <v>0</v>
      </c>
      <c r="K996" s="211"/>
      <c r="L996" s="38"/>
      <c r="M996" s="212" t="s">
        <v>1</v>
      </c>
      <c r="N996" s="213" t="s">
        <v>41</v>
      </c>
      <c r="O996" s="81"/>
      <c r="P996" s="214">
        <f>O996*H996</f>
        <v>0</v>
      </c>
      <c r="Q996" s="214">
        <v>0.00042999999999999999</v>
      </c>
      <c r="R996" s="214">
        <f>Q996*H996</f>
        <v>0.028637999999999997</v>
      </c>
      <c r="S996" s="214">
        <v>0</v>
      </c>
      <c r="T996" s="215">
        <f>S996*H996</f>
        <v>0</v>
      </c>
      <c r="U996" s="37"/>
      <c r="V996" s="37"/>
      <c r="W996" s="37"/>
      <c r="X996" s="37"/>
      <c r="Y996" s="37"/>
      <c r="Z996" s="37"/>
      <c r="AA996" s="37"/>
      <c r="AB996" s="37"/>
      <c r="AC996" s="37"/>
      <c r="AD996" s="37"/>
      <c r="AE996" s="37"/>
      <c r="AR996" s="216" t="s">
        <v>358</v>
      </c>
      <c r="AT996" s="216" t="s">
        <v>285</v>
      </c>
      <c r="AU996" s="216" t="s">
        <v>87</v>
      </c>
      <c r="AY996" s="18" t="s">
        <v>283</v>
      </c>
      <c r="BE996" s="217">
        <f>IF(N996="základná",J996,0)</f>
        <v>0</v>
      </c>
      <c r="BF996" s="217">
        <f>IF(N996="znížená",J996,0)</f>
        <v>0</v>
      </c>
      <c r="BG996" s="217">
        <f>IF(N996="zákl. prenesená",J996,0)</f>
        <v>0</v>
      </c>
      <c r="BH996" s="217">
        <f>IF(N996="zníž. prenesená",J996,0)</f>
        <v>0</v>
      </c>
      <c r="BI996" s="217">
        <f>IF(N996="nulová",J996,0)</f>
        <v>0</v>
      </c>
      <c r="BJ996" s="18" t="s">
        <v>87</v>
      </c>
      <c r="BK996" s="217">
        <f>ROUND(I996*H996,2)</f>
        <v>0</v>
      </c>
      <c r="BL996" s="18" t="s">
        <v>358</v>
      </c>
      <c r="BM996" s="216" t="s">
        <v>4077</v>
      </c>
    </row>
    <row r="997" s="13" customFormat="1">
      <c r="A997" s="13"/>
      <c r="B997" s="218"/>
      <c r="C997" s="13"/>
      <c r="D997" s="219" t="s">
        <v>291</v>
      </c>
      <c r="E997" s="220" t="s">
        <v>1</v>
      </c>
      <c r="F997" s="221" t="s">
        <v>4078</v>
      </c>
      <c r="G997" s="13"/>
      <c r="H997" s="222">
        <v>66.599999999999994</v>
      </c>
      <c r="I997" s="223"/>
      <c r="J997" s="13"/>
      <c r="K997" s="13"/>
      <c r="L997" s="218"/>
      <c r="M997" s="224"/>
      <c r="N997" s="225"/>
      <c r="O997" s="225"/>
      <c r="P997" s="225"/>
      <c r="Q997" s="225"/>
      <c r="R997" s="225"/>
      <c r="S997" s="225"/>
      <c r="T997" s="226"/>
      <c r="U997" s="13"/>
      <c r="V997" s="13"/>
      <c r="W997" s="13"/>
      <c r="X997" s="13"/>
      <c r="Y997" s="13"/>
      <c r="Z997" s="13"/>
      <c r="AA997" s="13"/>
      <c r="AB997" s="13"/>
      <c r="AC997" s="13"/>
      <c r="AD997" s="13"/>
      <c r="AE997" s="13"/>
      <c r="AT997" s="220" t="s">
        <v>291</v>
      </c>
      <c r="AU997" s="220" t="s">
        <v>87</v>
      </c>
      <c r="AV997" s="13" t="s">
        <v>87</v>
      </c>
      <c r="AW997" s="13" t="s">
        <v>31</v>
      </c>
      <c r="AX997" s="13" t="s">
        <v>75</v>
      </c>
      <c r="AY997" s="220" t="s">
        <v>283</v>
      </c>
    </row>
    <row r="998" s="14" customFormat="1">
      <c r="A998" s="14"/>
      <c r="B998" s="227"/>
      <c r="C998" s="14"/>
      <c r="D998" s="219" t="s">
        <v>291</v>
      </c>
      <c r="E998" s="228" t="s">
        <v>1</v>
      </c>
      <c r="F998" s="229" t="s">
        <v>293</v>
      </c>
      <c r="G998" s="14"/>
      <c r="H998" s="230">
        <v>66.599999999999994</v>
      </c>
      <c r="I998" s="231"/>
      <c r="J998" s="14"/>
      <c r="K998" s="14"/>
      <c r="L998" s="227"/>
      <c r="M998" s="232"/>
      <c r="N998" s="233"/>
      <c r="O998" s="233"/>
      <c r="P998" s="233"/>
      <c r="Q998" s="233"/>
      <c r="R998" s="233"/>
      <c r="S998" s="233"/>
      <c r="T998" s="234"/>
      <c r="U998" s="14"/>
      <c r="V998" s="14"/>
      <c r="W998" s="14"/>
      <c r="X998" s="14"/>
      <c r="Y998" s="14"/>
      <c r="Z998" s="14"/>
      <c r="AA998" s="14"/>
      <c r="AB998" s="14"/>
      <c r="AC998" s="14"/>
      <c r="AD998" s="14"/>
      <c r="AE998" s="14"/>
      <c r="AT998" s="228" t="s">
        <v>291</v>
      </c>
      <c r="AU998" s="228" t="s">
        <v>87</v>
      </c>
      <c r="AV998" s="14" t="s">
        <v>289</v>
      </c>
      <c r="AW998" s="14" t="s">
        <v>31</v>
      </c>
      <c r="AX998" s="14" t="s">
        <v>82</v>
      </c>
      <c r="AY998" s="228" t="s">
        <v>283</v>
      </c>
    </row>
    <row r="999" s="2" customFormat="1" ht="24.15" customHeight="1">
      <c r="A999" s="37"/>
      <c r="B999" s="168"/>
      <c r="C999" s="242" t="s">
        <v>1395</v>
      </c>
      <c r="D999" s="242" t="s">
        <v>582</v>
      </c>
      <c r="E999" s="243" t="s">
        <v>1490</v>
      </c>
      <c r="F999" s="244" t="s">
        <v>4079</v>
      </c>
      <c r="G999" s="245" t="s">
        <v>373</v>
      </c>
      <c r="H999" s="246">
        <v>1</v>
      </c>
      <c r="I999" s="247"/>
      <c r="J999" s="248">
        <f>ROUND(I999*H999,2)</f>
        <v>0</v>
      </c>
      <c r="K999" s="249"/>
      <c r="L999" s="250"/>
      <c r="M999" s="251" t="s">
        <v>1</v>
      </c>
      <c r="N999" s="252" t="s">
        <v>41</v>
      </c>
      <c r="O999" s="81"/>
      <c r="P999" s="214">
        <f>O999*H999</f>
        <v>0</v>
      </c>
      <c r="Q999" s="214">
        <v>0.079089999999999994</v>
      </c>
      <c r="R999" s="214">
        <f>Q999*H999</f>
        <v>0.079089999999999994</v>
      </c>
      <c r="S999" s="214">
        <v>0</v>
      </c>
      <c r="T999" s="215">
        <f>S999*H999</f>
        <v>0</v>
      </c>
      <c r="U999" s="37"/>
      <c r="V999" s="37"/>
      <c r="W999" s="37"/>
      <c r="X999" s="37"/>
      <c r="Y999" s="37"/>
      <c r="Z999" s="37"/>
      <c r="AA999" s="37"/>
      <c r="AB999" s="37"/>
      <c r="AC999" s="37"/>
      <c r="AD999" s="37"/>
      <c r="AE999" s="37"/>
      <c r="AR999" s="216" t="s">
        <v>473</v>
      </c>
      <c r="AT999" s="216" t="s">
        <v>582</v>
      </c>
      <c r="AU999" s="216" t="s">
        <v>87</v>
      </c>
      <c r="AY999" s="18" t="s">
        <v>283</v>
      </c>
      <c r="BE999" s="217">
        <f>IF(N999="základná",J999,0)</f>
        <v>0</v>
      </c>
      <c r="BF999" s="217">
        <f>IF(N999="znížená",J999,0)</f>
        <v>0</v>
      </c>
      <c r="BG999" s="217">
        <f>IF(N999="zákl. prenesená",J999,0)</f>
        <v>0</v>
      </c>
      <c r="BH999" s="217">
        <f>IF(N999="zníž. prenesená",J999,0)</f>
        <v>0</v>
      </c>
      <c r="BI999" s="217">
        <f>IF(N999="nulová",J999,0)</f>
        <v>0</v>
      </c>
      <c r="BJ999" s="18" t="s">
        <v>87</v>
      </c>
      <c r="BK999" s="217">
        <f>ROUND(I999*H999,2)</f>
        <v>0</v>
      </c>
      <c r="BL999" s="18" t="s">
        <v>358</v>
      </c>
      <c r="BM999" s="216" t="s">
        <v>4080</v>
      </c>
    </row>
    <row r="1000" s="2" customFormat="1" ht="24.15" customHeight="1">
      <c r="A1000" s="37"/>
      <c r="B1000" s="168"/>
      <c r="C1000" s="242" t="s">
        <v>1403</v>
      </c>
      <c r="D1000" s="254" t="s">
        <v>582</v>
      </c>
      <c r="E1000" s="243" t="s">
        <v>4081</v>
      </c>
      <c r="F1000" s="244" t="s">
        <v>4082</v>
      </c>
      <c r="G1000" s="245" t="s">
        <v>649</v>
      </c>
      <c r="H1000" s="246">
        <v>60.600000000000001</v>
      </c>
      <c r="I1000" s="247"/>
      <c r="J1000" s="248">
        <f>ROUND(I1000*H1000,2)</f>
        <v>0</v>
      </c>
      <c r="K1000" s="249"/>
      <c r="L1000" s="250"/>
      <c r="M1000" s="251" t="s">
        <v>1</v>
      </c>
      <c r="N1000" s="252" t="s">
        <v>41</v>
      </c>
      <c r="O1000" s="81"/>
      <c r="P1000" s="214">
        <f>O1000*H1000</f>
        <v>0</v>
      </c>
      <c r="Q1000" s="214">
        <v>0.013400000000000001</v>
      </c>
      <c r="R1000" s="214">
        <f>Q1000*H1000</f>
        <v>0.8120400000000001</v>
      </c>
      <c r="S1000" s="214">
        <v>0</v>
      </c>
      <c r="T1000" s="215">
        <f>S1000*H1000</f>
        <v>0</v>
      </c>
      <c r="U1000" s="37"/>
      <c r="V1000" s="37"/>
      <c r="W1000" s="37"/>
      <c r="X1000" s="37"/>
      <c r="Y1000" s="37"/>
      <c r="Z1000" s="37"/>
      <c r="AA1000" s="37"/>
      <c r="AB1000" s="37"/>
      <c r="AC1000" s="37"/>
      <c r="AD1000" s="37"/>
      <c r="AE1000" s="37"/>
      <c r="AR1000" s="216" t="s">
        <v>473</v>
      </c>
      <c r="AT1000" s="216" t="s">
        <v>582</v>
      </c>
      <c r="AU1000" s="216" t="s">
        <v>87</v>
      </c>
      <c r="AY1000" s="18" t="s">
        <v>283</v>
      </c>
      <c r="BE1000" s="217">
        <f>IF(N1000="základná",J1000,0)</f>
        <v>0</v>
      </c>
      <c r="BF1000" s="217">
        <f>IF(N1000="znížená",J1000,0)</f>
        <v>0</v>
      </c>
      <c r="BG1000" s="217">
        <f>IF(N1000="zákl. prenesená",J1000,0)</f>
        <v>0</v>
      </c>
      <c r="BH1000" s="217">
        <f>IF(N1000="zníž. prenesená",J1000,0)</f>
        <v>0</v>
      </c>
      <c r="BI1000" s="217">
        <f>IF(N1000="nulová",J1000,0)</f>
        <v>0</v>
      </c>
      <c r="BJ1000" s="18" t="s">
        <v>87</v>
      </c>
      <c r="BK1000" s="217">
        <f>ROUND(I1000*H1000,2)</f>
        <v>0</v>
      </c>
      <c r="BL1000" s="18" t="s">
        <v>358</v>
      </c>
      <c r="BM1000" s="216" t="s">
        <v>4083</v>
      </c>
    </row>
    <row r="1001" s="13" customFormat="1">
      <c r="A1001" s="13"/>
      <c r="B1001" s="218"/>
      <c r="C1001" s="13"/>
      <c r="D1001" s="219" t="s">
        <v>291</v>
      </c>
      <c r="E1001" s="220" t="s">
        <v>1</v>
      </c>
      <c r="F1001" s="221" t="s">
        <v>4084</v>
      </c>
      <c r="G1001" s="13"/>
      <c r="H1001" s="222">
        <v>31.199999999999999</v>
      </c>
      <c r="I1001" s="223"/>
      <c r="J1001" s="13"/>
      <c r="K1001" s="13"/>
      <c r="L1001" s="218"/>
      <c r="M1001" s="224"/>
      <c r="N1001" s="225"/>
      <c r="O1001" s="225"/>
      <c r="P1001" s="225"/>
      <c r="Q1001" s="225"/>
      <c r="R1001" s="225"/>
      <c r="S1001" s="225"/>
      <c r="T1001" s="226"/>
      <c r="U1001" s="13"/>
      <c r="V1001" s="13"/>
      <c r="W1001" s="13"/>
      <c r="X1001" s="13"/>
      <c r="Y1001" s="13"/>
      <c r="Z1001" s="13"/>
      <c r="AA1001" s="13"/>
      <c r="AB1001" s="13"/>
      <c r="AC1001" s="13"/>
      <c r="AD1001" s="13"/>
      <c r="AE1001" s="13"/>
      <c r="AT1001" s="220" t="s">
        <v>291</v>
      </c>
      <c r="AU1001" s="220" t="s">
        <v>87</v>
      </c>
      <c r="AV1001" s="13" t="s">
        <v>87</v>
      </c>
      <c r="AW1001" s="13" t="s">
        <v>31</v>
      </c>
      <c r="AX1001" s="13" t="s">
        <v>75</v>
      </c>
      <c r="AY1001" s="220" t="s">
        <v>283</v>
      </c>
    </row>
    <row r="1002" s="13" customFormat="1">
      <c r="A1002" s="13"/>
      <c r="B1002" s="218"/>
      <c r="C1002" s="13"/>
      <c r="D1002" s="219" t="s">
        <v>291</v>
      </c>
      <c r="E1002" s="220" t="s">
        <v>1</v>
      </c>
      <c r="F1002" s="221" t="s">
        <v>4085</v>
      </c>
      <c r="G1002" s="13"/>
      <c r="H1002" s="222">
        <v>29.399999999999999</v>
      </c>
      <c r="I1002" s="223"/>
      <c r="J1002" s="13"/>
      <c r="K1002" s="13"/>
      <c r="L1002" s="218"/>
      <c r="M1002" s="224"/>
      <c r="N1002" s="225"/>
      <c r="O1002" s="225"/>
      <c r="P1002" s="225"/>
      <c r="Q1002" s="225"/>
      <c r="R1002" s="225"/>
      <c r="S1002" s="225"/>
      <c r="T1002" s="226"/>
      <c r="U1002" s="13"/>
      <c r="V1002" s="13"/>
      <c r="W1002" s="13"/>
      <c r="X1002" s="13"/>
      <c r="Y1002" s="13"/>
      <c r="Z1002" s="13"/>
      <c r="AA1002" s="13"/>
      <c r="AB1002" s="13"/>
      <c r="AC1002" s="13"/>
      <c r="AD1002" s="13"/>
      <c r="AE1002" s="13"/>
      <c r="AT1002" s="220" t="s">
        <v>291</v>
      </c>
      <c r="AU1002" s="220" t="s">
        <v>87</v>
      </c>
      <c r="AV1002" s="13" t="s">
        <v>87</v>
      </c>
      <c r="AW1002" s="13" t="s">
        <v>31</v>
      </c>
      <c r="AX1002" s="13" t="s">
        <v>75</v>
      </c>
      <c r="AY1002" s="220" t="s">
        <v>283</v>
      </c>
    </row>
    <row r="1003" s="14" customFormat="1">
      <c r="A1003" s="14"/>
      <c r="B1003" s="227"/>
      <c r="C1003" s="14"/>
      <c r="D1003" s="219" t="s">
        <v>291</v>
      </c>
      <c r="E1003" s="228" t="s">
        <v>1</v>
      </c>
      <c r="F1003" s="229" t="s">
        <v>293</v>
      </c>
      <c r="G1003" s="14"/>
      <c r="H1003" s="230">
        <v>60.599999999999994</v>
      </c>
      <c r="I1003" s="231"/>
      <c r="J1003" s="14"/>
      <c r="K1003" s="14"/>
      <c r="L1003" s="227"/>
      <c r="M1003" s="232"/>
      <c r="N1003" s="233"/>
      <c r="O1003" s="233"/>
      <c r="P1003" s="233"/>
      <c r="Q1003" s="233"/>
      <c r="R1003" s="233"/>
      <c r="S1003" s="233"/>
      <c r="T1003" s="234"/>
      <c r="U1003" s="14"/>
      <c r="V1003" s="14"/>
      <c r="W1003" s="14"/>
      <c r="X1003" s="14"/>
      <c r="Y1003" s="14"/>
      <c r="Z1003" s="14"/>
      <c r="AA1003" s="14"/>
      <c r="AB1003" s="14"/>
      <c r="AC1003" s="14"/>
      <c r="AD1003" s="14"/>
      <c r="AE1003" s="14"/>
      <c r="AT1003" s="228" t="s">
        <v>291</v>
      </c>
      <c r="AU1003" s="228" t="s">
        <v>87</v>
      </c>
      <c r="AV1003" s="14" t="s">
        <v>289</v>
      </c>
      <c r="AW1003" s="14" t="s">
        <v>31</v>
      </c>
      <c r="AX1003" s="14" t="s">
        <v>82</v>
      </c>
      <c r="AY1003" s="228" t="s">
        <v>283</v>
      </c>
    </row>
    <row r="1004" s="2" customFormat="1" ht="16.5" customHeight="1">
      <c r="A1004" s="37"/>
      <c r="B1004" s="168"/>
      <c r="C1004" s="204" t="s">
        <v>1409</v>
      </c>
      <c r="D1004" s="204" t="s">
        <v>285</v>
      </c>
      <c r="E1004" s="205" t="s">
        <v>1494</v>
      </c>
      <c r="F1004" s="206" t="s">
        <v>1495</v>
      </c>
      <c r="G1004" s="207" t="s">
        <v>373</v>
      </c>
      <c r="H1004" s="208">
        <v>402</v>
      </c>
      <c r="I1004" s="209"/>
      <c r="J1004" s="210">
        <f>ROUND(I1004*H1004,2)</f>
        <v>0</v>
      </c>
      <c r="K1004" s="211"/>
      <c r="L1004" s="38"/>
      <c r="M1004" s="212" t="s">
        <v>1</v>
      </c>
      <c r="N1004" s="213" t="s">
        <v>41</v>
      </c>
      <c r="O1004" s="81"/>
      <c r="P1004" s="214">
        <f>O1004*H1004</f>
        <v>0</v>
      </c>
      <c r="Q1004" s="214">
        <v>0</v>
      </c>
      <c r="R1004" s="214">
        <f>Q1004*H1004</f>
        <v>0</v>
      </c>
      <c r="S1004" s="214">
        <v>0</v>
      </c>
      <c r="T1004" s="215">
        <f>S1004*H1004</f>
        <v>0</v>
      </c>
      <c r="U1004" s="37"/>
      <c r="V1004" s="37"/>
      <c r="W1004" s="37"/>
      <c r="X1004" s="37"/>
      <c r="Y1004" s="37"/>
      <c r="Z1004" s="37"/>
      <c r="AA1004" s="37"/>
      <c r="AB1004" s="37"/>
      <c r="AC1004" s="37"/>
      <c r="AD1004" s="37"/>
      <c r="AE1004" s="37"/>
      <c r="AR1004" s="216" t="s">
        <v>358</v>
      </c>
      <c r="AT1004" s="216" t="s">
        <v>285</v>
      </c>
      <c r="AU1004" s="216" t="s">
        <v>87</v>
      </c>
      <c r="AY1004" s="18" t="s">
        <v>283</v>
      </c>
      <c r="BE1004" s="217">
        <f>IF(N1004="základná",J1004,0)</f>
        <v>0</v>
      </c>
      <c r="BF1004" s="217">
        <f>IF(N1004="znížená",J1004,0)</f>
        <v>0</v>
      </c>
      <c r="BG1004" s="217">
        <f>IF(N1004="zákl. prenesená",J1004,0)</f>
        <v>0</v>
      </c>
      <c r="BH1004" s="217">
        <f>IF(N1004="zníž. prenesená",J1004,0)</f>
        <v>0</v>
      </c>
      <c r="BI1004" s="217">
        <f>IF(N1004="nulová",J1004,0)</f>
        <v>0</v>
      </c>
      <c r="BJ1004" s="18" t="s">
        <v>87</v>
      </c>
      <c r="BK1004" s="217">
        <f>ROUND(I1004*H1004,2)</f>
        <v>0</v>
      </c>
      <c r="BL1004" s="18" t="s">
        <v>358</v>
      </c>
      <c r="BM1004" s="216" t="s">
        <v>4086</v>
      </c>
    </row>
    <row r="1005" s="13" customFormat="1">
      <c r="A1005" s="13"/>
      <c r="B1005" s="218"/>
      <c r="C1005" s="13"/>
      <c r="D1005" s="219" t="s">
        <v>291</v>
      </c>
      <c r="E1005" s="220" t="s">
        <v>1</v>
      </c>
      <c r="F1005" s="221" t="s">
        <v>4087</v>
      </c>
      <c r="G1005" s="13"/>
      <c r="H1005" s="222">
        <v>295</v>
      </c>
      <c r="I1005" s="223"/>
      <c r="J1005" s="13"/>
      <c r="K1005" s="13"/>
      <c r="L1005" s="218"/>
      <c r="M1005" s="224"/>
      <c r="N1005" s="225"/>
      <c r="O1005" s="225"/>
      <c r="P1005" s="225"/>
      <c r="Q1005" s="225"/>
      <c r="R1005" s="225"/>
      <c r="S1005" s="225"/>
      <c r="T1005" s="226"/>
      <c r="U1005" s="13"/>
      <c r="V1005" s="13"/>
      <c r="W1005" s="13"/>
      <c r="X1005" s="13"/>
      <c r="Y1005" s="13"/>
      <c r="Z1005" s="13"/>
      <c r="AA1005" s="13"/>
      <c r="AB1005" s="13"/>
      <c r="AC1005" s="13"/>
      <c r="AD1005" s="13"/>
      <c r="AE1005" s="13"/>
      <c r="AT1005" s="220" t="s">
        <v>291</v>
      </c>
      <c r="AU1005" s="220" t="s">
        <v>87</v>
      </c>
      <c r="AV1005" s="13" t="s">
        <v>87</v>
      </c>
      <c r="AW1005" s="13" t="s">
        <v>31</v>
      </c>
      <c r="AX1005" s="13" t="s">
        <v>75</v>
      </c>
      <c r="AY1005" s="220" t="s">
        <v>283</v>
      </c>
    </row>
    <row r="1006" s="13" customFormat="1">
      <c r="A1006" s="13"/>
      <c r="B1006" s="218"/>
      <c r="C1006" s="13"/>
      <c r="D1006" s="219" t="s">
        <v>291</v>
      </c>
      <c r="E1006" s="220" t="s">
        <v>1</v>
      </c>
      <c r="F1006" s="221" t="s">
        <v>4088</v>
      </c>
      <c r="G1006" s="13"/>
      <c r="H1006" s="222">
        <v>101</v>
      </c>
      <c r="I1006" s="223"/>
      <c r="J1006" s="13"/>
      <c r="K1006" s="13"/>
      <c r="L1006" s="218"/>
      <c r="M1006" s="224"/>
      <c r="N1006" s="225"/>
      <c r="O1006" s="225"/>
      <c r="P1006" s="225"/>
      <c r="Q1006" s="225"/>
      <c r="R1006" s="225"/>
      <c r="S1006" s="225"/>
      <c r="T1006" s="226"/>
      <c r="U1006" s="13"/>
      <c r="V1006" s="13"/>
      <c r="W1006" s="13"/>
      <c r="X1006" s="13"/>
      <c r="Y1006" s="13"/>
      <c r="Z1006" s="13"/>
      <c r="AA1006" s="13"/>
      <c r="AB1006" s="13"/>
      <c r="AC1006" s="13"/>
      <c r="AD1006" s="13"/>
      <c r="AE1006" s="13"/>
      <c r="AT1006" s="220" t="s">
        <v>291</v>
      </c>
      <c r="AU1006" s="220" t="s">
        <v>87</v>
      </c>
      <c r="AV1006" s="13" t="s">
        <v>87</v>
      </c>
      <c r="AW1006" s="13" t="s">
        <v>31</v>
      </c>
      <c r="AX1006" s="13" t="s">
        <v>75</v>
      </c>
      <c r="AY1006" s="220" t="s">
        <v>283</v>
      </c>
    </row>
    <row r="1007" s="13" customFormat="1">
      <c r="A1007" s="13"/>
      <c r="B1007" s="218"/>
      <c r="C1007" s="13"/>
      <c r="D1007" s="219" t="s">
        <v>291</v>
      </c>
      <c r="E1007" s="220" t="s">
        <v>1</v>
      </c>
      <c r="F1007" s="221" t="s">
        <v>4089</v>
      </c>
      <c r="G1007" s="13"/>
      <c r="H1007" s="222">
        <v>6</v>
      </c>
      <c r="I1007" s="223"/>
      <c r="J1007" s="13"/>
      <c r="K1007" s="13"/>
      <c r="L1007" s="218"/>
      <c r="M1007" s="224"/>
      <c r="N1007" s="225"/>
      <c r="O1007" s="225"/>
      <c r="P1007" s="225"/>
      <c r="Q1007" s="225"/>
      <c r="R1007" s="225"/>
      <c r="S1007" s="225"/>
      <c r="T1007" s="226"/>
      <c r="U1007" s="13"/>
      <c r="V1007" s="13"/>
      <c r="W1007" s="13"/>
      <c r="X1007" s="13"/>
      <c r="Y1007" s="13"/>
      <c r="Z1007" s="13"/>
      <c r="AA1007" s="13"/>
      <c r="AB1007" s="13"/>
      <c r="AC1007" s="13"/>
      <c r="AD1007" s="13"/>
      <c r="AE1007" s="13"/>
      <c r="AT1007" s="220" t="s">
        <v>291</v>
      </c>
      <c r="AU1007" s="220" t="s">
        <v>87</v>
      </c>
      <c r="AV1007" s="13" t="s">
        <v>87</v>
      </c>
      <c r="AW1007" s="13" t="s">
        <v>31</v>
      </c>
      <c r="AX1007" s="13" t="s">
        <v>75</v>
      </c>
      <c r="AY1007" s="220" t="s">
        <v>283</v>
      </c>
    </row>
    <row r="1008" s="14" customFormat="1">
      <c r="A1008" s="14"/>
      <c r="B1008" s="227"/>
      <c r="C1008" s="14"/>
      <c r="D1008" s="219" t="s">
        <v>291</v>
      </c>
      <c r="E1008" s="228" t="s">
        <v>1</v>
      </c>
      <c r="F1008" s="229" t="s">
        <v>293</v>
      </c>
      <c r="G1008" s="14"/>
      <c r="H1008" s="230">
        <v>402</v>
      </c>
      <c r="I1008" s="231"/>
      <c r="J1008" s="14"/>
      <c r="K1008" s="14"/>
      <c r="L1008" s="227"/>
      <c r="M1008" s="232"/>
      <c r="N1008" s="233"/>
      <c r="O1008" s="233"/>
      <c r="P1008" s="233"/>
      <c r="Q1008" s="233"/>
      <c r="R1008" s="233"/>
      <c r="S1008" s="233"/>
      <c r="T1008" s="234"/>
      <c r="U1008" s="14"/>
      <c r="V1008" s="14"/>
      <c r="W1008" s="14"/>
      <c r="X1008" s="14"/>
      <c r="Y1008" s="14"/>
      <c r="Z1008" s="14"/>
      <c r="AA1008" s="14"/>
      <c r="AB1008" s="14"/>
      <c r="AC1008" s="14"/>
      <c r="AD1008" s="14"/>
      <c r="AE1008" s="14"/>
      <c r="AT1008" s="228" t="s">
        <v>291</v>
      </c>
      <c r="AU1008" s="228" t="s">
        <v>87</v>
      </c>
      <c r="AV1008" s="14" t="s">
        <v>289</v>
      </c>
      <c r="AW1008" s="14" t="s">
        <v>31</v>
      </c>
      <c r="AX1008" s="14" t="s">
        <v>82</v>
      </c>
      <c r="AY1008" s="228" t="s">
        <v>283</v>
      </c>
    </row>
    <row r="1009" s="2" customFormat="1" ht="24.15" customHeight="1">
      <c r="A1009" s="37"/>
      <c r="B1009" s="168"/>
      <c r="C1009" s="242" t="s">
        <v>1415</v>
      </c>
      <c r="D1009" s="242" t="s">
        <v>582</v>
      </c>
      <c r="E1009" s="243" t="s">
        <v>1499</v>
      </c>
      <c r="F1009" s="244" t="s">
        <v>1500</v>
      </c>
      <c r="G1009" s="245" t="s">
        <v>373</v>
      </c>
      <c r="H1009" s="246">
        <v>396</v>
      </c>
      <c r="I1009" s="247"/>
      <c r="J1009" s="248">
        <f>ROUND(I1009*H1009,2)</f>
        <v>0</v>
      </c>
      <c r="K1009" s="249"/>
      <c r="L1009" s="250"/>
      <c r="M1009" s="251" t="s">
        <v>1</v>
      </c>
      <c r="N1009" s="252" t="s">
        <v>41</v>
      </c>
      <c r="O1009" s="81"/>
      <c r="P1009" s="214">
        <f>O1009*H1009</f>
        <v>0</v>
      </c>
      <c r="Q1009" s="214">
        <v>0.0018799999999999999</v>
      </c>
      <c r="R1009" s="214">
        <f>Q1009*H1009</f>
        <v>0.74448000000000003</v>
      </c>
      <c r="S1009" s="214">
        <v>0</v>
      </c>
      <c r="T1009" s="215">
        <f>S1009*H1009</f>
        <v>0</v>
      </c>
      <c r="U1009" s="37"/>
      <c r="V1009" s="37"/>
      <c r="W1009" s="37"/>
      <c r="X1009" s="37"/>
      <c r="Y1009" s="37"/>
      <c r="Z1009" s="37"/>
      <c r="AA1009" s="37"/>
      <c r="AB1009" s="37"/>
      <c r="AC1009" s="37"/>
      <c r="AD1009" s="37"/>
      <c r="AE1009" s="37"/>
      <c r="AR1009" s="216" t="s">
        <v>473</v>
      </c>
      <c r="AT1009" s="216" t="s">
        <v>582</v>
      </c>
      <c r="AU1009" s="216" t="s">
        <v>87</v>
      </c>
      <c r="AY1009" s="18" t="s">
        <v>283</v>
      </c>
      <c r="BE1009" s="217">
        <f>IF(N1009="základná",J1009,0)</f>
        <v>0</v>
      </c>
      <c r="BF1009" s="217">
        <f>IF(N1009="znížená",J1009,0)</f>
        <v>0</v>
      </c>
      <c r="BG1009" s="217">
        <f>IF(N1009="zákl. prenesená",J1009,0)</f>
        <v>0</v>
      </c>
      <c r="BH1009" s="217">
        <f>IF(N1009="zníž. prenesená",J1009,0)</f>
        <v>0</v>
      </c>
      <c r="BI1009" s="217">
        <f>IF(N1009="nulová",J1009,0)</f>
        <v>0</v>
      </c>
      <c r="BJ1009" s="18" t="s">
        <v>87</v>
      </c>
      <c r="BK1009" s="217">
        <f>ROUND(I1009*H1009,2)</f>
        <v>0</v>
      </c>
      <c r="BL1009" s="18" t="s">
        <v>358</v>
      </c>
      <c r="BM1009" s="216" t="s">
        <v>4090</v>
      </c>
    </row>
    <row r="1010" s="2" customFormat="1" ht="16.5" customHeight="1">
      <c r="A1010" s="37"/>
      <c r="B1010" s="168"/>
      <c r="C1010" s="242" t="s">
        <v>1420</v>
      </c>
      <c r="D1010" s="242" t="s">
        <v>582</v>
      </c>
      <c r="E1010" s="243" t="s">
        <v>1503</v>
      </c>
      <c r="F1010" s="244" t="s">
        <v>4091</v>
      </c>
      <c r="G1010" s="245" t="s">
        <v>373</v>
      </c>
      <c r="H1010" s="246">
        <v>5</v>
      </c>
      <c r="I1010" s="247"/>
      <c r="J1010" s="248">
        <f>ROUND(I1010*H1010,2)</f>
        <v>0</v>
      </c>
      <c r="K1010" s="249"/>
      <c r="L1010" s="250"/>
      <c r="M1010" s="251" t="s">
        <v>1</v>
      </c>
      <c r="N1010" s="252" t="s">
        <v>41</v>
      </c>
      <c r="O1010" s="81"/>
      <c r="P1010" s="214">
        <f>O1010*H1010</f>
        <v>0</v>
      </c>
      <c r="Q1010" s="214">
        <v>0</v>
      </c>
      <c r="R1010" s="214">
        <f>Q1010*H1010</f>
        <v>0</v>
      </c>
      <c r="S1010" s="214">
        <v>0</v>
      </c>
      <c r="T1010" s="215">
        <f>S1010*H1010</f>
        <v>0</v>
      </c>
      <c r="U1010" s="37"/>
      <c r="V1010" s="37"/>
      <c r="W1010" s="37"/>
      <c r="X1010" s="37"/>
      <c r="Y1010" s="37"/>
      <c r="Z1010" s="37"/>
      <c r="AA1010" s="37"/>
      <c r="AB1010" s="37"/>
      <c r="AC1010" s="37"/>
      <c r="AD1010" s="37"/>
      <c r="AE1010" s="37"/>
      <c r="AR1010" s="216" t="s">
        <v>473</v>
      </c>
      <c r="AT1010" s="216" t="s">
        <v>582</v>
      </c>
      <c r="AU1010" s="216" t="s">
        <v>87</v>
      </c>
      <c r="AY1010" s="18" t="s">
        <v>283</v>
      </c>
      <c r="BE1010" s="217">
        <f>IF(N1010="základná",J1010,0)</f>
        <v>0</v>
      </c>
      <c r="BF1010" s="217">
        <f>IF(N1010="znížená",J1010,0)</f>
        <v>0</v>
      </c>
      <c r="BG1010" s="217">
        <f>IF(N1010="zákl. prenesená",J1010,0)</f>
        <v>0</v>
      </c>
      <c r="BH1010" s="217">
        <f>IF(N1010="zníž. prenesená",J1010,0)</f>
        <v>0</v>
      </c>
      <c r="BI1010" s="217">
        <f>IF(N1010="nulová",J1010,0)</f>
        <v>0</v>
      </c>
      <c r="BJ1010" s="18" t="s">
        <v>87</v>
      </c>
      <c r="BK1010" s="217">
        <f>ROUND(I1010*H1010,2)</f>
        <v>0</v>
      </c>
      <c r="BL1010" s="18" t="s">
        <v>358</v>
      </c>
      <c r="BM1010" s="216" t="s">
        <v>4092</v>
      </c>
    </row>
    <row r="1011" s="2" customFormat="1" ht="16.5" customHeight="1">
      <c r="A1011" s="37"/>
      <c r="B1011" s="168"/>
      <c r="C1011" s="242" t="s">
        <v>1424</v>
      </c>
      <c r="D1011" s="242" t="s">
        <v>582</v>
      </c>
      <c r="E1011" s="243" t="s">
        <v>4093</v>
      </c>
      <c r="F1011" s="244" t="s">
        <v>4094</v>
      </c>
      <c r="G1011" s="245" t="s">
        <v>373</v>
      </c>
      <c r="H1011" s="246">
        <v>1</v>
      </c>
      <c r="I1011" s="247"/>
      <c r="J1011" s="248">
        <f>ROUND(I1011*H1011,2)</f>
        <v>0</v>
      </c>
      <c r="K1011" s="249"/>
      <c r="L1011" s="250"/>
      <c r="M1011" s="251" t="s">
        <v>1</v>
      </c>
      <c r="N1011" s="252" t="s">
        <v>41</v>
      </c>
      <c r="O1011" s="81"/>
      <c r="P1011" s="214">
        <f>O1011*H1011</f>
        <v>0</v>
      </c>
      <c r="Q1011" s="214">
        <v>0</v>
      </c>
      <c r="R1011" s="214">
        <f>Q1011*H1011</f>
        <v>0</v>
      </c>
      <c r="S1011" s="214">
        <v>0</v>
      </c>
      <c r="T1011" s="215">
        <f>S1011*H1011</f>
        <v>0</v>
      </c>
      <c r="U1011" s="37"/>
      <c r="V1011" s="37"/>
      <c r="W1011" s="37"/>
      <c r="X1011" s="37"/>
      <c r="Y1011" s="37"/>
      <c r="Z1011" s="37"/>
      <c r="AA1011" s="37"/>
      <c r="AB1011" s="37"/>
      <c r="AC1011" s="37"/>
      <c r="AD1011" s="37"/>
      <c r="AE1011" s="37"/>
      <c r="AR1011" s="216" t="s">
        <v>473</v>
      </c>
      <c r="AT1011" s="216" t="s">
        <v>582</v>
      </c>
      <c r="AU1011" s="216" t="s">
        <v>87</v>
      </c>
      <c r="AY1011" s="18" t="s">
        <v>283</v>
      </c>
      <c r="BE1011" s="217">
        <f>IF(N1011="základná",J1011,0)</f>
        <v>0</v>
      </c>
      <c r="BF1011" s="217">
        <f>IF(N1011="znížená",J1011,0)</f>
        <v>0</v>
      </c>
      <c r="BG1011" s="217">
        <f>IF(N1011="zákl. prenesená",J1011,0)</f>
        <v>0</v>
      </c>
      <c r="BH1011" s="217">
        <f>IF(N1011="zníž. prenesená",J1011,0)</f>
        <v>0</v>
      </c>
      <c r="BI1011" s="217">
        <f>IF(N1011="nulová",J1011,0)</f>
        <v>0</v>
      </c>
      <c r="BJ1011" s="18" t="s">
        <v>87</v>
      </c>
      <c r="BK1011" s="217">
        <f>ROUND(I1011*H1011,2)</f>
        <v>0</v>
      </c>
      <c r="BL1011" s="18" t="s">
        <v>358</v>
      </c>
      <c r="BM1011" s="216" t="s">
        <v>4095</v>
      </c>
    </row>
    <row r="1012" s="2" customFormat="1" ht="16.5" customHeight="1">
      <c r="A1012" s="37"/>
      <c r="B1012" s="168"/>
      <c r="C1012" s="204" t="s">
        <v>1429</v>
      </c>
      <c r="D1012" s="204" t="s">
        <v>285</v>
      </c>
      <c r="E1012" s="205" t="s">
        <v>1507</v>
      </c>
      <c r="F1012" s="206" t="s">
        <v>1508</v>
      </c>
      <c r="G1012" s="207" t="s">
        <v>373</v>
      </c>
      <c r="H1012" s="208">
        <v>2</v>
      </c>
      <c r="I1012" s="209"/>
      <c r="J1012" s="210">
        <f>ROUND(I1012*H1012,2)</f>
        <v>0</v>
      </c>
      <c r="K1012" s="211"/>
      <c r="L1012" s="38"/>
      <c r="M1012" s="212" t="s">
        <v>1</v>
      </c>
      <c r="N1012" s="213" t="s">
        <v>41</v>
      </c>
      <c r="O1012" s="81"/>
      <c r="P1012" s="214">
        <f>O1012*H1012</f>
        <v>0</v>
      </c>
      <c r="Q1012" s="214">
        <v>2.6000000000000001E-06</v>
      </c>
      <c r="R1012" s="214">
        <f>Q1012*H1012</f>
        <v>5.2000000000000002E-06</v>
      </c>
      <c r="S1012" s="214">
        <v>0</v>
      </c>
      <c r="T1012" s="215">
        <f>S1012*H1012</f>
        <v>0</v>
      </c>
      <c r="U1012" s="37"/>
      <c r="V1012" s="37"/>
      <c r="W1012" s="37"/>
      <c r="X1012" s="37"/>
      <c r="Y1012" s="37"/>
      <c r="Z1012" s="37"/>
      <c r="AA1012" s="37"/>
      <c r="AB1012" s="37"/>
      <c r="AC1012" s="37"/>
      <c r="AD1012" s="37"/>
      <c r="AE1012" s="37"/>
      <c r="AR1012" s="216" t="s">
        <v>358</v>
      </c>
      <c r="AT1012" s="216" t="s">
        <v>285</v>
      </c>
      <c r="AU1012" s="216" t="s">
        <v>87</v>
      </c>
      <c r="AY1012" s="18" t="s">
        <v>283</v>
      </c>
      <c r="BE1012" s="217">
        <f>IF(N1012="základná",J1012,0)</f>
        <v>0</v>
      </c>
      <c r="BF1012" s="217">
        <f>IF(N1012="znížená",J1012,0)</f>
        <v>0</v>
      </c>
      <c r="BG1012" s="217">
        <f>IF(N1012="zákl. prenesená",J1012,0)</f>
        <v>0</v>
      </c>
      <c r="BH1012" s="217">
        <f>IF(N1012="zníž. prenesená",J1012,0)</f>
        <v>0</v>
      </c>
      <c r="BI1012" s="217">
        <f>IF(N1012="nulová",J1012,0)</f>
        <v>0</v>
      </c>
      <c r="BJ1012" s="18" t="s">
        <v>87</v>
      </c>
      <c r="BK1012" s="217">
        <f>ROUND(I1012*H1012,2)</f>
        <v>0</v>
      </c>
      <c r="BL1012" s="18" t="s">
        <v>358</v>
      </c>
      <c r="BM1012" s="216" t="s">
        <v>4096</v>
      </c>
    </row>
    <row r="1013" s="2" customFormat="1" ht="33" customHeight="1">
      <c r="A1013" s="37"/>
      <c r="B1013" s="168"/>
      <c r="C1013" s="242" t="s">
        <v>1433</v>
      </c>
      <c r="D1013" s="242" t="s">
        <v>582</v>
      </c>
      <c r="E1013" s="243" t="s">
        <v>1511</v>
      </c>
      <c r="F1013" s="244" t="s">
        <v>1512</v>
      </c>
      <c r="G1013" s="245" t="s">
        <v>373</v>
      </c>
      <c r="H1013" s="246">
        <v>2</v>
      </c>
      <c r="I1013" s="247"/>
      <c r="J1013" s="248">
        <f>ROUND(I1013*H1013,2)</f>
        <v>0</v>
      </c>
      <c r="K1013" s="249"/>
      <c r="L1013" s="250"/>
      <c r="M1013" s="251" t="s">
        <v>1</v>
      </c>
      <c r="N1013" s="252" t="s">
        <v>41</v>
      </c>
      <c r="O1013" s="81"/>
      <c r="P1013" s="214">
        <f>O1013*H1013</f>
        <v>0</v>
      </c>
      <c r="Q1013" s="214">
        <v>0.002</v>
      </c>
      <c r="R1013" s="214">
        <f>Q1013*H1013</f>
        <v>0.0040000000000000001</v>
      </c>
      <c r="S1013" s="214">
        <v>0</v>
      </c>
      <c r="T1013" s="215">
        <f>S1013*H1013</f>
        <v>0</v>
      </c>
      <c r="U1013" s="37"/>
      <c r="V1013" s="37"/>
      <c r="W1013" s="37"/>
      <c r="X1013" s="37"/>
      <c r="Y1013" s="37"/>
      <c r="Z1013" s="37"/>
      <c r="AA1013" s="37"/>
      <c r="AB1013" s="37"/>
      <c r="AC1013" s="37"/>
      <c r="AD1013" s="37"/>
      <c r="AE1013" s="37"/>
      <c r="AR1013" s="216" t="s">
        <v>473</v>
      </c>
      <c r="AT1013" s="216" t="s">
        <v>582</v>
      </c>
      <c r="AU1013" s="216" t="s">
        <v>87</v>
      </c>
      <c r="AY1013" s="18" t="s">
        <v>283</v>
      </c>
      <c r="BE1013" s="217">
        <f>IF(N1013="základná",J1013,0)</f>
        <v>0</v>
      </c>
      <c r="BF1013" s="217">
        <f>IF(N1013="znížená",J1013,0)</f>
        <v>0</v>
      </c>
      <c r="BG1013" s="217">
        <f>IF(N1013="zákl. prenesená",J1013,0)</f>
        <v>0</v>
      </c>
      <c r="BH1013" s="217">
        <f>IF(N1013="zníž. prenesená",J1013,0)</f>
        <v>0</v>
      </c>
      <c r="BI1013" s="217">
        <f>IF(N1013="nulová",J1013,0)</f>
        <v>0</v>
      </c>
      <c r="BJ1013" s="18" t="s">
        <v>87</v>
      </c>
      <c r="BK1013" s="217">
        <f>ROUND(I1013*H1013,2)</f>
        <v>0</v>
      </c>
      <c r="BL1013" s="18" t="s">
        <v>358</v>
      </c>
      <c r="BM1013" s="216" t="s">
        <v>4097</v>
      </c>
    </row>
    <row r="1014" s="2" customFormat="1" ht="24.15" customHeight="1">
      <c r="A1014" s="37"/>
      <c r="B1014" s="168"/>
      <c r="C1014" s="204" t="s">
        <v>1437</v>
      </c>
      <c r="D1014" s="204" t="s">
        <v>285</v>
      </c>
      <c r="E1014" s="205" t="s">
        <v>1515</v>
      </c>
      <c r="F1014" s="206" t="s">
        <v>1516</v>
      </c>
      <c r="G1014" s="207" t="s">
        <v>288</v>
      </c>
      <c r="H1014" s="208">
        <v>489.73000000000002</v>
      </c>
      <c r="I1014" s="209"/>
      <c r="J1014" s="210">
        <f>ROUND(I1014*H1014,2)</f>
        <v>0</v>
      </c>
      <c r="K1014" s="211"/>
      <c r="L1014" s="38"/>
      <c r="M1014" s="212" t="s">
        <v>1</v>
      </c>
      <c r="N1014" s="213" t="s">
        <v>41</v>
      </c>
      <c r="O1014" s="81"/>
      <c r="P1014" s="214">
        <f>O1014*H1014</f>
        <v>0</v>
      </c>
      <c r="Q1014" s="214">
        <v>0.00010000000000000001</v>
      </c>
      <c r="R1014" s="214">
        <f>Q1014*H1014</f>
        <v>0.048973000000000003</v>
      </c>
      <c r="S1014" s="214">
        <v>0</v>
      </c>
      <c r="T1014" s="215">
        <f>S1014*H1014</f>
        <v>0</v>
      </c>
      <c r="U1014" s="37"/>
      <c r="V1014" s="37"/>
      <c r="W1014" s="37"/>
      <c r="X1014" s="37"/>
      <c r="Y1014" s="37"/>
      <c r="Z1014" s="37"/>
      <c r="AA1014" s="37"/>
      <c r="AB1014" s="37"/>
      <c r="AC1014" s="37"/>
      <c r="AD1014" s="37"/>
      <c r="AE1014" s="37"/>
      <c r="AR1014" s="216" t="s">
        <v>358</v>
      </c>
      <c r="AT1014" s="216" t="s">
        <v>285</v>
      </c>
      <c r="AU1014" s="216" t="s">
        <v>87</v>
      </c>
      <c r="AY1014" s="18" t="s">
        <v>283</v>
      </c>
      <c r="BE1014" s="217">
        <f>IF(N1014="základná",J1014,0)</f>
        <v>0</v>
      </c>
      <c r="BF1014" s="217">
        <f>IF(N1014="znížená",J1014,0)</f>
        <v>0</v>
      </c>
      <c r="BG1014" s="217">
        <f>IF(N1014="zákl. prenesená",J1014,0)</f>
        <v>0</v>
      </c>
      <c r="BH1014" s="217">
        <f>IF(N1014="zníž. prenesená",J1014,0)</f>
        <v>0</v>
      </c>
      <c r="BI1014" s="217">
        <f>IF(N1014="nulová",J1014,0)</f>
        <v>0</v>
      </c>
      <c r="BJ1014" s="18" t="s">
        <v>87</v>
      </c>
      <c r="BK1014" s="217">
        <f>ROUND(I1014*H1014,2)</f>
        <v>0</v>
      </c>
      <c r="BL1014" s="18" t="s">
        <v>358</v>
      </c>
      <c r="BM1014" s="216" t="s">
        <v>4098</v>
      </c>
    </row>
    <row r="1015" s="13" customFormat="1">
      <c r="A1015" s="13"/>
      <c r="B1015" s="218"/>
      <c r="C1015" s="13"/>
      <c r="D1015" s="219" t="s">
        <v>291</v>
      </c>
      <c r="E1015" s="220" t="s">
        <v>1</v>
      </c>
      <c r="F1015" s="221" t="s">
        <v>4099</v>
      </c>
      <c r="G1015" s="13"/>
      <c r="H1015" s="222">
        <v>323.68000000000001</v>
      </c>
      <c r="I1015" s="223"/>
      <c r="J1015" s="13"/>
      <c r="K1015" s="13"/>
      <c r="L1015" s="218"/>
      <c r="M1015" s="224"/>
      <c r="N1015" s="225"/>
      <c r="O1015" s="225"/>
      <c r="P1015" s="225"/>
      <c r="Q1015" s="225"/>
      <c r="R1015" s="225"/>
      <c r="S1015" s="225"/>
      <c r="T1015" s="226"/>
      <c r="U1015" s="13"/>
      <c r="V1015" s="13"/>
      <c r="W1015" s="13"/>
      <c r="X1015" s="13"/>
      <c r="Y1015" s="13"/>
      <c r="Z1015" s="13"/>
      <c r="AA1015" s="13"/>
      <c r="AB1015" s="13"/>
      <c r="AC1015" s="13"/>
      <c r="AD1015" s="13"/>
      <c r="AE1015" s="13"/>
      <c r="AT1015" s="220" t="s">
        <v>291</v>
      </c>
      <c r="AU1015" s="220" t="s">
        <v>87</v>
      </c>
      <c r="AV1015" s="13" t="s">
        <v>87</v>
      </c>
      <c r="AW1015" s="13" t="s">
        <v>31</v>
      </c>
      <c r="AX1015" s="13" t="s">
        <v>75</v>
      </c>
      <c r="AY1015" s="220" t="s">
        <v>283</v>
      </c>
    </row>
    <row r="1016" s="13" customFormat="1">
      <c r="A1016" s="13"/>
      <c r="B1016" s="218"/>
      <c r="C1016" s="13"/>
      <c r="D1016" s="219" t="s">
        <v>291</v>
      </c>
      <c r="E1016" s="220" t="s">
        <v>1</v>
      </c>
      <c r="F1016" s="221" t="s">
        <v>4100</v>
      </c>
      <c r="G1016" s="13"/>
      <c r="H1016" s="222">
        <v>15.300000000000001</v>
      </c>
      <c r="I1016" s="223"/>
      <c r="J1016" s="13"/>
      <c r="K1016" s="13"/>
      <c r="L1016" s="218"/>
      <c r="M1016" s="224"/>
      <c r="N1016" s="225"/>
      <c r="O1016" s="225"/>
      <c r="P1016" s="225"/>
      <c r="Q1016" s="225"/>
      <c r="R1016" s="225"/>
      <c r="S1016" s="225"/>
      <c r="T1016" s="226"/>
      <c r="U1016" s="13"/>
      <c r="V1016" s="13"/>
      <c r="W1016" s="13"/>
      <c r="X1016" s="13"/>
      <c r="Y1016" s="13"/>
      <c r="Z1016" s="13"/>
      <c r="AA1016" s="13"/>
      <c r="AB1016" s="13"/>
      <c r="AC1016" s="13"/>
      <c r="AD1016" s="13"/>
      <c r="AE1016" s="13"/>
      <c r="AT1016" s="220" t="s">
        <v>291</v>
      </c>
      <c r="AU1016" s="220" t="s">
        <v>87</v>
      </c>
      <c r="AV1016" s="13" t="s">
        <v>87</v>
      </c>
      <c r="AW1016" s="13" t="s">
        <v>31</v>
      </c>
      <c r="AX1016" s="13" t="s">
        <v>75</v>
      </c>
      <c r="AY1016" s="220" t="s">
        <v>283</v>
      </c>
    </row>
    <row r="1017" s="13" customFormat="1">
      <c r="A1017" s="13"/>
      <c r="B1017" s="218"/>
      <c r="C1017" s="13"/>
      <c r="D1017" s="219" t="s">
        <v>291</v>
      </c>
      <c r="E1017" s="220" t="s">
        <v>1</v>
      </c>
      <c r="F1017" s="221" t="s">
        <v>4101</v>
      </c>
      <c r="G1017" s="13"/>
      <c r="H1017" s="222">
        <v>139.19999999999999</v>
      </c>
      <c r="I1017" s="223"/>
      <c r="J1017" s="13"/>
      <c r="K1017" s="13"/>
      <c r="L1017" s="218"/>
      <c r="M1017" s="224"/>
      <c r="N1017" s="225"/>
      <c r="O1017" s="225"/>
      <c r="P1017" s="225"/>
      <c r="Q1017" s="225"/>
      <c r="R1017" s="225"/>
      <c r="S1017" s="225"/>
      <c r="T1017" s="226"/>
      <c r="U1017" s="13"/>
      <c r="V1017" s="13"/>
      <c r="W1017" s="13"/>
      <c r="X1017" s="13"/>
      <c r="Y1017" s="13"/>
      <c r="Z1017" s="13"/>
      <c r="AA1017" s="13"/>
      <c r="AB1017" s="13"/>
      <c r="AC1017" s="13"/>
      <c r="AD1017" s="13"/>
      <c r="AE1017" s="13"/>
      <c r="AT1017" s="220" t="s">
        <v>291</v>
      </c>
      <c r="AU1017" s="220" t="s">
        <v>87</v>
      </c>
      <c r="AV1017" s="13" t="s">
        <v>87</v>
      </c>
      <c r="AW1017" s="13" t="s">
        <v>31</v>
      </c>
      <c r="AX1017" s="13" t="s">
        <v>75</v>
      </c>
      <c r="AY1017" s="220" t="s">
        <v>283</v>
      </c>
    </row>
    <row r="1018" s="13" customFormat="1">
      <c r="A1018" s="13"/>
      <c r="B1018" s="218"/>
      <c r="C1018" s="13"/>
      <c r="D1018" s="219" t="s">
        <v>291</v>
      </c>
      <c r="E1018" s="220" t="s">
        <v>1</v>
      </c>
      <c r="F1018" s="221" t="s">
        <v>1521</v>
      </c>
      <c r="G1018" s="13"/>
      <c r="H1018" s="222">
        <v>11.550000000000001</v>
      </c>
      <c r="I1018" s="223"/>
      <c r="J1018" s="13"/>
      <c r="K1018" s="13"/>
      <c r="L1018" s="218"/>
      <c r="M1018" s="224"/>
      <c r="N1018" s="225"/>
      <c r="O1018" s="225"/>
      <c r="P1018" s="225"/>
      <c r="Q1018" s="225"/>
      <c r="R1018" s="225"/>
      <c r="S1018" s="225"/>
      <c r="T1018" s="226"/>
      <c r="U1018" s="13"/>
      <c r="V1018" s="13"/>
      <c r="W1018" s="13"/>
      <c r="X1018" s="13"/>
      <c r="Y1018" s="13"/>
      <c r="Z1018" s="13"/>
      <c r="AA1018" s="13"/>
      <c r="AB1018" s="13"/>
      <c r="AC1018" s="13"/>
      <c r="AD1018" s="13"/>
      <c r="AE1018" s="13"/>
      <c r="AT1018" s="220" t="s">
        <v>291</v>
      </c>
      <c r="AU1018" s="220" t="s">
        <v>87</v>
      </c>
      <c r="AV1018" s="13" t="s">
        <v>87</v>
      </c>
      <c r="AW1018" s="13" t="s">
        <v>31</v>
      </c>
      <c r="AX1018" s="13" t="s">
        <v>75</v>
      </c>
      <c r="AY1018" s="220" t="s">
        <v>283</v>
      </c>
    </row>
    <row r="1019" s="14" customFormat="1">
      <c r="A1019" s="14"/>
      <c r="B1019" s="227"/>
      <c r="C1019" s="14"/>
      <c r="D1019" s="219" t="s">
        <v>291</v>
      </c>
      <c r="E1019" s="228" t="s">
        <v>1</v>
      </c>
      <c r="F1019" s="229" t="s">
        <v>293</v>
      </c>
      <c r="G1019" s="14"/>
      <c r="H1019" s="230">
        <v>489.73000000000002</v>
      </c>
      <c r="I1019" s="231"/>
      <c r="J1019" s="14"/>
      <c r="K1019" s="14"/>
      <c r="L1019" s="227"/>
      <c r="M1019" s="232"/>
      <c r="N1019" s="233"/>
      <c r="O1019" s="233"/>
      <c r="P1019" s="233"/>
      <c r="Q1019" s="233"/>
      <c r="R1019" s="233"/>
      <c r="S1019" s="233"/>
      <c r="T1019" s="234"/>
      <c r="U1019" s="14"/>
      <c r="V1019" s="14"/>
      <c r="W1019" s="14"/>
      <c r="X1019" s="14"/>
      <c r="Y1019" s="14"/>
      <c r="Z1019" s="14"/>
      <c r="AA1019" s="14"/>
      <c r="AB1019" s="14"/>
      <c r="AC1019" s="14"/>
      <c r="AD1019" s="14"/>
      <c r="AE1019" s="14"/>
      <c r="AT1019" s="228" t="s">
        <v>291</v>
      </c>
      <c r="AU1019" s="228" t="s">
        <v>87</v>
      </c>
      <c r="AV1019" s="14" t="s">
        <v>289</v>
      </c>
      <c r="AW1019" s="14" t="s">
        <v>31</v>
      </c>
      <c r="AX1019" s="14" t="s">
        <v>82</v>
      </c>
      <c r="AY1019" s="228" t="s">
        <v>283</v>
      </c>
    </row>
    <row r="1020" s="2" customFormat="1" ht="16.5" customHeight="1">
      <c r="A1020" s="37"/>
      <c r="B1020" s="168"/>
      <c r="C1020" s="242" t="s">
        <v>1446</v>
      </c>
      <c r="D1020" s="242" t="s">
        <v>582</v>
      </c>
      <c r="E1020" s="243" t="s">
        <v>1523</v>
      </c>
      <c r="F1020" s="244" t="s">
        <v>1524</v>
      </c>
      <c r="G1020" s="245" t="s">
        <v>373</v>
      </c>
      <c r="H1020" s="246">
        <v>489.73000000000002</v>
      </c>
      <c r="I1020" s="247"/>
      <c r="J1020" s="248">
        <f>ROUND(I1020*H1020,2)</f>
        <v>0</v>
      </c>
      <c r="K1020" s="249"/>
      <c r="L1020" s="250"/>
      <c r="M1020" s="251" t="s">
        <v>1</v>
      </c>
      <c r="N1020" s="252" t="s">
        <v>41</v>
      </c>
      <c r="O1020" s="81"/>
      <c r="P1020" s="214">
        <f>O1020*H1020</f>
        <v>0</v>
      </c>
      <c r="Q1020" s="214">
        <v>0.00040000000000000002</v>
      </c>
      <c r="R1020" s="214">
        <f>Q1020*H1020</f>
        <v>0.19589200000000001</v>
      </c>
      <c r="S1020" s="214">
        <v>0</v>
      </c>
      <c r="T1020" s="215">
        <f>S1020*H1020</f>
        <v>0</v>
      </c>
      <c r="U1020" s="37"/>
      <c r="V1020" s="37"/>
      <c r="W1020" s="37"/>
      <c r="X1020" s="37"/>
      <c r="Y1020" s="37"/>
      <c r="Z1020" s="37"/>
      <c r="AA1020" s="37"/>
      <c r="AB1020" s="37"/>
      <c r="AC1020" s="37"/>
      <c r="AD1020" s="37"/>
      <c r="AE1020" s="37"/>
      <c r="AR1020" s="216" t="s">
        <v>473</v>
      </c>
      <c r="AT1020" s="216" t="s">
        <v>582</v>
      </c>
      <c r="AU1020" s="216" t="s">
        <v>87</v>
      </c>
      <c r="AY1020" s="18" t="s">
        <v>283</v>
      </c>
      <c r="BE1020" s="217">
        <f>IF(N1020="základná",J1020,0)</f>
        <v>0</v>
      </c>
      <c r="BF1020" s="217">
        <f>IF(N1020="znížená",J1020,0)</f>
        <v>0</v>
      </c>
      <c r="BG1020" s="217">
        <f>IF(N1020="zákl. prenesená",J1020,0)</f>
        <v>0</v>
      </c>
      <c r="BH1020" s="217">
        <f>IF(N1020="zníž. prenesená",J1020,0)</f>
        <v>0</v>
      </c>
      <c r="BI1020" s="217">
        <f>IF(N1020="nulová",J1020,0)</f>
        <v>0</v>
      </c>
      <c r="BJ1020" s="18" t="s">
        <v>87</v>
      </c>
      <c r="BK1020" s="217">
        <f>ROUND(I1020*H1020,2)</f>
        <v>0</v>
      </c>
      <c r="BL1020" s="18" t="s">
        <v>358</v>
      </c>
      <c r="BM1020" s="216" t="s">
        <v>4102</v>
      </c>
    </row>
    <row r="1021" s="2" customFormat="1" ht="16.5" customHeight="1">
      <c r="A1021" s="37"/>
      <c r="B1021" s="168"/>
      <c r="C1021" s="204" t="s">
        <v>1463</v>
      </c>
      <c r="D1021" s="204" t="s">
        <v>285</v>
      </c>
      <c r="E1021" s="205" t="s">
        <v>1536</v>
      </c>
      <c r="F1021" s="206" t="s">
        <v>1537</v>
      </c>
      <c r="G1021" s="207" t="s">
        <v>1538</v>
      </c>
      <c r="H1021" s="208">
        <v>986.78999999999996</v>
      </c>
      <c r="I1021" s="209"/>
      <c r="J1021" s="210">
        <f>ROUND(I1021*H1021,2)</f>
        <v>0</v>
      </c>
      <c r="K1021" s="211"/>
      <c r="L1021" s="38"/>
      <c r="M1021" s="212" t="s">
        <v>1</v>
      </c>
      <c r="N1021" s="213" t="s">
        <v>41</v>
      </c>
      <c r="O1021" s="81"/>
      <c r="P1021" s="214">
        <f>O1021*H1021</f>
        <v>0</v>
      </c>
      <c r="Q1021" s="214">
        <v>0</v>
      </c>
      <c r="R1021" s="214">
        <f>Q1021*H1021</f>
        <v>0</v>
      </c>
      <c r="S1021" s="214">
        <v>0</v>
      </c>
      <c r="T1021" s="215">
        <f>S1021*H1021</f>
        <v>0</v>
      </c>
      <c r="U1021" s="37"/>
      <c r="V1021" s="37"/>
      <c r="W1021" s="37"/>
      <c r="X1021" s="37"/>
      <c r="Y1021" s="37"/>
      <c r="Z1021" s="37"/>
      <c r="AA1021" s="37"/>
      <c r="AB1021" s="37"/>
      <c r="AC1021" s="37"/>
      <c r="AD1021" s="37"/>
      <c r="AE1021" s="37"/>
      <c r="AR1021" s="216" t="s">
        <v>358</v>
      </c>
      <c r="AT1021" s="216" t="s">
        <v>285</v>
      </c>
      <c r="AU1021" s="216" t="s">
        <v>87</v>
      </c>
      <c r="AY1021" s="18" t="s">
        <v>283</v>
      </c>
      <c r="BE1021" s="217">
        <f>IF(N1021="základná",J1021,0)</f>
        <v>0</v>
      </c>
      <c r="BF1021" s="217">
        <f>IF(N1021="znížená",J1021,0)</f>
        <v>0</v>
      </c>
      <c r="BG1021" s="217">
        <f>IF(N1021="zákl. prenesená",J1021,0)</f>
        <v>0</v>
      </c>
      <c r="BH1021" s="217">
        <f>IF(N1021="zníž. prenesená",J1021,0)</f>
        <v>0</v>
      </c>
      <c r="BI1021" s="217">
        <f>IF(N1021="nulová",J1021,0)</f>
        <v>0</v>
      </c>
      <c r="BJ1021" s="18" t="s">
        <v>87</v>
      </c>
      <c r="BK1021" s="217">
        <f>ROUND(I1021*H1021,2)</f>
        <v>0</v>
      </c>
      <c r="BL1021" s="18" t="s">
        <v>358</v>
      </c>
      <c r="BM1021" s="216" t="s">
        <v>4103</v>
      </c>
    </row>
    <row r="1022" s="13" customFormat="1">
      <c r="A1022" s="13"/>
      <c r="B1022" s="218"/>
      <c r="C1022" s="13"/>
      <c r="D1022" s="219" t="s">
        <v>291</v>
      </c>
      <c r="E1022" s="220" t="s">
        <v>1</v>
      </c>
      <c r="F1022" s="221" t="s">
        <v>4104</v>
      </c>
      <c r="G1022" s="13"/>
      <c r="H1022" s="222">
        <v>986.78999999999996</v>
      </c>
      <c r="I1022" s="223"/>
      <c r="J1022" s="13"/>
      <c r="K1022" s="13"/>
      <c r="L1022" s="218"/>
      <c r="M1022" s="224"/>
      <c r="N1022" s="225"/>
      <c r="O1022" s="225"/>
      <c r="P1022" s="225"/>
      <c r="Q1022" s="225"/>
      <c r="R1022" s="225"/>
      <c r="S1022" s="225"/>
      <c r="T1022" s="226"/>
      <c r="U1022" s="13"/>
      <c r="V1022" s="13"/>
      <c r="W1022" s="13"/>
      <c r="X1022" s="13"/>
      <c r="Y1022" s="13"/>
      <c r="Z1022" s="13"/>
      <c r="AA1022" s="13"/>
      <c r="AB1022" s="13"/>
      <c r="AC1022" s="13"/>
      <c r="AD1022" s="13"/>
      <c r="AE1022" s="13"/>
      <c r="AT1022" s="220" t="s">
        <v>291</v>
      </c>
      <c r="AU1022" s="220" t="s">
        <v>87</v>
      </c>
      <c r="AV1022" s="13" t="s">
        <v>87</v>
      </c>
      <c r="AW1022" s="13" t="s">
        <v>31</v>
      </c>
      <c r="AX1022" s="13" t="s">
        <v>82</v>
      </c>
      <c r="AY1022" s="220" t="s">
        <v>283</v>
      </c>
    </row>
    <row r="1023" s="2" customFormat="1" ht="33" customHeight="1">
      <c r="A1023" s="37"/>
      <c r="B1023" s="168"/>
      <c r="C1023" s="204" t="s">
        <v>1469</v>
      </c>
      <c r="D1023" s="204" t="s">
        <v>285</v>
      </c>
      <c r="E1023" s="205" t="s">
        <v>4105</v>
      </c>
      <c r="F1023" s="206" t="s">
        <v>4106</v>
      </c>
      <c r="G1023" s="207" t="s">
        <v>1538</v>
      </c>
      <c r="H1023" s="208">
        <v>40.259999999999998</v>
      </c>
      <c r="I1023" s="209"/>
      <c r="J1023" s="210">
        <f>ROUND(I1023*H1023,2)</f>
        <v>0</v>
      </c>
      <c r="K1023" s="211"/>
      <c r="L1023" s="38"/>
      <c r="M1023" s="212" t="s">
        <v>1</v>
      </c>
      <c r="N1023" s="213" t="s">
        <v>41</v>
      </c>
      <c r="O1023" s="81"/>
      <c r="P1023" s="214">
        <f>O1023*H1023</f>
        <v>0</v>
      </c>
      <c r="Q1023" s="214">
        <v>0</v>
      </c>
      <c r="R1023" s="214">
        <f>Q1023*H1023</f>
        <v>0</v>
      </c>
      <c r="S1023" s="214">
        <v>0</v>
      </c>
      <c r="T1023" s="215">
        <f>S1023*H1023</f>
        <v>0</v>
      </c>
      <c r="U1023" s="37"/>
      <c r="V1023" s="37"/>
      <c r="W1023" s="37"/>
      <c r="X1023" s="37"/>
      <c r="Y1023" s="37"/>
      <c r="Z1023" s="37"/>
      <c r="AA1023" s="37"/>
      <c r="AB1023" s="37"/>
      <c r="AC1023" s="37"/>
      <c r="AD1023" s="37"/>
      <c r="AE1023" s="37"/>
      <c r="AR1023" s="216" t="s">
        <v>358</v>
      </c>
      <c r="AT1023" s="216" t="s">
        <v>285</v>
      </c>
      <c r="AU1023" s="216" t="s">
        <v>87</v>
      </c>
      <c r="AY1023" s="18" t="s">
        <v>283</v>
      </c>
      <c r="BE1023" s="217">
        <f>IF(N1023="základná",J1023,0)</f>
        <v>0</v>
      </c>
      <c r="BF1023" s="217">
        <f>IF(N1023="znížená",J1023,0)</f>
        <v>0</v>
      </c>
      <c r="BG1023" s="217">
        <f>IF(N1023="zákl. prenesená",J1023,0)</f>
        <v>0</v>
      </c>
      <c r="BH1023" s="217">
        <f>IF(N1023="zníž. prenesená",J1023,0)</f>
        <v>0</v>
      </c>
      <c r="BI1023" s="217">
        <f>IF(N1023="nulová",J1023,0)</f>
        <v>0</v>
      </c>
      <c r="BJ1023" s="18" t="s">
        <v>87</v>
      </c>
      <c r="BK1023" s="217">
        <f>ROUND(I1023*H1023,2)</f>
        <v>0</v>
      </c>
      <c r="BL1023" s="18" t="s">
        <v>358</v>
      </c>
      <c r="BM1023" s="216" t="s">
        <v>4107</v>
      </c>
    </row>
    <row r="1024" s="2" customFormat="1" ht="24.15" customHeight="1">
      <c r="A1024" s="37"/>
      <c r="B1024" s="168"/>
      <c r="C1024" s="204" t="s">
        <v>1474</v>
      </c>
      <c r="D1024" s="204" t="s">
        <v>285</v>
      </c>
      <c r="E1024" s="205" t="s">
        <v>1542</v>
      </c>
      <c r="F1024" s="206" t="s">
        <v>1543</v>
      </c>
      <c r="G1024" s="207" t="s">
        <v>979</v>
      </c>
      <c r="H1024" s="255"/>
      <c r="I1024" s="209"/>
      <c r="J1024" s="210">
        <f>ROUND(I1024*H1024,2)</f>
        <v>0</v>
      </c>
      <c r="K1024" s="211"/>
      <c r="L1024" s="38"/>
      <c r="M1024" s="212" t="s">
        <v>1</v>
      </c>
      <c r="N1024" s="213" t="s">
        <v>41</v>
      </c>
      <c r="O1024" s="81"/>
      <c r="P1024" s="214">
        <f>O1024*H1024</f>
        <v>0</v>
      </c>
      <c r="Q1024" s="214">
        <v>0</v>
      </c>
      <c r="R1024" s="214">
        <f>Q1024*H1024</f>
        <v>0</v>
      </c>
      <c r="S1024" s="214">
        <v>0</v>
      </c>
      <c r="T1024" s="215">
        <f>S1024*H1024</f>
        <v>0</v>
      </c>
      <c r="U1024" s="37"/>
      <c r="V1024" s="37"/>
      <c r="W1024" s="37"/>
      <c r="X1024" s="37"/>
      <c r="Y1024" s="37"/>
      <c r="Z1024" s="37"/>
      <c r="AA1024" s="37"/>
      <c r="AB1024" s="37"/>
      <c r="AC1024" s="37"/>
      <c r="AD1024" s="37"/>
      <c r="AE1024" s="37"/>
      <c r="AR1024" s="216" t="s">
        <v>358</v>
      </c>
      <c r="AT1024" s="216" t="s">
        <v>285</v>
      </c>
      <c r="AU1024" s="216" t="s">
        <v>87</v>
      </c>
      <c r="AY1024" s="18" t="s">
        <v>283</v>
      </c>
      <c r="BE1024" s="217">
        <f>IF(N1024="základná",J1024,0)</f>
        <v>0</v>
      </c>
      <c r="BF1024" s="217">
        <f>IF(N1024="znížená",J1024,0)</f>
        <v>0</v>
      </c>
      <c r="BG1024" s="217">
        <f>IF(N1024="zákl. prenesená",J1024,0)</f>
        <v>0</v>
      </c>
      <c r="BH1024" s="217">
        <f>IF(N1024="zníž. prenesená",J1024,0)</f>
        <v>0</v>
      </c>
      <c r="BI1024" s="217">
        <f>IF(N1024="nulová",J1024,0)</f>
        <v>0</v>
      </c>
      <c r="BJ1024" s="18" t="s">
        <v>87</v>
      </c>
      <c r="BK1024" s="217">
        <f>ROUND(I1024*H1024,2)</f>
        <v>0</v>
      </c>
      <c r="BL1024" s="18" t="s">
        <v>358</v>
      </c>
      <c r="BM1024" s="216" t="s">
        <v>4108</v>
      </c>
    </row>
    <row r="1025" s="12" customFormat="1" ht="22.8" customHeight="1">
      <c r="A1025" s="12"/>
      <c r="B1025" s="191"/>
      <c r="C1025" s="12"/>
      <c r="D1025" s="192" t="s">
        <v>74</v>
      </c>
      <c r="E1025" s="202" t="s">
        <v>1545</v>
      </c>
      <c r="F1025" s="202" t="s">
        <v>1546</v>
      </c>
      <c r="G1025" s="12"/>
      <c r="H1025" s="12"/>
      <c r="I1025" s="194"/>
      <c r="J1025" s="203">
        <f>BK1025</f>
        <v>0</v>
      </c>
      <c r="K1025" s="12"/>
      <c r="L1025" s="191"/>
      <c r="M1025" s="196"/>
      <c r="N1025" s="197"/>
      <c r="O1025" s="197"/>
      <c r="P1025" s="198">
        <f>SUM(P1026:P1080)</f>
        <v>0</v>
      </c>
      <c r="Q1025" s="197"/>
      <c r="R1025" s="198">
        <f>SUM(R1026:R1080)</f>
        <v>24.454994499999998</v>
      </c>
      <c r="S1025" s="197"/>
      <c r="T1025" s="199">
        <f>SUM(T1026:T1080)</f>
        <v>0</v>
      </c>
      <c r="U1025" s="12"/>
      <c r="V1025" s="12"/>
      <c r="W1025" s="12"/>
      <c r="X1025" s="12"/>
      <c r="Y1025" s="12"/>
      <c r="Z1025" s="12"/>
      <c r="AA1025" s="12"/>
      <c r="AB1025" s="12"/>
      <c r="AC1025" s="12"/>
      <c r="AD1025" s="12"/>
      <c r="AE1025" s="12"/>
      <c r="AR1025" s="192" t="s">
        <v>87</v>
      </c>
      <c r="AT1025" s="200" t="s">
        <v>74</v>
      </c>
      <c r="AU1025" s="200" t="s">
        <v>82</v>
      </c>
      <c r="AY1025" s="192" t="s">
        <v>283</v>
      </c>
      <c r="BK1025" s="201">
        <f>SUM(BK1026:BK1080)</f>
        <v>0</v>
      </c>
    </row>
    <row r="1026" s="2" customFormat="1" ht="24.15" customHeight="1">
      <c r="A1026" s="37"/>
      <c r="B1026" s="168"/>
      <c r="C1026" s="204" t="s">
        <v>1479</v>
      </c>
      <c r="D1026" s="204" t="s">
        <v>285</v>
      </c>
      <c r="E1026" s="205" t="s">
        <v>1548</v>
      </c>
      <c r="F1026" s="206" t="s">
        <v>1549</v>
      </c>
      <c r="G1026" s="207" t="s">
        <v>288</v>
      </c>
      <c r="H1026" s="208">
        <v>252.80000000000001</v>
      </c>
      <c r="I1026" s="209"/>
      <c r="J1026" s="210">
        <f>ROUND(I1026*H1026,2)</f>
        <v>0</v>
      </c>
      <c r="K1026" s="211"/>
      <c r="L1026" s="38"/>
      <c r="M1026" s="212" t="s">
        <v>1</v>
      </c>
      <c r="N1026" s="213" t="s">
        <v>41</v>
      </c>
      <c r="O1026" s="81"/>
      <c r="P1026" s="214">
        <f>O1026*H1026</f>
        <v>0</v>
      </c>
      <c r="Q1026" s="214">
        <v>0.0037499999999999999</v>
      </c>
      <c r="R1026" s="214">
        <f>Q1026*H1026</f>
        <v>0.94799999999999995</v>
      </c>
      <c r="S1026" s="214">
        <v>0</v>
      </c>
      <c r="T1026" s="215">
        <f>S1026*H1026</f>
        <v>0</v>
      </c>
      <c r="U1026" s="37"/>
      <c r="V1026" s="37"/>
      <c r="W1026" s="37"/>
      <c r="X1026" s="37"/>
      <c r="Y1026" s="37"/>
      <c r="Z1026" s="37"/>
      <c r="AA1026" s="37"/>
      <c r="AB1026" s="37"/>
      <c r="AC1026" s="37"/>
      <c r="AD1026" s="37"/>
      <c r="AE1026" s="37"/>
      <c r="AR1026" s="216" t="s">
        <v>358</v>
      </c>
      <c r="AT1026" s="216" t="s">
        <v>285</v>
      </c>
      <c r="AU1026" s="216" t="s">
        <v>87</v>
      </c>
      <c r="AY1026" s="18" t="s">
        <v>283</v>
      </c>
      <c r="BE1026" s="217">
        <f>IF(N1026="základná",J1026,0)</f>
        <v>0</v>
      </c>
      <c r="BF1026" s="217">
        <f>IF(N1026="znížená",J1026,0)</f>
        <v>0</v>
      </c>
      <c r="BG1026" s="217">
        <f>IF(N1026="zákl. prenesená",J1026,0)</f>
        <v>0</v>
      </c>
      <c r="BH1026" s="217">
        <f>IF(N1026="zníž. prenesená",J1026,0)</f>
        <v>0</v>
      </c>
      <c r="BI1026" s="217">
        <f>IF(N1026="nulová",J1026,0)</f>
        <v>0</v>
      </c>
      <c r="BJ1026" s="18" t="s">
        <v>87</v>
      </c>
      <c r="BK1026" s="217">
        <f>ROUND(I1026*H1026,2)</f>
        <v>0</v>
      </c>
      <c r="BL1026" s="18" t="s">
        <v>358</v>
      </c>
      <c r="BM1026" s="216" t="s">
        <v>4109</v>
      </c>
    </row>
    <row r="1027" s="15" customFormat="1">
      <c r="A1027" s="15"/>
      <c r="B1027" s="235"/>
      <c r="C1027" s="15"/>
      <c r="D1027" s="219" t="s">
        <v>291</v>
      </c>
      <c r="E1027" s="236" t="s">
        <v>1</v>
      </c>
      <c r="F1027" s="237" t="s">
        <v>3907</v>
      </c>
      <c r="G1027" s="15"/>
      <c r="H1027" s="236" t="s">
        <v>1</v>
      </c>
      <c r="I1027" s="238"/>
      <c r="J1027" s="15"/>
      <c r="K1027" s="15"/>
      <c r="L1027" s="235"/>
      <c r="M1027" s="239"/>
      <c r="N1027" s="240"/>
      <c r="O1027" s="240"/>
      <c r="P1027" s="240"/>
      <c r="Q1027" s="240"/>
      <c r="R1027" s="240"/>
      <c r="S1027" s="240"/>
      <c r="T1027" s="241"/>
      <c r="U1027" s="15"/>
      <c r="V1027" s="15"/>
      <c r="W1027" s="15"/>
      <c r="X1027" s="15"/>
      <c r="Y1027" s="15"/>
      <c r="Z1027" s="15"/>
      <c r="AA1027" s="15"/>
      <c r="AB1027" s="15"/>
      <c r="AC1027" s="15"/>
      <c r="AD1027" s="15"/>
      <c r="AE1027" s="15"/>
      <c r="AT1027" s="236" t="s">
        <v>291</v>
      </c>
      <c r="AU1027" s="236" t="s">
        <v>87</v>
      </c>
      <c r="AV1027" s="15" t="s">
        <v>82</v>
      </c>
      <c r="AW1027" s="15" t="s">
        <v>31</v>
      </c>
      <c r="AX1027" s="15" t="s">
        <v>75</v>
      </c>
      <c r="AY1027" s="236" t="s">
        <v>283</v>
      </c>
    </row>
    <row r="1028" s="13" customFormat="1">
      <c r="A1028" s="13"/>
      <c r="B1028" s="218"/>
      <c r="C1028" s="13"/>
      <c r="D1028" s="219" t="s">
        <v>291</v>
      </c>
      <c r="E1028" s="220" t="s">
        <v>1</v>
      </c>
      <c r="F1028" s="221" t="s">
        <v>4110</v>
      </c>
      <c r="G1028" s="13"/>
      <c r="H1028" s="222">
        <v>31.809999999999999</v>
      </c>
      <c r="I1028" s="223"/>
      <c r="J1028" s="13"/>
      <c r="K1028" s="13"/>
      <c r="L1028" s="218"/>
      <c r="M1028" s="224"/>
      <c r="N1028" s="225"/>
      <c r="O1028" s="225"/>
      <c r="P1028" s="225"/>
      <c r="Q1028" s="225"/>
      <c r="R1028" s="225"/>
      <c r="S1028" s="225"/>
      <c r="T1028" s="226"/>
      <c r="U1028" s="13"/>
      <c r="V1028" s="13"/>
      <c r="W1028" s="13"/>
      <c r="X1028" s="13"/>
      <c r="Y1028" s="13"/>
      <c r="Z1028" s="13"/>
      <c r="AA1028" s="13"/>
      <c r="AB1028" s="13"/>
      <c r="AC1028" s="13"/>
      <c r="AD1028" s="13"/>
      <c r="AE1028" s="13"/>
      <c r="AT1028" s="220" t="s">
        <v>291</v>
      </c>
      <c r="AU1028" s="220" t="s">
        <v>87</v>
      </c>
      <c r="AV1028" s="13" t="s">
        <v>87</v>
      </c>
      <c r="AW1028" s="13" t="s">
        <v>31</v>
      </c>
      <c r="AX1028" s="13" t="s">
        <v>75</v>
      </c>
      <c r="AY1028" s="220" t="s">
        <v>283</v>
      </c>
    </row>
    <row r="1029" s="13" customFormat="1">
      <c r="A1029" s="13"/>
      <c r="B1029" s="218"/>
      <c r="C1029" s="13"/>
      <c r="D1029" s="219" t="s">
        <v>291</v>
      </c>
      <c r="E1029" s="220" t="s">
        <v>1</v>
      </c>
      <c r="F1029" s="221" t="s">
        <v>4111</v>
      </c>
      <c r="G1029" s="13"/>
      <c r="H1029" s="222">
        <v>44.740000000000002</v>
      </c>
      <c r="I1029" s="223"/>
      <c r="J1029" s="13"/>
      <c r="K1029" s="13"/>
      <c r="L1029" s="218"/>
      <c r="M1029" s="224"/>
      <c r="N1029" s="225"/>
      <c r="O1029" s="225"/>
      <c r="P1029" s="225"/>
      <c r="Q1029" s="225"/>
      <c r="R1029" s="225"/>
      <c r="S1029" s="225"/>
      <c r="T1029" s="226"/>
      <c r="U1029" s="13"/>
      <c r="V1029" s="13"/>
      <c r="W1029" s="13"/>
      <c r="X1029" s="13"/>
      <c r="Y1029" s="13"/>
      <c r="Z1029" s="13"/>
      <c r="AA1029" s="13"/>
      <c r="AB1029" s="13"/>
      <c r="AC1029" s="13"/>
      <c r="AD1029" s="13"/>
      <c r="AE1029" s="13"/>
      <c r="AT1029" s="220" t="s">
        <v>291</v>
      </c>
      <c r="AU1029" s="220" t="s">
        <v>87</v>
      </c>
      <c r="AV1029" s="13" t="s">
        <v>87</v>
      </c>
      <c r="AW1029" s="13" t="s">
        <v>31</v>
      </c>
      <c r="AX1029" s="13" t="s">
        <v>75</v>
      </c>
      <c r="AY1029" s="220" t="s">
        <v>283</v>
      </c>
    </row>
    <row r="1030" s="13" customFormat="1">
      <c r="A1030" s="13"/>
      <c r="B1030" s="218"/>
      <c r="C1030" s="13"/>
      <c r="D1030" s="219" t="s">
        <v>291</v>
      </c>
      <c r="E1030" s="220" t="s">
        <v>1</v>
      </c>
      <c r="F1030" s="221" t="s">
        <v>4112</v>
      </c>
      <c r="G1030" s="13"/>
      <c r="H1030" s="222">
        <v>37.5</v>
      </c>
      <c r="I1030" s="223"/>
      <c r="J1030" s="13"/>
      <c r="K1030" s="13"/>
      <c r="L1030" s="218"/>
      <c r="M1030" s="224"/>
      <c r="N1030" s="225"/>
      <c r="O1030" s="225"/>
      <c r="P1030" s="225"/>
      <c r="Q1030" s="225"/>
      <c r="R1030" s="225"/>
      <c r="S1030" s="225"/>
      <c r="T1030" s="226"/>
      <c r="U1030" s="13"/>
      <c r="V1030" s="13"/>
      <c r="W1030" s="13"/>
      <c r="X1030" s="13"/>
      <c r="Y1030" s="13"/>
      <c r="Z1030" s="13"/>
      <c r="AA1030" s="13"/>
      <c r="AB1030" s="13"/>
      <c r="AC1030" s="13"/>
      <c r="AD1030" s="13"/>
      <c r="AE1030" s="13"/>
      <c r="AT1030" s="220" t="s">
        <v>291</v>
      </c>
      <c r="AU1030" s="220" t="s">
        <v>87</v>
      </c>
      <c r="AV1030" s="13" t="s">
        <v>87</v>
      </c>
      <c r="AW1030" s="13" t="s">
        <v>31</v>
      </c>
      <c r="AX1030" s="13" t="s">
        <v>75</v>
      </c>
      <c r="AY1030" s="220" t="s">
        <v>283</v>
      </c>
    </row>
    <row r="1031" s="13" customFormat="1">
      <c r="A1031" s="13"/>
      <c r="B1031" s="218"/>
      <c r="C1031" s="13"/>
      <c r="D1031" s="219" t="s">
        <v>291</v>
      </c>
      <c r="E1031" s="220" t="s">
        <v>1</v>
      </c>
      <c r="F1031" s="221" t="s">
        <v>4113</v>
      </c>
      <c r="G1031" s="13"/>
      <c r="H1031" s="222">
        <v>37.5</v>
      </c>
      <c r="I1031" s="223"/>
      <c r="J1031" s="13"/>
      <c r="K1031" s="13"/>
      <c r="L1031" s="218"/>
      <c r="M1031" s="224"/>
      <c r="N1031" s="225"/>
      <c r="O1031" s="225"/>
      <c r="P1031" s="225"/>
      <c r="Q1031" s="225"/>
      <c r="R1031" s="225"/>
      <c r="S1031" s="225"/>
      <c r="T1031" s="226"/>
      <c r="U1031" s="13"/>
      <c r="V1031" s="13"/>
      <c r="W1031" s="13"/>
      <c r="X1031" s="13"/>
      <c r="Y1031" s="13"/>
      <c r="Z1031" s="13"/>
      <c r="AA1031" s="13"/>
      <c r="AB1031" s="13"/>
      <c r="AC1031" s="13"/>
      <c r="AD1031" s="13"/>
      <c r="AE1031" s="13"/>
      <c r="AT1031" s="220" t="s">
        <v>291</v>
      </c>
      <c r="AU1031" s="220" t="s">
        <v>87</v>
      </c>
      <c r="AV1031" s="13" t="s">
        <v>87</v>
      </c>
      <c r="AW1031" s="13" t="s">
        <v>31</v>
      </c>
      <c r="AX1031" s="13" t="s">
        <v>75</v>
      </c>
      <c r="AY1031" s="220" t="s">
        <v>283</v>
      </c>
    </row>
    <row r="1032" s="13" customFormat="1">
      <c r="A1032" s="13"/>
      <c r="B1032" s="218"/>
      <c r="C1032" s="13"/>
      <c r="D1032" s="219" t="s">
        <v>291</v>
      </c>
      <c r="E1032" s="220" t="s">
        <v>1</v>
      </c>
      <c r="F1032" s="221" t="s">
        <v>4114</v>
      </c>
      <c r="G1032" s="13"/>
      <c r="H1032" s="222">
        <v>37.5</v>
      </c>
      <c r="I1032" s="223"/>
      <c r="J1032" s="13"/>
      <c r="K1032" s="13"/>
      <c r="L1032" s="218"/>
      <c r="M1032" s="224"/>
      <c r="N1032" s="225"/>
      <c r="O1032" s="225"/>
      <c r="P1032" s="225"/>
      <c r="Q1032" s="225"/>
      <c r="R1032" s="225"/>
      <c r="S1032" s="225"/>
      <c r="T1032" s="226"/>
      <c r="U1032" s="13"/>
      <c r="V1032" s="13"/>
      <c r="W1032" s="13"/>
      <c r="X1032" s="13"/>
      <c r="Y1032" s="13"/>
      <c r="Z1032" s="13"/>
      <c r="AA1032" s="13"/>
      <c r="AB1032" s="13"/>
      <c r="AC1032" s="13"/>
      <c r="AD1032" s="13"/>
      <c r="AE1032" s="13"/>
      <c r="AT1032" s="220" t="s">
        <v>291</v>
      </c>
      <c r="AU1032" s="220" t="s">
        <v>87</v>
      </c>
      <c r="AV1032" s="13" t="s">
        <v>87</v>
      </c>
      <c r="AW1032" s="13" t="s">
        <v>31</v>
      </c>
      <c r="AX1032" s="13" t="s">
        <v>75</v>
      </c>
      <c r="AY1032" s="220" t="s">
        <v>283</v>
      </c>
    </row>
    <row r="1033" s="13" customFormat="1">
      <c r="A1033" s="13"/>
      <c r="B1033" s="218"/>
      <c r="C1033" s="13"/>
      <c r="D1033" s="219" t="s">
        <v>291</v>
      </c>
      <c r="E1033" s="220" t="s">
        <v>1</v>
      </c>
      <c r="F1033" s="221" t="s">
        <v>4115</v>
      </c>
      <c r="G1033" s="13"/>
      <c r="H1033" s="222">
        <v>37.5</v>
      </c>
      <c r="I1033" s="223"/>
      <c r="J1033" s="13"/>
      <c r="K1033" s="13"/>
      <c r="L1033" s="218"/>
      <c r="M1033" s="224"/>
      <c r="N1033" s="225"/>
      <c r="O1033" s="225"/>
      <c r="P1033" s="225"/>
      <c r="Q1033" s="225"/>
      <c r="R1033" s="225"/>
      <c r="S1033" s="225"/>
      <c r="T1033" s="226"/>
      <c r="U1033" s="13"/>
      <c r="V1033" s="13"/>
      <c r="W1033" s="13"/>
      <c r="X1033" s="13"/>
      <c r="Y1033" s="13"/>
      <c r="Z1033" s="13"/>
      <c r="AA1033" s="13"/>
      <c r="AB1033" s="13"/>
      <c r="AC1033" s="13"/>
      <c r="AD1033" s="13"/>
      <c r="AE1033" s="13"/>
      <c r="AT1033" s="220" t="s">
        <v>291</v>
      </c>
      <c r="AU1033" s="220" t="s">
        <v>87</v>
      </c>
      <c r="AV1033" s="13" t="s">
        <v>87</v>
      </c>
      <c r="AW1033" s="13" t="s">
        <v>31</v>
      </c>
      <c r="AX1033" s="13" t="s">
        <v>75</v>
      </c>
      <c r="AY1033" s="220" t="s">
        <v>283</v>
      </c>
    </row>
    <row r="1034" s="13" customFormat="1">
      <c r="A1034" s="13"/>
      <c r="B1034" s="218"/>
      <c r="C1034" s="13"/>
      <c r="D1034" s="219" t="s">
        <v>291</v>
      </c>
      <c r="E1034" s="220" t="s">
        <v>1</v>
      </c>
      <c r="F1034" s="221" t="s">
        <v>4116</v>
      </c>
      <c r="G1034" s="13"/>
      <c r="H1034" s="222">
        <v>26.25</v>
      </c>
      <c r="I1034" s="223"/>
      <c r="J1034" s="13"/>
      <c r="K1034" s="13"/>
      <c r="L1034" s="218"/>
      <c r="M1034" s="224"/>
      <c r="N1034" s="225"/>
      <c r="O1034" s="225"/>
      <c r="P1034" s="225"/>
      <c r="Q1034" s="225"/>
      <c r="R1034" s="225"/>
      <c r="S1034" s="225"/>
      <c r="T1034" s="226"/>
      <c r="U1034" s="13"/>
      <c r="V1034" s="13"/>
      <c r="W1034" s="13"/>
      <c r="X1034" s="13"/>
      <c r="Y1034" s="13"/>
      <c r="Z1034" s="13"/>
      <c r="AA1034" s="13"/>
      <c r="AB1034" s="13"/>
      <c r="AC1034" s="13"/>
      <c r="AD1034" s="13"/>
      <c r="AE1034" s="13"/>
      <c r="AT1034" s="220" t="s">
        <v>291</v>
      </c>
      <c r="AU1034" s="220" t="s">
        <v>87</v>
      </c>
      <c r="AV1034" s="13" t="s">
        <v>87</v>
      </c>
      <c r="AW1034" s="13" t="s">
        <v>31</v>
      </c>
      <c r="AX1034" s="13" t="s">
        <v>75</v>
      </c>
      <c r="AY1034" s="220" t="s">
        <v>283</v>
      </c>
    </row>
    <row r="1035" s="14" customFormat="1">
      <c r="A1035" s="14"/>
      <c r="B1035" s="227"/>
      <c r="C1035" s="14"/>
      <c r="D1035" s="219" t="s">
        <v>291</v>
      </c>
      <c r="E1035" s="228" t="s">
        <v>1</v>
      </c>
      <c r="F1035" s="229" t="s">
        <v>293</v>
      </c>
      <c r="G1035" s="14"/>
      <c r="H1035" s="230">
        <v>252.80000000000001</v>
      </c>
      <c r="I1035" s="231"/>
      <c r="J1035" s="14"/>
      <c r="K1035" s="14"/>
      <c r="L1035" s="227"/>
      <c r="M1035" s="232"/>
      <c r="N1035" s="233"/>
      <c r="O1035" s="233"/>
      <c r="P1035" s="233"/>
      <c r="Q1035" s="233"/>
      <c r="R1035" s="233"/>
      <c r="S1035" s="233"/>
      <c r="T1035" s="234"/>
      <c r="U1035" s="14"/>
      <c r="V1035" s="14"/>
      <c r="W1035" s="14"/>
      <c r="X1035" s="14"/>
      <c r="Y1035" s="14"/>
      <c r="Z1035" s="14"/>
      <c r="AA1035" s="14"/>
      <c r="AB1035" s="14"/>
      <c r="AC1035" s="14"/>
      <c r="AD1035" s="14"/>
      <c r="AE1035" s="14"/>
      <c r="AT1035" s="228" t="s">
        <v>291</v>
      </c>
      <c r="AU1035" s="228" t="s">
        <v>87</v>
      </c>
      <c r="AV1035" s="14" t="s">
        <v>289</v>
      </c>
      <c r="AW1035" s="14" t="s">
        <v>31</v>
      </c>
      <c r="AX1035" s="14" t="s">
        <v>82</v>
      </c>
      <c r="AY1035" s="228" t="s">
        <v>283</v>
      </c>
    </row>
    <row r="1036" s="2" customFormat="1" ht="16.5" customHeight="1">
      <c r="A1036" s="37"/>
      <c r="B1036" s="168"/>
      <c r="C1036" s="242" t="s">
        <v>1484</v>
      </c>
      <c r="D1036" s="242" t="s">
        <v>582</v>
      </c>
      <c r="E1036" s="243" t="s">
        <v>1561</v>
      </c>
      <c r="F1036" s="244" t="s">
        <v>1562</v>
      </c>
      <c r="G1036" s="245" t="s">
        <v>288</v>
      </c>
      <c r="H1036" s="246">
        <v>262.91199999999998</v>
      </c>
      <c r="I1036" s="247"/>
      <c r="J1036" s="248">
        <f>ROUND(I1036*H1036,2)</f>
        <v>0</v>
      </c>
      <c r="K1036" s="249"/>
      <c r="L1036" s="250"/>
      <c r="M1036" s="251" t="s">
        <v>1</v>
      </c>
      <c r="N1036" s="252" t="s">
        <v>41</v>
      </c>
      <c r="O1036" s="81"/>
      <c r="P1036" s="214">
        <f>O1036*H1036</f>
        <v>0</v>
      </c>
      <c r="Q1036" s="214">
        <v>0.021000000000000001</v>
      </c>
      <c r="R1036" s="214">
        <f>Q1036*H1036</f>
        <v>5.5211519999999998</v>
      </c>
      <c r="S1036" s="214">
        <v>0</v>
      </c>
      <c r="T1036" s="215">
        <f>S1036*H1036</f>
        <v>0</v>
      </c>
      <c r="U1036" s="37"/>
      <c r="V1036" s="37"/>
      <c r="W1036" s="37"/>
      <c r="X1036" s="37"/>
      <c r="Y1036" s="37"/>
      <c r="Z1036" s="37"/>
      <c r="AA1036" s="37"/>
      <c r="AB1036" s="37"/>
      <c r="AC1036" s="37"/>
      <c r="AD1036" s="37"/>
      <c r="AE1036" s="37"/>
      <c r="AR1036" s="216" t="s">
        <v>473</v>
      </c>
      <c r="AT1036" s="216" t="s">
        <v>582</v>
      </c>
      <c r="AU1036" s="216" t="s">
        <v>87</v>
      </c>
      <c r="AY1036" s="18" t="s">
        <v>283</v>
      </c>
      <c r="BE1036" s="217">
        <f>IF(N1036="základná",J1036,0)</f>
        <v>0</v>
      </c>
      <c r="BF1036" s="217">
        <f>IF(N1036="znížená",J1036,0)</f>
        <v>0</v>
      </c>
      <c r="BG1036" s="217">
        <f>IF(N1036="zákl. prenesená",J1036,0)</f>
        <v>0</v>
      </c>
      <c r="BH1036" s="217">
        <f>IF(N1036="zníž. prenesená",J1036,0)</f>
        <v>0</v>
      </c>
      <c r="BI1036" s="217">
        <f>IF(N1036="nulová",J1036,0)</f>
        <v>0</v>
      </c>
      <c r="BJ1036" s="18" t="s">
        <v>87</v>
      </c>
      <c r="BK1036" s="217">
        <f>ROUND(I1036*H1036,2)</f>
        <v>0</v>
      </c>
      <c r="BL1036" s="18" t="s">
        <v>358</v>
      </c>
      <c r="BM1036" s="216" t="s">
        <v>4117</v>
      </c>
    </row>
    <row r="1037" s="13" customFormat="1">
      <c r="A1037" s="13"/>
      <c r="B1037" s="218"/>
      <c r="C1037" s="13"/>
      <c r="D1037" s="219" t="s">
        <v>291</v>
      </c>
      <c r="E1037" s="13"/>
      <c r="F1037" s="221" t="s">
        <v>4118</v>
      </c>
      <c r="G1037" s="13"/>
      <c r="H1037" s="222">
        <v>262.91199999999998</v>
      </c>
      <c r="I1037" s="223"/>
      <c r="J1037" s="13"/>
      <c r="K1037" s="13"/>
      <c r="L1037" s="218"/>
      <c r="M1037" s="224"/>
      <c r="N1037" s="225"/>
      <c r="O1037" s="225"/>
      <c r="P1037" s="225"/>
      <c r="Q1037" s="225"/>
      <c r="R1037" s="225"/>
      <c r="S1037" s="225"/>
      <c r="T1037" s="226"/>
      <c r="U1037" s="13"/>
      <c r="V1037" s="13"/>
      <c r="W1037" s="13"/>
      <c r="X1037" s="13"/>
      <c r="Y1037" s="13"/>
      <c r="Z1037" s="13"/>
      <c r="AA1037" s="13"/>
      <c r="AB1037" s="13"/>
      <c r="AC1037" s="13"/>
      <c r="AD1037" s="13"/>
      <c r="AE1037" s="13"/>
      <c r="AT1037" s="220" t="s">
        <v>291</v>
      </c>
      <c r="AU1037" s="220" t="s">
        <v>87</v>
      </c>
      <c r="AV1037" s="13" t="s">
        <v>87</v>
      </c>
      <c r="AW1037" s="13" t="s">
        <v>3</v>
      </c>
      <c r="AX1037" s="13" t="s">
        <v>82</v>
      </c>
      <c r="AY1037" s="220" t="s">
        <v>283</v>
      </c>
    </row>
    <row r="1038" s="2" customFormat="1" ht="24.15" customHeight="1">
      <c r="A1038" s="37"/>
      <c r="B1038" s="168"/>
      <c r="C1038" s="204" t="s">
        <v>1489</v>
      </c>
      <c r="D1038" s="204" t="s">
        <v>285</v>
      </c>
      <c r="E1038" s="205" t="s">
        <v>4119</v>
      </c>
      <c r="F1038" s="206" t="s">
        <v>4120</v>
      </c>
      <c r="G1038" s="207" t="s">
        <v>649</v>
      </c>
      <c r="H1038" s="208">
        <v>61.600000000000001</v>
      </c>
      <c r="I1038" s="209"/>
      <c r="J1038" s="210">
        <f>ROUND(I1038*H1038,2)</f>
        <v>0</v>
      </c>
      <c r="K1038" s="211"/>
      <c r="L1038" s="38"/>
      <c r="M1038" s="212" t="s">
        <v>1</v>
      </c>
      <c r="N1038" s="213" t="s">
        <v>41</v>
      </c>
      <c r="O1038" s="81"/>
      <c r="P1038" s="214">
        <f>O1038*H1038</f>
        <v>0</v>
      </c>
      <c r="Q1038" s="214">
        <v>0.0024884999999999998</v>
      </c>
      <c r="R1038" s="214">
        <f>Q1038*H1038</f>
        <v>0.1532916</v>
      </c>
      <c r="S1038" s="214">
        <v>0</v>
      </c>
      <c r="T1038" s="215">
        <f>S1038*H1038</f>
        <v>0</v>
      </c>
      <c r="U1038" s="37"/>
      <c r="V1038" s="37"/>
      <c r="W1038" s="37"/>
      <c r="X1038" s="37"/>
      <c r="Y1038" s="37"/>
      <c r="Z1038" s="37"/>
      <c r="AA1038" s="37"/>
      <c r="AB1038" s="37"/>
      <c r="AC1038" s="37"/>
      <c r="AD1038" s="37"/>
      <c r="AE1038" s="37"/>
      <c r="AR1038" s="216" t="s">
        <v>358</v>
      </c>
      <c r="AT1038" s="216" t="s">
        <v>285</v>
      </c>
      <c r="AU1038" s="216" t="s">
        <v>87</v>
      </c>
      <c r="AY1038" s="18" t="s">
        <v>283</v>
      </c>
      <c r="BE1038" s="217">
        <f>IF(N1038="základná",J1038,0)</f>
        <v>0</v>
      </c>
      <c r="BF1038" s="217">
        <f>IF(N1038="znížená",J1038,0)</f>
        <v>0</v>
      </c>
      <c r="BG1038" s="217">
        <f>IF(N1038="zákl. prenesená",J1038,0)</f>
        <v>0</v>
      </c>
      <c r="BH1038" s="217">
        <f>IF(N1038="zníž. prenesená",J1038,0)</f>
        <v>0</v>
      </c>
      <c r="BI1038" s="217">
        <f>IF(N1038="nulová",J1038,0)</f>
        <v>0</v>
      </c>
      <c r="BJ1038" s="18" t="s">
        <v>87</v>
      </c>
      <c r="BK1038" s="217">
        <f>ROUND(I1038*H1038,2)</f>
        <v>0</v>
      </c>
      <c r="BL1038" s="18" t="s">
        <v>358</v>
      </c>
      <c r="BM1038" s="216" t="s">
        <v>4121</v>
      </c>
    </row>
    <row r="1039" s="13" customFormat="1">
      <c r="A1039" s="13"/>
      <c r="B1039" s="218"/>
      <c r="C1039" s="13"/>
      <c r="D1039" s="219" t="s">
        <v>291</v>
      </c>
      <c r="E1039" s="220" t="s">
        <v>1</v>
      </c>
      <c r="F1039" s="221" t="s">
        <v>4122</v>
      </c>
      <c r="G1039" s="13"/>
      <c r="H1039" s="222">
        <v>61.600000000000001</v>
      </c>
      <c r="I1039" s="223"/>
      <c r="J1039" s="13"/>
      <c r="K1039" s="13"/>
      <c r="L1039" s="218"/>
      <c r="M1039" s="224"/>
      <c r="N1039" s="225"/>
      <c r="O1039" s="225"/>
      <c r="P1039" s="225"/>
      <c r="Q1039" s="225"/>
      <c r="R1039" s="225"/>
      <c r="S1039" s="225"/>
      <c r="T1039" s="226"/>
      <c r="U1039" s="13"/>
      <c r="V1039" s="13"/>
      <c r="W1039" s="13"/>
      <c r="X1039" s="13"/>
      <c r="Y1039" s="13"/>
      <c r="Z1039" s="13"/>
      <c r="AA1039" s="13"/>
      <c r="AB1039" s="13"/>
      <c r="AC1039" s="13"/>
      <c r="AD1039" s="13"/>
      <c r="AE1039" s="13"/>
      <c r="AT1039" s="220" t="s">
        <v>291</v>
      </c>
      <c r="AU1039" s="220" t="s">
        <v>87</v>
      </c>
      <c r="AV1039" s="13" t="s">
        <v>87</v>
      </c>
      <c r="AW1039" s="13" t="s">
        <v>31</v>
      </c>
      <c r="AX1039" s="13" t="s">
        <v>82</v>
      </c>
      <c r="AY1039" s="220" t="s">
        <v>283</v>
      </c>
    </row>
    <row r="1040" s="2" customFormat="1" ht="16.5" customHeight="1">
      <c r="A1040" s="37"/>
      <c r="B1040" s="168"/>
      <c r="C1040" s="242" t="s">
        <v>1493</v>
      </c>
      <c r="D1040" s="242" t="s">
        <v>582</v>
      </c>
      <c r="E1040" s="243" t="s">
        <v>4123</v>
      </c>
      <c r="F1040" s="244" t="s">
        <v>4124</v>
      </c>
      <c r="G1040" s="245" t="s">
        <v>288</v>
      </c>
      <c r="H1040" s="246">
        <v>4.1639999999999997</v>
      </c>
      <c r="I1040" s="247"/>
      <c r="J1040" s="248">
        <f>ROUND(I1040*H1040,2)</f>
        <v>0</v>
      </c>
      <c r="K1040" s="249"/>
      <c r="L1040" s="250"/>
      <c r="M1040" s="251" t="s">
        <v>1</v>
      </c>
      <c r="N1040" s="252" t="s">
        <v>41</v>
      </c>
      <c r="O1040" s="81"/>
      <c r="P1040" s="214">
        <f>O1040*H1040</f>
        <v>0</v>
      </c>
      <c r="Q1040" s="214">
        <v>0.024</v>
      </c>
      <c r="R1040" s="214">
        <f>Q1040*H1040</f>
        <v>0.099935999999999997</v>
      </c>
      <c r="S1040" s="214">
        <v>0</v>
      </c>
      <c r="T1040" s="215">
        <f>S1040*H1040</f>
        <v>0</v>
      </c>
      <c r="U1040" s="37"/>
      <c r="V1040" s="37"/>
      <c r="W1040" s="37"/>
      <c r="X1040" s="37"/>
      <c r="Y1040" s="37"/>
      <c r="Z1040" s="37"/>
      <c r="AA1040" s="37"/>
      <c r="AB1040" s="37"/>
      <c r="AC1040" s="37"/>
      <c r="AD1040" s="37"/>
      <c r="AE1040" s="37"/>
      <c r="AR1040" s="216" t="s">
        <v>473</v>
      </c>
      <c r="AT1040" s="216" t="s">
        <v>582</v>
      </c>
      <c r="AU1040" s="216" t="s">
        <v>87</v>
      </c>
      <c r="AY1040" s="18" t="s">
        <v>283</v>
      </c>
      <c r="BE1040" s="217">
        <f>IF(N1040="základná",J1040,0)</f>
        <v>0</v>
      </c>
      <c r="BF1040" s="217">
        <f>IF(N1040="znížená",J1040,0)</f>
        <v>0</v>
      </c>
      <c r="BG1040" s="217">
        <f>IF(N1040="zákl. prenesená",J1040,0)</f>
        <v>0</v>
      </c>
      <c r="BH1040" s="217">
        <f>IF(N1040="zníž. prenesená",J1040,0)</f>
        <v>0</v>
      </c>
      <c r="BI1040" s="217">
        <f>IF(N1040="nulová",J1040,0)</f>
        <v>0</v>
      </c>
      <c r="BJ1040" s="18" t="s">
        <v>87</v>
      </c>
      <c r="BK1040" s="217">
        <f>ROUND(I1040*H1040,2)</f>
        <v>0</v>
      </c>
      <c r="BL1040" s="18" t="s">
        <v>358</v>
      </c>
      <c r="BM1040" s="216" t="s">
        <v>4125</v>
      </c>
    </row>
    <row r="1041" s="13" customFormat="1">
      <c r="A1041" s="13"/>
      <c r="B1041" s="218"/>
      <c r="C1041" s="13"/>
      <c r="D1041" s="219" t="s">
        <v>291</v>
      </c>
      <c r="E1041" s="13"/>
      <c r="F1041" s="221" t="s">
        <v>4126</v>
      </c>
      <c r="G1041" s="13"/>
      <c r="H1041" s="222">
        <v>4.1639999999999997</v>
      </c>
      <c r="I1041" s="223"/>
      <c r="J1041" s="13"/>
      <c r="K1041" s="13"/>
      <c r="L1041" s="218"/>
      <c r="M1041" s="224"/>
      <c r="N1041" s="225"/>
      <c r="O1041" s="225"/>
      <c r="P1041" s="225"/>
      <c r="Q1041" s="225"/>
      <c r="R1041" s="225"/>
      <c r="S1041" s="225"/>
      <c r="T1041" s="226"/>
      <c r="U1041" s="13"/>
      <c r="V1041" s="13"/>
      <c r="W1041" s="13"/>
      <c r="X1041" s="13"/>
      <c r="Y1041" s="13"/>
      <c r="Z1041" s="13"/>
      <c r="AA1041" s="13"/>
      <c r="AB1041" s="13"/>
      <c r="AC1041" s="13"/>
      <c r="AD1041" s="13"/>
      <c r="AE1041" s="13"/>
      <c r="AT1041" s="220" t="s">
        <v>291</v>
      </c>
      <c r="AU1041" s="220" t="s">
        <v>87</v>
      </c>
      <c r="AV1041" s="13" t="s">
        <v>87</v>
      </c>
      <c r="AW1041" s="13" t="s">
        <v>3</v>
      </c>
      <c r="AX1041" s="13" t="s">
        <v>82</v>
      </c>
      <c r="AY1041" s="220" t="s">
        <v>283</v>
      </c>
    </row>
    <row r="1042" s="2" customFormat="1" ht="24.15" customHeight="1">
      <c r="A1042" s="37"/>
      <c r="B1042" s="168"/>
      <c r="C1042" s="204" t="s">
        <v>1498</v>
      </c>
      <c r="D1042" s="204" t="s">
        <v>285</v>
      </c>
      <c r="E1042" s="205" t="s">
        <v>1566</v>
      </c>
      <c r="F1042" s="206" t="s">
        <v>1567</v>
      </c>
      <c r="G1042" s="207" t="s">
        <v>649</v>
      </c>
      <c r="H1042" s="208">
        <v>83.75</v>
      </c>
      <c r="I1042" s="209"/>
      <c r="J1042" s="210">
        <f>ROUND(I1042*H1042,2)</f>
        <v>0</v>
      </c>
      <c r="K1042" s="211"/>
      <c r="L1042" s="38"/>
      <c r="M1042" s="212" t="s">
        <v>1</v>
      </c>
      <c r="N1042" s="213" t="s">
        <v>41</v>
      </c>
      <c r="O1042" s="81"/>
      <c r="P1042" s="214">
        <f>O1042*H1042</f>
        <v>0</v>
      </c>
      <c r="Q1042" s="214">
        <v>0.00296</v>
      </c>
      <c r="R1042" s="214">
        <f>Q1042*H1042</f>
        <v>0.24790000000000001</v>
      </c>
      <c r="S1042" s="214">
        <v>0</v>
      </c>
      <c r="T1042" s="215">
        <f>S1042*H1042</f>
        <v>0</v>
      </c>
      <c r="U1042" s="37"/>
      <c r="V1042" s="37"/>
      <c r="W1042" s="37"/>
      <c r="X1042" s="37"/>
      <c r="Y1042" s="37"/>
      <c r="Z1042" s="37"/>
      <c r="AA1042" s="37"/>
      <c r="AB1042" s="37"/>
      <c r="AC1042" s="37"/>
      <c r="AD1042" s="37"/>
      <c r="AE1042" s="37"/>
      <c r="AR1042" s="216" t="s">
        <v>358</v>
      </c>
      <c r="AT1042" s="216" t="s">
        <v>285</v>
      </c>
      <c r="AU1042" s="216" t="s">
        <v>87</v>
      </c>
      <c r="AY1042" s="18" t="s">
        <v>283</v>
      </c>
      <c r="BE1042" s="217">
        <f>IF(N1042="základná",J1042,0)</f>
        <v>0</v>
      </c>
      <c r="BF1042" s="217">
        <f>IF(N1042="znížená",J1042,0)</f>
        <v>0</v>
      </c>
      <c r="BG1042" s="217">
        <f>IF(N1042="zákl. prenesená",J1042,0)</f>
        <v>0</v>
      </c>
      <c r="BH1042" s="217">
        <f>IF(N1042="zníž. prenesená",J1042,0)</f>
        <v>0</v>
      </c>
      <c r="BI1042" s="217">
        <f>IF(N1042="nulová",J1042,0)</f>
        <v>0</v>
      </c>
      <c r="BJ1042" s="18" t="s">
        <v>87</v>
      </c>
      <c r="BK1042" s="217">
        <f>ROUND(I1042*H1042,2)</f>
        <v>0</v>
      </c>
      <c r="BL1042" s="18" t="s">
        <v>358</v>
      </c>
      <c r="BM1042" s="216" t="s">
        <v>4127</v>
      </c>
    </row>
    <row r="1043" s="13" customFormat="1">
      <c r="A1043" s="13"/>
      <c r="B1043" s="218"/>
      <c r="C1043" s="13"/>
      <c r="D1043" s="219" t="s">
        <v>291</v>
      </c>
      <c r="E1043" s="220" t="s">
        <v>1</v>
      </c>
      <c r="F1043" s="221" t="s">
        <v>4128</v>
      </c>
      <c r="G1043" s="13"/>
      <c r="H1043" s="222">
        <v>83.75</v>
      </c>
      <c r="I1043" s="223"/>
      <c r="J1043" s="13"/>
      <c r="K1043" s="13"/>
      <c r="L1043" s="218"/>
      <c r="M1043" s="224"/>
      <c r="N1043" s="225"/>
      <c r="O1043" s="225"/>
      <c r="P1043" s="225"/>
      <c r="Q1043" s="225"/>
      <c r="R1043" s="225"/>
      <c r="S1043" s="225"/>
      <c r="T1043" s="226"/>
      <c r="U1043" s="13"/>
      <c r="V1043" s="13"/>
      <c r="W1043" s="13"/>
      <c r="X1043" s="13"/>
      <c r="Y1043" s="13"/>
      <c r="Z1043" s="13"/>
      <c r="AA1043" s="13"/>
      <c r="AB1043" s="13"/>
      <c r="AC1043" s="13"/>
      <c r="AD1043" s="13"/>
      <c r="AE1043" s="13"/>
      <c r="AT1043" s="220" t="s">
        <v>291</v>
      </c>
      <c r="AU1043" s="220" t="s">
        <v>87</v>
      </c>
      <c r="AV1043" s="13" t="s">
        <v>87</v>
      </c>
      <c r="AW1043" s="13" t="s">
        <v>31</v>
      </c>
      <c r="AX1043" s="13" t="s">
        <v>75</v>
      </c>
      <c r="AY1043" s="220" t="s">
        <v>283</v>
      </c>
    </row>
    <row r="1044" s="14" customFormat="1">
      <c r="A1044" s="14"/>
      <c r="B1044" s="227"/>
      <c r="C1044" s="14"/>
      <c r="D1044" s="219" t="s">
        <v>291</v>
      </c>
      <c r="E1044" s="228" t="s">
        <v>1</v>
      </c>
      <c r="F1044" s="229" t="s">
        <v>293</v>
      </c>
      <c r="G1044" s="14"/>
      <c r="H1044" s="230">
        <v>83.75</v>
      </c>
      <c r="I1044" s="231"/>
      <c r="J1044" s="14"/>
      <c r="K1044" s="14"/>
      <c r="L1044" s="227"/>
      <c r="M1044" s="232"/>
      <c r="N1044" s="233"/>
      <c r="O1044" s="233"/>
      <c r="P1044" s="233"/>
      <c r="Q1044" s="233"/>
      <c r="R1044" s="233"/>
      <c r="S1044" s="233"/>
      <c r="T1044" s="234"/>
      <c r="U1044" s="14"/>
      <c r="V1044" s="14"/>
      <c r="W1044" s="14"/>
      <c r="X1044" s="14"/>
      <c r="Y1044" s="14"/>
      <c r="Z1044" s="14"/>
      <c r="AA1044" s="14"/>
      <c r="AB1044" s="14"/>
      <c r="AC1044" s="14"/>
      <c r="AD1044" s="14"/>
      <c r="AE1044" s="14"/>
      <c r="AT1044" s="228" t="s">
        <v>291</v>
      </c>
      <c r="AU1044" s="228" t="s">
        <v>87</v>
      </c>
      <c r="AV1044" s="14" t="s">
        <v>289</v>
      </c>
      <c r="AW1044" s="14" t="s">
        <v>31</v>
      </c>
      <c r="AX1044" s="14" t="s">
        <v>82</v>
      </c>
      <c r="AY1044" s="228" t="s">
        <v>283</v>
      </c>
    </row>
    <row r="1045" s="2" customFormat="1" ht="16.5" customHeight="1">
      <c r="A1045" s="37"/>
      <c r="B1045" s="168"/>
      <c r="C1045" s="242" t="s">
        <v>1502</v>
      </c>
      <c r="D1045" s="242" t="s">
        <v>582</v>
      </c>
      <c r="E1045" s="243" t="s">
        <v>1572</v>
      </c>
      <c r="F1045" s="244" t="s">
        <v>1573</v>
      </c>
      <c r="G1045" s="245" t="s">
        <v>373</v>
      </c>
      <c r="H1045" s="246">
        <v>290.36099999999999</v>
      </c>
      <c r="I1045" s="247"/>
      <c r="J1045" s="248">
        <f>ROUND(I1045*H1045,2)</f>
        <v>0</v>
      </c>
      <c r="K1045" s="249"/>
      <c r="L1045" s="250"/>
      <c r="M1045" s="251" t="s">
        <v>1</v>
      </c>
      <c r="N1045" s="252" t="s">
        <v>41</v>
      </c>
      <c r="O1045" s="81"/>
      <c r="P1045" s="214">
        <f>O1045*H1045</f>
        <v>0</v>
      </c>
      <c r="Q1045" s="214">
        <v>0.00050000000000000001</v>
      </c>
      <c r="R1045" s="214">
        <f>Q1045*H1045</f>
        <v>0.14518049999999999</v>
      </c>
      <c r="S1045" s="214">
        <v>0</v>
      </c>
      <c r="T1045" s="215">
        <f>S1045*H1045</f>
        <v>0</v>
      </c>
      <c r="U1045" s="37"/>
      <c r="V1045" s="37"/>
      <c r="W1045" s="37"/>
      <c r="X1045" s="37"/>
      <c r="Y1045" s="37"/>
      <c r="Z1045" s="37"/>
      <c r="AA1045" s="37"/>
      <c r="AB1045" s="37"/>
      <c r="AC1045" s="37"/>
      <c r="AD1045" s="37"/>
      <c r="AE1045" s="37"/>
      <c r="AR1045" s="216" t="s">
        <v>473</v>
      </c>
      <c r="AT1045" s="216" t="s">
        <v>582</v>
      </c>
      <c r="AU1045" s="216" t="s">
        <v>87</v>
      </c>
      <c r="AY1045" s="18" t="s">
        <v>283</v>
      </c>
      <c r="BE1045" s="217">
        <f>IF(N1045="základná",J1045,0)</f>
        <v>0</v>
      </c>
      <c r="BF1045" s="217">
        <f>IF(N1045="znížená",J1045,0)</f>
        <v>0</v>
      </c>
      <c r="BG1045" s="217">
        <f>IF(N1045="zákl. prenesená",J1045,0)</f>
        <v>0</v>
      </c>
      <c r="BH1045" s="217">
        <f>IF(N1045="zníž. prenesená",J1045,0)</f>
        <v>0</v>
      </c>
      <c r="BI1045" s="217">
        <f>IF(N1045="nulová",J1045,0)</f>
        <v>0</v>
      </c>
      <c r="BJ1045" s="18" t="s">
        <v>87</v>
      </c>
      <c r="BK1045" s="217">
        <f>ROUND(I1045*H1045,2)</f>
        <v>0</v>
      </c>
      <c r="BL1045" s="18" t="s">
        <v>358</v>
      </c>
      <c r="BM1045" s="216" t="s">
        <v>4129</v>
      </c>
    </row>
    <row r="1046" s="13" customFormat="1">
      <c r="A1046" s="13"/>
      <c r="B1046" s="218"/>
      <c r="C1046" s="13"/>
      <c r="D1046" s="219" t="s">
        <v>291</v>
      </c>
      <c r="E1046" s="13"/>
      <c r="F1046" s="221" t="s">
        <v>4130</v>
      </c>
      <c r="G1046" s="13"/>
      <c r="H1046" s="222">
        <v>290.36099999999999</v>
      </c>
      <c r="I1046" s="223"/>
      <c r="J1046" s="13"/>
      <c r="K1046" s="13"/>
      <c r="L1046" s="218"/>
      <c r="M1046" s="224"/>
      <c r="N1046" s="225"/>
      <c r="O1046" s="225"/>
      <c r="P1046" s="225"/>
      <c r="Q1046" s="225"/>
      <c r="R1046" s="225"/>
      <c r="S1046" s="225"/>
      <c r="T1046" s="226"/>
      <c r="U1046" s="13"/>
      <c r="V1046" s="13"/>
      <c r="W1046" s="13"/>
      <c r="X1046" s="13"/>
      <c r="Y1046" s="13"/>
      <c r="Z1046" s="13"/>
      <c r="AA1046" s="13"/>
      <c r="AB1046" s="13"/>
      <c r="AC1046" s="13"/>
      <c r="AD1046" s="13"/>
      <c r="AE1046" s="13"/>
      <c r="AT1046" s="220" t="s">
        <v>291</v>
      </c>
      <c r="AU1046" s="220" t="s">
        <v>87</v>
      </c>
      <c r="AV1046" s="13" t="s">
        <v>87</v>
      </c>
      <c r="AW1046" s="13" t="s">
        <v>3</v>
      </c>
      <c r="AX1046" s="13" t="s">
        <v>82</v>
      </c>
      <c r="AY1046" s="220" t="s">
        <v>283</v>
      </c>
    </row>
    <row r="1047" s="2" customFormat="1" ht="24.15" customHeight="1">
      <c r="A1047" s="37"/>
      <c r="B1047" s="168"/>
      <c r="C1047" s="204" t="s">
        <v>1506</v>
      </c>
      <c r="D1047" s="204" t="s">
        <v>285</v>
      </c>
      <c r="E1047" s="205" t="s">
        <v>1577</v>
      </c>
      <c r="F1047" s="206" t="s">
        <v>1578</v>
      </c>
      <c r="G1047" s="207" t="s">
        <v>288</v>
      </c>
      <c r="H1047" s="208">
        <v>649.34000000000003</v>
      </c>
      <c r="I1047" s="209"/>
      <c r="J1047" s="210">
        <f>ROUND(I1047*H1047,2)</f>
        <v>0</v>
      </c>
      <c r="K1047" s="211"/>
      <c r="L1047" s="38"/>
      <c r="M1047" s="212" t="s">
        <v>1</v>
      </c>
      <c r="N1047" s="213" t="s">
        <v>41</v>
      </c>
      <c r="O1047" s="81"/>
      <c r="P1047" s="214">
        <f>O1047*H1047</f>
        <v>0</v>
      </c>
      <c r="Q1047" s="214">
        <v>0.0037799999999999999</v>
      </c>
      <c r="R1047" s="214">
        <f>Q1047*H1047</f>
        <v>2.4545052000000003</v>
      </c>
      <c r="S1047" s="214">
        <v>0</v>
      </c>
      <c r="T1047" s="215">
        <f>S1047*H1047</f>
        <v>0</v>
      </c>
      <c r="U1047" s="37"/>
      <c r="V1047" s="37"/>
      <c r="W1047" s="37"/>
      <c r="X1047" s="37"/>
      <c r="Y1047" s="37"/>
      <c r="Z1047" s="37"/>
      <c r="AA1047" s="37"/>
      <c r="AB1047" s="37"/>
      <c r="AC1047" s="37"/>
      <c r="AD1047" s="37"/>
      <c r="AE1047" s="37"/>
      <c r="AR1047" s="216" t="s">
        <v>358</v>
      </c>
      <c r="AT1047" s="216" t="s">
        <v>285</v>
      </c>
      <c r="AU1047" s="216" t="s">
        <v>87</v>
      </c>
      <c r="AY1047" s="18" t="s">
        <v>283</v>
      </c>
      <c r="BE1047" s="217">
        <f>IF(N1047="základná",J1047,0)</f>
        <v>0</v>
      </c>
      <c r="BF1047" s="217">
        <f>IF(N1047="znížená",J1047,0)</f>
        <v>0</v>
      </c>
      <c r="BG1047" s="217">
        <f>IF(N1047="zákl. prenesená",J1047,0)</f>
        <v>0</v>
      </c>
      <c r="BH1047" s="217">
        <f>IF(N1047="zníž. prenesená",J1047,0)</f>
        <v>0</v>
      </c>
      <c r="BI1047" s="217">
        <f>IF(N1047="nulová",J1047,0)</f>
        <v>0</v>
      </c>
      <c r="BJ1047" s="18" t="s">
        <v>87</v>
      </c>
      <c r="BK1047" s="217">
        <f>ROUND(I1047*H1047,2)</f>
        <v>0</v>
      </c>
      <c r="BL1047" s="18" t="s">
        <v>358</v>
      </c>
      <c r="BM1047" s="216" t="s">
        <v>4131</v>
      </c>
    </row>
    <row r="1048" s="15" customFormat="1">
      <c r="A1048" s="15"/>
      <c r="B1048" s="235"/>
      <c r="C1048" s="15"/>
      <c r="D1048" s="219" t="s">
        <v>291</v>
      </c>
      <c r="E1048" s="236" t="s">
        <v>1</v>
      </c>
      <c r="F1048" s="237" t="s">
        <v>451</v>
      </c>
      <c r="G1048" s="15"/>
      <c r="H1048" s="236" t="s">
        <v>1</v>
      </c>
      <c r="I1048" s="238"/>
      <c r="J1048" s="15"/>
      <c r="K1048" s="15"/>
      <c r="L1048" s="235"/>
      <c r="M1048" s="239"/>
      <c r="N1048" s="240"/>
      <c r="O1048" s="240"/>
      <c r="P1048" s="240"/>
      <c r="Q1048" s="240"/>
      <c r="R1048" s="240"/>
      <c r="S1048" s="240"/>
      <c r="T1048" s="241"/>
      <c r="U1048" s="15"/>
      <c r="V1048" s="15"/>
      <c r="W1048" s="15"/>
      <c r="X1048" s="15"/>
      <c r="Y1048" s="15"/>
      <c r="Z1048" s="15"/>
      <c r="AA1048" s="15"/>
      <c r="AB1048" s="15"/>
      <c r="AC1048" s="15"/>
      <c r="AD1048" s="15"/>
      <c r="AE1048" s="15"/>
      <c r="AT1048" s="236" t="s">
        <v>291</v>
      </c>
      <c r="AU1048" s="236" t="s">
        <v>87</v>
      </c>
      <c r="AV1048" s="15" t="s">
        <v>82</v>
      </c>
      <c r="AW1048" s="15" t="s">
        <v>31</v>
      </c>
      <c r="AX1048" s="15" t="s">
        <v>75</v>
      </c>
      <c r="AY1048" s="236" t="s">
        <v>283</v>
      </c>
    </row>
    <row r="1049" s="13" customFormat="1">
      <c r="A1049" s="13"/>
      <c r="B1049" s="218"/>
      <c r="C1049" s="13"/>
      <c r="D1049" s="219" t="s">
        <v>291</v>
      </c>
      <c r="E1049" s="220" t="s">
        <v>1</v>
      </c>
      <c r="F1049" s="221" t="s">
        <v>4132</v>
      </c>
      <c r="G1049" s="13"/>
      <c r="H1049" s="222">
        <v>170.25999999999999</v>
      </c>
      <c r="I1049" s="223"/>
      <c r="J1049" s="13"/>
      <c r="K1049" s="13"/>
      <c r="L1049" s="218"/>
      <c r="M1049" s="224"/>
      <c r="N1049" s="225"/>
      <c r="O1049" s="225"/>
      <c r="P1049" s="225"/>
      <c r="Q1049" s="225"/>
      <c r="R1049" s="225"/>
      <c r="S1049" s="225"/>
      <c r="T1049" s="226"/>
      <c r="U1049" s="13"/>
      <c r="V1049" s="13"/>
      <c r="W1049" s="13"/>
      <c r="X1049" s="13"/>
      <c r="Y1049" s="13"/>
      <c r="Z1049" s="13"/>
      <c r="AA1049" s="13"/>
      <c r="AB1049" s="13"/>
      <c r="AC1049" s="13"/>
      <c r="AD1049" s="13"/>
      <c r="AE1049" s="13"/>
      <c r="AT1049" s="220" t="s">
        <v>291</v>
      </c>
      <c r="AU1049" s="220" t="s">
        <v>87</v>
      </c>
      <c r="AV1049" s="13" t="s">
        <v>87</v>
      </c>
      <c r="AW1049" s="13" t="s">
        <v>31</v>
      </c>
      <c r="AX1049" s="13" t="s">
        <v>75</v>
      </c>
      <c r="AY1049" s="220" t="s">
        <v>283</v>
      </c>
    </row>
    <row r="1050" s="15" customFormat="1">
      <c r="A1050" s="15"/>
      <c r="B1050" s="235"/>
      <c r="C1050" s="15"/>
      <c r="D1050" s="219" t="s">
        <v>291</v>
      </c>
      <c r="E1050" s="236" t="s">
        <v>1</v>
      </c>
      <c r="F1050" s="237" t="s">
        <v>404</v>
      </c>
      <c r="G1050" s="15"/>
      <c r="H1050" s="236" t="s">
        <v>1</v>
      </c>
      <c r="I1050" s="238"/>
      <c r="J1050" s="15"/>
      <c r="K1050" s="15"/>
      <c r="L1050" s="235"/>
      <c r="M1050" s="239"/>
      <c r="N1050" s="240"/>
      <c r="O1050" s="240"/>
      <c r="P1050" s="240"/>
      <c r="Q1050" s="240"/>
      <c r="R1050" s="240"/>
      <c r="S1050" s="240"/>
      <c r="T1050" s="241"/>
      <c r="U1050" s="15"/>
      <c r="V1050" s="15"/>
      <c r="W1050" s="15"/>
      <c r="X1050" s="15"/>
      <c r="Y1050" s="15"/>
      <c r="Z1050" s="15"/>
      <c r="AA1050" s="15"/>
      <c r="AB1050" s="15"/>
      <c r="AC1050" s="15"/>
      <c r="AD1050" s="15"/>
      <c r="AE1050" s="15"/>
      <c r="AT1050" s="236" t="s">
        <v>291</v>
      </c>
      <c r="AU1050" s="236" t="s">
        <v>87</v>
      </c>
      <c r="AV1050" s="15" t="s">
        <v>82</v>
      </c>
      <c r="AW1050" s="15" t="s">
        <v>31</v>
      </c>
      <c r="AX1050" s="15" t="s">
        <v>75</v>
      </c>
      <c r="AY1050" s="236" t="s">
        <v>283</v>
      </c>
    </row>
    <row r="1051" s="15" customFormat="1">
      <c r="A1051" s="15"/>
      <c r="B1051" s="235"/>
      <c r="C1051" s="15"/>
      <c r="D1051" s="219" t="s">
        <v>291</v>
      </c>
      <c r="E1051" s="236" t="s">
        <v>1</v>
      </c>
      <c r="F1051" s="237" t="s">
        <v>729</v>
      </c>
      <c r="G1051" s="15"/>
      <c r="H1051" s="236" t="s">
        <v>1</v>
      </c>
      <c r="I1051" s="238"/>
      <c r="J1051" s="15"/>
      <c r="K1051" s="15"/>
      <c r="L1051" s="235"/>
      <c r="M1051" s="239"/>
      <c r="N1051" s="240"/>
      <c r="O1051" s="240"/>
      <c r="P1051" s="240"/>
      <c r="Q1051" s="240"/>
      <c r="R1051" s="240"/>
      <c r="S1051" s="240"/>
      <c r="T1051" s="241"/>
      <c r="U1051" s="15"/>
      <c r="V1051" s="15"/>
      <c r="W1051" s="15"/>
      <c r="X1051" s="15"/>
      <c r="Y1051" s="15"/>
      <c r="Z1051" s="15"/>
      <c r="AA1051" s="15"/>
      <c r="AB1051" s="15"/>
      <c r="AC1051" s="15"/>
      <c r="AD1051" s="15"/>
      <c r="AE1051" s="15"/>
      <c r="AT1051" s="236" t="s">
        <v>291</v>
      </c>
      <c r="AU1051" s="236" t="s">
        <v>87</v>
      </c>
      <c r="AV1051" s="15" t="s">
        <v>82</v>
      </c>
      <c r="AW1051" s="15" t="s">
        <v>31</v>
      </c>
      <c r="AX1051" s="15" t="s">
        <v>75</v>
      </c>
      <c r="AY1051" s="236" t="s">
        <v>283</v>
      </c>
    </row>
    <row r="1052" s="13" customFormat="1">
      <c r="A1052" s="13"/>
      <c r="B1052" s="218"/>
      <c r="C1052" s="13"/>
      <c r="D1052" s="219" t="s">
        <v>291</v>
      </c>
      <c r="E1052" s="220" t="s">
        <v>1</v>
      </c>
      <c r="F1052" s="221" t="s">
        <v>4133</v>
      </c>
      <c r="G1052" s="13"/>
      <c r="H1052" s="222">
        <v>64.159999999999997</v>
      </c>
      <c r="I1052" s="223"/>
      <c r="J1052" s="13"/>
      <c r="K1052" s="13"/>
      <c r="L1052" s="218"/>
      <c r="M1052" s="224"/>
      <c r="N1052" s="225"/>
      <c r="O1052" s="225"/>
      <c r="P1052" s="225"/>
      <c r="Q1052" s="225"/>
      <c r="R1052" s="225"/>
      <c r="S1052" s="225"/>
      <c r="T1052" s="226"/>
      <c r="U1052" s="13"/>
      <c r="V1052" s="13"/>
      <c r="W1052" s="13"/>
      <c r="X1052" s="13"/>
      <c r="Y1052" s="13"/>
      <c r="Z1052" s="13"/>
      <c r="AA1052" s="13"/>
      <c r="AB1052" s="13"/>
      <c r="AC1052" s="13"/>
      <c r="AD1052" s="13"/>
      <c r="AE1052" s="13"/>
      <c r="AT1052" s="220" t="s">
        <v>291</v>
      </c>
      <c r="AU1052" s="220" t="s">
        <v>87</v>
      </c>
      <c r="AV1052" s="13" t="s">
        <v>87</v>
      </c>
      <c r="AW1052" s="13" t="s">
        <v>31</v>
      </c>
      <c r="AX1052" s="13" t="s">
        <v>75</v>
      </c>
      <c r="AY1052" s="220" t="s">
        <v>283</v>
      </c>
    </row>
    <row r="1053" s="15" customFormat="1">
      <c r="A1053" s="15"/>
      <c r="B1053" s="235"/>
      <c r="C1053" s="15"/>
      <c r="D1053" s="219" t="s">
        <v>291</v>
      </c>
      <c r="E1053" s="236" t="s">
        <v>1</v>
      </c>
      <c r="F1053" s="237" t="s">
        <v>413</v>
      </c>
      <c r="G1053" s="15"/>
      <c r="H1053" s="236" t="s">
        <v>1</v>
      </c>
      <c r="I1053" s="238"/>
      <c r="J1053" s="15"/>
      <c r="K1053" s="15"/>
      <c r="L1053" s="235"/>
      <c r="M1053" s="239"/>
      <c r="N1053" s="240"/>
      <c r="O1053" s="240"/>
      <c r="P1053" s="240"/>
      <c r="Q1053" s="240"/>
      <c r="R1053" s="240"/>
      <c r="S1053" s="240"/>
      <c r="T1053" s="241"/>
      <c r="U1053" s="15"/>
      <c r="V1053" s="15"/>
      <c r="W1053" s="15"/>
      <c r="X1053" s="15"/>
      <c r="Y1053" s="15"/>
      <c r="Z1053" s="15"/>
      <c r="AA1053" s="15"/>
      <c r="AB1053" s="15"/>
      <c r="AC1053" s="15"/>
      <c r="AD1053" s="15"/>
      <c r="AE1053" s="15"/>
      <c r="AT1053" s="236" t="s">
        <v>291</v>
      </c>
      <c r="AU1053" s="236" t="s">
        <v>87</v>
      </c>
      <c r="AV1053" s="15" t="s">
        <v>82</v>
      </c>
      <c r="AW1053" s="15" t="s">
        <v>31</v>
      </c>
      <c r="AX1053" s="15" t="s">
        <v>75</v>
      </c>
      <c r="AY1053" s="236" t="s">
        <v>283</v>
      </c>
    </row>
    <row r="1054" s="15" customFormat="1">
      <c r="A1054" s="15"/>
      <c r="B1054" s="235"/>
      <c r="C1054" s="15"/>
      <c r="D1054" s="219" t="s">
        <v>291</v>
      </c>
      <c r="E1054" s="236" t="s">
        <v>1</v>
      </c>
      <c r="F1054" s="237" t="s">
        <v>729</v>
      </c>
      <c r="G1054" s="15"/>
      <c r="H1054" s="236" t="s">
        <v>1</v>
      </c>
      <c r="I1054" s="238"/>
      <c r="J1054" s="15"/>
      <c r="K1054" s="15"/>
      <c r="L1054" s="235"/>
      <c r="M1054" s="239"/>
      <c r="N1054" s="240"/>
      <c r="O1054" s="240"/>
      <c r="P1054" s="240"/>
      <c r="Q1054" s="240"/>
      <c r="R1054" s="240"/>
      <c r="S1054" s="240"/>
      <c r="T1054" s="241"/>
      <c r="U1054" s="15"/>
      <c r="V1054" s="15"/>
      <c r="W1054" s="15"/>
      <c r="X1054" s="15"/>
      <c r="Y1054" s="15"/>
      <c r="Z1054" s="15"/>
      <c r="AA1054" s="15"/>
      <c r="AB1054" s="15"/>
      <c r="AC1054" s="15"/>
      <c r="AD1054" s="15"/>
      <c r="AE1054" s="15"/>
      <c r="AT1054" s="236" t="s">
        <v>291</v>
      </c>
      <c r="AU1054" s="236" t="s">
        <v>87</v>
      </c>
      <c r="AV1054" s="15" t="s">
        <v>82</v>
      </c>
      <c r="AW1054" s="15" t="s">
        <v>31</v>
      </c>
      <c r="AX1054" s="15" t="s">
        <v>75</v>
      </c>
      <c r="AY1054" s="236" t="s">
        <v>283</v>
      </c>
    </row>
    <row r="1055" s="13" customFormat="1">
      <c r="A1055" s="13"/>
      <c r="B1055" s="218"/>
      <c r="C1055" s="13"/>
      <c r="D1055" s="219" t="s">
        <v>291</v>
      </c>
      <c r="E1055" s="220" t="s">
        <v>1</v>
      </c>
      <c r="F1055" s="221" t="s">
        <v>4134</v>
      </c>
      <c r="G1055" s="13"/>
      <c r="H1055" s="222">
        <v>73.400000000000006</v>
      </c>
      <c r="I1055" s="223"/>
      <c r="J1055" s="13"/>
      <c r="K1055" s="13"/>
      <c r="L1055" s="218"/>
      <c r="M1055" s="224"/>
      <c r="N1055" s="225"/>
      <c r="O1055" s="225"/>
      <c r="P1055" s="225"/>
      <c r="Q1055" s="225"/>
      <c r="R1055" s="225"/>
      <c r="S1055" s="225"/>
      <c r="T1055" s="226"/>
      <c r="U1055" s="13"/>
      <c r="V1055" s="13"/>
      <c r="W1055" s="13"/>
      <c r="X1055" s="13"/>
      <c r="Y1055" s="13"/>
      <c r="Z1055" s="13"/>
      <c r="AA1055" s="13"/>
      <c r="AB1055" s="13"/>
      <c r="AC1055" s="13"/>
      <c r="AD1055" s="13"/>
      <c r="AE1055" s="13"/>
      <c r="AT1055" s="220" t="s">
        <v>291</v>
      </c>
      <c r="AU1055" s="220" t="s">
        <v>87</v>
      </c>
      <c r="AV1055" s="13" t="s">
        <v>87</v>
      </c>
      <c r="AW1055" s="13" t="s">
        <v>31</v>
      </c>
      <c r="AX1055" s="13" t="s">
        <v>75</v>
      </c>
      <c r="AY1055" s="220" t="s">
        <v>283</v>
      </c>
    </row>
    <row r="1056" s="13" customFormat="1">
      <c r="A1056" s="13"/>
      <c r="B1056" s="218"/>
      <c r="C1056" s="13"/>
      <c r="D1056" s="219" t="s">
        <v>291</v>
      </c>
      <c r="E1056" s="220" t="s">
        <v>1</v>
      </c>
      <c r="F1056" s="221" t="s">
        <v>4135</v>
      </c>
      <c r="G1056" s="13"/>
      <c r="H1056" s="222">
        <v>28.32</v>
      </c>
      <c r="I1056" s="223"/>
      <c r="J1056" s="13"/>
      <c r="K1056" s="13"/>
      <c r="L1056" s="218"/>
      <c r="M1056" s="224"/>
      <c r="N1056" s="225"/>
      <c r="O1056" s="225"/>
      <c r="P1056" s="225"/>
      <c r="Q1056" s="225"/>
      <c r="R1056" s="225"/>
      <c r="S1056" s="225"/>
      <c r="T1056" s="226"/>
      <c r="U1056" s="13"/>
      <c r="V1056" s="13"/>
      <c r="W1056" s="13"/>
      <c r="X1056" s="13"/>
      <c r="Y1056" s="13"/>
      <c r="Z1056" s="13"/>
      <c r="AA1056" s="13"/>
      <c r="AB1056" s="13"/>
      <c r="AC1056" s="13"/>
      <c r="AD1056" s="13"/>
      <c r="AE1056" s="13"/>
      <c r="AT1056" s="220" t="s">
        <v>291</v>
      </c>
      <c r="AU1056" s="220" t="s">
        <v>87</v>
      </c>
      <c r="AV1056" s="13" t="s">
        <v>87</v>
      </c>
      <c r="AW1056" s="13" t="s">
        <v>31</v>
      </c>
      <c r="AX1056" s="13" t="s">
        <v>75</v>
      </c>
      <c r="AY1056" s="220" t="s">
        <v>283</v>
      </c>
    </row>
    <row r="1057" s="15" customFormat="1">
      <c r="A1057" s="15"/>
      <c r="B1057" s="235"/>
      <c r="C1057" s="15"/>
      <c r="D1057" s="219" t="s">
        <v>291</v>
      </c>
      <c r="E1057" s="236" t="s">
        <v>1</v>
      </c>
      <c r="F1057" s="237" t="s">
        <v>414</v>
      </c>
      <c r="G1057" s="15"/>
      <c r="H1057" s="236" t="s">
        <v>1</v>
      </c>
      <c r="I1057" s="238"/>
      <c r="J1057" s="15"/>
      <c r="K1057" s="15"/>
      <c r="L1057" s="235"/>
      <c r="M1057" s="239"/>
      <c r="N1057" s="240"/>
      <c r="O1057" s="240"/>
      <c r="P1057" s="240"/>
      <c r="Q1057" s="240"/>
      <c r="R1057" s="240"/>
      <c r="S1057" s="240"/>
      <c r="T1057" s="241"/>
      <c r="U1057" s="15"/>
      <c r="V1057" s="15"/>
      <c r="W1057" s="15"/>
      <c r="X1057" s="15"/>
      <c r="Y1057" s="15"/>
      <c r="Z1057" s="15"/>
      <c r="AA1057" s="15"/>
      <c r="AB1057" s="15"/>
      <c r="AC1057" s="15"/>
      <c r="AD1057" s="15"/>
      <c r="AE1057" s="15"/>
      <c r="AT1057" s="236" t="s">
        <v>291</v>
      </c>
      <c r="AU1057" s="236" t="s">
        <v>87</v>
      </c>
      <c r="AV1057" s="15" t="s">
        <v>82</v>
      </c>
      <c r="AW1057" s="15" t="s">
        <v>31</v>
      </c>
      <c r="AX1057" s="15" t="s">
        <v>75</v>
      </c>
      <c r="AY1057" s="236" t="s">
        <v>283</v>
      </c>
    </row>
    <row r="1058" s="15" customFormat="1">
      <c r="A1058" s="15"/>
      <c r="B1058" s="235"/>
      <c r="C1058" s="15"/>
      <c r="D1058" s="219" t="s">
        <v>291</v>
      </c>
      <c r="E1058" s="236" t="s">
        <v>1</v>
      </c>
      <c r="F1058" s="237" t="s">
        <v>729</v>
      </c>
      <c r="G1058" s="15"/>
      <c r="H1058" s="236" t="s">
        <v>1</v>
      </c>
      <c r="I1058" s="238"/>
      <c r="J1058" s="15"/>
      <c r="K1058" s="15"/>
      <c r="L1058" s="235"/>
      <c r="M1058" s="239"/>
      <c r="N1058" s="240"/>
      <c r="O1058" s="240"/>
      <c r="P1058" s="240"/>
      <c r="Q1058" s="240"/>
      <c r="R1058" s="240"/>
      <c r="S1058" s="240"/>
      <c r="T1058" s="241"/>
      <c r="U1058" s="15"/>
      <c r="V1058" s="15"/>
      <c r="W1058" s="15"/>
      <c r="X1058" s="15"/>
      <c r="Y1058" s="15"/>
      <c r="Z1058" s="15"/>
      <c r="AA1058" s="15"/>
      <c r="AB1058" s="15"/>
      <c r="AC1058" s="15"/>
      <c r="AD1058" s="15"/>
      <c r="AE1058" s="15"/>
      <c r="AT1058" s="236" t="s">
        <v>291</v>
      </c>
      <c r="AU1058" s="236" t="s">
        <v>87</v>
      </c>
      <c r="AV1058" s="15" t="s">
        <v>82</v>
      </c>
      <c r="AW1058" s="15" t="s">
        <v>31</v>
      </c>
      <c r="AX1058" s="15" t="s">
        <v>75</v>
      </c>
      <c r="AY1058" s="236" t="s">
        <v>283</v>
      </c>
    </row>
    <row r="1059" s="13" customFormat="1">
      <c r="A1059" s="13"/>
      <c r="B1059" s="218"/>
      <c r="C1059" s="13"/>
      <c r="D1059" s="219" t="s">
        <v>291</v>
      </c>
      <c r="E1059" s="220" t="s">
        <v>1</v>
      </c>
      <c r="F1059" s="221" t="s">
        <v>4134</v>
      </c>
      <c r="G1059" s="13"/>
      <c r="H1059" s="222">
        <v>73.400000000000006</v>
      </c>
      <c r="I1059" s="223"/>
      <c r="J1059" s="13"/>
      <c r="K1059" s="13"/>
      <c r="L1059" s="218"/>
      <c r="M1059" s="224"/>
      <c r="N1059" s="225"/>
      <c r="O1059" s="225"/>
      <c r="P1059" s="225"/>
      <c r="Q1059" s="225"/>
      <c r="R1059" s="225"/>
      <c r="S1059" s="225"/>
      <c r="T1059" s="226"/>
      <c r="U1059" s="13"/>
      <c r="V1059" s="13"/>
      <c r="W1059" s="13"/>
      <c r="X1059" s="13"/>
      <c r="Y1059" s="13"/>
      <c r="Z1059" s="13"/>
      <c r="AA1059" s="13"/>
      <c r="AB1059" s="13"/>
      <c r="AC1059" s="13"/>
      <c r="AD1059" s="13"/>
      <c r="AE1059" s="13"/>
      <c r="AT1059" s="220" t="s">
        <v>291</v>
      </c>
      <c r="AU1059" s="220" t="s">
        <v>87</v>
      </c>
      <c r="AV1059" s="13" t="s">
        <v>87</v>
      </c>
      <c r="AW1059" s="13" t="s">
        <v>31</v>
      </c>
      <c r="AX1059" s="13" t="s">
        <v>75</v>
      </c>
      <c r="AY1059" s="220" t="s">
        <v>283</v>
      </c>
    </row>
    <row r="1060" s="13" customFormat="1">
      <c r="A1060" s="13"/>
      <c r="B1060" s="218"/>
      <c r="C1060" s="13"/>
      <c r="D1060" s="219" t="s">
        <v>291</v>
      </c>
      <c r="E1060" s="220" t="s">
        <v>1</v>
      </c>
      <c r="F1060" s="221" t="s">
        <v>4136</v>
      </c>
      <c r="G1060" s="13"/>
      <c r="H1060" s="222">
        <v>31</v>
      </c>
      <c r="I1060" s="223"/>
      <c r="J1060" s="13"/>
      <c r="K1060" s="13"/>
      <c r="L1060" s="218"/>
      <c r="M1060" s="224"/>
      <c r="N1060" s="225"/>
      <c r="O1060" s="225"/>
      <c r="P1060" s="225"/>
      <c r="Q1060" s="225"/>
      <c r="R1060" s="225"/>
      <c r="S1060" s="225"/>
      <c r="T1060" s="226"/>
      <c r="U1060" s="13"/>
      <c r="V1060" s="13"/>
      <c r="W1060" s="13"/>
      <c r="X1060" s="13"/>
      <c r="Y1060" s="13"/>
      <c r="Z1060" s="13"/>
      <c r="AA1060" s="13"/>
      <c r="AB1060" s="13"/>
      <c r="AC1060" s="13"/>
      <c r="AD1060" s="13"/>
      <c r="AE1060" s="13"/>
      <c r="AT1060" s="220" t="s">
        <v>291</v>
      </c>
      <c r="AU1060" s="220" t="s">
        <v>87</v>
      </c>
      <c r="AV1060" s="13" t="s">
        <v>87</v>
      </c>
      <c r="AW1060" s="13" t="s">
        <v>31</v>
      </c>
      <c r="AX1060" s="13" t="s">
        <v>75</v>
      </c>
      <c r="AY1060" s="220" t="s">
        <v>283</v>
      </c>
    </row>
    <row r="1061" s="15" customFormat="1">
      <c r="A1061" s="15"/>
      <c r="B1061" s="235"/>
      <c r="C1061" s="15"/>
      <c r="D1061" s="219" t="s">
        <v>291</v>
      </c>
      <c r="E1061" s="236" t="s">
        <v>1</v>
      </c>
      <c r="F1061" s="237" t="s">
        <v>415</v>
      </c>
      <c r="G1061" s="15"/>
      <c r="H1061" s="236" t="s">
        <v>1</v>
      </c>
      <c r="I1061" s="238"/>
      <c r="J1061" s="15"/>
      <c r="K1061" s="15"/>
      <c r="L1061" s="235"/>
      <c r="M1061" s="239"/>
      <c r="N1061" s="240"/>
      <c r="O1061" s="240"/>
      <c r="P1061" s="240"/>
      <c r="Q1061" s="240"/>
      <c r="R1061" s="240"/>
      <c r="S1061" s="240"/>
      <c r="T1061" s="241"/>
      <c r="U1061" s="15"/>
      <c r="V1061" s="15"/>
      <c r="W1061" s="15"/>
      <c r="X1061" s="15"/>
      <c r="Y1061" s="15"/>
      <c r="Z1061" s="15"/>
      <c r="AA1061" s="15"/>
      <c r="AB1061" s="15"/>
      <c r="AC1061" s="15"/>
      <c r="AD1061" s="15"/>
      <c r="AE1061" s="15"/>
      <c r="AT1061" s="236" t="s">
        <v>291</v>
      </c>
      <c r="AU1061" s="236" t="s">
        <v>87</v>
      </c>
      <c r="AV1061" s="15" t="s">
        <v>82</v>
      </c>
      <c r="AW1061" s="15" t="s">
        <v>31</v>
      </c>
      <c r="AX1061" s="15" t="s">
        <v>75</v>
      </c>
      <c r="AY1061" s="236" t="s">
        <v>283</v>
      </c>
    </row>
    <row r="1062" s="15" customFormat="1">
      <c r="A1062" s="15"/>
      <c r="B1062" s="235"/>
      <c r="C1062" s="15"/>
      <c r="D1062" s="219" t="s">
        <v>291</v>
      </c>
      <c r="E1062" s="236" t="s">
        <v>1</v>
      </c>
      <c r="F1062" s="237" t="s">
        <v>729</v>
      </c>
      <c r="G1062" s="15"/>
      <c r="H1062" s="236" t="s">
        <v>1</v>
      </c>
      <c r="I1062" s="238"/>
      <c r="J1062" s="15"/>
      <c r="K1062" s="15"/>
      <c r="L1062" s="235"/>
      <c r="M1062" s="239"/>
      <c r="N1062" s="240"/>
      <c r="O1062" s="240"/>
      <c r="P1062" s="240"/>
      <c r="Q1062" s="240"/>
      <c r="R1062" s="240"/>
      <c r="S1062" s="240"/>
      <c r="T1062" s="241"/>
      <c r="U1062" s="15"/>
      <c r="V1062" s="15"/>
      <c r="W1062" s="15"/>
      <c r="X1062" s="15"/>
      <c r="Y1062" s="15"/>
      <c r="Z1062" s="15"/>
      <c r="AA1062" s="15"/>
      <c r="AB1062" s="15"/>
      <c r="AC1062" s="15"/>
      <c r="AD1062" s="15"/>
      <c r="AE1062" s="15"/>
      <c r="AT1062" s="236" t="s">
        <v>291</v>
      </c>
      <c r="AU1062" s="236" t="s">
        <v>87</v>
      </c>
      <c r="AV1062" s="15" t="s">
        <v>82</v>
      </c>
      <c r="AW1062" s="15" t="s">
        <v>31</v>
      </c>
      <c r="AX1062" s="15" t="s">
        <v>75</v>
      </c>
      <c r="AY1062" s="236" t="s">
        <v>283</v>
      </c>
    </row>
    <row r="1063" s="13" customFormat="1">
      <c r="A1063" s="13"/>
      <c r="B1063" s="218"/>
      <c r="C1063" s="13"/>
      <c r="D1063" s="219" t="s">
        <v>291</v>
      </c>
      <c r="E1063" s="220" t="s">
        <v>1</v>
      </c>
      <c r="F1063" s="221" t="s">
        <v>4134</v>
      </c>
      <c r="G1063" s="13"/>
      <c r="H1063" s="222">
        <v>73.400000000000006</v>
      </c>
      <c r="I1063" s="223"/>
      <c r="J1063" s="13"/>
      <c r="K1063" s="13"/>
      <c r="L1063" s="218"/>
      <c r="M1063" s="224"/>
      <c r="N1063" s="225"/>
      <c r="O1063" s="225"/>
      <c r="P1063" s="225"/>
      <c r="Q1063" s="225"/>
      <c r="R1063" s="225"/>
      <c r="S1063" s="225"/>
      <c r="T1063" s="226"/>
      <c r="U1063" s="13"/>
      <c r="V1063" s="13"/>
      <c r="W1063" s="13"/>
      <c r="X1063" s="13"/>
      <c r="Y1063" s="13"/>
      <c r="Z1063" s="13"/>
      <c r="AA1063" s="13"/>
      <c r="AB1063" s="13"/>
      <c r="AC1063" s="13"/>
      <c r="AD1063" s="13"/>
      <c r="AE1063" s="13"/>
      <c r="AT1063" s="220" t="s">
        <v>291</v>
      </c>
      <c r="AU1063" s="220" t="s">
        <v>87</v>
      </c>
      <c r="AV1063" s="13" t="s">
        <v>87</v>
      </c>
      <c r="AW1063" s="13" t="s">
        <v>31</v>
      </c>
      <c r="AX1063" s="13" t="s">
        <v>75</v>
      </c>
      <c r="AY1063" s="220" t="s">
        <v>283</v>
      </c>
    </row>
    <row r="1064" s="13" customFormat="1">
      <c r="A1064" s="13"/>
      <c r="B1064" s="218"/>
      <c r="C1064" s="13"/>
      <c r="D1064" s="219" t="s">
        <v>291</v>
      </c>
      <c r="E1064" s="220" t="s">
        <v>1</v>
      </c>
      <c r="F1064" s="221" t="s">
        <v>4136</v>
      </c>
      <c r="G1064" s="13"/>
      <c r="H1064" s="222">
        <v>31</v>
      </c>
      <c r="I1064" s="223"/>
      <c r="J1064" s="13"/>
      <c r="K1064" s="13"/>
      <c r="L1064" s="218"/>
      <c r="M1064" s="224"/>
      <c r="N1064" s="225"/>
      <c r="O1064" s="225"/>
      <c r="P1064" s="225"/>
      <c r="Q1064" s="225"/>
      <c r="R1064" s="225"/>
      <c r="S1064" s="225"/>
      <c r="T1064" s="226"/>
      <c r="U1064" s="13"/>
      <c r="V1064" s="13"/>
      <c r="W1064" s="13"/>
      <c r="X1064" s="13"/>
      <c r="Y1064" s="13"/>
      <c r="Z1064" s="13"/>
      <c r="AA1064" s="13"/>
      <c r="AB1064" s="13"/>
      <c r="AC1064" s="13"/>
      <c r="AD1064" s="13"/>
      <c r="AE1064" s="13"/>
      <c r="AT1064" s="220" t="s">
        <v>291</v>
      </c>
      <c r="AU1064" s="220" t="s">
        <v>87</v>
      </c>
      <c r="AV1064" s="13" t="s">
        <v>87</v>
      </c>
      <c r="AW1064" s="13" t="s">
        <v>31</v>
      </c>
      <c r="AX1064" s="13" t="s">
        <v>75</v>
      </c>
      <c r="AY1064" s="220" t="s">
        <v>283</v>
      </c>
    </row>
    <row r="1065" s="15" customFormat="1">
      <c r="A1065" s="15"/>
      <c r="B1065" s="235"/>
      <c r="C1065" s="15"/>
      <c r="D1065" s="219" t="s">
        <v>291</v>
      </c>
      <c r="E1065" s="236" t="s">
        <v>1</v>
      </c>
      <c r="F1065" s="237" t="s">
        <v>416</v>
      </c>
      <c r="G1065" s="15"/>
      <c r="H1065" s="236" t="s">
        <v>1</v>
      </c>
      <c r="I1065" s="238"/>
      <c r="J1065" s="15"/>
      <c r="K1065" s="15"/>
      <c r="L1065" s="235"/>
      <c r="M1065" s="239"/>
      <c r="N1065" s="240"/>
      <c r="O1065" s="240"/>
      <c r="P1065" s="240"/>
      <c r="Q1065" s="240"/>
      <c r="R1065" s="240"/>
      <c r="S1065" s="240"/>
      <c r="T1065" s="241"/>
      <c r="U1065" s="15"/>
      <c r="V1065" s="15"/>
      <c r="W1065" s="15"/>
      <c r="X1065" s="15"/>
      <c r="Y1065" s="15"/>
      <c r="Z1065" s="15"/>
      <c r="AA1065" s="15"/>
      <c r="AB1065" s="15"/>
      <c r="AC1065" s="15"/>
      <c r="AD1065" s="15"/>
      <c r="AE1065" s="15"/>
      <c r="AT1065" s="236" t="s">
        <v>291</v>
      </c>
      <c r="AU1065" s="236" t="s">
        <v>87</v>
      </c>
      <c r="AV1065" s="15" t="s">
        <v>82</v>
      </c>
      <c r="AW1065" s="15" t="s">
        <v>31</v>
      </c>
      <c r="AX1065" s="15" t="s">
        <v>75</v>
      </c>
      <c r="AY1065" s="236" t="s">
        <v>283</v>
      </c>
    </row>
    <row r="1066" s="15" customFormat="1">
      <c r="A1066" s="15"/>
      <c r="B1066" s="235"/>
      <c r="C1066" s="15"/>
      <c r="D1066" s="219" t="s">
        <v>291</v>
      </c>
      <c r="E1066" s="236" t="s">
        <v>1</v>
      </c>
      <c r="F1066" s="237" t="s">
        <v>729</v>
      </c>
      <c r="G1066" s="15"/>
      <c r="H1066" s="236" t="s">
        <v>1</v>
      </c>
      <c r="I1066" s="238"/>
      <c r="J1066" s="15"/>
      <c r="K1066" s="15"/>
      <c r="L1066" s="235"/>
      <c r="M1066" s="239"/>
      <c r="N1066" s="240"/>
      <c r="O1066" s="240"/>
      <c r="P1066" s="240"/>
      <c r="Q1066" s="240"/>
      <c r="R1066" s="240"/>
      <c r="S1066" s="240"/>
      <c r="T1066" s="241"/>
      <c r="U1066" s="15"/>
      <c r="V1066" s="15"/>
      <c r="W1066" s="15"/>
      <c r="X1066" s="15"/>
      <c r="Y1066" s="15"/>
      <c r="Z1066" s="15"/>
      <c r="AA1066" s="15"/>
      <c r="AB1066" s="15"/>
      <c r="AC1066" s="15"/>
      <c r="AD1066" s="15"/>
      <c r="AE1066" s="15"/>
      <c r="AT1066" s="236" t="s">
        <v>291</v>
      </c>
      <c r="AU1066" s="236" t="s">
        <v>87</v>
      </c>
      <c r="AV1066" s="15" t="s">
        <v>82</v>
      </c>
      <c r="AW1066" s="15" t="s">
        <v>31</v>
      </c>
      <c r="AX1066" s="15" t="s">
        <v>75</v>
      </c>
      <c r="AY1066" s="236" t="s">
        <v>283</v>
      </c>
    </row>
    <row r="1067" s="13" customFormat="1">
      <c r="A1067" s="13"/>
      <c r="B1067" s="218"/>
      <c r="C1067" s="13"/>
      <c r="D1067" s="219" t="s">
        <v>291</v>
      </c>
      <c r="E1067" s="220" t="s">
        <v>1</v>
      </c>
      <c r="F1067" s="221" t="s">
        <v>4134</v>
      </c>
      <c r="G1067" s="13"/>
      <c r="H1067" s="222">
        <v>73.400000000000006</v>
      </c>
      <c r="I1067" s="223"/>
      <c r="J1067" s="13"/>
      <c r="K1067" s="13"/>
      <c r="L1067" s="218"/>
      <c r="M1067" s="224"/>
      <c r="N1067" s="225"/>
      <c r="O1067" s="225"/>
      <c r="P1067" s="225"/>
      <c r="Q1067" s="225"/>
      <c r="R1067" s="225"/>
      <c r="S1067" s="225"/>
      <c r="T1067" s="226"/>
      <c r="U1067" s="13"/>
      <c r="V1067" s="13"/>
      <c r="W1067" s="13"/>
      <c r="X1067" s="13"/>
      <c r="Y1067" s="13"/>
      <c r="Z1067" s="13"/>
      <c r="AA1067" s="13"/>
      <c r="AB1067" s="13"/>
      <c r="AC1067" s="13"/>
      <c r="AD1067" s="13"/>
      <c r="AE1067" s="13"/>
      <c r="AT1067" s="220" t="s">
        <v>291</v>
      </c>
      <c r="AU1067" s="220" t="s">
        <v>87</v>
      </c>
      <c r="AV1067" s="13" t="s">
        <v>87</v>
      </c>
      <c r="AW1067" s="13" t="s">
        <v>31</v>
      </c>
      <c r="AX1067" s="13" t="s">
        <v>75</v>
      </c>
      <c r="AY1067" s="220" t="s">
        <v>283</v>
      </c>
    </row>
    <row r="1068" s="13" customFormat="1">
      <c r="A1068" s="13"/>
      <c r="B1068" s="218"/>
      <c r="C1068" s="13"/>
      <c r="D1068" s="219" t="s">
        <v>291</v>
      </c>
      <c r="E1068" s="220" t="s">
        <v>1</v>
      </c>
      <c r="F1068" s="221" t="s">
        <v>4136</v>
      </c>
      <c r="G1068" s="13"/>
      <c r="H1068" s="222">
        <v>31</v>
      </c>
      <c r="I1068" s="223"/>
      <c r="J1068" s="13"/>
      <c r="K1068" s="13"/>
      <c r="L1068" s="218"/>
      <c r="M1068" s="224"/>
      <c r="N1068" s="225"/>
      <c r="O1068" s="225"/>
      <c r="P1068" s="225"/>
      <c r="Q1068" s="225"/>
      <c r="R1068" s="225"/>
      <c r="S1068" s="225"/>
      <c r="T1068" s="226"/>
      <c r="U1068" s="13"/>
      <c r="V1068" s="13"/>
      <c r="W1068" s="13"/>
      <c r="X1068" s="13"/>
      <c r="Y1068" s="13"/>
      <c r="Z1068" s="13"/>
      <c r="AA1068" s="13"/>
      <c r="AB1068" s="13"/>
      <c r="AC1068" s="13"/>
      <c r="AD1068" s="13"/>
      <c r="AE1068" s="13"/>
      <c r="AT1068" s="220" t="s">
        <v>291</v>
      </c>
      <c r="AU1068" s="220" t="s">
        <v>87</v>
      </c>
      <c r="AV1068" s="13" t="s">
        <v>87</v>
      </c>
      <c r="AW1068" s="13" t="s">
        <v>31</v>
      </c>
      <c r="AX1068" s="13" t="s">
        <v>75</v>
      </c>
      <c r="AY1068" s="220" t="s">
        <v>283</v>
      </c>
    </row>
    <row r="1069" s="14" customFormat="1">
      <c r="A1069" s="14"/>
      <c r="B1069" s="227"/>
      <c r="C1069" s="14"/>
      <c r="D1069" s="219" t="s">
        <v>291</v>
      </c>
      <c r="E1069" s="228" t="s">
        <v>1</v>
      </c>
      <c r="F1069" s="229" t="s">
        <v>293</v>
      </c>
      <c r="G1069" s="14"/>
      <c r="H1069" s="230">
        <v>649.34000000000003</v>
      </c>
      <c r="I1069" s="231"/>
      <c r="J1069" s="14"/>
      <c r="K1069" s="14"/>
      <c r="L1069" s="227"/>
      <c r="M1069" s="232"/>
      <c r="N1069" s="233"/>
      <c r="O1069" s="233"/>
      <c r="P1069" s="233"/>
      <c r="Q1069" s="233"/>
      <c r="R1069" s="233"/>
      <c r="S1069" s="233"/>
      <c r="T1069" s="234"/>
      <c r="U1069" s="14"/>
      <c r="V1069" s="14"/>
      <c r="W1069" s="14"/>
      <c r="X1069" s="14"/>
      <c r="Y1069" s="14"/>
      <c r="Z1069" s="14"/>
      <c r="AA1069" s="14"/>
      <c r="AB1069" s="14"/>
      <c r="AC1069" s="14"/>
      <c r="AD1069" s="14"/>
      <c r="AE1069" s="14"/>
      <c r="AT1069" s="228" t="s">
        <v>291</v>
      </c>
      <c r="AU1069" s="228" t="s">
        <v>87</v>
      </c>
      <c r="AV1069" s="14" t="s">
        <v>289</v>
      </c>
      <c r="AW1069" s="14" t="s">
        <v>31</v>
      </c>
      <c r="AX1069" s="14" t="s">
        <v>82</v>
      </c>
      <c r="AY1069" s="228" t="s">
        <v>283</v>
      </c>
    </row>
    <row r="1070" s="2" customFormat="1" ht="16.5" customHeight="1">
      <c r="A1070" s="37"/>
      <c r="B1070" s="168"/>
      <c r="C1070" s="242" t="s">
        <v>1510</v>
      </c>
      <c r="D1070" s="242" t="s">
        <v>582</v>
      </c>
      <c r="E1070" s="243" t="s">
        <v>1588</v>
      </c>
      <c r="F1070" s="244" t="s">
        <v>1589</v>
      </c>
      <c r="G1070" s="245" t="s">
        <v>288</v>
      </c>
      <c r="H1070" s="246">
        <v>675.31399999999996</v>
      </c>
      <c r="I1070" s="247"/>
      <c r="J1070" s="248">
        <f>ROUND(I1070*H1070,2)</f>
        <v>0</v>
      </c>
      <c r="K1070" s="249"/>
      <c r="L1070" s="250"/>
      <c r="M1070" s="251" t="s">
        <v>1</v>
      </c>
      <c r="N1070" s="252" t="s">
        <v>41</v>
      </c>
      <c r="O1070" s="81"/>
      <c r="P1070" s="214">
        <f>O1070*H1070</f>
        <v>0</v>
      </c>
      <c r="Q1070" s="214">
        <v>0.0178</v>
      </c>
      <c r="R1070" s="214">
        <f>Q1070*H1070</f>
        <v>12.0205892</v>
      </c>
      <c r="S1070" s="214">
        <v>0</v>
      </c>
      <c r="T1070" s="215">
        <f>S1070*H1070</f>
        <v>0</v>
      </c>
      <c r="U1070" s="37"/>
      <c r="V1070" s="37"/>
      <c r="W1070" s="37"/>
      <c r="X1070" s="37"/>
      <c r="Y1070" s="37"/>
      <c r="Z1070" s="37"/>
      <c r="AA1070" s="37"/>
      <c r="AB1070" s="37"/>
      <c r="AC1070" s="37"/>
      <c r="AD1070" s="37"/>
      <c r="AE1070" s="37"/>
      <c r="AR1070" s="216" t="s">
        <v>473</v>
      </c>
      <c r="AT1070" s="216" t="s">
        <v>582</v>
      </c>
      <c r="AU1070" s="216" t="s">
        <v>87</v>
      </c>
      <c r="AY1070" s="18" t="s">
        <v>283</v>
      </c>
      <c r="BE1070" s="217">
        <f>IF(N1070="základná",J1070,0)</f>
        <v>0</v>
      </c>
      <c r="BF1070" s="217">
        <f>IF(N1070="znížená",J1070,0)</f>
        <v>0</v>
      </c>
      <c r="BG1070" s="217">
        <f>IF(N1070="zákl. prenesená",J1070,0)</f>
        <v>0</v>
      </c>
      <c r="BH1070" s="217">
        <f>IF(N1070="zníž. prenesená",J1070,0)</f>
        <v>0</v>
      </c>
      <c r="BI1070" s="217">
        <f>IF(N1070="nulová",J1070,0)</f>
        <v>0</v>
      </c>
      <c r="BJ1070" s="18" t="s">
        <v>87</v>
      </c>
      <c r="BK1070" s="217">
        <f>ROUND(I1070*H1070,2)</f>
        <v>0</v>
      </c>
      <c r="BL1070" s="18" t="s">
        <v>358</v>
      </c>
      <c r="BM1070" s="216" t="s">
        <v>4137</v>
      </c>
    </row>
    <row r="1071" s="13" customFormat="1">
      <c r="A1071" s="13"/>
      <c r="B1071" s="218"/>
      <c r="C1071" s="13"/>
      <c r="D1071" s="219" t="s">
        <v>291</v>
      </c>
      <c r="E1071" s="13"/>
      <c r="F1071" s="221" t="s">
        <v>4138</v>
      </c>
      <c r="G1071" s="13"/>
      <c r="H1071" s="222">
        <v>675.31399999999996</v>
      </c>
      <c r="I1071" s="223"/>
      <c r="J1071" s="13"/>
      <c r="K1071" s="13"/>
      <c r="L1071" s="218"/>
      <c r="M1071" s="224"/>
      <c r="N1071" s="225"/>
      <c r="O1071" s="225"/>
      <c r="P1071" s="225"/>
      <c r="Q1071" s="225"/>
      <c r="R1071" s="225"/>
      <c r="S1071" s="225"/>
      <c r="T1071" s="226"/>
      <c r="U1071" s="13"/>
      <c r="V1071" s="13"/>
      <c r="W1071" s="13"/>
      <c r="X1071" s="13"/>
      <c r="Y1071" s="13"/>
      <c r="Z1071" s="13"/>
      <c r="AA1071" s="13"/>
      <c r="AB1071" s="13"/>
      <c r="AC1071" s="13"/>
      <c r="AD1071" s="13"/>
      <c r="AE1071" s="13"/>
      <c r="AT1071" s="220" t="s">
        <v>291</v>
      </c>
      <c r="AU1071" s="220" t="s">
        <v>87</v>
      </c>
      <c r="AV1071" s="13" t="s">
        <v>87</v>
      </c>
      <c r="AW1071" s="13" t="s">
        <v>3</v>
      </c>
      <c r="AX1071" s="13" t="s">
        <v>82</v>
      </c>
      <c r="AY1071" s="220" t="s">
        <v>283</v>
      </c>
    </row>
    <row r="1072" s="2" customFormat="1" ht="24.15" customHeight="1">
      <c r="A1072" s="37"/>
      <c r="B1072" s="168"/>
      <c r="C1072" s="204" t="s">
        <v>1514</v>
      </c>
      <c r="D1072" s="204" t="s">
        <v>285</v>
      </c>
      <c r="E1072" s="205" t="s">
        <v>4139</v>
      </c>
      <c r="F1072" s="206" t="s">
        <v>4140</v>
      </c>
      <c r="G1072" s="207" t="s">
        <v>288</v>
      </c>
      <c r="H1072" s="208">
        <v>101.72</v>
      </c>
      <c r="I1072" s="209"/>
      <c r="J1072" s="210">
        <f>ROUND(I1072*H1072,2)</f>
        <v>0</v>
      </c>
      <c r="K1072" s="211"/>
      <c r="L1072" s="38"/>
      <c r="M1072" s="212" t="s">
        <v>1</v>
      </c>
      <c r="N1072" s="213" t="s">
        <v>41</v>
      </c>
      <c r="O1072" s="81"/>
      <c r="P1072" s="214">
        <f>O1072*H1072</f>
        <v>0</v>
      </c>
      <c r="Q1072" s="214">
        <v>0.0032000000000000002</v>
      </c>
      <c r="R1072" s="214">
        <f>Q1072*H1072</f>
        <v>0.32550400000000002</v>
      </c>
      <c r="S1072" s="214">
        <v>0</v>
      </c>
      <c r="T1072" s="215">
        <f>S1072*H1072</f>
        <v>0</v>
      </c>
      <c r="U1072" s="37"/>
      <c r="V1072" s="37"/>
      <c r="W1072" s="37"/>
      <c r="X1072" s="37"/>
      <c r="Y1072" s="37"/>
      <c r="Z1072" s="37"/>
      <c r="AA1072" s="37"/>
      <c r="AB1072" s="37"/>
      <c r="AC1072" s="37"/>
      <c r="AD1072" s="37"/>
      <c r="AE1072" s="37"/>
      <c r="AR1072" s="216" t="s">
        <v>358</v>
      </c>
      <c r="AT1072" s="216" t="s">
        <v>285</v>
      </c>
      <c r="AU1072" s="216" t="s">
        <v>87</v>
      </c>
      <c r="AY1072" s="18" t="s">
        <v>283</v>
      </c>
      <c r="BE1072" s="217">
        <f>IF(N1072="základná",J1072,0)</f>
        <v>0</v>
      </c>
      <c r="BF1072" s="217">
        <f>IF(N1072="znížená",J1072,0)</f>
        <v>0</v>
      </c>
      <c r="BG1072" s="217">
        <f>IF(N1072="zákl. prenesená",J1072,0)</f>
        <v>0</v>
      </c>
      <c r="BH1072" s="217">
        <f>IF(N1072="zníž. prenesená",J1072,0)</f>
        <v>0</v>
      </c>
      <c r="BI1072" s="217">
        <f>IF(N1072="nulová",J1072,0)</f>
        <v>0</v>
      </c>
      <c r="BJ1072" s="18" t="s">
        <v>87</v>
      </c>
      <c r="BK1072" s="217">
        <f>ROUND(I1072*H1072,2)</f>
        <v>0</v>
      </c>
      <c r="BL1072" s="18" t="s">
        <v>358</v>
      </c>
      <c r="BM1072" s="216" t="s">
        <v>4141</v>
      </c>
    </row>
    <row r="1073" s="13" customFormat="1">
      <c r="A1073" s="13"/>
      <c r="B1073" s="218"/>
      <c r="C1073" s="13"/>
      <c r="D1073" s="219" t="s">
        <v>291</v>
      </c>
      <c r="E1073" s="220" t="s">
        <v>1</v>
      </c>
      <c r="F1073" s="221" t="s">
        <v>3832</v>
      </c>
      <c r="G1073" s="13"/>
      <c r="H1073" s="222">
        <v>25.43</v>
      </c>
      <c r="I1073" s="223"/>
      <c r="J1073" s="13"/>
      <c r="K1073" s="13"/>
      <c r="L1073" s="218"/>
      <c r="M1073" s="224"/>
      <c r="N1073" s="225"/>
      <c r="O1073" s="225"/>
      <c r="P1073" s="225"/>
      <c r="Q1073" s="225"/>
      <c r="R1073" s="225"/>
      <c r="S1073" s="225"/>
      <c r="T1073" s="226"/>
      <c r="U1073" s="13"/>
      <c r="V1073" s="13"/>
      <c r="W1073" s="13"/>
      <c r="X1073" s="13"/>
      <c r="Y1073" s="13"/>
      <c r="Z1073" s="13"/>
      <c r="AA1073" s="13"/>
      <c r="AB1073" s="13"/>
      <c r="AC1073" s="13"/>
      <c r="AD1073" s="13"/>
      <c r="AE1073" s="13"/>
      <c r="AT1073" s="220" t="s">
        <v>291</v>
      </c>
      <c r="AU1073" s="220" t="s">
        <v>87</v>
      </c>
      <c r="AV1073" s="13" t="s">
        <v>87</v>
      </c>
      <c r="AW1073" s="13" t="s">
        <v>31</v>
      </c>
      <c r="AX1073" s="13" t="s">
        <v>75</v>
      </c>
      <c r="AY1073" s="220" t="s">
        <v>283</v>
      </c>
    </row>
    <row r="1074" s="13" customFormat="1">
      <c r="A1074" s="13"/>
      <c r="B1074" s="218"/>
      <c r="C1074" s="13"/>
      <c r="D1074" s="219" t="s">
        <v>291</v>
      </c>
      <c r="E1074" s="220" t="s">
        <v>1</v>
      </c>
      <c r="F1074" s="221" t="s">
        <v>3833</v>
      </c>
      <c r="G1074" s="13"/>
      <c r="H1074" s="222">
        <v>25.43</v>
      </c>
      <c r="I1074" s="223"/>
      <c r="J1074" s="13"/>
      <c r="K1074" s="13"/>
      <c r="L1074" s="218"/>
      <c r="M1074" s="224"/>
      <c r="N1074" s="225"/>
      <c r="O1074" s="225"/>
      <c r="P1074" s="225"/>
      <c r="Q1074" s="225"/>
      <c r="R1074" s="225"/>
      <c r="S1074" s="225"/>
      <c r="T1074" s="226"/>
      <c r="U1074" s="13"/>
      <c r="V1074" s="13"/>
      <c r="W1074" s="13"/>
      <c r="X1074" s="13"/>
      <c r="Y1074" s="13"/>
      <c r="Z1074" s="13"/>
      <c r="AA1074" s="13"/>
      <c r="AB1074" s="13"/>
      <c r="AC1074" s="13"/>
      <c r="AD1074" s="13"/>
      <c r="AE1074" s="13"/>
      <c r="AT1074" s="220" t="s">
        <v>291</v>
      </c>
      <c r="AU1074" s="220" t="s">
        <v>87</v>
      </c>
      <c r="AV1074" s="13" t="s">
        <v>87</v>
      </c>
      <c r="AW1074" s="13" t="s">
        <v>31</v>
      </c>
      <c r="AX1074" s="13" t="s">
        <v>75</v>
      </c>
      <c r="AY1074" s="220" t="s">
        <v>283</v>
      </c>
    </row>
    <row r="1075" s="13" customFormat="1">
      <c r="A1075" s="13"/>
      <c r="B1075" s="218"/>
      <c r="C1075" s="13"/>
      <c r="D1075" s="219" t="s">
        <v>291</v>
      </c>
      <c r="E1075" s="220" t="s">
        <v>1</v>
      </c>
      <c r="F1075" s="221" t="s">
        <v>3834</v>
      </c>
      <c r="G1075" s="13"/>
      <c r="H1075" s="222">
        <v>25.43</v>
      </c>
      <c r="I1075" s="223"/>
      <c r="J1075" s="13"/>
      <c r="K1075" s="13"/>
      <c r="L1075" s="218"/>
      <c r="M1075" s="224"/>
      <c r="N1075" s="225"/>
      <c r="O1075" s="225"/>
      <c r="P1075" s="225"/>
      <c r="Q1075" s="225"/>
      <c r="R1075" s="225"/>
      <c r="S1075" s="225"/>
      <c r="T1075" s="226"/>
      <c r="U1075" s="13"/>
      <c r="V1075" s="13"/>
      <c r="W1075" s="13"/>
      <c r="X1075" s="13"/>
      <c r="Y1075" s="13"/>
      <c r="Z1075" s="13"/>
      <c r="AA1075" s="13"/>
      <c r="AB1075" s="13"/>
      <c r="AC1075" s="13"/>
      <c r="AD1075" s="13"/>
      <c r="AE1075" s="13"/>
      <c r="AT1075" s="220" t="s">
        <v>291</v>
      </c>
      <c r="AU1075" s="220" t="s">
        <v>87</v>
      </c>
      <c r="AV1075" s="13" t="s">
        <v>87</v>
      </c>
      <c r="AW1075" s="13" t="s">
        <v>31</v>
      </c>
      <c r="AX1075" s="13" t="s">
        <v>75</v>
      </c>
      <c r="AY1075" s="220" t="s">
        <v>283</v>
      </c>
    </row>
    <row r="1076" s="13" customFormat="1">
      <c r="A1076" s="13"/>
      <c r="B1076" s="218"/>
      <c r="C1076" s="13"/>
      <c r="D1076" s="219" t="s">
        <v>291</v>
      </c>
      <c r="E1076" s="220" t="s">
        <v>1</v>
      </c>
      <c r="F1076" s="221" t="s">
        <v>3835</v>
      </c>
      <c r="G1076" s="13"/>
      <c r="H1076" s="222">
        <v>25.43</v>
      </c>
      <c r="I1076" s="223"/>
      <c r="J1076" s="13"/>
      <c r="K1076" s="13"/>
      <c r="L1076" s="218"/>
      <c r="M1076" s="224"/>
      <c r="N1076" s="225"/>
      <c r="O1076" s="225"/>
      <c r="P1076" s="225"/>
      <c r="Q1076" s="225"/>
      <c r="R1076" s="225"/>
      <c r="S1076" s="225"/>
      <c r="T1076" s="226"/>
      <c r="U1076" s="13"/>
      <c r="V1076" s="13"/>
      <c r="W1076" s="13"/>
      <c r="X1076" s="13"/>
      <c r="Y1076" s="13"/>
      <c r="Z1076" s="13"/>
      <c r="AA1076" s="13"/>
      <c r="AB1076" s="13"/>
      <c r="AC1076" s="13"/>
      <c r="AD1076" s="13"/>
      <c r="AE1076" s="13"/>
      <c r="AT1076" s="220" t="s">
        <v>291</v>
      </c>
      <c r="AU1076" s="220" t="s">
        <v>87</v>
      </c>
      <c r="AV1076" s="13" t="s">
        <v>87</v>
      </c>
      <c r="AW1076" s="13" t="s">
        <v>31</v>
      </c>
      <c r="AX1076" s="13" t="s">
        <v>75</v>
      </c>
      <c r="AY1076" s="220" t="s">
        <v>283</v>
      </c>
    </row>
    <row r="1077" s="14" customFormat="1">
      <c r="A1077" s="14"/>
      <c r="B1077" s="227"/>
      <c r="C1077" s="14"/>
      <c r="D1077" s="219" t="s">
        <v>291</v>
      </c>
      <c r="E1077" s="228" t="s">
        <v>1</v>
      </c>
      <c r="F1077" s="229" t="s">
        <v>293</v>
      </c>
      <c r="G1077" s="14"/>
      <c r="H1077" s="230">
        <v>101.72</v>
      </c>
      <c r="I1077" s="231"/>
      <c r="J1077" s="14"/>
      <c r="K1077" s="14"/>
      <c r="L1077" s="227"/>
      <c r="M1077" s="232"/>
      <c r="N1077" s="233"/>
      <c r="O1077" s="233"/>
      <c r="P1077" s="233"/>
      <c r="Q1077" s="233"/>
      <c r="R1077" s="233"/>
      <c r="S1077" s="233"/>
      <c r="T1077" s="234"/>
      <c r="U1077" s="14"/>
      <c r="V1077" s="14"/>
      <c r="W1077" s="14"/>
      <c r="X1077" s="14"/>
      <c r="Y1077" s="14"/>
      <c r="Z1077" s="14"/>
      <c r="AA1077" s="14"/>
      <c r="AB1077" s="14"/>
      <c r="AC1077" s="14"/>
      <c r="AD1077" s="14"/>
      <c r="AE1077" s="14"/>
      <c r="AT1077" s="228" t="s">
        <v>291</v>
      </c>
      <c r="AU1077" s="228" t="s">
        <v>87</v>
      </c>
      <c r="AV1077" s="14" t="s">
        <v>289</v>
      </c>
      <c r="AW1077" s="14" t="s">
        <v>31</v>
      </c>
      <c r="AX1077" s="14" t="s">
        <v>82</v>
      </c>
      <c r="AY1077" s="228" t="s">
        <v>283</v>
      </c>
    </row>
    <row r="1078" s="2" customFormat="1" ht="16.5" customHeight="1">
      <c r="A1078" s="37"/>
      <c r="B1078" s="168"/>
      <c r="C1078" s="242" t="s">
        <v>1522</v>
      </c>
      <c r="D1078" s="242" t="s">
        <v>582</v>
      </c>
      <c r="E1078" s="243" t="s">
        <v>4142</v>
      </c>
      <c r="F1078" s="244" t="s">
        <v>4143</v>
      </c>
      <c r="G1078" s="245" t="s">
        <v>288</v>
      </c>
      <c r="H1078" s="246">
        <v>105.789</v>
      </c>
      <c r="I1078" s="247"/>
      <c r="J1078" s="248">
        <f>ROUND(I1078*H1078,2)</f>
        <v>0</v>
      </c>
      <c r="K1078" s="249"/>
      <c r="L1078" s="250"/>
      <c r="M1078" s="251" t="s">
        <v>1</v>
      </c>
      <c r="N1078" s="252" t="s">
        <v>41</v>
      </c>
      <c r="O1078" s="81"/>
      <c r="P1078" s="214">
        <f>O1078*H1078</f>
        <v>0</v>
      </c>
      <c r="Q1078" s="214">
        <v>0.024</v>
      </c>
      <c r="R1078" s="214">
        <f>Q1078*H1078</f>
        <v>2.5389360000000001</v>
      </c>
      <c r="S1078" s="214">
        <v>0</v>
      </c>
      <c r="T1078" s="215">
        <f>S1078*H1078</f>
        <v>0</v>
      </c>
      <c r="U1078" s="37"/>
      <c r="V1078" s="37"/>
      <c r="W1078" s="37"/>
      <c r="X1078" s="37"/>
      <c r="Y1078" s="37"/>
      <c r="Z1078" s="37"/>
      <c r="AA1078" s="37"/>
      <c r="AB1078" s="37"/>
      <c r="AC1078" s="37"/>
      <c r="AD1078" s="37"/>
      <c r="AE1078" s="37"/>
      <c r="AR1078" s="216" t="s">
        <v>473</v>
      </c>
      <c r="AT1078" s="216" t="s">
        <v>582</v>
      </c>
      <c r="AU1078" s="216" t="s">
        <v>87</v>
      </c>
      <c r="AY1078" s="18" t="s">
        <v>283</v>
      </c>
      <c r="BE1078" s="217">
        <f>IF(N1078="základná",J1078,0)</f>
        <v>0</v>
      </c>
      <c r="BF1078" s="217">
        <f>IF(N1078="znížená",J1078,0)</f>
        <v>0</v>
      </c>
      <c r="BG1078" s="217">
        <f>IF(N1078="zákl. prenesená",J1078,0)</f>
        <v>0</v>
      </c>
      <c r="BH1078" s="217">
        <f>IF(N1078="zníž. prenesená",J1078,0)</f>
        <v>0</v>
      </c>
      <c r="BI1078" s="217">
        <f>IF(N1078="nulová",J1078,0)</f>
        <v>0</v>
      </c>
      <c r="BJ1078" s="18" t="s">
        <v>87</v>
      </c>
      <c r="BK1078" s="217">
        <f>ROUND(I1078*H1078,2)</f>
        <v>0</v>
      </c>
      <c r="BL1078" s="18" t="s">
        <v>358</v>
      </c>
      <c r="BM1078" s="216" t="s">
        <v>4144</v>
      </c>
    </row>
    <row r="1079" s="13" customFormat="1">
      <c r="A1079" s="13"/>
      <c r="B1079" s="218"/>
      <c r="C1079" s="13"/>
      <c r="D1079" s="219" t="s">
        <v>291</v>
      </c>
      <c r="E1079" s="13"/>
      <c r="F1079" s="221" t="s">
        <v>4145</v>
      </c>
      <c r="G1079" s="13"/>
      <c r="H1079" s="222">
        <v>105.789</v>
      </c>
      <c r="I1079" s="223"/>
      <c r="J1079" s="13"/>
      <c r="K1079" s="13"/>
      <c r="L1079" s="218"/>
      <c r="M1079" s="224"/>
      <c r="N1079" s="225"/>
      <c r="O1079" s="225"/>
      <c r="P1079" s="225"/>
      <c r="Q1079" s="225"/>
      <c r="R1079" s="225"/>
      <c r="S1079" s="225"/>
      <c r="T1079" s="226"/>
      <c r="U1079" s="13"/>
      <c r="V1079" s="13"/>
      <c r="W1079" s="13"/>
      <c r="X1079" s="13"/>
      <c r="Y1079" s="13"/>
      <c r="Z1079" s="13"/>
      <c r="AA1079" s="13"/>
      <c r="AB1079" s="13"/>
      <c r="AC1079" s="13"/>
      <c r="AD1079" s="13"/>
      <c r="AE1079" s="13"/>
      <c r="AT1079" s="220" t="s">
        <v>291</v>
      </c>
      <c r="AU1079" s="220" t="s">
        <v>87</v>
      </c>
      <c r="AV1079" s="13" t="s">
        <v>87</v>
      </c>
      <c r="AW1079" s="13" t="s">
        <v>3</v>
      </c>
      <c r="AX1079" s="13" t="s">
        <v>82</v>
      </c>
      <c r="AY1079" s="220" t="s">
        <v>283</v>
      </c>
    </row>
    <row r="1080" s="2" customFormat="1" ht="24.15" customHeight="1">
      <c r="A1080" s="37"/>
      <c r="B1080" s="168"/>
      <c r="C1080" s="204" t="s">
        <v>1526</v>
      </c>
      <c r="D1080" s="204" t="s">
        <v>285</v>
      </c>
      <c r="E1080" s="205" t="s">
        <v>1593</v>
      </c>
      <c r="F1080" s="206" t="s">
        <v>1594</v>
      </c>
      <c r="G1080" s="207" t="s">
        <v>979</v>
      </c>
      <c r="H1080" s="255"/>
      <c r="I1080" s="209"/>
      <c r="J1080" s="210">
        <f>ROUND(I1080*H1080,2)</f>
        <v>0</v>
      </c>
      <c r="K1080" s="211"/>
      <c r="L1080" s="38"/>
      <c r="M1080" s="212" t="s">
        <v>1</v>
      </c>
      <c r="N1080" s="213" t="s">
        <v>41</v>
      </c>
      <c r="O1080" s="81"/>
      <c r="P1080" s="214">
        <f>O1080*H1080</f>
        <v>0</v>
      </c>
      <c r="Q1080" s="214">
        <v>0</v>
      </c>
      <c r="R1080" s="214">
        <f>Q1080*H1080</f>
        <v>0</v>
      </c>
      <c r="S1080" s="214">
        <v>0</v>
      </c>
      <c r="T1080" s="215">
        <f>S1080*H1080</f>
        <v>0</v>
      </c>
      <c r="U1080" s="37"/>
      <c r="V1080" s="37"/>
      <c r="W1080" s="37"/>
      <c r="X1080" s="37"/>
      <c r="Y1080" s="37"/>
      <c r="Z1080" s="37"/>
      <c r="AA1080" s="37"/>
      <c r="AB1080" s="37"/>
      <c r="AC1080" s="37"/>
      <c r="AD1080" s="37"/>
      <c r="AE1080" s="37"/>
      <c r="AR1080" s="216" t="s">
        <v>358</v>
      </c>
      <c r="AT1080" s="216" t="s">
        <v>285</v>
      </c>
      <c r="AU1080" s="216" t="s">
        <v>87</v>
      </c>
      <c r="AY1080" s="18" t="s">
        <v>283</v>
      </c>
      <c r="BE1080" s="217">
        <f>IF(N1080="základná",J1080,0)</f>
        <v>0</v>
      </c>
      <c r="BF1080" s="217">
        <f>IF(N1080="znížená",J1080,0)</f>
        <v>0</v>
      </c>
      <c r="BG1080" s="217">
        <f>IF(N1080="zákl. prenesená",J1080,0)</f>
        <v>0</v>
      </c>
      <c r="BH1080" s="217">
        <f>IF(N1080="zníž. prenesená",J1080,0)</f>
        <v>0</v>
      </c>
      <c r="BI1080" s="217">
        <f>IF(N1080="nulová",J1080,0)</f>
        <v>0</v>
      </c>
      <c r="BJ1080" s="18" t="s">
        <v>87</v>
      </c>
      <c r="BK1080" s="217">
        <f>ROUND(I1080*H1080,2)</f>
        <v>0</v>
      </c>
      <c r="BL1080" s="18" t="s">
        <v>358</v>
      </c>
      <c r="BM1080" s="216" t="s">
        <v>4146</v>
      </c>
    </row>
    <row r="1081" s="12" customFormat="1" ht="22.8" customHeight="1">
      <c r="A1081" s="12"/>
      <c r="B1081" s="191"/>
      <c r="C1081" s="12"/>
      <c r="D1081" s="192" t="s">
        <v>74</v>
      </c>
      <c r="E1081" s="202" t="s">
        <v>1596</v>
      </c>
      <c r="F1081" s="202" t="s">
        <v>1597</v>
      </c>
      <c r="G1081" s="12"/>
      <c r="H1081" s="12"/>
      <c r="I1081" s="194"/>
      <c r="J1081" s="203">
        <f>BK1081</f>
        <v>0</v>
      </c>
      <c r="K1081" s="12"/>
      <c r="L1081" s="191"/>
      <c r="M1081" s="196"/>
      <c r="N1081" s="197"/>
      <c r="O1081" s="197"/>
      <c r="P1081" s="198">
        <f>SUM(P1082:P1124)</f>
        <v>0</v>
      </c>
      <c r="Q1081" s="197"/>
      <c r="R1081" s="198">
        <f>SUM(R1082:R1124)</f>
        <v>2.10696058</v>
      </c>
      <c r="S1081" s="197"/>
      <c r="T1081" s="199">
        <f>SUM(T1082:T1124)</f>
        <v>31.062555</v>
      </c>
      <c r="U1081" s="12"/>
      <c r="V1081" s="12"/>
      <c r="W1081" s="12"/>
      <c r="X1081" s="12"/>
      <c r="Y1081" s="12"/>
      <c r="Z1081" s="12"/>
      <c r="AA1081" s="12"/>
      <c r="AB1081" s="12"/>
      <c r="AC1081" s="12"/>
      <c r="AD1081" s="12"/>
      <c r="AE1081" s="12"/>
      <c r="AR1081" s="192" t="s">
        <v>87</v>
      </c>
      <c r="AT1081" s="200" t="s">
        <v>74</v>
      </c>
      <c r="AU1081" s="200" t="s">
        <v>82</v>
      </c>
      <c r="AY1081" s="192" t="s">
        <v>283</v>
      </c>
      <c r="BK1081" s="201">
        <f>SUM(BK1082:BK1124)</f>
        <v>0</v>
      </c>
    </row>
    <row r="1082" s="2" customFormat="1" ht="24.15" customHeight="1">
      <c r="A1082" s="37"/>
      <c r="B1082" s="168"/>
      <c r="C1082" s="204" t="s">
        <v>1531</v>
      </c>
      <c r="D1082" s="204" t="s">
        <v>285</v>
      </c>
      <c r="E1082" s="205" t="s">
        <v>1599</v>
      </c>
      <c r="F1082" s="206" t="s">
        <v>1600</v>
      </c>
      <c r="G1082" s="207" t="s">
        <v>649</v>
      </c>
      <c r="H1082" s="208">
        <v>2938.578</v>
      </c>
      <c r="I1082" s="209"/>
      <c r="J1082" s="210">
        <f>ROUND(I1082*H1082,2)</f>
        <v>0</v>
      </c>
      <c r="K1082" s="211"/>
      <c r="L1082" s="38"/>
      <c r="M1082" s="212" t="s">
        <v>1</v>
      </c>
      <c r="N1082" s="213" t="s">
        <v>41</v>
      </c>
      <c r="O1082" s="81"/>
      <c r="P1082" s="214">
        <f>O1082*H1082</f>
        <v>0</v>
      </c>
      <c r="Q1082" s="214">
        <v>1.0000000000000001E-05</v>
      </c>
      <c r="R1082" s="214">
        <f>Q1082*H1082</f>
        <v>0.029385780000000004</v>
      </c>
      <c r="S1082" s="214">
        <v>0</v>
      </c>
      <c r="T1082" s="215">
        <f>S1082*H1082</f>
        <v>0</v>
      </c>
      <c r="U1082" s="37"/>
      <c r="V1082" s="37"/>
      <c r="W1082" s="37"/>
      <c r="X1082" s="37"/>
      <c r="Y1082" s="37"/>
      <c r="Z1082" s="37"/>
      <c r="AA1082" s="37"/>
      <c r="AB1082" s="37"/>
      <c r="AC1082" s="37"/>
      <c r="AD1082" s="37"/>
      <c r="AE1082" s="37"/>
      <c r="AR1082" s="216" t="s">
        <v>358</v>
      </c>
      <c r="AT1082" s="216" t="s">
        <v>285</v>
      </c>
      <c r="AU1082" s="216" t="s">
        <v>87</v>
      </c>
      <c r="AY1082" s="18" t="s">
        <v>283</v>
      </c>
      <c r="BE1082" s="217">
        <f>IF(N1082="základná",J1082,0)</f>
        <v>0</v>
      </c>
      <c r="BF1082" s="217">
        <f>IF(N1082="znížená",J1082,0)</f>
        <v>0</v>
      </c>
      <c r="BG1082" s="217">
        <f>IF(N1082="zákl. prenesená",J1082,0)</f>
        <v>0</v>
      </c>
      <c r="BH1082" s="217">
        <f>IF(N1082="zníž. prenesená",J1082,0)</f>
        <v>0</v>
      </c>
      <c r="BI1082" s="217">
        <f>IF(N1082="nulová",J1082,0)</f>
        <v>0</v>
      </c>
      <c r="BJ1082" s="18" t="s">
        <v>87</v>
      </c>
      <c r="BK1082" s="217">
        <f>ROUND(I1082*H1082,2)</f>
        <v>0</v>
      </c>
      <c r="BL1082" s="18" t="s">
        <v>358</v>
      </c>
      <c r="BM1082" s="216" t="s">
        <v>4147</v>
      </c>
    </row>
    <row r="1083" s="15" customFormat="1">
      <c r="A1083" s="15"/>
      <c r="B1083" s="235"/>
      <c r="C1083" s="15"/>
      <c r="D1083" s="219" t="s">
        <v>291</v>
      </c>
      <c r="E1083" s="236" t="s">
        <v>1</v>
      </c>
      <c r="F1083" s="237" t="s">
        <v>4148</v>
      </c>
      <c r="G1083" s="15"/>
      <c r="H1083" s="236" t="s">
        <v>1</v>
      </c>
      <c r="I1083" s="238"/>
      <c r="J1083" s="15"/>
      <c r="K1083" s="15"/>
      <c r="L1083" s="235"/>
      <c r="M1083" s="239"/>
      <c r="N1083" s="240"/>
      <c r="O1083" s="240"/>
      <c r="P1083" s="240"/>
      <c r="Q1083" s="240"/>
      <c r="R1083" s="240"/>
      <c r="S1083" s="240"/>
      <c r="T1083" s="241"/>
      <c r="U1083" s="15"/>
      <c r="V1083" s="15"/>
      <c r="W1083" s="15"/>
      <c r="X1083" s="15"/>
      <c r="Y1083" s="15"/>
      <c r="Z1083" s="15"/>
      <c r="AA1083" s="15"/>
      <c r="AB1083" s="15"/>
      <c r="AC1083" s="15"/>
      <c r="AD1083" s="15"/>
      <c r="AE1083" s="15"/>
      <c r="AT1083" s="236" t="s">
        <v>291</v>
      </c>
      <c r="AU1083" s="236" t="s">
        <v>87</v>
      </c>
      <c r="AV1083" s="15" t="s">
        <v>82</v>
      </c>
      <c r="AW1083" s="15" t="s">
        <v>31</v>
      </c>
      <c r="AX1083" s="15" t="s">
        <v>75</v>
      </c>
      <c r="AY1083" s="236" t="s">
        <v>283</v>
      </c>
    </row>
    <row r="1084" s="13" customFormat="1">
      <c r="A1084" s="13"/>
      <c r="B1084" s="218"/>
      <c r="C1084" s="13"/>
      <c r="D1084" s="219" t="s">
        <v>291</v>
      </c>
      <c r="E1084" s="220" t="s">
        <v>1</v>
      </c>
      <c r="F1084" s="221" t="s">
        <v>4149</v>
      </c>
      <c r="G1084" s="13"/>
      <c r="H1084" s="222">
        <v>84.099999999999994</v>
      </c>
      <c r="I1084" s="223"/>
      <c r="J1084" s="13"/>
      <c r="K1084" s="13"/>
      <c r="L1084" s="218"/>
      <c r="M1084" s="224"/>
      <c r="N1084" s="225"/>
      <c r="O1084" s="225"/>
      <c r="P1084" s="225"/>
      <c r="Q1084" s="225"/>
      <c r="R1084" s="225"/>
      <c r="S1084" s="225"/>
      <c r="T1084" s="226"/>
      <c r="U1084" s="13"/>
      <c r="V1084" s="13"/>
      <c r="W1084" s="13"/>
      <c r="X1084" s="13"/>
      <c r="Y1084" s="13"/>
      <c r="Z1084" s="13"/>
      <c r="AA1084" s="13"/>
      <c r="AB1084" s="13"/>
      <c r="AC1084" s="13"/>
      <c r="AD1084" s="13"/>
      <c r="AE1084" s="13"/>
      <c r="AT1084" s="220" t="s">
        <v>291</v>
      </c>
      <c r="AU1084" s="220" t="s">
        <v>87</v>
      </c>
      <c r="AV1084" s="13" t="s">
        <v>87</v>
      </c>
      <c r="AW1084" s="13" t="s">
        <v>31</v>
      </c>
      <c r="AX1084" s="13" t="s">
        <v>75</v>
      </c>
      <c r="AY1084" s="220" t="s">
        <v>283</v>
      </c>
    </row>
    <row r="1085" s="13" customFormat="1">
      <c r="A1085" s="13"/>
      <c r="B1085" s="218"/>
      <c r="C1085" s="13"/>
      <c r="D1085" s="219" t="s">
        <v>291</v>
      </c>
      <c r="E1085" s="220" t="s">
        <v>1</v>
      </c>
      <c r="F1085" s="221" t="s">
        <v>4150</v>
      </c>
      <c r="G1085" s="13"/>
      <c r="H1085" s="222">
        <v>258.60000000000002</v>
      </c>
      <c r="I1085" s="223"/>
      <c r="J1085" s="13"/>
      <c r="K1085" s="13"/>
      <c r="L1085" s="218"/>
      <c r="M1085" s="224"/>
      <c r="N1085" s="225"/>
      <c r="O1085" s="225"/>
      <c r="P1085" s="225"/>
      <c r="Q1085" s="225"/>
      <c r="R1085" s="225"/>
      <c r="S1085" s="225"/>
      <c r="T1085" s="226"/>
      <c r="U1085" s="13"/>
      <c r="V1085" s="13"/>
      <c r="W1085" s="13"/>
      <c r="X1085" s="13"/>
      <c r="Y1085" s="13"/>
      <c r="Z1085" s="13"/>
      <c r="AA1085" s="13"/>
      <c r="AB1085" s="13"/>
      <c r="AC1085" s="13"/>
      <c r="AD1085" s="13"/>
      <c r="AE1085" s="13"/>
      <c r="AT1085" s="220" t="s">
        <v>291</v>
      </c>
      <c r="AU1085" s="220" t="s">
        <v>87</v>
      </c>
      <c r="AV1085" s="13" t="s">
        <v>87</v>
      </c>
      <c r="AW1085" s="13" t="s">
        <v>31</v>
      </c>
      <c r="AX1085" s="13" t="s">
        <v>75</v>
      </c>
      <c r="AY1085" s="220" t="s">
        <v>283</v>
      </c>
    </row>
    <row r="1086" s="13" customFormat="1">
      <c r="A1086" s="13"/>
      <c r="B1086" s="218"/>
      <c r="C1086" s="13"/>
      <c r="D1086" s="219" t="s">
        <v>291</v>
      </c>
      <c r="E1086" s="220" t="s">
        <v>1</v>
      </c>
      <c r="F1086" s="221" t="s">
        <v>4151</v>
      </c>
      <c r="G1086" s="13"/>
      <c r="H1086" s="222">
        <v>148.69</v>
      </c>
      <c r="I1086" s="223"/>
      <c r="J1086" s="13"/>
      <c r="K1086" s="13"/>
      <c r="L1086" s="218"/>
      <c r="M1086" s="224"/>
      <c r="N1086" s="225"/>
      <c r="O1086" s="225"/>
      <c r="P1086" s="225"/>
      <c r="Q1086" s="225"/>
      <c r="R1086" s="225"/>
      <c r="S1086" s="225"/>
      <c r="T1086" s="226"/>
      <c r="U1086" s="13"/>
      <c r="V1086" s="13"/>
      <c r="W1086" s="13"/>
      <c r="X1086" s="13"/>
      <c r="Y1086" s="13"/>
      <c r="Z1086" s="13"/>
      <c r="AA1086" s="13"/>
      <c r="AB1086" s="13"/>
      <c r="AC1086" s="13"/>
      <c r="AD1086" s="13"/>
      <c r="AE1086" s="13"/>
      <c r="AT1086" s="220" t="s">
        <v>291</v>
      </c>
      <c r="AU1086" s="220" t="s">
        <v>87</v>
      </c>
      <c r="AV1086" s="13" t="s">
        <v>87</v>
      </c>
      <c r="AW1086" s="13" t="s">
        <v>31</v>
      </c>
      <c r="AX1086" s="13" t="s">
        <v>75</v>
      </c>
      <c r="AY1086" s="220" t="s">
        <v>283</v>
      </c>
    </row>
    <row r="1087" s="13" customFormat="1">
      <c r="A1087" s="13"/>
      <c r="B1087" s="218"/>
      <c r="C1087" s="13"/>
      <c r="D1087" s="219" t="s">
        <v>291</v>
      </c>
      <c r="E1087" s="220" t="s">
        <v>1</v>
      </c>
      <c r="F1087" s="221" t="s">
        <v>4152</v>
      </c>
      <c r="G1087" s="13"/>
      <c r="H1087" s="222">
        <v>219.39699999999999</v>
      </c>
      <c r="I1087" s="223"/>
      <c r="J1087" s="13"/>
      <c r="K1087" s="13"/>
      <c r="L1087" s="218"/>
      <c r="M1087" s="224"/>
      <c r="N1087" s="225"/>
      <c r="O1087" s="225"/>
      <c r="P1087" s="225"/>
      <c r="Q1087" s="225"/>
      <c r="R1087" s="225"/>
      <c r="S1087" s="225"/>
      <c r="T1087" s="226"/>
      <c r="U1087" s="13"/>
      <c r="V1087" s="13"/>
      <c r="W1087" s="13"/>
      <c r="X1087" s="13"/>
      <c r="Y1087" s="13"/>
      <c r="Z1087" s="13"/>
      <c r="AA1087" s="13"/>
      <c r="AB1087" s="13"/>
      <c r="AC1087" s="13"/>
      <c r="AD1087" s="13"/>
      <c r="AE1087" s="13"/>
      <c r="AT1087" s="220" t="s">
        <v>291</v>
      </c>
      <c r="AU1087" s="220" t="s">
        <v>87</v>
      </c>
      <c r="AV1087" s="13" t="s">
        <v>87</v>
      </c>
      <c r="AW1087" s="13" t="s">
        <v>31</v>
      </c>
      <c r="AX1087" s="13" t="s">
        <v>75</v>
      </c>
      <c r="AY1087" s="220" t="s">
        <v>283</v>
      </c>
    </row>
    <row r="1088" s="13" customFormat="1">
      <c r="A1088" s="13"/>
      <c r="B1088" s="218"/>
      <c r="C1088" s="13"/>
      <c r="D1088" s="219" t="s">
        <v>291</v>
      </c>
      <c r="E1088" s="220" t="s">
        <v>1</v>
      </c>
      <c r="F1088" s="221" t="s">
        <v>4153</v>
      </c>
      <c r="G1088" s="13"/>
      <c r="H1088" s="222">
        <v>227</v>
      </c>
      <c r="I1088" s="223"/>
      <c r="J1088" s="13"/>
      <c r="K1088" s="13"/>
      <c r="L1088" s="218"/>
      <c r="M1088" s="224"/>
      <c r="N1088" s="225"/>
      <c r="O1088" s="225"/>
      <c r="P1088" s="225"/>
      <c r="Q1088" s="225"/>
      <c r="R1088" s="225"/>
      <c r="S1088" s="225"/>
      <c r="T1088" s="226"/>
      <c r="U1088" s="13"/>
      <c r="V1088" s="13"/>
      <c r="W1088" s="13"/>
      <c r="X1088" s="13"/>
      <c r="Y1088" s="13"/>
      <c r="Z1088" s="13"/>
      <c r="AA1088" s="13"/>
      <c r="AB1088" s="13"/>
      <c r="AC1088" s="13"/>
      <c r="AD1088" s="13"/>
      <c r="AE1088" s="13"/>
      <c r="AT1088" s="220" t="s">
        <v>291</v>
      </c>
      <c r="AU1088" s="220" t="s">
        <v>87</v>
      </c>
      <c r="AV1088" s="13" t="s">
        <v>87</v>
      </c>
      <c r="AW1088" s="13" t="s">
        <v>31</v>
      </c>
      <c r="AX1088" s="13" t="s">
        <v>75</v>
      </c>
      <c r="AY1088" s="220" t="s">
        <v>283</v>
      </c>
    </row>
    <row r="1089" s="13" customFormat="1">
      <c r="A1089" s="13"/>
      <c r="B1089" s="218"/>
      <c r="C1089" s="13"/>
      <c r="D1089" s="219" t="s">
        <v>291</v>
      </c>
      <c r="E1089" s="220" t="s">
        <v>1</v>
      </c>
      <c r="F1089" s="221" t="s">
        <v>4154</v>
      </c>
      <c r="G1089" s="13"/>
      <c r="H1089" s="222">
        <v>165.40000000000001</v>
      </c>
      <c r="I1089" s="223"/>
      <c r="J1089" s="13"/>
      <c r="K1089" s="13"/>
      <c r="L1089" s="218"/>
      <c r="M1089" s="224"/>
      <c r="N1089" s="225"/>
      <c r="O1089" s="225"/>
      <c r="P1089" s="225"/>
      <c r="Q1089" s="225"/>
      <c r="R1089" s="225"/>
      <c r="S1089" s="225"/>
      <c r="T1089" s="226"/>
      <c r="U1089" s="13"/>
      <c r="V1089" s="13"/>
      <c r="W1089" s="13"/>
      <c r="X1089" s="13"/>
      <c r="Y1089" s="13"/>
      <c r="Z1089" s="13"/>
      <c r="AA1089" s="13"/>
      <c r="AB1089" s="13"/>
      <c r="AC1089" s="13"/>
      <c r="AD1089" s="13"/>
      <c r="AE1089" s="13"/>
      <c r="AT1089" s="220" t="s">
        <v>291</v>
      </c>
      <c r="AU1089" s="220" t="s">
        <v>87</v>
      </c>
      <c r="AV1089" s="13" t="s">
        <v>87</v>
      </c>
      <c r="AW1089" s="13" t="s">
        <v>31</v>
      </c>
      <c r="AX1089" s="13" t="s">
        <v>75</v>
      </c>
      <c r="AY1089" s="220" t="s">
        <v>283</v>
      </c>
    </row>
    <row r="1090" s="15" customFormat="1">
      <c r="A1090" s="15"/>
      <c r="B1090" s="235"/>
      <c r="C1090" s="15"/>
      <c r="D1090" s="219" t="s">
        <v>291</v>
      </c>
      <c r="E1090" s="236" t="s">
        <v>1</v>
      </c>
      <c r="F1090" s="237" t="s">
        <v>3946</v>
      </c>
      <c r="G1090" s="15"/>
      <c r="H1090" s="236" t="s">
        <v>1</v>
      </c>
      <c r="I1090" s="238"/>
      <c r="J1090" s="15"/>
      <c r="K1090" s="15"/>
      <c r="L1090" s="235"/>
      <c r="M1090" s="239"/>
      <c r="N1090" s="240"/>
      <c r="O1090" s="240"/>
      <c r="P1090" s="240"/>
      <c r="Q1090" s="240"/>
      <c r="R1090" s="240"/>
      <c r="S1090" s="240"/>
      <c r="T1090" s="241"/>
      <c r="U1090" s="15"/>
      <c r="V1090" s="15"/>
      <c r="W1090" s="15"/>
      <c r="X1090" s="15"/>
      <c r="Y1090" s="15"/>
      <c r="Z1090" s="15"/>
      <c r="AA1090" s="15"/>
      <c r="AB1090" s="15"/>
      <c r="AC1090" s="15"/>
      <c r="AD1090" s="15"/>
      <c r="AE1090" s="15"/>
      <c r="AT1090" s="236" t="s">
        <v>291</v>
      </c>
      <c r="AU1090" s="236" t="s">
        <v>87</v>
      </c>
      <c r="AV1090" s="15" t="s">
        <v>82</v>
      </c>
      <c r="AW1090" s="15" t="s">
        <v>31</v>
      </c>
      <c r="AX1090" s="15" t="s">
        <v>75</v>
      </c>
      <c r="AY1090" s="236" t="s">
        <v>283</v>
      </c>
    </row>
    <row r="1091" s="13" customFormat="1">
      <c r="A1091" s="13"/>
      <c r="B1091" s="218"/>
      <c r="C1091" s="13"/>
      <c r="D1091" s="219" t="s">
        <v>291</v>
      </c>
      <c r="E1091" s="220" t="s">
        <v>1</v>
      </c>
      <c r="F1091" s="221" t="s">
        <v>4155</v>
      </c>
      <c r="G1091" s="13"/>
      <c r="H1091" s="222">
        <v>219.39699999999999</v>
      </c>
      <c r="I1091" s="223"/>
      <c r="J1091" s="13"/>
      <c r="K1091" s="13"/>
      <c r="L1091" s="218"/>
      <c r="M1091" s="224"/>
      <c r="N1091" s="225"/>
      <c r="O1091" s="225"/>
      <c r="P1091" s="225"/>
      <c r="Q1091" s="225"/>
      <c r="R1091" s="225"/>
      <c r="S1091" s="225"/>
      <c r="T1091" s="226"/>
      <c r="U1091" s="13"/>
      <c r="V1091" s="13"/>
      <c r="W1091" s="13"/>
      <c r="X1091" s="13"/>
      <c r="Y1091" s="13"/>
      <c r="Z1091" s="13"/>
      <c r="AA1091" s="13"/>
      <c r="AB1091" s="13"/>
      <c r="AC1091" s="13"/>
      <c r="AD1091" s="13"/>
      <c r="AE1091" s="13"/>
      <c r="AT1091" s="220" t="s">
        <v>291</v>
      </c>
      <c r="AU1091" s="220" t="s">
        <v>87</v>
      </c>
      <c r="AV1091" s="13" t="s">
        <v>87</v>
      </c>
      <c r="AW1091" s="13" t="s">
        <v>31</v>
      </c>
      <c r="AX1091" s="13" t="s">
        <v>75</v>
      </c>
      <c r="AY1091" s="220" t="s">
        <v>283</v>
      </c>
    </row>
    <row r="1092" s="13" customFormat="1">
      <c r="A1092" s="13"/>
      <c r="B1092" s="218"/>
      <c r="C1092" s="13"/>
      <c r="D1092" s="219" t="s">
        <v>291</v>
      </c>
      <c r="E1092" s="220" t="s">
        <v>1</v>
      </c>
      <c r="F1092" s="221" t="s">
        <v>4153</v>
      </c>
      <c r="G1092" s="13"/>
      <c r="H1092" s="222">
        <v>227</v>
      </c>
      <c r="I1092" s="223"/>
      <c r="J1092" s="13"/>
      <c r="K1092" s="13"/>
      <c r="L1092" s="218"/>
      <c r="M1092" s="224"/>
      <c r="N1092" s="225"/>
      <c r="O1092" s="225"/>
      <c r="P1092" s="225"/>
      <c r="Q1092" s="225"/>
      <c r="R1092" s="225"/>
      <c r="S1092" s="225"/>
      <c r="T1092" s="226"/>
      <c r="U1092" s="13"/>
      <c r="V1092" s="13"/>
      <c r="W1092" s="13"/>
      <c r="X1092" s="13"/>
      <c r="Y1092" s="13"/>
      <c r="Z1092" s="13"/>
      <c r="AA1092" s="13"/>
      <c r="AB1092" s="13"/>
      <c r="AC1092" s="13"/>
      <c r="AD1092" s="13"/>
      <c r="AE1092" s="13"/>
      <c r="AT1092" s="220" t="s">
        <v>291</v>
      </c>
      <c r="AU1092" s="220" t="s">
        <v>87</v>
      </c>
      <c r="AV1092" s="13" t="s">
        <v>87</v>
      </c>
      <c r="AW1092" s="13" t="s">
        <v>31</v>
      </c>
      <c r="AX1092" s="13" t="s">
        <v>75</v>
      </c>
      <c r="AY1092" s="220" t="s">
        <v>283</v>
      </c>
    </row>
    <row r="1093" s="13" customFormat="1">
      <c r="A1093" s="13"/>
      <c r="B1093" s="218"/>
      <c r="C1093" s="13"/>
      <c r="D1093" s="219" t="s">
        <v>291</v>
      </c>
      <c r="E1093" s="220" t="s">
        <v>1</v>
      </c>
      <c r="F1093" s="221" t="s">
        <v>4154</v>
      </c>
      <c r="G1093" s="13"/>
      <c r="H1093" s="222">
        <v>165.40000000000001</v>
      </c>
      <c r="I1093" s="223"/>
      <c r="J1093" s="13"/>
      <c r="K1093" s="13"/>
      <c r="L1093" s="218"/>
      <c r="M1093" s="224"/>
      <c r="N1093" s="225"/>
      <c r="O1093" s="225"/>
      <c r="P1093" s="225"/>
      <c r="Q1093" s="225"/>
      <c r="R1093" s="225"/>
      <c r="S1093" s="225"/>
      <c r="T1093" s="226"/>
      <c r="U1093" s="13"/>
      <c r="V1093" s="13"/>
      <c r="W1093" s="13"/>
      <c r="X1093" s="13"/>
      <c r="Y1093" s="13"/>
      <c r="Z1093" s="13"/>
      <c r="AA1093" s="13"/>
      <c r="AB1093" s="13"/>
      <c r="AC1093" s="13"/>
      <c r="AD1093" s="13"/>
      <c r="AE1093" s="13"/>
      <c r="AT1093" s="220" t="s">
        <v>291</v>
      </c>
      <c r="AU1093" s="220" t="s">
        <v>87</v>
      </c>
      <c r="AV1093" s="13" t="s">
        <v>87</v>
      </c>
      <c r="AW1093" s="13" t="s">
        <v>31</v>
      </c>
      <c r="AX1093" s="13" t="s">
        <v>75</v>
      </c>
      <c r="AY1093" s="220" t="s">
        <v>283</v>
      </c>
    </row>
    <row r="1094" s="13" customFormat="1">
      <c r="A1094" s="13"/>
      <c r="B1094" s="218"/>
      <c r="C1094" s="13"/>
      <c r="D1094" s="219" t="s">
        <v>291</v>
      </c>
      <c r="E1094" s="220" t="s">
        <v>1</v>
      </c>
      <c r="F1094" s="221" t="s">
        <v>4156</v>
      </c>
      <c r="G1094" s="13"/>
      <c r="H1094" s="222">
        <v>219.39699999999999</v>
      </c>
      <c r="I1094" s="223"/>
      <c r="J1094" s="13"/>
      <c r="K1094" s="13"/>
      <c r="L1094" s="218"/>
      <c r="M1094" s="224"/>
      <c r="N1094" s="225"/>
      <c r="O1094" s="225"/>
      <c r="P1094" s="225"/>
      <c r="Q1094" s="225"/>
      <c r="R1094" s="225"/>
      <c r="S1094" s="225"/>
      <c r="T1094" s="226"/>
      <c r="U1094" s="13"/>
      <c r="V1094" s="13"/>
      <c r="W1094" s="13"/>
      <c r="X1094" s="13"/>
      <c r="Y1094" s="13"/>
      <c r="Z1094" s="13"/>
      <c r="AA1094" s="13"/>
      <c r="AB1094" s="13"/>
      <c r="AC1094" s="13"/>
      <c r="AD1094" s="13"/>
      <c r="AE1094" s="13"/>
      <c r="AT1094" s="220" t="s">
        <v>291</v>
      </c>
      <c r="AU1094" s="220" t="s">
        <v>87</v>
      </c>
      <c r="AV1094" s="13" t="s">
        <v>87</v>
      </c>
      <c r="AW1094" s="13" t="s">
        <v>31</v>
      </c>
      <c r="AX1094" s="13" t="s">
        <v>75</v>
      </c>
      <c r="AY1094" s="220" t="s">
        <v>283</v>
      </c>
    </row>
    <row r="1095" s="13" customFormat="1">
      <c r="A1095" s="13"/>
      <c r="B1095" s="218"/>
      <c r="C1095" s="13"/>
      <c r="D1095" s="219" t="s">
        <v>291</v>
      </c>
      <c r="E1095" s="220" t="s">
        <v>1</v>
      </c>
      <c r="F1095" s="221" t="s">
        <v>4153</v>
      </c>
      <c r="G1095" s="13"/>
      <c r="H1095" s="222">
        <v>227</v>
      </c>
      <c r="I1095" s="223"/>
      <c r="J1095" s="13"/>
      <c r="K1095" s="13"/>
      <c r="L1095" s="218"/>
      <c r="M1095" s="224"/>
      <c r="N1095" s="225"/>
      <c r="O1095" s="225"/>
      <c r="P1095" s="225"/>
      <c r="Q1095" s="225"/>
      <c r="R1095" s="225"/>
      <c r="S1095" s="225"/>
      <c r="T1095" s="226"/>
      <c r="U1095" s="13"/>
      <c r="V1095" s="13"/>
      <c r="W1095" s="13"/>
      <c r="X1095" s="13"/>
      <c r="Y1095" s="13"/>
      <c r="Z1095" s="13"/>
      <c r="AA1095" s="13"/>
      <c r="AB1095" s="13"/>
      <c r="AC1095" s="13"/>
      <c r="AD1095" s="13"/>
      <c r="AE1095" s="13"/>
      <c r="AT1095" s="220" t="s">
        <v>291</v>
      </c>
      <c r="AU1095" s="220" t="s">
        <v>87</v>
      </c>
      <c r="AV1095" s="13" t="s">
        <v>87</v>
      </c>
      <c r="AW1095" s="13" t="s">
        <v>31</v>
      </c>
      <c r="AX1095" s="13" t="s">
        <v>75</v>
      </c>
      <c r="AY1095" s="220" t="s">
        <v>283</v>
      </c>
    </row>
    <row r="1096" s="13" customFormat="1">
      <c r="A1096" s="13"/>
      <c r="B1096" s="218"/>
      <c r="C1096" s="13"/>
      <c r="D1096" s="219" t="s">
        <v>291</v>
      </c>
      <c r="E1096" s="220" t="s">
        <v>1</v>
      </c>
      <c r="F1096" s="221" t="s">
        <v>4154</v>
      </c>
      <c r="G1096" s="13"/>
      <c r="H1096" s="222">
        <v>165.40000000000001</v>
      </c>
      <c r="I1096" s="223"/>
      <c r="J1096" s="13"/>
      <c r="K1096" s="13"/>
      <c r="L1096" s="218"/>
      <c r="M1096" s="224"/>
      <c r="N1096" s="225"/>
      <c r="O1096" s="225"/>
      <c r="P1096" s="225"/>
      <c r="Q1096" s="225"/>
      <c r="R1096" s="225"/>
      <c r="S1096" s="225"/>
      <c r="T1096" s="226"/>
      <c r="U1096" s="13"/>
      <c r="V1096" s="13"/>
      <c r="W1096" s="13"/>
      <c r="X1096" s="13"/>
      <c r="Y1096" s="13"/>
      <c r="Z1096" s="13"/>
      <c r="AA1096" s="13"/>
      <c r="AB1096" s="13"/>
      <c r="AC1096" s="13"/>
      <c r="AD1096" s="13"/>
      <c r="AE1096" s="13"/>
      <c r="AT1096" s="220" t="s">
        <v>291</v>
      </c>
      <c r="AU1096" s="220" t="s">
        <v>87</v>
      </c>
      <c r="AV1096" s="13" t="s">
        <v>87</v>
      </c>
      <c r="AW1096" s="13" t="s">
        <v>31</v>
      </c>
      <c r="AX1096" s="13" t="s">
        <v>75</v>
      </c>
      <c r="AY1096" s="220" t="s">
        <v>283</v>
      </c>
    </row>
    <row r="1097" s="13" customFormat="1">
      <c r="A1097" s="13"/>
      <c r="B1097" s="218"/>
      <c r="C1097" s="13"/>
      <c r="D1097" s="219" t="s">
        <v>291</v>
      </c>
      <c r="E1097" s="220" t="s">
        <v>1</v>
      </c>
      <c r="F1097" s="221" t="s">
        <v>4157</v>
      </c>
      <c r="G1097" s="13"/>
      <c r="H1097" s="222">
        <v>219.39699999999999</v>
      </c>
      <c r="I1097" s="223"/>
      <c r="J1097" s="13"/>
      <c r="K1097" s="13"/>
      <c r="L1097" s="218"/>
      <c r="M1097" s="224"/>
      <c r="N1097" s="225"/>
      <c r="O1097" s="225"/>
      <c r="P1097" s="225"/>
      <c r="Q1097" s="225"/>
      <c r="R1097" s="225"/>
      <c r="S1097" s="225"/>
      <c r="T1097" s="226"/>
      <c r="U1097" s="13"/>
      <c r="V1097" s="13"/>
      <c r="W1097" s="13"/>
      <c r="X1097" s="13"/>
      <c r="Y1097" s="13"/>
      <c r="Z1097" s="13"/>
      <c r="AA1097" s="13"/>
      <c r="AB1097" s="13"/>
      <c r="AC1097" s="13"/>
      <c r="AD1097" s="13"/>
      <c r="AE1097" s="13"/>
      <c r="AT1097" s="220" t="s">
        <v>291</v>
      </c>
      <c r="AU1097" s="220" t="s">
        <v>87</v>
      </c>
      <c r="AV1097" s="13" t="s">
        <v>87</v>
      </c>
      <c r="AW1097" s="13" t="s">
        <v>31</v>
      </c>
      <c r="AX1097" s="13" t="s">
        <v>75</v>
      </c>
      <c r="AY1097" s="220" t="s">
        <v>283</v>
      </c>
    </row>
    <row r="1098" s="13" customFormat="1">
      <c r="A1098" s="13"/>
      <c r="B1098" s="218"/>
      <c r="C1098" s="13"/>
      <c r="D1098" s="219" t="s">
        <v>291</v>
      </c>
      <c r="E1098" s="220" t="s">
        <v>1</v>
      </c>
      <c r="F1098" s="221" t="s">
        <v>4153</v>
      </c>
      <c r="G1098" s="13"/>
      <c r="H1098" s="222">
        <v>227</v>
      </c>
      <c r="I1098" s="223"/>
      <c r="J1098" s="13"/>
      <c r="K1098" s="13"/>
      <c r="L1098" s="218"/>
      <c r="M1098" s="224"/>
      <c r="N1098" s="225"/>
      <c r="O1098" s="225"/>
      <c r="P1098" s="225"/>
      <c r="Q1098" s="225"/>
      <c r="R1098" s="225"/>
      <c r="S1098" s="225"/>
      <c r="T1098" s="226"/>
      <c r="U1098" s="13"/>
      <c r="V1098" s="13"/>
      <c r="W1098" s="13"/>
      <c r="X1098" s="13"/>
      <c r="Y1098" s="13"/>
      <c r="Z1098" s="13"/>
      <c r="AA1098" s="13"/>
      <c r="AB1098" s="13"/>
      <c r="AC1098" s="13"/>
      <c r="AD1098" s="13"/>
      <c r="AE1098" s="13"/>
      <c r="AT1098" s="220" t="s">
        <v>291</v>
      </c>
      <c r="AU1098" s="220" t="s">
        <v>87</v>
      </c>
      <c r="AV1098" s="13" t="s">
        <v>87</v>
      </c>
      <c r="AW1098" s="13" t="s">
        <v>31</v>
      </c>
      <c r="AX1098" s="13" t="s">
        <v>75</v>
      </c>
      <c r="AY1098" s="220" t="s">
        <v>283</v>
      </c>
    </row>
    <row r="1099" s="13" customFormat="1">
      <c r="A1099" s="13"/>
      <c r="B1099" s="218"/>
      <c r="C1099" s="13"/>
      <c r="D1099" s="219" t="s">
        <v>291</v>
      </c>
      <c r="E1099" s="220" t="s">
        <v>1</v>
      </c>
      <c r="F1099" s="221" t="s">
        <v>4154</v>
      </c>
      <c r="G1099" s="13"/>
      <c r="H1099" s="222">
        <v>165.40000000000001</v>
      </c>
      <c r="I1099" s="223"/>
      <c r="J1099" s="13"/>
      <c r="K1099" s="13"/>
      <c r="L1099" s="218"/>
      <c r="M1099" s="224"/>
      <c r="N1099" s="225"/>
      <c r="O1099" s="225"/>
      <c r="P1099" s="225"/>
      <c r="Q1099" s="225"/>
      <c r="R1099" s="225"/>
      <c r="S1099" s="225"/>
      <c r="T1099" s="226"/>
      <c r="U1099" s="13"/>
      <c r="V1099" s="13"/>
      <c r="W1099" s="13"/>
      <c r="X1099" s="13"/>
      <c r="Y1099" s="13"/>
      <c r="Z1099" s="13"/>
      <c r="AA1099" s="13"/>
      <c r="AB1099" s="13"/>
      <c r="AC1099" s="13"/>
      <c r="AD1099" s="13"/>
      <c r="AE1099" s="13"/>
      <c r="AT1099" s="220" t="s">
        <v>291</v>
      </c>
      <c r="AU1099" s="220" t="s">
        <v>87</v>
      </c>
      <c r="AV1099" s="13" t="s">
        <v>87</v>
      </c>
      <c r="AW1099" s="13" t="s">
        <v>31</v>
      </c>
      <c r="AX1099" s="13" t="s">
        <v>75</v>
      </c>
      <c r="AY1099" s="220" t="s">
        <v>283</v>
      </c>
    </row>
    <row r="1100" s="14" customFormat="1">
      <c r="A1100" s="14"/>
      <c r="B1100" s="227"/>
      <c r="C1100" s="14"/>
      <c r="D1100" s="219" t="s">
        <v>291</v>
      </c>
      <c r="E1100" s="228" t="s">
        <v>1</v>
      </c>
      <c r="F1100" s="229" t="s">
        <v>293</v>
      </c>
      <c r="G1100" s="14"/>
      <c r="H1100" s="230">
        <v>2938.578</v>
      </c>
      <c r="I1100" s="231"/>
      <c r="J1100" s="14"/>
      <c r="K1100" s="14"/>
      <c r="L1100" s="227"/>
      <c r="M1100" s="232"/>
      <c r="N1100" s="233"/>
      <c r="O1100" s="233"/>
      <c r="P1100" s="233"/>
      <c r="Q1100" s="233"/>
      <c r="R1100" s="233"/>
      <c r="S1100" s="233"/>
      <c r="T1100" s="234"/>
      <c r="U1100" s="14"/>
      <c r="V1100" s="14"/>
      <c r="W1100" s="14"/>
      <c r="X1100" s="14"/>
      <c r="Y1100" s="14"/>
      <c r="Z1100" s="14"/>
      <c r="AA1100" s="14"/>
      <c r="AB1100" s="14"/>
      <c r="AC1100" s="14"/>
      <c r="AD1100" s="14"/>
      <c r="AE1100" s="14"/>
      <c r="AT1100" s="228" t="s">
        <v>291</v>
      </c>
      <c r="AU1100" s="228" t="s">
        <v>87</v>
      </c>
      <c r="AV1100" s="14" t="s">
        <v>289</v>
      </c>
      <c r="AW1100" s="14" t="s">
        <v>31</v>
      </c>
      <c r="AX1100" s="14" t="s">
        <v>82</v>
      </c>
      <c r="AY1100" s="228" t="s">
        <v>283</v>
      </c>
    </row>
    <row r="1101" s="2" customFormat="1" ht="16.5" customHeight="1">
      <c r="A1101" s="37"/>
      <c r="B1101" s="168"/>
      <c r="C1101" s="242" t="s">
        <v>1535</v>
      </c>
      <c r="D1101" s="242" t="s">
        <v>582</v>
      </c>
      <c r="E1101" s="243" t="s">
        <v>1610</v>
      </c>
      <c r="F1101" s="244" t="s">
        <v>1611</v>
      </c>
      <c r="G1101" s="245" t="s">
        <v>649</v>
      </c>
      <c r="H1101" s="246">
        <v>2967.9639999999999</v>
      </c>
      <c r="I1101" s="247"/>
      <c r="J1101" s="248">
        <f>ROUND(I1101*H1101,2)</f>
        <v>0</v>
      </c>
      <c r="K1101" s="249"/>
      <c r="L1101" s="250"/>
      <c r="M1101" s="251" t="s">
        <v>1</v>
      </c>
      <c r="N1101" s="252" t="s">
        <v>41</v>
      </c>
      <c r="O1101" s="81"/>
      <c r="P1101" s="214">
        <f>O1101*H1101</f>
        <v>0</v>
      </c>
      <c r="Q1101" s="214">
        <v>0.00069999999999999999</v>
      </c>
      <c r="R1101" s="214">
        <f>Q1101*H1101</f>
        <v>2.0775747999999998</v>
      </c>
      <c r="S1101" s="214">
        <v>0</v>
      </c>
      <c r="T1101" s="215">
        <f>S1101*H1101</f>
        <v>0</v>
      </c>
      <c r="U1101" s="37"/>
      <c r="V1101" s="37"/>
      <c r="W1101" s="37"/>
      <c r="X1101" s="37"/>
      <c r="Y1101" s="37"/>
      <c r="Z1101" s="37"/>
      <c r="AA1101" s="37"/>
      <c r="AB1101" s="37"/>
      <c r="AC1101" s="37"/>
      <c r="AD1101" s="37"/>
      <c r="AE1101" s="37"/>
      <c r="AR1101" s="216" t="s">
        <v>473</v>
      </c>
      <c r="AT1101" s="216" t="s">
        <v>582</v>
      </c>
      <c r="AU1101" s="216" t="s">
        <v>87</v>
      </c>
      <c r="AY1101" s="18" t="s">
        <v>283</v>
      </c>
      <c r="BE1101" s="217">
        <f>IF(N1101="základná",J1101,0)</f>
        <v>0</v>
      </c>
      <c r="BF1101" s="217">
        <f>IF(N1101="znížená",J1101,0)</f>
        <v>0</v>
      </c>
      <c r="BG1101" s="217">
        <f>IF(N1101="zákl. prenesená",J1101,0)</f>
        <v>0</v>
      </c>
      <c r="BH1101" s="217">
        <f>IF(N1101="zníž. prenesená",J1101,0)</f>
        <v>0</v>
      </c>
      <c r="BI1101" s="217">
        <f>IF(N1101="nulová",J1101,0)</f>
        <v>0</v>
      </c>
      <c r="BJ1101" s="18" t="s">
        <v>87</v>
      </c>
      <c r="BK1101" s="217">
        <f>ROUND(I1101*H1101,2)</f>
        <v>0</v>
      </c>
      <c r="BL1101" s="18" t="s">
        <v>358</v>
      </c>
      <c r="BM1101" s="216" t="s">
        <v>4158</v>
      </c>
    </row>
    <row r="1102" s="13" customFormat="1">
      <c r="A1102" s="13"/>
      <c r="B1102" s="218"/>
      <c r="C1102" s="13"/>
      <c r="D1102" s="219" t="s">
        <v>291</v>
      </c>
      <c r="E1102" s="13"/>
      <c r="F1102" s="221" t="s">
        <v>4159</v>
      </c>
      <c r="G1102" s="13"/>
      <c r="H1102" s="222">
        <v>2967.9639999999999</v>
      </c>
      <c r="I1102" s="223"/>
      <c r="J1102" s="13"/>
      <c r="K1102" s="13"/>
      <c r="L1102" s="218"/>
      <c r="M1102" s="224"/>
      <c r="N1102" s="225"/>
      <c r="O1102" s="225"/>
      <c r="P1102" s="225"/>
      <c r="Q1102" s="225"/>
      <c r="R1102" s="225"/>
      <c r="S1102" s="225"/>
      <c r="T1102" s="226"/>
      <c r="U1102" s="13"/>
      <c r="V1102" s="13"/>
      <c r="W1102" s="13"/>
      <c r="X1102" s="13"/>
      <c r="Y1102" s="13"/>
      <c r="Z1102" s="13"/>
      <c r="AA1102" s="13"/>
      <c r="AB1102" s="13"/>
      <c r="AC1102" s="13"/>
      <c r="AD1102" s="13"/>
      <c r="AE1102" s="13"/>
      <c r="AT1102" s="220" t="s">
        <v>291</v>
      </c>
      <c r="AU1102" s="220" t="s">
        <v>87</v>
      </c>
      <c r="AV1102" s="13" t="s">
        <v>87</v>
      </c>
      <c r="AW1102" s="13" t="s">
        <v>3</v>
      </c>
      <c r="AX1102" s="13" t="s">
        <v>82</v>
      </c>
      <c r="AY1102" s="220" t="s">
        <v>283</v>
      </c>
    </row>
    <row r="1103" s="2" customFormat="1" ht="37.8" customHeight="1">
      <c r="A1103" s="37"/>
      <c r="B1103" s="168"/>
      <c r="C1103" s="204" t="s">
        <v>1541</v>
      </c>
      <c r="D1103" s="204" t="s">
        <v>285</v>
      </c>
      <c r="E1103" s="205" t="s">
        <v>1615</v>
      </c>
      <c r="F1103" s="206" t="s">
        <v>1616</v>
      </c>
      <c r="G1103" s="207" t="s">
        <v>288</v>
      </c>
      <c r="H1103" s="208">
        <v>2070.837</v>
      </c>
      <c r="I1103" s="209"/>
      <c r="J1103" s="210">
        <f>ROUND(I1103*H1103,2)</f>
        <v>0</v>
      </c>
      <c r="K1103" s="211"/>
      <c r="L1103" s="38"/>
      <c r="M1103" s="212" t="s">
        <v>1</v>
      </c>
      <c r="N1103" s="213" t="s">
        <v>41</v>
      </c>
      <c r="O1103" s="81"/>
      <c r="P1103" s="214">
        <f>O1103*H1103</f>
        <v>0</v>
      </c>
      <c r="Q1103" s="214">
        <v>0</v>
      </c>
      <c r="R1103" s="214">
        <f>Q1103*H1103</f>
        <v>0</v>
      </c>
      <c r="S1103" s="214">
        <v>0.014999999999999999</v>
      </c>
      <c r="T1103" s="215">
        <f>S1103*H1103</f>
        <v>31.062555</v>
      </c>
      <c r="U1103" s="37"/>
      <c r="V1103" s="37"/>
      <c r="W1103" s="37"/>
      <c r="X1103" s="37"/>
      <c r="Y1103" s="37"/>
      <c r="Z1103" s="37"/>
      <c r="AA1103" s="37"/>
      <c r="AB1103" s="37"/>
      <c r="AC1103" s="37"/>
      <c r="AD1103" s="37"/>
      <c r="AE1103" s="37"/>
      <c r="AR1103" s="216" t="s">
        <v>358</v>
      </c>
      <c r="AT1103" s="216" t="s">
        <v>285</v>
      </c>
      <c r="AU1103" s="216" t="s">
        <v>87</v>
      </c>
      <c r="AY1103" s="18" t="s">
        <v>283</v>
      </c>
      <c r="BE1103" s="217">
        <f>IF(N1103="základná",J1103,0)</f>
        <v>0</v>
      </c>
      <c r="BF1103" s="217">
        <f>IF(N1103="znížená",J1103,0)</f>
        <v>0</v>
      </c>
      <c r="BG1103" s="217">
        <f>IF(N1103="zákl. prenesená",J1103,0)</f>
        <v>0</v>
      </c>
      <c r="BH1103" s="217">
        <f>IF(N1103="zníž. prenesená",J1103,0)</f>
        <v>0</v>
      </c>
      <c r="BI1103" s="217">
        <f>IF(N1103="nulová",J1103,0)</f>
        <v>0</v>
      </c>
      <c r="BJ1103" s="18" t="s">
        <v>87</v>
      </c>
      <c r="BK1103" s="217">
        <f>ROUND(I1103*H1103,2)</f>
        <v>0</v>
      </c>
      <c r="BL1103" s="18" t="s">
        <v>358</v>
      </c>
      <c r="BM1103" s="216" t="s">
        <v>1617</v>
      </c>
    </row>
    <row r="1104" s="15" customFormat="1">
      <c r="A1104" s="15"/>
      <c r="B1104" s="235"/>
      <c r="C1104" s="15"/>
      <c r="D1104" s="219" t="s">
        <v>291</v>
      </c>
      <c r="E1104" s="236" t="s">
        <v>1</v>
      </c>
      <c r="F1104" s="237" t="s">
        <v>1618</v>
      </c>
      <c r="G1104" s="15"/>
      <c r="H1104" s="236" t="s">
        <v>1</v>
      </c>
      <c r="I1104" s="238"/>
      <c r="J1104" s="15"/>
      <c r="K1104" s="15"/>
      <c r="L1104" s="235"/>
      <c r="M1104" s="239"/>
      <c r="N1104" s="240"/>
      <c r="O1104" s="240"/>
      <c r="P1104" s="240"/>
      <c r="Q1104" s="240"/>
      <c r="R1104" s="240"/>
      <c r="S1104" s="240"/>
      <c r="T1104" s="241"/>
      <c r="U1104" s="15"/>
      <c r="V1104" s="15"/>
      <c r="W1104" s="15"/>
      <c r="X1104" s="15"/>
      <c r="Y1104" s="15"/>
      <c r="Z1104" s="15"/>
      <c r="AA1104" s="15"/>
      <c r="AB1104" s="15"/>
      <c r="AC1104" s="15"/>
      <c r="AD1104" s="15"/>
      <c r="AE1104" s="15"/>
      <c r="AT1104" s="236" t="s">
        <v>291</v>
      </c>
      <c r="AU1104" s="236" t="s">
        <v>87</v>
      </c>
      <c r="AV1104" s="15" t="s">
        <v>82</v>
      </c>
      <c r="AW1104" s="15" t="s">
        <v>31</v>
      </c>
      <c r="AX1104" s="15" t="s">
        <v>75</v>
      </c>
      <c r="AY1104" s="236" t="s">
        <v>283</v>
      </c>
    </row>
    <row r="1105" s="15" customFormat="1">
      <c r="A1105" s="15"/>
      <c r="B1105" s="235"/>
      <c r="C1105" s="15"/>
      <c r="D1105" s="219" t="s">
        <v>291</v>
      </c>
      <c r="E1105" s="236" t="s">
        <v>1</v>
      </c>
      <c r="F1105" s="237" t="s">
        <v>404</v>
      </c>
      <c r="G1105" s="15"/>
      <c r="H1105" s="236" t="s">
        <v>1</v>
      </c>
      <c r="I1105" s="238"/>
      <c r="J1105" s="15"/>
      <c r="K1105" s="15"/>
      <c r="L1105" s="235"/>
      <c r="M1105" s="239"/>
      <c r="N1105" s="240"/>
      <c r="O1105" s="240"/>
      <c r="P1105" s="240"/>
      <c r="Q1105" s="240"/>
      <c r="R1105" s="240"/>
      <c r="S1105" s="240"/>
      <c r="T1105" s="241"/>
      <c r="U1105" s="15"/>
      <c r="V1105" s="15"/>
      <c r="W1105" s="15"/>
      <c r="X1105" s="15"/>
      <c r="Y1105" s="15"/>
      <c r="Z1105" s="15"/>
      <c r="AA1105" s="15"/>
      <c r="AB1105" s="15"/>
      <c r="AC1105" s="15"/>
      <c r="AD1105" s="15"/>
      <c r="AE1105" s="15"/>
      <c r="AT1105" s="236" t="s">
        <v>291</v>
      </c>
      <c r="AU1105" s="236" t="s">
        <v>87</v>
      </c>
      <c r="AV1105" s="15" t="s">
        <v>82</v>
      </c>
      <c r="AW1105" s="15" t="s">
        <v>31</v>
      </c>
      <c r="AX1105" s="15" t="s">
        <v>75</v>
      </c>
      <c r="AY1105" s="236" t="s">
        <v>283</v>
      </c>
    </row>
    <row r="1106" s="13" customFormat="1">
      <c r="A1106" s="13"/>
      <c r="B1106" s="218"/>
      <c r="C1106" s="13"/>
      <c r="D1106" s="219" t="s">
        <v>291</v>
      </c>
      <c r="E1106" s="220" t="s">
        <v>1</v>
      </c>
      <c r="F1106" s="221" t="s">
        <v>4160</v>
      </c>
      <c r="G1106" s="13"/>
      <c r="H1106" s="222">
        <v>212.99000000000001</v>
      </c>
      <c r="I1106" s="223"/>
      <c r="J1106" s="13"/>
      <c r="K1106" s="13"/>
      <c r="L1106" s="218"/>
      <c r="M1106" s="224"/>
      <c r="N1106" s="225"/>
      <c r="O1106" s="225"/>
      <c r="P1106" s="225"/>
      <c r="Q1106" s="225"/>
      <c r="R1106" s="225"/>
      <c r="S1106" s="225"/>
      <c r="T1106" s="226"/>
      <c r="U1106" s="13"/>
      <c r="V1106" s="13"/>
      <c r="W1106" s="13"/>
      <c r="X1106" s="13"/>
      <c r="Y1106" s="13"/>
      <c r="Z1106" s="13"/>
      <c r="AA1106" s="13"/>
      <c r="AB1106" s="13"/>
      <c r="AC1106" s="13"/>
      <c r="AD1106" s="13"/>
      <c r="AE1106" s="13"/>
      <c r="AT1106" s="220" t="s">
        <v>291</v>
      </c>
      <c r="AU1106" s="220" t="s">
        <v>87</v>
      </c>
      <c r="AV1106" s="13" t="s">
        <v>87</v>
      </c>
      <c r="AW1106" s="13" t="s">
        <v>31</v>
      </c>
      <c r="AX1106" s="13" t="s">
        <v>75</v>
      </c>
      <c r="AY1106" s="220" t="s">
        <v>283</v>
      </c>
    </row>
    <row r="1107" s="13" customFormat="1">
      <c r="A1107" s="13"/>
      <c r="B1107" s="218"/>
      <c r="C1107" s="13"/>
      <c r="D1107" s="219" t="s">
        <v>291</v>
      </c>
      <c r="E1107" s="220" t="s">
        <v>1</v>
      </c>
      <c r="F1107" s="221" t="s">
        <v>4161</v>
      </c>
      <c r="G1107" s="13"/>
      <c r="H1107" s="222">
        <v>20.16</v>
      </c>
      <c r="I1107" s="223"/>
      <c r="J1107" s="13"/>
      <c r="K1107" s="13"/>
      <c r="L1107" s="218"/>
      <c r="M1107" s="224"/>
      <c r="N1107" s="225"/>
      <c r="O1107" s="225"/>
      <c r="P1107" s="225"/>
      <c r="Q1107" s="225"/>
      <c r="R1107" s="225"/>
      <c r="S1107" s="225"/>
      <c r="T1107" s="226"/>
      <c r="U1107" s="13"/>
      <c r="V1107" s="13"/>
      <c r="W1107" s="13"/>
      <c r="X1107" s="13"/>
      <c r="Y1107" s="13"/>
      <c r="Z1107" s="13"/>
      <c r="AA1107" s="13"/>
      <c r="AB1107" s="13"/>
      <c r="AC1107" s="13"/>
      <c r="AD1107" s="13"/>
      <c r="AE1107" s="13"/>
      <c r="AT1107" s="220" t="s">
        <v>291</v>
      </c>
      <c r="AU1107" s="220" t="s">
        <v>87</v>
      </c>
      <c r="AV1107" s="13" t="s">
        <v>87</v>
      </c>
      <c r="AW1107" s="13" t="s">
        <v>31</v>
      </c>
      <c r="AX1107" s="13" t="s">
        <v>75</v>
      </c>
      <c r="AY1107" s="220" t="s">
        <v>283</v>
      </c>
    </row>
    <row r="1108" s="15" customFormat="1">
      <c r="A1108" s="15"/>
      <c r="B1108" s="235"/>
      <c r="C1108" s="15"/>
      <c r="D1108" s="219" t="s">
        <v>291</v>
      </c>
      <c r="E1108" s="236" t="s">
        <v>1</v>
      </c>
      <c r="F1108" s="237" t="s">
        <v>413</v>
      </c>
      <c r="G1108" s="15"/>
      <c r="H1108" s="236" t="s">
        <v>1</v>
      </c>
      <c r="I1108" s="238"/>
      <c r="J1108" s="15"/>
      <c r="K1108" s="15"/>
      <c r="L1108" s="235"/>
      <c r="M1108" s="239"/>
      <c r="N1108" s="240"/>
      <c r="O1108" s="240"/>
      <c r="P1108" s="240"/>
      <c r="Q1108" s="240"/>
      <c r="R1108" s="240"/>
      <c r="S1108" s="240"/>
      <c r="T1108" s="241"/>
      <c r="U1108" s="15"/>
      <c r="V1108" s="15"/>
      <c r="W1108" s="15"/>
      <c r="X1108" s="15"/>
      <c r="Y1108" s="15"/>
      <c r="Z1108" s="15"/>
      <c r="AA1108" s="15"/>
      <c r="AB1108" s="15"/>
      <c r="AC1108" s="15"/>
      <c r="AD1108" s="15"/>
      <c r="AE1108" s="15"/>
      <c r="AT1108" s="236" t="s">
        <v>291</v>
      </c>
      <c r="AU1108" s="236" t="s">
        <v>87</v>
      </c>
      <c r="AV1108" s="15" t="s">
        <v>82</v>
      </c>
      <c r="AW1108" s="15" t="s">
        <v>31</v>
      </c>
      <c r="AX1108" s="15" t="s">
        <v>75</v>
      </c>
      <c r="AY1108" s="236" t="s">
        <v>283</v>
      </c>
    </row>
    <row r="1109" s="13" customFormat="1">
      <c r="A1109" s="13"/>
      <c r="B1109" s="218"/>
      <c r="C1109" s="13"/>
      <c r="D1109" s="219" t="s">
        <v>291</v>
      </c>
      <c r="E1109" s="220" t="s">
        <v>1</v>
      </c>
      <c r="F1109" s="221" t="s">
        <v>4162</v>
      </c>
      <c r="G1109" s="13"/>
      <c r="H1109" s="222">
        <v>211.22</v>
      </c>
      <c r="I1109" s="223"/>
      <c r="J1109" s="13"/>
      <c r="K1109" s="13"/>
      <c r="L1109" s="218"/>
      <c r="M1109" s="224"/>
      <c r="N1109" s="225"/>
      <c r="O1109" s="225"/>
      <c r="P1109" s="225"/>
      <c r="Q1109" s="225"/>
      <c r="R1109" s="225"/>
      <c r="S1109" s="225"/>
      <c r="T1109" s="226"/>
      <c r="U1109" s="13"/>
      <c r="V1109" s="13"/>
      <c r="W1109" s="13"/>
      <c r="X1109" s="13"/>
      <c r="Y1109" s="13"/>
      <c r="Z1109" s="13"/>
      <c r="AA1109" s="13"/>
      <c r="AB1109" s="13"/>
      <c r="AC1109" s="13"/>
      <c r="AD1109" s="13"/>
      <c r="AE1109" s="13"/>
      <c r="AT1109" s="220" t="s">
        <v>291</v>
      </c>
      <c r="AU1109" s="220" t="s">
        <v>87</v>
      </c>
      <c r="AV1109" s="13" t="s">
        <v>87</v>
      </c>
      <c r="AW1109" s="13" t="s">
        <v>31</v>
      </c>
      <c r="AX1109" s="13" t="s">
        <v>75</v>
      </c>
      <c r="AY1109" s="220" t="s">
        <v>283</v>
      </c>
    </row>
    <row r="1110" s="13" customFormat="1">
      <c r="A1110" s="13"/>
      <c r="B1110" s="218"/>
      <c r="C1110" s="13"/>
      <c r="D1110" s="219" t="s">
        <v>291</v>
      </c>
      <c r="E1110" s="220" t="s">
        <v>1</v>
      </c>
      <c r="F1110" s="221" t="s">
        <v>4163</v>
      </c>
      <c r="G1110" s="13"/>
      <c r="H1110" s="222">
        <v>214.28</v>
      </c>
      <c r="I1110" s="223"/>
      <c r="J1110" s="13"/>
      <c r="K1110" s="13"/>
      <c r="L1110" s="218"/>
      <c r="M1110" s="224"/>
      <c r="N1110" s="225"/>
      <c r="O1110" s="225"/>
      <c r="P1110" s="225"/>
      <c r="Q1110" s="225"/>
      <c r="R1110" s="225"/>
      <c r="S1110" s="225"/>
      <c r="T1110" s="226"/>
      <c r="U1110" s="13"/>
      <c r="V1110" s="13"/>
      <c r="W1110" s="13"/>
      <c r="X1110" s="13"/>
      <c r="Y1110" s="13"/>
      <c r="Z1110" s="13"/>
      <c r="AA1110" s="13"/>
      <c r="AB1110" s="13"/>
      <c r="AC1110" s="13"/>
      <c r="AD1110" s="13"/>
      <c r="AE1110" s="13"/>
      <c r="AT1110" s="220" t="s">
        <v>291</v>
      </c>
      <c r="AU1110" s="220" t="s">
        <v>87</v>
      </c>
      <c r="AV1110" s="13" t="s">
        <v>87</v>
      </c>
      <c r="AW1110" s="13" t="s">
        <v>31</v>
      </c>
      <c r="AX1110" s="13" t="s">
        <v>75</v>
      </c>
      <c r="AY1110" s="220" t="s">
        <v>283</v>
      </c>
    </row>
    <row r="1111" s="15" customFormat="1">
      <c r="A1111" s="15"/>
      <c r="B1111" s="235"/>
      <c r="C1111" s="15"/>
      <c r="D1111" s="219" t="s">
        <v>291</v>
      </c>
      <c r="E1111" s="236" t="s">
        <v>1</v>
      </c>
      <c r="F1111" s="237" t="s">
        <v>414</v>
      </c>
      <c r="G1111" s="15"/>
      <c r="H1111" s="236" t="s">
        <v>1</v>
      </c>
      <c r="I1111" s="238"/>
      <c r="J1111" s="15"/>
      <c r="K1111" s="15"/>
      <c r="L1111" s="235"/>
      <c r="M1111" s="239"/>
      <c r="N1111" s="240"/>
      <c r="O1111" s="240"/>
      <c r="P1111" s="240"/>
      <c r="Q1111" s="240"/>
      <c r="R1111" s="240"/>
      <c r="S1111" s="240"/>
      <c r="T1111" s="241"/>
      <c r="U1111" s="15"/>
      <c r="V1111" s="15"/>
      <c r="W1111" s="15"/>
      <c r="X1111" s="15"/>
      <c r="Y1111" s="15"/>
      <c r="Z1111" s="15"/>
      <c r="AA1111" s="15"/>
      <c r="AB1111" s="15"/>
      <c r="AC1111" s="15"/>
      <c r="AD1111" s="15"/>
      <c r="AE1111" s="15"/>
      <c r="AT1111" s="236" t="s">
        <v>291</v>
      </c>
      <c r="AU1111" s="236" t="s">
        <v>87</v>
      </c>
      <c r="AV1111" s="15" t="s">
        <v>82</v>
      </c>
      <c r="AW1111" s="15" t="s">
        <v>31</v>
      </c>
      <c r="AX1111" s="15" t="s">
        <v>75</v>
      </c>
      <c r="AY1111" s="236" t="s">
        <v>283</v>
      </c>
    </row>
    <row r="1112" s="13" customFormat="1">
      <c r="A1112" s="13"/>
      <c r="B1112" s="218"/>
      <c r="C1112" s="13"/>
      <c r="D1112" s="219" t="s">
        <v>291</v>
      </c>
      <c r="E1112" s="220" t="s">
        <v>1</v>
      </c>
      <c r="F1112" s="221" t="s">
        <v>4164</v>
      </c>
      <c r="G1112" s="13"/>
      <c r="H1112" s="222">
        <v>182.84</v>
      </c>
      <c r="I1112" s="223"/>
      <c r="J1112" s="13"/>
      <c r="K1112" s="13"/>
      <c r="L1112" s="218"/>
      <c r="M1112" s="224"/>
      <c r="N1112" s="225"/>
      <c r="O1112" s="225"/>
      <c r="P1112" s="225"/>
      <c r="Q1112" s="225"/>
      <c r="R1112" s="225"/>
      <c r="S1112" s="225"/>
      <c r="T1112" s="226"/>
      <c r="U1112" s="13"/>
      <c r="V1112" s="13"/>
      <c r="W1112" s="13"/>
      <c r="X1112" s="13"/>
      <c r="Y1112" s="13"/>
      <c r="Z1112" s="13"/>
      <c r="AA1112" s="13"/>
      <c r="AB1112" s="13"/>
      <c r="AC1112" s="13"/>
      <c r="AD1112" s="13"/>
      <c r="AE1112" s="13"/>
      <c r="AT1112" s="220" t="s">
        <v>291</v>
      </c>
      <c r="AU1112" s="220" t="s">
        <v>87</v>
      </c>
      <c r="AV1112" s="13" t="s">
        <v>87</v>
      </c>
      <c r="AW1112" s="13" t="s">
        <v>31</v>
      </c>
      <c r="AX1112" s="13" t="s">
        <v>75</v>
      </c>
      <c r="AY1112" s="220" t="s">
        <v>283</v>
      </c>
    </row>
    <row r="1113" s="13" customFormat="1">
      <c r="A1113" s="13"/>
      <c r="B1113" s="218"/>
      <c r="C1113" s="13"/>
      <c r="D1113" s="219" t="s">
        <v>291</v>
      </c>
      <c r="E1113" s="220" t="s">
        <v>1</v>
      </c>
      <c r="F1113" s="221" t="s">
        <v>4165</v>
      </c>
      <c r="G1113" s="13"/>
      <c r="H1113" s="222">
        <v>215.56999999999999</v>
      </c>
      <c r="I1113" s="223"/>
      <c r="J1113" s="13"/>
      <c r="K1113" s="13"/>
      <c r="L1113" s="218"/>
      <c r="M1113" s="224"/>
      <c r="N1113" s="225"/>
      <c r="O1113" s="225"/>
      <c r="P1113" s="225"/>
      <c r="Q1113" s="225"/>
      <c r="R1113" s="225"/>
      <c r="S1113" s="225"/>
      <c r="T1113" s="226"/>
      <c r="U1113" s="13"/>
      <c r="V1113" s="13"/>
      <c r="W1113" s="13"/>
      <c r="X1113" s="13"/>
      <c r="Y1113" s="13"/>
      <c r="Z1113" s="13"/>
      <c r="AA1113" s="13"/>
      <c r="AB1113" s="13"/>
      <c r="AC1113" s="13"/>
      <c r="AD1113" s="13"/>
      <c r="AE1113" s="13"/>
      <c r="AT1113" s="220" t="s">
        <v>291</v>
      </c>
      <c r="AU1113" s="220" t="s">
        <v>87</v>
      </c>
      <c r="AV1113" s="13" t="s">
        <v>87</v>
      </c>
      <c r="AW1113" s="13" t="s">
        <v>31</v>
      </c>
      <c r="AX1113" s="13" t="s">
        <v>75</v>
      </c>
      <c r="AY1113" s="220" t="s">
        <v>283</v>
      </c>
    </row>
    <row r="1114" s="13" customFormat="1">
      <c r="A1114" s="13"/>
      <c r="B1114" s="218"/>
      <c r="C1114" s="13"/>
      <c r="D1114" s="219" t="s">
        <v>291</v>
      </c>
      <c r="E1114" s="220" t="s">
        <v>1</v>
      </c>
      <c r="F1114" s="221" t="s">
        <v>4166</v>
      </c>
      <c r="G1114" s="13"/>
      <c r="H1114" s="222">
        <v>24.07</v>
      </c>
      <c r="I1114" s="223"/>
      <c r="J1114" s="13"/>
      <c r="K1114" s="13"/>
      <c r="L1114" s="218"/>
      <c r="M1114" s="224"/>
      <c r="N1114" s="225"/>
      <c r="O1114" s="225"/>
      <c r="P1114" s="225"/>
      <c r="Q1114" s="225"/>
      <c r="R1114" s="225"/>
      <c r="S1114" s="225"/>
      <c r="T1114" s="226"/>
      <c r="U1114" s="13"/>
      <c r="V1114" s="13"/>
      <c r="W1114" s="13"/>
      <c r="X1114" s="13"/>
      <c r="Y1114" s="13"/>
      <c r="Z1114" s="13"/>
      <c r="AA1114" s="13"/>
      <c r="AB1114" s="13"/>
      <c r="AC1114" s="13"/>
      <c r="AD1114" s="13"/>
      <c r="AE1114" s="13"/>
      <c r="AT1114" s="220" t="s">
        <v>291</v>
      </c>
      <c r="AU1114" s="220" t="s">
        <v>87</v>
      </c>
      <c r="AV1114" s="13" t="s">
        <v>87</v>
      </c>
      <c r="AW1114" s="13" t="s">
        <v>31</v>
      </c>
      <c r="AX1114" s="13" t="s">
        <v>75</v>
      </c>
      <c r="AY1114" s="220" t="s">
        <v>283</v>
      </c>
    </row>
    <row r="1115" s="15" customFormat="1">
      <c r="A1115" s="15"/>
      <c r="B1115" s="235"/>
      <c r="C1115" s="15"/>
      <c r="D1115" s="219" t="s">
        <v>291</v>
      </c>
      <c r="E1115" s="236" t="s">
        <v>1</v>
      </c>
      <c r="F1115" s="237" t="s">
        <v>415</v>
      </c>
      <c r="G1115" s="15"/>
      <c r="H1115" s="236" t="s">
        <v>1</v>
      </c>
      <c r="I1115" s="238"/>
      <c r="J1115" s="15"/>
      <c r="K1115" s="15"/>
      <c r="L1115" s="235"/>
      <c r="M1115" s="239"/>
      <c r="N1115" s="240"/>
      <c r="O1115" s="240"/>
      <c r="P1115" s="240"/>
      <c r="Q1115" s="240"/>
      <c r="R1115" s="240"/>
      <c r="S1115" s="240"/>
      <c r="T1115" s="241"/>
      <c r="U1115" s="15"/>
      <c r="V1115" s="15"/>
      <c r="W1115" s="15"/>
      <c r="X1115" s="15"/>
      <c r="Y1115" s="15"/>
      <c r="Z1115" s="15"/>
      <c r="AA1115" s="15"/>
      <c r="AB1115" s="15"/>
      <c r="AC1115" s="15"/>
      <c r="AD1115" s="15"/>
      <c r="AE1115" s="15"/>
      <c r="AT1115" s="236" t="s">
        <v>291</v>
      </c>
      <c r="AU1115" s="236" t="s">
        <v>87</v>
      </c>
      <c r="AV1115" s="15" t="s">
        <v>82</v>
      </c>
      <c r="AW1115" s="15" t="s">
        <v>31</v>
      </c>
      <c r="AX1115" s="15" t="s">
        <v>75</v>
      </c>
      <c r="AY1115" s="236" t="s">
        <v>283</v>
      </c>
    </row>
    <row r="1116" s="13" customFormat="1">
      <c r="A1116" s="13"/>
      <c r="B1116" s="218"/>
      <c r="C1116" s="13"/>
      <c r="D1116" s="219" t="s">
        <v>291</v>
      </c>
      <c r="E1116" s="220" t="s">
        <v>1</v>
      </c>
      <c r="F1116" s="221" t="s">
        <v>4167</v>
      </c>
      <c r="G1116" s="13"/>
      <c r="H1116" s="222">
        <v>210.227</v>
      </c>
      <c r="I1116" s="223"/>
      <c r="J1116" s="13"/>
      <c r="K1116" s="13"/>
      <c r="L1116" s="218"/>
      <c r="M1116" s="224"/>
      <c r="N1116" s="225"/>
      <c r="O1116" s="225"/>
      <c r="P1116" s="225"/>
      <c r="Q1116" s="225"/>
      <c r="R1116" s="225"/>
      <c r="S1116" s="225"/>
      <c r="T1116" s="226"/>
      <c r="U1116" s="13"/>
      <c r="V1116" s="13"/>
      <c r="W1116" s="13"/>
      <c r="X1116" s="13"/>
      <c r="Y1116" s="13"/>
      <c r="Z1116" s="13"/>
      <c r="AA1116" s="13"/>
      <c r="AB1116" s="13"/>
      <c r="AC1116" s="13"/>
      <c r="AD1116" s="13"/>
      <c r="AE1116" s="13"/>
      <c r="AT1116" s="220" t="s">
        <v>291</v>
      </c>
      <c r="AU1116" s="220" t="s">
        <v>87</v>
      </c>
      <c r="AV1116" s="13" t="s">
        <v>87</v>
      </c>
      <c r="AW1116" s="13" t="s">
        <v>31</v>
      </c>
      <c r="AX1116" s="13" t="s">
        <v>75</v>
      </c>
      <c r="AY1116" s="220" t="s">
        <v>283</v>
      </c>
    </row>
    <row r="1117" s="13" customFormat="1">
      <c r="A1117" s="13"/>
      <c r="B1117" s="218"/>
      <c r="C1117" s="13"/>
      <c r="D1117" s="219" t="s">
        <v>291</v>
      </c>
      <c r="E1117" s="220" t="s">
        <v>1</v>
      </c>
      <c r="F1117" s="221" t="s">
        <v>4168</v>
      </c>
      <c r="G1117" s="13"/>
      <c r="H1117" s="222">
        <v>208.28999999999999</v>
      </c>
      <c r="I1117" s="223"/>
      <c r="J1117" s="13"/>
      <c r="K1117" s="13"/>
      <c r="L1117" s="218"/>
      <c r="M1117" s="224"/>
      <c r="N1117" s="225"/>
      <c r="O1117" s="225"/>
      <c r="P1117" s="225"/>
      <c r="Q1117" s="225"/>
      <c r="R1117" s="225"/>
      <c r="S1117" s="225"/>
      <c r="T1117" s="226"/>
      <c r="U1117" s="13"/>
      <c r="V1117" s="13"/>
      <c r="W1117" s="13"/>
      <c r="X1117" s="13"/>
      <c r="Y1117" s="13"/>
      <c r="Z1117" s="13"/>
      <c r="AA1117" s="13"/>
      <c r="AB1117" s="13"/>
      <c r="AC1117" s="13"/>
      <c r="AD1117" s="13"/>
      <c r="AE1117" s="13"/>
      <c r="AT1117" s="220" t="s">
        <v>291</v>
      </c>
      <c r="AU1117" s="220" t="s">
        <v>87</v>
      </c>
      <c r="AV1117" s="13" t="s">
        <v>87</v>
      </c>
      <c r="AW1117" s="13" t="s">
        <v>31</v>
      </c>
      <c r="AX1117" s="13" t="s">
        <v>75</v>
      </c>
      <c r="AY1117" s="220" t="s">
        <v>283</v>
      </c>
    </row>
    <row r="1118" s="13" customFormat="1">
      <c r="A1118" s="13"/>
      <c r="B1118" s="218"/>
      <c r="C1118" s="13"/>
      <c r="D1118" s="219" t="s">
        <v>291</v>
      </c>
      <c r="E1118" s="220" t="s">
        <v>1</v>
      </c>
      <c r="F1118" s="221" t="s">
        <v>4169</v>
      </c>
      <c r="G1118" s="13"/>
      <c r="H1118" s="222">
        <v>59.909999999999997</v>
      </c>
      <c r="I1118" s="223"/>
      <c r="J1118" s="13"/>
      <c r="K1118" s="13"/>
      <c r="L1118" s="218"/>
      <c r="M1118" s="224"/>
      <c r="N1118" s="225"/>
      <c r="O1118" s="225"/>
      <c r="P1118" s="225"/>
      <c r="Q1118" s="225"/>
      <c r="R1118" s="225"/>
      <c r="S1118" s="225"/>
      <c r="T1118" s="226"/>
      <c r="U1118" s="13"/>
      <c r="V1118" s="13"/>
      <c r="W1118" s="13"/>
      <c r="X1118" s="13"/>
      <c r="Y1118" s="13"/>
      <c r="Z1118" s="13"/>
      <c r="AA1118" s="13"/>
      <c r="AB1118" s="13"/>
      <c r="AC1118" s="13"/>
      <c r="AD1118" s="13"/>
      <c r="AE1118" s="13"/>
      <c r="AT1118" s="220" t="s">
        <v>291</v>
      </c>
      <c r="AU1118" s="220" t="s">
        <v>87</v>
      </c>
      <c r="AV1118" s="13" t="s">
        <v>87</v>
      </c>
      <c r="AW1118" s="13" t="s">
        <v>31</v>
      </c>
      <c r="AX1118" s="13" t="s">
        <v>75</v>
      </c>
      <c r="AY1118" s="220" t="s">
        <v>283</v>
      </c>
    </row>
    <row r="1119" s="15" customFormat="1">
      <c r="A1119" s="15"/>
      <c r="B1119" s="235"/>
      <c r="C1119" s="15"/>
      <c r="D1119" s="219" t="s">
        <v>291</v>
      </c>
      <c r="E1119" s="236" t="s">
        <v>1</v>
      </c>
      <c r="F1119" s="237" t="s">
        <v>416</v>
      </c>
      <c r="G1119" s="15"/>
      <c r="H1119" s="236" t="s">
        <v>1</v>
      </c>
      <c r="I1119" s="238"/>
      <c r="J1119" s="15"/>
      <c r="K1119" s="15"/>
      <c r="L1119" s="235"/>
      <c r="M1119" s="239"/>
      <c r="N1119" s="240"/>
      <c r="O1119" s="240"/>
      <c r="P1119" s="240"/>
      <c r="Q1119" s="240"/>
      <c r="R1119" s="240"/>
      <c r="S1119" s="240"/>
      <c r="T1119" s="241"/>
      <c r="U1119" s="15"/>
      <c r="V1119" s="15"/>
      <c r="W1119" s="15"/>
      <c r="X1119" s="15"/>
      <c r="Y1119" s="15"/>
      <c r="Z1119" s="15"/>
      <c r="AA1119" s="15"/>
      <c r="AB1119" s="15"/>
      <c r="AC1119" s="15"/>
      <c r="AD1119" s="15"/>
      <c r="AE1119" s="15"/>
      <c r="AT1119" s="236" t="s">
        <v>291</v>
      </c>
      <c r="AU1119" s="236" t="s">
        <v>87</v>
      </c>
      <c r="AV1119" s="15" t="s">
        <v>82</v>
      </c>
      <c r="AW1119" s="15" t="s">
        <v>31</v>
      </c>
      <c r="AX1119" s="15" t="s">
        <v>75</v>
      </c>
      <c r="AY1119" s="236" t="s">
        <v>283</v>
      </c>
    </row>
    <row r="1120" s="13" customFormat="1">
      <c r="A1120" s="13"/>
      <c r="B1120" s="218"/>
      <c r="C1120" s="13"/>
      <c r="D1120" s="219" t="s">
        <v>291</v>
      </c>
      <c r="E1120" s="220" t="s">
        <v>1</v>
      </c>
      <c r="F1120" s="221" t="s">
        <v>4170</v>
      </c>
      <c r="G1120" s="13"/>
      <c r="H1120" s="222">
        <v>210.75</v>
      </c>
      <c r="I1120" s="223"/>
      <c r="J1120" s="13"/>
      <c r="K1120" s="13"/>
      <c r="L1120" s="218"/>
      <c r="M1120" s="224"/>
      <c r="N1120" s="225"/>
      <c r="O1120" s="225"/>
      <c r="P1120" s="225"/>
      <c r="Q1120" s="225"/>
      <c r="R1120" s="225"/>
      <c r="S1120" s="225"/>
      <c r="T1120" s="226"/>
      <c r="U1120" s="13"/>
      <c r="V1120" s="13"/>
      <c r="W1120" s="13"/>
      <c r="X1120" s="13"/>
      <c r="Y1120" s="13"/>
      <c r="Z1120" s="13"/>
      <c r="AA1120" s="13"/>
      <c r="AB1120" s="13"/>
      <c r="AC1120" s="13"/>
      <c r="AD1120" s="13"/>
      <c r="AE1120" s="13"/>
      <c r="AT1120" s="220" t="s">
        <v>291</v>
      </c>
      <c r="AU1120" s="220" t="s">
        <v>87</v>
      </c>
      <c r="AV1120" s="13" t="s">
        <v>87</v>
      </c>
      <c r="AW1120" s="13" t="s">
        <v>31</v>
      </c>
      <c r="AX1120" s="13" t="s">
        <v>75</v>
      </c>
      <c r="AY1120" s="220" t="s">
        <v>283</v>
      </c>
    </row>
    <row r="1121" s="13" customFormat="1">
      <c r="A1121" s="13"/>
      <c r="B1121" s="218"/>
      <c r="C1121" s="13"/>
      <c r="D1121" s="219" t="s">
        <v>291</v>
      </c>
      <c r="E1121" s="220" t="s">
        <v>1</v>
      </c>
      <c r="F1121" s="221" t="s">
        <v>4171</v>
      </c>
      <c r="G1121" s="13"/>
      <c r="H1121" s="222">
        <v>223.40000000000001</v>
      </c>
      <c r="I1121" s="223"/>
      <c r="J1121" s="13"/>
      <c r="K1121" s="13"/>
      <c r="L1121" s="218"/>
      <c r="M1121" s="224"/>
      <c r="N1121" s="225"/>
      <c r="O1121" s="225"/>
      <c r="P1121" s="225"/>
      <c r="Q1121" s="225"/>
      <c r="R1121" s="225"/>
      <c r="S1121" s="225"/>
      <c r="T1121" s="226"/>
      <c r="U1121" s="13"/>
      <c r="V1121" s="13"/>
      <c r="W1121" s="13"/>
      <c r="X1121" s="13"/>
      <c r="Y1121" s="13"/>
      <c r="Z1121" s="13"/>
      <c r="AA1121" s="13"/>
      <c r="AB1121" s="13"/>
      <c r="AC1121" s="13"/>
      <c r="AD1121" s="13"/>
      <c r="AE1121" s="13"/>
      <c r="AT1121" s="220" t="s">
        <v>291</v>
      </c>
      <c r="AU1121" s="220" t="s">
        <v>87</v>
      </c>
      <c r="AV1121" s="13" t="s">
        <v>87</v>
      </c>
      <c r="AW1121" s="13" t="s">
        <v>31</v>
      </c>
      <c r="AX1121" s="13" t="s">
        <v>75</v>
      </c>
      <c r="AY1121" s="220" t="s">
        <v>283</v>
      </c>
    </row>
    <row r="1122" s="13" customFormat="1">
      <c r="A1122" s="13"/>
      <c r="B1122" s="218"/>
      <c r="C1122" s="13"/>
      <c r="D1122" s="219" t="s">
        <v>291</v>
      </c>
      <c r="E1122" s="220" t="s">
        <v>1</v>
      </c>
      <c r="F1122" s="221" t="s">
        <v>4172</v>
      </c>
      <c r="G1122" s="13"/>
      <c r="H1122" s="222">
        <v>77.129999999999995</v>
      </c>
      <c r="I1122" s="223"/>
      <c r="J1122" s="13"/>
      <c r="K1122" s="13"/>
      <c r="L1122" s="218"/>
      <c r="M1122" s="224"/>
      <c r="N1122" s="225"/>
      <c r="O1122" s="225"/>
      <c r="P1122" s="225"/>
      <c r="Q1122" s="225"/>
      <c r="R1122" s="225"/>
      <c r="S1122" s="225"/>
      <c r="T1122" s="226"/>
      <c r="U1122" s="13"/>
      <c r="V1122" s="13"/>
      <c r="W1122" s="13"/>
      <c r="X1122" s="13"/>
      <c r="Y1122" s="13"/>
      <c r="Z1122" s="13"/>
      <c r="AA1122" s="13"/>
      <c r="AB1122" s="13"/>
      <c r="AC1122" s="13"/>
      <c r="AD1122" s="13"/>
      <c r="AE1122" s="13"/>
      <c r="AT1122" s="220" t="s">
        <v>291</v>
      </c>
      <c r="AU1122" s="220" t="s">
        <v>87</v>
      </c>
      <c r="AV1122" s="13" t="s">
        <v>87</v>
      </c>
      <c r="AW1122" s="13" t="s">
        <v>31</v>
      </c>
      <c r="AX1122" s="13" t="s">
        <v>75</v>
      </c>
      <c r="AY1122" s="220" t="s">
        <v>283</v>
      </c>
    </row>
    <row r="1123" s="14" customFormat="1">
      <c r="A1123" s="14"/>
      <c r="B1123" s="227"/>
      <c r="C1123" s="14"/>
      <c r="D1123" s="219" t="s">
        <v>291</v>
      </c>
      <c r="E1123" s="228" t="s">
        <v>1</v>
      </c>
      <c r="F1123" s="229" t="s">
        <v>293</v>
      </c>
      <c r="G1123" s="14"/>
      <c r="H1123" s="230">
        <v>2070.837</v>
      </c>
      <c r="I1123" s="231"/>
      <c r="J1123" s="14"/>
      <c r="K1123" s="14"/>
      <c r="L1123" s="227"/>
      <c r="M1123" s="232"/>
      <c r="N1123" s="233"/>
      <c r="O1123" s="233"/>
      <c r="P1123" s="233"/>
      <c r="Q1123" s="233"/>
      <c r="R1123" s="233"/>
      <c r="S1123" s="233"/>
      <c r="T1123" s="234"/>
      <c r="U1123" s="14"/>
      <c r="V1123" s="14"/>
      <c r="W1123" s="14"/>
      <c r="X1123" s="14"/>
      <c r="Y1123" s="14"/>
      <c r="Z1123" s="14"/>
      <c r="AA1123" s="14"/>
      <c r="AB1123" s="14"/>
      <c r="AC1123" s="14"/>
      <c r="AD1123" s="14"/>
      <c r="AE1123" s="14"/>
      <c r="AT1123" s="228" t="s">
        <v>291</v>
      </c>
      <c r="AU1123" s="228" t="s">
        <v>87</v>
      </c>
      <c r="AV1123" s="14" t="s">
        <v>289</v>
      </c>
      <c r="AW1123" s="14" t="s">
        <v>31</v>
      </c>
      <c r="AX1123" s="14" t="s">
        <v>82</v>
      </c>
      <c r="AY1123" s="228" t="s">
        <v>283</v>
      </c>
    </row>
    <row r="1124" s="2" customFormat="1" ht="24.15" customHeight="1">
      <c r="A1124" s="37"/>
      <c r="B1124" s="168"/>
      <c r="C1124" s="204" t="s">
        <v>1547</v>
      </c>
      <c r="D1124" s="204" t="s">
        <v>285</v>
      </c>
      <c r="E1124" s="205" t="s">
        <v>1623</v>
      </c>
      <c r="F1124" s="206" t="s">
        <v>1624</v>
      </c>
      <c r="G1124" s="207" t="s">
        <v>979</v>
      </c>
      <c r="H1124" s="255"/>
      <c r="I1124" s="209"/>
      <c r="J1124" s="210">
        <f>ROUND(I1124*H1124,2)</f>
        <v>0</v>
      </c>
      <c r="K1124" s="211"/>
      <c r="L1124" s="38"/>
      <c r="M1124" s="212" t="s">
        <v>1</v>
      </c>
      <c r="N1124" s="213" t="s">
        <v>41</v>
      </c>
      <c r="O1124" s="81"/>
      <c r="P1124" s="214">
        <f>O1124*H1124</f>
        <v>0</v>
      </c>
      <c r="Q1124" s="214">
        <v>0</v>
      </c>
      <c r="R1124" s="214">
        <f>Q1124*H1124</f>
        <v>0</v>
      </c>
      <c r="S1124" s="214">
        <v>0</v>
      </c>
      <c r="T1124" s="215">
        <f>S1124*H1124</f>
        <v>0</v>
      </c>
      <c r="U1124" s="37"/>
      <c r="V1124" s="37"/>
      <c r="W1124" s="37"/>
      <c r="X1124" s="37"/>
      <c r="Y1124" s="37"/>
      <c r="Z1124" s="37"/>
      <c r="AA1124" s="37"/>
      <c r="AB1124" s="37"/>
      <c r="AC1124" s="37"/>
      <c r="AD1124" s="37"/>
      <c r="AE1124" s="37"/>
      <c r="AR1124" s="216" t="s">
        <v>358</v>
      </c>
      <c r="AT1124" s="216" t="s">
        <v>285</v>
      </c>
      <c r="AU1124" s="216" t="s">
        <v>87</v>
      </c>
      <c r="AY1124" s="18" t="s">
        <v>283</v>
      </c>
      <c r="BE1124" s="217">
        <f>IF(N1124="základná",J1124,0)</f>
        <v>0</v>
      </c>
      <c r="BF1124" s="217">
        <f>IF(N1124="znížená",J1124,0)</f>
        <v>0</v>
      </c>
      <c r="BG1124" s="217">
        <f>IF(N1124="zákl. prenesená",J1124,0)</f>
        <v>0</v>
      </c>
      <c r="BH1124" s="217">
        <f>IF(N1124="zníž. prenesená",J1124,0)</f>
        <v>0</v>
      </c>
      <c r="BI1124" s="217">
        <f>IF(N1124="nulová",J1124,0)</f>
        <v>0</v>
      </c>
      <c r="BJ1124" s="18" t="s">
        <v>87</v>
      </c>
      <c r="BK1124" s="217">
        <f>ROUND(I1124*H1124,2)</f>
        <v>0</v>
      </c>
      <c r="BL1124" s="18" t="s">
        <v>358</v>
      </c>
      <c r="BM1124" s="216" t="s">
        <v>4173</v>
      </c>
    </row>
    <row r="1125" s="12" customFormat="1" ht="22.8" customHeight="1">
      <c r="A1125" s="12"/>
      <c r="B1125" s="191"/>
      <c r="C1125" s="12"/>
      <c r="D1125" s="192" t="s">
        <v>74</v>
      </c>
      <c r="E1125" s="202" t="s">
        <v>1626</v>
      </c>
      <c r="F1125" s="202" t="s">
        <v>1627</v>
      </c>
      <c r="G1125" s="12"/>
      <c r="H1125" s="12"/>
      <c r="I1125" s="194"/>
      <c r="J1125" s="203">
        <f>BK1125</f>
        <v>0</v>
      </c>
      <c r="K1125" s="12"/>
      <c r="L1125" s="191"/>
      <c r="M1125" s="196"/>
      <c r="N1125" s="197"/>
      <c r="O1125" s="197"/>
      <c r="P1125" s="198">
        <f>SUM(P1126:P1210)</f>
        <v>0</v>
      </c>
      <c r="Q1125" s="197"/>
      <c r="R1125" s="198">
        <f>SUM(R1126:R1210)</f>
        <v>28.01021338</v>
      </c>
      <c r="S1125" s="197"/>
      <c r="T1125" s="199">
        <f>SUM(T1126:T1210)</f>
        <v>0.88893999999999995</v>
      </c>
      <c r="U1125" s="12"/>
      <c r="V1125" s="12"/>
      <c r="W1125" s="12"/>
      <c r="X1125" s="12"/>
      <c r="Y1125" s="12"/>
      <c r="Z1125" s="12"/>
      <c r="AA1125" s="12"/>
      <c r="AB1125" s="12"/>
      <c r="AC1125" s="12"/>
      <c r="AD1125" s="12"/>
      <c r="AE1125" s="12"/>
      <c r="AR1125" s="192" t="s">
        <v>87</v>
      </c>
      <c r="AT1125" s="200" t="s">
        <v>74</v>
      </c>
      <c r="AU1125" s="200" t="s">
        <v>82</v>
      </c>
      <c r="AY1125" s="192" t="s">
        <v>283</v>
      </c>
      <c r="BK1125" s="201">
        <f>SUM(BK1126:BK1210)</f>
        <v>0</v>
      </c>
    </row>
    <row r="1126" s="2" customFormat="1" ht="16.5" customHeight="1">
      <c r="A1126" s="37"/>
      <c r="B1126" s="168"/>
      <c r="C1126" s="204" t="s">
        <v>1560</v>
      </c>
      <c r="D1126" s="204" t="s">
        <v>285</v>
      </c>
      <c r="E1126" s="205" t="s">
        <v>1629</v>
      </c>
      <c r="F1126" s="206" t="s">
        <v>1630</v>
      </c>
      <c r="G1126" s="207" t="s">
        <v>649</v>
      </c>
      <c r="H1126" s="208">
        <v>693.54999999999995</v>
      </c>
      <c r="I1126" s="209"/>
      <c r="J1126" s="210">
        <f>ROUND(I1126*H1126,2)</f>
        <v>0</v>
      </c>
      <c r="K1126" s="211"/>
      <c r="L1126" s="38"/>
      <c r="M1126" s="212" t="s">
        <v>1</v>
      </c>
      <c r="N1126" s="213" t="s">
        <v>41</v>
      </c>
      <c r="O1126" s="81"/>
      <c r="P1126" s="214">
        <f>O1126*H1126</f>
        <v>0</v>
      </c>
      <c r="Q1126" s="214">
        <v>5.0000000000000002E-05</v>
      </c>
      <c r="R1126" s="214">
        <f>Q1126*H1126</f>
        <v>0.0346775</v>
      </c>
      <c r="S1126" s="214">
        <v>0</v>
      </c>
      <c r="T1126" s="215">
        <f>S1126*H1126</f>
        <v>0</v>
      </c>
      <c r="U1126" s="37"/>
      <c r="V1126" s="37"/>
      <c r="W1126" s="37"/>
      <c r="X1126" s="37"/>
      <c r="Y1126" s="37"/>
      <c r="Z1126" s="37"/>
      <c r="AA1126" s="37"/>
      <c r="AB1126" s="37"/>
      <c r="AC1126" s="37"/>
      <c r="AD1126" s="37"/>
      <c r="AE1126" s="37"/>
      <c r="AR1126" s="216" t="s">
        <v>358</v>
      </c>
      <c r="AT1126" s="216" t="s">
        <v>285</v>
      </c>
      <c r="AU1126" s="216" t="s">
        <v>87</v>
      </c>
      <c r="AY1126" s="18" t="s">
        <v>283</v>
      </c>
      <c r="BE1126" s="217">
        <f>IF(N1126="základná",J1126,0)</f>
        <v>0</v>
      </c>
      <c r="BF1126" s="217">
        <f>IF(N1126="znížená",J1126,0)</f>
        <v>0</v>
      </c>
      <c r="BG1126" s="217">
        <f>IF(N1126="zákl. prenesená",J1126,0)</f>
        <v>0</v>
      </c>
      <c r="BH1126" s="217">
        <f>IF(N1126="zníž. prenesená",J1126,0)</f>
        <v>0</v>
      </c>
      <c r="BI1126" s="217">
        <f>IF(N1126="nulová",J1126,0)</f>
        <v>0</v>
      </c>
      <c r="BJ1126" s="18" t="s">
        <v>87</v>
      </c>
      <c r="BK1126" s="217">
        <f>ROUND(I1126*H1126,2)</f>
        <v>0</v>
      </c>
      <c r="BL1126" s="18" t="s">
        <v>358</v>
      </c>
      <c r="BM1126" s="216" t="s">
        <v>4174</v>
      </c>
    </row>
    <row r="1127" s="15" customFormat="1">
      <c r="A1127" s="15"/>
      <c r="B1127" s="235"/>
      <c r="C1127" s="15"/>
      <c r="D1127" s="219" t="s">
        <v>291</v>
      </c>
      <c r="E1127" s="236" t="s">
        <v>1</v>
      </c>
      <c r="F1127" s="237" t="s">
        <v>451</v>
      </c>
      <c r="G1127" s="15"/>
      <c r="H1127" s="236" t="s">
        <v>1</v>
      </c>
      <c r="I1127" s="238"/>
      <c r="J1127" s="15"/>
      <c r="K1127" s="15"/>
      <c r="L1127" s="235"/>
      <c r="M1127" s="239"/>
      <c r="N1127" s="240"/>
      <c r="O1127" s="240"/>
      <c r="P1127" s="240"/>
      <c r="Q1127" s="240"/>
      <c r="R1127" s="240"/>
      <c r="S1127" s="240"/>
      <c r="T1127" s="241"/>
      <c r="U1127" s="15"/>
      <c r="V1127" s="15"/>
      <c r="W1127" s="15"/>
      <c r="X1127" s="15"/>
      <c r="Y1127" s="15"/>
      <c r="Z1127" s="15"/>
      <c r="AA1127" s="15"/>
      <c r="AB1127" s="15"/>
      <c r="AC1127" s="15"/>
      <c r="AD1127" s="15"/>
      <c r="AE1127" s="15"/>
      <c r="AT1127" s="236" t="s">
        <v>291</v>
      </c>
      <c r="AU1127" s="236" t="s">
        <v>87</v>
      </c>
      <c r="AV1127" s="15" t="s">
        <v>82</v>
      </c>
      <c r="AW1127" s="15" t="s">
        <v>31</v>
      </c>
      <c r="AX1127" s="15" t="s">
        <v>75</v>
      </c>
      <c r="AY1127" s="236" t="s">
        <v>283</v>
      </c>
    </row>
    <row r="1128" s="13" customFormat="1">
      <c r="A1128" s="13"/>
      <c r="B1128" s="218"/>
      <c r="C1128" s="13"/>
      <c r="D1128" s="219" t="s">
        <v>291</v>
      </c>
      <c r="E1128" s="220" t="s">
        <v>1</v>
      </c>
      <c r="F1128" s="221" t="s">
        <v>4175</v>
      </c>
      <c r="G1128" s="13"/>
      <c r="H1128" s="222">
        <v>173.19999999999999</v>
      </c>
      <c r="I1128" s="223"/>
      <c r="J1128" s="13"/>
      <c r="K1128" s="13"/>
      <c r="L1128" s="218"/>
      <c r="M1128" s="224"/>
      <c r="N1128" s="225"/>
      <c r="O1128" s="225"/>
      <c r="P1128" s="225"/>
      <c r="Q1128" s="225"/>
      <c r="R1128" s="225"/>
      <c r="S1128" s="225"/>
      <c r="T1128" s="226"/>
      <c r="U1128" s="13"/>
      <c r="V1128" s="13"/>
      <c r="W1128" s="13"/>
      <c r="X1128" s="13"/>
      <c r="Y1128" s="13"/>
      <c r="Z1128" s="13"/>
      <c r="AA1128" s="13"/>
      <c r="AB1128" s="13"/>
      <c r="AC1128" s="13"/>
      <c r="AD1128" s="13"/>
      <c r="AE1128" s="13"/>
      <c r="AT1128" s="220" t="s">
        <v>291</v>
      </c>
      <c r="AU1128" s="220" t="s">
        <v>87</v>
      </c>
      <c r="AV1128" s="13" t="s">
        <v>87</v>
      </c>
      <c r="AW1128" s="13" t="s">
        <v>31</v>
      </c>
      <c r="AX1128" s="13" t="s">
        <v>75</v>
      </c>
      <c r="AY1128" s="220" t="s">
        <v>283</v>
      </c>
    </row>
    <row r="1129" s="15" customFormat="1">
      <c r="A1129" s="15"/>
      <c r="B1129" s="235"/>
      <c r="C1129" s="15"/>
      <c r="D1129" s="219" t="s">
        <v>291</v>
      </c>
      <c r="E1129" s="236" t="s">
        <v>1</v>
      </c>
      <c r="F1129" s="237" t="s">
        <v>1633</v>
      </c>
      <c r="G1129" s="15"/>
      <c r="H1129" s="236" t="s">
        <v>1</v>
      </c>
      <c r="I1129" s="238"/>
      <c r="J1129" s="15"/>
      <c r="K1129" s="15"/>
      <c r="L1129" s="235"/>
      <c r="M1129" s="239"/>
      <c r="N1129" s="240"/>
      <c r="O1129" s="240"/>
      <c r="P1129" s="240"/>
      <c r="Q1129" s="240"/>
      <c r="R1129" s="240"/>
      <c r="S1129" s="240"/>
      <c r="T1129" s="241"/>
      <c r="U1129" s="15"/>
      <c r="V1129" s="15"/>
      <c r="W1129" s="15"/>
      <c r="X1129" s="15"/>
      <c r="Y1129" s="15"/>
      <c r="Z1129" s="15"/>
      <c r="AA1129" s="15"/>
      <c r="AB1129" s="15"/>
      <c r="AC1129" s="15"/>
      <c r="AD1129" s="15"/>
      <c r="AE1129" s="15"/>
      <c r="AT1129" s="236" t="s">
        <v>291</v>
      </c>
      <c r="AU1129" s="236" t="s">
        <v>87</v>
      </c>
      <c r="AV1129" s="15" t="s">
        <v>82</v>
      </c>
      <c r="AW1129" s="15" t="s">
        <v>31</v>
      </c>
      <c r="AX1129" s="15" t="s">
        <v>75</v>
      </c>
      <c r="AY1129" s="236" t="s">
        <v>283</v>
      </c>
    </row>
    <row r="1130" s="13" customFormat="1">
      <c r="A1130" s="13"/>
      <c r="B1130" s="218"/>
      <c r="C1130" s="13"/>
      <c r="D1130" s="219" t="s">
        <v>291</v>
      </c>
      <c r="E1130" s="220" t="s">
        <v>1</v>
      </c>
      <c r="F1130" s="221" t="s">
        <v>4176</v>
      </c>
      <c r="G1130" s="13"/>
      <c r="H1130" s="222">
        <v>53.950000000000003</v>
      </c>
      <c r="I1130" s="223"/>
      <c r="J1130" s="13"/>
      <c r="K1130" s="13"/>
      <c r="L1130" s="218"/>
      <c r="M1130" s="224"/>
      <c r="N1130" s="225"/>
      <c r="O1130" s="225"/>
      <c r="P1130" s="225"/>
      <c r="Q1130" s="225"/>
      <c r="R1130" s="225"/>
      <c r="S1130" s="225"/>
      <c r="T1130" s="226"/>
      <c r="U1130" s="13"/>
      <c r="V1130" s="13"/>
      <c r="W1130" s="13"/>
      <c r="X1130" s="13"/>
      <c r="Y1130" s="13"/>
      <c r="Z1130" s="13"/>
      <c r="AA1130" s="13"/>
      <c r="AB1130" s="13"/>
      <c r="AC1130" s="13"/>
      <c r="AD1130" s="13"/>
      <c r="AE1130" s="13"/>
      <c r="AT1130" s="220" t="s">
        <v>291</v>
      </c>
      <c r="AU1130" s="220" t="s">
        <v>87</v>
      </c>
      <c r="AV1130" s="13" t="s">
        <v>87</v>
      </c>
      <c r="AW1130" s="13" t="s">
        <v>31</v>
      </c>
      <c r="AX1130" s="13" t="s">
        <v>75</v>
      </c>
      <c r="AY1130" s="220" t="s">
        <v>283</v>
      </c>
    </row>
    <row r="1131" s="13" customFormat="1">
      <c r="A1131" s="13"/>
      <c r="B1131" s="218"/>
      <c r="C1131" s="13"/>
      <c r="D1131" s="219" t="s">
        <v>291</v>
      </c>
      <c r="E1131" s="220" t="s">
        <v>1</v>
      </c>
      <c r="F1131" s="221" t="s">
        <v>4177</v>
      </c>
      <c r="G1131" s="13"/>
      <c r="H1131" s="222">
        <v>116.59999999999999</v>
      </c>
      <c r="I1131" s="223"/>
      <c r="J1131" s="13"/>
      <c r="K1131" s="13"/>
      <c r="L1131" s="218"/>
      <c r="M1131" s="224"/>
      <c r="N1131" s="225"/>
      <c r="O1131" s="225"/>
      <c r="P1131" s="225"/>
      <c r="Q1131" s="225"/>
      <c r="R1131" s="225"/>
      <c r="S1131" s="225"/>
      <c r="T1131" s="226"/>
      <c r="U1131" s="13"/>
      <c r="V1131" s="13"/>
      <c r="W1131" s="13"/>
      <c r="X1131" s="13"/>
      <c r="Y1131" s="13"/>
      <c r="Z1131" s="13"/>
      <c r="AA1131" s="13"/>
      <c r="AB1131" s="13"/>
      <c r="AC1131" s="13"/>
      <c r="AD1131" s="13"/>
      <c r="AE1131" s="13"/>
      <c r="AT1131" s="220" t="s">
        <v>291</v>
      </c>
      <c r="AU1131" s="220" t="s">
        <v>87</v>
      </c>
      <c r="AV1131" s="13" t="s">
        <v>87</v>
      </c>
      <c r="AW1131" s="13" t="s">
        <v>31</v>
      </c>
      <c r="AX1131" s="13" t="s">
        <v>75</v>
      </c>
      <c r="AY1131" s="220" t="s">
        <v>283</v>
      </c>
    </row>
    <row r="1132" s="13" customFormat="1">
      <c r="A1132" s="13"/>
      <c r="B1132" s="218"/>
      <c r="C1132" s="13"/>
      <c r="D1132" s="219" t="s">
        <v>291</v>
      </c>
      <c r="E1132" s="220" t="s">
        <v>1</v>
      </c>
      <c r="F1132" s="221" t="s">
        <v>4177</v>
      </c>
      <c r="G1132" s="13"/>
      <c r="H1132" s="222">
        <v>116.59999999999999</v>
      </c>
      <c r="I1132" s="223"/>
      <c r="J1132" s="13"/>
      <c r="K1132" s="13"/>
      <c r="L1132" s="218"/>
      <c r="M1132" s="224"/>
      <c r="N1132" s="225"/>
      <c r="O1132" s="225"/>
      <c r="P1132" s="225"/>
      <c r="Q1132" s="225"/>
      <c r="R1132" s="225"/>
      <c r="S1132" s="225"/>
      <c r="T1132" s="226"/>
      <c r="U1132" s="13"/>
      <c r="V1132" s="13"/>
      <c r="W1132" s="13"/>
      <c r="X1132" s="13"/>
      <c r="Y1132" s="13"/>
      <c r="Z1132" s="13"/>
      <c r="AA1132" s="13"/>
      <c r="AB1132" s="13"/>
      <c r="AC1132" s="13"/>
      <c r="AD1132" s="13"/>
      <c r="AE1132" s="13"/>
      <c r="AT1132" s="220" t="s">
        <v>291</v>
      </c>
      <c r="AU1132" s="220" t="s">
        <v>87</v>
      </c>
      <c r="AV1132" s="13" t="s">
        <v>87</v>
      </c>
      <c r="AW1132" s="13" t="s">
        <v>31</v>
      </c>
      <c r="AX1132" s="13" t="s">
        <v>75</v>
      </c>
      <c r="AY1132" s="220" t="s">
        <v>283</v>
      </c>
    </row>
    <row r="1133" s="13" customFormat="1">
      <c r="A1133" s="13"/>
      <c r="B1133" s="218"/>
      <c r="C1133" s="13"/>
      <c r="D1133" s="219" t="s">
        <v>291</v>
      </c>
      <c r="E1133" s="220" t="s">
        <v>1</v>
      </c>
      <c r="F1133" s="221" t="s">
        <v>4178</v>
      </c>
      <c r="G1133" s="13"/>
      <c r="H1133" s="222">
        <v>116.59999999999999</v>
      </c>
      <c r="I1133" s="223"/>
      <c r="J1133" s="13"/>
      <c r="K1133" s="13"/>
      <c r="L1133" s="218"/>
      <c r="M1133" s="224"/>
      <c r="N1133" s="225"/>
      <c r="O1133" s="225"/>
      <c r="P1133" s="225"/>
      <c r="Q1133" s="225"/>
      <c r="R1133" s="225"/>
      <c r="S1133" s="225"/>
      <c r="T1133" s="226"/>
      <c r="U1133" s="13"/>
      <c r="V1133" s="13"/>
      <c r="W1133" s="13"/>
      <c r="X1133" s="13"/>
      <c r="Y1133" s="13"/>
      <c r="Z1133" s="13"/>
      <c r="AA1133" s="13"/>
      <c r="AB1133" s="13"/>
      <c r="AC1133" s="13"/>
      <c r="AD1133" s="13"/>
      <c r="AE1133" s="13"/>
      <c r="AT1133" s="220" t="s">
        <v>291</v>
      </c>
      <c r="AU1133" s="220" t="s">
        <v>87</v>
      </c>
      <c r="AV1133" s="13" t="s">
        <v>87</v>
      </c>
      <c r="AW1133" s="13" t="s">
        <v>31</v>
      </c>
      <c r="AX1133" s="13" t="s">
        <v>75</v>
      </c>
      <c r="AY1133" s="220" t="s">
        <v>283</v>
      </c>
    </row>
    <row r="1134" s="13" customFormat="1">
      <c r="A1134" s="13"/>
      <c r="B1134" s="218"/>
      <c r="C1134" s="13"/>
      <c r="D1134" s="219" t="s">
        <v>291</v>
      </c>
      <c r="E1134" s="220" t="s">
        <v>1</v>
      </c>
      <c r="F1134" s="221" t="s">
        <v>4177</v>
      </c>
      <c r="G1134" s="13"/>
      <c r="H1134" s="222">
        <v>116.59999999999999</v>
      </c>
      <c r="I1134" s="223"/>
      <c r="J1134" s="13"/>
      <c r="K1134" s="13"/>
      <c r="L1134" s="218"/>
      <c r="M1134" s="224"/>
      <c r="N1134" s="225"/>
      <c r="O1134" s="225"/>
      <c r="P1134" s="225"/>
      <c r="Q1134" s="225"/>
      <c r="R1134" s="225"/>
      <c r="S1134" s="225"/>
      <c r="T1134" s="226"/>
      <c r="U1134" s="13"/>
      <c r="V1134" s="13"/>
      <c r="W1134" s="13"/>
      <c r="X1134" s="13"/>
      <c r="Y1134" s="13"/>
      <c r="Z1134" s="13"/>
      <c r="AA1134" s="13"/>
      <c r="AB1134" s="13"/>
      <c r="AC1134" s="13"/>
      <c r="AD1134" s="13"/>
      <c r="AE1134" s="13"/>
      <c r="AT1134" s="220" t="s">
        <v>291</v>
      </c>
      <c r="AU1134" s="220" t="s">
        <v>87</v>
      </c>
      <c r="AV1134" s="13" t="s">
        <v>87</v>
      </c>
      <c r="AW1134" s="13" t="s">
        <v>31</v>
      </c>
      <c r="AX1134" s="13" t="s">
        <v>75</v>
      </c>
      <c r="AY1134" s="220" t="s">
        <v>283</v>
      </c>
    </row>
    <row r="1135" s="14" customFormat="1">
      <c r="A1135" s="14"/>
      <c r="B1135" s="227"/>
      <c r="C1135" s="14"/>
      <c r="D1135" s="219" t="s">
        <v>291</v>
      </c>
      <c r="E1135" s="228" t="s">
        <v>1</v>
      </c>
      <c r="F1135" s="229" t="s">
        <v>293</v>
      </c>
      <c r="G1135" s="14"/>
      <c r="H1135" s="230">
        <v>693.54999999999995</v>
      </c>
      <c r="I1135" s="231"/>
      <c r="J1135" s="14"/>
      <c r="K1135" s="14"/>
      <c r="L1135" s="227"/>
      <c r="M1135" s="232"/>
      <c r="N1135" s="233"/>
      <c r="O1135" s="233"/>
      <c r="P1135" s="233"/>
      <c r="Q1135" s="233"/>
      <c r="R1135" s="233"/>
      <c r="S1135" s="233"/>
      <c r="T1135" s="234"/>
      <c r="U1135" s="14"/>
      <c r="V1135" s="14"/>
      <c r="W1135" s="14"/>
      <c r="X1135" s="14"/>
      <c r="Y1135" s="14"/>
      <c r="Z1135" s="14"/>
      <c r="AA1135" s="14"/>
      <c r="AB1135" s="14"/>
      <c r="AC1135" s="14"/>
      <c r="AD1135" s="14"/>
      <c r="AE1135" s="14"/>
      <c r="AT1135" s="228" t="s">
        <v>291</v>
      </c>
      <c r="AU1135" s="228" t="s">
        <v>87</v>
      </c>
      <c r="AV1135" s="14" t="s">
        <v>289</v>
      </c>
      <c r="AW1135" s="14" t="s">
        <v>31</v>
      </c>
      <c r="AX1135" s="14" t="s">
        <v>82</v>
      </c>
      <c r="AY1135" s="228" t="s">
        <v>283</v>
      </c>
    </row>
    <row r="1136" s="2" customFormat="1" ht="24.15" customHeight="1">
      <c r="A1136" s="37"/>
      <c r="B1136" s="168"/>
      <c r="C1136" s="242" t="s">
        <v>1565</v>
      </c>
      <c r="D1136" s="242" t="s">
        <v>582</v>
      </c>
      <c r="E1136" s="243" t="s">
        <v>1637</v>
      </c>
      <c r="F1136" s="244" t="s">
        <v>1638</v>
      </c>
      <c r="G1136" s="245" t="s">
        <v>649</v>
      </c>
      <c r="H1136" s="246">
        <v>707.42100000000005</v>
      </c>
      <c r="I1136" s="247"/>
      <c r="J1136" s="248">
        <f>ROUND(I1136*H1136,2)</f>
        <v>0</v>
      </c>
      <c r="K1136" s="249"/>
      <c r="L1136" s="250"/>
      <c r="M1136" s="251" t="s">
        <v>1</v>
      </c>
      <c r="N1136" s="252" t="s">
        <v>41</v>
      </c>
      <c r="O1136" s="81"/>
      <c r="P1136" s="214">
        <f>O1136*H1136</f>
        <v>0</v>
      </c>
      <c r="Q1136" s="214">
        <v>0.0016299999999999999</v>
      </c>
      <c r="R1136" s="214">
        <f>Q1136*H1136</f>
        <v>1.1530962300000001</v>
      </c>
      <c r="S1136" s="214">
        <v>0</v>
      </c>
      <c r="T1136" s="215">
        <f>S1136*H1136</f>
        <v>0</v>
      </c>
      <c r="U1136" s="37"/>
      <c r="V1136" s="37"/>
      <c r="W1136" s="37"/>
      <c r="X1136" s="37"/>
      <c r="Y1136" s="37"/>
      <c r="Z1136" s="37"/>
      <c r="AA1136" s="37"/>
      <c r="AB1136" s="37"/>
      <c r="AC1136" s="37"/>
      <c r="AD1136" s="37"/>
      <c r="AE1136" s="37"/>
      <c r="AR1136" s="216" t="s">
        <v>473</v>
      </c>
      <c r="AT1136" s="216" t="s">
        <v>582</v>
      </c>
      <c r="AU1136" s="216" t="s">
        <v>87</v>
      </c>
      <c r="AY1136" s="18" t="s">
        <v>283</v>
      </c>
      <c r="BE1136" s="217">
        <f>IF(N1136="základná",J1136,0)</f>
        <v>0</v>
      </c>
      <c r="BF1136" s="217">
        <f>IF(N1136="znížená",J1136,0)</f>
        <v>0</v>
      </c>
      <c r="BG1136" s="217">
        <f>IF(N1136="zákl. prenesená",J1136,0)</f>
        <v>0</v>
      </c>
      <c r="BH1136" s="217">
        <f>IF(N1136="zníž. prenesená",J1136,0)</f>
        <v>0</v>
      </c>
      <c r="BI1136" s="217">
        <f>IF(N1136="nulová",J1136,0)</f>
        <v>0</v>
      </c>
      <c r="BJ1136" s="18" t="s">
        <v>87</v>
      </c>
      <c r="BK1136" s="217">
        <f>ROUND(I1136*H1136,2)</f>
        <v>0</v>
      </c>
      <c r="BL1136" s="18" t="s">
        <v>358</v>
      </c>
      <c r="BM1136" s="216" t="s">
        <v>4179</v>
      </c>
    </row>
    <row r="1137" s="13" customFormat="1">
      <c r="A1137" s="13"/>
      <c r="B1137" s="218"/>
      <c r="C1137" s="13"/>
      <c r="D1137" s="219" t="s">
        <v>291</v>
      </c>
      <c r="E1137" s="13"/>
      <c r="F1137" s="221" t="s">
        <v>4180</v>
      </c>
      <c r="G1137" s="13"/>
      <c r="H1137" s="222">
        <v>707.42100000000005</v>
      </c>
      <c r="I1137" s="223"/>
      <c r="J1137" s="13"/>
      <c r="K1137" s="13"/>
      <c r="L1137" s="218"/>
      <c r="M1137" s="224"/>
      <c r="N1137" s="225"/>
      <c r="O1137" s="225"/>
      <c r="P1137" s="225"/>
      <c r="Q1137" s="225"/>
      <c r="R1137" s="225"/>
      <c r="S1137" s="225"/>
      <c r="T1137" s="226"/>
      <c r="U1137" s="13"/>
      <c r="V1137" s="13"/>
      <c r="W1137" s="13"/>
      <c r="X1137" s="13"/>
      <c r="Y1137" s="13"/>
      <c r="Z1137" s="13"/>
      <c r="AA1137" s="13"/>
      <c r="AB1137" s="13"/>
      <c r="AC1137" s="13"/>
      <c r="AD1137" s="13"/>
      <c r="AE1137" s="13"/>
      <c r="AT1137" s="220" t="s">
        <v>291</v>
      </c>
      <c r="AU1137" s="220" t="s">
        <v>87</v>
      </c>
      <c r="AV1137" s="13" t="s">
        <v>87</v>
      </c>
      <c r="AW1137" s="13" t="s">
        <v>3</v>
      </c>
      <c r="AX1137" s="13" t="s">
        <v>82</v>
      </c>
      <c r="AY1137" s="220" t="s">
        <v>283</v>
      </c>
    </row>
    <row r="1138" s="2" customFormat="1" ht="24.15" customHeight="1">
      <c r="A1138" s="37"/>
      <c r="B1138" s="168"/>
      <c r="C1138" s="204" t="s">
        <v>1571</v>
      </c>
      <c r="D1138" s="204" t="s">
        <v>285</v>
      </c>
      <c r="E1138" s="205" t="s">
        <v>1642</v>
      </c>
      <c r="F1138" s="206" t="s">
        <v>1643</v>
      </c>
      <c r="G1138" s="207" t="s">
        <v>288</v>
      </c>
      <c r="H1138" s="208">
        <v>829.52999999999997</v>
      </c>
      <c r="I1138" s="209"/>
      <c r="J1138" s="210">
        <f>ROUND(I1138*H1138,2)</f>
        <v>0</v>
      </c>
      <c r="K1138" s="211"/>
      <c r="L1138" s="38"/>
      <c r="M1138" s="212" t="s">
        <v>1</v>
      </c>
      <c r="N1138" s="213" t="s">
        <v>41</v>
      </c>
      <c r="O1138" s="81"/>
      <c r="P1138" s="214">
        <f>O1138*H1138</f>
        <v>0</v>
      </c>
      <c r="Q1138" s="214">
        <v>0</v>
      </c>
      <c r="R1138" s="214">
        <f>Q1138*H1138</f>
        <v>0</v>
      </c>
      <c r="S1138" s="214">
        <v>0.001</v>
      </c>
      <c r="T1138" s="215">
        <f>S1138*H1138</f>
        <v>0.82952999999999999</v>
      </c>
      <c r="U1138" s="37"/>
      <c r="V1138" s="37"/>
      <c r="W1138" s="37"/>
      <c r="X1138" s="37"/>
      <c r="Y1138" s="37"/>
      <c r="Z1138" s="37"/>
      <c r="AA1138" s="37"/>
      <c r="AB1138" s="37"/>
      <c r="AC1138" s="37"/>
      <c r="AD1138" s="37"/>
      <c r="AE1138" s="37"/>
      <c r="AR1138" s="216" t="s">
        <v>358</v>
      </c>
      <c r="AT1138" s="216" t="s">
        <v>285</v>
      </c>
      <c r="AU1138" s="216" t="s">
        <v>87</v>
      </c>
      <c r="AY1138" s="18" t="s">
        <v>283</v>
      </c>
      <c r="BE1138" s="217">
        <f>IF(N1138="základná",J1138,0)</f>
        <v>0</v>
      </c>
      <c r="BF1138" s="217">
        <f>IF(N1138="znížená",J1138,0)</f>
        <v>0</v>
      </c>
      <c r="BG1138" s="217">
        <f>IF(N1138="zákl. prenesená",J1138,0)</f>
        <v>0</v>
      </c>
      <c r="BH1138" s="217">
        <f>IF(N1138="zníž. prenesená",J1138,0)</f>
        <v>0</v>
      </c>
      <c r="BI1138" s="217">
        <f>IF(N1138="nulová",J1138,0)</f>
        <v>0</v>
      </c>
      <c r="BJ1138" s="18" t="s">
        <v>87</v>
      </c>
      <c r="BK1138" s="217">
        <f>ROUND(I1138*H1138,2)</f>
        <v>0</v>
      </c>
      <c r="BL1138" s="18" t="s">
        <v>358</v>
      </c>
      <c r="BM1138" s="216" t="s">
        <v>1644</v>
      </c>
    </row>
    <row r="1139" s="15" customFormat="1">
      <c r="A1139" s="15"/>
      <c r="B1139" s="235"/>
      <c r="C1139" s="15"/>
      <c r="D1139" s="219" t="s">
        <v>291</v>
      </c>
      <c r="E1139" s="236" t="s">
        <v>1</v>
      </c>
      <c r="F1139" s="237" t="s">
        <v>706</v>
      </c>
      <c r="G1139" s="15"/>
      <c r="H1139" s="236" t="s">
        <v>1</v>
      </c>
      <c r="I1139" s="238"/>
      <c r="J1139" s="15"/>
      <c r="K1139" s="15"/>
      <c r="L1139" s="235"/>
      <c r="M1139" s="239"/>
      <c r="N1139" s="240"/>
      <c r="O1139" s="240"/>
      <c r="P1139" s="240"/>
      <c r="Q1139" s="240"/>
      <c r="R1139" s="240"/>
      <c r="S1139" s="240"/>
      <c r="T1139" s="241"/>
      <c r="U1139" s="15"/>
      <c r="V1139" s="15"/>
      <c r="W1139" s="15"/>
      <c r="X1139" s="15"/>
      <c r="Y1139" s="15"/>
      <c r="Z1139" s="15"/>
      <c r="AA1139" s="15"/>
      <c r="AB1139" s="15"/>
      <c r="AC1139" s="15"/>
      <c r="AD1139" s="15"/>
      <c r="AE1139" s="15"/>
      <c r="AT1139" s="236" t="s">
        <v>291</v>
      </c>
      <c r="AU1139" s="236" t="s">
        <v>87</v>
      </c>
      <c r="AV1139" s="15" t="s">
        <v>82</v>
      </c>
      <c r="AW1139" s="15" t="s">
        <v>31</v>
      </c>
      <c r="AX1139" s="15" t="s">
        <v>75</v>
      </c>
      <c r="AY1139" s="236" t="s">
        <v>283</v>
      </c>
    </row>
    <row r="1140" s="13" customFormat="1">
      <c r="A1140" s="13"/>
      <c r="B1140" s="218"/>
      <c r="C1140" s="13"/>
      <c r="D1140" s="219" t="s">
        <v>291</v>
      </c>
      <c r="E1140" s="220" t="s">
        <v>1</v>
      </c>
      <c r="F1140" s="221" t="s">
        <v>4181</v>
      </c>
      <c r="G1140" s="13"/>
      <c r="H1140" s="222">
        <v>52.700000000000003</v>
      </c>
      <c r="I1140" s="223"/>
      <c r="J1140" s="13"/>
      <c r="K1140" s="13"/>
      <c r="L1140" s="218"/>
      <c r="M1140" s="224"/>
      <c r="N1140" s="225"/>
      <c r="O1140" s="225"/>
      <c r="P1140" s="225"/>
      <c r="Q1140" s="225"/>
      <c r="R1140" s="225"/>
      <c r="S1140" s="225"/>
      <c r="T1140" s="226"/>
      <c r="U1140" s="13"/>
      <c r="V1140" s="13"/>
      <c r="W1140" s="13"/>
      <c r="X1140" s="13"/>
      <c r="Y1140" s="13"/>
      <c r="Z1140" s="13"/>
      <c r="AA1140" s="13"/>
      <c r="AB1140" s="13"/>
      <c r="AC1140" s="13"/>
      <c r="AD1140" s="13"/>
      <c r="AE1140" s="13"/>
      <c r="AT1140" s="220" t="s">
        <v>291</v>
      </c>
      <c r="AU1140" s="220" t="s">
        <v>87</v>
      </c>
      <c r="AV1140" s="13" t="s">
        <v>87</v>
      </c>
      <c r="AW1140" s="13" t="s">
        <v>31</v>
      </c>
      <c r="AX1140" s="13" t="s">
        <v>75</v>
      </c>
      <c r="AY1140" s="220" t="s">
        <v>283</v>
      </c>
    </row>
    <row r="1141" s="13" customFormat="1">
      <c r="A1141" s="13"/>
      <c r="B1141" s="218"/>
      <c r="C1141" s="13"/>
      <c r="D1141" s="219" t="s">
        <v>291</v>
      </c>
      <c r="E1141" s="220" t="s">
        <v>1</v>
      </c>
      <c r="F1141" s="221" t="s">
        <v>3663</v>
      </c>
      <c r="G1141" s="13"/>
      <c r="H1141" s="222">
        <v>40.859999999999999</v>
      </c>
      <c r="I1141" s="223"/>
      <c r="J1141" s="13"/>
      <c r="K1141" s="13"/>
      <c r="L1141" s="218"/>
      <c r="M1141" s="224"/>
      <c r="N1141" s="225"/>
      <c r="O1141" s="225"/>
      <c r="P1141" s="225"/>
      <c r="Q1141" s="225"/>
      <c r="R1141" s="225"/>
      <c r="S1141" s="225"/>
      <c r="T1141" s="226"/>
      <c r="U1141" s="13"/>
      <c r="V1141" s="13"/>
      <c r="W1141" s="13"/>
      <c r="X1141" s="13"/>
      <c r="Y1141" s="13"/>
      <c r="Z1141" s="13"/>
      <c r="AA1141" s="13"/>
      <c r="AB1141" s="13"/>
      <c r="AC1141" s="13"/>
      <c r="AD1141" s="13"/>
      <c r="AE1141" s="13"/>
      <c r="AT1141" s="220" t="s">
        <v>291</v>
      </c>
      <c r="AU1141" s="220" t="s">
        <v>87</v>
      </c>
      <c r="AV1141" s="13" t="s">
        <v>87</v>
      </c>
      <c r="AW1141" s="13" t="s">
        <v>31</v>
      </c>
      <c r="AX1141" s="13" t="s">
        <v>75</v>
      </c>
      <c r="AY1141" s="220" t="s">
        <v>283</v>
      </c>
    </row>
    <row r="1142" s="15" customFormat="1">
      <c r="A1142" s="15"/>
      <c r="B1142" s="235"/>
      <c r="C1142" s="15"/>
      <c r="D1142" s="219" t="s">
        <v>291</v>
      </c>
      <c r="E1142" s="236" t="s">
        <v>1</v>
      </c>
      <c r="F1142" s="237" t="s">
        <v>404</v>
      </c>
      <c r="G1142" s="15"/>
      <c r="H1142" s="236" t="s">
        <v>1</v>
      </c>
      <c r="I1142" s="238"/>
      <c r="J1142" s="15"/>
      <c r="K1142" s="15"/>
      <c r="L1142" s="235"/>
      <c r="M1142" s="239"/>
      <c r="N1142" s="240"/>
      <c r="O1142" s="240"/>
      <c r="P1142" s="240"/>
      <c r="Q1142" s="240"/>
      <c r="R1142" s="240"/>
      <c r="S1142" s="240"/>
      <c r="T1142" s="241"/>
      <c r="U1142" s="15"/>
      <c r="V1142" s="15"/>
      <c r="W1142" s="15"/>
      <c r="X1142" s="15"/>
      <c r="Y1142" s="15"/>
      <c r="Z1142" s="15"/>
      <c r="AA1142" s="15"/>
      <c r="AB1142" s="15"/>
      <c r="AC1142" s="15"/>
      <c r="AD1142" s="15"/>
      <c r="AE1142" s="15"/>
      <c r="AT1142" s="236" t="s">
        <v>291</v>
      </c>
      <c r="AU1142" s="236" t="s">
        <v>87</v>
      </c>
      <c r="AV1142" s="15" t="s">
        <v>82</v>
      </c>
      <c r="AW1142" s="15" t="s">
        <v>31</v>
      </c>
      <c r="AX1142" s="15" t="s">
        <v>75</v>
      </c>
      <c r="AY1142" s="236" t="s">
        <v>283</v>
      </c>
    </row>
    <row r="1143" s="13" customFormat="1">
      <c r="A1143" s="13"/>
      <c r="B1143" s="218"/>
      <c r="C1143" s="13"/>
      <c r="D1143" s="219" t="s">
        <v>291</v>
      </c>
      <c r="E1143" s="220" t="s">
        <v>1</v>
      </c>
      <c r="F1143" s="221" t="s">
        <v>4182</v>
      </c>
      <c r="G1143" s="13"/>
      <c r="H1143" s="222">
        <v>132.22999999999999</v>
      </c>
      <c r="I1143" s="223"/>
      <c r="J1143" s="13"/>
      <c r="K1143" s="13"/>
      <c r="L1143" s="218"/>
      <c r="M1143" s="224"/>
      <c r="N1143" s="225"/>
      <c r="O1143" s="225"/>
      <c r="P1143" s="225"/>
      <c r="Q1143" s="225"/>
      <c r="R1143" s="225"/>
      <c r="S1143" s="225"/>
      <c r="T1143" s="226"/>
      <c r="U1143" s="13"/>
      <c r="V1143" s="13"/>
      <c r="W1143" s="13"/>
      <c r="X1143" s="13"/>
      <c r="Y1143" s="13"/>
      <c r="Z1143" s="13"/>
      <c r="AA1143" s="13"/>
      <c r="AB1143" s="13"/>
      <c r="AC1143" s="13"/>
      <c r="AD1143" s="13"/>
      <c r="AE1143" s="13"/>
      <c r="AT1143" s="220" t="s">
        <v>291</v>
      </c>
      <c r="AU1143" s="220" t="s">
        <v>87</v>
      </c>
      <c r="AV1143" s="13" t="s">
        <v>87</v>
      </c>
      <c r="AW1143" s="13" t="s">
        <v>31</v>
      </c>
      <c r="AX1143" s="13" t="s">
        <v>75</v>
      </c>
      <c r="AY1143" s="220" t="s">
        <v>283</v>
      </c>
    </row>
    <row r="1144" s="13" customFormat="1">
      <c r="A1144" s="13"/>
      <c r="B1144" s="218"/>
      <c r="C1144" s="13"/>
      <c r="D1144" s="219" t="s">
        <v>291</v>
      </c>
      <c r="E1144" s="220" t="s">
        <v>1</v>
      </c>
      <c r="F1144" s="221" t="s">
        <v>4183</v>
      </c>
      <c r="G1144" s="13"/>
      <c r="H1144" s="222">
        <v>32.899999999999999</v>
      </c>
      <c r="I1144" s="223"/>
      <c r="J1144" s="13"/>
      <c r="K1144" s="13"/>
      <c r="L1144" s="218"/>
      <c r="M1144" s="224"/>
      <c r="N1144" s="225"/>
      <c r="O1144" s="225"/>
      <c r="P1144" s="225"/>
      <c r="Q1144" s="225"/>
      <c r="R1144" s="225"/>
      <c r="S1144" s="225"/>
      <c r="T1144" s="226"/>
      <c r="U1144" s="13"/>
      <c r="V1144" s="13"/>
      <c r="W1144" s="13"/>
      <c r="X1144" s="13"/>
      <c r="Y1144" s="13"/>
      <c r="Z1144" s="13"/>
      <c r="AA1144" s="13"/>
      <c r="AB1144" s="13"/>
      <c r="AC1144" s="13"/>
      <c r="AD1144" s="13"/>
      <c r="AE1144" s="13"/>
      <c r="AT1144" s="220" t="s">
        <v>291</v>
      </c>
      <c r="AU1144" s="220" t="s">
        <v>87</v>
      </c>
      <c r="AV1144" s="13" t="s">
        <v>87</v>
      </c>
      <c r="AW1144" s="13" t="s">
        <v>31</v>
      </c>
      <c r="AX1144" s="13" t="s">
        <v>75</v>
      </c>
      <c r="AY1144" s="220" t="s">
        <v>283</v>
      </c>
    </row>
    <row r="1145" s="15" customFormat="1">
      <c r="A1145" s="15"/>
      <c r="B1145" s="235"/>
      <c r="C1145" s="15"/>
      <c r="D1145" s="219" t="s">
        <v>291</v>
      </c>
      <c r="E1145" s="236" t="s">
        <v>1</v>
      </c>
      <c r="F1145" s="237" t="s">
        <v>413</v>
      </c>
      <c r="G1145" s="15"/>
      <c r="H1145" s="236" t="s">
        <v>1</v>
      </c>
      <c r="I1145" s="238"/>
      <c r="J1145" s="15"/>
      <c r="K1145" s="15"/>
      <c r="L1145" s="235"/>
      <c r="M1145" s="239"/>
      <c r="N1145" s="240"/>
      <c r="O1145" s="240"/>
      <c r="P1145" s="240"/>
      <c r="Q1145" s="240"/>
      <c r="R1145" s="240"/>
      <c r="S1145" s="240"/>
      <c r="T1145" s="241"/>
      <c r="U1145" s="15"/>
      <c r="V1145" s="15"/>
      <c r="W1145" s="15"/>
      <c r="X1145" s="15"/>
      <c r="Y1145" s="15"/>
      <c r="Z1145" s="15"/>
      <c r="AA1145" s="15"/>
      <c r="AB1145" s="15"/>
      <c r="AC1145" s="15"/>
      <c r="AD1145" s="15"/>
      <c r="AE1145" s="15"/>
      <c r="AT1145" s="236" t="s">
        <v>291</v>
      </c>
      <c r="AU1145" s="236" t="s">
        <v>87</v>
      </c>
      <c r="AV1145" s="15" t="s">
        <v>82</v>
      </c>
      <c r="AW1145" s="15" t="s">
        <v>31</v>
      </c>
      <c r="AX1145" s="15" t="s">
        <v>75</v>
      </c>
      <c r="AY1145" s="236" t="s">
        <v>283</v>
      </c>
    </row>
    <row r="1146" s="15" customFormat="1">
      <c r="A1146" s="15"/>
      <c r="B1146" s="235"/>
      <c r="C1146" s="15"/>
      <c r="D1146" s="219" t="s">
        <v>291</v>
      </c>
      <c r="E1146" s="236" t="s">
        <v>1</v>
      </c>
      <c r="F1146" s="237" t="s">
        <v>4184</v>
      </c>
      <c r="G1146" s="15"/>
      <c r="H1146" s="236" t="s">
        <v>1</v>
      </c>
      <c r="I1146" s="238"/>
      <c r="J1146" s="15"/>
      <c r="K1146" s="15"/>
      <c r="L1146" s="235"/>
      <c r="M1146" s="239"/>
      <c r="N1146" s="240"/>
      <c r="O1146" s="240"/>
      <c r="P1146" s="240"/>
      <c r="Q1146" s="240"/>
      <c r="R1146" s="240"/>
      <c r="S1146" s="240"/>
      <c r="T1146" s="241"/>
      <c r="U1146" s="15"/>
      <c r="V1146" s="15"/>
      <c r="W1146" s="15"/>
      <c r="X1146" s="15"/>
      <c r="Y1146" s="15"/>
      <c r="Z1146" s="15"/>
      <c r="AA1146" s="15"/>
      <c r="AB1146" s="15"/>
      <c r="AC1146" s="15"/>
      <c r="AD1146" s="15"/>
      <c r="AE1146" s="15"/>
      <c r="AT1146" s="236" t="s">
        <v>291</v>
      </c>
      <c r="AU1146" s="236" t="s">
        <v>87</v>
      </c>
      <c r="AV1146" s="15" t="s">
        <v>82</v>
      </c>
      <c r="AW1146" s="15" t="s">
        <v>31</v>
      </c>
      <c r="AX1146" s="15" t="s">
        <v>75</v>
      </c>
      <c r="AY1146" s="236" t="s">
        <v>283</v>
      </c>
    </row>
    <row r="1147" s="13" customFormat="1">
      <c r="A1147" s="13"/>
      <c r="B1147" s="218"/>
      <c r="C1147" s="13"/>
      <c r="D1147" s="219" t="s">
        <v>291</v>
      </c>
      <c r="E1147" s="220" t="s">
        <v>1</v>
      </c>
      <c r="F1147" s="221" t="s">
        <v>4185</v>
      </c>
      <c r="G1147" s="13"/>
      <c r="H1147" s="222">
        <v>142.71000000000001</v>
      </c>
      <c r="I1147" s="223"/>
      <c r="J1147" s="13"/>
      <c r="K1147" s="13"/>
      <c r="L1147" s="218"/>
      <c r="M1147" s="224"/>
      <c r="N1147" s="225"/>
      <c r="O1147" s="225"/>
      <c r="P1147" s="225"/>
      <c r="Q1147" s="225"/>
      <c r="R1147" s="225"/>
      <c r="S1147" s="225"/>
      <c r="T1147" s="226"/>
      <c r="U1147" s="13"/>
      <c r="V1147" s="13"/>
      <c r="W1147" s="13"/>
      <c r="X1147" s="13"/>
      <c r="Y1147" s="13"/>
      <c r="Z1147" s="13"/>
      <c r="AA1147" s="13"/>
      <c r="AB1147" s="13"/>
      <c r="AC1147" s="13"/>
      <c r="AD1147" s="13"/>
      <c r="AE1147" s="13"/>
      <c r="AT1147" s="220" t="s">
        <v>291</v>
      </c>
      <c r="AU1147" s="220" t="s">
        <v>87</v>
      </c>
      <c r="AV1147" s="13" t="s">
        <v>87</v>
      </c>
      <c r="AW1147" s="13" t="s">
        <v>31</v>
      </c>
      <c r="AX1147" s="13" t="s">
        <v>75</v>
      </c>
      <c r="AY1147" s="220" t="s">
        <v>283</v>
      </c>
    </row>
    <row r="1148" s="15" customFormat="1">
      <c r="A1148" s="15"/>
      <c r="B1148" s="235"/>
      <c r="C1148" s="15"/>
      <c r="D1148" s="219" t="s">
        <v>291</v>
      </c>
      <c r="E1148" s="236" t="s">
        <v>1</v>
      </c>
      <c r="F1148" s="237" t="s">
        <v>414</v>
      </c>
      <c r="G1148" s="15"/>
      <c r="H1148" s="236" t="s">
        <v>1</v>
      </c>
      <c r="I1148" s="238"/>
      <c r="J1148" s="15"/>
      <c r="K1148" s="15"/>
      <c r="L1148" s="235"/>
      <c r="M1148" s="239"/>
      <c r="N1148" s="240"/>
      <c r="O1148" s="240"/>
      <c r="P1148" s="240"/>
      <c r="Q1148" s="240"/>
      <c r="R1148" s="240"/>
      <c r="S1148" s="240"/>
      <c r="T1148" s="241"/>
      <c r="U1148" s="15"/>
      <c r="V1148" s="15"/>
      <c r="W1148" s="15"/>
      <c r="X1148" s="15"/>
      <c r="Y1148" s="15"/>
      <c r="Z1148" s="15"/>
      <c r="AA1148" s="15"/>
      <c r="AB1148" s="15"/>
      <c r="AC1148" s="15"/>
      <c r="AD1148" s="15"/>
      <c r="AE1148" s="15"/>
      <c r="AT1148" s="236" t="s">
        <v>291</v>
      </c>
      <c r="AU1148" s="236" t="s">
        <v>87</v>
      </c>
      <c r="AV1148" s="15" t="s">
        <v>82</v>
      </c>
      <c r="AW1148" s="15" t="s">
        <v>31</v>
      </c>
      <c r="AX1148" s="15" t="s">
        <v>75</v>
      </c>
      <c r="AY1148" s="236" t="s">
        <v>283</v>
      </c>
    </row>
    <row r="1149" s="15" customFormat="1">
      <c r="A1149" s="15"/>
      <c r="B1149" s="235"/>
      <c r="C1149" s="15"/>
      <c r="D1149" s="219" t="s">
        <v>291</v>
      </c>
      <c r="E1149" s="236" t="s">
        <v>1</v>
      </c>
      <c r="F1149" s="237" t="s">
        <v>4184</v>
      </c>
      <c r="G1149" s="15"/>
      <c r="H1149" s="236" t="s">
        <v>1</v>
      </c>
      <c r="I1149" s="238"/>
      <c r="J1149" s="15"/>
      <c r="K1149" s="15"/>
      <c r="L1149" s="235"/>
      <c r="M1149" s="239"/>
      <c r="N1149" s="240"/>
      <c r="O1149" s="240"/>
      <c r="P1149" s="240"/>
      <c r="Q1149" s="240"/>
      <c r="R1149" s="240"/>
      <c r="S1149" s="240"/>
      <c r="T1149" s="241"/>
      <c r="U1149" s="15"/>
      <c r="V1149" s="15"/>
      <c r="W1149" s="15"/>
      <c r="X1149" s="15"/>
      <c r="Y1149" s="15"/>
      <c r="Z1149" s="15"/>
      <c r="AA1149" s="15"/>
      <c r="AB1149" s="15"/>
      <c r="AC1149" s="15"/>
      <c r="AD1149" s="15"/>
      <c r="AE1149" s="15"/>
      <c r="AT1149" s="236" t="s">
        <v>291</v>
      </c>
      <c r="AU1149" s="236" t="s">
        <v>87</v>
      </c>
      <c r="AV1149" s="15" t="s">
        <v>82</v>
      </c>
      <c r="AW1149" s="15" t="s">
        <v>31</v>
      </c>
      <c r="AX1149" s="15" t="s">
        <v>75</v>
      </c>
      <c r="AY1149" s="236" t="s">
        <v>283</v>
      </c>
    </row>
    <row r="1150" s="13" customFormat="1">
      <c r="A1150" s="13"/>
      <c r="B1150" s="218"/>
      <c r="C1150" s="13"/>
      <c r="D1150" s="219" t="s">
        <v>291</v>
      </c>
      <c r="E1150" s="220" t="s">
        <v>1</v>
      </c>
      <c r="F1150" s="221" t="s">
        <v>4185</v>
      </c>
      <c r="G1150" s="13"/>
      <c r="H1150" s="222">
        <v>142.71000000000001</v>
      </c>
      <c r="I1150" s="223"/>
      <c r="J1150" s="13"/>
      <c r="K1150" s="13"/>
      <c r="L1150" s="218"/>
      <c r="M1150" s="224"/>
      <c r="N1150" s="225"/>
      <c r="O1150" s="225"/>
      <c r="P1150" s="225"/>
      <c r="Q1150" s="225"/>
      <c r="R1150" s="225"/>
      <c r="S1150" s="225"/>
      <c r="T1150" s="226"/>
      <c r="U1150" s="13"/>
      <c r="V1150" s="13"/>
      <c r="W1150" s="13"/>
      <c r="X1150" s="13"/>
      <c r="Y1150" s="13"/>
      <c r="Z1150" s="13"/>
      <c r="AA1150" s="13"/>
      <c r="AB1150" s="13"/>
      <c r="AC1150" s="13"/>
      <c r="AD1150" s="13"/>
      <c r="AE1150" s="13"/>
      <c r="AT1150" s="220" t="s">
        <v>291</v>
      </c>
      <c r="AU1150" s="220" t="s">
        <v>87</v>
      </c>
      <c r="AV1150" s="13" t="s">
        <v>87</v>
      </c>
      <c r="AW1150" s="13" t="s">
        <v>31</v>
      </c>
      <c r="AX1150" s="13" t="s">
        <v>75</v>
      </c>
      <c r="AY1150" s="220" t="s">
        <v>283</v>
      </c>
    </row>
    <row r="1151" s="15" customFormat="1">
      <c r="A1151" s="15"/>
      <c r="B1151" s="235"/>
      <c r="C1151" s="15"/>
      <c r="D1151" s="219" t="s">
        <v>291</v>
      </c>
      <c r="E1151" s="236" t="s">
        <v>1</v>
      </c>
      <c r="F1151" s="237" t="s">
        <v>415</v>
      </c>
      <c r="G1151" s="15"/>
      <c r="H1151" s="236" t="s">
        <v>1</v>
      </c>
      <c r="I1151" s="238"/>
      <c r="J1151" s="15"/>
      <c r="K1151" s="15"/>
      <c r="L1151" s="235"/>
      <c r="M1151" s="239"/>
      <c r="N1151" s="240"/>
      <c r="O1151" s="240"/>
      <c r="P1151" s="240"/>
      <c r="Q1151" s="240"/>
      <c r="R1151" s="240"/>
      <c r="S1151" s="240"/>
      <c r="T1151" s="241"/>
      <c r="U1151" s="15"/>
      <c r="V1151" s="15"/>
      <c r="W1151" s="15"/>
      <c r="X1151" s="15"/>
      <c r="Y1151" s="15"/>
      <c r="Z1151" s="15"/>
      <c r="AA1151" s="15"/>
      <c r="AB1151" s="15"/>
      <c r="AC1151" s="15"/>
      <c r="AD1151" s="15"/>
      <c r="AE1151" s="15"/>
      <c r="AT1151" s="236" t="s">
        <v>291</v>
      </c>
      <c r="AU1151" s="236" t="s">
        <v>87</v>
      </c>
      <c r="AV1151" s="15" t="s">
        <v>82</v>
      </c>
      <c r="AW1151" s="15" t="s">
        <v>31</v>
      </c>
      <c r="AX1151" s="15" t="s">
        <v>75</v>
      </c>
      <c r="AY1151" s="236" t="s">
        <v>283</v>
      </c>
    </row>
    <row r="1152" s="15" customFormat="1">
      <c r="A1152" s="15"/>
      <c r="B1152" s="235"/>
      <c r="C1152" s="15"/>
      <c r="D1152" s="219" t="s">
        <v>291</v>
      </c>
      <c r="E1152" s="236" t="s">
        <v>1</v>
      </c>
      <c r="F1152" s="237" t="s">
        <v>4184</v>
      </c>
      <c r="G1152" s="15"/>
      <c r="H1152" s="236" t="s">
        <v>1</v>
      </c>
      <c r="I1152" s="238"/>
      <c r="J1152" s="15"/>
      <c r="K1152" s="15"/>
      <c r="L1152" s="235"/>
      <c r="M1152" s="239"/>
      <c r="N1152" s="240"/>
      <c r="O1152" s="240"/>
      <c r="P1152" s="240"/>
      <c r="Q1152" s="240"/>
      <c r="R1152" s="240"/>
      <c r="S1152" s="240"/>
      <c r="T1152" s="241"/>
      <c r="U1152" s="15"/>
      <c r="V1152" s="15"/>
      <c r="W1152" s="15"/>
      <c r="X1152" s="15"/>
      <c r="Y1152" s="15"/>
      <c r="Z1152" s="15"/>
      <c r="AA1152" s="15"/>
      <c r="AB1152" s="15"/>
      <c r="AC1152" s="15"/>
      <c r="AD1152" s="15"/>
      <c r="AE1152" s="15"/>
      <c r="AT1152" s="236" t="s">
        <v>291</v>
      </c>
      <c r="AU1152" s="236" t="s">
        <v>87</v>
      </c>
      <c r="AV1152" s="15" t="s">
        <v>82</v>
      </c>
      <c r="AW1152" s="15" t="s">
        <v>31</v>
      </c>
      <c r="AX1152" s="15" t="s">
        <v>75</v>
      </c>
      <c r="AY1152" s="236" t="s">
        <v>283</v>
      </c>
    </row>
    <row r="1153" s="13" customFormat="1">
      <c r="A1153" s="13"/>
      <c r="B1153" s="218"/>
      <c r="C1153" s="13"/>
      <c r="D1153" s="219" t="s">
        <v>291</v>
      </c>
      <c r="E1153" s="220" t="s">
        <v>1</v>
      </c>
      <c r="F1153" s="221" t="s">
        <v>4185</v>
      </c>
      <c r="G1153" s="13"/>
      <c r="H1153" s="222">
        <v>142.71000000000001</v>
      </c>
      <c r="I1153" s="223"/>
      <c r="J1153" s="13"/>
      <c r="K1153" s="13"/>
      <c r="L1153" s="218"/>
      <c r="M1153" s="224"/>
      <c r="N1153" s="225"/>
      <c r="O1153" s="225"/>
      <c r="P1153" s="225"/>
      <c r="Q1153" s="225"/>
      <c r="R1153" s="225"/>
      <c r="S1153" s="225"/>
      <c r="T1153" s="226"/>
      <c r="U1153" s="13"/>
      <c r="V1153" s="13"/>
      <c r="W1153" s="13"/>
      <c r="X1153" s="13"/>
      <c r="Y1153" s="13"/>
      <c r="Z1153" s="13"/>
      <c r="AA1153" s="13"/>
      <c r="AB1153" s="13"/>
      <c r="AC1153" s="13"/>
      <c r="AD1153" s="13"/>
      <c r="AE1153" s="13"/>
      <c r="AT1153" s="220" t="s">
        <v>291</v>
      </c>
      <c r="AU1153" s="220" t="s">
        <v>87</v>
      </c>
      <c r="AV1153" s="13" t="s">
        <v>87</v>
      </c>
      <c r="AW1153" s="13" t="s">
        <v>31</v>
      </c>
      <c r="AX1153" s="13" t="s">
        <v>75</v>
      </c>
      <c r="AY1153" s="220" t="s">
        <v>283</v>
      </c>
    </row>
    <row r="1154" s="15" customFormat="1">
      <c r="A1154" s="15"/>
      <c r="B1154" s="235"/>
      <c r="C1154" s="15"/>
      <c r="D1154" s="219" t="s">
        <v>291</v>
      </c>
      <c r="E1154" s="236" t="s">
        <v>1</v>
      </c>
      <c r="F1154" s="237" t="s">
        <v>416</v>
      </c>
      <c r="G1154" s="15"/>
      <c r="H1154" s="236" t="s">
        <v>1</v>
      </c>
      <c r="I1154" s="238"/>
      <c r="J1154" s="15"/>
      <c r="K1154" s="15"/>
      <c r="L1154" s="235"/>
      <c r="M1154" s="239"/>
      <c r="N1154" s="240"/>
      <c r="O1154" s="240"/>
      <c r="P1154" s="240"/>
      <c r="Q1154" s="240"/>
      <c r="R1154" s="240"/>
      <c r="S1154" s="240"/>
      <c r="T1154" s="241"/>
      <c r="U1154" s="15"/>
      <c r="V1154" s="15"/>
      <c r="W1154" s="15"/>
      <c r="X1154" s="15"/>
      <c r="Y1154" s="15"/>
      <c r="Z1154" s="15"/>
      <c r="AA1154" s="15"/>
      <c r="AB1154" s="15"/>
      <c r="AC1154" s="15"/>
      <c r="AD1154" s="15"/>
      <c r="AE1154" s="15"/>
      <c r="AT1154" s="236" t="s">
        <v>291</v>
      </c>
      <c r="AU1154" s="236" t="s">
        <v>87</v>
      </c>
      <c r="AV1154" s="15" t="s">
        <v>82</v>
      </c>
      <c r="AW1154" s="15" t="s">
        <v>31</v>
      </c>
      <c r="AX1154" s="15" t="s">
        <v>75</v>
      </c>
      <c r="AY1154" s="236" t="s">
        <v>283</v>
      </c>
    </row>
    <row r="1155" s="15" customFormat="1">
      <c r="A1155" s="15"/>
      <c r="B1155" s="235"/>
      <c r="C1155" s="15"/>
      <c r="D1155" s="219" t="s">
        <v>291</v>
      </c>
      <c r="E1155" s="236" t="s">
        <v>1</v>
      </c>
      <c r="F1155" s="237" t="s">
        <v>4184</v>
      </c>
      <c r="G1155" s="15"/>
      <c r="H1155" s="236" t="s">
        <v>1</v>
      </c>
      <c r="I1155" s="238"/>
      <c r="J1155" s="15"/>
      <c r="K1155" s="15"/>
      <c r="L1155" s="235"/>
      <c r="M1155" s="239"/>
      <c r="N1155" s="240"/>
      <c r="O1155" s="240"/>
      <c r="P1155" s="240"/>
      <c r="Q1155" s="240"/>
      <c r="R1155" s="240"/>
      <c r="S1155" s="240"/>
      <c r="T1155" s="241"/>
      <c r="U1155" s="15"/>
      <c r="V1155" s="15"/>
      <c r="W1155" s="15"/>
      <c r="X1155" s="15"/>
      <c r="Y1155" s="15"/>
      <c r="Z1155" s="15"/>
      <c r="AA1155" s="15"/>
      <c r="AB1155" s="15"/>
      <c r="AC1155" s="15"/>
      <c r="AD1155" s="15"/>
      <c r="AE1155" s="15"/>
      <c r="AT1155" s="236" t="s">
        <v>291</v>
      </c>
      <c r="AU1155" s="236" t="s">
        <v>87</v>
      </c>
      <c r="AV1155" s="15" t="s">
        <v>82</v>
      </c>
      <c r="AW1155" s="15" t="s">
        <v>31</v>
      </c>
      <c r="AX1155" s="15" t="s">
        <v>75</v>
      </c>
      <c r="AY1155" s="236" t="s">
        <v>283</v>
      </c>
    </row>
    <row r="1156" s="13" customFormat="1">
      <c r="A1156" s="13"/>
      <c r="B1156" s="218"/>
      <c r="C1156" s="13"/>
      <c r="D1156" s="219" t="s">
        <v>291</v>
      </c>
      <c r="E1156" s="220" t="s">
        <v>1</v>
      </c>
      <c r="F1156" s="221" t="s">
        <v>4185</v>
      </c>
      <c r="G1156" s="13"/>
      <c r="H1156" s="222">
        <v>142.71000000000001</v>
      </c>
      <c r="I1156" s="223"/>
      <c r="J1156" s="13"/>
      <c r="K1156" s="13"/>
      <c r="L1156" s="218"/>
      <c r="M1156" s="224"/>
      <c r="N1156" s="225"/>
      <c r="O1156" s="225"/>
      <c r="P1156" s="225"/>
      <c r="Q1156" s="225"/>
      <c r="R1156" s="225"/>
      <c r="S1156" s="225"/>
      <c r="T1156" s="226"/>
      <c r="U1156" s="13"/>
      <c r="V1156" s="13"/>
      <c r="W1156" s="13"/>
      <c r="X1156" s="13"/>
      <c r="Y1156" s="13"/>
      <c r="Z1156" s="13"/>
      <c r="AA1156" s="13"/>
      <c r="AB1156" s="13"/>
      <c r="AC1156" s="13"/>
      <c r="AD1156" s="13"/>
      <c r="AE1156" s="13"/>
      <c r="AT1156" s="220" t="s">
        <v>291</v>
      </c>
      <c r="AU1156" s="220" t="s">
        <v>87</v>
      </c>
      <c r="AV1156" s="13" t="s">
        <v>87</v>
      </c>
      <c r="AW1156" s="13" t="s">
        <v>31</v>
      </c>
      <c r="AX1156" s="13" t="s">
        <v>75</v>
      </c>
      <c r="AY1156" s="220" t="s">
        <v>283</v>
      </c>
    </row>
    <row r="1157" s="14" customFormat="1">
      <c r="A1157" s="14"/>
      <c r="B1157" s="227"/>
      <c r="C1157" s="14"/>
      <c r="D1157" s="219" t="s">
        <v>291</v>
      </c>
      <c r="E1157" s="228" t="s">
        <v>1</v>
      </c>
      <c r="F1157" s="229" t="s">
        <v>293</v>
      </c>
      <c r="G1157" s="14"/>
      <c r="H1157" s="230">
        <v>829.52999999999997</v>
      </c>
      <c r="I1157" s="231"/>
      <c r="J1157" s="14"/>
      <c r="K1157" s="14"/>
      <c r="L1157" s="227"/>
      <c r="M1157" s="232"/>
      <c r="N1157" s="233"/>
      <c r="O1157" s="233"/>
      <c r="P1157" s="233"/>
      <c r="Q1157" s="233"/>
      <c r="R1157" s="233"/>
      <c r="S1157" s="233"/>
      <c r="T1157" s="234"/>
      <c r="U1157" s="14"/>
      <c r="V1157" s="14"/>
      <c r="W1157" s="14"/>
      <c r="X1157" s="14"/>
      <c r="Y1157" s="14"/>
      <c r="Z1157" s="14"/>
      <c r="AA1157" s="14"/>
      <c r="AB1157" s="14"/>
      <c r="AC1157" s="14"/>
      <c r="AD1157" s="14"/>
      <c r="AE1157" s="14"/>
      <c r="AT1157" s="228" t="s">
        <v>291</v>
      </c>
      <c r="AU1157" s="228" t="s">
        <v>87</v>
      </c>
      <c r="AV1157" s="14" t="s">
        <v>289</v>
      </c>
      <c r="AW1157" s="14" t="s">
        <v>31</v>
      </c>
      <c r="AX1157" s="14" t="s">
        <v>82</v>
      </c>
      <c r="AY1157" s="228" t="s">
        <v>283</v>
      </c>
    </row>
    <row r="1158" s="2" customFormat="1" ht="24.15" customHeight="1">
      <c r="A1158" s="37"/>
      <c r="B1158" s="168"/>
      <c r="C1158" s="204" t="s">
        <v>1576</v>
      </c>
      <c r="D1158" s="204" t="s">
        <v>285</v>
      </c>
      <c r="E1158" s="205" t="s">
        <v>1650</v>
      </c>
      <c r="F1158" s="206" t="s">
        <v>1651</v>
      </c>
      <c r="G1158" s="207" t="s">
        <v>288</v>
      </c>
      <c r="H1158" s="208">
        <v>680.19000000000005</v>
      </c>
      <c r="I1158" s="209"/>
      <c r="J1158" s="210">
        <f>ROUND(I1158*H1158,2)</f>
        <v>0</v>
      </c>
      <c r="K1158" s="211"/>
      <c r="L1158" s="38"/>
      <c r="M1158" s="212" t="s">
        <v>1</v>
      </c>
      <c r="N1158" s="213" t="s">
        <v>41</v>
      </c>
      <c r="O1158" s="81"/>
      <c r="P1158" s="214">
        <f>O1158*H1158</f>
        <v>0</v>
      </c>
      <c r="Q1158" s="214">
        <v>0.00029999999999999997</v>
      </c>
      <c r="R1158" s="214">
        <f>Q1158*H1158</f>
        <v>0.20405699999999999</v>
      </c>
      <c r="S1158" s="214">
        <v>0</v>
      </c>
      <c r="T1158" s="215">
        <f>S1158*H1158</f>
        <v>0</v>
      </c>
      <c r="U1158" s="37"/>
      <c r="V1158" s="37"/>
      <c r="W1158" s="37"/>
      <c r="X1158" s="37"/>
      <c r="Y1158" s="37"/>
      <c r="Z1158" s="37"/>
      <c r="AA1158" s="37"/>
      <c r="AB1158" s="37"/>
      <c r="AC1158" s="37"/>
      <c r="AD1158" s="37"/>
      <c r="AE1158" s="37"/>
      <c r="AR1158" s="216" t="s">
        <v>358</v>
      </c>
      <c r="AT1158" s="216" t="s">
        <v>285</v>
      </c>
      <c r="AU1158" s="216" t="s">
        <v>87</v>
      </c>
      <c r="AY1158" s="18" t="s">
        <v>283</v>
      </c>
      <c r="BE1158" s="217">
        <f>IF(N1158="základná",J1158,0)</f>
        <v>0</v>
      </c>
      <c r="BF1158" s="217">
        <f>IF(N1158="znížená",J1158,0)</f>
        <v>0</v>
      </c>
      <c r="BG1158" s="217">
        <f>IF(N1158="zákl. prenesená",J1158,0)</f>
        <v>0</v>
      </c>
      <c r="BH1158" s="217">
        <f>IF(N1158="zníž. prenesená",J1158,0)</f>
        <v>0</v>
      </c>
      <c r="BI1158" s="217">
        <f>IF(N1158="nulová",J1158,0)</f>
        <v>0</v>
      </c>
      <c r="BJ1158" s="18" t="s">
        <v>87</v>
      </c>
      <c r="BK1158" s="217">
        <f>ROUND(I1158*H1158,2)</f>
        <v>0</v>
      </c>
      <c r="BL1158" s="18" t="s">
        <v>358</v>
      </c>
      <c r="BM1158" s="216" t="s">
        <v>4186</v>
      </c>
    </row>
    <row r="1159" s="15" customFormat="1">
      <c r="A1159" s="15"/>
      <c r="B1159" s="235"/>
      <c r="C1159" s="15"/>
      <c r="D1159" s="219" t="s">
        <v>291</v>
      </c>
      <c r="E1159" s="236" t="s">
        <v>1</v>
      </c>
      <c r="F1159" s="237" t="s">
        <v>451</v>
      </c>
      <c r="G1159" s="15"/>
      <c r="H1159" s="236" t="s">
        <v>1</v>
      </c>
      <c r="I1159" s="238"/>
      <c r="J1159" s="15"/>
      <c r="K1159" s="15"/>
      <c r="L1159" s="235"/>
      <c r="M1159" s="239"/>
      <c r="N1159" s="240"/>
      <c r="O1159" s="240"/>
      <c r="P1159" s="240"/>
      <c r="Q1159" s="240"/>
      <c r="R1159" s="240"/>
      <c r="S1159" s="240"/>
      <c r="T1159" s="241"/>
      <c r="U1159" s="15"/>
      <c r="V1159" s="15"/>
      <c r="W1159" s="15"/>
      <c r="X1159" s="15"/>
      <c r="Y1159" s="15"/>
      <c r="Z1159" s="15"/>
      <c r="AA1159" s="15"/>
      <c r="AB1159" s="15"/>
      <c r="AC1159" s="15"/>
      <c r="AD1159" s="15"/>
      <c r="AE1159" s="15"/>
      <c r="AT1159" s="236" t="s">
        <v>291</v>
      </c>
      <c r="AU1159" s="236" t="s">
        <v>87</v>
      </c>
      <c r="AV1159" s="15" t="s">
        <v>82</v>
      </c>
      <c r="AW1159" s="15" t="s">
        <v>31</v>
      </c>
      <c r="AX1159" s="15" t="s">
        <v>75</v>
      </c>
      <c r="AY1159" s="236" t="s">
        <v>283</v>
      </c>
    </row>
    <row r="1160" s="15" customFormat="1">
      <c r="A1160" s="15"/>
      <c r="B1160" s="235"/>
      <c r="C1160" s="15"/>
      <c r="D1160" s="219" t="s">
        <v>291</v>
      </c>
      <c r="E1160" s="236" t="s">
        <v>1</v>
      </c>
      <c r="F1160" s="237" t="s">
        <v>1653</v>
      </c>
      <c r="G1160" s="15"/>
      <c r="H1160" s="236" t="s">
        <v>1</v>
      </c>
      <c r="I1160" s="238"/>
      <c r="J1160" s="15"/>
      <c r="K1160" s="15"/>
      <c r="L1160" s="235"/>
      <c r="M1160" s="239"/>
      <c r="N1160" s="240"/>
      <c r="O1160" s="240"/>
      <c r="P1160" s="240"/>
      <c r="Q1160" s="240"/>
      <c r="R1160" s="240"/>
      <c r="S1160" s="240"/>
      <c r="T1160" s="241"/>
      <c r="U1160" s="15"/>
      <c r="V1160" s="15"/>
      <c r="W1160" s="15"/>
      <c r="X1160" s="15"/>
      <c r="Y1160" s="15"/>
      <c r="Z1160" s="15"/>
      <c r="AA1160" s="15"/>
      <c r="AB1160" s="15"/>
      <c r="AC1160" s="15"/>
      <c r="AD1160" s="15"/>
      <c r="AE1160" s="15"/>
      <c r="AT1160" s="236" t="s">
        <v>291</v>
      </c>
      <c r="AU1160" s="236" t="s">
        <v>87</v>
      </c>
      <c r="AV1160" s="15" t="s">
        <v>82</v>
      </c>
      <c r="AW1160" s="15" t="s">
        <v>31</v>
      </c>
      <c r="AX1160" s="15" t="s">
        <v>75</v>
      </c>
      <c r="AY1160" s="236" t="s">
        <v>283</v>
      </c>
    </row>
    <row r="1161" s="13" customFormat="1">
      <c r="A1161" s="13"/>
      <c r="B1161" s="218"/>
      <c r="C1161" s="13"/>
      <c r="D1161" s="219" t="s">
        <v>291</v>
      </c>
      <c r="E1161" s="220" t="s">
        <v>1</v>
      </c>
      <c r="F1161" s="221" t="s">
        <v>4187</v>
      </c>
      <c r="G1161" s="13"/>
      <c r="H1161" s="222">
        <v>194.05000000000001</v>
      </c>
      <c r="I1161" s="223"/>
      <c r="J1161" s="13"/>
      <c r="K1161" s="13"/>
      <c r="L1161" s="218"/>
      <c r="M1161" s="224"/>
      <c r="N1161" s="225"/>
      <c r="O1161" s="225"/>
      <c r="P1161" s="225"/>
      <c r="Q1161" s="225"/>
      <c r="R1161" s="225"/>
      <c r="S1161" s="225"/>
      <c r="T1161" s="226"/>
      <c r="U1161" s="13"/>
      <c r="V1161" s="13"/>
      <c r="W1161" s="13"/>
      <c r="X1161" s="13"/>
      <c r="Y1161" s="13"/>
      <c r="Z1161" s="13"/>
      <c r="AA1161" s="13"/>
      <c r="AB1161" s="13"/>
      <c r="AC1161" s="13"/>
      <c r="AD1161" s="13"/>
      <c r="AE1161" s="13"/>
      <c r="AT1161" s="220" t="s">
        <v>291</v>
      </c>
      <c r="AU1161" s="220" t="s">
        <v>87</v>
      </c>
      <c r="AV1161" s="13" t="s">
        <v>87</v>
      </c>
      <c r="AW1161" s="13" t="s">
        <v>31</v>
      </c>
      <c r="AX1161" s="13" t="s">
        <v>75</v>
      </c>
      <c r="AY1161" s="220" t="s">
        <v>283</v>
      </c>
    </row>
    <row r="1162" s="13" customFormat="1">
      <c r="A1162" s="13"/>
      <c r="B1162" s="218"/>
      <c r="C1162" s="13"/>
      <c r="D1162" s="219" t="s">
        <v>291</v>
      </c>
      <c r="E1162" s="220" t="s">
        <v>1</v>
      </c>
      <c r="F1162" s="221" t="s">
        <v>4188</v>
      </c>
      <c r="G1162" s="13"/>
      <c r="H1162" s="222">
        <v>47.82</v>
      </c>
      <c r="I1162" s="223"/>
      <c r="J1162" s="13"/>
      <c r="K1162" s="13"/>
      <c r="L1162" s="218"/>
      <c r="M1162" s="224"/>
      <c r="N1162" s="225"/>
      <c r="O1162" s="225"/>
      <c r="P1162" s="225"/>
      <c r="Q1162" s="225"/>
      <c r="R1162" s="225"/>
      <c r="S1162" s="225"/>
      <c r="T1162" s="226"/>
      <c r="U1162" s="13"/>
      <c r="V1162" s="13"/>
      <c r="W1162" s="13"/>
      <c r="X1162" s="13"/>
      <c r="Y1162" s="13"/>
      <c r="Z1162" s="13"/>
      <c r="AA1162" s="13"/>
      <c r="AB1162" s="13"/>
      <c r="AC1162" s="13"/>
      <c r="AD1162" s="13"/>
      <c r="AE1162" s="13"/>
      <c r="AT1162" s="220" t="s">
        <v>291</v>
      </c>
      <c r="AU1162" s="220" t="s">
        <v>87</v>
      </c>
      <c r="AV1162" s="13" t="s">
        <v>87</v>
      </c>
      <c r="AW1162" s="13" t="s">
        <v>31</v>
      </c>
      <c r="AX1162" s="13" t="s">
        <v>75</v>
      </c>
      <c r="AY1162" s="220" t="s">
        <v>283</v>
      </c>
    </row>
    <row r="1163" s="13" customFormat="1">
      <c r="A1163" s="13"/>
      <c r="B1163" s="218"/>
      <c r="C1163" s="13"/>
      <c r="D1163" s="219" t="s">
        <v>291</v>
      </c>
      <c r="E1163" s="220" t="s">
        <v>1</v>
      </c>
      <c r="F1163" s="221" t="s">
        <v>4189</v>
      </c>
      <c r="G1163" s="13"/>
      <c r="H1163" s="222">
        <v>109.58</v>
      </c>
      <c r="I1163" s="223"/>
      <c r="J1163" s="13"/>
      <c r="K1163" s="13"/>
      <c r="L1163" s="218"/>
      <c r="M1163" s="224"/>
      <c r="N1163" s="225"/>
      <c r="O1163" s="225"/>
      <c r="P1163" s="225"/>
      <c r="Q1163" s="225"/>
      <c r="R1163" s="225"/>
      <c r="S1163" s="225"/>
      <c r="T1163" s="226"/>
      <c r="U1163" s="13"/>
      <c r="V1163" s="13"/>
      <c r="W1163" s="13"/>
      <c r="X1163" s="13"/>
      <c r="Y1163" s="13"/>
      <c r="Z1163" s="13"/>
      <c r="AA1163" s="13"/>
      <c r="AB1163" s="13"/>
      <c r="AC1163" s="13"/>
      <c r="AD1163" s="13"/>
      <c r="AE1163" s="13"/>
      <c r="AT1163" s="220" t="s">
        <v>291</v>
      </c>
      <c r="AU1163" s="220" t="s">
        <v>87</v>
      </c>
      <c r="AV1163" s="13" t="s">
        <v>87</v>
      </c>
      <c r="AW1163" s="13" t="s">
        <v>31</v>
      </c>
      <c r="AX1163" s="13" t="s">
        <v>75</v>
      </c>
      <c r="AY1163" s="220" t="s">
        <v>283</v>
      </c>
    </row>
    <row r="1164" s="13" customFormat="1">
      <c r="A1164" s="13"/>
      <c r="B1164" s="218"/>
      <c r="C1164" s="13"/>
      <c r="D1164" s="219" t="s">
        <v>291</v>
      </c>
      <c r="E1164" s="220" t="s">
        <v>1</v>
      </c>
      <c r="F1164" s="221" t="s">
        <v>4190</v>
      </c>
      <c r="G1164" s="13"/>
      <c r="H1164" s="222">
        <v>109.58</v>
      </c>
      <c r="I1164" s="223"/>
      <c r="J1164" s="13"/>
      <c r="K1164" s="13"/>
      <c r="L1164" s="218"/>
      <c r="M1164" s="224"/>
      <c r="N1164" s="225"/>
      <c r="O1164" s="225"/>
      <c r="P1164" s="225"/>
      <c r="Q1164" s="225"/>
      <c r="R1164" s="225"/>
      <c r="S1164" s="225"/>
      <c r="T1164" s="226"/>
      <c r="U1164" s="13"/>
      <c r="V1164" s="13"/>
      <c r="W1164" s="13"/>
      <c r="X1164" s="13"/>
      <c r="Y1164" s="13"/>
      <c r="Z1164" s="13"/>
      <c r="AA1164" s="13"/>
      <c r="AB1164" s="13"/>
      <c r="AC1164" s="13"/>
      <c r="AD1164" s="13"/>
      <c r="AE1164" s="13"/>
      <c r="AT1164" s="220" t="s">
        <v>291</v>
      </c>
      <c r="AU1164" s="220" t="s">
        <v>87</v>
      </c>
      <c r="AV1164" s="13" t="s">
        <v>87</v>
      </c>
      <c r="AW1164" s="13" t="s">
        <v>31</v>
      </c>
      <c r="AX1164" s="13" t="s">
        <v>75</v>
      </c>
      <c r="AY1164" s="220" t="s">
        <v>283</v>
      </c>
    </row>
    <row r="1165" s="13" customFormat="1">
      <c r="A1165" s="13"/>
      <c r="B1165" s="218"/>
      <c r="C1165" s="13"/>
      <c r="D1165" s="219" t="s">
        <v>291</v>
      </c>
      <c r="E1165" s="220" t="s">
        <v>1</v>
      </c>
      <c r="F1165" s="221" t="s">
        <v>4191</v>
      </c>
      <c r="G1165" s="13"/>
      <c r="H1165" s="222">
        <v>109.58</v>
      </c>
      <c r="I1165" s="223"/>
      <c r="J1165" s="13"/>
      <c r="K1165" s="13"/>
      <c r="L1165" s="218"/>
      <c r="M1165" s="224"/>
      <c r="N1165" s="225"/>
      <c r="O1165" s="225"/>
      <c r="P1165" s="225"/>
      <c r="Q1165" s="225"/>
      <c r="R1165" s="225"/>
      <c r="S1165" s="225"/>
      <c r="T1165" s="226"/>
      <c r="U1165" s="13"/>
      <c r="V1165" s="13"/>
      <c r="W1165" s="13"/>
      <c r="X1165" s="13"/>
      <c r="Y1165" s="13"/>
      <c r="Z1165" s="13"/>
      <c r="AA1165" s="13"/>
      <c r="AB1165" s="13"/>
      <c r="AC1165" s="13"/>
      <c r="AD1165" s="13"/>
      <c r="AE1165" s="13"/>
      <c r="AT1165" s="220" t="s">
        <v>291</v>
      </c>
      <c r="AU1165" s="220" t="s">
        <v>87</v>
      </c>
      <c r="AV1165" s="13" t="s">
        <v>87</v>
      </c>
      <c r="AW1165" s="13" t="s">
        <v>31</v>
      </c>
      <c r="AX1165" s="13" t="s">
        <v>75</v>
      </c>
      <c r="AY1165" s="220" t="s">
        <v>283</v>
      </c>
    </row>
    <row r="1166" s="13" customFormat="1">
      <c r="A1166" s="13"/>
      <c r="B1166" s="218"/>
      <c r="C1166" s="13"/>
      <c r="D1166" s="219" t="s">
        <v>291</v>
      </c>
      <c r="E1166" s="220" t="s">
        <v>1</v>
      </c>
      <c r="F1166" s="221" t="s">
        <v>4192</v>
      </c>
      <c r="G1166" s="13"/>
      <c r="H1166" s="222">
        <v>109.58</v>
      </c>
      <c r="I1166" s="223"/>
      <c r="J1166" s="13"/>
      <c r="K1166" s="13"/>
      <c r="L1166" s="218"/>
      <c r="M1166" s="224"/>
      <c r="N1166" s="225"/>
      <c r="O1166" s="225"/>
      <c r="P1166" s="225"/>
      <c r="Q1166" s="225"/>
      <c r="R1166" s="225"/>
      <c r="S1166" s="225"/>
      <c r="T1166" s="226"/>
      <c r="U1166" s="13"/>
      <c r="V1166" s="13"/>
      <c r="W1166" s="13"/>
      <c r="X1166" s="13"/>
      <c r="Y1166" s="13"/>
      <c r="Z1166" s="13"/>
      <c r="AA1166" s="13"/>
      <c r="AB1166" s="13"/>
      <c r="AC1166" s="13"/>
      <c r="AD1166" s="13"/>
      <c r="AE1166" s="13"/>
      <c r="AT1166" s="220" t="s">
        <v>291</v>
      </c>
      <c r="AU1166" s="220" t="s">
        <v>87</v>
      </c>
      <c r="AV1166" s="13" t="s">
        <v>87</v>
      </c>
      <c r="AW1166" s="13" t="s">
        <v>31</v>
      </c>
      <c r="AX1166" s="13" t="s">
        <v>75</v>
      </c>
      <c r="AY1166" s="220" t="s">
        <v>283</v>
      </c>
    </row>
    <row r="1167" s="14" customFormat="1">
      <c r="A1167" s="14"/>
      <c r="B1167" s="227"/>
      <c r="C1167" s="14"/>
      <c r="D1167" s="219" t="s">
        <v>291</v>
      </c>
      <c r="E1167" s="228" t="s">
        <v>1</v>
      </c>
      <c r="F1167" s="229" t="s">
        <v>293</v>
      </c>
      <c r="G1167" s="14"/>
      <c r="H1167" s="230">
        <v>680.19000000000005</v>
      </c>
      <c r="I1167" s="231"/>
      <c r="J1167" s="14"/>
      <c r="K1167" s="14"/>
      <c r="L1167" s="227"/>
      <c r="M1167" s="232"/>
      <c r="N1167" s="233"/>
      <c r="O1167" s="233"/>
      <c r="P1167" s="233"/>
      <c r="Q1167" s="233"/>
      <c r="R1167" s="233"/>
      <c r="S1167" s="233"/>
      <c r="T1167" s="234"/>
      <c r="U1167" s="14"/>
      <c r="V1167" s="14"/>
      <c r="W1167" s="14"/>
      <c r="X1167" s="14"/>
      <c r="Y1167" s="14"/>
      <c r="Z1167" s="14"/>
      <c r="AA1167" s="14"/>
      <c r="AB1167" s="14"/>
      <c r="AC1167" s="14"/>
      <c r="AD1167" s="14"/>
      <c r="AE1167" s="14"/>
      <c r="AT1167" s="228" t="s">
        <v>291</v>
      </c>
      <c r="AU1167" s="228" t="s">
        <v>87</v>
      </c>
      <c r="AV1167" s="14" t="s">
        <v>289</v>
      </c>
      <c r="AW1167" s="14" t="s">
        <v>31</v>
      </c>
      <c r="AX1167" s="14" t="s">
        <v>82</v>
      </c>
      <c r="AY1167" s="228" t="s">
        <v>283</v>
      </c>
    </row>
    <row r="1168" s="2" customFormat="1" ht="16.5" customHeight="1">
      <c r="A1168" s="37"/>
      <c r="B1168" s="168"/>
      <c r="C1168" s="242" t="s">
        <v>1587</v>
      </c>
      <c r="D1168" s="242" t="s">
        <v>582</v>
      </c>
      <c r="E1168" s="243" t="s">
        <v>1662</v>
      </c>
      <c r="F1168" s="244" t="s">
        <v>1663</v>
      </c>
      <c r="G1168" s="245" t="s">
        <v>288</v>
      </c>
      <c r="H1168" s="246">
        <v>700.596</v>
      </c>
      <c r="I1168" s="247"/>
      <c r="J1168" s="248">
        <f>ROUND(I1168*H1168,2)</f>
        <v>0</v>
      </c>
      <c r="K1168" s="249"/>
      <c r="L1168" s="250"/>
      <c r="M1168" s="251" t="s">
        <v>1</v>
      </c>
      <c r="N1168" s="252" t="s">
        <v>41</v>
      </c>
      <c r="O1168" s="81"/>
      <c r="P1168" s="214">
        <f>O1168*H1168</f>
        <v>0</v>
      </c>
      <c r="Q1168" s="214">
        <v>0.0030000000000000001</v>
      </c>
      <c r="R1168" s="214">
        <f>Q1168*H1168</f>
        <v>2.101788</v>
      </c>
      <c r="S1168" s="214">
        <v>0</v>
      </c>
      <c r="T1168" s="215">
        <f>S1168*H1168</f>
        <v>0</v>
      </c>
      <c r="U1168" s="37"/>
      <c r="V1168" s="37"/>
      <c r="W1168" s="37"/>
      <c r="X1168" s="37"/>
      <c r="Y1168" s="37"/>
      <c r="Z1168" s="37"/>
      <c r="AA1168" s="37"/>
      <c r="AB1168" s="37"/>
      <c r="AC1168" s="37"/>
      <c r="AD1168" s="37"/>
      <c r="AE1168" s="37"/>
      <c r="AR1168" s="216" t="s">
        <v>473</v>
      </c>
      <c r="AT1168" s="216" t="s">
        <v>582</v>
      </c>
      <c r="AU1168" s="216" t="s">
        <v>87</v>
      </c>
      <c r="AY1168" s="18" t="s">
        <v>283</v>
      </c>
      <c r="BE1168" s="217">
        <f>IF(N1168="základná",J1168,0)</f>
        <v>0</v>
      </c>
      <c r="BF1168" s="217">
        <f>IF(N1168="znížená",J1168,0)</f>
        <v>0</v>
      </c>
      <c r="BG1168" s="217">
        <f>IF(N1168="zákl. prenesená",J1168,0)</f>
        <v>0</v>
      </c>
      <c r="BH1168" s="217">
        <f>IF(N1168="zníž. prenesená",J1168,0)</f>
        <v>0</v>
      </c>
      <c r="BI1168" s="217">
        <f>IF(N1168="nulová",J1168,0)</f>
        <v>0</v>
      </c>
      <c r="BJ1168" s="18" t="s">
        <v>87</v>
      </c>
      <c r="BK1168" s="217">
        <f>ROUND(I1168*H1168,2)</f>
        <v>0</v>
      </c>
      <c r="BL1168" s="18" t="s">
        <v>358</v>
      </c>
      <c r="BM1168" s="216" t="s">
        <v>4193</v>
      </c>
    </row>
    <row r="1169" s="13" customFormat="1">
      <c r="A1169" s="13"/>
      <c r="B1169" s="218"/>
      <c r="C1169" s="13"/>
      <c r="D1169" s="219" t="s">
        <v>291</v>
      </c>
      <c r="E1169" s="13"/>
      <c r="F1169" s="221" t="s">
        <v>4194</v>
      </c>
      <c r="G1169" s="13"/>
      <c r="H1169" s="222">
        <v>700.596</v>
      </c>
      <c r="I1169" s="223"/>
      <c r="J1169" s="13"/>
      <c r="K1169" s="13"/>
      <c r="L1169" s="218"/>
      <c r="M1169" s="224"/>
      <c r="N1169" s="225"/>
      <c r="O1169" s="225"/>
      <c r="P1169" s="225"/>
      <c r="Q1169" s="225"/>
      <c r="R1169" s="225"/>
      <c r="S1169" s="225"/>
      <c r="T1169" s="226"/>
      <c r="U1169" s="13"/>
      <c r="V1169" s="13"/>
      <c r="W1169" s="13"/>
      <c r="X1169" s="13"/>
      <c r="Y1169" s="13"/>
      <c r="Z1169" s="13"/>
      <c r="AA1169" s="13"/>
      <c r="AB1169" s="13"/>
      <c r="AC1169" s="13"/>
      <c r="AD1169" s="13"/>
      <c r="AE1169" s="13"/>
      <c r="AT1169" s="220" t="s">
        <v>291</v>
      </c>
      <c r="AU1169" s="220" t="s">
        <v>87</v>
      </c>
      <c r="AV1169" s="13" t="s">
        <v>87</v>
      </c>
      <c r="AW1169" s="13" t="s">
        <v>3</v>
      </c>
      <c r="AX1169" s="13" t="s">
        <v>82</v>
      </c>
      <c r="AY1169" s="220" t="s">
        <v>283</v>
      </c>
    </row>
    <row r="1170" s="2" customFormat="1" ht="24.15" customHeight="1">
      <c r="A1170" s="37"/>
      <c r="B1170" s="168"/>
      <c r="C1170" s="204" t="s">
        <v>1592</v>
      </c>
      <c r="D1170" s="204" t="s">
        <v>285</v>
      </c>
      <c r="E1170" s="205" t="s">
        <v>1667</v>
      </c>
      <c r="F1170" s="206" t="s">
        <v>1668</v>
      </c>
      <c r="G1170" s="207" t="s">
        <v>288</v>
      </c>
      <c r="H1170" s="208">
        <v>2947</v>
      </c>
      <c r="I1170" s="209"/>
      <c r="J1170" s="210">
        <f>ROUND(I1170*H1170,2)</f>
        <v>0</v>
      </c>
      <c r="K1170" s="211"/>
      <c r="L1170" s="38"/>
      <c r="M1170" s="212" t="s">
        <v>1</v>
      </c>
      <c r="N1170" s="213" t="s">
        <v>41</v>
      </c>
      <c r="O1170" s="81"/>
      <c r="P1170" s="214">
        <f>O1170*H1170</f>
        <v>0</v>
      </c>
      <c r="Q1170" s="214">
        <v>0</v>
      </c>
      <c r="R1170" s="214">
        <f>Q1170*H1170</f>
        <v>0</v>
      </c>
      <c r="S1170" s="214">
        <v>0</v>
      </c>
      <c r="T1170" s="215">
        <f>S1170*H1170</f>
        <v>0</v>
      </c>
      <c r="U1170" s="37"/>
      <c r="V1170" s="37"/>
      <c r="W1170" s="37"/>
      <c r="X1170" s="37"/>
      <c r="Y1170" s="37"/>
      <c r="Z1170" s="37"/>
      <c r="AA1170" s="37"/>
      <c r="AB1170" s="37"/>
      <c r="AC1170" s="37"/>
      <c r="AD1170" s="37"/>
      <c r="AE1170" s="37"/>
      <c r="AR1170" s="216" t="s">
        <v>358</v>
      </c>
      <c r="AT1170" s="216" t="s">
        <v>285</v>
      </c>
      <c r="AU1170" s="216" t="s">
        <v>87</v>
      </c>
      <c r="AY1170" s="18" t="s">
        <v>283</v>
      </c>
      <c r="BE1170" s="217">
        <f>IF(N1170="základná",J1170,0)</f>
        <v>0</v>
      </c>
      <c r="BF1170" s="217">
        <f>IF(N1170="znížená",J1170,0)</f>
        <v>0</v>
      </c>
      <c r="BG1170" s="217">
        <f>IF(N1170="zákl. prenesená",J1170,0)</f>
        <v>0</v>
      </c>
      <c r="BH1170" s="217">
        <f>IF(N1170="zníž. prenesená",J1170,0)</f>
        <v>0</v>
      </c>
      <c r="BI1170" s="217">
        <f>IF(N1170="nulová",J1170,0)</f>
        <v>0</v>
      </c>
      <c r="BJ1170" s="18" t="s">
        <v>87</v>
      </c>
      <c r="BK1170" s="217">
        <f>ROUND(I1170*H1170,2)</f>
        <v>0</v>
      </c>
      <c r="BL1170" s="18" t="s">
        <v>358</v>
      </c>
      <c r="BM1170" s="216" t="s">
        <v>4195</v>
      </c>
    </row>
    <row r="1171" s="15" customFormat="1">
      <c r="A1171" s="15"/>
      <c r="B1171" s="235"/>
      <c r="C1171" s="15"/>
      <c r="D1171" s="219" t="s">
        <v>291</v>
      </c>
      <c r="E1171" s="236" t="s">
        <v>1</v>
      </c>
      <c r="F1171" s="237" t="s">
        <v>451</v>
      </c>
      <c r="G1171" s="15"/>
      <c r="H1171" s="236" t="s">
        <v>1</v>
      </c>
      <c r="I1171" s="238"/>
      <c r="J1171" s="15"/>
      <c r="K1171" s="15"/>
      <c r="L1171" s="235"/>
      <c r="M1171" s="239"/>
      <c r="N1171" s="240"/>
      <c r="O1171" s="240"/>
      <c r="P1171" s="240"/>
      <c r="Q1171" s="240"/>
      <c r="R1171" s="240"/>
      <c r="S1171" s="240"/>
      <c r="T1171" s="241"/>
      <c r="U1171" s="15"/>
      <c r="V1171" s="15"/>
      <c r="W1171" s="15"/>
      <c r="X1171" s="15"/>
      <c r="Y1171" s="15"/>
      <c r="Z1171" s="15"/>
      <c r="AA1171" s="15"/>
      <c r="AB1171" s="15"/>
      <c r="AC1171" s="15"/>
      <c r="AD1171" s="15"/>
      <c r="AE1171" s="15"/>
      <c r="AT1171" s="236" t="s">
        <v>291</v>
      </c>
      <c r="AU1171" s="236" t="s">
        <v>87</v>
      </c>
      <c r="AV1171" s="15" t="s">
        <v>82</v>
      </c>
      <c r="AW1171" s="15" t="s">
        <v>31</v>
      </c>
      <c r="AX1171" s="15" t="s">
        <v>75</v>
      </c>
      <c r="AY1171" s="236" t="s">
        <v>283</v>
      </c>
    </row>
    <row r="1172" s="13" customFormat="1">
      <c r="A1172" s="13"/>
      <c r="B1172" s="218"/>
      <c r="C1172" s="13"/>
      <c r="D1172" s="219" t="s">
        <v>291</v>
      </c>
      <c r="E1172" s="220" t="s">
        <v>1</v>
      </c>
      <c r="F1172" s="221" t="s">
        <v>4196</v>
      </c>
      <c r="G1172" s="13"/>
      <c r="H1172" s="222">
        <v>256.95999999999998</v>
      </c>
      <c r="I1172" s="223"/>
      <c r="J1172" s="13"/>
      <c r="K1172" s="13"/>
      <c r="L1172" s="218"/>
      <c r="M1172" s="224"/>
      <c r="N1172" s="225"/>
      <c r="O1172" s="225"/>
      <c r="P1172" s="225"/>
      <c r="Q1172" s="225"/>
      <c r="R1172" s="225"/>
      <c r="S1172" s="225"/>
      <c r="T1172" s="226"/>
      <c r="U1172" s="13"/>
      <c r="V1172" s="13"/>
      <c r="W1172" s="13"/>
      <c r="X1172" s="13"/>
      <c r="Y1172" s="13"/>
      <c r="Z1172" s="13"/>
      <c r="AA1172" s="13"/>
      <c r="AB1172" s="13"/>
      <c r="AC1172" s="13"/>
      <c r="AD1172" s="13"/>
      <c r="AE1172" s="13"/>
      <c r="AT1172" s="220" t="s">
        <v>291</v>
      </c>
      <c r="AU1172" s="220" t="s">
        <v>87</v>
      </c>
      <c r="AV1172" s="13" t="s">
        <v>87</v>
      </c>
      <c r="AW1172" s="13" t="s">
        <v>31</v>
      </c>
      <c r="AX1172" s="13" t="s">
        <v>75</v>
      </c>
      <c r="AY1172" s="220" t="s">
        <v>283</v>
      </c>
    </row>
    <row r="1173" s="15" customFormat="1">
      <c r="A1173" s="15"/>
      <c r="B1173" s="235"/>
      <c r="C1173" s="15"/>
      <c r="D1173" s="219" t="s">
        <v>291</v>
      </c>
      <c r="E1173" s="236" t="s">
        <v>1</v>
      </c>
      <c r="F1173" s="237" t="s">
        <v>404</v>
      </c>
      <c r="G1173" s="15"/>
      <c r="H1173" s="236" t="s">
        <v>1</v>
      </c>
      <c r="I1173" s="238"/>
      <c r="J1173" s="15"/>
      <c r="K1173" s="15"/>
      <c r="L1173" s="235"/>
      <c r="M1173" s="239"/>
      <c r="N1173" s="240"/>
      <c r="O1173" s="240"/>
      <c r="P1173" s="240"/>
      <c r="Q1173" s="240"/>
      <c r="R1173" s="240"/>
      <c r="S1173" s="240"/>
      <c r="T1173" s="241"/>
      <c r="U1173" s="15"/>
      <c r="V1173" s="15"/>
      <c r="W1173" s="15"/>
      <c r="X1173" s="15"/>
      <c r="Y1173" s="15"/>
      <c r="Z1173" s="15"/>
      <c r="AA1173" s="15"/>
      <c r="AB1173" s="15"/>
      <c r="AC1173" s="15"/>
      <c r="AD1173" s="15"/>
      <c r="AE1173" s="15"/>
      <c r="AT1173" s="236" t="s">
        <v>291</v>
      </c>
      <c r="AU1173" s="236" t="s">
        <v>87</v>
      </c>
      <c r="AV1173" s="15" t="s">
        <v>82</v>
      </c>
      <c r="AW1173" s="15" t="s">
        <v>31</v>
      </c>
      <c r="AX1173" s="15" t="s">
        <v>75</v>
      </c>
      <c r="AY1173" s="236" t="s">
        <v>283</v>
      </c>
    </row>
    <row r="1174" s="15" customFormat="1">
      <c r="A1174" s="15"/>
      <c r="B1174" s="235"/>
      <c r="C1174" s="15"/>
      <c r="D1174" s="219" t="s">
        <v>291</v>
      </c>
      <c r="E1174" s="236" t="s">
        <v>1</v>
      </c>
      <c r="F1174" s="237" t="s">
        <v>4197</v>
      </c>
      <c r="G1174" s="15"/>
      <c r="H1174" s="236" t="s">
        <v>1</v>
      </c>
      <c r="I1174" s="238"/>
      <c r="J1174" s="15"/>
      <c r="K1174" s="15"/>
      <c r="L1174" s="235"/>
      <c r="M1174" s="239"/>
      <c r="N1174" s="240"/>
      <c r="O1174" s="240"/>
      <c r="P1174" s="240"/>
      <c r="Q1174" s="240"/>
      <c r="R1174" s="240"/>
      <c r="S1174" s="240"/>
      <c r="T1174" s="241"/>
      <c r="U1174" s="15"/>
      <c r="V1174" s="15"/>
      <c r="W1174" s="15"/>
      <c r="X1174" s="15"/>
      <c r="Y1174" s="15"/>
      <c r="Z1174" s="15"/>
      <c r="AA1174" s="15"/>
      <c r="AB1174" s="15"/>
      <c r="AC1174" s="15"/>
      <c r="AD1174" s="15"/>
      <c r="AE1174" s="15"/>
      <c r="AT1174" s="236" t="s">
        <v>291</v>
      </c>
      <c r="AU1174" s="236" t="s">
        <v>87</v>
      </c>
      <c r="AV1174" s="15" t="s">
        <v>82</v>
      </c>
      <c r="AW1174" s="15" t="s">
        <v>31</v>
      </c>
      <c r="AX1174" s="15" t="s">
        <v>75</v>
      </c>
      <c r="AY1174" s="236" t="s">
        <v>283</v>
      </c>
    </row>
    <row r="1175" s="13" customFormat="1">
      <c r="A1175" s="13"/>
      <c r="B1175" s="218"/>
      <c r="C1175" s="13"/>
      <c r="D1175" s="219" t="s">
        <v>291</v>
      </c>
      <c r="E1175" s="220" t="s">
        <v>1</v>
      </c>
      <c r="F1175" s="221" t="s">
        <v>4198</v>
      </c>
      <c r="G1175" s="13"/>
      <c r="H1175" s="222">
        <v>259.89999999999998</v>
      </c>
      <c r="I1175" s="223"/>
      <c r="J1175" s="13"/>
      <c r="K1175" s="13"/>
      <c r="L1175" s="218"/>
      <c r="M1175" s="224"/>
      <c r="N1175" s="225"/>
      <c r="O1175" s="225"/>
      <c r="P1175" s="225"/>
      <c r="Q1175" s="225"/>
      <c r="R1175" s="225"/>
      <c r="S1175" s="225"/>
      <c r="T1175" s="226"/>
      <c r="U1175" s="13"/>
      <c r="V1175" s="13"/>
      <c r="W1175" s="13"/>
      <c r="X1175" s="13"/>
      <c r="Y1175" s="13"/>
      <c r="Z1175" s="13"/>
      <c r="AA1175" s="13"/>
      <c r="AB1175" s="13"/>
      <c r="AC1175" s="13"/>
      <c r="AD1175" s="13"/>
      <c r="AE1175" s="13"/>
      <c r="AT1175" s="220" t="s">
        <v>291</v>
      </c>
      <c r="AU1175" s="220" t="s">
        <v>87</v>
      </c>
      <c r="AV1175" s="13" t="s">
        <v>87</v>
      </c>
      <c r="AW1175" s="13" t="s">
        <v>31</v>
      </c>
      <c r="AX1175" s="13" t="s">
        <v>75</v>
      </c>
      <c r="AY1175" s="220" t="s">
        <v>283</v>
      </c>
    </row>
    <row r="1176" s="13" customFormat="1">
      <c r="A1176" s="13"/>
      <c r="B1176" s="218"/>
      <c r="C1176" s="13"/>
      <c r="D1176" s="219" t="s">
        <v>291</v>
      </c>
      <c r="E1176" s="220" t="s">
        <v>1</v>
      </c>
      <c r="F1176" s="221" t="s">
        <v>4199</v>
      </c>
      <c r="G1176" s="13"/>
      <c r="H1176" s="222">
        <v>205.71000000000001</v>
      </c>
      <c r="I1176" s="223"/>
      <c r="J1176" s="13"/>
      <c r="K1176" s="13"/>
      <c r="L1176" s="218"/>
      <c r="M1176" s="224"/>
      <c r="N1176" s="225"/>
      <c r="O1176" s="225"/>
      <c r="P1176" s="225"/>
      <c r="Q1176" s="225"/>
      <c r="R1176" s="225"/>
      <c r="S1176" s="225"/>
      <c r="T1176" s="226"/>
      <c r="U1176" s="13"/>
      <c r="V1176" s="13"/>
      <c r="W1176" s="13"/>
      <c r="X1176" s="13"/>
      <c r="Y1176" s="13"/>
      <c r="Z1176" s="13"/>
      <c r="AA1176" s="13"/>
      <c r="AB1176" s="13"/>
      <c r="AC1176" s="13"/>
      <c r="AD1176" s="13"/>
      <c r="AE1176" s="13"/>
      <c r="AT1176" s="220" t="s">
        <v>291</v>
      </c>
      <c r="AU1176" s="220" t="s">
        <v>87</v>
      </c>
      <c r="AV1176" s="13" t="s">
        <v>87</v>
      </c>
      <c r="AW1176" s="13" t="s">
        <v>31</v>
      </c>
      <c r="AX1176" s="13" t="s">
        <v>75</v>
      </c>
      <c r="AY1176" s="220" t="s">
        <v>283</v>
      </c>
    </row>
    <row r="1177" s="15" customFormat="1">
      <c r="A1177" s="15"/>
      <c r="B1177" s="235"/>
      <c r="C1177" s="15"/>
      <c r="D1177" s="219" t="s">
        <v>291</v>
      </c>
      <c r="E1177" s="236" t="s">
        <v>1</v>
      </c>
      <c r="F1177" s="237" t="s">
        <v>413</v>
      </c>
      <c r="G1177" s="15"/>
      <c r="H1177" s="236" t="s">
        <v>1</v>
      </c>
      <c r="I1177" s="238"/>
      <c r="J1177" s="15"/>
      <c r="K1177" s="15"/>
      <c r="L1177" s="235"/>
      <c r="M1177" s="239"/>
      <c r="N1177" s="240"/>
      <c r="O1177" s="240"/>
      <c r="P1177" s="240"/>
      <c r="Q1177" s="240"/>
      <c r="R1177" s="240"/>
      <c r="S1177" s="240"/>
      <c r="T1177" s="241"/>
      <c r="U1177" s="15"/>
      <c r="V1177" s="15"/>
      <c r="W1177" s="15"/>
      <c r="X1177" s="15"/>
      <c r="Y1177" s="15"/>
      <c r="Z1177" s="15"/>
      <c r="AA1177" s="15"/>
      <c r="AB1177" s="15"/>
      <c r="AC1177" s="15"/>
      <c r="AD1177" s="15"/>
      <c r="AE1177" s="15"/>
      <c r="AT1177" s="236" t="s">
        <v>291</v>
      </c>
      <c r="AU1177" s="236" t="s">
        <v>87</v>
      </c>
      <c r="AV1177" s="15" t="s">
        <v>82</v>
      </c>
      <c r="AW1177" s="15" t="s">
        <v>31</v>
      </c>
      <c r="AX1177" s="15" t="s">
        <v>75</v>
      </c>
      <c r="AY1177" s="236" t="s">
        <v>283</v>
      </c>
    </row>
    <row r="1178" s="13" customFormat="1">
      <c r="A1178" s="13"/>
      <c r="B1178" s="218"/>
      <c r="C1178" s="13"/>
      <c r="D1178" s="219" t="s">
        <v>291</v>
      </c>
      <c r="E1178" s="220" t="s">
        <v>1</v>
      </c>
      <c r="F1178" s="221" t="s">
        <v>4200</v>
      </c>
      <c r="G1178" s="13"/>
      <c r="H1178" s="222">
        <v>173.50999999999999</v>
      </c>
      <c r="I1178" s="223"/>
      <c r="J1178" s="13"/>
      <c r="K1178" s="13"/>
      <c r="L1178" s="218"/>
      <c r="M1178" s="224"/>
      <c r="N1178" s="225"/>
      <c r="O1178" s="225"/>
      <c r="P1178" s="225"/>
      <c r="Q1178" s="225"/>
      <c r="R1178" s="225"/>
      <c r="S1178" s="225"/>
      <c r="T1178" s="226"/>
      <c r="U1178" s="13"/>
      <c r="V1178" s="13"/>
      <c r="W1178" s="13"/>
      <c r="X1178" s="13"/>
      <c r="Y1178" s="13"/>
      <c r="Z1178" s="13"/>
      <c r="AA1178" s="13"/>
      <c r="AB1178" s="13"/>
      <c r="AC1178" s="13"/>
      <c r="AD1178" s="13"/>
      <c r="AE1178" s="13"/>
      <c r="AT1178" s="220" t="s">
        <v>291</v>
      </c>
      <c r="AU1178" s="220" t="s">
        <v>87</v>
      </c>
      <c r="AV1178" s="13" t="s">
        <v>87</v>
      </c>
      <c r="AW1178" s="13" t="s">
        <v>31</v>
      </c>
      <c r="AX1178" s="13" t="s">
        <v>75</v>
      </c>
      <c r="AY1178" s="220" t="s">
        <v>283</v>
      </c>
    </row>
    <row r="1179" s="13" customFormat="1">
      <c r="A1179" s="13"/>
      <c r="B1179" s="218"/>
      <c r="C1179" s="13"/>
      <c r="D1179" s="219" t="s">
        <v>291</v>
      </c>
      <c r="E1179" s="220" t="s">
        <v>1</v>
      </c>
      <c r="F1179" s="221" t="s">
        <v>4201</v>
      </c>
      <c r="G1179" s="13"/>
      <c r="H1179" s="222">
        <v>144.22</v>
      </c>
      <c r="I1179" s="223"/>
      <c r="J1179" s="13"/>
      <c r="K1179" s="13"/>
      <c r="L1179" s="218"/>
      <c r="M1179" s="224"/>
      <c r="N1179" s="225"/>
      <c r="O1179" s="225"/>
      <c r="P1179" s="225"/>
      <c r="Q1179" s="225"/>
      <c r="R1179" s="225"/>
      <c r="S1179" s="225"/>
      <c r="T1179" s="226"/>
      <c r="U1179" s="13"/>
      <c r="V1179" s="13"/>
      <c r="W1179" s="13"/>
      <c r="X1179" s="13"/>
      <c r="Y1179" s="13"/>
      <c r="Z1179" s="13"/>
      <c r="AA1179" s="13"/>
      <c r="AB1179" s="13"/>
      <c r="AC1179" s="13"/>
      <c r="AD1179" s="13"/>
      <c r="AE1179" s="13"/>
      <c r="AT1179" s="220" t="s">
        <v>291</v>
      </c>
      <c r="AU1179" s="220" t="s">
        <v>87</v>
      </c>
      <c r="AV1179" s="13" t="s">
        <v>87</v>
      </c>
      <c r="AW1179" s="13" t="s">
        <v>31</v>
      </c>
      <c r="AX1179" s="13" t="s">
        <v>75</v>
      </c>
      <c r="AY1179" s="220" t="s">
        <v>283</v>
      </c>
    </row>
    <row r="1180" s="13" customFormat="1">
      <c r="A1180" s="13"/>
      <c r="B1180" s="218"/>
      <c r="C1180" s="13"/>
      <c r="D1180" s="219" t="s">
        <v>291</v>
      </c>
      <c r="E1180" s="220" t="s">
        <v>1</v>
      </c>
      <c r="F1180" s="221" t="s">
        <v>4202</v>
      </c>
      <c r="G1180" s="13"/>
      <c r="H1180" s="222">
        <v>178.86000000000001</v>
      </c>
      <c r="I1180" s="223"/>
      <c r="J1180" s="13"/>
      <c r="K1180" s="13"/>
      <c r="L1180" s="218"/>
      <c r="M1180" s="224"/>
      <c r="N1180" s="225"/>
      <c r="O1180" s="225"/>
      <c r="P1180" s="225"/>
      <c r="Q1180" s="225"/>
      <c r="R1180" s="225"/>
      <c r="S1180" s="225"/>
      <c r="T1180" s="226"/>
      <c r="U1180" s="13"/>
      <c r="V1180" s="13"/>
      <c r="W1180" s="13"/>
      <c r="X1180" s="13"/>
      <c r="Y1180" s="13"/>
      <c r="Z1180" s="13"/>
      <c r="AA1180" s="13"/>
      <c r="AB1180" s="13"/>
      <c r="AC1180" s="13"/>
      <c r="AD1180" s="13"/>
      <c r="AE1180" s="13"/>
      <c r="AT1180" s="220" t="s">
        <v>291</v>
      </c>
      <c r="AU1180" s="220" t="s">
        <v>87</v>
      </c>
      <c r="AV1180" s="13" t="s">
        <v>87</v>
      </c>
      <c r="AW1180" s="13" t="s">
        <v>31</v>
      </c>
      <c r="AX1180" s="13" t="s">
        <v>75</v>
      </c>
      <c r="AY1180" s="220" t="s">
        <v>283</v>
      </c>
    </row>
    <row r="1181" s="13" customFormat="1">
      <c r="A1181" s="13"/>
      <c r="B1181" s="218"/>
      <c r="C1181" s="13"/>
      <c r="D1181" s="219" t="s">
        <v>291</v>
      </c>
      <c r="E1181" s="220" t="s">
        <v>1</v>
      </c>
      <c r="F1181" s="221" t="s">
        <v>4203</v>
      </c>
      <c r="G1181" s="13"/>
      <c r="H1181" s="222">
        <v>69.049999999999997</v>
      </c>
      <c r="I1181" s="223"/>
      <c r="J1181" s="13"/>
      <c r="K1181" s="13"/>
      <c r="L1181" s="218"/>
      <c r="M1181" s="224"/>
      <c r="N1181" s="225"/>
      <c r="O1181" s="225"/>
      <c r="P1181" s="225"/>
      <c r="Q1181" s="225"/>
      <c r="R1181" s="225"/>
      <c r="S1181" s="225"/>
      <c r="T1181" s="226"/>
      <c r="U1181" s="13"/>
      <c r="V1181" s="13"/>
      <c r="W1181" s="13"/>
      <c r="X1181" s="13"/>
      <c r="Y1181" s="13"/>
      <c r="Z1181" s="13"/>
      <c r="AA1181" s="13"/>
      <c r="AB1181" s="13"/>
      <c r="AC1181" s="13"/>
      <c r="AD1181" s="13"/>
      <c r="AE1181" s="13"/>
      <c r="AT1181" s="220" t="s">
        <v>291</v>
      </c>
      <c r="AU1181" s="220" t="s">
        <v>87</v>
      </c>
      <c r="AV1181" s="13" t="s">
        <v>87</v>
      </c>
      <c r="AW1181" s="13" t="s">
        <v>31</v>
      </c>
      <c r="AX1181" s="13" t="s">
        <v>75</v>
      </c>
      <c r="AY1181" s="220" t="s">
        <v>283</v>
      </c>
    </row>
    <row r="1182" s="15" customFormat="1">
      <c r="A1182" s="15"/>
      <c r="B1182" s="235"/>
      <c r="C1182" s="15"/>
      <c r="D1182" s="219" t="s">
        <v>291</v>
      </c>
      <c r="E1182" s="236" t="s">
        <v>1</v>
      </c>
      <c r="F1182" s="237" t="s">
        <v>414</v>
      </c>
      <c r="G1182" s="15"/>
      <c r="H1182" s="236" t="s">
        <v>1</v>
      </c>
      <c r="I1182" s="238"/>
      <c r="J1182" s="15"/>
      <c r="K1182" s="15"/>
      <c r="L1182" s="235"/>
      <c r="M1182" s="239"/>
      <c r="N1182" s="240"/>
      <c r="O1182" s="240"/>
      <c r="P1182" s="240"/>
      <c r="Q1182" s="240"/>
      <c r="R1182" s="240"/>
      <c r="S1182" s="240"/>
      <c r="T1182" s="241"/>
      <c r="U1182" s="15"/>
      <c r="V1182" s="15"/>
      <c r="W1182" s="15"/>
      <c r="X1182" s="15"/>
      <c r="Y1182" s="15"/>
      <c r="Z1182" s="15"/>
      <c r="AA1182" s="15"/>
      <c r="AB1182" s="15"/>
      <c r="AC1182" s="15"/>
      <c r="AD1182" s="15"/>
      <c r="AE1182" s="15"/>
      <c r="AT1182" s="236" t="s">
        <v>291</v>
      </c>
      <c r="AU1182" s="236" t="s">
        <v>87</v>
      </c>
      <c r="AV1182" s="15" t="s">
        <v>82</v>
      </c>
      <c r="AW1182" s="15" t="s">
        <v>31</v>
      </c>
      <c r="AX1182" s="15" t="s">
        <v>75</v>
      </c>
      <c r="AY1182" s="236" t="s">
        <v>283</v>
      </c>
    </row>
    <row r="1183" s="13" customFormat="1">
      <c r="A1183" s="13"/>
      <c r="B1183" s="218"/>
      <c r="C1183" s="13"/>
      <c r="D1183" s="219" t="s">
        <v>291</v>
      </c>
      <c r="E1183" s="220" t="s">
        <v>1</v>
      </c>
      <c r="F1183" s="221" t="s">
        <v>4204</v>
      </c>
      <c r="G1183" s="13"/>
      <c r="H1183" s="222">
        <v>163.78</v>
      </c>
      <c r="I1183" s="223"/>
      <c r="J1183" s="13"/>
      <c r="K1183" s="13"/>
      <c r="L1183" s="218"/>
      <c r="M1183" s="224"/>
      <c r="N1183" s="225"/>
      <c r="O1183" s="225"/>
      <c r="P1183" s="225"/>
      <c r="Q1183" s="225"/>
      <c r="R1183" s="225"/>
      <c r="S1183" s="225"/>
      <c r="T1183" s="226"/>
      <c r="U1183" s="13"/>
      <c r="V1183" s="13"/>
      <c r="W1183" s="13"/>
      <c r="X1183" s="13"/>
      <c r="Y1183" s="13"/>
      <c r="Z1183" s="13"/>
      <c r="AA1183" s="13"/>
      <c r="AB1183" s="13"/>
      <c r="AC1183" s="13"/>
      <c r="AD1183" s="13"/>
      <c r="AE1183" s="13"/>
      <c r="AT1183" s="220" t="s">
        <v>291</v>
      </c>
      <c r="AU1183" s="220" t="s">
        <v>87</v>
      </c>
      <c r="AV1183" s="13" t="s">
        <v>87</v>
      </c>
      <c r="AW1183" s="13" t="s">
        <v>31</v>
      </c>
      <c r="AX1183" s="13" t="s">
        <v>75</v>
      </c>
      <c r="AY1183" s="220" t="s">
        <v>283</v>
      </c>
    </row>
    <row r="1184" s="13" customFormat="1">
      <c r="A1184" s="13"/>
      <c r="B1184" s="218"/>
      <c r="C1184" s="13"/>
      <c r="D1184" s="219" t="s">
        <v>291</v>
      </c>
      <c r="E1184" s="220" t="s">
        <v>1</v>
      </c>
      <c r="F1184" s="221" t="s">
        <v>4205</v>
      </c>
      <c r="G1184" s="13"/>
      <c r="H1184" s="222">
        <v>153.91999999999999</v>
      </c>
      <c r="I1184" s="223"/>
      <c r="J1184" s="13"/>
      <c r="K1184" s="13"/>
      <c r="L1184" s="218"/>
      <c r="M1184" s="224"/>
      <c r="N1184" s="225"/>
      <c r="O1184" s="225"/>
      <c r="P1184" s="225"/>
      <c r="Q1184" s="225"/>
      <c r="R1184" s="225"/>
      <c r="S1184" s="225"/>
      <c r="T1184" s="226"/>
      <c r="U1184" s="13"/>
      <c r="V1184" s="13"/>
      <c r="W1184" s="13"/>
      <c r="X1184" s="13"/>
      <c r="Y1184" s="13"/>
      <c r="Z1184" s="13"/>
      <c r="AA1184" s="13"/>
      <c r="AB1184" s="13"/>
      <c r="AC1184" s="13"/>
      <c r="AD1184" s="13"/>
      <c r="AE1184" s="13"/>
      <c r="AT1184" s="220" t="s">
        <v>291</v>
      </c>
      <c r="AU1184" s="220" t="s">
        <v>87</v>
      </c>
      <c r="AV1184" s="13" t="s">
        <v>87</v>
      </c>
      <c r="AW1184" s="13" t="s">
        <v>31</v>
      </c>
      <c r="AX1184" s="13" t="s">
        <v>75</v>
      </c>
      <c r="AY1184" s="220" t="s">
        <v>283</v>
      </c>
    </row>
    <row r="1185" s="13" customFormat="1">
      <c r="A1185" s="13"/>
      <c r="B1185" s="218"/>
      <c r="C1185" s="13"/>
      <c r="D1185" s="219" t="s">
        <v>291</v>
      </c>
      <c r="E1185" s="220" t="s">
        <v>1</v>
      </c>
      <c r="F1185" s="221" t="s">
        <v>4206</v>
      </c>
      <c r="G1185" s="13"/>
      <c r="H1185" s="222">
        <v>181.28999999999999</v>
      </c>
      <c r="I1185" s="223"/>
      <c r="J1185" s="13"/>
      <c r="K1185" s="13"/>
      <c r="L1185" s="218"/>
      <c r="M1185" s="224"/>
      <c r="N1185" s="225"/>
      <c r="O1185" s="225"/>
      <c r="P1185" s="225"/>
      <c r="Q1185" s="225"/>
      <c r="R1185" s="225"/>
      <c r="S1185" s="225"/>
      <c r="T1185" s="226"/>
      <c r="U1185" s="13"/>
      <c r="V1185" s="13"/>
      <c r="W1185" s="13"/>
      <c r="X1185" s="13"/>
      <c r="Y1185" s="13"/>
      <c r="Z1185" s="13"/>
      <c r="AA1185" s="13"/>
      <c r="AB1185" s="13"/>
      <c r="AC1185" s="13"/>
      <c r="AD1185" s="13"/>
      <c r="AE1185" s="13"/>
      <c r="AT1185" s="220" t="s">
        <v>291</v>
      </c>
      <c r="AU1185" s="220" t="s">
        <v>87</v>
      </c>
      <c r="AV1185" s="13" t="s">
        <v>87</v>
      </c>
      <c r="AW1185" s="13" t="s">
        <v>31</v>
      </c>
      <c r="AX1185" s="13" t="s">
        <v>75</v>
      </c>
      <c r="AY1185" s="220" t="s">
        <v>283</v>
      </c>
    </row>
    <row r="1186" s="13" customFormat="1">
      <c r="A1186" s="13"/>
      <c r="B1186" s="218"/>
      <c r="C1186" s="13"/>
      <c r="D1186" s="219" t="s">
        <v>291</v>
      </c>
      <c r="E1186" s="220" t="s">
        <v>1</v>
      </c>
      <c r="F1186" s="221" t="s">
        <v>4207</v>
      </c>
      <c r="G1186" s="13"/>
      <c r="H1186" s="222">
        <v>53.939999999999998</v>
      </c>
      <c r="I1186" s="223"/>
      <c r="J1186" s="13"/>
      <c r="K1186" s="13"/>
      <c r="L1186" s="218"/>
      <c r="M1186" s="224"/>
      <c r="N1186" s="225"/>
      <c r="O1186" s="225"/>
      <c r="P1186" s="225"/>
      <c r="Q1186" s="225"/>
      <c r="R1186" s="225"/>
      <c r="S1186" s="225"/>
      <c r="T1186" s="226"/>
      <c r="U1186" s="13"/>
      <c r="V1186" s="13"/>
      <c r="W1186" s="13"/>
      <c r="X1186" s="13"/>
      <c r="Y1186" s="13"/>
      <c r="Z1186" s="13"/>
      <c r="AA1186" s="13"/>
      <c r="AB1186" s="13"/>
      <c r="AC1186" s="13"/>
      <c r="AD1186" s="13"/>
      <c r="AE1186" s="13"/>
      <c r="AT1186" s="220" t="s">
        <v>291</v>
      </c>
      <c r="AU1186" s="220" t="s">
        <v>87</v>
      </c>
      <c r="AV1186" s="13" t="s">
        <v>87</v>
      </c>
      <c r="AW1186" s="13" t="s">
        <v>31</v>
      </c>
      <c r="AX1186" s="13" t="s">
        <v>75</v>
      </c>
      <c r="AY1186" s="220" t="s">
        <v>283</v>
      </c>
    </row>
    <row r="1187" s="15" customFormat="1">
      <c r="A1187" s="15"/>
      <c r="B1187" s="235"/>
      <c r="C1187" s="15"/>
      <c r="D1187" s="219" t="s">
        <v>291</v>
      </c>
      <c r="E1187" s="236" t="s">
        <v>1</v>
      </c>
      <c r="F1187" s="237" t="s">
        <v>415</v>
      </c>
      <c r="G1187" s="15"/>
      <c r="H1187" s="236" t="s">
        <v>1</v>
      </c>
      <c r="I1187" s="238"/>
      <c r="J1187" s="15"/>
      <c r="K1187" s="15"/>
      <c r="L1187" s="235"/>
      <c r="M1187" s="239"/>
      <c r="N1187" s="240"/>
      <c r="O1187" s="240"/>
      <c r="P1187" s="240"/>
      <c r="Q1187" s="240"/>
      <c r="R1187" s="240"/>
      <c r="S1187" s="240"/>
      <c r="T1187" s="241"/>
      <c r="U1187" s="15"/>
      <c r="V1187" s="15"/>
      <c r="W1187" s="15"/>
      <c r="X1187" s="15"/>
      <c r="Y1187" s="15"/>
      <c r="Z1187" s="15"/>
      <c r="AA1187" s="15"/>
      <c r="AB1187" s="15"/>
      <c r="AC1187" s="15"/>
      <c r="AD1187" s="15"/>
      <c r="AE1187" s="15"/>
      <c r="AT1187" s="236" t="s">
        <v>291</v>
      </c>
      <c r="AU1187" s="236" t="s">
        <v>87</v>
      </c>
      <c r="AV1187" s="15" t="s">
        <v>82</v>
      </c>
      <c r="AW1187" s="15" t="s">
        <v>31</v>
      </c>
      <c r="AX1187" s="15" t="s">
        <v>75</v>
      </c>
      <c r="AY1187" s="236" t="s">
        <v>283</v>
      </c>
    </row>
    <row r="1188" s="13" customFormat="1">
      <c r="A1188" s="13"/>
      <c r="B1188" s="218"/>
      <c r="C1188" s="13"/>
      <c r="D1188" s="219" t="s">
        <v>291</v>
      </c>
      <c r="E1188" s="220" t="s">
        <v>1</v>
      </c>
      <c r="F1188" s="221" t="s">
        <v>4204</v>
      </c>
      <c r="G1188" s="13"/>
      <c r="H1188" s="222">
        <v>163.78</v>
      </c>
      <c r="I1188" s="223"/>
      <c r="J1188" s="13"/>
      <c r="K1188" s="13"/>
      <c r="L1188" s="218"/>
      <c r="M1188" s="224"/>
      <c r="N1188" s="225"/>
      <c r="O1188" s="225"/>
      <c r="P1188" s="225"/>
      <c r="Q1188" s="225"/>
      <c r="R1188" s="225"/>
      <c r="S1188" s="225"/>
      <c r="T1188" s="226"/>
      <c r="U1188" s="13"/>
      <c r="V1188" s="13"/>
      <c r="W1188" s="13"/>
      <c r="X1188" s="13"/>
      <c r="Y1188" s="13"/>
      <c r="Z1188" s="13"/>
      <c r="AA1188" s="13"/>
      <c r="AB1188" s="13"/>
      <c r="AC1188" s="13"/>
      <c r="AD1188" s="13"/>
      <c r="AE1188" s="13"/>
      <c r="AT1188" s="220" t="s">
        <v>291</v>
      </c>
      <c r="AU1188" s="220" t="s">
        <v>87</v>
      </c>
      <c r="AV1188" s="13" t="s">
        <v>87</v>
      </c>
      <c r="AW1188" s="13" t="s">
        <v>31</v>
      </c>
      <c r="AX1188" s="13" t="s">
        <v>75</v>
      </c>
      <c r="AY1188" s="220" t="s">
        <v>283</v>
      </c>
    </row>
    <row r="1189" s="13" customFormat="1">
      <c r="A1189" s="13"/>
      <c r="B1189" s="218"/>
      <c r="C1189" s="13"/>
      <c r="D1189" s="219" t="s">
        <v>291</v>
      </c>
      <c r="E1189" s="220" t="s">
        <v>1</v>
      </c>
      <c r="F1189" s="221" t="s">
        <v>4205</v>
      </c>
      <c r="G1189" s="13"/>
      <c r="H1189" s="222">
        <v>153.91999999999999</v>
      </c>
      <c r="I1189" s="223"/>
      <c r="J1189" s="13"/>
      <c r="K1189" s="13"/>
      <c r="L1189" s="218"/>
      <c r="M1189" s="224"/>
      <c r="N1189" s="225"/>
      <c r="O1189" s="225"/>
      <c r="P1189" s="225"/>
      <c r="Q1189" s="225"/>
      <c r="R1189" s="225"/>
      <c r="S1189" s="225"/>
      <c r="T1189" s="226"/>
      <c r="U1189" s="13"/>
      <c r="V1189" s="13"/>
      <c r="W1189" s="13"/>
      <c r="X1189" s="13"/>
      <c r="Y1189" s="13"/>
      <c r="Z1189" s="13"/>
      <c r="AA1189" s="13"/>
      <c r="AB1189" s="13"/>
      <c r="AC1189" s="13"/>
      <c r="AD1189" s="13"/>
      <c r="AE1189" s="13"/>
      <c r="AT1189" s="220" t="s">
        <v>291</v>
      </c>
      <c r="AU1189" s="220" t="s">
        <v>87</v>
      </c>
      <c r="AV1189" s="13" t="s">
        <v>87</v>
      </c>
      <c r="AW1189" s="13" t="s">
        <v>31</v>
      </c>
      <c r="AX1189" s="13" t="s">
        <v>75</v>
      </c>
      <c r="AY1189" s="220" t="s">
        <v>283</v>
      </c>
    </row>
    <row r="1190" s="13" customFormat="1">
      <c r="A1190" s="13"/>
      <c r="B1190" s="218"/>
      <c r="C1190" s="13"/>
      <c r="D1190" s="219" t="s">
        <v>291</v>
      </c>
      <c r="E1190" s="220" t="s">
        <v>1</v>
      </c>
      <c r="F1190" s="221" t="s">
        <v>4206</v>
      </c>
      <c r="G1190" s="13"/>
      <c r="H1190" s="222">
        <v>181.28999999999999</v>
      </c>
      <c r="I1190" s="223"/>
      <c r="J1190" s="13"/>
      <c r="K1190" s="13"/>
      <c r="L1190" s="218"/>
      <c r="M1190" s="224"/>
      <c r="N1190" s="225"/>
      <c r="O1190" s="225"/>
      <c r="P1190" s="225"/>
      <c r="Q1190" s="225"/>
      <c r="R1190" s="225"/>
      <c r="S1190" s="225"/>
      <c r="T1190" s="226"/>
      <c r="U1190" s="13"/>
      <c r="V1190" s="13"/>
      <c r="W1190" s="13"/>
      <c r="X1190" s="13"/>
      <c r="Y1190" s="13"/>
      <c r="Z1190" s="13"/>
      <c r="AA1190" s="13"/>
      <c r="AB1190" s="13"/>
      <c r="AC1190" s="13"/>
      <c r="AD1190" s="13"/>
      <c r="AE1190" s="13"/>
      <c r="AT1190" s="220" t="s">
        <v>291</v>
      </c>
      <c r="AU1190" s="220" t="s">
        <v>87</v>
      </c>
      <c r="AV1190" s="13" t="s">
        <v>87</v>
      </c>
      <c r="AW1190" s="13" t="s">
        <v>31</v>
      </c>
      <c r="AX1190" s="13" t="s">
        <v>75</v>
      </c>
      <c r="AY1190" s="220" t="s">
        <v>283</v>
      </c>
    </row>
    <row r="1191" s="13" customFormat="1">
      <c r="A1191" s="13"/>
      <c r="B1191" s="218"/>
      <c r="C1191" s="13"/>
      <c r="D1191" s="219" t="s">
        <v>291</v>
      </c>
      <c r="E1191" s="220" t="s">
        <v>1</v>
      </c>
      <c r="F1191" s="221" t="s">
        <v>4207</v>
      </c>
      <c r="G1191" s="13"/>
      <c r="H1191" s="222">
        <v>53.939999999999998</v>
      </c>
      <c r="I1191" s="223"/>
      <c r="J1191" s="13"/>
      <c r="K1191" s="13"/>
      <c r="L1191" s="218"/>
      <c r="M1191" s="224"/>
      <c r="N1191" s="225"/>
      <c r="O1191" s="225"/>
      <c r="P1191" s="225"/>
      <c r="Q1191" s="225"/>
      <c r="R1191" s="225"/>
      <c r="S1191" s="225"/>
      <c r="T1191" s="226"/>
      <c r="U1191" s="13"/>
      <c r="V1191" s="13"/>
      <c r="W1191" s="13"/>
      <c r="X1191" s="13"/>
      <c r="Y1191" s="13"/>
      <c r="Z1191" s="13"/>
      <c r="AA1191" s="13"/>
      <c r="AB1191" s="13"/>
      <c r="AC1191" s="13"/>
      <c r="AD1191" s="13"/>
      <c r="AE1191" s="13"/>
      <c r="AT1191" s="220" t="s">
        <v>291</v>
      </c>
      <c r="AU1191" s="220" t="s">
        <v>87</v>
      </c>
      <c r="AV1191" s="13" t="s">
        <v>87</v>
      </c>
      <c r="AW1191" s="13" t="s">
        <v>31</v>
      </c>
      <c r="AX1191" s="13" t="s">
        <v>75</v>
      </c>
      <c r="AY1191" s="220" t="s">
        <v>283</v>
      </c>
    </row>
    <row r="1192" s="15" customFormat="1">
      <c r="A1192" s="15"/>
      <c r="B1192" s="235"/>
      <c r="C1192" s="15"/>
      <c r="D1192" s="219" t="s">
        <v>291</v>
      </c>
      <c r="E1192" s="236" t="s">
        <v>1</v>
      </c>
      <c r="F1192" s="237" t="s">
        <v>416</v>
      </c>
      <c r="G1192" s="15"/>
      <c r="H1192" s="236" t="s">
        <v>1</v>
      </c>
      <c r="I1192" s="238"/>
      <c r="J1192" s="15"/>
      <c r="K1192" s="15"/>
      <c r="L1192" s="235"/>
      <c r="M1192" s="239"/>
      <c r="N1192" s="240"/>
      <c r="O1192" s="240"/>
      <c r="P1192" s="240"/>
      <c r="Q1192" s="240"/>
      <c r="R1192" s="240"/>
      <c r="S1192" s="240"/>
      <c r="T1192" s="241"/>
      <c r="U1192" s="15"/>
      <c r="V1192" s="15"/>
      <c r="W1192" s="15"/>
      <c r="X1192" s="15"/>
      <c r="Y1192" s="15"/>
      <c r="Z1192" s="15"/>
      <c r="AA1192" s="15"/>
      <c r="AB1192" s="15"/>
      <c r="AC1192" s="15"/>
      <c r="AD1192" s="15"/>
      <c r="AE1192" s="15"/>
      <c r="AT1192" s="236" t="s">
        <v>291</v>
      </c>
      <c r="AU1192" s="236" t="s">
        <v>87</v>
      </c>
      <c r="AV1192" s="15" t="s">
        <v>82</v>
      </c>
      <c r="AW1192" s="15" t="s">
        <v>31</v>
      </c>
      <c r="AX1192" s="15" t="s">
        <v>75</v>
      </c>
      <c r="AY1192" s="236" t="s">
        <v>283</v>
      </c>
    </row>
    <row r="1193" s="13" customFormat="1">
      <c r="A1193" s="13"/>
      <c r="B1193" s="218"/>
      <c r="C1193" s="13"/>
      <c r="D1193" s="219" t="s">
        <v>291</v>
      </c>
      <c r="E1193" s="220" t="s">
        <v>1</v>
      </c>
      <c r="F1193" s="221" t="s">
        <v>4204</v>
      </c>
      <c r="G1193" s="13"/>
      <c r="H1193" s="222">
        <v>163.78</v>
      </c>
      <c r="I1193" s="223"/>
      <c r="J1193" s="13"/>
      <c r="K1193" s="13"/>
      <c r="L1193" s="218"/>
      <c r="M1193" s="224"/>
      <c r="N1193" s="225"/>
      <c r="O1193" s="225"/>
      <c r="P1193" s="225"/>
      <c r="Q1193" s="225"/>
      <c r="R1193" s="225"/>
      <c r="S1193" s="225"/>
      <c r="T1193" s="226"/>
      <c r="U1193" s="13"/>
      <c r="V1193" s="13"/>
      <c r="W1193" s="13"/>
      <c r="X1193" s="13"/>
      <c r="Y1193" s="13"/>
      <c r="Z1193" s="13"/>
      <c r="AA1193" s="13"/>
      <c r="AB1193" s="13"/>
      <c r="AC1193" s="13"/>
      <c r="AD1193" s="13"/>
      <c r="AE1193" s="13"/>
      <c r="AT1193" s="220" t="s">
        <v>291</v>
      </c>
      <c r="AU1193" s="220" t="s">
        <v>87</v>
      </c>
      <c r="AV1193" s="13" t="s">
        <v>87</v>
      </c>
      <c r="AW1193" s="13" t="s">
        <v>31</v>
      </c>
      <c r="AX1193" s="13" t="s">
        <v>75</v>
      </c>
      <c r="AY1193" s="220" t="s">
        <v>283</v>
      </c>
    </row>
    <row r="1194" s="13" customFormat="1">
      <c r="A1194" s="13"/>
      <c r="B1194" s="218"/>
      <c r="C1194" s="13"/>
      <c r="D1194" s="219" t="s">
        <v>291</v>
      </c>
      <c r="E1194" s="220" t="s">
        <v>1</v>
      </c>
      <c r="F1194" s="221" t="s">
        <v>4205</v>
      </c>
      <c r="G1194" s="13"/>
      <c r="H1194" s="222">
        <v>153.91999999999999</v>
      </c>
      <c r="I1194" s="223"/>
      <c r="J1194" s="13"/>
      <c r="K1194" s="13"/>
      <c r="L1194" s="218"/>
      <c r="M1194" s="224"/>
      <c r="N1194" s="225"/>
      <c r="O1194" s="225"/>
      <c r="P1194" s="225"/>
      <c r="Q1194" s="225"/>
      <c r="R1194" s="225"/>
      <c r="S1194" s="225"/>
      <c r="T1194" s="226"/>
      <c r="U1194" s="13"/>
      <c r="V1194" s="13"/>
      <c r="W1194" s="13"/>
      <c r="X1194" s="13"/>
      <c r="Y1194" s="13"/>
      <c r="Z1194" s="13"/>
      <c r="AA1194" s="13"/>
      <c r="AB1194" s="13"/>
      <c r="AC1194" s="13"/>
      <c r="AD1194" s="13"/>
      <c r="AE1194" s="13"/>
      <c r="AT1194" s="220" t="s">
        <v>291</v>
      </c>
      <c r="AU1194" s="220" t="s">
        <v>87</v>
      </c>
      <c r="AV1194" s="13" t="s">
        <v>87</v>
      </c>
      <c r="AW1194" s="13" t="s">
        <v>31</v>
      </c>
      <c r="AX1194" s="13" t="s">
        <v>75</v>
      </c>
      <c r="AY1194" s="220" t="s">
        <v>283</v>
      </c>
    </row>
    <row r="1195" s="13" customFormat="1">
      <c r="A1195" s="13"/>
      <c r="B1195" s="218"/>
      <c r="C1195" s="13"/>
      <c r="D1195" s="219" t="s">
        <v>291</v>
      </c>
      <c r="E1195" s="220" t="s">
        <v>1</v>
      </c>
      <c r="F1195" s="221" t="s">
        <v>4206</v>
      </c>
      <c r="G1195" s="13"/>
      <c r="H1195" s="222">
        <v>181.28999999999999</v>
      </c>
      <c r="I1195" s="223"/>
      <c r="J1195" s="13"/>
      <c r="K1195" s="13"/>
      <c r="L1195" s="218"/>
      <c r="M1195" s="224"/>
      <c r="N1195" s="225"/>
      <c r="O1195" s="225"/>
      <c r="P1195" s="225"/>
      <c r="Q1195" s="225"/>
      <c r="R1195" s="225"/>
      <c r="S1195" s="225"/>
      <c r="T1195" s="226"/>
      <c r="U1195" s="13"/>
      <c r="V1195" s="13"/>
      <c r="W1195" s="13"/>
      <c r="X1195" s="13"/>
      <c r="Y1195" s="13"/>
      <c r="Z1195" s="13"/>
      <c r="AA1195" s="13"/>
      <c r="AB1195" s="13"/>
      <c r="AC1195" s="13"/>
      <c r="AD1195" s="13"/>
      <c r="AE1195" s="13"/>
      <c r="AT1195" s="220" t="s">
        <v>291</v>
      </c>
      <c r="AU1195" s="220" t="s">
        <v>87</v>
      </c>
      <c r="AV1195" s="13" t="s">
        <v>87</v>
      </c>
      <c r="AW1195" s="13" t="s">
        <v>31</v>
      </c>
      <c r="AX1195" s="13" t="s">
        <v>75</v>
      </c>
      <c r="AY1195" s="220" t="s">
        <v>283</v>
      </c>
    </row>
    <row r="1196" s="13" customFormat="1">
      <c r="A1196" s="13"/>
      <c r="B1196" s="218"/>
      <c r="C1196" s="13"/>
      <c r="D1196" s="219" t="s">
        <v>291</v>
      </c>
      <c r="E1196" s="220" t="s">
        <v>1</v>
      </c>
      <c r="F1196" s="221" t="s">
        <v>4207</v>
      </c>
      <c r="G1196" s="13"/>
      <c r="H1196" s="222">
        <v>53.939999999999998</v>
      </c>
      <c r="I1196" s="223"/>
      <c r="J1196" s="13"/>
      <c r="K1196" s="13"/>
      <c r="L1196" s="218"/>
      <c r="M1196" s="224"/>
      <c r="N1196" s="225"/>
      <c r="O1196" s="225"/>
      <c r="P1196" s="225"/>
      <c r="Q1196" s="225"/>
      <c r="R1196" s="225"/>
      <c r="S1196" s="225"/>
      <c r="T1196" s="226"/>
      <c r="U1196" s="13"/>
      <c r="V1196" s="13"/>
      <c r="W1196" s="13"/>
      <c r="X1196" s="13"/>
      <c r="Y1196" s="13"/>
      <c r="Z1196" s="13"/>
      <c r="AA1196" s="13"/>
      <c r="AB1196" s="13"/>
      <c r="AC1196" s="13"/>
      <c r="AD1196" s="13"/>
      <c r="AE1196" s="13"/>
      <c r="AT1196" s="220" t="s">
        <v>291</v>
      </c>
      <c r="AU1196" s="220" t="s">
        <v>87</v>
      </c>
      <c r="AV1196" s="13" t="s">
        <v>87</v>
      </c>
      <c r="AW1196" s="13" t="s">
        <v>31</v>
      </c>
      <c r="AX1196" s="13" t="s">
        <v>75</v>
      </c>
      <c r="AY1196" s="220" t="s">
        <v>283</v>
      </c>
    </row>
    <row r="1197" s="14" customFormat="1">
      <c r="A1197" s="14"/>
      <c r="B1197" s="227"/>
      <c r="C1197" s="14"/>
      <c r="D1197" s="219" t="s">
        <v>291</v>
      </c>
      <c r="E1197" s="228" t="s">
        <v>1</v>
      </c>
      <c r="F1197" s="229" t="s">
        <v>293</v>
      </c>
      <c r="G1197" s="14"/>
      <c r="H1197" s="230">
        <v>2947</v>
      </c>
      <c r="I1197" s="231"/>
      <c r="J1197" s="14"/>
      <c r="K1197" s="14"/>
      <c r="L1197" s="227"/>
      <c r="M1197" s="232"/>
      <c r="N1197" s="233"/>
      <c r="O1197" s="233"/>
      <c r="P1197" s="233"/>
      <c r="Q1197" s="233"/>
      <c r="R1197" s="233"/>
      <c r="S1197" s="233"/>
      <c r="T1197" s="234"/>
      <c r="U1197" s="14"/>
      <c r="V1197" s="14"/>
      <c r="W1197" s="14"/>
      <c r="X1197" s="14"/>
      <c r="Y1197" s="14"/>
      <c r="Z1197" s="14"/>
      <c r="AA1197" s="14"/>
      <c r="AB1197" s="14"/>
      <c r="AC1197" s="14"/>
      <c r="AD1197" s="14"/>
      <c r="AE1197" s="14"/>
      <c r="AT1197" s="228" t="s">
        <v>291</v>
      </c>
      <c r="AU1197" s="228" t="s">
        <v>87</v>
      </c>
      <c r="AV1197" s="14" t="s">
        <v>289</v>
      </c>
      <c r="AW1197" s="14" t="s">
        <v>31</v>
      </c>
      <c r="AX1197" s="14" t="s">
        <v>82</v>
      </c>
      <c r="AY1197" s="228" t="s">
        <v>283</v>
      </c>
    </row>
    <row r="1198" s="2" customFormat="1" ht="24.15" customHeight="1">
      <c r="A1198" s="37"/>
      <c r="B1198" s="168"/>
      <c r="C1198" s="242" t="s">
        <v>1598</v>
      </c>
      <c r="D1198" s="242" t="s">
        <v>582</v>
      </c>
      <c r="E1198" s="243" t="s">
        <v>1683</v>
      </c>
      <c r="F1198" s="244" t="s">
        <v>1684</v>
      </c>
      <c r="G1198" s="245" t="s">
        <v>288</v>
      </c>
      <c r="H1198" s="246">
        <v>3035.4099999999999</v>
      </c>
      <c r="I1198" s="247"/>
      <c r="J1198" s="248">
        <f>ROUND(I1198*H1198,2)</f>
        <v>0</v>
      </c>
      <c r="K1198" s="249"/>
      <c r="L1198" s="250"/>
      <c r="M1198" s="251" t="s">
        <v>1</v>
      </c>
      <c r="N1198" s="252" t="s">
        <v>41</v>
      </c>
      <c r="O1198" s="81"/>
      <c r="P1198" s="214">
        <f>O1198*H1198</f>
        <v>0</v>
      </c>
      <c r="Q1198" s="214">
        <v>0.0080000000000000002</v>
      </c>
      <c r="R1198" s="214">
        <f>Q1198*H1198</f>
        <v>24.283279999999998</v>
      </c>
      <c r="S1198" s="214">
        <v>0</v>
      </c>
      <c r="T1198" s="215">
        <f>S1198*H1198</f>
        <v>0</v>
      </c>
      <c r="U1198" s="37"/>
      <c r="V1198" s="37"/>
      <c r="W1198" s="37"/>
      <c r="X1198" s="37"/>
      <c r="Y1198" s="37"/>
      <c r="Z1198" s="37"/>
      <c r="AA1198" s="37"/>
      <c r="AB1198" s="37"/>
      <c r="AC1198" s="37"/>
      <c r="AD1198" s="37"/>
      <c r="AE1198" s="37"/>
      <c r="AR1198" s="216" t="s">
        <v>473</v>
      </c>
      <c r="AT1198" s="216" t="s">
        <v>582</v>
      </c>
      <c r="AU1198" s="216" t="s">
        <v>87</v>
      </c>
      <c r="AY1198" s="18" t="s">
        <v>283</v>
      </c>
      <c r="BE1198" s="217">
        <f>IF(N1198="základná",J1198,0)</f>
        <v>0</v>
      </c>
      <c r="BF1198" s="217">
        <f>IF(N1198="znížená",J1198,0)</f>
        <v>0</v>
      </c>
      <c r="BG1198" s="217">
        <f>IF(N1198="zákl. prenesená",J1198,0)</f>
        <v>0</v>
      </c>
      <c r="BH1198" s="217">
        <f>IF(N1198="zníž. prenesená",J1198,0)</f>
        <v>0</v>
      </c>
      <c r="BI1198" s="217">
        <f>IF(N1198="nulová",J1198,0)</f>
        <v>0</v>
      </c>
      <c r="BJ1198" s="18" t="s">
        <v>87</v>
      </c>
      <c r="BK1198" s="217">
        <f>ROUND(I1198*H1198,2)</f>
        <v>0</v>
      </c>
      <c r="BL1198" s="18" t="s">
        <v>358</v>
      </c>
      <c r="BM1198" s="216" t="s">
        <v>4208</v>
      </c>
    </row>
    <row r="1199" s="13" customFormat="1">
      <c r="A1199" s="13"/>
      <c r="B1199" s="218"/>
      <c r="C1199" s="13"/>
      <c r="D1199" s="219" t="s">
        <v>291</v>
      </c>
      <c r="E1199" s="13"/>
      <c r="F1199" s="221" t="s">
        <v>4209</v>
      </c>
      <c r="G1199" s="13"/>
      <c r="H1199" s="222">
        <v>3035.4099999999999</v>
      </c>
      <c r="I1199" s="223"/>
      <c r="J1199" s="13"/>
      <c r="K1199" s="13"/>
      <c r="L1199" s="218"/>
      <c r="M1199" s="224"/>
      <c r="N1199" s="225"/>
      <c r="O1199" s="225"/>
      <c r="P1199" s="225"/>
      <c r="Q1199" s="225"/>
      <c r="R1199" s="225"/>
      <c r="S1199" s="225"/>
      <c r="T1199" s="226"/>
      <c r="U1199" s="13"/>
      <c r="V1199" s="13"/>
      <c r="W1199" s="13"/>
      <c r="X1199" s="13"/>
      <c r="Y1199" s="13"/>
      <c r="Z1199" s="13"/>
      <c r="AA1199" s="13"/>
      <c r="AB1199" s="13"/>
      <c r="AC1199" s="13"/>
      <c r="AD1199" s="13"/>
      <c r="AE1199" s="13"/>
      <c r="AT1199" s="220" t="s">
        <v>291</v>
      </c>
      <c r="AU1199" s="220" t="s">
        <v>87</v>
      </c>
      <c r="AV1199" s="13" t="s">
        <v>87</v>
      </c>
      <c r="AW1199" s="13" t="s">
        <v>3</v>
      </c>
      <c r="AX1199" s="13" t="s">
        <v>82</v>
      </c>
      <c r="AY1199" s="220" t="s">
        <v>283</v>
      </c>
    </row>
    <row r="1200" s="2" customFormat="1" ht="24.15" customHeight="1">
      <c r="A1200" s="37"/>
      <c r="B1200" s="168"/>
      <c r="C1200" s="204" t="s">
        <v>1609</v>
      </c>
      <c r="D1200" s="204" t="s">
        <v>285</v>
      </c>
      <c r="E1200" s="205" t="s">
        <v>4210</v>
      </c>
      <c r="F1200" s="206" t="s">
        <v>4211</v>
      </c>
      <c r="G1200" s="207" t="s">
        <v>288</v>
      </c>
      <c r="H1200" s="208">
        <v>59.409999999999997</v>
      </c>
      <c r="I1200" s="209"/>
      <c r="J1200" s="210">
        <f>ROUND(I1200*H1200,2)</f>
        <v>0</v>
      </c>
      <c r="K1200" s="211"/>
      <c r="L1200" s="38"/>
      <c r="M1200" s="212" t="s">
        <v>1</v>
      </c>
      <c r="N1200" s="213" t="s">
        <v>41</v>
      </c>
      <c r="O1200" s="81"/>
      <c r="P1200" s="214">
        <f>O1200*H1200</f>
        <v>0</v>
      </c>
      <c r="Q1200" s="214">
        <v>0</v>
      </c>
      <c r="R1200" s="214">
        <f>Q1200*H1200</f>
        <v>0</v>
      </c>
      <c r="S1200" s="214">
        <v>0.001</v>
      </c>
      <c r="T1200" s="215">
        <f>S1200*H1200</f>
        <v>0.059409999999999998</v>
      </c>
      <c r="U1200" s="37"/>
      <c r="V1200" s="37"/>
      <c r="W1200" s="37"/>
      <c r="X1200" s="37"/>
      <c r="Y1200" s="37"/>
      <c r="Z1200" s="37"/>
      <c r="AA1200" s="37"/>
      <c r="AB1200" s="37"/>
      <c r="AC1200" s="37"/>
      <c r="AD1200" s="37"/>
      <c r="AE1200" s="37"/>
      <c r="AR1200" s="216" t="s">
        <v>358</v>
      </c>
      <c r="AT1200" s="216" t="s">
        <v>285</v>
      </c>
      <c r="AU1200" s="216" t="s">
        <v>87</v>
      </c>
      <c r="AY1200" s="18" t="s">
        <v>283</v>
      </c>
      <c r="BE1200" s="217">
        <f>IF(N1200="základná",J1200,0)</f>
        <v>0</v>
      </c>
      <c r="BF1200" s="217">
        <f>IF(N1200="znížená",J1200,0)</f>
        <v>0</v>
      </c>
      <c r="BG1200" s="217">
        <f>IF(N1200="zákl. prenesená",J1200,0)</f>
        <v>0</v>
      </c>
      <c r="BH1200" s="217">
        <f>IF(N1200="zníž. prenesená",J1200,0)</f>
        <v>0</v>
      </c>
      <c r="BI1200" s="217">
        <f>IF(N1200="nulová",J1200,0)</f>
        <v>0</v>
      </c>
      <c r="BJ1200" s="18" t="s">
        <v>87</v>
      </c>
      <c r="BK1200" s="217">
        <f>ROUND(I1200*H1200,2)</f>
        <v>0</v>
      </c>
      <c r="BL1200" s="18" t="s">
        <v>358</v>
      </c>
      <c r="BM1200" s="216" t="s">
        <v>4212</v>
      </c>
    </row>
    <row r="1201" s="15" customFormat="1">
      <c r="A1201" s="15"/>
      <c r="B1201" s="235"/>
      <c r="C1201" s="15"/>
      <c r="D1201" s="219" t="s">
        <v>291</v>
      </c>
      <c r="E1201" s="236" t="s">
        <v>1</v>
      </c>
      <c r="F1201" s="237" t="s">
        <v>4213</v>
      </c>
      <c r="G1201" s="15"/>
      <c r="H1201" s="236" t="s">
        <v>1</v>
      </c>
      <c r="I1201" s="238"/>
      <c r="J1201" s="15"/>
      <c r="K1201" s="15"/>
      <c r="L1201" s="235"/>
      <c r="M1201" s="239"/>
      <c r="N1201" s="240"/>
      <c r="O1201" s="240"/>
      <c r="P1201" s="240"/>
      <c r="Q1201" s="240"/>
      <c r="R1201" s="240"/>
      <c r="S1201" s="240"/>
      <c r="T1201" s="241"/>
      <c r="U1201" s="15"/>
      <c r="V1201" s="15"/>
      <c r="W1201" s="15"/>
      <c r="X1201" s="15"/>
      <c r="Y1201" s="15"/>
      <c r="Z1201" s="15"/>
      <c r="AA1201" s="15"/>
      <c r="AB1201" s="15"/>
      <c r="AC1201" s="15"/>
      <c r="AD1201" s="15"/>
      <c r="AE1201" s="15"/>
      <c r="AT1201" s="236" t="s">
        <v>291</v>
      </c>
      <c r="AU1201" s="236" t="s">
        <v>87</v>
      </c>
      <c r="AV1201" s="15" t="s">
        <v>82</v>
      </c>
      <c r="AW1201" s="15" t="s">
        <v>31</v>
      </c>
      <c r="AX1201" s="15" t="s">
        <v>75</v>
      </c>
      <c r="AY1201" s="236" t="s">
        <v>283</v>
      </c>
    </row>
    <row r="1202" s="13" customFormat="1">
      <c r="A1202" s="13"/>
      <c r="B1202" s="218"/>
      <c r="C1202" s="13"/>
      <c r="D1202" s="219" t="s">
        <v>291</v>
      </c>
      <c r="E1202" s="220" t="s">
        <v>1</v>
      </c>
      <c r="F1202" s="221" t="s">
        <v>4214</v>
      </c>
      <c r="G1202" s="13"/>
      <c r="H1202" s="222">
        <v>7.2800000000000002</v>
      </c>
      <c r="I1202" s="223"/>
      <c r="J1202" s="13"/>
      <c r="K1202" s="13"/>
      <c r="L1202" s="218"/>
      <c r="M1202" s="224"/>
      <c r="N1202" s="225"/>
      <c r="O1202" s="225"/>
      <c r="P1202" s="225"/>
      <c r="Q1202" s="225"/>
      <c r="R1202" s="225"/>
      <c r="S1202" s="225"/>
      <c r="T1202" s="226"/>
      <c r="U1202" s="13"/>
      <c r="V1202" s="13"/>
      <c r="W1202" s="13"/>
      <c r="X1202" s="13"/>
      <c r="Y1202" s="13"/>
      <c r="Z1202" s="13"/>
      <c r="AA1202" s="13"/>
      <c r="AB1202" s="13"/>
      <c r="AC1202" s="13"/>
      <c r="AD1202" s="13"/>
      <c r="AE1202" s="13"/>
      <c r="AT1202" s="220" t="s">
        <v>291</v>
      </c>
      <c r="AU1202" s="220" t="s">
        <v>87</v>
      </c>
      <c r="AV1202" s="13" t="s">
        <v>87</v>
      </c>
      <c r="AW1202" s="13" t="s">
        <v>31</v>
      </c>
      <c r="AX1202" s="13" t="s">
        <v>75</v>
      </c>
      <c r="AY1202" s="220" t="s">
        <v>283</v>
      </c>
    </row>
    <row r="1203" s="13" customFormat="1">
      <c r="A1203" s="13"/>
      <c r="B1203" s="218"/>
      <c r="C1203" s="13"/>
      <c r="D1203" s="219" t="s">
        <v>291</v>
      </c>
      <c r="E1203" s="220" t="s">
        <v>1</v>
      </c>
      <c r="F1203" s="221" t="s">
        <v>4215</v>
      </c>
      <c r="G1203" s="13"/>
      <c r="H1203" s="222">
        <v>52.130000000000003</v>
      </c>
      <c r="I1203" s="223"/>
      <c r="J1203" s="13"/>
      <c r="K1203" s="13"/>
      <c r="L1203" s="218"/>
      <c r="M1203" s="224"/>
      <c r="N1203" s="225"/>
      <c r="O1203" s="225"/>
      <c r="P1203" s="225"/>
      <c r="Q1203" s="225"/>
      <c r="R1203" s="225"/>
      <c r="S1203" s="225"/>
      <c r="T1203" s="226"/>
      <c r="U1203" s="13"/>
      <c r="V1203" s="13"/>
      <c r="W1203" s="13"/>
      <c r="X1203" s="13"/>
      <c r="Y1203" s="13"/>
      <c r="Z1203" s="13"/>
      <c r="AA1203" s="13"/>
      <c r="AB1203" s="13"/>
      <c r="AC1203" s="13"/>
      <c r="AD1203" s="13"/>
      <c r="AE1203" s="13"/>
      <c r="AT1203" s="220" t="s">
        <v>291</v>
      </c>
      <c r="AU1203" s="220" t="s">
        <v>87</v>
      </c>
      <c r="AV1203" s="13" t="s">
        <v>87</v>
      </c>
      <c r="AW1203" s="13" t="s">
        <v>31</v>
      </c>
      <c r="AX1203" s="13" t="s">
        <v>75</v>
      </c>
      <c r="AY1203" s="220" t="s">
        <v>283</v>
      </c>
    </row>
    <row r="1204" s="14" customFormat="1">
      <c r="A1204" s="14"/>
      <c r="B1204" s="227"/>
      <c r="C1204" s="14"/>
      <c r="D1204" s="219" t="s">
        <v>291</v>
      </c>
      <c r="E1204" s="228" t="s">
        <v>1</v>
      </c>
      <c r="F1204" s="229" t="s">
        <v>293</v>
      </c>
      <c r="G1204" s="14"/>
      <c r="H1204" s="230">
        <v>59.409999999999997</v>
      </c>
      <c r="I1204" s="231"/>
      <c r="J1204" s="14"/>
      <c r="K1204" s="14"/>
      <c r="L1204" s="227"/>
      <c r="M1204" s="232"/>
      <c r="N1204" s="233"/>
      <c r="O1204" s="233"/>
      <c r="P1204" s="233"/>
      <c r="Q1204" s="233"/>
      <c r="R1204" s="233"/>
      <c r="S1204" s="233"/>
      <c r="T1204" s="234"/>
      <c r="U1204" s="14"/>
      <c r="V1204" s="14"/>
      <c r="W1204" s="14"/>
      <c r="X1204" s="14"/>
      <c r="Y1204" s="14"/>
      <c r="Z1204" s="14"/>
      <c r="AA1204" s="14"/>
      <c r="AB1204" s="14"/>
      <c r="AC1204" s="14"/>
      <c r="AD1204" s="14"/>
      <c r="AE1204" s="14"/>
      <c r="AT1204" s="228" t="s">
        <v>291</v>
      </c>
      <c r="AU1204" s="228" t="s">
        <v>87</v>
      </c>
      <c r="AV1204" s="14" t="s">
        <v>289</v>
      </c>
      <c r="AW1204" s="14" t="s">
        <v>31</v>
      </c>
      <c r="AX1204" s="14" t="s">
        <v>82</v>
      </c>
      <c r="AY1204" s="228" t="s">
        <v>283</v>
      </c>
    </row>
    <row r="1205" s="2" customFormat="1" ht="16.5" customHeight="1">
      <c r="A1205" s="37"/>
      <c r="B1205" s="168"/>
      <c r="C1205" s="204" t="s">
        <v>1614</v>
      </c>
      <c r="D1205" s="204" t="s">
        <v>285</v>
      </c>
      <c r="E1205" s="205" t="s">
        <v>1688</v>
      </c>
      <c r="F1205" s="206" t="s">
        <v>1689</v>
      </c>
      <c r="G1205" s="207" t="s">
        <v>288</v>
      </c>
      <c r="H1205" s="208">
        <v>518.47699999999998</v>
      </c>
      <c r="I1205" s="209"/>
      <c r="J1205" s="210">
        <f>ROUND(I1205*H1205,2)</f>
        <v>0</v>
      </c>
      <c r="K1205" s="211"/>
      <c r="L1205" s="38"/>
      <c r="M1205" s="212" t="s">
        <v>1</v>
      </c>
      <c r="N1205" s="213" t="s">
        <v>41</v>
      </c>
      <c r="O1205" s="81"/>
      <c r="P1205" s="214">
        <f>O1205*H1205</f>
        <v>0</v>
      </c>
      <c r="Q1205" s="214">
        <v>0.00044999999999999999</v>
      </c>
      <c r="R1205" s="214">
        <f>Q1205*H1205</f>
        <v>0.23331464999999999</v>
      </c>
      <c r="S1205" s="214">
        <v>0</v>
      </c>
      <c r="T1205" s="215">
        <f>S1205*H1205</f>
        <v>0</v>
      </c>
      <c r="U1205" s="37"/>
      <c r="V1205" s="37"/>
      <c r="W1205" s="37"/>
      <c r="X1205" s="37"/>
      <c r="Y1205" s="37"/>
      <c r="Z1205" s="37"/>
      <c r="AA1205" s="37"/>
      <c r="AB1205" s="37"/>
      <c r="AC1205" s="37"/>
      <c r="AD1205" s="37"/>
      <c r="AE1205" s="37"/>
      <c r="AR1205" s="216" t="s">
        <v>358</v>
      </c>
      <c r="AT1205" s="216" t="s">
        <v>285</v>
      </c>
      <c r="AU1205" s="216" t="s">
        <v>87</v>
      </c>
      <c r="AY1205" s="18" t="s">
        <v>283</v>
      </c>
      <c r="BE1205" s="217">
        <f>IF(N1205="základná",J1205,0)</f>
        <v>0</v>
      </c>
      <c r="BF1205" s="217">
        <f>IF(N1205="znížená",J1205,0)</f>
        <v>0</v>
      </c>
      <c r="BG1205" s="217">
        <f>IF(N1205="zákl. prenesená",J1205,0)</f>
        <v>0</v>
      </c>
      <c r="BH1205" s="217">
        <f>IF(N1205="zníž. prenesená",J1205,0)</f>
        <v>0</v>
      </c>
      <c r="BI1205" s="217">
        <f>IF(N1205="nulová",J1205,0)</f>
        <v>0</v>
      </c>
      <c r="BJ1205" s="18" t="s">
        <v>87</v>
      </c>
      <c r="BK1205" s="217">
        <f>ROUND(I1205*H1205,2)</f>
        <v>0</v>
      </c>
      <c r="BL1205" s="18" t="s">
        <v>358</v>
      </c>
      <c r="BM1205" s="216" t="s">
        <v>4216</v>
      </c>
    </row>
    <row r="1206" s="13" customFormat="1">
      <c r="A1206" s="13"/>
      <c r="B1206" s="218"/>
      <c r="C1206" s="13"/>
      <c r="D1206" s="219" t="s">
        <v>291</v>
      </c>
      <c r="E1206" s="220" t="s">
        <v>1</v>
      </c>
      <c r="F1206" s="221" t="s">
        <v>605</v>
      </c>
      <c r="G1206" s="13"/>
      <c r="H1206" s="222">
        <v>518.47699999999998</v>
      </c>
      <c r="I1206" s="223"/>
      <c r="J1206" s="13"/>
      <c r="K1206" s="13"/>
      <c r="L1206" s="218"/>
      <c r="M1206" s="224"/>
      <c r="N1206" s="225"/>
      <c r="O1206" s="225"/>
      <c r="P1206" s="225"/>
      <c r="Q1206" s="225"/>
      <c r="R1206" s="225"/>
      <c r="S1206" s="225"/>
      <c r="T1206" s="226"/>
      <c r="U1206" s="13"/>
      <c r="V1206" s="13"/>
      <c r="W1206" s="13"/>
      <c r="X1206" s="13"/>
      <c r="Y1206" s="13"/>
      <c r="Z1206" s="13"/>
      <c r="AA1206" s="13"/>
      <c r="AB1206" s="13"/>
      <c r="AC1206" s="13"/>
      <c r="AD1206" s="13"/>
      <c r="AE1206" s="13"/>
      <c r="AT1206" s="220" t="s">
        <v>291</v>
      </c>
      <c r="AU1206" s="220" t="s">
        <v>87</v>
      </c>
      <c r="AV1206" s="13" t="s">
        <v>87</v>
      </c>
      <c r="AW1206" s="13" t="s">
        <v>31</v>
      </c>
      <c r="AX1206" s="13" t="s">
        <v>75</v>
      </c>
      <c r="AY1206" s="220" t="s">
        <v>283</v>
      </c>
    </row>
    <row r="1207" s="14" customFormat="1">
      <c r="A1207" s="14"/>
      <c r="B1207" s="227"/>
      <c r="C1207" s="14"/>
      <c r="D1207" s="219" t="s">
        <v>291</v>
      </c>
      <c r="E1207" s="228" t="s">
        <v>1</v>
      </c>
      <c r="F1207" s="229" t="s">
        <v>293</v>
      </c>
      <c r="G1207" s="14"/>
      <c r="H1207" s="230">
        <v>518.47699999999998</v>
      </c>
      <c r="I1207" s="231"/>
      <c r="J1207" s="14"/>
      <c r="K1207" s="14"/>
      <c r="L1207" s="227"/>
      <c r="M1207" s="232"/>
      <c r="N1207" s="233"/>
      <c r="O1207" s="233"/>
      <c r="P1207" s="233"/>
      <c r="Q1207" s="233"/>
      <c r="R1207" s="233"/>
      <c r="S1207" s="233"/>
      <c r="T1207" s="234"/>
      <c r="U1207" s="14"/>
      <c r="V1207" s="14"/>
      <c r="W1207" s="14"/>
      <c r="X1207" s="14"/>
      <c r="Y1207" s="14"/>
      <c r="Z1207" s="14"/>
      <c r="AA1207" s="14"/>
      <c r="AB1207" s="14"/>
      <c r="AC1207" s="14"/>
      <c r="AD1207" s="14"/>
      <c r="AE1207" s="14"/>
      <c r="AT1207" s="228" t="s">
        <v>291</v>
      </c>
      <c r="AU1207" s="228" t="s">
        <v>87</v>
      </c>
      <c r="AV1207" s="14" t="s">
        <v>289</v>
      </c>
      <c r="AW1207" s="14" t="s">
        <v>31</v>
      </c>
      <c r="AX1207" s="14" t="s">
        <v>82</v>
      </c>
      <c r="AY1207" s="228" t="s">
        <v>283</v>
      </c>
    </row>
    <row r="1208" s="2" customFormat="1" ht="16.5" customHeight="1">
      <c r="A1208" s="37"/>
      <c r="B1208" s="168"/>
      <c r="C1208" s="242" t="s">
        <v>1622</v>
      </c>
      <c r="D1208" s="242" t="s">
        <v>582</v>
      </c>
      <c r="E1208" s="243" t="s">
        <v>1692</v>
      </c>
      <c r="F1208" s="244" t="s">
        <v>1693</v>
      </c>
      <c r="G1208" s="245" t="s">
        <v>288</v>
      </c>
      <c r="H1208" s="246">
        <v>528.84699999999998</v>
      </c>
      <c r="I1208" s="247"/>
      <c r="J1208" s="248">
        <f>ROUND(I1208*H1208,2)</f>
        <v>0</v>
      </c>
      <c r="K1208" s="249"/>
      <c r="L1208" s="250"/>
      <c r="M1208" s="251" t="s">
        <v>1</v>
      </c>
      <c r="N1208" s="252" t="s">
        <v>41</v>
      </c>
      <c r="O1208" s="81"/>
      <c r="P1208" s="214">
        <f>O1208*H1208</f>
        <v>0</v>
      </c>
      <c r="Q1208" s="214">
        <v>0</v>
      </c>
      <c r="R1208" s="214">
        <f>Q1208*H1208</f>
        <v>0</v>
      </c>
      <c r="S1208" s="214">
        <v>0</v>
      </c>
      <c r="T1208" s="215">
        <f>S1208*H1208</f>
        <v>0</v>
      </c>
      <c r="U1208" s="37"/>
      <c r="V1208" s="37"/>
      <c r="W1208" s="37"/>
      <c r="X1208" s="37"/>
      <c r="Y1208" s="37"/>
      <c r="Z1208" s="37"/>
      <c r="AA1208" s="37"/>
      <c r="AB1208" s="37"/>
      <c r="AC1208" s="37"/>
      <c r="AD1208" s="37"/>
      <c r="AE1208" s="37"/>
      <c r="AR1208" s="216" t="s">
        <v>473</v>
      </c>
      <c r="AT1208" s="216" t="s">
        <v>582</v>
      </c>
      <c r="AU1208" s="216" t="s">
        <v>87</v>
      </c>
      <c r="AY1208" s="18" t="s">
        <v>283</v>
      </c>
      <c r="BE1208" s="217">
        <f>IF(N1208="základná",J1208,0)</f>
        <v>0</v>
      </c>
      <c r="BF1208" s="217">
        <f>IF(N1208="znížená",J1208,0)</f>
        <v>0</v>
      </c>
      <c r="BG1208" s="217">
        <f>IF(N1208="zákl. prenesená",J1208,0)</f>
        <v>0</v>
      </c>
      <c r="BH1208" s="217">
        <f>IF(N1208="zníž. prenesená",J1208,0)</f>
        <v>0</v>
      </c>
      <c r="BI1208" s="217">
        <f>IF(N1208="nulová",J1208,0)</f>
        <v>0</v>
      </c>
      <c r="BJ1208" s="18" t="s">
        <v>87</v>
      </c>
      <c r="BK1208" s="217">
        <f>ROUND(I1208*H1208,2)</f>
        <v>0</v>
      </c>
      <c r="BL1208" s="18" t="s">
        <v>358</v>
      </c>
      <c r="BM1208" s="216" t="s">
        <v>4217</v>
      </c>
    </row>
    <row r="1209" s="13" customFormat="1">
      <c r="A1209" s="13"/>
      <c r="B1209" s="218"/>
      <c r="C1209" s="13"/>
      <c r="D1209" s="219" t="s">
        <v>291</v>
      </c>
      <c r="E1209" s="13"/>
      <c r="F1209" s="221" t="s">
        <v>1695</v>
      </c>
      <c r="G1209" s="13"/>
      <c r="H1209" s="222">
        <v>528.84699999999998</v>
      </c>
      <c r="I1209" s="223"/>
      <c r="J1209" s="13"/>
      <c r="K1209" s="13"/>
      <c r="L1209" s="218"/>
      <c r="M1209" s="224"/>
      <c r="N1209" s="225"/>
      <c r="O1209" s="225"/>
      <c r="P1209" s="225"/>
      <c r="Q1209" s="225"/>
      <c r="R1209" s="225"/>
      <c r="S1209" s="225"/>
      <c r="T1209" s="226"/>
      <c r="U1209" s="13"/>
      <c r="V1209" s="13"/>
      <c r="W1209" s="13"/>
      <c r="X1209" s="13"/>
      <c r="Y1209" s="13"/>
      <c r="Z1209" s="13"/>
      <c r="AA1209" s="13"/>
      <c r="AB1209" s="13"/>
      <c r="AC1209" s="13"/>
      <c r="AD1209" s="13"/>
      <c r="AE1209" s="13"/>
      <c r="AT1209" s="220" t="s">
        <v>291</v>
      </c>
      <c r="AU1209" s="220" t="s">
        <v>87</v>
      </c>
      <c r="AV1209" s="13" t="s">
        <v>87</v>
      </c>
      <c r="AW1209" s="13" t="s">
        <v>3</v>
      </c>
      <c r="AX1209" s="13" t="s">
        <v>82</v>
      </c>
      <c r="AY1209" s="220" t="s">
        <v>283</v>
      </c>
    </row>
    <row r="1210" s="2" customFormat="1" ht="24.15" customHeight="1">
      <c r="A1210" s="37"/>
      <c r="B1210" s="168"/>
      <c r="C1210" s="204" t="s">
        <v>1628</v>
      </c>
      <c r="D1210" s="204" t="s">
        <v>285</v>
      </c>
      <c r="E1210" s="205" t="s">
        <v>1697</v>
      </c>
      <c r="F1210" s="206" t="s">
        <v>1698</v>
      </c>
      <c r="G1210" s="207" t="s">
        <v>979</v>
      </c>
      <c r="H1210" s="255"/>
      <c r="I1210" s="209"/>
      <c r="J1210" s="210">
        <f>ROUND(I1210*H1210,2)</f>
        <v>0</v>
      </c>
      <c r="K1210" s="211"/>
      <c r="L1210" s="38"/>
      <c r="M1210" s="212" t="s">
        <v>1</v>
      </c>
      <c r="N1210" s="213" t="s">
        <v>41</v>
      </c>
      <c r="O1210" s="81"/>
      <c r="P1210" s="214">
        <f>O1210*H1210</f>
        <v>0</v>
      </c>
      <c r="Q1210" s="214">
        <v>0</v>
      </c>
      <c r="R1210" s="214">
        <f>Q1210*H1210</f>
        <v>0</v>
      </c>
      <c r="S1210" s="214">
        <v>0</v>
      </c>
      <c r="T1210" s="215">
        <f>S1210*H1210</f>
        <v>0</v>
      </c>
      <c r="U1210" s="37"/>
      <c r="V1210" s="37"/>
      <c r="W1210" s="37"/>
      <c r="X1210" s="37"/>
      <c r="Y1210" s="37"/>
      <c r="Z1210" s="37"/>
      <c r="AA1210" s="37"/>
      <c r="AB1210" s="37"/>
      <c r="AC1210" s="37"/>
      <c r="AD1210" s="37"/>
      <c r="AE1210" s="37"/>
      <c r="AR1210" s="216" t="s">
        <v>358</v>
      </c>
      <c r="AT1210" s="216" t="s">
        <v>285</v>
      </c>
      <c r="AU1210" s="216" t="s">
        <v>87</v>
      </c>
      <c r="AY1210" s="18" t="s">
        <v>283</v>
      </c>
      <c r="BE1210" s="217">
        <f>IF(N1210="základná",J1210,0)</f>
        <v>0</v>
      </c>
      <c r="BF1210" s="217">
        <f>IF(N1210="znížená",J1210,0)</f>
        <v>0</v>
      </c>
      <c r="BG1210" s="217">
        <f>IF(N1210="zákl. prenesená",J1210,0)</f>
        <v>0</v>
      </c>
      <c r="BH1210" s="217">
        <f>IF(N1210="zníž. prenesená",J1210,0)</f>
        <v>0</v>
      </c>
      <c r="BI1210" s="217">
        <f>IF(N1210="nulová",J1210,0)</f>
        <v>0</v>
      </c>
      <c r="BJ1210" s="18" t="s">
        <v>87</v>
      </c>
      <c r="BK1210" s="217">
        <f>ROUND(I1210*H1210,2)</f>
        <v>0</v>
      </c>
      <c r="BL1210" s="18" t="s">
        <v>358</v>
      </c>
      <c r="BM1210" s="216" t="s">
        <v>4218</v>
      </c>
    </row>
    <row r="1211" s="12" customFormat="1" ht="22.8" customHeight="1">
      <c r="A1211" s="12"/>
      <c r="B1211" s="191"/>
      <c r="C1211" s="12"/>
      <c r="D1211" s="192" t="s">
        <v>74</v>
      </c>
      <c r="E1211" s="202" t="s">
        <v>1700</v>
      </c>
      <c r="F1211" s="202" t="s">
        <v>1701</v>
      </c>
      <c r="G1211" s="12"/>
      <c r="H1211" s="12"/>
      <c r="I1211" s="194"/>
      <c r="J1211" s="203">
        <f>BK1211</f>
        <v>0</v>
      </c>
      <c r="K1211" s="12"/>
      <c r="L1211" s="191"/>
      <c r="M1211" s="196"/>
      <c r="N1211" s="197"/>
      <c r="O1211" s="197"/>
      <c r="P1211" s="198">
        <f>SUM(P1212:P1236)</f>
        <v>0</v>
      </c>
      <c r="Q1211" s="197"/>
      <c r="R1211" s="198">
        <f>SUM(R1212:R1236)</f>
        <v>53.899176580000002</v>
      </c>
      <c r="S1211" s="197"/>
      <c r="T1211" s="199">
        <f>SUM(T1212:T1236)</f>
        <v>0</v>
      </c>
      <c r="U1211" s="12"/>
      <c r="V1211" s="12"/>
      <c r="W1211" s="12"/>
      <c r="X1211" s="12"/>
      <c r="Y1211" s="12"/>
      <c r="Z1211" s="12"/>
      <c r="AA1211" s="12"/>
      <c r="AB1211" s="12"/>
      <c r="AC1211" s="12"/>
      <c r="AD1211" s="12"/>
      <c r="AE1211" s="12"/>
      <c r="AR1211" s="192" t="s">
        <v>87</v>
      </c>
      <c r="AT1211" s="200" t="s">
        <v>74</v>
      </c>
      <c r="AU1211" s="200" t="s">
        <v>82</v>
      </c>
      <c r="AY1211" s="192" t="s">
        <v>283</v>
      </c>
      <c r="BK1211" s="201">
        <f>SUM(BK1212:BK1236)</f>
        <v>0</v>
      </c>
    </row>
    <row r="1212" s="2" customFormat="1" ht="24.15" customHeight="1">
      <c r="A1212" s="37"/>
      <c r="B1212" s="168"/>
      <c r="C1212" s="204" t="s">
        <v>1636</v>
      </c>
      <c r="D1212" s="204" t="s">
        <v>285</v>
      </c>
      <c r="E1212" s="205" t="s">
        <v>1703</v>
      </c>
      <c r="F1212" s="206" t="s">
        <v>1704</v>
      </c>
      <c r="G1212" s="207" t="s">
        <v>288</v>
      </c>
      <c r="H1212" s="208">
        <v>2182.1529999999998</v>
      </c>
      <c r="I1212" s="209"/>
      <c r="J1212" s="210">
        <f>ROUND(I1212*H1212,2)</f>
        <v>0</v>
      </c>
      <c r="K1212" s="211"/>
      <c r="L1212" s="38"/>
      <c r="M1212" s="212" t="s">
        <v>1</v>
      </c>
      <c r="N1212" s="213" t="s">
        <v>41</v>
      </c>
      <c r="O1212" s="81"/>
      <c r="P1212" s="214">
        <f>O1212*H1212</f>
        <v>0</v>
      </c>
      <c r="Q1212" s="214">
        <v>0.0028600000000000001</v>
      </c>
      <c r="R1212" s="214">
        <f>Q1212*H1212</f>
        <v>6.2409575799999999</v>
      </c>
      <c r="S1212" s="214">
        <v>0</v>
      </c>
      <c r="T1212" s="215">
        <f>S1212*H1212</f>
        <v>0</v>
      </c>
      <c r="U1212" s="37"/>
      <c r="V1212" s="37"/>
      <c r="W1212" s="37"/>
      <c r="X1212" s="37"/>
      <c r="Y1212" s="37"/>
      <c r="Z1212" s="37"/>
      <c r="AA1212" s="37"/>
      <c r="AB1212" s="37"/>
      <c r="AC1212" s="37"/>
      <c r="AD1212" s="37"/>
      <c r="AE1212" s="37"/>
      <c r="AR1212" s="216" t="s">
        <v>358</v>
      </c>
      <c r="AT1212" s="216" t="s">
        <v>285</v>
      </c>
      <c r="AU1212" s="216" t="s">
        <v>87</v>
      </c>
      <c r="AY1212" s="18" t="s">
        <v>283</v>
      </c>
      <c r="BE1212" s="217">
        <f>IF(N1212="základná",J1212,0)</f>
        <v>0</v>
      </c>
      <c r="BF1212" s="217">
        <f>IF(N1212="znížená",J1212,0)</f>
        <v>0</v>
      </c>
      <c r="BG1212" s="217">
        <f>IF(N1212="zákl. prenesená",J1212,0)</f>
        <v>0</v>
      </c>
      <c r="BH1212" s="217">
        <f>IF(N1212="zníž. prenesená",J1212,0)</f>
        <v>0</v>
      </c>
      <c r="BI1212" s="217">
        <f>IF(N1212="nulová",J1212,0)</f>
        <v>0</v>
      </c>
      <c r="BJ1212" s="18" t="s">
        <v>87</v>
      </c>
      <c r="BK1212" s="217">
        <f>ROUND(I1212*H1212,2)</f>
        <v>0</v>
      </c>
      <c r="BL1212" s="18" t="s">
        <v>358</v>
      </c>
      <c r="BM1212" s="216" t="s">
        <v>4219</v>
      </c>
    </row>
    <row r="1213" s="15" customFormat="1">
      <c r="A1213" s="15"/>
      <c r="B1213" s="235"/>
      <c r="C1213" s="15"/>
      <c r="D1213" s="219" t="s">
        <v>291</v>
      </c>
      <c r="E1213" s="236" t="s">
        <v>1</v>
      </c>
      <c r="F1213" s="237" t="s">
        <v>451</v>
      </c>
      <c r="G1213" s="15"/>
      <c r="H1213" s="236" t="s">
        <v>1</v>
      </c>
      <c r="I1213" s="238"/>
      <c r="J1213" s="15"/>
      <c r="K1213" s="15"/>
      <c r="L1213" s="235"/>
      <c r="M1213" s="239"/>
      <c r="N1213" s="240"/>
      <c r="O1213" s="240"/>
      <c r="P1213" s="240"/>
      <c r="Q1213" s="240"/>
      <c r="R1213" s="240"/>
      <c r="S1213" s="240"/>
      <c r="T1213" s="241"/>
      <c r="U1213" s="15"/>
      <c r="V1213" s="15"/>
      <c r="W1213" s="15"/>
      <c r="X1213" s="15"/>
      <c r="Y1213" s="15"/>
      <c r="Z1213" s="15"/>
      <c r="AA1213" s="15"/>
      <c r="AB1213" s="15"/>
      <c r="AC1213" s="15"/>
      <c r="AD1213" s="15"/>
      <c r="AE1213" s="15"/>
      <c r="AT1213" s="236" t="s">
        <v>291</v>
      </c>
      <c r="AU1213" s="236" t="s">
        <v>87</v>
      </c>
      <c r="AV1213" s="15" t="s">
        <v>82</v>
      </c>
      <c r="AW1213" s="15" t="s">
        <v>31</v>
      </c>
      <c r="AX1213" s="15" t="s">
        <v>75</v>
      </c>
      <c r="AY1213" s="236" t="s">
        <v>283</v>
      </c>
    </row>
    <row r="1214" s="13" customFormat="1">
      <c r="A1214" s="13"/>
      <c r="B1214" s="218"/>
      <c r="C1214" s="13"/>
      <c r="D1214" s="219" t="s">
        <v>291</v>
      </c>
      <c r="E1214" s="220" t="s">
        <v>1</v>
      </c>
      <c r="F1214" s="221" t="s">
        <v>4220</v>
      </c>
      <c r="G1214" s="13"/>
      <c r="H1214" s="222">
        <v>188.06999999999999</v>
      </c>
      <c r="I1214" s="223"/>
      <c r="J1214" s="13"/>
      <c r="K1214" s="13"/>
      <c r="L1214" s="218"/>
      <c r="M1214" s="224"/>
      <c r="N1214" s="225"/>
      <c r="O1214" s="225"/>
      <c r="P1214" s="225"/>
      <c r="Q1214" s="225"/>
      <c r="R1214" s="225"/>
      <c r="S1214" s="225"/>
      <c r="T1214" s="226"/>
      <c r="U1214" s="13"/>
      <c r="V1214" s="13"/>
      <c r="W1214" s="13"/>
      <c r="X1214" s="13"/>
      <c r="Y1214" s="13"/>
      <c r="Z1214" s="13"/>
      <c r="AA1214" s="13"/>
      <c r="AB1214" s="13"/>
      <c r="AC1214" s="13"/>
      <c r="AD1214" s="13"/>
      <c r="AE1214" s="13"/>
      <c r="AT1214" s="220" t="s">
        <v>291</v>
      </c>
      <c r="AU1214" s="220" t="s">
        <v>87</v>
      </c>
      <c r="AV1214" s="13" t="s">
        <v>87</v>
      </c>
      <c r="AW1214" s="13" t="s">
        <v>31</v>
      </c>
      <c r="AX1214" s="13" t="s">
        <v>75</v>
      </c>
      <c r="AY1214" s="220" t="s">
        <v>283</v>
      </c>
    </row>
    <row r="1215" s="15" customFormat="1">
      <c r="A1215" s="15"/>
      <c r="B1215" s="235"/>
      <c r="C1215" s="15"/>
      <c r="D1215" s="219" t="s">
        <v>291</v>
      </c>
      <c r="E1215" s="236" t="s">
        <v>1</v>
      </c>
      <c r="F1215" s="237" t="s">
        <v>404</v>
      </c>
      <c r="G1215" s="15"/>
      <c r="H1215" s="236" t="s">
        <v>1</v>
      </c>
      <c r="I1215" s="238"/>
      <c r="J1215" s="15"/>
      <c r="K1215" s="15"/>
      <c r="L1215" s="235"/>
      <c r="M1215" s="239"/>
      <c r="N1215" s="240"/>
      <c r="O1215" s="240"/>
      <c r="P1215" s="240"/>
      <c r="Q1215" s="240"/>
      <c r="R1215" s="240"/>
      <c r="S1215" s="240"/>
      <c r="T1215" s="241"/>
      <c r="U1215" s="15"/>
      <c r="V1215" s="15"/>
      <c r="W1215" s="15"/>
      <c r="X1215" s="15"/>
      <c r="Y1215" s="15"/>
      <c r="Z1215" s="15"/>
      <c r="AA1215" s="15"/>
      <c r="AB1215" s="15"/>
      <c r="AC1215" s="15"/>
      <c r="AD1215" s="15"/>
      <c r="AE1215" s="15"/>
      <c r="AT1215" s="236" t="s">
        <v>291</v>
      </c>
      <c r="AU1215" s="236" t="s">
        <v>87</v>
      </c>
      <c r="AV1215" s="15" t="s">
        <v>82</v>
      </c>
      <c r="AW1215" s="15" t="s">
        <v>31</v>
      </c>
      <c r="AX1215" s="15" t="s">
        <v>75</v>
      </c>
      <c r="AY1215" s="236" t="s">
        <v>283</v>
      </c>
    </row>
    <row r="1216" s="13" customFormat="1">
      <c r="A1216" s="13"/>
      <c r="B1216" s="218"/>
      <c r="C1216" s="13"/>
      <c r="D1216" s="219" t="s">
        <v>291</v>
      </c>
      <c r="E1216" s="220" t="s">
        <v>1</v>
      </c>
      <c r="F1216" s="221" t="s">
        <v>4221</v>
      </c>
      <c r="G1216" s="13"/>
      <c r="H1216" s="222">
        <v>309.22300000000001</v>
      </c>
      <c r="I1216" s="223"/>
      <c r="J1216" s="13"/>
      <c r="K1216" s="13"/>
      <c r="L1216" s="218"/>
      <c r="M1216" s="224"/>
      <c r="N1216" s="225"/>
      <c r="O1216" s="225"/>
      <c r="P1216" s="225"/>
      <c r="Q1216" s="225"/>
      <c r="R1216" s="225"/>
      <c r="S1216" s="225"/>
      <c r="T1216" s="226"/>
      <c r="U1216" s="13"/>
      <c r="V1216" s="13"/>
      <c r="W1216" s="13"/>
      <c r="X1216" s="13"/>
      <c r="Y1216" s="13"/>
      <c r="Z1216" s="13"/>
      <c r="AA1216" s="13"/>
      <c r="AB1216" s="13"/>
      <c r="AC1216" s="13"/>
      <c r="AD1216" s="13"/>
      <c r="AE1216" s="13"/>
      <c r="AT1216" s="220" t="s">
        <v>291</v>
      </c>
      <c r="AU1216" s="220" t="s">
        <v>87</v>
      </c>
      <c r="AV1216" s="13" t="s">
        <v>87</v>
      </c>
      <c r="AW1216" s="13" t="s">
        <v>31</v>
      </c>
      <c r="AX1216" s="13" t="s">
        <v>75</v>
      </c>
      <c r="AY1216" s="220" t="s">
        <v>283</v>
      </c>
    </row>
    <row r="1217" s="15" customFormat="1">
      <c r="A1217" s="15"/>
      <c r="B1217" s="235"/>
      <c r="C1217" s="15"/>
      <c r="D1217" s="219" t="s">
        <v>291</v>
      </c>
      <c r="E1217" s="236" t="s">
        <v>1</v>
      </c>
      <c r="F1217" s="237" t="s">
        <v>413</v>
      </c>
      <c r="G1217" s="15"/>
      <c r="H1217" s="236" t="s">
        <v>1</v>
      </c>
      <c r="I1217" s="238"/>
      <c r="J1217" s="15"/>
      <c r="K1217" s="15"/>
      <c r="L1217" s="235"/>
      <c r="M1217" s="239"/>
      <c r="N1217" s="240"/>
      <c r="O1217" s="240"/>
      <c r="P1217" s="240"/>
      <c r="Q1217" s="240"/>
      <c r="R1217" s="240"/>
      <c r="S1217" s="240"/>
      <c r="T1217" s="241"/>
      <c r="U1217" s="15"/>
      <c r="V1217" s="15"/>
      <c r="W1217" s="15"/>
      <c r="X1217" s="15"/>
      <c r="Y1217" s="15"/>
      <c r="Z1217" s="15"/>
      <c r="AA1217" s="15"/>
      <c r="AB1217" s="15"/>
      <c r="AC1217" s="15"/>
      <c r="AD1217" s="15"/>
      <c r="AE1217" s="15"/>
      <c r="AT1217" s="236" t="s">
        <v>291</v>
      </c>
      <c r="AU1217" s="236" t="s">
        <v>87</v>
      </c>
      <c r="AV1217" s="15" t="s">
        <v>82</v>
      </c>
      <c r="AW1217" s="15" t="s">
        <v>31</v>
      </c>
      <c r="AX1217" s="15" t="s">
        <v>75</v>
      </c>
      <c r="AY1217" s="236" t="s">
        <v>283</v>
      </c>
    </row>
    <row r="1218" s="13" customFormat="1">
      <c r="A1218" s="13"/>
      <c r="B1218" s="218"/>
      <c r="C1218" s="13"/>
      <c r="D1218" s="219" t="s">
        <v>291</v>
      </c>
      <c r="E1218" s="220" t="s">
        <v>1</v>
      </c>
      <c r="F1218" s="221" t="s">
        <v>4222</v>
      </c>
      <c r="G1218" s="13"/>
      <c r="H1218" s="222">
        <v>180.81999999999999</v>
      </c>
      <c r="I1218" s="223"/>
      <c r="J1218" s="13"/>
      <c r="K1218" s="13"/>
      <c r="L1218" s="218"/>
      <c r="M1218" s="224"/>
      <c r="N1218" s="225"/>
      <c r="O1218" s="225"/>
      <c r="P1218" s="225"/>
      <c r="Q1218" s="225"/>
      <c r="R1218" s="225"/>
      <c r="S1218" s="225"/>
      <c r="T1218" s="226"/>
      <c r="U1218" s="13"/>
      <c r="V1218" s="13"/>
      <c r="W1218" s="13"/>
      <c r="X1218" s="13"/>
      <c r="Y1218" s="13"/>
      <c r="Z1218" s="13"/>
      <c r="AA1218" s="13"/>
      <c r="AB1218" s="13"/>
      <c r="AC1218" s="13"/>
      <c r="AD1218" s="13"/>
      <c r="AE1218" s="13"/>
      <c r="AT1218" s="220" t="s">
        <v>291</v>
      </c>
      <c r="AU1218" s="220" t="s">
        <v>87</v>
      </c>
      <c r="AV1218" s="13" t="s">
        <v>87</v>
      </c>
      <c r="AW1218" s="13" t="s">
        <v>31</v>
      </c>
      <c r="AX1218" s="13" t="s">
        <v>75</v>
      </c>
      <c r="AY1218" s="220" t="s">
        <v>283</v>
      </c>
    </row>
    <row r="1219" s="13" customFormat="1">
      <c r="A1219" s="13"/>
      <c r="B1219" s="218"/>
      <c r="C1219" s="13"/>
      <c r="D1219" s="219" t="s">
        <v>291</v>
      </c>
      <c r="E1219" s="220" t="s">
        <v>1</v>
      </c>
      <c r="F1219" s="221" t="s">
        <v>4223</v>
      </c>
      <c r="G1219" s="13"/>
      <c r="H1219" s="222">
        <v>196.25999999999999</v>
      </c>
      <c r="I1219" s="223"/>
      <c r="J1219" s="13"/>
      <c r="K1219" s="13"/>
      <c r="L1219" s="218"/>
      <c r="M1219" s="224"/>
      <c r="N1219" s="225"/>
      <c r="O1219" s="225"/>
      <c r="P1219" s="225"/>
      <c r="Q1219" s="225"/>
      <c r="R1219" s="225"/>
      <c r="S1219" s="225"/>
      <c r="T1219" s="226"/>
      <c r="U1219" s="13"/>
      <c r="V1219" s="13"/>
      <c r="W1219" s="13"/>
      <c r="X1219" s="13"/>
      <c r="Y1219" s="13"/>
      <c r="Z1219" s="13"/>
      <c r="AA1219" s="13"/>
      <c r="AB1219" s="13"/>
      <c r="AC1219" s="13"/>
      <c r="AD1219" s="13"/>
      <c r="AE1219" s="13"/>
      <c r="AT1219" s="220" t="s">
        <v>291</v>
      </c>
      <c r="AU1219" s="220" t="s">
        <v>87</v>
      </c>
      <c r="AV1219" s="13" t="s">
        <v>87</v>
      </c>
      <c r="AW1219" s="13" t="s">
        <v>31</v>
      </c>
      <c r="AX1219" s="13" t="s">
        <v>75</v>
      </c>
      <c r="AY1219" s="220" t="s">
        <v>283</v>
      </c>
    </row>
    <row r="1220" s="13" customFormat="1">
      <c r="A1220" s="13"/>
      <c r="B1220" s="218"/>
      <c r="C1220" s="13"/>
      <c r="D1220" s="219" t="s">
        <v>291</v>
      </c>
      <c r="E1220" s="220" t="s">
        <v>1</v>
      </c>
      <c r="F1220" s="221" t="s">
        <v>4224</v>
      </c>
      <c r="G1220" s="13"/>
      <c r="H1220" s="222">
        <v>52.159999999999997</v>
      </c>
      <c r="I1220" s="223"/>
      <c r="J1220" s="13"/>
      <c r="K1220" s="13"/>
      <c r="L1220" s="218"/>
      <c r="M1220" s="224"/>
      <c r="N1220" s="225"/>
      <c r="O1220" s="225"/>
      <c r="P1220" s="225"/>
      <c r="Q1220" s="225"/>
      <c r="R1220" s="225"/>
      <c r="S1220" s="225"/>
      <c r="T1220" s="226"/>
      <c r="U1220" s="13"/>
      <c r="V1220" s="13"/>
      <c r="W1220" s="13"/>
      <c r="X1220" s="13"/>
      <c r="Y1220" s="13"/>
      <c r="Z1220" s="13"/>
      <c r="AA1220" s="13"/>
      <c r="AB1220" s="13"/>
      <c r="AC1220" s="13"/>
      <c r="AD1220" s="13"/>
      <c r="AE1220" s="13"/>
      <c r="AT1220" s="220" t="s">
        <v>291</v>
      </c>
      <c r="AU1220" s="220" t="s">
        <v>87</v>
      </c>
      <c r="AV1220" s="13" t="s">
        <v>87</v>
      </c>
      <c r="AW1220" s="13" t="s">
        <v>31</v>
      </c>
      <c r="AX1220" s="13" t="s">
        <v>75</v>
      </c>
      <c r="AY1220" s="220" t="s">
        <v>283</v>
      </c>
    </row>
    <row r="1221" s="15" customFormat="1">
      <c r="A1221" s="15"/>
      <c r="B1221" s="235"/>
      <c r="C1221" s="15"/>
      <c r="D1221" s="219" t="s">
        <v>291</v>
      </c>
      <c r="E1221" s="236" t="s">
        <v>1</v>
      </c>
      <c r="F1221" s="237" t="s">
        <v>414</v>
      </c>
      <c r="G1221" s="15"/>
      <c r="H1221" s="236" t="s">
        <v>1</v>
      </c>
      <c r="I1221" s="238"/>
      <c r="J1221" s="15"/>
      <c r="K1221" s="15"/>
      <c r="L1221" s="235"/>
      <c r="M1221" s="239"/>
      <c r="N1221" s="240"/>
      <c r="O1221" s="240"/>
      <c r="P1221" s="240"/>
      <c r="Q1221" s="240"/>
      <c r="R1221" s="240"/>
      <c r="S1221" s="240"/>
      <c r="T1221" s="241"/>
      <c r="U1221" s="15"/>
      <c r="V1221" s="15"/>
      <c r="W1221" s="15"/>
      <c r="X1221" s="15"/>
      <c r="Y1221" s="15"/>
      <c r="Z1221" s="15"/>
      <c r="AA1221" s="15"/>
      <c r="AB1221" s="15"/>
      <c r="AC1221" s="15"/>
      <c r="AD1221" s="15"/>
      <c r="AE1221" s="15"/>
      <c r="AT1221" s="236" t="s">
        <v>291</v>
      </c>
      <c r="AU1221" s="236" t="s">
        <v>87</v>
      </c>
      <c r="AV1221" s="15" t="s">
        <v>82</v>
      </c>
      <c r="AW1221" s="15" t="s">
        <v>31</v>
      </c>
      <c r="AX1221" s="15" t="s">
        <v>75</v>
      </c>
      <c r="AY1221" s="236" t="s">
        <v>283</v>
      </c>
    </row>
    <row r="1222" s="13" customFormat="1">
      <c r="A1222" s="13"/>
      <c r="B1222" s="218"/>
      <c r="C1222" s="13"/>
      <c r="D1222" s="219" t="s">
        <v>291</v>
      </c>
      <c r="E1222" s="220" t="s">
        <v>1</v>
      </c>
      <c r="F1222" s="221" t="s">
        <v>4225</v>
      </c>
      <c r="G1222" s="13"/>
      <c r="H1222" s="222">
        <v>191.52000000000001</v>
      </c>
      <c r="I1222" s="223"/>
      <c r="J1222" s="13"/>
      <c r="K1222" s="13"/>
      <c r="L1222" s="218"/>
      <c r="M1222" s="224"/>
      <c r="N1222" s="225"/>
      <c r="O1222" s="225"/>
      <c r="P1222" s="225"/>
      <c r="Q1222" s="225"/>
      <c r="R1222" s="225"/>
      <c r="S1222" s="225"/>
      <c r="T1222" s="226"/>
      <c r="U1222" s="13"/>
      <c r="V1222" s="13"/>
      <c r="W1222" s="13"/>
      <c r="X1222" s="13"/>
      <c r="Y1222" s="13"/>
      <c r="Z1222" s="13"/>
      <c r="AA1222" s="13"/>
      <c r="AB1222" s="13"/>
      <c r="AC1222" s="13"/>
      <c r="AD1222" s="13"/>
      <c r="AE1222" s="13"/>
      <c r="AT1222" s="220" t="s">
        <v>291</v>
      </c>
      <c r="AU1222" s="220" t="s">
        <v>87</v>
      </c>
      <c r="AV1222" s="13" t="s">
        <v>87</v>
      </c>
      <c r="AW1222" s="13" t="s">
        <v>31</v>
      </c>
      <c r="AX1222" s="13" t="s">
        <v>75</v>
      </c>
      <c r="AY1222" s="220" t="s">
        <v>283</v>
      </c>
    </row>
    <row r="1223" s="13" customFormat="1">
      <c r="A1223" s="13"/>
      <c r="B1223" s="218"/>
      <c r="C1223" s="13"/>
      <c r="D1223" s="219" t="s">
        <v>291</v>
      </c>
      <c r="E1223" s="220" t="s">
        <v>1</v>
      </c>
      <c r="F1223" s="221" t="s">
        <v>4226</v>
      </c>
      <c r="G1223" s="13"/>
      <c r="H1223" s="222">
        <v>200.94</v>
      </c>
      <c r="I1223" s="223"/>
      <c r="J1223" s="13"/>
      <c r="K1223" s="13"/>
      <c r="L1223" s="218"/>
      <c r="M1223" s="224"/>
      <c r="N1223" s="225"/>
      <c r="O1223" s="225"/>
      <c r="P1223" s="225"/>
      <c r="Q1223" s="225"/>
      <c r="R1223" s="225"/>
      <c r="S1223" s="225"/>
      <c r="T1223" s="226"/>
      <c r="U1223" s="13"/>
      <c r="V1223" s="13"/>
      <c r="W1223" s="13"/>
      <c r="X1223" s="13"/>
      <c r="Y1223" s="13"/>
      <c r="Z1223" s="13"/>
      <c r="AA1223" s="13"/>
      <c r="AB1223" s="13"/>
      <c r="AC1223" s="13"/>
      <c r="AD1223" s="13"/>
      <c r="AE1223" s="13"/>
      <c r="AT1223" s="220" t="s">
        <v>291</v>
      </c>
      <c r="AU1223" s="220" t="s">
        <v>87</v>
      </c>
      <c r="AV1223" s="13" t="s">
        <v>87</v>
      </c>
      <c r="AW1223" s="13" t="s">
        <v>31</v>
      </c>
      <c r="AX1223" s="13" t="s">
        <v>75</v>
      </c>
      <c r="AY1223" s="220" t="s">
        <v>283</v>
      </c>
    </row>
    <row r="1224" s="13" customFormat="1">
      <c r="A1224" s="13"/>
      <c r="B1224" s="218"/>
      <c r="C1224" s="13"/>
      <c r="D1224" s="219" t="s">
        <v>291</v>
      </c>
      <c r="E1224" s="220" t="s">
        <v>1</v>
      </c>
      <c r="F1224" s="221" t="s">
        <v>4227</v>
      </c>
      <c r="G1224" s="13"/>
      <c r="H1224" s="222">
        <v>26.079999999999998</v>
      </c>
      <c r="I1224" s="223"/>
      <c r="J1224" s="13"/>
      <c r="K1224" s="13"/>
      <c r="L1224" s="218"/>
      <c r="M1224" s="224"/>
      <c r="N1224" s="225"/>
      <c r="O1224" s="225"/>
      <c r="P1224" s="225"/>
      <c r="Q1224" s="225"/>
      <c r="R1224" s="225"/>
      <c r="S1224" s="225"/>
      <c r="T1224" s="226"/>
      <c r="U1224" s="13"/>
      <c r="V1224" s="13"/>
      <c r="W1224" s="13"/>
      <c r="X1224" s="13"/>
      <c r="Y1224" s="13"/>
      <c r="Z1224" s="13"/>
      <c r="AA1224" s="13"/>
      <c r="AB1224" s="13"/>
      <c r="AC1224" s="13"/>
      <c r="AD1224" s="13"/>
      <c r="AE1224" s="13"/>
      <c r="AT1224" s="220" t="s">
        <v>291</v>
      </c>
      <c r="AU1224" s="220" t="s">
        <v>87</v>
      </c>
      <c r="AV1224" s="13" t="s">
        <v>87</v>
      </c>
      <c r="AW1224" s="13" t="s">
        <v>31</v>
      </c>
      <c r="AX1224" s="13" t="s">
        <v>75</v>
      </c>
      <c r="AY1224" s="220" t="s">
        <v>283</v>
      </c>
    </row>
    <row r="1225" s="15" customFormat="1">
      <c r="A1225" s="15"/>
      <c r="B1225" s="235"/>
      <c r="C1225" s="15"/>
      <c r="D1225" s="219" t="s">
        <v>291</v>
      </c>
      <c r="E1225" s="236" t="s">
        <v>1</v>
      </c>
      <c r="F1225" s="237" t="s">
        <v>415</v>
      </c>
      <c r="G1225" s="15"/>
      <c r="H1225" s="236" t="s">
        <v>1</v>
      </c>
      <c r="I1225" s="238"/>
      <c r="J1225" s="15"/>
      <c r="K1225" s="15"/>
      <c r="L1225" s="235"/>
      <c r="M1225" s="239"/>
      <c r="N1225" s="240"/>
      <c r="O1225" s="240"/>
      <c r="P1225" s="240"/>
      <c r="Q1225" s="240"/>
      <c r="R1225" s="240"/>
      <c r="S1225" s="240"/>
      <c r="T1225" s="241"/>
      <c r="U1225" s="15"/>
      <c r="V1225" s="15"/>
      <c r="W1225" s="15"/>
      <c r="X1225" s="15"/>
      <c r="Y1225" s="15"/>
      <c r="Z1225" s="15"/>
      <c r="AA1225" s="15"/>
      <c r="AB1225" s="15"/>
      <c r="AC1225" s="15"/>
      <c r="AD1225" s="15"/>
      <c r="AE1225" s="15"/>
      <c r="AT1225" s="236" t="s">
        <v>291</v>
      </c>
      <c r="AU1225" s="236" t="s">
        <v>87</v>
      </c>
      <c r="AV1225" s="15" t="s">
        <v>82</v>
      </c>
      <c r="AW1225" s="15" t="s">
        <v>31</v>
      </c>
      <c r="AX1225" s="15" t="s">
        <v>75</v>
      </c>
      <c r="AY1225" s="236" t="s">
        <v>283</v>
      </c>
    </row>
    <row r="1226" s="13" customFormat="1">
      <c r="A1226" s="13"/>
      <c r="B1226" s="218"/>
      <c r="C1226" s="13"/>
      <c r="D1226" s="219" t="s">
        <v>291</v>
      </c>
      <c r="E1226" s="220" t="s">
        <v>1</v>
      </c>
      <c r="F1226" s="221" t="s">
        <v>4225</v>
      </c>
      <c r="G1226" s="13"/>
      <c r="H1226" s="222">
        <v>191.52000000000001</v>
      </c>
      <c r="I1226" s="223"/>
      <c r="J1226" s="13"/>
      <c r="K1226" s="13"/>
      <c r="L1226" s="218"/>
      <c r="M1226" s="224"/>
      <c r="N1226" s="225"/>
      <c r="O1226" s="225"/>
      <c r="P1226" s="225"/>
      <c r="Q1226" s="225"/>
      <c r="R1226" s="225"/>
      <c r="S1226" s="225"/>
      <c r="T1226" s="226"/>
      <c r="U1226" s="13"/>
      <c r="V1226" s="13"/>
      <c r="W1226" s="13"/>
      <c r="X1226" s="13"/>
      <c r="Y1226" s="13"/>
      <c r="Z1226" s="13"/>
      <c r="AA1226" s="13"/>
      <c r="AB1226" s="13"/>
      <c r="AC1226" s="13"/>
      <c r="AD1226" s="13"/>
      <c r="AE1226" s="13"/>
      <c r="AT1226" s="220" t="s">
        <v>291</v>
      </c>
      <c r="AU1226" s="220" t="s">
        <v>87</v>
      </c>
      <c r="AV1226" s="13" t="s">
        <v>87</v>
      </c>
      <c r="AW1226" s="13" t="s">
        <v>31</v>
      </c>
      <c r="AX1226" s="13" t="s">
        <v>75</v>
      </c>
      <c r="AY1226" s="220" t="s">
        <v>283</v>
      </c>
    </row>
    <row r="1227" s="13" customFormat="1">
      <c r="A1227" s="13"/>
      <c r="B1227" s="218"/>
      <c r="C1227" s="13"/>
      <c r="D1227" s="219" t="s">
        <v>291</v>
      </c>
      <c r="E1227" s="220" t="s">
        <v>1</v>
      </c>
      <c r="F1227" s="221" t="s">
        <v>4226</v>
      </c>
      <c r="G1227" s="13"/>
      <c r="H1227" s="222">
        <v>200.94</v>
      </c>
      <c r="I1227" s="223"/>
      <c r="J1227" s="13"/>
      <c r="K1227" s="13"/>
      <c r="L1227" s="218"/>
      <c r="M1227" s="224"/>
      <c r="N1227" s="225"/>
      <c r="O1227" s="225"/>
      <c r="P1227" s="225"/>
      <c r="Q1227" s="225"/>
      <c r="R1227" s="225"/>
      <c r="S1227" s="225"/>
      <c r="T1227" s="226"/>
      <c r="U1227" s="13"/>
      <c r="V1227" s="13"/>
      <c r="W1227" s="13"/>
      <c r="X1227" s="13"/>
      <c r="Y1227" s="13"/>
      <c r="Z1227" s="13"/>
      <c r="AA1227" s="13"/>
      <c r="AB1227" s="13"/>
      <c r="AC1227" s="13"/>
      <c r="AD1227" s="13"/>
      <c r="AE1227" s="13"/>
      <c r="AT1227" s="220" t="s">
        <v>291</v>
      </c>
      <c r="AU1227" s="220" t="s">
        <v>87</v>
      </c>
      <c r="AV1227" s="13" t="s">
        <v>87</v>
      </c>
      <c r="AW1227" s="13" t="s">
        <v>31</v>
      </c>
      <c r="AX1227" s="13" t="s">
        <v>75</v>
      </c>
      <c r="AY1227" s="220" t="s">
        <v>283</v>
      </c>
    </row>
    <row r="1228" s="13" customFormat="1">
      <c r="A1228" s="13"/>
      <c r="B1228" s="218"/>
      <c r="C1228" s="13"/>
      <c r="D1228" s="219" t="s">
        <v>291</v>
      </c>
      <c r="E1228" s="220" t="s">
        <v>1</v>
      </c>
      <c r="F1228" s="221" t="s">
        <v>4227</v>
      </c>
      <c r="G1228" s="13"/>
      <c r="H1228" s="222">
        <v>26.079999999999998</v>
      </c>
      <c r="I1228" s="223"/>
      <c r="J1228" s="13"/>
      <c r="K1228" s="13"/>
      <c r="L1228" s="218"/>
      <c r="M1228" s="224"/>
      <c r="N1228" s="225"/>
      <c r="O1228" s="225"/>
      <c r="P1228" s="225"/>
      <c r="Q1228" s="225"/>
      <c r="R1228" s="225"/>
      <c r="S1228" s="225"/>
      <c r="T1228" s="226"/>
      <c r="U1228" s="13"/>
      <c r="V1228" s="13"/>
      <c r="W1228" s="13"/>
      <c r="X1228" s="13"/>
      <c r="Y1228" s="13"/>
      <c r="Z1228" s="13"/>
      <c r="AA1228" s="13"/>
      <c r="AB1228" s="13"/>
      <c r="AC1228" s="13"/>
      <c r="AD1228" s="13"/>
      <c r="AE1228" s="13"/>
      <c r="AT1228" s="220" t="s">
        <v>291</v>
      </c>
      <c r="AU1228" s="220" t="s">
        <v>87</v>
      </c>
      <c r="AV1228" s="13" t="s">
        <v>87</v>
      </c>
      <c r="AW1228" s="13" t="s">
        <v>31</v>
      </c>
      <c r="AX1228" s="13" t="s">
        <v>75</v>
      </c>
      <c r="AY1228" s="220" t="s">
        <v>283</v>
      </c>
    </row>
    <row r="1229" s="15" customFormat="1">
      <c r="A1229" s="15"/>
      <c r="B1229" s="235"/>
      <c r="C1229" s="15"/>
      <c r="D1229" s="219" t="s">
        <v>291</v>
      </c>
      <c r="E1229" s="236" t="s">
        <v>1</v>
      </c>
      <c r="F1229" s="237" t="s">
        <v>416</v>
      </c>
      <c r="G1229" s="15"/>
      <c r="H1229" s="236" t="s">
        <v>1</v>
      </c>
      <c r="I1229" s="238"/>
      <c r="J1229" s="15"/>
      <c r="K1229" s="15"/>
      <c r="L1229" s="235"/>
      <c r="M1229" s="239"/>
      <c r="N1229" s="240"/>
      <c r="O1229" s="240"/>
      <c r="P1229" s="240"/>
      <c r="Q1229" s="240"/>
      <c r="R1229" s="240"/>
      <c r="S1229" s="240"/>
      <c r="T1229" s="241"/>
      <c r="U1229" s="15"/>
      <c r="V1229" s="15"/>
      <c r="W1229" s="15"/>
      <c r="X1229" s="15"/>
      <c r="Y1229" s="15"/>
      <c r="Z1229" s="15"/>
      <c r="AA1229" s="15"/>
      <c r="AB1229" s="15"/>
      <c r="AC1229" s="15"/>
      <c r="AD1229" s="15"/>
      <c r="AE1229" s="15"/>
      <c r="AT1229" s="236" t="s">
        <v>291</v>
      </c>
      <c r="AU1229" s="236" t="s">
        <v>87</v>
      </c>
      <c r="AV1229" s="15" t="s">
        <v>82</v>
      </c>
      <c r="AW1229" s="15" t="s">
        <v>31</v>
      </c>
      <c r="AX1229" s="15" t="s">
        <v>75</v>
      </c>
      <c r="AY1229" s="236" t="s">
        <v>283</v>
      </c>
    </row>
    <row r="1230" s="13" customFormat="1">
      <c r="A1230" s="13"/>
      <c r="B1230" s="218"/>
      <c r="C1230" s="13"/>
      <c r="D1230" s="219" t="s">
        <v>291</v>
      </c>
      <c r="E1230" s="220" t="s">
        <v>1</v>
      </c>
      <c r="F1230" s="221" t="s">
        <v>4225</v>
      </c>
      <c r="G1230" s="13"/>
      <c r="H1230" s="222">
        <v>191.52000000000001</v>
      </c>
      <c r="I1230" s="223"/>
      <c r="J1230" s="13"/>
      <c r="K1230" s="13"/>
      <c r="L1230" s="218"/>
      <c r="M1230" s="224"/>
      <c r="N1230" s="225"/>
      <c r="O1230" s="225"/>
      <c r="P1230" s="225"/>
      <c r="Q1230" s="225"/>
      <c r="R1230" s="225"/>
      <c r="S1230" s="225"/>
      <c r="T1230" s="226"/>
      <c r="U1230" s="13"/>
      <c r="V1230" s="13"/>
      <c r="W1230" s="13"/>
      <c r="X1230" s="13"/>
      <c r="Y1230" s="13"/>
      <c r="Z1230" s="13"/>
      <c r="AA1230" s="13"/>
      <c r="AB1230" s="13"/>
      <c r="AC1230" s="13"/>
      <c r="AD1230" s="13"/>
      <c r="AE1230" s="13"/>
      <c r="AT1230" s="220" t="s">
        <v>291</v>
      </c>
      <c r="AU1230" s="220" t="s">
        <v>87</v>
      </c>
      <c r="AV1230" s="13" t="s">
        <v>87</v>
      </c>
      <c r="AW1230" s="13" t="s">
        <v>31</v>
      </c>
      <c r="AX1230" s="13" t="s">
        <v>75</v>
      </c>
      <c r="AY1230" s="220" t="s">
        <v>283</v>
      </c>
    </row>
    <row r="1231" s="13" customFormat="1">
      <c r="A1231" s="13"/>
      <c r="B1231" s="218"/>
      <c r="C1231" s="13"/>
      <c r="D1231" s="219" t="s">
        <v>291</v>
      </c>
      <c r="E1231" s="220" t="s">
        <v>1</v>
      </c>
      <c r="F1231" s="221" t="s">
        <v>4226</v>
      </c>
      <c r="G1231" s="13"/>
      <c r="H1231" s="222">
        <v>200.94</v>
      </c>
      <c r="I1231" s="223"/>
      <c r="J1231" s="13"/>
      <c r="K1231" s="13"/>
      <c r="L1231" s="218"/>
      <c r="M1231" s="224"/>
      <c r="N1231" s="225"/>
      <c r="O1231" s="225"/>
      <c r="P1231" s="225"/>
      <c r="Q1231" s="225"/>
      <c r="R1231" s="225"/>
      <c r="S1231" s="225"/>
      <c r="T1231" s="226"/>
      <c r="U1231" s="13"/>
      <c r="V1231" s="13"/>
      <c r="W1231" s="13"/>
      <c r="X1231" s="13"/>
      <c r="Y1231" s="13"/>
      <c r="Z1231" s="13"/>
      <c r="AA1231" s="13"/>
      <c r="AB1231" s="13"/>
      <c r="AC1231" s="13"/>
      <c r="AD1231" s="13"/>
      <c r="AE1231" s="13"/>
      <c r="AT1231" s="220" t="s">
        <v>291</v>
      </c>
      <c r="AU1231" s="220" t="s">
        <v>87</v>
      </c>
      <c r="AV1231" s="13" t="s">
        <v>87</v>
      </c>
      <c r="AW1231" s="13" t="s">
        <v>31</v>
      </c>
      <c r="AX1231" s="13" t="s">
        <v>75</v>
      </c>
      <c r="AY1231" s="220" t="s">
        <v>283</v>
      </c>
    </row>
    <row r="1232" s="13" customFormat="1">
      <c r="A1232" s="13"/>
      <c r="B1232" s="218"/>
      <c r="C1232" s="13"/>
      <c r="D1232" s="219" t="s">
        <v>291</v>
      </c>
      <c r="E1232" s="220" t="s">
        <v>1</v>
      </c>
      <c r="F1232" s="221" t="s">
        <v>4227</v>
      </c>
      <c r="G1232" s="13"/>
      <c r="H1232" s="222">
        <v>26.079999999999998</v>
      </c>
      <c r="I1232" s="223"/>
      <c r="J1232" s="13"/>
      <c r="K1232" s="13"/>
      <c r="L1232" s="218"/>
      <c r="M1232" s="224"/>
      <c r="N1232" s="225"/>
      <c r="O1232" s="225"/>
      <c r="P1232" s="225"/>
      <c r="Q1232" s="225"/>
      <c r="R1232" s="225"/>
      <c r="S1232" s="225"/>
      <c r="T1232" s="226"/>
      <c r="U1232" s="13"/>
      <c r="V1232" s="13"/>
      <c r="W1232" s="13"/>
      <c r="X1232" s="13"/>
      <c r="Y1232" s="13"/>
      <c r="Z1232" s="13"/>
      <c r="AA1232" s="13"/>
      <c r="AB1232" s="13"/>
      <c r="AC1232" s="13"/>
      <c r="AD1232" s="13"/>
      <c r="AE1232" s="13"/>
      <c r="AT1232" s="220" t="s">
        <v>291</v>
      </c>
      <c r="AU1232" s="220" t="s">
        <v>87</v>
      </c>
      <c r="AV1232" s="13" t="s">
        <v>87</v>
      </c>
      <c r="AW1232" s="13" t="s">
        <v>31</v>
      </c>
      <c r="AX1232" s="13" t="s">
        <v>75</v>
      </c>
      <c r="AY1232" s="220" t="s">
        <v>283</v>
      </c>
    </row>
    <row r="1233" s="14" customFormat="1">
      <c r="A1233" s="14"/>
      <c r="B1233" s="227"/>
      <c r="C1233" s="14"/>
      <c r="D1233" s="219" t="s">
        <v>291</v>
      </c>
      <c r="E1233" s="228" t="s">
        <v>1</v>
      </c>
      <c r="F1233" s="229" t="s">
        <v>293</v>
      </c>
      <c r="G1233" s="14"/>
      <c r="H1233" s="230">
        <v>2182.1529999999998</v>
      </c>
      <c r="I1233" s="231"/>
      <c r="J1233" s="14"/>
      <c r="K1233" s="14"/>
      <c r="L1233" s="227"/>
      <c r="M1233" s="232"/>
      <c r="N1233" s="233"/>
      <c r="O1233" s="233"/>
      <c r="P1233" s="233"/>
      <c r="Q1233" s="233"/>
      <c r="R1233" s="233"/>
      <c r="S1233" s="233"/>
      <c r="T1233" s="234"/>
      <c r="U1233" s="14"/>
      <c r="V1233" s="14"/>
      <c r="W1233" s="14"/>
      <c r="X1233" s="14"/>
      <c r="Y1233" s="14"/>
      <c r="Z1233" s="14"/>
      <c r="AA1233" s="14"/>
      <c r="AB1233" s="14"/>
      <c r="AC1233" s="14"/>
      <c r="AD1233" s="14"/>
      <c r="AE1233" s="14"/>
      <c r="AT1233" s="228" t="s">
        <v>291</v>
      </c>
      <c r="AU1233" s="228" t="s">
        <v>87</v>
      </c>
      <c r="AV1233" s="14" t="s">
        <v>289</v>
      </c>
      <c r="AW1233" s="14" t="s">
        <v>31</v>
      </c>
      <c r="AX1233" s="14" t="s">
        <v>82</v>
      </c>
      <c r="AY1233" s="228" t="s">
        <v>283</v>
      </c>
    </row>
    <row r="1234" s="2" customFormat="1" ht="24.15" customHeight="1">
      <c r="A1234" s="37"/>
      <c r="B1234" s="168"/>
      <c r="C1234" s="242" t="s">
        <v>1641</v>
      </c>
      <c r="D1234" s="242" t="s">
        <v>582</v>
      </c>
      <c r="E1234" s="243" t="s">
        <v>1715</v>
      </c>
      <c r="F1234" s="244" t="s">
        <v>1716</v>
      </c>
      <c r="G1234" s="245" t="s">
        <v>288</v>
      </c>
      <c r="H1234" s="246">
        <v>2269.4389999999999</v>
      </c>
      <c r="I1234" s="247"/>
      <c r="J1234" s="248">
        <f>ROUND(I1234*H1234,2)</f>
        <v>0</v>
      </c>
      <c r="K1234" s="249"/>
      <c r="L1234" s="250"/>
      <c r="M1234" s="251" t="s">
        <v>1</v>
      </c>
      <c r="N1234" s="252" t="s">
        <v>41</v>
      </c>
      <c r="O1234" s="81"/>
      <c r="P1234" s="214">
        <f>O1234*H1234</f>
        <v>0</v>
      </c>
      <c r="Q1234" s="214">
        <v>0.021000000000000001</v>
      </c>
      <c r="R1234" s="214">
        <f>Q1234*H1234</f>
        <v>47.658219000000003</v>
      </c>
      <c r="S1234" s="214">
        <v>0</v>
      </c>
      <c r="T1234" s="215">
        <f>S1234*H1234</f>
        <v>0</v>
      </c>
      <c r="U1234" s="37"/>
      <c r="V1234" s="37"/>
      <c r="W1234" s="37"/>
      <c r="X1234" s="37"/>
      <c r="Y1234" s="37"/>
      <c r="Z1234" s="37"/>
      <c r="AA1234" s="37"/>
      <c r="AB1234" s="37"/>
      <c r="AC1234" s="37"/>
      <c r="AD1234" s="37"/>
      <c r="AE1234" s="37"/>
      <c r="AR1234" s="216" t="s">
        <v>473</v>
      </c>
      <c r="AT1234" s="216" t="s">
        <v>582</v>
      </c>
      <c r="AU1234" s="216" t="s">
        <v>87</v>
      </c>
      <c r="AY1234" s="18" t="s">
        <v>283</v>
      </c>
      <c r="BE1234" s="217">
        <f>IF(N1234="základná",J1234,0)</f>
        <v>0</v>
      </c>
      <c r="BF1234" s="217">
        <f>IF(N1234="znížená",J1234,0)</f>
        <v>0</v>
      </c>
      <c r="BG1234" s="217">
        <f>IF(N1234="zákl. prenesená",J1234,0)</f>
        <v>0</v>
      </c>
      <c r="BH1234" s="217">
        <f>IF(N1234="zníž. prenesená",J1234,0)</f>
        <v>0</v>
      </c>
      <c r="BI1234" s="217">
        <f>IF(N1234="nulová",J1234,0)</f>
        <v>0</v>
      </c>
      <c r="BJ1234" s="18" t="s">
        <v>87</v>
      </c>
      <c r="BK1234" s="217">
        <f>ROUND(I1234*H1234,2)</f>
        <v>0</v>
      </c>
      <c r="BL1234" s="18" t="s">
        <v>358</v>
      </c>
      <c r="BM1234" s="216" t="s">
        <v>4228</v>
      </c>
    </row>
    <row r="1235" s="13" customFormat="1">
      <c r="A1235" s="13"/>
      <c r="B1235" s="218"/>
      <c r="C1235" s="13"/>
      <c r="D1235" s="219" t="s">
        <v>291</v>
      </c>
      <c r="E1235" s="13"/>
      <c r="F1235" s="221" t="s">
        <v>4229</v>
      </c>
      <c r="G1235" s="13"/>
      <c r="H1235" s="222">
        <v>2269.4389999999999</v>
      </c>
      <c r="I1235" s="223"/>
      <c r="J1235" s="13"/>
      <c r="K1235" s="13"/>
      <c r="L1235" s="218"/>
      <c r="M1235" s="224"/>
      <c r="N1235" s="225"/>
      <c r="O1235" s="225"/>
      <c r="P1235" s="225"/>
      <c r="Q1235" s="225"/>
      <c r="R1235" s="225"/>
      <c r="S1235" s="225"/>
      <c r="T1235" s="226"/>
      <c r="U1235" s="13"/>
      <c r="V1235" s="13"/>
      <c r="W1235" s="13"/>
      <c r="X1235" s="13"/>
      <c r="Y1235" s="13"/>
      <c r="Z1235" s="13"/>
      <c r="AA1235" s="13"/>
      <c r="AB1235" s="13"/>
      <c r="AC1235" s="13"/>
      <c r="AD1235" s="13"/>
      <c r="AE1235" s="13"/>
      <c r="AT1235" s="220" t="s">
        <v>291</v>
      </c>
      <c r="AU1235" s="220" t="s">
        <v>87</v>
      </c>
      <c r="AV1235" s="13" t="s">
        <v>87</v>
      </c>
      <c r="AW1235" s="13" t="s">
        <v>3</v>
      </c>
      <c r="AX1235" s="13" t="s">
        <v>82</v>
      </c>
      <c r="AY1235" s="220" t="s">
        <v>283</v>
      </c>
    </row>
    <row r="1236" s="2" customFormat="1" ht="24.15" customHeight="1">
      <c r="A1236" s="37"/>
      <c r="B1236" s="168"/>
      <c r="C1236" s="204" t="s">
        <v>1649</v>
      </c>
      <c r="D1236" s="204" t="s">
        <v>285</v>
      </c>
      <c r="E1236" s="205" t="s">
        <v>1720</v>
      </c>
      <c r="F1236" s="206" t="s">
        <v>1721</v>
      </c>
      <c r="G1236" s="207" t="s">
        <v>979</v>
      </c>
      <c r="H1236" s="255"/>
      <c r="I1236" s="209"/>
      <c r="J1236" s="210">
        <f>ROUND(I1236*H1236,2)</f>
        <v>0</v>
      </c>
      <c r="K1236" s="211"/>
      <c r="L1236" s="38"/>
      <c r="M1236" s="212" t="s">
        <v>1</v>
      </c>
      <c r="N1236" s="213" t="s">
        <v>41</v>
      </c>
      <c r="O1236" s="81"/>
      <c r="P1236" s="214">
        <f>O1236*H1236</f>
        <v>0</v>
      </c>
      <c r="Q1236" s="214">
        <v>0</v>
      </c>
      <c r="R1236" s="214">
        <f>Q1236*H1236</f>
        <v>0</v>
      </c>
      <c r="S1236" s="214">
        <v>0</v>
      </c>
      <c r="T1236" s="215">
        <f>S1236*H1236</f>
        <v>0</v>
      </c>
      <c r="U1236" s="37"/>
      <c r="V1236" s="37"/>
      <c r="W1236" s="37"/>
      <c r="X1236" s="37"/>
      <c r="Y1236" s="37"/>
      <c r="Z1236" s="37"/>
      <c r="AA1236" s="37"/>
      <c r="AB1236" s="37"/>
      <c r="AC1236" s="37"/>
      <c r="AD1236" s="37"/>
      <c r="AE1236" s="37"/>
      <c r="AR1236" s="216" t="s">
        <v>358</v>
      </c>
      <c r="AT1236" s="216" t="s">
        <v>285</v>
      </c>
      <c r="AU1236" s="216" t="s">
        <v>87</v>
      </c>
      <c r="AY1236" s="18" t="s">
        <v>283</v>
      </c>
      <c r="BE1236" s="217">
        <f>IF(N1236="základná",J1236,0)</f>
        <v>0</v>
      </c>
      <c r="BF1236" s="217">
        <f>IF(N1236="znížená",J1236,0)</f>
        <v>0</v>
      </c>
      <c r="BG1236" s="217">
        <f>IF(N1236="zákl. prenesená",J1236,0)</f>
        <v>0</v>
      </c>
      <c r="BH1236" s="217">
        <f>IF(N1236="zníž. prenesená",J1236,0)</f>
        <v>0</v>
      </c>
      <c r="BI1236" s="217">
        <f>IF(N1236="nulová",J1236,0)</f>
        <v>0</v>
      </c>
      <c r="BJ1236" s="18" t="s">
        <v>87</v>
      </c>
      <c r="BK1236" s="217">
        <f>ROUND(I1236*H1236,2)</f>
        <v>0</v>
      </c>
      <c r="BL1236" s="18" t="s">
        <v>358</v>
      </c>
      <c r="BM1236" s="216" t="s">
        <v>4230</v>
      </c>
    </row>
    <row r="1237" s="12" customFormat="1" ht="22.8" customHeight="1">
      <c r="A1237" s="12"/>
      <c r="B1237" s="191"/>
      <c r="C1237" s="12"/>
      <c r="D1237" s="192" t="s">
        <v>74</v>
      </c>
      <c r="E1237" s="202" t="s">
        <v>1723</v>
      </c>
      <c r="F1237" s="202" t="s">
        <v>1724</v>
      </c>
      <c r="G1237" s="12"/>
      <c r="H1237" s="12"/>
      <c r="I1237" s="194"/>
      <c r="J1237" s="203">
        <f>BK1237</f>
        <v>0</v>
      </c>
      <c r="K1237" s="12"/>
      <c r="L1237" s="191"/>
      <c r="M1237" s="196"/>
      <c r="N1237" s="197"/>
      <c r="O1237" s="197"/>
      <c r="P1237" s="198">
        <f>SUM(P1238:P1272)</f>
        <v>0</v>
      </c>
      <c r="Q1237" s="197"/>
      <c r="R1237" s="198">
        <f>SUM(R1238:R1272)</f>
        <v>0.13200276760000002</v>
      </c>
      <c r="S1237" s="197"/>
      <c r="T1237" s="199">
        <f>SUM(T1238:T1272)</f>
        <v>0</v>
      </c>
      <c r="U1237" s="12"/>
      <c r="V1237" s="12"/>
      <c r="W1237" s="12"/>
      <c r="X1237" s="12"/>
      <c r="Y1237" s="12"/>
      <c r="Z1237" s="12"/>
      <c r="AA1237" s="12"/>
      <c r="AB1237" s="12"/>
      <c r="AC1237" s="12"/>
      <c r="AD1237" s="12"/>
      <c r="AE1237" s="12"/>
      <c r="AR1237" s="192" t="s">
        <v>87</v>
      </c>
      <c r="AT1237" s="200" t="s">
        <v>74</v>
      </c>
      <c r="AU1237" s="200" t="s">
        <v>82</v>
      </c>
      <c r="AY1237" s="192" t="s">
        <v>283</v>
      </c>
      <c r="BK1237" s="201">
        <f>SUM(BK1238:BK1272)</f>
        <v>0</v>
      </c>
    </row>
    <row r="1238" s="2" customFormat="1" ht="24.15" customHeight="1">
      <c r="A1238" s="37"/>
      <c r="B1238" s="168"/>
      <c r="C1238" s="204" t="s">
        <v>1661</v>
      </c>
      <c r="D1238" s="204" t="s">
        <v>285</v>
      </c>
      <c r="E1238" s="205" t="s">
        <v>1726</v>
      </c>
      <c r="F1238" s="206" t="s">
        <v>1727</v>
      </c>
      <c r="G1238" s="207" t="s">
        <v>288</v>
      </c>
      <c r="H1238" s="208">
        <v>80.299999999999997</v>
      </c>
      <c r="I1238" s="209"/>
      <c r="J1238" s="210">
        <f>ROUND(I1238*H1238,2)</f>
        <v>0</v>
      </c>
      <c r="K1238" s="211"/>
      <c r="L1238" s="38"/>
      <c r="M1238" s="212" t="s">
        <v>1</v>
      </c>
      <c r="N1238" s="213" t="s">
        <v>41</v>
      </c>
      <c r="O1238" s="81"/>
      <c r="P1238" s="214">
        <f>O1238*H1238</f>
        <v>0</v>
      </c>
      <c r="Q1238" s="214">
        <v>0.00029999999999999997</v>
      </c>
      <c r="R1238" s="214">
        <f>Q1238*H1238</f>
        <v>0.024089999999999997</v>
      </c>
      <c r="S1238" s="214">
        <v>0</v>
      </c>
      <c r="T1238" s="215">
        <f>S1238*H1238</f>
        <v>0</v>
      </c>
      <c r="U1238" s="37"/>
      <c r="V1238" s="37"/>
      <c r="W1238" s="37"/>
      <c r="X1238" s="37"/>
      <c r="Y1238" s="37"/>
      <c r="Z1238" s="37"/>
      <c r="AA1238" s="37"/>
      <c r="AB1238" s="37"/>
      <c r="AC1238" s="37"/>
      <c r="AD1238" s="37"/>
      <c r="AE1238" s="37"/>
      <c r="AR1238" s="216" t="s">
        <v>358</v>
      </c>
      <c r="AT1238" s="216" t="s">
        <v>285</v>
      </c>
      <c r="AU1238" s="216" t="s">
        <v>87</v>
      </c>
      <c r="AY1238" s="18" t="s">
        <v>283</v>
      </c>
      <c r="BE1238" s="217">
        <f>IF(N1238="základná",J1238,0)</f>
        <v>0</v>
      </c>
      <c r="BF1238" s="217">
        <f>IF(N1238="znížená",J1238,0)</f>
        <v>0</v>
      </c>
      <c r="BG1238" s="217">
        <f>IF(N1238="zákl. prenesená",J1238,0)</f>
        <v>0</v>
      </c>
      <c r="BH1238" s="217">
        <f>IF(N1238="zníž. prenesená",J1238,0)</f>
        <v>0</v>
      </c>
      <c r="BI1238" s="217">
        <f>IF(N1238="nulová",J1238,0)</f>
        <v>0</v>
      </c>
      <c r="BJ1238" s="18" t="s">
        <v>87</v>
      </c>
      <c r="BK1238" s="217">
        <f>ROUND(I1238*H1238,2)</f>
        <v>0</v>
      </c>
      <c r="BL1238" s="18" t="s">
        <v>358</v>
      </c>
      <c r="BM1238" s="216" t="s">
        <v>1728</v>
      </c>
    </row>
    <row r="1239" s="15" customFormat="1">
      <c r="A1239" s="15"/>
      <c r="B1239" s="235"/>
      <c r="C1239" s="15"/>
      <c r="D1239" s="219" t="s">
        <v>291</v>
      </c>
      <c r="E1239" s="236" t="s">
        <v>1</v>
      </c>
      <c r="F1239" s="237" t="s">
        <v>1276</v>
      </c>
      <c r="G1239" s="15"/>
      <c r="H1239" s="236" t="s">
        <v>1</v>
      </c>
      <c r="I1239" s="238"/>
      <c r="J1239" s="15"/>
      <c r="K1239" s="15"/>
      <c r="L1239" s="235"/>
      <c r="M1239" s="239"/>
      <c r="N1239" s="240"/>
      <c r="O1239" s="240"/>
      <c r="P1239" s="240"/>
      <c r="Q1239" s="240"/>
      <c r="R1239" s="240"/>
      <c r="S1239" s="240"/>
      <c r="T1239" s="241"/>
      <c r="U1239" s="15"/>
      <c r="V1239" s="15"/>
      <c r="W1239" s="15"/>
      <c r="X1239" s="15"/>
      <c r="Y1239" s="15"/>
      <c r="Z1239" s="15"/>
      <c r="AA1239" s="15"/>
      <c r="AB1239" s="15"/>
      <c r="AC1239" s="15"/>
      <c r="AD1239" s="15"/>
      <c r="AE1239" s="15"/>
      <c r="AT1239" s="236" t="s">
        <v>291</v>
      </c>
      <c r="AU1239" s="236" t="s">
        <v>87</v>
      </c>
      <c r="AV1239" s="15" t="s">
        <v>82</v>
      </c>
      <c r="AW1239" s="15" t="s">
        <v>31</v>
      </c>
      <c r="AX1239" s="15" t="s">
        <v>75</v>
      </c>
      <c r="AY1239" s="236" t="s">
        <v>283</v>
      </c>
    </row>
    <row r="1240" s="13" customFormat="1">
      <c r="A1240" s="13"/>
      <c r="B1240" s="218"/>
      <c r="C1240" s="13"/>
      <c r="D1240" s="219" t="s">
        <v>291</v>
      </c>
      <c r="E1240" s="220" t="s">
        <v>1</v>
      </c>
      <c r="F1240" s="221" t="s">
        <v>4231</v>
      </c>
      <c r="G1240" s="13"/>
      <c r="H1240" s="222">
        <v>80.299999999999997</v>
      </c>
      <c r="I1240" s="223"/>
      <c r="J1240" s="13"/>
      <c r="K1240" s="13"/>
      <c r="L1240" s="218"/>
      <c r="M1240" s="224"/>
      <c r="N1240" s="225"/>
      <c r="O1240" s="225"/>
      <c r="P1240" s="225"/>
      <c r="Q1240" s="225"/>
      <c r="R1240" s="225"/>
      <c r="S1240" s="225"/>
      <c r="T1240" s="226"/>
      <c r="U1240" s="13"/>
      <c r="V1240" s="13"/>
      <c r="W1240" s="13"/>
      <c r="X1240" s="13"/>
      <c r="Y1240" s="13"/>
      <c r="Z1240" s="13"/>
      <c r="AA1240" s="13"/>
      <c r="AB1240" s="13"/>
      <c r="AC1240" s="13"/>
      <c r="AD1240" s="13"/>
      <c r="AE1240" s="13"/>
      <c r="AT1240" s="220" t="s">
        <v>291</v>
      </c>
      <c r="AU1240" s="220" t="s">
        <v>87</v>
      </c>
      <c r="AV1240" s="13" t="s">
        <v>87</v>
      </c>
      <c r="AW1240" s="13" t="s">
        <v>31</v>
      </c>
      <c r="AX1240" s="13" t="s">
        <v>75</v>
      </c>
      <c r="AY1240" s="220" t="s">
        <v>283</v>
      </c>
    </row>
    <row r="1241" s="14" customFormat="1">
      <c r="A1241" s="14"/>
      <c r="B1241" s="227"/>
      <c r="C1241" s="14"/>
      <c r="D1241" s="219" t="s">
        <v>291</v>
      </c>
      <c r="E1241" s="228" t="s">
        <v>1</v>
      </c>
      <c r="F1241" s="229" t="s">
        <v>293</v>
      </c>
      <c r="G1241" s="14"/>
      <c r="H1241" s="230">
        <v>80.299999999999997</v>
      </c>
      <c r="I1241" s="231"/>
      <c r="J1241" s="14"/>
      <c r="K1241" s="14"/>
      <c r="L1241" s="227"/>
      <c r="M1241" s="232"/>
      <c r="N1241" s="233"/>
      <c r="O1241" s="233"/>
      <c r="P1241" s="233"/>
      <c r="Q1241" s="233"/>
      <c r="R1241" s="233"/>
      <c r="S1241" s="233"/>
      <c r="T1241" s="234"/>
      <c r="U1241" s="14"/>
      <c r="V1241" s="14"/>
      <c r="W1241" s="14"/>
      <c r="X1241" s="14"/>
      <c r="Y1241" s="14"/>
      <c r="Z1241" s="14"/>
      <c r="AA1241" s="14"/>
      <c r="AB1241" s="14"/>
      <c r="AC1241" s="14"/>
      <c r="AD1241" s="14"/>
      <c r="AE1241" s="14"/>
      <c r="AT1241" s="228" t="s">
        <v>291</v>
      </c>
      <c r="AU1241" s="228" t="s">
        <v>87</v>
      </c>
      <c r="AV1241" s="14" t="s">
        <v>289</v>
      </c>
      <c r="AW1241" s="14" t="s">
        <v>31</v>
      </c>
      <c r="AX1241" s="14" t="s">
        <v>82</v>
      </c>
      <c r="AY1241" s="228" t="s">
        <v>283</v>
      </c>
    </row>
    <row r="1242" s="2" customFormat="1" ht="24.15" customHeight="1">
      <c r="A1242" s="37"/>
      <c r="B1242" s="168"/>
      <c r="C1242" s="204" t="s">
        <v>1666</v>
      </c>
      <c r="D1242" s="204" t="s">
        <v>285</v>
      </c>
      <c r="E1242" s="205" t="s">
        <v>1733</v>
      </c>
      <c r="F1242" s="206" t="s">
        <v>1734</v>
      </c>
      <c r="G1242" s="207" t="s">
        <v>288</v>
      </c>
      <c r="H1242" s="208">
        <v>447.13999999999999</v>
      </c>
      <c r="I1242" s="209"/>
      <c r="J1242" s="210">
        <f>ROUND(I1242*H1242,2)</f>
        <v>0</v>
      </c>
      <c r="K1242" s="211"/>
      <c r="L1242" s="38"/>
      <c r="M1242" s="212" t="s">
        <v>1</v>
      </c>
      <c r="N1242" s="213" t="s">
        <v>41</v>
      </c>
      <c r="O1242" s="81"/>
      <c r="P1242" s="214">
        <f>O1242*H1242</f>
        <v>0</v>
      </c>
      <c r="Q1242" s="214">
        <v>0.00016000000000000001</v>
      </c>
      <c r="R1242" s="214">
        <f>Q1242*H1242</f>
        <v>0.071542400000000006</v>
      </c>
      <c r="S1242" s="214">
        <v>0</v>
      </c>
      <c r="T1242" s="215">
        <f>S1242*H1242</f>
        <v>0</v>
      </c>
      <c r="U1242" s="37"/>
      <c r="V1242" s="37"/>
      <c r="W1242" s="37"/>
      <c r="X1242" s="37"/>
      <c r="Y1242" s="37"/>
      <c r="Z1242" s="37"/>
      <c r="AA1242" s="37"/>
      <c r="AB1242" s="37"/>
      <c r="AC1242" s="37"/>
      <c r="AD1242" s="37"/>
      <c r="AE1242" s="37"/>
      <c r="AR1242" s="216" t="s">
        <v>358</v>
      </c>
      <c r="AT1242" s="216" t="s">
        <v>285</v>
      </c>
      <c r="AU1242" s="216" t="s">
        <v>87</v>
      </c>
      <c r="AY1242" s="18" t="s">
        <v>283</v>
      </c>
      <c r="BE1242" s="217">
        <f>IF(N1242="základná",J1242,0)</f>
        <v>0</v>
      </c>
      <c r="BF1242" s="217">
        <f>IF(N1242="znížená",J1242,0)</f>
        <v>0</v>
      </c>
      <c r="BG1242" s="217">
        <f>IF(N1242="zákl. prenesená",J1242,0)</f>
        <v>0</v>
      </c>
      <c r="BH1242" s="217">
        <f>IF(N1242="zníž. prenesená",J1242,0)</f>
        <v>0</v>
      </c>
      <c r="BI1242" s="217">
        <f>IF(N1242="nulová",J1242,0)</f>
        <v>0</v>
      </c>
      <c r="BJ1242" s="18" t="s">
        <v>87</v>
      </c>
      <c r="BK1242" s="217">
        <f>ROUND(I1242*H1242,2)</f>
        <v>0</v>
      </c>
      <c r="BL1242" s="18" t="s">
        <v>358</v>
      </c>
      <c r="BM1242" s="216" t="s">
        <v>4232</v>
      </c>
    </row>
    <row r="1243" s="15" customFormat="1">
      <c r="A1243" s="15"/>
      <c r="B1243" s="235"/>
      <c r="C1243" s="15"/>
      <c r="D1243" s="219" t="s">
        <v>291</v>
      </c>
      <c r="E1243" s="236" t="s">
        <v>1</v>
      </c>
      <c r="F1243" s="237" t="s">
        <v>1737</v>
      </c>
      <c r="G1243" s="15"/>
      <c r="H1243" s="236" t="s">
        <v>1</v>
      </c>
      <c r="I1243" s="238"/>
      <c r="J1243" s="15"/>
      <c r="K1243" s="15"/>
      <c r="L1243" s="235"/>
      <c r="M1243" s="239"/>
      <c r="N1243" s="240"/>
      <c r="O1243" s="240"/>
      <c r="P1243" s="240"/>
      <c r="Q1243" s="240"/>
      <c r="R1243" s="240"/>
      <c r="S1243" s="240"/>
      <c r="T1243" s="241"/>
      <c r="U1243" s="15"/>
      <c r="V1243" s="15"/>
      <c r="W1243" s="15"/>
      <c r="X1243" s="15"/>
      <c r="Y1243" s="15"/>
      <c r="Z1243" s="15"/>
      <c r="AA1243" s="15"/>
      <c r="AB1243" s="15"/>
      <c r="AC1243" s="15"/>
      <c r="AD1243" s="15"/>
      <c r="AE1243" s="15"/>
      <c r="AT1243" s="236" t="s">
        <v>291</v>
      </c>
      <c r="AU1243" s="236" t="s">
        <v>87</v>
      </c>
      <c r="AV1243" s="15" t="s">
        <v>82</v>
      </c>
      <c r="AW1243" s="15" t="s">
        <v>31</v>
      </c>
      <c r="AX1243" s="15" t="s">
        <v>75</v>
      </c>
      <c r="AY1243" s="236" t="s">
        <v>283</v>
      </c>
    </row>
    <row r="1244" s="13" customFormat="1">
      <c r="A1244" s="13"/>
      <c r="B1244" s="218"/>
      <c r="C1244" s="13"/>
      <c r="D1244" s="219" t="s">
        <v>291</v>
      </c>
      <c r="E1244" s="220" t="s">
        <v>1</v>
      </c>
      <c r="F1244" s="221" t="s">
        <v>1738</v>
      </c>
      <c r="G1244" s="13"/>
      <c r="H1244" s="222">
        <v>3.6000000000000001</v>
      </c>
      <c r="I1244" s="223"/>
      <c r="J1244" s="13"/>
      <c r="K1244" s="13"/>
      <c r="L1244" s="218"/>
      <c r="M1244" s="224"/>
      <c r="N1244" s="225"/>
      <c r="O1244" s="225"/>
      <c r="P1244" s="225"/>
      <c r="Q1244" s="225"/>
      <c r="R1244" s="225"/>
      <c r="S1244" s="225"/>
      <c r="T1244" s="226"/>
      <c r="U1244" s="13"/>
      <c r="V1244" s="13"/>
      <c r="W1244" s="13"/>
      <c r="X1244" s="13"/>
      <c r="Y1244" s="13"/>
      <c r="Z1244" s="13"/>
      <c r="AA1244" s="13"/>
      <c r="AB1244" s="13"/>
      <c r="AC1244" s="13"/>
      <c r="AD1244" s="13"/>
      <c r="AE1244" s="13"/>
      <c r="AT1244" s="220" t="s">
        <v>291</v>
      </c>
      <c r="AU1244" s="220" t="s">
        <v>87</v>
      </c>
      <c r="AV1244" s="13" t="s">
        <v>87</v>
      </c>
      <c r="AW1244" s="13" t="s">
        <v>31</v>
      </c>
      <c r="AX1244" s="13" t="s">
        <v>75</v>
      </c>
      <c r="AY1244" s="220" t="s">
        <v>283</v>
      </c>
    </row>
    <row r="1245" s="13" customFormat="1">
      <c r="A1245" s="13"/>
      <c r="B1245" s="218"/>
      <c r="C1245" s="13"/>
      <c r="D1245" s="219" t="s">
        <v>291</v>
      </c>
      <c r="E1245" s="220" t="s">
        <v>1</v>
      </c>
      <c r="F1245" s="221" t="s">
        <v>4233</v>
      </c>
      <c r="G1245" s="13"/>
      <c r="H1245" s="222">
        <v>50.832000000000001</v>
      </c>
      <c r="I1245" s="223"/>
      <c r="J1245" s="13"/>
      <c r="K1245" s="13"/>
      <c r="L1245" s="218"/>
      <c r="M1245" s="224"/>
      <c r="N1245" s="225"/>
      <c r="O1245" s="225"/>
      <c r="P1245" s="225"/>
      <c r="Q1245" s="225"/>
      <c r="R1245" s="225"/>
      <c r="S1245" s="225"/>
      <c r="T1245" s="226"/>
      <c r="U1245" s="13"/>
      <c r="V1245" s="13"/>
      <c r="W1245" s="13"/>
      <c r="X1245" s="13"/>
      <c r="Y1245" s="13"/>
      <c r="Z1245" s="13"/>
      <c r="AA1245" s="13"/>
      <c r="AB1245" s="13"/>
      <c r="AC1245" s="13"/>
      <c r="AD1245" s="13"/>
      <c r="AE1245" s="13"/>
      <c r="AT1245" s="220" t="s">
        <v>291</v>
      </c>
      <c r="AU1245" s="220" t="s">
        <v>87</v>
      </c>
      <c r="AV1245" s="13" t="s">
        <v>87</v>
      </c>
      <c r="AW1245" s="13" t="s">
        <v>31</v>
      </c>
      <c r="AX1245" s="13" t="s">
        <v>75</v>
      </c>
      <c r="AY1245" s="220" t="s">
        <v>283</v>
      </c>
    </row>
    <row r="1246" s="13" customFormat="1">
      <c r="A1246" s="13"/>
      <c r="B1246" s="218"/>
      <c r="C1246" s="13"/>
      <c r="D1246" s="219" t="s">
        <v>291</v>
      </c>
      <c r="E1246" s="220" t="s">
        <v>1</v>
      </c>
      <c r="F1246" s="221" t="s">
        <v>4234</v>
      </c>
      <c r="G1246" s="13"/>
      <c r="H1246" s="222">
        <v>50.832000000000001</v>
      </c>
      <c r="I1246" s="223"/>
      <c r="J1246" s="13"/>
      <c r="K1246" s="13"/>
      <c r="L1246" s="218"/>
      <c r="M1246" s="224"/>
      <c r="N1246" s="225"/>
      <c r="O1246" s="225"/>
      <c r="P1246" s="225"/>
      <c r="Q1246" s="225"/>
      <c r="R1246" s="225"/>
      <c r="S1246" s="225"/>
      <c r="T1246" s="226"/>
      <c r="U1246" s="13"/>
      <c r="V1246" s="13"/>
      <c r="W1246" s="13"/>
      <c r="X1246" s="13"/>
      <c r="Y1246" s="13"/>
      <c r="Z1246" s="13"/>
      <c r="AA1246" s="13"/>
      <c r="AB1246" s="13"/>
      <c r="AC1246" s="13"/>
      <c r="AD1246" s="13"/>
      <c r="AE1246" s="13"/>
      <c r="AT1246" s="220" t="s">
        <v>291</v>
      </c>
      <c r="AU1246" s="220" t="s">
        <v>87</v>
      </c>
      <c r="AV1246" s="13" t="s">
        <v>87</v>
      </c>
      <c r="AW1246" s="13" t="s">
        <v>31</v>
      </c>
      <c r="AX1246" s="13" t="s">
        <v>75</v>
      </c>
      <c r="AY1246" s="220" t="s">
        <v>283</v>
      </c>
    </row>
    <row r="1247" s="13" customFormat="1">
      <c r="A1247" s="13"/>
      <c r="B1247" s="218"/>
      <c r="C1247" s="13"/>
      <c r="D1247" s="219" t="s">
        <v>291</v>
      </c>
      <c r="E1247" s="220" t="s">
        <v>1</v>
      </c>
      <c r="F1247" s="221" t="s">
        <v>1741</v>
      </c>
      <c r="G1247" s="13"/>
      <c r="H1247" s="222">
        <v>3.6000000000000001</v>
      </c>
      <c r="I1247" s="223"/>
      <c r="J1247" s="13"/>
      <c r="K1247" s="13"/>
      <c r="L1247" s="218"/>
      <c r="M1247" s="224"/>
      <c r="N1247" s="225"/>
      <c r="O1247" s="225"/>
      <c r="P1247" s="225"/>
      <c r="Q1247" s="225"/>
      <c r="R1247" s="225"/>
      <c r="S1247" s="225"/>
      <c r="T1247" s="226"/>
      <c r="U1247" s="13"/>
      <c r="V1247" s="13"/>
      <c r="W1247" s="13"/>
      <c r="X1247" s="13"/>
      <c r="Y1247" s="13"/>
      <c r="Z1247" s="13"/>
      <c r="AA1247" s="13"/>
      <c r="AB1247" s="13"/>
      <c r="AC1247" s="13"/>
      <c r="AD1247" s="13"/>
      <c r="AE1247" s="13"/>
      <c r="AT1247" s="220" t="s">
        <v>291</v>
      </c>
      <c r="AU1247" s="220" t="s">
        <v>87</v>
      </c>
      <c r="AV1247" s="13" t="s">
        <v>87</v>
      </c>
      <c r="AW1247" s="13" t="s">
        <v>31</v>
      </c>
      <c r="AX1247" s="13" t="s">
        <v>75</v>
      </c>
      <c r="AY1247" s="220" t="s">
        <v>283</v>
      </c>
    </row>
    <row r="1248" s="15" customFormat="1">
      <c r="A1248" s="15"/>
      <c r="B1248" s="235"/>
      <c r="C1248" s="15"/>
      <c r="D1248" s="219" t="s">
        <v>291</v>
      </c>
      <c r="E1248" s="236" t="s">
        <v>1</v>
      </c>
      <c r="F1248" s="237" t="s">
        <v>1742</v>
      </c>
      <c r="G1248" s="15"/>
      <c r="H1248" s="236" t="s">
        <v>1</v>
      </c>
      <c r="I1248" s="238"/>
      <c r="J1248" s="15"/>
      <c r="K1248" s="15"/>
      <c r="L1248" s="235"/>
      <c r="M1248" s="239"/>
      <c r="N1248" s="240"/>
      <c r="O1248" s="240"/>
      <c r="P1248" s="240"/>
      <c r="Q1248" s="240"/>
      <c r="R1248" s="240"/>
      <c r="S1248" s="240"/>
      <c r="T1248" s="241"/>
      <c r="U1248" s="15"/>
      <c r="V1248" s="15"/>
      <c r="W1248" s="15"/>
      <c r="X1248" s="15"/>
      <c r="Y1248" s="15"/>
      <c r="Z1248" s="15"/>
      <c r="AA1248" s="15"/>
      <c r="AB1248" s="15"/>
      <c r="AC1248" s="15"/>
      <c r="AD1248" s="15"/>
      <c r="AE1248" s="15"/>
      <c r="AT1248" s="236" t="s">
        <v>291</v>
      </c>
      <c r="AU1248" s="236" t="s">
        <v>87</v>
      </c>
      <c r="AV1248" s="15" t="s">
        <v>82</v>
      </c>
      <c r="AW1248" s="15" t="s">
        <v>31</v>
      </c>
      <c r="AX1248" s="15" t="s">
        <v>75</v>
      </c>
      <c r="AY1248" s="236" t="s">
        <v>283</v>
      </c>
    </row>
    <row r="1249" s="13" customFormat="1">
      <c r="A1249" s="13"/>
      <c r="B1249" s="218"/>
      <c r="C1249" s="13"/>
      <c r="D1249" s="219" t="s">
        <v>291</v>
      </c>
      <c r="E1249" s="220" t="s">
        <v>1</v>
      </c>
      <c r="F1249" s="221" t="s">
        <v>4235</v>
      </c>
      <c r="G1249" s="13"/>
      <c r="H1249" s="222">
        <v>128.93600000000001</v>
      </c>
      <c r="I1249" s="223"/>
      <c r="J1249" s="13"/>
      <c r="K1249" s="13"/>
      <c r="L1249" s="218"/>
      <c r="M1249" s="224"/>
      <c r="N1249" s="225"/>
      <c r="O1249" s="225"/>
      <c r="P1249" s="225"/>
      <c r="Q1249" s="225"/>
      <c r="R1249" s="225"/>
      <c r="S1249" s="225"/>
      <c r="T1249" s="226"/>
      <c r="U1249" s="13"/>
      <c r="V1249" s="13"/>
      <c r="W1249" s="13"/>
      <c r="X1249" s="13"/>
      <c r="Y1249" s="13"/>
      <c r="Z1249" s="13"/>
      <c r="AA1249" s="13"/>
      <c r="AB1249" s="13"/>
      <c r="AC1249" s="13"/>
      <c r="AD1249" s="13"/>
      <c r="AE1249" s="13"/>
      <c r="AT1249" s="220" t="s">
        <v>291</v>
      </c>
      <c r="AU1249" s="220" t="s">
        <v>87</v>
      </c>
      <c r="AV1249" s="13" t="s">
        <v>87</v>
      </c>
      <c r="AW1249" s="13" t="s">
        <v>31</v>
      </c>
      <c r="AX1249" s="13" t="s">
        <v>75</v>
      </c>
      <c r="AY1249" s="220" t="s">
        <v>283</v>
      </c>
    </row>
    <row r="1250" s="13" customFormat="1">
      <c r="A1250" s="13"/>
      <c r="B1250" s="218"/>
      <c r="C1250" s="13"/>
      <c r="D1250" s="219" t="s">
        <v>291</v>
      </c>
      <c r="E1250" s="220" t="s">
        <v>1</v>
      </c>
      <c r="F1250" s="221" t="s">
        <v>4236</v>
      </c>
      <c r="G1250" s="13"/>
      <c r="H1250" s="222">
        <v>202.87200000000001</v>
      </c>
      <c r="I1250" s="223"/>
      <c r="J1250" s="13"/>
      <c r="K1250" s="13"/>
      <c r="L1250" s="218"/>
      <c r="M1250" s="224"/>
      <c r="N1250" s="225"/>
      <c r="O1250" s="225"/>
      <c r="P1250" s="225"/>
      <c r="Q1250" s="225"/>
      <c r="R1250" s="225"/>
      <c r="S1250" s="225"/>
      <c r="T1250" s="226"/>
      <c r="U1250" s="13"/>
      <c r="V1250" s="13"/>
      <c r="W1250" s="13"/>
      <c r="X1250" s="13"/>
      <c r="Y1250" s="13"/>
      <c r="Z1250" s="13"/>
      <c r="AA1250" s="13"/>
      <c r="AB1250" s="13"/>
      <c r="AC1250" s="13"/>
      <c r="AD1250" s="13"/>
      <c r="AE1250" s="13"/>
      <c r="AT1250" s="220" t="s">
        <v>291</v>
      </c>
      <c r="AU1250" s="220" t="s">
        <v>87</v>
      </c>
      <c r="AV1250" s="13" t="s">
        <v>87</v>
      </c>
      <c r="AW1250" s="13" t="s">
        <v>31</v>
      </c>
      <c r="AX1250" s="13" t="s">
        <v>75</v>
      </c>
      <c r="AY1250" s="220" t="s">
        <v>283</v>
      </c>
    </row>
    <row r="1251" s="13" customFormat="1">
      <c r="A1251" s="13"/>
      <c r="B1251" s="218"/>
      <c r="C1251" s="13"/>
      <c r="D1251" s="219" t="s">
        <v>291</v>
      </c>
      <c r="E1251" s="220" t="s">
        <v>1</v>
      </c>
      <c r="F1251" s="221" t="s">
        <v>4237</v>
      </c>
      <c r="G1251" s="13"/>
      <c r="H1251" s="222">
        <v>5.4400000000000004</v>
      </c>
      <c r="I1251" s="223"/>
      <c r="J1251" s="13"/>
      <c r="K1251" s="13"/>
      <c r="L1251" s="218"/>
      <c r="M1251" s="224"/>
      <c r="N1251" s="225"/>
      <c r="O1251" s="225"/>
      <c r="P1251" s="225"/>
      <c r="Q1251" s="225"/>
      <c r="R1251" s="225"/>
      <c r="S1251" s="225"/>
      <c r="T1251" s="226"/>
      <c r="U1251" s="13"/>
      <c r="V1251" s="13"/>
      <c r="W1251" s="13"/>
      <c r="X1251" s="13"/>
      <c r="Y1251" s="13"/>
      <c r="Z1251" s="13"/>
      <c r="AA1251" s="13"/>
      <c r="AB1251" s="13"/>
      <c r="AC1251" s="13"/>
      <c r="AD1251" s="13"/>
      <c r="AE1251" s="13"/>
      <c r="AT1251" s="220" t="s">
        <v>291</v>
      </c>
      <c r="AU1251" s="220" t="s">
        <v>87</v>
      </c>
      <c r="AV1251" s="13" t="s">
        <v>87</v>
      </c>
      <c r="AW1251" s="13" t="s">
        <v>31</v>
      </c>
      <c r="AX1251" s="13" t="s">
        <v>75</v>
      </c>
      <c r="AY1251" s="220" t="s">
        <v>283</v>
      </c>
    </row>
    <row r="1252" s="13" customFormat="1">
      <c r="A1252" s="13"/>
      <c r="B1252" s="218"/>
      <c r="C1252" s="13"/>
      <c r="D1252" s="219" t="s">
        <v>291</v>
      </c>
      <c r="E1252" s="220" t="s">
        <v>1</v>
      </c>
      <c r="F1252" s="221" t="s">
        <v>1745</v>
      </c>
      <c r="G1252" s="13"/>
      <c r="H1252" s="222">
        <v>1.028</v>
      </c>
      <c r="I1252" s="223"/>
      <c r="J1252" s="13"/>
      <c r="K1252" s="13"/>
      <c r="L1252" s="218"/>
      <c r="M1252" s="224"/>
      <c r="N1252" s="225"/>
      <c r="O1252" s="225"/>
      <c r="P1252" s="225"/>
      <c r="Q1252" s="225"/>
      <c r="R1252" s="225"/>
      <c r="S1252" s="225"/>
      <c r="T1252" s="226"/>
      <c r="U1252" s="13"/>
      <c r="V1252" s="13"/>
      <c r="W1252" s="13"/>
      <c r="X1252" s="13"/>
      <c r="Y1252" s="13"/>
      <c r="Z1252" s="13"/>
      <c r="AA1252" s="13"/>
      <c r="AB1252" s="13"/>
      <c r="AC1252" s="13"/>
      <c r="AD1252" s="13"/>
      <c r="AE1252" s="13"/>
      <c r="AT1252" s="220" t="s">
        <v>291</v>
      </c>
      <c r="AU1252" s="220" t="s">
        <v>87</v>
      </c>
      <c r="AV1252" s="13" t="s">
        <v>87</v>
      </c>
      <c r="AW1252" s="13" t="s">
        <v>31</v>
      </c>
      <c r="AX1252" s="13" t="s">
        <v>75</v>
      </c>
      <c r="AY1252" s="220" t="s">
        <v>283</v>
      </c>
    </row>
    <row r="1253" s="14" customFormat="1">
      <c r="A1253" s="14"/>
      <c r="B1253" s="227"/>
      <c r="C1253" s="14"/>
      <c r="D1253" s="219" t="s">
        <v>291</v>
      </c>
      <c r="E1253" s="228" t="s">
        <v>1</v>
      </c>
      <c r="F1253" s="229" t="s">
        <v>293</v>
      </c>
      <c r="G1253" s="14"/>
      <c r="H1253" s="230">
        <v>447.14000000000004</v>
      </c>
      <c r="I1253" s="231"/>
      <c r="J1253" s="14"/>
      <c r="K1253" s="14"/>
      <c r="L1253" s="227"/>
      <c r="M1253" s="232"/>
      <c r="N1253" s="233"/>
      <c r="O1253" s="233"/>
      <c r="P1253" s="233"/>
      <c r="Q1253" s="233"/>
      <c r="R1253" s="233"/>
      <c r="S1253" s="233"/>
      <c r="T1253" s="234"/>
      <c r="U1253" s="14"/>
      <c r="V1253" s="14"/>
      <c r="W1253" s="14"/>
      <c r="X1253" s="14"/>
      <c r="Y1253" s="14"/>
      <c r="Z1253" s="14"/>
      <c r="AA1253" s="14"/>
      <c r="AB1253" s="14"/>
      <c r="AC1253" s="14"/>
      <c r="AD1253" s="14"/>
      <c r="AE1253" s="14"/>
      <c r="AT1253" s="228" t="s">
        <v>291</v>
      </c>
      <c r="AU1253" s="228" t="s">
        <v>87</v>
      </c>
      <c r="AV1253" s="14" t="s">
        <v>289</v>
      </c>
      <c r="AW1253" s="14" t="s">
        <v>31</v>
      </c>
      <c r="AX1253" s="14" t="s">
        <v>82</v>
      </c>
      <c r="AY1253" s="228" t="s">
        <v>283</v>
      </c>
    </row>
    <row r="1254" s="2" customFormat="1" ht="24.15" customHeight="1">
      <c r="A1254" s="37"/>
      <c r="B1254" s="168"/>
      <c r="C1254" s="204" t="s">
        <v>1682</v>
      </c>
      <c r="D1254" s="204" t="s">
        <v>285</v>
      </c>
      <c r="E1254" s="205" t="s">
        <v>1747</v>
      </c>
      <c r="F1254" s="206" t="s">
        <v>1748</v>
      </c>
      <c r="G1254" s="207" t="s">
        <v>288</v>
      </c>
      <c r="H1254" s="208">
        <v>447.13999999999999</v>
      </c>
      <c r="I1254" s="209"/>
      <c r="J1254" s="210">
        <f>ROUND(I1254*H1254,2)</f>
        <v>0</v>
      </c>
      <c r="K1254" s="211"/>
      <c r="L1254" s="38"/>
      <c r="M1254" s="212" t="s">
        <v>1</v>
      </c>
      <c r="N1254" s="213" t="s">
        <v>41</v>
      </c>
      <c r="O1254" s="81"/>
      <c r="P1254" s="214">
        <f>O1254*H1254</f>
        <v>0</v>
      </c>
      <c r="Q1254" s="214">
        <v>8.1340000000000004E-05</v>
      </c>
      <c r="R1254" s="214">
        <f>Q1254*H1254</f>
        <v>0.036370367600000002</v>
      </c>
      <c r="S1254" s="214">
        <v>0</v>
      </c>
      <c r="T1254" s="215">
        <f>S1254*H1254</f>
        <v>0</v>
      </c>
      <c r="U1254" s="37"/>
      <c r="V1254" s="37"/>
      <c r="W1254" s="37"/>
      <c r="X1254" s="37"/>
      <c r="Y1254" s="37"/>
      <c r="Z1254" s="37"/>
      <c r="AA1254" s="37"/>
      <c r="AB1254" s="37"/>
      <c r="AC1254" s="37"/>
      <c r="AD1254" s="37"/>
      <c r="AE1254" s="37"/>
      <c r="AR1254" s="216" t="s">
        <v>358</v>
      </c>
      <c r="AT1254" s="216" t="s">
        <v>285</v>
      </c>
      <c r="AU1254" s="216" t="s">
        <v>87</v>
      </c>
      <c r="AY1254" s="18" t="s">
        <v>283</v>
      </c>
      <c r="BE1254" s="217">
        <f>IF(N1254="základná",J1254,0)</f>
        <v>0</v>
      </c>
      <c r="BF1254" s="217">
        <f>IF(N1254="znížená",J1254,0)</f>
        <v>0</v>
      </c>
      <c r="BG1254" s="217">
        <f>IF(N1254="zákl. prenesená",J1254,0)</f>
        <v>0</v>
      </c>
      <c r="BH1254" s="217">
        <f>IF(N1254="zníž. prenesená",J1254,0)</f>
        <v>0</v>
      </c>
      <c r="BI1254" s="217">
        <f>IF(N1254="nulová",J1254,0)</f>
        <v>0</v>
      </c>
      <c r="BJ1254" s="18" t="s">
        <v>87</v>
      </c>
      <c r="BK1254" s="217">
        <f>ROUND(I1254*H1254,2)</f>
        <v>0</v>
      </c>
      <c r="BL1254" s="18" t="s">
        <v>358</v>
      </c>
      <c r="BM1254" s="216" t="s">
        <v>4238</v>
      </c>
    </row>
    <row r="1255" s="2" customFormat="1" ht="24.15" customHeight="1">
      <c r="A1255" s="37"/>
      <c r="B1255" s="168"/>
      <c r="C1255" s="204" t="s">
        <v>1687</v>
      </c>
      <c r="D1255" s="204" t="s">
        <v>285</v>
      </c>
      <c r="E1255" s="205" t="s">
        <v>1751</v>
      </c>
      <c r="F1255" s="206" t="s">
        <v>1752</v>
      </c>
      <c r="G1255" s="207" t="s">
        <v>288</v>
      </c>
      <c r="H1255" s="208">
        <v>1847.1800000000001</v>
      </c>
      <c r="I1255" s="209"/>
      <c r="J1255" s="210">
        <f>ROUND(I1255*H1255,2)</f>
        <v>0</v>
      </c>
      <c r="K1255" s="211"/>
      <c r="L1255" s="38"/>
      <c r="M1255" s="212" t="s">
        <v>1</v>
      </c>
      <c r="N1255" s="213" t="s">
        <v>41</v>
      </c>
      <c r="O1255" s="81"/>
      <c r="P1255" s="214">
        <f>O1255*H1255</f>
        <v>0</v>
      </c>
      <c r="Q1255" s="214">
        <v>0</v>
      </c>
      <c r="R1255" s="214">
        <f>Q1255*H1255</f>
        <v>0</v>
      </c>
      <c r="S1255" s="214">
        <v>0</v>
      </c>
      <c r="T1255" s="215">
        <f>S1255*H1255</f>
        <v>0</v>
      </c>
      <c r="U1255" s="37"/>
      <c r="V1255" s="37"/>
      <c r="W1255" s="37"/>
      <c r="X1255" s="37"/>
      <c r="Y1255" s="37"/>
      <c r="Z1255" s="37"/>
      <c r="AA1255" s="37"/>
      <c r="AB1255" s="37"/>
      <c r="AC1255" s="37"/>
      <c r="AD1255" s="37"/>
      <c r="AE1255" s="37"/>
      <c r="AR1255" s="216" t="s">
        <v>358</v>
      </c>
      <c r="AT1255" s="216" t="s">
        <v>285</v>
      </c>
      <c r="AU1255" s="216" t="s">
        <v>87</v>
      </c>
      <c r="AY1255" s="18" t="s">
        <v>283</v>
      </c>
      <c r="BE1255" s="217">
        <f>IF(N1255="základná",J1255,0)</f>
        <v>0</v>
      </c>
      <c r="BF1255" s="217">
        <f>IF(N1255="znížená",J1255,0)</f>
        <v>0</v>
      </c>
      <c r="BG1255" s="217">
        <f>IF(N1255="zákl. prenesená",J1255,0)</f>
        <v>0</v>
      </c>
      <c r="BH1255" s="217">
        <f>IF(N1255="zníž. prenesená",J1255,0)</f>
        <v>0</v>
      </c>
      <c r="BI1255" s="217">
        <f>IF(N1255="nulová",J1255,0)</f>
        <v>0</v>
      </c>
      <c r="BJ1255" s="18" t="s">
        <v>87</v>
      </c>
      <c r="BK1255" s="217">
        <f>ROUND(I1255*H1255,2)</f>
        <v>0</v>
      </c>
      <c r="BL1255" s="18" t="s">
        <v>358</v>
      </c>
      <c r="BM1255" s="216" t="s">
        <v>1753</v>
      </c>
    </row>
    <row r="1256" s="15" customFormat="1">
      <c r="A1256" s="15"/>
      <c r="B1256" s="235"/>
      <c r="C1256" s="15"/>
      <c r="D1256" s="219" t="s">
        <v>291</v>
      </c>
      <c r="E1256" s="236" t="s">
        <v>1</v>
      </c>
      <c r="F1256" s="237" t="s">
        <v>706</v>
      </c>
      <c r="G1256" s="15"/>
      <c r="H1256" s="236" t="s">
        <v>1</v>
      </c>
      <c r="I1256" s="238"/>
      <c r="J1256" s="15"/>
      <c r="K1256" s="15"/>
      <c r="L1256" s="235"/>
      <c r="M1256" s="239"/>
      <c r="N1256" s="240"/>
      <c r="O1256" s="240"/>
      <c r="P1256" s="240"/>
      <c r="Q1256" s="240"/>
      <c r="R1256" s="240"/>
      <c r="S1256" s="240"/>
      <c r="T1256" s="241"/>
      <c r="U1256" s="15"/>
      <c r="V1256" s="15"/>
      <c r="W1256" s="15"/>
      <c r="X1256" s="15"/>
      <c r="Y1256" s="15"/>
      <c r="Z1256" s="15"/>
      <c r="AA1256" s="15"/>
      <c r="AB1256" s="15"/>
      <c r="AC1256" s="15"/>
      <c r="AD1256" s="15"/>
      <c r="AE1256" s="15"/>
      <c r="AT1256" s="236" t="s">
        <v>291</v>
      </c>
      <c r="AU1256" s="236" t="s">
        <v>87</v>
      </c>
      <c r="AV1256" s="15" t="s">
        <v>82</v>
      </c>
      <c r="AW1256" s="15" t="s">
        <v>31</v>
      </c>
      <c r="AX1256" s="15" t="s">
        <v>75</v>
      </c>
      <c r="AY1256" s="236" t="s">
        <v>283</v>
      </c>
    </row>
    <row r="1257" s="13" customFormat="1">
      <c r="A1257" s="13"/>
      <c r="B1257" s="218"/>
      <c r="C1257" s="13"/>
      <c r="D1257" s="219" t="s">
        <v>291</v>
      </c>
      <c r="E1257" s="220" t="s">
        <v>1</v>
      </c>
      <c r="F1257" s="221" t="s">
        <v>4239</v>
      </c>
      <c r="G1257" s="13"/>
      <c r="H1257" s="222">
        <v>89.629999999999995</v>
      </c>
      <c r="I1257" s="223"/>
      <c r="J1257" s="13"/>
      <c r="K1257" s="13"/>
      <c r="L1257" s="218"/>
      <c r="M1257" s="224"/>
      <c r="N1257" s="225"/>
      <c r="O1257" s="225"/>
      <c r="P1257" s="225"/>
      <c r="Q1257" s="225"/>
      <c r="R1257" s="225"/>
      <c r="S1257" s="225"/>
      <c r="T1257" s="226"/>
      <c r="U1257" s="13"/>
      <c r="V1257" s="13"/>
      <c r="W1257" s="13"/>
      <c r="X1257" s="13"/>
      <c r="Y1257" s="13"/>
      <c r="Z1257" s="13"/>
      <c r="AA1257" s="13"/>
      <c r="AB1257" s="13"/>
      <c r="AC1257" s="13"/>
      <c r="AD1257" s="13"/>
      <c r="AE1257" s="13"/>
      <c r="AT1257" s="220" t="s">
        <v>291</v>
      </c>
      <c r="AU1257" s="220" t="s">
        <v>87</v>
      </c>
      <c r="AV1257" s="13" t="s">
        <v>87</v>
      </c>
      <c r="AW1257" s="13" t="s">
        <v>31</v>
      </c>
      <c r="AX1257" s="13" t="s">
        <v>75</v>
      </c>
      <c r="AY1257" s="220" t="s">
        <v>283</v>
      </c>
    </row>
    <row r="1258" s="15" customFormat="1">
      <c r="A1258" s="15"/>
      <c r="B1258" s="235"/>
      <c r="C1258" s="15"/>
      <c r="D1258" s="219" t="s">
        <v>291</v>
      </c>
      <c r="E1258" s="236" t="s">
        <v>1</v>
      </c>
      <c r="F1258" s="237" t="s">
        <v>404</v>
      </c>
      <c r="G1258" s="15"/>
      <c r="H1258" s="236" t="s">
        <v>1</v>
      </c>
      <c r="I1258" s="238"/>
      <c r="J1258" s="15"/>
      <c r="K1258" s="15"/>
      <c r="L1258" s="235"/>
      <c r="M1258" s="239"/>
      <c r="N1258" s="240"/>
      <c r="O1258" s="240"/>
      <c r="P1258" s="240"/>
      <c r="Q1258" s="240"/>
      <c r="R1258" s="240"/>
      <c r="S1258" s="240"/>
      <c r="T1258" s="241"/>
      <c r="U1258" s="15"/>
      <c r="V1258" s="15"/>
      <c r="W1258" s="15"/>
      <c r="X1258" s="15"/>
      <c r="Y1258" s="15"/>
      <c r="Z1258" s="15"/>
      <c r="AA1258" s="15"/>
      <c r="AB1258" s="15"/>
      <c r="AC1258" s="15"/>
      <c r="AD1258" s="15"/>
      <c r="AE1258" s="15"/>
      <c r="AT1258" s="236" t="s">
        <v>291</v>
      </c>
      <c r="AU1258" s="236" t="s">
        <v>87</v>
      </c>
      <c r="AV1258" s="15" t="s">
        <v>82</v>
      </c>
      <c r="AW1258" s="15" t="s">
        <v>31</v>
      </c>
      <c r="AX1258" s="15" t="s">
        <v>75</v>
      </c>
      <c r="AY1258" s="236" t="s">
        <v>283</v>
      </c>
    </row>
    <row r="1259" s="13" customFormat="1">
      <c r="A1259" s="13"/>
      <c r="B1259" s="218"/>
      <c r="C1259" s="13"/>
      <c r="D1259" s="219" t="s">
        <v>291</v>
      </c>
      <c r="E1259" s="220" t="s">
        <v>1</v>
      </c>
      <c r="F1259" s="221" t="s">
        <v>4240</v>
      </c>
      <c r="G1259" s="13"/>
      <c r="H1259" s="222">
        <v>191.11000000000001</v>
      </c>
      <c r="I1259" s="223"/>
      <c r="J1259" s="13"/>
      <c r="K1259" s="13"/>
      <c r="L1259" s="218"/>
      <c r="M1259" s="224"/>
      <c r="N1259" s="225"/>
      <c r="O1259" s="225"/>
      <c r="P1259" s="225"/>
      <c r="Q1259" s="225"/>
      <c r="R1259" s="225"/>
      <c r="S1259" s="225"/>
      <c r="T1259" s="226"/>
      <c r="U1259" s="13"/>
      <c r="V1259" s="13"/>
      <c r="W1259" s="13"/>
      <c r="X1259" s="13"/>
      <c r="Y1259" s="13"/>
      <c r="Z1259" s="13"/>
      <c r="AA1259" s="13"/>
      <c r="AB1259" s="13"/>
      <c r="AC1259" s="13"/>
      <c r="AD1259" s="13"/>
      <c r="AE1259" s="13"/>
      <c r="AT1259" s="220" t="s">
        <v>291</v>
      </c>
      <c r="AU1259" s="220" t="s">
        <v>87</v>
      </c>
      <c r="AV1259" s="13" t="s">
        <v>87</v>
      </c>
      <c r="AW1259" s="13" t="s">
        <v>31</v>
      </c>
      <c r="AX1259" s="13" t="s">
        <v>75</v>
      </c>
      <c r="AY1259" s="220" t="s">
        <v>283</v>
      </c>
    </row>
    <row r="1260" s="15" customFormat="1">
      <c r="A1260" s="15"/>
      <c r="B1260" s="235"/>
      <c r="C1260" s="15"/>
      <c r="D1260" s="219" t="s">
        <v>291</v>
      </c>
      <c r="E1260" s="236" t="s">
        <v>1</v>
      </c>
      <c r="F1260" s="237" t="s">
        <v>413</v>
      </c>
      <c r="G1260" s="15"/>
      <c r="H1260" s="236" t="s">
        <v>1</v>
      </c>
      <c r="I1260" s="238"/>
      <c r="J1260" s="15"/>
      <c r="K1260" s="15"/>
      <c r="L1260" s="235"/>
      <c r="M1260" s="239"/>
      <c r="N1260" s="240"/>
      <c r="O1260" s="240"/>
      <c r="P1260" s="240"/>
      <c r="Q1260" s="240"/>
      <c r="R1260" s="240"/>
      <c r="S1260" s="240"/>
      <c r="T1260" s="241"/>
      <c r="U1260" s="15"/>
      <c r="V1260" s="15"/>
      <c r="W1260" s="15"/>
      <c r="X1260" s="15"/>
      <c r="Y1260" s="15"/>
      <c r="Z1260" s="15"/>
      <c r="AA1260" s="15"/>
      <c r="AB1260" s="15"/>
      <c r="AC1260" s="15"/>
      <c r="AD1260" s="15"/>
      <c r="AE1260" s="15"/>
      <c r="AT1260" s="236" t="s">
        <v>291</v>
      </c>
      <c r="AU1260" s="236" t="s">
        <v>87</v>
      </c>
      <c r="AV1260" s="15" t="s">
        <v>82</v>
      </c>
      <c r="AW1260" s="15" t="s">
        <v>31</v>
      </c>
      <c r="AX1260" s="15" t="s">
        <v>75</v>
      </c>
      <c r="AY1260" s="236" t="s">
        <v>283</v>
      </c>
    </row>
    <row r="1261" s="13" customFormat="1">
      <c r="A1261" s="13"/>
      <c r="B1261" s="218"/>
      <c r="C1261" s="13"/>
      <c r="D1261" s="219" t="s">
        <v>291</v>
      </c>
      <c r="E1261" s="220" t="s">
        <v>1</v>
      </c>
      <c r="F1261" s="221" t="s">
        <v>4241</v>
      </c>
      <c r="G1261" s="13"/>
      <c r="H1261" s="222">
        <v>322.20999999999998</v>
      </c>
      <c r="I1261" s="223"/>
      <c r="J1261" s="13"/>
      <c r="K1261" s="13"/>
      <c r="L1261" s="218"/>
      <c r="M1261" s="224"/>
      <c r="N1261" s="225"/>
      <c r="O1261" s="225"/>
      <c r="P1261" s="225"/>
      <c r="Q1261" s="225"/>
      <c r="R1261" s="225"/>
      <c r="S1261" s="225"/>
      <c r="T1261" s="226"/>
      <c r="U1261" s="13"/>
      <c r="V1261" s="13"/>
      <c r="W1261" s="13"/>
      <c r="X1261" s="13"/>
      <c r="Y1261" s="13"/>
      <c r="Z1261" s="13"/>
      <c r="AA1261" s="13"/>
      <c r="AB1261" s="13"/>
      <c r="AC1261" s="13"/>
      <c r="AD1261" s="13"/>
      <c r="AE1261" s="13"/>
      <c r="AT1261" s="220" t="s">
        <v>291</v>
      </c>
      <c r="AU1261" s="220" t="s">
        <v>87</v>
      </c>
      <c r="AV1261" s="13" t="s">
        <v>87</v>
      </c>
      <c r="AW1261" s="13" t="s">
        <v>31</v>
      </c>
      <c r="AX1261" s="13" t="s">
        <v>75</v>
      </c>
      <c r="AY1261" s="220" t="s">
        <v>283</v>
      </c>
    </row>
    <row r="1262" s="13" customFormat="1">
      <c r="A1262" s="13"/>
      <c r="B1262" s="218"/>
      <c r="C1262" s="13"/>
      <c r="D1262" s="219" t="s">
        <v>291</v>
      </c>
      <c r="E1262" s="220" t="s">
        <v>1</v>
      </c>
      <c r="F1262" s="221" t="s">
        <v>4242</v>
      </c>
      <c r="G1262" s="13"/>
      <c r="H1262" s="222">
        <v>74.340000000000003</v>
      </c>
      <c r="I1262" s="223"/>
      <c r="J1262" s="13"/>
      <c r="K1262" s="13"/>
      <c r="L1262" s="218"/>
      <c r="M1262" s="224"/>
      <c r="N1262" s="225"/>
      <c r="O1262" s="225"/>
      <c r="P1262" s="225"/>
      <c r="Q1262" s="225"/>
      <c r="R1262" s="225"/>
      <c r="S1262" s="225"/>
      <c r="T1262" s="226"/>
      <c r="U1262" s="13"/>
      <c r="V1262" s="13"/>
      <c r="W1262" s="13"/>
      <c r="X1262" s="13"/>
      <c r="Y1262" s="13"/>
      <c r="Z1262" s="13"/>
      <c r="AA1262" s="13"/>
      <c r="AB1262" s="13"/>
      <c r="AC1262" s="13"/>
      <c r="AD1262" s="13"/>
      <c r="AE1262" s="13"/>
      <c r="AT1262" s="220" t="s">
        <v>291</v>
      </c>
      <c r="AU1262" s="220" t="s">
        <v>87</v>
      </c>
      <c r="AV1262" s="13" t="s">
        <v>87</v>
      </c>
      <c r="AW1262" s="13" t="s">
        <v>31</v>
      </c>
      <c r="AX1262" s="13" t="s">
        <v>75</v>
      </c>
      <c r="AY1262" s="220" t="s">
        <v>283</v>
      </c>
    </row>
    <row r="1263" s="15" customFormat="1">
      <c r="A1263" s="15"/>
      <c r="B1263" s="235"/>
      <c r="C1263" s="15"/>
      <c r="D1263" s="219" t="s">
        <v>291</v>
      </c>
      <c r="E1263" s="236" t="s">
        <v>1</v>
      </c>
      <c r="F1263" s="237" t="s">
        <v>414</v>
      </c>
      <c r="G1263" s="15"/>
      <c r="H1263" s="236" t="s">
        <v>1</v>
      </c>
      <c r="I1263" s="238"/>
      <c r="J1263" s="15"/>
      <c r="K1263" s="15"/>
      <c r="L1263" s="235"/>
      <c r="M1263" s="239"/>
      <c r="N1263" s="240"/>
      <c r="O1263" s="240"/>
      <c r="P1263" s="240"/>
      <c r="Q1263" s="240"/>
      <c r="R1263" s="240"/>
      <c r="S1263" s="240"/>
      <c r="T1263" s="241"/>
      <c r="U1263" s="15"/>
      <c r="V1263" s="15"/>
      <c r="W1263" s="15"/>
      <c r="X1263" s="15"/>
      <c r="Y1263" s="15"/>
      <c r="Z1263" s="15"/>
      <c r="AA1263" s="15"/>
      <c r="AB1263" s="15"/>
      <c r="AC1263" s="15"/>
      <c r="AD1263" s="15"/>
      <c r="AE1263" s="15"/>
      <c r="AT1263" s="236" t="s">
        <v>291</v>
      </c>
      <c r="AU1263" s="236" t="s">
        <v>87</v>
      </c>
      <c r="AV1263" s="15" t="s">
        <v>82</v>
      </c>
      <c r="AW1263" s="15" t="s">
        <v>31</v>
      </c>
      <c r="AX1263" s="15" t="s">
        <v>75</v>
      </c>
      <c r="AY1263" s="236" t="s">
        <v>283</v>
      </c>
    </row>
    <row r="1264" s="13" customFormat="1">
      <c r="A1264" s="13"/>
      <c r="B1264" s="218"/>
      <c r="C1264" s="13"/>
      <c r="D1264" s="219" t="s">
        <v>291</v>
      </c>
      <c r="E1264" s="220" t="s">
        <v>1</v>
      </c>
      <c r="F1264" s="221" t="s">
        <v>4243</v>
      </c>
      <c r="G1264" s="13"/>
      <c r="H1264" s="222">
        <v>357.22000000000003</v>
      </c>
      <c r="I1264" s="223"/>
      <c r="J1264" s="13"/>
      <c r="K1264" s="13"/>
      <c r="L1264" s="218"/>
      <c r="M1264" s="224"/>
      <c r="N1264" s="225"/>
      <c r="O1264" s="225"/>
      <c r="P1264" s="225"/>
      <c r="Q1264" s="225"/>
      <c r="R1264" s="225"/>
      <c r="S1264" s="225"/>
      <c r="T1264" s="226"/>
      <c r="U1264" s="13"/>
      <c r="V1264" s="13"/>
      <c r="W1264" s="13"/>
      <c r="X1264" s="13"/>
      <c r="Y1264" s="13"/>
      <c r="Z1264" s="13"/>
      <c r="AA1264" s="13"/>
      <c r="AB1264" s="13"/>
      <c r="AC1264" s="13"/>
      <c r="AD1264" s="13"/>
      <c r="AE1264" s="13"/>
      <c r="AT1264" s="220" t="s">
        <v>291</v>
      </c>
      <c r="AU1264" s="220" t="s">
        <v>87</v>
      </c>
      <c r="AV1264" s="13" t="s">
        <v>87</v>
      </c>
      <c r="AW1264" s="13" t="s">
        <v>31</v>
      </c>
      <c r="AX1264" s="13" t="s">
        <v>75</v>
      </c>
      <c r="AY1264" s="220" t="s">
        <v>283</v>
      </c>
    </row>
    <row r="1265" s="13" customFormat="1">
      <c r="A1265" s="13"/>
      <c r="B1265" s="218"/>
      <c r="C1265" s="13"/>
      <c r="D1265" s="219" t="s">
        <v>291</v>
      </c>
      <c r="E1265" s="220" t="s">
        <v>1</v>
      </c>
      <c r="F1265" s="221" t="s">
        <v>4244</v>
      </c>
      <c r="G1265" s="13"/>
      <c r="H1265" s="222">
        <v>30.539999999999999</v>
      </c>
      <c r="I1265" s="223"/>
      <c r="J1265" s="13"/>
      <c r="K1265" s="13"/>
      <c r="L1265" s="218"/>
      <c r="M1265" s="224"/>
      <c r="N1265" s="225"/>
      <c r="O1265" s="225"/>
      <c r="P1265" s="225"/>
      <c r="Q1265" s="225"/>
      <c r="R1265" s="225"/>
      <c r="S1265" s="225"/>
      <c r="T1265" s="226"/>
      <c r="U1265" s="13"/>
      <c r="V1265" s="13"/>
      <c r="W1265" s="13"/>
      <c r="X1265" s="13"/>
      <c r="Y1265" s="13"/>
      <c r="Z1265" s="13"/>
      <c r="AA1265" s="13"/>
      <c r="AB1265" s="13"/>
      <c r="AC1265" s="13"/>
      <c r="AD1265" s="13"/>
      <c r="AE1265" s="13"/>
      <c r="AT1265" s="220" t="s">
        <v>291</v>
      </c>
      <c r="AU1265" s="220" t="s">
        <v>87</v>
      </c>
      <c r="AV1265" s="13" t="s">
        <v>87</v>
      </c>
      <c r="AW1265" s="13" t="s">
        <v>31</v>
      </c>
      <c r="AX1265" s="13" t="s">
        <v>75</v>
      </c>
      <c r="AY1265" s="220" t="s">
        <v>283</v>
      </c>
    </row>
    <row r="1266" s="15" customFormat="1">
      <c r="A1266" s="15"/>
      <c r="B1266" s="235"/>
      <c r="C1266" s="15"/>
      <c r="D1266" s="219" t="s">
        <v>291</v>
      </c>
      <c r="E1266" s="236" t="s">
        <v>1</v>
      </c>
      <c r="F1266" s="237" t="s">
        <v>415</v>
      </c>
      <c r="G1266" s="15"/>
      <c r="H1266" s="236" t="s">
        <v>1</v>
      </c>
      <c r="I1266" s="238"/>
      <c r="J1266" s="15"/>
      <c r="K1266" s="15"/>
      <c r="L1266" s="235"/>
      <c r="M1266" s="239"/>
      <c r="N1266" s="240"/>
      <c r="O1266" s="240"/>
      <c r="P1266" s="240"/>
      <c r="Q1266" s="240"/>
      <c r="R1266" s="240"/>
      <c r="S1266" s="240"/>
      <c r="T1266" s="241"/>
      <c r="U1266" s="15"/>
      <c r="V1266" s="15"/>
      <c r="W1266" s="15"/>
      <c r="X1266" s="15"/>
      <c r="Y1266" s="15"/>
      <c r="Z1266" s="15"/>
      <c r="AA1266" s="15"/>
      <c r="AB1266" s="15"/>
      <c r="AC1266" s="15"/>
      <c r="AD1266" s="15"/>
      <c r="AE1266" s="15"/>
      <c r="AT1266" s="236" t="s">
        <v>291</v>
      </c>
      <c r="AU1266" s="236" t="s">
        <v>87</v>
      </c>
      <c r="AV1266" s="15" t="s">
        <v>82</v>
      </c>
      <c r="AW1266" s="15" t="s">
        <v>31</v>
      </c>
      <c r="AX1266" s="15" t="s">
        <v>75</v>
      </c>
      <c r="AY1266" s="236" t="s">
        <v>283</v>
      </c>
    </row>
    <row r="1267" s="13" customFormat="1">
      <c r="A1267" s="13"/>
      <c r="B1267" s="218"/>
      <c r="C1267" s="13"/>
      <c r="D1267" s="219" t="s">
        <v>291</v>
      </c>
      <c r="E1267" s="220" t="s">
        <v>1</v>
      </c>
      <c r="F1267" s="221" t="s">
        <v>4245</v>
      </c>
      <c r="G1267" s="13"/>
      <c r="H1267" s="222">
        <v>322.26999999999998</v>
      </c>
      <c r="I1267" s="223"/>
      <c r="J1267" s="13"/>
      <c r="K1267" s="13"/>
      <c r="L1267" s="218"/>
      <c r="M1267" s="224"/>
      <c r="N1267" s="225"/>
      <c r="O1267" s="225"/>
      <c r="P1267" s="225"/>
      <c r="Q1267" s="225"/>
      <c r="R1267" s="225"/>
      <c r="S1267" s="225"/>
      <c r="T1267" s="226"/>
      <c r="U1267" s="13"/>
      <c r="V1267" s="13"/>
      <c r="W1267" s="13"/>
      <c r="X1267" s="13"/>
      <c r="Y1267" s="13"/>
      <c r="Z1267" s="13"/>
      <c r="AA1267" s="13"/>
      <c r="AB1267" s="13"/>
      <c r="AC1267" s="13"/>
      <c r="AD1267" s="13"/>
      <c r="AE1267" s="13"/>
      <c r="AT1267" s="220" t="s">
        <v>291</v>
      </c>
      <c r="AU1267" s="220" t="s">
        <v>87</v>
      </c>
      <c r="AV1267" s="13" t="s">
        <v>87</v>
      </c>
      <c r="AW1267" s="13" t="s">
        <v>31</v>
      </c>
      <c r="AX1267" s="13" t="s">
        <v>75</v>
      </c>
      <c r="AY1267" s="220" t="s">
        <v>283</v>
      </c>
    </row>
    <row r="1268" s="13" customFormat="1">
      <c r="A1268" s="13"/>
      <c r="B1268" s="218"/>
      <c r="C1268" s="13"/>
      <c r="D1268" s="219" t="s">
        <v>291</v>
      </c>
      <c r="E1268" s="220" t="s">
        <v>1</v>
      </c>
      <c r="F1268" s="221" t="s">
        <v>4246</v>
      </c>
      <c r="G1268" s="13"/>
      <c r="H1268" s="222">
        <v>74.269999999999996</v>
      </c>
      <c r="I1268" s="223"/>
      <c r="J1268" s="13"/>
      <c r="K1268" s="13"/>
      <c r="L1268" s="218"/>
      <c r="M1268" s="224"/>
      <c r="N1268" s="225"/>
      <c r="O1268" s="225"/>
      <c r="P1268" s="225"/>
      <c r="Q1268" s="225"/>
      <c r="R1268" s="225"/>
      <c r="S1268" s="225"/>
      <c r="T1268" s="226"/>
      <c r="U1268" s="13"/>
      <c r="V1268" s="13"/>
      <c r="W1268" s="13"/>
      <c r="X1268" s="13"/>
      <c r="Y1268" s="13"/>
      <c r="Z1268" s="13"/>
      <c r="AA1268" s="13"/>
      <c r="AB1268" s="13"/>
      <c r="AC1268" s="13"/>
      <c r="AD1268" s="13"/>
      <c r="AE1268" s="13"/>
      <c r="AT1268" s="220" t="s">
        <v>291</v>
      </c>
      <c r="AU1268" s="220" t="s">
        <v>87</v>
      </c>
      <c r="AV1268" s="13" t="s">
        <v>87</v>
      </c>
      <c r="AW1268" s="13" t="s">
        <v>31</v>
      </c>
      <c r="AX1268" s="13" t="s">
        <v>75</v>
      </c>
      <c r="AY1268" s="220" t="s">
        <v>283</v>
      </c>
    </row>
    <row r="1269" s="15" customFormat="1">
      <c r="A1269" s="15"/>
      <c r="B1269" s="235"/>
      <c r="C1269" s="15"/>
      <c r="D1269" s="219" t="s">
        <v>291</v>
      </c>
      <c r="E1269" s="236" t="s">
        <v>1</v>
      </c>
      <c r="F1269" s="237" t="s">
        <v>416</v>
      </c>
      <c r="G1269" s="15"/>
      <c r="H1269" s="236" t="s">
        <v>1</v>
      </c>
      <c r="I1269" s="238"/>
      <c r="J1269" s="15"/>
      <c r="K1269" s="15"/>
      <c r="L1269" s="235"/>
      <c r="M1269" s="239"/>
      <c r="N1269" s="240"/>
      <c r="O1269" s="240"/>
      <c r="P1269" s="240"/>
      <c r="Q1269" s="240"/>
      <c r="R1269" s="240"/>
      <c r="S1269" s="240"/>
      <c r="T1269" s="241"/>
      <c r="U1269" s="15"/>
      <c r="V1269" s="15"/>
      <c r="W1269" s="15"/>
      <c r="X1269" s="15"/>
      <c r="Y1269" s="15"/>
      <c r="Z1269" s="15"/>
      <c r="AA1269" s="15"/>
      <c r="AB1269" s="15"/>
      <c r="AC1269" s="15"/>
      <c r="AD1269" s="15"/>
      <c r="AE1269" s="15"/>
      <c r="AT1269" s="236" t="s">
        <v>291</v>
      </c>
      <c r="AU1269" s="236" t="s">
        <v>87</v>
      </c>
      <c r="AV1269" s="15" t="s">
        <v>82</v>
      </c>
      <c r="AW1269" s="15" t="s">
        <v>31</v>
      </c>
      <c r="AX1269" s="15" t="s">
        <v>75</v>
      </c>
      <c r="AY1269" s="236" t="s">
        <v>283</v>
      </c>
    </row>
    <row r="1270" s="13" customFormat="1">
      <c r="A1270" s="13"/>
      <c r="B1270" s="218"/>
      <c r="C1270" s="13"/>
      <c r="D1270" s="219" t="s">
        <v>291</v>
      </c>
      <c r="E1270" s="220" t="s">
        <v>1</v>
      </c>
      <c r="F1270" s="221" t="s">
        <v>4247</v>
      </c>
      <c r="G1270" s="13"/>
      <c r="H1270" s="222">
        <v>333.14999999999998</v>
      </c>
      <c r="I1270" s="223"/>
      <c r="J1270" s="13"/>
      <c r="K1270" s="13"/>
      <c r="L1270" s="218"/>
      <c r="M1270" s="224"/>
      <c r="N1270" s="225"/>
      <c r="O1270" s="225"/>
      <c r="P1270" s="225"/>
      <c r="Q1270" s="225"/>
      <c r="R1270" s="225"/>
      <c r="S1270" s="225"/>
      <c r="T1270" s="226"/>
      <c r="U1270" s="13"/>
      <c r="V1270" s="13"/>
      <c r="W1270" s="13"/>
      <c r="X1270" s="13"/>
      <c r="Y1270" s="13"/>
      <c r="Z1270" s="13"/>
      <c r="AA1270" s="13"/>
      <c r="AB1270" s="13"/>
      <c r="AC1270" s="13"/>
      <c r="AD1270" s="13"/>
      <c r="AE1270" s="13"/>
      <c r="AT1270" s="220" t="s">
        <v>291</v>
      </c>
      <c r="AU1270" s="220" t="s">
        <v>87</v>
      </c>
      <c r="AV1270" s="13" t="s">
        <v>87</v>
      </c>
      <c r="AW1270" s="13" t="s">
        <v>31</v>
      </c>
      <c r="AX1270" s="13" t="s">
        <v>75</v>
      </c>
      <c r="AY1270" s="220" t="s">
        <v>283</v>
      </c>
    </row>
    <row r="1271" s="13" customFormat="1">
      <c r="A1271" s="13"/>
      <c r="B1271" s="218"/>
      <c r="C1271" s="13"/>
      <c r="D1271" s="219" t="s">
        <v>291</v>
      </c>
      <c r="E1271" s="220" t="s">
        <v>1</v>
      </c>
      <c r="F1271" s="221" t="s">
        <v>4248</v>
      </c>
      <c r="G1271" s="13"/>
      <c r="H1271" s="222">
        <v>52.439999999999998</v>
      </c>
      <c r="I1271" s="223"/>
      <c r="J1271" s="13"/>
      <c r="K1271" s="13"/>
      <c r="L1271" s="218"/>
      <c r="M1271" s="224"/>
      <c r="N1271" s="225"/>
      <c r="O1271" s="225"/>
      <c r="P1271" s="225"/>
      <c r="Q1271" s="225"/>
      <c r="R1271" s="225"/>
      <c r="S1271" s="225"/>
      <c r="T1271" s="226"/>
      <c r="U1271" s="13"/>
      <c r="V1271" s="13"/>
      <c r="W1271" s="13"/>
      <c r="X1271" s="13"/>
      <c r="Y1271" s="13"/>
      <c r="Z1271" s="13"/>
      <c r="AA1271" s="13"/>
      <c r="AB1271" s="13"/>
      <c r="AC1271" s="13"/>
      <c r="AD1271" s="13"/>
      <c r="AE1271" s="13"/>
      <c r="AT1271" s="220" t="s">
        <v>291</v>
      </c>
      <c r="AU1271" s="220" t="s">
        <v>87</v>
      </c>
      <c r="AV1271" s="13" t="s">
        <v>87</v>
      </c>
      <c r="AW1271" s="13" t="s">
        <v>31</v>
      </c>
      <c r="AX1271" s="13" t="s">
        <v>75</v>
      </c>
      <c r="AY1271" s="220" t="s">
        <v>283</v>
      </c>
    </row>
    <row r="1272" s="14" customFormat="1">
      <c r="A1272" s="14"/>
      <c r="B1272" s="227"/>
      <c r="C1272" s="14"/>
      <c r="D1272" s="219" t="s">
        <v>291</v>
      </c>
      <c r="E1272" s="228" t="s">
        <v>1</v>
      </c>
      <c r="F1272" s="229" t="s">
        <v>293</v>
      </c>
      <c r="G1272" s="14"/>
      <c r="H1272" s="230">
        <v>1847.1800000000001</v>
      </c>
      <c r="I1272" s="231"/>
      <c r="J1272" s="14"/>
      <c r="K1272" s="14"/>
      <c r="L1272" s="227"/>
      <c r="M1272" s="232"/>
      <c r="N1272" s="233"/>
      <c r="O1272" s="233"/>
      <c r="P1272" s="233"/>
      <c r="Q1272" s="233"/>
      <c r="R1272" s="233"/>
      <c r="S1272" s="233"/>
      <c r="T1272" s="234"/>
      <c r="U1272" s="14"/>
      <c r="V1272" s="14"/>
      <c r="W1272" s="14"/>
      <c r="X1272" s="14"/>
      <c r="Y1272" s="14"/>
      <c r="Z1272" s="14"/>
      <c r="AA1272" s="14"/>
      <c r="AB1272" s="14"/>
      <c r="AC1272" s="14"/>
      <c r="AD1272" s="14"/>
      <c r="AE1272" s="14"/>
      <c r="AT1272" s="228" t="s">
        <v>291</v>
      </c>
      <c r="AU1272" s="228" t="s">
        <v>87</v>
      </c>
      <c r="AV1272" s="14" t="s">
        <v>289</v>
      </c>
      <c r="AW1272" s="14" t="s">
        <v>31</v>
      </c>
      <c r="AX1272" s="14" t="s">
        <v>82</v>
      </c>
      <c r="AY1272" s="228" t="s">
        <v>283</v>
      </c>
    </row>
    <row r="1273" s="12" customFormat="1" ht="22.8" customHeight="1">
      <c r="A1273" s="12"/>
      <c r="B1273" s="191"/>
      <c r="C1273" s="12"/>
      <c r="D1273" s="192" t="s">
        <v>74</v>
      </c>
      <c r="E1273" s="202" t="s">
        <v>1760</v>
      </c>
      <c r="F1273" s="202" t="s">
        <v>1761</v>
      </c>
      <c r="G1273" s="12"/>
      <c r="H1273" s="12"/>
      <c r="I1273" s="194"/>
      <c r="J1273" s="203">
        <f>BK1273</f>
        <v>0</v>
      </c>
      <c r="K1273" s="12"/>
      <c r="L1273" s="191"/>
      <c r="M1273" s="196"/>
      <c r="N1273" s="197"/>
      <c r="O1273" s="197"/>
      <c r="P1273" s="198">
        <f>SUM(P1274:P1322)</f>
        <v>0</v>
      </c>
      <c r="Q1273" s="197"/>
      <c r="R1273" s="198">
        <f>SUM(R1274:R1322)</f>
        <v>10.10009732104</v>
      </c>
      <c r="S1273" s="197"/>
      <c r="T1273" s="199">
        <f>SUM(T1274:T1322)</f>
        <v>5.3250968999999992</v>
      </c>
      <c r="U1273" s="12"/>
      <c r="V1273" s="12"/>
      <c r="W1273" s="12"/>
      <c r="X1273" s="12"/>
      <c r="Y1273" s="12"/>
      <c r="Z1273" s="12"/>
      <c r="AA1273" s="12"/>
      <c r="AB1273" s="12"/>
      <c r="AC1273" s="12"/>
      <c r="AD1273" s="12"/>
      <c r="AE1273" s="12"/>
      <c r="AR1273" s="192" t="s">
        <v>87</v>
      </c>
      <c r="AT1273" s="200" t="s">
        <v>74</v>
      </c>
      <c r="AU1273" s="200" t="s">
        <v>82</v>
      </c>
      <c r="AY1273" s="192" t="s">
        <v>283</v>
      </c>
      <c r="BK1273" s="201">
        <f>SUM(BK1274:BK1322)</f>
        <v>0</v>
      </c>
    </row>
    <row r="1274" s="2" customFormat="1" ht="24.15" customHeight="1">
      <c r="A1274" s="37"/>
      <c r="B1274" s="168"/>
      <c r="C1274" s="204" t="s">
        <v>1691</v>
      </c>
      <c r="D1274" s="204" t="s">
        <v>285</v>
      </c>
      <c r="E1274" s="205" t="s">
        <v>1763</v>
      </c>
      <c r="F1274" s="206" t="s">
        <v>1764</v>
      </c>
      <c r="G1274" s="207" t="s">
        <v>288</v>
      </c>
      <c r="H1274" s="208">
        <v>17750.323</v>
      </c>
      <c r="I1274" s="209"/>
      <c r="J1274" s="210">
        <f>ROUND(I1274*H1274,2)</f>
        <v>0</v>
      </c>
      <c r="K1274" s="211"/>
      <c r="L1274" s="38"/>
      <c r="M1274" s="212" t="s">
        <v>1</v>
      </c>
      <c r="N1274" s="213" t="s">
        <v>41</v>
      </c>
      <c r="O1274" s="81"/>
      <c r="P1274" s="214">
        <f>O1274*H1274</f>
        <v>0</v>
      </c>
      <c r="Q1274" s="214">
        <v>1.0000000000000001E-05</v>
      </c>
      <c r="R1274" s="214">
        <f>Q1274*H1274</f>
        <v>0.17750323000000001</v>
      </c>
      <c r="S1274" s="214">
        <v>0.00029999999999999997</v>
      </c>
      <c r="T1274" s="215">
        <f>S1274*H1274</f>
        <v>5.3250968999999992</v>
      </c>
      <c r="U1274" s="37"/>
      <c r="V1274" s="37"/>
      <c r="W1274" s="37"/>
      <c r="X1274" s="37"/>
      <c r="Y1274" s="37"/>
      <c r="Z1274" s="37"/>
      <c r="AA1274" s="37"/>
      <c r="AB1274" s="37"/>
      <c r="AC1274" s="37"/>
      <c r="AD1274" s="37"/>
      <c r="AE1274" s="37"/>
      <c r="AR1274" s="216" t="s">
        <v>358</v>
      </c>
      <c r="AT1274" s="216" t="s">
        <v>285</v>
      </c>
      <c r="AU1274" s="216" t="s">
        <v>87</v>
      </c>
      <c r="AY1274" s="18" t="s">
        <v>283</v>
      </c>
      <c r="BE1274" s="217">
        <f>IF(N1274="základná",J1274,0)</f>
        <v>0</v>
      </c>
      <c r="BF1274" s="217">
        <f>IF(N1274="znížená",J1274,0)</f>
        <v>0</v>
      </c>
      <c r="BG1274" s="217">
        <f>IF(N1274="zákl. prenesená",J1274,0)</f>
        <v>0</v>
      </c>
      <c r="BH1274" s="217">
        <f>IF(N1274="zníž. prenesená",J1274,0)</f>
        <v>0</v>
      </c>
      <c r="BI1274" s="217">
        <f>IF(N1274="nulová",J1274,0)</f>
        <v>0</v>
      </c>
      <c r="BJ1274" s="18" t="s">
        <v>87</v>
      </c>
      <c r="BK1274" s="217">
        <f>ROUND(I1274*H1274,2)</f>
        <v>0</v>
      </c>
      <c r="BL1274" s="18" t="s">
        <v>358</v>
      </c>
      <c r="BM1274" s="216" t="s">
        <v>1765</v>
      </c>
    </row>
    <row r="1275" s="15" customFormat="1">
      <c r="A1275" s="15"/>
      <c r="B1275" s="235"/>
      <c r="C1275" s="15"/>
      <c r="D1275" s="219" t="s">
        <v>291</v>
      </c>
      <c r="E1275" s="236" t="s">
        <v>1</v>
      </c>
      <c r="F1275" s="237" t="s">
        <v>4249</v>
      </c>
      <c r="G1275" s="15"/>
      <c r="H1275" s="236" t="s">
        <v>1</v>
      </c>
      <c r="I1275" s="238"/>
      <c r="J1275" s="15"/>
      <c r="K1275" s="15"/>
      <c r="L1275" s="235"/>
      <c r="M1275" s="239"/>
      <c r="N1275" s="240"/>
      <c r="O1275" s="240"/>
      <c r="P1275" s="240"/>
      <c r="Q1275" s="240"/>
      <c r="R1275" s="240"/>
      <c r="S1275" s="240"/>
      <c r="T1275" s="241"/>
      <c r="U1275" s="15"/>
      <c r="V1275" s="15"/>
      <c r="W1275" s="15"/>
      <c r="X1275" s="15"/>
      <c r="Y1275" s="15"/>
      <c r="Z1275" s="15"/>
      <c r="AA1275" s="15"/>
      <c r="AB1275" s="15"/>
      <c r="AC1275" s="15"/>
      <c r="AD1275" s="15"/>
      <c r="AE1275" s="15"/>
      <c r="AT1275" s="236" t="s">
        <v>291</v>
      </c>
      <c r="AU1275" s="236" t="s">
        <v>87</v>
      </c>
      <c r="AV1275" s="15" t="s">
        <v>82</v>
      </c>
      <c r="AW1275" s="15" t="s">
        <v>31</v>
      </c>
      <c r="AX1275" s="15" t="s">
        <v>75</v>
      </c>
      <c r="AY1275" s="236" t="s">
        <v>283</v>
      </c>
    </row>
    <row r="1276" s="13" customFormat="1">
      <c r="A1276" s="13"/>
      <c r="B1276" s="218"/>
      <c r="C1276" s="13"/>
      <c r="D1276" s="219" t="s">
        <v>291</v>
      </c>
      <c r="E1276" s="220" t="s">
        <v>1</v>
      </c>
      <c r="F1276" s="221" t="s">
        <v>4250</v>
      </c>
      <c r="G1276" s="13"/>
      <c r="H1276" s="222">
        <v>5126.7809999999999</v>
      </c>
      <c r="I1276" s="223"/>
      <c r="J1276" s="13"/>
      <c r="K1276" s="13"/>
      <c r="L1276" s="218"/>
      <c r="M1276" s="224"/>
      <c r="N1276" s="225"/>
      <c r="O1276" s="225"/>
      <c r="P1276" s="225"/>
      <c r="Q1276" s="225"/>
      <c r="R1276" s="225"/>
      <c r="S1276" s="225"/>
      <c r="T1276" s="226"/>
      <c r="U1276" s="13"/>
      <c r="V1276" s="13"/>
      <c r="W1276" s="13"/>
      <c r="X1276" s="13"/>
      <c r="Y1276" s="13"/>
      <c r="Z1276" s="13"/>
      <c r="AA1276" s="13"/>
      <c r="AB1276" s="13"/>
      <c r="AC1276" s="13"/>
      <c r="AD1276" s="13"/>
      <c r="AE1276" s="13"/>
      <c r="AT1276" s="220" t="s">
        <v>291</v>
      </c>
      <c r="AU1276" s="220" t="s">
        <v>87</v>
      </c>
      <c r="AV1276" s="13" t="s">
        <v>87</v>
      </c>
      <c r="AW1276" s="13" t="s">
        <v>31</v>
      </c>
      <c r="AX1276" s="13" t="s">
        <v>75</v>
      </c>
      <c r="AY1276" s="220" t="s">
        <v>283</v>
      </c>
    </row>
    <row r="1277" s="15" customFormat="1">
      <c r="A1277" s="15"/>
      <c r="B1277" s="235"/>
      <c r="C1277" s="15"/>
      <c r="D1277" s="219" t="s">
        <v>291</v>
      </c>
      <c r="E1277" s="236" t="s">
        <v>1</v>
      </c>
      <c r="F1277" s="237" t="s">
        <v>706</v>
      </c>
      <c r="G1277" s="15"/>
      <c r="H1277" s="236" t="s">
        <v>1</v>
      </c>
      <c r="I1277" s="238"/>
      <c r="J1277" s="15"/>
      <c r="K1277" s="15"/>
      <c r="L1277" s="235"/>
      <c r="M1277" s="239"/>
      <c r="N1277" s="240"/>
      <c r="O1277" s="240"/>
      <c r="P1277" s="240"/>
      <c r="Q1277" s="240"/>
      <c r="R1277" s="240"/>
      <c r="S1277" s="240"/>
      <c r="T1277" s="241"/>
      <c r="U1277" s="15"/>
      <c r="V1277" s="15"/>
      <c r="W1277" s="15"/>
      <c r="X1277" s="15"/>
      <c r="Y1277" s="15"/>
      <c r="Z1277" s="15"/>
      <c r="AA1277" s="15"/>
      <c r="AB1277" s="15"/>
      <c r="AC1277" s="15"/>
      <c r="AD1277" s="15"/>
      <c r="AE1277" s="15"/>
      <c r="AT1277" s="236" t="s">
        <v>291</v>
      </c>
      <c r="AU1277" s="236" t="s">
        <v>87</v>
      </c>
      <c r="AV1277" s="15" t="s">
        <v>82</v>
      </c>
      <c r="AW1277" s="15" t="s">
        <v>31</v>
      </c>
      <c r="AX1277" s="15" t="s">
        <v>75</v>
      </c>
      <c r="AY1277" s="236" t="s">
        <v>283</v>
      </c>
    </row>
    <row r="1278" s="13" customFormat="1">
      <c r="A1278" s="13"/>
      <c r="B1278" s="218"/>
      <c r="C1278" s="13"/>
      <c r="D1278" s="219" t="s">
        <v>291</v>
      </c>
      <c r="E1278" s="220" t="s">
        <v>1</v>
      </c>
      <c r="F1278" s="221" t="s">
        <v>3763</v>
      </c>
      <c r="G1278" s="13"/>
      <c r="H1278" s="222">
        <v>670.04999999999995</v>
      </c>
      <c r="I1278" s="223"/>
      <c r="J1278" s="13"/>
      <c r="K1278" s="13"/>
      <c r="L1278" s="218"/>
      <c r="M1278" s="224"/>
      <c r="N1278" s="225"/>
      <c r="O1278" s="225"/>
      <c r="P1278" s="225"/>
      <c r="Q1278" s="225"/>
      <c r="R1278" s="225"/>
      <c r="S1278" s="225"/>
      <c r="T1278" s="226"/>
      <c r="U1278" s="13"/>
      <c r="V1278" s="13"/>
      <c r="W1278" s="13"/>
      <c r="X1278" s="13"/>
      <c r="Y1278" s="13"/>
      <c r="Z1278" s="13"/>
      <c r="AA1278" s="13"/>
      <c r="AB1278" s="13"/>
      <c r="AC1278" s="13"/>
      <c r="AD1278" s="13"/>
      <c r="AE1278" s="13"/>
      <c r="AT1278" s="220" t="s">
        <v>291</v>
      </c>
      <c r="AU1278" s="220" t="s">
        <v>87</v>
      </c>
      <c r="AV1278" s="13" t="s">
        <v>87</v>
      </c>
      <c r="AW1278" s="13" t="s">
        <v>31</v>
      </c>
      <c r="AX1278" s="13" t="s">
        <v>75</v>
      </c>
      <c r="AY1278" s="220" t="s">
        <v>283</v>
      </c>
    </row>
    <row r="1279" s="13" customFormat="1">
      <c r="A1279" s="13"/>
      <c r="B1279" s="218"/>
      <c r="C1279" s="13"/>
      <c r="D1279" s="219" t="s">
        <v>291</v>
      </c>
      <c r="E1279" s="220" t="s">
        <v>1</v>
      </c>
      <c r="F1279" s="221" t="s">
        <v>3764</v>
      </c>
      <c r="G1279" s="13"/>
      <c r="H1279" s="222">
        <v>649.52999999999997</v>
      </c>
      <c r="I1279" s="223"/>
      <c r="J1279" s="13"/>
      <c r="K1279" s="13"/>
      <c r="L1279" s="218"/>
      <c r="M1279" s="224"/>
      <c r="N1279" s="225"/>
      <c r="O1279" s="225"/>
      <c r="P1279" s="225"/>
      <c r="Q1279" s="225"/>
      <c r="R1279" s="225"/>
      <c r="S1279" s="225"/>
      <c r="T1279" s="226"/>
      <c r="U1279" s="13"/>
      <c r="V1279" s="13"/>
      <c r="W1279" s="13"/>
      <c r="X1279" s="13"/>
      <c r="Y1279" s="13"/>
      <c r="Z1279" s="13"/>
      <c r="AA1279" s="13"/>
      <c r="AB1279" s="13"/>
      <c r="AC1279" s="13"/>
      <c r="AD1279" s="13"/>
      <c r="AE1279" s="13"/>
      <c r="AT1279" s="220" t="s">
        <v>291</v>
      </c>
      <c r="AU1279" s="220" t="s">
        <v>87</v>
      </c>
      <c r="AV1279" s="13" t="s">
        <v>87</v>
      </c>
      <c r="AW1279" s="13" t="s">
        <v>31</v>
      </c>
      <c r="AX1279" s="13" t="s">
        <v>75</v>
      </c>
      <c r="AY1279" s="220" t="s">
        <v>283</v>
      </c>
    </row>
    <row r="1280" s="15" customFormat="1">
      <c r="A1280" s="15"/>
      <c r="B1280" s="235"/>
      <c r="C1280" s="15"/>
      <c r="D1280" s="219" t="s">
        <v>291</v>
      </c>
      <c r="E1280" s="236" t="s">
        <v>1</v>
      </c>
      <c r="F1280" s="237" t="s">
        <v>404</v>
      </c>
      <c r="G1280" s="15"/>
      <c r="H1280" s="236" t="s">
        <v>1</v>
      </c>
      <c r="I1280" s="238"/>
      <c r="J1280" s="15"/>
      <c r="K1280" s="15"/>
      <c r="L1280" s="235"/>
      <c r="M1280" s="239"/>
      <c r="N1280" s="240"/>
      <c r="O1280" s="240"/>
      <c r="P1280" s="240"/>
      <c r="Q1280" s="240"/>
      <c r="R1280" s="240"/>
      <c r="S1280" s="240"/>
      <c r="T1280" s="241"/>
      <c r="U1280" s="15"/>
      <c r="V1280" s="15"/>
      <c r="W1280" s="15"/>
      <c r="X1280" s="15"/>
      <c r="Y1280" s="15"/>
      <c r="Z1280" s="15"/>
      <c r="AA1280" s="15"/>
      <c r="AB1280" s="15"/>
      <c r="AC1280" s="15"/>
      <c r="AD1280" s="15"/>
      <c r="AE1280" s="15"/>
      <c r="AT1280" s="236" t="s">
        <v>291</v>
      </c>
      <c r="AU1280" s="236" t="s">
        <v>87</v>
      </c>
      <c r="AV1280" s="15" t="s">
        <v>82</v>
      </c>
      <c r="AW1280" s="15" t="s">
        <v>31</v>
      </c>
      <c r="AX1280" s="15" t="s">
        <v>75</v>
      </c>
      <c r="AY1280" s="236" t="s">
        <v>283</v>
      </c>
    </row>
    <row r="1281" s="13" customFormat="1">
      <c r="A1281" s="13"/>
      <c r="B1281" s="218"/>
      <c r="C1281" s="13"/>
      <c r="D1281" s="219" t="s">
        <v>291</v>
      </c>
      <c r="E1281" s="220" t="s">
        <v>1</v>
      </c>
      <c r="F1281" s="221" t="s">
        <v>3765</v>
      </c>
      <c r="G1281" s="13"/>
      <c r="H1281" s="222">
        <v>705.62</v>
      </c>
      <c r="I1281" s="223"/>
      <c r="J1281" s="13"/>
      <c r="K1281" s="13"/>
      <c r="L1281" s="218"/>
      <c r="M1281" s="224"/>
      <c r="N1281" s="225"/>
      <c r="O1281" s="225"/>
      <c r="P1281" s="225"/>
      <c r="Q1281" s="225"/>
      <c r="R1281" s="225"/>
      <c r="S1281" s="225"/>
      <c r="T1281" s="226"/>
      <c r="U1281" s="13"/>
      <c r="V1281" s="13"/>
      <c r="W1281" s="13"/>
      <c r="X1281" s="13"/>
      <c r="Y1281" s="13"/>
      <c r="Z1281" s="13"/>
      <c r="AA1281" s="13"/>
      <c r="AB1281" s="13"/>
      <c r="AC1281" s="13"/>
      <c r="AD1281" s="13"/>
      <c r="AE1281" s="13"/>
      <c r="AT1281" s="220" t="s">
        <v>291</v>
      </c>
      <c r="AU1281" s="220" t="s">
        <v>87</v>
      </c>
      <c r="AV1281" s="13" t="s">
        <v>87</v>
      </c>
      <c r="AW1281" s="13" t="s">
        <v>31</v>
      </c>
      <c r="AX1281" s="13" t="s">
        <v>75</v>
      </c>
      <c r="AY1281" s="220" t="s">
        <v>283</v>
      </c>
    </row>
    <row r="1282" s="13" customFormat="1">
      <c r="A1282" s="13"/>
      <c r="B1282" s="218"/>
      <c r="C1282" s="13"/>
      <c r="D1282" s="219" t="s">
        <v>291</v>
      </c>
      <c r="E1282" s="220" t="s">
        <v>1</v>
      </c>
      <c r="F1282" s="221" t="s">
        <v>3766</v>
      </c>
      <c r="G1282" s="13"/>
      <c r="H1282" s="222">
        <v>487.92000000000002</v>
      </c>
      <c r="I1282" s="223"/>
      <c r="J1282" s="13"/>
      <c r="K1282" s="13"/>
      <c r="L1282" s="218"/>
      <c r="M1282" s="224"/>
      <c r="N1282" s="225"/>
      <c r="O1282" s="225"/>
      <c r="P1282" s="225"/>
      <c r="Q1282" s="225"/>
      <c r="R1282" s="225"/>
      <c r="S1282" s="225"/>
      <c r="T1282" s="226"/>
      <c r="U1282" s="13"/>
      <c r="V1282" s="13"/>
      <c r="W1282" s="13"/>
      <c r="X1282" s="13"/>
      <c r="Y1282" s="13"/>
      <c r="Z1282" s="13"/>
      <c r="AA1282" s="13"/>
      <c r="AB1282" s="13"/>
      <c r="AC1282" s="13"/>
      <c r="AD1282" s="13"/>
      <c r="AE1282" s="13"/>
      <c r="AT1282" s="220" t="s">
        <v>291</v>
      </c>
      <c r="AU1282" s="220" t="s">
        <v>87</v>
      </c>
      <c r="AV1282" s="13" t="s">
        <v>87</v>
      </c>
      <c r="AW1282" s="13" t="s">
        <v>31</v>
      </c>
      <c r="AX1282" s="13" t="s">
        <v>75</v>
      </c>
      <c r="AY1282" s="220" t="s">
        <v>283</v>
      </c>
    </row>
    <row r="1283" s="13" customFormat="1">
      <c r="A1283" s="13"/>
      <c r="B1283" s="218"/>
      <c r="C1283" s="13"/>
      <c r="D1283" s="219" t="s">
        <v>291</v>
      </c>
      <c r="E1283" s="220" t="s">
        <v>1</v>
      </c>
      <c r="F1283" s="221" t="s">
        <v>3767</v>
      </c>
      <c r="G1283" s="13"/>
      <c r="H1283" s="222">
        <v>438.83999999999998</v>
      </c>
      <c r="I1283" s="223"/>
      <c r="J1283" s="13"/>
      <c r="K1283" s="13"/>
      <c r="L1283" s="218"/>
      <c r="M1283" s="224"/>
      <c r="N1283" s="225"/>
      <c r="O1283" s="225"/>
      <c r="P1283" s="225"/>
      <c r="Q1283" s="225"/>
      <c r="R1283" s="225"/>
      <c r="S1283" s="225"/>
      <c r="T1283" s="226"/>
      <c r="U1283" s="13"/>
      <c r="V1283" s="13"/>
      <c r="W1283" s="13"/>
      <c r="X1283" s="13"/>
      <c r="Y1283" s="13"/>
      <c r="Z1283" s="13"/>
      <c r="AA1283" s="13"/>
      <c r="AB1283" s="13"/>
      <c r="AC1283" s="13"/>
      <c r="AD1283" s="13"/>
      <c r="AE1283" s="13"/>
      <c r="AT1283" s="220" t="s">
        <v>291</v>
      </c>
      <c r="AU1283" s="220" t="s">
        <v>87</v>
      </c>
      <c r="AV1283" s="13" t="s">
        <v>87</v>
      </c>
      <c r="AW1283" s="13" t="s">
        <v>31</v>
      </c>
      <c r="AX1283" s="13" t="s">
        <v>75</v>
      </c>
      <c r="AY1283" s="220" t="s">
        <v>283</v>
      </c>
    </row>
    <row r="1284" s="13" customFormat="1">
      <c r="A1284" s="13"/>
      <c r="B1284" s="218"/>
      <c r="C1284" s="13"/>
      <c r="D1284" s="219" t="s">
        <v>291</v>
      </c>
      <c r="E1284" s="220" t="s">
        <v>1</v>
      </c>
      <c r="F1284" s="221" t="s">
        <v>3768</v>
      </c>
      <c r="G1284" s="13"/>
      <c r="H1284" s="222">
        <v>177.13</v>
      </c>
      <c r="I1284" s="223"/>
      <c r="J1284" s="13"/>
      <c r="K1284" s="13"/>
      <c r="L1284" s="218"/>
      <c r="M1284" s="224"/>
      <c r="N1284" s="225"/>
      <c r="O1284" s="225"/>
      <c r="P1284" s="225"/>
      <c r="Q1284" s="225"/>
      <c r="R1284" s="225"/>
      <c r="S1284" s="225"/>
      <c r="T1284" s="226"/>
      <c r="U1284" s="13"/>
      <c r="V1284" s="13"/>
      <c r="W1284" s="13"/>
      <c r="X1284" s="13"/>
      <c r="Y1284" s="13"/>
      <c r="Z1284" s="13"/>
      <c r="AA1284" s="13"/>
      <c r="AB1284" s="13"/>
      <c r="AC1284" s="13"/>
      <c r="AD1284" s="13"/>
      <c r="AE1284" s="13"/>
      <c r="AT1284" s="220" t="s">
        <v>291</v>
      </c>
      <c r="AU1284" s="220" t="s">
        <v>87</v>
      </c>
      <c r="AV1284" s="13" t="s">
        <v>87</v>
      </c>
      <c r="AW1284" s="13" t="s">
        <v>31</v>
      </c>
      <c r="AX1284" s="13" t="s">
        <v>75</v>
      </c>
      <c r="AY1284" s="220" t="s">
        <v>283</v>
      </c>
    </row>
    <row r="1285" s="15" customFormat="1">
      <c r="A1285" s="15"/>
      <c r="B1285" s="235"/>
      <c r="C1285" s="15"/>
      <c r="D1285" s="219" t="s">
        <v>291</v>
      </c>
      <c r="E1285" s="236" t="s">
        <v>1</v>
      </c>
      <c r="F1285" s="237" t="s">
        <v>413</v>
      </c>
      <c r="G1285" s="15"/>
      <c r="H1285" s="236" t="s">
        <v>1</v>
      </c>
      <c r="I1285" s="238"/>
      <c r="J1285" s="15"/>
      <c r="K1285" s="15"/>
      <c r="L1285" s="235"/>
      <c r="M1285" s="239"/>
      <c r="N1285" s="240"/>
      <c r="O1285" s="240"/>
      <c r="P1285" s="240"/>
      <c r="Q1285" s="240"/>
      <c r="R1285" s="240"/>
      <c r="S1285" s="240"/>
      <c r="T1285" s="241"/>
      <c r="U1285" s="15"/>
      <c r="V1285" s="15"/>
      <c r="W1285" s="15"/>
      <c r="X1285" s="15"/>
      <c r="Y1285" s="15"/>
      <c r="Z1285" s="15"/>
      <c r="AA1285" s="15"/>
      <c r="AB1285" s="15"/>
      <c r="AC1285" s="15"/>
      <c r="AD1285" s="15"/>
      <c r="AE1285" s="15"/>
      <c r="AT1285" s="236" t="s">
        <v>291</v>
      </c>
      <c r="AU1285" s="236" t="s">
        <v>87</v>
      </c>
      <c r="AV1285" s="15" t="s">
        <v>82</v>
      </c>
      <c r="AW1285" s="15" t="s">
        <v>31</v>
      </c>
      <c r="AX1285" s="15" t="s">
        <v>75</v>
      </c>
      <c r="AY1285" s="236" t="s">
        <v>283</v>
      </c>
    </row>
    <row r="1286" s="13" customFormat="1">
      <c r="A1286" s="13"/>
      <c r="B1286" s="218"/>
      <c r="C1286" s="13"/>
      <c r="D1286" s="219" t="s">
        <v>291</v>
      </c>
      <c r="E1286" s="220" t="s">
        <v>1</v>
      </c>
      <c r="F1286" s="221" t="s">
        <v>3769</v>
      </c>
      <c r="G1286" s="13"/>
      <c r="H1286" s="222">
        <v>400.49000000000001</v>
      </c>
      <c r="I1286" s="223"/>
      <c r="J1286" s="13"/>
      <c r="K1286" s="13"/>
      <c r="L1286" s="218"/>
      <c r="M1286" s="224"/>
      <c r="N1286" s="225"/>
      <c r="O1286" s="225"/>
      <c r="P1286" s="225"/>
      <c r="Q1286" s="225"/>
      <c r="R1286" s="225"/>
      <c r="S1286" s="225"/>
      <c r="T1286" s="226"/>
      <c r="U1286" s="13"/>
      <c r="V1286" s="13"/>
      <c r="W1286" s="13"/>
      <c r="X1286" s="13"/>
      <c r="Y1286" s="13"/>
      <c r="Z1286" s="13"/>
      <c r="AA1286" s="13"/>
      <c r="AB1286" s="13"/>
      <c r="AC1286" s="13"/>
      <c r="AD1286" s="13"/>
      <c r="AE1286" s="13"/>
      <c r="AT1286" s="220" t="s">
        <v>291</v>
      </c>
      <c r="AU1286" s="220" t="s">
        <v>87</v>
      </c>
      <c r="AV1286" s="13" t="s">
        <v>87</v>
      </c>
      <c r="AW1286" s="13" t="s">
        <v>31</v>
      </c>
      <c r="AX1286" s="13" t="s">
        <v>75</v>
      </c>
      <c r="AY1286" s="220" t="s">
        <v>283</v>
      </c>
    </row>
    <row r="1287" s="13" customFormat="1">
      <c r="A1287" s="13"/>
      <c r="B1287" s="218"/>
      <c r="C1287" s="13"/>
      <c r="D1287" s="219" t="s">
        <v>291</v>
      </c>
      <c r="E1287" s="220" t="s">
        <v>1</v>
      </c>
      <c r="F1287" s="221" t="s">
        <v>3770</v>
      </c>
      <c r="G1287" s="13"/>
      <c r="H1287" s="222">
        <v>318.48000000000002</v>
      </c>
      <c r="I1287" s="223"/>
      <c r="J1287" s="13"/>
      <c r="K1287" s="13"/>
      <c r="L1287" s="218"/>
      <c r="M1287" s="224"/>
      <c r="N1287" s="225"/>
      <c r="O1287" s="225"/>
      <c r="P1287" s="225"/>
      <c r="Q1287" s="225"/>
      <c r="R1287" s="225"/>
      <c r="S1287" s="225"/>
      <c r="T1287" s="226"/>
      <c r="U1287" s="13"/>
      <c r="V1287" s="13"/>
      <c r="W1287" s="13"/>
      <c r="X1287" s="13"/>
      <c r="Y1287" s="13"/>
      <c r="Z1287" s="13"/>
      <c r="AA1287" s="13"/>
      <c r="AB1287" s="13"/>
      <c r="AC1287" s="13"/>
      <c r="AD1287" s="13"/>
      <c r="AE1287" s="13"/>
      <c r="AT1287" s="220" t="s">
        <v>291</v>
      </c>
      <c r="AU1287" s="220" t="s">
        <v>87</v>
      </c>
      <c r="AV1287" s="13" t="s">
        <v>87</v>
      </c>
      <c r="AW1287" s="13" t="s">
        <v>31</v>
      </c>
      <c r="AX1287" s="13" t="s">
        <v>75</v>
      </c>
      <c r="AY1287" s="220" t="s">
        <v>283</v>
      </c>
    </row>
    <row r="1288" s="13" customFormat="1">
      <c r="A1288" s="13"/>
      <c r="B1288" s="218"/>
      <c r="C1288" s="13"/>
      <c r="D1288" s="219" t="s">
        <v>291</v>
      </c>
      <c r="E1288" s="220" t="s">
        <v>1</v>
      </c>
      <c r="F1288" s="221" t="s">
        <v>3771</v>
      </c>
      <c r="G1288" s="13"/>
      <c r="H1288" s="222">
        <v>445.95999999999998</v>
      </c>
      <c r="I1288" s="223"/>
      <c r="J1288" s="13"/>
      <c r="K1288" s="13"/>
      <c r="L1288" s="218"/>
      <c r="M1288" s="224"/>
      <c r="N1288" s="225"/>
      <c r="O1288" s="225"/>
      <c r="P1288" s="225"/>
      <c r="Q1288" s="225"/>
      <c r="R1288" s="225"/>
      <c r="S1288" s="225"/>
      <c r="T1288" s="226"/>
      <c r="U1288" s="13"/>
      <c r="V1288" s="13"/>
      <c r="W1288" s="13"/>
      <c r="X1288" s="13"/>
      <c r="Y1288" s="13"/>
      <c r="Z1288" s="13"/>
      <c r="AA1288" s="13"/>
      <c r="AB1288" s="13"/>
      <c r="AC1288" s="13"/>
      <c r="AD1288" s="13"/>
      <c r="AE1288" s="13"/>
      <c r="AT1288" s="220" t="s">
        <v>291</v>
      </c>
      <c r="AU1288" s="220" t="s">
        <v>87</v>
      </c>
      <c r="AV1288" s="13" t="s">
        <v>87</v>
      </c>
      <c r="AW1288" s="13" t="s">
        <v>31</v>
      </c>
      <c r="AX1288" s="13" t="s">
        <v>75</v>
      </c>
      <c r="AY1288" s="220" t="s">
        <v>283</v>
      </c>
    </row>
    <row r="1289" s="13" customFormat="1">
      <c r="A1289" s="13"/>
      <c r="B1289" s="218"/>
      <c r="C1289" s="13"/>
      <c r="D1289" s="219" t="s">
        <v>291</v>
      </c>
      <c r="E1289" s="220" t="s">
        <v>1</v>
      </c>
      <c r="F1289" s="221" t="s">
        <v>3772</v>
      </c>
      <c r="G1289" s="13"/>
      <c r="H1289" s="222">
        <v>316.41000000000003</v>
      </c>
      <c r="I1289" s="223"/>
      <c r="J1289" s="13"/>
      <c r="K1289" s="13"/>
      <c r="L1289" s="218"/>
      <c r="M1289" s="224"/>
      <c r="N1289" s="225"/>
      <c r="O1289" s="225"/>
      <c r="P1289" s="225"/>
      <c r="Q1289" s="225"/>
      <c r="R1289" s="225"/>
      <c r="S1289" s="225"/>
      <c r="T1289" s="226"/>
      <c r="U1289" s="13"/>
      <c r="V1289" s="13"/>
      <c r="W1289" s="13"/>
      <c r="X1289" s="13"/>
      <c r="Y1289" s="13"/>
      <c r="Z1289" s="13"/>
      <c r="AA1289" s="13"/>
      <c r="AB1289" s="13"/>
      <c r="AC1289" s="13"/>
      <c r="AD1289" s="13"/>
      <c r="AE1289" s="13"/>
      <c r="AT1289" s="220" t="s">
        <v>291</v>
      </c>
      <c r="AU1289" s="220" t="s">
        <v>87</v>
      </c>
      <c r="AV1289" s="13" t="s">
        <v>87</v>
      </c>
      <c r="AW1289" s="13" t="s">
        <v>31</v>
      </c>
      <c r="AX1289" s="13" t="s">
        <v>75</v>
      </c>
      <c r="AY1289" s="220" t="s">
        <v>283</v>
      </c>
    </row>
    <row r="1290" s="13" customFormat="1">
      <c r="A1290" s="13"/>
      <c r="B1290" s="218"/>
      <c r="C1290" s="13"/>
      <c r="D1290" s="219" t="s">
        <v>291</v>
      </c>
      <c r="E1290" s="220" t="s">
        <v>1</v>
      </c>
      <c r="F1290" s="221" t="s">
        <v>3773</v>
      </c>
      <c r="G1290" s="13"/>
      <c r="H1290" s="222">
        <v>292.01999999999998</v>
      </c>
      <c r="I1290" s="223"/>
      <c r="J1290" s="13"/>
      <c r="K1290" s="13"/>
      <c r="L1290" s="218"/>
      <c r="M1290" s="224"/>
      <c r="N1290" s="225"/>
      <c r="O1290" s="225"/>
      <c r="P1290" s="225"/>
      <c r="Q1290" s="225"/>
      <c r="R1290" s="225"/>
      <c r="S1290" s="225"/>
      <c r="T1290" s="226"/>
      <c r="U1290" s="13"/>
      <c r="V1290" s="13"/>
      <c r="W1290" s="13"/>
      <c r="X1290" s="13"/>
      <c r="Y1290" s="13"/>
      <c r="Z1290" s="13"/>
      <c r="AA1290" s="13"/>
      <c r="AB1290" s="13"/>
      <c r="AC1290" s="13"/>
      <c r="AD1290" s="13"/>
      <c r="AE1290" s="13"/>
      <c r="AT1290" s="220" t="s">
        <v>291</v>
      </c>
      <c r="AU1290" s="220" t="s">
        <v>87</v>
      </c>
      <c r="AV1290" s="13" t="s">
        <v>87</v>
      </c>
      <c r="AW1290" s="13" t="s">
        <v>31</v>
      </c>
      <c r="AX1290" s="13" t="s">
        <v>75</v>
      </c>
      <c r="AY1290" s="220" t="s">
        <v>283</v>
      </c>
    </row>
    <row r="1291" s="13" customFormat="1">
      <c r="A1291" s="13"/>
      <c r="B1291" s="218"/>
      <c r="C1291" s="13"/>
      <c r="D1291" s="219" t="s">
        <v>291</v>
      </c>
      <c r="E1291" s="220" t="s">
        <v>1</v>
      </c>
      <c r="F1291" s="221" t="s">
        <v>3774</v>
      </c>
      <c r="G1291" s="13"/>
      <c r="H1291" s="222">
        <v>355.38999999999999</v>
      </c>
      <c r="I1291" s="223"/>
      <c r="J1291" s="13"/>
      <c r="K1291" s="13"/>
      <c r="L1291" s="218"/>
      <c r="M1291" s="224"/>
      <c r="N1291" s="225"/>
      <c r="O1291" s="225"/>
      <c r="P1291" s="225"/>
      <c r="Q1291" s="225"/>
      <c r="R1291" s="225"/>
      <c r="S1291" s="225"/>
      <c r="T1291" s="226"/>
      <c r="U1291" s="13"/>
      <c r="V1291" s="13"/>
      <c r="W1291" s="13"/>
      <c r="X1291" s="13"/>
      <c r="Y1291" s="13"/>
      <c r="Z1291" s="13"/>
      <c r="AA1291" s="13"/>
      <c r="AB1291" s="13"/>
      <c r="AC1291" s="13"/>
      <c r="AD1291" s="13"/>
      <c r="AE1291" s="13"/>
      <c r="AT1291" s="220" t="s">
        <v>291</v>
      </c>
      <c r="AU1291" s="220" t="s">
        <v>87</v>
      </c>
      <c r="AV1291" s="13" t="s">
        <v>87</v>
      </c>
      <c r="AW1291" s="13" t="s">
        <v>31</v>
      </c>
      <c r="AX1291" s="13" t="s">
        <v>75</v>
      </c>
      <c r="AY1291" s="220" t="s">
        <v>283</v>
      </c>
    </row>
    <row r="1292" s="15" customFormat="1">
      <c r="A1292" s="15"/>
      <c r="B1292" s="235"/>
      <c r="C1292" s="15"/>
      <c r="D1292" s="219" t="s">
        <v>291</v>
      </c>
      <c r="E1292" s="236" t="s">
        <v>1</v>
      </c>
      <c r="F1292" s="237" t="s">
        <v>414</v>
      </c>
      <c r="G1292" s="15"/>
      <c r="H1292" s="236" t="s">
        <v>1</v>
      </c>
      <c r="I1292" s="238"/>
      <c r="J1292" s="15"/>
      <c r="K1292" s="15"/>
      <c r="L1292" s="235"/>
      <c r="M1292" s="239"/>
      <c r="N1292" s="240"/>
      <c r="O1292" s="240"/>
      <c r="P1292" s="240"/>
      <c r="Q1292" s="240"/>
      <c r="R1292" s="240"/>
      <c r="S1292" s="240"/>
      <c r="T1292" s="241"/>
      <c r="U1292" s="15"/>
      <c r="V1292" s="15"/>
      <c r="W1292" s="15"/>
      <c r="X1292" s="15"/>
      <c r="Y1292" s="15"/>
      <c r="Z1292" s="15"/>
      <c r="AA1292" s="15"/>
      <c r="AB1292" s="15"/>
      <c r="AC1292" s="15"/>
      <c r="AD1292" s="15"/>
      <c r="AE1292" s="15"/>
      <c r="AT1292" s="236" t="s">
        <v>291</v>
      </c>
      <c r="AU1292" s="236" t="s">
        <v>87</v>
      </c>
      <c r="AV1292" s="15" t="s">
        <v>82</v>
      </c>
      <c r="AW1292" s="15" t="s">
        <v>31</v>
      </c>
      <c r="AX1292" s="15" t="s">
        <v>75</v>
      </c>
      <c r="AY1292" s="236" t="s">
        <v>283</v>
      </c>
    </row>
    <row r="1293" s="13" customFormat="1">
      <c r="A1293" s="13"/>
      <c r="B1293" s="218"/>
      <c r="C1293" s="13"/>
      <c r="D1293" s="219" t="s">
        <v>291</v>
      </c>
      <c r="E1293" s="220" t="s">
        <v>1</v>
      </c>
      <c r="F1293" s="221" t="s">
        <v>3775</v>
      </c>
      <c r="G1293" s="13"/>
      <c r="H1293" s="222">
        <v>495.26999999999998</v>
      </c>
      <c r="I1293" s="223"/>
      <c r="J1293" s="13"/>
      <c r="K1293" s="13"/>
      <c r="L1293" s="218"/>
      <c r="M1293" s="224"/>
      <c r="N1293" s="225"/>
      <c r="O1293" s="225"/>
      <c r="P1293" s="225"/>
      <c r="Q1293" s="225"/>
      <c r="R1293" s="225"/>
      <c r="S1293" s="225"/>
      <c r="T1293" s="226"/>
      <c r="U1293" s="13"/>
      <c r="V1293" s="13"/>
      <c r="W1293" s="13"/>
      <c r="X1293" s="13"/>
      <c r="Y1293" s="13"/>
      <c r="Z1293" s="13"/>
      <c r="AA1293" s="13"/>
      <c r="AB1293" s="13"/>
      <c r="AC1293" s="13"/>
      <c r="AD1293" s="13"/>
      <c r="AE1293" s="13"/>
      <c r="AT1293" s="220" t="s">
        <v>291</v>
      </c>
      <c r="AU1293" s="220" t="s">
        <v>87</v>
      </c>
      <c r="AV1293" s="13" t="s">
        <v>87</v>
      </c>
      <c r="AW1293" s="13" t="s">
        <v>31</v>
      </c>
      <c r="AX1293" s="13" t="s">
        <v>75</v>
      </c>
      <c r="AY1293" s="220" t="s">
        <v>283</v>
      </c>
    </row>
    <row r="1294" s="13" customFormat="1">
      <c r="A1294" s="13"/>
      <c r="B1294" s="218"/>
      <c r="C1294" s="13"/>
      <c r="D1294" s="219" t="s">
        <v>291</v>
      </c>
      <c r="E1294" s="220" t="s">
        <v>1</v>
      </c>
      <c r="F1294" s="221" t="s">
        <v>3776</v>
      </c>
      <c r="G1294" s="13"/>
      <c r="H1294" s="222">
        <v>379.37</v>
      </c>
      <c r="I1294" s="223"/>
      <c r="J1294" s="13"/>
      <c r="K1294" s="13"/>
      <c r="L1294" s="218"/>
      <c r="M1294" s="224"/>
      <c r="N1294" s="225"/>
      <c r="O1294" s="225"/>
      <c r="P1294" s="225"/>
      <c r="Q1294" s="225"/>
      <c r="R1294" s="225"/>
      <c r="S1294" s="225"/>
      <c r="T1294" s="226"/>
      <c r="U1294" s="13"/>
      <c r="V1294" s="13"/>
      <c r="W1294" s="13"/>
      <c r="X1294" s="13"/>
      <c r="Y1294" s="13"/>
      <c r="Z1294" s="13"/>
      <c r="AA1294" s="13"/>
      <c r="AB1294" s="13"/>
      <c r="AC1294" s="13"/>
      <c r="AD1294" s="13"/>
      <c r="AE1294" s="13"/>
      <c r="AT1294" s="220" t="s">
        <v>291</v>
      </c>
      <c r="AU1294" s="220" t="s">
        <v>87</v>
      </c>
      <c r="AV1294" s="13" t="s">
        <v>87</v>
      </c>
      <c r="AW1294" s="13" t="s">
        <v>31</v>
      </c>
      <c r="AX1294" s="13" t="s">
        <v>75</v>
      </c>
      <c r="AY1294" s="220" t="s">
        <v>283</v>
      </c>
    </row>
    <row r="1295" s="13" customFormat="1">
      <c r="A1295" s="13"/>
      <c r="B1295" s="218"/>
      <c r="C1295" s="13"/>
      <c r="D1295" s="219" t="s">
        <v>291</v>
      </c>
      <c r="E1295" s="220" t="s">
        <v>1</v>
      </c>
      <c r="F1295" s="221" t="s">
        <v>3777</v>
      </c>
      <c r="G1295" s="13"/>
      <c r="H1295" s="222">
        <v>398.06</v>
      </c>
      <c r="I1295" s="223"/>
      <c r="J1295" s="13"/>
      <c r="K1295" s="13"/>
      <c r="L1295" s="218"/>
      <c r="M1295" s="224"/>
      <c r="N1295" s="225"/>
      <c r="O1295" s="225"/>
      <c r="P1295" s="225"/>
      <c r="Q1295" s="225"/>
      <c r="R1295" s="225"/>
      <c r="S1295" s="225"/>
      <c r="T1295" s="226"/>
      <c r="U1295" s="13"/>
      <c r="V1295" s="13"/>
      <c r="W1295" s="13"/>
      <c r="X1295" s="13"/>
      <c r="Y1295" s="13"/>
      <c r="Z1295" s="13"/>
      <c r="AA1295" s="13"/>
      <c r="AB1295" s="13"/>
      <c r="AC1295" s="13"/>
      <c r="AD1295" s="13"/>
      <c r="AE1295" s="13"/>
      <c r="AT1295" s="220" t="s">
        <v>291</v>
      </c>
      <c r="AU1295" s="220" t="s">
        <v>87</v>
      </c>
      <c r="AV1295" s="13" t="s">
        <v>87</v>
      </c>
      <c r="AW1295" s="13" t="s">
        <v>31</v>
      </c>
      <c r="AX1295" s="13" t="s">
        <v>75</v>
      </c>
      <c r="AY1295" s="220" t="s">
        <v>283</v>
      </c>
    </row>
    <row r="1296" s="13" customFormat="1">
      <c r="A1296" s="13"/>
      <c r="B1296" s="218"/>
      <c r="C1296" s="13"/>
      <c r="D1296" s="219" t="s">
        <v>291</v>
      </c>
      <c r="E1296" s="220" t="s">
        <v>1</v>
      </c>
      <c r="F1296" s="221" t="s">
        <v>3778</v>
      </c>
      <c r="G1296" s="13"/>
      <c r="H1296" s="222">
        <v>403.38</v>
      </c>
      <c r="I1296" s="223"/>
      <c r="J1296" s="13"/>
      <c r="K1296" s="13"/>
      <c r="L1296" s="218"/>
      <c r="M1296" s="224"/>
      <c r="N1296" s="225"/>
      <c r="O1296" s="225"/>
      <c r="P1296" s="225"/>
      <c r="Q1296" s="225"/>
      <c r="R1296" s="225"/>
      <c r="S1296" s="225"/>
      <c r="T1296" s="226"/>
      <c r="U1296" s="13"/>
      <c r="V1296" s="13"/>
      <c r="W1296" s="13"/>
      <c r="X1296" s="13"/>
      <c r="Y1296" s="13"/>
      <c r="Z1296" s="13"/>
      <c r="AA1296" s="13"/>
      <c r="AB1296" s="13"/>
      <c r="AC1296" s="13"/>
      <c r="AD1296" s="13"/>
      <c r="AE1296" s="13"/>
      <c r="AT1296" s="220" t="s">
        <v>291</v>
      </c>
      <c r="AU1296" s="220" t="s">
        <v>87</v>
      </c>
      <c r="AV1296" s="13" t="s">
        <v>87</v>
      </c>
      <c r="AW1296" s="13" t="s">
        <v>31</v>
      </c>
      <c r="AX1296" s="13" t="s">
        <v>75</v>
      </c>
      <c r="AY1296" s="220" t="s">
        <v>283</v>
      </c>
    </row>
    <row r="1297" s="13" customFormat="1">
      <c r="A1297" s="13"/>
      <c r="B1297" s="218"/>
      <c r="C1297" s="13"/>
      <c r="D1297" s="219" t="s">
        <v>291</v>
      </c>
      <c r="E1297" s="220" t="s">
        <v>1</v>
      </c>
      <c r="F1297" s="221" t="s">
        <v>3779</v>
      </c>
      <c r="G1297" s="13"/>
      <c r="H1297" s="222">
        <v>351.24000000000001</v>
      </c>
      <c r="I1297" s="223"/>
      <c r="J1297" s="13"/>
      <c r="K1297" s="13"/>
      <c r="L1297" s="218"/>
      <c r="M1297" s="224"/>
      <c r="N1297" s="225"/>
      <c r="O1297" s="225"/>
      <c r="P1297" s="225"/>
      <c r="Q1297" s="225"/>
      <c r="R1297" s="225"/>
      <c r="S1297" s="225"/>
      <c r="T1297" s="226"/>
      <c r="U1297" s="13"/>
      <c r="V1297" s="13"/>
      <c r="W1297" s="13"/>
      <c r="X1297" s="13"/>
      <c r="Y1297" s="13"/>
      <c r="Z1297" s="13"/>
      <c r="AA1297" s="13"/>
      <c r="AB1297" s="13"/>
      <c r="AC1297" s="13"/>
      <c r="AD1297" s="13"/>
      <c r="AE1297" s="13"/>
      <c r="AT1297" s="220" t="s">
        <v>291</v>
      </c>
      <c r="AU1297" s="220" t="s">
        <v>87</v>
      </c>
      <c r="AV1297" s="13" t="s">
        <v>87</v>
      </c>
      <c r="AW1297" s="13" t="s">
        <v>31</v>
      </c>
      <c r="AX1297" s="13" t="s">
        <v>75</v>
      </c>
      <c r="AY1297" s="220" t="s">
        <v>283</v>
      </c>
    </row>
    <row r="1298" s="13" customFormat="1">
      <c r="A1298" s="13"/>
      <c r="B1298" s="218"/>
      <c r="C1298" s="13"/>
      <c r="D1298" s="219" t="s">
        <v>291</v>
      </c>
      <c r="E1298" s="220" t="s">
        <v>1</v>
      </c>
      <c r="F1298" s="221" t="s">
        <v>3780</v>
      </c>
      <c r="G1298" s="13"/>
      <c r="H1298" s="222">
        <v>319.74000000000001</v>
      </c>
      <c r="I1298" s="223"/>
      <c r="J1298" s="13"/>
      <c r="K1298" s="13"/>
      <c r="L1298" s="218"/>
      <c r="M1298" s="224"/>
      <c r="N1298" s="225"/>
      <c r="O1298" s="225"/>
      <c r="P1298" s="225"/>
      <c r="Q1298" s="225"/>
      <c r="R1298" s="225"/>
      <c r="S1298" s="225"/>
      <c r="T1298" s="226"/>
      <c r="U1298" s="13"/>
      <c r="V1298" s="13"/>
      <c r="W1298" s="13"/>
      <c r="X1298" s="13"/>
      <c r="Y1298" s="13"/>
      <c r="Z1298" s="13"/>
      <c r="AA1298" s="13"/>
      <c r="AB1298" s="13"/>
      <c r="AC1298" s="13"/>
      <c r="AD1298" s="13"/>
      <c r="AE1298" s="13"/>
      <c r="AT1298" s="220" t="s">
        <v>291</v>
      </c>
      <c r="AU1298" s="220" t="s">
        <v>87</v>
      </c>
      <c r="AV1298" s="13" t="s">
        <v>87</v>
      </c>
      <c r="AW1298" s="13" t="s">
        <v>31</v>
      </c>
      <c r="AX1298" s="13" t="s">
        <v>75</v>
      </c>
      <c r="AY1298" s="220" t="s">
        <v>283</v>
      </c>
    </row>
    <row r="1299" s="13" customFormat="1">
      <c r="A1299" s="13"/>
      <c r="B1299" s="218"/>
      <c r="C1299" s="13"/>
      <c r="D1299" s="219" t="s">
        <v>291</v>
      </c>
      <c r="E1299" s="220" t="s">
        <v>1</v>
      </c>
      <c r="F1299" s="221" t="s">
        <v>3781</v>
      </c>
      <c r="G1299" s="13"/>
      <c r="H1299" s="222">
        <v>152.09999999999999</v>
      </c>
      <c r="I1299" s="223"/>
      <c r="J1299" s="13"/>
      <c r="K1299" s="13"/>
      <c r="L1299" s="218"/>
      <c r="M1299" s="224"/>
      <c r="N1299" s="225"/>
      <c r="O1299" s="225"/>
      <c r="P1299" s="225"/>
      <c r="Q1299" s="225"/>
      <c r="R1299" s="225"/>
      <c r="S1299" s="225"/>
      <c r="T1299" s="226"/>
      <c r="U1299" s="13"/>
      <c r="V1299" s="13"/>
      <c r="W1299" s="13"/>
      <c r="X1299" s="13"/>
      <c r="Y1299" s="13"/>
      <c r="Z1299" s="13"/>
      <c r="AA1299" s="13"/>
      <c r="AB1299" s="13"/>
      <c r="AC1299" s="13"/>
      <c r="AD1299" s="13"/>
      <c r="AE1299" s="13"/>
      <c r="AT1299" s="220" t="s">
        <v>291</v>
      </c>
      <c r="AU1299" s="220" t="s">
        <v>87</v>
      </c>
      <c r="AV1299" s="13" t="s">
        <v>87</v>
      </c>
      <c r="AW1299" s="13" t="s">
        <v>31</v>
      </c>
      <c r="AX1299" s="13" t="s">
        <v>75</v>
      </c>
      <c r="AY1299" s="220" t="s">
        <v>283</v>
      </c>
    </row>
    <row r="1300" s="15" customFormat="1">
      <c r="A1300" s="15"/>
      <c r="B1300" s="235"/>
      <c r="C1300" s="15"/>
      <c r="D1300" s="219" t="s">
        <v>291</v>
      </c>
      <c r="E1300" s="236" t="s">
        <v>1</v>
      </c>
      <c r="F1300" s="237" t="s">
        <v>415</v>
      </c>
      <c r="G1300" s="15"/>
      <c r="H1300" s="236" t="s">
        <v>1</v>
      </c>
      <c r="I1300" s="238"/>
      <c r="J1300" s="15"/>
      <c r="K1300" s="15"/>
      <c r="L1300" s="235"/>
      <c r="M1300" s="239"/>
      <c r="N1300" s="240"/>
      <c r="O1300" s="240"/>
      <c r="P1300" s="240"/>
      <c r="Q1300" s="240"/>
      <c r="R1300" s="240"/>
      <c r="S1300" s="240"/>
      <c r="T1300" s="241"/>
      <c r="U1300" s="15"/>
      <c r="V1300" s="15"/>
      <c r="W1300" s="15"/>
      <c r="X1300" s="15"/>
      <c r="Y1300" s="15"/>
      <c r="Z1300" s="15"/>
      <c r="AA1300" s="15"/>
      <c r="AB1300" s="15"/>
      <c r="AC1300" s="15"/>
      <c r="AD1300" s="15"/>
      <c r="AE1300" s="15"/>
      <c r="AT1300" s="236" t="s">
        <v>291</v>
      </c>
      <c r="AU1300" s="236" t="s">
        <v>87</v>
      </c>
      <c r="AV1300" s="15" t="s">
        <v>82</v>
      </c>
      <c r="AW1300" s="15" t="s">
        <v>31</v>
      </c>
      <c r="AX1300" s="15" t="s">
        <v>75</v>
      </c>
      <c r="AY1300" s="236" t="s">
        <v>283</v>
      </c>
    </row>
    <row r="1301" s="13" customFormat="1">
      <c r="A1301" s="13"/>
      <c r="B1301" s="218"/>
      <c r="C1301" s="13"/>
      <c r="D1301" s="219" t="s">
        <v>291</v>
      </c>
      <c r="E1301" s="220" t="s">
        <v>1</v>
      </c>
      <c r="F1301" s="221" t="s">
        <v>3782</v>
      </c>
      <c r="G1301" s="13"/>
      <c r="H1301" s="222">
        <v>436.49000000000001</v>
      </c>
      <c r="I1301" s="223"/>
      <c r="J1301" s="13"/>
      <c r="K1301" s="13"/>
      <c r="L1301" s="218"/>
      <c r="M1301" s="224"/>
      <c r="N1301" s="225"/>
      <c r="O1301" s="225"/>
      <c r="P1301" s="225"/>
      <c r="Q1301" s="225"/>
      <c r="R1301" s="225"/>
      <c r="S1301" s="225"/>
      <c r="T1301" s="226"/>
      <c r="U1301" s="13"/>
      <c r="V1301" s="13"/>
      <c r="W1301" s="13"/>
      <c r="X1301" s="13"/>
      <c r="Y1301" s="13"/>
      <c r="Z1301" s="13"/>
      <c r="AA1301" s="13"/>
      <c r="AB1301" s="13"/>
      <c r="AC1301" s="13"/>
      <c r="AD1301" s="13"/>
      <c r="AE1301" s="13"/>
      <c r="AT1301" s="220" t="s">
        <v>291</v>
      </c>
      <c r="AU1301" s="220" t="s">
        <v>87</v>
      </c>
      <c r="AV1301" s="13" t="s">
        <v>87</v>
      </c>
      <c r="AW1301" s="13" t="s">
        <v>31</v>
      </c>
      <c r="AX1301" s="13" t="s">
        <v>75</v>
      </c>
      <c r="AY1301" s="220" t="s">
        <v>283</v>
      </c>
    </row>
    <row r="1302" s="13" customFormat="1">
      <c r="A1302" s="13"/>
      <c r="B1302" s="218"/>
      <c r="C1302" s="13"/>
      <c r="D1302" s="219" t="s">
        <v>291</v>
      </c>
      <c r="E1302" s="220" t="s">
        <v>1</v>
      </c>
      <c r="F1302" s="221" t="s">
        <v>3783</v>
      </c>
      <c r="G1302" s="13"/>
      <c r="H1302" s="222">
        <v>327.43000000000001</v>
      </c>
      <c r="I1302" s="223"/>
      <c r="J1302" s="13"/>
      <c r="K1302" s="13"/>
      <c r="L1302" s="218"/>
      <c r="M1302" s="224"/>
      <c r="N1302" s="225"/>
      <c r="O1302" s="225"/>
      <c r="P1302" s="225"/>
      <c r="Q1302" s="225"/>
      <c r="R1302" s="225"/>
      <c r="S1302" s="225"/>
      <c r="T1302" s="226"/>
      <c r="U1302" s="13"/>
      <c r="V1302" s="13"/>
      <c r="W1302" s="13"/>
      <c r="X1302" s="13"/>
      <c r="Y1302" s="13"/>
      <c r="Z1302" s="13"/>
      <c r="AA1302" s="13"/>
      <c r="AB1302" s="13"/>
      <c r="AC1302" s="13"/>
      <c r="AD1302" s="13"/>
      <c r="AE1302" s="13"/>
      <c r="AT1302" s="220" t="s">
        <v>291</v>
      </c>
      <c r="AU1302" s="220" t="s">
        <v>87</v>
      </c>
      <c r="AV1302" s="13" t="s">
        <v>87</v>
      </c>
      <c r="AW1302" s="13" t="s">
        <v>31</v>
      </c>
      <c r="AX1302" s="13" t="s">
        <v>75</v>
      </c>
      <c r="AY1302" s="220" t="s">
        <v>283</v>
      </c>
    </row>
    <row r="1303" s="13" customFormat="1">
      <c r="A1303" s="13"/>
      <c r="B1303" s="218"/>
      <c r="C1303" s="13"/>
      <c r="D1303" s="219" t="s">
        <v>291</v>
      </c>
      <c r="E1303" s="220" t="s">
        <v>1</v>
      </c>
      <c r="F1303" s="221" t="s">
        <v>3784</v>
      </c>
      <c r="G1303" s="13"/>
      <c r="H1303" s="222">
        <v>338.88</v>
      </c>
      <c r="I1303" s="223"/>
      <c r="J1303" s="13"/>
      <c r="K1303" s="13"/>
      <c r="L1303" s="218"/>
      <c r="M1303" s="224"/>
      <c r="N1303" s="225"/>
      <c r="O1303" s="225"/>
      <c r="P1303" s="225"/>
      <c r="Q1303" s="225"/>
      <c r="R1303" s="225"/>
      <c r="S1303" s="225"/>
      <c r="T1303" s="226"/>
      <c r="U1303" s="13"/>
      <c r="V1303" s="13"/>
      <c r="W1303" s="13"/>
      <c r="X1303" s="13"/>
      <c r="Y1303" s="13"/>
      <c r="Z1303" s="13"/>
      <c r="AA1303" s="13"/>
      <c r="AB1303" s="13"/>
      <c r="AC1303" s="13"/>
      <c r="AD1303" s="13"/>
      <c r="AE1303" s="13"/>
      <c r="AT1303" s="220" t="s">
        <v>291</v>
      </c>
      <c r="AU1303" s="220" t="s">
        <v>87</v>
      </c>
      <c r="AV1303" s="13" t="s">
        <v>87</v>
      </c>
      <c r="AW1303" s="13" t="s">
        <v>31</v>
      </c>
      <c r="AX1303" s="13" t="s">
        <v>75</v>
      </c>
      <c r="AY1303" s="220" t="s">
        <v>283</v>
      </c>
    </row>
    <row r="1304" s="13" customFormat="1">
      <c r="A1304" s="13"/>
      <c r="B1304" s="218"/>
      <c r="C1304" s="13"/>
      <c r="D1304" s="219" t="s">
        <v>291</v>
      </c>
      <c r="E1304" s="220" t="s">
        <v>1</v>
      </c>
      <c r="F1304" s="221" t="s">
        <v>3785</v>
      </c>
      <c r="G1304" s="13"/>
      <c r="H1304" s="222">
        <v>399.06</v>
      </c>
      <c r="I1304" s="223"/>
      <c r="J1304" s="13"/>
      <c r="K1304" s="13"/>
      <c r="L1304" s="218"/>
      <c r="M1304" s="224"/>
      <c r="N1304" s="225"/>
      <c r="O1304" s="225"/>
      <c r="P1304" s="225"/>
      <c r="Q1304" s="225"/>
      <c r="R1304" s="225"/>
      <c r="S1304" s="225"/>
      <c r="T1304" s="226"/>
      <c r="U1304" s="13"/>
      <c r="V1304" s="13"/>
      <c r="W1304" s="13"/>
      <c r="X1304" s="13"/>
      <c r="Y1304" s="13"/>
      <c r="Z1304" s="13"/>
      <c r="AA1304" s="13"/>
      <c r="AB1304" s="13"/>
      <c r="AC1304" s="13"/>
      <c r="AD1304" s="13"/>
      <c r="AE1304" s="13"/>
      <c r="AT1304" s="220" t="s">
        <v>291</v>
      </c>
      <c r="AU1304" s="220" t="s">
        <v>87</v>
      </c>
      <c r="AV1304" s="13" t="s">
        <v>87</v>
      </c>
      <c r="AW1304" s="13" t="s">
        <v>31</v>
      </c>
      <c r="AX1304" s="13" t="s">
        <v>75</v>
      </c>
      <c r="AY1304" s="220" t="s">
        <v>283</v>
      </c>
    </row>
    <row r="1305" s="13" customFormat="1">
      <c r="A1305" s="13"/>
      <c r="B1305" s="218"/>
      <c r="C1305" s="13"/>
      <c r="D1305" s="219" t="s">
        <v>291</v>
      </c>
      <c r="E1305" s="220" t="s">
        <v>1</v>
      </c>
      <c r="F1305" s="221" t="s">
        <v>3786</v>
      </c>
      <c r="G1305" s="13"/>
      <c r="H1305" s="222">
        <v>346.98000000000002</v>
      </c>
      <c r="I1305" s="223"/>
      <c r="J1305" s="13"/>
      <c r="K1305" s="13"/>
      <c r="L1305" s="218"/>
      <c r="M1305" s="224"/>
      <c r="N1305" s="225"/>
      <c r="O1305" s="225"/>
      <c r="P1305" s="225"/>
      <c r="Q1305" s="225"/>
      <c r="R1305" s="225"/>
      <c r="S1305" s="225"/>
      <c r="T1305" s="226"/>
      <c r="U1305" s="13"/>
      <c r="V1305" s="13"/>
      <c r="W1305" s="13"/>
      <c r="X1305" s="13"/>
      <c r="Y1305" s="13"/>
      <c r="Z1305" s="13"/>
      <c r="AA1305" s="13"/>
      <c r="AB1305" s="13"/>
      <c r="AC1305" s="13"/>
      <c r="AD1305" s="13"/>
      <c r="AE1305" s="13"/>
      <c r="AT1305" s="220" t="s">
        <v>291</v>
      </c>
      <c r="AU1305" s="220" t="s">
        <v>87</v>
      </c>
      <c r="AV1305" s="13" t="s">
        <v>87</v>
      </c>
      <c r="AW1305" s="13" t="s">
        <v>31</v>
      </c>
      <c r="AX1305" s="13" t="s">
        <v>75</v>
      </c>
      <c r="AY1305" s="220" t="s">
        <v>283</v>
      </c>
    </row>
    <row r="1306" s="13" customFormat="1">
      <c r="A1306" s="13"/>
      <c r="B1306" s="218"/>
      <c r="C1306" s="13"/>
      <c r="D1306" s="219" t="s">
        <v>291</v>
      </c>
      <c r="E1306" s="220" t="s">
        <v>1</v>
      </c>
      <c r="F1306" s="221" t="s">
        <v>3787</v>
      </c>
      <c r="G1306" s="13"/>
      <c r="H1306" s="222">
        <v>314.13999999999999</v>
      </c>
      <c r="I1306" s="223"/>
      <c r="J1306" s="13"/>
      <c r="K1306" s="13"/>
      <c r="L1306" s="218"/>
      <c r="M1306" s="224"/>
      <c r="N1306" s="225"/>
      <c r="O1306" s="225"/>
      <c r="P1306" s="225"/>
      <c r="Q1306" s="225"/>
      <c r="R1306" s="225"/>
      <c r="S1306" s="225"/>
      <c r="T1306" s="226"/>
      <c r="U1306" s="13"/>
      <c r="V1306" s="13"/>
      <c r="W1306" s="13"/>
      <c r="X1306" s="13"/>
      <c r="Y1306" s="13"/>
      <c r="Z1306" s="13"/>
      <c r="AA1306" s="13"/>
      <c r="AB1306" s="13"/>
      <c r="AC1306" s="13"/>
      <c r="AD1306" s="13"/>
      <c r="AE1306" s="13"/>
      <c r="AT1306" s="220" t="s">
        <v>291</v>
      </c>
      <c r="AU1306" s="220" t="s">
        <v>87</v>
      </c>
      <c r="AV1306" s="13" t="s">
        <v>87</v>
      </c>
      <c r="AW1306" s="13" t="s">
        <v>31</v>
      </c>
      <c r="AX1306" s="13" t="s">
        <v>75</v>
      </c>
      <c r="AY1306" s="220" t="s">
        <v>283</v>
      </c>
    </row>
    <row r="1307" s="13" customFormat="1">
      <c r="A1307" s="13"/>
      <c r="B1307" s="218"/>
      <c r="C1307" s="13"/>
      <c r="D1307" s="219" t="s">
        <v>291</v>
      </c>
      <c r="E1307" s="220" t="s">
        <v>1</v>
      </c>
      <c r="F1307" s="221" t="s">
        <v>3788</v>
      </c>
      <c r="G1307" s="13"/>
      <c r="H1307" s="222">
        <v>188.28999999999999</v>
      </c>
      <c r="I1307" s="223"/>
      <c r="J1307" s="13"/>
      <c r="K1307" s="13"/>
      <c r="L1307" s="218"/>
      <c r="M1307" s="224"/>
      <c r="N1307" s="225"/>
      <c r="O1307" s="225"/>
      <c r="P1307" s="225"/>
      <c r="Q1307" s="225"/>
      <c r="R1307" s="225"/>
      <c r="S1307" s="225"/>
      <c r="T1307" s="226"/>
      <c r="U1307" s="13"/>
      <c r="V1307" s="13"/>
      <c r="W1307" s="13"/>
      <c r="X1307" s="13"/>
      <c r="Y1307" s="13"/>
      <c r="Z1307" s="13"/>
      <c r="AA1307" s="13"/>
      <c r="AB1307" s="13"/>
      <c r="AC1307" s="13"/>
      <c r="AD1307" s="13"/>
      <c r="AE1307" s="13"/>
      <c r="AT1307" s="220" t="s">
        <v>291</v>
      </c>
      <c r="AU1307" s="220" t="s">
        <v>87</v>
      </c>
      <c r="AV1307" s="13" t="s">
        <v>87</v>
      </c>
      <c r="AW1307" s="13" t="s">
        <v>31</v>
      </c>
      <c r="AX1307" s="13" t="s">
        <v>75</v>
      </c>
      <c r="AY1307" s="220" t="s">
        <v>283</v>
      </c>
    </row>
    <row r="1308" s="15" customFormat="1">
      <c r="A1308" s="15"/>
      <c r="B1308" s="235"/>
      <c r="C1308" s="15"/>
      <c r="D1308" s="219" t="s">
        <v>291</v>
      </c>
      <c r="E1308" s="236" t="s">
        <v>1</v>
      </c>
      <c r="F1308" s="237" t="s">
        <v>416</v>
      </c>
      <c r="G1308" s="15"/>
      <c r="H1308" s="236" t="s">
        <v>1</v>
      </c>
      <c r="I1308" s="238"/>
      <c r="J1308" s="15"/>
      <c r="K1308" s="15"/>
      <c r="L1308" s="235"/>
      <c r="M1308" s="239"/>
      <c r="N1308" s="240"/>
      <c r="O1308" s="240"/>
      <c r="P1308" s="240"/>
      <c r="Q1308" s="240"/>
      <c r="R1308" s="240"/>
      <c r="S1308" s="240"/>
      <c r="T1308" s="241"/>
      <c r="U1308" s="15"/>
      <c r="V1308" s="15"/>
      <c r="W1308" s="15"/>
      <c r="X1308" s="15"/>
      <c r="Y1308" s="15"/>
      <c r="Z1308" s="15"/>
      <c r="AA1308" s="15"/>
      <c r="AB1308" s="15"/>
      <c r="AC1308" s="15"/>
      <c r="AD1308" s="15"/>
      <c r="AE1308" s="15"/>
      <c r="AT1308" s="236" t="s">
        <v>291</v>
      </c>
      <c r="AU1308" s="236" t="s">
        <v>87</v>
      </c>
      <c r="AV1308" s="15" t="s">
        <v>82</v>
      </c>
      <c r="AW1308" s="15" t="s">
        <v>31</v>
      </c>
      <c r="AX1308" s="15" t="s">
        <v>75</v>
      </c>
      <c r="AY1308" s="236" t="s">
        <v>283</v>
      </c>
    </row>
    <row r="1309" s="13" customFormat="1">
      <c r="A1309" s="13"/>
      <c r="B1309" s="218"/>
      <c r="C1309" s="13"/>
      <c r="D1309" s="219" t="s">
        <v>291</v>
      </c>
      <c r="E1309" s="220" t="s">
        <v>1</v>
      </c>
      <c r="F1309" s="221" t="s">
        <v>3782</v>
      </c>
      <c r="G1309" s="13"/>
      <c r="H1309" s="222">
        <v>436.49000000000001</v>
      </c>
      <c r="I1309" s="223"/>
      <c r="J1309" s="13"/>
      <c r="K1309" s="13"/>
      <c r="L1309" s="218"/>
      <c r="M1309" s="224"/>
      <c r="N1309" s="225"/>
      <c r="O1309" s="225"/>
      <c r="P1309" s="225"/>
      <c r="Q1309" s="225"/>
      <c r="R1309" s="225"/>
      <c r="S1309" s="225"/>
      <c r="T1309" s="226"/>
      <c r="U1309" s="13"/>
      <c r="V1309" s="13"/>
      <c r="W1309" s="13"/>
      <c r="X1309" s="13"/>
      <c r="Y1309" s="13"/>
      <c r="Z1309" s="13"/>
      <c r="AA1309" s="13"/>
      <c r="AB1309" s="13"/>
      <c r="AC1309" s="13"/>
      <c r="AD1309" s="13"/>
      <c r="AE1309" s="13"/>
      <c r="AT1309" s="220" t="s">
        <v>291</v>
      </c>
      <c r="AU1309" s="220" t="s">
        <v>87</v>
      </c>
      <c r="AV1309" s="13" t="s">
        <v>87</v>
      </c>
      <c r="AW1309" s="13" t="s">
        <v>31</v>
      </c>
      <c r="AX1309" s="13" t="s">
        <v>75</v>
      </c>
      <c r="AY1309" s="220" t="s">
        <v>283</v>
      </c>
    </row>
    <row r="1310" s="13" customFormat="1">
      <c r="A1310" s="13"/>
      <c r="B1310" s="218"/>
      <c r="C1310" s="13"/>
      <c r="D1310" s="219" t="s">
        <v>291</v>
      </c>
      <c r="E1310" s="220" t="s">
        <v>1</v>
      </c>
      <c r="F1310" s="221" t="s">
        <v>3789</v>
      </c>
      <c r="G1310" s="13"/>
      <c r="H1310" s="222">
        <v>346.08999999999997</v>
      </c>
      <c r="I1310" s="223"/>
      <c r="J1310" s="13"/>
      <c r="K1310" s="13"/>
      <c r="L1310" s="218"/>
      <c r="M1310" s="224"/>
      <c r="N1310" s="225"/>
      <c r="O1310" s="225"/>
      <c r="P1310" s="225"/>
      <c r="Q1310" s="225"/>
      <c r="R1310" s="225"/>
      <c r="S1310" s="225"/>
      <c r="T1310" s="226"/>
      <c r="U1310" s="13"/>
      <c r="V1310" s="13"/>
      <c r="W1310" s="13"/>
      <c r="X1310" s="13"/>
      <c r="Y1310" s="13"/>
      <c r="Z1310" s="13"/>
      <c r="AA1310" s="13"/>
      <c r="AB1310" s="13"/>
      <c r="AC1310" s="13"/>
      <c r="AD1310" s="13"/>
      <c r="AE1310" s="13"/>
      <c r="AT1310" s="220" t="s">
        <v>291</v>
      </c>
      <c r="AU1310" s="220" t="s">
        <v>87</v>
      </c>
      <c r="AV1310" s="13" t="s">
        <v>87</v>
      </c>
      <c r="AW1310" s="13" t="s">
        <v>31</v>
      </c>
      <c r="AX1310" s="13" t="s">
        <v>75</v>
      </c>
      <c r="AY1310" s="220" t="s">
        <v>283</v>
      </c>
    </row>
    <row r="1311" s="13" customFormat="1">
      <c r="A1311" s="13"/>
      <c r="B1311" s="218"/>
      <c r="C1311" s="13"/>
      <c r="D1311" s="219" t="s">
        <v>291</v>
      </c>
      <c r="E1311" s="220" t="s">
        <v>1</v>
      </c>
      <c r="F1311" s="221" t="s">
        <v>3790</v>
      </c>
      <c r="G1311" s="13"/>
      <c r="H1311" s="222">
        <v>339.93000000000001</v>
      </c>
      <c r="I1311" s="223"/>
      <c r="J1311" s="13"/>
      <c r="K1311" s="13"/>
      <c r="L1311" s="218"/>
      <c r="M1311" s="224"/>
      <c r="N1311" s="225"/>
      <c r="O1311" s="225"/>
      <c r="P1311" s="225"/>
      <c r="Q1311" s="225"/>
      <c r="R1311" s="225"/>
      <c r="S1311" s="225"/>
      <c r="T1311" s="226"/>
      <c r="U1311" s="13"/>
      <c r="V1311" s="13"/>
      <c r="W1311" s="13"/>
      <c r="X1311" s="13"/>
      <c r="Y1311" s="13"/>
      <c r="Z1311" s="13"/>
      <c r="AA1311" s="13"/>
      <c r="AB1311" s="13"/>
      <c r="AC1311" s="13"/>
      <c r="AD1311" s="13"/>
      <c r="AE1311" s="13"/>
      <c r="AT1311" s="220" t="s">
        <v>291</v>
      </c>
      <c r="AU1311" s="220" t="s">
        <v>87</v>
      </c>
      <c r="AV1311" s="13" t="s">
        <v>87</v>
      </c>
      <c r="AW1311" s="13" t="s">
        <v>31</v>
      </c>
      <c r="AX1311" s="13" t="s">
        <v>75</v>
      </c>
      <c r="AY1311" s="220" t="s">
        <v>283</v>
      </c>
    </row>
    <row r="1312" s="13" customFormat="1">
      <c r="A1312" s="13"/>
      <c r="B1312" s="218"/>
      <c r="C1312" s="13"/>
      <c r="D1312" s="219" t="s">
        <v>291</v>
      </c>
      <c r="E1312" s="220" t="s">
        <v>1</v>
      </c>
      <c r="F1312" s="221" t="s">
        <v>3791</v>
      </c>
      <c r="G1312" s="13"/>
      <c r="H1312" s="222">
        <v>393.69</v>
      </c>
      <c r="I1312" s="223"/>
      <c r="J1312" s="13"/>
      <c r="K1312" s="13"/>
      <c r="L1312" s="218"/>
      <c r="M1312" s="224"/>
      <c r="N1312" s="225"/>
      <c r="O1312" s="225"/>
      <c r="P1312" s="225"/>
      <c r="Q1312" s="225"/>
      <c r="R1312" s="225"/>
      <c r="S1312" s="225"/>
      <c r="T1312" s="226"/>
      <c r="U1312" s="13"/>
      <c r="V1312" s="13"/>
      <c r="W1312" s="13"/>
      <c r="X1312" s="13"/>
      <c r="Y1312" s="13"/>
      <c r="Z1312" s="13"/>
      <c r="AA1312" s="13"/>
      <c r="AB1312" s="13"/>
      <c r="AC1312" s="13"/>
      <c r="AD1312" s="13"/>
      <c r="AE1312" s="13"/>
      <c r="AT1312" s="220" t="s">
        <v>291</v>
      </c>
      <c r="AU1312" s="220" t="s">
        <v>87</v>
      </c>
      <c r="AV1312" s="13" t="s">
        <v>87</v>
      </c>
      <c r="AW1312" s="13" t="s">
        <v>31</v>
      </c>
      <c r="AX1312" s="13" t="s">
        <v>75</v>
      </c>
      <c r="AY1312" s="220" t="s">
        <v>283</v>
      </c>
    </row>
    <row r="1313" s="13" customFormat="1">
      <c r="A1313" s="13"/>
      <c r="B1313" s="218"/>
      <c r="C1313" s="13"/>
      <c r="D1313" s="219" t="s">
        <v>291</v>
      </c>
      <c r="E1313" s="220" t="s">
        <v>1</v>
      </c>
      <c r="F1313" s="221" t="s">
        <v>3792</v>
      </c>
      <c r="G1313" s="13"/>
      <c r="H1313" s="222">
        <v>418.07999999999998</v>
      </c>
      <c r="I1313" s="223"/>
      <c r="J1313" s="13"/>
      <c r="K1313" s="13"/>
      <c r="L1313" s="218"/>
      <c r="M1313" s="224"/>
      <c r="N1313" s="225"/>
      <c r="O1313" s="225"/>
      <c r="P1313" s="225"/>
      <c r="Q1313" s="225"/>
      <c r="R1313" s="225"/>
      <c r="S1313" s="225"/>
      <c r="T1313" s="226"/>
      <c r="U1313" s="13"/>
      <c r="V1313" s="13"/>
      <c r="W1313" s="13"/>
      <c r="X1313" s="13"/>
      <c r="Y1313" s="13"/>
      <c r="Z1313" s="13"/>
      <c r="AA1313" s="13"/>
      <c r="AB1313" s="13"/>
      <c r="AC1313" s="13"/>
      <c r="AD1313" s="13"/>
      <c r="AE1313" s="13"/>
      <c r="AT1313" s="220" t="s">
        <v>291</v>
      </c>
      <c r="AU1313" s="220" t="s">
        <v>87</v>
      </c>
      <c r="AV1313" s="13" t="s">
        <v>87</v>
      </c>
      <c r="AW1313" s="13" t="s">
        <v>31</v>
      </c>
      <c r="AX1313" s="13" t="s">
        <v>75</v>
      </c>
      <c r="AY1313" s="220" t="s">
        <v>283</v>
      </c>
    </row>
    <row r="1314" s="13" customFormat="1">
      <c r="A1314" s="13"/>
      <c r="B1314" s="218"/>
      <c r="C1314" s="13"/>
      <c r="D1314" s="219" t="s">
        <v>291</v>
      </c>
      <c r="E1314" s="220" t="s">
        <v>1</v>
      </c>
      <c r="F1314" s="221" t="s">
        <v>3793</v>
      </c>
      <c r="G1314" s="13"/>
      <c r="H1314" s="222">
        <v>332.79000000000002</v>
      </c>
      <c r="I1314" s="223"/>
      <c r="J1314" s="13"/>
      <c r="K1314" s="13"/>
      <c r="L1314" s="218"/>
      <c r="M1314" s="224"/>
      <c r="N1314" s="225"/>
      <c r="O1314" s="225"/>
      <c r="P1314" s="225"/>
      <c r="Q1314" s="225"/>
      <c r="R1314" s="225"/>
      <c r="S1314" s="225"/>
      <c r="T1314" s="226"/>
      <c r="U1314" s="13"/>
      <c r="V1314" s="13"/>
      <c r="W1314" s="13"/>
      <c r="X1314" s="13"/>
      <c r="Y1314" s="13"/>
      <c r="Z1314" s="13"/>
      <c r="AA1314" s="13"/>
      <c r="AB1314" s="13"/>
      <c r="AC1314" s="13"/>
      <c r="AD1314" s="13"/>
      <c r="AE1314" s="13"/>
      <c r="AT1314" s="220" t="s">
        <v>291</v>
      </c>
      <c r="AU1314" s="220" t="s">
        <v>87</v>
      </c>
      <c r="AV1314" s="13" t="s">
        <v>87</v>
      </c>
      <c r="AW1314" s="13" t="s">
        <v>31</v>
      </c>
      <c r="AX1314" s="13" t="s">
        <v>75</v>
      </c>
      <c r="AY1314" s="220" t="s">
        <v>283</v>
      </c>
    </row>
    <row r="1315" s="13" customFormat="1">
      <c r="A1315" s="13"/>
      <c r="B1315" s="218"/>
      <c r="C1315" s="13"/>
      <c r="D1315" s="219" t="s">
        <v>291</v>
      </c>
      <c r="E1315" s="220" t="s">
        <v>1</v>
      </c>
      <c r="F1315" s="221" t="s">
        <v>3794</v>
      </c>
      <c r="G1315" s="13"/>
      <c r="H1315" s="222">
        <v>248.202</v>
      </c>
      <c r="I1315" s="223"/>
      <c r="J1315" s="13"/>
      <c r="K1315" s="13"/>
      <c r="L1315" s="218"/>
      <c r="M1315" s="224"/>
      <c r="N1315" s="225"/>
      <c r="O1315" s="225"/>
      <c r="P1315" s="225"/>
      <c r="Q1315" s="225"/>
      <c r="R1315" s="225"/>
      <c r="S1315" s="225"/>
      <c r="T1315" s="226"/>
      <c r="U1315" s="13"/>
      <c r="V1315" s="13"/>
      <c r="W1315" s="13"/>
      <c r="X1315" s="13"/>
      <c r="Y1315" s="13"/>
      <c r="Z1315" s="13"/>
      <c r="AA1315" s="13"/>
      <c r="AB1315" s="13"/>
      <c r="AC1315" s="13"/>
      <c r="AD1315" s="13"/>
      <c r="AE1315" s="13"/>
      <c r="AT1315" s="220" t="s">
        <v>291</v>
      </c>
      <c r="AU1315" s="220" t="s">
        <v>87</v>
      </c>
      <c r="AV1315" s="13" t="s">
        <v>87</v>
      </c>
      <c r="AW1315" s="13" t="s">
        <v>31</v>
      </c>
      <c r="AX1315" s="13" t="s">
        <v>75</v>
      </c>
      <c r="AY1315" s="220" t="s">
        <v>283</v>
      </c>
    </row>
    <row r="1316" s="14" customFormat="1">
      <c r="A1316" s="14"/>
      <c r="B1316" s="227"/>
      <c r="C1316" s="14"/>
      <c r="D1316" s="219" t="s">
        <v>291</v>
      </c>
      <c r="E1316" s="228" t="s">
        <v>1</v>
      </c>
      <c r="F1316" s="229" t="s">
        <v>293</v>
      </c>
      <c r="G1316" s="14"/>
      <c r="H1316" s="230">
        <v>17750.323</v>
      </c>
      <c r="I1316" s="231"/>
      <c r="J1316" s="14"/>
      <c r="K1316" s="14"/>
      <c r="L1316" s="227"/>
      <c r="M1316" s="232"/>
      <c r="N1316" s="233"/>
      <c r="O1316" s="233"/>
      <c r="P1316" s="233"/>
      <c r="Q1316" s="233"/>
      <c r="R1316" s="233"/>
      <c r="S1316" s="233"/>
      <c r="T1316" s="234"/>
      <c r="U1316" s="14"/>
      <c r="V1316" s="14"/>
      <c r="W1316" s="14"/>
      <c r="X1316" s="14"/>
      <c r="Y1316" s="14"/>
      <c r="Z1316" s="14"/>
      <c r="AA1316" s="14"/>
      <c r="AB1316" s="14"/>
      <c r="AC1316" s="14"/>
      <c r="AD1316" s="14"/>
      <c r="AE1316" s="14"/>
      <c r="AT1316" s="228" t="s">
        <v>291</v>
      </c>
      <c r="AU1316" s="228" t="s">
        <v>87</v>
      </c>
      <c r="AV1316" s="14" t="s">
        <v>289</v>
      </c>
      <c r="AW1316" s="14" t="s">
        <v>31</v>
      </c>
      <c r="AX1316" s="14" t="s">
        <v>82</v>
      </c>
      <c r="AY1316" s="228" t="s">
        <v>283</v>
      </c>
    </row>
    <row r="1317" s="2" customFormat="1" ht="24.15" customHeight="1">
      <c r="A1317" s="37"/>
      <c r="B1317" s="168"/>
      <c r="C1317" s="204" t="s">
        <v>1696</v>
      </c>
      <c r="D1317" s="204" t="s">
        <v>285</v>
      </c>
      <c r="E1317" s="205" t="s">
        <v>1774</v>
      </c>
      <c r="F1317" s="206" t="s">
        <v>1775</v>
      </c>
      <c r="G1317" s="207" t="s">
        <v>288</v>
      </c>
      <c r="H1317" s="208">
        <v>15578.049000000001</v>
      </c>
      <c r="I1317" s="209"/>
      <c r="J1317" s="210">
        <f>ROUND(I1317*H1317,2)</f>
        <v>0</v>
      </c>
      <c r="K1317" s="211"/>
      <c r="L1317" s="38"/>
      <c r="M1317" s="212" t="s">
        <v>1</v>
      </c>
      <c r="N1317" s="213" t="s">
        <v>41</v>
      </c>
      <c r="O1317" s="81"/>
      <c r="P1317" s="214">
        <f>O1317*H1317</f>
        <v>0</v>
      </c>
      <c r="Q1317" s="214">
        <v>0.00012999999999999999</v>
      </c>
      <c r="R1317" s="214">
        <f>Q1317*H1317</f>
        <v>2.0251463699999999</v>
      </c>
      <c r="S1317" s="214">
        <v>0</v>
      </c>
      <c r="T1317" s="215">
        <f>S1317*H1317</f>
        <v>0</v>
      </c>
      <c r="U1317" s="37"/>
      <c r="V1317" s="37"/>
      <c r="W1317" s="37"/>
      <c r="X1317" s="37"/>
      <c r="Y1317" s="37"/>
      <c r="Z1317" s="37"/>
      <c r="AA1317" s="37"/>
      <c r="AB1317" s="37"/>
      <c r="AC1317" s="37"/>
      <c r="AD1317" s="37"/>
      <c r="AE1317" s="37"/>
      <c r="AR1317" s="216" t="s">
        <v>358</v>
      </c>
      <c r="AT1317" s="216" t="s">
        <v>285</v>
      </c>
      <c r="AU1317" s="216" t="s">
        <v>87</v>
      </c>
      <c r="AY1317" s="18" t="s">
        <v>283</v>
      </c>
      <c r="BE1317" s="217">
        <f>IF(N1317="základná",J1317,0)</f>
        <v>0</v>
      </c>
      <c r="BF1317" s="217">
        <f>IF(N1317="znížená",J1317,0)</f>
        <v>0</v>
      </c>
      <c r="BG1317" s="217">
        <f>IF(N1317="zákl. prenesená",J1317,0)</f>
        <v>0</v>
      </c>
      <c r="BH1317" s="217">
        <f>IF(N1317="zníž. prenesená",J1317,0)</f>
        <v>0</v>
      </c>
      <c r="BI1317" s="217">
        <f>IF(N1317="nulová",J1317,0)</f>
        <v>0</v>
      </c>
      <c r="BJ1317" s="18" t="s">
        <v>87</v>
      </c>
      <c r="BK1317" s="217">
        <f>ROUND(I1317*H1317,2)</f>
        <v>0</v>
      </c>
      <c r="BL1317" s="18" t="s">
        <v>358</v>
      </c>
      <c r="BM1317" s="216" t="s">
        <v>4251</v>
      </c>
    </row>
    <row r="1318" s="13" customFormat="1">
      <c r="A1318" s="13"/>
      <c r="B1318" s="218"/>
      <c r="C1318" s="13"/>
      <c r="D1318" s="219" t="s">
        <v>291</v>
      </c>
      <c r="E1318" s="220" t="s">
        <v>1</v>
      </c>
      <c r="F1318" s="221" t="s">
        <v>4252</v>
      </c>
      <c r="G1318" s="13"/>
      <c r="H1318" s="222">
        <v>3484.0799999999999</v>
      </c>
      <c r="I1318" s="223"/>
      <c r="J1318" s="13"/>
      <c r="K1318" s="13"/>
      <c r="L1318" s="218"/>
      <c r="M1318" s="224"/>
      <c r="N1318" s="225"/>
      <c r="O1318" s="225"/>
      <c r="P1318" s="225"/>
      <c r="Q1318" s="225"/>
      <c r="R1318" s="225"/>
      <c r="S1318" s="225"/>
      <c r="T1318" s="226"/>
      <c r="U1318" s="13"/>
      <c r="V1318" s="13"/>
      <c r="W1318" s="13"/>
      <c r="X1318" s="13"/>
      <c r="Y1318" s="13"/>
      <c r="Z1318" s="13"/>
      <c r="AA1318" s="13"/>
      <c r="AB1318" s="13"/>
      <c r="AC1318" s="13"/>
      <c r="AD1318" s="13"/>
      <c r="AE1318" s="13"/>
      <c r="AT1318" s="220" t="s">
        <v>291</v>
      </c>
      <c r="AU1318" s="220" t="s">
        <v>87</v>
      </c>
      <c r="AV1318" s="13" t="s">
        <v>87</v>
      </c>
      <c r="AW1318" s="13" t="s">
        <v>31</v>
      </c>
      <c r="AX1318" s="13" t="s">
        <v>75</v>
      </c>
      <c r="AY1318" s="220" t="s">
        <v>283</v>
      </c>
    </row>
    <row r="1319" s="13" customFormat="1">
      <c r="A1319" s="13"/>
      <c r="B1319" s="218"/>
      <c r="C1319" s="13"/>
      <c r="D1319" s="219" t="s">
        <v>291</v>
      </c>
      <c r="E1319" s="220" t="s">
        <v>1</v>
      </c>
      <c r="F1319" s="221" t="s">
        <v>4253</v>
      </c>
      <c r="G1319" s="13"/>
      <c r="H1319" s="222">
        <v>11503.333000000001</v>
      </c>
      <c r="I1319" s="223"/>
      <c r="J1319" s="13"/>
      <c r="K1319" s="13"/>
      <c r="L1319" s="218"/>
      <c r="M1319" s="224"/>
      <c r="N1319" s="225"/>
      <c r="O1319" s="225"/>
      <c r="P1319" s="225"/>
      <c r="Q1319" s="225"/>
      <c r="R1319" s="225"/>
      <c r="S1319" s="225"/>
      <c r="T1319" s="226"/>
      <c r="U1319" s="13"/>
      <c r="V1319" s="13"/>
      <c r="W1319" s="13"/>
      <c r="X1319" s="13"/>
      <c r="Y1319" s="13"/>
      <c r="Z1319" s="13"/>
      <c r="AA1319" s="13"/>
      <c r="AB1319" s="13"/>
      <c r="AC1319" s="13"/>
      <c r="AD1319" s="13"/>
      <c r="AE1319" s="13"/>
      <c r="AT1319" s="220" t="s">
        <v>291</v>
      </c>
      <c r="AU1319" s="220" t="s">
        <v>87</v>
      </c>
      <c r="AV1319" s="13" t="s">
        <v>87</v>
      </c>
      <c r="AW1319" s="13" t="s">
        <v>31</v>
      </c>
      <c r="AX1319" s="13" t="s">
        <v>75</v>
      </c>
      <c r="AY1319" s="220" t="s">
        <v>283</v>
      </c>
    </row>
    <row r="1320" s="13" customFormat="1">
      <c r="A1320" s="13"/>
      <c r="B1320" s="218"/>
      <c r="C1320" s="13"/>
      <c r="D1320" s="219" t="s">
        <v>291</v>
      </c>
      <c r="E1320" s="220" t="s">
        <v>1</v>
      </c>
      <c r="F1320" s="221" t="s">
        <v>4254</v>
      </c>
      <c r="G1320" s="13"/>
      <c r="H1320" s="222">
        <v>590.63599999999997</v>
      </c>
      <c r="I1320" s="223"/>
      <c r="J1320" s="13"/>
      <c r="K1320" s="13"/>
      <c r="L1320" s="218"/>
      <c r="M1320" s="224"/>
      <c r="N1320" s="225"/>
      <c r="O1320" s="225"/>
      <c r="P1320" s="225"/>
      <c r="Q1320" s="225"/>
      <c r="R1320" s="225"/>
      <c r="S1320" s="225"/>
      <c r="T1320" s="226"/>
      <c r="U1320" s="13"/>
      <c r="V1320" s="13"/>
      <c r="W1320" s="13"/>
      <c r="X1320" s="13"/>
      <c r="Y1320" s="13"/>
      <c r="Z1320" s="13"/>
      <c r="AA1320" s="13"/>
      <c r="AB1320" s="13"/>
      <c r="AC1320" s="13"/>
      <c r="AD1320" s="13"/>
      <c r="AE1320" s="13"/>
      <c r="AT1320" s="220" t="s">
        <v>291</v>
      </c>
      <c r="AU1320" s="220" t="s">
        <v>87</v>
      </c>
      <c r="AV1320" s="13" t="s">
        <v>87</v>
      </c>
      <c r="AW1320" s="13" t="s">
        <v>31</v>
      </c>
      <c r="AX1320" s="13" t="s">
        <v>75</v>
      </c>
      <c r="AY1320" s="220" t="s">
        <v>283</v>
      </c>
    </row>
    <row r="1321" s="14" customFormat="1">
      <c r="A1321" s="14"/>
      <c r="B1321" s="227"/>
      <c r="C1321" s="14"/>
      <c r="D1321" s="219" t="s">
        <v>291</v>
      </c>
      <c r="E1321" s="228" t="s">
        <v>1</v>
      </c>
      <c r="F1321" s="229" t="s">
        <v>293</v>
      </c>
      <c r="G1321" s="14"/>
      <c r="H1321" s="230">
        <v>15578.049000000001</v>
      </c>
      <c r="I1321" s="231"/>
      <c r="J1321" s="14"/>
      <c r="K1321" s="14"/>
      <c r="L1321" s="227"/>
      <c r="M1321" s="232"/>
      <c r="N1321" s="233"/>
      <c r="O1321" s="233"/>
      <c r="P1321" s="233"/>
      <c r="Q1321" s="233"/>
      <c r="R1321" s="233"/>
      <c r="S1321" s="233"/>
      <c r="T1321" s="234"/>
      <c r="U1321" s="14"/>
      <c r="V1321" s="14"/>
      <c r="W1321" s="14"/>
      <c r="X1321" s="14"/>
      <c r="Y1321" s="14"/>
      <c r="Z1321" s="14"/>
      <c r="AA1321" s="14"/>
      <c r="AB1321" s="14"/>
      <c r="AC1321" s="14"/>
      <c r="AD1321" s="14"/>
      <c r="AE1321" s="14"/>
      <c r="AT1321" s="228" t="s">
        <v>291</v>
      </c>
      <c r="AU1321" s="228" t="s">
        <v>87</v>
      </c>
      <c r="AV1321" s="14" t="s">
        <v>289</v>
      </c>
      <c r="AW1321" s="14" t="s">
        <v>31</v>
      </c>
      <c r="AX1321" s="14" t="s">
        <v>82</v>
      </c>
      <c r="AY1321" s="228" t="s">
        <v>283</v>
      </c>
    </row>
    <row r="1322" s="2" customFormat="1" ht="37.8" customHeight="1">
      <c r="A1322" s="37"/>
      <c r="B1322" s="168"/>
      <c r="C1322" s="204" t="s">
        <v>1702</v>
      </c>
      <c r="D1322" s="204" t="s">
        <v>285</v>
      </c>
      <c r="E1322" s="205" t="s">
        <v>1781</v>
      </c>
      <c r="F1322" s="206" t="s">
        <v>1782</v>
      </c>
      <c r="G1322" s="207" t="s">
        <v>288</v>
      </c>
      <c r="H1322" s="208">
        <v>15578.049000000001</v>
      </c>
      <c r="I1322" s="209"/>
      <c r="J1322" s="210">
        <f>ROUND(I1322*H1322,2)</f>
        <v>0</v>
      </c>
      <c r="K1322" s="211"/>
      <c r="L1322" s="38"/>
      <c r="M1322" s="212" t="s">
        <v>1</v>
      </c>
      <c r="N1322" s="213" t="s">
        <v>41</v>
      </c>
      <c r="O1322" s="81"/>
      <c r="P1322" s="214">
        <f>O1322*H1322</f>
        <v>0</v>
      </c>
      <c r="Q1322" s="214">
        <v>0.00050695999999999998</v>
      </c>
      <c r="R1322" s="214">
        <f>Q1322*H1322</f>
        <v>7.8974477210399998</v>
      </c>
      <c r="S1322" s="214">
        <v>0</v>
      </c>
      <c r="T1322" s="215">
        <f>S1322*H1322</f>
        <v>0</v>
      </c>
      <c r="U1322" s="37"/>
      <c r="V1322" s="37"/>
      <c r="W1322" s="37"/>
      <c r="X1322" s="37"/>
      <c r="Y1322" s="37"/>
      <c r="Z1322" s="37"/>
      <c r="AA1322" s="37"/>
      <c r="AB1322" s="37"/>
      <c r="AC1322" s="37"/>
      <c r="AD1322" s="37"/>
      <c r="AE1322" s="37"/>
      <c r="AR1322" s="216" t="s">
        <v>358</v>
      </c>
      <c r="AT1322" s="216" t="s">
        <v>285</v>
      </c>
      <c r="AU1322" s="216" t="s">
        <v>87</v>
      </c>
      <c r="AY1322" s="18" t="s">
        <v>283</v>
      </c>
      <c r="BE1322" s="217">
        <f>IF(N1322="základná",J1322,0)</f>
        <v>0</v>
      </c>
      <c r="BF1322" s="217">
        <f>IF(N1322="znížená",J1322,0)</f>
        <v>0</v>
      </c>
      <c r="BG1322" s="217">
        <f>IF(N1322="zákl. prenesená",J1322,0)</f>
        <v>0</v>
      </c>
      <c r="BH1322" s="217">
        <f>IF(N1322="zníž. prenesená",J1322,0)</f>
        <v>0</v>
      </c>
      <c r="BI1322" s="217">
        <f>IF(N1322="nulová",J1322,0)</f>
        <v>0</v>
      </c>
      <c r="BJ1322" s="18" t="s">
        <v>87</v>
      </c>
      <c r="BK1322" s="217">
        <f>ROUND(I1322*H1322,2)</f>
        <v>0</v>
      </c>
      <c r="BL1322" s="18" t="s">
        <v>358</v>
      </c>
      <c r="BM1322" s="216" t="s">
        <v>4255</v>
      </c>
    </row>
    <row r="1323" s="12" customFormat="1" ht="22.8" customHeight="1">
      <c r="A1323" s="12"/>
      <c r="B1323" s="191"/>
      <c r="C1323" s="12"/>
      <c r="D1323" s="192" t="s">
        <v>74</v>
      </c>
      <c r="E1323" s="202" t="s">
        <v>1784</v>
      </c>
      <c r="F1323" s="202" t="s">
        <v>1785</v>
      </c>
      <c r="G1323" s="12"/>
      <c r="H1323" s="12"/>
      <c r="I1323" s="194"/>
      <c r="J1323" s="203">
        <f>BK1323</f>
        <v>0</v>
      </c>
      <c r="K1323" s="12"/>
      <c r="L1323" s="191"/>
      <c r="M1323" s="196"/>
      <c r="N1323" s="197"/>
      <c r="O1323" s="197"/>
      <c r="P1323" s="198">
        <f>SUM(P1324:P1333)</f>
        <v>0</v>
      </c>
      <c r="Q1323" s="197"/>
      <c r="R1323" s="198">
        <f>SUM(R1324:R1333)</f>
        <v>1.6408700000000001</v>
      </c>
      <c r="S1323" s="197"/>
      <c r="T1323" s="199">
        <f>SUM(T1324:T1333)</f>
        <v>0</v>
      </c>
      <c r="U1323" s="12"/>
      <c r="V1323" s="12"/>
      <c r="W1323" s="12"/>
      <c r="X1323" s="12"/>
      <c r="Y1323" s="12"/>
      <c r="Z1323" s="12"/>
      <c r="AA1323" s="12"/>
      <c r="AB1323" s="12"/>
      <c r="AC1323" s="12"/>
      <c r="AD1323" s="12"/>
      <c r="AE1323" s="12"/>
      <c r="AR1323" s="192" t="s">
        <v>87</v>
      </c>
      <c r="AT1323" s="200" t="s">
        <v>74</v>
      </c>
      <c r="AU1323" s="200" t="s">
        <v>82</v>
      </c>
      <c r="AY1323" s="192" t="s">
        <v>283</v>
      </c>
      <c r="BK1323" s="201">
        <f>SUM(BK1324:BK1333)</f>
        <v>0</v>
      </c>
    </row>
    <row r="1324" s="2" customFormat="1" ht="33" customHeight="1">
      <c r="A1324" s="37"/>
      <c r="B1324" s="168"/>
      <c r="C1324" s="204" t="s">
        <v>1714</v>
      </c>
      <c r="D1324" s="253" t="s">
        <v>285</v>
      </c>
      <c r="E1324" s="205" t="s">
        <v>1787</v>
      </c>
      <c r="F1324" s="206" t="s">
        <v>4256</v>
      </c>
      <c r="G1324" s="207" t="s">
        <v>373</v>
      </c>
      <c r="H1324" s="208">
        <v>10</v>
      </c>
      <c r="I1324" s="209"/>
      <c r="J1324" s="210">
        <f>ROUND(I1324*H1324,2)</f>
        <v>0</v>
      </c>
      <c r="K1324" s="211"/>
      <c r="L1324" s="38"/>
      <c r="M1324" s="212" t="s">
        <v>1</v>
      </c>
      <c r="N1324" s="213" t="s">
        <v>41</v>
      </c>
      <c r="O1324" s="81"/>
      <c r="P1324" s="214">
        <f>O1324*H1324</f>
        <v>0</v>
      </c>
      <c r="Q1324" s="214">
        <v>0</v>
      </c>
      <c r="R1324" s="214">
        <f>Q1324*H1324</f>
        <v>0</v>
      </c>
      <c r="S1324" s="214">
        <v>0</v>
      </c>
      <c r="T1324" s="215">
        <f>S1324*H1324</f>
        <v>0</v>
      </c>
      <c r="U1324" s="37"/>
      <c r="V1324" s="37"/>
      <c r="W1324" s="37"/>
      <c r="X1324" s="37"/>
      <c r="Y1324" s="37"/>
      <c r="Z1324" s="37"/>
      <c r="AA1324" s="37"/>
      <c r="AB1324" s="37"/>
      <c r="AC1324" s="37"/>
      <c r="AD1324" s="37"/>
      <c r="AE1324" s="37"/>
      <c r="AR1324" s="216" t="s">
        <v>358</v>
      </c>
      <c r="AT1324" s="216" t="s">
        <v>285</v>
      </c>
      <c r="AU1324" s="216" t="s">
        <v>87</v>
      </c>
      <c r="AY1324" s="18" t="s">
        <v>283</v>
      </c>
      <c r="BE1324" s="217">
        <f>IF(N1324="základná",J1324,0)</f>
        <v>0</v>
      </c>
      <c r="BF1324" s="217">
        <f>IF(N1324="znížená",J1324,0)</f>
        <v>0</v>
      </c>
      <c r="BG1324" s="217">
        <f>IF(N1324="zákl. prenesená",J1324,0)</f>
        <v>0</v>
      </c>
      <c r="BH1324" s="217">
        <f>IF(N1324="zníž. prenesená",J1324,0)</f>
        <v>0</v>
      </c>
      <c r="BI1324" s="217">
        <f>IF(N1324="nulová",J1324,0)</f>
        <v>0</v>
      </c>
      <c r="BJ1324" s="18" t="s">
        <v>87</v>
      </c>
      <c r="BK1324" s="217">
        <f>ROUND(I1324*H1324,2)</f>
        <v>0</v>
      </c>
      <c r="BL1324" s="18" t="s">
        <v>358</v>
      </c>
      <c r="BM1324" s="216" t="s">
        <v>4257</v>
      </c>
    </row>
    <row r="1325" s="13" customFormat="1">
      <c r="A1325" s="13"/>
      <c r="B1325" s="218"/>
      <c r="C1325" s="13"/>
      <c r="D1325" s="219" t="s">
        <v>291</v>
      </c>
      <c r="E1325" s="220" t="s">
        <v>1</v>
      </c>
      <c r="F1325" s="221" t="s">
        <v>4258</v>
      </c>
      <c r="G1325" s="13"/>
      <c r="H1325" s="222">
        <v>10</v>
      </c>
      <c r="I1325" s="223"/>
      <c r="J1325" s="13"/>
      <c r="K1325" s="13"/>
      <c r="L1325" s="218"/>
      <c r="M1325" s="224"/>
      <c r="N1325" s="225"/>
      <c r="O1325" s="225"/>
      <c r="P1325" s="225"/>
      <c r="Q1325" s="225"/>
      <c r="R1325" s="225"/>
      <c r="S1325" s="225"/>
      <c r="T1325" s="226"/>
      <c r="U1325" s="13"/>
      <c r="V1325" s="13"/>
      <c r="W1325" s="13"/>
      <c r="X1325" s="13"/>
      <c r="Y1325" s="13"/>
      <c r="Z1325" s="13"/>
      <c r="AA1325" s="13"/>
      <c r="AB1325" s="13"/>
      <c r="AC1325" s="13"/>
      <c r="AD1325" s="13"/>
      <c r="AE1325" s="13"/>
      <c r="AT1325" s="220" t="s">
        <v>291</v>
      </c>
      <c r="AU1325" s="220" t="s">
        <v>87</v>
      </c>
      <c r="AV1325" s="13" t="s">
        <v>87</v>
      </c>
      <c r="AW1325" s="13" t="s">
        <v>31</v>
      </c>
      <c r="AX1325" s="13" t="s">
        <v>75</v>
      </c>
      <c r="AY1325" s="220" t="s">
        <v>283</v>
      </c>
    </row>
    <row r="1326" s="14" customFormat="1">
      <c r="A1326" s="14"/>
      <c r="B1326" s="227"/>
      <c r="C1326" s="14"/>
      <c r="D1326" s="219" t="s">
        <v>291</v>
      </c>
      <c r="E1326" s="228" t="s">
        <v>1</v>
      </c>
      <c r="F1326" s="229" t="s">
        <v>293</v>
      </c>
      <c r="G1326" s="14"/>
      <c r="H1326" s="230">
        <v>10</v>
      </c>
      <c r="I1326" s="231"/>
      <c r="J1326" s="14"/>
      <c r="K1326" s="14"/>
      <c r="L1326" s="227"/>
      <c r="M1326" s="232"/>
      <c r="N1326" s="233"/>
      <c r="O1326" s="233"/>
      <c r="P1326" s="233"/>
      <c r="Q1326" s="233"/>
      <c r="R1326" s="233"/>
      <c r="S1326" s="233"/>
      <c r="T1326" s="234"/>
      <c r="U1326" s="14"/>
      <c r="V1326" s="14"/>
      <c r="W1326" s="14"/>
      <c r="X1326" s="14"/>
      <c r="Y1326" s="14"/>
      <c r="Z1326" s="14"/>
      <c r="AA1326" s="14"/>
      <c r="AB1326" s="14"/>
      <c r="AC1326" s="14"/>
      <c r="AD1326" s="14"/>
      <c r="AE1326" s="14"/>
      <c r="AT1326" s="228" t="s">
        <v>291</v>
      </c>
      <c r="AU1326" s="228" t="s">
        <v>87</v>
      </c>
      <c r="AV1326" s="14" t="s">
        <v>289</v>
      </c>
      <c r="AW1326" s="14" t="s">
        <v>31</v>
      </c>
      <c r="AX1326" s="14" t="s">
        <v>82</v>
      </c>
      <c r="AY1326" s="228" t="s">
        <v>283</v>
      </c>
    </row>
    <row r="1327" s="2" customFormat="1" ht="24.15" customHeight="1">
      <c r="A1327" s="37"/>
      <c r="B1327" s="168"/>
      <c r="C1327" s="242" t="s">
        <v>1719</v>
      </c>
      <c r="D1327" s="242" t="s">
        <v>582</v>
      </c>
      <c r="E1327" s="243" t="s">
        <v>1792</v>
      </c>
      <c r="F1327" s="244" t="s">
        <v>1793</v>
      </c>
      <c r="G1327" s="245" t="s">
        <v>288</v>
      </c>
      <c r="H1327" s="246">
        <v>50.085000000000001</v>
      </c>
      <c r="I1327" s="247"/>
      <c r="J1327" s="248">
        <f>ROUND(I1327*H1327,2)</f>
        <v>0</v>
      </c>
      <c r="K1327" s="249"/>
      <c r="L1327" s="250"/>
      <c r="M1327" s="251" t="s">
        <v>1</v>
      </c>
      <c r="N1327" s="252" t="s">
        <v>41</v>
      </c>
      <c r="O1327" s="81"/>
      <c r="P1327" s="214">
        <f>O1327*H1327</f>
        <v>0</v>
      </c>
      <c r="Q1327" s="214">
        <v>0.029999999999999999</v>
      </c>
      <c r="R1327" s="214">
        <f>Q1327*H1327</f>
        <v>1.5025500000000001</v>
      </c>
      <c r="S1327" s="214">
        <v>0</v>
      </c>
      <c r="T1327" s="215">
        <f>S1327*H1327</f>
        <v>0</v>
      </c>
      <c r="U1327" s="37"/>
      <c r="V1327" s="37"/>
      <c r="W1327" s="37"/>
      <c r="X1327" s="37"/>
      <c r="Y1327" s="37"/>
      <c r="Z1327" s="37"/>
      <c r="AA1327" s="37"/>
      <c r="AB1327" s="37"/>
      <c r="AC1327" s="37"/>
      <c r="AD1327" s="37"/>
      <c r="AE1327" s="37"/>
      <c r="AR1327" s="216" t="s">
        <v>473</v>
      </c>
      <c r="AT1327" s="216" t="s">
        <v>582</v>
      </c>
      <c r="AU1327" s="216" t="s">
        <v>87</v>
      </c>
      <c r="AY1327" s="18" t="s">
        <v>283</v>
      </c>
      <c r="BE1327" s="217">
        <f>IF(N1327="základná",J1327,0)</f>
        <v>0</v>
      </c>
      <c r="BF1327" s="217">
        <f>IF(N1327="znížená",J1327,0)</f>
        <v>0</v>
      </c>
      <c r="BG1327" s="217">
        <f>IF(N1327="zákl. prenesená",J1327,0)</f>
        <v>0</v>
      </c>
      <c r="BH1327" s="217">
        <f>IF(N1327="zníž. prenesená",J1327,0)</f>
        <v>0</v>
      </c>
      <c r="BI1327" s="217">
        <f>IF(N1327="nulová",J1327,0)</f>
        <v>0</v>
      </c>
      <c r="BJ1327" s="18" t="s">
        <v>87</v>
      </c>
      <c r="BK1327" s="217">
        <f>ROUND(I1327*H1327,2)</f>
        <v>0</v>
      </c>
      <c r="BL1327" s="18" t="s">
        <v>358</v>
      </c>
      <c r="BM1327" s="216" t="s">
        <v>4259</v>
      </c>
    </row>
    <row r="1328" s="15" customFormat="1">
      <c r="A1328" s="15"/>
      <c r="B1328" s="235"/>
      <c r="C1328" s="15"/>
      <c r="D1328" s="219" t="s">
        <v>291</v>
      </c>
      <c r="E1328" s="236" t="s">
        <v>1</v>
      </c>
      <c r="F1328" s="237" t="s">
        <v>4260</v>
      </c>
      <c r="G1328" s="15"/>
      <c r="H1328" s="236" t="s">
        <v>1</v>
      </c>
      <c r="I1328" s="238"/>
      <c r="J1328" s="15"/>
      <c r="K1328" s="15"/>
      <c r="L1328" s="235"/>
      <c r="M1328" s="239"/>
      <c r="N1328" s="240"/>
      <c r="O1328" s="240"/>
      <c r="P1328" s="240"/>
      <c r="Q1328" s="240"/>
      <c r="R1328" s="240"/>
      <c r="S1328" s="240"/>
      <c r="T1328" s="241"/>
      <c r="U1328" s="15"/>
      <c r="V1328" s="15"/>
      <c r="W1328" s="15"/>
      <c r="X1328" s="15"/>
      <c r="Y1328" s="15"/>
      <c r="Z1328" s="15"/>
      <c r="AA1328" s="15"/>
      <c r="AB1328" s="15"/>
      <c r="AC1328" s="15"/>
      <c r="AD1328" s="15"/>
      <c r="AE1328" s="15"/>
      <c r="AT1328" s="236" t="s">
        <v>291</v>
      </c>
      <c r="AU1328" s="236" t="s">
        <v>87</v>
      </c>
      <c r="AV1328" s="15" t="s">
        <v>82</v>
      </c>
      <c r="AW1328" s="15" t="s">
        <v>31</v>
      </c>
      <c r="AX1328" s="15" t="s">
        <v>75</v>
      </c>
      <c r="AY1328" s="236" t="s">
        <v>283</v>
      </c>
    </row>
    <row r="1329" s="13" customFormat="1">
      <c r="A1329" s="13"/>
      <c r="B1329" s="218"/>
      <c r="C1329" s="13"/>
      <c r="D1329" s="219" t="s">
        <v>291</v>
      </c>
      <c r="E1329" s="220" t="s">
        <v>1</v>
      </c>
      <c r="F1329" s="221" t="s">
        <v>4261</v>
      </c>
      <c r="G1329" s="13"/>
      <c r="H1329" s="222">
        <v>50.085000000000001</v>
      </c>
      <c r="I1329" s="223"/>
      <c r="J1329" s="13"/>
      <c r="K1329" s="13"/>
      <c r="L1329" s="218"/>
      <c r="M1329" s="224"/>
      <c r="N1329" s="225"/>
      <c r="O1329" s="225"/>
      <c r="P1329" s="225"/>
      <c r="Q1329" s="225"/>
      <c r="R1329" s="225"/>
      <c r="S1329" s="225"/>
      <c r="T1329" s="226"/>
      <c r="U1329" s="13"/>
      <c r="V1329" s="13"/>
      <c r="W1329" s="13"/>
      <c r="X1329" s="13"/>
      <c r="Y1329" s="13"/>
      <c r="Z1329" s="13"/>
      <c r="AA1329" s="13"/>
      <c r="AB1329" s="13"/>
      <c r="AC1329" s="13"/>
      <c r="AD1329" s="13"/>
      <c r="AE1329" s="13"/>
      <c r="AT1329" s="220" t="s">
        <v>291</v>
      </c>
      <c r="AU1329" s="220" t="s">
        <v>87</v>
      </c>
      <c r="AV1329" s="13" t="s">
        <v>87</v>
      </c>
      <c r="AW1329" s="13" t="s">
        <v>31</v>
      </c>
      <c r="AX1329" s="13" t="s">
        <v>75</v>
      </c>
      <c r="AY1329" s="220" t="s">
        <v>283</v>
      </c>
    </row>
    <row r="1330" s="14" customFormat="1">
      <c r="A1330" s="14"/>
      <c r="B1330" s="227"/>
      <c r="C1330" s="14"/>
      <c r="D1330" s="219" t="s">
        <v>291</v>
      </c>
      <c r="E1330" s="228" t="s">
        <v>1</v>
      </c>
      <c r="F1330" s="229" t="s">
        <v>293</v>
      </c>
      <c r="G1330" s="14"/>
      <c r="H1330" s="230">
        <v>50.085000000000001</v>
      </c>
      <c r="I1330" s="231"/>
      <c r="J1330" s="14"/>
      <c r="K1330" s="14"/>
      <c r="L1330" s="227"/>
      <c r="M1330" s="232"/>
      <c r="N1330" s="233"/>
      <c r="O1330" s="233"/>
      <c r="P1330" s="233"/>
      <c r="Q1330" s="233"/>
      <c r="R1330" s="233"/>
      <c r="S1330" s="233"/>
      <c r="T1330" s="234"/>
      <c r="U1330" s="14"/>
      <c r="V1330" s="14"/>
      <c r="W1330" s="14"/>
      <c r="X1330" s="14"/>
      <c r="Y1330" s="14"/>
      <c r="Z1330" s="14"/>
      <c r="AA1330" s="14"/>
      <c r="AB1330" s="14"/>
      <c r="AC1330" s="14"/>
      <c r="AD1330" s="14"/>
      <c r="AE1330" s="14"/>
      <c r="AT1330" s="228" t="s">
        <v>291</v>
      </c>
      <c r="AU1330" s="228" t="s">
        <v>87</v>
      </c>
      <c r="AV1330" s="14" t="s">
        <v>289</v>
      </c>
      <c r="AW1330" s="14" t="s">
        <v>31</v>
      </c>
      <c r="AX1330" s="14" t="s">
        <v>82</v>
      </c>
      <c r="AY1330" s="228" t="s">
        <v>283</v>
      </c>
    </row>
    <row r="1331" s="2" customFormat="1" ht="24.15" customHeight="1">
      <c r="A1331" s="37"/>
      <c r="B1331" s="168"/>
      <c r="C1331" s="242" t="s">
        <v>1725</v>
      </c>
      <c r="D1331" s="242" t="s">
        <v>582</v>
      </c>
      <c r="E1331" s="243" t="s">
        <v>4262</v>
      </c>
      <c r="F1331" s="244" t="s">
        <v>4263</v>
      </c>
      <c r="G1331" s="245" t="s">
        <v>649</v>
      </c>
      <c r="H1331" s="246">
        <v>9.0999999999999996</v>
      </c>
      <c r="I1331" s="247"/>
      <c r="J1331" s="248">
        <f>ROUND(I1331*H1331,2)</f>
        <v>0</v>
      </c>
      <c r="K1331" s="249"/>
      <c r="L1331" s="250"/>
      <c r="M1331" s="251" t="s">
        <v>1</v>
      </c>
      <c r="N1331" s="252" t="s">
        <v>41</v>
      </c>
      <c r="O1331" s="81"/>
      <c r="P1331" s="214">
        <f>O1331*H1331</f>
        <v>0</v>
      </c>
      <c r="Q1331" s="214">
        <v>0.0152</v>
      </c>
      <c r="R1331" s="214">
        <f>Q1331*H1331</f>
        <v>0.13832</v>
      </c>
      <c r="S1331" s="214">
        <v>0</v>
      </c>
      <c r="T1331" s="215">
        <f>S1331*H1331</f>
        <v>0</v>
      </c>
      <c r="U1331" s="37"/>
      <c r="V1331" s="37"/>
      <c r="W1331" s="37"/>
      <c r="X1331" s="37"/>
      <c r="Y1331" s="37"/>
      <c r="Z1331" s="37"/>
      <c r="AA1331" s="37"/>
      <c r="AB1331" s="37"/>
      <c r="AC1331" s="37"/>
      <c r="AD1331" s="37"/>
      <c r="AE1331" s="37"/>
      <c r="AR1331" s="216" t="s">
        <v>473</v>
      </c>
      <c r="AT1331" s="216" t="s">
        <v>582</v>
      </c>
      <c r="AU1331" s="216" t="s">
        <v>87</v>
      </c>
      <c r="AY1331" s="18" t="s">
        <v>283</v>
      </c>
      <c r="BE1331" s="217">
        <f>IF(N1331="základná",J1331,0)</f>
        <v>0</v>
      </c>
      <c r="BF1331" s="217">
        <f>IF(N1331="znížená",J1331,0)</f>
        <v>0</v>
      </c>
      <c r="BG1331" s="217">
        <f>IF(N1331="zákl. prenesená",J1331,0)</f>
        <v>0</v>
      </c>
      <c r="BH1331" s="217">
        <f>IF(N1331="zníž. prenesená",J1331,0)</f>
        <v>0</v>
      </c>
      <c r="BI1331" s="217">
        <f>IF(N1331="nulová",J1331,0)</f>
        <v>0</v>
      </c>
      <c r="BJ1331" s="18" t="s">
        <v>87</v>
      </c>
      <c r="BK1331" s="217">
        <f>ROUND(I1331*H1331,2)</f>
        <v>0</v>
      </c>
      <c r="BL1331" s="18" t="s">
        <v>358</v>
      </c>
      <c r="BM1331" s="216" t="s">
        <v>4264</v>
      </c>
    </row>
    <row r="1332" s="13" customFormat="1">
      <c r="A1332" s="13"/>
      <c r="B1332" s="218"/>
      <c r="C1332" s="13"/>
      <c r="D1332" s="219" t="s">
        <v>291</v>
      </c>
      <c r="E1332" s="220" t="s">
        <v>1</v>
      </c>
      <c r="F1332" s="221" t="s">
        <v>4265</v>
      </c>
      <c r="G1332" s="13"/>
      <c r="H1332" s="222">
        <v>9.0999999999999996</v>
      </c>
      <c r="I1332" s="223"/>
      <c r="J1332" s="13"/>
      <c r="K1332" s="13"/>
      <c r="L1332" s="218"/>
      <c r="M1332" s="224"/>
      <c r="N1332" s="225"/>
      <c r="O1332" s="225"/>
      <c r="P1332" s="225"/>
      <c r="Q1332" s="225"/>
      <c r="R1332" s="225"/>
      <c r="S1332" s="225"/>
      <c r="T1332" s="226"/>
      <c r="U1332" s="13"/>
      <c r="V1332" s="13"/>
      <c r="W1332" s="13"/>
      <c r="X1332" s="13"/>
      <c r="Y1332" s="13"/>
      <c r="Z1332" s="13"/>
      <c r="AA1332" s="13"/>
      <c r="AB1332" s="13"/>
      <c r="AC1332" s="13"/>
      <c r="AD1332" s="13"/>
      <c r="AE1332" s="13"/>
      <c r="AT1332" s="220" t="s">
        <v>291</v>
      </c>
      <c r="AU1332" s="220" t="s">
        <v>87</v>
      </c>
      <c r="AV1332" s="13" t="s">
        <v>87</v>
      </c>
      <c r="AW1332" s="13" t="s">
        <v>31</v>
      </c>
      <c r="AX1332" s="13" t="s">
        <v>82</v>
      </c>
      <c r="AY1332" s="220" t="s">
        <v>283</v>
      </c>
    </row>
    <row r="1333" s="2" customFormat="1" ht="24.15" customHeight="1">
      <c r="A1333" s="37"/>
      <c r="B1333" s="168"/>
      <c r="C1333" s="204" t="s">
        <v>1732</v>
      </c>
      <c r="D1333" s="204" t="s">
        <v>285</v>
      </c>
      <c r="E1333" s="205" t="s">
        <v>1805</v>
      </c>
      <c r="F1333" s="206" t="s">
        <v>1806</v>
      </c>
      <c r="G1333" s="207" t="s">
        <v>979</v>
      </c>
      <c r="H1333" s="255"/>
      <c r="I1333" s="209"/>
      <c r="J1333" s="210">
        <f>ROUND(I1333*H1333,2)</f>
        <v>0</v>
      </c>
      <c r="K1333" s="211"/>
      <c r="L1333" s="38"/>
      <c r="M1333" s="256" t="s">
        <v>1</v>
      </c>
      <c r="N1333" s="257" t="s">
        <v>41</v>
      </c>
      <c r="O1333" s="258"/>
      <c r="P1333" s="259">
        <f>O1333*H1333</f>
        <v>0</v>
      </c>
      <c r="Q1333" s="259">
        <v>0</v>
      </c>
      <c r="R1333" s="259">
        <f>Q1333*H1333</f>
        <v>0</v>
      </c>
      <c r="S1333" s="259">
        <v>0</v>
      </c>
      <c r="T1333" s="260">
        <f>S1333*H1333</f>
        <v>0</v>
      </c>
      <c r="U1333" s="37"/>
      <c r="V1333" s="37"/>
      <c r="W1333" s="37"/>
      <c r="X1333" s="37"/>
      <c r="Y1333" s="37"/>
      <c r="Z1333" s="37"/>
      <c r="AA1333" s="37"/>
      <c r="AB1333" s="37"/>
      <c r="AC1333" s="37"/>
      <c r="AD1333" s="37"/>
      <c r="AE1333" s="37"/>
      <c r="AR1333" s="216" t="s">
        <v>358</v>
      </c>
      <c r="AT1333" s="216" t="s">
        <v>285</v>
      </c>
      <c r="AU1333" s="216" t="s">
        <v>87</v>
      </c>
      <c r="AY1333" s="18" t="s">
        <v>283</v>
      </c>
      <c r="BE1333" s="217">
        <f>IF(N1333="základná",J1333,0)</f>
        <v>0</v>
      </c>
      <c r="BF1333" s="217">
        <f>IF(N1333="znížená",J1333,0)</f>
        <v>0</v>
      </c>
      <c r="BG1333" s="217">
        <f>IF(N1333="zákl. prenesená",J1333,0)</f>
        <v>0</v>
      </c>
      <c r="BH1333" s="217">
        <f>IF(N1333="zníž. prenesená",J1333,0)</f>
        <v>0</v>
      </c>
      <c r="BI1333" s="217">
        <f>IF(N1333="nulová",J1333,0)</f>
        <v>0</v>
      </c>
      <c r="BJ1333" s="18" t="s">
        <v>87</v>
      </c>
      <c r="BK1333" s="217">
        <f>ROUND(I1333*H1333,2)</f>
        <v>0</v>
      </c>
      <c r="BL1333" s="18" t="s">
        <v>358</v>
      </c>
      <c r="BM1333" s="216" t="s">
        <v>4266</v>
      </c>
    </row>
    <row r="1334" s="2" customFormat="1" ht="6.96" customHeight="1">
      <c r="A1334" s="37"/>
      <c r="B1334" s="64"/>
      <c r="C1334" s="65"/>
      <c r="D1334" s="65"/>
      <c r="E1334" s="65"/>
      <c r="F1334" s="65"/>
      <c r="G1334" s="65"/>
      <c r="H1334" s="65"/>
      <c r="I1334" s="65"/>
      <c r="J1334" s="65"/>
      <c r="K1334" s="65"/>
      <c r="L1334" s="38"/>
      <c r="M1334" s="37"/>
      <c r="O1334" s="37"/>
      <c r="P1334" s="37"/>
      <c r="Q1334" s="37"/>
      <c r="R1334" s="37"/>
      <c r="S1334" s="37"/>
      <c r="T1334" s="37"/>
      <c r="U1334" s="37"/>
      <c r="V1334" s="37"/>
      <c r="W1334" s="37"/>
      <c r="X1334" s="37"/>
      <c r="Y1334" s="37"/>
      <c r="Z1334" s="37"/>
      <c r="AA1334" s="37"/>
      <c r="AB1334" s="37"/>
      <c r="AC1334" s="37"/>
      <c r="AD1334" s="37"/>
      <c r="AE1334" s="37"/>
    </row>
  </sheetData>
  <autoFilter ref="C156:K1333"/>
  <mergeCells count="20">
    <mergeCell ref="E7:H7"/>
    <mergeCell ref="E11:H11"/>
    <mergeCell ref="E9:H9"/>
    <mergeCell ref="E13:H13"/>
    <mergeCell ref="E22:H22"/>
    <mergeCell ref="E31:H31"/>
    <mergeCell ref="E85:H85"/>
    <mergeCell ref="E89:H89"/>
    <mergeCell ref="E87:H87"/>
    <mergeCell ref="E91:H91"/>
    <mergeCell ref="D127:F127"/>
    <mergeCell ref="D128:F128"/>
    <mergeCell ref="D129:F129"/>
    <mergeCell ref="D130:F130"/>
    <mergeCell ref="D131:F131"/>
    <mergeCell ref="E143:H143"/>
    <mergeCell ref="E147:H147"/>
    <mergeCell ref="E145:H145"/>
    <mergeCell ref="E149:H149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1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7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8" t="s">
        <v>127</v>
      </c>
    </row>
    <row r="3" s="1" customFormat="1" ht="6.96" customHeight="1">
      <c r="B3" s="19"/>
      <c r="C3" s="20"/>
      <c r="D3" s="20"/>
      <c r="E3" s="20"/>
      <c r="F3" s="20"/>
      <c r="G3" s="20"/>
      <c r="H3" s="20"/>
      <c r="I3" s="20"/>
      <c r="J3" s="20"/>
      <c r="K3" s="20"/>
      <c r="L3" s="21"/>
      <c r="AT3" s="18" t="s">
        <v>75</v>
      </c>
    </row>
    <row r="4" s="1" customFormat="1" ht="24.96" customHeight="1">
      <c r="B4" s="21"/>
      <c r="D4" s="22" t="s">
        <v>221</v>
      </c>
      <c r="L4" s="21"/>
      <c r="M4" s="133" t="s">
        <v>9</v>
      </c>
      <c r="AT4" s="18" t="s">
        <v>3</v>
      </c>
    </row>
    <row r="5" s="1" customFormat="1" ht="6.96" customHeight="1">
      <c r="B5" s="21"/>
      <c r="L5" s="21"/>
    </row>
    <row r="6" s="1" customFormat="1" ht="12" customHeight="1">
      <c r="B6" s="21"/>
      <c r="D6" s="31" t="s">
        <v>15</v>
      </c>
      <c r="L6" s="21"/>
    </row>
    <row r="7" s="1" customFormat="1" ht="26.25" customHeight="1">
      <c r="B7" s="21"/>
      <c r="E7" s="134" t="str">
        <f>'Rekapitulácia stavby'!K6</f>
        <v>Komplexná rekonštrukcia a realizácia nadstavby budovy študenského domova4,Tr. SNP53,Banská Bystrica</v>
      </c>
      <c r="F7" s="31"/>
      <c r="G7" s="31"/>
      <c r="H7" s="31"/>
      <c r="L7" s="21"/>
    </row>
    <row r="8">
      <c r="B8" s="21"/>
      <c r="D8" s="31" t="s">
        <v>222</v>
      </c>
      <c r="L8" s="21"/>
    </row>
    <row r="9" s="1" customFormat="1" ht="16.5" customHeight="1">
      <c r="B9" s="21"/>
      <c r="E9" s="134" t="s">
        <v>223</v>
      </c>
      <c r="F9" s="1"/>
      <c r="G9" s="1"/>
      <c r="H9" s="1"/>
      <c r="L9" s="21"/>
    </row>
    <row r="10" s="1" customFormat="1" ht="12" customHeight="1">
      <c r="B10" s="21"/>
      <c r="D10" s="31" t="s">
        <v>224</v>
      </c>
      <c r="L10" s="21"/>
    </row>
    <row r="11" s="2" customFormat="1" ht="16.5" customHeight="1">
      <c r="A11" s="37"/>
      <c r="B11" s="38"/>
      <c r="C11" s="37"/>
      <c r="D11" s="37"/>
      <c r="E11" s="135" t="s">
        <v>3459</v>
      </c>
      <c r="F11" s="37"/>
      <c r="G11" s="37"/>
      <c r="H11" s="37"/>
      <c r="I11" s="37"/>
      <c r="J11" s="37"/>
      <c r="K11" s="37"/>
      <c r="L11" s="59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</row>
    <row r="12" s="2" customFormat="1" ht="12" customHeight="1">
      <c r="A12" s="37"/>
      <c r="B12" s="38"/>
      <c r="C12" s="37"/>
      <c r="D12" s="31" t="s">
        <v>226</v>
      </c>
      <c r="E12" s="37"/>
      <c r="F12" s="37"/>
      <c r="G12" s="37"/>
      <c r="H12" s="37"/>
      <c r="I12" s="37"/>
      <c r="J12" s="37"/>
      <c r="K12" s="37"/>
      <c r="L12" s="59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</row>
    <row r="13" s="2" customFormat="1" ht="16.5" customHeight="1">
      <c r="A13" s="37"/>
      <c r="B13" s="38"/>
      <c r="C13" s="37"/>
      <c r="D13" s="37"/>
      <c r="E13" s="71" t="s">
        <v>4267</v>
      </c>
      <c r="F13" s="37"/>
      <c r="G13" s="37"/>
      <c r="H13" s="37"/>
      <c r="I13" s="37"/>
      <c r="J13" s="37"/>
      <c r="K13" s="37"/>
      <c r="L13" s="59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</row>
    <row r="14" s="2" customFormat="1">
      <c r="A14" s="37"/>
      <c r="B14" s="38"/>
      <c r="C14" s="37"/>
      <c r="D14" s="37"/>
      <c r="E14" s="37"/>
      <c r="F14" s="37"/>
      <c r="G14" s="37"/>
      <c r="H14" s="37"/>
      <c r="I14" s="37"/>
      <c r="J14" s="37"/>
      <c r="K14" s="37"/>
      <c r="L14" s="59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="2" customFormat="1" ht="12" customHeight="1">
      <c r="A15" s="37"/>
      <c r="B15" s="38"/>
      <c r="C15" s="37"/>
      <c r="D15" s="31" t="s">
        <v>17</v>
      </c>
      <c r="E15" s="37"/>
      <c r="F15" s="26" t="s">
        <v>1</v>
      </c>
      <c r="G15" s="37"/>
      <c r="H15" s="37"/>
      <c r="I15" s="31" t="s">
        <v>18</v>
      </c>
      <c r="J15" s="26" t="s">
        <v>1</v>
      </c>
      <c r="K15" s="37"/>
      <c r="L15" s="59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="2" customFormat="1" ht="12" customHeight="1">
      <c r="A16" s="37"/>
      <c r="B16" s="38"/>
      <c r="C16" s="37"/>
      <c r="D16" s="31" t="s">
        <v>19</v>
      </c>
      <c r="E16" s="37"/>
      <c r="F16" s="26" t="s">
        <v>20</v>
      </c>
      <c r="G16" s="37"/>
      <c r="H16" s="37"/>
      <c r="I16" s="31" t="s">
        <v>21</v>
      </c>
      <c r="J16" s="73" t="str">
        <f>'Rekapitulácia stavby'!AN8</f>
        <v>10. 9. 2024</v>
      </c>
      <c r="K16" s="37"/>
      <c r="L16" s="59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="2" customFormat="1" ht="10.8" customHeight="1">
      <c r="A17" s="37"/>
      <c r="B17" s="38"/>
      <c r="C17" s="37"/>
      <c r="D17" s="37"/>
      <c r="E17" s="37"/>
      <c r="F17" s="37"/>
      <c r="G17" s="37"/>
      <c r="H17" s="37"/>
      <c r="I17" s="37"/>
      <c r="J17" s="37"/>
      <c r="K17" s="37"/>
      <c r="L17" s="59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="2" customFormat="1" ht="12" customHeight="1">
      <c r="A18" s="37"/>
      <c r="B18" s="38"/>
      <c r="C18" s="37"/>
      <c r="D18" s="31" t="s">
        <v>23</v>
      </c>
      <c r="E18" s="37"/>
      <c r="F18" s="37"/>
      <c r="G18" s="37"/>
      <c r="H18" s="37"/>
      <c r="I18" s="31" t="s">
        <v>24</v>
      </c>
      <c r="J18" s="26" t="s">
        <v>1</v>
      </c>
      <c r="K18" s="37"/>
      <c r="L18" s="59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="2" customFormat="1" ht="18" customHeight="1">
      <c r="A19" s="37"/>
      <c r="B19" s="38"/>
      <c r="C19" s="37"/>
      <c r="D19" s="37"/>
      <c r="E19" s="26" t="s">
        <v>25</v>
      </c>
      <c r="F19" s="37"/>
      <c r="G19" s="37"/>
      <c r="H19" s="37"/>
      <c r="I19" s="31" t="s">
        <v>26</v>
      </c>
      <c r="J19" s="26" t="s">
        <v>1</v>
      </c>
      <c r="K19" s="37"/>
      <c r="L19" s="59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="2" customFormat="1" ht="6.96" customHeight="1">
      <c r="A20" s="37"/>
      <c r="B20" s="38"/>
      <c r="C20" s="37"/>
      <c r="D20" s="37"/>
      <c r="E20" s="37"/>
      <c r="F20" s="37"/>
      <c r="G20" s="37"/>
      <c r="H20" s="37"/>
      <c r="I20" s="37"/>
      <c r="J20" s="37"/>
      <c r="K20" s="37"/>
      <c r="L20" s="59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="2" customFormat="1" ht="12" customHeight="1">
      <c r="A21" s="37"/>
      <c r="B21" s="38"/>
      <c r="C21" s="37"/>
      <c r="D21" s="31" t="s">
        <v>27</v>
      </c>
      <c r="E21" s="37"/>
      <c r="F21" s="37"/>
      <c r="G21" s="37"/>
      <c r="H21" s="37"/>
      <c r="I21" s="31" t="s">
        <v>24</v>
      </c>
      <c r="J21" s="32" t="str">
        <f>'Rekapitulácia stavby'!AN13</f>
        <v>Vyplň údaj</v>
      </c>
      <c r="K21" s="37"/>
      <c r="L21" s="59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="2" customFormat="1" ht="18" customHeight="1">
      <c r="A22" s="37"/>
      <c r="B22" s="38"/>
      <c r="C22" s="37"/>
      <c r="D22" s="37"/>
      <c r="E22" s="32" t="str">
        <f>'Rekapitulácia stavby'!E14</f>
        <v>Vyplň údaj</v>
      </c>
      <c r="F22" s="26"/>
      <c r="G22" s="26"/>
      <c r="H22" s="26"/>
      <c r="I22" s="31" t="s">
        <v>26</v>
      </c>
      <c r="J22" s="32" t="str">
        <f>'Rekapitulácia stavby'!AN14</f>
        <v>Vyplň údaj</v>
      </c>
      <c r="K22" s="37"/>
      <c r="L22" s="59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="2" customFormat="1" ht="6.96" customHeight="1">
      <c r="A23" s="37"/>
      <c r="B23" s="38"/>
      <c r="C23" s="37"/>
      <c r="D23" s="37"/>
      <c r="E23" s="37"/>
      <c r="F23" s="37"/>
      <c r="G23" s="37"/>
      <c r="H23" s="37"/>
      <c r="I23" s="37"/>
      <c r="J23" s="37"/>
      <c r="K23" s="37"/>
      <c r="L23" s="59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="2" customFormat="1" ht="12" customHeight="1">
      <c r="A24" s="37"/>
      <c r="B24" s="38"/>
      <c r="C24" s="37"/>
      <c r="D24" s="31" t="s">
        <v>29</v>
      </c>
      <c r="E24" s="37"/>
      <c r="F24" s="37"/>
      <c r="G24" s="37"/>
      <c r="H24" s="37"/>
      <c r="I24" s="31" t="s">
        <v>24</v>
      </c>
      <c r="J24" s="26" t="s">
        <v>1</v>
      </c>
      <c r="K24" s="37"/>
      <c r="L24" s="59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="2" customFormat="1" ht="18" customHeight="1">
      <c r="A25" s="37"/>
      <c r="B25" s="38"/>
      <c r="C25" s="37"/>
      <c r="D25" s="37"/>
      <c r="E25" s="26" t="s">
        <v>30</v>
      </c>
      <c r="F25" s="37"/>
      <c r="G25" s="37"/>
      <c r="H25" s="37"/>
      <c r="I25" s="31" t="s">
        <v>26</v>
      </c>
      <c r="J25" s="26" t="s">
        <v>1</v>
      </c>
      <c r="K25" s="37"/>
      <c r="L25" s="59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</row>
    <row r="26" s="2" customFormat="1" ht="6.96" customHeight="1">
      <c r="A26" s="37"/>
      <c r="B26" s="38"/>
      <c r="C26" s="37"/>
      <c r="D26" s="37"/>
      <c r="E26" s="37"/>
      <c r="F26" s="37"/>
      <c r="G26" s="37"/>
      <c r="H26" s="37"/>
      <c r="I26" s="37"/>
      <c r="J26" s="37"/>
      <c r="K26" s="37"/>
      <c r="L26" s="59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="2" customFormat="1" ht="12" customHeight="1">
      <c r="A27" s="37"/>
      <c r="B27" s="38"/>
      <c r="C27" s="37"/>
      <c r="D27" s="31" t="s">
        <v>32</v>
      </c>
      <c r="E27" s="37"/>
      <c r="F27" s="37"/>
      <c r="G27" s="37"/>
      <c r="H27" s="37"/>
      <c r="I27" s="31" t="s">
        <v>24</v>
      </c>
      <c r="J27" s="26" t="str">
        <f>IF('Rekapitulácia stavby'!AN19="","",'Rekapitulácia stavby'!AN19)</f>
        <v/>
      </c>
      <c r="K27" s="37"/>
      <c r="L27" s="59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</row>
    <row r="28" s="2" customFormat="1" ht="18" customHeight="1">
      <c r="A28" s="37"/>
      <c r="B28" s="38"/>
      <c r="C28" s="37"/>
      <c r="D28" s="37"/>
      <c r="E28" s="26" t="str">
        <f>IF('Rekapitulácia stavby'!E20="","",'Rekapitulácia stavby'!E20)</f>
        <v xml:space="preserve"> </v>
      </c>
      <c r="F28" s="37"/>
      <c r="G28" s="37"/>
      <c r="H28" s="37"/>
      <c r="I28" s="31" t="s">
        <v>26</v>
      </c>
      <c r="J28" s="26" t="str">
        <f>IF('Rekapitulácia stavby'!AN20="","",'Rekapitulácia stavby'!AN20)</f>
        <v/>
      </c>
      <c r="K28" s="37"/>
      <c r="L28" s="59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</row>
    <row r="29" s="2" customFormat="1" ht="6.96" customHeight="1">
      <c r="A29" s="37"/>
      <c r="B29" s="38"/>
      <c r="C29" s="37"/>
      <c r="D29" s="37"/>
      <c r="E29" s="37"/>
      <c r="F29" s="37"/>
      <c r="G29" s="37"/>
      <c r="H29" s="37"/>
      <c r="I29" s="37"/>
      <c r="J29" s="37"/>
      <c r="K29" s="37"/>
      <c r="L29" s="59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</row>
    <row r="30" s="2" customFormat="1" ht="12" customHeight="1">
      <c r="A30" s="37"/>
      <c r="B30" s="38"/>
      <c r="C30" s="37"/>
      <c r="D30" s="31" t="s">
        <v>34</v>
      </c>
      <c r="E30" s="37"/>
      <c r="F30" s="37"/>
      <c r="G30" s="37"/>
      <c r="H30" s="37"/>
      <c r="I30" s="37"/>
      <c r="J30" s="37"/>
      <c r="K30" s="37"/>
      <c r="L30" s="59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</row>
    <row r="31" s="8" customFormat="1" ht="16.5" customHeight="1">
      <c r="A31" s="136"/>
      <c r="B31" s="137"/>
      <c r="C31" s="136"/>
      <c r="D31" s="136"/>
      <c r="E31" s="35" t="s">
        <v>1</v>
      </c>
      <c r="F31" s="35"/>
      <c r="G31" s="35"/>
      <c r="H31" s="35"/>
      <c r="I31" s="136"/>
      <c r="J31" s="136"/>
      <c r="K31" s="136"/>
      <c r="L31" s="138"/>
      <c r="S31" s="136"/>
      <c r="T31" s="136"/>
      <c r="U31" s="136"/>
      <c r="V31" s="136"/>
      <c r="W31" s="136"/>
      <c r="X31" s="136"/>
      <c r="Y31" s="136"/>
      <c r="Z31" s="136"/>
      <c r="AA31" s="136"/>
      <c r="AB31" s="136"/>
      <c r="AC31" s="136"/>
      <c r="AD31" s="136"/>
      <c r="AE31" s="136"/>
    </row>
    <row r="32" s="2" customFormat="1" ht="6.96" customHeight="1">
      <c r="A32" s="37"/>
      <c r="B32" s="38"/>
      <c r="C32" s="37"/>
      <c r="D32" s="37"/>
      <c r="E32" s="37"/>
      <c r="F32" s="37"/>
      <c r="G32" s="37"/>
      <c r="H32" s="37"/>
      <c r="I32" s="37"/>
      <c r="J32" s="37"/>
      <c r="K32" s="37"/>
      <c r="L32" s="59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</row>
    <row r="33" s="2" customFormat="1" ht="6.96" customHeight="1">
      <c r="A33" s="37"/>
      <c r="B33" s="38"/>
      <c r="C33" s="37"/>
      <c r="D33" s="94"/>
      <c r="E33" s="94"/>
      <c r="F33" s="94"/>
      <c r="G33" s="94"/>
      <c r="H33" s="94"/>
      <c r="I33" s="94"/>
      <c r="J33" s="94"/>
      <c r="K33" s="94"/>
      <c r="L33" s="59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</row>
    <row r="34" s="2" customFormat="1" ht="14.4" customHeight="1">
      <c r="A34" s="37"/>
      <c r="B34" s="38"/>
      <c r="C34" s="37"/>
      <c r="D34" s="26" t="s">
        <v>228</v>
      </c>
      <c r="E34" s="37"/>
      <c r="F34" s="37"/>
      <c r="G34" s="37"/>
      <c r="H34" s="37"/>
      <c r="I34" s="37"/>
      <c r="J34" s="139">
        <f>J100</f>
        <v>0</v>
      </c>
      <c r="K34" s="37"/>
      <c r="L34" s="59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</row>
    <row r="35" s="2" customFormat="1" ht="14.4" customHeight="1">
      <c r="A35" s="37"/>
      <c r="B35" s="38"/>
      <c r="C35" s="37"/>
      <c r="D35" s="140" t="s">
        <v>229</v>
      </c>
      <c r="E35" s="37"/>
      <c r="F35" s="37"/>
      <c r="G35" s="37"/>
      <c r="H35" s="37"/>
      <c r="I35" s="37"/>
      <c r="J35" s="139">
        <f>J115</f>
        <v>0</v>
      </c>
      <c r="K35" s="37"/>
      <c r="L35" s="59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</row>
    <row r="36" s="2" customFormat="1" ht="25.44" customHeight="1">
      <c r="A36" s="37"/>
      <c r="B36" s="38"/>
      <c r="C36" s="37"/>
      <c r="D36" s="141" t="s">
        <v>35</v>
      </c>
      <c r="E36" s="37"/>
      <c r="F36" s="37"/>
      <c r="G36" s="37"/>
      <c r="H36" s="37"/>
      <c r="I36" s="37"/>
      <c r="J36" s="100">
        <f>ROUND(J34 + J35, 2)</f>
        <v>0</v>
      </c>
      <c r="K36" s="37"/>
      <c r="L36" s="59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</row>
    <row r="37" s="2" customFormat="1" ht="6.96" customHeight="1">
      <c r="A37" s="37"/>
      <c r="B37" s="38"/>
      <c r="C37" s="37"/>
      <c r="D37" s="94"/>
      <c r="E37" s="94"/>
      <c r="F37" s="94"/>
      <c r="G37" s="94"/>
      <c r="H37" s="94"/>
      <c r="I37" s="94"/>
      <c r="J37" s="94"/>
      <c r="K37" s="94"/>
      <c r="L37" s="59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</row>
    <row r="38" s="2" customFormat="1" ht="14.4" customHeight="1">
      <c r="A38" s="37"/>
      <c r="B38" s="38"/>
      <c r="C38" s="37"/>
      <c r="D38" s="37"/>
      <c r="E38" s="37"/>
      <c r="F38" s="42" t="s">
        <v>37</v>
      </c>
      <c r="G38" s="37"/>
      <c r="H38" s="37"/>
      <c r="I38" s="42" t="s">
        <v>36</v>
      </c>
      <c r="J38" s="42" t="s">
        <v>38</v>
      </c>
      <c r="K38" s="37"/>
      <c r="L38" s="59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</row>
    <row r="39" s="2" customFormat="1" ht="14.4" customHeight="1">
      <c r="A39" s="37"/>
      <c r="B39" s="38"/>
      <c r="C39" s="37"/>
      <c r="D39" s="135" t="s">
        <v>39</v>
      </c>
      <c r="E39" s="44" t="s">
        <v>40</v>
      </c>
      <c r="F39" s="142">
        <f>ROUND((SUM(BE115:BE122) + SUM(BE146:BE256)),  2)</f>
        <v>0</v>
      </c>
      <c r="G39" s="143"/>
      <c r="H39" s="143"/>
      <c r="I39" s="144">
        <v>0.20000000000000001</v>
      </c>
      <c r="J39" s="142">
        <f>ROUND(((SUM(BE115:BE122) + SUM(BE146:BE256))*I39),  2)</f>
        <v>0</v>
      </c>
      <c r="K39" s="37"/>
      <c r="L39" s="59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</row>
    <row r="40" s="2" customFormat="1" ht="14.4" customHeight="1">
      <c r="A40" s="37"/>
      <c r="B40" s="38"/>
      <c r="C40" s="37"/>
      <c r="D40" s="37"/>
      <c r="E40" s="44" t="s">
        <v>41</v>
      </c>
      <c r="F40" s="142">
        <f>ROUND((SUM(BF115:BF122) + SUM(BF146:BF256)),  2)</f>
        <v>0</v>
      </c>
      <c r="G40" s="143"/>
      <c r="H40" s="143"/>
      <c r="I40" s="144">
        <v>0.20000000000000001</v>
      </c>
      <c r="J40" s="142">
        <f>ROUND(((SUM(BF115:BF122) + SUM(BF146:BF256))*I40),  2)</f>
        <v>0</v>
      </c>
      <c r="K40" s="37"/>
      <c r="L40" s="59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</row>
    <row r="41" hidden="1" s="2" customFormat="1" ht="14.4" customHeight="1">
      <c r="A41" s="37"/>
      <c r="B41" s="38"/>
      <c r="C41" s="37"/>
      <c r="D41" s="37"/>
      <c r="E41" s="31" t="s">
        <v>42</v>
      </c>
      <c r="F41" s="145">
        <f>ROUND((SUM(BG115:BG122) + SUM(BG146:BG256)),  2)</f>
        <v>0</v>
      </c>
      <c r="G41" s="37"/>
      <c r="H41" s="37"/>
      <c r="I41" s="146">
        <v>0.20000000000000001</v>
      </c>
      <c r="J41" s="145">
        <f>0</f>
        <v>0</v>
      </c>
      <c r="K41" s="37"/>
      <c r="L41" s="59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</row>
    <row r="42" hidden="1" s="2" customFormat="1" ht="14.4" customHeight="1">
      <c r="A42" s="37"/>
      <c r="B42" s="38"/>
      <c r="C42" s="37"/>
      <c r="D42" s="37"/>
      <c r="E42" s="31" t="s">
        <v>43</v>
      </c>
      <c r="F42" s="145">
        <f>ROUND((SUM(BH115:BH122) + SUM(BH146:BH256)),  2)</f>
        <v>0</v>
      </c>
      <c r="G42" s="37"/>
      <c r="H42" s="37"/>
      <c r="I42" s="146">
        <v>0.20000000000000001</v>
      </c>
      <c r="J42" s="145">
        <f>0</f>
        <v>0</v>
      </c>
      <c r="K42" s="37"/>
      <c r="L42" s="59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</row>
    <row r="43" hidden="1" s="2" customFormat="1" ht="14.4" customHeight="1">
      <c r="A43" s="37"/>
      <c r="B43" s="38"/>
      <c r="C43" s="37"/>
      <c r="D43" s="37"/>
      <c r="E43" s="44" t="s">
        <v>44</v>
      </c>
      <c r="F43" s="142">
        <f>ROUND((SUM(BI115:BI122) + SUM(BI146:BI256)),  2)</f>
        <v>0</v>
      </c>
      <c r="G43" s="143"/>
      <c r="H43" s="143"/>
      <c r="I43" s="144">
        <v>0</v>
      </c>
      <c r="J43" s="142">
        <f>0</f>
        <v>0</v>
      </c>
      <c r="K43" s="37"/>
      <c r="L43" s="59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</row>
    <row r="44" s="2" customFormat="1" ht="6.96" customHeight="1">
      <c r="A44" s="37"/>
      <c r="B44" s="38"/>
      <c r="C44" s="37"/>
      <c r="D44" s="37"/>
      <c r="E44" s="37"/>
      <c r="F44" s="37"/>
      <c r="G44" s="37"/>
      <c r="H44" s="37"/>
      <c r="I44" s="37"/>
      <c r="J44" s="37"/>
      <c r="K44" s="37"/>
      <c r="L44" s="59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</row>
    <row r="45" s="2" customFormat="1" ht="25.44" customHeight="1">
      <c r="A45" s="37"/>
      <c r="B45" s="38"/>
      <c r="C45" s="147"/>
      <c r="D45" s="148" t="s">
        <v>45</v>
      </c>
      <c r="E45" s="85"/>
      <c r="F45" s="85"/>
      <c r="G45" s="149" t="s">
        <v>46</v>
      </c>
      <c r="H45" s="150" t="s">
        <v>47</v>
      </c>
      <c r="I45" s="85"/>
      <c r="J45" s="151">
        <f>SUM(J36:J43)</f>
        <v>0</v>
      </c>
      <c r="K45" s="152"/>
      <c r="L45" s="59"/>
      <c r="S45" s="37"/>
      <c r="T45" s="37"/>
      <c r="U45" s="37"/>
      <c r="V45" s="37"/>
      <c r="W45" s="37"/>
      <c r="X45" s="37"/>
      <c r="Y45" s="37"/>
      <c r="Z45" s="37"/>
      <c r="AA45" s="37"/>
      <c r="AB45" s="37"/>
      <c r="AC45" s="37"/>
      <c r="AD45" s="37"/>
      <c r="AE45" s="37"/>
    </row>
    <row r="46" s="2" customFormat="1" ht="14.4" customHeight="1">
      <c r="A46" s="37"/>
      <c r="B46" s="38"/>
      <c r="C46" s="37"/>
      <c r="D46" s="37"/>
      <c r="E46" s="37"/>
      <c r="F46" s="37"/>
      <c r="G46" s="37"/>
      <c r="H46" s="37"/>
      <c r="I46" s="37"/>
      <c r="J46" s="37"/>
      <c r="K46" s="37"/>
      <c r="L46" s="59"/>
      <c r="S46" s="37"/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37"/>
    </row>
    <row r="47" s="1" customFormat="1" ht="14.4" customHeight="1">
      <c r="B47" s="21"/>
      <c r="L47" s="21"/>
    </row>
    <row r="48" s="1" customFormat="1" ht="14.4" customHeight="1">
      <c r="B48" s="21"/>
      <c r="L48" s="21"/>
    </row>
    <row r="49" s="1" customFormat="1" ht="14.4" customHeight="1">
      <c r="B49" s="21"/>
      <c r="L49" s="21"/>
    </row>
    <row r="50" s="2" customFormat="1" ht="14.4" customHeight="1">
      <c r="B50" s="59"/>
      <c r="D50" s="60" t="s">
        <v>48</v>
      </c>
      <c r="E50" s="61"/>
      <c r="F50" s="61"/>
      <c r="G50" s="60" t="s">
        <v>49</v>
      </c>
      <c r="H50" s="61"/>
      <c r="I50" s="61"/>
      <c r="J50" s="61"/>
      <c r="K50" s="61"/>
      <c r="L50" s="59"/>
    </row>
    <row r="51">
      <c r="B51" s="21"/>
      <c r="L51" s="21"/>
    </row>
    <row r="52">
      <c r="B52" s="21"/>
      <c r="L52" s="21"/>
    </row>
    <row r="53">
      <c r="B53" s="21"/>
      <c r="L53" s="21"/>
    </row>
    <row r="54">
      <c r="B54" s="21"/>
      <c r="L54" s="21"/>
    </row>
    <row r="55">
      <c r="B55" s="21"/>
      <c r="L55" s="21"/>
    </row>
    <row r="56">
      <c r="B56" s="21"/>
      <c r="L56" s="21"/>
    </row>
    <row r="57">
      <c r="B57" s="21"/>
      <c r="L57" s="21"/>
    </row>
    <row r="58">
      <c r="B58" s="21"/>
      <c r="L58" s="21"/>
    </row>
    <row r="59">
      <c r="B59" s="21"/>
      <c r="L59" s="21"/>
    </row>
    <row r="60">
      <c r="B60" s="21"/>
      <c r="L60" s="21"/>
    </row>
    <row r="61" s="2" customFormat="1">
      <c r="A61" s="37"/>
      <c r="B61" s="38"/>
      <c r="C61" s="37"/>
      <c r="D61" s="62" t="s">
        <v>50</v>
      </c>
      <c r="E61" s="40"/>
      <c r="F61" s="153" t="s">
        <v>51</v>
      </c>
      <c r="G61" s="62" t="s">
        <v>50</v>
      </c>
      <c r="H61" s="40"/>
      <c r="I61" s="40"/>
      <c r="J61" s="154" t="s">
        <v>51</v>
      </c>
      <c r="K61" s="40"/>
      <c r="L61" s="59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</row>
    <row r="62">
      <c r="B62" s="21"/>
      <c r="L62" s="21"/>
    </row>
    <row r="63">
      <c r="B63" s="21"/>
      <c r="L63" s="21"/>
    </row>
    <row r="64">
      <c r="B64" s="21"/>
      <c r="L64" s="21"/>
    </row>
    <row r="65" s="2" customFormat="1">
      <c r="A65" s="37"/>
      <c r="B65" s="38"/>
      <c r="C65" s="37"/>
      <c r="D65" s="60" t="s">
        <v>52</v>
      </c>
      <c r="E65" s="63"/>
      <c r="F65" s="63"/>
      <c r="G65" s="60" t="s">
        <v>53</v>
      </c>
      <c r="H65" s="63"/>
      <c r="I65" s="63"/>
      <c r="J65" s="63"/>
      <c r="K65" s="63"/>
      <c r="L65" s="59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</row>
    <row r="66">
      <c r="B66" s="21"/>
      <c r="L66" s="21"/>
    </row>
    <row r="67">
      <c r="B67" s="21"/>
      <c r="L67" s="21"/>
    </row>
    <row r="68">
      <c r="B68" s="21"/>
      <c r="L68" s="21"/>
    </row>
    <row r="69">
      <c r="B69" s="21"/>
      <c r="L69" s="21"/>
    </row>
    <row r="70">
      <c r="B70" s="21"/>
      <c r="L70" s="21"/>
    </row>
    <row r="71">
      <c r="B71" s="21"/>
      <c r="L71" s="21"/>
    </row>
    <row r="72">
      <c r="B72" s="21"/>
      <c r="L72" s="21"/>
    </row>
    <row r="73">
      <c r="B73" s="21"/>
      <c r="L73" s="21"/>
    </row>
    <row r="74">
      <c r="B74" s="21"/>
      <c r="L74" s="21"/>
    </row>
    <row r="75">
      <c r="B75" s="21"/>
      <c r="L75" s="21"/>
    </row>
    <row r="76" s="2" customFormat="1">
      <c r="A76" s="37"/>
      <c r="B76" s="38"/>
      <c r="C76" s="37"/>
      <c r="D76" s="62" t="s">
        <v>50</v>
      </c>
      <c r="E76" s="40"/>
      <c r="F76" s="153" t="s">
        <v>51</v>
      </c>
      <c r="G76" s="62" t="s">
        <v>50</v>
      </c>
      <c r="H76" s="40"/>
      <c r="I76" s="40"/>
      <c r="J76" s="154" t="s">
        <v>51</v>
      </c>
      <c r="K76" s="40"/>
      <c r="L76" s="59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</row>
    <row r="77" s="2" customFormat="1" ht="14.4" customHeight="1">
      <c r="A77" s="37"/>
      <c r="B77" s="64"/>
      <c r="C77" s="65"/>
      <c r="D77" s="65"/>
      <c r="E77" s="65"/>
      <c r="F77" s="65"/>
      <c r="G77" s="65"/>
      <c r="H77" s="65"/>
      <c r="I77" s="65"/>
      <c r="J77" s="65"/>
      <c r="K77" s="65"/>
      <c r="L77" s="59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</row>
    <row r="81" s="2" customFormat="1" ht="6.96" customHeight="1">
      <c r="A81" s="37"/>
      <c r="B81" s="66"/>
      <c r="C81" s="67"/>
      <c r="D81" s="67"/>
      <c r="E81" s="67"/>
      <c r="F81" s="67"/>
      <c r="G81" s="67"/>
      <c r="H81" s="67"/>
      <c r="I81" s="67"/>
      <c r="J81" s="67"/>
      <c r="K81" s="67"/>
      <c r="L81" s="59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</row>
    <row r="82" s="2" customFormat="1" ht="24.96" customHeight="1">
      <c r="A82" s="37"/>
      <c r="B82" s="38"/>
      <c r="C82" s="22" t="s">
        <v>230</v>
      </c>
      <c r="D82" s="37"/>
      <c r="E82" s="37"/>
      <c r="F82" s="37"/>
      <c r="G82" s="37"/>
      <c r="H82" s="37"/>
      <c r="I82" s="37"/>
      <c r="J82" s="37"/>
      <c r="K82" s="37"/>
      <c r="L82" s="59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</row>
    <row r="83" s="2" customFormat="1" ht="6.96" customHeight="1">
      <c r="A83" s="37"/>
      <c r="B83" s="38"/>
      <c r="C83" s="37"/>
      <c r="D83" s="37"/>
      <c r="E83" s="37"/>
      <c r="F83" s="37"/>
      <c r="G83" s="37"/>
      <c r="H83" s="37"/>
      <c r="I83" s="37"/>
      <c r="J83" s="37"/>
      <c r="K83" s="37"/>
      <c r="L83" s="59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</row>
    <row r="84" s="2" customFormat="1" ht="12" customHeight="1">
      <c r="A84" s="37"/>
      <c r="B84" s="38"/>
      <c r="C84" s="31" t="s">
        <v>15</v>
      </c>
      <c r="D84" s="37"/>
      <c r="E84" s="37"/>
      <c r="F84" s="37"/>
      <c r="G84" s="37"/>
      <c r="H84" s="37"/>
      <c r="I84" s="37"/>
      <c r="J84" s="37"/>
      <c r="K84" s="37"/>
      <c r="L84" s="59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</row>
    <row r="85" s="2" customFormat="1" ht="26.25" customHeight="1">
      <c r="A85" s="37"/>
      <c r="B85" s="38"/>
      <c r="C85" s="37"/>
      <c r="D85" s="37"/>
      <c r="E85" s="134" t="str">
        <f>E7</f>
        <v>Komplexná rekonštrukcia a realizácia nadstavby budovy študenského domova4,Tr. SNP53,Banská Bystrica</v>
      </c>
      <c r="F85" s="31"/>
      <c r="G85" s="31"/>
      <c r="H85" s="31"/>
      <c r="I85" s="37"/>
      <c r="J85" s="37"/>
      <c r="K85" s="37"/>
      <c r="L85" s="59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</row>
    <row r="86" s="1" customFormat="1" ht="12" customHeight="1">
      <c r="B86" s="21"/>
      <c r="C86" s="31" t="s">
        <v>222</v>
      </c>
      <c r="L86" s="21"/>
    </row>
    <row r="87" s="1" customFormat="1" ht="16.5" customHeight="1">
      <c r="B87" s="21"/>
      <c r="E87" s="134" t="s">
        <v>223</v>
      </c>
      <c r="F87" s="1"/>
      <c r="G87" s="1"/>
      <c r="H87" s="1"/>
      <c r="L87" s="21"/>
    </row>
    <row r="88" s="1" customFormat="1" ht="12" customHeight="1">
      <c r="B88" s="21"/>
      <c r="C88" s="31" t="s">
        <v>224</v>
      </c>
      <c r="L88" s="21"/>
    </row>
    <row r="89" s="2" customFormat="1" ht="16.5" customHeight="1">
      <c r="A89" s="37"/>
      <c r="B89" s="38"/>
      <c r="C89" s="37"/>
      <c r="D89" s="37"/>
      <c r="E89" s="135" t="s">
        <v>3459</v>
      </c>
      <c r="F89" s="37"/>
      <c r="G89" s="37"/>
      <c r="H89" s="37"/>
      <c r="I89" s="37"/>
      <c r="J89" s="37"/>
      <c r="K89" s="37"/>
      <c r="L89" s="59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</row>
    <row r="90" s="2" customFormat="1" ht="12" customHeight="1">
      <c r="A90" s="37"/>
      <c r="B90" s="38"/>
      <c r="C90" s="31" t="s">
        <v>226</v>
      </c>
      <c r="D90" s="37"/>
      <c r="E90" s="37"/>
      <c r="F90" s="37"/>
      <c r="G90" s="37"/>
      <c r="H90" s="37"/>
      <c r="I90" s="37"/>
      <c r="J90" s="37"/>
      <c r="K90" s="37"/>
      <c r="L90" s="59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</row>
    <row r="91" s="2" customFormat="1" ht="16.5" customHeight="1">
      <c r="A91" s="37"/>
      <c r="B91" s="38"/>
      <c r="C91" s="37"/>
      <c r="D91" s="37"/>
      <c r="E91" s="71" t="str">
        <f>E13</f>
        <v>st-2.etapa - Statika</v>
      </c>
      <c r="F91" s="37"/>
      <c r="G91" s="37"/>
      <c r="H91" s="37"/>
      <c r="I91" s="37"/>
      <c r="J91" s="37"/>
      <c r="K91" s="37"/>
      <c r="L91" s="59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</row>
    <row r="92" s="2" customFormat="1" ht="6.96" customHeight="1">
      <c r="A92" s="37"/>
      <c r="B92" s="38"/>
      <c r="C92" s="37"/>
      <c r="D92" s="37"/>
      <c r="E92" s="37"/>
      <c r="F92" s="37"/>
      <c r="G92" s="37"/>
      <c r="H92" s="37"/>
      <c r="I92" s="37"/>
      <c r="J92" s="37"/>
      <c r="K92" s="37"/>
      <c r="L92" s="59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</row>
    <row r="93" s="2" customFormat="1" ht="12" customHeight="1">
      <c r="A93" s="37"/>
      <c r="B93" s="38"/>
      <c r="C93" s="31" t="s">
        <v>19</v>
      </c>
      <c r="D93" s="37"/>
      <c r="E93" s="37"/>
      <c r="F93" s="26" t="str">
        <f>F16</f>
        <v>Tr. SNP53,Banská Bystrica,parc.č.1042/1</v>
      </c>
      <c r="G93" s="37"/>
      <c r="H93" s="37"/>
      <c r="I93" s="31" t="s">
        <v>21</v>
      </c>
      <c r="J93" s="73" t="str">
        <f>IF(J16="","",J16)</f>
        <v>10. 9. 2024</v>
      </c>
      <c r="K93" s="37"/>
      <c r="L93" s="59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</row>
    <row r="94" s="2" customFormat="1" ht="6.96" customHeight="1">
      <c r="A94" s="37"/>
      <c r="B94" s="38"/>
      <c r="C94" s="37"/>
      <c r="D94" s="37"/>
      <c r="E94" s="37"/>
      <c r="F94" s="37"/>
      <c r="G94" s="37"/>
      <c r="H94" s="37"/>
      <c r="I94" s="37"/>
      <c r="J94" s="37"/>
      <c r="K94" s="37"/>
      <c r="L94" s="59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</row>
    <row r="95" s="2" customFormat="1" ht="15.15" customHeight="1">
      <c r="A95" s="37"/>
      <c r="B95" s="38"/>
      <c r="C95" s="31" t="s">
        <v>23</v>
      </c>
      <c r="D95" s="37"/>
      <c r="E95" s="37"/>
      <c r="F95" s="26" t="str">
        <f>E19</f>
        <v>Univerzita Mateja Bela v Banskej Bystrici</v>
      </c>
      <c r="G95" s="37"/>
      <c r="H95" s="37"/>
      <c r="I95" s="31" t="s">
        <v>29</v>
      </c>
      <c r="J95" s="35" t="str">
        <f>E25</f>
        <v>Insvet s.r.o.,Koeice</v>
      </c>
      <c r="K95" s="37"/>
      <c r="L95" s="59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</row>
    <row r="96" s="2" customFormat="1" ht="15.15" customHeight="1">
      <c r="A96" s="37"/>
      <c r="B96" s="38"/>
      <c r="C96" s="31" t="s">
        <v>27</v>
      </c>
      <c r="D96" s="37"/>
      <c r="E96" s="37"/>
      <c r="F96" s="26" t="str">
        <f>IF(E22="","",E22)</f>
        <v>Vyplň údaj</v>
      </c>
      <c r="G96" s="37"/>
      <c r="H96" s="37"/>
      <c r="I96" s="31" t="s">
        <v>32</v>
      </c>
      <c r="J96" s="35" t="str">
        <f>E28</f>
        <v xml:space="preserve"> </v>
      </c>
      <c r="K96" s="37"/>
      <c r="L96" s="59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</row>
    <row r="97" s="2" customFormat="1" ht="10.32" customHeight="1">
      <c r="A97" s="37"/>
      <c r="B97" s="38"/>
      <c r="C97" s="37"/>
      <c r="D97" s="37"/>
      <c r="E97" s="37"/>
      <c r="F97" s="37"/>
      <c r="G97" s="37"/>
      <c r="H97" s="37"/>
      <c r="I97" s="37"/>
      <c r="J97" s="37"/>
      <c r="K97" s="37"/>
      <c r="L97" s="59"/>
      <c r="S97" s="37"/>
      <c r="T97" s="37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</row>
    <row r="98" s="2" customFormat="1" ht="29.28" customHeight="1">
      <c r="A98" s="37"/>
      <c r="B98" s="38"/>
      <c r="C98" s="155" t="s">
        <v>231</v>
      </c>
      <c r="D98" s="147"/>
      <c r="E98" s="147"/>
      <c r="F98" s="147"/>
      <c r="G98" s="147"/>
      <c r="H98" s="147"/>
      <c r="I98" s="147"/>
      <c r="J98" s="156" t="s">
        <v>232</v>
      </c>
      <c r="K98" s="147"/>
      <c r="L98" s="59"/>
      <c r="S98" s="37"/>
      <c r="T98" s="37"/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</row>
    <row r="99" s="2" customFormat="1" ht="10.32" customHeight="1">
      <c r="A99" s="37"/>
      <c r="B99" s="38"/>
      <c r="C99" s="37"/>
      <c r="D99" s="37"/>
      <c r="E99" s="37"/>
      <c r="F99" s="37"/>
      <c r="G99" s="37"/>
      <c r="H99" s="37"/>
      <c r="I99" s="37"/>
      <c r="J99" s="37"/>
      <c r="K99" s="37"/>
      <c r="L99" s="59"/>
      <c r="S99" s="37"/>
      <c r="T99" s="37"/>
      <c r="U99" s="37"/>
      <c r="V99" s="37"/>
      <c r="W99" s="37"/>
      <c r="X99" s="37"/>
      <c r="Y99" s="37"/>
      <c r="Z99" s="37"/>
      <c r="AA99" s="37"/>
      <c r="AB99" s="37"/>
      <c r="AC99" s="37"/>
      <c r="AD99" s="37"/>
      <c r="AE99" s="37"/>
    </row>
    <row r="100" s="2" customFormat="1" ht="22.8" customHeight="1">
      <c r="A100" s="37"/>
      <c r="B100" s="38"/>
      <c r="C100" s="157" t="s">
        <v>233</v>
      </c>
      <c r="D100" s="37"/>
      <c r="E100" s="37"/>
      <c r="F100" s="37"/>
      <c r="G100" s="37"/>
      <c r="H100" s="37"/>
      <c r="I100" s="37"/>
      <c r="J100" s="100">
        <f>J146</f>
        <v>0</v>
      </c>
      <c r="K100" s="37"/>
      <c r="L100" s="59"/>
      <c r="S100" s="37"/>
      <c r="T100" s="37"/>
      <c r="U100" s="37"/>
      <c r="V100" s="37"/>
      <c r="W100" s="37"/>
      <c r="X100" s="37"/>
      <c r="Y100" s="37"/>
      <c r="Z100" s="37"/>
      <c r="AA100" s="37"/>
      <c r="AB100" s="37"/>
      <c r="AC100" s="37"/>
      <c r="AD100" s="37"/>
      <c r="AE100" s="37"/>
      <c r="AU100" s="18" t="s">
        <v>234</v>
      </c>
    </row>
    <row r="101" s="9" customFormat="1" ht="24.96" customHeight="1">
      <c r="A101" s="9"/>
      <c r="B101" s="158"/>
      <c r="C101" s="9"/>
      <c r="D101" s="159" t="s">
        <v>235</v>
      </c>
      <c r="E101" s="160"/>
      <c r="F101" s="160"/>
      <c r="G101" s="160"/>
      <c r="H101" s="160"/>
      <c r="I101" s="160"/>
      <c r="J101" s="161">
        <f>J147</f>
        <v>0</v>
      </c>
      <c r="K101" s="9"/>
      <c r="L101" s="158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</row>
    <row r="102" s="10" customFormat="1" ht="19.92" customHeight="1">
      <c r="A102" s="10"/>
      <c r="B102" s="162"/>
      <c r="C102" s="10"/>
      <c r="D102" s="163" t="s">
        <v>1809</v>
      </c>
      <c r="E102" s="164"/>
      <c r="F102" s="164"/>
      <c r="G102" s="164"/>
      <c r="H102" s="164"/>
      <c r="I102" s="164"/>
      <c r="J102" s="165">
        <f>J148</f>
        <v>0</v>
      </c>
      <c r="K102" s="10"/>
      <c r="L102" s="162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</row>
    <row r="103" s="10" customFormat="1" ht="19.92" customHeight="1">
      <c r="A103" s="10"/>
      <c r="B103" s="162"/>
      <c r="C103" s="10"/>
      <c r="D103" s="163" t="s">
        <v>237</v>
      </c>
      <c r="E103" s="164"/>
      <c r="F103" s="164"/>
      <c r="G103" s="164"/>
      <c r="H103" s="164"/>
      <c r="I103" s="164"/>
      <c r="J103" s="165">
        <f>J151</f>
        <v>0</v>
      </c>
      <c r="K103" s="10"/>
      <c r="L103" s="162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</row>
    <row r="104" s="10" customFormat="1" ht="19.92" customHeight="1">
      <c r="A104" s="10"/>
      <c r="B104" s="162"/>
      <c r="C104" s="10"/>
      <c r="D104" s="163" t="s">
        <v>1810</v>
      </c>
      <c r="E104" s="164"/>
      <c r="F104" s="164"/>
      <c r="G104" s="164"/>
      <c r="H104" s="164"/>
      <c r="I104" s="164"/>
      <c r="J104" s="165">
        <f>J184</f>
        <v>0</v>
      </c>
      <c r="K104" s="10"/>
      <c r="L104" s="162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</row>
    <row r="105" s="10" customFormat="1" ht="19.92" customHeight="1">
      <c r="A105" s="10"/>
      <c r="B105" s="162"/>
      <c r="C105" s="10"/>
      <c r="D105" s="163" t="s">
        <v>240</v>
      </c>
      <c r="E105" s="164"/>
      <c r="F105" s="164"/>
      <c r="G105" s="164"/>
      <c r="H105" s="164"/>
      <c r="I105" s="164"/>
      <c r="J105" s="165">
        <f>J194</f>
        <v>0</v>
      </c>
      <c r="K105" s="10"/>
      <c r="L105" s="162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</row>
    <row r="106" s="10" customFormat="1" ht="19.92" customHeight="1">
      <c r="A106" s="10"/>
      <c r="B106" s="162"/>
      <c r="C106" s="10"/>
      <c r="D106" s="163" t="s">
        <v>241</v>
      </c>
      <c r="E106" s="164"/>
      <c r="F106" s="164"/>
      <c r="G106" s="164"/>
      <c r="H106" s="164"/>
      <c r="I106" s="164"/>
      <c r="J106" s="165">
        <f>J221</f>
        <v>0</v>
      </c>
      <c r="K106" s="10"/>
      <c r="L106" s="162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</row>
    <row r="107" s="9" customFormat="1" ht="24.96" customHeight="1">
      <c r="A107" s="9"/>
      <c r="B107" s="158"/>
      <c r="C107" s="9"/>
      <c r="D107" s="159" t="s">
        <v>242</v>
      </c>
      <c r="E107" s="160"/>
      <c r="F107" s="160"/>
      <c r="G107" s="160"/>
      <c r="H107" s="160"/>
      <c r="I107" s="160"/>
      <c r="J107" s="161">
        <f>J223</f>
        <v>0</v>
      </c>
      <c r="K107" s="9"/>
      <c r="L107" s="158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</row>
    <row r="108" s="10" customFormat="1" ht="19.92" customHeight="1">
      <c r="A108" s="10"/>
      <c r="B108" s="162"/>
      <c r="C108" s="10"/>
      <c r="D108" s="163" t="s">
        <v>243</v>
      </c>
      <c r="E108" s="164"/>
      <c r="F108" s="164"/>
      <c r="G108" s="164"/>
      <c r="H108" s="164"/>
      <c r="I108" s="164"/>
      <c r="J108" s="165">
        <f>J224</f>
        <v>0</v>
      </c>
      <c r="K108" s="10"/>
      <c r="L108" s="162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</row>
    <row r="109" s="10" customFormat="1" ht="19.92" customHeight="1">
      <c r="A109" s="10"/>
      <c r="B109" s="162"/>
      <c r="C109" s="10"/>
      <c r="D109" s="163" t="s">
        <v>251</v>
      </c>
      <c r="E109" s="164"/>
      <c r="F109" s="164"/>
      <c r="G109" s="164"/>
      <c r="H109" s="164"/>
      <c r="I109" s="164"/>
      <c r="J109" s="165">
        <f>J234</f>
        <v>0</v>
      </c>
      <c r="K109" s="10"/>
      <c r="L109" s="162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</row>
    <row r="110" s="10" customFormat="1" ht="19.92" customHeight="1">
      <c r="A110" s="10"/>
      <c r="B110" s="162"/>
      <c r="C110" s="10"/>
      <c r="D110" s="163" t="s">
        <v>256</v>
      </c>
      <c r="E110" s="164"/>
      <c r="F110" s="164"/>
      <c r="G110" s="164"/>
      <c r="H110" s="164"/>
      <c r="I110" s="164"/>
      <c r="J110" s="165">
        <f>J244</f>
        <v>0</v>
      </c>
      <c r="K110" s="10"/>
      <c r="L110" s="162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</row>
    <row r="111" s="9" customFormat="1" ht="24.96" customHeight="1">
      <c r="A111" s="9"/>
      <c r="B111" s="158"/>
      <c r="C111" s="9"/>
      <c r="D111" s="159" t="s">
        <v>1811</v>
      </c>
      <c r="E111" s="160"/>
      <c r="F111" s="160"/>
      <c r="G111" s="160"/>
      <c r="H111" s="160"/>
      <c r="I111" s="160"/>
      <c r="J111" s="161">
        <f>J248</f>
        <v>0</v>
      </c>
      <c r="K111" s="9"/>
      <c r="L111" s="158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</row>
    <row r="112" s="10" customFormat="1" ht="19.92" customHeight="1">
      <c r="A112" s="10"/>
      <c r="B112" s="162"/>
      <c r="C112" s="10"/>
      <c r="D112" s="163" t="s">
        <v>4268</v>
      </c>
      <c r="E112" s="164"/>
      <c r="F112" s="164"/>
      <c r="G112" s="164"/>
      <c r="H112" s="164"/>
      <c r="I112" s="164"/>
      <c r="J112" s="165">
        <f>J249</f>
        <v>0</v>
      </c>
      <c r="K112" s="10"/>
      <c r="L112" s="162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</row>
    <row r="113" s="2" customFormat="1" ht="21.84" customHeight="1">
      <c r="A113" s="37"/>
      <c r="B113" s="38"/>
      <c r="C113" s="37"/>
      <c r="D113" s="37"/>
      <c r="E113" s="37"/>
      <c r="F113" s="37"/>
      <c r="G113" s="37"/>
      <c r="H113" s="37"/>
      <c r="I113" s="37"/>
      <c r="J113" s="37"/>
      <c r="K113" s="37"/>
      <c r="L113" s="59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37"/>
    </row>
    <row r="114" s="2" customFormat="1" ht="6.96" customHeight="1">
      <c r="A114" s="37"/>
      <c r="B114" s="38"/>
      <c r="C114" s="37"/>
      <c r="D114" s="37"/>
      <c r="E114" s="37"/>
      <c r="F114" s="37"/>
      <c r="G114" s="37"/>
      <c r="H114" s="37"/>
      <c r="I114" s="37"/>
      <c r="J114" s="37"/>
      <c r="K114" s="37"/>
      <c r="L114" s="59"/>
      <c r="S114" s="37"/>
      <c r="T114" s="37"/>
      <c r="U114" s="37"/>
      <c r="V114" s="37"/>
      <c r="W114" s="37"/>
      <c r="X114" s="37"/>
      <c r="Y114" s="37"/>
      <c r="Z114" s="37"/>
      <c r="AA114" s="37"/>
      <c r="AB114" s="37"/>
      <c r="AC114" s="37"/>
      <c r="AD114" s="37"/>
      <c r="AE114" s="37"/>
    </row>
    <row r="115" s="2" customFormat="1" ht="29.28" customHeight="1">
      <c r="A115" s="37"/>
      <c r="B115" s="38"/>
      <c r="C115" s="157" t="s">
        <v>259</v>
      </c>
      <c r="D115" s="37"/>
      <c r="E115" s="37"/>
      <c r="F115" s="37"/>
      <c r="G115" s="37"/>
      <c r="H115" s="37"/>
      <c r="I115" s="37"/>
      <c r="J115" s="166">
        <f>ROUND(J116 + J117 + J118 + J119 + J120 + J121,2)</f>
        <v>0</v>
      </c>
      <c r="K115" s="37"/>
      <c r="L115" s="59"/>
      <c r="N115" s="167" t="s">
        <v>39</v>
      </c>
      <c r="S115" s="37"/>
      <c r="T115" s="37"/>
      <c r="U115" s="37"/>
      <c r="V115" s="37"/>
      <c r="W115" s="37"/>
      <c r="X115" s="37"/>
      <c r="Y115" s="37"/>
      <c r="Z115" s="37"/>
      <c r="AA115" s="37"/>
      <c r="AB115" s="37"/>
      <c r="AC115" s="37"/>
      <c r="AD115" s="37"/>
      <c r="AE115" s="37"/>
    </row>
    <row r="116" s="2" customFormat="1" ht="18" customHeight="1">
      <c r="A116" s="37"/>
      <c r="B116" s="168"/>
      <c r="C116" s="169"/>
      <c r="D116" s="170" t="s">
        <v>260</v>
      </c>
      <c r="E116" s="171"/>
      <c r="F116" s="171"/>
      <c r="G116" s="169"/>
      <c r="H116" s="169"/>
      <c r="I116" s="169"/>
      <c r="J116" s="172">
        <v>0</v>
      </c>
      <c r="K116" s="169"/>
      <c r="L116" s="173"/>
      <c r="M116" s="174"/>
      <c r="N116" s="175" t="s">
        <v>41</v>
      </c>
      <c r="O116" s="174"/>
      <c r="P116" s="174"/>
      <c r="Q116" s="174"/>
      <c r="R116" s="174"/>
      <c r="S116" s="169"/>
      <c r="T116" s="169"/>
      <c r="U116" s="169"/>
      <c r="V116" s="169"/>
      <c r="W116" s="169"/>
      <c r="X116" s="169"/>
      <c r="Y116" s="169"/>
      <c r="Z116" s="169"/>
      <c r="AA116" s="169"/>
      <c r="AB116" s="169"/>
      <c r="AC116" s="169"/>
      <c r="AD116" s="169"/>
      <c r="AE116" s="169"/>
      <c r="AF116" s="174"/>
      <c r="AG116" s="174"/>
      <c r="AH116" s="174"/>
      <c r="AI116" s="174"/>
      <c r="AJ116" s="174"/>
      <c r="AK116" s="174"/>
      <c r="AL116" s="174"/>
      <c r="AM116" s="174"/>
      <c r="AN116" s="174"/>
      <c r="AO116" s="174"/>
      <c r="AP116" s="174"/>
      <c r="AQ116" s="174"/>
      <c r="AR116" s="174"/>
      <c r="AS116" s="174"/>
      <c r="AT116" s="174"/>
      <c r="AU116" s="174"/>
      <c r="AV116" s="174"/>
      <c r="AW116" s="174"/>
      <c r="AX116" s="174"/>
      <c r="AY116" s="176" t="s">
        <v>261</v>
      </c>
      <c r="AZ116" s="174"/>
      <c r="BA116" s="174"/>
      <c r="BB116" s="174"/>
      <c r="BC116" s="174"/>
      <c r="BD116" s="174"/>
      <c r="BE116" s="177">
        <f>IF(N116="základná",J116,0)</f>
        <v>0</v>
      </c>
      <c r="BF116" s="177">
        <f>IF(N116="znížená",J116,0)</f>
        <v>0</v>
      </c>
      <c r="BG116" s="177">
        <f>IF(N116="zákl. prenesená",J116,0)</f>
        <v>0</v>
      </c>
      <c r="BH116" s="177">
        <f>IF(N116="zníž. prenesená",J116,0)</f>
        <v>0</v>
      </c>
      <c r="BI116" s="177">
        <f>IF(N116="nulová",J116,0)</f>
        <v>0</v>
      </c>
      <c r="BJ116" s="176" t="s">
        <v>87</v>
      </c>
      <c r="BK116" s="174"/>
      <c r="BL116" s="174"/>
      <c r="BM116" s="174"/>
    </row>
    <row r="117" s="2" customFormat="1" ht="18" customHeight="1">
      <c r="A117" s="37"/>
      <c r="B117" s="168"/>
      <c r="C117" s="169"/>
      <c r="D117" s="170" t="s">
        <v>262</v>
      </c>
      <c r="E117" s="171"/>
      <c r="F117" s="171"/>
      <c r="G117" s="169"/>
      <c r="H117" s="169"/>
      <c r="I117" s="169"/>
      <c r="J117" s="172">
        <v>0</v>
      </c>
      <c r="K117" s="169"/>
      <c r="L117" s="173"/>
      <c r="M117" s="174"/>
      <c r="N117" s="175" t="s">
        <v>41</v>
      </c>
      <c r="O117" s="174"/>
      <c r="P117" s="174"/>
      <c r="Q117" s="174"/>
      <c r="R117" s="174"/>
      <c r="S117" s="169"/>
      <c r="T117" s="169"/>
      <c r="U117" s="169"/>
      <c r="V117" s="169"/>
      <c r="W117" s="169"/>
      <c r="X117" s="169"/>
      <c r="Y117" s="169"/>
      <c r="Z117" s="169"/>
      <c r="AA117" s="169"/>
      <c r="AB117" s="169"/>
      <c r="AC117" s="169"/>
      <c r="AD117" s="169"/>
      <c r="AE117" s="169"/>
      <c r="AF117" s="174"/>
      <c r="AG117" s="174"/>
      <c r="AH117" s="174"/>
      <c r="AI117" s="174"/>
      <c r="AJ117" s="174"/>
      <c r="AK117" s="174"/>
      <c r="AL117" s="174"/>
      <c r="AM117" s="174"/>
      <c r="AN117" s="174"/>
      <c r="AO117" s="174"/>
      <c r="AP117" s="174"/>
      <c r="AQ117" s="174"/>
      <c r="AR117" s="174"/>
      <c r="AS117" s="174"/>
      <c r="AT117" s="174"/>
      <c r="AU117" s="174"/>
      <c r="AV117" s="174"/>
      <c r="AW117" s="174"/>
      <c r="AX117" s="174"/>
      <c r="AY117" s="176" t="s">
        <v>261</v>
      </c>
      <c r="AZ117" s="174"/>
      <c r="BA117" s="174"/>
      <c r="BB117" s="174"/>
      <c r="BC117" s="174"/>
      <c r="BD117" s="174"/>
      <c r="BE117" s="177">
        <f>IF(N117="základná",J117,0)</f>
        <v>0</v>
      </c>
      <c r="BF117" s="177">
        <f>IF(N117="znížená",J117,0)</f>
        <v>0</v>
      </c>
      <c r="BG117" s="177">
        <f>IF(N117="zákl. prenesená",J117,0)</f>
        <v>0</v>
      </c>
      <c r="BH117" s="177">
        <f>IF(N117="zníž. prenesená",J117,0)</f>
        <v>0</v>
      </c>
      <c r="BI117" s="177">
        <f>IF(N117="nulová",J117,0)</f>
        <v>0</v>
      </c>
      <c r="BJ117" s="176" t="s">
        <v>87</v>
      </c>
      <c r="BK117" s="174"/>
      <c r="BL117" s="174"/>
      <c r="BM117" s="174"/>
    </row>
    <row r="118" s="2" customFormat="1" ht="18" customHeight="1">
      <c r="A118" s="37"/>
      <c r="B118" s="168"/>
      <c r="C118" s="169"/>
      <c r="D118" s="170" t="s">
        <v>263</v>
      </c>
      <c r="E118" s="171"/>
      <c r="F118" s="171"/>
      <c r="G118" s="169"/>
      <c r="H118" s="169"/>
      <c r="I118" s="169"/>
      <c r="J118" s="172">
        <v>0</v>
      </c>
      <c r="K118" s="169"/>
      <c r="L118" s="173"/>
      <c r="M118" s="174"/>
      <c r="N118" s="175" t="s">
        <v>41</v>
      </c>
      <c r="O118" s="174"/>
      <c r="P118" s="174"/>
      <c r="Q118" s="174"/>
      <c r="R118" s="174"/>
      <c r="S118" s="169"/>
      <c r="T118" s="169"/>
      <c r="U118" s="169"/>
      <c r="V118" s="169"/>
      <c r="W118" s="169"/>
      <c r="X118" s="169"/>
      <c r="Y118" s="169"/>
      <c r="Z118" s="169"/>
      <c r="AA118" s="169"/>
      <c r="AB118" s="169"/>
      <c r="AC118" s="169"/>
      <c r="AD118" s="169"/>
      <c r="AE118" s="169"/>
      <c r="AF118" s="174"/>
      <c r="AG118" s="174"/>
      <c r="AH118" s="174"/>
      <c r="AI118" s="174"/>
      <c r="AJ118" s="174"/>
      <c r="AK118" s="174"/>
      <c r="AL118" s="174"/>
      <c r="AM118" s="174"/>
      <c r="AN118" s="174"/>
      <c r="AO118" s="174"/>
      <c r="AP118" s="174"/>
      <c r="AQ118" s="174"/>
      <c r="AR118" s="174"/>
      <c r="AS118" s="174"/>
      <c r="AT118" s="174"/>
      <c r="AU118" s="174"/>
      <c r="AV118" s="174"/>
      <c r="AW118" s="174"/>
      <c r="AX118" s="174"/>
      <c r="AY118" s="176" t="s">
        <v>261</v>
      </c>
      <c r="AZ118" s="174"/>
      <c r="BA118" s="174"/>
      <c r="BB118" s="174"/>
      <c r="BC118" s="174"/>
      <c r="BD118" s="174"/>
      <c r="BE118" s="177">
        <f>IF(N118="základná",J118,0)</f>
        <v>0</v>
      </c>
      <c r="BF118" s="177">
        <f>IF(N118="znížená",J118,0)</f>
        <v>0</v>
      </c>
      <c r="BG118" s="177">
        <f>IF(N118="zákl. prenesená",J118,0)</f>
        <v>0</v>
      </c>
      <c r="BH118" s="177">
        <f>IF(N118="zníž. prenesená",J118,0)</f>
        <v>0</v>
      </c>
      <c r="BI118" s="177">
        <f>IF(N118="nulová",J118,0)</f>
        <v>0</v>
      </c>
      <c r="BJ118" s="176" t="s">
        <v>87</v>
      </c>
      <c r="BK118" s="174"/>
      <c r="BL118" s="174"/>
      <c r="BM118" s="174"/>
    </row>
    <row r="119" s="2" customFormat="1" ht="18" customHeight="1">
      <c r="A119" s="37"/>
      <c r="B119" s="168"/>
      <c r="C119" s="169"/>
      <c r="D119" s="170" t="s">
        <v>264</v>
      </c>
      <c r="E119" s="171"/>
      <c r="F119" s="171"/>
      <c r="G119" s="169"/>
      <c r="H119" s="169"/>
      <c r="I119" s="169"/>
      <c r="J119" s="172">
        <v>0</v>
      </c>
      <c r="K119" s="169"/>
      <c r="L119" s="173"/>
      <c r="M119" s="174"/>
      <c r="N119" s="175" t="s">
        <v>41</v>
      </c>
      <c r="O119" s="174"/>
      <c r="P119" s="174"/>
      <c r="Q119" s="174"/>
      <c r="R119" s="174"/>
      <c r="S119" s="169"/>
      <c r="T119" s="169"/>
      <c r="U119" s="169"/>
      <c r="V119" s="169"/>
      <c r="W119" s="169"/>
      <c r="X119" s="169"/>
      <c r="Y119" s="169"/>
      <c r="Z119" s="169"/>
      <c r="AA119" s="169"/>
      <c r="AB119" s="169"/>
      <c r="AC119" s="169"/>
      <c r="AD119" s="169"/>
      <c r="AE119" s="169"/>
      <c r="AF119" s="174"/>
      <c r="AG119" s="174"/>
      <c r="AH119" s="174"/>
      <c r="AI119" s="174"/>
      <c r="AJ119" s="174"/>
      <c r="AK119" s="174"/>
      <c r="AL119" s="174"/>
      <c r="AM119" s="174"/>
      <c r="AN119" s="174"/>
      <c r="AO119" s="174"/>
      <c r="AP119" s="174"/>
      <c r="AQ119" s="174"/>
      <c r="AR119" s="174"/>
      <c r="AS119" s="174"/>
      <c r="AT119" s="174"/>
      <c r="AU119" s="174"/>
      <c r="AV119" s="174"/>
      <c r="AW119" s="174"/>
      <c r="AX119" s="174"/>
      <c r="AY119" s="176" t="s">
        <v>261</v>
      </c>
      <c r="AZ119" s="174"/>
      <c r="BA119" s="174"/>
      <c r="BB119" s="174"/>
      <c r="BC119" s="174"/>
      <c r="BD119" s="174"/>
      <c r="BE119" s="177">
        <f>IF(N119="základná",J119,0)</f>
        <v>0</v>
      </c>
      <c r="BF119" s="177">
        <f>IF(N119="znížená",J119,0)</f>
        <v>0</v>
      </c>
      <c r="BG119" s="177">
        <f>IF(N119="zákl. prenesená",J119,0)</f>
        <v>0</v>
      </c>
      <c r="BH119" s="177">
        <f>IF(N119="zníž. prenesená",J119,0)</f>
        <v>0</v>
      </c>
      <c r="BI119" s="177">
        <f>IF(N119="nulová",J119,0)</f>
        <v>0</v>
      </c>
      <c r="BJ119" s="176" t="s">
        <v>87</v>
      </c>
      <c r="BK119" s="174"/>
      <c r="BL119" s="174"/>
      <c r="BM119" s="174"/>
    </row>
    <row r="120" s="2" customFormat="1" ht="18" customHeight="1">
      <c r="A120" s="37"/>
      <c r="B120" s="168"/>
      <c r="C120" s="169"/>
      <c r="D120" s="170" t="s">
        <v>265</v>
      </c>
      <c r="E120" s="171"/>
      <c r="F120" s="171"/>
      <c r="G120" s="169"/>
      <c r="H120" s="169"/>
      <c r="I120" s="169"/>
      <c r="J120" s="172">
        <v>0</v>
      </c>
      <c r="K120" s="169"/>
      <c r="L120" s="173"/>
      <c r="M120" s="174"/>
      <c r="N120" s="175" t="s">
        <v>41</v>
      </c>
      <c r="O120" s="174"/>
      <c r="P120" s="174"/>
      <c r="Q120" s="174"/>
      <c r="R120" s="174"/>
      <c r="S120" s="169"/>
      <c r="T120" s="169"/>
      <c r="U120" s="169"/>
      <c r="V120" s="169"/>
      <c r="W120" s="169"/>
      <c r="X120" s="169"/>
      <c r="Y120" s="169"/>
      <c r="Z120" s="169"/>
      <c r="AA120" s="169"/>
      <c r="AB120" s="169"/>
      <c r="AC120" s="169"/>
      <c r="AD120" s="169"/>
      <c r="AE120" s="169"/>
      <c r="AF120" s="174"/>
      <c r="AG120" s="174"/>
      <c r="AH120" s="174"/>
      <c r="AI120" s="174"/>
      <c r="AJ120" s="174"/>
      <c r="AK120" s="174"/>
      <c r="AL120" s="174"/>
      <c r="AM120" s="174"/>
      <c r="AN120" s="174"/>
      <c r="AO120" s="174"/>
      <c r="AP120" s="174"/>
      <c r="AQ120" s="174"/>
      <c r="AR120" s="174"/>
      <c r="AS120" s="174"/>
      <c r="AT120" s="174"/>
      <c r="AU120" s="174"/>
      <c r="AV120" s="174"/>
      <c r="AW120" s="174"/>
      <c r="AX120" s="174"/>
      <c r="AY120" s="176" t="s">
        <v>261</v>
      </c>
      <c r="AZ120" s="174"/>
      <c r="BA120" s="174"/>
      <c r="BB120" s="174"/>
      <c r="BC120" s="174"/>
      <c r="BD120" s="174"/>
      <c r="BE120" s="177">
        <f>IF(N120="základná",J120,0)</f>
        <v>0</v>
      </c>
      <c r="BF120" s="177">
        <f>IF(N120="znížená",J120,0)</f>
        <v>0</v>
      </c>
      <c r="BG120" s="177">
        <f>IF(N120="zákl. prenesená",J120,0)</f>
        <v>0</v>
      </c>
      <c r="BH120" s="177">
        <f>IF(N120="zníž. prenesená",J120,0)</f>
        <v>0</v>
      </c>
      <c r="BI120" s="177">
        <f>IF(N120="nulová",J120,0)</f>
        <v>0</v>
      </c>
      <c r="BJ120" s="176" t="s">
        <v>87</v>
      </c>
      <c r="BK120" s="174"/>
      <c r="BL120" s="174"/>
      <c r="BM120" s="174"/>
    </row>
    <row r="121" s="2" customFormat="1" ht="18" customHeight="1">
      <c r="A121" s="37"/>
      <c r="B121" s="168"/>
      <c r="C121" s="169"/>
      <c r="D121" s="171" t="s">
        <v>266</v>
      </c>
      <c r="E121" s="169"/>
      <c r="F121" s="169"/>
      <c r="G121" s="169"/>
      <c r="H121" s="169"/>
      <c r="I121" s="169"/>
      <c r="J121" s="172">
        <f>ROUND(J34*T121,2)</f>
        <v>0</v>
      </c>
      <c r="K121" s="169"/>
      <c r="L121" s="173"/>
      <c r="M121" s="174"/>
      <c r="N121" s="175" t="s">
        <v>41</v>
      </c>
      <c r="O121" s="174"/>
      <c r="P121" s="174"/>
      <c r="Q121" s="174"/>
      <c r="R121" s="174"/>
      <c r="S121" s="169"/>
      <c r="T121" s="169"/>
      <c r="U121" s="169"/>
      <c r="V121" s="169"/>
      <c r="W121" s="169"/>
      <c r="X121" s="169"/>
      <c r="Y121" s="169"/>
      <c r="Z121" s="169"/>
      <c r="AA121" s="169"/>
      <c r="AB121" s="169"/>
      <c r="AC121" s="169"/>
      <c r="AD121" s="169"/>
      <c r="AE121" s="169"/>
      <c r="AF121" s="174"/>
      <c r="AG121" s="174"/>
      <c r="AH121" s="174"/>
      <c r="AI121" s="174"/>
      <c r="AJ121" s="174"/>
      <c r="AK121" s="174"/>
      <c r="AL121" s="174"/>
      <c r="AM121" s="174"/>
      <c r="AN121" s="174"/>
      <c r="AO121" s="174"/>
      <c r="AP121" s="174"/>
      <c r="AQ121" s="174"/>
      <c r="AR121" s="174"/>
      <c r="AS121" s="174"/>
      <c r="AT121" s="174"/>
      <c r="AU121" s="174"/>
      <c r="AV121" s="174"/>
      <c r="AW121" s="174"/>
      <c r="AX121" s="174"/>
      <c r="AY121" s="176" t="s">
        <v>267</v>
      </c>
      <c r="AZ121" s="174"/>
      <c r="BA121" s="174"/>
      <c r="BB121" s="174"/>
      <c r="BC121" s="174"/>
      <c r="BD121" s="174"/>
      <c r="BE121" s="177">
        <f>IF(N121="základná",J121,0)</f>
        <v>0</v>
      </c>
      <c r="BF121" s="177">
        <f>IF(N121="znížená",J121,0)</f>
        <v>0</v>
      </c>
      <c r="BG121" s="177">
        <f>IF(N121="zákl. prenesená",J121,0)</f>
        <v>0</v>
      </c>
      <c r="BH121" s="177">
        <f>IF(N121="zníž. prenesená",J121,0)</f>
        <v>0</v>
      </c>
      <c r="BI121" s="177">
        <f>IF(N121="nulová",J121,0)</f>
        <v>0</v>
      </c>
      <c r="BJ121" s="176" t="s">
        <v>87</v>
      </c>
      <c r="BK121" s="174"/>
      <c r="BL121" s="174"/>
      <c r="BM121" s="174"/>
    </row>
    <row r="122" s="2" customFormat="1">
      <c r="A122" s="37"/>
      <c r="B122" s="38"/>
      <c r="C122" s="37"/>
      <c r="D122" s="37"/>
      <c r="E122" s="37"/>
      <c r="F122" s="37"/>
      <c r="G122" s="37"/>
      <c r="H122" s="37"/>
      <c r="I122" s="37"/>
      <c r="J122" s="37"/>
      <c r="K122" s="37"/>
      <c r="L122" s="59"/>
      <c r="S122" s="37"/>
      <c r="T122" s="37"/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  <c r="AE122" s="37"/>
    </row>
    <row r="123" s="2" customFormat="1" ht="29.28" customHeight="1">
      <c r="A123" s="37"/>
      <c r="B123" s="38"/>
      <c r="C123" s="178" t="s">
        <v>268</v>
      </c>
      <c r="D123" s="147"/>
      <c r="E123" s="147"/>
      <c r="F123" s="147"/>
      <c r="G123" s="147"/>
      <c r="H123" s="147"/>
      <c r="I123" s="147"/>
      <c r="J123" s="179">
        <f>ROUND(J100+J115,2)</f>
        <v>0</v>
      </c>
      <c r="K123" s="147"/>
      <c r="L123" s="59"/>
      <c r="S123" s="37"/>
      <c r="T123" s="37"/>
      <c r="U123" s="37"/>
      <c r="V123" s="37"/>
      <c r="W123" s="37"/>
      <c r="X123" s="37"/>
      <c r="Y123" s="37"/>
      <c r="Z123" s="37"/>
      <c r="AA123" s="37"/>
      <c r="AB123" s="37"/>
      <c r="AC123" s="37"/>
      <c r="AD123" s="37"/>
      <c r="AE123" s="37"/>
    </row>
    <row r="124" s="2" customFormat="1" ht="6.96" customHeight="1">
      <c r="A124" s="37"/>
      <c r="B124" s="64"/>
      <c r="C124" s="65"/>
      <c r="D124" s="65"/>
      <c r="E124" s="65"/>
      <c r="F124" s="65"/>
      <c r="G124" s="65"/>
      <c r="H124" s="65"/>
      <c r="I124" s="65"/>
      <c r="J124" s="65"/>
      <c r="K124" s="65"/>
      <c r="L124" s="59"/>
      <c r="S124" s="37"/>
      <c r="T124" s="37"/>
      <c r="U124" s="37"/>
      <c r="V124" s="37"/>
      <c r="W124" s="37"/>
      <c r="X124" s="37"/>
      <c r="Y124" s="37"/>
      <c r="Z124" s="37"/>
      <c r="AA124" s="37"/>
      <c r="AB124" s="37"/>
      <c r="AC124" s="37"/>
      <c r="AD124" s="37"/>
      <c r="AE124" s="37"/>
    </row>
    <row r="128" s="2" customFormat="1" ht="6.96" customHeight="1">
      <c r="A128" s="37"/>
      <c r="B128" s="66"/>
      <c r="C128" s="67"/>
      <c r="D128" s="67"/>
      <c r="E128" s="67"/>
      <c r="F128" s="67"/>
      <c r="G128" s="67"/>
      <c r="H128" s="67"/>
      <c r="I128" s="67"/>
      <c r="J128" s="67"/>
      <c r="K128" s="67"/>
      <c r="L128" s="59"/>
      <c r="S128" s="37"/>
      <c r="T128" s="37"/>
      <c r="U128" s="37"/>
      <c r="V128" s="37"/>
      <c r="W128" s="37"/>
      <c r="X128" s="37"/>
      <c r="Y128" s="37"/>
      <c r="Z128" s="37"/>
      <c r="AA128" s="37"/>
      <c r="AB128" s="37"/>
      <c r="AC128" s="37"/>
      <c r="AD128" s="37"/>
      <c r="AE128" s="37"/>
    </row>
    <row r="129" s="2" customFormat="1" ht="24.96" customHeight="1">
      <c r="A129" s="37"/>
      <c r="B129" s="38"/>
      <c r="C129" s="22" t="s">
        <v>269</v>
      </c>
      <c r="D129" s="37"/>
      <c r="E129" s="37"/>
      <c r="F129" s="37"/>
      <c r="G129" s="37"/>
      <c r="H129" s="37"/>
      <c r="I129" s="37"/>
      <c r="J129" s="37"/>
      <c r="K129" s="37"/>
      <c r="L129" s="59"/>
      <c r="S129" s="37"/>
      <c r="T129" s="37"/>
      <c r="U129" s="37"/>
      <c r="V129" s="37"/>
      <c r="W129" s="37"/>
      <c r="X129" s="37"/>
      <c r="Y129" s="37"/>
      <c r="Z129" s="37"/>
      <c r="AA129" s="37"/>
      <c r="AB129" s="37"/>
      <c r="AC129" s="37"/>
      <c r="AD129" s="37"/>
      <c r="AE129" s="37"/>
    </row>
    <row r="130" s="2" customFormat="1" ht="6.96" customHeight="1">
      <c r="A130" s="37"/>
      <c r="B130" s="38"/>
      <c r="C130" s="37"/>
      <c r="D130" s="37"/>
      <c r="E130" s="37"/>
      <c r="F130" s="37"/>
      <c r="G130" s="37"/>
      <c r="H130" s="37"/>
      <c r="I130" s="37"/>
      <c r="J130" s="37"/>
      <c r="K130" s="37"/>
      <c r="L130" s="59"/>
      <c r="S130" s="37"/>
      <c r="T130" s="37"/>
      <c r="U130" s="37"/>
      <c r="V130" s="37"/>
      <c r="W130" s="37"/>
      <c r="X130" s="37"/>
      <c r="Y130" s="37"/>
      <c r="Z130" s="37"/>
      <c r="AA130" s="37"/>
      <c r="AB130" s="37"/>
      <c r="AC130" s="37"/>
      <c r="AD130" s="37"/>
      <c r="AE130" s="37"/>
    </row>
    <row r="131" s="2" customFormat="1" ht="12" customHeight="1">
      <c r="A131" s="37"/>
      <c r="B131" s="38"/>
      <c r="C131" s="31" t="s">
        <v>15</v>
      </c>
      <c r="D131" s="37"/>
      <c r="E131" s="37"/>
      <c r="F131" s="37"/>
      <c r="G131" s="37"/>
      <c r="H131" s="37"/>
      <c r="I131" s="37"/>
      <c r="J131" s="37"/>
      <c r="K131" s="37"/>
      <c r="L131" s="59"/>
      <c r="S131" s="37"/>
      <c r="T131" s="37"/>
      <c r="U131" s="37"/>
      <c r="V131" s="37"/>
      <c r="W131" s="37"/>
      <c r="X131" s="37"/>
      <c r="Y131" s="37"/>
      <c r="Z131" s="37"/>
      <c r="AA131" s="37"/>
      <c r="AB131" s="37"/>
      <c r="AC131" s="37"/>
      <c r="AD131" s="37"/>
      <c r="AE131" s="37"/>
    </row>
    <row r="132" s="2" customFormat="1" ht="26.25" customHeight="1">
      <c r="A132" s="37"/>
      <c r="B132" s="38"/>
      <c r="C132" s="37"/>
      <c r="D132" s="37"/>
      <c r="E132" s="134" t="str">
        <f>E7</f>
        <v>Komplexná rekonštrukcia a realizácia nadstavby budovy študenského domova4,Tr. SNP53,Banská Bystrica</v>
      </c>
      <c r="F132" s="31"/>
      <c r="G132" s="31"/>
      <c r="H132" s="31"/>
      <c r="I132" s="37"/>
      <c r="J132" s="37"/>
      <c r="K132" s="37"/>
      <c r="L132" s="59"/>
      <c r="S132" s="37"/>
      <c r="T132" s="37"/>
      <c r="U132" s="37"/>
      <c r="V132" s="37"/>
      <c r="W132" s="37"/>
      <c r="X132" s="37"/>
      <c r="Y132" s="37"/>
      <c r="Z132" s="37"/>
      <c r="AA132" s="37"/>
      <c r="AB132" s="37"/>
      <c r="AC132" s="37"/>
      <c r="AD132" s="37"/>
      <c r="AE132" s="37"/>
    </row>
    <row r="133" s="1" customFormat="1" ht="12" customHeight="1">
      <c r="B133" s="21"/>
      <c r="C133" s="31" t="s">
        <v>222</v>
      </c>
      <c r="L133" s="21"/>
    </row>
    <row r="134" s="1" customFormat="1" ht="16.5" customHeight="1">
      <c r="B134" s="21"/>
      <c r="E134" s="134" t="s">
        <v>223</v>
      </c>
      <c r="F134" s="1"/>
      <c r="G134" s="1"/>
      <c r="H134" s="1"/>
      <c r="L134" s="21"/>
    </row>
    <row r="135" s="1" customFormat="1" ht="12" customHeight="1">
      <c r="B135" s="21"/>
      <c r="C135" s="31" t="s">
        <v>224</v>
      </c>
      <c r="L135" s="21"/>
    </row>
    <row r="136" s="2" customFormat="1" ht="16.5" customHeight="1">
      <c r="A136" s="37"/>
      <c r="B136" s="38"/>
      <c r="C136" s="37"/>
      <c r="D136" s="37"/>
      <c r="E136" s="135" t="s">
        <v>3459</v>
      </c>
      <c r="F136" s="37"/>
      <c r="G136" s="37"/>
      <c r="H136" s="37"/>
      <c r="I136" s="37"/>
      <c r="J136" s="37"/>
      <c r="K136" s="37"/>
      <c r="L136" s="59"/>
      <c r="S136" s="37"/>
      <c r="T136" s="37"/>
      <c r="U136" s="37"/>
      <c r="V136" s="37"/>
      <c r="W136" s="37"/>
      <c r="X136" s="37"/>
      <c r="Y136" s="37"/>
      <c r="Z136" s="37"/>
      <c r="AA136" s="37"/>
      <c r="AB136" s="37"/>
      <c r="AC136" s="37"/>
      <c r="AD136" s="37"/>
      <c r="AE136" s="37"/>
    </row>
    <row r="137" s="2" customFormat="1" ht="12" customHeight="1">
      <c r="A137" s="37"/>
      <c r="B137" s="38"/>
      <c r="C137" s="31" t="s">
        <v>226</v>
      </c>
      <c r="D137" s="37"/>
      <c r="E137" s="37"/>
      <c r="F137" s="37"/>
      <c r="G137" s="37"/>
      <c r="H137" s="37"/>
      <c r="I137" s="37"/>
      <c r="J137" s="37"/>
      <c r="K137" s="37"/>
      <c r="L137" s="59"/>
      <c r="S137" s="37"/>
      <c r="T137" s="37"/>
      <c r="U137" s="37"/>
      <c r="V137" s="37"/>
      <c r="W137" s="37"/>
      <c r="X137" s="37"/>
      <c r="Y137" s="37"/>
      <c r="Z137" s="37"/>
      <c r="AA137" s="37"/>
      <c r="AB137" s="37"/>
      <c r="AC137" s="37"/>
      <c r="AD137" s="37"/>
      <c r="AE137" s="37"/>
    </row>
    <row r="138" s="2" customFormat="1" ht="16.5" customHeight="1">
      <c r="A138" s="37"/>
      <c r="B138" s="38"/>
      <c r="C138" s="37"/>
      <c r="D138" s="37"/>
      <c r="E138" s="71" t="str">
        <f>E13</f>
        <v>st-2.etapa - Statika</v>
      </c>
      <c r="F138" s="37"/>
      <c r="G138" s="37"/>
      <c r="H138" s="37"/>
      <c r="I138" s="37"/>
      <c r="J138" s="37"/>
      <c r="K138" s="37"/>
      <c r="L138" s="59"/>
      <c r="S138" s="37"/>
      <c r="T138" s="37"/>
      <c r="U138" s="37"/>
      <c r="V138" s="37"/>
      <c r="W138" s="37"/>
      <c r="X138" s="37"/>
      <c r="Y138" s="37"/>
      <c r="Z138" s="37"/>
      <c r="AA138" s="37"/>
      <c r="AB138" s="37"/>
      <c r="AC138" s="37"/>
      <c r="AD138" s="37"/>
      <c r="AE138" s="37"/>
    </row>
    <row r="139" s="2" customFormat="1" ht="6.96" customHeight="1">
      <c r="A139" s="37"/>
      <c r="B139" s="38"/>
      <c r="C139" s="37"/>
      <c r="D139" s="37"/>
      <c r="E139" s="37"/>
      <c r="F139" s="37"/>
      <c r="G139" s="37"/>
      <c r="H139" s="37"/>
      <c r="I139" s="37"/>
      <c r="J139" s="37"/>
      <c r="K139" s="37"/>
      <c r="L139" s="59"/>
      <c r="S139" s="37"/>
      <c r="T139" s="37"/>
      <c r="U139" s="37"/>
      <c r="V139" s="37"/>
      <c r="W139" s="37"/>
      <c r="X139" s="37"/>
      <c r="Y139" s="37"/>
      <c r="Z139" s="37"/>
      <c r="AA139" s="37"/>
      <c r="AB139" s="37"/>
      <c r="AC139" s="37"/>
      <c r="AD139" s="37"/>
      <c r="AE139" s="37"/>
    </row>
    <row r="140" s="2" customFormat="1" ht="12" customHeight="1">
      <c r="A140" s="37"/>
      <c r="B140" s="38"/>
      <c r="C140" s="31" t="s">
        <v>19</v>
      </c>
      <c r="D140" s="37"/>
      <c r="E140" s="37"/>
      <c r="F140" s="26" t="str">
        <f>F16</f>
        <v>Tr. SNP53,Banská Bystrica,parc.č.1042/1</v>
      </c>
      <c r="G140" s="37"/>
      <c r="H140" s="37"/>
      <c r="I140" s="31" t="s">
        <v>21</v>
      </c>
      <c r="J140" s="73" t="str">
        <f>IF(J16="","",J16)</f>
        <v>10. 9. 2024</v>
      </c>
      <c r="K140" s="37"/>
      <c r="L140" s="59"/>
      <c r="S140" s="37"/>
      <c r="T140" s="37"/>
      <c r="U140" s="37"/>
      <c r="V140" s="37"/>
      <c r="W140" s="37"/>
      <c r="X140" s="37"/>
      <c r="Y140" s="37"/>
      <c r="Z140" s="37"/>
      <c r="AA140" s="37"/>
      <c r="AB140" s="37"/>
      <c r="AC140" s="37"/>
      <c r="AD140" s="37"/>
      <c r="AE140" s="37"/>
    </row>
    <row r="141" s="2" customFormat="1" ht="6.96" customHeight="1">
      <c r="A141" s="37"/>
      <c r="B141" s="38"/>
      <c r="C141" s="37"/>
      <c r="D141" s="37"/>
      <c r="E141" s="37"/>
      <c r="F141" s="37"/>
      <c r="G141" s="37"/>
      <c r="H141" s="37"/>
      <c r="I141" s="37"/>
      <c r="J141" s="37"/>
      <c r="K141" s="37"/>
      <c r="L141" s="59"/>
      <c r="S141" s="37"/>
      <c r="T141" s="37"/>
      <c r="U141" s="37"/>
      <c r="V141" s="37"/>
      <c r="W141" s="37"/>
      <c r="X141" s="37"/>
      <c r="Y141" s="37"/>
      <c r="Z141" s="37"/>
      <c r="AA141" s="37"/>
      <c r="AB141" s="37"/>
      <c r="AC141" s="37"/>
      <c r="AD141" s="37"/>
      <c r="AE141" s="37"/>
    </row>
    <row r="142" s="2" customFormat="1" ht="15.15" customHeight="1">
      <c r="A142" s="37"/>
      <c r="B142" s="38"/>
      <c r="C142" s="31" t="s">
        <v>23</v>
      </c>
      <c r="D142" s="37"/>
      <c r="E142" s="37"/>
      <c r="F142" s="26" t="str">
        <f>E19</f>
        <v>Univerzita Mateja Bela v Banskej Bystrici</v>
      </c>
      <c r="G142" s="37"/>
      <c r="H142" s="37"/>
      <c r="I142" s="31" t="s">
        <v>29</v>
      </c>
      <c r="J142" s="35" t="str">
        <f>E25</f>
        <v>Insvet s.r.o.,Koeice</v>
      </c>
      <c r="K142" s="37"/>
      <c r="L142" s="59"/>
      <c r="S142" s="37"/>
      <c r="T142" s="37"/>
      <c r="U142" s="37"/>
      <c r="V142" s="37"/>
      <c r="W142" s="37"/>
      <c r="X142" s="37"/>
      <c r="Y142" s="37"/>
      <c r="Z142" s="37"/>
      <c r="AA142" s="37"/>
      <c r="AB142" s="37"/>
      <c r="AC142" s="37"/>
      <c r="AD142" s="37"/>
      <c r="AE142" s="37"/>
    </row>
    <row r="143" s="2" customFormat="1" ht="15.15" customHeight="1">
      <c r="A143" s="37"/>
      <c r="B143" s="38"/>
      <c r="C143" s="31" t="s">
        <v>27</v>
      </c>
      <c r="D143" s="37"/>
      <c r="E143" s="37"/>
      <c r="F143" s="26" t="str">
        <f>IF(E22="","",E22)</f>
        <v>Vyplň údaj</v>
      </c>
      <c r="G143" s="37"/>
      <c r="H143" s="37"/>
      <c r="I143" s="31" t="s">
        <v>32</v>
      </c>
      <c r="J143" s="35" t="str">
        <f>E28</f>
        <v xml:space="preserve"> </v>
      </c>
      <c r="K143" s="37"/>
      <c r="L143" s="59"/>
      <c r="S143" s="37"/>
      <c r="T143" s="37"/>
      <c r="U143" s="37"/>
      <c r="V143" s="37"/>
      <c r="W143" s="37"/>
      <c r="X143" s="37"/>
      <c r="Y143" s="37"/>
      <c r="Z143" s="37"/>
      <c r="AA143" s="37"/>
      <c r="AB143" s="37"/>
      <c r="AC143" s="37"/>
      <c r="AD143" s="37"/>
      <c r="AE143" s="37"/>
    </row>
    <row r="144" s="2" customFormat="1" ht="10.32" customHeight="1">
      <c r="A144" s="37"/>
      <c r="B144" s="38"/>
      <c r="C144" s="37"/>
      <c r="D144" s="37"/>
      <c r="E144" s="37"/>
      <c r="F144" s="37"/>
      <c r="G144" s="37"/>
      <c r="H144" s="37"/>
      <c r="I144" s="37"/>
      <c r="J144" s="37"/>
      <c r="K144" s="37"/>
      <c r="L144" s="59"/>
      <c r="S144" s="37"/>
      <c r="T144" s="37"/>
      <c r="U144" s="37"/>
      <c r="V144" s="37"/>
      <c r="W144" s="37"/>
      <c r="X144" s="37"/>
      <c r="Y144" s="37"/>
      <c r="Z144" s="37"/>
      <c r="AA144" s="37"/>
      <c r="AB144" s="37"/>
      <c r="AC144" s="37"/>
      <c r="AD144" s="37"/>
      <c r="AE144" s="37"/>
    </row>
    <row r="145" s="11" customFormat="1" ht="29.28" customHeight="1">
      <c r="A145" s="180"/>
      <c r="B145" s="181"/>
      <c r="C145" s="182" t="s">
        <v>270</v>
      </c>
      <c r="D145" s="183" t="s">
        <v>60</v>
      </c>
      <c r="E145" s="183" t="s">
        <v>56</v>
      </c>
      <c r="F145" s="183" t="s">
        <v>57</v>
      </c>
      <c r="G145" s="183" t="s">
        <v>271</v>
      </c>
      <c r="H145" s="183" t="s">
        <v>272</v>
      </c>
      <c r="I145" s="183" t="s">
        <v>273</v>
      </c>
      <c r="J145" s="184" t="s">
        <v>232</v>
      </c>
      <c r="K145" s="185" t="s">
        <v>274</v>
      </c>
      <c r="L145" s="186"/>
      <c r="M145" s="90" t="s">
        <v>1</v>
      </c>
      <c r="N145" s="91" t="s">
        <v>39</v>
      </c>
      <c r="O145" s="91" t="s">
        <v>275</v>
      </c>
      <c r="P145" s="91" t="s">
        <v>276</v>
      </c>
      <c r="Q145" s="91" t="s">
        <v>277</v>
      </c>
      <c r="R145" s="91" t="s">
        <v>278</v>
      </c>
      <c r="S145" s="91" t="s">
        <v>279</v>
      </c>
      <c r="T145" s="92" t="s">
        <v>280</v>
      </c>
      <c r="U145" s="180"/>
      <c r="V145" s="180"/>
      <c r="W145" s="180"/>
      <c r="X145" s="180"/>
      <c r="Y145" s="180"/>
      <c r="Z145" s="180"/>
      <c r="AA145" s="180"/>
      <c r="AB145" s="180"/>
      <c r="AC145" s="180"/>
      <c r="AD145" s="180"/>
      <c r="AE145" s="180"/>
    </row>
    <row r="146" s="2" customFormat="1" ht="22.8" customHeight="1">
      <c r="A146" s="37"/>
      <c r="B146" s="38"/>
      <c r="C146" s="97" t="s">
        <v>228</v>
      </c>
      <c r="D146" s="37"/>
      <c r="E146" s="37"/>
      <c r="F146" s="37"/>
      <c r="G146" s="37"/>
      <c r="H146" s="37"/>
      <c r="I146" s="37"/>
      <c r="J146" s="187">
        <f>BK146</f>
        <v>0</v>
      </c>
      <c r="K146" s="37"/>
      <c r="L146" s="38"/>
      <c r="M146" s="93"/>
      <c r="N146" s="77"/>
      <c r="O146" s="94"/>
      <c r="P146" s="188">
        <f>P147+P223+P248</f>
        <v>0</v>
      </c>
      <c r="Q146" s="94"/>
      <c r="R146" s="188">
        <f>R147+R223+R248</f>
        <v>1484.29526630026</v>
      </c>
      <c r="S146" s="94"/>
      <c r="T146" s="189">
        <f>T147+T223+T248</f>
        <v>0.99454999999999982</v>
      </c>
      <c r="U146" s="37"/>
      <c r="V146" s="37"/>
      <c r="W146" s="37"/>
      <c r="X146" s="37"/>
      <c r="Y146" s="37"/>
      <c r="Z146" s="37"/>
      <c r="AA146" s="37"/>
      <c r="AB146" s="37"/>
      <c r="AC146" s="37"/>
      <c r="AD146" s="37"/>
      <c r="AE146" s="37"/>
      <c r="AT146" s="18" t="s">
        <v>74</v>
      </c>
      <c r="AU146" s="18" t="s">
        <v>234</v>
      </c>
      <c r="BK146" s="190">
        <f>BK147+BK223+BK248</f>
        <v>0</v>
      </c>
    </row>
    <row r="147" s="12" customFormat="1" ht="25.92" customHeight="1">
      <c r="A147" s="12"/>
      <c r="B147" s="191"/>
      <c r="C147" s="12"/>
      <c r="D147" s="192" t="s">
        <v>74</v>
      </c>
      <c r="E147" s="193" t="s">
        <v>281</v>
      </c>
      <c r="F147" s="193" t="s">
        <v>282</v>
      </c>
      <c r="G147" s="12"/>
      <c r="H147" s="12"/>
      <c r="I147" s="194"/>
      <c r="J147" s="195">
        <f>BK147</f>
        <v>0</v>
      </c>
      <c r="K147" s="12"/>
      <c r="L147" s="191"/>
      <c r="M147" s="196"/>
      <c r="N147" s="197"/>
      <c r="O147" s="197"/>
      <c r="P147" s="198">
        <f>P148+P151+P184+P194+P221</f>
        <v>0</v>
      </c>
      <c r="Q147" s="197"/>
      <c r="R147" s="198">
        <f>R148+R151+R184+R194+R221</f>
        <v>690.24332998800003</v>
      </c>
      <c r="S147" s="197"/>
      <c r="T147" s="199">
        <f>T148+T151+T184+T194+T221</f>
        <v>0.99454999999999982</v>
      </c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R147" s="192" t="s">
        <v>82</v>
      </c>
      <c r="AT147" s="200" t="s">
        <v>74</v>
      </c>
      <c r="AU147" s="200" t="s">
        <v>75</v>
      </c>
      <c r="AY147" s="192" t="s">
        <v>283</v>
      </c>
      <c r="BK147" s="201">
        <f>BK148+BK151+BK184+BK194+BK221</f>
        <v>0</v>
      </c>
    </row>
    <row r="148" s="12" customFormat="1" ht="22.8" customHeight="1">
      <c r="A148" s="12"/>
      <c r="B148" s="191"/>
      <c r="C148" s="12"/>
      <c r="D148" s="192" t="s">
        <v>74</v>
      </c>
      <c r="E148" s="202" t="s">
        <v>87</v>
      </c>
      <c r="F148" s="202" t="s">
        <v>1829</v>
      </c>
      <c r="G148" s="12"/>
      <c r="H148" s="12"/>
      <c r="I148" s="194"/>
      <c r="J148" s="203">
        <f>BK148</f>
        <v>0</v>
      </c>
      <c r="K148" s="12"/>
      <c r="L148" s="191"/>
      <c r="M148" s="196"/>
      <c r="N148" s="197"/>
      <c r="O148" s="197"/>
      <c r="P148" s="198">
        <f>SUM(P149:P150)</f>
        <v>0</v>
      </c>
      <c r="Q148" s="197"/>
      <c r="R148" s="198">
        <f>SUM(R149:R150)</f>
        <v>1.15506</v>
      </c>
      <c r="S148" s="197"/>
      <c r="T148" s="199">
        <f>SUM(T149:T150)</f>
        <v>0</v>
      </c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R148" s="192" t="s">
        <v>82</v>
      </c>
      <c r="AT148" s="200" t="s">
        <v>74</v>
      </c>
      <c r="AU148" s="200" t="s">
        <v>82</v>
      </c>
      <c r="AY148" s="192" t="s">
        <v>283</v>
      </c>
      <c r="BK148" s="201">
        <f>SUM(BK149:BK150)</f>
        <v>0</v>
      </c>
    </row>
    <row r="149" s="2" customFormat="1" ht="24.15" customHeight="1">
      <c r="A149" s="37"/>
      <c r="B149" s="168"/>
      <c r="C149" s="204" t="s">
        <v>82</v>
      </c>
      <c r="D149" s="204" t="s">
        <v>285</v>
      </c>
      <c r="E149" s="205" t="s">
        <v>1830</v>
      </c>
      <c r="F149" s="206" t="s">
        <v>1831</v>
      </c>
      <c r="G149" s="207" t="s">
        <v>296</v>
      </c>
      <c r="H149" s="208">
        <v>0.55800000000000005</v>
      </c>
      <c r="I149" s="209"/>
      <c r="J149" s="210">
        <f>ROUND(I149*H149,2)</f>
        <v>0</v>
      </c>
      <c r="K149" s="211"/>
      <c r="L149" s="38"/>
      <c r="M149" s="212" t="s">
        <v>1</v>
      </c>
      <c r="N149" s="213" t="s">
        <v>41</v>
      </c>
      <c r="O149" s="81"/>
      <c r="P149" s="214">
        <f>O149*H149</f>
        <v>0</v>
      </c>
      <c r="Q149" s="214">
        <v>2.0699999999999998</v>
      </c>
      <c r="R149" s="214">
        <f>Q149*H149</f>
        <v>1.15506</v>
      </c>
      <c r="S149" s="214">
        <v>0</v>
      </c>
      <c r="T149" s="215">
        <f>S149*H149</f>
        <v>0</v>
      </c>
      <c r="U149" s="37"/>
      <c r="V149" s="37"/>
      <c r="W149" s="37"/>
      <c r="X149" s="37"/>
      <c r="Y149" s="37"/>
      <c r="Z149" s="37"/>
      <c r="AA149" s="37"/>
      <c r="AB149" s="37"/>
      <c r="AC149" s="37"/>
      <c r="AD149" s="37"/>
      <c r="AE149" s="37"/>
      <c r="AR149" s="216" t="s">
        <v>289</v>
      </c>
      <c r="AT149" s="216" t="s">
        <v>285</v>
      </c>
      <c r="AU149" s="216" t="s">
        <v>87</v>
      </c>
      <c r="AY149" s="18" t="s">
        <v>283</v>
      </c>
      <c r="BE149" s="217">
        <f>IF(N149="základná",J149,0)</f>
        <v>0</v>
      </c>
      <c r="BF149" s="217">
        <f>IF(N149="znížená",J149,0)</f>
        <v>0</v>
      </c>
      <c r="BG149" s="217">
        <f>IF(N149="zákl. prenesená",J149,0)</f>
        <v>0</v>
      </c>
      <c r="BH149" s="217">
        <f>IF(N149="zníž. prenesená",J149,0)</f>
        <v>0</v>
      </c>
      <c r="BI149" s="217">
        <f>IF(N149="nulová",J149,0)</f>
        <v>0</v>
      </c>
      <c r="BJ149" s="18" t="s">
        <v>87</v>
      </c>
      <c r="BK149" s="217">
        <f>ROUND(I149*H149,2)</f>
        <v>0</v>
      </c>
      <c r="BL149" s="18" t="s">
        <v>289</v>
      </c>
      <c r="BM149" s="216" t="s">
        <v>4269</v>
      </c>
    </row>
    <row r="150" s="13" customFormat="1">
      <c r="A150" s="13"/>
      <c r="B150" s="218"/>
      <c r="C150" s="13"/>
      <c r="D150" s="219" t="s">
        <v>291</v>
      </c>
      <c r="E150" s="220" t="s">
        <v>1</v>
      </c>
      <c r="F150" s="221" t="s">
        <v>1833</v>
      </c>
      <c r="G150" s="13"/>
      <c r="H150" s="222">
        <v>0.55800000000000005</v>
      </c>
      <c r="I150" s="223"/>
      <c r="J150" s="13"/>
      <c r="K150" s="13"/>
      <c r="L150" s="218"/>
      <c r="M150" s="224"/>
      <c r="N150" s="225"/>
      <c r="O150" s="225"/>
      <c r="P150" s="225"/>
      <c r="Q150" s="225"/>
      <c r="R150" s="225"/>
      <c r="S150" s="225"/>
      <c r="T150" s="226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T150" s="220" t="s">
        <v>291</v>
      </c>
      <c r="AU150" s="220" t="s">
        <v>87</v>
      </c>
      <c r="AV150" s="13" t="s">
        <v>87</v>
      </c>
      <c r="AW150" s="13" t="s">
        <v>31</v>
      </c>
      <c r="AX150" s="13" t="s">
        <v>82</v>
      </c>
      <c r="AY150" s="220" t="s">
        <v>283</v>
      </c>
    </row>
    <row r="151" s="12" customFormat="1" ht="22.8" customHeight="1">
      <c r="A151" s="12"/>
      <c r="B151" s="191"/>
      <c r="C151" s="12"/>
      <c r="D151" s="192" t="s">
        <v>74</v>
      </c>
      <c r="E151" s="202" t="s">
        <v>92</v>
      </c>
      <c r="F151" s="202" t="s">
        <v>357</v>
      </c>
      <c r="G151" s="12"/>
      <c r="H151" s="12"/>
      <c r="I151" s="194"/>
      <c r="J151" s="203">
        <f>BK151</f>
        <v>0</v>
      </c>
      <c r="K151" s="12"/>
      <c r="L151" s="191"/>
      <c r="M151" s="196"/>
      <c r="N151" s="197"/>
      <c r="O151" s="197"/>
      <c r="P151" s="198">
        <f>SUM(P152:P183)</f>
        <v>0</v>
      </c>
      <c r="Q151" s="197"/>
      <c r="R151" s="198">
        <f>SUM(R152:R183)</f>
        <v>677.38243534800006</v>
      </c>
      <c r="S151" s="197"/>
      <c r="T151" s="199">
        <f>SUM(T152:T183)</f>
        <v>0</v>
      </c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R151" s="192" t="s">
        <v>82</v>
      </c>
      <c r="AT151" s="200" t="s">
        <v>74</v>
      </c>
      <c r="AU151" s="200" t="s">
        <v>82</v>
      </c>
      <c r="AY151" s="192" t="s">
        <v>283</v>
      </c>
      <c r="BK151" s="201">
        <f>SUM(BK152:BK183)</f>
        <v>0</v>
      </c>
    </row>
    <row r="152" s="2" customFormat="1" ht="33" customHeight="1">
      <c r="A152" s="37"/>
      <c r="B152" s="168"/>
      <c r="C152" s="204" t="s">
        <v>87</v>
      </c>
      <c r="D152" s="204" t="s">
        <v>285</v>
      </c>
      <c r="E152" s="205" t="s">
        <v>1838</v>
      </c>
      <c r="F152" s="206" t="s">
        <v>1839</v>
      </c>
      <c r="G152" s="207" t="s">
        <v>344</v>
      </c>
      <c r="H152" s="208">
        <v>0.52800000000000002</v>
      </c>
      <c r="I152" s="209"/>
      <c r="J152" s="210">
        <f>ROUND(I152*H152,2)</f>
        <v>0</v>
      </c>
      <c r="K152" s="211"/>
      <c r="L152" s="38"/>
      <c r="M152" s="212" t="s">
        <v>1</v>
      </c>
      <c r="N152" s="213" t="s">
        <v>41</v>
      </c>
      <c r="O152" s="81"/>
      <c r="P152" s="214">
        <f>O152*H152</f>
        <v>0</v>
      </c>
      <c r="Q152" s="214">
        <v>0.014966</v>
      </c>
      <c r="R152" s="214">
        <f>Q152*H152</f>
        <v>0.0079020480000000001</v>
      </c>
      <c r="S152" s="214">
        <v>0</v>
      </c>
      <c r="T152" s="215">
        <f>S152*H152</f>
        <v>0</v>
      </c>
      <c r="U152" s="37"/>
      <c r="V152" s="37"/>
      <c r="W152" s="37"/>
      <c r="X152" s="37"/>
      <c r="Y152" s="37"/>
      <c r="Z152" s="37"/>
      <c r="AA152" s="37"/>
      <c r="AB152" s="37"/>
      <c r="AC152" s="37"/>
      <c r="AD152" s="37"/>
      <c r="AE152" s="37"/>
      <c r="AR152" s="216" t="s">
        <v>289</v>
      </c>
      <c r="AT152" s="216" t="s">
        <v>285</v>
      </c>
      <c r="AU152" s="216" t="s">
        <v>87</v>
      </c>
      <c r="AY152" s="18" t="s">
        <v>283</v>
      </c>
      <c r="BE152" s="217">
        <f>IF(N152="základná",J152,0)</f>
        <v>0</v>
      </c>
      <c r="BF152" s="217">
        <f>IF(N152="znížená",J152,0)</f>
        <v>0</v>
      </c>
      <c r="BG152" s="217">
        <f>IF(N152="zákl. prenesená",J152,0)</f>
        <v>0</v>
      </c>
      <c r="BH152" s="217">
        <f>IF(N152="zníž. prenesená",J152,0)</f>
        <v>0</v>
      </c>
      <c r="BI152" s="217">
        <f>IF(N152="nulová",J152,0)</f>
        <v>0</v>
      </c>
      <c r="BJ152" s="18" t="s">
        <v>87</v>
      </c>
      <c r="BK152" s="217">
        <f>ROUND(I152*H152,2)</f>
        <v>0</v>
      </c>
      <c r="BL152" s="18" t="s">
        <v>289</v>
      </c>
      <c r="BM152" s="216" t="s">
        <v>4270</v>
      </c>
    </row>
    <row r="153" s="13" customFormat="1">
      <c r="A153" s="13"/>
      <c r="B153" s="218"/>
      <c r="C153" s="13"/>
      <c r="D153" s="219" t="s">
        <v>291</v>
      </c>
      <c r="E153" s="220" t="s">
        <v>1</v>
      </c>
      <c r="F153" s="221" t="s">
        <v>1841</v>
      </c>
      <c r="G153" s="13"/>
      <c r="H153" s="222">
        <v>0.52800000000000002</v>
      </c>
      <c r="I153" s="223"/>
      <c r="J153" s="13"/>
      <c r="K153" s="13"/>
      <c r="L153" s="218"/>
      <c r="M153" s="224"/>
      <c r="N153" s="225"/>
      <c r="O153" s="225"/>
      <c r="P153" s="225"/>
      <c r="Q153" s="225"/>
      <c r="R153" s="225"/>
      <c r="S153" s="225"/>
      <c r="T153" s="226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T153" s="220" t="s">
        <v>291</v>
      </c>
      <c r="AU153" s="220" t="s">
        <v>87</v>
      </c>
      <c r="AV153" s="13" t="s">
        <v>87</v>
      </c>
      <c r="AW153" s="13" t="s">
        <v>31</v>
      </c>
      <c r="AX153" s="13" t="s">
        <v>82</v>
      </c>
      <c r="AY153" s="220" t="s">
        <v>283</v>
      </c>
    </row>
    <row r="154" s="2" customFormat="1" ht="24.15" customHeight="1">
      <c r="A154" s="37"/>
      <c r="B154" s="168"/>
      <c r="C154" s="242" t="s">
        <v>92</v>
      </c>
      <c r="D154" s="242" t="s">
        <v>582</v>
      </c>
      <c r="E154" s="243" t="s">
        <v>1842</v>
      </c>
      <c r="F154" s="244" t="s">
        <v>1843</v>
      </c>
      <c r="G154" s="245" t="s">
        <v>1538</v>
      </c>
      <c r="H154" s="246">
        <v>528.35000000000002</v>
      </c>
      <c r="I154" s="247"/>
      <c r="J154" s="248">
        <f>ROUND(I154*H154,2)</f>
        <v>0</v>
      </c>
      <c r="K154" s="249"/>
      <c r="L154" s="250"/>
      <c r="M154" s="251" t="s">
        <v>1</v>
      </c>
      <c r="N154" s="252" t="s">
        <v>41</v>
      </c>
      <c r="O154" s="81"/>
      <c r="P154" s="214">
        <f>O154*H154</f>
        <v>0</v>
      </c>
      <c r="Q154" s="214">
        <v>1</v>
      </c>
      <c r="R154" s="214">
        <f>Q154*H154</f>
        <v>528.35000000000002</v>
      </c>
      <c r="S154" s="214">
        <v>0</v>
      </c>
      <c r="T154" s="215">
        <f>S154*H154</f>
        <v>0</v>
      </c>
      <c r="U154" s="37"/>
      <c r="V154" s="37"/>
      <c r="W154" s="37"/>
      <c r="X154" s="37"/>
      <c r="Y154" s="37"/>
      <c r="Z154" s="37"/>
      <c r="AA154" s="37"/>
      <c r="AB154" s="37"/>
      <c r="AC154" s="37"/>
      <c r="AD154" s="37"/>
      <c r="AE154" s="37"/>
      <c r="AR154" s="216" t="s">
        <v>319</v>
      </c>
      <c r="AT154" s="216" t="s">
        <v>582</v>
      </c>
      <c r="AU154" s="216" t="s">
        <v>87</v>
      </c>
      <c r="AY154" s="18" t="s">
        <v>283</v>
      </c>
      <c r="BE154" s="217">
        <f>IF(N154="základná",J154,0)</f>
        <v>0</v>
      </c>
      <c r="BF154" s="217">
        <f>IF(N154="znížená",J154,0)</f>
        <v>0</v>
      </c>
      <c r="BG154" s="217">
        <f>IF(N154="zákl. prenesená",J154,0)</f>
        <v>0</v>
      </c>
      <c r="BH154" s="217">
        <f>IF(N154="zníž. prenesená",J154,0)</f>
        <v>0</v>
      </c>
      <c r="BI154" s="217">
        <f>IF(N154="nulová",J154,0)</f>
        <v>0</v>
      </c>
      <c r="BJ154" s="18" t="s">
        <v>87</v>
      </c>
      <c r="BK154" s="217">
        <f>ROUND(I154*H154,2)</f>
        <v>0</v>
      </c>
      <c r="BL154" s="18" t="s">
        <v>289</v>
      </c>
      <c r="BM154" s="216" t="s">
        <v>4271</v>
      </c>
    </row>
    <row r="155" s="13" customFormat="1">
      <c r="A155" s="13"/>
      <c r="B155" s="218"/>
      <c r="C155" s="13"/>
      <c r="D155" s="219" t="s">
        <v>291</v>
      </c>
      <c r="E155" s="220" t="s">
        <v>1</v>
      </c>
      <c r="F155" s="221" t="s">
        <v>1845</v>
      </c>
      <c r="G155" s="13"/>
      <c r="H155" s="222">
        <v>528.35000000000002</v>
      </c>
      <c r="I155" s="223"/>
      <c r="J155" s="13"/>
      <c r="K155" s="13"/>
      <c r="L155" s="218"/>
      <c r="M155" s="224"/>
      <c r="N155" s="225"/>
      <c r="O155" s="225"/>
      <c r="P155" s="225"/>
      <c r="Q155" s="225"/>
      <c r="R155" s="225"/>
      <c r="S155" s="225"/>
      <c r="T155" s="226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T155" s="220" t="s">
        <v>291</v>
      </c>
      <c r="AU155" s="220" t="s">
        <v>87</v>
      </c>
      <c r="AV155" s="13" t="s">
        <v>87</v>
      </c>
      <c r="AW155" s="13" t="s">
        <v>31</v>
      </c>
      <c r="AX155" s="13" t="s">
        <v>82</v>
      </c>
      <c r="AY155" s="220" t="s">
        <v>283</v>
      </c>
    </row>
    <row r="156" s="2" customFormat="1" ht="21.75" customHeight="1">
      <c r="A156" s="37"/>
      <c r="B156" s="168"/>
      <c r="C156" s="204" t="s">
        <v>289</v>
      </c>
      <c r="D156" s="204" t="s">
        <v>285</v>
      </c>
      <c r="E156" s="205" t="s">
        <v>1846</v>
      </c>
      <c r="F156" s="206" t="s">
        <v>1847</v>
      </c>
      <c r="G156" s="207" t="s">
        <v>296</v>
      </c>
      <c r="H156" s="208">
        <v>46.329999999999998</v>
      </c>
      <c r="I156" s="209"/>
      <c r="J156" s="210">
        <f>ROUND(I156*H156,2)</f>
        <v>0</v>
      </c>
      <c r="K156" s="211"/>
      <c r="L156" s="38"/>
      <c r="M156" s="212" t="s">
        <v>1</v>
      </c>
      <c r="N156" s="213" t="s">
        <v>41</v>
      </c>
      <c r="O156" s="81"/>
      <c r="P156" s="214">
        <f>O156*H156</f>
        <v>0</v>
      </c>
      <c r="Q156" s="214">
        <v>2.40177</v>
      </c>
      <c r="R156" s="214">
        <f>Q156*H156</f>
        <v>111.2740041</v>
      </c>
      <c r="S156" s="214">
        <v>0</v>
      </c>
      <c r="T156" s="215">
        <f>S156*H156</f>
        <v>0</v>
      </c>
      <c r="U156" s="37"/>
      <c r="V156" s="37"/>
      <c r="W156" s="37"/>
      <c r="X156" s="37"/>
      <c r="Y156" s="37"/>
      <c r="Z156" s="37"/>
      <c r="AA156" s="37"/>
      <c r="AB156" s="37"/>
      <c r="AC156" s="37"/>
      <c r="AD156" s="37"/>
      <c r="AE156" s="37"/>
      <c r="AR156" s="216" t="s">
        <v>289</v>
      </c>
      <c r="AT156" s="216" t="s">
        <v>285</v>
      </c>
      <c r="AU156" s="216" t="s">
        <v>87</v>
      </c>
      <c r="AY156" s="18" t="s">
        <v>283</v>
      </c>
      <c r="BE156" s="217">
        <f>IF(N156="základná",J156,0)</f>
        <v>0</v>
      </c>
      <c r="BF156" s="217">
        <f>IF(N156="znížená",J156,0)</f>
        <v>0</v>
      </c>
      <c r="BG156" s="217">
        <f>IF(N156="zákl. prenesená",J156,0)</f>
        <v>0</v>
      </c>
      <c r="BH156" s="217">
        <f>IF(N156="zníž. prenesená",J156,0)</f>
        <v>0</v>
      </c>
      <c r="BI156" s="217">
        <f>IF(N156="nulová",J156,0)</f>
        <v>0</v>
      </c>
      <c r="BJ156" s="18" t="s">
        <v>87</v>
      </c>
      <c r="BK156" s="217">
        <f>ROUND(I156*H156,2)</f>
        <v>0</v>
      </c>
      <c r="BL156" s="18" t="s">
        <v>289</v>
      </c>
      <c r="BM156" s="216" t="s">
        <v>4272</v>
      </c>
    </row>
    <row r="157" s="13" customFormat="1">
      <c r="A157" s="13"/>
      <c r="B157" s="218"/>
      <c r="C157" s="13"/>
      <c r="D157" s="219" t="s">
        <v>291</v>
      </c>
      <c r="E157" s="220" t="s">
        <v>1</v>
      </c>
      <c r="F157" s="221" t="s">
        <v>1849</v>
      </c>
      <c r="G157" s="13"/>
      <c r="H157" s="222">
        <v>46.329999999999998</v>
      </c>
      <c r="I157" s="223"/>
      <c r="J157" s="13"/>
      <c r="K157" s="13"/>
      <c r="L157" s="218"/>
      <c r="M157" s="224"/>
      <c r="N157" s="225"/>
      <c r="O157" s="225"/>
      <c r="P157" s="225"/>
      <c r="Q157" s="225"/>
      <c r="R157" s="225"/>
      <c r="S157" s="225"/>
      <c r="T157" s="226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T157" s="220" t="s">
        <v>291</v>
      </c>
      <c r="AU157" s="220" t="s">
        <v>87</v>
      </c>
      <c r="AV157" s="13" t="s">
        <v>87</v>
      </c>
      <c r="AW157" s="13" t="s">
        <v>31</v>
      </c>
      <c r="AX157" s="13" t="s">
        <v>75</v>
      </c>
      <c r="AY157" s="220" t="s">
        <v>283</v>
      </c>
    </row>
    <row r="158" s="14" customFormat="1">
      <c r="A158" s="14"/>
      <c r="B158" s="227"/>
      <c r="C158" s="14"/>
      <c r="D158" s="219" t="s">
        <v>291</v>
      </c>
      <c r="E158" s="228" t="s">
        <v>1</v>
      </c>
      <c r="F158" s="229" t="s">
        <v>293</v>
      </c>
      <c r="G158" s="14"/>
      <c r="H158" s="230">
        <v>46.329999999999998</v>
      </c>
      <c r="I158" s="231"/>
      <c r="J158" s="14"/>
      <c r="K158" s="14"/>
      <c r="L158" s="227"/>
      <c r="M158" s="232"/>
      <c r="N158" s="233"/>
      <c r="O158" s="233"/>
      <c r="P158" s="233"/>
      <c r="Q158" s="233"/>
      <c r="R158" s="233"/>
      <c r="S158" s="233"/>
      <c r="T158" s="23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T158" s="228" t="s">
        <v>291</v>
      </c>
      <c r="AU158" s="228" t="s">
        <v>87</v>
      </c>
      <c r="AV158" s="14" t="s">
        <v>289</v>
      </c>
      <c r="AW158" s="14" t="s">
        <v>31</v>
      </c>
      <c r="AX158" s="14" t="s">
        <v>82</v>
      </c>
      <c r="AY158" s="228" t="s">
        <v>283</v>
      </c>
    </row>
    <row r="159" s="2" customFormat="1" ht="24.15" customHeight="1">
      <c r="A159" s="37"/>
      <c r="B159" s="168"/>
      <c r="C159" s="204" t="s">
        <v>306</v>
      </c>
      <c r="D159" s="204" t="s">
        <v>285</v>
      </c>
      <c r="E159" s="205" t="s">
        <v>1850</v>
      </c>
      <c r="F159" s="206" t="s">
        <v>1851</v>
      </c>
      <c r="G159" s="207" t="s">
        <v>288</v>
      </c>
      <c r="H159" s="208">
        <v>397.31799999999998</v>
      </c>
      <c r="I159" s="209"/>
      <c r="J159" s="210">
        <f>ROUND(I159*H159,2)</f>
        <v>0</v>
      </c>
      <c r="K159" s="211"/>
      <c r="L159" s="38"/>
      <c r="M159" s="212" t="s">
        <v>1</v>
      </c>
      <c r="N159" s="213" t="s">
        <v>41</v>
      </c>
      <c r="O159" s="81"/>
      <c r="P159" s="214">
        <f>O159*H159</f>
        <v>0</v>
      </c>
      <c r="Q159" s="214">
        <v>0.0023</v>
      </c>
      <c r="R159" s="214">
        <f>Q159*H159</f>
        <v>0.91383139999999996</v>
      </c>
      <c r="S159" s="214">
        <v>0</v>
      </c>
      <c r="T159" s="215">
        <f>S159*H159</f>
        <v>0</v>
      </c>
      <c r="U159" s="37"/>
      <c r="V159" s="37"/>
      <c r="W159" s="37"/>
      <c r="X159" s="37"/>
      <c r="Y159" s="37"/>
      <c r="Z159" s="37"/>
      <c r="AA159" s="37"/>
      <c r="AB159" s="37"/>
      <c r="AC159" s="37"/>
      <c r="AD159" s="37"/>
      <c r="AE159" s="37"/>
      <c r="AR159" s="216" t="s">
        <v>289</v>
      </c>
      <c r="AT159" s="216" t="s">
        <v>285</v>
      </c>
      <c r="AU159" s="216" t="s">
        <v>87</v>
      </c>
      <c r="AY159" s="18" t="s">
        <v>283</v>
      </c>
      <c r="BE159" s="217">
        <f>IF(N159="základná",J159,0)</f>
        <v>0</v>
      </c>
      <c r="BF159" s="217">
        <f>IF(N159="znížená",J159,0)</f>
        <v>0</v>
      </c>
      <c r="BG159" s="217">
        <f>IF(N159="zákl. prenesená",J159,0)</f>
        <v>0</v>
      </c>
      <c r="BH159" s="217">
        <f>IF(N159="zníž. prenesená",J159,0)</f>
        <v>0</v>
      </c>
      <c r="BI159" s="217">
        <f>IF(N159="nulová",J159,0)</f>
        <v>0</v>
      </c>
      <c r="BJ159" s="18" t="s">
        <v>87</v>
      </c>
      <c r="BK159" s="217">
        <f>ROUND(I159*H159,2)</f>
        <v>0</v>
      </c>
      <c r="BL159" s="18" t="s">
        <v>289</v>
      </c>
      <c r="BM159" s="216" t="s">
        <v>4273</v>
      </c>
    </row>
    <row r="160" s="13" customFormat="1">
      <c r="A160" s="13"/>
      <c r="B160" s="218"/>
      <c r="C160" s="13"/>
      <c r="D160" s="219" t="s">
        <v>291</v>
      </c>
      <c r="E160" s="220" t="s">
        <v>1</v>
      </c>
      <c r="F160" s="221" t="s">
        <v>1853</v>
      </c>
      <c r="G160" s="13"/>
      <c r="H160" s="222">
        <v>341.95800000000003</v>
      </c>
      <c r="I160" s="223"/>
      <c r="J160" s="13"/>
      <c r="K160" s="13"/>
      <c r="L160" s="218"/>
      <c r="M160" s="224"/>
      <c r="N160" s="225"/>
      <c r="O160" s="225"/>
      <c r="P160" s="225"/>
      <c r="Q160" s="225"/>
      <c r="R160" s="225"/>
      <c r="S160" s="225"/>
      <c r="T160" s="226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T160" s="220" t="s">
        <v>291</v>
      </c>
      <c r="AU160" s="220" t="s">
        <v>87</v>
      </c>
      <c r="AV160" s="13" t="s">
        <v>87</v>
      </c>
      <c r="AW160" s="13" t="s">
        <v>31</v>
      </c>
      <c r="AX160" s="13" t="s">
        <v>75</v>
      </c>
      <c r="AY160" s="220" t="s">
        <v>283</v>
      </c>
    </row>
    <row r="161" s="13" customFormat="1">
      <c r="A161" s="13"/>
      <c r="B161" s="218"/>
      <c r="C161" s="13"/>
      <c r="D161" s="219" t="s">
        <v>291</v>
      </c>
      <c r="E161" s="220" t="s">
        <v>1</v>
      </c>
      <c r="F161" s="221" t="s">
        <v>1854</v>
      </c>
      <c r="G161" s="13"/>
      <c r="H161" s="222">
        <v>55.359999999999999</v>
      </c>
      <c r="I161" s="223"/>
      <c r="J161" s="13"/>
      <c r="K161" s="13"/>
      <c r="L161" s="218"/>
      <c r="M161" s="224"/>
      <c r="N161" s="225"/>
      <c r="O161" s="225"/>
      <c r="P161" s="225"/>
      <c r="Q161" s="225"/>
      <c r="R161" s="225"/>
      <c r="S161" s="225"/>
      <c r="T161" s="226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T161" s="220" t="s">
        <v>291</v>
      </c>
      <c r="AU161" s="220" t="s">
        <v>87</v>
      </c>
      <c r="AV161" s="13" t="s">
        <v>87</v>
      </c>
      <c r="AW161" s="13" t="s">
        <v>31</v>
      </c>
      <c r="AX161" s="13" t="s">
        <v>75</v>
      </c>
      <c r="AY161" s="220" t="s">
        <v>283</v>
      </c>
    </row>
    <row r="162" s="14" customFormat="1">
      <c r="A162" s="14"/>
      <c r="B162" s="227"/>
      <c r="C162" s="14"/>
      <c r="D162" s="219" t="s">
        <v>291</v>
      </c>
      <c r="E162" s="228" t="s">
        <v>1</v>
      </c>
      <c r="F162" s="229" t="s">
        <v>293</v>
      </c>
      <c r="G162" s="14"/>
      <c r="H162" s="230">
        <v>397.31799999999998</v>
      </c>
      <c r="I162" s="231"/>
      <c r="J162" s="14"/>
      <c r="K162" s="14"/>
      <c r="L162" s="227"/>
      <c r="M162" s="232"/>
      <c r="N162" s="233"/>
      <c r="O162" s="233"/>
      <c r="P162" s="233"/>
      <c r="Q162" s="233"/>
      <c r="R162" s="233"/>
      <c r="S162" s="233"/>
      <c r="T162" s="23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T162" s="228" t="s">
        <v>291</v>
      </c>
      <c r="AU162" s="228" t="s">
        <v>87</v>
      </c>
      <c r="AV162" s="14" t="s">
        <v>289</v>
      </c>
      <c r="AW162" s="14" t="s">
        <v>31</v>
      </c>
      <c r="AX162" s="14" t="s">
        <v>82</v>
      </c>
      <c r="AY162" s="228" t="s">
        <v>283</v>
      </c>
    </row>
    <row r="163" s="2" customFormat="1" ht="24.15" customHeight="1">
      <c r="A163" s="37"/>
      <c r="B163" s="168"/>
      <c r="C163" s="204" t="s">
        <v>310</v>
      </c>
      <c r="D163" s="204" t="s">
        <v>285</v>
      </c>
      <c r="E163" s="205" t="s">
        <v>1855</v>
      </c>
      <c r="F163" s="206" t="s">
        <v>1856</v>
      </c>
      <c r="G163" s="207" t="s">
        <v>288</v>
      </c>
      <c r="H163" s="208">
        <v>397.31799999999998</v>
      </c>
      <c r="I163" s="209"/>
      <c r="J163" s="210">
        <f>ROUND(I163*H163,2)</f>
        <v>0</v>
      </c>
      <c r="K163" s="211"/>
      <c r="L163" s="38"/>
      <c r="M163" s="212" t="s">
        <v>1</v>
      </c>
      <c r="N163" s="213" t="s">
        <v>41</v>
      </c>
      <c r="O163" s="81"/>
      <c r="P163" s="214">
        <f>O163*H163</f>
        <v>0</v>
      </c>
      <c r="Q163" s="214">
        <v>0</v>
      </c>
      <c r="R163" s="214">
        <f>Q163*H163</f>
        <v>0</v>
      </c>
      <c r="S163" s="214">
        <v>0</v>
      </c>
      <c r="T163" s="215">
        <f>S163*H163</f>
        <v>0</v>
      </c>
      <c r="U163" s="37"/>
      <c r="V163" s="37"/>
      <c r="W163" s="37"/>
      <c r="X163" s="37"/>
      <c r="Y163" s="37"/>
      <c r="Z163" s="37"/>
      <c r="AA163" s="37"/>
      <c r="AB163" s="37"/>
      <c r="AC163" s="37"/>
      <c r="AD163" s="37"/>
      <c r="AE163" s="37"/>
      <c r="AR163" s="216" t="s">
        <v>289</v>
      </c>
      <c r="AT163" s="216" t="s">
        <v>285</v>
      </c>
      <c r="AU163" s="216" t="s">
        <v>87</v>
      </c>
      <c r="AY163" s="18" t="s">
        <v>283</v>
      </c>
      <c r="BE163" s="217">
        <f>IF(N163="základná",J163,0)</f>
        <v>0</v>
      </c>
      <c r="BF163" s="217">
        <f>IF(N163="znížená",J163,0)</f>
        <v>0</v>
      </c>
      <c r="BG163" s="217">
        <f>IF(N163="zákl. prenesená",J163,0)</f>
        <v>0</v>
      </c>
      <c r="BH163" s="217">
        <f>IF(N163="zníž. prenesená",J163,0)</f>
        <v>0</v>
      </c>
      <c r="BI163" s="217">
        <f>IF(N163="nulová",J163,0)</f>
        <v>0</v>
      </c>
      <c r="BJ163" s="18" t="s">
        <v>87</v>
      </c>
      <c r="BK163" s="217">
        <f>ROUND(I163*H163,2)</f>
        <v>0</v>
      </c>
      <c r="BL163" s="18" t="s">
        <v>289</v>
      </c>
      <c r="BM163" s="216" t="s">
        <v>4274</v>
      </c>
    </row>
    <row r="164" s="2" customFormat="1" ht="16.5" customHeight="1">
      <c r="A164" s="37"/>
      <c r="B164" s="168"/>
      <c r="C164" s="204" t="s">
        <v>315</v>
      </c>
      <c r="D164" s="204" t="s">
        <v>285</v>
      </c>
      <c r="E164" s="205" t="s">
        <v>1858</v>
      </c>
      <c r="F164" s="206" t="s">
        <v>1859</v>
      </c>
      <c r="G164" s="207" t="s">
        <v>344</v>
      </c>
      <c r="H164" s="208">
        <v>2.0529999999999999</v>
      </c>
      <c r="I164" s="209"/>
      <c r="J164" s="210">
        <f>ROUND(I164*H164,2)</f>
        <v>0</v>
      </c>
      <c r="K164" s="211"/>
      <c r="L164" s="38"/>
      <c r="M164" s="212" t="s">
        <v>1</v>
      </c>
      <c r="N164" s="213" t="s">
        <v>41</v>
      </c>
      <c r="O164" s="81"/>
      <c r="P164" s="214">
        <f>O164*H164</f>
        <v>0</v>
      </c>
      <c r="Q164" s="214">
        <v>1.01555</v>
      </c>
      <c r="R164" s="214">
        <f>Q164*H164</f>
        <v>2.08492415</v>
      </c>
      <c r="S164" s="214">
        <v>0</v>
      </c>
      <c r="T164" s="215">
        <f>S164*H164</f>
        <v>0</v>
      </c>
      <c r="U164" s="37"/>
      <c r="V164" s="37"/>
      <c r="W164" s="37"/>
      <c r="X164" s="37"/>
      <c r="Y164" s="37"/>
      <c r="Z164" s="37"/>
      <c r="AA164" s="37"/>
      <c r="AB164" s="37"/>
      <c r="AC164" s="37"/>
      <c r="AD164" s="37"/>
      <c r="AE164" s="37"/>
      <c r="AR164" s="216" t="s">
        <v>289</v>
      </c>
      <c r="AT164" s="216" t="s">
        <v>285</v>
      </c>
      <c r="AU164" s="216" t="s">
        <v>87</v>
      </c>
      <c r="AY164" s="18" t="s">
        <v>283</v>
      </c>
      <c r="BE164" s="217">
        <f>IF(N164="základná",J164,0)</f>
        <v>0</v>
      </c>
      <c r="BF164" s="217">
        <f>IF(N164="znížená",J164,0)</f>
        <v>0</v>
      </c>
      <c r="BG164" s="217">
        <f>IF(N164="zákl. prenesená",J164,0)</f>
        <v>0</v>
      </c>
      <c r="BH164" s="217">
        <f>IF(N164="zníž. prenesená",J164,0)</f>
        <v>0</v>
      </c>
      <c r="BI164" s="217">
        <f>IF(N164="nulová",J164,0)</f>
        <v>0</v>
      </c>
      <c r="BJ164" s="18" t="s">
        <v>87</v>
      </c>
      <c r="BK164" s="217">
        <f>ROUND(I164*H164,2)</f>
        <v>0</v>
      </c>
      <c r="BL164" s="18" t="s">
        <v>289</v>
      </c>
      <c r="BM164" s="216" t="s">
        <v>4275</v>
      </c>
    </row>
    <row r="165" s="13" customFormat="1">
      <c r="A165" s="13"/>
      <c r="B165" s="218"/>
      <c r="C165" s="13"/>
      <c r="D165" s="219" t="s">
        <v>291</v>
      </c>
      <c r="E165" s="220" t="s">
        <v>1</v>
      </c>
      <c r="F165" s="221" t="s">
        <v>4276</v>
      </c>
      <c r="G165" s="13"/>
      <c r="H165" s="222">
        <v>2.0529999999999999</v>
      </c>
      <c r="I165" s="223"/>
      <c r="J165" s="13"/>
      <c r="K165" s="13"/>
      <c r="L165" s="218"/>
      <c r="M165" s="224"/>
      <c r="N165" s="225"/>
      <c r="O165" s="225"/>
      <c r="P165" s="225"/>
      <c r="Q165" s="225"/>
      <c r="R165" s="225"/>
      <c r="S165" s="225"/>
      <c r="T165" s="226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T165" s="220" t="s">
        <v>291</v>
      </c>
      <c r="AU165" s="220" t="s">
        <v>87</v>
      </c>
      <c r="AV165" s="13" t="s">
        <v>87</v>
      </c>
      <c r="AW165" s="13" t="s">
        <v>31</v>
      </c>
      <c r="AX165" s="13" t="s">
        <v>82</v>
      </c>
      <c r="AY165" s="220" t="s">
        <v>283</v>
      </c>
    </row>
    <row r="166" s="2" customFormat="1" ht="16.5" customHeight="1">
      <c r="A166" s="37"/>
      <c r="B166" s="168"/>
      <c r="C166" s="204" t="s">
        <v>319</v>
      </c>
      <c r="D166" s="204" t="s">
        <v>285</v>
      </c>
      <c r="E166" s="205" t="s">
        <v>1862</v>
      </c>
      <c r="F166" s="206" t="s">
        <v>1863</v>
      </c>
      <c r="G166" s="207" t="s">
        <v>344</v>
      </c>
      <c r="H166" s="208">
        <v>2.169</v>
      </c>
      <c r="I166" s="209"/>
      <c r="J166" s="210">
        <f>ROUND(I166*H166,2)</f>
        <v>0</v>
      </c>
      <c r="K166" s="211"/>
      <c r="L166" s="38"/>
      <c r="M166" s="212" t="s">
        <v>1</v>
      </c>
      <c r="N166" s="213" t="s">
        <v>41</v>
      </c>
      <c r="O166" s="81"/>
      <c r="P166" s="214">
        <f>O166*H166</f>
        <v>0</v>
      </c>
      <c r="Q166" s="214">
        <v>1.20296</v>
      </c>
      <c r="R166" s="214">
        <f>Q166*H166</f>
        <v>2.60922024</v>
      </c>
      <c r="S166" s="214">
        <v>0</v>
      </c>
      <c r="T166" s="215">
        <f>S166*H166</f>
        <v>0</v>
      </c>
      <c r="U166" s="37"/>
      <c r="V166" s="37"/>
      <c r="W166" s="37"/>
      <c r="X166" s="37"/>
      <c r="Y166" s="37"/>
      <c r="Z166" s="37"/>
      <c r="AA166" s="37"/>
      <c r="AB166" s="37"/>
      <c r="AC166" s="37"/>
      <c r="AD166" s="37"/>
      <c r="AE166" s="37"/>
      <c r="AR166" s="216" t="s">
        <v>289</v>
      </c>
      <c r="AT166" s="216" t="s">
        <v>285</v>
      </c>
      <c r="AU166" s="216" t="s">
        <v>87</v>
      </c>
      <c r="AY166" s="18" t="s">
        <v>283</v>
      </c>
      <c r="BE166" s="217">
        <f>IF(N166="základná",J166,0)</f>
        <v>0</v>
      </c>
      <c r="BF166" s="217">
        <f>IF(N166="znížená",J166,0)</f>
        <v>0</v>
      </c>
      <c r="BG166" s="217">
        <f>IF(N166="zákl. prenesená",J166,0)</f>
        <v>0</v>
      </c>
      <c r="BH166" s="217">
        <f>IF(N166="zníž. prenesená",J166,0)</f>
        <v>0</v>
      </c>
      <c r="BI166" s="217">
        <f>IF(N166="nulová",J166,0)</f>
        <v>0</v>
      </c>
      <c r="BJ166" s="18" t="s">
        <v>87</v>
      </c>
      <c r="BK166" s="217">
        <f>ROUND(I166*H166,2)</f>
        <v>0</v>
      </c>
      <c r="BL166" s="18" t="s">
        <v>289</v>
      </c>
      <c r="BM166" s="216" t="s">
        <v>4277</v>
      </c>
    </row>
    <row r="167" s="13" customFormat="1">
      <c r="A167" s="13"/>
      <c r="B167" s="218"/>
      <c r="C167" s="13"/>
      <c r="D167" s="219" t="s">
        <v>291</v>
      </c>
      <c r="E167" s="220" t="s">
        <v>1</v>
      </c>
      <c r="F167" s="221" t="s">
        <v>1865</v>
      </c>
      <c r="G167" s="13"/>
      <c r="H167" s="222">
        <v>2.169</v>
      </c>
      <c r="I167" s="223"/>
      <c r="J167" s="13"/>
      <c r="K167" s="13"/>
      <c r="L167" s="218"/>
      <c r="M167" s="224"/>
      <c r="N167" s="225"/>
      <c r="O167" s="225"/>
      <c r="P167" s="225"/>
      <c r="Q167" s="225"/>
      <c r="R167" s="225"/>
      <c r="S167" s="225"/>
      <c r="T167" s="226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T167" s="220" t="s">
        <v>291</v>
      </c>
      <c r="AU167" s="220" t="s">
        <v>87</v>
      </c>
      <c r="AV167" s="13" t="s">
        <v>87</v>
      </c>
      <c r="AW167" s="13" t="s">
        <v>31</v>
      </c>
      <c r="AX167" s="13" t="s">
        <v>82</v>
      </c>
      <c r="AY167" s="220" t="s">
        <v>283</v>
      </c>
    </row>
    <row r="168" s="2" customFormat="1" ht="24.15" customHeight="1">
      <c r="A168" s="37"/>
      <c r="B168" s="168"/>
      <c r="C168" s="204" t="s">
        <v>323</v>
      </c>
      <c r="D168" s="204" t="s">
        <v>285</v>
      </c>
      <c r="E168" s="205" t="s">
        <v>1866</v>
      </c>
      <c r="F168" s="206" t="s">
        <v>1867</v>
      </c>
      <c r="G168" s="207" t="s">
        <v>296</v>
      </c>
      <c r="H168" s="208">
        <v>10.6</v>
      </c>
      <c r="I168" s="209"/>
      <c r="J168" s="210">
        <f>ROUND(I168*H168,2)</f>
        <v>0</v>
      </c>
      <c r="K168" s="211"/>
      <c r="L168" s="38"/>
      <c r="M168" s="212" t="s">
        <v>1</v>
      </c>
      <c r="N168" s="213" t="s">
        <v>41</v>
      </c>
      <c r="O168" s="81"/>
      <c r="P168" s="214">
        <f>O168*H168</f>
        <v>0</v>
      </c>
      <c r="Q168" s="214">
        <v>2.4022000000000001</v>
      </c>
      <c r="R168" s="214">
        <f>Q168*H168</f>
        <v>25.46332</v>
      </c>
      <c r="S168" s="214">
        <v>0</v>
      </c>
      <c r="T168" s="215">
        <f>S168*H168</f>
        <v>0</v>
      </c>
      <c r="U168" s="37"/>
      <c r="V168" s="37"/>
      <c r="W168" s="37"/>
      <c r="X168" s="37"/>
      <c r="Y168" s="37"/>
      <c r="Z168" s="37"/>
      <c r="AA168" s="37"/>
      <c r="AB168" s="37"/>
      <c r="AC168" s="37"/>
      <c r="AD168" s="37"/>
      <c r="AE168" s="37"/>
      <c r="AR168" s="216" t="s">
        <v>289</v>
      </c>
      <c r="AT168" s="216" t="s">
        <v>285</v>
      </c>
      <c r="AU168" s="216" t="s">
        <v>87</v>
      </c>
      <c r="AY168" s="18" t="s">
        <v>283</v>
      </c>
      <c r="BE168" s="217">
        <f>IF(N168="základná",J168,0)</f>
        <v>0</v>
      </c>
      <c r="BF168" s="217">
        <f>IF(N168="znížená",J168,0)</f>
        <v>0</v>
      </c>
      <c r="BG168" s="217">
        <f>IF(N168="zákl. prenesená",J168,0)</f>
        <v>0</v>
      </c>
      <c r="BH168" s="217">
        <f>IF(N168="zníž. prenesená",J168,0)</f>
        <v>0</v>
      </c>
      <c r="BI168" s="217">
        <f>IF(N168="nulová",J168,0)</f>
        <v>0</v>
      </c>
      <c r="BJ168" s="18" t="s">
        <v>87</v>
      </c>
      <c r="BK168" s="217">
        <f>ROUND(I168*H168,2)</f>
        <v>0</v>
      </c>
      <c r="BL168" s="18" t="s">
        <v>289</v>
      </c>
      <c r="BM168" s="216" t="s">
        <v>4278</v>
      </c>
    </row>
    <row r="169" s="13" customFormat="1">
      <c r="A169" s="13"/>
      <c r="B169" s="218"/>
      <c r="C169" s="13"/>
      <c r="D169" s="219" t="s">
        <v>291</v>
      </c>
      <c r="E169" s="220" t="s">
        <v>1</v>
      </c>
      <c r="F169" s="221" t="s">
        <v>1869</v>
      </c>
      <c r="G169" s="13"/>
      <c r="H169" s="222">
        <v>10.6</v>
      </c>
      <c r="I169" s="223"/>
      <c r="J169" s="13"/>
      <c r="K169" s="13"/>
      <c r="L169" s="218"/>
      <c r="M169" s="224"/>
      <c r="N169" s="225"/>
      <c r="O169" s="225"/>
      <c r="P169" s="225"/>
      <c r="Q169" s="225"/>
      <c r="R169" s="225"/>
      <c r="S169" s="225"/>
      <c r="T169" s="226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T169" s="220" t="s">
        <v>291</v>
      </c>
      <c r="AU169" s="220" t="s">
        <v>87</v>
      </c>
      <c r="AV169" s="13" t="s">
        <v>87</v>
      </c>
      <c r="AW169" s="13" t="s">
        <v>31</v>
      </c>
      <c r="AX169" s="13" t="s">
        <v>75</v>
      </c>
      <c r="AY169" s="220" t="s">
        <v>283</v>
      </c>
    </row>
    <row r="170" s="14" customFormat="1">
      <c r="A170" s="14"/>
      <c r="B170" s="227"/>
      <c r="C170" s="14"/>
      <c r="D170" s="219" t="s">
        <v>291</v>
      </c>
      <c r="E170" s="228" t="s">
        <v>1</v>
      </c>
      <c r="F170" s="229" t="s">
        <v>293</v>
      </c>
      <c r="G170" s="14"/>
      <c r="H170" s="230">
        <v>10.6</v>
      </c>
      <c r="I170" s="231"/>
      <c r="J170" s="14"/>
      <c r="K170" s="14"/>
      <c r="L170" s="227"/>
      <c r="M170" s="232"/>
      <c r="N170" s="233"/>
      <c r="O170" s="233"/>
      <c r="P170" s="233"/>
      <c r="Q170" s="233"/>
      <c r="R170" s="233"/>
      <c r="S170" s="233"/>
      <c r="T170" s="23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T170" s="228" t="s">
        <v>291</v>
      </c>
      <c r="AU170" s="228" t="s">
        <v>87</v>
      </c>
      <c r="AV170" s="14" t="s">
        <v>289</v>
      </c>
      <c r="AW170" s="14" t="s">
        <v>31</v>
      </c>
      <c r="AX170" s="14" t="s">
        <v>82</v>
      </c>
      <c r="AY170" s="228" t="s">
        <v>283</v>
      </c>
    </row>
    <row r="171" s="2" customFormat="1" ht="24.15" customHeight="1">
      <c r="A171" s="37"/>
      <c r="B171" s="168"/>
      <c r="C171" s="204" t="s">
        <v>327</v>
      </c>
      <c r="D171" s="204" t="s">
        <v>285</v>
      </c>
      <c r="E171" s="205" t="s">
        <v>1870</v>
      </c>
      <c r="F171" s="206" t="s">
        <v>1871</v>
      </c>
      <c r="G171" s="207" t="s">
        <v>288</v>
      </c>
      <c r="H171" s="208">
        <v>52.93</v>
      </c>
      <c r="I171" s="209"/>
      <c r="J171" s="210">
        <f>ROUND(I171*H171,2)</f>
        <v>0</v>
      </c>
      <c r="K171" s="211"/>
      <c r="L171" s="38"/>
      <c r="M171" s="212" t="s">
        <v>1</v>
      </c>
      <c r="N171" s="213" t="s">
        <v>41</v>
      </c>
      <c r="O171" s="81"/>
      <c r="P171" s="214">
        <f>O171*H171</f>
        <v>0</v>
      </c>
      <c r="Q171" s="214">
        <v>0.01223</v>
      </c>
      <c r="R171" s="214">
        <f>Q171*H171</f>
        <v>0.64733390000000002</v>
      </c>
      <c r="S171" s="214">
        <v>0</v>
      </c>
      <c r="T171" s="215">
        <f>S171*H171</f>
        <v>0</v>
      </c>
      <c r="U171" s="37"/>
      <c r="V171" s="37"/>
      <c r="W171" s="37"/>
      <c r="X171" s="37"/>
      <c r="Y171" s="37"/>
      <c r="Z171" s="37"/>
      <c r="AA171" s="37"/>
      <c r="AB171" s="37"/>
      <c r="AC171" s="37"/>
      <c r="AD171" s="37"/>
      <c r="AE171" s="37"/>
      <c r="AR171" s="216" t="s">
        <v>289</v>
      </c>
      <c r="AT171" s="216" t="s">
        <v>285</v>
      </c>
      <c r="AU171" s="216" t="s">
        <v>87</v>
      </c>
      <c r="AY171" s="18" t="s">
        <v>283</v>
      </c>
      <c r="BE171" s="217">
        <f>IF(N171="základná",J171,0)</f>
        <v>0</v>
      </c>
      <c r="BF171" s="217">
        <f>IF(N171="znížená",J171,0)</f>
        <v>0</v>
      </c>
      <c r="BG171" s="217">
        <f>IF(N171="zákl. prenesená",J171,0)</f>
        <v>0</v>
      </c>
      <c r="BH171" s="217">
        <f>IF(N171="zníž. prenesená",J171,0)</f>
        <v>0</v>
      </c>
      <c r="BI171" s="217">
        <f>IF(N171="nulová",J171,0)</f>
        <v>0</v>
      </c>
      <c r="BJ171" s="18" t="s">
        <v>87</v>
      </c>
      <c r="BK171" s="217">
        <f>ROUND(I171*H171,2)</f>
        <v>0</v>
      </c>
      <c r="BL171" s="18" t="s">
        <v>289</v>
      </c>
      <c r="BM171" s="216" t="s">
        <v>4279</v>
      </c>
    </row>
    <row r="172" s="13" customFormat="1">
      <c r="A172" s="13"/>
      <c r="B172" s="218"/>
      <c r="C172" s="13"/>
      <c r="D172" s="219" t="s">
        <v>291</v>
      </c>
      <c r="E172" s="220" t="s">
        <v>1</v>
      </c>
      <c r="F172" s="221" t="s">
        <v>1873</v>
      </c>
      <c r="G172" s="13"/>
      <c r="H172" s="222">
        <v>52.93</v>
      </c>
      <c r="I172" s="223"/>
      <c r="J172" s="13"/>
      <c r="K172" s="13"/>
      <c r="L172" s="218"/>
      <c r="M172" s="224"/>
      <c r="N172" s="225"/>
      <c r="O172" s="225"/>
      <c r="P172" s="225"/>
      <c r="Q172" s="225"/>
      <c r="R172" s="225"/>
      <c r="S172" s="225"/>
      <c r="T172" s="226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T172" s="220" t="s">
        <v>291</v>
      </c>
      <c r="AU172" s="220" t="s">
        <v>87</v>
      </c>
      <c r="AV172" s="13" t="s">
        <v>87</v>
      </c>
      <c r="AW172" s="13" t="s">
        <v>31</v>
      </c>
      <c r="AX172" s="13" t="s">
        <v>82</v>
      </c>
      <c r="AY172" s="220" t="s">
        <v>283</v>
      </c>
    </row>
    <row r="173" s="2" customFormat="1" ht="33" customHeight="1">
      <c r="A173" s="37"/>
      <c r="B173" s="168"/>
      <c r="C173" s="204" t="s">
        <v>332</v>
      </c>
      <c r="D173" s="204" t="s">
        <v>285</v>
      </c>
      <c r="E173" s="205" t="s">
        <v>1874</v>
      </c>
      <c r="F173" s="206" t="s">
        <v>1875</v>
      </c>
      <c r="G173" s="207" t="s">
        <v>288</v>
      </c>
      <c r="H173" s="208">
        <v>52.93</v>
      </c>
      <c r="I173" s="209"/>
      <c r="J173" s="210">
        <f>ROUND(I173*H173,2)</f>
        <v>0</v>
      </c>
      <c r="K173" s="211"/>
      <c r="L173" s="38"/>
      <c r="M173" s="212" t="s">
        <v>1</v>
      </c>
      <c r="N173" s="213" t="s">
        <v>41</v>
      </c>
      <c r="O173" s="81"/>
      <c r="P173" s="214">
        <f>O173*H173</f>
        <v>0</v>
      </c>
      <c r="Q173" s="214">
        <v>0</v>
      </c>
      <c r="R173" s="214">
        <f>Q173*H173</f>
        <v>0</v>
      </c>
      <c r="S173" s="214">
        <v>0</v>
      </c>
      <c r="T173" s="215">
        <f>S173*H173</f>
        <v>0</v>
      </c>
      <c r="U173" s="37"/>
      <c r="V173" s="37"/>
      <c r="W173" s="37"/>
      <c r="X173" s="37"/>
      <c r="Y173" s="37"/>
      <c r="Z173" s="37"/>
      <c r="AA173" s="37"/>
      <c r="AB173" s="37"/>
      <c r="AC173" s="37"/>
      <c r="AD173" s="37"/>
      <c r="AE173" s="37"/>
      <c r="AR173" s="216" t="s">
        <v>289</v>
      </c>
      <c r="AT173" s="216" t="s">
        <v>285</v>
      </c>
      <c r="AU173" s="216" t="s">
        <v>87</v>
      </c>
      <c r="AY173" s="18" t="s">
        <v>283</v>
      </c>
      <c r="BE173" s="217">
        <f>IF(N173="základná",J173,0)</f>
        <v>0</v>
      </c>
      <c r="BF173" s="217">
        <f>IF(N173="znížená",J173,0)</f>
        <v>0</v>
      </c>
      <c r="BG173" s="217">
        <f>IF(N173="zákl. prenesená",J173,0)</f>
        <v>0</v>
      </c>
      <c r="BH173" s="217">
        <f>IF(N173="zníž. prenesená",J173,0)</f>
        <v>0</v>
      </c>
      <c r="BI173" s="217">
        <f>IF(N173="nulová",J173,0)</f>
        <v>0</v>
      </c>
      <c r="BJ173" s="18" t="s">
        <v>87</v>
      </c>
      <c r="BK173" s="217">
        <f>ROUND(I173*H173,2)</f>
        <v>0</v>
      </c>
      <c r="BL173" s="18" t="s">
        <v>289</v>
      </c>
      <c r="BM173" s="216" t="s">
        <v>4280</v>
      </c>
    </row>
    <row r="174" s="2" customFormat="1" ht="16.5" customHeight="1">
      <c r="A174" s="37"/>
      <c r="B174" s="168"/>
      <c r="C174" s="204" t="s">
        <v>337</v>
      </c>
      <c r="D174" s="204" t="s">
        <v>285</v>
      </c>
      <c r="E174" s="205" t="s">
        <v>1877</v>
      </c>
      <c r="F174" s="206" t="s">
        <v>1878</v>
      </c>
      <c r="G174" s="207" t="s">
        <v>344</v>
      </c>
      <c r="H174" s="208">
        <v>0.76200000000000001</v>
      </c>
      <c r="I174" s="209"/>
      <c r="J174" s="210">
        <f>ROUND(I174*H174,2)</f>
        <v>0</v>
      </c>
      <c r="K174" s="211"/>
      <c r="L174" s="38"/>
      <c r="M174" s="212" t="s">
        <v>1</v>
      </c>
      <c r="N174" s="213" t="s">
        <v>41</v>
      </c>
      <c r="O174" s="81"/>
      <c r="P174" s="214">
        <f>O174*H174</f>
        <v>0</v>
      </c>
      <c r="Q174" s="214">
        <v>1.0128900000000001</v>
      </c>
      <c r="R174" s="214">
        <f>Q174*H174</f>
        <v>0.77182218000000002</v>
      </c>
      <c r="S174" s="214">
        <v>0</v>
      </c>
      <c r="T174" s="215">
        <f>S174*H174</f>
        <v>0</v>
      </c>
      <c r="U174" s="37"/>
      <c r="V174" s="37"/>
      <c r="W174" s="37"/>
      <c r="X174" s="37"/>
      <c r="Y174" s="37"/>
      <c r="Z174" s="37"/>
      <c r="AA174" s="37"/>
      <c r="AB174" s="37"/>
      <c r="AC174" s="37"/>
      <c r="AD174" s="37"/>
      <c r="AE174" s="37"/>
      <c r="AR174" s="216" t="s">
        <v>289</v>
      </c>
      <c r="AT174" s="216" t="s">
        <v>285</v>
      </c>
      <c r="AU174" s="216" t="s">
        <v>87</v>
      </c>
      <c r="AY174" s="18" t="s">
        <v>283</v>
      </c>
      <c r="BE174" s="217">
        <f>IF(N174="základná",J174,0)</f>
        <v>0</v>
      </c>
      <c r="BF174" s="217">
        <f>IF(N174="znížená",J174,0)</f>
        <v>0</v>
      </c>
      <c r="BG174" s="217">
        <f>IF(N174="zákl. prenesená",J174,0)</f>
        <v>0</v>
      </c>
      <c r="BH174" s="217">
        <f>IF(N174="zníž. prenesená",J174,0)</f>
        <v>0</v>
      </c>
      <c r="BI174" s="217">
        <f>IF(N174="nulová",J174,0)</f>
        <v>0</v>
      </c>
      <c r="BJ174" s="18" t="s">
        <v>87</v>
      </c>
      <c r="BK174" s="217">
        <f>ROUND(I174*H174,2)</f>
        <v>0</v>
      </c>
      <c r="BL174" s="18" t="s">
        <v>289</v>
      </c>
      <c r="BM174" s="216" t="s">
        <v>4281</v>
      </c>
    </row>
    <row r="175" s="13" customFormat="1">
      <c r="A175" s="13"/>
      <c r="B175" s="218"/>
      <c r="C175" s="13"/>
      <c r="D175" s="219" t="s">
        <v>291</v>
      </c>
      <c r="E175" s="220" t="s">
        <v>1</v>
      </c>
      <c r="F175" s="221" t="s">
        <v>4282</v>
      </c>
      <c r="G175" s="13"/>
      <c r="H175" s="222">
        <v>0.76200000000000001</v>
      </c>
      <c r="I175" s="223"/>
      <c r="J175" s="13"/>
      <c r="K175" s="13"/>
      <c r="L175" s="218"/>
      <c r="M175" s="224"/>
      <c r="N175" s="225"/>
      <c r="O175" s="225"/>
      <c r="P175" s="225"/>
      <c r="Q175" s="225"/>
      <c r="R175" s="225"/>
      <c r="S175" s="225"/>
      <c r="T175" s="226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T175" s="220" t="s">
        <v>291</v>
      </c>
      <c r="AU175" s="220" t="s">
        <v>87</v>
      </c>
      <c r="AV175" s="13" t="s">
        <v>87</v>
      </c>
      <c r="AW175" s="13" t="s">
        <v>31</v>
      </c>
      <c r="AX175" s="13" t="s">
        <v>82</v>
      </c>
      <c r="AY175" s="220" t="s">
        <v>283</v>
      </c>
    </row>
    <row r="176" s="2" customFormat="1" ht="24.15" customHeight="1">
      <c r="A176" s="37"/>
      <c r="B176" s="168"/>
      <c r="C176" s="204" t="s">
        <v>341</v>
      </c>
      <c r="D176" s="204" t="s">
        <v>285</v>
      </c>
      <c r="E176" s="205" t="s">
        <v>4283</v>
      </c>
      <c r="F176" s="206" t="s">
        <v>4284</v>
      </c>
      <c r="G176" s="207" t="s">
        <v>344</v>
      </c>
      <c r="H176" s="208">
        <v>0.058999999999999997</v>
      </c>
      <c r="I176" s="209"/>
      <c r="J176" s="210">
        <f>ROUND(I176*H176,2)</f>
        <v>0</v>
      </c>
      <c r="K176" s="211"/>
      <c r="L176" s="38"/>
      <c r="M176" s="212" t="s">
        <v>1</v>
      </c>
      <c r="N176" s="213" t="s">
        <v>41</v>
      </c>
      <c r="O176" s="81"/>
      <c r="P176" s="214">
        <f>O176*H176</f>
        <v>0</v>
      </c>
      <c r="Q176" s="214">
        <v>1.002</v>
      </c>
      <c r="R176" s="214">
        <f>Q176*H176</f>
        <v>0.059117999999999997</v>
      </c>
      <c r="S176" s="214">
        <v>0</v>
      </c>
      <c r="T176" s="215">
        <f>S176*H176</f>
        <v>0</v>
      </c>
      <c r="U176" s="37"/>
      <c r="V176" s="37"/>
      <c r="W176" s="37"/>
      <c r="X176" s="37"/>
      <c r="Y176" s="37"/>
      <c r="Z176" s="37"/>
      <c r="AA176" s="37"/>
      <c r="AB176" s="37"/>
      <c r="AC176" s="37"/>
      <c r="AD176" s="37"/>
      <c r="AE176" s="37"/>
      <c r="AR176" s="216" t="s">
        <v>289</v>
      </c>
      <c r="AT176" s="216" t="s">
        <v>285</v>
      </c>
      <c r="AU176" s="216" t="s">
        <v>87</v>
      </c>
      <c r="AY176" s="18" t="s">
        <v>283</v>
      </c>
      <c r="BE176" s="217">
        <f>IF(N176="základná",J176,0)</f>
        <v>0</v>
      </c>
      <c r="BF176" s="217">
        <f>IF(N176="znížená",J176,0)</f>
        <v>0</v>
      </c>
      <c r="BG176" s="217">
        <f>IF(N176="zákl. prenesená",J176,0)</f>
        <v>0</v>
      </c>
      <c r="BH176" s="217">
        <f>IF(N176="zníž. prenesená",J176,0)</f>
        <v>0</v>
      </c>
      <c r="BI176" s="217">
        <f>IF(N176="nulová",J176,0)</f>
        <v>0</v>
      </c>
      <c r="BJ176" s="18" t="s">
        <v>87</v>
      </c>
      <c r="BK176" s="217">
        <f>ROUND(I176*H176,2)</f>
        <v>0</v>
      </c>
      <c r="BL176" s="18" t="s">
        <v>289</v>
      </c>
      <c r="BM176" s="216" t="s">
        <v>4285</v>
      </c>
    </row>
    <row r="177" s="13" customFormat="1">
      <c r="A177" s="13"/>
      <c r="B177" s="218"/>
      <c r="C177" s="13"/>
      <c r="D177" s="219" t="s">
        <v>291</v>
      </c>
      <c r="E177" s="220" t="s">
        <v>1</v>
      </c>
      <c r="F177" s="221" t="s">
        <v>4286</v>
      </c>
      <c r="G177" s="13"/>
      <c r="H177" s="222">
        <v>0.058999999999999997</v>
      </c>
      <c r="I177" s="223"/>
      <c r="J177" s="13"/>
      <c r="K177" s="13"/>
      <c r="L177" s="218"/>
      <c r="M177" s="224"/>
      <c r="N177" s="225"/>
      <c r="O177" s="225"/>
      <c r="P177" s="225"/>
      <c r="Q177" s="225"/>
      <c r="R177" s="225"/>
      <c r="S177" s="225"/>
      <c r="T177" s="226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T177" s="220" t="s">
        <v>291</v>
      </c>
      <c r="AU177" s="220" t="s">
        <v>87</v>
      </c>
      <c r="AV177" s="13" t="s">
        <v>87</v>
      </c>
      <c r="AW177" s="13" t="s">
        <v>31</v>
      </c>
      <c r="AX177" s="13" t="s">
        <v>82</v>
      </c>
      <c r="AY177" s="220" t="s">
        <v>283</v>
      </c>
    </row>
    <row r="178" s="2" customFormat="1" ht="24.15" customHeight="1">
      <c r="A178" s="37"/>
      <c r="B178" s="168"/>
      <c r="C178" s="204" t="s">
        <v>347</v>
      </c>
      <c r="D178" s="204" t="s">
        <v>285</v>
      </c>
      <c r="E178" s="205" t="s">
        <v>1880</v>
      </c>
      <c r="F178" s="206" t="s">
        <v>4287</v>
      </c>
      <c r="G178" s="207" t="s">
        <v>296</v>
      </c>
      <c r="H178" s="208">
        <v>2.113</v>
      </c>
      <c r="I178" s="209"/>
      <c r="J178" s="210">
        <f>ROUND(I178*H178,2)</f>
        <v>0</v>
      </c>
      <c r="K178" s="211"/>
      <c r="L178" s="38"/>
      <c r="M178" s="212" t="s">
        <v>1</v>
      </c>
      <c r="N178" s="213" t="s">
        <v>41</v>
      </c>
      <c r="O178" s="81"/>
      <c r="P178" s="214">
        <f>O178*H178</f>
        <v>0</v>
      </c>
      <c r="Q178" s="214">
        <v>2.4614099999999999</v>
      </c>
      <c r="R178" s="214">
        <f>Q178*H178</f>
        <v>5.2009593299999999</v>
      </c>
      <c r="S178" s="214">
        <v>0</v>
      </c>
      <c r="T178" s="215">
        <f>S178*H178</f>
        <v>0</v>
      </c>
      <c r="U178" s="37"/>
      <c r="V178" s="37"/>
      <c r="W178" s="37"/>
      <c r="X178" s="37"/>
      <c r="Y178" s="37"/>
      <c r="Z178" s="37"/>
      <c r="AA178" s="37"/>
      <c r="AB178" s="37"/>
      <c r="AC178" s="37"/>
      <c r="AD178" s="37"/>
      <c r="AE178" s="37"/>
      <c r="AR178" s="216" t="s">
        <v>289</v>
      </c>
      <c r="AT178" s="216" t="s">
        <v>285</v>
      </c>
      <c r="AU178" s="216" t="s">
        <v>87</v>
      </c>
      <c r="AY178" s="18" t="s">
        <v>283</v>
      </c>
      <c r="BE178" s="217">
        <f>IF(N178="základná",J178,0)</f>
        <v>0</v>
      </c>
      <c r="BF178" s="217">
        <f>IF(N178="znížená",J178,0)</f>
        <v>0</v>
      </c>
      <c r="BG178" s="217">
        <f>IF(N178="zákl. prenesená",J178,0)</f>
        <v>0</v>
      </c>
      <c r="BH178" s="217">
        <f>IF(N178="zníž. prenesená",J178,0)</f>
        <v>0</v>
      </c>
      <c r="BI178" s="217">
        <f>IF(N178="nulová",J178,0)</f>
        <v>0</v>
      </c>
      <c r="BJ178" s="18" t="s">
        <v>87</v>
      </c>
      <c r="BK178" s="217">
        <f>ROUND(I178*H178,2)</f>
        <v>0</v>
      </c>
      <c r="BL178" s="18" t="s">
        <v>289</v>
      </c>
      <c r="BM178" s="216" t="s">
        <v>4288</v>
      </c>
    </row>
    <row r="179" s="15" customFormat="1">
      <c r="A179" s="15"/>
      <c r="B179" s="235"/>
      <c r="C179" s="15"/>
      <c r="D179" s="219" t="s">
        <v>291</v>
      </c>
      <c r="E179" s="236" t="s">
        <v>1</v>
      </c>
      <c r="F179" s="237" t="s">
        <v>4289</v>
      </c>
      <c r="G179" s="15"/>
      <c r="H179" s="236" t="s">
        <v>1</v>
      </c>
      <c r="I179" s="238"/>
      <c r="J179" s="15"/>
      <c r="K179" s="15"/>
      <c r="L179" s="235"/>
      <c r="M179" s="239"/>
      <c r="N179" s="240"/>
      <c r="O179" s="240"/>
      <c r="P179" s="240"/>
      <c r="Q179" s="240"/>
      <c r="R179" s="240"/>
      <c r="S179" s="240"/>
      <c r="T179" s="241"/>
      <c r="U179" s="15"/>
      <c r="V179" s="15"/>
      <c r="W179" s="15"/>
      <c r="X179" s="15"/>
      <c r="Y179" s="15"/>
      <c r="Z179" s="15"/>
      <c r="AA179" s="15"/>
      <c r="AB179" s="15"/>
      <c r="AC179" s="15"/>
      <c r="AD179" s="15"/>
      <c r="AE179" s="15"/>
      <c r="AT179" s="236" t="s">
        <v>291</v>
      </c>
      <c r="AU179" s="236" t="s">
        <v>87</v>
      </c>
      <c r="AV179" s="15" t="s">
        <v>82</v>
      </c>
      <c r="AW179" s="15" t="s">
        <v>31</v>
      </c>
      <c r="AX179" s="15" t="s">
        <v>75</v>
      </c>
      <c r="AY179" s="236" t="s">
        <v>283</v>
      </c>
    </row>
    <row r="180" s="13" customFormat="1">
      <c r="A180" s="13"/>
      <c r="B180" s="218"/>
      <c r="C180" s="13"/>
      <c r="D180" s="219" t="s">
        <v>291</v>
      </c>
      <c r="E180" s="220" t="s">
        <v>1</v>
      </c>
      <c r="F180" s="221" t="s">
        <v>4290</v>
      </c>
      <c r="G180" s="13"/>
      <c r="H180" s="222">
        <v>0.24099999999999999</v>
      </c>
      <c r="I180" s="223"/>
      <c r="J180" s="13"/>
      <c r="K180" s="13"/>
      <c r="L180" s="218"/>
      <c r="M180" s="224"/>
      <c r="N180" s="225"/>
      <c r="O180" s="225"/>
      <c r="P180" s="225"/>
      <c r="Q180" s="225"/>
      <c r="R180" s="225"/>
      <c r="S180" s="225"/>
      <c r="T180" s="226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T180" s="220" t="s">
        <v>291</v>
      </c>
      <c r="AU180" s="220" t="s">
        <v>87</v>
      </c>
      <c r="AV180" s="13" t="s">
        <v>87</v>
      </c>
      <c r="AW180" s="13" t="s">
        <v>31</v>
      </c>
      <c r="AX180" s="13" t="s">
        <v>75</v>
      </c>
      <c r="AY180" s="220" t="s">
        <v>283</v>
      </c>
    </row>
    <row r="181" s="15" customFormat="1">
      <c r="A181" s="15"/>
      <c r="B181" s="235"/>
      <c r="C181" s="15"/>
      <c r="D181" s="219" t="s">
        <v>291</v>
      </c>
      <c r="E181" s="236" t="s">
        <v>1</v>
      </c>
      <c r="F181" s="237" t="s">
        <v>4291</v>
      </c>
      <c r="G181" s="15"/>
      <c r="H181" s="236" t="s">
        <v>1</v>
      </c>
      <c r="I181" s="238"/>
      <c r="J181" s="15"/>
      <c r="K181" s="15"/>
      <c r="L181" s="235"/>
      <c r="M181" s="239"/>
      <c r="N181" s="240"/>
      <c r="O181" s="240"/>
      <c r="P181" s="240"/>
      <c r="Q181" s="240"/>
      <c r="R181" s="240"/>
      <c r="S181" s="240"/>
      <c r="T181" s="241"/>
      <c r="U181" s="15"/>
      <c r="V181" s="15"/>
      <c r="W181" s="15"/>
      <c r="X181" s="15"/>
      <c r="Y181" s="15"/>
      <c r="Z181" s="15"/>
      <c r="AA181" s="15"/>
      <c r="AB181" s="15"/>
      <c r="AC181" s="15"/>
      <c r="AD181" s="15"/>
      <c r="AE181" s="15"/>
      <c r="AT181" s="236" t="s">
        <v>291</v>
      </c>
      <c r="AU181" s="236" t="s">
        <v>87</v>
      </c>
      <c r="AV181" s="15" t="s">
        <v>82</v>
      </c>
      <c r="AW181" s="15" t="s">
        <v>31</v>
      </c>
      <c r="AX181" s="15" t="s">
        <v>75</v>
      </c>
      <c r="AY181" s="236" t="s">
        <v>283</v>
      </c>
    </row>
    <row r="182" s="13" customFormat="1">
      <c r="A182" s="13"/>
      <c r="B182" s="218"/>
      <c r="C182" s="13"/>
      <c r="D182" s="219" t="s">
        <v>291</v>
      </c>
      <c r="E182" s="220" t="s">
        <v>1</v>
      </c>
      <c r="F182" s="221" t="s">
        <v>4292</v>
      </c>
      <c r="G182" s="13"/>
      <c r="H182" s="222">
        <v>1.8720000000000001</v>
      </c>
      <c r="I182" s="223"/>
      <c r="J182" s="13"/>
      <c r="K182" s="13"/>
      <c r="L182" s="218"/>
      <c r="M182" s="224"/>
      <c r="N182" s="225"/>
      <c r="O182" s="225"/>
      <c r="P182" s="225"/>
      <c r="Q182" s="225"/>
      <c r="R182" s="225"/>
      <c r="S182" s="225"/>
      <c r="T182" s="226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T182" s="220" t="s">
        <v>291</v>
      </c>
      <c r="AU182" s="220" t="s">
        <v>87</v>
      </c>
      <c r="AV182" s="13" t="s">
        <v>87</v>
      </c>
      <c r="AW182" s="13" t="s">
        <v>31</v>
      </c>
      <c r="AX182" s="13" t="s">
        <v>75</v>
      </c>
      <c r="AY182" s="220" t="s">
        <v>283</v>
      </c>
    </row>
    <row r="183" s="14" customFormat="1">
      <c r="A183" s="14"/>
      <c r="B183" s="227"/>
      <c r="C183" s="14"/>
      <c r="D183" s="219" t="s">
        <v>291</v>
      </c>
      <c r="E183" s="228" t="s">
        <v>1</v>
      </c>
      <c r="F183" s="229" t="s">
        <v>293</v>
      </c>
      <c r="G183" s="14"/>
      <c r="H183" s="230">
        <v>2.113</v>
      </c>
      <c r="I183" s="231"/>
      <c r="J183" s="14"/>
      <c r="K183" s="14"/>
      <c r="L183" s="227"/>
      <c r="M183" s="232"/>
      <c r="N183" s="233"/>
      <c r="O183" s="233"/>
      <c r="P183" s="233"/>
      <c r="Q183" s="233"/>
      <c r="R183" s="233"/>
      <c r="S183" s="233"/>
      <c r="T183" s="23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T183" s="228" t="s">
        <v>291</v>
      </c>
      <c r="AU183" s="228" t="s">
        <v>87</v>
      </c>
      <c r="AV183" s="14" t="s">
        <v>289</v>
      </c>
      <c r="AW183" s="14" t="s">
        <v>31</v>
      </c>
      <c r="AX183" s="14" t="s">
        <v>82</v>
      </c>
      <c r="AY183" s="228" t="s">
        <v>283</v>
      </c>
    </row>
    <row r="184" s="12" customFormat="1" ht="22.8" customHeight="1">
      <c r="A184" s="12"/>
      <c r="B184" s="191"/>
      <c r="C184" s="12"/>
      <c r="D184" s="192" t="s">
        <v>74</v>
      </c>
      <c r="E184" s="202" t="s">
        <v>289</v>
      </c>
      <c r="F184" s="202" t="s">
        <v>1884</v>
      </c>
      <c r="G184" s="12"/>
      <c r="H184" s="12"/>
      <c r="I184" s="194"/>
      <c r="J184" s="203">
        <f>BK184</f>
        <v>0</v>
      </c>
      <c r="K184" s="12"/>
      <c r="L184" s="191"/>
      <c r="M184" s="196"/>
      <c r="N184" s="197"/>
      <c r="O184" s="197"/>
      <c r="P184" s="198">
        <f>SUM(P185:P193)</f>
        <v>0</v>
      </c>
      <c r="Q184" s="197"/>
      <c r="R184" s="198">
        <f>SUM(R185:R193)</f>
        <v>9.6967802399999989</v>
      </c>
      <c r="S184" s="197"/>
      <c r="T184" s="199">
        <f>SUM(T185:T193)</f>
        <v>0</v>
      </c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R184" s="192" t="s">
        <v>82</v>
      </c>
      <c r="AT184" s="200" t="s">
        <v>74</v>
      </c>
      <c r="AU184" s="200" t="s">
        <v>82</v>
      </c>
      <c r="AY184" s="192" t="s">
        <v>283</v>
      </c>
      <c r="BK184" s="201">
        <f>SUM(BK185:BK193)</f>
        <v>0</v>
      </c>
    </row>
    <row r="185" s="2" customFormat="1" ht="37.8" customHeight="1">
      <c r="A185" s="37"/>
      <c r="B185" s="168"/>
      <c r="C185" s="204" t="s">
        <v>352</v>
      </c>
      <c r="D185" s="204" t="s">
        <v>285</v>
      </c>
      <c r="E185" s="205" t="s">
        <v>1914</v>
      </c>
      <c r="F185" s="206" t="s">
        <v>1915</v>
      </c>
      <c r="G185" s="207" t="s">
        <v>344</v>
      </c>
      <c r="H185" s="208">
        <v>0.067000000000000004</v>
      </c>
      <c r="I185" s="209"/>
      <c r="J185" s="210">
        <f>ROUND(I185*H185,2)</f>
        <v>0</v>
      </c>
      <c r="K185" s="211"/>
      <c r="L185" s="38"/>
      <c r="M185" s="212" t="s">
        <v>1</v>
      </c>
      <c r="N185" s="213" t="s">
        <v>41</v>
      </c>
      <c r="O185" s="81"/>
      <c r="P185" s="214">
        <f>O185*H185</f>
        <v>0</v>
      </c>
      <c r="Q185" s="214">
        <v>1.20296</v>
      </c>
      <c r="R185" s="214">
        <f>Q185*H185</f>
        <v>0.080598320000000001</v>
      </c>
      <c r="S185" s="214">
        <v>0</v>
      </c>
      <c r="T185" s="215">
        <f>S185*H185</f>
        <v>0</v>
      </c>
      <c r="U185" s="37"/>
      <c r="V185" s="37"/>
      <c r="W185" s="37"/>
      <c r="X185" s="37"/>
      <c r="Y185" s="37"/>
      <c r="Z185" s="37"/>
      <c r="AA185" s="37"/>
      <c r="AB185" s="37"/>
      <c r="AC185" s="37"/>
      <c r="AD185" s="37"/>
      <c r="AE185" s="37"/>
      <c r="AR185" s="216" t="s">
        <v>289</v>
      </c>
      <c r="AT185" s="216" t="s">
        <v>285</v>
      </c>
      <c r="AU185" s="216" t="s">
        <v>87</v>
      </c>
      <c r="AY185" s="18" t="s">
        <v>283</v>
      </c>
      <c r="BE185" s="217">
        <f>IF(N185="základná",J185,0)</f>
        <v>0</v>
      </c>
      <c r="BF185" s="217">
        <f>IF(N185="znížená",J185,0)</f>
        <v>0</v>
      </c>
      <c r="BG185" s="217">
        <f>IF(N185="zákl. prenesená",J185,0)</f>
        <v>0</v>
      </c>
      <c r="BH185" s="217">
        <f>IF(N185="zníž. prenesená",J185,0)</f>
        <v>0</v>
      </c>
      <c r="BI185" s="217">
        <f>IF(N185="nulová",J185,0)</f>
        <v>0</v>
      </c>
      <c r="BJ185" s="18" t="s">
        <v>87</v>
      </c>
      <c r="BK185" s="217">
        <f>ROUND(I185*H185,2)</f>
        <v>0</v>
      </c>
      <c r="BL185" s="18" t="s">
        <v>289</v>
      </c>
      <c r="BM185" s="216" t="s">
        <v>4293</v>
      </c>
    </row>
    <row r="186" s="13" customFormat="1">
      <c r="A186" s="13"/>
      <c r="B186" s="218"/>
      <c r="C186" s="13"/>
      <c r="D186" s="219" t="s">
        <v>291</v>
      </c>
      <c r="E186" s="220" t="s">
        <v>1</v>
      </c>
      <c r="F186" s="221" t="s">
        <v>4294</v>
      </c>
      <c r="G186" s="13"/>
      <c r="H186" s="222">
        <v>0.067000000000000004</v>
      </c>
      <c r="I186" s="223"/>
      <c r="J186" s="13"/>
      <c r="K186" s="13"/>
      <c r="L186" s="218"/>
      <c r="M186" s="224"/>
      <c r="N186" s="225"/>
      <c r="O186" s="225"/>
      <c r="P186" s="225"/>
      <c r="Q186" s="225"/>
      <c r="R186" s="225"/>
      <c r="S186" s="225"/>
      <c r="T186" s="226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T186" s="220" t="s">
        <v>291</v>
      </c>
      <c r="AU186" s="220" t="s">
        <v>87</v>
      </c>
      <c r="AV186" s="13" t="s">
        <v>87</v>
      </c>
      <c r="AW186" s="13" t="s">
        <v>31</v>
      </c>
      <c r="AX186" s="13" t="s">
        <v>82</v>
      </c>
      <c r="AY186" s="220" t="s">
        <v>283</v>
      </c>
    </row>
    <row r="187" s="2" customFormat="1" ht="21.75" customHeight="1">
      <c r="A187" s="37"/>
      <c r="B187" s="168"/>
      <c r="C187" s="204" t="s">
        <v>358</v>
      </c>
      <c r="D187" s="204" t="s">
        <v>285</v>
      </c>
      <c r="E187" s="205" t="s">
        <v>1918</v>
      </c>
      <c r="F187" s="206" t="s">
        <v>1919</v>
      </c>
      <c r="G187" s="207" t="s">
        <v>296</v>
      </c>
      <c r="H187" s="208">
        <v>3.9039999999999999</v>
      </c>
      <c r="I187" s="209"/>
      <c r="J187" s="210">
        <f>ROUND(I187*H187,2)</f>
        <v>0</v>
      </c>
      <c r="K187" s="211"/>
      <c r="L187" s="38"/>
      <c r="M187" s="212" t="s">
        <v>1</v>
      </c>
      <c r="N187" s="213" t="s">
        <v>41</v>
      </c>
      <c r="O187" s="81"/>
      <c r="P187" s="214">
        <f>O187*H187</f>
        <v>0</v>
      </c>
      <c r="Q187" s="214">
        <v>2.4157899999999999</v>
      </c>
      <c r="R187" s="214">
        <f>Q187*H187</f>
        <v>9.4312441599999985</v>
      </c>
      <c r="S187" s="214">
        <v>0</v>
      </c>
      <c r="T187" s="215">
        <f>S187*H187</f>
        <v>0</v>
      </c>
      <c r="U187" s="37"/>
      <c r="V187" s="37"/>
      <c r="W187" s="37"/>
      <c r="X187" s="37"/>
      <c r="Y187" s="37"/>
      <c r="Z187" s="37"/>
      <c r="AA187" s="37"/>
      <c r="AB187" s="37"/>
      <c r="AC187" s="37"/>
      <c r="AD187" s="37"/>
      <c r="AE187" s="37"/>
      <c r="AR187" s="216" t="s">
        <v>289</v>
      </c>
      <c r="AT187" s="216" t="s">
        <v>285</v>
      </c>
      <c r="AU187" s="216" t="s">
        <v>87</v>
      </c>
      <c r="AY187" s="18" t="s">
        <v>283</v>
      </c>
      <c r="BE187" s="217">
        <f>IF(N187="základná",J187,0)</f>
        <v>0</v>
      </c>
      <c r="BF187" s="217">
        <f>IF(N187="znížená",J187,0)</f>
        <v>0</v>
      </c>
      <c r="BG187" s="217">
        <f>IF(N187="zákl. prenesená",J187,0)</f>
        <v>0</v>
      </c>
      <c r="BH187" s="217">
        <f>IF(N187="zníž. prenesená",J187,0)</f>
        <v>0</v>
      </c>
      <c r="BI187" s="217">
        <f>IF(N187="nulová",J187,0)</f>
        <v>0</v>
      </c>
      <c r="BJ187" s="18" t="s">
        <v>87</v>
      </c>
      <c r="BK187" s="217">
        <f>ROUND(I187*H187,2)</f>
        <v>0</v>
      </c>
      <c r="BL187" s="18" t="s">
        <v>289</v>
      </c>
      <c r="BM187" s="216" t="s">
        <v>4295</v>
      </c>
    </row>
    <row r="188" s="15" customFormat="1">
      <c r="A188" s="15"/>
      <c r="B188" s="235"/>
      <c r="C188" s="15"/>
      <c r="D188" s="219" t="s">
        <v>291</v>
      </c>
      <c r="E188" s="236" t="s">
        <v>1</v>
      </c>
      <c r="F188" s="237" t="s">
        <v>1922</v>
      </c>
      <c r="G188" s="15"/>
      <c r="H188" s="236" t="s">
        <v>1</v>
      </c>
      <c r="I188" s="238"/>
      <c r="J188" s="15"/>
      <c r="K188" s="15"/>
      <c r="L188" s="235"/>
      <c r="M188" s="239"/>
      <c r="N188" s="240"/>
      <c r="O188" s="240"/>
      <c r="P188" s="240"/>
      <c r="Q188" s="240"/>
      <c r="R188" s="240"/>
      <c r="S188" s="240"/>
      <c r="T188" s="241"/>
      <c r="U188" s="15"/>
      <c r="V188" s="15"/>
      <c r="W188" s="15"/>
      <c r="X188" s="15"/>
      <c r="Y188" s="15"/>
      <c r="Z188" s="15"/>
      <c r="AA188" s="15"/>
      <c r="AB188" s="15"/>
      <c r="AC188" s="15"/>
      <c r="AD188" s="15"/>
      <c r="AE188" s="15"/>
      <c r="AT188" s="236" t="s">
        <v>291</v>
      </c>
      <c r="AU188" s="236" t="s">
        <v>87</v>
      </c>
      <c r="AV188" s="15" t="s">
        <v>82</v>
      </c>
      <c r="AW188" s="15" t="s">
        <v>31</v>
      </c>
      <c r="AX188" s="15" t="s">
        <v>75</v>
      </c>
      <c r="AY188" s="236" t="s">
        <v>283</v>
      </c>
    </row>
    <row r="189" s="13" customFormat="1">
      <c r="A189" s="13"/>
      <c r="B189" s="218"/>
      <c r="C189" s="13"/>
      <c r="D189" s="219" t="s">
        <v>291</v>
      </c>
      <c r="E189" s="220" t="s">
        <v>1</v>
      </c>
      <c r="F189" s="221" t="s">
        <v>1923</v>
      </c>
      <c r="G189" s="13"/>
      <c r="H189" s="222">
        <v>3.9039999999999999</v>
      </c>
      <c r="I189" s="223"/>
      <c r="J189" s="13"/>
      <c r="K189" s="13"/>
      <c r="L189" s="218"/>
      <c r="M189" s="224"/>
      <c r="N189" s="225"/>
      <c r="O189" s="225"/>
      <c r="P189" s="225"/>
      <c r="Q189" s="225"/>
      <c r="R189" s="225"/>
      <c r="S189" s="225"/>
      <c r="T189" s="226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T189" s="220" t="s">
        <v>291</v>
      </c>
      <c r="AU189" s="220" t="s">
        <v>87</v>
      </c>
      <c r="AV189" s="13" t="s">
        <v>87</v>
      </c>
      <c r="AW189" s="13" t="s">
        <v>31</v>
      </c>
      <c r="AX189" s="13" t="s">
        <v>75</v>
      </c>
      <c r="AY189" s="220" t="s">
        <v>283</v>
      </c>
    </row>
    <row r="190" s="14" customFormat="1">
      <c r="A190" s="14"/>
      <c r="B190" s="227"/>
      <c r="C190" s="14"/>
      <c r="D190" s="219" t="s">
        <v>291</v>
      </c>
      <c r="E190" s="228" t="s">
        <v>1</v>
      </c>
      <c r="F190" s="229" t="s">
        <v>293</v>
      </c>
      <c r="G190" s="14"/>
      <c r="H190" s="230">
        <v>3.9039999999999999</v>
      </c>
      <c r="I190" s="231"/>
      <c r="J190" s="14"/>
      <c r="K190" s="14"/>
      <c r="L190" s="227"/>
      <c r="M190" s="232"/>
      <c r="N190" s="233"/>
      <c r="O190" s="233"/>
      <c r="P190" s="233"/>
      <c r="Q190" s="233"/>
      <c r="R190" s="233"/>
      <c r="S190" s="233"/>
      <c r="T190" s="23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T190" s="228" t="s">
        <v>291</v>
      </c>
      <c r="AU190" s="228" t="s">
        <v>87</v>
      </c>
      <c r="AV190" s="14" t="s">
        <v>289</v>
      </c>
      <c r="AW190" s="14" t="s">
        <v>31</v>
      </c>
      <c r="AX190" s="14" t="s">
        <v>82</v>
      </c>
      <c r="AY190" s="228" t="s">
        <v>283</v>
      </c>
    </row>
    <row r="191" s="2" customFormat="1" ht="33" customHeight="1">
      <c r="A191" s="37"/>
      <c r="B191" s="168"/>
      <c r="C191" s="204" t="s">
        <v>364</v>
      </c>
      <c r="D191" s="204" t="s">
        <v>285</v>
      </c>
      <c r="E191" s="205" t="s">
        <v>1928</v>
      </c>
      <c r="F191" s="206" t="s">
        <v>1929</v>
      </c>
      <c r="G191" s="207" t="s">
        <v>288</v>
      </c>
      <c r="H191" s="208">
        <v>23.588999999999999</v>
      </c>
      <c r="I191" s="209"/>
      <c r="J191" s="210">
        <f>ROUND(I191*H191,2)</f>
        <v>0</v>
      </c>
      <c r="K191" s="211"/>
      <c r="L191" s="38"/>
      <c r="M191" s="212" t="s">
        <v>1</v>
      </c>
      <c r="N191" s="213" t="s">
        <v>41</v>
      </c>
      <c r="O191" s="81"/>
      <c r="P191" s="214">
        <f>O191*H191</f>
        <v>0</v>
      </c>
      <c r="Q191" s="214">
        <v>0.0078399999999999997</v>
      </c>
      <c r="R191" s="214">
        <f>Q191*H191</f>
        <v>0.18493775999999998</v>
      </c>
      <c r="S191" s="214">
        <v>0</v>
      </c>
      <c r="T191" s="215">
        <f>S191*H191</f>
        <v>0</v>
      </c>
      <c r="U191" s="37"/>
      <c r="V191" s="37"/>
      <c r="W191" s="37"/>
      <c r="X191" s="37"/>
      <c r="Y191" s="37"/>
      <c r="Z191" s="37"/>
      <c r="AA191" s="37"/>
      <c r="AB191" s="37"/>
      <c r="AC191" s="37"/>
      <c r="AD191" s="37"/>
      <c r="AE191" s="37"/>
      <c r="AR191" s="216" t="s">
        <v>289</v>
      </c>
      <c r="AT191" s="216" t="s">
        <v>285</v>
      </c>
      <c r="AU191" s="216" t="s">
        <v>87</v>
      </c>
      <c r="AY191" s="18" t="s">
        <v>283</v>
      </c>
      <c r="BE191" s="217">
        <f>IF(N191="základná",J191,0)</f>
        <v>0</v>
      </c>
      <c r="BF191" s="217">
        <f>IF(N191="znížená",J191,0)</f>
        <v>0</v>
      </c>
      <c r="BG191" s="217">
        <f>IF(N191="zákl. prenesená",J191,0)</f>
        <v>0</v>
      </c>
      <c r="BH191" s="217">
        <f>IF(N191="zníž. prenesená",J191,0)</f>
        <v>0</v>
      </c>
      <c r="BI191" s="217">
        <f>IF(N191="nulová",J191,0)</f>
        <v>0</v>
      </c>
      <c r="BJ191" s="18" t="s">
        <v>87</v>
      </c>
      <c r="BK191" s="217">
        <f>ROUND(I191*H191,2)</f>
        <v>0</v>
      </c>
      <c r="BL191" s="18" t="s">
        <v>289</v>
      </c>
      <c r="BM191" s="216" t="s">
        <v>4296</v>
      </c>
    </row>
    <row r="192" s="13" customFormat="1">
      <c r="A192" s="13"/>
      <c r="B192" s="218"/>
      <c r="C192" s="13"/>
      <c r="D192" s="219" t="s">
        <v>291</v>
      </c>
      <c r="E192" s="220" t="s">
        <v>1</v>
      </c>
      <c r="F192" s="221" t="s">
        <v>1931</v>
      </c>
      <c r="G192" s="13"/>
      <c r="H192" s="222">
        <v>23.588999999999999</v>
      </c>
      <c r="I192" s="223"/>
      <c r="J192" s="13"/>
      <c r="K192" s="13"/>
      <c r="L192" s="218"/>
      <c r="M192" s="224"/>
      <c r="N192" s="225"/>
      <c r="O192" s="225"/>
      <c r="P192" s="225"/>
      <c r="Q192" s="225"/>
      <c r="R192" s="225"/>
      <c r="S192" s="225"/>
      <c r="T192" s="226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T192" s="220" t="s">
        <v>291</v>
      </c>
      <c r="AU192" s="220" t="s">
        <v>87</v>
      </c>
      <c r="AV192" s="13" t="s">
        <v>87</v>
      </c>
      <c r="AW192" s="13" t="s">
        <v>31</v>
      </c>
      <c r="AX192" s="13" t="s">
        <v>82</v>
      </c>
      <c r="AY192" s="220" t="s">
        <v>283</v>
      </c>
    </row>
    <row r="193" s="2" customFormat="1" ht="33" customHeight="1">
      <c r="A193" s="37"/>
      <c r="B193" s="168"/>
      <c r="C193" s="204" t="s">
        <v>370</v>
      </c>
      <c r="D193" s="204" t="s">
        <v>285</v>
      </c>
      <c r="E193" s="205" t="s">
        <v>1932</v>
      </c>
      <c r="F193" s="206" t="s">
        <v>1933</v>
      </c>
      <c r="G193" s="207" t="s">
        <v>288</v>
      </c>
      <c r="H193" s="208">
        <v>23.588999999999999</v>
      </c>
      <c r="I193" s="209"/>
      <c r="J193" s="210">
        <f>ROUND(I193*H193,2)</f>
        <v>0</v>
      </c>
      <c r="K193" s="211"/>
      <c r="L193" s="38"/>
      <c r="M193" s="212" t="s">
        <v>1</v>
      </c>
      <c r="N193" s="213" t="s">
        <v>41</v>
      </c>
      <c r="O193" s="81"/>
      <c r="P193" s="214">
        <f>O193*H193</f>
        <v>0</v>
      </c>
      <c r="Q193" s="214">
        <v>0</v>
      </c>
      <c r="R193" s="214">
        <f>Q193*H193</f>
        <v>0</v>
      </c>
      <c r="S193" s="214">
        <v>0</v>
      </c>
      <c r="T193" s="215">
        <f>S193*H193</f>
        <v>0</v>
      </c>
      <c r="U193" s="37"/>
      <c r="V193" s="37"/>
      <c r="W193" s="37"/>
      <c r="X193" s="37"/>
      <c r="Y193" s="37"/>
      <c r="Z193" s="37"/>
      <c r="AA193" s="37"/>
      <c r="AB193" s="37"/>
      <c r="AC193" s="37"/>
      <c r="AD193" s="37"/>
      <c r="AE193" s="37"/>
      <c r="AR193" s="216" t="s">
        <v>289</v>
      </c>
      <c r="AT193" s="216" t="s">
        <v>285</v>
      </c>
      <c r="AU193" s="216" t="s">
        <v>87</v>
      </c>
      <c r="AY193" s="18" t="s">
        <v>283</v>
      </c>
      <c r="BE193" s="217">
        <f>IF(N193="základná",J193,0)</f>
        <v>0</v>
      </c>
      <c r="BF193" s="217">
        <f>IF(N193="znížená",J193,0)</f>
        <v>0</v>
      </c>
      <c r="BG193" s="217">
        <f>IF(N193="zákl. prenesená",J193,0)</f>
        <v>0</v>
      </c>
      <c r="BH193" s="217">
        <f>IF(N193="zníž. prenesená",J193,0)</f>
        <v>0</v>
      </c>
      <c r="BI193" s="217">
        <f>IF(N193="nulová",J193,0)</f>
        <v>0</v>
      </c>
      <c r="BJ193" s="18" t="s">
        <v>87</v>
      </c>
      <c r="BK193" s="217">
        <f>ROUND(I193*H193,2)</f>
        <v>0</v>
      </c>
      <c r="BL193" s="18" t="s">
        <v>289</v>
      </c>
      <c r="BM193" s="216" t="s">
        <v>4297</v>
      </c>
    </row>
    <row r="194" s="12" customFormat="1" ht="22.8" customHeight="1">
      <c r="A194" s="12"/>
      <c r="B194" s="191"/>
      <c r="C194" s="12"/>
      <c r="D194" s="192" t="s">
        <v>74</v>
      </c>
      <c r="E194" s="202" t="s">
        <v>323</v>
      </c>
      <c r="F194" s="202" t="s">
        <v>645</v>
      </c>
      <c r="G194" s="12"/>
      <c r="H194" s="12"/>
      <c r="I194" s="194"/>
      <c r="J194" s="203">
        <f>BK194</f>
        <v>0</v>
      </c>
      <c r="K194" s="12"/>
      <c r="L194" s="191"/>
      <c r="M194" s="196"/>
      <c r="N194" s="197"/>
      <c r="O194" s="197"/>
      <c r="P194" s="198">
        <f>SUM(P195:P220)</f>
        <v>0</v>
      </c>
      <c r="Q194" s="197"/>
      <c r="R194" s="198">
        <f>SUM(R195:R220)</f>
        <v>2.0090544000000001</v>
      </c>
      <c r="S194" s="197"/>
      <c r="T194" s="199">
        <f>SUM(T195:T220)</f>
        <v>0.99454999999999982</v>
      </c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R194" s="192" t="s">
        <v>82</v>
      </c>
      <c r="AT194" s="200" t="s">
        <v>74</v>
      </c>
      <c r="AU194" s="200" t="s">
        <v>82</v>
      </c>
      <c r="AY194" s="192" t="s">
        <v>283</v>
      </c>
      <c r="BK194" s="201">
        <f>SUM(BK195:BK220)</f>
        <v>0</v>
      </c>
    </row>
    <row r="195" s="2" customFormat="1" ht="33" customHeight="1">
      <c r="A195" s="37"/>
      <c r="B195" s="168"/>
      <c r="C195" s="204" t="s">
        <v>376</v>
      </c>
      <c r="D195" s="204" t="s">
        <v>285</v>
      </c>
      <c r="E195" s="205" t="s">
        <v>1953</v>
      </c>
      <c r="F195" s="206" t="s">
        <v>1954</v>
      </c>
      <c r="G195" s="207" t="s">
        <v>288</v>
      </c>
      <c r="H195" s="208">
        <v>158.75999999999999</v>
      </c>
      <c r="I195" s="209"/>
      <c r="J195" s="210">
        <f>ROUND(I195*H195,2)</f>
        <v>0</v>
      </c>
      <c r="K195" s="211"/>
      <c r="L195" s="38"/>
      <c r="M195" s="212" t="s">
        <v>1</v>
      </c>
      <c r="N195" s="213" t="s">
        <v>41</v>
      </c>
      <c r="O195" s="81"/>
      <c r="P195" s="214">
        <f>O195*H195</f>
        <v>0</v>
      </c>
      <c r="Q195" s="214">
        <v>0.0024399999999999999</v>
      </c>
      <c r="R195" s="214">
        <f>Q195*H195</f>
        <v>0.38737439999999995</v>
      </c>
      <c r="S195" s="214">
        <v>0</v>
      </c>
      <c r="T195" s="215">
        <f>S195*H195</f>
        <v>0</v>
      </c>
      <c r="U195" s="37"/>
      <c r="V195" s="37"/>
      <c r="W195" s="37"/>
      <c r="X195" s="37"/>
      <c r="Y195" s="37"/>
      <c r="Z195" s="37"/>
      <c r="AA195" s="37"/>
      <c r="AB195" s="37"/>
      <c r="AC195" s="37"/>
      <c r="AD195" s="37"/>
      <c r="AE195" s="37"/>
      <c r="AR195" s="216" t="s">
        <v>289</v>
      </c>
      <c r="AT195" s="216" t="s">
        <v>285</v>
      </c>
      <c r="AU195" s="216" t="s">
        <v>87</v>
      </c>
      <c r="AY195" s="18" t="s">
        <v>283</v>
      </c>
      <c r="BE195" s="217">
        <f>IF(N195="základná",J195,0)</f>
        <v>0</v>
      </c>
      <c r="BF195" s="217">
        <f>IF(N195="znížená",J195,0)</f>
        <v>0</v>
      </c>
      <c r="BG195" s="217">
        <f>IF(N195="zákl. prenesená",J195,0)</f>
        <v>0</v>
      </c>
      <c r="BH195" s="217">
        <f>IF(N195="zníž. prenesená",J195,0)</f>
        <v>0</v>
      </c>
      <c r="BI195" s="217">
        <f>IF(N195="nulová",J195,0)</f>
        <v>0</v>
      </c>
      <c r="BJ195" s="18" t="s">
        <v>87</v>
      </c>
      <c r="BK195" s="217">
        <f>ROUND(I195*H195,2)</f>
        <v>0</v>
      </c>
      <c r="BL195" s="18" t="s">
        <v>289</v>
      </c>
      <c r="BM195" s="216" t="s">
        <v>4298</v>
      </c>
    </row>
    <row r="196" s="13" customFormat="1">
      <c r="A196" s="13"/>
      <c r="B196" s="218"/>
      <c r="C196" s="13"/>
      <c r="D196" s="219" t="s">
        <v>291</v>
      </c>
      <c r="E196" s="220" t="s">
        <v>1</v>
      </c>
      <c r="F196" s="221" t="s">
        <v>1956</v>
      </c>
      <c r="G196" s="13"/>
      <c r="H196" s="222">
        <v>158.75999999999999</v>
      </c>
      <c r="I196" s="223"/>
      <c r="J196" s="13"/>
      <c r="K196" s="13"/>
      <c r="L196" s="218"/>
      <c r="M196" s="224"/>
      <c r="N196" s="225"/>
      <c r="O196" s="225"/>
      <c r="P196" s="225"/>
      <c r="Q196" s="225"/>
      <c r="R196" s="225"/>
      <c r="S196" s="225"/>
      <c r="T196" s="226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T196" s="220" t="s">
        <v>291</v>
      </c>
      <c r="AU196" s="220" t="s">
        <v>87</v>
      </c>
      <c r="AV196" s="13" t="s">
        <v>87</v>
      </c>
      <c r="AW196" s="13" t="s">
        <v>31</v>
      </c>
      <c r="AX196" s="13" t="s">
        <v>82</v>
      </c>
      <c r="AY196" s="220" t="s">
        <v>283</v>
      </c>
    </row>
    <row r="197" s="2" customFormat="1" ht="16.5" customHeight="1">
      <c r="A197" s="37"/>
      <c r="B197" s="168"/>
      <c r="C197" s="204" t="s">
        <v>7</v>
      </c>
      <c r="D197" s="204" t="s">
        <v>285</v>
      </c>
      <c r="E197" s="205" t="s">
        <v>1957</v>
      </c>
      <c r="F197" s="206" t="s">
        <v>1958</v>
      </c>
      <c r="G197" s="207" t="s">
        <v>288</v>
      </c>
      <c r="H197" s="208">
        <v>10.800000000000001</v>
      </c>
      <c r="I197" s="209"/>
      <c r="J197" s="210">
        <f>ROUND(I197*H197,2)</f>
        <v>0</v>
      </c>
      <c r="K197" s="211"/>
      <c r="L197" s="38"/>
      <c r="M197" s="212" t="s">
        <v>1</v>
      </c>
      <c r="N197" s="213" t="s">
        <v>41</v>
      </c>
      <c r="O197" s="81"/>
      <c r="P197" s="214">
        <f>O197*H197</f>
        <v>0</v>
      </c>
      <c r="Q197" s="214">
        <v>5.0000000000000002E-05</v>
      </c>
      <c r="R197" s="214">
        <f>Q197*H197</f>
        <v>0.00054000000000000012</v>
      </c>
      <c r="S197" s="214">
        <v>0</v>
      </c>
      <c r="T197" s="215">
        <f>S197*H197</f>
        <v>0</v>
      </c>
      <c r="U197" s="37"/>
      <c r="V197" s="37"/>
      <c r="W197" s="37"/>
      <c r="X197" s="37"/>
      <c r="Y197" s="37"/>
      <c r="Z197" s="37"/>
      <c r="AA197" s="37"/>
      <c r="AB197" s="37"/>
      <c r="AC197" s="37"/>
      <c r="AD197" s="37"/>
      <c r="AE197" s="37"/>
      <c r="AR197" s="216" t="s">
        <v>289</v>
      </c>
      <c r="AT197" s="216" t="s">
        <v>285</v>
      </c>
      <c r="AU197" s="216" t="s">
        <v>87</v>
      </c>
      <c r="AY197" s="18" t="s">
        <v>283</v>
      </c>
      <c r="BE197" s="217">
        <f>IF(N197="základná",J197,0)</f>
        <v>0</v>
      </c>
      <c r="BF197" s="217">
        <f>IF(N197="znížená",J197,0)</f>
        <v>0</v>
      </c>
      <c r="BG197" s="217">
        <f>IF(N197="zákl. prenesená",J197,0)</f>
        <v>0</v>
      </c>
      <c r="BH197" s="217">
        <f>IF(N197="zníž. prenesená",J197,0)</f>
        <v>0</v>
      </c>
      <c r="BI197" s="217">
        <f>IF(N197="nulová",J197,0)</f>
        <v>0</v>
      </c>
      <c r="BJ197" s="18" t="s">
        <v>87</v>
      </c>
      <c r="BK197" s="217">
        <f>ROUND(I197*H197,2)</f>
        <v>0</v>
      </c>
      <c r="BL197" s="18" t="s">
        <v>289</v>
      </c>
      <c r="BM197" s="216" t="s">
        <v>4299</v>
      </c>
    </row>
    <row r="198" s="13" customFormat="1">
      <c r="A198" s="13"/>
      <c r="B198" s="218"/>
      <c r="C198" s="13"/>
      <c r="D198" s="219" t="s">
        <v>291</v>
      </c>
      <c r="E198" s="220" t="s">
        <v>1</v>
      </c>
      <c r="F198" s="221" t="s">
        <v>4300</v>
      </c>
      <c r="G198" s="13"/>
      <c r="H198" s="222">
        <v>10.800000000000001</v>
      </c>
      <c r="I198" s="223"/>
      <c r="J198" s="13"/>
      <c r="K198" s="13"/>
      <c r="L198" s="218"/>
      <c r="M198" s="224"/>
      <c r="N198" s="225"/>
      <c r="O198" s="225"/>
      <c r="P198" s="225"/>
      <c r="Q198" s="225"/>
      <c r="R198" s="225"/>
      <c r="S198" s="225"/>
      <c r="T198" s="226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T198" s="220" t="s">
        <v>291</v>
      </c>
      <c r="AU198" s="220" t="s">
        <v>87</v>
      </c>
      <c r="AV198" s="13" t="s">
        <v>87</v>
      </c>
      <c r="AW198" s="13" t="s">
        <v>31</v>
      </c>
      <c r="AX198" s="13" t="s">
        <v>82</v>
      </c>
      <c r="AY198" s="220" t="s">
        <v>283</v>
      </c>
    </row>
    <row r="199" s="2" customFormat="1" ht="37.8" customHeight="1">
      <c r="A199" s="37"/>
      <c r="B199" s="168"/>
      <c r="C199" s="204" t="s">
        <v>386</v>
      </c>
      <c r="D199" s="204" t="s">
        <v>285</v>
      </c>
      <c r="E199" s="205" t="s">
        <v>1961</v>
      </c>
      <c r="F199" s="206" t="s">
        <v>1962</v>
      </c>
      <c r="G199" s="207" t="s">
        <v>373</v>
      </c>
      <c r="H199" s="208">
        <v>154</v>
      </c>
      <c r="I199" s="209"/>
      <c r="J199" s="210">
        <f>ROUND(I199*H199,2)</f>
        <v>0</v>
      </c>
      <c r="K199" s="211"/>
      <c r="L199" s="38"/>
      <c r="M199" s="212" t="s">
        <v>1</v>
      </c>
      <c r="N199" s="213" t="s">
        <v>41</v>
      </c>
      <c r="O199" s="81"/>
      <c r="P199" s="214">
        <f>O199*H199</f>
        <v>0</v>
      </c>
      <c r="Q199" s="214">
        <v>0.010500000000000001</v>
      </c>
      <c r="R199" s="214">
        <f>Q199*H199</f>
        <v>1.617</v>
      </c>
      <c r="S199" s="214">
        <v>0</v>
      </c>
      <c r="T199" s="215">
        <f>S199*H199</f>
        <v>0</v>
      </c>
      <c r="U199" s="37"/>
      <c r="V199" s="37"/>
      <c r="W199" s="37"/>
      <c r="X199" s="37"/>
      <c r="Y199" s="37"/>
      <c r="Z199" s="37"/>
      <c r="AA199" s="37"/>
      <c r="AB199" s="37"/>
      <c r="AC199" s="37"/>
      <c r="AD199" s="37"/>
      <c r="AE199" s="37"/>
      <c r="AR199" s="216" t="s">
        <v>289</v>
      </c>
      <c r="AT199" s="216" t="s">
        <v>285</v>
      </c>
      <c r="AU199" s="216" t="s">
        <v>87</v>
      </c>
      <c r="AY199" s="18" t="s">
        <v>283</v>
      </c>
      <c r="BE199" s="217">
        <f>IF(N199="základná",J199,0)</f>
        <v>0</v>
      </c>
      <c r="BF199" s="217">
        <f>IF(N199="znížená",J199,0)</f>
        <v>0</v>
      </c>
      <c r="BG199" s="217">
        <f>IF(N199="zákl. prenesená",J199,0)</f>
        <v>0</v>
      </c>
      <c r="BH199" s="217">
        <f>IF(N199="zníž. prenesená",J199,0)</f>
        <v>0</v>
      </c>
      <c r="BI199" s="217">
        <f>IF(N199="nulová",J199,0)</f>
        <v>0</v>
      </c>
      <c r="BJ199" s="18" t="s">
        <v>87</v>
      </c>
      <c r="BK199" s="217">
        <f>ROUND(I199*H199,2)</f>
        <v>0</v>
      </c>
      <c r="BL199" s="18" t="s">
        <v>289</v>
      </c>
      <c r="BM199" s="216" t="s">
        <v>4301</v>
      </c>
    </row>
    <row r="200" s="13" customFormat="1">
      <c r="A200" s="13"/>
      <c r="B200" s="218"/>
      <c r="C200" s="13"/>
      <c r="D200" s="219" t="s">
        <v>291</v>
      </c>
      <c r="E200" s="220" t="s">
        <v>1</v>
      </c>
      <c r="F200" s="221" t="s">
        <v>4302</v>
      </c>
      <c r="G200" s="13"/>
      <c r="H200" s="222">
        <v>154</v>
      </c>
      <c r="I200" s="223"/>
      <c r="J200" s="13"/>
      <c r="K200" s="13"/>
      <c r="L200" s="218"/>
      <c r="M200" s="224"/>
      <c r="N200" s="225"/>
      <c r="O200" s="225"/>
      <c r="P200" s="225"/>
      <c r="Q200" s="225"/>
      <c r="R200" s="225"/>
      <c r="S200" s="225"/>
      <c r="T200" s="226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T200" s="220" t="s">
        <v>291</v>
      </c>
      <c r="AU200" s="220" t="s">
        <v>87</v>
      </c>
      <c r="AV200" s="13" t="s">
        <v>87</v>
      </c>
      <c r="AW200" s="13" t="s">
        <v>31</v>
      </c>
      <c r="AX200" s="13" t="s">
        <v>82</v>
      </c>
      <c r="AY200" s="220" t="s">
        <v>283</v>
      </c>
    </row>
    <row r="201" s="2" customFormat="1" ht="16.5" customHeight="1">
      <c r="A201" s="37"/>
      <c r="B201" s="168"/>
      <c r="C201" s="242" t="s">
        <v>395</v>
      </c>
      <c r="D201" s="242" t="s">
        <v>582</v>
      </c>
      <c r="E201" s="243" t="s">
        <v>1964</v>
      </c>
      <c r="F201" s="244" t="s">
        <v>1965</v>
      </c>
      <c r="G201" s="245" t="s">
        <v>373</v>
      </c>
      <c r="H201" s="246">
        <v>2</v>
      </c>
      <c r="I201" s="247"/>
      <c r="J201" s="248">
        <f>ROUND(I201*H201,2)</f>
        <v>0</v>
      </c>
      <c r="K201" s="249"/>
      <c r="L201" s="250"/>
      <c r="M201" s="251" t="s">
        <v>1</v>
      </c>
      <c r="N201" s="252" t="s">
        <v>41</v>
      </c>
      <c r="O201" s="81"/>
      <c r="P201" s="214">
        <f>O201*H201</f>
        <v>0</v>
      </c>
      <c r="Q201" s="214">
        <v>0</v>
      </c>
      <c r="R201" s="214">
        <f>Q201*H201</f>
        <v>0</v>
      </c>
      <c r="S201" s="214">
        <v>0</v>
      </c>
      <c r="T201" s="215">
        <f>S201*H201</f>
        <v>0</v>
      </c>
      <c r="U201" s="37"/>
      <c r="V201" s="37"/>
      <c r="W201" s="37"/>
      <c r="X201" s="37"/>
      <c r="Y201" s="37"/>
      <c r="Z201" s="37"/>
      <c r="AA201" s="37"/>
      <c r="AB201" s="37"/>
      <c r="AC201" s="37"/>
      <c r="AD201" s="37"/>
      <c r="AE201" s="37"/>
      <c r="AR201" s="216" t="s">
        <v>319</v>
      </c>
      <c r="AT201" s="216" t="s">
        <v>582</v>
      </c>
      <c r="AU201" s="216" t="s">
        <v>87</v>
      </c>
      <c r="AY201" s="18" t="s">
        <v>283</v>
      </c>
      <c r="BE201" s="217">
        <f>IF(N201="základná",J201,0)</f>
        <v>0</v>
      </c>
      <c r="BF201" s="217">
        <f>IF(N201="znížená",J201,0)</f>
        <v>0</v>
      </c>
      <c r="BG201" s="217">
        <f>IF(N201="zákl. prenesená",J201,0)</f>
        <v>0</v>
      </c>
      <c r="BH201" s="217">
        <f>IF(N201="zníž. prenesená",J201,0)</f>
        <v>0</v>
      </c>
      <c r="BI201" s="217">
        <f>IF(N201="nulová",J201,0)</f>
        <v>0</v>
      </c>
      <c r="BJ201" s="18" t="s">
        <v>87</v>
      </c>
      <c r="BK201" s="217">
        <f>ROUND(I201*H201,2)</f>
        <v>0</v>
      </c>
      <c r="BL201" s="18" t="s">
        <v>289</v>
      </c>
      <c r="BM201" s="216" t="s">
        <v>4303</v>
      </c>
    </row>
    <row r="202" s="2" customFormat="1" ht="16.5" customHeight="1">
      <c r="A202" s="37"/>
      <c r="B202" s="168"/>
      <c r="C202" s="242" t="s">
        <v>400</v>
      </c>
      <c r="D202" s="242" t="s">
        <v>582</v>
      </c>
      <c r="E202" s="243" t="s">
        <v>4304</v>
      </c>
      <c r="F202" s="244" t="s">
        <v>4305</v>
      </c>
      <c r="G202" s="245" t="s">
        <v>373</v>
      </c>
      <c r="H202" s="246">
        <v>132</v>
      </c>
      <c r="I202" s="247"/>
      <c r="J202" s="248">
        <f>ROUND(I202*H202,2)</f>
        <v>0</v>
      </c>
      <c r="K202" s="249"/>
      <c r="L202" s="250"/>
      <c r="M202" s="251" t="s">
        <v>1</v>
      </c>
      <c r="N202" s="252" t="s">
        <v>41</v>
      </c>
      <c r="O202" s="81"/>
      <c r="P202" s="214">
        <f>O202*H202</f>
        <v>0</v>
      </c>
      <c r="Q202" s="214">
        <v>0</v>
      </c>
      <c r="R202" s="214">
        <f>Q202*H202</f>
        <v>0</v>
      </c>
      <c r="S202" s="214">
        <v>0</v>
      </c>
      <c r="T202" s="215">
        <f>S202*H202</f>
        <v>0</v>
      </c>
      <c r="U202" s="37"/>
      <c r="V202" s="37"/>
      <c r="W202" s="37"/>
      <c r="X202" s="37"/>
      <c r="Y202" s="37"/>
      <c r="Z202" s="37"/>
      <c r="AA202" s="37"/>
      <c r="AB202" s="37"/>
      <c r="AC202" s="37"/>
      <c r="AD202" s="37"/>
      <c r="AE202" s="37"/>
      <c r="AR202" s="216" t="s">
        <v>319</v>
      </c>
      <c r="AT202" s="216" t="s">
        <v>582</v>
      </c>
      <c r="AU202" s="216" t="s">
        <v>87</v>
      </c>
      <c r="AY202" s="18" t="s">
        <v>283</v>
      </c>
      <c r="BE202" s="217">
        <f>IF(N202="základná",J202,0)</f>
        <v>0</v>
      </c>
      <c r="BF202" s="217">
        <f>IF(N202="znížená",J202,0)</f>
        <v>0</v>
      </c>
      <c r="BG202" s="217">
        <f>IF(N202="zákl. prenesená",J202,0)</f>
        <v>0</v>
      </c>
      <c r="BH202" s="217">
        <f>IF(N202="zníž. prenesená",J202,0)</f>
        <v>0</v>
      </c>
      <c r="BI202" s="217">
        <f>IF(N202="nulová",J202,0)</f>
        <v>0</v>
      </c>
      <c r="BJ202" s="18" t="s">
        <v>87</v>
      </c>
      <c r="BK202" s="217">
        <f>ROUND(I202*H202,2)</f>
        <v>0</v>
      </c>
      <c r="BL202" s="18" t="s">
        <v>289</v>
      </c>
      <c r="BM202" s="216" t="s">
        <v>4306</v>
      </c>
    </row>
    <row r="203" s="13" customFormat="1">
      <c r="A203" s="13"/>
      <c r="B203" s="218"/>
      <c r="C203" s="13"/>
      <c r="D203" s="219" t="s">
        <v>291</v>
      </c>
      <c r="E203" s="220" t="s">
        <v>1</v>
      </c>
      <c r="F203" s="221" t="s">
        <v>4307</v>
      </c>
      <c r="G203" s="13"/>
      <c r="H203" s="222">
        <v>132</v>
      </c>
      <c r="I203" s="223"/>
      <c r="J203" s="13"/>
      <c r="K203" s="13"/>
      <c r="L203" s="218"/>
      <c r="M203" s="224"/>
      <c r="N203" s="225"/>
      <c r="O203" s="225"/>
      <c r="P203" s="225"/>
      <c r="Q203" s="225"/>
      <c r="R203" s="225"/>
      <c r="S203" s="225"/>
      <c r="T203" s="226"/>
      <c r="U203" s="13"/>
      <c r="V203" s="13"/>
      <c r="W203" s="13"/>
      <c r="X203" s="13"/>
      <c r="Y203" s="13"/>
      <c r="Z203" s="13"/>
      <c r="AA203" s="13"/>
      <c r="AB203" s="13"/>
      <c r="AC203" s="13"/>
      <c r="AD203" s="13"/>
      <c r="AE203" s="13"/>
      <c r="AT203" s="220" t="s">
        <v>291</v>
      </c>
      <c r="AU203" s="220" t="s">
        <v>87</v>
      </c>
      <c r="AV203" s="13" t="s">
        <v>87</v>
      </c>
      <c r="AW203" s="13" t="s">
        <v>31</v>
      </c>
      <c r="AX203" s="13" t="s">
        <v>82</v>
      </c>
      <c r="AY203" s="220" t="s">
        <v>283</v>
      </c>
    </row>
    <row r="204" s="2" customFormat="1" ht="16.5" customHeight="1">
      <c r="A204" s="37"/>
      <c r="B204" s="168"/>
      <c r="C204" s="242" t="s">
        <v>408</v>
      </c>
      <c r="D204" s="242" t="s">
        <v>582</v>
      </c>
      <c r="E204" s="243" t="s">
        <v>4308</v>
      </c>
      <c r="F204" s="244" t="s">
        <v>4309</v>
      </c>
      <c r="G204" s="245" t="s">
        <v>373</v>
      </c>
      <c r="H204" s="246">
        <v>2</v>
      </c>
      <c r="I204" s="247"/>
      <c r="J204" s="248">
        <f>ROUND(I204*H204,2)</f>
        <v>0</v>
      </c>
      <c r="K204" s="249"/>
      <c r="L204" s="250"/>
      <c r="M204" s="251" t="s">
        <v>1</v>
      </c>
      <c r="N204" s="252" t="s">
        <v>41</v>
      </c>
      <c r="O204" s="81"/>
      <c r="P204" s="214">
        <f>O204*H204</f>
        <v>0</v>
      </c>
      <c r="Q204" s="214">
        <v>0.00011</v>
      </c>
      <c r="R204" s="214">
        <f>Q204*H204</f>
        <v>0.00022000000000000001</v>
      </c>
      <c r="S204" s="214">
        <v>0</v>
      </c>
      <c r="T204" s="215">
        <f>S204*H204</f>
        <v>0</v>
      </c>
      <c r="U204" s="37"/>
      <c r="V204" s="37"/>
      <c r="W204" s="37"/>
      <c r="X204" s="37"/>
      <c r="Y204" s="37"/>
      <c r="Z204" s="37"/>
      <c r="AA204" s="37"/>
      <c r="AB204" s="37"/>
      <c r="AC204" s="37"/>
      <c r="AD204" s="37"/>
      <c r="AE204" s="37"/>
      <c r="AR204" s="216" t="s">
        <v>319</v>
      </c>
      <c r="AT204" s="216" t="s">
        <v>582</v>
      </c>
      <c r="AU204" s="216" t="s">
        <v>87</v>
      </c>
      <c r="AY204" s="18" t="s">
        <v>283</v>
      </c>
      <c r="BE204" s="217">
        <f>IF(N204="základná",J204,0)</f>
        <v>0</v>
      </c>
      <c r="BF204" s="217">
        <f>IF(N204="znížená",J204,0)</f>
        <v>0</v>
      </c>
      <c r="BG204" s="217">
        <f>IF(N204="zákl. prenesená",J204,0)</f>
        <v>0</v>
      </c>
      <c r="BH204" s="217">
        <f>IF(N204="zníž. prenesená",J204,0)</f>
        <v>0</v>
      </c>
      <c r="BI204" s="217">
        <f>IF(N204="nulová",J204,0)</f>
        <v>0</v>
      </c>
      <c r="BJ204" s="18" t="s">
        <v>87</v>
      </c>
      <c r="BK204" s="217">
        <f>ROUND(I204*H204,2)</f>
        <v>0</v>
      </c>
      <c r="BL204" s="18" t="s">
        <v>289</v>
      </c>
      <c r="BM204" s="216" t="s">
        <v>4310</v>
      </c>
    </row>
    <row r="205" s="2" customFormat="1" ht="16.5" customHeight="1">
      <c r="A205" s="37"/>
      <c r="B205" s="168"/>
      <c r="C205" s="242" t="s">
        <v>418</v>
      </c>
      <c r="D205" s="242" t="s">
        <v>582</v>
      </c>
      <c r="E205" s="243" t="s">
        <v>1967</v>
      </c>
      <c r="F205" s="244" t="s">
        <v>1968</v>
      </c>
      <c r="G205" s="245" t="s">
        <v>649</v>
      </c>
      <c r="H205" s="246">
        <v>14</v>
      </c>
      <c r="I205" s="247"/>
      <c r="J205" s="248">
        <f>ROUND(I205*H205,2)</f>
        <v>0</v>
      </c>
      <c r="K205" s="249"/>
      <c r="L205" s="250"/>
      <c r="M205" s="251" t="s">
        <v>1</v>
      </c>
      <c r="N205" s="252" t="s">
        <v>41</v>
      </c>
      <c r="O205" s="81"/>
      <c r="P205" s="214">
        <f>O205*H205</f>
        <v>0</v>
      </c>
      <c r="Q205" s="214">
        <v>0.00027999999999999998</v>
      </c>
      <c r="R205" s="214">
        <f>Q205*H205</f>
        <v>0.0039199999999999999</v>
      </c>
      <c r="S205" s="214">
        <v>0</v>
      </c>
      <c r="T205" s="215">
        <f>S205*H205</f>
        <v>0</v>
      </c>
      <c r="U205" s="37"/>
      <c r="V205" s="37"/>
      <c r="W205" s="37"/>
      <c r="X205" s="37"/>
      <c r="Y205" s="37"/>
      <c r="Z205" s="37"/>
      <c r="AA205" s="37"/>
      <c r="AB205" s="37"/>
      <c r="AC205" s="37"/>
      <c r="AD205" s="37"/>
      <c r="AE205" s="37"/>
      <c r="AR205" s="216" t="s">
        <v>319</v>
      </c>
      <c r="AT205" s="216" t="s">
        <v>582</v>
      </c>
      <c r="AU205" s="216" t="s">
        <v>87</v>
      </c>
      <c r="AY205" s="18" t="s">
        <v>283</v>
      </c>
      <c r="BE205" s="217">
        <f>IF(N205="základná",J205,0)</f>
        <v>0</v>
      </c>
      <c r="BF205" s="217">
        <f>IF(N205="znížená",J205,0)</f>
        <v>0</v>
      </c>
      <c r="BG205" s="217">
        <f>IF(N205="zákl. prenesená",J205,0)</f>
        <v>0</v>
      </c>
      <c r="BH205" s="217">
        <f>IF(N205="zníž. prenesená",J205,0)</f>
        <v>0</v>
      </c>
      <c r="BI205" s="217">
        <f>IF(N205="nulová",J205,0)</f>
        <v>0</v>
      </c>
      <c r="BJ205" s="18" t="s">
        <v>87</v>
      </c>
      <c r="BK205" s="217">
        <f>ROUND(I205*H205,2)</f>
        <v>0</v>
      </c>
      <c r="BL205" s="18" t="s">
        <v>289</v>
      </c>
      <c r="BM205" s="216" t="s">
        <v>4311</v>
      </c>
    </row>
    <row r="206" s="13" customFormat="1">
      <c r="A206" s="13"/>
      <c r="B206" s="218"/>
      <c r="C206" s="13"/>
      <c r="D206" s="219" t="s">
        <v>291</v>
      </c>
      <c r="E206" s="220" t="s">
        <v>1</v>
      </c>
      <c r="F206" s="221" t="s">
        <v>1970</v>
      </c>
      <c r="G206" s="13"/>
      <c r="H206" s="222">
        <v>14</v>
      </c>
      <c r="I206" s="223"/>
      <c r="J206" s="13"/>
      <c r="K206" s="13"/>
      <c r="L206" s="218"/>
      <c r="M206" s="224"/>
      <c r="N206" s="225"/>
      <c r="O206" s="225"/>
      <c r="P206" s="225"/>
      <c r="Q206" s="225"/>
      <c r="R206" s="225"/>
      <c r="S206" s="225"/>
      <c r="T206" s="226"/>
      <c r="U206" s="13"/>
      <c r="V206" s="13"/>
      <c r="W206" s="13"/>
      <c r="X206" s="13"/>
      <c r="Y206" s="13"/>
      <c r="Z206" s="13"/>
      <c r="AA206" s="13"/>
      <c r="AB206" s="13"/>
      <c r="AC206" s="13"/>
      <c r="AD206" s="13"/>
      <c r="AE206" s="13"/>
      <c r="AT206" s="220" t="s">
        <v>291</v>
      </c>
      <c r="AU206" s="220" t="s">
        <v>87</v>
      </c>
      <c r="AV206" s="13" t="s">
        <v>87</v>
      </c>
      <c r="AW206" s="13" t="s">
        <v>31</v>
      </c>
      <c r="AX206" s="13" t="s">
        <v>75</v>
      </c>
      <c r="AY206" s="220" t="s">
        <v>283</v>
      </c>
    </row>
    <row r="207" s="14" customFormat="1">
      <c r="A207" s="14"/>
      <c r="B207" s="227"/>
      <c r="C207" s="14"/>
      <c r="D207" s="219" t="s">
        <v>291</v>
      </c>
      <c r="E207" s="228" t="s">
        <v>1</v>
      </c>
      <c r="F207" s="229" t="s">
        <v>293</v>
      </c>
      <c r="G207" s="14"/>
      <c r="H207" s="230">
        <v>14</v>
      </c>
      <c r="I207" s="231"/>
      <c r="J207" s="14"/>
      <c r="K207" s="14"/>
      <c r="L207" s="227"/>
      <c r="M207" s="232"/>
      <c r="N207" s="233"/>
      <c r="O207" s="233"/>
      <c r="P207" s="233"/>
      <c r="Q207" s="233"/>
      <c r="R207" s="233"/>
      <c r="S207" s="233"/>
      <c r="T207" s="234"/>
      <c r="U207" s="14"/>
      <c r="V207" s="14"/>
      <c r="W207" s="14"/>
      <c r="X207" s="14"/>
      <c r="Y207" s="14"/>
      <c r="Z207" s="14"/>
      <c r="AA207" s="14"/>
      <c r="AB207" s="14"/>
      <c r="AC207" s="14"/>
      <c r="AD207" s="14"/>
      <c r="AE207" s="14"/>
      <c r="AT207" s="228" t="s">
        <v>291</v>
      </c>
      <c r="AU207" s="228" t="s">
        <v>87</v>
      </c>
      <c r="AV207" s="14" t="s">
        <v>289</v>
      </c>
      <c r="AW207" s="14" t="s">
        <v>31</v>
      </c>
      <c r="AX207" s="14" t="s">
        <v>82</v>
      </c>
      <c r="AY207" s="228" t="s">
        <v>283</v>
      </c>
    </row>
    <row r="208" s="2" customFormat="1" ht="24.15" customHeight="1">
      <c r="A208" s="37"/>
      <c r="B208" s="168"/>
      <c r="C208" s="204" t="s">
        <v>428</v>
      </c>
      <c r="D208" s="204" t="s">
        <v>285</v>
      </c>
      <c r="E208" s="205" t="s">
        <v>4312</v>
      </c>
      <c r="F208" s="206" t="s">
        <v>4313</v>
      </c>
      <c r="G208" s="207" t="s">
        <v>649</v>
      </c>
      <c r="H208" s="208">
        <v>1.24</v>
      </c>
      <c r="I208" s="209"/>
      <c r="J208" s="210">
        <f>ROUND(I208*H208,2)</f>
        <v>0</v>
      </c>
      <c r="K208" s="211"/>
      <c r="L208" s="38"/>
      <c r="M208" s="212" t="s">
        <v>1</v>
      </c>
      <c r="N208" s="213" t="s">
        <v>41</v>
      </c>
      <c r="O208" s="81"/>
      <c r="P208" s="214">
        <f>O208*H208</f>
        <v>0</v>
      </c>
      <c r="Q208" s="214">
        <v>0</v>
      </c>
      <c r="R208" s="214">
        <f>Q208*H208</f>
        <v>0</v>
      </c>
      <c r="S208" s="214">
        <v>0.070000000000000007</v>
      </c>
      <c r="T208" s="215">
        <f>S208*H208</f>
        <v>0.086800000000000002</v>
      </c>
      <c r="U208" s="37"/>
      <c r="V208" s="37"/>
      <c r="W208" s="37"/>
      <c r="X208" s="37"/>
      <c r="Y208" s="37"/>
      <c r="Z208" s="37"/>
      <c r="AA208" s="37"/>
      <c r="AB208" s="37"/>
      <c r="AC208" s="37"/>
      <c r="AD208" s="37"/>
      <c r="AE208" s="37"/>
      <c r="AR208" s="216" t="s">
        <v>289</v>
      </c>
      <c r="AT208" s="216" t="s">
        <v>285</v>
      </c>
      <c r="AU208" s="216" t="s">
        <v>87</v>
      </c>
      <c r="AY208" s="18" t="s">
        <v>283</v>
      </c>
      <c r="BE208" s="217">
        <f>IF(N208="základná",J208,0)</f>
        <v>0</v>
      </c>
      <c r="BF208" s="217">
        <f>IF(N208="znížená",J208,0)</f>
        <v>0</v>
      </c>
      <c r="BG208" s="217">
        <f>IF(N208="zákl. prenesená",J208,0)</f>
        <v>0</v>
      </c>
      <c r="BH208" s="217">
        <f>IF(N208="zníž. prenesená",J208,0)</f>
        <v>0</v>
      </c>
      <c r="BI208" s="217">
        <f>IF(N208="nulová",J208,0)</f>
        <v>0</v>
      </c>
      <c r="BJ208" s="18" t="s">
        <v>87</v>
      </c>
      <c r="BK208" s="217">
        <f>ROUND(I208*H208,2)</f>
        <v>0</v>
      </c>
      <c r="BL208" s="18" t="s">
        <v>289</v>
      </c>
      <c r="BM208" s="216" t="s">
        <v>4314</v>
      </c>
    </row>
    <row r="209" s="2" customFormat="1" ht="24.15" customHeight="1">
      <c r="A209" s="37"/>
      <c r="B209" s="168"/>
      <c r="C209" s="204" t="s">
        <v>438</v>
      </c>
      <c r="D209" s="204" t="s">
        <v>285</v>
      </c>
      <c r="E209" s="205" t="s">
        <v>1983</v>
      </c>
      <c r="F209" s="206" t="s">
        <v>1984</v>
      </c>
      <c r="G209" s="207" t="s">
        <v>1985</v>
      </c>
      <c r="H209" s="208">
        <v>115</v>
      </c>
      <c r="I209" s="209"/>
      <c r="J209" s="210">
        <f>ROUND(I209*H209,2)</f>
        <v>0</v>
      </c>
      <c r="K209" s="211"/>
      <c r="L209" s="38"/>
      <c r="M209" s="212" t="s">
        <v>1</v>
      </c>
      <c r="N209" s="213" t="s">
        <v>41</v>
      </c>
      <c r="O209" s="81"/>
      <c r="P209" s="214">
        <f>O209*H209</f>
        <v>0</v>
      </c>
      <c r="Q209" s="214">
        <v>0</v>
      </c>
      <c r="R209" s="214">
        <f>Q209*H209</f>
        <v>0</v>
      </c>
      <c r="S209" s="214">
        <v>1.0000000000000001E-05</v>
      </c>
      <c r="T209" s="215">
        <f>S209*H209</f>
        <v>0.0011500000000000002</v>
      </c>
      <c r="U209" s="37"/>
      <c r="V209" s="37"/>
      <c r="W209" s="37"/>
      <c r="X209" s="37"/>
      <c r="Y209" s="37"/>
      <c r="Z209" s="37"/>
      <c r="AA209" s="37"/>
      <c r="AB209" s="37"/>
      <c r="AC209" s="37"/>
      <c r="AD209" s="37"/>
      <c r="AE209" s="37"/>
      <c r="AR209" s="216" t="s">
        <v>289</v>
      </c>
      <c r="AT209" s="216" t="s">
        <v>285</v>
      </c>
      <c r="AU209" s="216" t="s">
        <v>87</v>
      </c>
      <c r="AY209" s="18" t="s">
        <v>283</v>
      </c>
      <c r="BE209" s="217">
        <f>IF(N209="základná",J209,0)</f>
        <v>0</v>
      </c>
      <c r="BF209" s="217">
        <f>IF(N209="znížená",J209,0)</f>
        <v>0</v>
      </c>
      <c r="BG209" s="217">
        <f>IF(N209="zákl. prenesená",J209,0)</f>
        <v>0</v>
      </c>
      <c r="BH209" s="217">
        <f>IF(N209="zníž. prenesená",J209,0)</f>
        <v>0</v>
      </c>
      <c r="BI209" s="217">
        <f>IF(N209="nulová",J209,0)</f>
        <v>0</v>
      </c>
      <c r="BJ209" s="18" t="s">
        <v>87</v>
      </c>
      <c r="BK209" s="217">
        <f>ROUND(I209*H209,2)</f>
        <v>0</v>
      </c>
      <c r="BL209" s="18" t="s">
        <v>289</v>
      </c>
      <c r="BM209" s="216" t="s">
        <v>4315</v>
      </c>
    </row>
    <row r="210" s="13" customFormat="1">
      <c r="A210" s="13"/>
      <c r="B210" s="218"/>
      <c r="C210" s="13"/>
      <c r="D210" s="219" t="s">
        <v>291</v>
      </c>
      <c r="E210" s="220" t="s">
        <v>1</v>
      </c>
      <c r="F210" s="221" t="s">
        <v>4316</v>
      </c>
      <c r="G210" s="13"/>
      <c r="H210" s="222">
        <v>115</v>
      </c>
      <c r="I210" s="223"/>
      <c r="J210" s="13"/>
      <c r="K210" s="13"/>
      <c r="L210" s="218"/>
      <c r="M210" s="224"/>
      <c r="N210" s="225"/>
      <c r="O210" s="225"/>
      <c r="P210" s="225"/>
      <c r="Q210" s="225"/>
      <c r="R210" s="225"/>
      <c r="S210" s="225"/>
      <c r="T210" s="226"/>
      <c r="U210" s="13"/>
      <c r="V210" s="13"/>
      <c r="W210" s="13"/>
      <c r="X210" s="13"/>
      <c r="Y210" s="13"/>
      <c r="Z210" s="13"/>
      <c r="AA210" s="13"/>
      <c r="AB210" s="13"/>
      <c r="AC210" s="13"/>
      <c r="AD210" s="13"/>
      <c r="AE210" s="13"/>
      <c r="AT210" s="220" t="s">
        <v>291</v>
      </c>
      <c r="AU210" s="220" t="s">
        <v>87</v>
      </c>
      <c r="AV210" s="13" t="s">
        <v>87</v>
      </c>
      <c r="AW210" s="13" t="s">
        <v>31</v>
      </c>
      <c r="AX210" s="13" t="s">
        <v>75</v>
      </c>
      <c r="AY210" s="220" t="s">
        <v>283</v>
      </c>
    </row>
    <row r="211" s="14" customFormat="1">
      <c r="A211" s="14"/>
      <c r="B211" s="227"/>
      <c r="C211" s="14"/>
      <c r="D211" s="219" t="s">
        <v>291</v>
      </c>
      <c r="E211" s="228" t="s">
        <v>1</v>
      </c>
      <c r="F211" s="229" t="s">
        <v>293</v>
      </c>
      <c r="G211" s="14"/>
      <c r="H211" s="230">
        <v>115</v>
      </c>
      <c r="I211" s="231"/>
      <c r="J211" s="14"/>
      <c r="K211" s="14"/>
      <c r="L211" s="227"/>
      <c r="M211" s="232"/>
      <c r="N211" s="233"/>
      <c r="O211" s="233"/>
      <c r="P211" s="233"/>
      <c r="Q211" s="233"/>
      <c r="R211" s="233"/>
      <c r="S211" s="233"/>
      <c r="T211" s="234"/>
      <c r="U211" s="14"/>
      <c r="V211" s="14"/>
      <c r="W211" s="14"/>
      <c r="X211" s="14"/>
      <c r="Y211" s="14"/>
      <c r="Z211" s="14"/>
      <c r="AA211" s="14"/>
      <c r="AB211" s="14"/>
      <c r="AC211" s="14"/>
      <c r="AD211" s="14"/>
      <c r="AE211" s="14"/>
      <c r="AT211" s="228" t="s">
        <v>291</v>
      </c>
      <c r="AU211" s="228" t="s">
        <v>87</v>
      </c>
      <c r="AV211" s="14" t="s">
        <v>289</v>
      </c>
      <c r="AW211" s="14" t="s">
        <v>31</v>
      </c>
      <c r="AX211" s="14" t="s">
        <v>82</v>
      </c>
      <c r="AY211" s="228" t="s">
        <v>283</v>
      </c>
    </row>
    <row r="212" s="2" customFormat="1" ht="37.8" customHeight="1">
      <c r="A212" s="37"/>
      <c r="B212" s="168"/>
      <c r="C212" s="204" t="s">
        <v>442</v>
      </c>
      <c r="D212" s="204" t="s">
        <v>285</v>
      </c>
      <c r="E212" s="205" t="s">
        <v>1997</v>
      </c>
      <c r="F212" s="206" t="s">
        <v>1998</v>
      </c>
      <c r="G212" s="207" t="s">
        <v>649</v>
      </c>
      <c r="H212" s="208">
        <v>4.7999999999999998</v>
      </c>
      <c r="I212" s="209"/>
      <c r="J212" s="210">
        <f>ROUND(I212*H212,2)</f>
        <v>0</v>
      </c>
      <c r="K212" s="211"/>
      <c r="L212" s="38"/>
      <c r="M212" s="212" t="s">
        <v>1</v>
      </c>
      <c r="N212" s="213" t="s">
        <v>41</v>
      </c>
      <c r="O212" s="81"/>
      <c r="P212" s="214">
        <f>O212*H212</f>
        <v>0</v>
      </c>
      <c r="Q212" s="214">
        <v>0</v>
      </c>
      <c r="R212" s="214">
        <f>Q212*H212</f>
        <v>0</v>
      </c>
      <c r="S212" s="214">
        <v>0.037999999999999999</v>
      </c>
      <c r="T212" s="215">
        <f>S212*H212</f>
        <v>0.18239999999999998</v>
      </c>
      <c r="U212" s="37"/>
      <c r="V212" s="37"/>
      <c r="W212" s="37"/>
      <c r="X212" s="37"/>
      <c r="Y212" s="37"/>
      <c r="Z212" s="37"/>
      <c r="AA212" s="37"/>
      <c r="AB212" s="37"/>
      <c r="AC212" s="37"/>
      <c r="AD212" s="37"/>
      <c r="AE212" s="37"/>
      <c r="AR212" s="216" t="s">
        <v>289</v>
      </c>
      <c r="AT212" s="216" t="s">
        <v>285</v>
      </c>
      <c r="AU212" s="216" t="s">
        <v>87</v>
      </c>
      <c r="AY212" s="18" t="s">
        <v>283</v>
      </c>
      <c r="BE212" s="217">
        <f>IF(N212="základná",J212,0)</f>
        <v>0</v>
      </c>
      <c r="BF212" s="217">
        <f>IF(N212="znížená",J212,0)</f>
        <v>0</v>
      </c>
      <c r="BG212" s="217">
        <f>IF(N212="zákl. prenesená",J212,0)</f>
        <v>0</v>
      </c>
      <c r="BH212" s="217">
        <f>IF(N212="zníž. prenesená",J212,0)</f>
        <v>0</v>
      </c>
      <c r="BI212" s="217">
        <f>IF(N212="nulová",J212,0)</f>
        <v>0</v>
      </c>
      <c r="BJ212" s="18" t="s">
        <v>87</v>
      </c>
      <c r="BK212" s="217">
        <f>ROUND(I212*H212,2)</f>
        <v>0</v>
      </c>
      <c r="BL212" s="18" t="s">
        <v>289</v>
      </c>
      <c r="BM212" s="216" t="s">
        <v>4317</v>
      </c>
    </row>
    <row r="213" s="13" customFormat="1">
      <c r="A213" s="13"/>
      <c r="B213" s="218"/>
      <c r="C213" s="13"/>
      <c r="D213" s="219" t="s">
        <v>291</v>
      </c>
      <c r="E213" s="220" t="s">
        <v>1</v>
      </c>
      <c r="F213" s="221" t="s">
        <v>2000</v>
      </c>
      <c r="G213" s="13"/>
      <c r="H213" s="222">
        <v>4.7999999999999998</v>
      </c>
      <c r="I213" s="223"/>
      <c r="J213" s="13"/>
      <c r="K213" s="13"/>
      <c r="L213" s="218"/>
      <c r="M213" s="224"/>
      <c r="N213" s="225"/>
      <c r="O213" s="225"/>
      <c r="P213" s="225"/>
      <c r="Q213" s="225"/>
      <c r="R213" s="225"/>
      <c r="S213" s="225"/>
      <c r="T213" s="226"/>
      <c r="U213" s="13"/>
      <c r="V213" s="13"/>
      <c r="W213" s="13"/>
      <c r="X213" s="13"/>
      <c r="Y213" s="13"/>
      <c r="Z213" s="13"/>
      <c r="AA213" s="13"/>
      <c r="AB213" s="13"/>
      <c r="AC213" s="13"/>
      <c r="AD213" s="13"/>
      <c r="AE213" s="13"/>
      <c r="AT213" s="220" t="s">
        <v>291</v>
      </c>
      <c r="AU213" s="220" t="s">
        <v>87</v>
      </c>
      <c r="AV213" s="13" t="s">
        <v>87</v>
      </c>
      <c r="AW213" s="13" t="s">
        <v>31</v>
      </c>
      <c r="AX213" s="13" t="s">
        <v>82</v>
      </c>
      <c r="AY213" s="220" t="s">
        <v>283</v>
      </c>
    </row>
    <row r="214" s="2" customFormat="1" ht="37.8" customHeight="1">
      <c r="A214" s="37"/>
      <c r="B214" s="168"/>
      <c r="C214" s="204" t="s">
        <v>447</v>
      </c>
      <c r="D214" s="204" t="s">
        <v>285</v>
      </c>
      <c r="E214" s="205" t="s">
        <v>2001</v>
      </c>
      <c r="F214" s="206" t="s">
        <v>2002</v>
      </c>
      <c r="G214" s="207" t="s">
        <v>649</v>
      </c>
      <c r="H214" s="208">
        <v>10.199999999999999</v>
      </c>
      <c r="I214" s="209"/>
      <c r="J214" s="210">
        <f>ROUND(I214*H214,2)</f>
        <v>0</v>
      </c>
      <c r="K214" s="211"/>
      <c r="L214" s="38"/>
      <c r="M214" s="212" t="s">
        <v>1</v>
      </c>
      <c r="N214" s="213" t="s">
        <v>41</v>
      </c>
      <c r="O214" s="81"/>
      <c r="P214" s="214">
        <f>O214*H214</f>
        <v>0</v>
      </c>
      <c r="Q214" s="214">
        <v>0</v>
      </c>
      <c r="R214" s="214">
        <f>Q214*H214</f>
        <v>0</v>
      </c>
      <c r="S214" s="214">
        <v>0.070999999999999994</v>
      </c>
      <c r="T214" s="215">
        <f>S214*H214</f>
        <v>0.72419999999999984</v>
      </c>
      <c r="U214" s="37"/>
      <c r="V214" s="37"/>
      <c r="W214" s="37"/>
      <c r="X214" s="37"/>
      <c r="Y214" s="37"/>
      <c r="Z214" s="37"/>
      <c r="AA214" s="37"/>
      <c r="AB214" s="37"/>
      <c r="AC214" s="37"/>
      <c r="AD214" s="37"/>
      <c r="AE214" s="37"/>
      <c r="AR214" s="216" t="s">
        <v>289</v>
      </c>
      <c r="AT214" s="216" t="s">
        <v>285</v>
      </c>
      <c r="AU214" s="216" t="s">
        <v>87</v>
      </c>
      <c r="AY214" s="18" t="s">
        <v>283</v>
      </c>
      <c r="BE214" s="217">
        <f>IF(N214="základná",J214,0)</f>
        <v>0</v>
      </c>
      <c r="BF214" s="217">
        <f>IF(N214="znížená",J214,0)</f>
        <v>0</v>
      </c>
      <c r="BG214" s="217">
        <f>IF(N214="zákl. prenesená",J214,0)</f>
        <v>0</v>
      </c>
      <c r="BH214" s="217">
        <f>IF(N214="zníž. prenesená",J214,0)</f>
        <v>0</v>
      </c>
      <c r="BI214" s="217">
        <f>IF(N214="nulová",J214,0)</f>
        <v>0</v>
      </c>
      <c r="BJ214" s="18" t="s">
        <v>87</v>
      </c>
      <c r="BK214" s="217">
        <f>ROUND(I214*H214,2)</f>
        <v>0</v>
      </c>
      <c r="BL214" s="18" t="s">
        <v>289</v>
      </c>
      <c r="BM214" s="216" t="s">
        <v>4318</v>
      </c>
    </row>
    <row r="215" s="13" customFormat="1">
      <c r="A215" s="13"/>
      <c r="B215" s="218"/>
      <c r="C215" s="13"/>
      <c r="D215" s="219" t="s">
        <v>291</v>
      </c>
      <c r="E215" s="220" t="s">
        <v>1</v>
      </c>
      <c r="F215" s="221" t="s">
        <v>2004</v>
      </c>
      <c r="G215" s="13"/>
      <c r="H215" s="222">
        <v>10.199999999999999</v>
      </c>
      <c r="I215" s="223"/>
      <c r="J215" s="13"/>
      <c r="K215" s="13"/>
      <c r="L215" s="218"/>
      <c r="M215" s="224"/>
      <c r="N215" s="225"/>
      <c r="O215" s="225"/>
      <c r="P215" s="225"/>
      <c r="Q215" s="225"/>
      <c r="R215" s="225"/>
      <c r="S215" s="225"/>
      <c r="T215" s="226"/>
      <c r="U215" s="13"/>
      <c r="V215" s="13"/>
      <c r="W215" s="13"/>
      <c r="X215" s="13"/>
      <c r="Y215" s="13"/>
      <c r="Z215" s="13"/>
      <c r="AA215" s="13"/>
      <c r="AB215" s="13"/>
      <c r="AC215" s="13"/>
      <c r="AD215" s="13"/>
      <c r="AE215" s="13"/>
      <c r="AT215" s="220" t="s">
        <v>291</v>
      </c>
      <c r="AU215" s="220" t="s">
        <v>87</v>
      </c>
      <c r="AV215" s="13" t="s">
        <v>87</v>
      </c>
      <c r="AW215" s="13" t="s">
        <v>31</v>
      </c>
      <c r="AX215" s="13" t="s">
        <v>82</v>
      </c>
      <c r="AY215" s="220" t="s">
        <v>283</v>
      </c>
    </row>
    <row r="216" s="2" customFormat="1" ht="21.75" customHeight="1">
      <c r="A216" s="37"/>
      <c r="B216" s="168"/>
      <c r="C216" s="204" t="s">
        <v>464</v>
      </c>
      <c r="D216" s="204" t="s">
        <v>285</v>
      </c>
      <c r="E216" s="205" t="s">
        <v>914</v>
      </c>
      <c r="F216" s="206" t="s">
        <v>915</v>
      </c>
      <c r="G216" s="207" t="s">
        <v>344</v>
      </c>
      <c r="H216" s="208">
        <v>0.995</v>
      </c>
      <c r="I216" s="209"/>
      <c r="J216" s="210">
        <f>ROUND(I216*H216,2)</f>
        <v>0</v>
      </c>
      <c r="K216" s="211"/>
      <c r="L216" s="38"/>
      <c r="M216" s="212" t="s">
        <v>1</v>
      </c>
      <c r="N216" s="213" t="s">
        <v>41</v>
      </c>
      <c r="O216" s="81"/>
      <c r="P216" s="214">
        <f>O216*H216</f>
        <v>0</v>
      </c>
      <c r="Q216" s="214">
        <v>0</v>
      </c>
      <c r="R216" s="214">
        <f>Q216*H216</f>
        <v>0</v>
      </c>
      <c r="S216" s="214">
        <v>0</v>
      </c>
      <c r="T216" s="215">
        <f>S216*H216</f>
        <v>0</v>
      </c>
      <c r="U216" s="37"/>
      <c r="V216" s="37"/>
      <c r="W216" s="37"/>
      <c r="X216" s="37"/>
      <c r="Y216" s="37"/>
      <c r="Z216" s="37"/>
      <c r="AA216" s="37"/>
      <c r="AB216" s="37"/>
      <c r="AC216" s="37"/>
      <c r="AD216" s="37"/>
      <c r="AE216" s="37"/>
      <c r="AR216" s="216" t="s">
        <v>289</v>
      </c>
      <c r="AT216" s="216" t="s">
        <v>285</v>
      </c>
      <c r="AU216" s="216" t="s">
        <v>87</v>
      </c>
      <c r="AY216" s="18" t="s">
        <v>283</v>
      </c>
      <c r="BE216" s="217">
        <f>IF(N216="základná",J216,0)</f>
        <v>0</v>
      </c>
      <c r="BF216" s="217">
        <f>IF(N216="znížená",J216,0)</f>
        <v>0</v>
      </c>
      <c r="BG216" s="217">
        <f>IF(N216="zákl. prenesená",J216,0)</f>
        <v>0</v>
      </c>
      <c r="BH216" s="217">
        <f>IF(N216="zníž. prenesená",J216,0)</f>
        <v>0</v>
      </c>
      <c r="BI216" s="217">
        <f>IF(N216="nulová",J216,0)</f>
        <v>0</v>
      </c>
      <c r="BJ216" s="18" t="s">
        <v>87</v>
      </c>
      <c r="BK216" s="217">
        <f>ROUND(I216*H216,2)</f>
        <v>0</v>
      </c>
      <c r="BL216" s="18" t="s">
        <v>289</v>
      </c>
      <c r="BM216" s="216" t="s">
        <v>4319</v>
      </c>
    </row>
    <row r="217" s="2" customFormat="1" ht="24.15" customHeight="1">
      <c r="A217" s="37"/>
      <c r="B217" s="168"/>
      <c r="C217" s="204" t="s">
        <v>469</v>
      </c>
      <c r="D217" s="204" t="s">
        <v>285</v>
      </c>
      <c r="E217" s="205" t="s">
        <v>918</v>
      </c>
      <c r="F217" s="206" t="s">
        <v>919</v>
      </c>
      <c r="G217" s="207" t="s">
        <v>344</v>
      </c>
      <c r="H217" s="208">
        <v>8.9550000000000001</v>
      </c>
      <c r="I217" s="209"/>
      <c r="J217" s="210">
        <f>ROUND(I217*H217,2)</f>
        <v>0</v>
      </c>
      <c r="K217" s="211"/>
      <c r="L217" s="38"/>
      <c r="M217" s="212" t="s">
        <v>1</v>
      </c>
      <c r="N217" s="213" t="s">
        <v>41</v>
      </c>
      <c r="O217" s="81"/>
      <c r="P217" s="214">
        <f>O217*H217</f>
        <v>0</v>
      </c>
      <c r="Q217" s="214">
        <v>0</v>
      </c>
      <c r="R217" s="214">
        <f>Q217*H217</f>
        <v>0</v>
      </c>
      <c r="S217" s="214">
        <v>0</v>
      </c>
      <c r="T217" s="215">
        <f>S217*H217</f>
        <v>0</v>
      </c>
      <c r="U217" s="37"/>
      <c r="V217" s="37"/>
      <c r="W217" s="37"/>
      <c r="X217" s="37"/>
      <c r="Y217" s="37"/>
      <c r="Z217" s="37"/>
      <c r="AA217" s="37"/>
      <c r="AB217" s="37"/>
      <c r="AC217" s="37"/>
      <c r="AD217" s="37"/>
      <c r="AE217" s="37"/>
      <c r="AR217" s="216" t="s">
        <v>289</v>
      </c>
      <c r="AT217" s="216" t="s">
        <v>285</v>
      </c>
      <c r="AU217" s="216" t="s">
        <v>87</v>
      </c>
      <c r="AY217" s="18" t="s">
        <v>283</v>
      </c>
      <c r="BE217" s="217">
        <f>IF(N217="základná",J217,0)</f>
        <v>0</v>
      </c>
      <c r="BF217" s="217">
        <f>IF(N217="znížená",J217,0)</f>
        <v>0</v>
      </c>
      <c r="BG217" s="217">
        <f>IF(N217="zákl. prenesená",J217,0)</f>
        <v>0</v>
      </c>
      <c r="BH217" s="217">
        <f>IF(N217="zníž. prenesená",J217,0)</f>
        <v>0</v>
      </c>
      <c r="BI217" s="217">
        <f>IF(N217="nulová",J217,0)</f>
        <v>0</v>
      </c>
      <c r="BJ217" s="18" t="s">
        <v>87</v>
      </c>
      <c r="BK217" s="217">
        <f>ROUND(I217*H217,2)</f>
        <v>0</v>
      </c>
      <c r="BL217" s="18" t="s">
        <v>289</v>
      </c>
      <c r="BM217" s="216" t="s">
        <v>4320</v>
      </c>
    </row>
    <row r="218" s="13" customFormat="1">
      <c r="A218" s="13"/>
      <c r="B218" s="218"/>
      <c r="C218" s="13"/>
      <c r="D218" s="219" t="s">
        <v>291</v>
      </c>
      <c r="E218" s="13"/>
      <c r="F218" s="221" t="s">
        <v>4321</v>
      </c>
      <c r="G218" s="13"/>
      <c r="H218" s="222">
        <v>8.9550000000000001</v>
      </c>
      <c r="I218" s="223"/>
      <c r="J218" s="13"/>
      <c r="K218" s="13"/>
      <c r="L218" s="218"/>
      <c r="M218" s="224"/>
      <c r="N218" s="225"/>
      <c r="O218" s="225"/>
      <c r="P218" s="225"/>
      <c r="Q218" s="225"/>
      <c r="R218" s="225"/>
      <c r="S218" s="225"/>
      <c r="T218" s="226"/>
      <c r="U218" s="13"/>
      <c r="V218" s="13"/>
      <c r="W218" s="13"/>
      <c r="X218" s="13"/>
      <c r="Y218" s="13"/>
      <c r="Z218" s="13"/>
      <c r="AA218" s="13"/>
      <c r="AB218" s="13"/>
      <c r="AC218" s="13"/>
      <c r="AD218" s="13"/>
      <c r="AE218" s="13"/>
      <c r="AT218" s="220" t="s">
        <v>291</v>
      </c>
      <c r="AU218" s="220" t="s">
        <v>87</v>
      </c>
      <c r="AV218" s="13" t="s">
        <v>87</v>
      </c>
      <c r="AW218" s="13" t="s">
        <v>3</v>
      </c>
      <c r="AX218" s="13" t="s">
        <v>82</v>
      </c>
      <c r="AY218" s="220" t="s">
        <v>283</v>
      </c>
    </row>
    <row r="219" s="2" customFormat="1" ht="24.15" customHeight="1">
      <c r="A219" s="37"/>
      <c r="B219" s="168"/>
      <c r="C219" s="204" t="s">
        <v>473</v>
      </c>
      <c r="D219" s="204" t="s">
        <v>285</v>
      </c>
      <c r="E219" s="205" t="s">
        <v>923</v>
      </c>
      <c r="F219" s="206" t="s">
        <v>924</v>
      </c>
      <c r="G219" s="207" t="s">
        <v>344</v>
      </c>
      <c r="H219" s="208">
        <v>0.995</v>
      </c>
      <c r="I219" s="209"/>
      <c r="J219" s="210">
        <f>ROUND(I219*H219,2)</f>
        <v>0</v>
      </c>
      <c r="K219" s="211"/>
      <c r="L219" s="38"/>
      <c r="M219" s="212" t="s">
        <v>1</v>
      </c>
      <c r="N219" s="213" t="s">
        <v>41</v>
      </c>
      <c r="O219" s="81"/>
      <c r="P219" s="214">
        <f>O219*H219</f>
        <v>0</v>
      </c>
      <c r="Q219" s="214">
        <v>0</v>
      </c>
      <c r="R219" s="214">
        <f>Q219*H219</f>
        <v>0</v>
      </c>
      <c r="S219" s="214">
        <v>0</v>
      </c>
      <c r="T219" s="215">
        <f>S219*H219</f>
        <v>0</v>
      </c>
      <c r="U219" s="37"/>
      <c r="V219" s="37"/>
      <c r="W219" s="37"/>
      <c r="X219" s="37"/>
      <c r="Y219" s="37"/>
      <c r="Z219" s="37"/>
      <c r="AA219" s="37"/>
      <c r="AB219" s="37"/>
      <c r="AC219" s="37"/>
      <c r="AD219" s="37"/>
      <c r="AE219" s="37"/>
      <c r="AR219" s="216" t="s">
        <v>289</v>
      </c>
      <c r="AT219" s="216" t="s">
        <v>285</v>
      </c>
      <c r="AU219" s="216" t="s">
        <v>87</v>
      </c>
      <c r="AY219" s="18" t="s">
        <v>283</v>
      </c>
      <c r="BE219" s="217">
        <f>IF(N219="základná",J219,0)</f>
        <v>0</v>
      </c>
      <c r="BF219" s="217">
        <f>IF(N219="znížená",J219,0)</f>
        <v>0</v>
      </c>
      <c r="BG219" s="217">
        <f>IF(N219="zákl. prenesená",J219,0)</f>
        <v>0</v>
      </c>
      <c r="BH219" s="217">
        <f>IF(N219="zníž. prenesená",J219,0)</f>
        <v>0</v>
      </c>
      <c r="BI219" s="217">
        <f>IF(N219="nulová",J219,0)</f>
        <v>0</v>
      </c>
      <c r="BJ219" s="18" t="s">
        <v>87</v>
      </c>
      <c r="BK219" s="217">
        <f>ROUND(I219*H219,2)</f>
        <v>0</v>
      </c>
      <c r="BL219" s="18" t="s">
        <v>289</v>
      </c>
      <c r="BM219" s="216" t="s">
        <v>4322</v>
      </c>
    </row>
    <row r="220" s="2" customFormat="1" ht="24.15" customHeight="1">
      <c r="A220" s="37"/>
      <c r="B220" s="168"/>
      <c r="C220" s="204" t="s">
        <v>496</v>
      </c>
      <c r="D220" s="204" t="s">
        <v>285</v>
      </c>
      <c r="E220" s="205" t="s">
        <v>927</v>
      </c>
      <c r="F220" s="206" t="s">
        <v>928</v>
      </c>
      <c r="G220" s="207" t="s">
        <v>344</v>
      </c>
      <c r="H220" s="208">
        <v>0.995</v>
      </c>
      <c r="I220" s="209"/>
      <c r="J220" s="210">
        <f>ROUND(I220*H220,2)</f>
        <v>0</v>
      </c>
      <c r="K220" s="211"/>
      <c r="L220" s="38"/>
      <c r="M220" s="212" t="s">
        <v>1</v>
      </c>
      <c r="N220" s="213" t="s">
        <v>41</v>
      </c>
      <c r="O220" s="81"/>
      <c r="P220" s="214">
        <f>O220*H220</f>
        <v>0</v>
      </c>
      <c r="Q220" s="214">
        <v>0</v>
      </c>
      <c r="R220" s="214">
        <f>Q220*H220</f>
        <v>0</v>
      </c>
      <c r="S220" s="214">
        <v>0</v>
      </c>
      <c r="T220" s="215">
        <f>S220*H220</f>
        <v>0</v>
      </c>
      <c r="U220" s="37"/>
      <c r="V220" s="37"/>
      <c r="W220" s="37"/>
      <c r="X220" s="37"/>
      <c r="Y220" s="37"/>
      <c r="Z220" s="37"/>
      <c r="AA220" s="37"/>
      <c r="AB220" s="37"/>
      <c r="AC220" s="37"/>
      <c r="AD220" s="37"/>
      <c r="AE220" s="37"/>
      <c r="AR220" s="216" t="s">
        <v>289</v>
      </c>
      <c r="AT220" s="216" t="s">
        <v>285</v>
      </c>
      <c r="AU220" s="216" t="s">
        <v>87</v>
      </c>
      <c r="AY220" s="18" t="s">
        <v>283</v>
      </c>
      <c r="BE220" s="217">
        <f>IF(N220="základná",J220,0)</f>
        <v>0</v>
      </c>
      <c r="BF220" s="217">
        <f>IF(N220="znížená",J220,0)</f>
        <v>0</v>
      </c>
      <c r="BG220" s="217">
        <f>IF(N220="zákl. prenesená",J220,0)</f>
        <v>0</v>
      </c>
      <c r="BH220" s="217">
        <f>IF(N220="zníž. prenesená",J220,0)</f>
        <v>0</v>
      </c>
      <c r="BI220" s="217">
        <f>IF(N220="nulová",J220,0)</f>
        <v>0</v>
      </c>
      <c r="BJ220" s="18" t="s">
        <v>87</v>
      </c>
      <c r="BK220" s="217">
        <f>ROUND(I220*H220,2)</f>
        <v>0</v>
      </c>
      <c r="BL220" s="18" t="s">
        <v>289</v>
      </c>
      <c r="BM220" s="216" t="s">
        <v>4323</v>
      </c>
    </row>
    <row r="221" s="12" customFormat="1" ht="22.8" customHeight="1">
      <c r="A221" s="12"/>
      <c r="B221" s="191"/>
      <c r="C221" s="12"/>
      <c r="D221" s="192" t="s">
        <v>74</v>
      </c>
      <c r="E221" s="202" t="s">
        <v>917</v>
      </c>
      <c r="F221" s="202" t="s">
        <v>950</v>
      </c>
      <c r="G221" s="12"/>
      <c r="H221" s="12"/>
      <c r="I221" s="194"/>
      <c r="J221" s="203">
        <f>BK221</f>
        <v>0</v>
      </c>
      <c r="K221" s="12"/>
      <c r="L221" s="191"/>
      <c r="M221" s="196"/>
      <c r="N221" s="197"/>
      <c r="O221" s="197"/>
      <c r="P221" s="198">
        <f>P222</f>
        <v>0</v>
      </c>
      <c r="Q221" s="197"/>
      <c r="R221" s="198">
        <f>R222</f>
        <v>0</v>
      </c>
      <c r="S221" s="197"/>
      <c r="T221" s="199">
        <f>T222</f>
        <v>0</v>
      </c>
      <c r="U221" s="12"/>
      <c r="V221" s="12"/>
      <c r="W221" s="12"/>
      <c r="X221" s="12"/>
      <c r="Y221" s="12"/>
      <c r="Z221" s="12"/>
      <c r="AA221" s="12"/>
      <c r="AB221" s="12"/>
      <c r="AC221" s="12"/>
      <c r="AD221" s="12"/>
      <c r="AE221" s="12"/>
      <c r="AR221" s="192" t="s">
        <v>82</v>
      </c>
      <c r="AT221" s="200" t="s">
        <v>74</v>
      </c>
      <c r="AU221" s="200" t="s">
        <v>82</v>
      </c>
      <c r="AY221" s="192" t="s">
        <v>283</v>
      </c>
      <c r="BK221" s="201">
        <f>BK222</f>
        <v>0</v>
      </c>
    </row>
    <row r="222" s="2" customFormat="1" ht="24.15" customHeight="1">
      <c r="A222" s="37"/>
      <c r="B222" s="168"/>
      <c r="C222" s="204" t="s">
        <v>501</v>
      </c>
      <c r="D222" s="204" t="s">
        <v>285</v>
      </c>
      <c r="E222" s="205" t="s">
        <v>2010</v>
      </c>
      <c r="F222" s="206" t="s">
        <v>2011</v>
      </c>
      <c r="G222" s="207" t="s">
        <v>344</v>
      </c>
      <c r="H222" s="208">
        <v>690.24300000000005</v>
      </c>
      <c r="I222" s="209"/>
      <c r="J222" s="210">
        <f>ROUND(I222*H222,2)</f>
        <v>0</v>
      </c>
      <c r="K222" s="211"/>
      <c r="L222" s="38"/>
      <c r="M222" s="212" t="s">
        <v>1</v>
      </c>
      <c r="N222" s="213" t="s">
        <v>41</v>
      </c>
      <c r="O222" s="81"/>
      <c r="P222" s="214">
        <f>O222*H222</f>
        <v>0</v>
      </c>
      <c r="Q222" s="214">
        <v>0</v>
      </c>
      <c r="R222" s="214">
        <f>Q222*H222</f>
        <v>0</v>
      </c>
      <c r="S222" s="214">
        <v>0</v>
      </c>
      <c r="T222" s="215">
        <f>S222*H222</f>
        <v>0</v>
      </c>
      <c r="U222" s="37"/>
      <c r="V222" s="37"/>
      <c r="W222" s="37"/>
      <c r="X222" s="37"/>
      <c r="Y222" s="37"/>
      <c r="Z222" s="37"/>
      <c r="AA222" s="37"/>
      <c r="AB222" s="37"/>
      <c r="AC222" s="37"/>
      <c r="AD222" s="37"/>
      <c r="AE222" s="37"/>
      <c r="AR222" s="216" t="s">
        <v>289</v>
      </c>
      <c r="AT222" s="216" t="s">
        <v>285</v>
      </c>
      <c r="AU222" s="216" t="s">
        <v>87</v>
      </c>
      <c r="AY222" s="18" t="s">
        <v>283</v>
      </c>
      <c r="BE222" s="217">
        <f>IF(N222="základná",J222,0)</f>
        <v>0</v>
      </c>
      <c r="BF222" s="217">
        <f>IF(N222="znížená",J222,0)</f>
        <v>0</v>
      </c>
      <c r="BG222" s="217">
        <f>IF(N222="zákl. prenesená",J222,0)</f>
        <v>0</v>
      </c>
      <c r="BH222" s="217">
        <f>IF(N222="zníž. prenesená",J222,0)</f>
        <v>0</v>
      </c>
      <c r="BI222" s="217">
        <f>IF(N222="nulová",J222,0)</f>
        <v>0</v>
      </c>
      <c r="BJ222" s="18" t="s">
        <v>87</v>
      </c>
      <c r="BK222" s="217">
        <f>ROUND(I222*H222,2)</f>
        <v>0</v>
      </c>
      <c r="BL222" s="18" t="s">
        <v>289</v>
      </c>
      <c r="BM222" s="216" t="s">
        <v>4324</v>
      </c>
    </row>
    <row r="223" s="12" customFormat="1" ht="25.92" customHeight="1">
      <c r="A223" s="12"/>
      <c r="B223" s="191"/>
      <c r="C223" s="12"/>
      <c r="D223" s="192" t="s">
        <v>74</v>
      </c>
      <c r="E223" s="193" t="s">
        <v>955</v>
      </c>
      <c r="F223" s="193" t="s">
        <v>956</v>
      </c>
      <c r="G223" s="12"/>
      <c r="H223" s="12"/>
      <c r="I223" s="194"/>
      <c r="J223" s="195">
        <f>BK223</f>
        <v>0</v>
      </c>
      <c r="K223" s="12"/>
      <c r="L223" s="191"/>
      <c r="M223" s="196"/>
      <c r="N223" s="197"/>
      <c r="O223" s="197"/>
      <c r="P223" s="198">
        <f>P224+P234+P244</f>
        <v>0</v>
      </c>
      <c r="Q223" s="197"/>
      <c r="R223" s="198">
        <f>R224+R234+R244</f>
        <v>794.00319521226004</v>
      </c>
      <c r="S223" s="197"/>
      <c r="T223" s="199">
        <f>T224+T234+T244</f>
        <v>0</v>
      </c>
      <c r="U223" s="12"/>
      <c r="V223" s="12"/>
      <c r="W223" s="12"/>
      <c r="X223" s="12"/>
      <c r="Y223" s="12"/>
      <c r="Z223" s="12"/>
      <c r="AA223" s="12"/>
      <c r="AB223" s="12"/>
      <c r="AC223" s="12"/>
      <c r="AD223" s="12"/>
      <c r="AE223" s="12"/>
      <c r="AR223" s="192" t="s">
        <v>87</v>
      </c>
      <c r="AT223" s="200" t="s">
        <v>74</v>
      </c>
      <c r="AU223" s="200" t="s">
        <v>75</v>
      </c>
      <c r="AY223" s="192" t="s">
        <v>283</v>
      </c>
      <c r="BK223" s="201">
        <f>BK224+BK234+BK244</f>
        <v>0</v>
      </c>
    </row>
    <row r="224" s="12" customFormat="1" ht="22.8" customHeight="1">
      <c r="A224" s="12"/>
      <c r="B224" s="191"/>
      <c r="C224" s="12"/>
      <c r="D224" s="192" t="s">
        <v>74</v>
      </c>
      <c r="E224" s="202" t="s">
        <v>957</v>
      </c>
      <c r="F224" s="202" t="s">
        <v>958</v>
      </c>
      <c r="G224" s="12"/>
      <c r="H224" s="12"/>
      <c r="I224" s="194"/>
      <c r="J224" s="203">
        <f>BK224</f>
        <v>0</v>
      </c>
      <c r="K224" s="12"/>
      <c r="L224" s="191"/>
      <c r="M224" s="196"/>
      <c r="N224" s="197"/>
      <c r="O224" s="197"/>
      <c r="P224" s="198">
        <f>SUM(P225:P233)</f>
        <v>0</v>
      </c>
      <c r="Q224" s="197"/>
      <c r="R224" s="198">
        <f>SUM(R225:R233)</f>
        <v>0.64738890000000004</v>
      </c>
      <c r="S224" s="197"/>
      <c r="T224" s="199">
        <f>SUM(T225:T233)</f>
        <v>0</v>
      </c>
      <c r="U224" s="12"/>
      <c r="V224" s="12"/>
      <c r="W224" s="12"/>
      <c r="X224" s="12"/>
      <c r="Y224" s="12"/>
      <c r="Z224" s="12"/>
      <c r="AA224" s="12"/>
      <c r="AB224" s="12"/>
      <c r="AC224" s="12"/>
      <c r="AD224" s="12"/>
      <c r="AE224" s="12"/>
      <c r="AR224" s="192" t="s">
        <v>87</v>
      </c>
      <c r="AT224" s="200" t="s">
        <v>74</v>
      </c>
      <c r="AU224" s="200" t="s">
        <v>82</v>
      </c>
      <c r="AY224" s="192" t="s">
        <v>283</v>
      </c>
      <c r="BK224" s="201">
        <f>SUM(BK225:BK233)</f>
        <v>0</v>
      </c>
    </row>
    <row r="225" s="2" customFormat="1" ht="24.15" customHeight="1">
      <c r="A225" s="37"/>
      <c r="B225" s="168"/>
      <c r="C225" s="204" t="s">
        <v>505</v>
      </c>
      <c r="D225" s="204" t="s">
        <v>285</v>
      </c>
      <c r="E225" s="205" t="s">
        <v>960</v>
      </c>
      <c r="F225" s="206" t="s">
        <v>3827</v>
      </c>
      <c r="G225" s="207" t="s">
        <v>288</v>
      </c>
      <c r="H225" s="208">
        <v>11.49</v>
      </c>
      <c r="I225" s="209"/>
      <c r="J225" s="210">
        <f>ROUND(I225*H225,2)</f>
        <v>0</v>
      </c>
      <c r="K225" s="211"/>
      <c r="L225" s="38"/>
      <c r="M225" s="212" t="s">
        <v>1</v>
      </c>
      <c r="N225" s="213" t="s">
        <v>41</v>
      </c>
      <c r="O225" s="81"/>
      <c r="P225" s="214">
        <f>O225*H225</f>
        <v>0</v>
      </c>
      <c r="Q225" s="214">
        <v>0.0035000000000000001</v>
      </c>
      <c r="R225" s="214">
        <f>Q225*H225</f>
        <v>0.040215000000000001</v>
      </c>
      <c r="S225" s="214">
        <v>0</v>
      </c>
      <c r="T225" s="215">
        <f>S225*H225</f>
        <v>0</v>
      </c>
      <c r="U225" s="37"/>
      <c r="V225" s="37"/>
      <c r="W225" s="37"/>
      <c r="X225" s="37"/>
      <c r="Y225" s="37"/>
      <c r="Z225" s="37"/>
      <c r="AA225" s="37"/>
      <c r="AB225" s="37"/>
      <c r="AC225" s="37"/>
      <c r="AD225" s="37"/>
      <c r="AE225" s="37"/>
      <c r="AR225" s="216" t="s">
        <v>358</v>
      </c>
      <c r="AT225" s="216" t="s">
        <v>285</v>
      </c>
      <c r="AU225" s="216" t="s">
        <v>87</v>
      </c>
      <c r="AY225" s="18" t="s">
        <v>283</v>
      </c>
      <c r="BE225" s="217">
        <f>IF(N225="základná",J225,0)</f>
        <v>0</v>
      </c>
      <c r="BF225" s="217">
        <f>IF(N225="znížená",J225,0)</f>
        <v>0</v>
      </c>
      <c r="BG225" s="217">
        <f>IF(N225="zákl. prenesená",J225,0)</f>
        <v>0</v>
      </c>
      <c r="BH225" s="217">
        <f>IF(N225="zníž. prenesená",J225,0)</f>
        <v>0</v>
      </c>
      <c r="BI225" s="217">
        <f>IF(N225="nulová",J225,0)</f>
        <v>0</v>
      </c>
      <c r="BJ225" s="18" t="s">
        <v>87</v>
      </c>
      <c r="BK225" s="217">
        <f>ROUND(I225*H225,2)</f>
        <v>0</v>
      </c>
      <c r="BL225" s="18" t="s">
        <v>358</v>
      </c>
      <c r="BM225" s="216" t="s">
        <v>4325</v>
      </c>
    </row>
    <row r="226" s="13" customFormat="1">
      <c r="A226" s="13"/>
      <c r="B226" s="218"/>
      <c r="C226" s="13"/>
      <c r="D226" s="219" t="s">
        <v>291</v>
      </c>
      <c r="E226" s="220" t="s">
        <v>1</v>
      </c>
      <c r="F226" s="221" t="s">
        <v>2014</v>
      </c>
      <c r="G226" s="13"/>
      <c r="H226" s="222">
        <v>11.49</v>
      </c>
      <c r="I226" s="223"/>
      <c r="J226" s="13"/>
      <c r="K226" s="13"/>
      <c r="L226" s="218"/>
      <c r="M226" s="224"/>
      <c r="N226" s="225"/>
      <c r="O226" s="225"/>
      <c r="P226" s="225"/>
      <c r="Q226" s="225"/>
      <c r="R226" s="225"/>
      <c r="S226" s="225"/>
      <c r="T226" s="226"/>
      <c r="U226" s="13"/>
      <c r="V226" s="13"/>
      <c r="W226" s="13"/>
      <c r="X226" s="13"/>
      <c r="Y226" s="13"/>
      <c r="Z226" s="13"/>
      <c r="AA226" s="13"/>
      <c r="AB226" s="13"/>
      <c r="AC226" s="13"/>
      <c r="AD226" s="13"/>
      <c r="AE226" s="13"/>
      <c r="AT226" s="220" t="s">
        <v>291</v>
      </c>
      <c r="AU226" s="220" t="s">
        <v>87</v>
      </c>
      <c r="AV226" s="13" t="s">
        <v>87</v>
      </c>
      <c r="AW226" s="13" t="s">
        <v>31</v>
      </c>
      <c r="AX226" s="13" t="s">
        <v>82</v>
      </c>
      <c r="AY226" s="220" t="s">
        <v>283</v>
      </c>
    </row>
    <row r="227" s="2" customFormat="1" ht="24.15" customHeight="1">
      <c r="A227" s="37"/>
      <c r="B227" s="168"/>
      <c r="C227" s="204" t="s">
        <v>509</v>
      </c>
      <c r="D227" s="204" t="s">
        <v>285</v>
      </c>
      <c r="E227" s="205" t="s">
        <v>964</v>
      </c>
      <c r="F227" s="206" t="s">
        <v>4326</v>
      </c>
      <c r="G227" s="207" t="s">
        <v>288</v>
      </c>
      <c r="H227" s="208">
        <v>28.021000000000001</v>
      </c>
      <c r="I227" s="209"/>
      <c r="J227" s="210">
        <f>ROUND(I227*H227,2)</f>
        <v>0</v>
      </c>
      <c r="K227" s="211"/>
      <c r="L227" s="38"/>
      <c r="M227" s="212" t="s">
        <v>1</v>
      </c>
      <c r="N227" s="213" t="s">
        <v>41</v>
      </c>
      <c r="O227" s="81"/>
      <c r="P227" s="214">
        <f>O227*H227</f>
        <v>0</v>
      </c>
      <c r="Q227" s="214">
        <v>0.0035000000000000001</v>
      </c>
      <c r="R227" s="214">
        <f>Q227*H227</f>
        <v>0.098073500000000008</v>
      </c>
      <c r="S227" s="214">
        <v>0</v>
      </c>
      <c r="T227" s="215">
        <f>S227*H227</f>
        <v>0</v>
      </c>
      <c r="U227" s="37"/>
      <c r="V227" s="37"/>
      <c r="W227" s="37"/>
      <c r="X227" s="37"/>
      <c r="Y227" s="37"/>
      <c r="Z227" s="37"/>
      <c r="AA227" s="37"/>
      <c r="AB227" s="37"/>
      <c r="AC227" s="37"/>
      <c r="AD227" s="37"/>
      <c r="AE227" s="37"/>
      <c r="AR227" s="216" t="s">
        <v>358</v>
      </c>
      <c r="AT227" s="216" t="s">
        <v>285</v>
      </c>
      <c r="AU227" s="216" t="s">
        <v>87</v>
      </c>
      <c r="AY227" s="18" t="s">
        <v>283</v>
      </c>
      <c r="BE227" s="217">
        <f>IF(N227="základná",J227,0)</f>
        <v>0</v>
      </c>
      <c r="BF227" s="217">
        <f>IF(N227="znížená",J227,0)</f>
        <v>0</v>
      </c>
      <c r="BG227" s="217">
        <f>IF(N227="zákl. prenesená",J227,0)</f>
        <v>0</v>
      </c>
      <c r="BH227" s="217">
        <f>IF(N227="zníž. prenesená",J227,0)</f>
        <v>0</v>
      </c>
      <c r="BI227" s="217">
        <f>IF(N227="nulová",J227,0)</f>
        <v>0</v>
      </c>
      <c r="BJ227" s="18" t="s">
        <v>87</v>
      </c>
      <c r="BK227" s="217">
        <f>ROUND(I227*H227,2)</f>
        <v>0</v>
      </c>
      <c r="BL227" s="18" t="s">
        <v>358</v>
      </c>
      <c r="BM227" s="216" t="s">
        <v>4327</v>
      </c>
    </row>
    <row r="228" s="13" customFormat="1">
      <c r="A228" s="13"/>
      <c r="B228" s="218"/>
      <c r="C228" s="13"/>
      <c r="D228" s="219" t="s">
        <v>291</v>
      </c>
      <c r="E228" s="220" t="s">
        <v>1</v>
      </c>
      <c r="F228" s="221" t="s">
        <v>2017</v>
      </c>
      <c r="G228" s="13"/>
      <c r="H228" s="222">
        <v>28.021000000000001</v>
      </c>
      <c r="I228" s="223"/>
      <c r="J228" s="13"/>
      <c r="K228" s="13"/>
      <c r="L228" s="218"/>
      <c r="M228" s="224"/>
      <c r="N228" s="225"/>
      <c r="O228" s="225"/>
      <c r="P228" s="225"/>
      <c r="Q228" s="225"/>
      <c r="R228" s="225"/>
      <c r="S228" s="225"/>
      <c r="T228" s="226"/>
      <c r="U228" s="13"/>
      <c r="V228" s="13"/>
      <c r="W228" s="13"/>
      <c r="X228" s="13"/>
      <c r="Y228" s="13"/>
      <c r="Z228" s="13"/>
      <c r="AA228" s="13"/>
      <c r="AB228" s="13"/>
      <c r="AC228" s="13"/>
      <c r="AD228" s="13"/>
      <c r="AE228" s="13"/>
      <c r="AT228" s="220" t="s">
        <v>291</v>
      </c>
      <c r="AU228" s="220" t="s">
        <v>87</v>
      </c>
      <c r="AV228" s="13" t="s">
        <v>87</v>
      </c>
      <c r="AW228" s="13" t="s">
        <v>31</v>
      </c>
      <c r="AX228" s="13" t="s">
        <v>82</v>
      </c>
      <c r="AY228" s="220" t="s">
        <v>283</v>
      </c>
    </row>
    <row r="229" s="2" customFormat="1" ht="16.5" customHeight="1">
      <c r="A229" s="37"/>
      <c r="B229" s="168"/>
      <c r="C229" s="204" t="s">
        <v>515</v>
      </c>
      <c r="D229" s="204" t="s">
        <v>285</v>
      </c>
      <c r="E229" s="205" t="s">
        <v>2018</v>
      </c>
      <c r="F229" s="206" t="s">
        <v>2019</v>
      </c>
      <c r="G229" s="207" t="s">
        <v>288</v>
      </c>
      <c r="H229" s="208">
        <v>221.34800000000001</v>
      </c>
      <c r="I229" s="209"/>
      <c r="J229" s="210">
        <f>ROUND(I229*H229,2)</f>
        <v>0</v>
      </c>
      <c r="K229" s="211"/>
      <c r="L229" s="38"/>
      <c r="M229" s="212" t="s">
        <v>1</v>
      </c>
      <c r="N229" s="213" t="s">
        <v>41</v>
      </c>
      <c r="O229" s="81"/>
      <c r="P229" s="214">
        <f>O229*H229</f>
        <v>0</v>
      </c>
      <c r="Q229" s="214">
        <v>0.0023</v>
      </c>
      <c r="R229" s="214">
        <f>Q229*H229</f>
        <v>0.50910040000000001</v>
      </c>
      <c r="S229" s="214">
        <v>0</v>
      </c>
      <c r="T229" s="215">
        <f>S229*H229</f>
        <v>0</v>
      </c>
      <c r="U229" s="37"/>
      <c r="V229" s="37"/>
      <c r="W229" s="37"/>
      <c r="X229" s="37"/>
      <c r="Y229" s="37"/>
      <c r="Z229" s="37"/>
      <c r="AA229" s="37"/>
      <c r="AB229" s="37"/>
      <c r="AC229" s="37"/>
      <c r="AD229" s="37"/>
      <c r="AE229" s="37"/>
      <c r="AR229" s="216" t="s">
        <v>358</v>
      </c>
      <c r="AT229" s="216" t="s">
        <v>285</v>
      </c>
      <c r="AU229" s="216" t="s">
        <v>87</v>
      </c>
      <c r="AY229" s="18" t="s">
        <v>283</v>
      </c>
      <c r="BE229" s="217">
        <f>IF(N229="základná",J229,0)</f>
        <v>0</v>
      </c>
      <c r="BF229" s="217">
        <f>IF(N229="znížená",J229,0)</f>
        <v>0</v>
      </c>
      <c r="BG229" s="217">
        <f>IF(N229="zákl. prenesená",J229,0)</f>
        <v>0</v>
      </c>
      <c r="BH229" s="217">
        <f>IF(N229="zníž. prenesená",J229,0)</f>
        <v>0</v>
      </c>
      <c r="BI229" s="217">
        <f>IF(N229="nulová",J229,0)</f>
        <v>0</v>
      </c>
      <c r="BJ229" s="18" t="s">
        <v>87</v>
      </c>
      <c r="BK229" s="217">
        <f>ROUND(I229*H229,2)</f>
        <v>0</v>
      </c>
      <c r="BL229" s="18" t="s">
        <v>358</v>
      </c>
      <c r="BM229" s="216" t="s">
        <v>4328</v>
      </c>
    </row>
    <row r="230" s="13" customFormat="1">
      <c r="A230" s="13"/>
      <c r="B230" s="218"/>
      <c r="C230" s="13"/>
      <c r="D230" s="219" t="s">
        <v>291</v>
      </c>
      <c r="E230" s="220" t="s">
        <v>1</v>
      </c>
      <c r="F230" s="221" t="s">
        <v>2021</v>
      </c>
      <c r="G230" s="13"/>
      <c r="H230" s="222">
        <v>218.49799999999999</v>
      </c>
      <c r="I230" s="223"/>
      <c r="J230" s="13"/>
      <c r="K230" s="13"/>
      <c r="L230" s="218"/>
      <c r="M230" s="224"/>
      <c r="N230" s="225"/>
      <c r="O230" s="225"/>
      <c r="P230" s="225"/>
      <c r="Q230" s="225"/>
      <c r="R230" s="225"/>
      <c r="S230" s="225"/>
      <c r="T230" s="226"/>
      <c r="U230" s="13"/>
      <c r="V230" s="13"/>
      <c r="W230" s="13"/>
      <c r="X230" s="13"/>
      <c r="Y230" s="13"/>
      <c r="Z230" s="13"/>
      <c r="AA230" s="13"/>
      <c r="AB230" s="13"/>
      <c r="AC230" s="13"/>
      <c r="AD230" s="13"/>
      <c r="AE230" s="13"/>
      <c r="AT230" s="220" t="s">
        <v>291</v>
      </c>
      <c r="AU230" s="220" t="s">
        <v>87</v>
      </c>
      <c r="AV230" s="13" t="s">
        <v>87</v>
      </c>
      <c r="AW230" s="13" t="s">
        <v>31</v>
      </c>
      <c r="AX230" s="13" t="s">
        <v>75</v>
      </c>
      <c r="AY230" s="220" t="s">
        <v>283</v>
      </c>
    </row>
    <row r="231" s="13" customFormat="1">
      <c r="A231" s="13"/>
      <c r="B231" s="218"/>
      <c r="C231" s="13"/>
      <c r="D231" s="219" t="s">
        <v>291</v>
      </c>
      <c r="E231" s="220" t="s">
        <v>1</v>
      </c>
      <c r="F231" s="221" t="s">
        <v>2022</v>
      </c>
      <c r="G231" s="13"/>
      <c r="H231" s="222">
        <v>2.8500000000000001</v>
      </c>
      <c r="I231" s="223"/>
      <c r="J231" s="13"/>
      <c r="K231" s="13"/>
      <c r="L231" s="218"/>
      <c r="M231" s="224"/>
      <c r="N231" s="225"/>
      <c r="O231" s="225"/>
      <c r="P231" s="225"/>
      <c r="Q231" s="225"/>
      <c r="R231" s="225"/>
      <c r="S231" s="225"/>
      <c r="T231" s="226"/>
      <c r="U231" s="13"/>
      <c r="V231" s="13"/>
      <c r="W231" s="13"/>
      <c r="X231" s="13"/>
      <c r="Y231" s="13"/>
      <c r="Z231" s="13"/>
      <c r="AA231" s="13"/>
      <c r="AB231" s="13"/>
      <c r="AC231" s="13"/>
      <c r="AD231" s="13"/>
      <c r="AE231" s="13"/>
      <c r="AT231" s="220" t="s">
        <v>291</v>
      </c>
      <c r="AU231" s="220" t="s">
        <v>87</v>
      </c>
      <c r="AV231" s="13" t="s">
        <v>87</v>
      </c>
      <c r="AW231" s="13" t="s">
        <v>31</v>
      </c>
      <c r="AX231" s="13" t="s">
        <v>75</v>
      </c>
      <c r="AY231" s="220" t="s">
        <v>283</v>
      </c>
    </row>
    <row r="232" s="14" customFormat="1">
      <c r="A232" s="14"/>
      <c r="B232" s="227"/>
      <c r="C232" s="14"/>
      <c r="D232" s="219" t="s">
        <v>291</v>
      </c>
      <c r="E232" s="228" t="s">
        <v>1</v>
      </c>
      <c r="F232" s="229" t="s">
        <v>293</v>
      </c>
      <c r="G232" s="14"/>
      <c r="H232" s="230">
        <v>221.34799999999999</v>
      </c>
      <c r="I232" s="231"/>
      <c r="J232" s="14"/>
      <c r="K232" s="14"/>
      <c r="L232" s="227"/>
      <c r="M232" s="232"/>
      <c r="N232" s="233"/>
      <c r="O232" s="233"/>
      <c r="P232" s="233"/>
      <c r="Q232" s="233"/>
      <c r="R232" s="233"/>
      <c r="S232" s="233"/>
      <c r="T232" s="234"/>
      <c r="U232" s="14"/>
      <c r="V232" s="14"/>
      <c r="W232" s="14"/>
      <c r="X232" s="14"/>
      <c r="Y232" s="14"/>
      <c r="Z232" s="14"/>
      <c r="AA232" s="14"/>
      <c r="AB232" s="14"/>
      <c r="AC232" s="14"/>
      <c r="AD232" s="14"/>
      <c r="AE232" s="14"/>
      <c r="AT232" s="228" t="s">
        <v>291</v>
      </c>
      <c r="AU232" s="228" t="s">
        <v>87</v>
      </c>
      <c r="AV232" s="14" t="s">
        <v>289</v>
      </c>
      <c r="AW232" s="14" t="s">
        <v>31</v>
      </c>
      <c r="AX232" s="14" t="s">
        <v>82</v>
      </c>
      <c r="AY232" s="228" t="s">
        <v>283</v>
      </c>
    </row>
    <row r="233" s="2" customFormat="1" ht="24.15" customHeight="1">
      <c r="A233" s="37"/>
      <c r="B233" s="168"/>
      <c r="C233" s="204" t="s">
        <v>519</v>
      </c>
      <c r="D233" s="204" t="s">
        <v>285</v>
      </c>
      <c r="E233" s="205" t="s">
        <v>2023</v>
      </c>
      <c r="F233" s="206" t="s">
        <v>2024</v>
      </c>
      <c r="G233" s="207" t="s">
        <v>979</v>
      </c>
      <c r="H233" s="255"/>
      <c r="I233" s="209"/>
      <c r="J233" s="210">
        <f>ROUND(I233*H233,2)</f>
        <v>0</v>
      </c>
      <c r="K233" s="211"/>
      <c r="L233" s="38"/>
      <c r="M233" s="212" t="s">
        <v>1</v>
      </c>
      <c r="N233" s="213" t="s">
        <v>41</v>
      </c>
      <c r="O233" s="81"/>
      <c r="P233" s="214">
        <f>O233*H233</f>
        <v>0</v>
      </c>
      <c r="Q233" s="214">
        <v>0</v>
      </c>
      <c r="R233" s="214">
        <f>Q233*H233</f>
        <v>0</v>
      </c>
      <c r="S233" s="214">
        <v>0</v>
      </c>
      <c r="T233" s="215">
        <f>S233*H233</f>
        <v>0</v>
      </c>
      <c r="U233" s="37"/>
      <c r="V233" s="37"/>
      <c r="W233" s="37"/>
      <c r="X233" s="37"/>
      <c r="Y233" s="37"/>
      <c r="Z233" s="37"/>
      <c r="AA233" s="37"/>
      <c r="AB233" s="37"/>
      <c r="AC233" s="37"/>
      <c r="AD233" s="37"/>
      <c r="AE233" s="37"/>
      <c r="AR233" s="216" t="s">
        <v>358</v>
      </c>
      <c r="AT233" s="216" t="s">
        <v>285</v>
      </c>
      <c r="AU233" s="216" t="s">
        <v>87</v>
      </c>
      <c r="AY233" s="18" t="s">
        <v>283</v>
      </c>
      <c r="BE233" s="217">
        <f>IF(N233="základná",J233,0)</f>
        <v>0</v>
      </c>
      <c r="BF233" s="217">
        <f>IF(N233="znížená",J233,0)</f>
        <v>0</v>
      </c>
      <c r="BG233" s="217">
        <f>IF(N233="zákl. prenesená",J233,0)</f>
        <v>0</v>
      </c>
      <c r="BH233" s="217">
        <f>IF(N233="zníž. prenesená",J233,0)</f>
        <v>0</v>
      </c>
      <c r="BI233" s="217">
        <f>IF(N233="nulová",J233,0)</f>
        <v>0</v>
      </c>
      <c r="BJ233" s="18" t="s">
        <v>87</v>
      </c>
      <c r="BK233" s="217">
        <f>ROUND(I233*H233,2)</f>
        <v>0</v>
      </c>
      <c r="BL233" s="18" t="s">
        <v>358</v>
      </c>
      <c r="BM233" s="216" t="s">
        <v>4329</v>
      </c>
    </row>
    <row r="234" s="12" customFormat="1" ht="22.8" customHeight="1">
      <c r="A234" s="12"/>
      <c r="B234" s="191"/>
      <c r="C234" s="12"/>
      <c r="D234" s="192" t="s">
        <v>74</v>
      </c>
      <c r="E234" s="202" t="s">
        <v>1407</v>
      </c>
      <c r="F234" s="202" t="s">
        <v>1408</v>
      </c>
      <c r="G234" s="12"/>
      <c r="H234" s="12"/>
      <c r="I234" s="194"/>
      <c r="J234" s="203">
        <f>BK234</f>
        <v>0</v>
      </c>
      <c r="K234" s="12"/>
      <c r="L234" s="191"/>
      <c r="M234" s="196"/>
      <c r="N234" s="197"/>
      <c r="O234" s="197"/>
      <c r="P234" s="198">
        <f>SUM(P235:P243)</f>
        <v>0</v>
      </c>
      <c r="Q234" s="197"/>
      <c r="R234" s="198">
        <f>SUM(R235:R243)</f>
        <v>793.35169486799998</v>
      </c>
      <c r="S234" s="197"/>
      <c r="T234" s="199">
        <f>SUM(T235:T243)</f>
        <v>0</v>
      </c>
      <c r="U234" s="12"/>
      <c r="V234" s="12"/>
      <c r="W234" s="12"/>
      <c r="X234" s="12"/>
      <c r="Y234" s="12"/>
      <c r="Z234" s="12"/>
      <c r="AA234" s="12"/>
      <c r="AB234" s="12"/>
      <c r="AC234" s="12"/>
      <c r="AD234" s="12"/>
      <c r="AE234" s="12"/>
      <c r="AR234" s="192" t="s">
        <v>87</v>
      </c>
      <c r="AT234" s="200" t="s">
        <v>74</v>
      </c>
      <c r="AU234" s="200" t="s">
        <v>82</v>
      </c>
      <c r="AY234" s="192" t="s">
        <v>283</v>
      </c>
      <c r="BK234" s="201">
        <f>SUM(BK235:BK243)</f>
        <v>0</v>
      </c>
    </row>
    <row r="235" s="2" customFormat="1" ht="24.15" customHeight="1">
      <c r="A235" s="37"/>
      <c r="B235" s="168"/>
      <c r="C235" s="204" t="s">
        <v>523</v>
      </c>
      <c r="D235" s="204" t="s">
        <v>285</v>
      </c>
      <c r="E235" s="205" t="s">
        <v>4330</v>
      </c>
      <c r="F235" s="206" t="s">
        <v>4331</v>
      </c>
      <c r="G235" s="207" t="s">
        <v>649</v>
      </c>
      <c r="H235" s="208">
        <v>12</v>
      </c>
      <c r="I235" s="209"/>
      <c r="J235" s="210">
        <f>ROUND(I235*H235,2)</f>
        <v>0</v>
      </c>
      <c r="K235" s="211"/>
      <c r="L235" s="38"/>
      <c r="M235" s="212" t="s">
        <v>1</v>
      </c>
      <c r="N235" s="213" t="s">
        <v>41</v>
      </c>
      <c r="O235" s="81"/>
      <c r="P235" s="214">
        <f>O235*H235</f>
        <v>0</v>
      </c>
      <c r="Q235" s="214">
        <v>4.5899999999999998E-05</v>
      </c>
      <c r="R235" s="214">
        <f>Q235*H235</f>
        <v>0.00055079999999999994</v>
      </c>
      <c r="S235" s="214">
        <v>0</v>
      </c>
      <c r="T235" s="215">
        <f>S235*H235</f>
        <v>0</v>
      </c>
      <c r="U235" s="37"/>
      <c r="V235" s="37"/>
      <c r="W235" s="37"/>
      <c r="X235" s="37"/>
      <c r="Y235" s="37"/>
      <c r="Z235" s="37"/>
      <c r="AA235" s="37"/>
      <c r="AB235" s="37"/>
      <c r="AC235" s="37"/>
      <c r="AD235" s="37"/>
      <c r="AE235" s="37"/>
      <c r="AR235" s="216" t="s">
        <v>358</v>
      </c>
      <c r="AT235" s="216" t="s">
        <v>285</v>
      </c>
      <c r="AU235" s="216" t="s">
        <v>87</v>
      </c>
      <c r="AY235" s="18" t="s">
        <v>283</v>
      </c>
      <c r="BE235" s="217">
        <f>IF(N235="základná",J235,0)</f>
        <v>0</v>
      </c>
      <c r="BF235" s="217">
        <f>IF(N235="znížená",J235,0)</f>
        <v>0</v>
      </c>
      <c r="BG235" s="217">
        <f>IF(N235="zákl. prenesená",J235,0)</f>
        <v>0</v>
      </c>
      <c r="BH235" s="217">
        <f>IF(N235="zníž. prenesená",J235,0)</f>
        <v>0</v>
      </c>
      <c r="BI235" s="217">
        <f>IF(N235="nulová",J235,0)</f>
        <v>0</v>
      </c>
      <c r="BJ235" s="18" t="s">
        <v>87</v>
      </c>
      <c r="BK235" s="217">
        <f>ROUND(I235*H235,2)</f>
        <v>0</v>
      </c>
      <c r="BL235" s="18" t="s">
        <v>358</v>
      </c>
      <c r="BM235" s="216" t="s">
        <v>4332</v>
      </c>
    </row>
    <row r="236" s="13" customFormat="1">
      <c r="A236" s="13"/>
      <c r="B236" s="218"/>
      <c r="C236" s="13"/>
      <c r="D236" s="219" t="s">
        <v>291</v>
      </c>
      <c r="E236" s="220" t="s">
        <v>1</v>
      </c>
      <c r="F236" s="221" t="s">
        <v>4333</v>
      </c>
      <c r="G236" s="13"/>
      <c r="H236" s="222">
        <v>12</v>
      </c>
      <c r="I236" s="223"/>
      <c r="J236" s="13"/>
      <c r="K236" s="13"/>
      <c r="L236" s="218"/>
      <c r="M236" s="224"/>
      <c r="N236" s="225"/>
      <c r="O236" s="225"/>
      <c r="P236" s="225"/>
      <c r="Q236" s="225"/>
      <c r="R236" s="225"/>
      <c r="S236" s="225"/>
      <c r="T236" s="226"/>
      <c r="U236" s="13"/>
      <c r="V236" s="13"/>
      <c r="W236" s="13"/>
      <c r="X236" s="13"/>
      <c r="Y236" s="13"/>
      <c r="Z236" s="13"/>
      <c r="AA236" s="13"/>
      <c r="AB236" s="13"/>
      <c r="AC236" s="13"/>
      <c r="AD236" s="13"/>
      <c r="AE236" s="13"/>
      <c r="AT236" s="220" t="s">
        <v>291</v>
      </c>
      <c r="AU236" s="220" t="s">
        <v>87</v>
      </c>
      <c r="AV236" s="13" t="s">
        <v>87</v>
      </c>
      <c r="AW236" s="13" t="s">
        <v>31</v>
      </c>
      <c r="AX236" s="13" t="s">
        <v>82</v>
      </c>
      <c r="AY236" s="220" t="s">
        <v>283</v>
      </c>
    </row>
    <row r="237" s="2" customFormat="1" ht="24.15" customHeight="1">
      <c r="A237" s="37"/>
      <c r="B237" s="168"/>
      <c r="C237" s="204" t="s">
        <v>527</v>
      </c>
      <c r="D237" s="204" t="s">
        <v>285</v>
      </c>
      <c r="E237" s="205" t="s">
        <v>4041</v>
      </c>
      <c r="F237" s="206" t="s">
        <v>4042</v>
      </c>
      <c r="G237" s="207" t="s">
        <v>649</v>
      </c>
      <c r="H237" s="208">
        <v>12.300000000000001</v>
      </c>
      <c r="I237" s="209"/>
      <c r="J237" s="210">
        <f>ROUND(I237*H237,2)</f>
        <v>0</v>
      </c>
      <c r="K237" s="211"/>
      <c r="L237" s="38"/>
      <c r="M237" s="212" t="s">
        <v>1</v>
      </c>
      <c r="N237" s="213" t="s">
        <v>41</v>
      </c>
      <c r="O237" s="81"/>
      <c r="P237" s="214">
        <f>O237*H237</f>
        <v>0</v>
      </c>
      <c r="Q237" s="214">
        <v>0.00013770000000000001</v>
      </c>
      <c r="R237" s="214">
        <f>Q237*H237</f>
        <v>0.0016937100000000002</v>
      </c>
      <c r="S237" s="214">
        <v>0</v>
      </c>
      <c r="T237" s="215">
        <f>S237*H237</f>
        <v>0</v>
      </c>
      <c r="U237" s="37"/>
      <c r="V237" s="37"/>
      <c r="W237" s="37"/>
      <c r="X237" s="37"/>
      <c r="Y237" s="37"/>
      <c r="Z237" s="37"/>
      <c r="AA237" s="37"/>
      <c r="AB237" s="37"/>
      <c r="AC237" s="37"/>
      <c r="AD237" s="37"/>
      <c r="AE237" s="37"/>
      <c r="AR237" s="216" t="s">
        <v>358</v>
      </c>
      <c r="AT237" s="216" t="s">
        <v>285</v>
      </c>
      <c r="AU237" s="216" t="s">
        <v>87</v>
      </c>
      <c r="AY237" s="18" t="s">
        <v>283</v>
      </c>
      <c r="BE237" s="217">
        <f>IF(N237="základná",J237,0)</f>
        <v>0</v>
      </c>
      <c r="BF237" s="217">
        <f>IF(N237="znížená",J237,0)</f>
        <v>0</v>
      </c>
      <c r="BG237" s="217">
        <f>IF(N237="zákl. prenesená",J237,0)</f>
        <v>0</v>
      </c>
      <c r="BH237" s="217">
        <f>IF(N237="zníž. prenesená",J237,0)</f>
        <v>0</v>
      </c>
      <c r="BI237" s="217">
        <f>IF(N237="nulová",J237,0)</f>
        <v>0</v>
      </c>
      <c r="BJ237" s="18" t="s">
        <v>87</v>
      </c>
      <c r="BK237" s="217">
        <f>ROUND(I237*H237,2)</f>
        <v>0</v>
      </c>
      <c r="BL237" s="18" t="s">
        <v>358</v>
      </c>
      <c r="BM237" s="216" t="s">
        <v>4334</v>
      </c>
    </row>
    <row r="238" s="13" customFormat="1">
      <c r="A238" s="13"/>
      <c r="B238" s="218"/>
      <c r="C238" s="13"/>
      <c r="D238" s="219" t="s">
        <v>291</v>
      </c>
      <c r="E238" s="220" t="s">
        <v>1</v>
      </c>
      <c r="F238" s="221" t="s">
        <v>4335</v>
      </c>
      <c r="G238" s="13"/>
      <c r="H238" s="222">
        <v>12.300000000000001</v>
      </c>
      <c r="I238" s="223"/>
      <c r="J238" s="13"/>
      <c r="K238" s="13"/>
      <c r="L238" s="218"/>
      <c r="M238" s="224"/>
      <c r="N238" s="225"/>
      <c r="O238" s="225"/>
      <c r="P238" s="225"/>
      <c r="Q238" s="225"/>
      <c r="R238" s="225"/>
      <c r="S238" s="225"/>
      <c r="T238" s="226"/>
      <c r="U238" s="13"/>
      <c r="V238" s="13"/>
      <c r="W238" s="13"/>
      <c r="X238" s="13"/>
      <c r="Y238" s="13"/>
      <c r="Z238" s="13"/>
      <c r="AA238" s="13"/>
      <c r="AB238" s="13"/>
      <c r="AC238" s="13"/>
      <c r="AD238" s="13"/>
      <c r="AE238" s="13"/>
      <c r="AT238" s="220" t="s">
        <v>291</v>
      </c>
      <c r="AU238" s="220" t="s">
        <v>87</v>
      </c>
      <c r="AV238" s="13" t="s">
        <v>87</v>
      </c>
      <c r="AW238" s="13" t="s">
        <v>31</v>
      </c>
      <c r="AX238" s="13" t="s">
        <v>82</v>
      </c>
      <c r="AY238" s="220" t="s">
        <v>283</v>
      </c>
    </row>
    <row r="239" s="2" customFormat="1" ht="24.15" customHeight="1">
      <c r="A239" s="37"/>
      <c r="B239" s="168"/>
      <c r="C239" s="242" t="s">
        <v>531</v>
      </c>
      <c r="D239" s="242" t="s">
        <v>582</v>
      </c>
      <c r="E239" s="243" t="s">
        <v>4336</v>
      </c>
      <c r="F239" s="244" t="s">
        <v>4337</v>
      </c>
      <c r="G239" s="245" t="s">
        <v>1538</v>
      </c>
      <c r="H239" s="246">
        <v>151.69999999999999</v>
      </c>
      <c r="I239" s="247"/>
      <c r="J239" s="248">
        <f>ROUND(I239*H239,2)</f>
        <v>0</v>
      </c>
      <c r="K239" s="249"/>
      <c r="L239" s="250"/>
      <c r="M239" s="251" t="s">
        <v>1</v>
      </c>
      <c r="N239" s="252" t="s">
        <v>41</v>
      </c>
      <c r="O239" s="81"/>
      <c r="P239" s="214">
        <f>O239*H239</f>
        <v>0</v>
      </c>
      <c r="Q239" s="214">
        <v>1</v>
      </c>
      <c r="R239" s="214">
        <f>Q239*H239</f>
        <v>151.69999999999999</v>
      </c>
      <c r="S239" s="214">
        <v>0</v>
      </c>
      <c r="T239" s="215">
        <f>S239*H239</f>
        <v>0</v>
      </c>
      <c r="U239" s="37"/>
      <c r="V239" s="37"/>
      <c r="W239" s="37"/>
      <c r="X239" s="37"/>
      <c r="Y239" s="37"/>
      <c r="Z239" s="37"/>
      <c r="AA239" s="37"/>
      <c r="AB239" s="37"/>
      <c r="AC239" s="37"/>
      <c r="AD239" s="37"/>
      <c r="AE239" s="37"/>
      <c r="AR239" s="216" t="s">
        <v>1078</v>
      </c>
      <c r="AT239" s="216" t="s">
        <v>582</v>
      </c>
      <c r="AU239" s="216" t="s">
        <v>87</v>
      </c>
      <c r="AY239" s="18" t="s">
        <v>283</v>
      </c>
      <c r="BE239" s="217">
        <f>IF(N239="základná",J239,0)</f>
        <v>0</v>
      </c>
      <c r="BF239" s="217">
        <f>IF(N239="znížená",J239,0)</f>
        <v>0</v>
      </c>
      <c r="BG239" s="217">
        <f>IF(N239="zákl. prenesená",J239,0)</f>
        <v>0</v>
      </c>
      <c r="BH239" s="217">
        <f>IF(N239="zníž. prenesená",J239,0)</f>
        <v>0</v>
      </c>
      <c r="BI239" s="217">
        <f>IF(N239="nulová",J239,0)</f>
        <v>0</v>
      </c>
      <c r="BJ239" s="18" t="s">
        <v>87</v>
      </c>
      <c r="BK239" s="217">
        <f>ROUND(I239*H239,2)</f>
        <v>0</v>
      </c>
      <c r="BL239" s="18" t="s">
        <v>1078</v>
      </c>
      <c r="BM239" s="216" t="s">
        <v>4338</v>
      </c>
    </row>
    <row r="240" s="2" customFormat="1" ht="24.15" customHeight="1">
      <c r="A240" s="37"/>
      <c r="B240" s="168"/>
      <c r="C240" s="204" t="s">
        <v>538</v>
      </c>
      <c r="D240" s="204" t="s">
        <v>285</v>
      </c>
      <c r="E240" s="205" t="s">
        <v>2058</v>
      </c>
      <c r="F240" s="206" t="s">
        <v>2059</v>
      </c>
      <c r="G240" s="207" t="s">
        <v>1538</v>
      </c>
      <c r="H240" s="208">
        <v>641.62</v>
      </c>
      <c r="I240" s="209"/>
      <c r="J240" s="210">
        <f>ROUND(I240*H240,2)</f>
        <v>0</v>
      </c>
      <c r="K240" s="211"/>
      <c r="L240" s="38"/>
      <c r="M240" s="212" t="s">
        <v>1</v>
      </c>
      <c r="N240" s="213" t="s">
        <v>41</v>
      </c>
      <c r="O240" s="81"/>
      <c r="P240" s="214">
        <f>O240*H240</f>
        <v>0</v>
      </c>
      <c r="Q240" s="214">
        <v>4.5899999999999998E-05</v>
      </c>
      <c r="R240" s="214">
        <f>Q240*H240</f>
        <v>0.029450357999999999</v>
      </c>
      <c r="S240" s="214">
        <v>0</v>
      </c>
      <c r="T240" s="215">
        <f>S240*H240</f>
        <v>0</v>
      </c>
      <c r="U240" s="37"/>
      <c r="V240" s="37"/>
      <c r="W240" s="37"/>
      <c r="X240" s="37"/>
      <c r="Y240" s="37"/>
      <c r="Z240" s="37"/>
      <c r="AA240" s="37"/>
      <c r="AB240" s="37"/>
      <c r="AC240" s="37"/>
      <c r="AD240" s="37"/>
      <c r="AE240" s="37"/>
      <c r="AR240" s="216" t="s">
        <v>358</v>
      </c>
      <c r="AT240" s="216" t="s">
        <v>285</v>
      </c>
      <c r="AU240" s="216" t="s">
        <v>87</v>
      </c>
      <c r="AY240" s="18" t="s">
        <v>283</v>
      </c>
      <c r="BE240" s="217">
        <f>IF(N240="základná",J240,0)</f>
        <v>0</v>
      </c>
      <c r="BF240" s="217">
        <f>IF(N240="znížená",J240,0)</f>
        <v>0</v>
      </c>
      <c r="BG240" s="217">
        <f>IF(N240="zákl. prenesená",J240,0)</f>
        <v>0</v>
      </c>
      <c r="BH240" s="217">
        <f>IF(N240="zníž. prenesená",J240,0)</f>
        <v>0</v>
      </c>
      <c r="BI240" s="217">
        <f>IF(N240="nulová",J240,0)</f>
        <v>0</v>
      </c>
      <c r="BJ240" s="18" t="s">
        <v>87</v>
      </c>
      <c r="BK240" s="217">
        <f>ROUND(I240*H240,2)</f>
        <v>0</v>
      </c>
      <c r="BL240" s="18" t="s">
        <v>358</v>
      </c>
      <c r="BM240" s="216" t="s">
        <v>4339</v>
      </c>
    </row>
    <row r="241" s="2" customFormat="1" ht="24.15" customHeight="1">
      <c r="A241" s="37"/>
      <c r="B241" s="168"/>
      <c r="C241" s="242" t="s">
        <v>542</v>
      </c>
      <c r="D241" s="242" t="s">
        <v>582</v>
      </c>
      <c r="E241" s="243" t="s">
        <v>2093</v>
      </c>
      <c r="F241" s="244" t="s">
        <v>4340</v>
      </c>
      <c r="G241" s="245" t="s">
        <v>1538</v>
      </c>
      <c r="H241" s="246">
        <v>641.62</v>
      </c>
      <c r="I241" s="247"/>
      <c r="J241" s="248">
        <f>ROUND(I241*H241,2)</f>
        <v>0</v>
      </c>
      <c r="K241" s="249"/>
      <c r="L241" s="250"/>
      <c r="M241" s="251" t="s">
        <v>1</v>
      </c>
      <c r="N241" s="252" t="s">
        <v>41</v>
      </c>
      <c r="O241" s="81"/>
      <c r="P241" s="214">
        <f>O241*H241</f>
        <v>0</v>
      </c>
      <c r="Q241" s="214">
        <v>1</v>
      </c>
      <c r="R241" s="214">
        <f>Q241*H241</f>
        <v>641.62</v>
      </c>
      <c r="S241" s="214">
        <v>0</v>
      </c>
      <c r="T241" s="215">
        <f>S241*H241</f>
        <v>0</v>
      </c>
      <c r="U241" s="37"/>
      <c r="V241" s="37"/>
      <c r="W241" s="37"/>
      <c r="X241" s="37"/>
      <c r="Y241" s="37"/>
      <c r="Z241" s="37"/>
      <c r="AA241" s="37"/>
      <c r="AB241" s="37"/>
      <c r="AC241" s="37"/>
      <c r="AD241" s="37"/>
      <c r="AE241" s="37"/>
      <c r="AR241" s="216" t="s">
        <v>1078</v>
      </c>
      <c r="AT241" s="216" t="s">
        <v>582</v>
      </c>
      <c r="AU241" s="216" t="s">
        <v>87</v>
      </c>
      <c r="AY241" s="18" t="s">
        <v>283</v>
      </c>
      <c r="BE241" s="217">
        <f>IF(N241="základná",J241,0)</f>
        <v>0</v>
      </c>
      <c r="BF241" s="217">
        <f>IF(N241="znížená",J241,0)</f>
        <v>0</v>
      </c>
      <c r="BG241" s="217">
        <f>IF(N241="zákl. prenesená",J241,0)</f>
        <v>0</v>
      </c>
      <c r="BH241" s="217">
        <f>IF(N241="zníž. prenesená",J241,0)</f>
        <v>0</v>
      </c>
      <c r="BI241" s="217">
        <f>IF(N241="nulová",J241,0)</f>
        <v>0</v>
      </c>
      <c r="BJ241" s="18" t="s">
        <v>87</v>
      </c>
      <c r="BK241" s="217">
        <f>ROUND(I241*H241,2)</f>
        <v>0</v>
      </c>
      <c r="BL241" s="18" t="s">
        <v>1078</v>
      </c>
      <c r="BM241" s="216" t="s">
        <v>4341</v>
      </c>
    </row>
    <row r="242" s="2" customFormat="1" ht="16.5" customHeight="1">
      <c r="A242" s="37"/>
      <c r="B242" s="168"/>
      <c r="C242" s="204" t="s">
        <v>546</v>
      </c>
      <c r="D242" s="204" t="s">
        <v>285</v>
      </c>
      <c r="E242" s="205" t="s">
        <v>4342</v>
      </c>
      <c r="F242" s="206" t="s">
        <v>4343</v>
      </c>
      <c r="G242" s="207" t="s">
        <v>1538</v>
      </c>
      <c r="H242" s="208">
        <v>151.69999999999999</v>
      </c>
      <c r="I242" s="209"/>
      <c r="J242" s="210">
        <f>ROUND(I242*H242,2)</f>
        <v>0</v>
      </c>
      <c r="K242" s="211"/>
      <c r="L242" s="38"/>
      <c r="M242" s="212" t="s">
        <v>1</v>
      </c>
      <c r="N242" s="213" t="s">
        <v>41</v>
      </c>
      <c r="O242" s="81"/>
      <c r="P242" s="214">
        <f>O242*H242</f>
        <v>0</v>
      </c>
      <c r="Q242" s="214">
        <v>0</v>
      </c>
      <c r="R242" s="214">
        <f>Q242*H242</f>
        <v>0</v>
      </c>
      <c r="S242" s="214">
        <v>0</v>
      </c>
      <c r="T242" s="215">
        <f>S242*H242</f>
        <v>0</v>
      </c>
      <c r="U242" s="37"/>
      <c r="V242" s="37"/>
      <c r="W242" s="37"/>
      <c r="X242" s="37"/>
      <c r="Y242" s="37"/>
      <c r="Z242" s="37"/>
      <c r="AA242" s="37"/>
      <c r="AB242" s="37"/>
      <c r="AC242" s="37"/>
      <c r="AD242" s="37"/>
      <c r="AE242" s="37"/>
      <c r="AR242" s="216" t="s">
        <v>358</v>
      </c>
      <c r="AT242" s="216" t="s">
        <v>285</v>
      </c>
      <c r="AU242" s="216" t="s">
        <v>87</v>
      </c>
      <c r="AY242" s="18" t="s">
        <v>283</v>
      </c>
      <c r="BE242" s="217">
        <f>IF(N242="základná",J242,0)</f>
        <v>0</v>
      </c>
      <c r="BF242" s="217">
        <f>IF(N242="znížená",J242,0)</f>
        <v>0</v>
      </c>
      <c r="BG242" s="217">
        <f>IF(N242="zákl. prenesená",J242,0)</f>
        <v>0</v>
      </c>
      <c r="BH242" s="217">
        <f>IF(N242="zníž. prenesená",J242,0)</f>
        <v>0</v>
      </c>
      <c r="BI242" s="217">
        <f>IF(N242="nulová",J242,0)</f>
        <v>0</v>
      </c>
      <c r="BJ242" s="18" t="s">
        <v>87</v>
      </c>
      <c r="BK242" s="217">
        <f>ROUND(I242*H242,2)</f>
        <v>0</v>
      </c>
      <c r="BL242" s="18" t="s">
        <v>358</v>
      </c>
      <c r="BM242" s="216" t="s">
        <v>4344</v>
      </c>
    </row>
    <row r="243" s="2" customFormat="1" ht="24.15" customHeight="1">
      <c r="A243" s="37"/>
      <c r="B243" s="168"/>
      <c r="C243" s="204" t="s">
        <v>551</v>
      </c>
      <c r="D243" s="204" t="s">
        <v>285</v>
      </c>
      <c r="E243" s="205" t="s">
        <v>1542</v>
      </c>
      <c r="F243" s="206" t="s">
        <v>1543</v>
      </c>
      <c r="G243" s="207" t="s">
        <v>979</v>
      </c>
      <c r="H243" s="255"/>
      <c r="I243" s="209"/>
      <c r="J243" s="210">
        <f>ROUND(I243*H243,2)</f>
        <v>0</v>
      </c>
      <c r="K243" s="211"/>
      <c r="L243" s="38"/>
      <c r="M243" s="212" t="s">
        <v>1</v>
      </c>
      <c r="N243" s="213" t="s">
        <v>41</v>
      </c>
      <c r="O243" s="81"/>
      <c r="P243" s="214">
        <f>O243*H243</f>
        <v>0</v>
      </c>
      <c r="Q243" s="214">
        <v>0</v>
      </c>
      <c r="R243" s="214">
        <f>Q243*H243</f>
        <v>0</v>
      </c>
      <c r="S243" s="214">
        <v>0</v>
      </c>
      <c r="T243" s="215">
        <f>S243*H243</f>
        <v>0</v>
      </c>
      <c r="U243" s="37"/>
      <c r="V243" s="37"/>
      <c r="W243" s="37"/>
      <c r="X243" s="37"/>
      <c r="Y243" s="37"/>
      <c r="Z243" s="37"/>
      <c r="AA243" s="37"/>
      <c r="AB243" s="37"/>
      <c r="AC243" s="37"/>
      <c r="AD243" s="37"/>
      <c r="AE243" s="37"/>
      <c r="AR243" s="216" t="s">
        <v>358</v>
      </c>
      <c r="AT243" s="216" t="s">
        <v>285</v>
      </c>
      <c r="AU243" s="216" t="s">
        <v>87</v>
      </c>
      <c r="AY243" s="18" t="s">
        <v>283</v>
      </c>
      <c r="BE243" s="217">
        <f>IF(N243="základná",J243,0)</f>
        <v>0</v>
      </c>
      <c r="BF243" s="217">
        <f>IF(N243="znížená",J243,0)</f>
        <v>0</v>
      </c>
      <c r="BG243" s="217">
        <f>IF(N243="zákl. prenesená",J243,0)</f>
        <v>0</v>
      </c>
      <c r="BH243" s="217">
        <f>IF(N243="zníž. prenesená",J243,0)</f>
        <v>0</v>
      </c>
      <c r="BI243" s="217">
        <f>IF(N243="nulová",J243,0)</f>
        <v>0</v>
      </c>
      <c r="BJ243" s="18" t="s">
        <v>87</v>
      </c>
      <c r="BK243" s="217">
        <f>ROUND(I243*H243,2)</f>
        <v>0</v>
      </c>
      <c r="BL243" s="18" t="s">
        <v>358</v>
      </c>
      <c r="BM243" s="216" t="s">
        <v>4345</v>
      </c>
    </row>
    <row r="244" s="12" customFormat="1" ht="22.8" customHeight="1">
      <c r="A244" s="12"/>
      <c r="B244" s="191"/>
      <c r="C244" s="12"/>
      <c r="D244" s="192" t="s">
        <v>74</v>
      </c>
      <c r="E244" s="202" t="s">
        <v>1723</v>
      </c>
      <c r="F244" s="202" t="s">
        <v>1724</v>
      </c>
      <c r="G244" s="12"/>
      <c r="H244" s="12"/>
      <c r="I244" s="194"/>
      <c r="J244" s="203">
        <f>BK244</f>
        <v>0</v>
      </c>
      <c r="K244" s="12"/>
      <c r="L244" s="191"/>
      <c r="M244" s="196"/>
      <c r="N244" s="197"/>
      <c r="O244" s="197"/>
      <c r="P244" s="198">
        <f>SUM(P245:P247)</f>
        <v>0</v>
      </c>
      <c r="Q244" s="197"/>
      <c r="R244" s="198">
        <f>SUM(R245:R247)</f>
        <v>0.0041114442600000004</v>
      </c>
      <c r="S244" s="197"/>
      <c r="T244" s="199">
        <f>SUM(T245:T247)</f>
        <v>0</v>
      </c>
      <c r="U244" s="12"/>
      <c r="V244" s="12"/>
      <c r="W244" s="12"/>
      <c r="X244" s="12"/>
      <c r="Y244" s="12"/>
      <c r="Z244" s="12"/>
      <c r="AA244" s="12"/>
      <c r="AB244" s="12"/>
      <c r="AC244" s="12"/>
      <c r="AD244" s="12"/>
      <c r="AE244" s="12"/>
      <c r="AR244" s="192" t="s">
        <v>87</v>
      </c>
      <c r="AT244" s="200" t="s">
        <v>74</v>
      </c>
      <c r="AU244" s="200" t="s">
        <v>82</v>
      </c>
      <c r="AY244" s="192" t="s">
        <v>283</v>
      </c>
      <c r="BK244" s="201">
        <f>SUM(BK245:BK247)</f>
        <v>0</v>
      </c>
    </row>
    <row r="245" s="2" customFormat="1" ht="24.15" customHeight="1">
      <c r="A245" s="37"/>
      <c r="B245" s="168"/>
      <c r="C245" s="204" t="s">
        <v>555</v>
      </c>
      <c r="D245" s="204" t="s">
        <v>285</v>
      </c>
      <c r="E245" s="205" t="s">
        <v>1733</v>
      </c>
      <c r="F245" s="206" t="s">
        <v>1734</v>
      </c>
      <c r="G245" s="207" t="s">
        <v>288</v>
      </c>
      <c r="H245" s="208">
        <v>16.907</v>
      </c>
      <c r="I245" s="209"/>
      <c r="J245" s="210">
        <f>ROUND(I245*H245,2)</f>
        <v>0</v>
      </c>
      <c r="K245" s="211"/>
      <c r="L245" s="38"/>
      <c r="M245" s="212" t="s">
        <v>1</v>
      </c>
      <c r="N245" s="213" t="s">
        <v>41</v>
      </c>
      <c r="O245" s="81"/>
      <c r="P245" s="214">
        <f>O245*H245</f>
        <v>0</v>
      </c>
      <c r="Q245" s="214">
        <v>0.00016184000000000001</v>
      </c>
      <c r="R245" s="214">
        <f>Q245*H245</f>
        <v>0.0027362288800000002</v>
      </c>
      <c r="S245" s="214">
        <v>0</v>
      </c>
      <c r="T245" s="215">
        <f>S245*H245</f>
        <v>0</v>
      </c>
      <c r="U245" s="37"/>
      <c r="V245" s="37"/>
      <c r="W245" s="37"/>
      <c r="X245" s="37"/>
      <c r="Y245" s="37"/>
      <c r="Z245" s="37"/>
      <c r="AA245" s="37"/>
      <c r="AB245" s="37"/>
      <c r="AC245" s="37"/>
      <c r="AD245" s="37"/>
      <c r="AE245" s="37"/>
      <c r="AR245" s="216" t="s">
        <v>358</v>
      </c>
      <c r="AT245" s="216" t="s">
        <v>285</v>
      </c>
      <c r="AU245" s="216" t="s">
        <v>87</v>
      </c>
      <c r="AY245" s="18" t="s">
        <v>283</v>
      </c>
      <c r="BE245" s="217">
        <f>IF(N245="základná",J245,0)</f>
        <v>0</v>
      </c>
      <c r="BF245" s="217">
        <f>IF(N245="znížená",J245,0)</f>
        <v>0</v>
      </c>
      <c r="BG245" s="217">
        <f>IF(N245="zákl. prenesená",J245,0)</f>
        <v>0</v>
      </c>
      <c r="BH245" s="217">
        <f>IF(N245="zníž. prenesená",J245,0)</f>
        <v>0</v>
      </c>
      <c r="BI245" s="217">
        <f>IF(N245="nulová",J245,0)</f>
        <v>0</v>
      </c>
      <c r="BJ245" s="18" t="s">
        <v>87</v>
      </c>
      <c r="BK245" s="217">
        <f>ROUND(I245*H245,2)</f>
        <v>0</v>
      </c>
      <c r="BL245" s="18" t="s">
        <v>358</v>
      </c>
      <c r="BM245" s="216" t="s">
        <v>4346</v>
      </c>
    </row>
    <row r="246" s="13" customFormat="1">
      <c r="A246" s="13"/>
      <c r="B246" s="218"/>
      <c r="C246" s="13"/>
      <c r="D246" s="219" t="s">
        <v>291</v>
      </c>
      <c r="E246" s="220" t="s">
        <v>1</v>
      </c>
      <c r="F246" s="221" t="s">
        <v>2063</v>
      </c>
      <c r="G246" s="13"/>
      <c r="H246" s="222">
        <v>16.907</v>
      </c>
      <c r="I246" s="223"/>
      <c r="J246" s="13"/>
      <c r="K246" s="13"/>
      <c r="L246" s="218"/>
      <c r="M246" s="224"/>
      <c r="N246" s="225"/>
      <c r="O246" s="225"/>
      <c r="P246" s="225"/>
      <c r="Q246" s="225"/>
      <c r="R246" s="225"/>
      <c r="S246" s="225"/>
      <c r="T246" s="226"/>
      <c r="U246" s="13"/>
      <c r="V246" s="13"/>
      <c r="W246" s="13"/>
      <c r="X246" s="13"/>
      <c r="Y246" s="13"/>
      <c r="Z246" s="13"/>
      <c r="AA246" s="13"/>
      <c r="AB246" s="13"/>
      <c r="AC246" s="13"/>
      <c r="AD246" s="13"/>
      <c r="AE246" s="13"/>
      <c r="AT246" s="220" t="s">
        <v>291</v>
      </c>
      <c r="AU246" s="220" t="s">
        <v>87</v>
      </c>
      <c r="AV246" s="13" t="s">
        <v>87</v>
      </c>
      <c r="AW246" s="13" t="s">
        <v>31</v>
      </c>
      <c r="AX246" s="13" t="s">
        <v>82</v>
      </c>
      <c r="AY246" s="220" t="s">
        <v>283</v>
      </c>
    </row>
    <row r="247" s="2" customFormat="1" ht="24.15" customHeight="1">
      <c r="A247" s="37"/>
      <c r="B247" s="168"/>
      <c r="C247" s="204" t="s">
        <v>561</v>
      </c>
      <c r="D247" s="204" t="s">
        <v>285</v>
      </c>
      <c r="E247" s="205" t="s">
        <v>1747</v>
      </c>
      <c r="F247" s="206" t="s">
        <v>1748</v>
      </c>
      <c r="G247" s="207" t="s">
        <v>288</v>
      </c>
      <c r="H247" s="208">
        <v>16.907</v>
      </c>
      <c r="I247" s="209"/>
      <c r="J247" s="210">
        <f>ROUND(I247*H247,2)</f>
        <v>0</v>
      </c>
      <c r="K247" s="211"/>
      <c r="L247" s="38"/>
      <c r="M247" s="212" t="s">
        <v>1</v>
      </c>
      <c r="N247" s="213" t="s">
        <v>41</v>
      </c>
      <c r="O247" s="81"/>
      <c r="P247" s="214">
        <f>O247*H247</f>
        <v>0</v>
      </c>
      <c r="Q247" s="214">
        <v>8.1340000000000004E-05</v>
      </c>
      <c r="R247" s="214">
        <f>Q247*H247</f>
        <v>0.0013752153800000002</v>
      </c>
      <c r="S247" s="214">
        <v>0</v>
      </c>
      <c r="T247" s="215">
        <f>S247*H247</f>
        <v>0</v>
      </c>
      <c r="U247" s="37"/>
      <c r="V247" s="37"/>
      <c r="W247" s="37"/>
      <c r="X247" s="37"/>
      <c r="Y247" s="37"/>
      <c r="Z247" s="37"/>
      <c r="AA247" s="37"/>
      <c r="AB247" s="37"/>
      <c r="AC247" s="37"/>
      <c r="AD247" s="37"/>
      <c r="AE247" s="37"/>
      <c r="AR247" s="216" t="s">
        <v>358</v>
      </c>
      <c r="AT247" s="216" t="s">
        <v>285</v>
      </c>
      <c r="AU247" s="216" t="s">
        <v>87</v>
      </c>
      <c r="AY247" s="18" t="s">
        <v>283</v>
      </c>
      <c r="BE247" s="217">
        <f>IF(N247="základná",J247,0)</f>
        <v>0</v>
      </c>
      <c r="BF247" s="217">
        <f>IF(N247="znížená",J247,0)</f>
        <v>0</v>
      </c>
      <c r="BG247" s="217">
        <f>IF(N247="zákl. prenesená",J247,0)</f>
        <v>0</v>
      </c>
      <c r="BH247" s="217">
        <f>IF(N247="zníž. prenesená",J247,0)</f>
        <v>0</v>
      </c>
      <c r="BI247" s="217">
        <f>IF(N247="nulová",J247,0)</f>
        <v>0</v>
      </c>
      <c r="BJ247" s="18" t="s">
        <v>87</v>
      </c>
      <c r="BK247" s="217">
        <f>ROUND(I247*H247,2)</f>
        <v>0</v>
      </c>
      <c r="BL247" s="18" t="s">
        <v>358</v>
      </c>
      <c r="BM247" s="216" t="s">
        <v>4347</v>
      </c>
    </row>
    <row r="248" s="12" customFormat="1" ht="25.92" customHeight="1">
      <c r="A248" s="12"/>
      <c r="B248" s="191"/>
      <c r="C248" s="12"/>
      <c r="D248" s="192" t="s">
        <v>74</v>
      </c>
      <c r="E248" s="193" t="s">
        <v>582</v>
      </c>
      <c r="F248" s="193" t="s">
        <v>2075</v>
      </c>
      <c r="G248" s="12"/>
      <c r="H248" s="12"/>
      <c r="I248" s="194"/>
      <c r="J248" s="195">
        <f>BK248</f>
        <v>0</v>
      </c>
      <c r="K248" s="12"/>
      <c r="L248" s="191"/>
      <c r="M248" s="196"/>
      <c r="N248" s="197"/>
      <c r="O248" s="197"/>
      <c r="P248" s="198">
        <f>P249</f>
        <v>0</v>
      </c>
      <c r="Q248" s="197"/>
      <c r="R248" s="198">
        <f>R249</f>
        <v>0.048741099999999996</v>
      </c>
      <c r="S248" s="197"/>
      <c r="T248" s="199">
        <f>T249</f>
        <v>0</v>
      </c>
      <c r="U248" s="12"/>
      <c r="V248" s="12"/>
      <c r="W248" s="12"/>
      <c r="X248" s="12"/>
      <c r="Y248" s="12"/>
      <c r="Z248" s="12"/>
      <c r="AA248" s="12"/>
      <c r="AB248" s="12"/>
      <c r="AC248" s="12"/>
      <c r="AD248" s="12"/>
      <c r="AE248" s="12"/>
      <c r="AR248" s="192" t="s">
        <v>92</v>
      </c>
      <c r="AT248" s="200" t="s">
        <v>74</v>
      </c>
      <c r="AU248" s="200" t="s">
        <v>75</v>
      </c>
      <c r="AY248" s="192" t="s">
        <v>283</v>
      </c>
      <c r="BK248" s="201">
        <f>BK249</f>
        <v>0</v>
      </c>
    </row>
    <row r="249" s="12" customFormat="1" ht="22.8" customHeight="1">
      <c r="A249" s="12"/>
      <c r="B249" s="191"/>
      <c r="C249" s="12"/>
      <c r="D249" s="192" t="s">
        <v>74</v>
      </c>
      <c r="E249" s="202" t="s">
        <v>4348</v>
      </c>
      <c r="F249" s="202" t="s">
        <v>4349</v>
      </c>
      <c r="G249" s="12"/>
      <c r="H249" s="12"/>
      <c r="I249" s="194"/>
      <c r="J249" s="203">
        <f>BK249</f>
        <v>0</v>
      </c>
      <c r="K249" s="12"/>
      <c r="L249" s="191"/>
      <c r="M249" s="196"/>
      <c r="N249" s="197"/>
      <c r="O249" s="197"/>
      <c r="P249" s="198">
        <f>SUM(P250:P256)</f>
        <v>0</v>
      </c>
      <c r="Q249" s="197"/>
      <c r="R249" s="198">
        <f>SUM(R250:R256)</f>
        <v>0.048741099999999996</v>
      </c>
      <c r="S249" s="197"/>
      <c r="T249" s="199">
        <f>SUM(T250:T256)</f>
        <v>0</v>
      </c>
      <c r="U249" s="12"/>
      <c r="V249" s="12"/>
      <c r="W249" s="12"/>
      <c r="X249" s="12"/>
      <c r="Y249" s="12"/>
      <c r="Z249" s="12"/>
      <c r="AA249" s="12"/>
      <c r="AB249" s="12"/>
      <c r="AC249" s="12"/>
      <c r="AD249" s="12"/>
      <c r="AE249" s="12"/>
      <c r="AR249" s="192" t="s">
        <v>92</v>
      </c>
      <c r="AT249" s="200" t="s">
        <v>74</v>
      </c>
      <c r="AU249" s="200" t="s">
        <v>82</v>
      </c>
      <c r="AY249" s="192" t="s">
        <v>283</v>
      </c>
      <c r="BK249" s="201">
        <f>SUM(BK250:BK256)</f>
        <v>0</v>
      </c>
    </row>
    <row r="250" s="2" customFormat="1" ht="24.15" customHeight="1">
      <c r="A250" s="37"/>
      <c r="B250" s="168"/>
      <c r="C250" s="204" t="s">
        <v>566</v>
      </c>
      <c r="D250" s="204" t="s">
        <v>285</v>
      </c>
      <c r="E250" s="205" t="s">
        <v>4350</v>
      </c>
      <c r="F250" s="206" t="s">
        <v>4351</v>
      </c>
      <c r="G250" s="207" t="s">
        <v>288</v>
      </c>
      <c r="H250" s="208">
        <v>25.385999999999999</v>
      </c>
      <c r="I250" s="209"/>
      <c r="J250" s="210">
        <f>ROUND(I250*H250,2)</f>
        <v>0</v>
      </c>
      <c r="K250" s="211"/>
      <c r="L250" s="38"/>
      <c r="M250" s="212" t="s">
        <v>1</v>
      </c>
      <c r="N250" s="213" t="s">
        <v>41</v>
      </c>
      <c r="O250" s="81"/>
      <c r="P250" s="214">
        <f>O250*H250</f>
        <v>0</v>
      </c>
      <c r="Q250" s="214">
        <v>0.00084999999999999995</v>
      </c>
      <c r="R250" s="214">
        <f>Q250*H250</f>
        <v>0.021578099999999999</v>
      </c>
      <c r="S250" s="214">
        <v>0</v>
      </c>
      <c r="T250" s="215">
        <f>S250*H250</f>
        <v>0</v>
      </c>
      <c r="U250" s="37"/>
      <c r="V250" s="37"/>
      <c r="W250" s="37"/>
      <c r="X250" s="37"/>
      <c r="Y250" s="37"/>
      <c r="Z250" s="37"/>
      <c r="AA250" s="37"/>
      <c r="AB250" s="37"/>
      <c r="AC250" s="37"/>
      <c r="AD250" s="37"/>
      <c r="AE250" s="37"/>
      <c r="AR250" s="216" t="s">
        <v>656</v>
      </c>
      <c r="AT250" s="216" t="s">
        <v>285</v>
      </c>
      <c r="AU250" s="216" t="s">
        <v>87</v>
      </c>
      <c r="AY250" s="18" t="s">
        <v>283</v>
      </c>
      <c r="BE250" s="217">
        <f>IF(N250="základná",J250,0)</f>
        <v>0</v>
      </c>
      <c r="BF250" s="217">
        <f>IF(N250="znížená",J250,0)</f>
        <v>0</v>
      </c>
      <c r="BG250" s="217">
        <f>IF(N250="zákl. prenesená",J250,0)</f>
        <v>0</v>
      </c>
      <c r="BH250" s="217">
        <f>IF(N250="zníž. prenesená",J250,0)</f>
        <v>0</v>
      </c>
      <c r="BI250" s="217">
        <f>IF(N250="nulová",J250,0)</f>
        <v>0</v>
      </c>
      <c r="BJ250" s="18" t="s">
        <v>87</v>
      </c>
      <c r="BK250" s="217">
        <f>ROUND(I250*H250,2)</f>
        <v>0</v>
      </c>
      <c r="BL250" s="18" t="s">
        <v>656</v>
      </c>
      <c r="BM250" s="216" t="s">
        <v>4352</v>
      </c>
    </row>
    <row r="251" s="13" customFormat="1">
      <c r="A251" s="13"/>
      <c r="B251" s="218"/>
      <c r="C251" s="13"/>
      <c r="D251" s="219" t="s">
        <v>291</v>
      </c>
      <c r="E251" s="220" t="s">
        <v>1</v>
      </c>
      <c r="F251" s="221" t="s">
        <v>4353</v>
      </c>
      <c r="G251" s="13"/>
      <c r="H251" s="222">
        <v>25.385999999999999</v>
      </c>
      <c r="I251" s="223"/>
      <c r="J251" s="13"/>
      <c r="K251" s="13"/>
      <c r="L251" s="218"/>
      <c r="M251" s="224"/>
      <c r="N251" s="225"/>
      <c r="O251" s="225"/>
      <c r="P251" s="225"/>
      <c r="Q251" s="225"/>
      <c r="R251" s="225"/>
      <c r="S251" s="225"/>
      <c r="T251" s="226"/>
      <c r="U251" s="13"/>
      <c r="V251" s="13"/>
      <c r="W251" s="13"/>
      <c r="X251" s="13"/>
      <c r="Y251" s="13"/>
      <c r="Z251" s="13"/>
      <c r="AA251" s="13"/>
      <c r="AB251" s="13"/>
      <c r="AC251" s="13"/>
      <c r="AD251" s="13"/>
      <c r="AE251" s="13"/>
      <c r="AT251" s="220" t="s">
        <v>291</v>
      </c>
      <c r="AU251" s="220" t="s">
        <v>87</v>
      </c>
      <c r="AV251" s="13" t="s">
        <v>87</v>
      </c>
      <c r="AW251" s="13" t="s">
        <v>31</v>
      </c>
      <c r="AX251" s="13" t="s">
        <v>82</v>
      </c>
      <c r="AY251" s="220" t="s">
        <v>283</v>
      </c>
    </row>
    <row r="252" s="2" customFormat="1" ht="16.5" customHeight="1">
      <c r="A252" s="37"/>
      <c r="B252" s="168"/>
      <c r="C252" s="242" t="s">
        <v>571</v>
      </c>
      <c r="D252" s="242" t="s">
        <v>582</v>
      </c>
      <c r="E252" s="243" t="s">
        <v>4354</v>
      </c>
      <c r="F252" s="244" t="s">
        <v>4355</v>
      </c>
      <c r="G252" s="245" t="s">
        <v>1538</v>
      </c>
      <c r="H252" s="246">
        <v>27.163</v>
      </c>
      <c r="I252" s="247"/>
      <c r="J252" s="248">
        <f>ROUND(I252*H252,2)</f>
        <v>0</v>
      </c>
      <c r="K252" s="249"/>
      <c r="L252" s="250"/>
      <c r="M252" s="251" t="s">
        <v>1</v>
      </c>
      <c r="N252" s="252" t="s">
        <v>41</v>
      </c>
      <c r="O252" s="81"/>
      <c r="P252" s="214">
        <f>O252*H252</f>
        <v>0</v>
      </c>
      <c r="Q252" s="214">
        <v>0.001</v>
      </c>
      <c r="R252" s="214">
        <f>Q252*H252</f>
        <v>0.027163</v>
      </c>
      <c r="S252" s="214">
        <v>0</v>
      </c>
      <c r="T252" s="215">
        <f>S252*H252</f>
        <v>0</v>
      </c>
      <c r="U252" s="37"/>
      <c r="V252" s="37"/>
      <c r="W252" s="37"/>
      <c r="X252" s="37"/>
      <c r="Y252" s="37"/>
      <c r="Z252" s="37"/>
      <c r="AA252" s="37"/>
      <c r="AB252" s="37"/>
      <c r="AC252" s="37"/>
      <c r="AD252" s="37"/>
      <c r="AE252" s="37"/>
      <c r="AR252" s="216" t="s">
        <v>1078</v>
      </c>
      <c r="AT252" s="216" t="s">
        <v>582</v>
      </c>
      <c r="AU252" s="216" t="s">
        <v>87</v>
      </c>
      <c r="AY252" s="18" t="s">
        <v>283</v>
      </c>
      <c r="BE252" s="217">
        <f>IF(N252="základná",J252,0)</f>
        <v>0</v>
      </c>
      <c r="BF252" s="217">
        <f>IF(N252="znížená",J252,0)</f>
        <v>0</v>
      </c>
      <c r="BG252" s="217">
        <f>IF(N252="zákl. prenesená",J252,0)</f>
        <v>0</v>
      </c>
      <c r="BH252" s="217">
        <f>IF(N252="zníž. prenesená",J252,0)</f>
        <v>0</v>
      </c>
      <c r="BI252" s="217">
        <f>IF(N252="nulová",J252,0)</f>
        <v>0</v>
      </c>
      <c r="BJ252" s="18" t="s">
        <v>87</v>
      </c>
      <c r="BK252" s="217">
        <f>ROUND(I252*H252,2)</f>
        <v>0</v>
      </c>
      <c r="BL252" s="18" t="s">
        <v>1078</v>
      </c>
      <c r="BM252" s="216" t="s">
        <v>4356</v>
      </c>
    </row>
    <row r="253" s="13" customFormat="1">
      <c r="A253" s="13"/>
      <c r="B253" s="218"/>
      <c r="C253" s="13"/>
      <c r="D253" s="219" t="s">
        <v>291</v>
      </c>
      <c r="E253" s="13"/>
      <c r="F253" s="221" t="s">
        <v>4357</v>
      </c>
      <c r="G253" s="13"/>
      <c r="H253" s="222">
        <v>27.163</v>
      </c>
      <c r="I253" s="223"/>
      <c r="J253" s="13"/>
      <c r="K253" s="13"/>
      <c r="L253" s="218"/>
      <c r="M253" s="224"/>
      <c r="N253" s="225"/>
      <c r="O253" s="225"/>
      <c r="P253" s="225"/>
      <c r="Q253" s="225"/>
      <c r="R253" s="225"/>
      <c r="S253" s="225"/>
      <c r="T253" s="226"/>
      <c r="U253" s="13"/>
      <c r="V253" s="13"/>
      <c r="W253" s="13"/>
      <c r="X253" s="13"/>
      <c r="Y253" s="13"/>
      <c r="Z253" s="13"/>
      <c r="AA253" s="13"/>
      <c r="AB253" s="13"/>
      <c r="AC253" s="13"/>
      <c r="AD253" s="13"/>
      <c r="AE253" s="13"/>
      <c r="AT253" s="220" t="s">
        <v>291</v>
      </c>
      <c r="AU253" s="220" t="s">
        <v>87</v>
      </c>
      <c r="AV253" s="13" t="s">
        <v>87</v>
      </c>
      <c r="AW253" s="13" t="s">
        <v>3</v>
      </c>
      <c r="AX253" s="13" t="s">
        <v>82</v>
      </c>
      <c r="AY253" s="220" t="s">
        <v>283</v>
      </c>
    </row>
    <row r="254" s="2" customFormat="1" ht="16.5" customHeight="1">
      <c r="A254" s="37"/>
      <c r="B254" s="168"/>
      <c r="C254" s="204" t="s">
        <v>576</v>
      </c>
      <c r="D254" s="204" t="s">
        <v>285</v>
      </c>
      <c r="E254" s="205" t="s">
        <v>2096</v>
      </c>
      <c r="F254" s="206" t="s">
        <v>2097</v>
      </c>
      <c r="G254" s="207" t="s">
        <v>979</v>
      </c>
      <c r="H254" s="255"/>
      <c r="I254" s="209"/>
      <c r="J254" s="210">
        <f>ROUND(I254*H254,2)</f>
        <v>0</v>
      </c>
      <c r="K254" s="211"/>
      <c r="L254" s="38"/>
      <c r="M254" s="212" t="s">
        <v>1</v>
      </c>
      <c r="N254" s="213" t="s">
        <v>41</v>
      </c>
      <c r="O254" s="81"/>
      <c r="P254" s="214">
        <f>O254*H254</f>
        <v>0</v>
      </c>
      <c r="Q254" s="214">
        <v>0</v>
      </c>
      <c r="R254" s="214">
        <f>Q254*H254</f>
        <v>0</v>
      </c>
      <c r="S254" s="214">
        <v>0</v>
      </c>
      <c r="T254" s="215">
        <f>S254*H254</f>
        <v>0</v>
      </c>
      <c r="U254" s="37"/>
      <c r="V254" s="37"/>
      <c r="W254" s="37"/>
      <c r="X254" s="37"/>
      <c r="Y254" s="37"/>
      <c r="Z254" s="37"/>
      <c r="AA254" s="37"/>
      <c r="AB254" s="37"/>
      <c r="AC254" s="37"/>
      <c r="AD254" s="37"/>
      <c r="AE254" s="37"/>
      <c r="AR254" s="216" t="s">
        <v>656</v>
      </c>
      <c r="AT254" s="216" t="s">
        <v>285</v>
      </c>
      <c r="AU254" s="216" t="s">
        <v>87</v>
      </c>
      <c r="AY254" s="18" t="s">
        <v>283</v>
      </c>
      <c r="BE254" s="217">
        <f>IF(N254="základná",J254,0)</f>
        <v>0</v>
      </c>
      <c r="BF254" s="217">
        <f>IF(N254="znížená",J254,0)</f>
        <v>0</v>
      </c>
      <c r="BG254" s="217">
        <f>IF(N254="zákl. prenesená",J254,0)</f>
        <v>0</v>
      </c>
      <c r="BH254" s="217">
        <f>IF(N254="zníž. prenesená",J254,0)</f>
        <v>0</v>
      </c>
      <c r="BI254" s="217">
        <f>IF(N254="nulová",J254,0)</f>
        <v>0</v>
      </c>
      <c r="BJ254" s="18" t="s">
        <v>87</v>
      </c>
      <c r="BK254" s="217">
        <f>ROUND(I254*H254,2)</f>
        <v>0</v>
      </c>
      <c r="BL254" s="18" t="s">
        <v>656</v>
      </c>
      <c r="BM254" s="216" t="s">
        <v>4358</v>
      </c>
    </row>
    <row r="255" s="2" customFormat="1" ht="16.5" customHeight="1">
      <c r="A255" s="37"/>
      <c r="B255" s="168"/>
      <c r="C255" s="204" t="s">
        <v>581</v>
      </c>
      <c r="D255" s="204" t="s">
        <v>285</v>
      </c>
      <c r="E255" s="205" t="s">
        <v>2099</v>
      </c>
      <c r="F255" s="206" t="s">
        <v>2100</v>
      </c>
      <c r="G255" s="207" t="s">
        <v>979</v>
      </c>
      <c r="H255" s="255"/>
      <c r="I255" s="209"/>
      <c r="J255" s="210">
        <f>ROUND(I255*H255,2)</f>
        <v>0</v>
      </c>
      <c r="K255" s="211"/>
      <c r="L255" s="38"/>
      <c r="M255" s="212" t="s">
        <v>1</v>
      </c>
      <c r="N255" s="213" t="s">
        <v>41</v>
      </c>
      <c r="O255" s="81"/>
      <c r="P255" s="214">
        <f>O255*H255</f>
        <v>0</v>
      </c>
      <c r="Q255" s="214">
        <v>0</v>
      </c>
      <c r="R255" s="214">
        <f>Q255*H255</f>
        <v>0</v>
      </c>
      <c r="S255" s="214">
        <v>0</v>
      </c>
      <c r="T255" s="215">
        <f>S255*H255</f>
        <v>0</v>
      </c>
      <c r="U255" s="37"/>
      <c r="V255" s="37"/>
      <c r="W255" s="37"/>
      <c r="X255" s="37"/>
      <c r="Y255" s="37"/>
      <c r="Z255" s="37"/>
      <c r="AA255" s="37"/>
      <c r="AB255" s="37"/>
      <c r="AC255" s="37"/>
      <c r="AD255" s="37"/>
      <c r="AE255" s="37"/>
      <c r="AR255" s="216" t="s">
        <v>1078</v>
      </c>
      <c r="AT255" s="216" t="s">
        <v>285</v>
      </c>
      <c r="AU255" s="216" t="s">
        <v>87</v>
      </c>
      <c r="AY255" s="18" t="s">
        <v>283</v>
      </c>
      <c r="BE255" s="217">
        <f>IF(N255="základná",J255,0)</f>
        <v>0</v>
      </c>
      <c r="BF255" s="217">
        <f>IF(N255="znížená",J255,0)</f>
        <v>0</v>
      </c>
      <c r="BG255" s="217">
        <f>IF(N255="zákl. prenesená",J255,0)</f>
        <v>0</v>
      </c>
      <c r="BH255" s="217">
        <f>IF(N255="zníž. prenesená",J255,0)</f>
        <v>0</v>
      </c>
      <c r="BI255" s="217">
        <f>IF(N255="nulová",J255,0)</f>
        <v>0</v>
      </c>
      <c r="BJ255" s="18" t="s">
        <v>87</v>
      </c>
      <c r="BK255" s="217">
        <f>ROUND(I255*H255,2)</f>
        <v>0</v>
      </c>
      <c r="BL255" s="18" t="s">
        <v>1078</v>
      </c>
      <c r="BM255" s="216" t="s">
        <v>4359</v>
      </c>
    </row>
    <row r="256" s="2" customFormat="1" ht="16.5" customHeight="1">
      <c r="A256" s="37"/>
      <c r="B256" s="168"/>
      <c r="C256" s="204" t="s">
        <v>587</v>
      </c>
      <c r="D256" s="204" t="s">
        <v>285</v>
      </c>
      <c r="E256" s="205" t="s">
        <v>2102</v>
      </c>
      <c r="F256" s="206" t="s">
        <v>2103</v>
      </c>
      <c r="G256" s="207" t="s">
        <v>979</v>
      </c>
      <c r="H256" s="255"/>
      <c r="I256" s="209"/>
      <c r="J256" s="210">
        <f>ROUND(I256*H256,2)</f>
        <v>0</v>
      </c>
      <c r="K256" s="211"/>
      <c r="L256" s="38"/>
      <c r="M256" s="256" t="s">
        <v>1</v>
      </c>
      <c r="N256" s="257" t="s">
        <v>41</v>
      </c>
      <c r="O256" s="258"/>
      <c r="P256" s="259">
        <f>O256*H256</f>
        <v>0</v>
      </c>
      <c r="Q256" s="259">
        <v>0</v>
      </c>
      <c r="R256" s="259">
        <f>Q256*H256</f>
        <v>0</v>
      </c>
      <c r="S256" s="259">
        <v>0</v>
      </c>
      <c r="T256" s="260">
        <f>S256*H256</f>
        <v>0</v>
      </c>
      <c r="U256" s="37"/>
      <c r="V256" s="37"/>
      <c r="W256" s="37"/>
      <c r="X256" s="37"/>
      <c r="Y256" s="37"/>
      <c r="Z256" s="37"/>
      <c r="AA256" s="37"/>
      <c r="AB256" s="37"/>
      <c r="AC256" s="37"/>
      <c r="AD256" s="37"/>
      <c r="AE256" s="37"/>
      <c r="AR256" s="216" t="s">
        <v>656</v>
      </c>
      <c r="AT256" s="216" t="s">
        <v>285</v>
      </c>
      <c r="AU256" s="216" t="s">
        <v>87</v>
      </c>
      <c r="AY256" s="18" t="s">
        <v>283</v>
      </c>
      <c r="BE256" s="217">
        <f>IF(N256="základná",J256,0)</f>
        <v>0</v>
      </c>
      <c r="BF256" s="217">
        <f>IF(N256="znížená",J256,0)</f>
        <v>0</v>
      </c>
      <c r="BG256" s="217">
        <f>IF(N256="zákl. prenesená",J256,0)</f>
        <v>0</v>
      </c>
      <c r="BH256" s="217">
        <f>IF(N256="zníž. prenesená",J256,0)</f>
        <v>0</v>
      </c>
      <c r="BI256" s="217">
        <f>IF(N256="nulová",J256,0)</f>
        <v>0</v>
      </c>
      <c r="BJ256" s="18" t="s">
        <v>87</v>
      </c>
      <c r="BK256" s="217">
        <f>ROUND(I256*H256,2)</f>
        <v>0</v>
      </c>
      <c r="BL256" s="18" t="s">
        <v>656</v>
      </c>
      <c r="BM256" s="216" t="s">
        <v>4360</v>
      </c>
    </row>
    <row r="257" s="2" customFormat="1" ht="6.96" customHeight="1">
      <c r="A257" s="37"/>
      <c r="B257" s="64"/>
      <c r="C257" s="65"/>
      <c r="D257" s="65"/>
      <c r="E257" s="65"/>
      <c r="F257" s="65"/>
      <c r="G257" s="65"/>
      <c r="H257" s="65"/>
      <c r="I257" s="65"/>
      <c r="J257" s="65"/>
      <c r="K257" s="65"/>
      <c r="L257" s="38"/>
      <c r="M257" s="37"/>
      <c r="O257" s="37"/>
      <c r="P257" s="37"/>
      <c r="Q257" s="37"/>
      <c r="R257" s="37"/>
      <c r="S257" s="37"/>
      <c r="T257" s="37"/>
      <c r="U257" s="37"/>
      <c r="V257" s="37"/>
      <c r="W257" s="37"/>
      <c r="X257" s="37"/>
      <c r="Y257" s="37"/>
      <c r="Z257" s="37"/>
      <c r="AA257" s="37"/>
      <c r="AB257" s="37"/>
      <c r="AC257" s="37"/>
      <c r="AD257" s="37"/>
      <c r="AE257" s="37"/>
    </row>
  </sheetData>
  <autoFilter ref="C145:K256"/>
  <mergeCells count="20">
    <mergeCell ref="E7:H7"/>
    <mergeCell ref="E11:H11"/>
    <mergeCell ref="E9:H9"/>
    <mergeCell ref="E13:H13"/>
    <mergeCell ref="E22:H22"/>
    <mergeCell ref="E31:H31"/>
    <mergeCell ref="E85:H85"/>
    <mergeCell ref="E89:H89"/>
    <mergeCell ref="E87:H87"/>
    <mergeCell ref="E91:H91"/>
    <mergeCell ref="D116:F116"/>
    <mergeCell ref="D117:F117"/>
    <mergeCell ref="D118:F118"/>
    <mergeCell ref="D119:F119"/>
    <mergeCell ref="D120:F120"/>
    <mergeCell ref="E132:H132"/>
    <mergeCell ref="E136:H136"/>
    <mergeCell ref="E134:H134"/>
    <mergeCell ref="E138:H138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14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7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8" t="s">
        <v>130</v>
      </c>
    </row>
    <row r="3" s="1" customFormat="1" ht="6.96" customHeight="1">
      <c r="B3" s="19"/>
      <c r="C3" s="20"/>
      <c r="D3" s="20"/>
      <c r="E3" s="20"/>
      <c r="F3" s="20"/>
      <c r="G3" s="20"/>
      <c r="H3" s="20"/>
      <c r="I3" s="20"/>
      <c r="J3" s="20"/>
      <c r="K3" s="20"/>
      <c r="L3" s="21"/>
      <c r="AT3" s="18" t="s">
        <v>75</v>
      </c>
    </row>
    <row r="4" s="1" customFormat="1" ht="24.96" customHeight="1">
      <c r="B4" s="21"/>
      <c r="D4" s="22" t="s">
        <v>221</v>
      </c>
      <c r="L4" s="21"/>
      <c r="M4" s="133" t="s">
        <v>9</v>
      </c>
      <c r="AT4" s="18" t="s">
        <v>3</v>
      </c>
    </row>
    <row r="5" s="1" customFormat="1" ht="6.96" customHeight="1">
      <c r="B5" s="21"/>
      <c r="L5" s="21"/>
    </row>
    <row r="6" s="1" customFormat="1" ht="12" customHeight="1">
      <c r="B6" s="21"/>
      <c r="D6" s="31" t="s">
        <v>15</v>
      </c>
      <c r="L6" s="21"/>
    </row>
    <row r="7" s="1" customFormat="1" ht="26.25" customHeight="1">
      <c r="B7" s="21"/>
      <c r="E7" s="134" t="str">
        <f>'Rekapitulácia stavby'!K6</f>
        <v>Komplexná rekonštrukcia a realizácia nadstavby budovy študenského domova4,Tr. SNP53,Banská Bystrica</v>
      </c>
      <c r="F7" s="31"/>
      <c r="G7" s="31"/>
      <c r="H7" s="31"/>
      <c r="L7" s="21"/>
    </row>
    <row r="8">
      <c r="B8" s="21"/>
      <c r="D8" s="31" t="s">
        <v>222</v>
      </c>
      <c r="L8" s="21"/>
    </row>
    <row r="9" s="1" customFormat="1" ht="16.5" customHeight="1">
      <c r="B9" s="21"/>
      <c r="E9" s="134" t="s">
        <v>223</v>
      </c>
      <c r="F9" s="1"/>
      <c r="G9" s="1"/>
      <c r="H9" s="1"/>
      <c r="L9" s="21"/>
    </row>
    <row r="10" s="1" customFormat="1" ht="12" customHeight="1">
      <c r="B10" s="21"/>
      <c r="D10" s="31" t="s">
        <v>224</v>
      </c>
      <c r="L10" s="21"/>
    </row>
    <row r="11" s="2" customFormat="1" ht="16.5" customHeight="1">
      <c r="A11" s="37"/>
      <c r="B11" s="38"/>
      <c r="C11" s="37"/>
      <c r="D11" s="37"/>
      <c r="E11" s="135" t="s">
        <v>3459</v>
      </c>
      <c r="F11" s="37"/>
      <c r="G11" s="37"/>
      <c r="H11" s="37"/>
      <c r="I11" s="37"/>
      <c r="J11" s="37"/>
      <c r="K11" s="37"/>
      <c r="L11" s="59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</row>
    <row r="12" s="2" customFormat="1" ht="12" customHeight="1">
      <c r="A12" s="37"/>
      <c r="B12" s="38"/>
      <c r="C12" s="37"/>
      <c r="D12" s="31" t="s">
        <v>226</v>
      </c>
      <c r="E12" s="37"/>
      <c r="F12" s="37"/>
      <c r="G12" s="37"/>
      <c r="H12" s="37"/>
      <c r="I12" s="37"/>
      <c r="J12" s="37"/>
      <c r="K12" s="37"/>
      <c r="L12" s="59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</row>
    <row r="13" s="2" customFormat="1" ht="16.5" customHeight="1">
      <c r="A13" s="37"/>
      <c r="B13" s="38"/>
      <c r="C13" s="37"/>
      <c r="D13" s="37"/>
      <c r="E13" s="71" t="s">
        <v>4361</v>
      </c>
      <c r="F13" s="37"/>
      <c r="G13" s="37"/>
      <c r="H13" s="37"/>
      <c r="I13" s="37"/>
      <c r="J13" s="37"/>
      <c r="K13" s="37"/>
      <c r="L13" s="59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</row>
    <row r="14" s="2" customFormat="1">
      <c r="A14" s="37"/>
      <c r="B14" s="38"/>
      <c r="C14" s="37"/>
      <c r="D14" s="37"/>
      <c r="E14" s="37"/>
      <c r="F14" s="37"/>
      <c r="G14" s="37"/>
      <c r="H14" s="37"/>
      <c r="I14" s="37"/>
      <c r="J14" s="37"/>
      <c r="K14" s="37"/>
      <c r="L14" s="59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="2" customFormat="1" ht="12" customHeight="1">
      <c r="A15" s="37"/>
      <c r="B15" s="38"/>
      <c r="C15" s="37"/>
      <c r="D15" s="31" t="s">
        <v>17</v>
      </c>
      <c r="E15" s="37"/>
      <c r="F15" s="26" t="s">
        <v>33</v>
      </c>
      <c r="G15" s="37"/>
      <c r="H15" s="37"/>
      <c r="I15" s="31" t="s">
        <v>18</v>
      </c>
      <c r="J15" s="26" t="s">
        <v>1</v>
      </c>
      <c r="K15" s="37"/>
      <c r="L15" s="59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="2" customFormat="1" ht="12" customHeight="1">
      <c r="A16" s="37"/>
      <c r="B16" s="38"/>
      <c r="C16" s="37"/>
      <c r="D16" s="31" t="s">
        <v>19</v>
      </c>
      <c r="E16" s="37"/>
      <c r="F16" s="26" t="s">
        <v>33</v>
      </c>
      <c r="G16" s="37"/>
      <c r="H16" s="37"/>
      <c r="I16" s="31" t="s">
        <v>21</v>
      </c>
      <c r="J16" s="73" t="str">
        <f>'Rekapitulácia stavby'!AN8</f>
        <v>10. 9. 2024</v>
      </c>
      <c r="K16" s="37"/>
      <c r="L16" s="59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="2" customFormat="1" ht="10.8" customHeight="1">
      <c r="A17" s="37"/>
      <c r="B17" s="38"/>
      <c r="C17" s="37"/>
      <c r="D17" s="37"/>
      <c r="E17" s="37"/>
      <c r="F17" s="37"/>
      <c r="G17" s="37"/>
      <c r="H17" s="37"/>
      <c r="I17" s="37"/>
      <c r="J17" s="37"/>
      <c r="K17" s="37"/>
      <c r="L17" s="59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="2" customFormat="1" ht="12" customHeight="1">
      <c r="A18" s="37"/>
      <c r="B18" s="38"/>
      <c r="C18" s="37"/>
      <c r="D18" s="31" t="s">
        <v>23</v>
      </c>
      <c r="E18" s="37"/>
      <c r="F18" s="37"/>
      <c r="G18" s="37"/>
      <c r="H18" s="37"/>
      <c r="I18" s="31" t="s">
        <v>24</v>
      </c>
      <c r="J18" s="26" t="s">
        <v>1</v>
      </c>
      <c r="K18" s="37"/>
      <c r="L18" s="59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="2" customFormat="1" ht="18" customHeight="1">
      <c r="A19" s="37"/>
      <c r="B19" s="38"/>
      <c r="C19" s="37"/>
      <c r="D19" s="37"/>
      <c r="E19" s="26" t="s">
        <v>33</v>
      </c>
      <c r="F19" s="37"/>
      <c r="G19" s="37"/>
      <c r="H19" s="37"/>
      <c r="I19" s="31" t="s">
        <v>26</v>
      </c>
      <c r="J19" s="26" t="s">
        <v>1</v>
      </c>
      <c r="K19" s="37"/>
      <c r="L19" s="59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="2" customFormat="1" ht="6.96" customHeight="1">
      <c r="A20" s="37"/>
      <c r="B20" s="38"/>
      <c r="C20" s="37"/>
      <c r="D20" s="37"/>
      <c r="E20" s="37"/>
      <c r="F20" s="37"/>
      <c r="G20" s="37"/>
      <c r="H20" s="37"/>
      <c r="I20" s="37"/>
      <c r="J20" s="37"/>
      <c r="K20" s="37"/>
      <c r="L20" s="59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="2" customFormat="1" ht="12" customHeight="1">
      <c r="A21" s="37"/>
      <c r="B21" s="38"/>
      <c r="C21" s="37"/>
      <c r="D21" s="31" t="s">
        <v>27</v>
      </c>
      <c r="E21" s="37"/>
      <c r="F21" s="37"/>
      <c r="G21" s="37"/>
      <c r="H21" s="37"/>
      <c r="I21" s="31" t="s">
        <v>24</v>
      </c>
      <c r="J21" s="32" t="str">
        <f>'Rekapitulácia stavby'!AN13</f>
        <v>Vyplň údaj</v>
      </c>
      <c r="K21" s="37"/>
      <c r="L21" s="59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="2" customFormat="1" ht="18" customHeight="1">
      <c r="A22" s="37"/>
      <c r="B22" s="38"/>
      <c r="C22" s="37"/>
      <c r="D22" s="37"/>
      <c r="E22" s="32" t="str">
        <f>'Rekapitulácia stavby'!E14</f>
        <v>Vyplň údaj</v>
      </c>
      <c r="F22" s="26"/>
      <c r="G22" s="26"/>
      <c r="H22" s="26"/>
      <c r="I22" s="31" t="s">
        <v>26</v>
      </c>
      <c r="J22" s="32" t="str">
        <f>'Rekapitulácia stavby'!AN14</f>
        <v>Vyplň údaj</v>
      </c>
      <c r="K22" s="37"/>
      <c r="L22" s="59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="2" customFormat="1" ht="6.96" customHeight="1">
      <c r="A23" s="37"/>
      <c r="B23" s="38"/>
      <c r="C23" s="37"/>
      <c r="D23" s="37"/>
      <c r="E23" s="37"/>
      <c r="F23" s="37"/>
      <c r="G23" s="37"/>
      <c r="H23" s="37"/>
      <c r="I23" s="37"/>
      <c r="J23" s="37"/>
      <c r="K23" s="37"/>
      <c r="L23" s="59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="2" customFormat="1" ht="12" customHeight="1">
      <c r="A24" s="37"/>
      <c r="B24" s="38"/>
      <c r="C24" s="37"/>
      <c r="D24" s="31" t="s">
        <v>29</v>
      </c>
      <c r="E24" s="37"/>
      <c r="F24" s="37"/>
      <c r="G24" s="37"/>
      <c r="H24" s="37"/>
      <c r="I24" s="31" t="s">
        <v>24</v>
      </c>
      <c r="J24" s="26" t="s">
        <v>1</v>
      </c>
      <c r="K24" s="37"/>
      <c r="L24" s="59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="2" customFormat="1" ht="18" customHeight="1">
      <c r="A25" s="37"/>
      <c r="B25" s="38"/>
      <c r="C25" s="37"/>
      <c r="D25" s="37"/>
      <c r="E25" s="26" t="s">
        <v>2517</v>
      </c>
      <c r="F25" s="37"/>
      <c r="G25" s="37"/>
      <c r="H25" s="37"/>
      <c r="I25" s="31" t="s">
        <v>26</v>
      </c>
      <c r="J25" s="26" t="s">
        <v>1</v>
      </c>
      <c r="K25" s="37"/>
      <c r="L25" s="59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</row>
    <row r="26" s="2" customFormat="1" ht="6.96" customHeight="1">
      <c r="A26" s="37"/>
      <c r="B26" s="38"/>
      <c r="C26" s="37"/>
      <c r="D26" s="37"/>
      <c r="E26" s="37"/>
      <c r="F26" s="37"/>
      <c r="G26" s="37"/>
      <c r="H26" s="37"/>
      <c r="I26" s="37"/>
      <c r="J26" s="37"/>
      <c r="K26" s="37"/>
      <c r="L26" s="59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="2" customFormat="1" ht="12" customHeight="1">
      <c r="A27" s="37"/>
      <c r="B27" s="38"/>
      <c r="C27" s="37"/>
      <c r="D27" s="31" t="s">
        <v>32</v>
      </c>
      <c r="E27" s="37"/>
      <c r="F27" s="37"/>
      <c r="G27" s="37"/>
      <c r="H27" s="37"/>
      <c r="I27" s="31" t="s">
        <v>24</v>
      </c>
      <c r="J27" s="26" t="s">
        <v>1</v>
      </c>
      <c r="K27" s="37"/>
      <c r="L27" s="59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</row>
    <row r="28" s="2" customFormat="1" ht="18" customHeight="1">
      <c r="A28" s="37"/>
      <c r="B28" s="38"/>
      <c r="C28" s="37"/>
      <c r="D28" s="37"/>
      <c r="E28" s="26" t="s">
        <v>2518</v>
      </c>
      <c r="F28" s="37"/>
      <c r="G28" s="37"/>
      <c r="H28" s="37"/>
      <c r="I28" s="31" t="s">
        <v>26</v>
      </c>
      <c r="J28" s="26" t="s">
        <v>1</v>
      </c>
      <c r="K28" s="37"/>
      <c r="L28" s="59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</row>
    <row r="29" s="2" customFormat="1" ht="6.96" customHeight="1">
      <c r="A29" s="37"/>
      <c r="B29" s="38"/>
      <c r="C29" s="37"/>
      <c r="D29" s="37"/>
      <c r="E29" s="37"/>
      <c r="F29" s="37"/>
      <c r="G29" s="37"/>
      <c r="H29" s="37"/>
      <c r="I29" s="37"/>
      <c r="J29" s="37"/>
      <c r="K29" s="37"/>
      <c r="L29" s="59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</row>
    <row r="30" s="2" customFormat="1" ht="12" customHeight="1">
      <c r="A30" s="37"/>
      <c r="B30" s="38"/>
      <c r="C30" s="37"/>
      <c r="D30" s="31" t="s">
        <v>34</v>
      </c>
      <c r="E30" s="37"/>
      <c r="F30" s="37"/>
      <c r="G30" s="37"/>
      <c r="H30" s="37"/>
      <c r="I30" s="37"/>
      <c r="J30" s="37"/>
      <c r="K30" s="37"/>
      <c r="L30" s="59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</row>
    <row r="31" s="8" customFormat="1" ht="16.5" customHeight="1">
      <c r="A31" s="136"/>
      <c r="B31" s="137"/>
      <c r="C31" s="136"/>
      <c r="D31" s="136"/>
      <c r="E31" s="35" t="s">
        <v>1</v>
      </c>
      <c r="F31" s="35"/>
      <c r="G31" s="35"/>
      <c r="H31" s="35"/>
      <c r="I31" s="136"/>
      <c r="J31" s="136"/>
      <c r="K31" s="136"/>
      <c r="L31" s="138"/>
      <c r="S31" s="136"/>
      <c r="T31" s="136"/>
      <c r="U31" s="136"/>
      <c r="V31" s="136"/>
      <c r="W31" s="136"/>
      <c r="X31" s="136"/>
      <c r="Y31" s="136"/>
      <c r="Z31" s="136"/>
      <c r="AA31" s="136"/>
      <c r="AB31" s="136"/>
      <c r="AC31" s="136"/>
      <c r="AD31" s="136"/>
      <c r="AE31" s="136"/>
    </row>
    <row r="32" s="2" customFormat="1" ht="6.96" customHeight="1">
      <c r="A32" s="37"/>
      <c r="B32" s="38"/>
      <c r="C32" s="37"/>
      <c r="D32" s="37"/>
      <c r="E32" s="37"/>
      <c r="F32" s="37"/>
      <c r="G32" s="37"/>
      <c r="H32" s="37"/>
      <c r="I32" s="37"/>
      <c r="J32" s="37"/>
      <c r="K32" s="37"/>
      <c r="L32" s="59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</row>
    <row r="33" s="2" customFormat="1" ht="6.96" customHeight="1">
      <c r="A33" s="37"/>
      <c r="B33" s="38"/>
      <c r="C33" s="37"/>
      <c r="D33" s="94"/>
      <c r="E33" s="94"/>
      <c r="F33" s="94"/>
      <c r="G33" s="94"/>
      <c r="H33" s="94"/>
      <c r="I33" s="94"/>
      <c r="J33" s="94"/>
      <c r="K33" s="94"/>
      <c r="L33" s="59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</row>
    <row r="34" s="2" customFormat="1" ht="14.4" customHeight="1">
      <c r="A34" s="37"/>
      <c r="B34" s="38"/>
      <c r="C34" s="37"/>
      <c r="D34" s="26" t="s">
        <v>228</v>
      </c>
      <c r="E34" s="37"/>
      <c r="F34" s="37"/>
      <c r="G34" s="37"/>
      <c r="H34" s="37"/>
      <c r="I34" s="37"/>
      <c r="J34" s="139">
        <f>J100</f>
        <v>0</v>
      </c>
      <c r="K34" s="37"/>
      <c r="L34" s="59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</row>
    <row r="35" s="2" customFormat="1" ht="14.4" customHeight="1">
      <c r="A35" s="37"/>
      <c r="B35" s="38"/>
      <c r="C35" s="37"/>
      <c r="D35" s="140" t="s">
        <v>229</v>
      </c>
      <c r="E35" s="37"/>
      <c r="F35" s="37"/>
      <c r="G35" s="37"/>
      <c r="H35" s="37"/>
      <c r="I35" s="37"/>
      <c r="J35" s="139">
        <f>J115</f>
        <v>0</v>
      </c>
      <c r="K35" s="37"/>
      <c r="L35" s="59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</row>
    <row r="36" s="2" customFormat="1" ht="25.44" customHeight="1">
      <c r="A36" s="37"/>
      <c r="B36" s="38"/>
      <c r="C36" s="37"/>
      <c r="D36" s="141" t="s">
        <v>35</v>
      </c>
      <c r="E36" s="37"/>
      <c r="F36" s="37"/>
      <c r="G36" s="37"/>
      <c r="H36" s="37"/>
      <c r="I36" s="37"/>
      <c r="J36" s="100">
        <f>ROUND(J34 + J35, 2)</f>
        <v>0</v>
      </c>
      <c r="K36" s="37"/>
      <c r="L36" s="59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</row>
    <row r="37" s="2" customFormat="1" ht="6.96" customHeight="1">
      <c r="A37" s="37"/>
      <c r="B37" s="38"/>
      <c r="C37" s="37"/>
      <c r="D37" s="94"/>
      <c r="E37" s="94"/>
      <c r="F37" s="94"/>
      <c r="G37" s="94"/>
      <c r="H37" s="94"/>
      <c r="I37" s="94"/>
      <c r="J37" s="94"/>
      <c r="K37" s="94"/>
      <c r="L37" s="59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</row>
    <row r="38" s="2" customFormat="1" ht="14.4" customHeight="1">
      <c r="A38" s="37"/>
      <c r="B38" s="38"/>
      <c r="C38" s="37"/>
      <c r="D38" s="37"/>
      <c r="E38" s="37"/>
      <c r="F38" s="42" t="s">
        <v>37</v>
      </c>
      <c r="G38" s="37"/>
      <c r="H38" s="37"/>
      <c r="I38" s="42" t="s">
        <v>36</v>
      </c>
      <c r="J38" s="42" t="s">
        <v>38</v>
      </c>
      <c r="K38" s="37"/>
      <c r="L38" s="59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</row>
    <row r="39" s="2" customFormat="1" ht="14.4" customHeight="1">
      <c r="A39" s="37"/>
      <c r="B39" s="38"/>
      <c r="C39" s="37"/>
      <c r="D39" s="135" t="s">
        <v>39</v>
      </c>
      <c r="E39" s="44" t="s">
        <v>40</v>
      </c>
      <c r="F39" s="142">
        <f>ROUND((SUM(BE115:BE122) + SUM(BE146:BE254)),  2)</f>
        <v>0</v>
      </c>
      <c r="G39" s="143"/>
      <c r="H39" s="143"/>
      <c r="I39" s="144">
        <v>0.20000000000000001</v>
      </c>
      <c r="J39" s="142">
        <f>ROUND(((SUM(BE115:BE122) + SUM(BE146:BE254))*I39),  2)</f>
        <v>0</v>
      </c>
      <c r="K39" s="37"/>
      <c r="L39" s="59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</row>
    <row r="40" s="2" customFormat="1" ht="14.4" customHeight="1">
      <c r="A40" s="37"/>
      <c r="B40" s="38"/>
      <c r="C40" s="37"/>
      <c r="D40" s="37"/>
      <c r="E40" s="44" t="s">
        <v>41</v>
      </c>
      <c r="F40" s="142">
        <f>ROUND((SUM(BF115:BF122) + SUM(BF146:BF254)),  2)</f>
        <v>0</v>
      </c>
      <c r="G40" s="143"/>
      <c r="H40" s="143"/>
      <c r="I40" s="144">
        <v>0.20000000000000001</v>
      </c>
      <c r="J40" s="142">
        <f>ROUND(((SUM(BF115:BF122) + SUM(BF146:BF254))*I40),  2)</f>
        <v>0</v>
      </c>
      <c r="K40" s="37"/>
      <c r="L40" s="59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</row>
    <row r="41" hidden="1" s="2" customFormat="1" ht="14.4" customHeight="1">
      <c r="A41" s="37"/>
      <c r="B41" s="38"/>
      <c r="C41" s="37"/>
      <c r="D41" s="37"/>
      <c r="E41" s="31" t="s">
        <v>42</v>
      </c>
      <c r="F41" s="145">
        <f>ROUND((SUM(BG115:BG122) + SUM(BG146:BG254)),  2)</f>
        <v>0</v>
      </c>
      <c r="G41" s="37"/>
      <c r="H41" s="37"/>
      <c r="I41" s="146">
        <v>0.20000000000000001</v>
      </c>
      <c r="J41" s="145">
        <f>0</f>
        <v>0</v>
      </c>
      <c r="K41" s="37"/>
      <c r="L41" s="59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</row>
    <row r="42" hidden="1" s="2" customFormat="1" ht="14.4" customHeight="1">
      <c r="A42" s="37"/>
      <c r="B42" s="38"/>
      <c r="C42" s="37"/>
      <c r="D42" s="37"/>
      <c r="E42" s="31" t="s">
        <v>43</v>
      </c>
      <c r="F42" s="145">
        <f>ROUND((SUM(BH115:BH122) + SUM(BH146:BH254)),  2)</f>
        <v>0</v>
      </c>
      <c r="G42" s="37"/>
      <c r="H42" s="37"/>
      <c r="I42" s="146">
        <v>0.20000000000000001</v>
      </c>
      <c r="J42" s="145">
        <f>0</f>
        <v>0</v>
      </c>
      <c r="K42" s="37"/>
      <c r="L42" s="59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</row>
    <row r="43" hidden="1" s="2" customFormat="1" ht="14.4" customHeight="1">
      <c r="A43" s="37"/>
      <c r="B43" s="38"/>
      <c r="C43" s="37"/>
      <c r="D43" s="37"/>
      <c r="E43" s="44" t="s">
        <v>44</v>
      </c>
      <c r="F43" s="142">
        <f>ROUND((SUM(BI115:BI122) + SUM(BI146:BI254)),  2)</f>
        <v>0</v>
      </c>
      <c r="G43" s="143"/>
      <c r="H43" s="143"/>
      <c r="I43" s="144">
        <v>0</v>
      </c>
      <c r="J43" s="142">
        <f>0</f>
        <v>0</v>
      </c>
      <c r="K43" s="37"/>
      <c r="L43" s="59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</row>
    <row r="44" s="2" customFormat="1" ht="6.96" customHeight="1">
      <c r="A44" s="37"/>
      <c r="B44" s="38"/>
      <c r="C44" s="37"/>
      <c r="D44" s="37"/>
      <c r="E44" s="37"/>
      <c r="F44" s="37"/>
      <c r="G44" s="37"/>
      <c r="H44" s="37"/>
      <c r="I44" s="37"/>
      <c r="J44" s="37"/>
      <c r="K44" s="37"/>
      <c r="L44" s="59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</row>
    <row r="45" s="2" customFormat="1" ht="25.44" customHeight="1">
      <c r="A45" s="37"/>
      <c r="B45" s="38"/>
      <c r="C45" s="147"/>
      <c r="D45" s="148" t="s">
        <v>45</v>
      </c>
      <c r="E45" s="85"/>
      <c r="F45" s="85"/>
      <c r="G45" s="149" t="s">
        <v>46</v>
      </c>
      <c r="H45" s="150" t="s">
        <v>47</v>
      </c>
      <c r="I45" s="85"/>
      <c r="J45" s="151">
        <f>SUM(J36:J43)</f>
        <v>0</v>
      </c>
      <c r="K45" s="152"/>
      <c r="L45" s="59"/>
      <c r="S45" s="37"/>
      <c r="T45" s="37"/>
      <c r="U45" s="37"/>
      <c r="V45" s="37"/>
      <c r="W45" s="37"/>
      <c r="X45" s="37"/>
      <c r="Y45" s="37"/>
      <c r="Z45" s="37"/>
      <c r="AA45" s="37"/>
      <c r="AB45" s="37"/>
      <c r="AC45" s="37"/>
      <c r="AD45" s="37"/>
      <c r="AE45" s="37"/>
    </row>
    <row r="46" s="2" customFormat="1" ht="14.4" customHeight="1">
      <c r="A46" s="37"/>
      <c r="B46" s="38"/>
      <c r="C46" s="37"/>
      <c r="D46" s="37"/>
      <c r="E46" s="37"/>
      <c r="F46" s="37"/>
      <c r="G46" s="37"/>
      <c r="H46" s="37"/>
      <c r="I46" s="37"/>
      <c r="J46" s="37"/>
      <c r="K46" s="37"/>
      <c r="L46" s="59"/>
      <c r="S46" s="37"/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37"/>
    </row>
    <row r="47" s="1" customFormat="1" ht="14.4" customHeight="1">
      <c r="B47" s="21"/>
      <c r="L47" s="21"/>
    </row>
    <row r="48" s="1" customFormat="1" ht="14.4" customHeight="1">
      <c r="B48" s="21"/>
      <c r="L48" s="21"/>
    </row>
    <row r="49" s="1" customFormat="1" ht="14.4" customHeight="1">
      <c r="B49" s="21"/>
      <c r="L49" s="21"/>
    </row>
    <row r="50" s="2" customFormat="1" ht="14.4" customHeight="1">
      <c r="B50" s="59"/>
      <c r="D50" s="60" t="s">
        <v>48</v>
      </c>
      <c r="E50" s="61"/>
      <c r="F50" s="61"/>
      <c r="G50" s="60" t="s">
        <v>49</v>
      </c>
      <c r="H50" s="61"/>
      <c r="I50" s="61"/>
      <c r="J50" s="61"/>
      <c r="K50" s="61"/>
      <c r="L50" s="59"/>
    </row>
    <row r="51">
      <c r="B51" s="21"/>
      <c r="L51" s="21"/>
    </row>
    <row r="52">
      <c r="B52" s="21"/>
      <c r="L52" s="21"/>
    </row>
    <row r="53">
      <c r="B53" s="21"/>
      <c r="L53" s="21"/>
    </row>
    <row r="54">
      <c r="B54" s="21"/>
      <c r="L54" s="21"/>
    </row>
    <row r="55">
      <c r="B55" s="21"/>
      <c r="L55" s="21"/>
    </row>
    <row r="56">
      <c r="B56" s="21"/>
      <c r="L56" s="21"/>
    </row>
    <row r="57">
      <c r="B57" s="21"/>
      <c r="L57" s="21"/>
    </row>
    <row r="58">
      <c r="B58" s="21"/>
      <c r="L58" s="21"/>
    </row>
    <row r="59">
      <c r="B59" s="21"/>
      <c r="L59" s="21"/>
    </row>
    <row r="60">
      <c r="B60" s="21"/>
      <c r="L60" s="21"/>
    </row>
    <row r="61" s="2" customFormat="1">
      <c r="A61" s="37"/>
      <c r="B61" s="38"/>
      <c r="C61" s="37"/>
      <c r="D61" s="62" t="s">
        <v>50</v>
      </c>
      <c r="E61" s="40"/>
      <c r="F61" s="153" t="s">
        <v>51</v>
      </c>
      <c r="G61" s="62" t="s">
        <v>50</v>
      </c>
      <c r="H61" s="40"/>
      <c r="I61" s="40"/>
      <c r="J61" s="154" t="s">
        <v>51</v>
      </c>
      <c r="K61" s="40"/>
      <c r="L61" s="59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</row>
    <row r="62">
      <c r="B62" s="21"/>
      <c r="L62" s="21"/>
    </row>
    <row r="63">
      <c r="B63" s="21"/>
      <c r="L63" s="21"/>
    </row>
    <row r="64">
      <c r="B64" s="21"/>
      <c r="L64" s="21"/>
    </row>
    <row r="65" s="2" customFormat="1">
      <c r="A65" s="37"/>
      <c r="B65" s="38"/>
      <c r="C65" s="37"/>
      <c r="D65" s="60" t="s">
        <v>52</v>
      </c>
      <c r="E65" s="63"/>
      <c r="F65" s="63"/>
      <c r="G65" s="60" t="s">
        <v>53</v>
      </c>
      <c r="H65" s="63"/>
      <c r="I65" s="63"/>
      <c r="J65" s="63"/>
      <c r="K65" s="63"/>
      <c r="L65" s="59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</row>
    <row r="66">
      <c r="B66" s="21"/>
      <c r="L66" s="21"/>
    </row>
    <row r="67">
      <c r="B67" s="21"/>
      <c r="L67" s="21"/>
    </row>
    <row r="68">
      <c r="B68" s="21"/>
      <c r="L68" s="21"/>
    </row>
    <row r="69">
      <c r="B69" s="21"/>
      <c r="L69" s="21"/>
    </row>
    <row r="70">
      <c r="B70" s="21"/>
      <c r="L70" s="21"/>
    </row>
    <row r="71">
      <c r="B71" s="21"/>
      <c r="L71" s="21"/>
    </row>
    <row r="72">
      <c r="B72" s="21"/>
      <c r="L72" s="21"/>
    </row>
    <row r="73">
      <c r="B73" s="21"/>
      <c r="L73" s="21"/>
    </row>
    <row r="74">
      <c r="B74" s="21"/>
      <c r="L74" s="21"/>
    </row>
    <row r="75">
      <c r="B75" s="21"/>
      <c r="L75" s="21"/>
    </row>
    <row r="76" s="2" customFormat="1">
      <c r="A76" s="37"/>
      <c r="B76" s="38"/>
      <c r="C76" s="37"/>
      <c r="D76" s="62" t="s">
        <v>50</v>
      </c>
      <c r="E76" s="40"/>
      <c r="F76" s="153" t="s">
        <v>51</v>
      </c>
      <c r="G76" s="62" t="s">
        <v>50</v>
      </c>
      <c r="H76" s="40"/>
      <c r="I76" s="40"/>
      <c r="J76" s="154" t="s">
        <v>51</v>
      </c>
      <c r="K76" s="40"/>
      <c r="L76" s="59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</row>
    <row r="77" s="2" customFormat="1" ht="14.4" customHeight="1">
      <c r="A77" s="37"/>
      <c r="B77" s="64"/>
      <c r="C77" s="65"/>
      <c r="D77" s="65"/>
      <c r="E77" s="65"/>
      <c r="F77" s="65"/>
      <c r="G77" s="65"/>
      <c r="H77" s="65"/>
      <c r="I77" s="65"/>
      <c r="J77" s="65"/>
      <c r="K77" s="65"/>
      <c r="L77" s="59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</row>
    <row r="81" s="2" customFormat="1" ht="6.96" customHeight="1">
      <c r="A81" s="37"/>
      <c r="B81" s="66"/>
      <c r="C81" s="67"/>
      <c r="D81" s="67"/>
      <c r="E81" s="67"/>
      <c r="F81" s="67"/>
      <c r="G81" s="67"/>
      <c r="H81" s="67"/>
      <c r="I81" s="67"/>
      <c r="J81" s="67"/>
      <c r="K81" s="67"/>
      <c r="L81" s="59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</row>
    <row r="82" s="2" customFormat="1" ht="24.96" customHeight="1">
      <c r="A82" s="37"/>
      <c r="B82" s="38"/>
      <c r="C82" s="22" t="s">
        <v>230</v>
      </c>
      <c r="D82" s="37"/>
      <c r="E82" s="37"/>
      <c r="F82" s="37"/>
      <c r="G82" s="37"/>
      <c r="H82" s="37"/>
      <c r="I82" s="37"/>
      <c r="J82" s="37"/>
      <c r="K82" s="37"/>
      <c r="L82" s="59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</row>
    <row r="83" s="2" customFormat="1" ht="6.96" customHeight="1">
      <c r="A83" s="37"/>
      <c r="B83" s="38"/>
      <c r="C83" s="37"/>
      <c r="D83" s="37"/>
      <c r="E83" s="37"/>
      <c r="F83" s="37"/>
      <c r="G83" s="37"/>
      <c r="H83" s="37"/>
      <c r="I83" s="37"/>
      <c r="J83" s="37"/>
      <c r="K83" s="37"/>
      <c r="L83" s="59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</row>
    <row r="84" s="2" customFormat="1" ht="12" customHeight="1">
      <c r="A84" s="37"/>
      <c r="B84" s="38"/>
      <c r="C84" s="31" t="s">
        <v>15</v>
      </c>
      <c r="D84" s="37"/>
      <c r="E84" s="37"/>
      <c r="F84" s="37"/>
      <c r="G84" s="37"/>
      <c r="H84" s="37"/>
      <c r="I84" s="37"/>
      <c r="J84" s="37"/>
      <c r="K84" s="37"/>
      <c r="L84" s="59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</row>
    <row r="85" s="2" customFormat="1" ht="26.25" customHeight="1">
      <c r="A85" s="37"/>
      <c r="B85" s="38"/>
      <c r="C85" s="37"/>
      <c r="D85" s="37"/>
      <c r="E85" s="134" t="str">
        <f>E7</f>
        <v>Komplexná rekonštrukcia a realizácia nadstavby budovy študenského domova4,Tr. SNP53,Banská Bystrica</v>
      </c>
      <c r="F85" s="31"/>
      <c r="G85" s="31"/>
      <c r="H85" s="31"/>
      <c r="I85" s="37"/>
      <c r="J85" s="37"/>
      <c r="K85" s="37"/>
      <c r="L85" s="59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</row>
    <row r="86" s="1" customFormat="1" ht="12" customHeight="1">
      <c r="B86" s="21"/>
      <c r="C86" s="31" t="s">
        <v>222</v>
      </c>
      <c r="L86" s="21"/>
    </row>
    <row r="87" s="1" customFormat="1" ht="16.5" customHeight="1">
      <c r="B87" s="21"/>
      <c r="E87" s="134" t="s">
        <v>223</v>
      </c>
      <c r="F87" s="1"/>
      <c r="G87" s="1"/>
      <c r="H87" s="1"/>
      <c r="L87" s="21"/>
    </row>
    <row r="88" s="1" customFormat="1" ht="12" customHeight="1">
      <c r="B88" s="21"/>
      <c r="C88" s="31" t="s">
        <v>224</v>
      </c>
      <c r="L88" s="21"/>
    </row>
    <row r="89" s="2" customFormat="1" ht="16.5" customHeight="1">
      <c r="A89" s="37"/>
      <c r="B89" s="38"/>
      <c r="C89" s="37"/>
      <c r="D89" s="37"/>
      <c r="E89" s="135" t="s">
        <v>3459</v>
      </c>
      <c r="F89" s="37"/>
      <c r="G89" s="37"/>
      <c r="H89" s="37"/>
      <c r="I89" s="37"/>
      <c r="J89" s="37"/>
      <c r="K89" s="37"/>
      <c r="L89" s="59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</row>
    <row r="90" s="2" customFormat="1" ht="12" customHeight="1">
      <c r="A90" s="37"/>
      <c r="B90" s="38"/>
      <c r="C90" s="31" t="s">
        <v>226</v>
      </c>
      <c r="D90" s="37"/>
      <c r="E90" s="37"/>
      <c r="F90" s="37"/>
      <c r="G90" s="37"/>
      <c r="H90" s="37"/>
      <c r="I90" s="37"/>
      <c r="J90" s="37"/>
      <c r="K90" s="37"/>
      <c r="L90" s="59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</row>
    <row r="91" s="2" customFormat="1" ht="16.5" customHeight="1">
      <c r="A91" s="37"/>
      <c r="B91" s="38"/>
      <c r="C91" s="37"/>
      <c r="D91" s="37"/>
      <c r="E91" s="71" t="str">
        <f>E13</f>
        <v>eo-2.etapa - Elektroinštalácia-II.etapa</v>
      </c>
      <c r="F91" s="37"/>
      <c r="G91" s="37"/>
      <c r="H91" s="37"/>
      <c r="I91" s="37"/>
      <c r="J91" s="37"/>
      <c r="K91" s="37"/>
      <c r="L91" s="59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</row>
    <row r="92" s="2" customFormat="1" ht="6.96" customHeight="1">
      <c r="A92" s="37"/>
      <c r="B92" s="38"/>
      <c r="C92" s="37"/>
      <c r="D92" s="37"/>
      <c r="E92" s="37"/>
      <c r="F92" s="37"/>
      <c r="G92" s="37"/>
      <c r="H92" s="37"/>
      <c r="I92" s="37"/>
      <c r="J92" s="37"/>
      <c r="K92" s="37"/>
      <c r="L92" s="59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</row>
    <row r="93" s="2" customFormat="1" ht="12" customHeight="1">
      <c r="A93" s="37"/>
      <c r="B93" s="38"/>
      <c r="C93" s="31" t="s">
        <v>19</v>
      </c>
      <c r="D93" s="37"/>
      <c r="E93" s="37"/>
      <c r="F93" s="26" t="str">
        <f>F16</f>
        <v xml:space="preserve"> </v>
      </c>
      <c r="G93" s="37"/>
      <c r="H93" s="37"/>
      <c r="I93" s="31" t="s">
        <v>21</v>
      </c>
      <c r="J93" s="73" t="str">
        <f>IF(J16="","",J16)</f>
        <v>10. 9. 2024</v>
      </c>
      <c r="K93" s="37"/>
      <c r="L93" s="59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</row>
    <row r="94" s="2" customFormat="1" ht="6.96" customHeight="1">
      <c r="A94" s="37"/>
      <c r="B94" s="38"/>
      <c r="C94" s="37"/>
      <c r="D94" s="37"/>
      <c r="E94" s="37"/>
      <c r="F94" s="37"/>
      <c r="G94" s="37"/>
      <c r="H94" s="37"/>
      <c r="I94" s="37"/>
      <c r="J94" s="37"/>
      <c r="K94" s="37"/>
      <c r="L94" s="59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</row>
    <row r="95" s="2" customFormat="1" ht="15.15" customHeight="1">
      <c r="A95" s="37"/>
      <c r="B95" s="38"/>
      <c r="C95" s="31" t="s">
        <v>23</v>
      </c>
      <c r="D95" s="37"/>
      <c r="E95" s="37"/>
      <c r="F95" s="26" t="str">
        <f>E19</f>
        <v xml:space="preserve"> </v>
      </c>
      <c r="G95" s="37"/>
      <c r="H95" s="37"/>
      <c r="I95" s="31" t="s">
        <v>29</v>
      </c>
      <c r="J95" s="35" t="str">
        <f>E25</f>
        <v xml:space="preserve"> NH PARTNER s.r.o. </v>
      </c>
      <c r="K95" s="37"/>
      <c r="L95" s="59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</row>
    <row r="96" s="2" customFormat="1" ht="25.65" customHeight="1">
      <c r="A96" s="37"/>
      <c r="B96" s="38"/>
      <c r="C96" s="31" t="s">
        <v>27</v>
      </c>
      <c r="D96" s="37"/>
      <c r="E96" s="37"/>
      <c r="F96" s="26" t="str">
        <f>IF(E22="","",E22)</f>
        <v>Vyplň údaj</v>
      </c>
      <c r="G96" s="37"/>
      <c r="H96" s="37"/>
      <c r="I96" s="31" t="s">
        <v>32</v>
      </c>
      <c r="J96" s="35" t="str">
        <f>E28</f>
        <v xml:space="preserve">                                         </v>
      </c>
      <c r="K96" s="37"/>
      <c r="L96" s="59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</row>
    <row r="97" s="2" customFormat="1" ht="10.32" customHeight="1">
      <c r="A97" s="37"/>
      <c r="B97" s="38"/>
      <c r="C97" s="37"/>
      <c r="D97" s="37"/>
      <c r="E97" s="37"/>
      <c r="F97" s="37"/>
      <c r="G97" s="37"/>
      <c r="H97" s="37"/>
      <c r="I97" s="37"/>
      <c r="J97" s="37"/>
      <c r="K97" s="37"/>
      <c r="L97" s="59"/>
      <c r="S97" s="37"/>
      <c r="T97" s="37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</row>
    <row r="98" s="2" customFormat="1" ht="29.28" customHeight="1">
      <c r="A98" s="37"/>
      <c r="B98" s="38"/>
      <c r="C98" s="155" t="s">
        <v>231</v>
      </c>
      <c r="D98" s="147"/>
      <c r="E98" s="147"/>
      <c r="F98" s="147"/>
      <c r="G98" s="147"/>
      <c r="H98" s="147"/>
      <c r="I98" s="147"/>
      <c r="J98" s="156" t="s">
        <v>232</v>
      </c>
      <c r="K98" s="147"/>
      <c r="L98" s="59"/>
      <c r="S98" s="37"/>
      <c r="T98" s="37"/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</row>
    <row r="99" s="2" customFormat="1" ht="10.32" customHeight="1">
      <c r="A99" s="37"/>
      <c r="B99" s="38"/>
      <c r="C99" s="37"/>
      <c r="D99" s="37"/>
      <c r="E99" s="37"/>
      <c r="F99" s="37"/>
      <c r="G99" s="37"/>
      <c r="H99" s="37"/>
      <c r="I99" s="37"/>
      <c r="J99" s="37"/>
      <c r="K99" s="37"/>
      <c r="L99" s="59"/>
      <c r="S99" s="37"/>
      <c r="T99" s="37"/>
      <c r="U99" s="37"/>
      <c r="V99" s="37"/>
      <c r="W99" s="37"/>
      <c r="X99" s="37"/>
      <c r="Y99" s="37"/>
      <c r="Z99" s="37"/>
      <c r="AA99" s="37"/>
      <c r="AB99" s="37"/>
      <c r="AC99" s="37"/>
      <c r="AD99" s="37"/>
      <c r="AE99" s="37"/>
    </row>
    <row r="100" s="2" customFormat="1" ht="22.8" customHeight="1">
      <c r="A100" s="37"/>
      <c r="B100" s="38"/>
      <c r="C100" s="157" t="s">
        <v>233</v>
      </c>
      <c r="D100" s="37"/>
      <c r="E100" s="37"/>
      <c r="F100" s="37"/>
      <c r="G100" s="37"/>
      <c r="H100" s="37"/>
      <c r="I100" s="37"/>
      <c r="J100" s="100">
        <f>J146</f>
        <v>0</v>
      </c>
      <c r="K100" s="37"/>
      <c r="L100" s="59"/>
      <c r="S100" s="37"/>
      <c r="T100" s="37"/>
      <c r="U100" s="37"/>
      <c r="V100" s="37"/>
      <c r="W100" s="37"/>
      <c r="X100" s="37"/>
      <c r="Y100" s="37"/>
      <c r="Z100" s="37"/>
      <c r="AA100" s="37"/>
      <c r="AB100" s="37"/>
      <c r="AC100" s="37"/>
      <c r="AD100" s="37"/>
      <c r="AE100" s="37"/>
      <c r="AU100" s="18" t="s">
        <v>234</v>
      </c>
    </row>
    <row r="101" s="9" customFormat="1" ht="24.96" customHeight="1">
      <c r="A101" s="9"/>
      <c r="B101" s="158"/>
      <c r="C101" s="9"/>
      <c r="D101" s="159" t="s">
        <v>2519</v>
      </c>
      <c r="E101" s="160"/>
      <c r="F101" s="160"/>
      <c r="G101" s="160"/>
      <c r="H101" s="160"/>
      <c r="I101" s="160"/>
      <c r="J101" s="161">
        <f>J147</f>
        <v>0</v>
      </c>
      <c r="K101" s="9"/>
      <c r="L101" s="158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</row>
    <row r="102" s="9" customFormat="1" ht="24.96" customHeight="1">
      <c r="A102" s="9"/>
      <c r="B102" s="158"/>
      <c r="C102" s="9"/>
      <c r="D102" s="159" t="s">
        <v>2107</v>
      </c>
      <c r="E102" s="160"/>
      <c r="F102" s="160"/>
      <c r="G102" s="160"/>
      <c r="H102" s="160"/>
      <c r="I102" s="160"/>
      <c r="J102" s="161">
        <f>J148</f>
        <v>0</v>
      </c>
      <c r="K102" s="9"/>
      <c r="L102" s="158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</row>
    <row r="103" s="9" customFormat="1" ht="24.96" customHeight="1">
      <c r="A103" s="9"/>
      <c r="B103" s="158"/>
      <c r="C103" s="9"/>
      <c r="D103" s="159" t="s">
        <v>2108</v>
      </c>
      <c r="E103" s="160"/>
      <c r="F103" s="160"/>
      <c r="G103" s="160"/>
      <c r="H103" s="160"/>
      <c r="I103" s="160"/>
      <c r="J103" s="161">
        <f>J161</f>
        <v>0</v>
      </c>
      <c r="K103" s="9"/>
      <c r="L103" s="158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</row>
    <row r="104" s="9" customFormat="1" ht="24.96" customHeight="1">
      <c r="A104" s="9"/>
      <c r="B104" s="158"/>
      <c r="C104" s="9"/>
      <c r="D104" s="159" t="s">
        <v>2109</v>
      </c>
      <c r="E104" s="160"/>
      <c r="F104" s="160"/>
      <c r="G104" s="160"/>
      <c r="H104" s="160"/>
      <c r="I104" s="160"/>
      <c r="J104" s="161">
        <f>J166</f>
        <v>0</v>
      </c>
      <c r="K104" s="9"/>
      <c r="L104" s="158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</row>
    <row r="105" s="10" customFormat="1" ht="19.92" customHeight="1">
      <c r="A105" s="10"/>
      <c r="B105" s="162"/>
      <c r="C105" s="10"/>
      <c r="D105" s="163" t="s">
        <v>2110</v>
      </c>
      <c r="E105" s="164"/>
      <c r="F105" s="164"/>
      <c r="G105" s="164"/>
      <c r="H105" s="164"/>
      <c r="I105" s="164"/>
      <c r="J105" s="165">
        <f>J170</f>
        <v>0</v>
      </c>
      <c r="K105" s="10"/>
      <c r="L105" s="162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</row>
    <row r="106" s="9" customFormat="1" ht="24.96" customHeight="1">
      <c r="A106" s="9"/>
      <c r="B106" s="158"/>
      <c r="C106" s="9"/>
      <c r="D106" s="159" t="s">
        <v>2111</v>
      </c>
      <c r="E106" s="160"/>
      <c r="F106" s="160"/>
      <c r="G106" s="160"/>
      <c r="H106" s="160"/>
      <c r="I106" s="160"/>
      <c r="J106" s="161">
        <f>J175</f>
        <v>0</v>
      </c>
      <c r="K106" s="9"/>
      <c r="L106" s="158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</row>
    <row r="107" s="9" customFormat="1" ht="24.96" customHeight="1">
      <c r="A107" s="9"/>
      <c r="B107" s="158"/>
      <c r="C107" s="9"/>
      <c r="D107" s="159" t="s">
        <v>2112</v>
      </c>
      <c r="E107" s="160"/>
      <c r="F107" s="160"/>
      <c r="G107" s="160"/>
      <c r="H107" s="160"/>
      <c r="I107" s="160"/>
      <c r="J107" s="161">
        <f>J191</f>
        <v>0</v>
      </c>
      <c r="K107" s="9"/>
      <c r="L107" s="158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</row>
    <row r="108" s="9" customFormat="1" ht="24.96" customHeight="1">
      <c r="A108" s="9"/>
      <c r="B108" s="158"/>
      <c r="C108" s="9"/>
      <c r="D108" s="159" t="s">
        <v>2113</v>
      </c>
      <c r="E108" s="160"/>
      <c r="F108" s="160"/>
      <c r="G108" s="160"/>
      <c r="H108" s="160"/>
      <c r="I108" s="160"/>
      <c r="J108" s="161">
        <f>J204</f>
        <v>0</v>
      </c>
      <c r="K108" s="9"/>
      <c r="L108" s="158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</row>
    <row r="109" s="9" customFormat="1" ht="24.96" customHeight="1">
      <c r="A109" s="9"/>
      <c r="B109" s="158"/>
      <c r="C109" s="9"/>
      <c r="D109" s="159" t="s">
        <v>2114</v>
      </c>
      <c r="E109" s="160"/>
      <c r="F109" s="160"/>
      <c r="G109" s="160"/>
      <c r="H109" s="160"/>
      <c r="I109" s="160"/>
      <c r="J109" s="161">
        <f>J216</f>
        <v>0</v>
      </c>
      <c r="K109" s="9"/>
      <c r="L109" s="158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</row>
    <row r="110" s="10" customFormat="1" ht="19.92" customHeight="1">
      <c r="A110" s="10"/>
      <c r="B110" s="162"/>
      <c r="C110" s="10"/>
      <c r="D110" s="163" t="s">
        <v>2115</v>
      </c>
      <c r="E110" s="164"/>
      <c r="F110" s="164"/>
      <c r="G110" s="164"/>
      <c r="H110" s="164"/>
      <c r="I110" s="164"/>
      <c r="J110" s="165">
        <f>J228</f>
        <v>0</v>
      </c>
      <c r="K110" s="10"/>
      <c r="L110" s="162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</row>
    <row r="111" s="9" customFormat="1" ht="24.96" customHeight="1">
      <c r="A111" s="9"/>
      <c r="B111" s="158"/>
      <c r="C111" s="9"/>
      <c r="D111" s="159" t="s">
        <v>2116</v>
      </c>
      <c r="E111" s="160"/>
      <c r="F111" s="160"/>
      <c r="G111" s="160"/>
      <c r="H111" s="160"/>
      <c r="I111" s="160"/>
      <c r="J111" s="161">
        <f>J233</f>
        <v>0</v>
      </c>
      <c r="K111" s="9"/>
      <c r="L111" s="158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</row>
    <row r="112" s="9" customFormat="1" ht="24.96" customHeight="1">
      <c r="A112" s="9"/>
      <c r="B112" s="158"/>
      <c r="C112" s="9"/>
      <c r="D112" s="159" t="s">
        <v>2106</v>
      </c>
      <c r="E112" s="160"/>
      <c r="F112" s="160"/>
      <c r="G112" s="160"/>
      <c r="H112" s="160"/>
      <c r="I112" s="160"/>
      <c r="J112" s="161">
        <f>J251</f>
        <v>0</v>
      </c>
      <c r="K112" s="9"/>
      <c r="L112" s="158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</row>
    <row r="113" s="2" customFormat="1" ht="21.84" customHeight="1">
      <c r="A113" s="37"/>
      <c r="B113" s="38"/>
      <c r="C113" s="37"/>
      <c r="D113" s="37"/>
      <c r="E113" s="37"/>
      <c r="F113" s="37"/>
      <c r="G113" s="37"/>
      <c r="H113" s="37"/>
      <c r="I113" s="37"/>
      <c r="J113" s="37"/>
      <c r="K113" s="37"/>
      <c r="L113" s="59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37"/>
    </row>
    <row r="114" s="2" customFormat="1" ht="6.96" customHeight="1">
      <c r="A114" s="37"/>
      <c r="B114" s="38"/>
      <c r="C114" s="37"/>
      <c r="D114" s="37"/>
      <c r="E114" s="37"/>
      <c r="F114" s="37"/>
      <c r="G114" s="37"/>
      <c r="H114" s="37"/>
      <c r="I114" s="37"/>
      <c r="J114" s="37"/>
      <c r="K114" s="37"/>
      <c r="L114" s="59"/>
      <c r="S114" s="37"/>
      <c r="T114" s="37"/>
      <c r="U114" s="37"/>
      <c r="V114" s="37"/>
      <c r="W114" s="37"/>
      <c r="X114" s="37"/>
      <c r="Y114" s="37"/>
      <c r="Z114" s="37"/>
      <c r="AA114" s="37"/>
      <c r="AB114" s="37"/>
      <c r="AC114" s="37"/>
      <c r="AD114" s="37"/>
      <c r="AE114" s="37"/>
    </row>
    <row r="115" s="2" customFormat="1" ht="29.28" customHeight="1">
      <c r="A115" s="37"/>
      <c r="B115" s="38"/>
      <c r="C115" s="157" t="s">
        <v>259</v>
      </c>
      <c r="D115" s="37"/>
      <c r="E115" s="37"/>
      <c r="F115" s="37"/>
      <c r="G115" s="37"/>
      <c r="H115" s="37"/>
      <c r="I115" s="37"/>
      <c r="J115" s="166">
        <f>ROUND(J116 + J117 + J118 + J119 + J120 + J121,2)</f>
        <v>0</v>
      </c>
      <c r="K115" s="37"/>
      <c r="L115" s="59"/>
      <c r="N115" s="167" t="s">
        <v>39</v>
      </c>
      <c r="S115" s="37"/>
      <c r="T115" s="37"/>
      <c r="U115" s="37"/>
      <c r="V115" s="37"/>
      <c r="W115" s="37"/>
      <c r="X115" s="37"/>
      <c r="Y115" s="37"/>
      <c r="Z115" s="37"/>
      <c r="AA115" s="37"/>
      <c r="AB115" s="37"/>
      <c r="AC115" s="37"/>
      <c r="AD115" s="37"/>
      <c r="AE115" s="37"/>
    </row>
    <row r="116" s="2" customFormat="1" ht="18" customHeight="1">
      <c r="A116" s="37"/>
      <c r="B116" s="168"/>
      <c r="C116" s="169"/>
      <c r="D116" s="170" t="s">
        <v>260</v>
      </c>
      <c r="E116" s="171"/>
      <c r="F116" s="171"/>
      <c r="G116" s="169"/>
      <c r="H116" s="169"/>
      <c r="I116" s="169"/>
      <c r="J116" s="172">
        <v>0</v>
      </c>
      <c r="K116" s="169"/>
      <c r="L116" s="173"/>
      <c r="M116" s="174"/>
      <c r="N116" s="175" t="s">
        <v>41</v>
      </c>
      <c r="O116" s="174"/>
      <c r="P116" s="174"/>
      <c r="Q116" s="174"/>
      <c r="R116" s="174"/>
      <c r="S116" s="169"/>
      <c r="T116" s="169"/>
      <c r="U116" s="169"/>
      <c r="V116" s="169"/>
      <c r="W116" s="169"/>
      <c r="X116" s="169"/>
      <c r="Y116" s="169"/>
      <c r="Z116" s="169"/>
      <c r="AA116" s="169"/>
      <c r="AB116" s="169"/>
      <c r="AC116" s="169"/>
      <c r="AD116" s="169"/>
      <c r="AE116" s="169"/>
      <c r="AF116" s="174"/>
      <c r="AG116" s="174"/>
      <c r="AH116" s="174"/>
      <c r="AI116" s="174"/>
      <c r="AJ116" s="174"/>
      <c r="AK116" s="174"/>
      <c r="AL116" s="174"/>
      <c r="AM116" s="174"/>
      <c r="AN116" s="174"/>
      <c r="AO116" s="174"/>
      <c r="AP116" s="174"/>
      <c r="AQ116" s="174"/>
      <c r="AR116" s="174"/>
      <c r="AS116" s="174"/>
      <c r="AT116" s="174"/>
      <c r="AU116" s="174"/>
      <c r="AV116" s="174"/>
      <c r="AW116" s="174"/>
      <c r="AX116" s="174"/>
      <c r="AY116" s="176" t="s">
        <v>261</v>
      </c>
      <c r="AZ116" s="174"/>
      <c r="BA116" s="174"/>
      <c r="BB116" s="174"/>
      <c r="BC116" s="174"/>
      <c r="BD116" s="174"/>
      <c r="BE116" s="177">
        <f>IF(N116="základná",J116,0)</f>
        <v>0</v>
      </c>
      <c r="BF116" s="177">
        <f>IF(N116="znížená",J116,0)</f>
        <v>0</v>
      </c>
      <c r="BG116" s="177">
        <f>IF(N116="zákl. prenesená",J116,0)</f>
        <v>0</v>
      </c>
      <c r="BH116" s="177">
        <f>IF(N116="zníž. prenesená",J116,0)</f>
        <v>0</v>
      </c>
      <c r="BI116" s="177">
        <f>IF(N116="nulová",J116,0)</f>
        <v>0</v>
      </c>
      <c r="BJ116" s="176" t="s">
        <v>87</v>
      </c>
      <c r="BK116" s="174"/>
      <c r="BL116" s="174"/>
      <c r="BM116" s="174"/>
    </row>
    <row r="117" s="2" customFormat="1" ht="18" customHeight="1">
      <c r="A117" s="37"/>
      <c r="B117" s="168"/>
      <c r="C117" s="169"/>
      <c r="D117" s="170" t="s">
        <v>262</v>
      </c>
      <c r="E117" s="171"/>
      <c r="F117" s="171"/>
      <c r="G117" s="169"/>
      <c r="H117" s="169"/>
      <c r="I117" s="169"/>
      <c r="J117" s="172">
        <v>0</v>
      </c>
      <c r="K117" s="169"/>
      <c r="L117" s="173"/>
      <c r="M117" s="174"/>
      <c r="N117" s="175" t="s">
        <v>41</v>
      </c>
      <c r="O117" s="174"/>
      <c r="P117" s="174"/>
      <c r="Q117" s="174"/>
      <c r="R117" s="174"/>
      <c r="S117" s="169"/>
      <c r="T117" s="169"/>
      <c r="U117" s="169"/>
      <c r="V117" s="169"/>
      <c r="W117" s="169"/>
      <c r="X117" s="169"/>
      <c r="Y117" s="169"/>
      <c r="Z117" s="169"/>
      <c r="AA117" s="169"/>
      <c r="AB117" s="169"/>
      <c r="AC117" s="169"/>
      <c r="AD117" s="169"/>
      <c r="AE117" s="169"/>
      <c r="AF117" s="174"/>
      <c r="AG117" s="174"/>
      <c r="AH117" s="174"/>
      <c r="AI117" s="174"/>
      <c r="AJ117" s="174"/>
      <c r="AK117" s="174"/>
      <c r="AL117" s="174"/>
      <c r="AM117" s="174"/>
      <c r="AN117" s="174"/>
      <c r="AO117" s="174"/>
      <c r="AP117" s="174"/>
      <c r="AQ117" s="174"/>
      <c r="AR117" s="174"/>
      <c r="AS117" s="174"/>
      <c r="AT117" s="174"/>
      <c r="AU117" s="174"/>
      <c r="AV117" s="174"/>
      <c r="AW117" s="174"/>
      <c r="AX117" s="174"/>
      <c r="AY117" s="176" t="s">
        <v>261</v>
      </c>
      <c r="AZ117" s="174"/>
      <c r="BA117" s="174"/>
      <c r="BB117" s="174"/>
      <c r="BC117" s="174"/>
      <c r="BD117" s="174"/>
      <c r="BE117" s="177">
        <f>IF(N117="základná",J117,0)</f>
        <v>0</v>
      </c>
      <c r="BF117" s="177">
        <f>IF(N117="znížená",J117,0)</f>
        <v>0</v>
      </c>
      <c r="BG117" s="177">
        <f>IF(N117="zákl. prenesená",J117,0)</f>
        <v>0</v>
      </c>
      <c r="BH117" s="177">
        <f>IF(N117="zníž. prenesená",J117,0)</f>
        <v>0</v>
      </c>
      <c r="BI117" s="177">
        <f>IF(N117="nulová",J117,0)</f>
        <v>0</v>
      </c>
      <c r="BJ117" s="176" t="s">
        <v>87</v>
      </c>
      <c r="BK117" s="174"/>
      <c r="BL117" s="174"/>
      <c r="BM117" s="174"/>
    </row>
    <row r="118" s="2" customFormat="1" ht="18" customHeight="1">
      <c r="A118" s="37"/>
      <c r="B118" s="168"/>
      <c r="C118" s="169"/>
      <c r="D118" s="170" t="s">
        <v>263</v>
      </c>
      <c r="E118" s="171"/>
      <c r="F118" s="171"/>
      <c r="G118" s="169"/>
      <c r="H118" s="169"/>
      <c r="I118" s="169"/>
      <c r="J118" s="172">
        <v>0</v>
      </c>
      <c r="K118" s="169"/>
      <c r="L118" s="173"/>
      <c r="M118" s="174"/>
      <c r="N118" s="175" t="s">
        <v>41</v>
      </c>
      <c r="O118" s="174"/>
      <c r="P118" s="174"/>
      <c r="Q118" s="174"/>
      <c r="R118" s="174"/>
      <c r="S118" s="169"/>
      <c r="T118" s="169"/>
      <c r="U118" s="169"/>
      <c r="V118" s="169"/>
      <c r="W118" s="169"/>
      <c r="X118" s="169"/>
      <c r="Y118" s="169"/>
      <c r="Z118" s="169"/>
      <c r="AA118" s="169"/>
      <c r="AB118" s="169"/>
      <c r="AC118" s="169"/>
      <c r="AD118" s="169"/>
      <c r="AE118" s="169"/>
      <c r="AF118" s="174"/>
      <c r="AG118" s="174"/>
      <c r="AH118" s="174"/>
      <c r="AI118" s="174"/>
      <c r="AJ118" s="174"/>
      <c r="AK118" s="174"/>
      <c r="AL118" s="174"/>
      <c r="AM118" s="174"/>
      <c r="AN118" s="174"/>
      <c r="AO118" s="174"/>
      <c r="AP118" s="174"/>
      <c r="AQ118" s="174"/>
      <c r="AR118" s="174"/>
      <c r="AS118" s="174"/>
      <c r="AT118" s="174"/>
      <c r="AU118" s="174"/>
      <c r="AV118" s="174"/>
      <c r="AW118" s="174"/>
      <c r="AX118" s="174"/>
      <c r="AY118" s="176" t="s">
        <v>261</v>
      </c>
      <c r="AZ118" s="174"/>
      <c r="BA118" s="174"/>
      <c r="BB118" s="174"/>
      <c r="BC118" s="174"/>
      <c r="BD118" s="174"/>
      <c r="BE118" s="177">
        <f>IF(N118="základná",J118,0)</f>
        <v>0</v>
      </c>
      <c r="BF118" s="177">
        <f>IF(N118="znížená",J118,0)</f>
        <v>0</v>
      </c>
      <c r="BG118" s="177">
        <f>IF(N118="zákl. prenesená",J118,0)</f>
        <v>0</v>
      </c>
      <c r="BH118" s="177">
        <f>IF(N118="zníž. prenesená",J118,0)</f>
        <v>0</v>
      </c>
      <c r="BI118" s="177">
        <f>IF(N118="nulová",J118,0)</f>
        <v>0</v>
      </c>
      <c r="BJ118" s="176" t="s">
        <v>87</v>
      </c>
      <c r="BK118" s="174"/>
      <c r="BL118" s="174"/>
      <c r="BM118" s="174"/>
    </row>
    <row r="119" s="2" customFormat="1" ht="18" customHeight="1">
      <c r="A119" s="37"/>
      <c r="B119" s="168"/>
      <c r="C119" s="169"/>
      <c r="D119" s="170" t="s">
        <v>264</v>
      </c>
      <c r="E119" s="171"/>
      <c r="F119" s="171"/>
      <c r="G119" s="169"/>
      <c r="H119" s="169"/>
      <c r="I119" s="169"/>
      <c r="J119" s="172">
        <v>0</v>
      </c>
      <c r="K119" s="169"/>
      <c r="L119" s="173"/>
      <c r="M119" s="174"/>
      <c r="N119" s="175" t="s">
        <v>41</v>
      </c>
      <c r="O119" s="174"/>
      <c r="P119" s="174"/>
      <c r="Q119" s="174"/>
      <c r="R119" s="174"/>
      <c r="S119" s="169"/>
      <c r="T119" s="169"/>
      <c r="U119" s="169"/>
      <c r="V119" s="169"/>
      <c r="W119" s="169"/>
      <c r="X119" s="169"/>
      <c r="Y119" s="169"/>
      <c r="Z119" s="169"/>
      <c r="AA119" s="169"/>
      <c r="AB119" s="169"/>
      <c r="AC119" s="169"/>
      <c r="AD119" s="169"/>
      <c r="AE119" s="169"/>
      <c r="AF119" s="174"/>
      <c r="AG119" s="174"/>
      <c r="AH119" s="174"/>
      <c r="AI119" s="174"/>
      <c r="AJ119" s="174"/>
      <c r="AK119" s="174"/>
      <c r="AL119" s="174"/>
      <c r="AM119" s="174"/>
      <c r="AN119" s="174"/>
      <c r="AO119" s="174"/>
      <c r="AP119" s="174"/>
      <c r="AQ119" s="174"/>
      <c r="AR119" s="174"/>
      <c r="AS119" s="174"/>
      <c r="AT119" s="174"/>
      <c r="AU119" s="174"/>
      <c r="AV119" s="174"/>
      <c r="AW119" s="174"/>
      <c r="AX119" s="174"/>
      <c r="AY119" s="176" t="s">
        <v>261</v>
      </c>
      <c r="AZ119" s="174"/>
      <c r="BA119" s="174"/>
      <c r="BB119" s="174"/>
      <c r="BC119" s="174"/>
      <c r="BD119" s="174"/>
      <c r="BE119" s="177">
        <f>IF(N119="základná",J119,0)</f>
        <v>0</v>
      </c>
      <c r="BF119" s="177">
        <f>IF(N119="znížená",J119,0)</f>
        <v>0</v>
      </c>
      <c r="BG119" s="177">
        <f>IF(N119="zákl. prenesená",J119,0)</f>
        <v>0</v>
      </c>
      <c r="BH119" s="177">
        <f>IF(N119="zníž. prenesená",J119,0)</f>
        <v>0</v>
      </c>
      <c r="BI119" s="177">
        <f>IF(N119="nulová",J119,0)</f>
        <v>0</v>
      </c>
      <c r="BJ119" s="176" t="s">
        <v>87</v>
      </c>
      <c r="BK119" s="174"/>
      <c r="BL119" s="174"/>
      <c r="BM119" s="174"/>
    </row>
    <row r="120" s="2" customFormat="1" ht="18" customHeight="1">
      <c r="A120" s="37"/>
      <c r="B120" s="168"/>
      <c r="C120" s="169"/>
      <c r="D120" s="170" t="s">
        <v>265</v>
      </c>
      <c r="E120" s="171"/>
      <c r="F120" s="171"/>
      <c r="G120" s="169"/>
      <c r="H120" s="169"/>
      <c r="I120" s="169"/>
      <c r="J120" s="172">
        <v>0</v>
      </c>
      <c r="K120" s="169"/>
      <c r="L120" s="173"/>
      <c r="M120" s="174"/>
      <c r="N120" s="175" t="s">
        <v>41</v>
      </c>
      <c r="O120" s="174"/>
      <c r="P120" s="174"/>
      <c r="Q120" s="174"/>
      <c r="R120" s="174"/>
      <c r="S120" s="169"/>
      <c r="T120" s="169"/>
      <c r="U120" s="169"/>
      <c r="V120" s="169"/>
      <c r="W120" s="169"/>
      <c r="X120" s="169"/>
      <c r="Y120" s="169"/>
      <c r="Z120" s="169"/>
      <c r="AA120" s="169"/>
      <c r="AB120" s="169"/>
      <c r="AC120" s="169"/>
      <c r="AD120" s="169"/>
      <c r="AE120" s="169"/>
      <c r="AF120" s="174"/>
      <c r="AG120" s="174"/>
      <c r="AH120" s="174"/>
      <c r="AI120" s="174"/>
      <c r="AJ120" s="174"/>
      <c r="AK120" s="174"/>
      <c r="AL120" s="174"/>
      <c r="AM120" s="174"/>
      <c r="AN120" s="174"/>
      <c r="AO120" s="174"/>
      <c r="AP120" s="174"/>
      <c r="AQ120" s="174"/>
      <c r="AR120" s="174"/>
      <c r="AS120" s="174"/>
      <c r="AT120" s="174"/>
      <c r="AU120" s="174"/>
      <c r="AV120" s="174"/>
      <c r="AW120" s="174"/>
      <c r="AX120" s="174"/>
      <c r="AY120" s="176" t="s">
        <v>261</v>
      </c>
      <c r="AZ120" s="174"/>
      <c r="BA120" s="174"/>
      <c r="BB120" s="174"/>
      <c r="BC120" s="174"/>
      <c r="BD120" s="174"/>
      <c r="BE120" s="177">
        <f>IF(N120="základná",J120,0)</f>
        <v>0</v>
      </c>
      <c r="BF120" s="177">
        <f>IF(N120="znížená",J120,0)</f>
        <v>0</v>
      </c>
      <c r="BG120" s="177">
        <f>IF(N120="zákl. prenesená",J120,0)</f>
        <v>0</v>
      </c>
      <c r="BH120" s="177">
        <f>IF(N120="zníž. prenesená",J120,0)</f>
        <v>0</v>
      </c>
      <c r="BI120" s="177">
        <f>IF(N120="nulová",J120,0)</f>
        <v>0</v>
      </c>
      <c r="BJ120" s="176" t="s">
        <v>87</v>
      </c>
      <c r="BK120" s="174"/>
      <c r="BL120" s="174"/>
      <c r="BM120" s="174"/>
    </row>
    <row r="121" s="2" customFormat="1" ht="18" customHeight="1">
      <c r="A121" s="37"/>
      <c r="B121" s="168"/>
      <c r="C121" s="169"/>
      <c r="D121" s="171" t="s">
        <v>266</v>
      </c>
      <c r="E121" s="169"/>
      <c r="F121" s="169"/>
      <c r="G121" s="169"/>
      <c r="H121" s="169"/>
      <c r="I121" s="169"/>
      <c r="J121" s="172">
        <f>ROUND(J34*T121,2)</f>
        <v>0</v>
      </c>
      <c r="K121" s="169"/>
      <c r="L121" s="173"/>
      <c r="M121" s="174"/>
      <c r="N121" s="175" t="s">
        <v>41</v>
      </c>
      <c r="O121" s="174"/>
      <c r="P121" s="174"/>
      <c r="Q121" s="174"/>
      <c r="R121" s="174"/>
      <c r="S121" s="169"/>
      <c r="T121" s="169"/>
      <c r="U121" s="169"/>
      <c r="V121" s="169"/>
      <c r="W121" s="169"/>
      <c r="X121" s="169"/>
      <c r="Y121" s="169"/>
      <c r="Z121" s="169"/>
      <c r="AA121" s="169"/>
      <c r="AB121" s="169"/>
      <c r="AC121" s="169"/>
      <c r="AD121" s="169"/>
      <c r="AE121" s="169"/>
      <c r="AF121" s="174"/>
      <c r="AG121" s="174"/>
      <c r="AH121" s="174"/>
      <c r="AI121" s="174"/>
      <c r="AJ121" s="174"/>
      <c r="AK121" s="174"/>
      <c r="AL121" s="174"/>
      <c r="AM121" s="174"/>
      <c r="AN121" s="174"/>
      <c r="AO121" s="174"/>
      <c r="AP121" s="174"/>
      <c r="AQ121" s="174"/>
      <c r="AR121" s="174"/>
      <c r="AS121" s="174"/>
      <c r="AT121" s="174"/>
      <c r="AU121" s="174"/>
      <c r="AV121" s="174"/>
      <c r="AW121" s="174"/>
      <c r="AX121" s="174"/>
      <c r="AY121" s="176" t="s">
        <v>267</v>
      </c>
      <c r="AZ121" s="174"/>
      <c r="BA121" s="174"/>
      <c r="BB121" s="174"/>
      <c r="BC121" s="174"/>
      <c r="BD121" s="174"/>
      <c r="BE121" s="177">
        <f>IF(N121="základná",J121,0)</f>
        <v>0</v>
      </c>
      <c r="BF121" s="177">
        <f>IF(N121="znížená",J121,0)</f>
        <v>0</v>
      </c>
      <c r="BG121" s="177">
        <f>IF(N121="zákl. prenesená",J121,0)</f>
        <v>0</v>
      </c>
      <c r="BH121" s="177">
        <f>IF(N121="zníž. prenesená",J121,0)</f>
        <v>0</v>
      </c>
      <c r="BI121" s="177">
        <f>IF(N121="nulová",J121,0)</f>
        <v>0</v>
      </c>
      <c r="BJ121" s="176" t="s">
        <v>87</v>
      </c>
      <c r="BK121" s="174"/>
      <c r="BL121" s="174"/>
      <c r="BM121" s="174"/>
    </row>
    <row r="122" s="2" customFormat="1">
      <c r="A122" s="37"/>
      <c r="B122" s="38"/>
      <c r="C122" s="37"/>
      <c r="D122" s="37"/>
      <c r="E122" s="37"/>
      <c r="F122" s="37"/>
      <c r="G122" s="37"/>
      <c r="H122" s="37"/>
      <c r="I122" s="37"/>
      <c r="J122" s="37"/>
      <c r="K122" s="37"/>
      <c r="L122" s="59"/>
      <c r="S122" s="37"/>
      <c r="T122" s="37"/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  <c r="AE122" s="37"/>
    </row>
    <row r="123" s="2" customFormat="1" ht="29.28" customHeight="1">
      <c r="A123" s="37"/>
      <c r="B123" s="38"/>
      <c r="C123" s="178" t="s">
        <v>268</v>
      </c>
      <c r="D123" s="147"/>
      <c r="E123" s="147"/>
      <c r="F123" s="147"/>
      <c r="G123" s="147"/>
      <c r="H123" s="147"/>
      <c r="I123" s="147"/>
      <c r="J123" s="179">
        <f>ROUND(J100+J115,2)</f>
        <v>0</v>
      </c>
      <c r="K123" s="147"/>
      <c r="L123" s="59"/>
      <c r="S123" s="37"/>
      <c r="T123" s="37"/>
      <c r="U123" s="37"/>
      <c r="V123" s="37"/>
      <c r="W123" s="37"/>
      <c r="X123" s="37"/>
      <c r="Y123" s="37"/>
      <c r="Z123" s="37"/>
      <c r="AA123" s="37"/>
      <c r="AB123" s="37"/>
      <c r="AC123" s="37"/>
      <c r="AD123" s="37"/>
      <c r="AE123" s="37"/>
    </row>
    <row r="124" s="2" customFormat="1" ht="6.96" customHeight="1">
      <c r="A124" s="37"/>
      <c r="B124" s="64"/>
      <c r="C124" s="65"/>
      <c r="D124" s="65"/>
      <c r="E124" s="65"/>
      <c r="F124" s="65"/>
      <c r="G124" s="65"/>
      <c r="H124" s="65"/>
      <c r="I124" s="65"/>
      <c r="J124" s="65"/>
      <c r="K124" s="65"/>
      <c r="L124" s="59"/>
      <c r="S124" s="37"/>
      <c r="T124" s="37"/>
      <c r="U124" s="37"/>
      <c r="V124" s="37"/>
      <c r="W124" s="37"/>
      <c r="X124" s="37"/>
      <c r="Y124" s="37"/>
      <c r="Z124" s="37"/>
      <c r="AA124" s="37"/>
      <c r="AB124" s="37"/>
      <c r="AC124" s="37"/>
      <c r="AD124" s="37"/>
      <c r="AE124" s="37"/>
    </row>
    <row r="128" s="2" customFormat="1" ht="6.96" customHeight="1">
      <c r="A128" s="37"/>
      <c r="B128" s="66"/>
      <c r="C128" s="67"/>
      <c r="D128" s="67"/>
      <c r="E128" s="67"/>
      <c r="F128" s="67"/>
      <c r="G128" s="67"/>
      <c r="H128" s="67"/>
      <c r="I128" s="67"/>
      <c r="J128" s="67"/>
      <c r="K128" s="67"/>
      <c r="L128" s="59"/>
      <c r="S128" s="37"/>
      <c r="T128" s="37"/>
      <c r="U128" s="37"/>
      <c r="V128" s="37"/>
      <c r="W128" s="37"/>
      <c r="X128" s="37"/>
      <c r="Y128" s="37"/>
      <c r="Z128" s="37"/>
      <c r="AA128" s="37"/>
      <c r="AB128" s="37"/>
      <c r="AC128" s="37"/>
      <c r="AD128" s="37"/>
      <c r="AE128" s="37"/>
    </row>
    <row r="129" s="2" customFormat="1" ht="24.96" customHeight="1">
      <c r="A129" s="37"/>
      <c r="B129" s="38"/>
      <c r="C129" s="22" t="s">
        <v>269</v>
      </c>
      <c r="D129" s="37"/>
      <c r="E129" s="37"/>
      <c r="F129" s="37"/>
      <c r="G129" s="37"/>
      <c r="H129" s="37"/>
      <c r="I129" s="37"/>
      <c r="J129" s="37"/>
      <c r="K129" s="37"/>
      <c r="L129" s="59"/>
      <c r="S129" s="37"/>
      <c r="T129" s="37"/>
      <c r="U129" s="37"/>
      <c r="V129" s="37"/>
      <c r="W129" s="37"/>
      <c r="X129" s="37"/>
      <c r="Y129" s="37"/>
      <c r="Z129" s="37"/>
      <c r="AA129" s="37"/>
      <c r="AB129" s="37"/>
      <c r="AC129" s="37"/>
      <c r="AD129" s="37"/>
      <c r="AE129" s="37"/>
    </row>
    <row r="130" s="2" customFormat="1" ht="6.96" customHeight="1">
      <c r="A130" s="37"/>
      <c r="B130" s="38"/>
      <c r="C130" s="37"/>
      <c r="D130" s="37"/>
      <c r="E130" s="37"/>
      <c r="F130" s="37"/>
      <c r="G130" s="37"/>
      <c r="H130" s="37"/>
      <c r="I130" s="37"/>
      <c r="J130" s="37"/>
      <c r="K130" s="37"/>
      <c r="L130" s="59"/>
      <c r="S130" s="37"/>
      <c r="T130" s="37"/>
      <c r="U130" s="37"/>
      <c r="V130" s="37"/>
      <c r="W130" s="37"/>
      <c r="X130" s="37"/>
      <c r="Y130" s="37"/>
      <c r="Z130" s="37"/>
      <c r="AA130" s="37"/>
      <c r="AB130" s="37"/>
      <c r="AC130" s="37"/>
      <c r="AD130" s="37"/>
      <c r="AE130" s="37"/>
    </row>
    <row r="131" s="2" customFormat="1" ht="12" customHeight="1">
      <c r="A131" s="37"/>
      <c r="B131" s="38"/>
      <c r="C131" s="31" t="s">
        <v>15</v>
      </c>
      <c r="D131" s="37"/>
      <c r="E131" s="37"/>
      <c r="F131" s="37"/>
      <c r="G131" s="37"/>
      <c r="H131" s="37"/>
      <c r="I131" s="37"/>
      <c r="J131" s="37"/>
      <c r="K131" s="37"/>
      <c r="L131" s="59"/>
      <c r="S131" s="37"/>
      <c r="T131" s="37"/>
      <c r="U131" s="37"/>
      <c r="V131" s="37"/>
      <c r="W131" s="37"/>
      <c r="X131" s="37"/>
      <c r="Y131" s="37"/>
      <c r="Z131" s="37"/>
      <c r="AA131" s="37"/>
      <c r="AB131" s="37"/>
      <c r="AC131" s="37"/>
      <c r="AD131" s="37"/>
      <c r="AE131" s="37"/>
    </row>
    <row r="132" s="2" customFormat="1" ht="26.25" customHeight="1">
      <c r="A132" s="37"/>
      <c r="B132" s="38"/>
      <c r="C132" s="37"/>
      <c r="D132" s="37"/>
      <c r="E132" s="134" t="str">
        <f>E7</f>
        <v>Komplexná rekonštrukcia a realizácia nadstavby budovy študenského domova4,Tr. SNP53,Banská Bystrica</v>
      </c>
      <c r="F132" s="31"/>
      <c r="G132" s="31"/>
      <c r="H132" s="31"/>
      <c r="I132" s="37"/>
      <c r="J132" s="37"/>
      <c r="K132" s="37"/>
      <c r="L132" s="59"/>
      <c r="S132" s="37"/>
      <c r="T132" s="37"/>
      <c r="U132" s="37"/>
      <c r="V132" s="37"/>
      <c r="W132" s="37"/>
      <c r="X132" s="37"/>
      <c r="Y132" s="37"/>
      <c r="Z132" s="37"/>
      <c r="AA132" s="37"/>
      <c r="AB132" s="37"/>
      <c r="AC132" s="37"/>
      <c r="AD132" s="37"/>
      <c r="AE132" s="37"/>
    </row>
    <row r="133" s="1" customFormat="1" ht="12" customHeight="1">
      <c r="B133" s="21"/>
      <c r="C133" s="31" t="s">
        <v>222</v>
      </c>
      <c r="L133" s="21"/>
    </row>
    <row r="134" s="1" customFormat="1" ht="16.5" customHeight="1">
      <c r="B134" s="21"/>
      <c r="E134" s="134" t="s">
        <v>223</v>
      </c>
      <c r="F134" s="1"/>
      <c r="G134" s="1"/>
      <c r="H134" s="1"/>
      <c r="L134" s="21"/>
    </row>
    <row r="135" s="1" customFormat="1" ht="12" customHeight="1">
      <c r="B135" s="21"/>
      <c r="C135" s="31" t="s">
        <v>224</v>
      </c>
      <c r="L135" s="21"/>
    </row>
    <row r="136" s="2" customFormat="1" ht="16.5" customHeight="1">
      <c r="A136" s="37"/>
      <c r="B136" s="38"/>
      <c r="C136" s="37"/>
      <c r="D136" s="37"/>
      <c r="E136" s="135" t="s">
        <v>3459</v>
      </c>
      <c r="F136" s="37"/>
      <c r="G136" s="37"/>
      <c r="H136" s="37"/>
      <c r="I136" s="37"/>
      <c r="J136" s="37"/>
      <c r="K136" s="37"/>
      <c r="L136" s="59"/>
      <c r="S136" s="37"/>
      <c r="T136" s="37"/>
      <c r="U136" s="37"/>
      <c r="V136" s="37"/>
      <c r="W136" s="37"/>
      <c r="X136" s="37"/>
      <c r="Y136" s="37"/>
      <c r="Z136" s="37"/>
      <c r="AA136" s="37"/>
      <c r="AB136" s="37"/>
      <c r="AC136" s="37"/>
      <c r="AD136" s="37"/>
      <c r="AE136" s="37"/>
    </row>
    <row r="137" s="2" customFormat="1" ht="12" customHeight="1">
      <c r="A137" s="37"/>
      <c r="B137" s="38"/>
      <c r="C137" s="31" t="s">
        <v>226</v>
      </c>
      <c r="D137" s="37"/>
      <c r="E137" s="37"/>
      <c r="F137" s="37"/>
      <c r="G137" s="37"/>
      <c r="H137" s="37"/>
      <c r="I137" s="37"/>
      <c r="J137" s="37"/>
      <c r="K137" s="37"/>
      <c r="L137" s="59"/>
      <c r="S137" s="37"/>
      <c r="T137" s="37"/>
      <c r="U137" s="37"/>
      <c r="V137" s="37"/>
      <c r="W137" s="37"/>
      <c r="X137" s="37"/>
      <c r="Y137" s="37"/>
      <c r="Z137" s="37"/>
      <c r="AA137" s="37"/>
      <c r="AB137" s="37"/>
      <c r="AC137" s="37"/>
      <c r="AD137" s="37"/>
      <c r="AE137" s="37"/>
    </row>
    <row r="138" s="2" customFormat="1" ht="16.5" customHeight="1">
      <c r="A138" s="37"/>
      <c r="B138" s="38"/>
      <c r="C138" s="37"/>
      <c r="D138" s="37"/>
      <c r="E138" s="71" t="str">
        <f>E13</f>
        <v>eo-2.etapa - Elektroinštalácia-II.etapa</v>
      </c>
      <c r="F138" s="37"/>
      <c r="G138" s="37"/>
      <c r="H138" s="37"/>
      <c r="I138" s="37"/>
      <c r="J138" s="37"/>
      <c r="K138" s="37"/>
      <c r="L138" s="59"/>
      <c r="S138" s="37"/>
      <c r="T138" s="37"/>
      <c r="U138" s="37"/>
      <c r="V138" s="37"/>
      <c r="W138" s="37"/>
      <c r="X138" s="37"/>
      <c r="Y138" s="37"/>
      <c r="Z138" s="37"/>
      <c r="AA138" s="37"/>
      <c r="AB138" s="37"/>
      <c r="AC138" s="37"/>
      <c r="AD138" s="37"/>
      <c r="AE138" s="37"/>
    </row>
    <row r="139" s="2" customFormat="1" ht="6.96" customHeight="1">
      <c r="A139" s="37"/>
      <c r="B139" s="38"/>
      <c r="C139" s="37"/>
      <c r="D139" s="37"/>
      <c r="E139" s="37"/>
      <c r="F139" s="37"/>
      <c r="G139" s="37"/>
      <c r="H139" s="37"/>
      <c r="I139" s="37"/>
      <c r="J139" s="37"/>
      <c r="K139" s="37"/>
      <c r="L139" s="59"/>
      <c r="S139" s="37"/>
      <c r="T139" s="37"/>
      <c r="U139" s="37"/>
      <c r="V139" s="37"/>
      <c r="W139" s="37"/>
      <c r="X139" s="37"/>
      <c r="Y139" s="37"/>
      <c r="Z139" s="37"/>
      <c r="AA139" s="37"/>
      <c r="AB139" s="37"/>
      <c r="AC139" s="37"/>
      <c r="AD139" s="37"/>
      <c r="AE139" s="37"/>
    </row>
    <row r="140" s="2" customFormat="1" ht="12" customHeight="1">
      <c r="A140" s="37"/>
      <c r="B140" s="38"/>
      <c r="C140" s="31" t="s">
        <v>19</v>
      </c>
      <c r="D140" s="37"/>
      <c r="E140" s="37"/>
      <c r="F140" s="26" t="str">
        <f>F16</f>
        <v xml:space="preserve"> </v>
      </c>
      <c r="G140" s="37"/>
      <c r="H140" s="37"/>
      <c r="I140" s="31" t="s">
        <v>21</v>
      </c>
      <c r="J140" s="73" t="str">
        <f>IF(J16="","",J16)</f>
        <v>10. 9. 2024</v>
      </c>
      <c r="K140" s="37"/>
      <c r="L140" s="59"/>
      <c r="S140" s="37"/>
      <c r="T140" s="37"/>
      <c r="U140" s="37"/>
      <c r="V140" s="37"/>
      <c r="W140" s="37"/>
      <c r="X140" s="37"/>
      <c r="Y140" s="37"/>
      <c r="Z140" s="37"/>
      <c r="AA140" s="37"/>
      <c r="AB140" s="37"/>
      <c r="AC140" s="37"/>
      <c r="AD140" s="37"/>
      <c r="AE140" s="37"/>
    </row>
    <row r="141" s="2" customFormat="1" ht="6.96" customHeight="1">
      <c r="A141" s="37"/>
      <c r="B141" s="38"/>
      <c r="C141" s="37"/>
      <c r="D141" s="37"/>
      <c r="E141" s="37"/>
      <c r="F141" s="37"/>
      <c r="G141" s="37"/>
      <c r="H141" s="37"/>
      <c r="I141" s="37"/>
      <c r="J141" s="37"/>
      <c r="K141" s="37"/>
      <c r="L141" s="59"/>
      <c r="S141" s="37"/>
      <c r="T141" s="37"/>
      <c r="U141" s="37"/>
      <c r="V141" s="37"/>
      <c r="W141" s="37"/>
      <c r="X141" s="37"/>
      <c r="Y141" s="37"/>
      <c r="Z141" s="37"/>
      <c r="AA141" s="37"/>
      <c r="AB141" s="37"/>
      <c r="AC141" s="37"/>
      <c r="AD141" s="37"/>
      <c r="AE141" s="37"/>
    </row>
    <row r="142" s="2" customFormat="1" ht="15.15" customHeight="1">
      <c r="A142" s="37"/>
      <c r="B142" s="38"/>
      <c r="C142" s="31" t="s">
        <v>23</v>
      </c>
      <c r="D142" s="37"/>
      <c r="E142" s="37"/>
      <c r="F142" s="26" t="str">
        <f>E19</f>
        <v xml:space="preserve"> </v>
      </c>
      <c r="G142" s="37"/>
      <c r="H142" s="37"/>
      <c r="I142" s="31" t="s">
        <v>29</v>
      </c>
      <c r="J142" s="35" t="str">
        <f>E25</f>
        <v xml:space="preserve"> NH PARTNER s.r.o. </v>
      </c>
      <c r="K142" s="37"/>
      <c r="L142" s="59"/>
      <c r="S142" s="37"/>
      <c r="T142" s="37"/>
      <c r="U142" s="37"/>
      <c r="V142" s="37"/>
      <c r="W142" s="37"/>
      <c r="X142" s="37"/>
      <c r="Y142" s="37"/>
      <c r="Z142" s="37"/>
      <c r="AA142" s="37"/>
      <c r="AB142" s="37"/>
      <c r="AC142" s="37"/>
      <c r="AD142" s="37"/>
      <c r="AE142" s="37"/>
    </row>
    <row r="143" s="2" customFormat="1" ht="25.65" customHeight="1">
      <c r="A143" s="37"/>
      <c r="B143" s="38"/>
      <c r="C143" s="31" t="s">
        <v>27</v>
      </c>
      <c r="D143" s="37"/>
      <c r="E143" s="37"/>
      <c r="F143" s="26" t="str">
        <f>IF(E22="","",E22)</f>
        <v>Vyplň údaj</v>
      </c>
      <c r="G143" s="37"/>
      <c r="H143" s="37"/>
      <c r="I143" s="31" t="s">
        <v>32</v>
      </c>
      <c r="J143" s="35" t="str">
        <f>E28</f>
        <v xml:space="preserve">                                         </v>
      </c>
      <c r="K143" s="37"/>
      <c r="L143" s="59"/>
      <c r="S143" s="37"/>
      <c r="T143" s="37"/>
      <c r="U143" s="37"/>
      <c r="V143" s="37"/>
      <c r="W143" s="37"/>
      <c r="X143" s="37"/>
      <c r="Y143" s="37"/>
      <c r="Z143" s="37"/>
      <c r="AA143" s="37"/>
      <c r="AB143" s="37"/>
      <c r="AC143" s="37"/>
      <c r="AD143" s="37"/>
      <c r="AE143" s="37"/>
    </row>
    <row r="144" s="2" customFormat="1" ht="10.32" customHeight="1">
      <c r="A144" s="37"/>
      <c r="B144" s="38"/>
      <c r="C144" s="37"/>
      <c r="D144" s="37"/>
      <c r="E144" s="37"/>
      <c r="F144" s="37"/>
      <c r="G144" s="37"/>
      <c r="H144" s="37"/>
      <c r="I144" s="37"/>
      <c r="J144" s="37"/>
      <c r="K144" s="37"/>
      <c r="L144" s="59"/>
      <c r="S144" s="37"/>
      <c r="T144" s="37"/>
      <c r="U144" s="37"/>
      <c r="V144" s="37"/>
      <c r="W144" s="37"/>
      <c r="X144" s="37"/>
      <c r="Y144" s="37"/>
      <c r="Z144" s="37"/>
      <c r="AA144" s="37"/>
      <c r="AB144" s="37"/>
      <c r="AC144" s="37"/>
      <c r="AD144" s="37"/>
      <c r="AE144" s="37"/>
    </row>
    <row r="145" s="11" customFormat="1" ht="29.28" customHeight="1">
      <c r="A145" s="180"/>
      <c r="B145" s="181"/>
      <c r="C145" s="182" t="s">
        <v>270</v>
      </c>
      <c r="D145" s="183" t="s">
        <v>60</v>
      </c>
      <c r="E145" s="183" t="s">
        <v>56</v>
      </c>
      <c r="F145" s="183" t="s">
        <v>57</v>
      </c>
      <c r="G145" s="183" t="s">
        <v>271</v>
      </c>
      <c r="H145" s="183" t="s">
        <v>272</v>
      </c>
      <c r="I145" s="183" t="s">
        <v>273</v>
      </c>
      <c r="J145" s="184" t="s">
        <v>232</v>
      </c>
      <c r="K145" s="185" t="s">
        <v>274</v>
      </c>
      <c r="L145" s="186"/>
      <c r="M145" s="90" t="s">
        <v>1</v>
      </c>
      <c r="N145" s="91" t="s">
        <v>39</v>
      </c>
      <c r="O145" s="91" t="s">
        <v>275</v>
      </c>
      <c r="P145" s="91" t="s">
        <v>276</v>
      </c>
      <c r="Q145" s="91" t="s">
        <v>277</v>
      </c>
      <c r="R145" s="91" t="s">
        <v>278</v>
      </c>
      <c r="S145" s="91" t="s">
        <v>279</v>
      </c>
      <c r="T145" s="92" t="s">
        <v>280</v>
      </c>
      <c r="U145" s="180"/>
      <c r="V145" s="180"/>
      <c r="W145" s="180"/>
      <c r="X145" s="180"/>
      <c r="Y145" s="180"/>
      <c r="Z145" s="180"/>
      <c r="AA145" s="180"/>
      <c r="AB145" s="180"/>
      <c r="AC145" s="180"/>
      <c r="AD145" s="180"/>
      <c r="AE145" s="180"/>
    </row>
    <row r="146" s="2" customFormat="1" ht="22.8" customHeight="1">
      <c r="A146" s="37"/>
      <c r="B146" s="38"/>
      <c r="C146" s="97" t="s">
        <v>228</v>
      </c>
      <c r="D146" s="37"/>
      <c r="E146" s="37"/>
      <c r="F146" s="37"/>
      <c r="G146" s="37"/>
      <c r="H146" s="37"/>
      <c r="I146" s="37"/>
      <c r="J146" s="187">
        <f>BK146</f>
        <v>0</v>
      </c>
      <c r="K146" s="37"/>
      <c r="L146" s="38"/>
      <c r="M146" s="93"/>
      <c r="N146" s="77"/>
      <c r="O146" s="94"/>
      <c r="P146" s="188">
        <f>P147+P148+P161+P166+P175+P191+P204+P216+P233+P251</f>
        <v>0</v>
      </c>
      <c r="Q146" s="94"/>
      <c r="R146" s="188">
        <f>R147+R148+R161+R166+R175+R191+R204+R216+R233+R251</f>
        <v>0.17031000000000002</v>
      </c>
      <c r="S146" s="94"/>
      <c r="T146" s="189">
        <f>T147+T148+T161+T166+T175+T191+T204+T216+T233+T251</f>
        <v>30.962</v>
      </c>
      <c r="U146" s="37"/>
      <c r="V146" s="37"/>
      <c r="W146" s="37"/>
      <c r="X146" s="37"/>
      <c r="Y146" s="37"/>
      <c r="Z146" s="37"/>
      <c r="AA146" s="37"/>
      <c r="AB146" s="37"/>
      <c r="AC146" s="37"/>
      <c r="AD146" s="37"/>
      <c r="AE146" s="37"/>
      <c r="AT146" s="18" t="s">
        <v>74</v>
      </c>
      <c r="AU146" s="18" t="s">
        <v>234</v>
      </c>
      <c r="BK146" s="190">
        <f>BK147+BK148+BK161+BK166+BK175+BK191+BK204+BK216+BK233+BK251</f>
        <v>0</v>
      </c>
    </row>
    <row r="147" s="12" customFormat="1" ht="25.92" customHeight="1">
      <c r="A147" s="12"/>
      <c r="B147" s="191"/>
      <c r="C147" s="12"/>
      <c r="D147" s="192" t="s">
        <v>74</v>
      </c>
      <c r="E147" s="193" t="s">
        <v>2522</v>
      </c>
      <c r="F147" s="193" t="s">
        <v>2523</v>
      </c>
      <c r="G147" s="12"/>
      <c r="H147" s="12"/>
      <c r="I147" s="194"/>
      <c r="J147" s="195">
        <f>BK147</f>
        <v>0</v>
      </c>
      <c r="K147" s="12"/>
      <c r="L147" s="191"/>
      <c r="M147" s="196"/>
      <c r="N147" s="197"/>
      <c r="O147" s="197"/>
      <c r="P147" s="198">
        <v>0</v>
      </c>
      <c r="Q147" s="197"/>
      <c r="R147" s="198">
        <v>0</v>
      </c>
      <c r="S147" s="197"/>
      <c r="T147" s="199">
        <v>0</v>
      </c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R147" s="192" t="s">
        <v>82</v>
      </c>
      <c r="AT147" s="200" t="s">
        <v>74</v>
      </c>
      <c r="AU147" s="200" t="s">
        <v>75</v>
      </c>
      <c r="AY147" s="192" t="s">
        <v>283</v>
      </c>
      <c r="BK147" s="201">
        <v>0</v>
      </c>
    </row>
    <row r="148" s="12" customFormat="1" ht="25.92" customHeight="1">
      <c r="A148" s="12"/>
      <c r="B148" s="191"/>
      <c r="C148" s="12"/>
      <c r="D148" s="192" t="s">
        <v>74</v>
      </c>
      <c r="E148" s="193" t="s">
        <v>2129</v>
      </c>
      <c r="F148" s="193" t="s">
        <v>2130</v>
      </c>
      <c r="G148" s="12"/>
      <c r="H148" s="12"/>
      <c r="I148" s="194"/>
      <c r="J148" s="195">
        <f>BK148</f>
        <v>0</v>
      </c>
      <c r="K148" s="12"/>
      <c r="L148" s="191"/>
      <c r="M148" s="196"/>
      <c r="N148" s="197"/>
      <c r="O148" s="197"/>
      <c r="P148" s="198">
        <f>SUM(P149:P160)</f>
        <v>0</v>
      </c>
      <c r="Q148" s="197"/>
      <c r="R148" s="198">
        <f>SUM(R149:R160)</f>
        <v>0</v>
      </c>
      <c r="S148" s="197"/>
      <c r="T148" s="199">
        <f>SUM(T149:T160)</f>
        <v>0</v>
      </c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R148" s="192" t="s">
        <v>82</v>
      </c>
      <c r="AT148" s="200" t="s">
        <v>74</v>
      </c>
      <c r="AU148" s="200" t="s">
        <v>75</v>
      </c>
      <c r="AY148" s="192" t="s">
        <v>283</v>
      </c>
      <c r="BK148" s="201">
        <f>SUM(BK149:BK160)</f>
        <v>0</v>
      </c>
    </row>
    <row r="149" s="2" customFormat="1" ht="24.15" customHeight="1">
      <c r="A149" s="37"/>
      <c r="B149" s="168"/>
      <c r="C149" s="204" t="s">
        <v>82</v>
      </c>
      <c r="D149" s="204" t="s">
        <v>285</v>
      </c>
      <c r="E149" s="205" t="s">
        <v>2131</v>
      </c>
      <c r="F149" s="206" t="s">
        <v>2132</v>
      </c>
      <c r="G149" s="207" t="s">
        <v>649</v>
      </c>
      <c r="H149" s="208">
        <v>260</v>
      </c>
      <c r="I149" s="209"/>
      <c r="J149" s="210">
        <f>ROUND(I149*H149,2)</f>
        <v>0</v>
      </c>
      <c r="K149" s="211"/>
      <c r="L149" s="38"/>
      <c r="M149" s="212" t="s">
        <v>1</v>
      </c>
      <c r="N149" s="213" t="s">
        <v>41</v>
      </c>
      <c r="O149" s="81"/>
      <c r="P149" s="214">
        <f>O149*H149</f>
        <v>0</v>
      </c>
      <c r="Q149" s="214">
        <v>0</v>
      </c>
      <c r="R149" s="214">
        <f>Q149*H149</f>
        <v>0</v>
      </c>
      <c r="S149" s="214">
        <v>0</v>
      </c>
      <c r="T149" s="215">
        <f>S149*H149</f>
        <v>0</v>
      </c>
      <c r="U149" s="37"/>
      <c r="V149" s="37"/>
      <c r="W149" s="37"/>
      <c r="X149" s="37"/>
      <c r="Y149" s="37"/>
      <c r="Z149" s="37"/>
      <c r="AA149" s="37"/>
      <c r="AB149" s="37"/>
      <c r="AC149" s="37"/>
      <c r="AD149" s="37"/>
      <c r="AE149" s="37"/>
      <c r="AR149" s="216" t="s">
        <v>289</v>
      </c>
      <c r="AT149" s="216" t="s">
        <v>285</v>
      </c>
      <c r="AU149" s="216" t="s">
        <v>82</v>
      </c>
      <c r="AY149" s="18" t="s">
        <v>283</v>
      </c>
      <c r="BE149" s="217">
        <f>IF(N149="základná",J149,0)</f>
        <v>0</v>
      </c>
      <c r="BF149" s="217">
        <f>IF(N149="znížená",J149,0)</f>
        <v>0</v>
      </c>
      <c r="BG149" s="217">
        <f>IF(N149="zákl. prenesená",J149,0)</f>
        <v>0</v>
      </c>
      <c r="BH149" s="217">
        <f>IF(N149="zníž. prenesená",J149,0)</f>
        <v>0</v>
      </c>
      <c r="BI149" s="217">
        <f>IF(N149="nulová",J149,0)</f>
        <v>0</v>
      </c>
      <c r="BJ149" s="18" t="s">
        <v>87</v>
      </c>
      <c r="BK149" s="217">
        <f>ROUND(I149*H149,2)</f>
        <v>0</v>
      </c>
      <c r="BL149" s="18" t="s">
        <v>289</v>
      </c>
      <c r="BM149" s="216" t="s">
        <v>87</v>
      </c>
    </row>
    <row r="150" s="2" customFormat="1" ht="24.15" customHeight="1">
      <c r="A150" s="37"/>
      <c r="B150" s="168"/>
      <c r="C150" s="242" t="s">
        <v>87</v>
      </c>
      <c r="D150" s="242" t="s">
        <v>582</v>
      </c>
      <c r="E150" s="243" t="s">
        <v>2134</v>
      </c>
      <c r="F150" s="244" t="s">
        <v>2135</v>
      </c>
      <c r="G150" s="245" t="s">
        <v>649</v>
      </c>
      <c r="H150" s="246">
        <v>260</v>
      </c>
      <c r="I150" s="247"/>
      <c r="J150" s="248">
        <f>ROUND(I150*H150,2)</f>
        <v>0</v>
      </c>
      <c r="K150" s="249"/>
      <c r="L150" s="250"/>
      <c r="M150" s="251" t="s">
        <v>1</v>
      </c>
      <c r="N150" s="252" t="s">
        <v>41</v>
      </c>
      <c r="O150" s="81"/>
      <c r="P150" s="214">
        <f>O150*H150</f>
        <v>0</v>
      </c>
      <c r="Q150" s="214">
        <v>0</v>
      </c>
      <c r="R150" s="214">
        <f>Q150*H150</f>
        <v>0</v>
      </c>
      <c r="S150" s="214">
        <v>0</v>
      </c>
      <c r="T150" s="215">
        <f>S150*H150</f>
        <v>0</v>
      </c>
      <c r="U150" s="37"/>
      <c r="V150" s="37"/>
      <c r="W150" s="37"/>
      <c r="X150" s="37"/>
      <c r="Y150" s="37"/>
      <c r="Z150" s="37"/>
      <c r="AA150" s="37"/>
      <c r="AB150" s="37"/>
      <c r="AC150" s="37"/>
      <c r="AD150" s="37"/>
      <c r="AE150" s="37"/>
      <c r="AR150" s="216" t="s">
        <v>319</v>
      </c>
      <c r="AT150" s="216" t="s">
        <v>582</v>
      </c>
      <c r="AU150" s="216" t="s">
        <v>82</v>
      </c>
      <c r="AY150" s="18" t="s">
        <v>283</v>
      </c>
      <c r="BE150" s="217">
        <f>IF(N150="základná",J150,0)</f>
        <v>0</v>
      </c>
      <c r="BF150" s="217">
        <f>IF(N150="znížená",J150,0)</f>
        <v>0</v>
      </c>
      <c r="BG150" s="217">
        <f>IF(N150="zákl. prenesená",J150,0)</f>
        <v>0</v>
      </c>
      <c r="BH150" s="217">
        <f>IF(N150="zníž. prenesená",J150,0)</f>
        <v>0</v>
      </c>
      <c r="BI150" s="217">
        <f>IF(N150="nulová",J150,0)</f>
        <v>0</v>
      </c>
      <c r="BJ150" s="18" t="s">
        <v>87</v>
      </c>
      <c r="BK150" s="217">
        <f>ROUND(I150*H150,2)</f>
        <v>0</v>
      </c>
      <c r="BL150" s="18" t="s">
        <v>289</v>
      </c>
      <c r="BM150" s="216" t="s">
        <v>289</v>
      </c>
    </row>
    <row r="151" s="2" customFormat="1" ht="24.15" customHeight="1">
      <c r="A151" s="37"/>
      <c r="B151" s="168"/>
      <c r="C151" s="242" t="s">
        <v>92</v>
      </c>
      <c r="D151" s="242" t="s">
        <v>582</v>
      </c>
      <c r="E151" s="243" t="s">
        <v>2137</v>
      </c>
      <c r="F151" s="244" t="s">
        <v>2138</v>
      </c>
      <c r="G151" s="245" t="s">
        <v>2139</v>
      </c>
      <c r="H151" s="246">
        <v>140</v>
      </c>
      <c r="I151" s="247"/>
      <c r="J151" s="248">
        <f>ROUND(I151*H151,2)</f>
        <v>0</v>
      </c>
      <c r="K151" s="249"/>
      <c r="L151" s="250"/>
      <c r="M151" s="251" t="s">
        <v>1</v>
      </c>
      <c r="N151" s="252" t="s">
        <v>41</v>
      </c>
      <c r="O151" s="81"/>
      <c r="P151" s="214">
        <f>O151*H151</f>
        <v>0</v>
      </c>
      <c r="Q151" s="214">
        <v>0</v>
      </c>
      <c r="R151" s="214">
        <f>Q151*H151</f>
        <v>0</v>
      </c>
      <c r="S151" s="214">
        <v>0</v>
      </c>
      <c r="T151" s="215">
        <f>S151*H151</f>
        <v>0</v>
      </c>
      <c r="U151" s="37"/>
      <c r="V151" s="37"/>
      <c r="W151" s="37"/>
      <c r="X151" s="37"/>
      <c r="Y151" s="37"/>
      <c r="Z151" s="37"/>
      <c r="AA151" s="37"/>
      <c r="AB151" s="37"/>
      <c r="AC151" s="37"/>
      <c r="AD151" s="37"/>
      <c r="AE151" s="37"/>
      <c r="AR151" s="216" t="s">
        <v>319</v>
      </c>
      <c r="AT151" s="216" t="s">
        <v>582</v>
      </c>
      <c r="AU151" s="216" t="s">
        <v>82</v>
      </c>
      <c r="AY151" s="18" t="s">
        <v>283</v>
      </c>
      <c r="BE151" s="217">
        <f>IF(N151="základná",J151,0)</f>
        <v>0</v>
      </c>
      <c r="BF151" s="217">
        <f>IF(N151="znížená",J151,0)</f>
        <v>0</v>
      </c>
      <c r="BG151" s="217">
        <f>IF(N151="zákl. prenesená",J151,0)</f>
        <v>0</v>
      </c>
      <c r="BH151" s="217">
        <f>IF(N151="zníž. prenesená",J151,0)</f>
        <v>0</v>
      </c>
      <c r="BI151" s="217">
        <f>IF(N151="nulová",J151,0)</f>
        <v>0</v>
      </c>
      <c r="BJ151" s="18" t="s">
        <v>87</v>
      </c>
      <c r="BK151" s="217">
        <f>ROUND(I151*H151,2)</f>
        <v>0</v>
      </c>
      <c r="BL151" s="18" t="s">
        <v>289</v>
      </c>
      <c r="BM151" s="216" t="s">
        <v>310</v>
      </c>
    </row>
    <row r="152" s="2" customFormat="1" ht="24.15" customHeight="1">
      <c r="A152" s="37"/>
      <c r="B152" s="168"/>
      <c r="C152" s="204" t="s">
        <v>289</v>
      </c>
      <c r="D152" s="204" t="s">
        <v>285</v>
      </c>
      <c r="E152" s="205" t="s">
        <v>2141</v>
      </c>
      <c r="F152" s="206" t="s">
        <v>2142</v>
      </c>
      <c r="G152" s="207" t="s">
        <v>649</v>
      </c>
      <c r="H152" s="208">
        <v>260</v>
      </c>
      <c r="I152" s="209"/>
      <c r="J152" s="210">
        <f>ROUND(I152*H152,2)</f>
        <v>0</v>
      </c>
      <c r="K152" s="211"/>
      <c r="L152" s="38"/>
      <c r="M152" s="212" t="s">
        <v>1</v>
      </c>
      <c r="N152" s="213" t="s">
        <v>41</v>
      </c>
      <c r="O152" s="81"/>
      <c r="P152" s="214">
        <f>O152*H152</f>
        <v>0</v>
      </c>
      <c r="Q152" s="214">
        <v>0</v>
      </c>
      <c r="R152" s="214">
        <f>Q152*H152</f>
        <v>0</v>
      </c>
      <c r="S152" s="214">
        <v>0</v>
      </c>
      <c r="T152" s="215">
        <f>S152*H152</f>
        <v>0</v>
      </c>
      <c r="U152" s="37"/>
      <c r="V152" s="37"/>
      <c r="W152" s="37"/>
      <c r="X152" s="37"/>
      <c r="Y152" s="37"/>
      <c r="Z152" s="37"/>
      <c r="AA152" s="37"/>
      <c r="AB152" s="37"/>
      <c r="AC152" s="37"/>
      <c r="AD152" s="37"/>
      <c r="AE152" s="37"/>
      <c r="AR152" s="216" t="s">
        <v>289</v>
      </c>
      <c r="AT152" s="216" t="s">
        <v>285</v>
      </c>
      <c r="AU152" s="216" t="s">
        <v>82</v>
      </c>
      <c r="AY152" s="18" t="s">
        <v>283</v>
      </c>
      <c r="BE152" s="217">
        <f>IF(N152="základná",J152,0)</f>
        <v>0</v>
      </c>
      <c r="BF152" s="217">
        <f>IF(N152="znížená",J152,0)</f>
        <v>0</v>
      </c>
      <c r="BG152" s="217">
        <f>IF(N152="zákl. prenesená",J152,0)</f>
        <v>0</v>
      </c>
      <c r="BH152" s="217">
        <f>IF(N152="zníž. prenesená",J152,0)</f>
        <v>0</v>
      </c>
      <c r="BI152" s="217">
        <f>IF(N152="nulová",J152,0)</f>
        <v>0</v>
      </c>
      <c r="BJ152" s="18" t="s">
        <v>87</v>
      </c>
      <c r="BK152" s="217">
        <f>ROUND(I152*H152,2)</f>
        <v>0</v>
      </c>
      <c r="BL152" s="18" t="s">
        <v>289</v>
      </c>
      <c r="BM152" s="216" t="s">
        <v>319</v>
      </c>
    </row>
    <row r="153" s="2" customFormat="1" ht="24.15" customHeight="1">
      <c r="A153" s="37"/>
      <c r="B153" s="168"/>
      <c r="C153" s="242" t="s">
        <v>306</v>
      </c>
      <c r="D153" s="242" t="s">
        <v>582</v>
      </c>
      <c r="E153" s="243" t="s">
        <v>2144</v>
      </c>
      <c r="F153" s="244" t="s">
        <v>2145</v>
      </c>
      <c r="G153" s="245" t="s">
        <v>649</v>
      </c>
      <c r="H153" s="246">
        <v>260</v>
      </c>
      <c r="I153" s="247"/>
      <c r="J153" s="248">
        <f>ROUND(I153*H153,2)</f>
        <v>0</v>
      </c>
      <c r="K153" s="249"/>
      <c r="L153" s="250"/>
      <c r="M153" s="251" t="s">
        <v>1</v>
      </c>
      <c r="N153" s="252" t="s">
        <v>41</v>
      </c>
      <c r="O153" s="81"/>
      <c r="P153" s="214">
        <f>O153*H153</f>
        <v>0</v>
      </c>
      <c r="Q153" s="214">
        <v>0</v>
      </c>
      <c r="R153" s="214">
        <f>Q153*H153</f>
        <v>0</v>
      </c>
      <c r="S153" s="214">
        <v>0</v>
      </c>
      <c r="T153" s="215">
        <f>S153*H153</f>
        <v>0</v>
      </c>
      <c r="U153" s="37"/>
      <c r="V153" s="37"/>
      <c r="W153" s="37"/>
      <c r="X153" s="37"/>
      <c r="Y153" s="37"/>
      <c r="Z153" s="37"/>
      <c r="AA153" s="37"/>
      <c r="AB153" s="37"/>
      <c r="AC153" s="37"/>
      <c r="AD153" s="37"/>
      <c r="AE153" s="37"/>
      <c r="AR153" s="216" t="s">
        <v>319</v>
      </c>
      <c r="AT153" s="216" t="s">
        <v>582</v>
      </c>
      <c r="AU153" s="216" t="s">
        <v>82</v>
      </c>
      <c r="AY153" s="18" t="s">
        <v>283</v>
      </c>
      <c r="BE153" s="217">
        <f>IF(N153="základná",J153,0)</f>
        <v>0</v>
      </c>
      <c r="BF153" s="217">
        <f>IF(N153="znížená",J153,0)</f>
        <v>0</v>
      </c>
      <c r="BG153" s="217">
        <f>IF(N153="zákl. prenesená",J153,0)</f>
        <v>0</v>
      </c>
      <c r="BH153" s="217">
        <f>IF(N153="zníž. prenesená",J153,0)</f>
        <v>0</v>
      </c>
      <c r="BI153" s="217">
        <f>IF(N153="nulová",J153,0)</f>
        <v>0</v>
      </c>
      <c r="BJ153" s="18" t="s">
        <v>87</v>
      </c>
      <c r="BK153" s="217">
        <f>ROUND(I153*H153,2)</f>
        <v>0</v>
      </c>
      <c r="BL153" s="18" t="s">
        <v>289</v>
      </c>
      <c r="BM153" s="216" t="s">
        <v>327</v>
      </c>
    </row>
    <row r="154" s="2" customFormat="1" ht="24.15" customHeight="1">
      <c r="A154" s="37"/>
      <c r="B154" s="168"/>
      <c r="C154" s="242" t="s">
        <v>310</v>
      </c>
      <c r="D154" s="242" t="s">
        <v>582</v>
      </c>
      <c r="E154" s="243" t="s">
        <v>2147</v>
      </c>
      <c r="F154" s="244" t="s">
        <v>2148</v>
      </c>
      <c r="G154" s="245" t="s">
        <v>2139</v>
      </c>
      <c r="H154" s="246">
        <v>140</v>
      </c>
      <c r="I154" s="247"/>
      <c r="J154" s="248">
        <f>ROUND(I154*H154,2)</f>
        <v>0</v>
      </c>
      <c r="K154" s="249"/>
      <c r="L154" s="250"/>
      <c r="M154" s="251" t="s">
        <v>1</v>
      </c>
      <c r="N154" s="252" t="s">
        <v>41</v>
      </c>
      <c r="O154" s="81"/>
      <c r="P154" s="214">
        <f>O154*H154</f>
        <v>0</v>
      </c>
      <c r="Q154" s="214">
        <v>0</v>
      </c>
      <c r="R154" s="214">
        <f>Q154*H154</f>
        <v>0</v>
      </c>
      <c r="S154" s="214">
        <v>0</v>
      </c>
      <c r="T154" s="215">
        <f>S154*H154</f>
        <v>0</v>
      </c>
      <c r="U154" s="37"/>
      <c r="V154" s="37"/>
      <c r="W154" s="37"/>
      <c r="X154" s="37"/>
      <c r="Y154" s="37"/>
      <c r="Z154" s="37"/>
      <c r="AA154" s="37"/>
      <c r="AB154" s="37"/>
      <c r="AC154" s="37"/>
      <c r="AD154" s="37"/>
      <c r="AE154" s="37"/>
      <c r="AR154" s="216" t="s">
        <v>319</v>
      </c>
      <c r="AT154" s="216" t="s">
        <v>582</v>
      </c>
      <c r="AU154" s="216" t="s">
        <v>82</v>
      </c>
      <c r="AY154" s="18" t="s">
        <v>283</v>
      </c>
      <c r="BE154" s="217">
        <f>IF(N154="základná",J154,0)</f>
        <v>0</v>
      </c>
      <c r="BF154" s="217">
        <f>IF(N154="znížená",J154,0)</f>
        <v>0</v>
      </c>
      <c r="BG154" s="217">
        <f>IF(N154="zákl. prenesená",J154,0)</f>
        <v>0</v>
      </c>
      <c r="BH154" s="217">
        <f>IF(N154="zníž. prenesená",J154,0)</f>
        <v>0</v>
      </c>
      <c r="BI154" s="217">
        <f>IF(N154="nulová",J154,0)</f>
        <v>0</v>
      </c>
      <c r="BJ154" s="18" t="s">
        <v>87</v>
      </c>
      <c r="BK154" s="217">
        <f>ROUND(I154*H154,2)</f>
        <v>0</v>
      </c>
      <c r="BL154" s="18" t="s">
        <v>289</v>
      </c>
      <c r="BM154" s="216" t="s">
        <v>337</v>
      </c>
    </row>
    <row r="155" s="2" customFormat="1" ht="24.15" customHeight="1">
      <c r="A155" s="37"/>
      <c r="B155" s="168"/>
      <c r="C155" s="204" t="s">
        <v>315</v>
      </c>
      <c r="D155" s="204" t="s">
        <v>285</v>
      </c>
      <c r="E155" s="205" t="s">
        <v>2156</v>
      </c>
      <c r="F155" s="206" t="s">
        <v>2157</v>
      </c>
      <c r="G155" s="207" t="s">
        <v>2139</v>
      </c>
      <c r="H155" s="208">
        <v>1704</v>
      </c>
      <c r="I155" s="209"/>
      <c r="J155" s="210">
        <f>ROUND(I155*H155,2)</f>
        <v>0</v>
      </c>
      <c r="K155" s="211"/>
      <c r="L155" s="38"/>
      <c r="M155" s="212" t="s">
        <v>1</v>
      </c>
      <c r="N155" s="213" t="s">
        <v>41</v>
      </c>
      <c r="O155" s="81"/>
      <c r="P155" s="214">
        <f>O155*H155</f>
        <v>0</v>
      </c>
      <c r="Q155" s="214">
        <v>0</v>
      </c>
      <c r="R155" s="214">
        <f>Q155*H155</f>
        <v>0</v>
      </c>
      <c r="S155" s="214">
        <v>0</v>
      </c>
      <c r="T155" s="215">
        <f>S155*H155</f>
        <v>0</v>
      </c>
      <c r="U155" s="37"/>
      <c r="V155" s="37"/>
      <c r="W155" s="37"/>
      <c r="X155" s="37"/>
      <c r="Y155" s="37"/>
      <c r="Z155" s="37"/>
      <c r="AA155" s="37"/>
      <c r="AB155" s="37"/>
      <c r="AC155" s="37"/>
      <c r="AD155" s="37"/>
      <c r="AE155" s="37"/>
      <c r="AR155" s="216" t="s">
        <v>289</v>
      </c>
      <c r="AT155" s="216" t="s">
        <v>285</v>
      </c>
      <c r="AU155" s="216" t="s">
        <v>82</v>
      </c>
      <c r="AY155" s="18" t="s">
        <v>283</v>
      </c>
      <c r="BE155" s="217">
        <f>IF(N155="základná",J155,0)</f>
        <v>0</v>
      </c>
      <c r="BF155" s="217">
        <f>IF(N155="znížená",J155,0)</f>
        <v>0</v>
      </c>
      <c r="BG155" s="217">
        <f>IF(N155="zákl. prenesená",J155,0)</f>
        <v>0</v>
      </c>
      <c r="BH155" s="217">
        <f>IF(N155="zníž. prenesená",J155,0)</f>
        <v>0</v>
      </c>
      <c r="BI155" s="217">
        <f>IF(N155="nulová",J155,0)</f>
        <v>0</v>
      </c>
      <c r="BJ155" s="18" t="s">
        <v>87</v>
      </c>
      <c r="BK155" s="217">
        <f>ROUND(I155*H155,2)</f>
        <v>0</v>
      </c>
      <c r="BL155" s="18" t="s">
        <v>289</v>
      </c>
      <c r="BM155" s="216" t="s">
        <v>347</v>
      </c>
    </row>
    <row r="156" s="2" customFormat="1" ht="24.15" customHeight="1">
      <c r="A156" s="37"/>
      <c r="B156" s="168"/>
      <c r="C156" s="242" t="s">
        <v>319</v>
      </c>
      <c r="D156" s="242" t="s">
        <v>582</v>
      </c>
      <c r="E156" s="243" t="s">
        <v>2159</v>
      </c>
      <c r="F156" s="244" t="s">
        <v>2160</v>
      </c>
      <c r="G156" s="245" t="s">
        <v>2139</v>
      </c>
      <c r="H156" s="246">
        <v>266</v>
      </c>
      <c r="I156" s="247"/>
      <c r="J156" s="248">
        <f>ROUND(I156*H156,2)</f>
        <v>0</v>
      </c>
      <c r="K156" s="249"/>
      <c r="L156" s="250"/>
      <c r="M156" s="251" t="s">
        <v>1</v>
      </c>
      <c r="N156" s="252" t="s">
        <v>41</v>
      </c>
      <c r="O156" s="81"/>
      <c r="P156" s="214">
        <f>O156*H156</f>
        <v>0</v>
      </c>
      <c r="Q156" s="214">
        <v>0</v>
      </c>
      <c r="R156" s="214">
        <f>Q156*H156</f>
        <v>0</v>
      </c>
      <c r="S156" s="214">
        <v>0</v>
      </c>
      <c r="T156" s="215">
        <f>S156*H156</f>
        <v>0</v>
      </c>
      <c r="U156" s="37"/>
      <c r="V156" s="37"/>
      <c r="W156" s="37"/>
      <c r="X156" s="37"/>
      <c r="Y156" s="37"/>
      <c r="Z156" s="37"/>
      <c r="AA156" s="37"/>
      <c r="AB156" s="37"/>
      <c r="AC156" s="37"/>
      <c r="AD156" s="37"/>
      <c r="AE156" s="37"/>
      <c r="AR156" s="216" t="s">
        <v>319</v>
      </c>
      <c r="AT156" s="216" t="s">
        <v>582</v>
      </c>
      <c r="AU156" s="216" t="s">
        <v>82</v>
      </c>
      <c r="AY156" s="18" t="s">
        <v>283</v>
      </c>
      <c r="BE156" s="217">
        <f>IF(N156="základná",J156,0)</f>
        <v>0</v>
      </c>
      <c r="BF156" s="217">
        <f>IF(N156="znížená",J156,0)</f>
        <v>0</v>
      </c>
      <c r="BG156" s="217">
        <f>IF(N156="zákl. prenesená",J156,0)</f>
        <v>0</v>
      </c>
      <c r="BH156" s="217">
        <f>IF(N156="zníž. prenesená",J156,0)</f>
        <v>0</v>
      </c>
      <c r="BI156" s="217">
        <f>IF(N156="nulová",J156,0)</f>
        <v>0</v>
      </c>
      <c r="BJ156" s="18" t="s">
        <v>87</v>
      </c>
      <c r="BK156" s="217">
        <f>ROUND(I156*H156,2)</f>
        <v>0</v>
      </c>
      <c r="BL156" s="18" t="s">
        <v>289</v>
      </c>
      <c r="BM156" s="216" t="s">
        <v>358</v>
      </c>
    </row>
    <row r="157" s="2" customFormat="1" ht="24.15" customHeight="1">
      <c r="A157" s="37"/>
      <c r="B157" s="168"/>
      <c r="C157" s="242" t="s">
        <v>323</v>
      </c>
      <c r="D157" s="242" t="s">
        <v>582</v>
      </c>
      <c r="E157" s="243" t="s">
        <v>2162</v>
      </c>
      <c r="F157" s="244" t="s">
        <v>2163</v>
      </c>
      <c r="G157" s="245" t="s">
        <v>2139</v>
      </c>
      <c r="H157" s="246">
        <v>1438</v>
      </c>
      <c r="I157" s="247"/>
      <c r="J157" s="248">
        <f>ROUND(I157*H157,2)</f>
        <v>0</v>
      </c>
      <c r="K157" s="249"/>
      <c r="L157" s="250"/>
      <c r="M157" s="251" t="s">
        <v>1</v>
      </c>
      <c r="N157" s="252" t="s">
        <v>41</v>
      </c>
      <c r="O157" s="81"/>
      <c r="P157" s="214">
        <f>O157*H157</f>
        <v>0</v>
      </c>
      <c r="Q157" s="214">
        <v>0</v>
      </c>
      <c r="R157" s="214">
        <f>Q157*H157</f>
        <v>0</v>
      </c>
      <c r="S157" s="214">
        <v>0</v>
      </c>
      <c r="T157" s="215">
        <f>S157*H157</f>
        <v>0</v>
      </c>
      <c r="U157" s="37"/>
      <c r="V157" s="37"/>
      <c r="W157" s="37"/>
      <c r="X157" s="37"/>
      <c r="Y157" s="37"/>
      <c r="Z157" s="37"/>
      <c r="AA157" s="37"/>
      <c r="AB157" s="37"/>
      <c r="AC157" s="37"/>
      <c r="AD157" s="37"/>
      <c r="AE157" s="37"/>
      <c r="AR157" s="216" t="s">
        <v>319</v>
      </c>
      <c r="AT157" s="216" t="s">
        <v>582</v>
      </c>
      <c r="AU157" s="216" t="s">
        <v>82</v>
      </c>
      <c r="AY157" s="18" t="s">
        <v>283</v>
      </c>
      <c r="BE157" s="217">
        <f>IF(N157="základná",J157,0)</f>
        <v>0</v>
      </c>
      <c r="BF157" s="217">
        <f>IF(N157="znížená",J157,0)</f>
        <v>0</v>
      </c>
      <c r="BG157" s="217">
        <f>IF(N157="zákl. prenesená",J157,0)</f>
        <v>0</v>
      </c>
      <c r="BH157" s="217">
        <f>IF(N157="zníž. prenesená",J157,0)</f>
        <v>0</v>
      </c>
      <c r="BI157" s="217">
        <f>IF(N157="nulová",J157,0)</f>
        <v>0</v>
      </c>
      <c r="BJ157" s="18" t="s">
        <v>87</v>
      </c>
      <c r="BK157" s="217">
        <f>ROUND(I157*H157,2)</f>
        <v>0</v>
      </c>
      <c r="BL157" s="18" t="s">
        <v>289</v>
      </c>
      <c r="BM157" s="216" t="s">
        <v>370</v>
      </c>
    </row>
    <row r="158" s="2" customFormat="1" ht="37.8" customHeight="1">
      <c r="A158" s="37"/>
      <c r="B158" s="168"/>
      <c r="C158" s="204" t="s">
        <v>327</v>
      </c>
      <c r="D158" s="204" t="s">
        <v>285</v>
      </c>
      <c r="E158" s="205" t="s">
        <v>4362</v>
      </c>
      <c r="F158" s="206" t="s">
        <v>4363</v>
      </c>
      <c r="G158" s="207" t="s">
        <v>2139</v>
      </c>
      <c r="H158" s="208">
        <v>1558</v>
      </c>
      <c r="I158" s="209"/>
      <c r="J158" s="210">
        <f>ROUND(I158*H158,2)</f>
        <v>0</v>
      </c>
      <c r="K158" s="211"/>
      <c r="L158" s="38"/>
      <c r="M158" s="212" t="s">
        <v>1</v>
      </c>
      <c r="N158" s="213" t="s">
        <v>41</v>
      </c>
      <c r="O158" s="81"/>
      <c r="P158" s="214">
        <f>O158*H158</f>
        <v>0</v>
      </c>
      <c r="Q158" s="214">
        <v>0</v>
      </c>
      <c r="R158" s="214">
        <f>Q158*H158</f>
        <v>0</v>
      </c>
      <c r="S158" s="214">
        <v>0</v>
      </c>
      <c r="T158" s="215">
        <f>S158*H158</f>
        <v>0</v>
      </c>
      <c r="U158" s="37"/>
      <c r="V158" s="37"/>
      <c r="W158" s="37"/>
      <c r="X158" s="37"/>
      <c r="Y158" s="37"/>
      <c r="Z158" s="37"/>
      <c r="AA158" s="37"/>
      <c r="AB158" s="37"/>
      <c r="AC158" s="37"/>
      <c r="AD158" s="37"/>
      <c r="AE158" s="37"/>
      <c r="AR158" s="216" t="s">
        <v>289</v>
      </c>
      <c r="AT158" s="216" t="s">
        <v>285</v>
      </c>
      <c r="AU158" s="216" t="s">
        <v>82</v>
      </c>
      <c r="AY158" s="18" t="s">
        <v>283</v>
      </c>
      <c r="BE158" s="217">
        <f>IF(N158="základná",J158,0)</f>
        <v>0</v>
      </c>
      <c r="BF158" s="217">
        <f>IF(N158="znížená",J158,0)</f>
        <v>0</v>
      </c>
      <c r="BG158" s="217">
        <f>IF(N158="zákl. prenesená",J158,0)</f>
        <v>0</v>
      </c>
      <c r="BH158" s="217">
        <f>IF(N158="zníž. prenesená",J158,0)</f>
        <v>0</v>
      </c>
      <c r="BI158" s="217">
        <f>IF(N158="nulová",J158,0)</f>
        <v>0</v>
      </c>
      <c r="BJ158" s="18" t="s">
        <v>87</v>
      </c>
      <c r="BK158" s="217">
        <f>ROUND(I158*H158,2)</f>
        <v>0</v>
      </c>
      <c r="BL158" s="18" t="s">
        <v>289</v>
      </c>
      <c r="BM158" s="216" t="s">
        <v>7</v>
      </c>
    </row>
    <row r="159" s="2" customFormat="1" ht="24.15" customHeight="1">
      <c r="A159" s="37"/>
      <c r="B159" s="168"/>
      <c r="C159" s="242" t="s">
        <v>332</v>
      </c>
      <c r="D159" s="242" t="s">
        <v>582</v>
      </c>
      <c r="E159" s="243" t="s">
        <v>2168</v>
      </c>
      <c r="F159" s="244" t="s">
        <v>2169</v>
      </c>
      <c r="G159" s="245" t="s">
        <v>2139</v>
      </c>
      <c r="H159" s="246">
        <v>1198</v>
      </c>
      <c r="I159" s="247"/>
      <c r="J159" s="248">
        <f>ROUND(I159*H159,2)</f>
        <v>0</v>
      </c>
      <c r="K159" s="249"/>
      <c r="L159" s="250"/>
      <c r="M159" s="251" t="s">
        <v>1</v>
      </c>
      <c r="N159" s="252" t="s">
        <v>41</v>
      </c>
      <c r="O159" s="81"/>
      <c r="P159" s="214">
        <f>O159*H159</f>
        <v>0</v>
      </c>
      <c r="Q159" s="214">
        <v>0</v>
      </c>
      <c r="R159" s="214">
        <f>Q159*H159</f>
        <v>0</v>
      </c>
      <c r="S159" s="214">
        <v>0</v>
      </c>
      <c r="T159" s="215">
        <f>S159*H159</f>
        <v>0</v>
      </c>
      <c r="U159" s="37"/>
      <c r="V159" s="37"/>
      <c r="W159" s="37"/>
      <c r="X159" s="37"/>
      <c r="Y159" s="37"/>
      <c r="Z159" s="37"/>
      <c r="AA159" s="37"/>
      <c r="AB159" s="37"/>
      <c r="AC159" s="37"/>
      <c r="AD159" s="37"/>
      <c r="AE159" s="37"/>
      <c r="AR159" s="216" t="s">
        <v>319</v>
      </c>
      <c r="AT159" s="216" t="s">
        <v>582</v>
      </c>
      <c r="AU159" s="216" t="s">
        <v>82</v>
      </c>
      <c r="AY159" s="18" t="s">
        <v>283</v>
      </c>
      <c r="BE159" s="217">
        <f>IF(N159="základná",J159,0)</f>
        <v>0</v>
      </c>
      <c r="BF159" s="217">
        <f>IF(N159="znížená",J159,0)</f>
        <v>0</v>
      </c>
      <c r="BG159" s="217">
        <f>IF(N159="zákl. prenesená",J159,0)</f>
        <v>0</v>
      </c>
      <c r="BH159" s="217">
        <f>IF(N159="zníž. prenesená",J159,0)</f>
        <v>0</v>
      </c>
      <c r="BI159" s="217">
        <f>IF(N159="nulová",J159,0)</f>
        <v>0</v>
      </c>
      <c r="BJ159" s="18" t="s">
        <v>87</v>
      </c>
      <c r="BK159" s="217">
        <f>ROUND(I159*H159,2)</f>
        <v>0</v>
      </c>
      <c r="BL159" s="18" t="s">
        <v>289</v>
      </c>
      <c r="BM159" s="216" t="s">
        <v>395</v>
      </c>
    </row>
    <row r="160" s="2" customFormat="1" ht="33" customHeight="1">
      <c r="A160" s="37"/>
      <c r="B160" s="168"/>
      <c r="C160" s="242" t="s">
        <v>337</v>
      </c>
      <c r="D160" s="242" t="s">
        <v>582</v>
      </c>
      <c r="E160" s="243" t="s">
        <v>2171</v>
      </c>
      <c r="F160" s="244" t="s">
        <v>2172</v>
      </c>
      <c r="G160" s="245" t="s">
        <v>2139</v>
      </c>
      <c r="H160" s="246">
        <v>360</v>
      </c>
      <c r="I160" s="247"/>
      <c r="J160" s="248">
        <f>ROUND(I160*H160,2)</f>
        <v>0</v>
      </c>
      <c r="K160" s="249"/>
      <c r="L160" s="250"/>
      <c r="M160" s="251" t="s">
        <v>1</v>
      </c>
      <c r="N160" s="252" t="s">
        <v>41</v>
      </c>
      <c r="O160" s="81"/>
      <c r="P160" s="214">
        <f>O160*H160</f>
        <v>0</v>
      </c>
      <c r="Q160" s="214">
        <v>0</v>
      </c>
      <c r="R160" s="214">
        <f>Q160*H160</f>
        <v>0</v>
      </c>
      <c r="S160" s="214">
        <v>0</v>
      </c>
      <c r="T160" s="215">
        <f>S160*H160</f>
        <v>0</v>
      </c>
      <c r="U160" s="37"/>
      <c r="V160" s="37"/>
      <c r="W160" s="37"/>
      <c r="X160" s="37"/>
      <c r="Y160" s="37"/>
      <c r="Z160" s="37"/>
      <c r="AA160" s="37"/>
      <c r="AB160" s="37"/>
      <c r="AC160" s="37"/>
      <c r="AD160" s="37"/>
      <c r="AE160" s="37"/>
      <c r="AR160" s="216" t="s">
        <v>319</v>
      </c>
      <c r="AT160" s="216" t="s">
        <v>582</v>
      </c>
      <c r="AU160" s="216" t="s">
        <v>82</v>
      </c>
      <c r="AY160" s="18" t="s">
        <v>283</v>
      </c>
      <c r="BE160" s="217">
        <f>IF(N160="základná",J160,0)</f>
        <v>0</v>
      </c>
      <c r="BF160" s="217">
        <f>IF(N160="znížená",J160,0)</f>
        <v>0</v>
      </c>
      <c r="BG160" s="217">
        <f>IF(N160="zákl. prenesená",J160,0)</f>
        <v>0</v>
      </c>
      <c r="BH160" s="217">
        <f>IF(N160="zníž. prenesená",J160,0)</f>
        <v>0</v>
      </c>
      <c r="BI160" s="217">
        <f>IF(N160="nulová",J160,0)</f>
        <v>0</v>
      </c>
      <c r="BJ160" s="18" t="s">
        <v>87</v>
      </c>
      <c r="BK160" s="217">
        <f>ROUND(I160*H160,2)</f>
        <v>0</v>
      </c>
      <c r="BL160" s="18" t="s">
        <v>289</v>
      </c>
      <c r="BM160" s="216" t="s">
        <v>408</v>
      </c>
    </row>
    <row r="161" s="12" customFormat="1" ht="25.92" customHeight="1">
      <c r="A161" s="12"/>
      <c r="B161" s="191"/>
      <c r="C161" s="12"/>
      <c r="D161" s="192" t="s">
        <v>74</v>
      </c>
      <c r="E161" s="193" t="s">
        <v>2174</v>
      </c>
      <c r="F161" s="193" t="s">
        <v>2175</v>
      </c>
      <c r="G161" s="12"/>
      <c r="H161" s="12"/>
      <c r="I161" s="194"/>
      <c r="J161" s="195">
        <f>BK161</f>
        <v>0</v>
      </c>
      <c r="K161" s="12"/>
      <c r="L161" s="191"/>
      <c r="M161" s="196"/>
      <c r="N161" s="197"/>
      <c r="O161" s="197"/>
      <c r="P161" s="198">
        <f>SUM(P162:P165)</f>
        <v>0</v>
      </c>
      <c r="Q161" s="197"/>
      <c r="R161" s="198">
        <f>SUM(R162:R165)</f>
        <v>0.0155</v>
      </c>
      <c r="S161" s="197"/>
      <c r="T161" s="199">
        <f>SUM(T162:T165)</f>
        <v>0</v>
      </c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R161" s="192" t="s">
        <v>82</v>
      </c>
      <c r="AT161" s="200" t="s">
        <v>74</v>
      </c>
      <c r="AU161" s="200" t="s">
        <v>75</v>
      </c>
      <c r="AY161" s="192" t="s">
        <v>283</v>
      </c>
      <c r="BK161" s="201">
        <f>SUM(BK162:BK165)</f>
        <v>0</v>
      </c>
    </row>
    <row r="162" s="2" customFormat="1" ht="24.15" customHeight="1">
      <c r="A162" s="37"/>
      <c r="B162" s="168"/>
      <c r="C162" s="204" t="s">
        <v>341</v>
      </c>
      <c r="D162" s="204" t="s">
        <v>285</v>
      </c>
      <c r="E162" s="205" t="s">
        <v>2176</v>
      </c>
      <c r="F162" s="206" t="s">
        <v>2177</v>
      </c>
      <c r="G162" s="207" t="s">
        <v>288</v>
      </c>
      <c r="H162" s="208">
        <v>1.3999999999999999</v>
      </c>
      <c r="I162" s="209"/>
      <c r="J162" s="210">
        <f>ROUND(I162*H162,2)</f>
        <v>0</v>
      </c>
      <c r="K162" s="211"/>
      <c r="L162" s="38"/>
      <c r="M162" s="212" t="s">
        <v>1</v>
      </c>
      <c r="N162" s="213" t="s">
        <v>41</v>
      </c>
      <c r="O162" s="81"/>
      <c r="P162" s="214">
        <f>O162*H162</f>
        <v>0</v>
      </c>
      <c r="Q162" s="214">
        <v>0</v>
      </c>
      <c r="R162" s="214">
        <f>Q162*H162</f>
        <v>0</v>
      </c>
      <c r="S162" s="214">
        <v>0</v>
      </c>
      <c r="T162" s="215">
        <f>S162*H162</f>
        <v>0</v>
      </c>
      <c r="U162" s="37"/>
      <c r="V162" s="37"/>
      <c r="W162" s="37"/>
      <c r="X162" s="37"/>
      <c r="Y162" s="37"/>
      <c r="Z162" s="37"/>
      <c r="AA162" s="37"/>
      <c r="AB162" s="37"/>
      <c r="AC162" s="37"/>
      <c r="AD162" s="37"/>
      <c r="AE162" s="37"/>
      <c r="AR162" s="216" t="s">
        <v>289</v>
      </c>
      <c r="AT162" s="216" t="s">
        <v>285</v>
      </c>
      <c r="AU162" s="216" t="s">
        <v>82</v>
      </c>
      <c r="AY162" s="18" t="s">
        <v>283</v>
      </c>
      <c r="BE162" s="217">
        <f>IF(N162="základná",J162,0)</f>
        <v>0</v>
      </c>
      <c r="BF162" s="217">
        <f>IF(N162="znížená",J162,0)</f>
        <v>0</v>
      </c>
      <c r="BG162" s="217">
        <f>IF(N162="zákl. prenesená",J162,0)</f>
        <v>0</v>
      </c>
      <c r="BH162" s="217">
        <f>IF(N162="zníž. prenesená",J162,0)</f>
        <v>0</v>
      </c>
      <c r="BI162" s="217">
        <f>IF(N162="nulová",J162,0)</f>
        <v>0</v>
      </c>
      <c r="BJ162" s="18" t="s">
        <v>87</v>
      </c>
      <c r="BK162" s="217">
        <f>ROUND(I162*H162,2)</f>
        <v>0</v>
      </c>
      <c r="BL162" s="18" t="s">
        <v>289</v>
      </c>
      <c r="BM162" s="216" t="s">
        <v>428</v>
      </c>
    </row>
    <row r="163" s="2" customFormat="1" ht="24.15" customHeight="1">
      <c r="A163" s="37"/>
      <c r="B163" s="168"/>
      <c r="C163" s="204" t="s">
        <v>347</v>
      </c>
      <c r="D163" s="204" t="s">
        <v>285</v>
      </c>
      <c r="E163" s="205" t="s">
        <v>2179</v>
      </c>
      <c r="F163" s="206" t="s">
        <v>2180</v>
      </c>
      <c r="G163" s="207" t="s">
        <v>288</v>
      </c>
      <c r="H163" s="208">
        <v>28.600000000000001</v>
      </c>
      <c r="I163" s="209"/>
      <c r="J163" s="210">
        <f>ROUND(I163*H163,2)</f>
        <v>0</v>
      </c>
      <c r="K163" s="211"/>
      <c r="L163" s="38"/>
      <c r="M163" s="212" t="s">
        <v>1</v>
      </c>
      <c r="N163" s="213" t="s">
        <v>41</v>
      </c>
      <c r="O163" s="81"/>
      <c r="P163" s="214">
        <f>O163*H163</f>
        <v>0</v>
      </c>
      <c r="Q163" s="214">
        <v>0</v>
      </c>
      <c r="R163" s="214">
        <f>Q163*H163</f>
        <v>0</v>
      </c>
      <c r="S163" s="214">
        <v>0</v>
      </c>
      <c r="T163" s="215">
        <f>S163*H163</f>
        <v>0</v>
      </c>
      <c r="U163" s="37"/>
      <c r="V163" s="37"/>
      <c r="W163" s="37"/>
      <c r="X163" s="37"/>
      <c r="Y163" s="37"/>
      <c r="Z163" s="37"/>
      <c r="AA163" s="37"/>
      <c r="AB163" s="37"/>
      <c r="AC163" s="37"/>
      <c r="AD163" s="37"/>
      <c r="AE163" s="37"/>
      <c r="AR163" s="216" t="s">
        <v>289</v>
      </c>
      <c r="AT163" s="216" t="s">
        <v>285</v>
      </c>
      <c r="AU163" s="216" t="s">
        <v>82</v>
      </c>
      <c r="AY163" s="18" t="s">
        <v>283</v>
      </c>
      <c r="BE163" s="217">
        <f>IF(N163="základná",J163,0)</f>
        <v>0</v>
      </c>
      <c r="BF163" s="217">
        <f>IF(N163="znížená",J163,0)</f>
        <v>0</v>
      </c>
      <c r="BG163" s="217">
        <f>IF(N163="zákl. prenesená",J163,0)</f>
        <v>0</v>
      </c>
      <c r="BH163" s="217">
        <f>IF(N163="zníž. prenesená",J163,0)</f>
        <v>0</v>
      </c>
      <c r="BI163" s="217">
        <f>IF(N163="nulová",J163,0)</f>
        <v>0</v>
      </c>
      <c r="BJ163" s="18" t="s">
        <v>87</v>
      </c>
      <c r="BK163" s="217">
        <f>ROUND(I163*H163,2)</f>
        <v>0</v>
      </c>
      <c r="BL163" s="18" t="s">
        <v>289</v>
      </c>
      <c r="BM163" s="216" t="s">
        <v>442</v>
      </c>
    </row>
    <row r="164" s="2" customFormat="1" ht="16.5" customHeight="1">
      <c r="A164" s="37"/>
      <c r="B164" s="168"/>
      <c r="C164" s="242" t="s">
        <v>352</v>
      </c>
      <c r="D164" s="242" t="s">
        <v>582</v>
      </c>
      <c r="E164" s="243" t="s">
        <v>2182</v>
      </c>
      <c r="F164" s="244" t="s">
        <v>2183</v>
      </c>
      <c r="G164" s="245" t="s">
        <v>288</v>
      </c>
      <c r="H164" s="246">
        <v>31</v>
      </c>
      <c r="I164" s="247"/>
      <c r="J164" s="248">
        <f>ROUND(I164*H164,2)</f>
        <v>0</v>
      </c>
      <c r="K164" s="249"/>
      <c r="L164" s="250"/>
      <c r="M164" s="251" t="s">
        <v>1</v>
      </c>
      <c r="N164" s="252" t="s">
        <v>41</v>
      </c>
      <c r="O164" s="81"/>
      <c r="P164" s="214">
        <f>O164*H164</f>
        <v>0</v>
      </c>
      <c r="Q164" s="214">
        <v>0.00050000000000000001</v>
      </c>
      <c r="R164" s="214">
        <f>Q164*H164</f>
        <v>0.0155</v>
      </c>
      <c r="S164" s="214">
        <v>0</v>
      </c>
      <c r="T164" s="215">
        <f>S164*H164</f>
        <v>0</v>
      </c>
      <c r="U164" s="37"/>
      <c r="V164" s="37"/>
      <c r="W164" s="37"/>
      <c r="X164" s="37"/>
      <c r="Y164" s="37"/>
      <c r="Z164" s="37"/>
      <c r="AA164" s="37"/>
      <c r="AB164" s="37"/>
      <c r="AC164" s="37"/>
      <c r="AD164" s="37"/>
      <c r="AE164" s="37"/>
      <c r="AR164" s="216" t="s">
        <v>319</v>
      </c>
      <c r="AT164" s="216" t="s">
        <v>582</v>
      </c>
      <c r="AU164" s="216" t="s">
        <v>82</v>
      </c>
      <c r="AY164" s="18" t="s">
        <v>283</v>
      </c>
      <c r="BE164" s="217">
        <f>IF(N164="základná",J164,0)</f>
        <v>0</v>
      </c>
      <c r="BF164" s="217">
        <f>IF(N164="znížená",J164,0)</f>
        <v>0</v>
      </c>
      <c r="BG164" s="217">
        <f>IF(N164="zákl. prenesená",J164,0)</f>
        <v>0</v>
      </c>
      <c r="BH164" s="217">
        <f>IF(N164="zníž. prenesená",J164,0)</f>
        <v>0</v>
      </c>
      <c r="BI164" s="217">
        <f>IF(N164="nulová",J164,0)</f>
        <v>0</v>
      </c>
      <c r="BJ164" s="18" t="s">
        <v>87</v>
      </c>
      <c r="BK164" s="217">
        <f>ROUND(I164*H164,2)</f>
        <v>0</v>
      </c>
      <c r="BL164" s="18" t="s">
        <v>289</v>
      </c>
      <c r="BM164" s="216" t="s">
        <v>464</v>
      </c>
    </row>
    <row r="165" s="2" customFormat="1" ht="24.15" customHeight="1">
      <c r="A165" s="37"/>
      <c r="B165" s="168"/>
      <c r="C165" s="204" t="s">
        <v>358</v>
      </c>
      <c r="D165" s="204" t="s">
        <v>285</v>
      </c>
      <c r="E165" s="205" t="s">
        <v>2185</v>
      </c>
      <c r="F165" s="206" t="s">
        <v>2186</v>
      </c>
      <c r="G165" s="207" t="s">
        <v>288</v>
      </c>
      <c r="H165" s="208">
        <v>1</v>
      </c>
      <c r="I165" s="209"/>
      <c r="J165" s="210">
        <f>ROUND(I165*H165,2)</f>
        <v>0</v>
      </c>
      <c r="K165" s="211"/>
      <c r="L165" s="38"/>
      <c r="M165" s="212" t="s">
        <v>1</v>
      </c>
      <c r="N165" s="213" t="s">
        <v>41</v>
      </c>
      <c r="O165" s="81"/>
      <c r="P165" s="214">
        <f>O165*H165</f>
        <v>0</v>
      </c>
      <c r="Q165" s="214">
        <v>0</v>
      </c>
      <c r="R165" s="214">
        <f>Q165*H165</f>
        <v>0</v>
      </c>
      <c r="S165" s="214">
        <v>0</v>
      </c>
      <c r="T165" s="215">
        <f>S165*H165</f>
        <v>0</v>
      </c>
      <c r="U165" s="37"/>
      <c r="V165" s="37"/>
      <c r="W165" s="37"/>
      <c r="X165" s="37"/>
      <c r="Y165" s="37"/>
      <c r="Z165" s="37"/>
      <c r="AA165" s="37"/>
      <c r="AB165" s="37"/>
      <c r="AC165" s="37"/>
      <c r="AD165" s="37"/>
      <c r="AE165" s="37"/>
      <c r="AR165" s="216" t="s">
        <v>289</v>
      </c>
      <c r="AT165" s="216" t="s">
        <v>285</v>
      </c>
      <c r="AU165" s="216" t="s">
        <v>82</v>
      </c>
      <c r="AY165" s="18" t="s">
        <v>283</v>
      </c>
      <c r="BE165" s="217">
        <f>IF(N165="základná",J165,0)</f>
        <v>0</v>
      </c>
      <c r="BF165" s="217">
        <f>IF(N165="znížená",J165,0)</f>
        <v>0</v>
      </c>
      <c r="BG165" s="217">
        <f>IF(N165="zákl. prenesená",J165,0)</f>
        <v>0</v>
      </c>
      <c r="BH165" s="217">
        <f>IF(N165="zníž. prenesená",J165,0)</f>
        <v>0</v>
      </c>
      <c r="BI165" s="217">
        <f>IF(N165="nulová",J165,0)</f>
        <v>0</v>
      </c>
      <c r="BJ165" s="18" t="s">
        <v>87</v>
      </c>
      <c r="BK165" s="217">
        <f>ROUND(I165*H165,2)</f>
        <v>0</v>
      </c>
      <c r="BL165" s="18" t="s">
        <v>289</v>
      </c>
      <c r="BM165" s="216" t="s">
        <v>473</v>
      </c>
    </row>
    <row r="166" s="12" customFormat="1" ht="25.92" customHeight="1">
      <c r="A166" s="12"/>
      <c r="B166" s="191"/>
      <c r="C166" s="12"/>
      <c r="D166" s="192" t="s">
        <v>74</v>
      </c>
      <c r="E166" s="193" t="s">
        <v>2188</v>
      </c>
      <c r="F166" s="193" t="s">
        <v>2189</v>
      </c>
      <c r="G166" s="12"/>
      <c r="H166" s="12"/>
      <c r="I166" s="194"/>
      <c r="J166" s="195">
        <f>BK166</f>
        <v>0</v>
      </c>
      <c r="K166" s="12"/>
      <c r="L166" s="191"/>
      <c r="M166" s="196"/>
      <c r="N166" s="197"/>
      <c r="O166" s="197"/>
      <c r="P166" s="198">
        <f>P167+SUM(P168:P170)</f>
        <v>0</v>
      </c>
      <c r="Q166" s="197"/>
      <c r="R166" s="198">
        <f>R167+SUM(R168:R170)</f>
        <v>0.15481</v>
      </c>
      <c r="S166" s="197"/>
      <c r="T166" s="199">
        <f>T167+SUM(T168:T170)</f>
        <v>30.962</v>
      </c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R166" s="192" t="s">
        <v>82</v>
      </c>
      <c r="AT166" s="200" t="s">
        <v>74</v>
      </c>
      <c r="AU166" s="200" t="s">
        <v>75</v>
      </c>
      <c r="AY166" s="192" t="s">
        <v>283</v>
      </c>
      <c r="BK166" s="201">
        <f>BK167+SUM(BK168:BK170)</f>
        <v>0</v>
      </c>
    </row>
    <row r="167" s="2" customFormat="1" ht="24.15" customHeight="1">
      <c r="A167" s="37"/>
      <c r="B167" s="168"/>
      <c r="C167" s="204" t="s">
        <v>364</v>
      </c>
      <c r="D167" s="204" t="s">
        <v>285</v>
      </c>
      <c r="E167" s="205" t="s">
        <v>2190</v>
      </c>
      <c r="F167" s="206" t="s">
        <v>2191</v>
      </c>
      <c r="G167" s="207" t="s">
        <v>2139</v>
      </c>
      <c r="H167" s="208">
        <v>1704</v>
      </c>
      <c r="I167" s="209"/>
      <c r="J167" s="210">
        <f>ROUND(I167*H167,2)</f>
        <v>0</v>
      </c>
      <c r="K167" s="211"/>
      <c r="L167" s="38"/>
      <c r="M167" s="212" t="s">
        <v>1</v>
      </c>
      <c r="N167" s="213" t="s">
        <v>41</v>
      </c>
      <c r="O167" s="81"/>
      <c r="P167" s="214">
        <f>O167*H167</f>
        <v>0</v>
      </c>
      <c r="Q167" s="214">
        <v>0</v>
      </c>
      <c r="R167" s="214">
        <f>Q167*H167</f>
        <v>0</v>
      </c>
      <c r="S167" s="214">
        <v>0</v>
      </c>
      <c r="T167" s="215">
        <f>S167*H167</f>
        <v>0</v>
      </c>
      <c r="U167" s="37"/>
      <c r="V167" s="37"/>
      <c r="W167" s="37"/>
      <c r="X167" s="37"/>
      <c r="Y167" s="37"/>
      <c r="Z167" s="37"/>
      <c r="AA167" s="37"/>
      <c r="AB167" s="37"/>
      <c r="AC167" s="37"/>
      <c r="AD167" s="37"/>
      <c r="AE167" s="37"/>
      <c r="AR167" s="216" t="s">
        <v>289</v>
      </c>
      <c r="AT167" s="216" t="s">
        <v>285</v>
      </c>
      <c r="AU167" s="216" t="s">
        <v>82</v>
      </c>
      <c r="AY167" s="18" t="s">
        <v>283</v>
      </c>
      <c r="BE167" s="217">
        <f>IF(N167="základná",J167,0)</f>
        <v>0</v>
      </c>
      <c r="BF167" s="217">
        <f>IF(N167="znížená",J167,0)</f>
        <v>0</v>
      </c>
      <c r="BG167" s="217">
        <f>IF(N167="zákl. prenesená",J167,0)</f>
        <v>0</v>
      </c>
      <c r="BH167" s="217">
        <f>IF(N167="zníž. prenesená",J167,0)</f>
        <v>0</v>
      </c>
      <c r="BI167" s="217">
        <f>IF(N167="nulová",J167,0)</f>
        <v>0</v>
      </c>
      <c r="BJ167" s="18" t="s">
        <v>87</v>
      </c>
      <c r="BK167" s="217">
        <f>ROUND(I167*H167,2)</f>
        <v>0</v>
      </c>
      <c r="BL167" s="18" t="s">
        <v>289</v>
      </c>
      <c r="BM167" s="216" t="s">
        <v>501</v>
      </c>
    </row>
    <row r="168" s="2" customFormat="1" ht="24.15" customHeight="1">
      <c r="A168" s="37"/>
      <c r="B168" s="168"/>
      <c r="C168" s="204" t="s">
        <v>370</v>
      </c>
      <c r="D168" s="204" t="s">
        <v>285</v>
      </c>
      <c r="E168" s="205" t="s">
        <v>2193</v>
      </c>
      <c r="F168" s="206" t="s">
        <v>2194</v>
      </c>
      <c r="G168" s="207" t="s">
        <v>2139</v>
      </c>
      <c r="H168" s="208">
        <v>17</v>
      </c>
      <c r="I168" s="209"/>
      <c r="J168" s="210">
        <f>ROUND(I168*H168,2)</f>
        <v>0</v>
      </c>
      <c r="K168" s="211"/>
      <c r="L168" s="38"/>
      <c r="M168" s="212" t="s">
        <v>1</v>
      </c>
      <c r="N168" s="213" t="s">
        <v>41</v>
      </c>
      <c r="O168" s="81"/>
      <c r="P168" s="214">
        <f>O168*H168</f>
        <v>0</v>
      </c>
      <c r="Q168" s="214">
        <v>0</v>
      </c>
      <c r="R168" s="214">
        <f>Q168*H168</f>
        <v>0</v>
      </c>
      <c r="S168" s="214">
        <v>0</v>
      </c>
      <c r="T168" s="215">
        <f>S168*H168</f>
        <v>0</v>
      </c>
      <c r="U168" s="37"/>
      <c r="V168" s="37"/>
      <c r="W168" s="37"/>
      <c r="X168" s="37"/>
      <c r="Y168" s="37"/>
      <c r="Z168" s="37"/>
      <c r="AA168" s="37"/>
      <c r="AB168" s="37"/>
      <c r="AC168" s="37"/>
      <c r="AD168" s="37"/>
      <c r="AE168" s="37"/>
      <c r="AR168" s="216" t="s">
        <v>289</v>
      </c>
      <c r="AT168" s="216" t="s">
        <v>285</v>
      </c>
      <c r="AU168" s="216" t="s">
        <v>82</v>
      </c>
      <c r="AY168" s="18" t="s">
        <v>283</v>
      </c>
      <c r="BE168" s="217">
        <f>IF(N168="základná",J168,0)</f>
        <v>0</v>
      </c>
      <c r="BF168" s="217">
        <f>IF(N168="znížená",J168,0)</f>
        <v>0</v>
      </c>
      <c r="BG168" s="217">
        <f>IF(N168="zákl. prenesená",J168,0)</f>
        <v>0</v>
      </c>
      <c r="BH168" s="217">
        <f>IF(N168="zníž. prenesená",J168,0)</f>
        <v>0</v>
      </c>
      <c r="BI168" s="217">
        <f>IF(N168="nulová",J168,0)</f>
        <v>0</v>
      </c>
      <c r="BJ168" s="18" t="s">
        <v>87</v>
      </c>
      <c r="BK168" s="217">
        <f>ROUND(I168*H168,2)</f>
        <v>0</v>
      </c>
      <c r="BL168" s="18" t="s">
        <v>289</v>
      </c>
      <c r="BM168" s="216" t="s">
        <v>509</v>
      </c>
    </row>
    <row r="169" s="2" customFormat="1" ht="24.15" customHeight="1">
      <c r="A169" s="37"/>
      <c r="B169" s="168"/>
      <c r="C169" s="204" t="s">
        <v>376</v>
      </c>
      <c r="D169" s="204" t="s">
        <v>285</v>
      </c>
      <c r="E169" s="205" t="s">
        <v>2196</v>
      </c>
      <c r="F169" s="206" t="s">
        <v>2197</v>
      </c>
      <c r="G169" s="207" t="s">
        <v>649</v>
      </c>
      <c r="H169" s="208">
        <v>15481</v>
      </c>
      <c r="I169" s="209"/>
      <c r="J169" s="210">
        <f>ROUND(I169*H169,2)</f>
        <v>0</v>
      </c>
      <c r="K169" s="211"/>
      <c r="L169" s="38"/>
      <c r="M169" s="212" t="s">
        <v>1</v>
      </c>
      <c r="N169" s="213" t="s">
        <v>41</v>
      </c>
      <c r="O169" s="81"/>
      <c r="P169" s="214">
        <f>O169*H169</f>
        <v>0</v>
      </c>
      <c r="Q169" s="214">
        <v>1.0000000000000001E-05</v>
      </c>
      <c r="R169" s="214">
        <f>Q169*H169</f>
        <v>0.15481</v>
      </c>
      <c r="S169" s="214">
        <v>0.002</v>
      </c>
      <c r="T169" s="215">
        <f>S169*H169</f>
        <v>30.962</v>
      </c>
      <c r="U169" s="37"/>
      <c r="V169" s="37"/>
      <c r="W169" s="37"/>
      <c r="X169" s="37"/>
      <c r="Y169" s="37"/>
      <c r="Z169" s="37"/>
      <c r="AA169" s="37"/>
      <c r="AB169" s="37"/>
      <c r="AC169" s="37"/>
      <c r="AD169" s="37"/>
      <c r="AE169" s="37"/>
      <c r="AR169" s="216" t="s">
        <v>289</v>
      </c>
      <c r="AT169" s="216" t="s">
        <v>285</v>
      </c>
      <c r="AU169" s="216" t="s">
        <v>82</v>
      </c>
      <c r="AY169" s="18" t="s">
        <v>283</v>
      </c>
      <c r="BE169" s="217">
        <f>IF(N169="základná",J169,0)</f>
        <v>0</v>
      </c>
      <c r="BF169" s="217">
        <f>IF(N169="znížená",J169,0)</f>
        <v>0</v>
      </c>
      <c r="BG169" s="217">
        <f>IF(N169="zákl. prenesená",J169,0)</f>
        <v>0</v>
      </c>
      <c r="BH169" s="217">
        <f>IF(N169="zníž. prenesená",J169,0)</f>
        <v>0</v>
      </c>
      <c r="BI169" s="217">
        <f>IF(N169="nulová",J169,0)</f>
        <v>0</v>
      </c>
      <c r="BJ169" s="18" t="s">
        <v>87</v>
      </c>
      <c r="BK169" s="217">
        <f>ROUND(I169*H169,2)</f>
        <v>0</v>
      </c>
      <c r="BL169" s="18" t="s">
        <v>289</v>
      </c>
      <c r="BM169" s="216" t="s">
        <v>519</v>
      </c>
    </row>
    <row r="170" s="12" customFormat="1" ht="22.8" customHeight="1">
      <c r="A170" s="12"/>
      <c r="B170" s="191"/>
      <c r="C170" s="12"/>
      <c r="D170" s="192" t="s">
        <v>74</v>
      </c>
      <c r="E170" s="202" t="s">
        <v>2199</v>
      </c>
      <c r="F170" s="202" t="s">
        <v>2200</v>
      </c>
      <c r="G170" s="12"/>
      <c r="H170" s="12"/>
      <c r="I170" s="194"/>
      <c r="J170" s="203">
        <f>BK170</f>
        <v>0</v>
      </c>
      <c r="K170" s="12"/>
      <c r="L170" s="191"/>
      <c r="M170" s="196"/>
      <c r="N170" s="197"/>
      <c r="O170" s="197"/>
      <c r="P170" s="198">
        <f>SUM(P171:P174)</f>
        <v>0</v>
      </c>
      <c r="Q170" s="197"/>
      <c r="R170" s="198">
        <f>SUM(R171:R174)</f>
        <v>0</v>
      </c>
      <c r="S170" s="197"/>
      <c r="T170" s="199">
        <f>SUM(T171:T174)</f>
        <v>0</v>
      </c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R170" s="192" t="s">
        <v>82</v>
      </c>
      <c r="AT170" s="200" t="s">
        <v>74</v>
      </c>
      <c r="AU170" s="200" t="s">
        <v>82</v>
      </c>
      <c r="AY170" s="192" t="s">
        <v>283</v>
      </c>
      <c r="BK170" s="201">
        <f>SUM(BK171:BK174)</f>
        <v>0</v>
      </c>
    </row>
    <row r="171" s="2" customFormat="1" ht="24.15" customHeight="1">
      <c r="A171" s="37"/>
      <c r="B171" s="168"/>
      <c r="C171" s="204" t="s">
        <v>7</v>
      </c>
      <c r="D171" s="204" t="s">
        <v>285</v>
      </c>
      <c r="E171" s="205" t="s">
        <v>2201</v>
      </c>
      <c r="F171" s="206" t="s">
        <v>2202</v>
      </c>
      <c r="G171" s="207" t="s">
        <v>2139</v>
      </c>
      <c r="H171" s="208">
        <v>1325</v>
      </c>
      <c r="I171" s="209"/>
      <c r="J171" s="210">
        <f>ROUND(I171*H171,2)</f>
        <v>0</v>
      </c>
      <c r="K171" s="211"/>
      <c r="L171" s="38"/>
      <c r="M171" s="212" t="s">
        <v>1</v>
      </c>
      <c r="N171" s="213" t="s">
        <v>41</v>
      </c>
      <c r="O171" s="81"/>
      <c r="P171" s="214">
        <f>O171*H171</f>
        <v>0</v>
      </c>
      <c r="Q171" s="214">
        <v>0</v>
      </c>
      <c r="R171" s="214">
        <f>Q171*H171</f>
        <v>0</v>
      </c>
      <c r="S171" s="214">
        <v>0</v>
      </c>
      <c r="T171" s="215">
        <f>S171*H171</f>
        <v>0</v>
      </c>
      <c r="U171" s="37"/>
      <c r="V171" s="37"/>
      <c r="W171" s="37"/>
      <c r="X171" s="37"/>
      <c r="Y171" s="37"/>
      <c r="Z171" s="37"/>
      <c r="AA171" s="37"/>
      <c r="AB171" s="37"/>
      <c r="AC171" s="37"/>
      <c r="AD171" s="37"/>
      <c r="AE171" s="37"/>
      <c r="AR171" s="216" t="s">
        <v>289</v>
      </c>
      <c r="AT171" s="216" t="s">
        <v>285</v>
      </c>
      <c r="AU171" s="216" t="s">
        <v>87</v>
      </c>
      <c r="AY171" s="18" t="s">
        <v>283</v>
      </c>
      <c r="BE171" s="217">
        <f>IF(N171="základná",J171,0)</f>
        <v>0</v>
      </c>
      <c r="BF171" s="217">
        <f>IF(N171="znížená",J171,0)</f>
        <v>0</v>
      </c>
      <c r="BG171" s="217">
        <f>IF(N171="zákl. prenesená",J171,0)</f>
        <v>0</v>
      </c>
      <c r="BH171" s="217">
        <f>IF(N171="zníž. prenesená",J171,0)</f>
        <v>0</v>
      </c>
      <c r="BI171" s="217">
        <f>IF(N171="nulová",J171,0)</f>
        <v>0</v>
      </c>
      <c r="BJ171" s="18" t="s">
        <v>87</v>
      </c>
      <c r="BK171" s="217">
        <f>ROUND(I171*H171,2)</f>
        <v>0</v>
      </c>
      <c r="BL171" s="18" t="s">
        <v>289</v>
      </c>
      <c r="BM171" s="216" t="s">
        <v>527</v>
      </c>
    </row>
    <row r="172" s="2" customFormat="1" ht="24.15" customHeight="1">
      <c r="A172" s="37"/>
      <c r="B172" s="168"/>
      <c r="C172" s="204" t="s">
        <v>386</v>
      </c>
      <c r="D172" s="204" t="s">
        <v>285</v>
      </c>
      <c r="E172" s="205" t="s">
        <v>2207</v>
      </c>
      <c r="F172" s="206" t="s">
        <v>2208</v>
      </c>
      <c r="G172" s="207" t="s">
        <v>2139</v>
      </c>
      <c r="H172" s="208">
        <v>45</v>
      </c>
      <c r="I172" s="209"/>
      <c r="J172" s="210">
        <f>ROUND(I172*H172,2)</f>
        <v>0</v>
      </c>
      <c r="K172" s="211"/>
      <c r="L172" s="38"/>
      <c r="M172" s="212" t="s">
        <v>1</v>
      </c>
      <c r="N172" s="213" t="s">
        <v>41</v>
      </c>
      <c r="O172" s="81"/>
      <c r="P172" s="214">
        <f>O172*H172</f>
        <v>0</v>
      </c>
      <c r="Q172" s="214">
        <v>0</v>
      </c>
      <c r="R172" s="214">
        <f>Q172*H172</f>
        <v>0</v>
      </c>
      <c r="S172" s="214">
        <v>0</v>
      </c>
      <c r="T172" s="215">
        <f>S172*H172</f>
        <v>0</v>
      </c>
      <c r="U172" s="37"/>
      <c r="V172" s="37"/>
      <c r="W172" s="37"/>
      <c r="X172" s="37"/>
      <c r="Y172" s="37"/>
      <c r="Z172" s="37"/>
      <c r="AA172" s="37"/>
      <c r="AB172" s="37"/>
      <c r="AC172" s="37"/>
      <c r="AD172" s="37"/>
      <c r="AE172" s="37"/>
      <c r="AR172" s="216" t="s">
        <v>289</v>
      </c>
      <c r="AT172" s="216" t="s">
        <v>285</v>
      </c>
      <c r="AU172" s="216" t="s">
        <v>87</v>
      </c>
      <c r="AY172" s="18" t="s">
        <v>283</v>
      </c>
      <c r="BE172" s="217">
        <f>IF(N172="základná",J172,0)</f>
        <v>0</v>
      </c>
      <c r="BF172" s="217">
        <f>IF(N172="znížená",J172,0)</f>
        <v>0</v>
      </c>
      <c r="BG172" s="217">
        <f>IF(N172="zákl. prenesená",J172,0)</f>
        <v>0</v>
      </c>
      <c r="BH172" s="217">
        <f>IF(N172="zníž. prenesená",J172,0)</f>
        <v>0</v>
      </c>
      <c r="BI172" s="217">
        <f>IF(N172="nulová",J172,0)</f>
        <v>0</v>
      </c>
      <c r="BJ172" s="18" t="s">
        <v>87</v>
      </c>
      <c r="BK172" s="217">
        <f>ROUND(I172*H172,2)</f>
        <v>0</v>
      </c>
      <c r="BL172" s="18" t="s">
        <v>289</v>
      </c>
      <c r="BM172" s="216" t="s">
        <v>538</v>
      </c>
    </row>
    <row r="173" s="2" customFormat="1" ht="24.15" customHeight="1">
      <c r="A173" s="37"/>
      <c r="B173" s="168"/>
      <c r="C173" s="204" t="s">
        <v>395</v>
      </c>
      <c r="D173" s="204" t="s">
        <v>285</v>
      </c>
      <c r="E173" s="205" t="s">
        <v>2210</v>
      </c>
      <c r="F173" s="206" t="s">
        <v>2211</v>
      </c>
      <c r="G173" s="207" t="s">
        <v>2139</v>
      </c>
      <c r="H173" s="208">
        <v>392</v>
      </c>
      <c r="I173" s="209"/>
      <c r="J173" s="210">
        <f>ROUND(I173*H173,2)</f>
        <v>0</v>
      </c>
      <c r="K173" s="211"/>
      <c r="L173" s="38"/>
      <c r="M173" s="212" t="s">
        <v>1</v>
      </c>
      <c r="N173" s="213" t="s">
        <v>41</v>
      </c>
      <c r="O173" s="81"/>
      <c r="P173" s="214">
        <f>O173*H173</f>
        <v>0</v>
      </c>
      <c r="Q173" s="214">
        <v>0</v>
      </c>
      <c r="R173" s="214">
        <f>Q173*H173</f>
        <v>0</v>
      </c>
      <c r="S173" s="214">
        <v>0</v>
      </c>
      <c r="T173" s="215">
        <f>S173*H173</f>
        <v>0</v>
      </c>
      <c r="U173" s="37"/>
      <c r="V173" s="37"/>
      <c r="W173" s="37"/>
      <c r="X173" s="37"/>
      <c r="Y173" s="37"/>
      <c r="Z173" s="37"/>
      <c r="AA173" s="37"/>
      <c r="AB173" s="37"/>
      <c r="AC173" s="37"/>
      <c r="AD173" s="37"/>
      <c r="AE173" s="37"/>
      <c r="AR173" s="216" t="s">
        <v>289</v>
      </c>
      <c r="AT173" s="216" t="s">
        <v>285</v>
      </c>
      <c r="AU173" s="216" t="s">
        <v>87</v>
      </c>
      <c r="AY173" s="18" t="s">
        <v>283</v>
      </c>
      <c r="BE173" s="217">
        <f>IF(N173="základná",J173,0)</f>
        <v>0</v>
      </c>
      <c r="BF173" s="217">
        <f>IF(N173="znížená",J173,0)</f>
        <v>0</v>
      </c>
      <c r="BG173" s="217">
        <f>IF(N173="zákl. prenesená",J173,0)</f>
        <v>0</v>
      </c>
      <c r="BH173" s="217">
        <f>IF(N173="zníž. prenesená",J173,0)</f>
        <v>0</v>
      </c>
      <c r="BI173" s="217">
        <f>IF(N173="nulová",J173,0)</f>
        <v>0</v>
      </c>
      <c r="BJ173" s="18" t="s">
        <v>87</v>
      </c>
      <c r="BK173" s="217">
        <f>ROUND(I173*H173,2)</f>
        <v>0</v>
      </c>
      <c r="BL173" s="18" t="s">
        <v>289</v>
      </c>
      <c r="BM173" s="216" t="s">
        <v>546</v>
      </c>
    </row>
    <row r="174" s="2" customFormat="1" ht="24.15" customHeight="1">
      <c r="A174" s="37"/>
      <c r="B174" s="168"/>
      <c r="C174" s="204" t="s">
        <v>400</v>
      </c>
      <c r="D174" s="204" t="s">
        <v>285</v>
      </c>
      <c r="E174" s="205" t="s">
        <v>2216</v>
      </c>
      <c r="F174" s="206" t="s">
        <v>2217</v>
      </c>
      <c r="G174" s="207" t="s">
        <v>2139</v>
      </c>
      <c r="H174" s="208">
        <v>9</v>
      </c>
      <c r="I174" s="209"/>
      <c r="J174" s="210">
        <f>ROUND(I174*H174,2)</f>
        <v>0</v>
      </c>
      <c r="K174" s="211"/>
      <c r="L174" s="38"/>
      <c r="M174" s="212" t="s">
        <v>1</v>
      </c>
      <c r="N174" s="213" t="s">
        <v>41</v>
      </c>
      <c r="O174" s="81"/>
      <c r="P174" s="214">
        <f>O174*H174</f>
        <v>0</v>
      </c>
      <c r="Q174" s="214">
        <v>0</v>
      </c>
      <c r="R174" s="214">
        <f>Q174*H174</f>
        <v>0</v>
      </c>
      <c r="S174" s="214">
        <v>0</v>
      </c>
      <c r="T174" s="215">
        <f>S174*H174</f>
        <v>0</v>
      </c>
      <c r="U174" s="37"/>
      <c r="V174" s="37"/>
      <c r="W174" s="37"/>
      <c r="X174" s="37"/>
      <c r="Y174" s="37"/>
      <c r="Z174" s="37"/>
      <c r="AA174" s="37"/>
      <c r="AB174" s="37"/>
      <c r="AC174" s="37"/>
      <c r="AD174" s="37"/>
      <c r="AE174" s="37"/>
      <c r="AR174" s="216" t="s">
        <v>289</v>
      </c>
      <c r="AT174" s="216" t="s">
        <v>285</v>
      </c>
      <c r="AU174" s="216" t="s">
        <v>87</v>
      </c>
      <c r="AY174" s="18" t="s">
        <v>283</v>
      </c>
      <c r="BE174" s="217">
        <f>IF(N174="základná",J174,0)</f>
        <v>0</v>
      </c>
      <c r="BF174" s="217">
        <f>IF(N174="znížená",J174,0)</f>
        <v>0</v>
      </c>
      <c r="BG174" s="217">
        <f>IF(N174="zákl. prenesená",J174,0)</f>
        <v>0</v>
      </c>
      <c r="BH174" s="217">
        <f>IF(N174="zníž. prenesená",J174,0)</f>
        <v>0</v>
      </c>
      <c r="BI174" s="217">
        <f>IF(N174="nulová",J174,0)</f>
        <v>0</v>
      </c>
      <c r="BJ174" s="18" t="s">
        <v>87</v>
      </c>
      <c r="BK174" s="217">
        <f>ROUND(I174*H174,2)</f>
        <v>0</v>
      </c>
      <c r="BL174" s="18" t="s">
        <v>289</v>
      </c>
      <c r="BM174" s="216" t="s">
        <v>555</v>
      </c>
    </row>
    <row r="175" s="12" customFormat="1" ht="25.92" customHeight="1">
      <c r="A175" s="12"/>
      <c r="B175" s="191"/>
      <c r="C175" s="12"/>
      <c r="D175" s="192" t="s">
        <v>74</v>
      </c>
      <c r="E175" s="193" t="s">
        <v>2219</v>
      </c>
      <c r="F175" s="193" t="s">
        <v>2220</v>
      </c>
      <c r="G175" s="12"/>
      <c r="H175" s="12"/>
      <c r="I175" s="194"/>
      <c r="J175" s="195">
        <f>BK175</f>
        <v>0</v>
      </c>
      <c r="K175" s="12"/>
      <c r="L175" s="191"/>
      <c r="M175" s="196"/>
      <c r="N175" s="197"/>
      <c r="O175" s="197"/>
      <c r="P175" s="198">
        <f>SUM(P176:P190)</f>
        <v>0</v>
      </c>
      <c r="Q175" s="197"/>
      <c r="R175" s="198">
        <f>SUM(R176:R190)</f>
        <v>0</v>
      </c>
      <c r="S175" s="197"/>
      <c r="T175" s="199">
        <f>SUM(T176:T190)</f>
        <v>0</v>
      </c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R175" s="192" t="s">
        <v>82</v>
      </c>
      <c r="AT175" s="200" t="s">
        <v>74</v>
      </c>
      <c r="AU175" s="200" t="s">
        <v>75</v>
      </c>
      <c r="AY175" s="192" t="s">
        <v>283</v>
      </c>
      <c r="BK175" s="201">
        <f>SUM(BK176:BK190)</f>
        <v>0</v>
      </c>
    </row>
    <row r="176" s="2" customFormat="1" ht="16.5" customHeight="1">
      <c r="A176" s="37"/>
      <c r="B176" s="168"/>
      <c r="C176" s="204" t="s">
        <v>408</v>
      </c>
      <c r="D176" s="204" t="s">
        <v>285</v>
      </c>
      <c r="E176" s="205" t="s">
        <v>2221</v>
      </c>
      <c r="F176" s="206" t="s">
        <v>2222</v>
      </c>
      <c r="G176" s="207" t="s">
        <v>2139</v>
      </c>
      <c r="H176" s="208">
        <v>96</v>
      </c>
      <c r="I176" s="209"/>
      <c r="J176" s="210">
        <f>ROUND(I176*H176,2)</f>
        <v>0</v>
      </c>
      <c r="K176" s="211"/>
      <c r="L176" s="38"/>
      <c r="M176" s="212" t="s">
        <v>1</v>
      </c>
      <c r="N176" s="213" t="s">
        <v>41</v>
      </c>
      <c r="O176" s="81"/>
      <c r="P176" s="214">
        <f>O176*H176</f>
        <v>0</v>
      </c>
      <c r="Q176" s="214">
        <v>0</v>
      </c>
      <c r="R176" s="214">
        <f>Q176*H176</f>
        <v>0</v>
      </c>
      <c r="S176" s="214">
        <v>0</v>
      </c>
      <c r="T176" s="215">
        <f>S176*H176</f>
        <v>0</v>
      </c>
      <c r="U176" s="37"/>
      <c r="V176" s="37"/>
      <c r="W176" s="37"/>
      <c r="X176" s="37"/>
      <c r="Y176" s="37"/>
      <c r="Z176" s="37"/>
      <c r="AA176" s="37"/>
      <c r="AB176" s="37"/>
      <c r="AC176" s="37"/>
      <c r="AD176" s="37"/>
      <c r="AE176" s="37"/>
      <c r="AR176" s="216" t="s">
        <v>289</v>
      </c>
      <c r="AT176" s="216" t="s">
        <v>285</v>
      </c>
      <c r="AU176" s="216" t="s">
        <v>82</v>
      </c>
      <c r="AY176" s="18" t="s">
        <v>283</v>
      </c>
      <c r="BE176" s="217">
        <f>IF(N176="základná",J176,0)</f>
        <v>0</v>
      </c>
      <c r="BF176" s="217">
        <f>IF(N176="znížená",J176,0)</f>
        <v>0</v>
      </c>
      <c r="BG176" s="217">
        <f>IF(N176="zákl. prenesená",J176,0)</f>
        <v>0</v>
      </c>
      <c r="BH176" s="217">
        <f>IF(N176="zníž. prenesená",J176,0)</f>
        <v>0</v>
      </c>
      <c r="BI176" s="217">
        <f>IF(N176="nulová",J176,0)</f>
        <v>0</v>
      </c>
      <c r="BJ176" s="18" t="s">
        <v>87</v>
      </c>
      <c r="BK176" s="217">
        <f>ROUND(I176*H176,2)</f>
        <v>0</v>
      </c>
      <c r="BL176" s="18" t="s">
        <v>289</v>
      </c>
      <c r="BM176" s="216" t="s">
        <v>566</v>
      </c>
    </row>
    <row r="177" s="2" customFormat="1" ht="16.5" customHeight="1">
      <c r="A177" s="37"/>
      <c r="B177" s="168"/>
      <c r="C177" s="242" t="s">
        <v>418</v>
      </c>
      <c r="D177" s="242" t="s">
        <v>582</v>
      </c>
      <c r="E177" s="243" t="s">
        <v>2224</v>
      </c>
      <c r="F177" s="244" t="s">
        <v>2225</v>
      </c>
      <c r="G177" s="245" t="s">
        <v>2139</v>
      </c>
      <c r="H177" s="246">
        <v>96</v>
      </c>
      <c r="I177" s="247"/>
      <c r="J177" s="248">
        <f>ROUND(I177*H177,2)</f>
        <v>0</v>
      </c>
      <c r="K177" s="249"/>
      <c r="L177" s="250"/>
      <c r="M177" s="251" t="s">
        <v>1</v>
      </c>
      <c r="N177" s="252" t="s">
        <v>41</v>
      </c>
      <c r="O177" s="81"/>
      <c r="P177" s="214">
        <f>O177*H177</f>
        <v>0</v>
      </c>
      <c r="Q177" s="214">
        <v>0</v>
      </c>
      <c r="R177" s="214">
        <f>Q177*H177</f>
        <v>0</v>
      </c>
      <c r="S177" s="214">
        <v>0</v>
      </c>
      <c r="T177" s="215">
        <f>S177*H177</f>
        <v>0</v>
      </c>
      <c r="U177" s="37"/>
      <c r="V177" s="37"/>
      <c r="W177" s="37"/>
      <c r="X177" s="37"/>
      <c r="Y177" s="37"/>
      <c r="Z177" s="37"/>
      <c r="AA177" s="37"/>
      <c r="AB177" s="37"/>
      <c r="AC177" s="37"/>
      <c r="AD177" s="37"/>
      <c r="AE177" s="37"/>
      <c r="AR177" s="216" t="s">
        <v>319</v>
      </c>
      <c r="AT177" s="216" t="s">
        <v>582</v>
      </c>
      <c r="AU177" s="216" t="s">
        <v>82</v>
      </c>
      <c r="AY177" s="18" t="s">
        <v>283</v>
      </c>
      <c r="BE177" s="217">
        <f>IF(N177="základná",J177,0)</f>
        <v>0</v>
      </c>
      <c r="BF177" s="217">
        <f>IF(N177="znížená",J177,0)</f>
        <v>0</v>
      </c>
      <c r="BG177" s="217">
        <f>IF(N177="zákl. prenesená",J177,0)</f>
        <v>0</v>
      </c>
      <c r="BH177" s="217">
        <f>IF(N177="zníž. prenesená",J177,0)</f>
        <v>0</v>
      </c>
      <c r="BI177" s="217">
        <f>IF(N177="nulová",J177,0)</f>
        <v>0</v>
      </c>
      <c r="BJ177" s="18" t="s">
        <v>87</v>
      </c>
      <c r="BK177" s="217">
        <f>ROUND(I177*H177,2)</f>
        <v>0</v>
      </c>
      <c r="BL177" s="18" t="s">
        <v>289</v>
      </c>
      <c r="BM177" s="216" t="s">
        <v>576</v>
      </c>
    </row>
    <row r="178" s="2" customFormat="1" ht="16.5" customHeight="1">
      <c r="A178" s="37"/>
      <c r="B178" s="168"/>
      <c r="C178" s="242" t="s">
        <v>428</v>
      </c>
      <c r="D178" s="242" t="s">
        <v>582</v>
      </c>
      <c r="E178" s="243" t="s">
        <v>2227</v>
      </c>
      <c r="F178" s="244" t="s">
        <v>2228</v>
      </c>
      <c r="G178" s="245" t="s">
        <v>2139</v>
      </c>
      <c r="H178" s="246">
        <v>96</v>
      </c>
      <c r="I178" s="247"/>
      <c r="J178" s="248">
        <f>ROUND(I178*H178,2)</f>
        <v>0</v>
      </c>
      <c r="K178" s="249"/>
      <c r="L178" s="250"/>
      <c r="M178" s="251" t="s">
        <v>1</v>
      </c>
      <c r="N178" s="252" t="s">
        <v>41</v>
      </c>
      <c r="O178" s="81"/>
      <c r="P178" s="214">
        <f>O178*H178</f>
        <v>0</v>
      </c>
      <c r="Q178" s="214">
        <v>0</v>
      </c>
      <c r="R178" s="214">
        <f>Q178*H178</f>
        <v>0</v>
      </c>
      <c r="S178" s="214">
        <v>0</v>
      </c>
      <c r="T178" s="215">
        <f>S178*H178</f>
        <v>0</v>
      </c>
      <c r="U178" s="37"/>
      <c r="V178" s="37"/>
      <c r="W178" s="37"/>
      <c r="X178" s="37"/>
      <c r="Y178" s="37"/>
      <c r="Z178" s="37"/>
      <c r="AA178" s="37"/>
      <c r="AB178" s="37"/>
      <c r="AC178" s="37"/>
      <c r="AD178" s="37"/>
      <c r="AE178" s="37"/>
      <c r="AR178" s="216" t="s">
        <v>319</v>
      </c>
      <c r="AT178" s="216" t="s">
        <v>582</v>
      </c>
      <c r="AU178" s="216" t="s">
        <v>82</v>
      </c>
      <c r="AY178" s="18" t="s">
        <v>283</v>
      </c>
      <c r="BE178" s="217">
        <f>IF(N178="základná",J178,0)</f>
        <v>0</v>
      </c>
      <c r="BF178" s="217">
        <f>IF(N178="znížená",J178,0)</f>
        <v>0</v>
      </c>
      <c r="BG178" s="217">
        <f>IF(N178="zákl. prenesená",J178,0)</f>
        <v>0</v>
      </c>
      <c r="BH178" s="217">
        <f>IF(N178="zníž. prenesená",J178,0)</f>
        <v>0</v>
      </c>
      <c r="BI178" s="217">
        <f>IF(N178="nulová",J178,0)</f>
        <v>0</v>
      </c>
      <c r="BJ178" s="18" t="s">
        <v>87</v>
      </c>
      <c r="BK178" s="217">
        <f>ROUND(I178*H178,2)</f>
        <v>0</v>
      </c>
      <c r="BL178" s="18" t="s">
        <v>289</v>
      </c>
      <c r="BM178" s="216" t="s">
        <v>587</v>
      </c>
    </row>
    <row r="179" s="2" customFormat="1" ht="16.5" customHeight="1">
      <c r="A179" s="37"/>
      <c r="B179" s="168"/>
      <c r="C179" s="204" t="s">
        <v>438</v>
      </c>
      <c r="D179" s="204" t="s">
        <v>285</v>
      </c>
      <c r="E179" s="205" t="s">
        <v>2230</v>
      </c>
      <c r="F179" s="206" t="s">
        <v>2231</v>
      </c>
      <c r="G179" s="207" t="s">
        <v>2139</v>
      </c>
      <c r="H179" s="208">
        <v>86</v>
      </c>
      <c r="I179" s="209"/>
      <c r="J179" s="210">
        <f>ROUND(I179*H179,2)</f>
        <v>0</v>
      </c>
      <c r="K179" s="211"/>
      <c r="L179" s="38"/>
      <c r="M179" s="212" t="s">
        <v>1</v>
      </c>
      <c r="N179" s="213" t="s">
        <v>41</v>
      </c>
      <c r="O179" s="81"/>
      <c r="P179" s="214">
        <f>O179*H179</f>
        <v>0</v>
      </c>
      <c r="Q179" s="214">
        <v>0</v>
      </c>
      <c r="R179" s="214">
        <f>Q179*H179</f>
        <v>0</v>
      </c>
      <c r="S179" s="214">
        <v>0</v>
      </c>
      <c r="T179" s="215">
        <f>S179*H179</f>
        <v>0</v>
      </c>
      <c r="U179" s="37"/>
      <c r="V179" s="37"/>
      <c r="W179" s="37"/>
      <c r="X179" s="37"/>
      <c r="Y179" s="37"/>
      <c r="Z179" s="37"/>
      <c r="AA179" s="37"/>
      <c r="AB179" s="37"/>
      <c r="AC179" s="37"/>
      <c r="AD179" s="37"/>
      <c r="AE179" s="37"/>
      <c r="AR179" s="216" t="s">
        <v>289</v>
      </c>
      <c r="AT179" s="216" t="s">
        <v>285</v>
      </c>
      <c r="AU179" s="216" t="s">
        <v>82</v>
      </c>
      <c r="AY179" s="18" t="s">
        <v>283</v>
      </c>
      <c r="BE179" s="217">
        <f>IF(N179="základná",J179,0)</f>
        <v>0</v>
      </c>
      <c r="BF179" s="217">
        <f>IF(N179="znížená",J179,0)</f>
        <v>0</v>
      </c>
      <c r="BG179" s="217">
        <f>IF(N179="zákl. prenesená",J179,0)</f>
        <v>0</v>
      </c>
      <c r="BH179" s="217">
        <f>IF(N179="zníž. prenesená",J179,0)</f>
        <v>0</v>
      </c>
      <c r="BI179" s="217">
        <f>IF(N179="nulová",J179,0)</f>
        <v>0</v>
      </c>
      <c r="BJ179" s="18" t="s">
        <v>87</v>
      </c>
      <c r="BK179" s="217">
        <f>ROUND(I179*H179,2)</f>
        <v>0</v>
      </c>
      <c r="BL179" s="18" t="s">
        <v>289</v>
      </c>
      <c r="BM179" s="216" t="s">
        <v>600</v>
      </c>
    </row>
    <row r="180" s="2" customFormat="1" ht="16.5" customHeight="1">
      <c r="A180" s="37"/>
      <c r="B180" s="168"/>
      <c r="C180" s="242" t="s">
        <v>442</v>
      </c>
      <c r="D180" s="242" t="s">
        <v>582</v>
      </c>
      <c r="E180" s="243" t="s">
        <v>2233</v>
      </c>
      <c r="F180" s="244" t="s">
        <v>2234</v>
      </c>
      <c r="G180" s="245" t="s">
        <v>2139</v>
      </c>
      <c r="H180" s="246">
        <v>86</v>
      </c>
      <c r="I180" s="247"/>
      <c r="J180" s="248">
        <f>ROUND(I180*H180,2)</f>
        <v>0</v>
      </c>
      <c r="K180" s="249"/>
      <c r="L180" s="250"/>
      <c r="M180" s="251" t="s">
        <v>1</v>
      </c>
      <c r="N180" s="252" t="s">
        <v>41</v>
      </c>
      <c r="O180" s="81"/>
      <c r="P180" s="214">
        <f>O180*H180</f>
        <v>0</v>
      </c>
      <c r="Q180" s="214">
        <v>0</v>
      </c>
      <c r="R180" s="214">
        <f>Q180*H180</f>
        <v>0</v>
      </c>
      <c r="S180" s="214">
        <v>0</v>
      </c>
      <c r="T180" s="215">
        <f>S180*H180</f>
        <v>0</v>
      </c>
      <c r="U180" s="37"/>
      <c r="V180" s="37"/>
      <c r="W180" s="37"/>
      <c r="X180" s="37"/>
      <c r="Y180" s="37"/>
      <c r="Z180" s="37"/>
      <c r="AA180" s="37"/>
      <c r="AB180" s="37"/>
      <c r="AC180" s="37"/>
      <c r="AD180" s="37"/>
      <c r="AE180" s="37"/>
      <c r="AR180" s="216" t="s">
        <v>319</v>
      </c>
      <c r="AT180" s="216" t="s">
        <v>582</v>
      </c>
      <c r="AU180" s="216" t="s">
        <v>82</v>
      </c>
      <c r="AY180" s="18" t="s">
        <v>283</v>
      </c>
      <c r="BE180" s="217">
        <f>IF(N180="základná",J180,0)</f>
        <v>0</v>
      </c>
      <c r="BF180" s="217">
        <f>IF(N180="znížená",J180,0)</f>
        <v>0</v>
      </c>
      <c r="BG180" s="217">
        <f>IF(N180="zákl. prenesená",J180,0)</f>
        <v>0</v>
      </c>
      <c r="BH180" s="217">
        <f>IF(N180="zníž. prenesená",J180,0)</f>
        <v>0</v>
      </c>
      <c r="BI180" s="217">
        <f>IF(N180="nulová",J180,0)</f>
        <v>0</v>
      </c>
      <c r="BJ180" s="18" t="s">
        <v>87</v>
      </c>
      <c r="BK180" s="217">
        <f>ROUND(I180*H180,2)</f>
        <v>0</v>
      </c>
      <c r="BL180" s="18" t="s">
        <v>289</v>
      </c>
      <c r="BM180" s="216" t="s">
        <v>612</v>
      </c>
    </row>
    <row r="181" s="2" customFormat="1" ht="16.5" customHeight="1">
      <c r="A181" s="37"/>
      <c r="B181" s="168"/>
      <c r="C181" s="242" t="s">
        <v>447</v>
      </c>
      <c r="D181" s="242" t="s">
        <v>582</v>
      </c>
      <c r="E181" s="243" t="s">
        <v>2236</v>
      </c>
      <c r="F181" s="244" t="s">
        <v>2237</v>
      </c>
      <c r="G181" s="245" t="s">
        <v>2139</v>
      </c>
      <c r="H181" s="246">
        <v>86</v>
      </c>
      <c r="I181" s="247"/>
      <c r="J181" s="248">
        <f>ROUND(I181*H181,2)</f>
        <v>0</v>
      </c>
      <c r="K181" s="249"/>
      <c r="L181" s="250"/>
      <c r="M181" s="251" t="s">
        <v>1</v>
      </c>
      <c r="N181" s="252" t="s">
        <v>41</v>
      </c>
      <c r="O181" s="81"/>
      <c r="P181" s="214">
        <f>O181*H181</f>
        <v>0</v>
      </c>
      <c r="Q181" s="214">
        <v>0</v>
      </c>
      <c r="R181" s="214">
        <f>Q181*H181</f>
        <v>0</v>
      </c>
      <c r="S181" s="214">
        <v>0</v>
      </c>
      <c r="T181" s="215">
        <f>S181*H181</f>
        <v>0</v>
      </c>
      <c r="U181" s="37"/>
      <c r="V181" s="37"/>
      <c r="W181" s="37"/>
      <c r="X181" s="37"/>
      <c r="Y181" s="37"/>
      <c r="Z181" s="37"/>
      <c r="AA181" s="37"/>
      <c r="AB181" s="37"/>
      <c r="AC181" s="37"/>
      <c r="AD181" s="37"/>
      <c r="AE181" s="37"/>
      <c r="AR181" s="216" t="s">
        <v>319</v>
      </c>
      <c r="AT181" s="216" t="s">
        <v>582</v>
      </c>
      <c r="AU181" s="216" t="s">
        <v>82</v>
      </c>
      <c r="AY181" s="18" t="s">
        <v>283</v>
      </c>
      <c r="BE181" s="217">
        <f>IF(N181="základná",J181,0)</f>
        <v>0</v>
      </c>
      <c r="BF181" s="217">
        <f>IF(N181="znížená",J181,0)</f>
        <v>0</v>
      </c>
      <c r="BG181" s="217">
        <f>IF(N181="zákl. prenesená",J181,0)</f>
        <v>0</v>
      </c>
      <c r="BH181" s="217">
        <f>IF(N181="zníž. prenesená",J181,0)</f>
        <v>0</v>
      </c>
      <c r="BI181" s="217">
        <f>IF(N181="nulová",J181,0)</f>
        <v>0</v>
      </c>
      <c r="BJ181" s="18" t="s">
        <v>87</v>
      </c>
      <c r="BK181" s="217">
        <f>ROUND(I181*H181,2)</f>
        <v>0</v>
      </c>
      <c r="BL181" s="18" t="s">
        <v>289</v>
      </c>
      <c r="BM181" s="216" t="s">
        <v>620</v>
      </c>
    </row>
    <row r="182" s="2" customFormat="1" ht="16.5" customHeight="1">
      <c r="A182" s="37"/>
      <c r="B182" s="168"/>
      <c r="C182" s="204" t="s">
        <v>464</v>
      </c>
      <c r="D182" s="204" t="s">
        <v>285</v>
      </c>
      <c r="E182" s="205" t="s">
        <v>2247</v>
      </c>
      <c r="F182" s="206" t="s">
        <v>2248</v>
      </c>
      <c r="G182" s="207" t="s">
        <v>2139</v>
      </c>
      <c r="H182" s="208">
        <v>84</v>
      </c>
      <c r="I182" s="209"/>
      <c r="J182" s="210">
        <f>ROUND(I182*H182,2)</f>
        <v>0</v>
      </c>
      <c r="K182" s="211"/>
      <c r="L182" s="38"/>
      <c r="M182" s="212" t="s">
        <v>1</v>
      </c>
      <c r="N182" s="213" t="s">
        <v>41</v>
      </c>
      <c r="O182" s="81"/>
      <c r="P182" s="214">
        <f>O182*H182</f>
        <v>0</v>
      </c>
      <c r="Q182" s="214">
        <v>0</v>
      </c>
      <c r="R182" s="214">
        <f>Q182*H182</f>
        <v>0</v>
      </c>
      <c r="S182" s="214">
        <v>0</v>
      </c>
      <c r="T182" s="215">
        <f>S182*H182</f>
        <v>0</v>
      </c>
      <c r="U182" s="37"/>
      <c r="V182" s="37"/>
      <c r="W182" s="37"/>
      <c r="X182" s="37"/>
      <c r="Y182" s="37"/>
      <c r="Z182" s="37"/>
      <c r="AA182" s="37"/>
      <c r="AB182" s="37"/>
      <c r="AC182" s="37"/>
      <c r="AD182" s="37"/>
      <c r="AE182" s="37"/>
      <c r="AR182" s="216" t="s">
        <v>289</v>
      </c>
      <c r="AT182" s="216" t="s">
        <v>285</v>
      </c>
      <c r="AU182" s="216" t="s">
        <v>82</v>
      </c>
      <c r="AY182" s="18" t="s">
        <v>283</v>
      </c>
      <c r="BE182" s="217">
        <f>IF(N182="základná",J182,0)</f>
        <v>0</v>
      </c>
      <c r="BF182" s="217">
        <f>IF(N182="znížená",J182,0)</f>
        <v>0</v>
      </c>
      <c r="BG182" s="217">
        <f>IF(N182="zákl. prenesená",J182,0)</f>
        <v>0</v>
      </c>
      <c r="BH182" s="217">
        <f>IF(N182="zníž. prenesená",J182,0)</f>
        <v>0</v>
      </c>
      <c r="BI182" s="217">
        <f>IF(N182="nulová",J182,0)</f>
        <v>0</v>
      </c>
      <c r="BJ182" s="18" t="s">
        <v>87</v>
      </c>
      <c r="BK182" s="217">
        <f>ROUND(I182*H182,2)</f>
        <v>0</v>
      </c>
      <c r="BL182" s="18" t="s">
        <v>289</v>
      </c>
      <c r="BM182" s="216" t="s">
        <v>632</v>
      </c>
    </row>
    <row r="183" s="2" customFormat="1" ht="16.5" customHeight="1">
      <c r="A183" s="37"/>
      <c r="B183" s="168"/>
      <c r="C183" s="242" t="s">
        <v>469</v>
      </c>
      <c r="D183" s="242" t="s">
        <v>582</v>
      </c>
      <c r="E183" s="243" t="s">
        <v>2250</v>
      </c>
      <c r="F183" s="244" t="s">
        <v>2251</v>
      </c>
      <c r="G183" s="245" t="s">
        <v>2139</v>
      </c>
      <c r="H183" s="246">
        <v>84</v>
      </c>
      <c r="I183" s="247"/>
      <c r="J183" s="248">
        <f>ROUND(I183*H183,2)</f>
        <v>0</v>
      </c>
      <c r="K183" s="249"/>
      <c r="L183" s="250"/>
      <c r="M183" s="251" t="s">
        <v>1</v>
      </c>
      <c r="N183" s="252" t="s">
        <v>41</v>
      </c>
      <c r="O183" s="81"/>
      <c r="P183" s="214">
        <f>O183*H183</f>
        <v>0</v>
      </c>
      <c r="Q183" s="214">
        <v>0</v>
      </c>
      <c r="R183" s="214">
        <f>Q183*H183</f>
        <v>0</v>
      </c>
      <c r="S183" s="214">
        <v>0</v>
      </c>
      <c r="T183" s="215">
        <f>S183*H183</f>
        <v>0</v>
      </c>
      <c r="U183" s="37"/>
      <c r="V183" s="37"/>
      <c r="W183" s="37"/>
      <c r="X183" s="37"/>
      <c r="Y183" s="37"/>
      <c r="Z183" s="37"/>
      <c r="AA183" s="37"/>
      <c r="AB183" s="37"/>
      <c r="AC183" s="37"/>
      <c r="AD183" s="37"/>
      <c r="AE183" s="37"/>
      <c r="AR183" s="216" t="s">
        <v>319</v>
      </c>
      <c r="AT183" s="216" t="s">
        <v>582</v>
      </c>
      <c r="AU183" s="216" t="s">
        <v>82</v>
      </c>
      <c r="AY183" s="18" t="s">
        <v>283</v>
      </c>
      <c r="BE183" s="217">
        <f>IF(N183="základná",J183,0)</f>
        <v>0</v>
      </c>
      <c r="BF183" s="217">
        <f>IF(N183="znížená",J183,0)</f>
        <v>0</v>
      </c>
      <c r="BG183" s="217">
        <f>IF(N183="zákl. prenesená",J183,0)</f>
        <v>0</v>
      </c>
      <c r="BH183" s="217">
        <f>IF(N183="zníž. prenesená",J183,0)</f>
        <v>0</v>
      </c>
      <c r="BI183" s="217">
        <f>IF(N183="nulová",J183,0)</f>
        <v>0</v>
      </c>
      <c r="BJ183" s="18" t="s">
        <v>87</v>
      </c>
      <c r="BK183" s="217">
        <f>ROUND(I183*H183,2)</f>
        <v>0</v>
      </c>
      <c r="BL183" s="18" t="s">
        <v>289</v>
      </c>
      <c r="BM183" s="216" t="s">
        <v>646</v>
      </c>
    </row>
    <row r="184" s="2" customFormat="1" ht="16.5" customHeight="1">
      <c r="A184" s="37"/>
      <c r="B184" s="168"/>
      <c r="C184" s="242" t="s">
        <v>473</v>
      </c>
      <c r="D184" s="242" t="s">
        <v>582</v>
      </c>
      <c r="E184" s="243" t="s">
        <v>2253</v>
      </c>
      <c r="F184" s="244" t="s">
        <v>2254</v>
      </c>
      <c r="G184" s="245" t="s">
        <v>2139</v>
      </c>
      <c r="H184" s="246">
        <v>84</v>
      </c>
      <c r="I184" s="247"/>
      <c r="J184" s="248">
        <f>ROUND(I184*H184,2)</f>
        <v>0</v>
      </c>
      <c r="K184" s="249"/>
      <c r="L184" s="250"/>
      <c r="M184" s="251" t="s">
        <v>1</v>
      </c>
      <c r="N184" s="252" t="s">
        <v>41</v>
      </c>
      <c r="O184" s="81"/>
      <c r="P184" s="214">
        <f>O184*H184</f>
        <v>0</v>
      </c>
      <c r="Q184" s="214">
        <v>0</v>
      </c>
      <c r="R184" s="214">
        <f>Q184*H184</f>
        <v>0</v>
      </c>
      <c r="S184" s="214">
        <v>0</v>
      </c>
      <c r="T184" s="215">
        <f>S184*H184</f>
        <v>0</v>
      </c>
      <c r="U184" s="37"/>
      <c r="V184" s="37"/>
      <c r="W184" s="37"/>
      <c r="X184" s="37"/>
      <c r="Y184" s="37"/>
      <c r="Z184" s="37"/>
      <c r="AA184" s="37"/>
      <c r="AB184" s="37"/>
      <c r="AC184" s="37"/>
      <c r="AD184" s="37"/>
      <c r="AE184" s="37"/>
      <c r="AR184" s="216" t="s">
        <v>319</v>
      </c>
      <c r="AT184" s="216" t="s">
        <v>582</v>
      </c>
      <c r="AU184" s="216" t="s">
        <v>82</v>
      </c>
      <c r="AY184" s="18" t="s">
        <v>283</v>
      </c>
      <c r="BE184" s="217">
        <f>IF(N184="základná",J184,0)</f>
        <v>0</v>
      </c>
      <c r="BF184" s="217">
        <f>IF(N184="znížená",J184,0)</f>
        <v>0</v>
      </c>
      <c r="BG184" s="217">
        <f>IF(N184="zákl. prenesená",J184,0)</f>
        <v>0</v>
      </c>
      <c r="BH184" s="217">
        <f>IF(N184="zníž. prenesená",J184,0)</f>
        <v>0</v>
      </c>
      <c r="BI184" s="217">
        <f>IF(N184="nulová",J184,0)</f>
        <v>0</v>
      </c>
      <c r="BJ184" s="18" t="s">
        <v>87</v>
      </c>
      <c r="BK184" s="217">
        <f>ROUND(I184*H184,2)</f>
        <v>0</v>
      </c>
      <c r="BL184" s="18" t="s">
        <v>289</v>
      </c>
      <c r="BM184" s="216" t="s">
        <v>656</v>
      </c>
    </row>
    <row r="185" s="2" customFormat="1" ht="21.75" customHeight="1">
      <c r="A185" s="37"/>
      <c r="B185" s="168"/>
      <c r="C185" s="204" t="s">
        <v>496</v>
      </c>
      <c r="D185" s="204" t="s">
        <v>285</v>
      </c>
      <c r="E185" s="205" t="s">
        <v>2264</v>
      </c>
      <c r="F185" s="206" t="s">
        <v>2265</v>
      </c>
      <c r="G185" s="207" t="s">
        <v>2139</v>
      </c>
      <c r="H185" s="208">
        <v>1</v>
      </c>
      <c r="I185" s="209"/>
      <c r="J185" s="210">
        <f>ROUND(I185*H185,2)</f>
        <v>0</v>
      </c>
      <c r="K185" s="211"/>
      <c r="L185" s="38"/>
      <c r="M185" s="212" t="s">
        <v>1</v>
      </c>
      <c r="N185" s="213" t="s">
        <v>41</v>
      </c>
      <c r="O185" s="81"/>
      <c r="P185" s="214">
        <f>O185*H185</f>
        <v>0</v>
      </c>
      <c r="Q185" s="214">
        <v>0</v>
      </c>
      <c r="R185" s="214">
        <f>Q185*H185</f>
        <v>0</v>
      </c>
      <c r="S185" s="214">
        <v>0</v>
      </c>
      <c r="T185" s="215">
        <f>S185*H185</f>
        <v>0</v>
      </c>
      <c r="U185" s="37"/>
      <c r="V185" s="37"/>
      <c r="W185" s="37"/>
      <c r="X185" s="37"/>
      <c r="Y185" s="37"/>
      <c r="Z185" s="37"/>
      <c r="AA185" s="37"/>
      <c r="AB185" s="37"/>
      <c r="AC185" s="37"/>
      <c r="AD185" s="37"/>
      <c r="AE185" s="37"/>
      <c r="AR185" s="216" t="s">
        <v>289</v>
      </c>
      <c r="AT185" s="216" t="s">
        <v>285</v>
      </c>
      <c r="AU185" s="216" t="s">
        <v>82</v>
      </c>
      <c r="AY185" s="18" t="s">
        <v>283</v>
      </c>
      <c r="BE185" s="217">
        <f>IF(N185="základná",J185,0)</f>
        <v>0</v>
      </c>
      <c r="BF185" s="217">
        <f>IF(N185="znížená",J185,0)</f>
        <v>0</v>
      </c>
      <c r="BG185" s="217">
        <f>IF(N185="zákl. prenesená",J185,0)</f>
        <v>0</v>
      </c>
      <c r="BH185" s="217">
        <f>IF(N185="zníž. prenesená",J185,0)</f>
        <v>0</v>
      </c>
      <c r="BI185" s="217">
        <f>IF(N185="nulová",J185,0)</f>
        <v>0</v>
      </c>
      <c r="BJ185" s="18" t="s">
        <v>87</v>
      </c>
      <c r="BK185" s="217">
        <f>ROUND(I185*H185,2)</f>
        <v>0</v>
      </c>
      <c r="BL185" s="18" t="s">
        <v>289</v>
      </c>
      <c r="BM185" s="216" t="s">
        <v>666</v>
      </c>
    </row>
    <row r="186" s="2" customFormat="1" ht="24.15" customHeight="1">
      <c r="A186" s="37"/>
      <c r="B186" s="168"/>
      <c r="C186" s="242" t="s">
        <v>501</v>
      </c>
      <c r="D186" s="242" t="s">
        <v>582</v>
      </c>
      <c r="E186" s="243" t="s">
        <v>2267</v>
      </c>
      <c r="F186" s="244" t="s">
        <v>2268</v>
      </c>
      <c r="G186" s="245" t="s">
        <v>2139</v>
      </c>
      <c r="H186" s="246">
        <v>1</v>
      </c>
      <c r="I186" s="247"/>
      <c r="J186" s="248">
        <f>ROUND(I186*H186,2)</f>
        <v>0</v>
      </c>
      <c r="K186" s="249"/>
      <c r="L186" s="250"/>
      <c r="M186" s="251" t="s">
        <v>1</v>
      </c>
      <c r="N186" s="252" t="s">
        <v>41</v>
      </c>
      <c r="O186" s="81"/>
      <c r="P186" s="214">
        <f>O186*H186</f>
        <v>0</v>
      </c>
      <c r="Q186" s="214">
        <v>0</v>
      </c>
      <c r="R186" s="214">
        <f>Q186*H186</f>
        <v>0</v>
      </c>
      <c r="S186" s="214">
        <v>0</v>
      </c>
      <c r="T186" s="215">
        <f>S186*H186</f>
        <v>0</v>
      </c>
      <c r="U186" s="37"/>
      <c r="V186" s="37"/>
      <c r="W186" s="37"/>
      <c r="X186" s="37"/>
      <c r="Y186" s="37"/>
      <c r="Z186" s="37"/>
      <c r="AA186" s="37"/>
      <c r="AB186" s="37"/>
      <c r="AC186" s="37"/>
      <c r="AD186" s="37"/>
      <c r="AE186" s="37"/>
      <c r="AR186" s="216" t="s">
        <v>319</v>
      </c>
      <c r="AT186" s="216" t="s">
        <v>582</v>
      </c>
      <c r="AU186" s="216" t="s">
        <v>82</v>
      </c>
      <c r="AY186" s="18" t="s">
        <v>283</v>
      </c>
      <c r="BE186" s="217">
        <f>IF(N186="základná",J186,0)</f>
        <v>0</v>
      </c>
      <c r="BF186" s="217">
        <f>IF(N186="znížená",J186,0)</f>
        <v>0</v>
      </c>
      <c r="BG186" s="217">
        <f>IF(N186="zákl. prenesená",J186,0)</f>
        <v>0</v>
      </c>
      <c r="BH186" s="217">
        <f>IF(N186="zníž. prenesená",J186,0)</f>
        <v>0</v>
      </c>
      <c r="BI186" s="217">
        <f>IF(N186="nulová",J186,0)</f>
        <v>0</v>
      </c>
      <c r="BJ186" s="18" t="s">
        <v>87</v>
      </c>
      <c r="BK186" s="217">
        <f>ROUND(I186*H186,2)</f>
        <v>0</v>
      </c>
      <c r="BL186" s="18" t="s">
        <v>289</v>
      </c>
      <c r="BM186" s="216" t="s">
        <v>674</v>
      </c>
    </row>
    <row r="187" s="2" customFormat="1" ht="24.15" customHeight="1">
      <c r="A187" s="37"/>
      <c r="B187" s="168"/>
      <c r="C187" s="204" t="s">
        <v>505</v>
      </c>
      <c r="D187" s="204" t="s">
        <v>285</v>
      </c>
      <c r="E187" s="205" t="s">
        <v>2270</v>
      </c>
      <c r="F187" s="206" t="s">
        <v>2271</v>
      </c>
      <c r="G187" s="207" t="s">
        <v>2139</v>
      </c>
      <c r="H187" s="208">
        <v>1438</v>
      </c>
      <c r="I187" s="209"/>
      <c r="J187" s="210">
        <f>ROUND(I187*H187,2)</f>
        <v>0</v>
      </c>
      <c r="K187" s="211"/>
      <c r="L187" s="38"/>
      <c r="M187" s="212" t="s">
        <v>1</v>
      </c>
      <c r="N187" s="213" t="s">
        <v>41</v>
      </c>
      <c r="O187" s="81"/>
      <c r="P187" s="214">
        <f>O187*H187</f>
        <v>0</v>
      </c>
      <c r="Q187" s="214">
        <v>0</v>
      </c>
      <c r="R187" s="214">
        <f>Q187*H187</f>
        <v>0</v>
      </c>
      <c r="S187" s="214">
        <v>0</v>
      </c>
      <c r="T187" s="215">
        <f>S187*H187</f>
        <v>0</v>
      </c>
      <c r="U187" s="37"/>
      <c r="V187" s="37"/>
      <c r="W187" s="37"/>
      <c r="X187" s="37"/>
      <c r="Y187" s="37"/>
      <c r="Z187" s="37"/>
      <c r="AA187" s="37"/>
      <c r="AB187" s="37"/>
      <c r="AC187" s="37"/>
      <c r="AD187" s="37"/>
      <c r="AE187" s="37"/>
      <c r="AR187" s="216" t="s">
        <v>289</v>
      </c>
      <c r="AT187" s="216" t="s">
        <v>285</v>
      </c>
      <c r="AU187" s="216" t="s">
        <v>82</v>
      </c>
      <c r="AY187" s="18" t="s">
        <v>283</v>
      </c>
      <c r="BE187" s="217">
        <f>IF(N187="základná",J187,0)</f>
        <v>0</v>
      </c>
      <c r="BF187" s="217">
        <f>IF(N187="znížená",J187,0)</f>
        <v>0</v>
      </c>
      <c r="BG187" s="217">
        <f>IF(N187="zákl. prenesená",J187,0)</f>
        <v>0</v>
      </c>
      <c r="BH187" s="217">
        <f>IF(N187="zníž. prenesená",J187,0)</f>
        <v>0</v>
      </c>
      <c r="BI187" s="217">
        <f>IF(N187="nulová",J187,0)</f>
        <v>0</v>
      </c>
      <c r="BJ187" s="18" t="s">
        <v>87</v>
      </c>
      <c r="BK187" s="217">
        <f>ROUND(I187*H187,2)</f>
        <v>0</v>
      </c>
      <c r="BL187" s="18" t="s">
        <v>289</v>
      </c>
      <c r="BM187" s="216" t="s">
        <v>692</v>
      </c>
    </row>
    <row r="188" s="2" customFormat="1" ht="16.5" customHeight="1">
      <c r="A188" s="37"/>
      <c r="B188" s="168"/>
      <c r="C188" s="242" t="s">
        <v>509</v>
      </c>
      <c r="D188" s="242" t="s">
        <v>582</v>
      </c>
      <c r="E188" s="243" t="s">
        <v>2273</v>
      </c>
      <c r="F188" s="244" t="s">
        <v>2274</v>
      </c>
      <c r="G188" s="245" t="s">
        <v>2139</v>
      </c>
      <c r="H188" s="246">
        <v>1438</v>
      </c>
      <c r="I188" s="247"/>
      <c r="J188" s="248">
        <f>ROUND(I188*H188,2)</f>
        <v>0</v>
      </c>
      <c r="K188" s="249"/>
      <c r="L188" s="250"/>
      <c r="M188" s="251" t="s">
        <v>1</v>
      </c>
      <c r="N188" s="252" t="s">
        <v>41</v>
      </c>
      <c r="O188" s="81"/>
      <c r="P188" s="214">
        <f>O188*H188</f>
        <v>0</v>
      </c>
      <c r="Q188" s="214">
        <v>0</v>
      </c>
      <c r="R188" s="214">
        <f>Q188*H188</f>
        <v>0</v>
      </c>
      <c r="S188" s="214">
        <v>0</v>
      </c>
      <c r="T188" s="215">
        <f>S188*H188</f>
        <v>0</v>
      </c>
      <c r="U188" s="37"/>
      <c r="V188" s="37"/>
      <c r="W188" s="37"/>
      <c r="X188" s="37"/>
      <c r="Y188" s="37"/>
      <c r="Z188" s="37"/>
      <c r="AA188" s="37"/>
      <c r="AB188" s="37"/>
      <c r="AC188" s="37"/>
      <c r="AD188" s="37"/>
      <c r="AE188" s="37"/>
      <c r="AR188" s="216" t="s">
        <v>319</v>
      </c>
      <c r="AT188" s="216" t="s">
        <v>582</v>
      </c>
      <c r="AU188" s="216" t="s">
        <v>82</v>
      </c>
      <c r="AY188" s="18" t="s">
        <v>283</v>
      </c>
      <c r="BE188" s="217">
        <f>IF(N188="základná",J188,0)</f>
        <v>0</v>
      </c>
      <c r="BF188" s="217">
        <f>IF(N188="znížená",J188,0)</f>
        <v>0</v>
      </c>
      <c r="BG188" s="217">
        <f>IF(N188="zákl. prenesená",J188,0)</f>
        <v>0</v>
      </c>
      <c r="BH188" s="217">
        <f>IF(N188="zníž. prenesená",J188,0)</f>
        <v>0</v>
      </c>
      <c r="BI188" s="217">
        <f>IF(N188="nulová",J188,0)</f>
        <v>0</v>
      </c>
      <c r="BJ188" s="18" t="s">
        <v>87</v>
      </c>
      <c r="BK188" s="217">
        <f>ROUND(I188*H188,2)</f>
        <v>0</v>
      </c>
      <c r="BL188" s="18" t="s">
        <v>289</v>
      </c>
      <c r="BM188" s="216" t="s">
        <v>702</v>
      </c>
    </row>
    <row r="189" s="2" customFormat="1" ht="16.5" customHeight="1">
      <c r="A189" s="37"/>
      <c r="B189" s="168"/>
      <c r="C189" s="242" t="s">
        <v>515</v>
      </c>
      <c r="D189" s="242" t="s">
        <v>582</v>
      </c>
      <c r="E189" s="243" t="s">
        <v>2278</v>
      </c>
      <c r="F189" s="244" t="s">
        <v>2279</v>
      </c>
      <c r="G189" s="245" t="s">
        <v>2139</v>
      </c>
      <c r="H189" s="246">
        <v>309</v>
      </c>
      <c r="I189" s="247"/>
      <c r="J189" s="248">
        <f>ROUND(I189*H189,2)</f>
        <v>0</v>
      </c>
      <c r="K189" s="249"/>
      <c r="L189" s="250"/>
      <c r="M189" s="251" t="s">
        <v>1</v>
      </c>
      <c r="N189" s="252" t="s">
        <v>41</v>
      </c>
      <c r="O189" s="81"/>
      <c r="P189" s="214">
        <f>O189*H189</f>
        <v>0</v>
      </c>
      <c r="Q189" s="214">
        <v>0</v>
      </c>
      <c r="R189" s="214">
        <f>Q189*H189</f>
        <v>0</v>
      </c>
      <c r="S189" s="214">
        <v>0</v>
      </c>
      <c r="T189" s="215">
        <f>S189*H189</f>
        <v>0</v>
      </c>
      <c r="U189" s="37"/>
      <c r="V189" s="37"/>
      <c r="W189" s="37"/>
      <c r="X189" s="37"/>
      <c r="Y189" s="37"/>
      <c r="Z189" s="37"/>
      <c r="AA189" s="37"/>
      <c r="AB189" s="37"/>
      <c r="AC189" s="37"/>
      <c r="AD189" s="37"/>
      <c r="AE189" s="37"/>
      <c r="AR189" s="216" t="s">
        <v>319</v>
      </c>
      <c r="AT189" s="216" t="s">
        <v>582</v>
      </c>
      <c r="AU189" s="216" t="s">
        <v>82</v>
      </c>
      <c r="AY189" s="18" t="s">
        <v>283</v>
      </c>
      <c r="BE189" s="217">
        <f>IF(N189="základná",J189,0)</f>
        <v>0</v>
      </c>
      <c r="BF189" s="217">
        <f>IF(N189="znížená",J189,0)</f>
        <v>0</v>
      </c>
      <c r="BG189" s="217">
        <f>IF(N189="zákl. prenesená",J189,0)</f>
        <v>0</v>
      </c>
      <c r="BH189" s="217">
        <f>IF(N189="zníž. prenesená",J189,0)</f>
        <v>0</v>
      </c>
      <c r="BI189" s="217">
        <f>IF(N189="nulová",J189,0)</f>
        <v>0</v>
      </c>
      <c r="BJ189" s="18" t="s">
        <v>87</v>
      </c>
      <c r="BK189" s="217">
        <f>ROUND(I189*H189,2)</f>
        <v>0</v>
      </c>
      <c r="BL189" s="18" t="s">
        <v>289</v>
      </c>
      <c r="BM189" s="216" t="s">
        <v>725</v>
      </c>
    </row>
    <row r="190" s="2" customFormat="1" ht="16.5" customHeight="1">
      <c r="A190" s="37"/>
      <c r="B190" s="168"/>
      <c r="C190" s="242" t="s">
        <v>519</v>
      </c>
      <c r="D190" s="242" t="s">
        <v>582</v>
      </c>
      <c r="E190" s="243" t="s">
        <v>2281</v>
      </c>
      <c r="F190" s="244" t="s">
        <v>2282</v>
      </c>
      <c r="G190" s="245" t="s">
        <v>2139</v>
      </c>
      <c r="H190" s="246">
        <v>215</v>
      </c>
      <c r="I190" s="247"/>
      <c r="J190" s="248">
        <f>ROUND(I190*H190,2)</f>
        <v>0</v>
      </c>
      <c r="K190" s="249"/>
      <c r="L190" s="250"/>
      <c r="M190" s="251" t="s">
        <v>1</v>
      </c>
      <c r="N190" s="252" t="s">
        <v>41</v>
      </c>
      <c r="O190" s="81"/>
      <c r="P190" s="214">
        <f>O190*H190</f>
        <v>0</v>
      </c>
      <c r="Q190" s="214">
        <v>0</v>
      </c>
      <c r="R190" s="214">
        <f>Q190*H190</f>
        <v>0</v>
      </c>
      <c r="S190" s="214">
        <v>0</v>
      </c>
      <c r="T190" s="215">
        <f>S190*H190</f>
        <v>0</v>
      </c>
      <c r="U190" s="37"/>
      <c r="V190" s="37"/>
      <c r="W190" s="37"/>
      <c r="X190" s="37"/>
      <c r="Y190" s="37"/>
      <c r="Z190" s="37"/>
      <c r="AA190" s="37"/>
      <c r="AB190" s="37"/>
      <c r="AC190" s="37"/>
      <c r="AD190" s="37"/>
      <c r="AE190" s="37"/>
      <c r="AR190" s="216" t="s">
        <v>319</v>
      </c>
      <c r="AT190" s="216" t="s">
        <v>582</v>
      </c>
      <c r="AU190" s="216" t="s">
        <v>82</v>
      </c>
      <c r="AY190" s="18" t="s">
        <v>283</v>
      </c>
      <c r="BE190" s="217">
        <f>IF(N190="základná",J190,0)</f>
        <v>0</v>
      </c>
      <c r="BF190" s="217">
        <f>IF(N190="znížená",J190,0)</f>
        <v>0</v>
      </c>
      <c r="BG190" s="217">
        <f>IF(N190="zákl. prenesená",J190,0)</f>
        <v>0</v>
      </c>
      <c r="BH190" s="217">
        <f>IF(N190="zníž. prenesená",J190,0)</f>
        <v>0</v>
      </c>
      <c r="BI190" s="217">
        <f>IF(N190="nulová",J190,0)</f>
        <v>0</v>
      </c>
      <c r="BJ190" s="18" t="s">
        <v>87</v>
      </c>
      <c r="BK190" s="217">
        <f>ROUND(I190*H190,2)</f>
        <v>0</v>
      </c>
      <c r="BL190" s="18" t="s">
        <v>289</v>
      </c>
      <c r="BM190" s="216" t="s">
        <v>744</v>
      </c>
    </row>
    <row r="191" s="12" customFormat="1" ht="25.92" customHeight="1">
      <c r="A191" s="12"/>
      <c r="B191" s="191"/>
      <c r="C191" s="12"/>
      <c r="D191" s="192" t="s">
        <v>74</v>
      </c>
      <c r="E191" s="193" t="s">
        <v>2302</v>
      </c>
      <c r="F191" s="193" t="s">
        <v>2303</v>
      </c>
      <c r="G191" s="12"/>
      <c r="H191" s="12"/>
      <c r="I191" s="194"/>
      <c r="J191" s="195">
        <f>BK191</f>
        <v>0</v>
      </c>
      <c r="K191" s="12"/>
      <c r="L191" s="191"/>
      <c r="M191" s="196"/>
      <c r="N191" s="197"/>
      <c r="O191" s="197"/>
      <c r="P191" s="198">
        <f>SUM(P192:P203)</f>
        <v>0</v>
      </c>
      <c r="Q191" s="197"/>
      <c r="R191" s="198">
        <f>SUM(R192:R203)</f>
        <v>0</v>
      </c>
      <c r="S191" s="197"/>
      <c r="T191" s="199">
        <f>SUM(T192:T203)</f>
        <v>0</v>
      </c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R191" s="192" t="s">
        <v>82</v>
      </c>
      <c r="AT191" s="200" t="s">
        <v>74</v>
      </c>
      <c r="AU191" s="200" t="s">
        <v>75</v>
      </c>
      <c r="AY191" s="192" t="s">
        <v>283</v>
      </c>
      <c r="BK191" s="201">
        <f>SUM(BK192:BK203)</f>
        <v>0</v>
      </c>
    </row>
    <row r="192" s="2" customFormat="1" ht="16.5" customHeight="1">
      <c r="A192" s="37"/>
      <c r="B192" s="168"/>
      <c r="C192" s="204" t="s">
        <v>523</v>
      </c>
      <c r="D192" s="204" t="s">
        <v>285</v>
      </c>
      <c r="E192" s="205" t="s">
        <v>2304</v>
      </c>
      <c r="F192" s="206" t="s">
        <v>2305</v>
      </c>
      <c r="G192" s="207" t="s">
        <v>2139</v>
      </c>
      <c r="H192" s="208">
        <v>7</v>
      </c>
      <c r="I192" s="209"/>
      <c r="J192" s="210">
        <f>ROUND(I192*H192,2)</f>
        <v>0</v>
      </c>
      <c r="K192" s="211"/>
      <c r="L192" s="38"/>
      <c r="M192" s="212" t="s">
        <v>1</v>
      </c>
      <c r="N192" s="213" t="s">
        <v>41</v>
      </c>
      <c r="O192" s="81"/>
      <c r="P192" s="214">
        <f>O192*H192</f>
        <v>0</v>
      </c>
      <c r="Q192" s="214">
        <v>0</v>
      </c>
      <c r="R192" s="214">
        <f>Q192*H192</f>
        <v>0</v>
      </c>
      <c r="S192" s="214">
        <v>0</v>
      </c>
      <c r="T192" s="215">
        <f>S192*H192</f>
        <v>0</v>
      </c>
      <c r="U192" s="37"/>
      <c r="V192" s="37"/>
      <c r="W192" s="37"/>
      <c r="X192" s="37"/>
      <c r="Y192" s="37"/>
      <c r="Z192" s="37"/>
      <c r="AA192" s="37"/>
      <c r="AB192" s="37"/>
      <c r="AC192" s="37"/>
      <c r="AD192" s="37"/>
      <c r="AE192" s="37"/>
      <c r="AR192" s="216" t="s">
        <v>289</v>
      </c>
      <c r="AT192" s="216" t="s">
        <v>285</v>
      </c>
      <c r="AU192" s="216" t="s">
        <v>82</v>
      </c>
      <c r="AY192" s="18" t="s">
        <v>283</v>
      </c>
      <c r="BE192" s="217">
        <f>IF(N192="základná",J192,0)</f>
        <v>0</v>
      </c>
      <c r="BF192" s="217">
        <f>IF(N192="znížená",J192,0)</f>
        <v>0</v>
      </c>
      <c r="BG192" s="217">
        <f>IF(N192="zákl. prenesená",J192,0)</f>
        <v>0</v>
      </c>
      <c r="BH192" s="217">
        <f>IF(N192="zníž. prenesená",J192,0)</f>
        <v>0</v>
      </c>
      <c r="BI192" s="217">
        <f>IF(N192="nulová",J192,0)</f>
        <v>0</v>
      </c>
      <c r="BJ192" s="18" t="s">
        <v>87</v>
      </c>
      <c r="BK192" s="217">
        <f>ROUND(I192*H192,2)</f>
        <v>0</v>
      </c>
      <c r="BL192" s="18" t="s">
        <v>289</v>
      </c>
      <c r="BM192" s="216" t="s">
        <v>759</v>
      </c>
    </row>
    <row r="193" s="2" customFormat="1" ht="16.5" customHeight="1">
      <c r="A193" s="37"/>
      <c r="B193" s="168"/>
      <c r="C193" s="242" t="s">
        <v>527</v>
      </c>
      <c r="D193" s="242" t="s">
        <v>582</v>
      </c>
      <c r="E193" s="243" t="s">
        <v>4364</v>
      </c>
      <c r="F193" s="244" t="s">
        <v>4365</v>
      </c>
      <c r="G193" s="245" t="s">
        <v>2139</v>
      </c>
      <c r="H193" s="246">
        <v>1</v>
      </c>
      <c r="I193" s="247"/>
      <c r="J193" s="248">
        <f>ROUND(I193*H193,2)</f>
        <v>0</v>
      </c>
      <c r="K193" s="249"/>
      <c r="L193" s="250"/>
      <c r="M193" s="251" t="s">
        <v>1</v>
      </c>
      <c r="N193" s="252" t="s">
        <v>41</v>
      </c>
      <c r="O193" s="81"/>
      <c r="P193" s="214">
        <f>O193*H193</f>
        <v>0</v>
      </c>
      <c r="Q193" s="214">
        <v>0</v>
      </c>
      <c r="R193" s="214">
        <f>Q193*H193</f>
        <v>0</v>
      </c>
      <c r="S193" s="214">
        <v>0</v>
      </c>
      <c r="T193" s="215">
        <f>S193*H193</f>
        <v>0</v>
      </c>
      <c r="U193" s="37"/>
      <c r="V193" s="37"/>
      <c r="W193" s="37"/>
      <c r="X193" s="37"/>
      <c r="Y193" s="37"/>
      <c r="Z193" s="37"/>
      <c r="AA193" s="37"/>
      <c r="AB193" s="37"/>
      <c r="AC193" s="37"/>
      <c r="AD193" s="37"/>
      <c r="AE193" s="37"/>
      <c r="AR193" s="216" t="s">
        <v>319</v>
      </c>
      <c r="AT193" s="216" t="s">
        <v>582</v>
      </c>
      <c r="AU193" s="216" t="s">
        <v>82</v>
      </c>
      <c r="AY193" s="18" t="s">
        <v>283</v>
      </c>
      <c r="BE193" s="217">
        <f>IF(N193="základná",J193,0)</f>
        <v>0</v>
      </c>
      <c r="BF193" s="217">
        <f>IF(N193="znížená",J193,0)</f>
        <v>0</v>
      </c>
      <c r="BG193" s="217">
        <f>IF(N193="zákl. prenesená",J193,0)</f>
        <v>0</v>
      </c>
      <c r="BH193" s="217">
        <f>IF(N193="zníž. prenesená",J193,0)</f>
        <v>0</v>
      </c>
      <c r="BI193" s="217">
        <f>IF(N193="nulová",J193,0)</f>
        <v>0</v>
      </c>
      <c r="BJ193" s="18" t="s">
        <v>87</v>
      </c>
      <c r="BK193" s="217">
        <f>ROUND(I193*H193,2)</f>
        <v>0</v>
      </c>
      <c r="BL193" s="18" t="s">
        <v>289</v>
      </c>
      <c r="BM193" s="216" t="s">
        <v>774</v>
      </c>
    </row>
    <row r="194" s="2" customFormat="1" ht="16.5" customHeight="1">
      <c r="A194" s="37"/>
      <c r="B194" s="168"/>
      <c r="C194" s="242" t="s">
        <v>531</v>
      </c>
      <c r="D194" s="242" t="s">
        <v>582</v>
      </c>
      <c r="E194" s="243" t="s">
        <v>4366</v>
      </c>
      <c r="F194" s="244" t="s">
        <v>4367</v>
      </c>
      <c r="G194" s="245" t="s">
        <v>2139</v>
      </c>
      <c r="H194" s="246">
        <v>1</v>
      </c>
      <c r="I194" s="247"/>
      <c r="J194" s="248">
        <f>ROUND(I194*H194,2)</f>
        <v>0</v>
      </c>
      <c r="K194" s="249"/>
      <c r="L194" s="250"/>
      <c r="M194" s="251" t="s">
        <v>1</v>
      </c>
      <c r="N194" s="252" t="s">
        <v>41</v>
      </c>
      <c r="O194" s="81"/>
      <c r="P194" s="214">
        <f>O194*H194</f>
        <v>0</v>
      </c>
      <c r="Q194" s="214">
        <v>0</v>
      </c>
      <c r="R194" s="214">
        <f>Q194*H194</f>
        <v>0</v>
      </c>
      <c r="S194" s="214">
        <v>0</v>
      </c>
      <c r="T194" s="215">
        <f>S194*H194</f>
        <v>0</v>
      </c>
      <c r="U194" s="37"/>
      <c r="V194" s="37"/>
      <c r="W194" s="37"/>
      <c r="X194" s="37"/>
      <c r="Y194" s="37"/>
      <c r="Z194" s="37"/>
      <c r="AA194" s="37"/>
      <c r="AB194" s="37"/>
      <c r="AC194" s="37"/>
      <c r="AD194" s="37"/>
      <c r="AE194" s="37"/>
      <c r="AR194" s="216" t="s">
        <v>319</v>
      </c>
      <c r="AT194" s="216" t="s">
        <v>582</v>
      </c>
      <c r="AU194" s="216" t="s">
        <v>82</v>
      </c>
      <c r="AY194" s="18" t="s">
        <v>283</v>
      </c>
      <c r="BE194" s="217">
        <f>IF(N194="základná",J194,0)</f>
        <v>0</v>
      </c>
      <c r="BF194" s="217">
        <f>IF(N194="znížená",J194,0)</f>
        <v>0</v>
      </c>
      <c r="BG194" s="217">
        <f>IF(N194="zákl. prenesená",J194,0)</f>
        <v>0</v>
      </c>
      <c r="BH194" s="217">
        <f>IF(N194="zníž. prenesená",J194,0)</f>
        <v>0</v>
      </c>
      <c r="BI194" s="217">
        <f>IF(N194="nulová",J194,0)</f>
        <v>0</v>
      </c>
      <c r="BJ194" s="18" t="s">
        <v>87</v>
      </c>
      <c r="BK194" s="217">
        <f>ROUND(I194*H194,2)</f>
        <v>0</v>
      </c>
      <c r="BL194" s="18" t="s">
        <v>289</v>
      </c>
      <c r="BM194" s="216" t="s">
        <v>788</v>
      </c>
    </row>
    <row r="195" s="2" customFormat="1" ht="16.5" customHeight="1">
      <c r="A195" s="37"/>
      <c r="B195" s="168"/>
      <c r="C195" s="242" t="s">
        <v>538</v>
      </c>
      <c r="D195" s="242" t="s">
        <v>582</v>
      </c>
      <c r="E195" s="243" t="s">
        <v>4368</v>
      </c>
      <c r="F195" s="244" t="s">
        <v>4369</v>
      </c>
      <c r="G195" s="245" t="s">
        <v>2139</v>
      </c>
      <c r="H195" s="246">
        <v>1</v>
      </c>
      <c r="I195" s="247"/>
      <c r="J195" s="248">
        <f>ROUND(I195*H195,2)</f>
        <v>0</v>
      </c>
      <c r="K195" s="249"/>
      <c r="L195" s="250"/>
      <c r="M195" s="251" t="s">
        <v>1</v>
      </c>
      <c r="N195" s="252" t="s">
        <v>41</v>
      </c>
      <c r="O195" s="81"/>
      <c r="P195" s="214">
        <f>O195*H195</f>
        <v>0</v>
      </c>
      <c r="Q195" s="214">
        <v>0</v>
      </c>
      <c r="R195" s="214">
        <f>Q195*H195</f>
        <v>0</v>
      </c>
      <c r="S195" s="214">
        <v>0</v>
      </c>
      <c r="T195" s="215">
        <f>S195*H195</f>
        <v>0</v>
      </c>
      <c r="U195" s="37"/>
      <c r="V195" s="37"/>
      <c r="W195" s="37"/>
      <c r="X195" s="37"/>
      <c r="Y195" s="37"/>
      <c r="Z195" s="37"/>
      <c r="AA195" s="37"/>
      <c r="AB195" s="37"/>
      <c r="AC195" s="37"/>
      <c r="AD195" s="37"/>
      <c r="AE195" s="37"/>
      <c r="AR195" s="216" t="s">
        <v>319</v>
      </c>
      <c r="AT195" s="216" t="s">
        <v>582</v>
      </c>
      <c r="AU195" s="216" t="s">
        <v>82</v>
      </c>
      <c r="AY195" s="18" t="s">
        <v>283</v>
      </c>
      <c r="BE195" s="217">
        <f>IF(N195="základná",J195,0)</f>
        <v>0</v>
      </c>
      <c r="BF195" s="217">
        <f>IF(N195="znížená",J195,0)</f>
        <v>0</v>
      </c>
      <c r="BG195" s="217">
        <f>IF(N195="zákl. prenesená",J195,0)</f>
        <v>0</v>
      </c>
      <c r="BH195" s="217">
        <f>IF(N195="zníž. prenesená",J195,0)</f>
        <v>0</v>
      </c>
      <c r="BI195" s="217">
        <f>IF(N195="nulová",J195,0)</f>
        <v>0</v>
      </c>
      <c r="BJ195" s="18" t="s">
        <v>87</v>
      </c>
      <c r="BK195" s="217">
        <f>ROUND(I195*H195,2)</f>
        <v>0</v>
      </c>
      <c r="BL195" s="18" t="s">
        <v>289</v>
      </c>
      <c r="BM195" s="216" t="s">
        <v>803</v>
      </c>
    </row>
    <row r="196" s="2" customFormat="1" ht="16.5" customHeight="1">
      <c r="A196" s="37"/>
      <c r="B196" s="168"/>
      <c r="C196" s="242" t="s">
        <v>542</v>
      </c>
      <c r="D196" s="242" t="s">
        <v>582</v>
      </c>
      <c r="E196" s="243" t="s">
        <v>4370</v>
      </c>
      <c r="F196" s="244" t="s">
        <v>4371</v>
      </c>
      <c r="G196" s="245" t="s">
        <v>2139</v>
      </c>
      <c r="H196" s="246">
        <v>1</v>
      </c>
      <c r="I196" s="247"/>
      <c r="J196" s="248">
        <f>ROUND(I196*H196,2)</f>
        <v>0</v>
      </c>
      <c r="K196" s="249"/>
      <c r="L196" s="250"/>
      <c r="M196" s="251" t="s">
        <v>1</v>
      </c>
      <c r="N196" s="252" t="s">
        <v>41</v>
      </c>
      <c r="O196" s="81"/>
      <c r="P196" s="214">
        <f>O196*H196</f>
        <v>0</v>
      </c>
      <c r="Q196" s="214">
        <v>0</v>
      </c>
      <c r="R196" s="214">
        <f>Q196*H196</f>
        <v>0</v>
      </c>
      <c r="S196" s="214">
        <v>0</v>
      </c>
      <c r="T196" s="215">
        <f>S196*H196</f>
        <v>0</v>
      </c>
      <c r="U196" s="37"/>
      <c r="V196" s="37"/>
      <c r="W196" s="37"/>
      <c r="X196" s="37"/>
      <c r="Y196" s="37"/>
      <c r="Z196" s="37"/>
      <c r="AA196" s="37"/>
      <c r="AB196" s="37"/>
      <c r="AC196" s="37"/>
      <c r="AD196" s="37"/>
      <c r="AE196" s="37"/>
      <c r="AR196" s="216" t="s">
        <v>319</v>
      </c>
      <c r="AT196" s="216" t="s">
        <v>582</v>
      </c>
      <c r="AU196" s="216" t="s">
        <v>82</v>
      </c>
      <c r="AY196" s="18" t="s">
        <v>283</v>
      </c>
      <c r="BE196" s="217">
        <f>IF(N196="základná",J196,0)</f>
        <v>0</v>
      </c>
      <c r="BF196" s="217">
        <f>IF(N196="znížená",J196,0)</f>
        <v>0</v>
      </c>
      <c r="BG196" s="217">
        <f>IF(N196="zákl. prenesená",J196,0)</f>
        <v>0</v>
      </c>
      <c r="BH196" s="217">
        <f>IF(N196="zníž. prenesená",J196,0)</f>
        <v>0</v>
      </c>
      <c r="BI196" s="217">
        <f>IF(N196="nulová",J196,0)</f>
        <v>0</v>
      </c>
      <c r="BJ196" s="18" t="s">
        <v>87</v>
      </c>
      <c r="BK196" s="217">
        <f>ROUND(I196*H196,2)</f>
        <v>0</v>
      </c>
      <c r="BL196" s="18" t="s">
        <v>289</v>
      </c>
      <c r="BM196" s="216" t="s">
        <v>811</v>
      </c>
    </row>
    <row r="197" s="2" customFormat="1" ht="16.5" customHeight="1">
      <c r="A197" s="37"/>
      <c r="B197" s="168"/>
      <c r="C197" s="242" t="s">
        <v>546</v>
      </c>
      <c r="D197" s="242" t="s">
        <v>582</v>
      </c>
      <c r="E197" s="243" t="s">
        <v>4372</v>
      </c>
      <c r="F197" s="244" t="s">
        <v>4373</v>
      </c>
      <c r="G197" s="245" t="s">
        <v>2139</v>
      </c>
      <c r="H197" s="246">
        <v>1</v>
      </c>
      <c r="I197" s="247"/>
      <c r="J197" s="248">
        <f>ROUND(I197*H197,2)</f>
        <v>0</v>
      </c>
      <c r="K197" s="249"/>
      <c r="L197" s="250"/>
      <c r="M197" s="251" t="s">
        <v>1</v>
      </c>
      <c r="N197" s="252" t="s">
        <v>41</v>
      </c>
      <c r="O197" s="81"/>
      <c r="P197" s="214">
        <f>O197*H197</f>
        <v>0</v>
      </c>
      <c r="Q197" s="214">
        <v>0</v>
      </c>
      <c r="R197" s="214">
        <f>Q197*H197</f>
        <v>0</v>
      </c>
      <c r="S197" s="214">
        <v>0</v>
      </c>
      <c r="T197" s="215">
        <f>S197*H197</f>
        <v>0</v>
      </c>
      <c r="U197" s="37"/>
      <c r="V197" s="37"/>
      <c r="W197" s="37"/>
      <c r="X197" s="37"/>
      <c r="Y197" s="37"/>
      <c r="Z197" s="37"/>
      <c r="AA197" s="37"/>
      <c r="AB197" s="37"/>
      <c r="AC197" s="37"/>
      <c r="AD197" s="37"/>
      <c r="AE197" s="37"/>
      <c r="AR197" s="216" t="s">
        <v>319</v>
      </c>
      <c r="AT197" s="216" t="s">
        <v>582</v>
      </c>
      <c r="AU197" s="216" t="s">
        <v>82</v>
      </c>
      <c r="AY197" s="18" t="s">
        <v>283</v>
      </c>
      <c r="BE197" s="217">
        <f>IF(N197="základná",J197,0)</f>
        <v>0</v>
      </c>
      <c r="BF197" s="217">
        <f>IF(N197="znížená",J197,0)</f>
        <v>0</v>
      </c>
      <c r="BG197" s="217">
        <f>IF(N197="zákl. prenesená",J197,0)</f>
        <v>0</v>
      </c>
      <c r="BH197" s="217">
        <f>IF(N197="zníž. prenesená",J197,0)</f>
        <v>0</v>
      </c>
      <c r="BI197" s="217">
        <f>IF(N197="nulová",J197,0)</f>
        <v>0</v>
      </c>
      <c r="BJ197" s="18" t="s">
        <v>87</v>
      </c>
      <c r="BK197" s="217">
        <f>ROUND(I197*H197,2)</f>
        <v>0</v>
      </c>
      <c r="BL197" s="18" t="s">
        <v>289</v>
      </c>
      <c r="BM197" s="216" t="s">
        <v>825</v>
      </c>
    </row>
    <row r="198" s="2" customFormat="1" ht="16.5" customHeight="1">
      <c r="A198" s="37"/>
      <c r="B198" s="168"/>
      <c r="C198" s="242" t="s">
        <v>551</v>
      </c>
      <c r="D198" s="242" t="s">
        <v>582</v>
      </c>
      <c r="E198" s="243" t="s">
        <v>4374</v>
      </c>
      <c r="F198" s="244" t="s">
        <v>4375</v>
      </c>
      <c r="G198" s="245" t="s">
        <v>2139</v>
      </c>
      <c r="H198" s="246">
        <v>1</v>
      </c>
      <c r="I198" s="247"/>
      <c r="J198" s="248">
        <f>ROUND(I198*H198,2)</f>
        <v>0</v>
      </c>
      <c r="K198" s="249"/>
      <c r="L198" s="250"/>
      <c r="M198" s="251" t="s">
        <v>1</v>
      </c>
      <c r="N198" s="252" t="s">
        <v>41</v>
      </c>
      <c r="O198" s="81"/>
      <c r="P198" s="214">
        <f>O198*H198</f>
        <v>0</v>
      </c>
      <c r="Q198" s="214">
        <v>0</v>
      </c>
      <c r="R198" s="214">
        <f>Q198*H198</f>
        <v>0</v>
      </c>
      <c r="S198" s="214">
        <v>0</v>
      </c>
      <c r="T198" s="215">
        <f>S198*H198</f>
        <v>0</v>
      </c>
      <c r="U198" s="37"/>
      <c r="V198" s="37"/>
      <c r="W198" s="37"/>
      <c r="X198" s="37"/>
      <c r="Y198" s="37"/>
      <c r="Z198" s="37"/>
      <c r="AA198" s="37"/>
      <c r="AB198" s="37"/>
      <c r="AC198" s="37"/>
      <c r="AD198" s="37"/>
      <c r="AE198" s="37"/>
      <c r="AR198" s="216" t="s">
        <v>319</v>
      </c>
      <c r="AT198" s="216" t="s">
        <v>582</v>
      </c>
      <c r="AU198" s="216" t="s">
        <v>82</v>
      </c>
      <c r="AY198" s="18" t="s">
        <v>283</v>
      </c>
      <c r="BE198" s="217">
        <f>IF(N198="základná",J198,0)</f>
        <v>0</v>
      </c>
      <c r="BF198" s="217">
        <f>IF(N198="znížená",J198,0)</f>
        <v>0</v>
      </c>
      <c r="BG198" s="217">
        <f>IF(N198="zákl. prenesená",J198,0)</f>
        <v>0</v>
      </c>
      <c r="BH198" s="217">
        <f>IF(N198="zníž. prenesená",J198,0)</f>
        <v>0</v>
      </c>
      <c r="BI198" s="217">
        <f>IF(N198="nulová",J198,0)</f>
        <v>0</v>
      </c>
      <c r="BJ198" s="18" t="s">
        <v>87</v>
      </c>
      <c r="BK198" s="217">
        <f>ROUND(I198*H198,2)</f>
        <v>0</v>
      </c>
      <c r="BL198" s="18" t="s">
        <v>289</v>
      </c>
      <c r="BM198" s="216" t="s">
        <v>839</v>
      </c>
    </row>
    <row r="199" s="2" customFormat="1" ht="16.5" customHeight="1">
      <c r="A199" s="37"/>
      <c r="B199" s="168"/>
      <c r="C199" s="242" t="s">
        <v>555</v>
      </c>
      <c r="D199" s="242" t="s">
        <v>582</v>
      </c>
      <c r="E199" s="243" t="s">
        <v>4376</v>
      </c>
      <c r="F199" s="244" t="s">
        <v>4377</v>
      </c>
      <c r="G199" s="245" t="s">
        <v>2139</v>
      </c>
      <c r="H199" s="246">
        <v>1</v>
      </c>
      <c r="I199" s="247"/>
      <c r="J199" s="248">
        <f>ROUND(I199*H199,2)</f>
        <v>0</v>
      </c>
      <c r="K199" s="249"/>
      <c r="L199" s="250"/>
      <c r="M199" s="251" t="s">
        <v>1</v>
      </c>
      <c r="N199" s="252" t="s">
        <v>41</v>
      </c>
      <c r="O199" s="81"/>
      <c r="P199" s="214">
        <f>O199*H199</f>
        <v>0</v>
      </c>
      <c r="Q199" s="214">
        <v>0</v>
      </c>
      <c r="R199" s="214">
        <f>Q199*H199</f>
        <v>0</v>
      </c>
      <c r="S199" s="214">
        <v>0</v>
      </c>
      <c r="T199" s="215">
        <f>S199*H199</f>
        <v>0</v>
      </c>
      <c r="U199" s="37"/>
      <c r="V199" s="37"/>
      <c r="W199" s="37"/>
      <c r="X199" s="37"/>
      <c r="Y199" s="37"/>
      <c r="Z199" s="37"/>
      <c r="AA199" s="37"/>
      <c r="AB199" s="37"/>
      <c r="AC199" s="37"/>
      <c r="AD199" s="37"/>
      <c r="AE199" s="37"/>
      <c r="AR199" s="216" t="s">
        <v>319</v>
      </c>
      <c r="AT199" s="216" t="s">
        <v>582</v>
      </c>
      <c r="AU199" s="216" t="s">
        <v>82</v>
      </c>
      <c r="AY199" s="18" t="s">
        <v>283</v>
      </c>
      <c r="BE199" s="217">
        <f>IF(N199="základná",J199,0)</f>
        <v>0</v>
      </c>
      <c r="BF199" s="217">
        <f>IF(N199="znížená",J199,0)</f>
        <v>0</v>
      </c>
      <c r="BG199" s="217">
        <f>IF(N199="zákl. prenesená",J199,0)</f>
        <v>0</v>
      </c>
      <c r="BH199" s="217">
        <f>IF(N199="zníž. prenesená",J199,0)</f>
        <v>0</v>
      </c>
      <c r="BI199" s="217">
        <f>IF(N199="nulová",J199,0)</f>
        <v>0</v>
      </c>
      <c r="BJ199" s="18" t="s">
        <v>87</v>
      </c>
      <c r="BK199" s="217">
        <f>ROUND(I199*H199,2)</f>
        <v>0</v>
      </c>
      <c r="BL199" s="18" t="s">
        <v>289</v>
      </c>
      <c r="BM199" s="216" t="s">
        <v>875</v>
      </c>
    </row>
    <row r="200" s="2" customFormat="1" ht="16.5" customHeight="1">
      <c r="A200" s="37"/>
      <c r="B200" s="168"/>
      <c r="C200" s="242" t="s">
        <v>561</v>
      </c>
      <c r="D200" s="242" t="s">
        <v>582</v>
      </c>
      <c r="E200" s="243" t="s">
        <v>4378</v>
      </c>
      <c r="F200" s="244" t="s">
        <v>4379</v>
      </c>
      <c r="G200" s="245" t="s">
        <v>2139</v>
      </c>
      <c r="H200" s="246">
        <v>1</v>
      </c>
      <c r="I200" s="247"/>
      <c r="J200" s="248">
        <f>ROUND(I200*H200,2)</f>
        <v>0</v>
      </c>
      <c r="K200" s="249"/>
      <c r="L200" s="250"/>
      <c r="M200" s="251" t="s">
        <v>1</v>
      </c>
      <c r="N200" s="252" t="s">
        <v>41</v>
      </c>
      <c r="O200" s="81"/>
      <c r="P200" s="214">
        <f>O200*H200</f>
        <v>0</v>
      </c>
      <c r="Q200" s="214">
        <v>0</v>
      </c>
      <c r="R200" s="214">
        <f>Q200*H200</f>
        <v>0</v>
      </c>
      <c r="S200" s="214">
        <v>0</v>
      </c>
      <c r="T200" s="215">
        <f>S200*H200</f>
        <v>0</v>
      </c>
      <c r="U200" s="37"/>
      <c r="V200" s="37"/>
      <c r="W200" s="37"/>
      <c r="X200" s="37"/>
      <c r="Y200" s="37"/>
      <c r="Z200" s="37"/>
      <c r="AA200" s="37"/>
      <c r="AB200" s="37"/>
      <c r="AC200" s="37"/>
      <c r="AD200" s="37"/>
      <c r="AE200" s="37"/>
      <c r="AR200" s="216" t="s">
        <v>319</v>
      </c>
      <c r="AT200" s="216" t="s">
        <v>582</v>
      </c>
      <c r="AU200" s="216" t="s">
        <v>82</v>
      </c>
      <c r="AY200" s="18" t="s">
        <v>283</v>
      </c>
      <c r="BE200" s="217">
        <f>IF(N200="základná",J200,0)</f>
        <v>0</v>
      </c>
      <c r="BF200" s="217">
        <f>IF(N200="znížená",J200,0)</f>
        <v>0</v>
      </c>
      <c r="BG200" s="217">
        <f>IF(N200="zákl. prenesená",J200,0)</f>
        <v>0</v>
      </c>
      <c r="BH200" s="217">
        <f>IF(N200="zníž. prenesená",J200,0)</f>
        <v>0</v>
      </c>
      <c r="BI200" s="217">
        <f>IF(N200="nulová",J200,0)</f>
        <v>0</v>
      </c>
      <c r="BJ200" s="18" t="s">
        <v>87</v>
      </c>
      <c r="BK200" s="217">
        <f>ROUND(I200*H200,2)</f>
        <v>0</v>
      </c>
      <c r="BL200" s="18" t="s">
        <v>289</v>
      </c>
      <c r="BM200" s="216" t="s">
        <v>887</v>
      </c>
    </row>
    <row r="201" s="2" customFormat="1" ht="16.5" customHeight="1">
      <c r="A201" s="37"/>
      <c r="B201" s="168"/>
      <c r="C201" s="204" t="s">
        <v>566</v>
      </c>
      <c r="D201" s="204" t="s">
        <v>285</v>
      </c>
      <c r="E201" s="205" t="s">
        <v>2328</v>
      </c>
      <c r="F201" s="206" t="s">
        <v>2329</v>
      </c>
      <c r="G201" s="207" t="s">
        <v>2139</v>
      </c>
      <c r="H201" s="208">
        <v>12</v>
      </c>
      <c r="I201" s="209"/>
      <c r="J201" s="210">
        <f>ROUND(I201*H201,2)</f>
        <v>0</v>
      </c>
      <c r="K201" s="211"/>
      <c r="L201" s="38"/>
      <c r="M201" s="212" t="s">
        <v>1</v>
      </c>
      <c r="N201" s="213" t="s">
        <v>41</v>
      </c>
      <c r="O201" s="81"/>
      <c r="P201" s="214">
        <f>O201*H201</f>
        <v>0</v>
      </c>
      <c r="Q201" s="214">
        <v>0</v>
      </c>
      <c r="R201" s="214">
        <f>Q201*H201</f>
        <v>0</v>
      </c>
      <c r="S201" s="214">
        <v>0</v>
      </c>
      <c r="T201" s="215">
        <f>S201*H201</f>
        <v>0</v>
      </c>
      <c r="U201" s="37"/>
      <c r="V201" s="37"/>
      <c r="W201" s="37"/>
      <c r="X201" s="37"/>
      <c r="Y201" s="37"/>
      <c r="Z201" s="37"/>
      <c r="AA201" s="37"/>
      <c r="AB201" s="37"/>
      <c r="AC201" s="37"/>
      <c r="AD201" s="37"/>
      <c r="AE201" s="37"/>
      <c r="AR201" s="216" t="s">
        <v>289</v>
      </c>
      <c r="AT201" s="216" t="s">
        <v>285</v>
      </c>
      <c r="AU201" s="216" t="s">
        <v>82</v>
      </c>
      <c r="AY201" s="18" t="s">
        <v>283</v>
      </c>
      <c r="BE201" s="217">
        <f>IF(N201="základná",J201,0)</f>
        <v>0</v>
      </c>
      <c r="BF201" s="217">
        <f>IF(N201="znížená",J201,0)</f>
        <v>0</v>
      </c>
      <c r="BG201" s="217">
        <f>IF(N201="zákl. prenesená",J201,0)</f>
        <v>0</v>
      </c>
      <c r="BH201" s="217">
        <f>IF(N201="zníž. prenesená",J201,0)</f>
        <v>0</v>
      </c>
      <c r="BI201" s="217">
        <f>IF(N201="nulová",J201,0)</f>
        <v>0</v>
      </c>
      <c r="BJ201" s="18" t="s">
        <v>87</v>
      </c>
      <c r="BK201" s="217">
        <f>ROUND(I201*H201,2)</f>
        <v>0</v>
      </c>
      <c r="BL201" s="18" t="s">
        <v>289</v>
      </c>
      <c r="BM201" s="216" t="s">
        <v>904</v>
      </c>
    </row>
    <row r="202" s="2" customFormat="1" ht="16.5" customHeight="1">
      <c r="A202" s="37"/>
      <c r="B202" s="168"/>
      <c r="C202" s="242" t="s">
        <v>571</v>
      </c>
      <c r="D202" s="242" t="s">
        <v>582</v>
      </c>
      <c r="E202" s="243" t="s">
        <v>4380</v>
      </c>
      <c r="F202" s="244" t="s">
        <v>4381</v>
      </c>
      <c r="G202" s="245" t="s">
        <v>2139</v>
      </c>
      <c r="H202" s="246">
        <v>8</v>
      </c>
      <c r="I202" s="247"/>
      <c r="J202" s="248">
        <f>ROUND(I202*H202,2)</f>
        <v>0</v>
      </c>
      <c r="K202" s="249"/>
      <c r="L202" s="250"/>
      <c r="M202" s="251" t="s">
        <v>1</v>
      </c>
      <c r="N202" s="252" t="s">
        <v>41</v>
      </c>
      <c r="O202" s="81"/>
      <c r="P202" s="214">
        <f>O202*H202</f>
        <v>0</v>
      </c>
      <c r="Q202" s="214">
        <v>0</v>
      </c>
      <c r="R202" s="214">
        <f>Q202*H202</f>
        <v>0</v>
      </c>
      <c r="S202" s="214">
        <v>0</v>
      </c>
      <c r="T202" s="215">
        <f>S202*H202</f>
        <v>0</v>
      </c>
      <c r="U202" s="37"/>
      <c r="V202" s="37"/>
      <c r="W202" s="37"/>
      <c r="X202" s="37"/>
      <c r="Y202" s="37"/>
      <c r="Z202" s="37"/>
      <c r="AA202" s="37"/>
      <c r="AB202" s="37"/>
      <c r="AC202" s="37"/>
      <c r="AD202" s="37"/>
      <c r="AE202" s="37"/>
      <c r="AR202" s="216" t="s">
        <v>319</v>
      </c>
      <c r="AT202" s="216" t="s">
        <v>582</v>
      </c>
      <c r="AU202" s="216" t="s">
        <v>82</v>
      </c>
      <c r="AY202" s="18" t="s">
        <v>283</v>
      </c>
      <c r="BE202" s="217">
        <f>IF(N202="základná",J202,0)</f>
        <v>0</v>
      </c>
      <c r="BF202" s="217">
        <f>IF(N202="znížená",J202,0)</f>
        <v>0</v>
      </c>
      <c r="BG202" s="217">
        <f>IF(N202="zákl. prenesená",J202,0)</f>
        <v>0</v>
      </c>
      <c r="BH202" s="217">
        <f>IF(N202="zníž. prenesená",J202,0)</f>
        <v>0</v>
      </c>
      <c r="BI202" s="217">
        <f>IF(N202="nulová",J202,0)</f>
        <v>0</v>
      </c>
      <c r="BJ202" s="18" t="s">
        <v>87</v>
      </c>
      <c r="BK202" s="217">
        <f>ROUND(I202*H202,2)</f>
        <v>0</v>
      </c>
      <c r="BL202" s="18" t="s">
        <v>289</v>
      </c>
      <c r="BM202" s="216" t="s">
        <v>913</v>
      </c>
    </row>
    <row r="203" s="2" customFormat="1" ht="16.5" customHeight="1">
      <c r="A203" s="37"/>
      <c r="B203" s="168"/>
      <c r="C203" s="242" t="s">
        <v>576</v>
      </c>
      <c r="D203" s="242" t="s">
        <v>582</v>
      </c>
      <c r="E203" s="243" t="s">
        <v>4382</v>
      </c>
      <c r="F203" s="244" t="s">
        <v>4383</v>
      </c>
      <c r="G203" s="245" t="s">
        <v>2139</v>
      </c>
      <c r="H203" s="246">
        <v>1</v>
      </c>
      <c r="I203" s="247"/>
      <c r="J203" s="248">
        <f>ROUND(I203*H203,2)</f>
        <v>0</v>
      </c>
      <c r="K203" s="249"/>
      <c r="L203" s="250"/>
      <c r="M203" s="251" t="s">
        <v>1</v>
      </c>
      <c r="N203" s="252" t="s">
        <v>41</v>
      </c>
      <c r="O203" s="81"/>
      <c r="P203" s="214">
        <f>O203*H203</f>
        <v>0</v>
      </c>
      <c r="Q203" s="214">
        <v>0</v>
      </c>
      <c r="R203" s="214">
        <f>Q203*H203</f>
        <v>0</v>
      </c>
      <c r="S203" s="214">
        <v>0</v>
      </c>
      <c r="T203" s="215">
        <f>S203*H203</f>
        <v>0</v>
      </c>
      <c r="U203" s="37"/>
      <c r="V203" s="37"/>
      <c r="W203" s="37"/>
      <c r="X203" s="37"/>
      <c r="Y203" s="37"/>
      <c r="Z203" s="37"/>
      <c r="AA203" s="37"/>
      <c r="AB203" s="37"/>
      <c r="AC203" s="37"/>
      <c r="AD203" s="37"/>
      <c r="AE203" s="37"/>
      <c r="AR203" s="216" t="s">
        <v>319</v>
      </c>
      <c r="AT203" s="216" t="s">
        <v>582</v>
      </c>
      <c r="AU203" s="216" t="s">
        <v>82</v>
      </c>
      <c r="AY203" s="18" t="s">
        <v>283</v>
      </c>
      <c r="BE203" s="217">
        <f>IF(N203="základná",J203,0)</f>
        <v>0</v>
      </c>
      <c r="BF203" s="217">
        <f>IF(N203="znížená",J203,0)</f>
        <v>0</v>
      </c>
      <c r="BG203" s="217">
        <f>IF(N203="zákl. prenesená",J203,0)</f>
        <v>0</v>
      </c>
      <c r="BH203" s="217">
        <f>IF(N203="zníž. prenesená",J203,0)</f>
        <v>0</v>
      </c>
      <c r="BI203" s="217">
        <f>IF(N203="nulová",J203,0)</f>
        <v>0</v>
      </c>
      <c r="BJ203" s="18" t="s">
        <v>87</v>
      </c>
      <c r="BK203" s="217">
        <f>ROUND(I203*H203,2)</f>
        <v>0</v>
      </c>
      <c r="BL203" s="18" t="s">
        <v>289</v>
      </c>
      <c r="BM203" s="216" t="s">
        <v>922</v>
      </c>
    </row>
    <row r="204" s="12" customFormat="1" ht="25.92" customHeight="1">
      <c r="A204" s="12"/>
      <c r="B204" s="191"/>
      <c r="C204" s="12"/>
      <c r="D204" s="192" t="s">
        <v>74</v>
      </c>
      <c r="E204" s="193" t="s">
        <v>2337</v>
      </c>
      <c r="F204" s="193" t="s">
        <v>2338</v>
      </c>
      <c r="G204" s="12"/>
      <c r="H204" s="12"/>
      <c r="I204" s="194"/>
      <c r="J204" s="195">
        <f>BK204</f>
        <v>0</v>
      </c>
      <c r="K204" s="12"/>
      <c r="L204" s="191"/>
      <c r="M204" s="196"/>
      <c r="N204" s="197"/>
      <c r="O204" s="197"/>
      <c r="P204" s="198">
        <f>SUM(P205:P215)</f>
        <v>0</v>
      </c>
      <c r="Q204" s="197"/>
      <c r="R204" s="198">
        <f>SUM(R205:R215)</f>
        <v>0</v>
      </c>
      <c r="S204" s="197"/>
      <c r="T204" s="199">
        <f>SUM(T205:T215)</f>
        <v>0</v>
      </c>
      <c r="U204" s="12"/>
      <c r="V204" s="12"/>
      <c r="W204" s="12"/>
      <c r="X204" s="12"/>
      <c r="Y204" s="12"/>
      <c r="Z204" s="12"/>
      <c r="AA204" s="12"/>
      <c r="AB204" s="12"/>
      <c r="AC204" s="12"/>
      <c r="AD204" s="12"/>
      <c r="AE204" s="12"/>
      <c r="AR204" s="192" t="s">
        <v>82</v>
      </c>
      <c r="AT204" s="200" t="s">
        <v>74</v>
      </c>
      <c r="AU204" s="200" t="s">
        <v>75</v>
      </c>
      <c r="AY204" s="192" t="s">
        <v>283</v>
      </c>
      <c r="BK204" s="201">
        <f>SUM(BK205:BK215)</f>
        <v>0</v>
      </c>
    </row>
    <row r="205" s="2" customFormat="1" ht="16.5" customHeight="1">
      <c r="A205" s="37"/>
      <c r="B205" s="168"/>
      <c r="C205" s="204" t="s">
        <v>581</v>
      </c>
      <c r="D205" s="204" t="s">
        <v>285</v>
      </c>
      <c r="E205" s="205" t="s">
        <v>2339</v>
      </c>
      <c r="F205" s="206" t="s">
        <v>2340</v>
      </c>
      <c r="G205" s="207" t="s">
        <v>2139</v>
      </c>
      <c r="H205" s="208">
        <v>343</v>
      </c>
      <c r="I205" s="209"/>
      <c r="J205" s="210">
        <f>ROUND(I205*H205,2)</f>
        <v>0</v>
      </c>
      <c r="K205" s="211"/>
      <c r="L205" s="38"/>
      <c r="M205" s="212" t="s">
        <v>1</v>
      </c>
      <c r="N205" s="213" t="s">
        <v>41</v>
      </c>
      <c r="O205" s="81"/>
      <c r="P205" s="214">
        <f>O205*H205</f>
        <v>0</v>
      </c>
      <c r="Q205" s="214">
        <v>0</v>
      </c>
      <c r="R205" s="214">
        <f>Q205*H205</f>
        <v>0</v>
      </c>
      <c r="S205" s="214">
        <v>0</v>
      </c>
      <c r="T205" s="215">
        <f>S205*H205</f>
        <v>0</v>
      </c>
      <c r="U205" s="37"/>
      <c r="V205" s="37"/>
      <c r="W205" s="37"/>
      <c r="X205" s="37"/>
      <c r="Y205" s="37"/>
      <c r="Z205" s="37"/>
      <c r="AA205" s="37"/>
      <c r="AB205" s="37"/>
      <c r="AC205" s="37"/>
      <c r="AD205" s="37"/>
      <c r="AE205" s="37"/>
      <c r="AR205" s="216" t="s">
        <v>289</v>
      </c>
      <c r="AT205" s="216" t="s">
        <v>285</v>
      </c>
      <c r="AU205" s="216" t="s">
        <v>82</v>
      </c>
      <c r="AY205" s="18" t="s">
        <v>283</v>
      </c>
      <c r="BE205" s="217">
        <f>IF(N205="základná",J205,0)</f>
        <v>0</v>
      </c>
      <c r="BF205" s="217">
        <f>IF(N205="znížená",J205,0)</f>
        <v>0</v>
      </c>
      <c r="BG205" s="217">
        <f>IF(N205="zákl. prenesená",J205,0)</f>
        <v>0</v>
      </c>
      <c r="BH205" s="217">
        <f>IF(N205="zníž. prenesená",J205,0)</f>
        <v>0</v>
      </c>
      <c r="BI205" s="217">
        <f>IF(N205="nulová",J205,0)</f>
        <v>0</v>
      </c>
      <c r="BJ205" s="18" t="s">
        <v>87</v>
      </c>
      <c r="BK205" s="217">
        <f>ROUND(I205*H205,2)</f>
        <v>0</v>
      </c>
      <c r="BL205" s="18" t="s">
        <v>289</v>
      </c>
      <c r="BM205" s="216" t="s">
        <v>951</v>
      </c>
    </row>
    <row r="206" s="2" customFormat="1" ht="16.5" customHeight="1">
      <c r="A206" s="37"/>
      <c r="B206" s="168"/>
      <c r="C206" s="242" t="s">
        <v>587</v>
      </c>
      <c r="D206" s="242" t="s">
        <v>582</v>
      </c>
      <c r="E206" s="243" t="s">
        <v>2342</v>
      </c>
      <c r="F206" s="244" t="s">
        <v>2343</v>
      </c>
      <c r="G206" s="245" t="s">
        <v>2139</v>
      </c>
      <c r="H206" s="246">
        <v>36</v>
      </c>
      <c r="I206" s="247"/>
      <c r="J206" s="248">
        <f>ROUND(I206*H206,2)</f>
        <v>0</v>
      </c>
      <c r="K206" s="249"/>
      <c r="L206" s="250"/>
      <c r="M206" s="251" t="s">
        <v>1</v>
      </c>
      <c r="N206" s="252" t="s">
        <v>41</v>
      </c>
      <c r="O206" s="81"/>
      <c r="P206" s="214">
        <f>O206*H206</f>
        <v>0</v>
      </c>
      <c r="Q206" s="214">
        <v>0</v>
      </c>
      <c r="R206" s="214">
        <f>Q206*H206</f>
        <v>0</v>
      </c>
      <c r="S206" s="214">
        <v>0</v>
      </c>
      <c r="T206" s="215">
        <f>S206*H206</f>
        <v>0</v>
      </c>
      <c r="U206" s="37"/>
      <c r="V206" s="37"/>
      <c r="W206" s="37"/>
      <c r="X206" s="37"/>
      <c r="Y206" s="37"/>
      <c r="Z206" s="37"/>
      <c r="AA206" s="37"/>
      <c r="AB206" s="37"/>
      <c r="AC206" s="37"/>
      <c r="AD206" s="37"/>
      <c r="AE206" s="37"/>
      <c r="AR206" s="216" t="s">
        <v>319</v>
      </c>
      <c r="AT206" s="216" t="s">
        <v>582</v>
      </c>
      <c r="AU206" s="216" t="s">
        <v>82</v>
      </c>
      <c r="AY206" s="18" t="s">
        <v>283</v>
      </c>
      <c r="BE206" s="217">
        <f>IF(N206="základná",J206,0)</f>
        <v>0</v>
      </c>
      <c r="BF206" s="217">
        <f>IF(N206="znížená",J206,0)</f>
        <v>0</v>
      </c>
      <c r="BG206" s="217">
        <f>IF(N206="zákl. prenesená",J206,0)</f>
        <v>0</v>
      </c>
      <c r="BH206" s="217">
        <f>IF(N206="zníž. prenesená",J206,0)</f>
        <v>0</v>
      </c>
      <c r="BI206" s="217">
        <f>IF(N206="nulová",J206,0)</f>
        <v>0</v>
      </c>
      <c r="BJ206" s="18" t="s">
        <v>87</v>
      </c>
      <c r="BK206" s="217">
        <f>ROUND(I206*H206,2)</f>
        <v>0</v>
      </c>
      <c r="BL206" s="18" t="s">
        <v>289</v>
      </c>
      <c r="BM206" s="216" t="s">
        <v>963</v>
      </c>
    </row>
    <row r="207" s="2" customFormat="1" ht="16.5" customHeight="1">
      <c r="A207" s="37"/>
      <c r="B207" s="168"/>
      <c r="C207" s="242" t="s">
        <v>591</v>
      </c>
      <c r="D207" s="242" t="s">
        <v>582</v>
      </c>
      <c r="E207" s="243" t="s">
        <v>2348</v>
      </c>
      <c r="F207" s="244" t="s">
        <v>2349</v>
      </c>
      <c r="G207" s="245" t="s">
        <v>2139</v>
      </c>
      <c r="H207" s="246">
        <v>85</v>
      </c>
      <c r="I207" s="247"/>
      <c r="J207" s="248">
        <f>ROUND(I207*H207,2)</f>
        <v>0</v>
      </c>
      <c r="K207" s="249"/>
      <c r="L207" s="250"/>
      <c r="M207" s="251" t="s">
        <v>1</v>
      </c>
      <c r="N207" s="252" t="s">
        <v>41</v>
      </c>
      <c r="O207" s="81"/>
      <c r="P207" s="214">
        <f>O207*H207</f>
        <v>0</v>
      </c>
      <c r="Q207" s="214">
        <v>0</v>
      </c>
      <c r="R207" s="214">
        <f>Q207*H207</f>
        <v>0</v>
      </c>
      <c r="S207" s="214">
        <v>0</v>
      </c>
      <c r="T207" s="215">
        <f>S207*H207</f>
        <v>0</v>
      </c>
      <c r="U207" s="37"/>
      <c r="V207" s="37"/>
      <c r="W207" s="37"/>
      <c r="X207" s="37"/>
      <c r="Y207" s="37"/>
      <c r="Z207" s="37"/>
      <c r="AA207" s="37"/>
      <c r="AB207" s="37"/>
      <c r="AC207" s="37"/>
      <c r="AD207" s="37"/>
      <c r="AE207" s="37"/>
      <c r="AR207" s="216" t="s">
        <v>319</v>
      </c>
      <c r="AT207" s="216" t="s">
        <v>582</v>
      </c>
      <c r="AU207" s="216" t="s">
        <v>82</v>
      </c>
      <c r="AY207" s="18" t="s">
        <v>283</v>
      </c>
      <c r="BE207" s="217">
        <f>IF(N207="základná",J207,0)</f>
        <v>0</v>
      </c>
      <c r="BF207" s="217">
        <f>IF(N207="znížená",J207,0)</f>
        <v>0</v>
      </c>
      <c r="BG207" s="217">
        <f>IF(N207="zákl. prenesená",J207,0)</f>
        <v>0</v>
      </c>
      <c r="BH207" s="217">
        <f>IF(N207="zníž. prenesená",J207,0)</f>
        <v>0</v>
      </c>
      <c r="BI207" s="217">
        <f>IF(N207="nulová",J207,0)</f>
        <v>0</v>
      </c>
      <c r="BJ207" s="18" t="s">
        <v>87</v>
      </c>
      <c r="BK207" s="217">
        <f>ROUND(I207*H207,2)</f>
        <v>0</v>
      </c>
      <c r="BL207" s="18" t="s">
        <v>289</v>
      </c>
      <c r="BM207" s="216" t="s">
        <v>971</v>
      </c>
    </row>
    <row r="208" s="2" customFormat="1" ht="16.5" customHeight="1">
      <c r="A208" s="37"/>
      <c r="B208" s="168"/>
      <c r="C208" s="242" t="s">
        <v>600</v>
      </c>
      <c r="D208" s="242" t="s">
        <v>582</v>
      </c>
      <c r="E208" s="243" t="s">
        <v>2351</v>
      </c>
      <c r="F208" s="244" t="s">
        <v>2352</v>
      </c>
      <c r="G208" s="245" t="s">
        <v>2139</v>
      </c>
      <c r="H208" s="246">
        <v>43</v>
      </c>
      <c r="I208" s="247"/>
      <c r="J208" s="248">
        <f>ROUND(I208*H208,2)</f>
        <v>0</v>
      </c>
      <c r="K208" s="249"/>
      <c r="L208" s="250"/>
      <c r="M208" s="251" t="s">
        <v>1</v>
      </c>
      <c r="N208" s="252" t="s">
        <v>41</v>
      </c>
      <c r="O208" s="81"/>
      <c r="P208" s="214">
        <f>O208*H208</f>
        <v>0</v>
      </c>
      <c r="Q208" s="214">
        <v>0</v>
      </c>
      <c r="R208" s="214">
        <f>Q208*H208</f>
        <v>0</v>
      </c>
      <c r="S208" s="214">
        <v>0</v>
      </c>
      <c r="T208" s="215">
        <f>S208*H208</f>
        <v>0</v>
      </c>
      <c r="U208" s="37"/>
      <c r="V208" s="37"/>
      <c r="W208" s="37"/>
      <c r="X208" s="37"/>
      <c r="Y208" s="37"/>
      <c r="Z208" s="37"/>
      <c r="AA208" s="37"/>
      <c r="AB208" s="37"/>
      <c r="AC208" s="37"/>
      <c r="AD208" s="37"/>
      <c r="AE208" s="37"/>
      <c r="AR208" s="216" t="s">
        <v>319</v>
      </c>
      <c r="AT208" s="216" t="s">
        <v>582</v>
      </c>
      <c r="AU208" s="216" t="s">
        <v>82</v>
      </c>
      <c r="AY208" s="18" t="s">
        <v>283</v>
      </c>
      <c r="BE208" s="217">
        <f>IF(N208="základná",J208,0)</f>
        <v>0</v>
      </c>
      <c r="BF208" s="217">
        <f>IF(N208="znížená",J208,0)</f>
        <v>0</v>
      </c>
      <c r="BG208" s="217">
        <f>IF(N208="zákl. prenesená",J208,0)</f>
        <v>0</v>
      </c>
      <c r="BH208" s="217">
        <f>IF(N208="zníž. prenesená",J208,0)</f>
        <v>0</v>
      </c>
      <c r="BI208" s="217">
        <f>IF(N208="nulová",J208,0)</f>
        <v>0</v>
      </c>
      <c r="BJ208" s="18" t="s">
        <v>87</v>
      </c>
      <c r="BK208" s="217">
        <f>ROUND(I208*H208,2)</f>
        <v>0</v>
      </c>
      <c r="BL208" s="18" t="s">
        <v>289</v>
      </c>
      <c r="BM208" s="216" t="s">
        <v>983</v>
      </c>
    </row>
    <row r="209" s="2" customFormat="1" ht="16.5" customHeight="1">
      <c r="A209" s="37"/>
      <c r="B209" s="168"/>
      <c r="C209" s="242" t="s">
        <v>606</v>
      </c>
      <c r="D209" s="242" t="s">
        <v>582</v>
      </c>
      <c r="E209" s="243" t="s">
        <v>2357</v>
      </c>
      <c r="F209" s="244" t="s">
        <v>2358</v>
      </c>
      <c r="G209" s="245" t="s">
        <v>2139</v>
      </c>
      <c r="H209" s="246">
        <v>3</v>
      </c>
      <c r="I209" s="247"/>
      <c r="J209" s="248">
        <f>ROUND(I209*H209,2)</f>
        <v>0</v>
      </c>
      <c r="K209" s="249"/>
      <c r="L209" s="250"/>
      <c r="M209" s="251" t="s">
        <v>1</v>
      </c>
      <c r="N209" s="252" t="s">
        <v>41</v>
      </c>
      <c r="O209" s="81"/>
      <c r="P209" s="214">
        <f>O209*H209</f>
        <v>0</v>
      </c>
      <c r="Q209" s="214">
        <v>0</v>
      </c>
      <c r="R209" s="214">
        <f>Q209*H209</f>
        <v>0</v>
      </c>
      <c r="S209" s="214">
        <v>0</v>
      </c>
      <c r="T209" s="215">
        <f>S209*H209</f>
        <v>0</v>
      </c>
      <c r="U209" s="37"/>
      <c r="V209" s="37"/>
      <c r="W209" s="37"/>
      <c r="X209" s="37"/>
      <c r="Y209" s="37"/>
      <c r="Z209" s="37"/>
      <c r="AA209" s="37"/>
      <c r="AB209" s="37"/>
      <c r="AC209" s="37"/>
      <c r="AD209" s="37"/>
      <c r="AE209" s="37"/>
      <c r="AR209" s="216" t="s">
        <v>319</v>
      </c>
      <c r="AT209" s="216" t="s">
        <v>582</v>
      </c>
      <c r="AU209" s="216" t="s">
        <v>82</v>
      </c>
      <c r="AY209" s="18" t="s">
        <v>283</v>
      </c>
      <c r="BE209" s="217">
        <f>IF(N209="základná",J209,0)</f>
        <v>0</v>
      </c>
      <c r="BF209" s="217">
        <f>IF(N209="znížená",J209,0)</f>
        <v>0</v>
      </c>
      <c r="BG209" s="217">
        <f>IF(N209="zákl. prenesená",J209,0)</f>
        <v>0</v>
      </c>
      <c r="BH209" s="217">
        <f>IF(N209="zníž. prenesená",J209,0)</f>
        <v>0</v>
      </c>
      <c r="BI209" s="217">
        <f>IF(N209="nulová",J209,0)</f>
        <v>0</v>
      </c>
      <c r="BJ209" s="18" t="s">
        <v>87</v>
      </c>
      <c r="BK209" s="217">
        <f>ROUND(I209*H209,2)</f>
        <v>0</v>
      </c>
      <c r="BL209" s="18" t="s">
        <v>289</v>
      </c>
      <c r="BM209" s="216" t="s">
        <v>994</v>
      </c>
    </row>
    <row r="210" s="2" customFormat="1" ht="16.5" customHeight="1">
      <c r="A210" s="37"/>
      <c r="B210" s="168"/>
      <c r="C210" s="242" t="s">
        <v>612</v>
      </c>
      <c r="D210" s="242" t="s">
        <v>582</v>
      </c>
      <c r="E210" s="243" t="s">
        <v>2360</v>
      </c>
      <c r="F210" s="244" t="s">
        <v>2361</v>
      </c>
      <c r="G210" s="245" t="s">
        <v>2139</v>
      </c>
      <c r="H210" s="246">
        <v>25</v>
      </c>
      <c r="I210" s="247"/>
      <c r="J210" s="248">
        <f>ROUND(I210*H210,2)</f>
        <v>0</v>
      </c>
      <c r="K210" s="249"/>
      <c r="L210" s="250"/>
      <c r="M210" s="251" t="s">
        <v>1</v>
      </c>
      <c r="N210" s="252" t="s">
        <v>41</v>
      </c>
      <c r="O210" s="81"/>
      <c r="P210" s="214">
        <f>O210*H210</f>
        <v>0</v>
      </c>
      <c r="Q210" s="214">
        <v>0</v>
      </c>
      <c r="R210" s="214">
        <f>Q210*H210</f>
        <v>0</v>
      </c>
      <c r="S210" s="214">
        <v>0</v>
      </c>
      <c r="T210" s="215">
        <f>S210*H210</f>
        <v>0</v>
      </c>
      <c r="U210" s="37"/>
      <c r="V210" s="37"/>
      <c r="W210" s="37"/>
      <c r="X210" s="37"/>
      <c r="Y210" s="37"/>
      <c r="Z210" s="37"/>
      <c r="AA210" s="37"/>
      <c r="AB210" s="37"/>
      <c r="AC210" s="37"/>
      <c r="AD210" s="37"/>
      <c r="AE210" s="37"/>
      <c r="AR210" s="216" t="s">
        <v>319</v>
      </c>
      <c r="AT210" s="216" t="s">
        <v>582</v>
      </c>
      <c r="AU210" s="216" t="s">
        <v>82</v>
      </c>
      <c r="AY210" s="18" t="s">
        <v>283</v>
      </c>
      <c r="BE210" s="217">
        <f>IF(N210="základná",J210,0)</f>
        <v>0</v>
      </c>
      <c r="BF210" s="217">
        <f>IF(N210="znížená",J210,0)</f>
        <v>0</v>
      </c>
      <c r="BG210" s="217">
        <f>IF(N210="zákl. prenesená",J210,0)</f>
        <v>0</v>
      </c>
      <c r="BH210" s="217">
        <f>IF(N210="zníž. prenesená",J210,0)</f>
        <v>0</v>
      </c>
      <c r="BI210" s="217">
        <f>IF(N210="nulová",J210,0)</f>
        <v>0</v>
      </c>
      <c r="BJ210" s="18" t="s">
        <v>87</v>
      </c>
      <c r="BK210" s="217">
        <f>ROUND(I210*H210,2)</f>
        <v>0</v>
      </c>
      <c r="BL210" s="18" t="s">
        <v>289</v>
      </c>
      <c r="BM210" s="216" t="s">
        <v>1002</v>
      </c>
    </row>
    <row r="211" s="2" customFormat="1" ht="16.5" customHeight="1">
      <c r="A211" s="37"/>
      <c r="B211" s="168"/>
      <c r="C211" s="242" t="s">
        <v>616</v>
      </c>
      <c r="D211" s="242" t="s">
        <v>582</v>
      </c>
      <c r="E211" s="243" t="s">
        <v>2363</v>
      </c>
      <c r="F211" s="244" t="s">
        <v>2364</v>
      </c>
      <c r="G211" s="245" t="s">
        <v>2139</v>
      </c>
      <c r="H211" s="246">
        <v>22</v>
      </c>
      <c r="I211" s="247"/>
      <c r="J211" s="248">
        <f>ROUND(I211*H211,2)</f>
        <v>0</v>
      </c>
      <c r="K211" s="249"/>
      <c r="L211" s="250"/>
      <c r="M211" s="251" t="s">
        <v>1</v>
      </c>
      <c r="N211" s="252" t="s">
        <v>41</v>
      </c>
      <c r="O211" s="81"/>
      <c r="P211" s="214">
        <f>O211*H211</f>
        <v>0</v>
      </c>
      <c r="Q211" s="214">
        <v>0</v>
      </c>
      <c r="R211" s="214">
        <f>Q211*H211</f>
        <v>0</v>
      </c>
      <c r="S211" s="214">
        <v>0</v>
      </c>
      <c r="T211" s="215">
        <f>S211*H211</f>
        <v>0</v>
      </c>
      <c r="U211" s="37"/>
      <c r="V211" s="37"/>
      <c r="W211" s="37"/>
      <c r="X211" s="37"/>
      <c r="Y211" s="37"/>
      <c r="Z211" s="37"/>
      <c r="AA211" s="37"/>
      <c r="AB211" s="37"/>
      <c r="AC211" s="37"/>
      <c r="AD211" s="37"/>
      <c r="AE211" s="37"/>
      <c r="AR211" s="216" t="s">
        <v>319</v>
      </c>
      <c r="AT211" s="216" t="s">
        <v>582</v>
      </c>
      <c r="AU211" s="216" t="s">
        <v>82</v>
      </c>
      <c r="AY211" s="18" t="s">
        <v>283</v>
      </c>
      <c r="BE211" s="217">
        <f>IF(N211="základná",J211,0)</f>
        <v>0</v>
      </c>
      <c r="BF211" s="217">
        <f>IF(N211="znížená",J211,0)</f>
        <v>0</v>
      </c>
      <c r="BG211" s="217">
        <f>IF(N211="zákl. prenesená",J211,0)</f>
        <v>0</v>
      </c>
      <c r="BH211" s="217">
        <f>IF(N211="zníž. prenesená",J211,0)</f>
        <v>0</v>
      </c>
      <c r="BI211" s="217">
        <f>IF(N211="nulová",J211,0)</f>
        <v>0</v>
      </c>
      <c r="BJ211" s="18" t="s">
        <v>87</v>
      </c>
      <c r="BK211" s="217">
        <f>ROUND(I211*H211,2)</f>
        <v>0</v>
      </c>
      <c r="BL211" s="18" t="s">
        <v>289</v>
      </c>
      <c r="BM211" s="216" t="s">
        <v>1010</v>
      </c>
    </row>
    <row r="212" s="2" customFormat="1" ht="16.5" customHeight="1">
      <c r="A212" s="37"/>
      <c r="B212" s="168"/>
      <c r="C212" s="242" t="s">
        <v>620</v>
      </c>
      <c r="D212" s="242" t="s">
        <v>582</v>
      </c>
      <c r="E212" s="243" t="s">
        <v>2366</v>
      </c>
      <c r="F212" s="244" t="s">
        <v>2367</v>
      </c>
      <c r="G212" s="245" t="s">
        <v>2139</v>
      </c>
      <c r="H212" s="246">
        <v>7</v>
      </c>
      <c r="I212" s="247"/>
      <c r="J212" s="248">
        <f>ROUND(I212*H212,2)</f>
        <v>0</v>
      </c>
      <c r="K212" s="249"/>
      <c r="L212" s="250"/>
      <c r="M212" s="251" t="s">
        <v>1</v>
      </c>
      <c r="N212" s="252" t="s">
        <v>41</v>
      </c>
      <c r="O212" s="81"/>
      <c r="P212" s="214">
        <f>O212*H212</f>
        <v>0</v>
      </c>
      <c r="Q212" s="214">
        <v>0</v>
      </c>
      <c r="R212" s="214">
        <f>Q212*H212</f>
        <v>0</v>
      </c>
      <c r="S212" s="214">
        <v>0</v>
      </c>
      <c r="T212" s="215">
        <f>S212*H212</f>
        <v>0</v>
      </c>
      <c r="U212" s="37"/>
      <c r="V212" s="37"/>
      <c r="W212" s="37"/>
      <c r="X212" s="37"/>
      <c r="Y212" s="37"/>
      <c r="Z212" s="37"/>
      <c r="AA212" s="37"/>
      <c r="AB212" s="37"/>
      <c r="AC212" s="37"/>
      <c r="AD212" s="37"/>
      <c r="AE212" s="37"/>
      <c r="AR212" s="216" t="s">
        <v>319</v>
      </c>
      <c r="AT212" s="216" t="s">
        <v>582</v>
      </c>
      <c r="AU212" s="216" t="s">
        <v>82</v>
      </c>
      <c r="AY212" s="18" t="s">
        <v>283</v>
      </c>
      <c r="BE212" s="217">
        <f>IF(N212="základná",J212,0)</f>
        <v>0</v>
      </c>
      <c r="BF212" s="217">
        <f>IF(N212="znížená",J212,0)</f>
        <v>0</v>
      </c>
      <c r="BG212" s="217">
        <f>IF(N212="zákl. prenesená",J212,0)</f>
        <v>0</v>
      </c>
      <c r="BH212" s="217">
        <f>IF(N212="zníž. prenesená",J212,0)</f>
        <v>0</v>
      </c>
      <c r="BI212" s="217">
        <f>IF(N212="nulová",J212,0)</f>
        <v>0</v>
      </c>
      <c r="BJ212" s="18" t="s">
        <v>87</v>
      </c>
      <c r="BK212" s="217">
        <f>ROUND(I212*H212,2)</f>
        <v>0</v>
      </c>
      <c r="BL212" s="18" t="s">
        <v>289</v>
      </c>
      <c r="BM212" s="216" t="s">
        <v>1019</v>
      </c>
    </row>
    <row r="213" s="2" customFormat="1" ht="16.5" customHeight="1">
      <c r="A213" s="37"/>
      <c r="B213" s="168"/>
      <c r="C213" s="242" t="s">
        <v>625</v>
      </c>
      <c r="D213" s="242" t="s">
        <v>582</v>
      </c>
      <c r="E213" s="243" t="s">
        <v>2369</v>
      </c>
      <c r="F213" s="244" t="s">
        <v>2370</v>
      </c>
      <c r="G213" s="245" t="s">
        <v>2139</v>
      </c>
      <c r="H213" s="246">
        <v>19</v>
      </c>
      <c r="I213" s="247"/>
      <c r="J213" s="248">
        <f>ROUND(I213*H213,2)</f>
        <v>0</v>
      </c>
      <c r="K213" s="249"/>
      <c r="L213" s="250"/>
      <c r="M213" s="251" t="s">
        <v>1</v>
      </c>
      <c r="N213" s="252" t="s">
        <v>41</v>
      </c>
      <c r="O213" s="81"/>
      <c r="P213" s="214">
        <f>O213*H213</f>
        <v>0</v>
      </c>
      <c r="Q213" s="214">
        <v>0</v>
      </c>
      <c r="R213" s="214">
        <f>Q213*H213</f>
        <v>0</v>
      </c>
      <c r="S213" s="214">
        <v>0</v>
      </c>
      <c r="T213" s="215">
        <f>S213*H213</f>
        <v>0</v>
      </c>
      <c r="U213" s="37"/>
      <c r="V213" s="37"/>
      <c r="W213" s="37"/>
      <c r="X213" s="37"/>
      <c r="Y213" s="37"/>
      <c r="Z213" s="37"/>
      <c r="AA213" s="37"/>
      <c r="AB213" s="37"/>
      <c r="AC213" s="37"/>
      <c r="AD213" s="37"/>
      <c r="AE213" s="37"/>
      <c r="AR213" s="216" t="s">
        <v>319</v>
      </c>
      <c r="AT213" s="216" t="s">
        <v>582</v>
      </c>
      <c r="AU213" s="216" t="s">
        <v>82</v>
      </c>
      <c r="AY213" s="18" t="s">
        <v>283</v>
      </c>
      <c r="BE213" s="217">
        <f>IF(N213="základná",J213,0)</f>
        <v>0</v>
      </c>
      <c r="BF213" s="217">
        <f>IF(N213="znížená",J213,0)</f>
        <v>0</v>
      </c>
      <c r="BG213" s="217">
        <f>IF(N213="zákl. prenesená",J213,0)</f>
        <v>0</v>
      </c>
      <c r="BH213" s="217">
        <f>IF(N213="zníž. prenesená",J213,0)</f>
        <v>0</v>
      </c>
      <c r="BI213" s="217">
        <f>IF(N213="nulová",J213,0)</f>
        <v>0</v>
      </c>
      <c r="BJ213" s="18" t="s">
        <v>87</v>
      </c>
      <c r="BK213" s="217">
        <f>ROUND(I213*H213,2)</f>
        <v>0</v>
      </c>
      <c r="BL213" s="18" t="s">
        <v>289</v>
      </c>
      <c r="BM213" s="216" t="s">
        <v>1028</v>
      </c>
    </row>
    <row r="214" s="2" customFormat="1" ht="16.5" customHeight="1">
      <c r="A214" s="37"/>
      <c r="B214" s="168"/>
      <c r="C214" s="242" t="s">
        <v>632</v>
      </c>
      <c r="D214" s="242" t="s">
        <v>582</v>
      </c>
      <c r="E214" s="243" t="s">
        <v>2372</v>
      </c>
      <c r="F214" s="244" t="s">
        <v>2373</v>
      </c>
      <c r="G214" s="245" t="s">
        <v>2139</v>
      </c>
      <c r="H214" s="246">
        <v>14</v>
      </c>
      <c r="I214" s="247"/>
      <c r="J214" s="248">
        <f>ROUND(I214*H214,2)</f>
        <v>0</v>
      </c>
      <c r="K214" s="249"/>
      <c r="L214" s="250"/>
      <c r="M214" s="251" t="s">
        <v>1</v>
      </c>
      <c r="N214" s="252" t="s">
        <v>41</v>
      </c>
      <c r="O214" s="81"/>
      <c r="P214" s="214">
        <f>O214*H214</f>
        <v>0</v>
      </c>
      <c r="Q214" s="214">
        <v>0</v>
      </c>
      <c r="R214" s="214">
        <f>Q214*H214</f>
        <v>0</v>
      </c>
      <c r="S214" s="214">
        <v>0</v>
      </c>
      <c r="T214" s="215">
        <f>S214*H214</f>
        <v>0</v>
      </c>
      <c r="U214" s="37"/>
      <c r="V214" s="37"/>
      <c r="W214" s="37"/>
      <c r="X214" s="37"/>
      <c r="Y214" s="37"/>
      <c r="Z214" s="37"/>
      <c r="AA214" s="37"/>
      <c r="AB214" s="37"/>
      <c r="AC214" s="37"/>
      <c r="AD214" s="37"/>
      <c r="AE214" s="37"/>
      <c r="AR214" s="216" t="s">
        <v>319</v>
      </c>
      <c r="AT214" s="216" t="s">
        <v>582</v>
      </c>
      <c r="AU214" s="216" t="s">
        <v>82</v>
      </c>
      <c r="AY214" s="18" t="s">
        <v>283</v>
      </c>
      <c r="BE214" s="217">
        <f>IF(N214="základná",J214,0)</f>
        <v>0</v>
      </c>
      <c r="BF214" s="217">
        <f>IF(N214="znížená",J214,0)</f>
        <v>0</v>
      </c>
      <c r="BG214" s="217">
        <f>IF(N214="zákl. prenesená",J214,0)</f>
        <v>0</v>
      </c>
      <c r="BH214" s="217">
        <f>IF(N214="zníž. prenesená",J214,0)</f>
        <v>0</v>
      </c>
      <c r="BI214" s="217">
        <f>IF(N214="nulová",J214,0)</f>
        <v>0</v>
      </c>
      <c r="BJ214" s="18" t="s">
        <v>87</v>
      </c>
      <c r="BK214" s="217">
        <f>ROUND(I214*H214,2)</f>
        <v>0</v>
      </c>
      <c r="BL214" s="18" t="s">
        <v>289</v>
      </c>
      <c r="BM214" s="216" t="s">
        <v>1036</v>
      </c>
    </row>
    <row r="215" s="2" customFormat="1" ht="16.5" customHeight="1">
      <c r="A215" s="37"/>
      <c r="B215" s="168"/>
      <c r="C215" s="242" t="s">
        <v>641</v>
      </c>
      <c r="D215" s="242" t="s">
        <v>582</v>
      </c>
      <c r="E215" s="243" t="s">
        <v>2375</v>
      </c>
      <c r="F215" s="244" t="s">
        <v>2376</v>
      </c>
      <c r="G215" s="245" t="s">
        <v>2139</v>
      </c>
      <c r="H215" s="246">
        <v>89</v>
      </c>
      <c r="I215" s="247"/>
      <c r="J215" s="248">
        <f>ROUND(I215*H215,2)</f>
        <v>0</v>
      </c>
      <c r="K215" s="249"/>
      <c r="L215" s="250"/>
      <c r="M215" s="251" t="s">
        <v>1</v>
      </c>
      <c r="N215" s="252" t="s">
        <v>41</v>
      </c>
      <c r="O215" s="81"/>
      <c r="P215" s="214">
        <f>O215*H215</f>
        <v>0</v>
      </c>
      <c r="Q215" s="214">
        <v>0</v>
      </c>
      <c r="R215" s="214">
        <f>Q215*H215</f>
        <v>0</v>
      </c>
      <c r="S215" s="214">
        <v>0</v>
      </c>
      <c r="T215" s="215">
        <f>S215*H215</f>
        <v>0</v>
      </c>
      <c r="U215" s="37"/>
      <c r="V215" s="37"/>
      <c r="W215" s="37"/>
      <c r="X215" s="37"/>
      <c r="Y215" s="37"/>
      <c r="Z215" s="37"/>
      <c r="AA215" s="37"/>
      <c r="AB215" s="37"/>
      <c r="AC215" s="37"/>
      <c r="AD215" s="37"/>
      <c r="AE215" s="37"/>
      <c r="AR215" s="216" t="s">
        <v>319</v>
      </c>
      <c r="AT215" s="216" t="s">
        <v>582</v>
      </c>
      <c r="AU215" s="216" t="s">
        <v>82</v>
      </c>
      <c r="AY215" s="18" t="s">
        <v>283</v>
      </c>
      <c r="BE215" s="217">
        <f>IF(N215="základná",J215,0)</f>
        <v>0</v>
      </c>
      <c r="BF215" s="217">
        <f>IF(N215="znížená",J215,0)</f>
        <v>0</v>
      </c>
      <c r="BG215" s="217">
        <f>IF(N215="zákl. prenesená",J215,0)</f>
        <v>0</v>
      </c>
      <c r="BH215" s="217">
        <f>IF(N215="zníž. prenesená",J215,0)</f>
        <v>0</v>
      </c>
      <c r="BI215" s="217">
        <f>IF(N215="nulová",J215,0)</f>
        <v>0</v>
      </c>
      <c r="BJ215" s="18" t="s">
        <v>87</v>
      </c>
      <c r="BK215" s="217">
        <f>ROUND(I215*H215,2)</f>
        <v>0</v>
      </c>
      <c r="BL215" s="18" t="s">
        <v>289</v>
      </c>
      <c r="BM215" s="216" t="s">
        <v>1044</v>
      </c>
    </row>
    <row r="216" s="12" customFormat="1" ht="25.92" customHeight="1">
      <c r="A216" s="12"/>
      <c r="B216" s="191"/>
      <c r="C216" s="12"/>
      <c r="D216" s="192" t="s">
        <v>74</v>
      </c>
      <c r="E216" s="193" t="s">
        <v>2378</v>
      </c>
      <c r="F216" s="193" t="s">
        <v>2379</v>
      </c>
      <c r="G216" s="12"/>
      <c r="H216" s="12"/>
      <c r="I216" s="194"/>
      <c r="J216" s="195">
        <f>BK216</f>
        <v>0</v>
      </c>
      <c r="K216" s="12"/>
      <c r="L216" s="191"/>
      <c r="M216" s="196"/>
      <c r="N216" s="197"/>
      <c r="O216" s="197"/>
      <c r="P216" s="198">
        <f>P217+SUM(P218:P228)</f>
        <v>0</v>
      </c>
      <c r="Q216" s="197"/>
      <c r="R216" s="198">
        <f>R217+SUM(R218:R228)</f>
        <v>0</v>
      </c>
      <c r="S216" s="197"/>
      <c r="T216" s="199">
        <f>T217+SUM(T218:T228)</f>
        <v>0</v>
      </c>
      <c r="U216" s="12"/>
      <c r="V216" s="12"/>
      <c r="W216" s="12"/>
      <c r="X216" s="12"/>
      <c r="Y216" s="12"/>
      <c r="Z216" s="12"/>
      <c r="AA216" s="12"/>
      <c r="AB216" s="12"/>
      <c r="AC216" s="12"/>
      <c r="AD216" s="12"/>
      <c r="AE216" s="12"/>
      <c r="AR216" s="192" t="s">
        <v>82</v>
      </c>
      <c r="AT216" s="200" t="s">
        <v>74</v>
      </c>
      <c r="AU216" s="200" t="s">
        <v>75</v>
      </c>
      <c r="AY216" s="192" t="s">
        <v>283</v>
      </c>
      <c r="BK216" s="201">
        <f>BK217+SUM(BK218:BK228)</f>
        <v>0</v>
      </c>
    </row>
    <row r="217" s="2" customFormat="1" ht="24.15" customHeight="1">
      <c r="A217" s="37"/>
      <c r="B217" s="168"/>
      <c r="C217" s="204" t="s">
        <v>646</v>
      </c>
      <c r="D217" s="204" t="s">
        <v>285</v>
      </c>
      <c r="E217" s="205" t="s">
        <v>2380</v>
      </c>
      <c r="F217" s="206" t="s">
        <v>2381</v>
      </c>
      <c r="G217" s="207" t="s">
        <v>649</v>
      </c>
      <c r="H217" s="208">
        <v>20</v>
      </c>
      <c r="I217" s="209"/>
      <c r="J217" s="210">
        <f>ROUND(I217*H217,2)</f>
        <v>0</v>
      </c>
      <c r="K217" s="211"/>
      <c r="L217" s="38"/>
      <c r="M217" s="212" t="s">
        <v>1</v>
      </c>
      <c r="N217" s="213" t="s">
        <v>41</v>
      </c>
      <c r="O217" s="81"/>
      <c r="P217" s="214">
        <f>O217*H217</f>
        <v>0</v>
      </c>
      <c r="Q217" s="214">
        <v>0</v>
      </c>
      <c r="R217" s="214">
        <f>Q217*H217</f>
        <v>0</v>
      </c>
      <c r="S217" s="214">
        <v>0</v>
      </c>
      <c r="T217" s="215">
        <f>S217*H217</f>
        <v>0</v>
      </c>
      <c r="U217" s="37"/>
      <c r="V217" s="37"/>
      <c r="W217" s="37"/>
      <c r="X217" s="37"/>
      <c r="Y217" s="37"/>
      <c r="Z217" s="37"/>
      <c r="AA217" s="37"/>
      <c r="AB217" s="37"/>
      <c r="AC217" s="37"/>
      <c r="AD217" s="37"/>
      <c r="AE217" s="37"/>
      <c r="AR217" s="216" t="s">
        <v>289</v>
      </c>
      <c r="AT217" s="216" t="s">
        <v>285</v>
      </c>
      <c r="AU217" s="216" t="s">
        <v>82</v>
      </c>
      <c r="AY217" s="18" t="s">
        <v>283</v>
      </c>
      <c r="BE217" s="217">
        <f>IF(N217="základná",J217,0)</f>
        <v>0</v>
      </c>
      <c r="BF217" s="217">
        <f>IF(N217="znížená",J217,0)</f>
        <v>0</v>
      </c>
      <c r="BG217" s="217">
        <f>IF(N217="zákl. prenesená",J217,0)</f>
        <v>0</v>
      </c>
      <c r="BH217" s="217">
        <f>IF(N217="zníž. prenesená",J217,0)</f>
        <v>0</v>
      </c>
      <c r="BI217" s="217">
        <f>IF(N217="nulová",J217,0)</f>
        <v>0</v>
      </c>
      <c r="BJ217" s="18" t="s">
        <v>87</v>
      </c>
      <c r="BK217" s="217">
        <f>ROUND(I217*H217,2)</f>
        <v>0</v>
      </c>
      <c r="BL217" s="18" t="s">
        <v>289</v>
      </c>
      <c r="BM217" s="216" t="s">
        <v>1053</v>
      </c>
    </row>
    <row r="218" s="2" customFormat="1" ht="21.75" customHeight="1">
      <c r="A218" s="37"/>
      <c r="B218" s="168"/>
      <c r="C218" s="242" t="s">
        <v>651</v>
      </c>
      <c r="D218" s="242" t="s">
        <v>582</v>
      </c>
      <c r="E218" s="243" t="s">
        <v>2383</v>
      </c>
      <c r="F218" s="244" t="s">
        <v>2384</v>
      </c>
      <c r="G218" s="245" t="s">
        <v>1538</v>
      </c>
      <c r="H218" s="246">
        <v>20</v>
      </c>
      <c r="I218" s="247"/>
      <c r="J218" s="248">
        <f>ROUND(I218*H218,2)</f>
        <v>0</v>
      </c>
      <c r="K218" s="249"/>
      <c r="L218" s="250"/>
      <c r="M218" s="251" t="s">
        <v>1</v>
      </c>
      <c r="N218" s="252" t="s">
        <v>41</v>
      </c>
      <c r="O218" s="81"/>
      <c r="P218" s="214">
        <f>O218*H218</f>
        <v>0</v>
      </c>
      <c r="Q218" s="214">
        <v>0</v>
      </c>
      <c r="R218" s="214">
        <f>Q218*H218</f>
        <v>0</v>
      </c>
      <c r="S218" s="214">
        <v>0</v>
      </c>
      <c r="T218" s="215">
        <f>S218*H218</f>
        <v>0</v>
      </c>
      <c r="U218" s="37"/>
      <c r="V218" s="37"/>
      <c r="W218" s="37"/>
      <c r="X218" s="37"/>
      <c r="Y218" s="37"/>
      <c r="Z218" s="37"/>
      <c r="AA218" s="37"/>
      <c r="AB218" s="37"/>
      <c r="AC218" s="37"/>
      <c r="AD218" s="37"/>
      <c r="AE218" s="37"/>
      <c r="AR218" s="216" t="s">
        <v>319</v>
      </c>
      <c r="AT218" s="216" t="s">
        <v>582</v>
      </c>
      <c r="AU218" s="216" t="s">
        <v>82</v>
      </c>
      <c r="AY218" s="18" t="s">
        <v>283</v>
      </c>
      <c r="BE218" s="217">
        <f>IF(N218="základná",J218,0)</f>
        <v>0</v>
      </c>
      <c r="BF218" s="217">
        <f>IF(N218="znížená",J218,0)</f>
        <v>0</v>
      </c>
      <c r="BG218" s="217">
        <f>IF(N218="zákl. prenesená",J218,0)</f>
        <v>0</v>
      </c>
      <c r="BH218" s="217">
        <f>IF(N218="zníž. prenesená",J218,0)</f>
        <v>0</v>
      </c>
      <c r="BI218" s="217">
        <f>IF(N218="nulová",J218,0)</f>
        <v>0</v>
      </c>
      <c r="BJ218" s="18" t="s">
        <v>87</v>
      </c>
      <c r="BK218" s="217">
        <f>ROUND(I218*H218,2)</f>
        <v>0</v>
      </c>
      <c r="BL218" s="18" t="s">
        <v>289</v>
      </c>
      <c r="BM218" s="216" t="s">
        <v>1064</v>
      </c>
    </row>
    <row r="219" s="2" customFormat="1" ht="24.15" customHeight="1">
      <c r="A219" s="37"/>
      <c r="B219" s="168"/>
      <c r="C219" s="242" t="s">
        <v>656</v>
      </c>
      <c r="D219" s="242" t="s">
        <v>582</v>
      </c>
      <c r="E219" s="243" t="s">
        <v>2386</v>
      </c>
      <c r="F219" s="244" t="s">
        <v>2387</v>
      </c>
      <c r="G219" s="245" t="s">
        <v>2139</v>
      </c>
      <c r="H219" s="246">
        <v>40</v>
      </c>
      <c r="I219" s="247"/>
      <c r="J219" s="248">
        <f>ROUND(I219*H219,2)</f>
        <v>0</v>
      </c>
      <c r="K219" s="249"/>
      <c r="L219" s="250"/>
      <c r="M219" s="251" t="s">
        <v>1</v>
      </c>
      <c r="N219" s="252" t="s">
        <v>41</v>
      </c>
      <c r="O219" s="81"/>
      <c r="P219" s="214">
        <f>O219*H219</f>
        <v>0</v>
      </c>
      <c r="Q219" s="214">
        <v>0</v>
      </c>
      <c r="R219" s="214">
        <f>Q219*H219</f>
        <v>0</v>
      </c>
      <c r="S219" s="214">
        <v>0</v>
      </c>
      <c r="T219" s="215">
        <f>S219*H219</f>
        <v>0</v>
      </c>
      <c r="U219" s="37"/>
      <c r="V219" s="37"/>
      <c r="W219" s="37"/>
      <c r="X219" s="37"/>
      <c r="Y219" s="37"/>
      <c r="Z219" s="37"/>
      <c r="AA219" s="37"/>
      <c r="AB219" s="37"/>
      <c r="AC219" s="37"/>
      <c r="AD219" s="37"/>
      <c r="AE219" s="37"/>
      <c r="AR219" s="216" t="s">
        <v>319</v>
      </c>
      <c r="AT219" s="216" t="s">
        <v>582</v>
      </c>
      <c r="AU219" s="216" t="s">
        <v>82</v>
      </c>
      <c r="AY219" s="18" t="s">
        <v>283</v>
      </c>
      <c r="BE219" s="217">
        <f>IF(N219="základná",J219,0)</f>
        <v>0</v>
      </c>
      <c r="BF219" s="217">
        <f>IF(N219="znížená",J219,0)</f>
        <v>0</v>
      </c>
      <c r="BG219" s="217">
        <f>IF(N219="zákl. prenesená",J219,0)</f>
        <v>0</v>
      </c>
      <c r="BH219" s="217">
        <f>IF(N219="zníž. prenesená",J219,0)</f>
        <v>0</v>
      </c>
      <c r="BI219" s="217">
        <f>IF(N219="nulová",J219,0)</f>
        <v>0</v>
      </c>
      <c r="BJ219" s="18" t="s">
        <v>87</v>
      </c>
      <c r="BK219" s="217">
        <f>ROUND(I219*H219,2)</f>
        <v>0</v>
      </c>
      <c r="BL219" s="18" t="s">
        <v>289</v>
      </c>
      <c r="BM219" s="216" t="s">
        <v>1078</v>
      </c>
    </row>
    <row r="220" s="2" customFormat="1" ht="24.15" customHeight="1">
      <c r="A220" s="37"/>
      <c r="B220" s="168"/>
      <c r="C220" s="204" t="s">
        <v>661</v>
      </c>
      <c r="D220" s="204" t="s">
        <v>285</v>
      </c>
      <c r="E220" s="205" t="s">
        <v>2389</v>
      </c>
      <c r="F220" s="206" t="s">
        <v>2390</v>
      </c>
      <c r="G220" s="207" t="s">
        <v>649</v>
      </c>
      <c r="H220" s="208">
        <v>60</v>
      </c>
      <c r="I220" s="209"/>
      <c r="J220" s="210">
        <f>ROUND(I220*H220,2)</f>
        <v>0</v>
      </c>
      <c r="K220" s="211"/>
      <c r="L220" s="38"/>
      <c r="M220" s="212" t="s">
        <v>1</v>
      </c>
      <c r="N220" s="213" t="s">
        <v>41</v>
      </c>
      <c r="O220" s="81"/>
      <c r="P220" s="214">
        <f>O220*H220</f>
        <v>0</v>
      </c>
      <c r="Q220" s="214">
        <v>0</v>
      </c>
      <c r="R220" s="214">
        <f>Q220*H220</f>
        <v>0</v>
      </c>
      <c r="S220" s="214">
        <v>0</v>
      </c>
      <c r="T220" s="215">
        <f>S220*H220</f>
        <v>0</v>
      </c>
      <c r="U220" s="37"/>
      <c r="V220" s="37"/>
      <c r="W220" s="37"/>
      <c r="X220" s="37"/>
      <c r="Y220" s="37"/>
      <c r="Z220" s="37"/>
      <c r="AA220" s="37"/>
      <c r="AB220" s="37"/>
      <c r="AC220" s="37"/>
      <c r="AD220" s="37"/>
      <c r="AE220" s="37"/>
      <c r="AR220" s="216" t="s">
        <v>289</v>
      </c>
      <c r="AT220" s="216" t="s">
        <v>285</v>
      </c>
      <c r="AU220" s="216" t="s">
        <v>82</v>
      </c>
      <c r="AY220" s="18" t="s">
        <v>283</v>
      </c>
      <c r="BE220" s="217">
        <f>IF(N220="základná",J220,0)</f>
        <v>0</v>
      </c>
      <c r="BF220" s="217">
        <f>IF(N220="znížená",J220,0)</f>
        <v>0</v>
      </c>
      <c r="BG220" s="217">
        <f>IF(N220="zákl. prenesená",J220,0)</f>
        <v>0</v>
      </c>
      <c r="BH220" s="217">
        <f>IF(N220="zníž. prenesená",J220,0)</f>
        <v>0</v>
      </c>
      <c r="BI220" s="217">
        <f>IF(N220="nulová",J220,0)</f>
        <v>0</v>
      </c>
      <c r="BJ220" s="18" t="s">
        <v>87</v>
      </c>
      <c r="BK220" s="217">
        <f>ROUND(I220*H220,2)</f>
        <v>0</v>
      </c>
      <c r="BL220" s="18" t="s">
        <v>289</v>
      </c>
      <c r="BM220" s="216" t="s">
        <v>1091</v>
      </c>
    </row>
    <row r="221" s="2" customFormat="1" ht="33" customHeight="1">
      <c r="A221" s="37"/>
      <c r="B221" s="168"/>
      <c r="C221" s="242" t="s">
        <v>666</v>
      </c>
      <c r="D221" s="242" t="s">
        <v>582</v>
      </c>
      <c r="E221" s="243" t="s">
        <v>2392</v>
      </c>
      <c r="F221" s="244" t="s">
        <v>2393</v>
      </c>
      <c r="G221" s="245" t="s">
        <v>2139</v>
      </c>
      <c r="H221" s="246">
        <v>80</v>
      </c>
      <c r="I221" s="247"/>
      <c r="J221" s="248">
        <f>ROUND(I221*H221,2)</f>
        <v>0</v>
      </c>
      <c r="K221" s="249"/>
      <c r="L221" s="250"/>
      <c r="M221" s="251" t="s">
        <v>1</v>
      </c>
      <c r="N221" s="252" t="s">
        <v>41</v>
      </c>
      <c r="O221" s="81"/>
      <c r="P221" s="214">
        <f>O221*H221</f>
        <v>0</v>
      </c>
      <c r="Q221" s="214">
        <v>0</v>
      </c>
      <c r="R221" s="214">
        <f>Q221*H221</f>
        <v>0</v>
      </c>
      <c r="S221" s="214">
        <v>0</v>
      </c>
      <c r="T221" s="215">
        <f>S221*H221</f>
        <v>0</v>
      </c>
      <c r="U221" s="37"/>
      <c r="V221" s="37"/>
      <c r="W221" s="37"/>
      <c r="X221" s="37"/>
      <c r="Y221" s="37"/>
      <c r="Z221" s="37"/>
      <c r="AA221" s="37"/>
      <c r="AB221" s="37"/>
      <c r="AC221" s="37"/>
      <c r="AD221" s="37"/>
      <c r="AE221" s="37"/>
      <c r="AR221" s="216" t="s">
        <v>319</v>
      </c>
      <c r="AT221" s="216" t="s">
        <v>582</v>
      </c>
      <c r="AU221" s="216" t="s">
        <v>82</v>
      </c>
      <c r="AY221" s="18" t="s">
        <v>283</v>
      </c>
      <c r="BE221" s="217">
        <f>IF(N221="základná",J221,0)</f>
        <v>0</v>
      </c>
      <c r="BF221" s="217">
        <f>IF(N221="znížená",J221,0)</f>
        <v>0</v>
      </c>
      <c r="BG221" s="217">
        <f>IF(N221="zákl. prenesená",J221,0)</f>
        <v>0</v>
      </c>
      <c r="BH221" s="217">
        <f>IF(N221="zníž. prenesená",J221,0)</f>
        <v>0</v>
      </c>
      <c r="BI221" s="217">
        <f>IF(N221="nulová",J221,0)</f>
        <v>0</v>
      </c>
      <c r="BJ221" s="18" t="s">
        <v>87</v>
      </c>
      <c r="BK221" s="217">
        <f>ROUND(I221*H221,2)</f>
        <v>0</v>
      </c>
      <c r="BL221" s="18" t="s">
        <v>289</v>
      </c>
      <c r="BM221" s="216" t="s">
        <v>1105</v>
      </c>
    </row>
    <row r="222" s="2" customFormat="1" ht="24.15" customHeight="1">
      <c r="A222" s="37"/>
      <c r="B222" s="168"/>
      <c r="C222" s="242" t="s">
        <v>670</v>
      </c>
      <c r="D222" s="242" t="s">
        <v>582</v>
      </c>
      <c r="E222" s="243" t="s">
        <v>2395</v>
      </c>
      <c r="F222" s="244" t="s">
        <v>2396</v>
      </c>
      <c r="G222" s="245" t="s">
        <v>649</v>
      </c>
      <c r="H222" s="246">
        <v>60</v>
      </c>
      <c r="I222" s="247"/>
      <c r="J222" s="248">
        <f>ROUND(I222*H222,2)</f>
        <v>0</v>
      </c>
      <c r="K222" s="249"/>
      <c r="L222" s="250"/>
      <c r="M222" s="251" t="s">
        <v>1</v>
      </c>
      <c r="N222" s="252" t="s">
        <v>41</v>
      </c>
      <c r="O222" s="81"/>
      <c r="P222" s="214">
        <f>O222*H222</f>
        <v>0</v>
      </c>
      <c r="Q222" s="214">
        <v>0</v>
      </c>
      <c r="R222" s="214">
        <f>Q222*H222</f>
        <v>0</v>
      </c>
      <c r="S222" s="214">
        <v>0</v>
      </c>
      <c r="T222" s="215">
        <f>S222*H222</f>
        <v>0</v>
      </c>
      <c r="U222" s="37"/>
      <c r="V222" s="37"/>
      <c r="W222" s="37"/>
      <c r="X222" s="37"/>
      <c r="Y222" s="37"/>
      <c r="Z222" s="37"/>
      <c r="AA222" s="37"/>
      <c r="AB222" s="37"/>
      <c r="AC222" s="37"/>
      <c r="AD222" s="37"/>
      <c r="AE222" s="37"/>
      <c r="AR222" s="216" t="s">
        <v>319</v>
      </c>
      <c r="AT222" s="216" t="s">
        <v>582</v>
      </c>
      <c r="AU222" s="216" t="s">
        <v>82</v>
      </c>
      <c r="AY222" s="18" t="s">
        <v>283</v>
      </c>
      <c r="BE222" s="217">
        <f>IF(N222="základná",J222,0)</f>
        <v>0</v>
      </c>
      <c r="BF222" s="217">
        <f>IF(N222="znížená",J222,0)</f>
        <v>0</v>
      </c>
      <c r="BG222" s="217">
        <f>IF(N222="zákl. prenesená",J222,0)</f>
        <v>0</v>
      </c>
      <c r="BH222" s="217">
        <f>IF(N222="zníž. prenesená",J222,0)</f>
        <v>0</v>
      </c>
      <c r="BI222" s="217">
        <f>IF(N222="nulová",J222,0)</f>
        <v>0</v>
      </c>
      <c r="BJ222" s="18" t="s">
        <v>87</v>
      </c>
      <c r="BK222" s="217">
        <f>ROUND(I222*H222,2)</f>
        <v>0</v>
      </c>
      <c r="BL222" s="18" t="s">
        <v>289</v>
      </c>
      <c r="BM222" s="216" t="s">
        <v>1121</v>
      </c>
    </row>
    <row r="223" s="2" customFormat="1" ht="24.15" customHeight="1">
      <c r="A223" s="37"/>
      <c r="B223" s="168"/>
      <c r="C223" s="204" t="s">
        <v>674</v>
      </c>
      <c r="D223" s="204" t="s">
        <v>285</v>
      </c>
      <c r="E223" s="205" t="s">
        <v>2398</v>
      </c>
      <c r="F223" s="206" t="s">
        <v>2399</v>
      </c>
      <c r="G223" s="207" t="s">
        <v>2139</v>
      </c>
      <c r="H223" s="208">
        <v>84</v>
      </c>
      <c r="I223" s="209"/>
      <c r="J223" s="210">
        <f>ROUND(I223*H223,2)</f>
        <v>0</v>
      </c>
      <c r="K223" s="211"/>
      <c r="L223" s="38"/>
      <c r="M223" s="212" t="s">
        <v>1</v>
      </c>
      <c r="N223" s="213" t="s">
        <v>41</v>
      </c>
      <c r="O223" s="81"/>
      <c r="P223" s="214">
        <f>O223*H223</f>
        <v>0</v>
      </c>
      <c r="Q223" s="214">
        <v>0</v>
      </c>
      <c r="R223" s="214">
        <f>Q223*H223</f>
        <v>0</v>
      </c>
      <c r="S223" s="214">
        <v>0</v>
      </c>
      <c r="T223" s="215">
        <f>S223*H223</f>
        <v>0</v>
      </c>
      <c r="U223" s="37"/>
      <c r="V223" s="37"/>
      <c r="W223" s="37"/>
      <c r="X223" s="37"/>
      <c r="Y223" s="37"/>
      <c r="Z223" s="37"/>
      <c r="AA223" s="37"/>
      <c r="AB223" s="37"/>
      <c r="AC223" s="37"/>
      <c r="AD223" s="37"/>
      <c r="AE223" s="37"/>
      <c r="AR223" s="216" t="s">
        <v>289</v>
      </c>
      <c r="AT223" s="216" t="s">
        <v>285</v>
      </c>
      <c r="AU223" s="216" t="s">
        <v>82</v>
      </c>
      <c r="AY223" s="18" t="s">
        <v>283</v>
      </c>
      <c r="BE223" s="217">
        <f>IF(N223="základná",J223,0)</f>
        <v>0</v>
      </c>
      <c r="BF223" s="217">
        <f>IF(N223="znížená",J223,0)</f>
        <v>0</v>
      </c>
      <c r="BG223" s="217">
        <f>IF(N223="zákl. prenesená",J223,0)</f>
        <v>0</v>
      </c>
      <c r="BH223" s="217">
        <f>IF(N223="zníž. prenesená",J223,0)</f>
        <v>0</v>
      </c>
      <c r="BI223" s="217">
        <f>IF(N223="nulová",J223,0)</f>
        <v>0</v>
      </c>
      <c r="BJ223" s="18" t="s">
        <v>87</v>
      </c>
      <c r="BK223" s="217">
        <f>ROUND(I223*H223,2)</f>
        <v>0</v>
      </c>
      <c r="BL223" s="18" t="s">
        <v>289</v>
      </c>
      <c r="BM223" s="216" t="s">
        <v>1130</v>
      </c>
    </row>
    <row r="224" s="2" customFormat="1" ht="33" customHeight="1">
      <c r="A224" s="37"/>
      <c r="B224" s="168"/>
      <c r="C224" s="242" t="s">
        <v>679</v>
      </c>
      <c r="D224" s="242" t="s">
        <v>582</v>
      </c>
      <c r="E224" s="243" t="s">
        <v>2401</v>
      </c>
      <c r="F224" s="244" t="s">
        <v>2402</v>
      </c>
      <c r="G224" s="245" t="s">
        <v>2139</v>
      </c>
      <c r="H224" s="246">
        <v>84</v>
      </c>
      <c r="I224" s="247"/>
      <c r="J224" s="248">
        <f>ROUND(I224*H224,2)</f>
        <v>0</v>
      </c>
      <c r="K224" s="249"/>
      <c r="L224" s="250"/>
      <c r="M224" s="251" t="s">
        <v>1</v>
      </c>
      <c r="N224" s="252" t="s">
        <v>41</v>
      </c>
      <c r="O224" s="81"/>
      <c r="P224" s="214">
        <f>O224*H224</f>
        <v>0</v>
      </c>
      <c r="Q224" s="214">
        <v>0</v>
      </c>
      <c r="R224" s="214">
        <f>Q224*H224</f>
        <v>0</v>
      </c>
      <c r="S224" s="214">
        <v>0</v>
      </c>
      <c r="T224" s="215">
        <f>S224*H224</f>
        <v>0</v>
      </c>
      <c r="U224" s="37"/>
      <c r="V224" s="37"/>
      <c r="W224" s="37"/>
      <c r="X224" s="37"/>
      <c r="Y224" s="37"/>
      <c r="Z224" s="37"/>
      <c r="AA224" s="37"/>
      <c r="AB224" s="37"/>
      <c r="AC224" s="37"/>
      <c r="AD224" s="37"/>
      <c r="AE224" s="37"/>
      <c r="AR224" s="216" t="s">
        <v>319</v>
      </c>
      <c r="AT224" s="216" t="s">
        <v>582</v>
      </c>
      <c r="AU224" s="216" t="s">
        <v>82</v>
      </c>
      <c r="AY224" s="18" t="s">
        <v>283</v>
      </c>
      <c r="BE224" s="217">
        <f>IF(N224="základná",J224,0)</f>
        <v>0</v>
      </c>
      <c r="BF224" s="217">
        <f>IF(N224="znížená",J224,0)</f>
        <v>0</v>
      </c>
      <c r="BG224" s="217">
        <f>IF(N224="zákl. prenesená",J224,0)</f>
        <v>0</v>
      </c>
      <c r="BH224" s="217">
        <f>IF(N224="zníž. prenesená",J224,0)</f>
        <v>0</v>
      </c>
      <c r="BI224" s="217">
        <f>IF(N224="nulová",J224,0)</f>
        <v>0</v>
      </c>
      <c r="BJ224" s="18" t="s">
        <v>87</v>
      </c>
      <c r="BK224" s="217">
        <f>ROUND(I224*H224,2)</f>
        <v>0</v>
      </c>
      <c r="BL224" s="18" t="s">
        <v>289</v>
      </c>
      <c r="BM224" s="216" t="s">
        <v>1140</v>
      </c>
    </row>
    <row r="225" s="2" customFormat="1" ht="24.15" customHeight="1">
      <c r="A225" s="37"/>
      <c r="B225" s="168"/>
      <c r="C225" s="242" t="s">
        <v>692</v>
      </c>
      <c r="D225" s="242" t="s">
        <v>582</v>
      </c>
      <c r="E225" s="243" t="s">
        <v>2404</v>
      </c>
      <c r="F225" s="244" t="s">
        <v>2405</v>
      </c>
      <c r="G225" s="245" t="s">
        <v>2139</v>
      </c>
      <c r="H225" s="246">
        <v>84</v>
      </c>
      <c r="I225" s="247"/>
      <c r="J225" s="248">
        <f>ROUND(I225*H225,2)</f>
        <v>0</v>
      </c>
      <c r="K225" s="249"/>
      <c r="L225" s="250"/>
      <c r="M225" s="251" t="s">
        <v>1</v>
      </c>
      <c r="N225" s="252" t="s">
        <v>41</v>
      </c>
      <c r="O225" s="81"/>
      <c r="P225" s="214">
        <f>O225*H225</f>
        <v>0</v>
      </c>
      <c r="Q225" s="214">
        <v>0</v>
      </c>
      <c r="R225" s="214">
        <f>Q225*H225</f>
        <v>0</v>
      </c>
      <c r="S225" s="214">
        <v>0</v>
      </c>
      <c r="T225" s="215">
        <f>S225*H225</f>
        <v>0</v>
      </c>
      <c r="U225" s="37"/>
      <c r="V225" s="37"/>
      <c r="W225" s="37"/>
      <c r="X225" s="37"/>
      <c r="Y225" s="37"/>
      <c r="Z225" s="37"/>
      <c r="AA225" s="37"/>
      <c r="AB225" s="37"/>
      <c r="AC225" s="37"/>
      <c r="AD225" s="37"/>
      <c r="AE225" s="37"/>
      <c r="AR225" s="216" t="s">
        <v>319</v>
      </c>
      <c r="AT225" s="216" t="s">
        <v>582</v>
      </c>
      <c r="AU225" s="216" t="s">
        <v>82</v>
      </c>
      <c r="AY225" s="18" t="s">
        <v>283</v>
      </c>
      <c r="BE225" s="217">
        <f>IF(N225="základná",J225,0)</f>
        <v>0</v>
      </c>
      <c r="BF225" s="217">
        <f>IF(N225="znížená",J225,0)</f>
        <v>0</v>
      </c>
      <c r="BG225" s="217">
        <f>IF(N225="zákl. prenesená",J225,0)</f>
        <v>0</v>
      </c>
      <c r="BH225" s="217">
        <f>IF(N225="zníž. prenesená",J225,0)</f>
        <v>0</v>
      </c>
      <c r="BI225" s="217">
        <f>IF(N225="nulová",J225,0)</f>
        <v>0</v>
      </c>
      <c r="BJ225" s="18" t="s">
        <v>87</v>
      </c>
      <c r="BK225" s="217">
        <f>ROUND(I225*H225,2)</f>
        <v>0</v>
      </c>
      <c r="BL225" s="18" t="s">
        <v>289</v>
      </c>
      <c r="BM225" s="216" t="s">
        <v>1156</v>
      </c>
    </row>
    <row r="226" s="2" customFormat="1" ht="16.5" customHeight="1">
      <c r="A226" s="37"/>
      <c r="B226" s="168"/>
      <c r="C226" s="204" t="s">
        <v>697</v>
      </c>
      <c r="D226" s="204" t="s">
        <v>285</v>
      </c>
      <c r="E226" s="205" t="s">
        <v>2407</v>
      </c>
      <c r="F226" s="206" t="s">
        <v>2408</v>
      </c>
      <c r="G226" s="207" t="s">
        <v>2139</v>
      </c>
      <c r="H226" s="208">
        <v>42</v>
      </c>
      <c r="I226" s="209"/>
      <c r="J226" s="210">
        <f>ROUND(I226*H226,2)</f>
        <v>0</v>
      </c>
      <c r="K226" s="211"/>
      <c r="L226" s="38"/>
      <c r="M226" s="212" t="s">
        <v>1</v>
      </c>
      <c r="N226" s="213" t="s">
        <v>41</v>
      </c>
      <c r="O226" s="81"/>
      <c r="P226" s="214">
        <f>O226*H226</f>
        <v>0</v>
      </c>
      <c r="Q226" s="214">
        <v>0</v>
      </c>
      <c r="R226" s="214">
        <f>Q226*H226</f>
        <v>0</v>
      </c>
      <c r="S226" s="214">
        <v>0</v>
      </c>
      <c r="T226" s="215">
        <f>S226*H226</f>
        <v>0</v>
      </c>
      <c r="U226" s="37"/>
      <c r="V226" s="37"/>
      <c r="W226" s="37"/>
      <c r="X226" s="37"/>
      <c r="Y226" s="37"/>
      <c r="Z226" s="37"/>
      <c r="AA226" s="37"/>
      <c r="AB226" s="37"/>
      <c r="AC226" s="37"/>
      <c r="AD226" s="37"/>
      <c r="AE226" s="37"/>
      <c r="AR226" s="216" t="s">
        <v>289</v>
      </c>
      <c r="AT226" s="216" t="s">
        <v>285</v>
      </c>
      <c r="AU226" s="216" t="s">
        <v>82</v>
      </c>
      <c r="AY226" s="18" t="s">
        <v>283</v>
      </c>
      <c r="BE226" s="217">
        <f>IF(N226="základná",J226,0)</f>
        <v>0</v>
      </c>
      <c r="BF226" s="217">
        <f>IF(N226="znížená",J226,0)</f>
        <v>0</v>
      </c>
      <c r="BG226" s="217">
        <f>IF(N226="zákl. prenesená",J226,0)</f>
        <v>0</v>
      </c>
      <c r="BH226" s="217">
        <f>IF(N226="zníž. prenesená",J226,0)</f>
        <v>0</v>
      </c>
      <c r="BI226" s="217">
        <f>IF(N226="nulová",J226,0)</f>
        <v>0</v>
      </c>
      <c r="BJ226" s="18" t="s">
        <v>87</v>
      </c>
      <c r="BK226" s="217">
        <f>ROUND(I226*H226,2)</f>
        <v>0</v>
      </c>
      <c r="BL226" s="18" t="s">
        <v>289</v>
      </c>
      <c r="BM226" s="216" t="s">
        <v>1172</v>
      </c>
    </row>
    <row r="227" s="2" customFormat="1" ht="24.15" customHeight="1">
      <c r="A227" s="37"/>
      <c r="B227" s="168"/>
      <c r="C227" s="242" t="s">
        <v>702</v>
      </c>
      <c r="D227" s="242" t="s">
        <v>582</v>
      </c>
      <c r="E227" s="243" t="s">
        <v>2410</v>
      </c>
      <c r="F227" s="244" t="s">
        <v>2411</v>
      </c>
      <c r="G227" s="245" t="s">
        <v>2139</v>
      </c>
      <c r="H227" s="246">
        <v>42</v>
      </c>
      <c r="I227" s="247"/>
      <c r="J227" s="248">
        <f>ROUND(I227*H227,2)</f>
        <v>0</v>
      </c>
      <c r="K227" s="249"/>
      <c r="L227" s="250"/>
      <c r="M227" s="251" t="s">
        <v>1</v>
      </c>
      <c r="N227" s="252" t="s">
        <v>41</v>
      </c>
      <c r="O227" s="81"/>
      <c r="P227" s="214">
        <f>O227*H227</f>
        <v>0</v>
      </c>
      <c r="Q227" s="214">
        <v>0</v>
      </c>
      <c r="R227" s="214">
        <f>Q227*H227</f>
        <v>0</v>
      </c>
      <c r="S227" s="214">
        <v>0</v>
      </c>
      <c r="T227" s="215">
        <f>S227*H227</f>
        <v>0</v>
      </c>
      <c r="U227" s="37"/>
      <c r="V227" s="37"/>
      <c r="W227" s="37"/>
      <c r="X227" s="37"/>
      <c r="Y227" s="37"/>
      <c r="Z227" s="37"/>
      <c r="AA227" s="37"/>
      <c r="AB227" s="37"/>
      <c r="AC227" s="37"/>
      <c r="AD227" s="37"/>
      <c r="AE227" s="37"/>
      <c r="AR227" s="216" t="s">
        <v>319</v>
      </c>
      <c r="AT227" s="216" t="s">
        <v>582</v>
      </c>
      <c r="AU227" s="216" t="s">
        <v>82</v>
      </c>
      <c r="AY227" s="18" t="s">
        <v>283</v>
      </c>
      <c r="BE227" s="217">
        <f>IF(N227="základná",J227,0)</f>
        <v>0</v>
      </c>
      <c r="BF227" s="217">
        <f>IF(N227="znížená",J227,0)</f>
        <v>0</v>
      </c>
      <c r="BG227" s="217">
        <f>IF(N227="zákl. prenesená",J227,0)</f>
        <v>0</v>
      </c>
      <c r="BH227" s="217">
        <f>IF(N227="zníž. prenesená",J227,0)</f>
        <v>0</v>
      </c>
      <c r="BI227" s="217">
        <f>IF(N227="nulová",J227,0)</f>
        <v>0</v>
      </c>
      <c r="BJ227" s="18" t="s">
        <v>87</v>
      </c>
      <c r="BK227" s="217">
        <f>ROUND(I227*H227,2)</f>
        <v>0</v>
      </c>
      <c r="BL227" s="18" t="s">
        <v>289</v>
      </c>
      <c r="BM227" s="216" t="s">
        <v>1182</v>
      </c>
    </row>
    <row r="228" s="12" customFormat="1" ht="22.8" customHeight="1">
      <c r="A228" s="12"/>
      <c r="B228" s="191"/>
      <c r="C228" s="12"/>
      <c r="D228" s="192" t="s">
        <v>74</v>
      </c>
      <c r="E228" s="202" t="s">
        <v>2413</v>
      </c>
      <c r="F228" s="202" t="s">
        <v>2414</v>
      </c>
      <c r="G228" s="12"/>
      <c r="H228" s="12"/>
      <c r="I228" s="194"/>
      <c r="J228" s="203">
        <f>BK228</f>
        <v>0</v>
      </c>
      <c r="K228" s="12"/>
      <c r="L228" s="191"/>
      <c r="M228" s="196"/>
      <c r="N228" s="197"/>
      <c r="O228" s="197"/>
      <c r="P228" s="198">
        <f>SUM(P229:P232)</f>
        <v>0</v>
      </c>
      <c r="Q228" s="197"/>
      <c r="R228" s="198">
        <f>SUM(R229:R232)</f>
        <v>0</v>
      </c>
      <c r="S228" s="197"/>
      <c r="T228" s="199">
        <f>SUM(T229:T232)</f>
        <v>0</v>
      </c>
      <c r="U228" s="12"/>
      <c r="V228" s="12"/>
      <c r="W228" s="12"/>
      <c r="X228" s="12"/>
      <c r="Y228" s="12"/>
      <c r="Z228" s="12"/>
      <c r="AA228" s="12"/>
      <c r="AB228" s="12"/>
      <c r="AC228" s="12"/>
      <c r="AD228" s="12"/>
      <c r="AE228" s="12"/>
      <c r="AR228" s="192" t="s">
        <v>82</v>
      </c>
      <c r="AT228" s="200" t="s">
        <v>74</v>
      </c>
      <c r="AU228" s="200" t="s">
        <v>82</v>
      </c>
      <c r="AY228" s="192" t="s">
        <v>283</v>
      </c>
      <c r="BK228" s="201">
        <f>SUM(BK229:BK232)</f>
        <v>0</v>
      </c>
    </row>
    <row r="229" s="2" customFormat="1" ht="24.15" customHeight="1">
      <c r="A229" s="37"/>
      <c r="B229" s="168"/>
      <c r="C229" s="204" t="s">
        <v>719</v>
      </c>
      <c r="D229" s="204" t="s">
        <v>285</v>
      </c>
      <c r="E229" s="205" t="s">
        <v>2415</v>
      </c>
      <c r="F229" s="206" t="s">
        <v>2416</v>
      </c>
      <c r="G229" s="207" t="s">
        <v>2139</v>
      </c>
      <c r="H229" s="208">
        <v>360</v>
      </c>
      <c r="I229" s="209"/>
      <c r="J229" s="210">
        <f>ROUND(I229*H229,2)</f>
        <v>0</v>
      </c>
      <c r="K229" s="211"/>
      <c r="L229" s="38"/>
      <c r="M229" s="212" t="s">
        <v>1</v>
      </c>
      <c r="N229" s="213" t="s">
        <v>41</v>
      </c>
      <c r="O229" s="81"/>
      <c r="P229" s="214">
        <f>O229*H229</f>
        <v>0</v>
      </c>
      <c r="Q229" s="214">
        <v>0</v>
      </c>
      <c r="R229" s="214">
        <f>Q229*H229</f>
        <v>0</v>
      </c>
      <c r="S229" s="214">
        <v>0</v>
      </c>
      <c r="T229" s="215">
        <f>S229*H229</f>
        <v>0</v>
      </c>
      <c r="U229" s="37"/>
      <c r="V229" s="37"/>
      <c r="W229" s="37"/>
      <c r="X229" s="37"/>
      <c r="Y229" s="37"/>
      <c r="Z229" s="37"/>
      <c r="AA229" s="37"/>
      <c r="AB229" s="37"/>
      <c r="AC229" s="37"/>
      <c r="AD229" s="37"/>
      <c r="AE229" s="37"/>
      <c r="AR229" s="216" t="s">
        <v>289</v>
      </c>
      <c r="AT229" s="216" t="s">
        <v>285</v>
      </c>
      <c r="AU229" s="216" t="s">
        <v>87</v>
      </c>
      <c r="AY229" s="18" t="s">
        <v>283</v>
      </c>
      <c r="BE229" s="217">
        <f>IF(N229="základná",J229,0)</f>
        <v>0</v>
      </c>
      <c r="BF229" s="217">
        <f>IF(N229="znížená",J229,0)</f>
        <v>0</v>
      </c>
      <c r="BG229" s="217">
        <f>IF(N229="zákl. prenesená",J229,0)</f>
        <v>0</v>
      </c>
      <c r="BH229" s="217">
        <f>IF(N229="zníž. prenesená",J229,0)</f>
        <v>0</v>
      </c>
      <c r="BI229" s="217">
        <f>IF(N229="nulová",J229,0)</f>
        <v>0</v>
      </c>
      <c r="BJ229" s="18" t="s">
        <v>87</v>
      </c>
      <c r="BK229" s="217">
        <f>ROUND(I229*H229,2)</f>
        <v>0</v>
      </c>
      <c r="BL229" s="18" t="s">
        <v>289</v>
      </c>
      <c r="BM229" s="216" t="s">
        <v>1192</v>
      </c>
    </row>
    <row r="230" s="2" customFormat="1" ht="16.5" customHeight="1">
      <c r="A230" s="37"/>
      <c r="B230" s="168"/>
      <c r="C230" s="242" t="s">
        <v>725</v>
      </c>
      <c r="D230" s="242" t="s">
        <v>582</v>
      </c>
      <c r="E230" s="243" t="s">
        <v>2418</v>
      </c>
      <c r="F230" s="244" t="s">
        <v>2419</v>
      </c>
      <c r="G230" s="245" t="s">
        <v>2139</v>
      </c>
      <c r="H230" s="246">
        <v>360</v>
      </c>
      <c r="I230" s="247"/>
      <c r="J230" s="248">
        <f>ROUND(I230*H230,2)</f>
        <v>0</v>
      </c>
      <c r="K230" s="249"/>
      <c r="L230" s="250"/>
      <c r="M230" s="251" t="s">
        <v>1</v>
      </c>
      <c r="N230" s="252" t="s">
        <v>41</v>
      </c>
      <c r="O230" s="81"/>
      <c r="P230" s="214">
        <f>O230*H230</f>
        <v>0</v>
      </c>
      <c r="Q230" s="214">
        <v>0</v>
      </c>
      <c r="R230" s="214">
        <f>Q230*H230</f>
        <v>0</v>
      </c>
      <c r="S230" s="214">
        <v>0</v>
      </c>
      <c r="T230" s="215">
        <f>S230*H230</f>
        <v>0</v>
      </c>
      <c r="U230" s="37"/>
      <c r="V230" s="37"/>
      <c r="W230" s="37"/>
      <c r="X230" s="37"/>
      <c r="Y230" s="37"/>
      <c r="Z230" s="37"/>
      <c r="AA230" s="37"/>
      <c r="AB230" s="37"/>
      <c r="AC230" s="37"/>
      <c r="AD230" s="37"/>
      <c r="AE230" s="37"/>
      <c r="AR230" s="216" t="s">
        <v>319</v>
      </c>
      <c r="AT230" s="216" t="s">
        <v>582</v>
      </c>
      <c r="AU230" s="216" t="s">
        <v>87</v>
      </c>
      <c r="AY230" s="18" t="s">
        <v>283</v>
      </c>
      <c r="BE230" s="217">
        <f>IF(N230="základná",J230,0)</f>
        <v>0</v>
      </c>
      <c r="BF230" s="217">
        <f>IF(N230="znížená",J230,0)</f>
        <v>0</v>
      </c>
      <c r="BG230" s="217">
        <f>IF(N230="zákl. prenesená",J230,0)</f>
        <v>0</v>
      </c>
      <c r="BH230" s="217">
        <f>IF(N230="zníž. prenesená",J230,0)</f>
        <v>0</v>
      </c>
      <c r="BI230" s="217">
        <f>IF(N230="nulová",J230,0)</f>
        <v>0</v>
      </c>
      <c r="BJ230" s="18" t="s">
        <v>87</v>
      </c>
      <c r="BK230" s="217">
        <f>ROUND(I230*H230,2)</f>
        <v>0</v>
      </c>
      <c r="BL230" s="18" t="s">
        <v>289</v>
      </c>
      <c r="BM230" s="216" t="s">
        <v>1202</v>
      </c>
    </row>
    <row r="231" s="2" customFormat="1" ht="16.5" customHeight="1">
      <c r="A231" s="37"/>
      <c r="B231" s="168"/>
      <c r="C231" s="204" t="s">
        <v>734</v>
      </c>
      <c r="D231" s="204" t="s">
        <v>285</v>
      </c>
      <c r="E231" s="205" t="s">
        <v>2421</v>
      </c>
      <c r="F231" s="206" t="s">
        <v>2422</v>
      </c>
      <c r="G231" s="207" t="s">
        <v>2139</v>
      </c>
      <c r="H231" s="208">
        <v>260</v>
      </c>
      <c r="I231" s="209"/>
      <c r="J231" s="210">
        <f>ROUND(I231*H231,2)</f>
        <v>0</v>
      </c>
      <c r="K231" s="211"/>
      <c r="L231" s="38"/>
      <c r="M231" s="212" t="s">
        <v>1</v>
      </c>
      <c r="N231" s="213" t="s">
        <v>41</v>
      </c>
      <c r="O231" s="81"/>
      <c r="P231" s="214">
        <f>O231*H231</f>
        <v>0</v>
      </c>
      <c r="Q231" s="214">
        <v>0</v>
      </c>
      <c r="R231" s="214">
        <f>Q231*H231</f>
        <v>0</v>
      </c>
      <c r="S231" s="214">
        <v>0</v>
      </c>
      <c r="T231" s="215">
        <f>S231*H231</f>
        <v>0</v>
      </c>
      <c r="U231" s="37"/>
      <c r="V231" s="37"/>
      <c r="W231" s="37"/>
      <c r="X231" s="37"/>
      <c r="Y231" s="37"/>
      <c r="Z231" s="37"/>
      <c r="AA231" s="37"/>
      <c r="AB231" s="37"/>
      <c r="AC231" s="37"/>
      <c r="AD231" s="37"/>
      <c r="AE231" s="37"/>
      <c r="AR231" s="216" t="s">
        <v>289</v>
      </c>
      <c r="AT231" s="216" t="s">
        <v>285</v>
      </c>
      <c r="AU231" s="216" t="s">
        <v>87</v>
      </c>
      <c r="AY231" s="18" t="s">
        <v>283</v>
      </c>
      <c r="BE231" s="217">
        <f>IF(N231="základná",J231,0)</f>
        <v>0</v>
      </c>
      <c r="BF231" s="217">
        <f>IF(N231="znížená",J231,0)</f>
        <v>0</v>
      </c>
      <c r="BG231" s="217">
        <f>IF(N231="zákl. prenesená",J231,0)</f>
        <v>0</v>
      </c>
      <c r="BH231" s="217">
        <f>IF(N231="zníž. prenesená",J231,0)</f>
        <v>0</v>
      </c>
      <c r="BI231" s="217">
        <f>IF(N231="nulová",J231,0)</f>
        <v>0</v>
      </c>
      <c r="BJ231" s="18" t="s">
        <v>87</v>
      </c>
      <c r="BK231" s="217">
        <f>ROUND(I231*H231,2)</f>
        <v>0</v>
      </c>
      <c r="BL231" s="18" t="s">
        <v>289</v>
      </c>
      <c r="BM231" s="216" t="s">
        <v>1211</v>
      </c>
    </row>
    <row r="232" s="2" customFormat="1" ht="37.8" customHeight="1">
      <c r="A232" s="37"/>
      <c r="B232" s="168"/>
      <c r="C232" s="242" t="s">
        <v>744</v>
      </c>
      <c r="D232" s="242" t="s">
        <v>582</v>
      </c>
      <c r="E232" s="243" t="s">
        <v>2424</v>
      </c>
      <c r="F232" s="244" t="s">
        <v>2425</v>
      </c>
      <c r="G232" s="245" t="s">
        <v>2139</v>
      </c>
      <c r="H232" s="246">
        <v>260</v>
      </c>
      <c r="I232" s="247"/>
      <c r="J232" s="248">
        <f>ROUND(I232*H232,2)</f>
        <v>0</v>
      </c>
      <c r="K232" s="249"/>
      <c r="L232" s="250"/>
      <c r="M232" s="251" t="s">
        <v>1</v>
      </c>
      <c r="N232" s="252" t="s">
        <v>41</v>
      </c>
      <c r="O232" s="81"/>
      <c r="P232" s="214">
        <f>O232*H232</f>
        <v>0</v>
      </c>
      <c r="Q232" s="214">
        <v>0</v>
      </c>
      <c r="R232" s="214">
        <f>Q232*H232</f>
        <v>0</v>
      </c>
      <c r="S232" s="214">
        <v>0</v>
      </c>
      <c r="T232" s="215">
        <f>S232*H232</f>
        <v>0</v>
      </c>
      <c r="U232" s="37"/>
      <c r="V232" s="37"/>
      <c r="W232" s="37"/>
      <c r="X232" s="37"/>
      <c r="Y232" s="37"/>
      <c r="Z232" s="37"/>
      <c r="AA232" s="37"/>
      <c r="AB232" s="37"/>
      <c r="AC232" s="37"/>
      <c r="AD232" s="37"/>
      <c r="AE232" s="37"/>
      <c r="AR232" s="216" t="s">
        <v>319</v>
      </c>
      <c r="AT232" s="216" t="s">
        <v>582</v>
      </c>
      <c r="AU232" s="216" t="s">
        <v>87</v>
      </c>
      <c r="AY232" s="18" t="s">
        <v>283</v>
      </c>
      <c r="BE232" s="217">
        <f>IF(N232="základná",J232,0)</f>
        <v>0</v>
      </c>
      <c r="BF232" s="217">
        <f>IF(N232="znížená",J232,0)</f>
        <v>0</v>
      </c>
      <c r="BG232" s="217">
        <f>IF(N232="zákl. prenesená",J232,0)</f>
        <v>0</v>
      </c>
      <c r="BH232" s="217">
        <f>IF(N232="zníž. prenesená",J232,0)</f>
        <v>0</v>
      </c>
      <c r="BI232" s="217">
        <f>IF(N232="nulová",J232,0)</f>
        <v>0</v>
      </c>
      <c r="BJ232" s="18" t="s">
        <v>87</v>
      </c>
      <c r="BK232" s="217">
        <f>ROUND(I232*H232,2)</f>
        <v>0</v>
      </c>
      <c r="BL232" s="18" t="s">
        <v>289</v>
      </c>
      <c r="BM232" s="216" t="s">
        <v>1226</v>
      </c>
    </row>
    <row r="233" s="12" customFormat="1" ht="25.92" customHeight="1">
      <c r="A233" s="12"/>
      <c r="B233" s="191"/>
      <c r="C233" s="12"/>
      <c r="D233" s="192" t="s">
        <v>74</v>
      </c>
      <c r="E233" s="193" t="s">
        <v>2427</v>
      </c>
      <c r="F233" s="193" t="s">
        <v>2428</v>
      </c>
      <c r="G233" s="12"/>
      <c r="H233" s="12"/>
      <c r="I233" s="194"/>
      <c r="J233" s="195">
        <f>BK233</f>
        <v>0</v>
      </c>
      <c r="K233" s="12"/>
      <c r="L233" s="191"/>
      <c r="M233" s="196"/>
      <c r="N233" s="197"/>
      <c r="O233" s="197"/>
      <c r="P233" s="198">
        <f>SUM(P234:P250)</f>
        <v>0</v>
      </c>
      <c r="Q233" s="197"/>
      <c r="R233" s="198">
        <f>SUM(R234:R250)</f>
        <v>0</v>
      </c>
      <c r="S233" s="197"/>
      <c r="T233" s="199">
        <f>SUM(T234:T250)</f>
        <v>0</v>
      </c>
      <c r="U233" s="12"/>
      <c r="V233" s="12"/>
      <c r="W233" s="12"/>
      <c r="X233" s="12"/>
      <c r="Y233" s="12"/>
      <c r="Z233" s="12"/>
      <c r="AA233" s="12"/>
      <c r="AB233" s="12"/>
      <c r="AC233" s="12"/>
      <c r="AD233" s="12"/>
      <c r="AE233" s="12"/>
      <c r="AR233" s="192" t="s">
        <v>82</v>
      </c>
      <c r="AT233" s="200" t="s">
        <v>74</v>
      </c>
      <c r="AU233" s="200" t="s">
        <v>75</v>
      </c>
      <c r="AY233" s="192" t="s">
        <v>283</v>
      </c>
      <c r="BK233" s="201">
        <f>SUM(BK234:BK250)</f>
        <v>0</v>
      </c>
    </row>
    <row r="234" s="2" customFormat="1" ht="24.15" customHeight="1">
      <c r="A234" s="37"/>
      <c r="B234" s="168"/>
      <c r="C234" s="204" t="s">
        <v>750</v>
      </c>
      <c r="D234" s="204" t="s">
        <v>285</v>
      </c>
      <c r="E234" s="205" t="s">
        <v>2429</v>
      </c>
      <c r="F234" s="206" t="s">
        <v>2430</v>
      </c>
      <c r="G234" s="207" t="s">
        <v>649</v>
      </c>
      <c r="H234" s="208">
        <v>840</v>
      </c>
      <c r="I234" s="209"/>
      <c r="J234" s="210">
        <f>ROUND(I234*H234,2)</f>
        <v>0</v>
      </c>
      <c r="K234" s="211"/>
      <c r="L234" s="38"/>
      <c r="M234" s="212" t="s">
        <v>1</v>
      </c>
      <c r="N234" s="213" t="s">
        <v>41</v>
      </c>
      <c r="O234" s="81"/>
      <c r="P234" s="214">
        <f>O234*H234</f>
        <v>0</v>
      </c>
      <c r="Q234" s="214">
        <v>0</v>
      </c>
      <c r="R234" s="214">
        <f>Q234*H234</f>
        <v>0</v>
      </c>
      <c r="S234" s="214">
        <v>0</v>
      </c>
      <c r="T234" s="215">
        <f>S234*H234</f>
        <v>0</v>
      </c>
      <c r="U234" s="37"/>
      <c r="V234" s="37"/>
      <c r="W234" s="37"/>
      <c r="X234" s="37"/>
      <c r="Y234" s="37"/>
      <c r="Z234" s="37"/>
      <c r="AA234" s="37"/>
      <c r="AB234" s="37"/>
      <c r="AC234" s="37"/>
      <c r="AD234" s="37"/>
      <c r="AE234" s="37"/>
      <c r="AR234" s="216" t="s">
        <v>289</v>
      </c>
      <c r="AT234" s="216" t="s">
        <v>285</v>
      </c>
      <c r="AU234" s="216" t="s">
        <v>82</v>
      </c>
      <c r="AY234" s="18" t="s">
        <v>283</v>
      </c>
      <c r="BE234" s="217">
        <f>IF(N234="základná",J234,0)</f>
        <v>0</v>
      </c>
      <c r="BF234" s="217">
        <f>IF(N234="znížená",J234,0)</f>
        <v>0</v>
      </c>
      <c r="BG234" s="217">
        <f>IF(N234="zákl. prenesená",J234,0)</f>
        <v>0</v>
      </c>
      <c r="BH234" s="217">
        <f>IF(N234="zníž. prenesená",J234,0)</f>
        <v>0</v>
      </c>
      <c r="BI234" s="217">
        <f>IF(N234="nulová",J234,0)</f>
        <v>0</v>
      </c>
      <c r="BJ234" s="18" t="s">
        <v>87</v>
      </c>
      <c r="BK234" s="217">
        <f>ROUND(I234*H234,2)</f>
        <v>0</v>
      </c>
      <c r="BL234" s="18" t="s">
        <v>289</v>
      </c>
      <c r="BM234" s="216" t="s">
        <v>1237</v>
      </c>
    </row>
    <row r="235" s="2" customFormat="1" ht="24.15" customHeight="1">
      <c r="A235" s="37"/>
      <c r="B235" s="168"/>
      <c r="C235" s="242" t="s">
        <v>759</v>
      </c>
      <c r="D235" s="242" t="s">
        <v>582</v>
      </c>
      <c r="E235" s="243" t="s">
        <v>2432</v>
      </c>
      <c r="F235" s="244" t="s">
        <v>2433</v>
      </c>
      <c r="G235" s="245" t="s">
        <v>649</v>
      </c>
      <c r="H235" s="246">
        <v>840</v>
      </c>
      <c r="I235" s="247"/>
      <c r="J235" s="248">
        <f>ROUND(I235*H235,2)</f>
        <v>0</v>
      </c>
      <c r="K235" s="249"/>
      <c r="L235" s="250"/>
      <c r="M235" s="251" t="s">
        <v>1</v>
      </c>
      <c r="N235" s="252" t="s">
        <v>41</v>
      </c>
      <c r="O235" s="81"/>
      <c r="P235" s="214">
        <f>O235*H235</f>
        <v>0</v>
      </c>
      <c r="Q235" s="214">
        <v>0</v>
      </c>
      <c r="R235" s="214">
        <f>Q235*H235</f>
        <v>0</v>
      </c>
      <c r="S235" s="214">
        <v>0</v>
      </c>
      <c r="T235" s="215">
        <f>S235*H235</f>
        <v>0</v>
      </c>
      <c r="U235" s="37"/>
      <c r="V235" s="37"/>
      <c r="W235" s="37"/>
      <c r="X235" s="37"/>
      <c r="Y235" s="37"/>
      <c r="Z235" s="37"/>
      <c r="AA235" s="37"/>
      <c r="AB235" s="37"/>
      <c r="AC235" s="37"/>
      <c r="AD235" s="37"/>
      <c r="AE235" s="37"/>
      <c r="AR235" s="216" t="s">
        <v>319</v>
      </c>
      <c r="AT235" s="216" t="s">
        <v>582</v>
      </c>
      <c r="AU235" s="216" t="s">
        <v>82</v>
      </c>
      <c r="AY235" s="18" t="s">
        <v>283</v>
      </c>
      <c r="BE235" s="217">
        <f>IF(N235="základná",J235,0)</f>
        <v>0</v>
      </c>
      <c r="BF235" s="217">
        <f>IF(N235="znížená",J235,0)</f>
        <v>0</v>
      </c>
      <c r="BG235" s="217">
        <f>IF(N235="zákl. prenesená",J235,0)</f>
        <v>0</v>
      </c>
      <c r="BH235" s="217">
        <f>IF(N235="zníž. prenesená",J235,0)</f>
        <v>0</v>
      </c>
      <c r="BI235" s="217">
        <f>IF(N235="nulová",J235,0)</f>
        <v>0</v>
      </c>
      <c r="BJ235" s="18" t="s">
        <v>87</v>
      </c>
      <c r="BK235" s="217">
        <f>ROUND(I235*H235,2)</f>
        <v>0</v>
      </c>
      <c r="BL235" s="18" t="s">
        <v>289</v>
      </c>
      <c r="BM235" s="216" t="s">
        <v>1247</v>
      </c>
    </row>
    <row r="236" s="2" customFormat="1" ht="24.15" customHeight="1">
      <c r="A236" s="37"/>
      <c r="B236" s="168"/>
      <c r="C236" s="204" t="s">
        <v>769</v>
      </c>
      <c r="D236" s="204" t="s">
        <v>285</v>
      </c>
      <c r="E236" s="205" t="s">
        <v>2435</v>
      </c>
      <c r="F236" s="206" t="s">
        <v>2436</v>
      </c>
      <c r="G236" s="207" t="s">
        <v>649</v>
      </c>
      <c r="H236" s="208">
        <v>350</v>
      </c>
      <c r="I236" s="209"/>
      <c r="J236" s="210">
        <f>ROUND(I236*H236,2)</f>
        <v>0</v>
      </c>
      <c r="K236" s="211"/>
      <c r="L236" s="38"/>
      <c r="M236" s="212" t="s">
        <v>1</v>
      </c>
      <c r="N236" s="213" t="s">
        <v>41</v>
      </c>
      <c r="O236" s="81"/>
      <c r="P236" s="214">
        <f>O236*H236</f>
        <v>0</v>
      </c>
      <c r="Q236" s="214">
        <v>0</v>
      </c>
      <c r="R236" s="214">
        <f>Q236*H236</f>
        <v>0</v>
      </c>
      <c r="S236" s="214">
        <v>0</v>
      </c>
      <c r="T236" s="215">
        <f>S236*H236</f>
        <v>0</v>
      </c>
      <c r="U236" s="37"/>
      <c r="V236" s="37"/>
      <c r="W236" s="37"/>
      <c r="X236" s="37"/>
      <c r="Y236" s="37"/>
      <c r="Z236" s="37"/>
      <c r="AA236" s="37"/>
      <c r="AB236" s="37"/>
      <c r="AC236" s="37"/>
      <c r="AD236" s="37"/>
      <c r="AE236" s="37"/>
      <c r="AR236" s="216" t="s">
        <v>289</v>
      </c>
      <c r="AT236" s="216" t="s">
        <v>285</v>
      </c>
      <c r="AU236" s="216" t="s">
        <v>82</v>
      </c>
      <c r="AY236" s="18" t="s">
        <v>283</v>
      </c>
      <c r="BE236" s="217">
        <f>IF(N236="základná",J236,0)</f>
        <v>0</v>
      </c>
      <c r="BF236" s="217">
        <f>IF(N236="znížená",J236,0)</f>
        <v>0</v>
      </c>
      <c r="BG236" s="217">
        <f>IF(N236="zákl. prenesená",J236,0)</f>
        <v>0</v>
      </c>
      <c r="BH236" s="217">
        <f>IF(N236="zníž. prenesená",J236,0)</f>
        <v>0</v>
      </c>
      <c r="BI236" s="217">
        <f>IF(N236="nulová",J236,0)</f>
        <v>0</v>
      </c>
      <c r="BJ236" s="18" t="s">
        <v>87</v>
      </c>
      <c r="BK236" s="217">
        <f>ROUND(I236*H236,2)</f>
        <v>0</v>
      </c>
      <c r="BL236" s="18" t="s">
        <v>289</v>
      </c>
      <c r="BM236" s="216" t="s">
        <v>1257</v>
      </c>
    </row>
    <row r="237" s="2" customFormat="1" ht="24.15" customHeight="1">
      <c r="A237" s="37"/>
      <c r="B237" s="168"/>
      <c r="C237" s="242" t="s">
        <v>774</v>
      </c>
      <c r="D237" s="242" t="s">
        <v>582</v>
      </c>
      <c r="E237" s="243" t="s">
        <v>2438</v>
      </c>
      <c r="F237" s="244" t="s">
        <v>2439</v>
      </c>
      <c r="G237" s="245" t="s">
        <v>649</v>
      </c>
      <c r="H237" s="246">
        <v>350</v>
      </c>
      <c r="I237" s="247"/>
      <c r="J237" s="248">
        <f>ROUND(I237*H237,2)</f>
        <v>0</v>
      </c>
      <c r="K237" s="249"/>
      <c r="L237" s="250"/>
      <c r="M237" s="251" t="s">
        <v>1</v>
      </c>
      <c r="N237" s="252" t="s">
        <v>41</v>
      </c>
      <c r="O237" s="81"/>
      <c r="P237" s="214">
        <f>O237*H237</f>
        <v>0</v>
      </c>
      <c r="Q237" s="214">
        <v>0</v>
      </c>
      <c r="R237" s="214">
        <f>Q237*H237</f>
        <v>0</v>
      </c>
      <c r="S237" s="214">
        <v>0</v>
      </c>
      <c r="T237" s="215">
        <f>S237*H237</f>
        <v>0</v>
      </c>
      <c r="U237" s="37"/>
      <c r="V237" s="37"/>
      <c r="W237" s="37"/>
      <c r="X237" s="37"/>
      <c r="Y237" s="37"/>
      <c r="Z237" s="37"/>
      <c r="AA237" s="37"/>
      <c r="AB237" s="37"/>
      <c r="AC237" s="37"/>
      <c r="AD237" s="37"/>
      <c r="AE237" s="37"/>
      <c r="AR237" s="216" t="s">
        <v>319</v>
      </c>
      <c r="AT237" s="216" t="s">
        <v>582</v>
      </c>
      <c r="AU237" s="216" t="s">
        <v>82</v>
      </c>
      <c r="AY237" s="18" t="s">
        <v>283</v>
      </c>
      <c r="BE237" s="217">
        <f>IF(N237="základná",J237,0)</f>
        <v>0</v>
      </c>
      <c r="BF237" s="217">
        <f>IF(N237="znížená",J237,0)</f>
        <v>0</v>
      </c>
      <c r="BG237" s="217">
        <f>IF(N237="zákl. prenesená",J237,0)</f>
        <v>0</v>
      </c>
      <c r="BH237" s="217">
        <f>IF(N237="zníž. prenesená",J237,0)</f>
        <v>0</v>
      </c>
      <c r="BI237" s="217">
        <f>IF(N237="nulová",J237,0)</f>
        <v>0</v>
      </c>
      <c r="BJ237" s="18" t="s">
        <v>87</v>
      </c>
      <c r="BK237" s="217">
        <f>ROUND(I237*H237,2)</f>
        <v>0</v>
      </c>
      <c r="BL237" s="18" t="s">
        <v>289</v>
      </c>
      <c r="BM237" s="216" t="s">
        <v>1267</v>
      </c>
    </row>
    <row r="238" s="2" customFormat="1" ht="24.15" customHeight="1">
      <c r="A238" s="37"/>
      <c r="B238" s="168"/>
      <c r="C238" s="204" t="s">
        <v>779</v>
      </c>
      <c r="D238" s="204" t="s">
        <v>285</v>
      </c>
      <c r="E238" s="205" t="s">
        <v>2441</v>
      </c>
      <c r="F238" s="206" t="s">
        <v>2442</v>
      </c>
      <c r="G238" s="207" t="s">
        <v>649</v>
      </c>
      <c r="H238" s="208">
        <v>20</v>
      </c>
      <c r="I238" s="209"/>
      <c r="J238" s="210">
        <f>ROUND(I238*H238,2)</f>
        <v>0</v>
      </c>
      <c r="K238" s="211"/>
      <c r="L238" s="38"/>
      <c r="M238" s="212" t="s">
        <v>1</v>
      </c>
      <c r="N238" s="213" t="s">
        <v>41</v>
      </c>
      <c r="O238" s="81"/>
      <c r="P238" s="214">
        <f>O238*H238</f>
        <v>0</v>
      </c>
      <c r="Q238" s="214">
        <v>0</v>
      </c>
      <c r="R238" s="214">
        <f>Q238*H238</f>
        <v>0</v>
      </c>
      <c r="S238" s="214">
        <v>0</v>
      </c>
      <c r="T238" s="215">
        <f>S238*H238</f>
        <v>0</v>
      </c>
      <c r="U238" s="37"/>
      <c r="V238" s="37"/>
      <c r="W238" s="37"/>
      <c r="X238" s="37"/>
      <c r="Y238" s="37"/>
      <c r="Z238" s="37"/>
      <c r="AA238" s="37"/>
      <c r="AB238" s="37"/>
      <c r="AC238" s="37"/>
      <c r="AD238" s="37"/>
      <c r="AE238" s="37"/>
      <c r="AR238" s="216" t="s">
        <v>289</v>
      </c>
      <c r="AT238" s="216" t="s">
        <v>285</v>
      </c>
      <c r="AU238" s="216" t="s">
        <v>82</v>
      </c>
      <c r="AY238" s="18" t="s">
        <v>283</v>
      </c>
      <c r="BE238" s="217">
        <f>IF(N238="základná",J238,0)</f>
        <v>0</v>
      </c>
      <c r="BF238" s="217">
        <f>IF(N238="znížená",J238,0)</f>
        <v>0</v>
      </c>
      <c r="BG238" s="217">
        <f>IF(N238="zákl. prenesená",J238,0)</f>
        <v>0</v>
      </c>
      <c r="BH238" s="217">
        <f>IF(N238="zníž. prenesená",J238,0)</f>
        <v>0</v>
      </c>
      <c r="BI238" s="217">
        <f>IF(N238="nulová",J238,0)</f>
        <v>0</v>
      </c>
      <c r="BJ238" s="18" t="s">
        <v>87</v>
      </c>
      <c r="BK238" s="217">
        <f>ROUND(I238*H238,2)</f>
        <v>0</v>
      </c>
      <c r="BL238" s="18" t="s">
        <v>289</v>
      </c>
      <c r="BM238" s="216" t="s">
        <v>1278</v>
      </c>
    </row>
    <row r="239" s="2" customFormat="1" ht="24.15" customHeight="1">
      <c r="A239" s="37"/>
      <c r="B239" s="168"/>
      <c r="C239" s="242" t="s">
        <v>788</v>
      </c>
      <c r="D239" s="242" t="s">
        <v>582</v>
      </c>
      <c r="E239" s="243" t="s">
        <v>2444</v>
      </c>
      <c r="F239" s="244" t="s">
        <v>2445</v>
      </c>
      <c r="G239" s="245" t="s">
        <v>649</v>
      </c>
      <c r="H239" s="246">
        <v>20</v>
      </c>
      <c r="I239" s="247"/>
      <c r="J239" s="248">
        <f>ROUND(I239*H239,2)</f>
        <v>0</v>
      </c>
      <c r="K239" s="249"/>
      <c r="L239" s="250"/>
      <c r="M239" s="251" t="s">
        <v>1</v>
      </c>
      <c r="N239" s="252" t="s">
        <v>41</v>
      </c>
      <c r="O239" s="81"/>
      <c r="P239" s="214">
        <f>O239*H239</f>
        <v>0</v>
      </c>
      <c r="Q239" s="214">
        <v>0</v>
      </c>
      <c r="R239" s="214">
        <f>Q239*H239</f>
        <v>0</v>
      </c>
      <c r="S239" s="214">
        <v>0</v>
      </c>
      <c r="T239" s="215">
        <f>S239*H239</f>
        <v>0</v>
      </c>
      <c r="U239" s="37"/>
      <c r="V239" s="37"/>
      <c r="W239" s="37"/>
      <c r="X239" s="37"/>
      <c r="Y239" s="37"/>
      <c r="Z239" s="37"/>
      <c r="AA239" s="37"/>
      <c r="AB239" s="37"/>
      <c r="AC239" s="37"/>
      <c r="AD239" s="37"/>
      <c r="AE239" s="37"/>
      <c r="AR239" s="216" t="s">
        <v>319</v>
      </c>
      <c r="AT239" s="216" t="s">
        <v>582</v>
      </c>
      <c r="AU239" s="216" t="s">
        <v>82</v>
      </c>
      <c r="AY239" s="18" t="s">
        <v>283</v>
      </c>
      <c r="BE239" s="217">
        <f>IF(N239="základná",J239,0)</f>
        <v>0</v>
      </c>
      <c r="BF239" s="217">
        <f>IF(N239="znížená",J239,0)</f>
        <v>0</v>
      </c>
      <c r="BG239" s="217">
        <f>IF(N239="zákl. prenesená",J239,0)</f>
        <v>0</v>
      </c>
      <c r="BH239" s="217">
        <f>IF(N239="zníž. prenesená",J239,0)</f>
        <v>0</v>
      </c>
      <c r="BI239" s="217">
        <f>IF(N239="nulová",J239,0)</f>
        <v>0</v>
      </c>
      <c r="BJ239" s="18" t="s">
        <v>87</v>
      </c>
      <c r="BK239" s="217">
        <f>ROUND(I239*H239,2)</f>
        <v>0</v>
      </c>
      <c r="BL239" s="18" t="s">
        <v>289</v>
      </c>
      <c r="BM239" s="216" t="s">
        <v>1291</v>
      </c>
    </row>
    <row r="240" s="2" customFormat="1" ht="33" customHeight="1">
      <c r="A240" s="37"/>
      <c r="B240" s="168"/>
      <c r="C240" s="204" t="s">
        <v>798</v>
      </c>
      <c r="D240" s="204" t="s">
        <v>285</v>
      </c>
      <c r="E240" s="205" t="s">
        <v>2447</v>
      </c>
      <c r="F240" s="206" t="s">
        <v>2448</v>
      </c>
      <c r="G240" s="207" t="s">
        <v>649</v>
      </c>
      <c r="H240" s="208">
        <v>60</v>
      </c>
      <c r="I240" s="209"/>
      <c r="J240" s="210">
        <f>ROUND(I240*H240,2)</f>
        <v>0</v>
      </c>
      <c r="K240" s="211"/>
      <c r="L240" s="38"/>
      <c r="M240" s="212" t="s">
        <v>1</v>
      </c>
      <c r="N240" s="213" t="s">
        <v>41</v>
      </c>
      <c r="O240" s="81"/>
      <c r="P240" s="214">
        <f>O240*H240</f>
        <v>0</v>
      </c>
      <c r="Q240" s="214">
        <v>0</v>
      </c>
      <c r="R240" s="214">
        <f>Q240*H240</f>
        <v>0</v>
      </c>
      <c r="S240" s="214">
        <v>0</v>
      </c>
      <c r="T240" s="215">
        <f>S240*H240</f>
        <v>0</v>
      </c>
      <c r="U240" s="37"/>
      <c r="V240" s="37"/>
      <c r="W240" s="37"/>
      <c r="X240" s="37"/>
      <c r="Y240" s="37"/>
      <c r="Z240" s="37"/>
      <c r="AA240" s="37"/>
      <c r="AB240" s="37"/>
      <c r="AC240" s="37"/>
      <c r="AD240" s="37"/>
      <c r="AE240" s="37"/>
      <c r="AR240" s="216" t="s">
        <v>289</v>
      </c>
      <c r="AT240" s="216" t="s">
        <v>285</v>
      </c>
      <c r="AU240" s="216" t="s">
        <v>82</v>
      </c>
      <c r="AY240" s="18" t="s">
        <v>283</v>
      </c>
      <c r="BE240" s="217">
        <f>IF(N240="základná",J240,0)</f>
        <v>0</v>
      </c>
      <c r="BF240" s="217">
        <f>IF(N240="znížená",J240,0)</f>
        <v>0</v>
      </c>
      <c r="BG240" s="217">
        <f>IF(N240="zákl. prenesená",J240,0)</f>
        <v>0</v>
      </c>
      <c r="BH240" s="217">
        <f>IF(N240="zníž. prenesená",J240,0)</f>
        <v>0</v>
      </c>
      <c r="BI240" s="217">
        <f>IF(N240="nulová",J240,0)</f>
        <v>0</v>
      </c>
      <c r="BJ240" s="18" t="s">
        <v>87</v>
      </c>
      <c r="BK240" s="217">
        <f>ROUND(I240*H240,2)</f>
        <v>0</v>
      </c>
      <c r="BL240" s="18" t="s">
        <v>289</v>
      </c>
      <c r="BM240" s="216" t="s">
        <v>1299</v>
      </c>
    </row>
    <row r="241" s="2" customFormat="1" ht="33" customHeight="1">
      <c r="A241" s="37"/>
      <c r="B241" s="168"/>
      <c r="C241" s="242" t="s">
        <v>803</v>
      </c>
      <c r="D241" s="242" t="s">
        <v>582</v>
      </c>
      <c r="E241" s="243" t="s">
        <v>2450</v>
      </c>
      <c r="F241" s="244" t="s">
        <v>2451</v>
      </c>
      <c r="G241" s="245" t="s">
        <v>649</v>
      </c>
      <c r="H241" s="246">
        <v>60</v>
      </c>
      <c r="I241" s="247"/>
      <c r="J241" s="248">
        <f>ROUND(I241*H241,2)</f>
        <v>0</v>
      </c>
      <c r="K241" s="249"/>
      <c r="L241" s="250"/>
      <c r="M241" s="251" t="s">
        <v>1</v>
      </c>
      <c r="N241" s="252" t="s">
        <v>41</v>
      </c>
      <c r="O241" s="81"/>
      <c r="P241" s="214">
        <f>O241*H241</f>
        <v>0</v>
      </c>
      <c r="Q241" s="214">
        <v>0</v>
      </c>
      <c r="R241" s="214">
        <f>Q241*H241</f>
        <v>0</v>
      </c>
      <c r="S241" s="214">
        <v>0</v>
      </c>
      <c r="T241" s="215">
        <f>S241*H241</f>
        <v>0</v>
      </c>
      <c r="U241" s="37"/>
      <c r="V241" s="37"/>
      <c r="W241" s="37"/>
      <c r="X241" s="37"/>
      <c r="Y241" s="37"/>
      <c r="Z241" s="37"/>
      <c r="AA241" s="37"/>
      <c r="AB241" s="37"/>
      <c r="AC241" s="37"/>
      <c r="AD241" s="37"/>
      <c r="AE241" s="37"/>
      <c r="AR241" s="216" t="s">
        <v>319</v>
      </c>
      <c r="AT241" s="216" t="s">
        <v>582</v>
      </c>
      <c r="AU241" s="216" t="s">
        <v>82</v>
      </c>
      <c r="AY241" s="18" t="s">
        <v>283</v>
      </c>
      <c r="BE241" s="217">
        <f>IF(N241="základná",J241,0)</f>
        <v>0</v>
      </c>
      <c r="BF241" s="217">
        <f>IF(N241="znížená",J241,0)</f>
        <v>0</v>
      </c>
      <c r="BG241" s="217">
        <f>IF(N241="zákl. prenesená",J241,0)</f>
        <v>0</v>
      </c>
      <c r="BH241" s="217">
        <f>IF(N241="zníž. prenesená",J241,0)</f>
        <v>0</v>
      </c>
      <c r="BI241" s="217">
        <f>IF(N241="nulová",J241,0)</f>
        <v>0</v>
      </c>
      <c r="BJ241" s="18" t="s">
        <v>87</v>
      </c>
      <c r="BK241" s="217">
        <f>ROUND(I241*H241,2)</f>
        <v>0</v>
      </c>
      <c r="BL241" s="18" t="s">
        <v>289</v>
      </c>
      <c r="BM241" s="216" t="s">
        <v>1308</v>
      </c>
    </row>
    <row r="242" s="2" customFormat="1" ht="24.15" customHeight="1">
      <c r="A242" s="37"/>
      <c r="B242" s="168"/>
      <c r="C242" s="204" t="s">
        <v>807</v>
      </c>
      <c r="D242" s="204" t="s">
        <v>285</v>
      </c>
      <c r="E242" s="205" t="s">
        <v>2465</v>
      </c>
      <c r="F242" s="206" t="s">
        <v>2466</v>
      </c>
      <c r="G242" s="207" t="s">
        <v>649</v>
      </c>
      <c r="H242" s="208">
        <v>6210</v>
      </c>
      <c r="I242" s="209"/>
      <c r="J242" s="210">
        <f>ROUND(I242*H242,2)</f>
        <v>0</v>
      </c>
      <c r="K242" s="211"/>
      <c r="L242" s="38"/>
      <c r="M242" s="212" t="s">
        <v>1</v>
      </c>
      <c r="N242" s="213" t="s">
        <v>41</v>
      </c>
      <c r="O242" s="81"/>
      <c r="P242" s="214">
        <f>O242*H242</f>
        <v>0</v>
      </c>
      <c r="Q242" s="214">
        <v>0</v>
      </c>
      <c r="R242" s="214">
        <f>Q242*H242</f>
        <v>0</v>
      </c>
      <c r="S242" s="214">
        <v>0</v>
      </c>
      <c r="T242" s="215">
        <f>S242*H242</f>
        <v>0</v>
      </c>
      <c r="U242" s="37"/>
      <c r="V242" s="37"/>
      <c r="W242" s="37"/>
      <c r="X242" s="37"/>
      <c r="Y242" s="37"/>
      <c r="Z242" s="37"/>
      <c r="AA242" s="37"/>
      <c r="AB242" s="37"/>
      <c r="AC242" s="37"/>
      <c r="AD242" s="37"/>
      <c r="AE242" s="37"/>
      <c r="AR242" s="216" t="s">
        <v>289</v>
      </c>
      <c r="AT242" s="216" t="s">
        <v>285</v>
      </c>
      <c r="AU242" s="216" t="s">
        <v>82</v>
      </c>
      <c r="AY242" s="18" t="s">
        <v>283</v>
      </c>
      <c r="BE242" s="217">
        <f>IF(N242="základná",J242,0)</f>
        <v>0</v>
      </c>
      <c r="BF242" s="217">
        <f>IF(N242="znížená",J242,0)</f>
        <v>0</v>
      </c>
      <c r="BG242" s="217">
        <f>IF(N242="zákl. prenesená",J242,0)</f>
        <v>0</v>
      </c>
      <c r="BH242" s="217">
        <f>IF(N242="zníž. prenesená",J242,0)</f>
        <v>0</v>
      </c>
      <c r="BI242" s="217">
        <f>IF(N242="nulová",J242,0)</f>
        <v>0</v>
      </c>
      <c r="BJ242" s="18" t="s">
        <v>87</v>
      </c>
      <c r="BK242" s="217">
        <f>ROUND(I242*H242,2)</f>
        <v>0</v>
      </c>
      <c r="BL242" s="18" t="s">
        <v>289</v>
      </c>
      <c r="BM242" s="216" t="s">
        <v>1318</v>
      </c>
    </row>
    <row r="243" s="2" customFormat="1" ht="24.15" customHeight="1">
      <c r="A243" s="37"/>
      <c r="B243" s="168"/>
      <c r="C243" s="242" t="s">
        <v>811</v>
      </c>
      <c r="D243" s="242" t="s">
        <v>582</v>
      </c>
      <c r="E243" s="243" t="s">
        <v>2468</v>
      </c>
      <c r="F243" s="244" t="s">
        <v>2469</v>
      </c>
      <c r="G243" s="245" t="s">
        <v>649</v>
      </c>
      <c r="H243" s="246">
        <v>5080</v>
      </c>
      <c r="I243" s="247"/>
      <c r="J243" s="248">
        <f>ROUND(I243*H243,2)</f>
        <v>0</v>
      </c>
      <c r="K243" s="249"/>
      <c r="L243" s="250"/>
      <c r="M243" s="251" t="s">
        <v>1</v>
      </c>
      <c r="N243" s="252" t="s">
        <v>41</v>
      </c>
      <c r="O243" s="81"/>
      <c r="P243" s="214">
        <f>O243*H243</f>
        <v>0</v>
      </c>
      <c r="Q243" s="214">
        <v>0</v>
      </c>
      <c r="R243" s="214">
        <f>Q243*H243</f>
        <v>0</v>
      </c>
      <c r="S243" s="214">
        <v>0</v>
      </c>
      <c r="T243" s="215">
        <f>S243*H243</f>
        <v>0</v>
      </c>
      <c r="U243" s="37"/>
      <c r="V243" s="37"/>
      <c r="W243" s="37"/>
      <c r="X243" s="37"/>
      <c r="Y243" s="37"/>
      <c r="Z243" s="37"/>
      <c r="AA243" s="37"/>
      <c r="AB243" s="37"/>
      <c r="AC243" s="37"/>
      <c r="AD243" s="37"/>
      <c r="AE243" s="37"/>
      <c r="AR243" s="216" t="s">
        <v>319</v>
      </c>
      <c r="AT243" s="216" t="s">
        <v>582</v>
      </c>
      <c r="AU243" s="216" t="s">
        <v>82</v>
      </c>
      <c r="AY243" s="18" t="s">
        <v>283</v>
      </c>
      <c r="BE243" s="217">
        <f>IF(N243="základná",J243,0)</f>
        <v>0</v>
      </c>
      <c r="BF243" s="217">
        <f>IF(N243="znížená",J243,0)</f>
        <v>0</v>
      </c>
      <c r="BG243" s="217">
        <f>IF(N243="zákl. prenesená",J243,0)</f>
        <v>0</v>
      </c>
      <c r="BH243" s="217">
        <f>IF(N243="zníž. prenesená",J243,0)</f>
        <v>0</v>
      </c>
      <c r="BI243" s="217">
        <f>IF(N243="nulová",J243,0)</f>
        <v>0</v>
      </c>
      <c r="BJ243" s="18" t="s">
        <v>87</v>
      </c>
      <c r="BK243" s="217">
        <f>ROUND(I243*H243,2)</f>
        <v>0</v>
      </c>
      <c r="BL243" s="18" t="s">
        <v>289</v>
      </c>
      <c r="BM243" s="216" t="s">
        <v>1328</v>
      </c>
    </row>
    <row r="244" s="2" customFormat="1" ht="24.15" customHeight="1">
      <c r="A244" s="37"/>
      <c r="B244" s="168"/>
      <c r="C244" s="242" t="s">
        <v>816</v>
      </c>
      <c r="D244" s="242" t="s">
        <v>582</v>
      </c>
      <c r="E244" s="243" t="s">
        <v>2471</v>
      </c>
      <c r="F244" s="244" t="s">
        <v>2472</v>
      </c>
      <c r="G244" s="245" t="s">
        <v>649</v>
      </c>
      <c r="H244" s="246">
        <v>840</v>
      </c>
      <c r="I244" s="247"/>
      <c r="J244" s="248">
        <f>ROUND(I244*H244,2)</f>
        <v>0</v>
      </c>
      <c r="K244" s="249"/>
      <c r="L244" s="250"/>
      <c r="M244" s="251" t="s">
        <v>1</v>
      </c>
      <c r="N244" s="252" t="s">
        <v>41</v>
      </c>
      <c r="O244" s="81"/>
      <c r="P244" s="214">
        <f>O244*H244</f>
        <v>0</v>
      </c>
      <c r="Q244" s="214">
        <v>0</v>
      </c>
      <c r="R244" s="214">
        <f>Q244*H244</f>
        <v>0</v>
      </c>
      <c r="S244" s="214">
        <v>0</v>
      </c>
      <c r="T244" s="215">
        <f>S244*H244</f>
        <v>0</v>
      </c>
      <c r="U244" s="37"/>
      <c r="V244" s="37"/>
      <c r="W244" s="37"/>
      <c r="X244" s="37"/>
      <c r="Y244" s="37"/>
      <c r="Z244" s="37"/>
      <c r="AA244" s="37"/>
      <c r="AB244" s="37"/>
      <c r="AC244" s="37"/>
      <c r="AD244" s="37"/>
      <c r="AE244" s="37"/>
      <c r="AR244" s="216" t="s">
        <v>319</v>
      </c>
      <c r="AT244" s="216" t="s">
        <v>582</v>
      </c>
      <c r="AU244" s="216" t="s">
        <v>82</v>
      </c>
      <c r="AY244" s="18" t="s">
        <v>283</v>
      </c>
      <c r="BE244" s="217">
        <f>IF(N244="základná",J244,0)</f>
        <v>0</v>
      </c>
      <c r="BF244" s="217">
        <f>IF(N244="znížená",J244,0)</f>
        <v>0</v>
      </c>
      <c r="BG244" s="217">
        <f>IF(N244="zákl. prenesená",J244,0)</f>
        <v>0</v>
      </c>
      <c r="BH244" s="217">
        <f>IF(N244="zníž. prenesená",J244,0)</f>
        <v>0</v>
      </c>
      <c r="BI244" s="217">
        <f>IF(N244="nulová",J244,0)</f>
        <v>0</v>
      </c>
      <c r="BJ244" s="18" t="s">
        <v>87</v>
      </c>
      <c r="BK244" s="217">
        <f>ROUND(I244*H244,2)</f>
        <v>0</v>
      </c>
      <c r="BL244" s="18" t="s">
        <v>289</v>
      </c>
      <c r="BM244" s="216" t="s">
        <v>1334</v>
      </c>
    </row>
    <row r="245" s="2" customFormat="1" ht="24.15" customHeight="1">
      <c r="A245" s="37"/>
      <c r="B245" s="168"/>
      <c r="C245" s="242" t="s">
        <v>825</v>
      </c>
      <c r="D245" s="242" t="s">
        <v>582</v>
      </c>
      <c r="E245" s="243" t="s">
        <v>2474</v>
      </c>
      <c r="F245" s="244" t="s">
        <v>2475</v>
      </c>
      <c r="G245" s="245" t="s">
        <v>649</v>
      </c>
      <c r="H245" s="246">
        <v>290</v>
      </c>
      <c r="I245" s="247"/>
      <c r="J245" s="248">
        <f>ROUND(I245*H245,2)</f>
        <v>0</v>
      </c>
      <c r="K245" s="249"/>
      <c r="L245" s="250"/>
      <c r="M245" s="251" t="s">
        <v>1</v>
      </c>
      <c r="N245" s="252" t="s">
        <v>41</v>
      </c>
      <c r="O245" s="81"/>
      <c r="P245" s="214">
        <f>O245*H245</f>
        <v>0</v>
      </c>
      <c r="Q245" s="214">
        <v>0</v>
      </c>
      <c r="R245" s="214">
        <f>Q245*H245</f>
        <v>0</v>
      </c>
      <c r="S245" s="214">
        <v>0</v>
      </c>
      <c r="T245" s="215">
        <f>S245*H245</f>
        <v>0</v>
      </c>
      <c r="U245" s="37"/>
      <c r="V245" s="37"/>
      <c r="W245" s="37"/>
      <c r="X245" s="37"/>
      <c r="Y245" s="37"/>
      <c r="Z245" s="37"/>
      <c r="AA245" s="37"/>
      <c r="AB245" s="37"/>
      <c r="AC245" s="37"/>
      <c r="AD245" s="37"/>
      <c r="AE245" s="37"/>
      <c r="AR245" s="216" t="s">
        <v>319</v>
      </c>
      <c r="AT245" s="216" t="s">
        <v>582</v>
      </c>
      <c r="AU245" s="216" t="s">
        <v>82</v>
      </c>
      <c r="AY245" s="18" t="s">
        <v>283</v>
      </c>
      <c r="BE245" s="217">
        <f>IF(N245="základná",J245,0)</f>
        <v>0</v>
      </c>
      <c r="BF245" s="217">
        <f>IF(N245="znížená",J245,0)</f>
        <v>0</v>
      </c>
      <c r="BG245" s="217">
        <f>IF(N245="zákl. prenesená",J245,0)</f>
        <v>0</v>
      </c>
      <c r="BH245" s="217">
        <f>IF(N245="zníž. prenesená",J245,0)</f>
        <v>0</v>
      </c>
      <c r="BI245" s="217">
        <f>IF(N245="nulová",J245,0)</f>
        <v>0</v>
      </c>
      <c r="BJ245" s="18" t="s">
        <v>87</v>
      </c>
      <c r="BK245" s="217">
        <f>ROUND(I245*H245,2)</f>
        <v>0</v>
      </c>
      <c r="BL245" s="18" t="s">
        <v>289</v>
      </c>
      <c r="BM245" s="216" t="s">
        <v>1344</v>
      </c>
    </row>
    <row r="246" s="2" customFormat="1" ht="24.15" customHeight="1">
      <c r="A246" s="37"/>
      <c r="B246" s="168"/>
      <c r="C246" s="204" t="s">
        <v>835</v>
      </c>
      <c r="D246" s="204" t="s">
        <v>285</v>
      </c>
      <c r="E246" s="205" t="s">
        <v>2477</v>
      </c>
      <c r="F246" s="206" t="s">
        <v>2478</v>
      </c>
      <c r="G246" s="207" t="s">
        <v>649</v>
      </c>
      <c r="H246" s="208">
        <v>21750</v>
      </c>
      <c r="I246" s="209"/>
      <c r="J246" s="210">
        <f>ROUND(I246*H246,2)</f>
        <v>0</v>
      </c>
      <c r="K246" s="211"/>
      <c r="L246" s="38"/>
      <c r="M246" s="212" t="s">
        <v>1</v>
      </c>
      <c r="N246" s="213" t="s">
        <v>41</v>
      </c>
      <c r="O246" s="81"/>
      <c r="P246" s="214">
        <f>O246*H246</f>
        <v>0</v>
      </c>
      <c r="Q246" s="214">
        <v>0</v>
      </c>
      <c r="R246" s="214">
        <f>Q246*H246</f>
        <v>0</v>
      </c>
      <c r="S246" s="214">
        <v>0</v>
      </c>
      <c r="T246" s="215">
        <f>S246*H246</f>
        <v>0</v>
      </c>
      <c r="U246" s="37"/>
      <c r="V246" s="37"/>
      <c r="W246" s="37"/>
      <c r="X246" s="37"/>
      <c r="Y246" s="37"/>
      <c r="Z246" s="37"/>
      <c r="AA246" s="37"/>
      <c r="AB246" s="37"/>
      <c r="AC246" s="37"/>
      <c r="AD246" s="37"/>
      <c r="AE246" s="37"/>
      <c r="AR246" s="216" t="s">
        <v>289</v>
      </c>
      <c r="AT246" s="216" t="s">
        <v>285</v>
      </c>
      <c r="AU246" s="216" t="s">
        <v>82</v>
      </c>
      <c r="AY246" s="18" t="s">
        <v>283</v>
      </c>
      <c r="BE246" s="217">
        <f>IF(N246="základná",J246,0)</f>
        <v>0</v>
      </c>
      <c r="BF246" s="217">
        <f>IF(N246="znížená",J246,0)</f>
        <v>0</v>
      </c>
      <c r="BG246" s="217">
        <f>IF(N246="zákl. prenesená",J246,0)</f>
        <v>0</v>
      </c>
      <c r="BH246" s="217">
        <f>IF(N246="zníž. prenesená",J246,0)</f>
        <v>0</v>
      </c>
      <c r="BI246" s="217">
        <f>IF(N246="nulová",J246,0)</f>
        <v>0</v>
      </c>
      <c r="BJ246" s="18" t="s">
        <v>87</v>
      </c>
      <c r="BK246" s="217">
        <f>ROUND(I246*H246,2)</f>
        <v>0</v>
      </c>
      <c r="BL246" s="18" t="s">
        <v>289</v>
      </c>
      <c r="BM246" s="216" t="s">
        <v>1354</v>
      </c>
    </row>
    <row r="247" s="2" customFormat="1" ht="24.15" customHeight="1">
      <c r="A247" s="37"/>
      <c r="B247" s="168"/>
      <c r="C247" s="242" t="s">
        <v>839</v>
      </c>
      <c r="D247" s="242" t="s">
        <v>582</v>
      </c>
      <c r="E247" s="243" t="s">
        <v>2480</v>
      </c>
      <c r="F247" s="244" t="s">
        <v>2481</v>
      </c>
      <c r="G247" s="245" t="s">
        <v>649</v>
      </c>
      <c r="H247" s="246">
        <v>21570</v>
      </c>
      <c r="I247" s="247"/>
      <c r="J247" s="248">
        <f>ROUND(I247*H247,2)</f>
        <v>0</v>
      </c>
      <c r="K247" s="249"/>
      <c r="L247" s="250"/>
      <c r="M247" s="251" t="s">
        <v>1</v>
      </c>
      <c r="N247" s="252" t="s">
        <v>41</v>
      </c>
      <c r="O247" s="81"/>
      <c r="P247" s="214">
        <f>O247*H247</f>
        <v>0</v>
      </c>
      <c r="Q247" s="214">
        <v>0</v>
      </c>
      <c r="R247" s="214">
        <f>Q247*H247</f>
        <v>0</v>
      </c>
      <c r="S247" s="214">
        <v>0</v>
      </c>
      <c r="T247" s="215">
        <f>S247*H247</f>
        <v>0</v>
      </c>
      <c r="U247" s="37"/>
      <c r="V247" s="37"/>
      <c r="W247" s="37"/>
      <c r="X247" s="37"/>
      <c r="Y247" s="37"/>
      <c r="Z247" s="37"/>
      <c r="AA247" s="37"/>
      <c r="AB247" s="37"/>
      <c r="AC247" s="37"/>
      <c r="AD247" s="37"/>
      <c r="AE247" s="37"/>
      <c r="AR247" s="216" t="s">
        <v>319</v>
      </c>
      <c r="AT247" s="216" t="s">
        <v>582</v>
      </c>
      <c r="AU247" s="216" t="s">
        <v>82</v>
      </c>
      <c r="AY247" s="18" t="s">
        <v>283</v>
      </c>
      <c r="BE247" s="217">
        <f>IF(N247="základná",J247,0)</f>
        <v>0</v>
      </c>
      <c r="BF247" s="217">
        <f>IF(N247="znížená",J247,0)</f>
        <v>0</v>
      </c>
      <c r="BG247" s="217">
        <f>IF(N247="zákl. prenesená",J247,0)</f>
        <v>0</v>
      </c>
      <c r="BH247" s="217">
        <f>IF(N247="zníž. prenesená",J247,0)</f>
        <v>0</v>
      </c>
      <c r="BI247" s="217">
        <f>IF(N247="nulová",J247,0)</f>
        <v>0</v>
      </c>
      <c r="BJ247" s="18" t="s">
        <v>87</v>
      </c>
      <c r="BK247" s="217">
        <f>ROUND(I247*H247,2)</f>
        <v>0</v>
      </c>
      <c r="BL247" s="18" t="s">
        <v>289</v>
      </c>
      <c r="BM247" s="216" t="s">
        <v>1365</v>
      </c>
    </row>
    <row r="248" s="2" customFormat="1" ht="24.15" customHeight="1">
      <c r="A248" s="37"/>
      <c r="B248" s="168"/>
      <c r="C248" s="242" t="s">
        <v>850</v>
      </c>
      <c r="D248" s="242" t="s">
        <v>582</v>
      </c>
      <c r="E248" s="243" t="s">
        <v>4384</v>
      </c>
      <c r="F248" s="244" t="s">
        <v>4385</v>
      </c>
      <c r="G248" s="245" t="s">
        <v>649</v>
      </c>
      <c r="H248" s="246">
        <v>180</v>
      </c>
      <c r="I248" s="247"/>
      <c r="J248" s="248">
        <f>ROUND(I248*H248,2)</f>
        <v>0</v>
      </c>
      <c r="K248" s="249"/>
      <c r="L248" s="250"/>
      <c r="M248" s="251" t="s">
        <v>1</v>
      </c>
      <c r="N248" s="252" t="s">
        <v>41</v>
      </c>
      <c r="O248" s="81"/>
      <c r="P248" s="214">
        <f>O248*H248</f>
        <v>0</v>
      </c>
      <c r="Q248" s="214">
        <v>0</v>
      </c>
      <c r="R248" s="214">
        <f>Q248*H248</f>
        <v>0</v>
      </c>
      <c r="S248" s="214">
        <v>0</v>
      </c>
      <c r="T248" s="215">
        <f>S248*H248</f>
        <v>0</v>
      </c>
      <c r="U248" s="37"/>
      <c r="V248" s="37"/>
      <c r="W248" s="37"/>
      <c r="X248" s="37"/>
      <c r="Y248" s="37"/>
      <c r="Z248" s="37"/>
      <c r="AA248" s="37"/>
      <c r="AB248" s="37"/>
      <c r="AC248" s="37"/>
      <c r="AD248" s="37"/>
      <c r="AE248" s="37"/>
      <c r="AR248" s="216" t="s">
        <v>319</v>
      </c>
      <c r="AT248" s="216" t="s">
        <v>582</v>
      </c>
      <c r="AU248" s="216" t="s">
        <v>82</v>
      </c>
      <c r="AY248" s="18" t="s">
        <v>283</v>
      </c>
      <c r="BE248" s="217">
        <f>IF(N248="základná",J248,0)</f>
        <v>0</v>
      </c>
      <c r="BF248" s="217">
        <f>IF(N248="znížená",J248,0)</f>
        <v>0</v>
      </c>
      <c r="BG248" s="217">
        <f>IF(N248="zákl. prenesená",J248,0)</f>
        <v>0</v>
      </c>
      <c r="BH248" s="217">
        <f>IF(N248="zníž. prenesená",J248,0)</f>
        <v>0</v>
      </c>
      <c r="BI248" s="217">
        <f>IF(N248="nulová",J248,0)</f>
        <v>0</v>
      </c>
      <c r="BJ248" s="18" t="s">
        <v>87</v>
      </c>
      <c r="BK248" s="217">
        <f>ROUND(I248*H248,2)</f>
        <v>0</v>
      </c>
      <c r="BL248" s="18" t="s">
        <v>289</v>
      </c>
      <c r="BM248" s="216" t="s">
        <v>1380</v>
      </c>
    </row>
    <row r="249" s="2" customFormat="1" ht="24.15" customHeight="1">
      <c r="A249" s="37"/>
      <c r="B249" s="168"/>
      <c r="C249" s="204" t="s">
        <v>875</v>
      </c>
      <c r="D249" s="204" t="s">
        <v>285</v>
      </c>
      <c r="E249" s="205" t="s">
        <v>2486</v>
      </c>
      <c r="F249" s="206" t="s">
        <v>2487</v>
      </c>
      <c r="G249" s="207" t="s">
        <v>649</v>
      </c>
      <c r="H249" s="208">
        <v>450</v>
      </c>
      <c r="I249" s="209"/>
      <c r="J249" s="210">
        <f>ROUND(I249*H249,2)</f>
        <v>0</v>
      </c>
      <c r="K249" s="211"/>
      <c r="L249" s="38"/>
      <c r="M249" s="212" t="s">
        <v>1</v>
      </c>
      <c r="N249" s="213" t="s">
        <v>41</v>
      </c>
      <c r="O249" s="81"/>
      <c r="P249" s="214">
        <f>O249*H249</f>
        <v>0</v>
      </c>
      <c r="Q249" s="214">
        <v>0</v>
      </c>
      <c r="R249" s="214">
        <f>Q249*H249</f>
        <v>0</v>
      </c>
      <c r="S249" s="214">
        <v>0</v>
      </c>
      <c r="T249" s="215">
        <f>S249*H249</f>
        <v>0</v>
      </c>
      <c r="U249" s="37"/>
      <c r="V249" s="37"/>
      <c r="W249" s="37"/>
      <c r="X249" s="37"/>
      <c r="Y249" s="37"/>
      <c r="Z249" s="37"/>
      <c r="AA249" s="37"/>
      <c r="AB249" s="37"/>
      <c r="AC249" s="37"/>
      <c r="AD249" s="37"/>
      <c r="AE249" s="37"/>
      <c r="AR249" s="216" t="s">
        <v>289</v>
      </c>
      <c r="AT249" s="216" t="s">
        <v>285</v>
      </c>
      <c r="AU249" s="216" t="s">
        <v>82</v>
      </c>
      <c r="AY249" s="18" t="s">
        <v>283</v>
      </c>
      <c r="BE249" s="217">
        <f>IF(N249="základná",J249,0)</f>
        <v>0</v>
      </c>
      <c r="BF249" s="217">
        <f>IF(N249="znížená",J249,0)</f>
        <v>0</v>
      </c>
      <c r="BG249" s="217">
        <f>IF(N249="zákl. prenesená",J249,0)</f>
        <v>0</v>
      </c>
      <c r="BH249" s="217">
        <f>IF(N249="zníž. prenesená",J249,0)</f>
        <v>0</v>
      </c>
      <c r="BI249" s="217">
        <f>IF(N249="nulová",J249,0)</f>
        <v>0</v>
      </c>
      <c r="BJ249" s="18" t="s">
        <v>87</v>
      </c>
      <c r="BK249" s="217">
        <f>ROUND(I249*H249,2)</f>
        <v>0</v>
      </c>
      <c r="BL249" s="18" t="s">
        <v>289</v>
      </c>
      <c r="BM249" s="216" t="s">
        <v>1389</v>
      </c>
    </row>
    <row r="250" s="2" customFormat="1" ht="24.15" customHeight="1">
      <c r="A250" s="37"/>
      <c r="B250" s="168"/>
      <c r="C250" s="242" t="s">
        <v>880</v>
      </c>
      <c r="D250" s="242" t="s">
        <v>582</v>
      </c>
      <c r="E250" s="243" t="s">
        <v>2489</v>
      </c>
      <c r="F250" s="244" t="s">
        <v>2490</v>
      </c>
      <c r="G250" s="245" t="s">
        <v>649</v>
      </c>
      <c r="H250" s="246">
        <v>450</v>
      </c>
      <c r="I250" s="247"/>
      <c r="J250" s="248">
        <f>ROUND(I250*H250,2)</f>
        <v>0</v>
      </c>
      <c r="K250" s="249"/>
      <c r="L250" s="250"/>
      <c r="M250" s="251" t="s">
        <v>1</v>
      </c>
      <c r="N250" s="252" t="s">
        <v>41</v>
      </c>
      <c r="O250" s="81"/>
      <c r="P250" s="214">
        <f>O250*H250</f>
        <v>0</v>
      </c>
      <c r="Q250" s="214">
        <v>0</v>
      </c>
      <c r="R250" s="214">
        <f>Q250*H250</f>
        <v>0</v>
      </c>
      <c r="S250" s="214">
        <v>0</v>
      </c>
      <c r="T250" s="215">
        <f>S250*H250</f>
        <v>0</v>
      </c>
      <c r="U250" s="37"/>
      <c r="V250" s="37"/>
      <c r="W250" s="37"/>
      <c r="X250" s="37"/>
      <c r="Y250" s="37"/>
      <c r="Z250" s="37"/>
      <c r="AA250" s="37"/>
      <c r="AB250" s="37"/>
      <c r="AC250" s="37"/>
      <c r="AD250" s="37"/>
      <c r="AE250" s="37"/>
      <c r="AR250" s="216" t="s">
        <v>319</v>
      </c>
      <c r="AT250" s="216" t="s">
        <v>582</v>
      </c>
      <c r="AU250" s="216" t="s">
        <v>82</v>
      </c>
      <c r="AY250" s="18" t="s">
        <v>283</v>
      </c>
      <c r="BE250" s="217">
        <f>IF(N250="základná",J250,0)</f>
        <v>0</v>
      </c>
      <c r="BF250" s="217">
        <f>IF(N250="znížená",J250,0)</f>
        <v>0</v>
      </c>
      <c r="BG250" s="217">
        <f>IF(N250="zákl. prenesená",J250,0)</f>
        <v>0</v>
      </c>
      <c r="BH250" s="217">
        <f>IF(N250="zníž. prenesená",J250,0)</f>
        <v>0</v>
      </c>
      <c r="BI250" s="217">
        <f>IF(N250="nulová",J250,0)</f>
        <v>0</v>
      </c>
      <c r="BJ250" s="18" t="s">
        <v>87</v>
      </c>
      <c r="BK250" s="217">
        <f>ROUND(I250*H250,2)</f>
        <v>0</v>
      </c>
      <c r="BL250" s="18" t="s">
        <v>289</v>
      </c>
      <c r="BM250" s="216" t="s">
        <v>1403</v>
      </c>
    </row>
    <row r="251" s="12" customFormat="1" ht="25.92" customHeight="1">
      <c r="A251" s="12"/>
      <c r="B251" s="191"/>
      <c r="C251" s="12"/>
      <c r="D251" s="192" t="s">
        <v>74</v>
      </c>
      <c r="E251" s="193" t="s">
        <v>2117</v>
      </c>
      <c r="F251" s="193" t="s">
        <v>2118</v>
      </c>
      <c r="G251" s="12"/>
      <c r="H251" s="12"/>
      <c r="I251" s="194"/>
      <c r="J251" s="195">
        <f>BK251</f>
        <v>0</v>
      </c>
      <c r="K251" s="12"/>
      <c r="L251" s="191"/>
      <c r="M251" s="196"/>
      <c r="N251" s="197"/>
      <c r="O251" s="197"/>
      <c r="P251" s="198">
        <f>SUM(P252:P254)</f>
        <v>0</v>
      </c>
      <c r="Q251" s="197"/>
      <c r="R251" s="198">
        <f>SUM(R252:R254)</f>
        <v>0</v>
      </c>
      <c r="S251" s="197"/>
      <c r="T251" s="199">
        <f>SUM(T252:T254)</f>
        <v>0</v>
      </c>
      <c r="U251" s="12"/>
      <c r="V251" s="12"/>
      <c r="W251" s="12"/>
      <c r="X251" s="12"/>
      <c r="Y251" s="12"/>
      <c r="Z251" s="12"/>
      <c r="AA251" s="12"/>
      <c r="AB251" s="12"/>
      <c r="AC251" s="12"/>
      <c r="AD251" s="12"/>
      <c r="AE251" s="12"/>
      <c r="AR251" s="192" t="s">
        <v>82</v>
      </c>
      <c r="AT251" s="200" t="s">
        <v>74</v>
      </c>
      <c r="AU251" s="200" t="s">
        <v>75</v>
      </c>
      <c r="AY251" s="192" t="s">
        <v>283</v>
      </c>
      <c r="BK251" s="201">
        <f>SUM(BK252:BK254)</f>
        <v>0</v>
      </c>
    </row>
    <row r="252" s="2" customFormat="1" ht="16.5" customHeight="1">
      <c r="A252" s="37"/>
      <c r="B252" s="168"/>
      <c r="C252" s="204" t="s">
        <v>887</v>
      </c>
      <c r="D252" s="204" t="s">
        <v>285</v>
      </c>
      <c r="E252" s="205" t="s">
        <v>2119</v>
      </c>
      <c r="F252" s="206" t="s">
        <v>2120</v>
      </c>
      <c r="G252" s="207" t="s">
        <v>2121</v>
      </c>
      <c r="H252" s="208">
        <v>200</v>
      </c>
      <c r="I252" s="209"/>
      <c r="J252" s="210">
        <f>ROUND(I252*H252,2)</f>
        <v>0</v>
      </c>
      <c r="K252" s="211"/>
      <c r="L252" s="38"/>
      <c r="M252" s="212" t="s">
        <v>1</v>
      </c>
      <c r="N252" s="213" t="s">
        <v>41</v>
      </c>
      <c r="O252" s="81"/>
      <c r="P252" s="214">
        <f>O252*H252</f>
        <v>0</v>
      </c>
      <c r="Q252" s="214">
        <v>0</v>
      </c>
      <c r="R252" s="214">
        <f>Q252*H252</f>
        <v>0</v>
      </c>
      <c r="S252" s="214">
        <v>0</v>
      </c>
      <c r="T252" s="215">
        <f>S252*H252</f>
        <v>0</v>
      </c>
      <c r="U252" s="37"/>
      <c r="V252" s="37"/>
      <c r="W252" s="37"/>
      <c r="X252" s="37"/>
      <c r="Y252" s="37"/>
      <c r="Z252" s="37"/>
      <c r="AA252" s="37"/>
      <c r="AB252" s="37"/>
      <c r="AC252" s="37"/>
      <c r="AD252" s="37"/>
      <c r="AE252" s="37"/>
      <c r="AR252" s="216" t="s">
        <v>289</v>
      </c>
      <c r="AT252" s="216" t="s">
        <v>285</v>
      </c>
      <c r="AU252" s="216" t="s">
        <v>82</v>
      </c>
      <c r="AY252" s="18" t="s">
        <v>283</v>
      </c>
      <c r="BE252" s="217">
        <f>IF(N252="základná",J252,0)</f>
        <v>0</v>
      </c>
      <c r="BF252" s="217">
        <f>IF(N252="znížená",J252,0)</f>
        <v>0</v>
      </c>
      <c r="BG252" s="217">
        <f>IF(N252="zákl. prenesená",J252,0)</f>
        <v>0</v>
      </c>
      <c r="BH252" s="217">
        <f>IF(N252="zníž. prenesená",J252,0)</f>
        <v>0</v>
      </c>
      <c r="BI252" s="217">
        <f>IF(N252="nulová",J252,0)</f>
        <v>0</v>
      </c>
      <c r="BJ252" s="18" t="s">
        <v>87</v>
      </c>
      <c r="BK252" s="217">
        <f>ROUND(I252*H252,2)</f>
        <v>0</v>
      </c>
      <c r="BL252" s="18" t="s">
        <v>289</v>
      </c>
      <c r="BM252" s="216" t="s">
        <v>1415</v>
      </c>
    </row>
    <row r="253" s="2" customFormat="1" ht="16.5" customHeight="1">
      <c r="A253" s="37"/>
      <c r="B253" s="168"/>
      <c r="C253" s="204" t="s">
        <v>898</v>
      </c>
      <c r="D253" s="204" t="s">
        <v>285</v>
      </c>
      <c r="E253" s="205" t="s">
        <v>2123</v>
      </c>
      <c r="F253" s="206" t="s">
        <v>2124</v>
      </c>
      <c r="G253" s="207" t="s">
        <v>2121</v>
      </c>
      <c r="H253" s="208">
        <v>90</v>
      </c>
      <c r="I253" s="209"/>
      <c r="J253" s="210">
        <f>ROUND(I253*H253,2)</f>
        <v>0</v>
      </c>
      <c r="K253" s="211"/>
      <c r="L253" s="38"/>
      <c r="M253" s="212" t="s">
        <v>1</v>
      </c>
      <c r="N253" s="213" t="s">
        <v>41</v>
      </c>
      <c r="O253" s="81"/>
      <c r="P253" s="214">
        <f>O253*H253</f>
        <v>0</v>
      </c>
      <c r="Q253" s="214">
        <v>0</v>
      </c>
      <c r="R253" s="214">
        <f>Q253*H253</f>
        <v>0</v>
      </c>
      <c r="S253" s="214">
        <v>0</v>
      </c>
      <c r="T253" s="215">
        <f>S253*H253</f>
        <v>0</v>
      </c>
      <c r="U253" s="37"/>
      <c r="V253" s="37"/>
      <c r="W253" s="37"/>
      <c r="X253" s="37"/>
      <c r="Y253" s="37"/>
      <c r="Z253" s="37"/>
      <c r="AA253" s="37"/>
      <c r="AB253" s="37"/>
      <c r="AC253" s="37"/>
      <c r="AD253" s="37"/>
      <c r="AE253" s="37"/>
      <c r="AR253" s="216" t="s">
        <v>289</v>
      </c>
      <c r="AT253" s="216" t="s">
        <v>285</v>
      </c>
      <c r="AU253" s="216" t="s">
        <v>82</v>
      </c>
      <c r="AY253" s="18" t="s">
        <v>283</v>
      </c>
      <c r="BE253" s="217">
        <f>IF(N253="základná",J253,0)</f>
        <v>0</v>
      </c>
      <c r="BF253" s="217">
        <f>IF(N253="znížená",J253,0)</f>
        <v>0</v>
      </c>
      <c r="BG253" s="217">
        <f>IF(N253="zákl. prenesená",J253,0)</f>
        <v>0</v>
      </c>
      <c r="BH253" s="217">
        <f>IF(N253="zníž. prenesená",J253,0)</f>
        <v>0</v>
      </c>
      <c r="BI253" s="217">
        <f>IF(N253="nulová",J253,0)</f>
        <v>0</v>
      </c>
      <c r="BJ253" s="18" t="s">
        <v>87</v>
      </c>
      <c r="BK253" s="217">
        <f>ROUND(I253*H253,2)</f>
        <v>0</v>
      </c>
      <c r="BL253" s="18" t="s">
        <v>289</v>
      </c>
      <c r="BM253" s="216" t="s">
        <v>1424</v>
      </c>
    </row>
    <row r="254" s="2" customFormat="1" ht="24.15" customHeight="1">
      <c r="A254" s="37"/>
      <c r="B254" s="168"/>
      <c r="C254" s="204" t="s">
        <v>904</v>
      </c>
      <c r="D254" s="204" t="s">
        <v>285</v>
      </c>
      <c r="E254" s="205" t="s">
        <v>2126</v>
      </c>
      <c r="F254" s="206" t="s">
        <v>2127</v>
      </c>
      <c r="G254" s="207" t="s">
        <v>2121</v>
      </c>
      <c r="H254" s="208">
        <v>80</v>
      </c>
      <c r="I254" s="209"/>
      <c r="J254" s="210">
        <f>ROUND(I254*H254,2)</f>
        <v>0</v>
      </c>
      <c r="K254" s="211"/>
      <c r="L254" s="38"/>
      <c r="M254" s="256" t="s">
        <v>1</v>
      </c>
      <c r="N254" s="257" t="s">
        <v>41</v>
      </c>
      <c r="O254" s="258"/>
      <c r="P254" s="259">
        <f>O254*H254</f>
        <v>0</v>
      </c>
      <c r="Q254" s="259">
        <v>0</v>
      </c>
      <c r="R254" s="259">
        <f>Q254*H254</f>
        <v>0</v>
      </c>
      <c r="S254" s="259">
        <v>0</v>
      </c>
      <c r="T254" s="260">
        <f>S254*H254</f>
        <v>0</v>
      </c>
      <c r="U254" s="37"/>
      <c r="V254" s="37"/>
      <c r="W254" s="37"/>
      <c r="X254" s="37"/>
      <c r="Y254" s="37"/>
      <c r="Z254" s="37"/>
      <c r="AA254" s="37"/>
      <c r="AB254" s="37"/>
      <c r="AC254" s="37"/>
      <c r="AD254" s="37"/>
      <c r="AE254" s="37"/>
      <c r="AR254" s="216" t="s">
        <v>289</v>
      </c>
      <c r="AT254" s="216" t="s">
        <v>285</v>
      </c>
      <c r="AU254" s="216" t="s">
        <v>82</v>
      </c>
      <c r="AY254" s="18" t="s">
        <v>283</v>
      </c>
      <c r="BE254" s="217">
        <f>IF(N254="základná",J254,0)</f>
        <v>0</v>
      </c>
      <c r="BF254" s="217">
        <f>IF(N254="znížená",J254,0)</f>
        <v>0</v>
      </c>
      <c r="BG254" s="217">
        <f>IF(N254="zákl. prenesená",J254,0)</f>
        <v>0</v>
      </c>
      <c r="BH254" s="217">
        <f>IF(N254="zníž. prenesená",J254,0)</f>
        <v>0</v>
      </c>
      <c r="BI254" s="217">
        <f>IF(N254="nulová",J254,0)</f>
        <v>0</v>
      </c>
      <c r="BJ254" s="18" t="s">
        <v>87</v>
      </c>
      <c r="BK254" s="217">
        <f>ROUND(I254*H254,2)</f>
        <v>0</v>
      </c>
      <c r="BL254" s="18" t="s">
        <v>289</v>
      </c>
      <c r="BM254" s="216" t="s">
        <v>1433</v>
      </c>
    </row>
    <row r="255" s="2" customFormat="1" ht="6.96" customHeight="1">
      <c r="A255" s="37"/>
      <c r="B255" s="64"/>
      <c r="C255" s="65"/>
      <c r="D255" s="65"/>
      <c r="E255" s="65"/>
      <c r="F255" s="65"/>
      <c r="G255" s="65"/>
      <c r="H255" s="65"/>
      <c r="I255" s="65"/>
      <c r="J255" s="65"/>
      <c r="K255" s="65"/>
      <c r="L255" s="38"/>
      <c r="M255" s="37"/>
      <c r="O255" s="37"/>
      <c r="P255" s="37"/>
      <c r="Q255" s="37"/>
      <c r="R255" s="37"/>
      <c r="S255" s="37"/>
      <c r="T255" s="37"/>
      <c r="U255" s="37"/>
      <c r="V255" s="37"/>
      <c r="W255" s="37"/>
      <c r="X255" s="37"/>
      <c r="Y255" s="37"/>
      <c r="Z255" s="37"/>
      <c r="AA255" s="37"/>
      <c r="AB255" s="37"/>
      <c r="AC255" s="37"/>
      <c r="AD255" s="37"/>
      <c r="AE255" s="37"/>
    </row>
  </sheetData>
  <autoFilter ref="C145:K254"/>
  <mergeCells count="20">
    <mergeCell ref="E7:H7"/>
    <mergeCell ref="E11:H11"/>
    <mergeCell ref="E9:H9"/>
    <mergeCell ref="E13:H13"/>
    <mergeCell ref="E22:H22"/>
    <mergeCell ref="E31:H31"/>
    <mergeCell ref="E85:H85"/>
    <mergeCell ref="E89:H89"/>
    <mergeCell ref="E87:H87"/>
    <mergeCell ref="E91:H91"/>
    <mergeCell ref="D116:F116"/>
    <mergeCell ref="D117:F117"/>
    <mergeCell ref="D118:F118"/>
    <mergeCell ref="D119:F119"/>
    <mergeCell ref="D120:F120"/>
    <mergeCell ref="E132:H132"/>
    <mergeCell ref="E136:H136"/>
    <mergeCell ref="E134:H134"/>
    <mergeCell ref="E138:H138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15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7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8" t="s">
        <v>133</v>
      </c>
    </row>
    <row r="3" s="1" customFormat="1" ht="6.96" customHeight="1">
      <c r="B3" s="19"/>
      <c r="C3" s="20"/>
      <c r="D3" s="20"/>
      <c r="E3" s="20"/>
      <c r="F3" s="20"/>
      <c r="G3" s="20"/>
      <c r="H3" s="20"/>
      <c r="I3" s="20"/>
      <c r="J3" s="20"/>
      <c r="K3" s="20"/>
      <c r="L3" s="21"/>
      <c r="AT3" s="18" t="s">
        <v>75</v>
      </c>
    </row>
    <row r="4" s="1" customFormat="1" ht="24.96" customHeight="1">
      <c r="B4" s="21"/>
      <c r="D4" s="22" t="s">
        <v>221</v>
      </c>
      <c r="L4" s="21"/>
      <c r="M4" s="133" t="s">
        <v>9</v>
      </c>
      <c r="AT4" s="18" t="s">
        <v>3</v>
      </c>
    </row>
    <row r="5" s="1" customFormat="1" ht="6.96" customHeight="1">
      <c r="B5" s="21"/>
      <c r="L5" s="21"/>
    </row>
    <row r="6" s="1" customFormat="1" ht="12" customHeight="1">
      <c r="B6" s="21"/>
      <c r="D6" s="31" t="s">
        <v>15</v>
      </c>
      <c r="L6" s="21"/>
    </row>
    <row r="7" s="1" customFormat="1" ht="26.25" customHeight="1">
      <c r="B7" s="21"/>
      <c r="E7" s="134" t="str">
        <f>'Rekapitulácia stavby'!K6</f>
        <v>Komplexná rekonštrukcia a realizácia nadstavby budovy študenského domova4,Tr. SNP53,Banská Bystrica</v>
      </c>
      <c r="F7" s="31"/>
      <c r="G7" s="31"/>
      <c r="H7" s="31"/>
      <c r="L7" s="21"/>
    </row>
    <row r="8">
      <c r="B8" s="21"/>
      <c r="D8" s="31" t="s">
        <v>222</v>
      </c>
      <c r="L8" s="21"/>
    </row>
    <row r="9" s="1" customFormat="1" ht="16.5" customHeight="1">
      <c r="B9" s="21"/>
      <c r="E9" s="134" t="s">
        <v>223</v>
      </c>
      <c r="F9" s="1"/>
      <c r="G9" s="1"/>
      <c r="H9" s="1"/>
      <c r="L9" s="21"/>
    </row>
    <row r="10" s="1" customFormat="1" ht="12" customHeight="1">
      <c r="B10" s="21"/>
      <c r="D10" s="31" t="s">
        <v>224</v>
      </c>
      <c r="L10" s="21"/>
    </row>
    <row r="11" s="2" customFormat="1" ht="16.5" customHeight="1">
      <c r="A11" s="37"/>
      <c r="B11" s="38"/>
      <c r="C11" s="37"/>
      <c r="D11" s="37"/>
      <c r="E11" s="135" t="s">
        <v>3459</v>
      </c>
      <c r="F11" s="37"/>
      <c r="G11" s="37"/>
      <c r="H11" s="37"/>
      <c r="I11" s="37"/>
      <c r="J11" s="37"/>
      <c r="K11" s="37"/>
      <c r="L11" s="59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</row>
    <row r="12" s="2" customFormat="1" ht="12" customHeight="1">
      <c r="A12" s="37"/>
      <c r="B12" s="38"/>
      <c r="C12" s="37"/>
      <c r="D12" s="31" t="s">
        <v>226</v>
      </c>
      <c r="E12" s="37"/>
      <c r="F12" s="37"/>
      <c r="G12" s="37"/>
      <c r="H12" s="37"/>
      <c r="I12" s="37"/>
      <c r="J12" s="37"/>
      <c r="K12" s="37"/>
      <c r="L12" s="59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</row>
    <row r="13" s="2" customFormat="1" ht="16.5" customHeight="1">
      <c r="A13" s="37"/>
      <c r="B13" s="38"/>
      <c r="C13" s="37"/>
      <c r="D13" s="37"/>
      <c r="E13" s="71" t="s">
        <v>4386</v>
      </c>
      <c r="F13" s="37"/>
      <c r="G13" s="37"/>
      <c r="H13" s="37"/>
      <c r="I13" s="37"/>
      <c r="J13" s="37"/>
      <c r="K13" s="37"/>
      <c r="L13" s="59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</row>
    <row r="14" s="2" customFormat="1">
      <c r="A14" s="37"/>
      <c r="B14" s="38"/>
      <c r="C14" s="37"/>
      <c r="D14" s="37"/>
      <c r="E14" s="37"/>
      <c r="F14" s="37"/>
      <c r="G14" s="37"/>
      <c r="H14" s="37"/>
      <c r="I14" s="37"/>
      <c r="J14" s="37"/>
      <c r="K14" s="37"/>
      <c r="L14" s="59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="2" customFormat="1" ht="12" customHeight="1">
      <c r="A15" s="37"/>
      <c r="B15" s="38"/>
      <c r="C15" s="37"/>
      <c r="D15" s="31" t="s">
        <v>17</v>
      </c>
      <c r="E15" s="37"/>
      <c r="F15" s="26" t="s">
        <v>1</v>
      </c>
      <c r="G15" s="37"/>
      <c r="H15" s="37"/>
      <c r="I15" s="31" t="s">
        <v>18</v>
      </c>
      <c r="J15" s="26" t="s">
        <v>1</v>
      </c>
      <c r="K15" s="37"/>
      <c r="L15" s="59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="2" customFormat="1" ht="12" customHeight="1">
      <c r="A16" s="37"/>
      <c r="B16" s="38"/>
      <c r="C16" s="37"/>
      <c r="D16" s="31" t="s">
        <v>19</v>
      </c>
      <c r="E16" s="37"/>
      <c r="F16" s="26" t="s">
        <v>33</v>
      </c>
      <c r="G16" s="37"/>
      <c r="H16" s="37"/>
      <c r="I16" s="31" t="s">
        <v>21</v>
      </c>
      <c r="J16" s="73" t="str">
        <f>'Rekapitulácia stavby'!AN8</f>
        <v>10. 9. 2024</v>
      </c>
      <c r="K16" s="37"/>
      <c r="L16" s="59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="2" customFormat="1" ht="10.8" customHeight="1">
      <c r="A17" s="37"/>
      <c r="B17" s="38"/>
      <c r="C17" s="37"/>
      <c r="D17" s="37"/>
      <c r="E17" s="37"/>
      <c r="F17" s="37"/>
      <c r="G17" s="37"/>
      <c r="H17" s="37"/>
      <c r="I17" s="37"/>
      <c r="J17" s="37"/>
      <c r="K17" s="37"/>
      <c r="L17" s="59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="2" customFormat="1" ht="12" customHeight="1">
      <c r="A18" s="37"/>
      <c r="B18" s="38"/>
      <c r="C18" s="37"/>
      <c r="D18" s="31" t="s">
        <v>23</v>
      </c>
      <c r="E18" s="37"/>
      <c r="F18" s="37"/>
      <c r="G18" s="37"/>
      <c r="H18" s="37"/>
      <c r="I18" s="31" t="s">
        <v>24</v>
      </c>
      <c r="J18" s="26" t="str">
        <f>IF('Rekapitulácia stavby'!AN10="","",'Rekapitulácia stavby'!AN10)</f>
        <v/>
      </c>
      <c r="K18" s="37"/>
      <c r="L18" s="59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="2" customFormat="1" ht="18" customHeight="1">
      <c r="A19" s="37"/>
      <c r="B19" s="38"/>
      <c r="C19" s="37"/>
      <c r="D19" s="37"/>
      <c r="E19" s="26" t="str">
        <f>IF('Rekapitulácia stavby'!E11="","",'Rekapitulácia stavby'!E11)</f>
        <v>Univerzita Mateja Bela v Banskej Bystrici</v>
      </c>
      <c r="F19" s="37"/>
      <c r="G19" s="37"/>
      <c r="H19" s="37"/>
      <c r="I19" s="31" t="s">
        <v>26</v>
      </c>
      <c r="J19" s="26" t="str">
        <f>IF('Rekapitulácia stavby'!AN11="","",'Rekapitulácia stavby'!AN11)</f>
        <v/>
      </c>
      <c r="K19" s="37"/>
      <c r="L19" s="59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="2" customFormat="1" ht="6.96" customHeight="1">
      <c r="A20" s="37"/>
      <c r="B20" s="38"/>
      <c r="C20" s="37"/>
      <c r="D20" s="37"/>
      <c r="E20" s="37"/>
      <c r="F20" s="37"/>
      <c r="G20" s="37"/>
      <c r="H20" s="37"/>
      <c r="I20" s="37"/>
      <c r="J20" s="37"/>
      <c r="K20" s="37"/>
      <c r="L20" s="59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="2" customFormat="1" ht="12" customHeight="1">
      <c r="A21" s="37"/>
      <c r="B21" s="38"/>
      <c r="C21" s="37"/>
      <c r="D21" s="31" t="s">
        <v>27</v>
      </c>
      <c r="E21" s="37"/>
      <c r="F21" s="37"/>
      <c r="G21" s="37"/>
      <c r="H21" s="37"/>
      <c r="I21" s="31" t="s">
        <v>24</v>
      </c>
      <c r="J21" s="32" t="str">
        <f>'Rekapitulácia stavby'!AN13</f>
        <v>Vyplň údaj</v>
      </c>
      <c r="K21" s="37"/>
      <c r="L21" s="59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="2" customFormat="1" ht="18" customHeight="1">
      <c r="A22" s="37"/>
      <c r="B22" s="38"/>
      <c r="C22" s="37"/>
      <c r="D22" s="37"/>
      <c r="E22" s="32" t="str">
        <f>'Rekapitulácia stavby'!E14</f>
        <v>Vyplň údaj</v>
      </c>
      <c r="F22" s="26"/>
      <c r="G22" s="26"/>
      <c r="H22" s="26"/>
      <c r="I22" s="31" t="s">
        <v>26</v>
      </c>
      <c r="J22" s="32" t="str">
        <f>'Rekapitulácia stavby'!AN14</f>
        <v>Vyplň údaj</v>
      </c>
      <c r="K22" s="37"/>
      <c r="L22" s="59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="2" customFormat="1" ht="6.96" customHeight="1">
      <c r="A23" s="37"/>
      <c r="B23" s="38"/>
      <c r="C23" s="37"/>
      <c r="D23" s="37"/>
      <c r="E23" s="37"/>
      <c r="F23" s="37"/>
      <c r="G23" s="37"/>
      <c r="H23" s="37"/>
      <c r="I23" s="37"/>
      <c r="J23" s="37"/>
      <c r="K23" s="37"/>
      <c r="L23" s="59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="2" customFormat="1" ht="12" customHeight="1">
      <c r="A24" s="37"/>
      <c r="B24" s="38"/>
      <c r="C24" s="37"/>
      <c r="D24" s="31" t="s">
        <v>29</v>
      </c>
      <c r="E24" s="37"/>
      <c r="F24" s="37"/>
      <c r="G24" s="37"/>
      <c r="H24" s="37"/>
      <c r="I24" s="31" t="s">
        <v>24</v>
      </c>
      <c r="J24" s="26" t="str">
        <f>IF('Rekapitulácia stavby'!AN16="","",'Rekapitulácia stavby'!AN16)</f>
        <v/>
      </c>
      <c r="K24" s="37"/>
      <c r="L24" s="59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="2" customFormat="1" ht="18" customHeight="1">
      <c r="A25" s="37"/>
      <c r="B25" s="38"/>
      <c r="C25" s="37"/>
      <c r="D25" s="37"/>
      <c r="E25" s="26" t="str">
        <f>IF('Rekapitulácia stavby'!E17="","",'Rekapitulácia stavby'!E17)</f>
        <v>Insvet s.r.o.,Koeice</v>
      </c>
      <c r="F25" s="37"/>
      <c r="G25" s="37"/>
      <c r="H25" s="37"/>
      <c r="I25" s="31" t="s">
        <v>26</v>
      </c>
      <c r="J25" s="26" t="str">
        <f>IF('Rekapitulácia stavby'!AN17="","",'Rekapitulácia stavby'!AN17)</f>
        <v/>
      </c>
      <c r="K25" s="37"/>
      <c r="L25" s="59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</row>
    <row r="26" s="2" customFormat="1" ht="6.96" customHeight="1">
      <c r="A26" s="37"/>
      <c r="B26" s="38"/>
      <c r="C26" s="37"/>
      <c r="D26" s="37"/>
      <c r="E26" s="37"/>
      <c r="F26" s="37"/>
      <c r="G26" s="37"/>
      <c r="H26" s="37"/>
      <c r="I26" s="37"/>
      <c r="J26" s="37"/>
      <c r="K26" s="37"/>
      <c r="L26" s="59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="2" customFormat="1" ht="12" customHeight="1">
      <c r="A27" s="37"/>
      <c r="B27" s="38"/>
      <c r="C27" s="37"/>
      <c r="D27" s="31" t="s">
        <v>32</v>
      </c>
      <c r="E27" s="37"/>
      <c r="F27" s="37"/>
      <c r="G27" s="37"/>
      <c r="H27" s="37"/>
      <c r="I27" s="31" t="s">
        <v>24</v>
      </c>
      <c r="J27" s="26" t="str">
        <f>IF('Rekapitulácia stavby'!AN19="","",'Rekapitulácia stavby'!AN19)</f>
        <v/>
      </c>
      <c r="K27" s="37"/>
      <c r="L27" s="59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</row>
    <row r="28" s="2" customFormat="1" ht="18" customHeight="1">
      <c r="A28" s="37"/>
      <c r="B28" s="38"/>
      <c r="C28" s="37"/>
      <c r="D28" s="37"/>
      <c r="E28" s="26" t="str">
        <f>IF('Rekapitulácia stavby'!E20="","",'Rekapitulácia stavby'!E20)</f>
        <v xml:space="preserve"> </v>
      </c>
      <c r="F28" s="37"/>
      <c r="G28" s="37"/>
      <c r="H28" s="37"/>
      <c r="I28" s="31" t="s">
        <v>26</v>
      </c>
      <c r="J28" s="26" t="str">
        <f>IF('Rekapitulácia stavby'!AN20="","",'Rekapitulácia stavby'!AN20)</f>
        <v/>
      </c>
      <c r="K28" s="37"/>
      <c r="L28" s="59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</row>
    <row r="29" s="2" customFormat="1" ht="6.96" customHeight="1">
      <c r="A29" s="37"/>
      <c r="B29" s="38"/>
      <c r="C29" s="37"/>
      <c r="D29" s="37"/>
      <c r="E29" s="37"/>
      <c r="F29" s="37"/>
      <c r="G29" s="37"/>
      <c r="H29" s="37"/>
      <c r="I29" s="37"/>
      <c r="J29" s="37"/>
      <c r="K29" s="37"/>
      <c r="L29" s="59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</row>
    <row r="30" s="2" customFormat="1" ht="12" customHeight="1">
      <c r="A30" s="37"/>
      <c r="B30" s="38"/>
      <c r="C30" s="37"/>
      <c r="D30" s="31" t="s">
        <v>34</v>
      </c>
      <c r="E30" s="37"/>
      <c r="F30" s="37"/>
      <c r="G30" s="37"/>
      <c r="H30" s="37"/>
      <c r="I30" s="37"/>
      <c r="J30" s="37"/>
      <c r="K30" s="37"/>
      <c r="L30" s="59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</row>
    <row r="31" s="8" customFormat="1" ht="16.5" customHeight="1">
      <c r="A31" s="136"/>
      <c r="B31" s="137"/>
      <c r="C31" s="136"/>
      <c r="D31" s="136"/>
      <c r="E31" s="35" t="s">
        <v>1</v>
      </c>
      <c r="F31" s="35"/>
      <c r="G31" s="35"/>
      <c r="H31" s="35"/>
      <c r="I31" s="136"/>
      <c r="J31" s="136"/>
      <c r="K31" s="136"/>
      <c r="L31" s="138"/>
      <c r="S31" s="136"/>
      <c r="T31" s="136"/>
      <c r="U31" s="136"/>
      <c r="V31" s="136"/>
      <c r="W31" s="136"/>
      <c r="X31" s="136"/>
      <c r="Y31" s="136"/>
      <c r="Z31" s="136"/>
      <c r="AA31" s="136"/>
      <c r="AB31" s="136"/>
      <c r="AC31" s="136"/>
      <c r="AD31" s="136"/>
      <c r="AE31" s="136"/>
    </row>
    <row r="32" s="2" customFormat="1" ht="6.96" customHeight="1">
      <c r="A32" s="37"/>
      <c r="B32" s="38"/>
      <c r="C32" s="37"/>
      <c r="D32" s="37"/>
      <c r="E32" s="37"/>
      <c r="F32" s="37"/>
      <c r="G32" s="37"/>
      <c r="H32" s="37"/>
      <c r="I32" s="37"/>
      <c r="J32" s="37"/>
      <c r="K32" s="37"/>
      <c r="L32" s="59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</row>
    <row r="33" s="2" customFormat="1" ht="6.96" customHeight="1">
      <c r="A33" s="37"/>
      <c r="B33" s="38"/>
      <c r="C33" s="37"/>
      <c r="D33" s="94"/>
      <c r="E33" s="94"/>
      <c r="F33" s="94"/>
      <c r="G33" s="94"/>
      <c r="H33" s="94"/>
      <c r="I33" s="94"/>
      <c r="J33" s="94"/>
      <c r="K33" s="94"/>
      <c r="L33" s="59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</row>
    <row r="34" s="2" customFormat="1" ht="14.4" customHeight="1">
      <c r="A34" s="37"/>
      <c r="B34" s="38"/>
      <c r="C34" s="37"/>
      <c r="D34" s="26" t="s">
        <v>228</v>
      </c>
      <c r="E34" s="37"/>
      <c r="F34" s="37"/>
      <c r="G34" s="37"/>
      <c r="H34" s="37"/>
      <c r="I34" s="37"/>
      <c r="J34" s="139">
        <f>J100</f>
        <v>0</v>
      </c>
      <c r="K34" s="37"/>
      <c r="L34" s="59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</row>
    <row r="35" s="2" customFormat="1" ht="14.4" customHeight="1">
      <c r="A35" s="37"/>
      <c r="B35" s="38"/>
      <c r="C35" s="37"/>
      <c r="D35" s="140" t="s">
        <v>229</v>
      </c>
      <c r="E35" s="37"/>
      <c r="F35" s="37"/>
      <c r="G35" s="37"/>
      <c r="H35" s="37"/>
      <c r="I35" s="37"/>
      <c r="J35" s="139">
        <f>J113</f>
        <v>0</v>
      </c>
      <c r="K35" s="37"/>
      <c r="L35" s="59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</row>
    <row r="36" s="2" customFormat="1" ht="25.44" customHeight="1">
      <c r="A36" s="37"/>
      <c r="B36" s="38"/>
      <c r="C36" s="37"/>
      <c r="D36" s="141" t="s">
        <v>35</v>
      </c>
      <c r="E36" s="37"/>
      <c r="F36" s="37"/>
      <c r="G36" s="37"/>
      <c r="H36" s="37"/>
      <c r="I36" s="37"/>
      <c r="J36" s="100">
        <f>ROUND(J34 + J35, 2)</f>
        <v>0</v>
      </c>
      <c r="K36" s="37"/>
      <c r="L36" s="59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</row>
    <row r="37" s="2" customFormat="1" ht="6.96" customHeight="1">
      <c r="A37" s="37"/>
      <c r="B37" s="38"/>
      <c r="C37" s="37"/>
      <c r="D37" s="94"/>
      <c r="E37" s="94"/>
      <c r="F37" s="94"/>
      <c r="G37" s="94"/>
      <c r="H37" s="94"/>
      <c r="I37" s="94"/>
      <c r="J37" s="94"/>
      <c r="K37" s="94"/>
      <c r="L37" s="59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</row>
    <row r="38" s="2" customFormat="1" ht="14.4" customHeight="1">
      <c r="A38" s="37"/>
      <c r="B38" s="38"/>
      <c r="C38" s="37"/>
      <c r="D38" s="37"/>
      <c r="E38" s="37"/>
      <c r="F38" s="42" t="s">
        <v>37</v>
      </c>
      <c r="G38" s="37"/>
      <c r="H38" s="37"/>
      <c r="I38" s="42" t="s">
        <v>36</v>
      </c>
      <c r="J38" s="42" t="s">
        <v>38</v>
      </c>
      <c r="K38" s="37"/>
      <c r="L38" s="59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</row>
    <row r="39" s="2" customFormat="1" ht="14.4" customHeight="1">
      <c r="A39" s="37"/>
      <c r="B39" s="38"/>
      <c r="C39" s="37"/>
      <c r="D39" s="135" t="s">
        <v>39</v>
      </c>
      <c r="E39" s="44" t="s">
        <v>40</v>
      </c>
      <c r="F39" s="142">
        <f>ROUND((SUM(BE113:BE120) + SUM(BE144:BE223)),  2)</f>
        <v>0</v>
      </c>
      <c r="G39" s="143"/>
      <c r="H39" s="143"/>
      <c r="I39" s="144">
        <v>0.20000000000000001</v>
      </c>
      <c r="J39" s="142">
        <f>ROUND(((SUM(BE113:BE120) + SUM(BE144:BE223))*I39),  2)</f>
        <v>0</v>
      </c>
      <c r="K39" s="37"/>
      <c r="L39" s="59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</row>
    <row r="40" s="2" customFormat="1" ht="14.4" customHeight="1">
      <c r="A40" s="37"/>
      <c r="B40" s="38"/>
      <c r="C40" s="37"/>
      <c r="D40" s="37"/>
      <c r="E40" s="44" t="s">
        <v>41</v>
      </c>
      <c r="F40" s="142">
        <f>ROUND((SUM(BF113:BF120) + SUM(BF144:BF223)),  2)</f>
        <v>0</v>
      </c>
      <c r="G40" s="143"/>
      <c r="H40" s="143"/>
      <c r="I40" s="144">
        <v>0.20000000000000001</v>
      </c>
      <c r="J40" s="142">
        <f>ROUND(((SUM(BF113:BF120) + SUM(BF144:BF223))*I40),  2)</f>
        <v>0</v>
      </c>
      <c r="K40" s="37"/>
      <c r="L40" s="59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</row>
    <row r="41" hidden="1" s="2" customFormat="1" ht="14.4" customHeight="1">
      <c r="A41" s="37"/>
      <c r="B41" s="38"/>
      <c r="C41" s="37"/>
      <c r="D41" s="37"/>
      <c r="E41" s="31" t="s">
        <v>42</v>
      </c>
      <c r="F41" s="145">
        <f>ROUND((SUM(BG113:BG120) + SUM(BG144:BG223)),  2)</f>
        <v>0</v>
      </c>
      <c r="G41" s="37"/>
      <c r="H41" s="37"/>
      <c r="I41" s="146">
        <v>0.20000000000000001</v>
      </c>
      <c r="J41" s="145">
        <f>0</f>
        <v>0</v>
      </c>
      <c r="K41" s="37"/>
      <c r="L41" s="59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</row>
    <row r="42" hidden="1" s="2" customFormat="1" ht="14.4" customHeight="1">
      <c r="A42" s="37"/>
      <c r="B42" s="38"/>
      <c r="C42" s="37"/>
      <c r="D42" s="37"/>
      <c r="E42" s="31" t="s">
        <v>43</v>
      </c>
      <c r="F42" s="145">
        <f>ROUND((SUM(BH113:BH120) + SUM(BH144:BH223)),  2)</f>
        <v>0</v>
      </c>
      <c r="G42" s="37"/>
      <c r="H42" s="37"/>
      <c r="I42" s="146">
        <v>0.20000000000000001</v>
      </c>
      <c r="J42" s="145">
        <f>0</f>
        <v>0</v>
      </c>
      <c r="K42" s="37"/>
      <c r="L42" s="59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</row>
    <row r="43" hidden="1" s="2" customFormat="1" ht="14.4" customHeight="1">
      <c r="A43" s="37"/>
      <c r="B43" s="38"/>
      <c r="C43" s="37"/>
      <c r="D43" s="37"/>
      <c r="E43" s="44" t="s">
        <v>44</v>
      </c>
      <c r="F43" s="142">
        <f>ROUND((SUM(BI113:BI120) + SUM(BI144:BI223)),  2)</f>
        <v>0</v>
      </c>
      <c r="G43" s="143"/>
      <c r="H43" s="143"/>
      <c r="I43" s="144">
        <v>0</v>
      </c>
      <c r="J43" s="142">
        <f>0</f>
        <v>0</v>
      </c>
      <c r="K43" s="37"/>
      <c r="L43" s="59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</row>
    <row r="44" s="2" customFormat="1" ht="6.96" customHeight="1">
      <c r="A44" s="37"/>
      <c r="B44" s="38"/>
      <c r="C44" s="37"/>
      <c r="D44" s="37"/>
      <c r="E44" s="37"/>
      <c r="F44" s="37"/>
      <c r="G44" s="37"/>
      <c r="H44" s="37"/>
      <c r="I44" s="37"/>
      <c r="J44" s="37"/>
      <c r="K44" s="37"/>
      <c r="L44" s="59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</row>
    <row r="45" s="2" customFormat="1" ht="25.44" customHeight="1">
      <c r="A45" s="37"/>
      <c r="B45" s="38"/>
      <c r="C45" s="147"/>
      <c r="D45" s="148" t="s">
        <v>45</v>
      </c>
      <c r="E45" s="85"/>
      <c r="F45" s="85"/>
      <c r="G45" s="149" t="s">
        <v>46</v>
      </c>
      <c r="H45" s="150" t="s">
        <v>47</v>
      </c>
      <c r="I45" s="85"/>
      <c r="J45" s="151">
        <f>SUM(J36:J43)</f>
        <v>0</v>
      </c>
      <c r="K45" s="152"/>
      <c r="L45" s="59"/>
      <c r="S45" s="37"/>
      <c r="T45" s="37"/>
      <c r="U45" s="37"/>
      <c r="V45" s="37"/>
      <c r="W45" s="37"/>
      <c r="X45" s="37"/>
      <c r="Y45" s="37"/>
      <c r="Z45" s="37"/>
      <c r="AA45" s="37"/>
      <c r="AB45" s="37"/>
      <c r="AC45" s="37"/>
      <c r="AD45" s="37"/>
      <c r="AE45" s="37"/>
    </row>
    <row r="46" s="2" customFormat="1" ht="14.4" customHeight="1">
      <c r="A46" s="37"/>
      <c r="B46" s="38"/>
      <c r="C46" s="37"/>
      <c r="D46" s="37"/>
      <c r="E46" s="37"/>
      <c r="F46" s="37"/>
      <c r="G46" s="37"/>
      <c r="H46" s="37"/>
      <c r="I46" s="37"/>
      <c r="J46" s="37"/>
      <c r="K46" s="37"/>
      <c r="L46" s="59"/>
      <c r="S46" s="37"/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37"/>
    </row>
    <row r="47" s="1" customFormat="1" ht="14.4" customHeight="1">
      <c r="B47" s="21"/>
      <c r="L47" s="21"/>
    </row>
    <row r="48" s="1" customFormat="1" ht="14.4" customHeight="1">
      <c r="B48" s="21"/>
      <c r="L48" s="21"/>
    </row>
    <row r="49" s="1" customFormat="1" ht="14.4" customHeight="1">
      <c r="B49" s="21"/>
      <c r="L49" s="21"/>
    </row>
    <row r="50" s="2" customFormat="1" ht="14.4" customHeight="1">
      <c r="B50" s="59"/>
      <c r="D50" s="60" t="s">
        <v>48</v>
      </c>
      <c r="E50" s="61"/>
      <c r="F50" s="61"/>
      <c r="G50" s="60" t="s">
        <v>49</v>
      </c>
      <c r="H50" s="61"/>
      <c r="I50" s="61"/>
      <c r="J50" s="61"/>
      <c r="K50" s="61"/>
      <c r="L50" s="59"/>
    </row>
    <row r="51">
      <c r="B51" s="21"/>
      <c r="L51" s="21"/>
    </row>
    <row r="52">
      <c r="B52" s="21"/>
      <c r="L52" s="21"/>
    </row>
    <row r="53">
      <c r="B53" s="21"/>
      <c r="L53" s="21"/>
    </row>
    <row r="54">
      <c r="B54" s="21"/>
      <c r="L54" s="21"/>
    </row>
    <row r="55">
      <c r="B55" s="21"/>
      <c r="L55" s="21"/>
    </row>
    <row r="56">
      <c r="B56" s="21"/>
      <c r="L56" s="21"/>
    </row>
    <row r="57">
      <c r="B57" s="21"/>
      <c r="L57" s="21"/>
    </row>
    <row r="58">
      <c r="B58" s="21"/>
      <c r="L58" s="21"/>
    </row>
    <row r="59">
      <c r="B59" s="21"/>
      <c r="L59" s="21"/>
    </row>
    <row r="60">
      <c r="B60" s="21"/>
      <c r="L60" s="21"/>
    </row>
    <row r="61" s="2" customFormat="1">
      <c r="A61" s="37"/>
      <c r="B61" s="38"/>
      <c r="C61" s="37"/>
      <c r="D61" s="62" t="s">
        <v>50</v>
      </c>
      <c r="E61" s="40"/>
      <c r="F61" s="153" t="s">
        <v>51</v>
      </c>
      <c r="G61" s="62" t="s">
        <v>50</v>
      </c>
      <c r="H61" s="40"/>
      <c r="I61" s="40"/>
      <c r="J61" s="154" t="s">
        <v>51</v>
      </c>
      <c r="K61" s="40"/>
      <c r="L61" s="59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</row>
    <row r="62">
      <c r="B62" s="21"/>
      <c r="L62" s="21"/>
    </row>
    <row r="63">
      <c r="B63" s="21"/>
      <c r="L63" s="21"/>
    </row>
    <row r="64">
      <c r="B64" s="21"/>
      <c r="L64" s="21"/>
    </row>
    <row r="65" s="2" customFormat="1">
      <c r="A65" s="37"/>
      <c r="B65" s="38"/>
      <c r="C65" s="37"/>
      <c r="D65" s="60" t="s">
        <v>52</v>
      </c>
      <c r="E65" s="63"/>
      <c r="F65" s="63"/>
      <c r="G65" s="60" t="s">
        <v>53</v>
      </c>
      <c r="H65" s="63"/>
      <c r="I65" s="63"/>
      <c r="J65" s="63"/>
      <c r="K65" s="63"/>
      <c r="L65" s="59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</row>
    <row r="66">
      <c r="B66" s="21"/>
      <c r="L66" s="21"/>
    </row>
    <row r="67">
      <c r="B67" s="21"/>
      <c r="L67" s="21"/>
    </row>
    <row r="68">
      <c r="B68" s="21"/>
      <c r="L68" s="21"/>
    </row>
    <row r="69">
      <c r="B69" s="21"/>
      <c r="L69" s="21"/>
    </row>
    <row r="70">
      <c r="B70" s="21"/>
      <c r="L70" s="21"/>
    </row>
    <row r="71">
      <c r="B71" s="21"/>
      <c r="L71" s="21"/>
    </row>
    <row r="72">
      <c r="B72" s="21"/>
      <c r="L72" s="21"/>
    </row>
    <row r="73">
      <c r="B73" s="21"/>
      <c r="L73" s="21"/>
    </row>
    <row r="74">
      <c r="B74" s="21"/>
      <c r="L74" s="21"/>
    </row>
    <row r="75">
      <c r="B75" s="21"/>
      <c r="L75" s="21"/>
    </row>
    <row r="76" s="2" customFormat="1">
      <c r="A76" s="37"/>
      <c r="B76" s="38"/>
      <c r="C76" s="37"/>
      <c r="D76" s="62" t="s">
        <v>50</v>
      </c>
      <c r="E76" s="40"/>
      <c r="F76" s="153" t="s">
        <v>51</v>
      </c>
      <c r="G76" s="62" t="s">
        <v>50</v>
      </c>
      <c r="H76" s="40"/>
      <c r="I76" s="40"/>
      <c r="J76" s="154" t="s">
        <v>51</v>
      </c>
      <c r="K76" s="40"/>
      <c r="L76" s="59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</row>
    <row r="77" s="2" customFormat="1" ht="14.4" customHeight="1">
      <c r="A77" s="37"/>
      <c r="B77" s="64"/>
      <c r="C77" s="65"/>
      <c r="D77" s="65"/>
      <c r="E77" s="65"/>
      <c r="F77" s="65"/>
      <c r="G77" s="65"/>
      <c r="H77" s="65"/>
      <c r="I77" s="65"/>
      <c r="J77" s="65"/>
      <c r="K77" s="65"/>
      <c r="L77" s="59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</row>
    <row r="81" s="2" customFormat="1" ht="6.96" customHeight="1">
      <c r="A81" s="37"/>
      <c r="B81" s="66"/>
      <c r="C81" s="67"/>
      <c r="D81" s="67"/>
      <c r="E81" s="67"/>
      <c r="F81" s="67"/>
      <c r="G81" s="67"/>
      <c r="H81" s="67"/>
      <c r="I81" s="67"/>
      <c r="J81" s="67"/>
      <c r="K81" s="67"/>
      <c r="L81" s="59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</row>
    <row r="82" s="2" customFormat="1" ht="24.96" customHeight="1">
      <c r="A82" s="37"/>
      <c r="B82" s="38"/>
      <c r="C82" s="22" t="s">
        <v>230</v>
      </c>
      <c r="D82" s="37"/>
      <c r="E82" s="37"/>
      <c r="F82" s="37"/>
      <c r="G82" s="37"/>
      <c r="H82" s="37"/>
      <c r="I82" s="37"/>
      <c r="J82" s="37"/>
      <c r="K82" s="37"/>
      <c r="L82" s="59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</row>
    <row r="83" s="2" customFormat="1" ht="6.96" customHeight="1">
      <c r="A83" s="37"/>
      <c r="B83" s="38"/>
      <c r="C83" s="37"/>
      <c r="D83" s="37"/>
      <c r="E83" s="37"/>
      <c r="F83" s="37"/>
      <c r="G83" s="37"/>
      <c r="H83" s="37"/>
      <c r="I83" s="37"/>
      <c r="J83" s="37"/>
      <c r="K83" s="37"/>
      <c r="L83" s="59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</row>
    <row r="84" s="2" customFormat="1" ht="12" customHeight="1">
      <c r="A84" s="37"/>
      <c r="B84" s="38"/>
      <c r="C84" s="31" t="s">
        <v>15</v>
      </c>
      <c r="D84" s="37"/>
      <c r="E84" s="37"/>
      <c r="F84" s="37"/>
      <c r="G84" s="37"/>
      <c r="H84" s="37"/>
      <c r="I84" s="37"/>
      <c r="J84" s="37"/>
      <c r="K84" s="37"/>
      <c r="L84" s="59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</row>
    <row r="85" s="2" customFormat="1" ht="26.25" customHeight="1">
      <c r="A85" s="37"/>
      <c r="B85" s="38"/>
      <c r="C85" s="37"/>
      <c r="D85" s="37"/>
      <c r="E85" s="134" t="str">
        <f>E7</f>
        <v>Komplexná rekonštrukcia a realizácia nadstavby budovy študenského domova4,Tr. SNP53,Banská Bystrica</v>
      </c>
      <c r="F85" s="31"/>
      <c r="G85" s="31"/>
      <c r="H85" s="31"/>
      <c r="I85" s="37"/>
      <c r="J85" s="37"/>
      <c r="K85" s="37"/>
      <c r="L85" s="59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</row>
    <row r="86" s="1" customFormat="1" ht="12" customHeight="1">
      <c r="B86" s="21"/>
      <c r="C86" s="31" t="s">
        <v>222</v>
      </c>
      <c r="L86" s="21"/>
    </row>
    <row r="87" s="1" customFormat="1" ht="16.5" customHeight="1">
      <c r="B87" s="21"/>
      <c r="E87" s="134" t="s">
        <v>223</v>
      </c>
      <c r="F87" s="1"/>
      <c r="G87" s="1"/>
      <c r="H87" s="1"/>
      <c r="L87" s="21"/>
    </row>
    <row r="88" s="1" customFormat="1" ht="12" customHeight="1">
      <c r="B88" s="21"/>
      <c r="C88" s="31" t="s">
        <v>224</v>
      </c>
      <c r="L88" s="21"/>
    </row>
    <row r="89" s="2" customFormat="1" ht="16.5" customHeight="1">
      <c r="A89" s="37"/>
      <c r="B89" s="38"/>
      <c r="C89" s="37"/>
      <c r="D89" s="37"/>
      <c r="E89" s="135" t="s">
        <v>3459</v>
      </c>
      <c r="F89" s="37"/>
      <c r="G89" s="37"/>
      <c r="H89" s="37"/>
      <c r="I89" s="37"/>
      <c r="J89" s="37"/>
      <c r="K89" s="37"/>
      <c r="L89" s="59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</row>
    <row r="90" s="2" customFormat="1" ht="12" customHeight="1">
      <c r="A90" s="37"/>
      <c r="B90" s="38"/>
      <c r="C90" s="31" t="s">
        <v>226</v>
      </c>
      <c r="D90" s="37"/>
      <c r="E90" s="37"/>
      <c r="F90" s="37"/>
      <c r="G90" s="37"/>
      <c r="H90" s="37"/>
      <c r="I90" s="37"/>
      <c r="J90" s="37"/>
      <c r="K90" s="37"/>
      <c r="L90" s="59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</row>
    <row r="91" s="2" customFormat="1" ht="16.5" customHeight="1">
      <c r="A91" s="37"/>
      <c r="B91" s="38"/>
      <c r="C91" s="37"/>
      <c r="D91" s="37"/>
      <c r="E91" s="71" t="str">
        <f>E13</f>
        <v>úk-2.etapa - Ústredné vykurovanie-II.etapa</v>
      </c>
      <c r="F91" s="37"/>
      <c r="G91" s="37"/>
      <c r="H91" s="37"/>
      <c r="I91" s="37"/>
      <c r="J91" s="37"/>
      <c r="K91" s="37"/>
      <c r="L91" s="59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</row>
    <row r="92" s="2" customFormat="1" ht="6.96" customHeight="1">
      <c r="A92" s="37"/>
      <c r="B92" s="38"/>
      <c r="C92" s="37"/>
      <c r="D92" s="37"/>
      <c r="E92" s="37"/>
      <c r="F92" s="37"/>
      <c r="G92" s="37"/>
      <c r="H92" s="37"/>
      <c r="I92" s="37"/>
      <c r="J92" s="37"/>
      <c r="K92" s="37"/>
      <c r="L92" s="59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</row>
    <row r="93" s="2" customFormat="1" ht="12" customHeight="1">
      <c r="A93" s="37"/>
      <c r="B93" s="38"/>
      <c r="C93" s="31" t="s">
        <v>19</v>
      </c>
      <c r="D93" s="37"/>
      <c r="E93" s="37"/>
      <c r="F93" s="26" t="str">
        <f>F16</f>
        <v xml:space="preserve"> </v>
      </c>
      <c r="G93" s="37"/>
      <c r="H93" s="37"/>
      <c r="I93" s="31" t="s">
        <v>21</v>
      </c>
      <c r="J93" s="73" t="str">
        <f>IF(J16="","",J16)</f>
        <v>10. 9. 2024</v>
      </c>
      <c r="K93" s="37"/>
      <c r="L93" s="59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</row>
    <row r="94" s="2" customFormat="1" ht="6.96" customHeight="1">
      <c r="A94" s="37"/>
      <c r="B94" s="38"/>
      <c r="C94" s="37"/>
      <c r="D94" s="37"/>
      <c r="E94" s="37"/>
      <c r="F94" s="37"/>
      <c r="G94" s="37"/>
      <c r="H94" s="37"/>
      <c r="I94" s="37"/>
      <c r="J94" s="37"/>
      <c r="K94" s="37"/>
      <c r="L94" s="59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</row>
    <row r="95" s="2" customFormat="1" ht="15.15" customHeight="1">
      <c r="A95" s="37"/>
      <c r="B95" s="38"/>
      <c r="C95" s="31" t="s">
        <v>23</v>
      </c>
      <c r="D95" s="37"/>
      <c r="E95" s="37"/>
      <c r="F95" s="26" t="str">
        <f>E19</f>
        <v>Univerzita Mateja Bela v Banskej Bystrici</v>
      </c>
      <c r="G95" s="37"/>
      <c r="H95" s="37"/>
      <c r="I95" s="31" t="s">
        <v>29</v>
      </c>
      <c r="J95" s="35" t="str">
        <f>E25</f>
        <v>Insvet s.r.o.,Koeice</v>
      </c>
      <c r="K95" s="37"/>
      <c r="L95" s="59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</row>
    <row r="96" s="2" customFormat="1" ht="15.15" customHeight="1">
      <c r="A96" s="37"/>
      <c r="B96" s="38"/>
      <c r="C96" s="31" t="s">
        <v>27</v>
      </c>
      <c r="D96" s="37"/>
      <c r="E96" s="37"/>
      <c r="F96" s="26" t="str">
        <f>IF(E22="","",E22)</f>
        <v>Vyplň údaj</v>
      </c>
      <c r="G96" s="37"/>
      <c r="H96" s="37"/>
      <c r="I96" s="31" t="s">
        <v>32</v>
      </c>
      <c r="J96" s="35" t="str">
        <f>E28</f>
        <v xml:space="preserve"> </v>
      </c>
      <c r="K96" s="37"/>
      <c r="L96" s="59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</row>
    <row r="97" s="2" customFormat="1" ht="10.32" customHeight="1">
      <c r="A97" s="37"/>
      <c r="B97" s="38"/>
      <c r="C97" s="37"/>
      <c r="D97" s="37"/>
      <c r="E97" s="37"/>
      <c r="F97" s="37"/>
      <c r="G97" s="37"/>
      <c r="H97" s="37"/>
      <c r="I97" s="37"/>
      <c r="J97" s="37"/>
      <c r="K97" s="37"/>
      <c r="L97" s="59"/>
      <c r="S97" s="37"/>
      <c r="T97" s="37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</row>
    <row r="98" s="2" customFormat="1" ht="29.28" customHeight="1">
      <c r="A98" s="37"/>
      <c r="B98" s="38"/>
      <c r="C98" s="155" t="s">
        <v>231</v>
      </c>
      <c r="D98" s="147"/>
      <c r="E98" s="147"/>
      <c r="F98" s="147"/>
      <c r="G98" s="147"/>
      <c r="H98" s="147"/>
      <c r="I98" s="147"/>
      <c r="J98" s="156" t="s">
        <v>232</v>
      </c>
      <c r="K98" s="147"/>
      <c r="L98" s="59"/>
      <c r="S98" s="37"/>
      <c r="T98" s="37"/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</row>
    <row r="99" s="2" customFormat="1" ht="10.32" customHeight="1">
      <c r="A99" s="37"/>
      <c r="B99" s="38"/>
      <c r="C99" s="37"/>
      <c r="D99" s="37"/>
      <c r="E99" s="37"/>
      <c r="F99" s="37"/>
      <c r="G99" s="37"/>
      <c r="H99" s="37"/>
      <c r="I99" s="37"/>
      <c r="J99" s="37"/>
      <c r="K99" s="37"/>
      <c r="L99" s="59"/>
      <c r="S99" s="37"/>
      <c r="T99" s="37"/>
      <c r="U99" s="37"/>
      <c r="V99" s="37"/>
      <c r="W99" s="37"/>
      <c r="X99" s="37"/>
      <c r="Y99" s="37"/>
      <c r="Z99" s="37"/>
      <c r="AA99" s="37"/>
      <c r="AB99" s="37"/>
      <c r="AC99" s="37"/>
      <c r="AD99" s="37"/>
      <c r="AE99" s="37"/>
    </row>
    <row r="100" s="2" customFormat="1" ht="22.8" customHeight="1">
      <c r="A100" s="37"/>
      <c r="B100" s="38"/>
      <c r="C100" s="157" t="s">
        <v>233</v>
      </c>
      <c r="D100" s="37"/>
      <c r="E100" s="37"/>
      <c r="F100" s="37"/>
      <c r="G100" s="37"/>
      <c r="H100" s="37"/>
      <c r="I100" s="37"/>
      <c r="J100" s="100">
        <f>J144</f>
        <v>0</v>
      </c>
      <c r="K100" s="37"/>
      <c r="L100" s="59"/>
      <c r="S100" s="37"/>
      <c r="T100" s="37"/>
      <c r="U100" s="37"/>
      <c r="V100" s="37"/>
      <c r="W100" s="37"/>
      <c r="X100" s="37"/>
      <c r="Y100" s="37"/>
      <c r="Z100" s="37"/>
      <c r="AA100" s="37"/>
      <c r="AB100" s="37"/>
      <c r="AC100" s="37"/>
      <c r="AD100" s="37"/>
      <c r="AE100" s="37"/>
      <c r="AU100" s="18" t="s">
        <v>234</v>
      </c>
    </row>
    <row r="101" s="9" customFormat="1" ht="24.96" customHeight="1">
      <c r="A101" s="9"/>
      <c r="B101" s="158"/>
      <c r="C101" s="9"/>
      <c r="D101" s="159" t="s">
        <v>235</v>
      </c>
      <c r="E101" s="160"/>
      <c r="F101" s="160"/>
      <c r="G101" s="160"/>
      <c r="H101" s="160"/>
      <c r="I101" s="160"/>
      <c r="J101" s="161">
        <f>J145</f>
        <v>0</v>
      </c>
      <c r="K101" s="9"/>
      <c r="L101" s="158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</row>
    <row r="102" s="10" customFormat="1" ht="19.92" customHeight="1">
      <c r="A102" s="10"/>
      <c r="B102" s="162"/>
      <c r="C102" s="10"/>
      <c r="D102" s="163" t="s">
        <v>240</v>
      </c>
      <c r="E102" s="164"/>
      <c r="F102" s="164"/>
      <c r="G102" s="164"/>
      <c r="H102" s="164"/>
      <c r="I102" s="164"/>
      <c r="J102" s="165">
        <f>J146</f>
        <v>0</v>
      </c>
      <c r="K102" s="10"/>
      <c r="L102" s="162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</row>
    <row r="103" s="9" customFormat="1" ht="24.96" customHeight="1">
      <c r="A103" s="9"/>
      <c r="B103" s="158"/>
      <c r="C103" s="9"/>
      <c r="D103" s="159" t="s">
        <v>242</v>
      </c>
      <c r="E103" s="160"/>
      <c r="F103" s="160"/>
      <c r="G103" s="160"/>
      <c r="H103" s="160"/>
      <c r="I103" s="160"/>
      <c r="J103" s="161">
        <f>J151</f>
        <v>0</v>
      </c>
      <c r="K103" s="9"/>
      <c r="L103" s="158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</row>
    <row r="104" s="10" customFormat="1" ht="19.92" customHeight="1">
      <c r="A104" s="10"/>
      <c r="B104" s="162"/>
      <c r="C104" s="10"/>
      <c r="D104" s="163" t="s">
        <v>245</v>
      </c>
      <c r="E104" s="164"/>
      <c r="F104" s="164"/>
      <c r="G104" s="164"/>
      <c r="H104" s="164"/>
      <c r="I104" s="164"/>
      <c r="J104" s="165">
        <f>J152</f>
        <v>0</v>
      </c>
      <c r="K104" s="10"/>
      <c r="L104" s="162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</row>
    <row r="105" s="10" customFormat="1" ht="19.92" customHeight="1">
      <c r="A105" s="10"/>
      <c r="B105" s="162"/>
      <c r="C105" s="10"/>
      <c r="D105" s="163" t="s">
        <v>2585</v>
      </c>
      <c r="E105" s="164"/>
      <c r="F105" s="164"/>
      <c r="G105" s="164"/>
      <c r="H105" s="164"/>
      <c r="I105" s="164"/>
      <c r="J105" s="165">
        <f>J161</f>
        <v>0</v>
      </c>
      <c r="K105" s="10"/>
      <c r="L105" s="162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</row>
    <row r="106" s="10" customFormat="1" ht="19.92" customHeight="1">
      <c r="A106" s="10"/>
      <c r="B106" s="162"/>
      <c r="C106" s="10"/>
      <c r="D106" s="163" t="s">
        <v>2586</v>
      </c>
      <c r="E106" s="164"/>
      <c r="F106" s="164"/>
      <c r="G106" s="164"/>
      <c r="H106" s="164"/>
      <c r="I106" s="164"/>
      <c r="J106" s="165">
        <f>J167</f>
        <v>0</v>
      </c>
      <c r="K106" s="10"/>
      <c r="L106" s="162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</row>
    <row r="107" s="10" customFormat="1" ht="19.92" customHeight="1">
      <c r="A107" s="10"/>
      <c r="B107" s="162"/>
      <c r="C107" s="10"/>
      <c r="D107" s="163" t="s">
        <v>2587</v>
      </c>
      <c r="E107" s="164"/>
      <c r="F107" s="164"/>
      <c r="G107" s="164"/>
      <c r="H107" s="164"/>
      <c r="I107" s="164"/>
      <c r="J107" s="165">
        <f>J182</f>
        <v>0</v>
      </c>
      <c r="K107" s="10"/>
      <c r="L107" s="162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</row>
    <row r="108" s="10" customFormat="1" ht="19.92" customHeight="1">
      <c r="A108" s="10"/>
      <c r="B108" s="162"/>
      <c r="C108" s="10"/>
      <c r="D108" s="163" t="s">
        <v>2588</v>
      </c>
      <c r="E108" s="164"/>
      <c r="F108" s="164"/>
      <c r="G108" s="164"/>
      <c r="H108" s="164"/>
      <c r="I108" s="164"/>
      <c r="J108" s="165">
        <f>J191</f>
        <v>0</v>
      </c>
      <c r="K108" s="10"/>
      <c r="L108" s="162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</row>
    <row r="109" s="10" customFormat="1" ht="19.92" customHeight="1">
      <c r="A109" s="10"/>
      <c r="B109" s="162"/>
      <c r="C109" s="10"/>
      <c r="D109" s="163" t="s">
        <v>256</v>
      </c>
      <c r="E109" s="164"/>
      <c r="F109" s="164"/>
      <c r="G109" s="164"/>
      <c r="H109" s="164"/>
      <c r="I109" s="164"/>
      <c r="J109" s="165">
        <f>J218</f>
        <v>0</v>
      </c>
      <c r="K109" s="10"/>
      <c r="L109" s="162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</row>
    <row r="110" s="9" customFormat="1" ht="24.96" customHeight="1">
      <c r="A110" s="9"/>
      <c r="B110" s="158"/>
      <c r="C110" s="9"/>
      <c r="D110" s="159" t="s">
        <v>2589</v>
      </c>
      <c r="E110" s="160"/>
      <c r="F110" s="160"/>
      <c r="G110" s="160"/>
      <c r="H110" s="160"/>
      <c r="I110" s="160"/>
      <c r="J110" s="161">
        <f>J221</f>
        <v>0</v>
      </c>
      <c r="K110" s="9"/>
      <c r="L110" s="158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</row>
    <row r="111" s="2" customFormat="1" ht="21.84" customHeight="1">
      <c r="A111" s="37"/>
      <c r="B111" s="38"/>
      <c r="C111" s="37"/>
      <c r="D111" s="37"/>
      <c r="E111" s="37"/>
      <c r="F111" s="37"/>
      <c r="G111" s="37"/>
      <c r="H111" s="37"/>
      <c r="I111" s="37"/>
      <c r="J111" s="37"/>
      <c r="K111" s="37"/>
      <c r="L111" s="59"/>
      <c r="S111" s="37"/>
      <c r="T111" s="37"/>
      <c r="U111" s="37"/>
      <c r="V111" s="37"/>
      <c r="W111" s="37"/>
      <c r="X111" s="37"/>
      <c r="Y111" s="37"/>
      <c r="Z111" s="37"/>
      <c r="AA111" s="37"/>
      <c r="AB111" s="37"/>
      <c r="AC111" s="37"/>
      <c r="AD111" s="37"/>
      <c r="AE111" s="37"/>
    </row>
    <row r="112" s="2" customFormat="1" ht="6.96" customHeight="1">
      <c r="A112" s="37"/>
      <c r="B112" s="38"/>
      <c r="C112" s="37"/>
      <c r="D112" s="37"/>
      <c r="E112" s="37"/>
      <c r="F112" s="37"/>
      <c r="G112" s="37"/>
      <c r="H112" s="37"/>
      <c r="I112" s="37"/>
      <c r="J112" s="37"/>
      <c r="K112" s="37"/>
      <c r="L112" s="59"/>
      <c r="S112" s="37"/>
      <c r="T112" s="37"/>
      <c r="U112" s="37"/>
      <c r="V112" s="37"/>
      <c r="W112" s="37"/>
      <c r="X112" s="37"/>
      <c r="Y112" s="37"/>
      <c r="Z112" s="37"/>
      <c r="AA112" s="37"/>
      <c r="AB112" s="37"/>
      <c r="AC112" s="37"/>
      <c r="AD112" s="37"/>
      <c r="AE112" s="37"/>
    </row>
    <row r="113" s="2" customFormat="1" ht="29.28" customHeight="1">
      <c r="A113" s="37"/>
      <c r="B113" s="38"/>
      <c r="C113" s="157" t="s">
        <v>259</v>
      </c>
      <c r="D113" s="37"/>
      <c r="E113" s="37"/>
      <c r="F113" s="37"/>
      <c r="G113" s="37"/>
      <c r="H113" s="37"/>
      <c r="I113" s="37"/>
      <c r="J113" s="166">
        <f>ROUND(J114 + J115 + J116 + J117 + J118 + J119,2)</f>
        <v>0</v>
      </c>
      <c r="K113" s="37"/>
      <c r="L113" s="59"/>
      <c r="N113" s="167" t="s">
        <v>39</v>
      </c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37"/>
    </row>
    <row r="114" s="2" customFormat="1" ht="18" customHeight="1">
      <c r="A114" s="37"/>
      <c r="B114" s="168"/>
      <c r="C114" s="169"/>
      <c r="D114" s="170" t="s">
        <v>260</v>
      </c>
      <c r="E114" s="171"/>
      <c r="F114" s="171"/>
      <c r="G114" s="169"/>
      <c r="H114" s="169"/>
      <c r="I114" s="169"/>
      <c r="J114" s="172">
        <v>0</v>
      </c>
      <c r="K114" s="169"/>
      <c r="L114" s="173"/>
      <c r="M114" s="174"/>
      <c r="N114" s="175" t="s">
        <v>41</v>
      </c>
      <c r="O114" s="174"/>
      <c r="P114" s="174"/>
      <c r="Q114" s="174"/>
      <c r="R114" s="174"/>
      <c r="S114" s="169"/>
      <c r="T114" s="169"/>
      <c r="U114" s="169"/>
      <c r="V114" s="169"/>
      <c r="W114" s="169"/>
      <c r="X114" s="169"/>
      <c r="Y114" s="169"/>
      <c r="Z114" s="169"/>
      <c r="AA114" s="169"/>
      <c r="AB114" s="169"/>
      <c r="AC114" s="169"/>
      <c r="AD114" s="169"/>
      <c r="AE114" s="169"/>
      <c r="AF114" s="174"/>
      <c r="AG114" s="174"/>
      <c r="AH114" s="174"/>
      <c r="AI114" s="174"/>
      <c r="AJ114" s="174"/>
      <c r="AK114" s="174"/>
      <c r="AL114" s="174"/>
      <c r="AM114" s="174"/>
      <c r="AN114" s="174"/>
      <c r="AO114" s="174"/>
      <c r="AP114" s="174"/>
      <c r="AQ114" s="174"/>
      <c r="AR114" s="174"/>
      <c r="AS114" s="174"/>
      <c r="AT114" s="174"/>
      <c r="AU114" s="174"/>
      <c r="AV114" s="174"/>
      <c r="AW114" s="174"/>
      <c r="AX114" s="174"/>
      <c r="AY114" s="176" t="s">
        <v>261</v>
      </c>
      <c r="AZ114" s="174"/>
      <c r="BA114" s="174"/>
      <c r="BB114" s="174"/>
      <c r="BC114" s="174"/>
      <c r="BD114" s="174"/>
      <c r="BE114" s="177">
        <f>IF(N114="základná",J114,0)</f>
        <v>0</v>
      </c>
      <c r="BF114" s="177">
        <f>IF(N114="znížená",J114,0)</f>
        <v>0</v>
      </c>
      <c r="BG114" s="177">
        <f>IF(N114="zákl. prenesená",J114,0)</f>
        <v>0</v>
      </c>
      <c r="BH114" s="177">
        <f>IF(N114="zníž. prenesená",J114,0)</f>
        <v>0</v>
      </c>
      <c r="BI114" s="177">
        <f>IF(N114="nulová",J114,0)</f>
        <v>0</v>
      </c>
      <c r="BJ114" s="176" t="s">
        <v>87</v>
      </c>
      <c r="BK114" s="174"/>
      <c r="BL114" s="174"/>
      <c r="BM114" s="174"/>
    </row>
    <row r="115" s="2" customFormat="1" ht="18" customHeight="1">
      <c r="A115" s="37"/>
      <c r="B115" s="168"/>
      <c r="C115" s="169"/>
      <c r="D115" s="170" t="s">
        <v>262</v>
      </c>
      <c r="E115" s="171"/>
      <c r="F115" s="171"/>
      <c r="G115" s="169"/>
      <c r="H115" s="169"/>
      <c r="I115" s="169"/>
      <c r="J115" s="172">
        <v>0</v>
      </c>
      <c r="K115" s="169"/>
      <c r="L115" s="173"/>
      <c r="M115" s="174"/>
      <c r="N115" s="175" t="s">
        <v>41</v>
      </c>
      <c r="O115" s="174"/>
      <c r="P115" s="174"/>
      <c r="Q115" s="174"/>
      <c r="R115" s="174"/>
      <c r="S115" s="169"/>
      <c r="T115" s="169"/>
      <c r="U115" s="169"/>
      <c r="V115" s="169"/>
      <c r="W115" s="169"/>
      <c r="X115" s="169"/>
      <c r="Y115" s="169"/>
      <c r="Z115" s="169"/>
      <c r="AA115" s="169"/>
      <c r="AB115" s="169"/>
      <c r="AC115" s="169"/>
      <c r="AD115" s="169"/>
      <c r="AE115" s="169"/>
      <c r="AF115" s="174"/>
      <c r="AG115" s="174"/>
      <c r="AH115" s="174"/>
      <c r="AI115" s="174"/>
      <c r="AJ115" s="174"/>
      <c r="AK115" s="174"/>
      <c r="AL115" s="174"/>
      <c r="AM115" s="174"/>
      <c r="AN115" s="174"/>
      <c r="AO115" s="174"/>
      <c r="AP115" s="174"/>
      <c r="AQ115" s="174"/>
      <c r="AR115" s="174"/>
      <c r="AS115" s="174"/>
      <c r="AT115" s="174"/>
      <c r="AU115" s="174"/>
      <c r="AV115" s="174"/>
      <c r="AW115" s="174"/>
      <c r="AX115" s="174"/>
      <c r="AY115" s="176" t="s">
        <v>261</v>
      </c>
      <c r="AZ115" s="174"/>
      <c r="BA115" s="174"/>
      <c r="BB115" s="174"/>
      <c r="BC115" s="174"/>
      <c r="BD115" s="174"/>
      <c r="BE115" s="177">
        <f>IF(N115="základná",J115,0)</f>
        <v>0</v>
      </c>
      <c r="BF115" s="177">
        <f>IF(N115="znížená",J115,0)</f>
        <v>0</v>
      </c>
      <c r="BG115" s="177">
        <f>IF(N115="zákl. prenesená",J115,0)</f>
        <v>0</v>
      </c>
      <c r="BH115" s="177">
        <f>IF(N115="zníž. prenesená",J115,0)</f>
        <v>0</v>
      </c>
      <c r="BI115" s="177">
        <f>IF(N115="nulová",J115,0)</f>
        <v>0</v>
      </c>
      <c r="BJ115" s="176" t="s">
        <v>87</v>
      </c>
      <c r="BK115" s="174"/>
      <c r="BL115" s="174"/>
      <c r="BM115" s="174"/>
    </row>
    <row r="116" s="2" customFormat="1" ht="18" customHeight="1">
      <c r="A116" s="37"/>
      <c r="B116" s="168"/>
      <c r="C116" s="169"/>
      <c r="D116" s="170" t="s">
        <v>263</v>
      </c>
      <c r="E116" s="171"/>
      <c r="F116" s="171"/>
      <c r="G116" s="169"/>
      <c r="H116" s="169"/>
      <c r="I116" s="169"/>
      <c r="J116" s="172">
        <v>0</v>
      </c>
      <c r="K116" s="169"/>
      <c r="L116" s="173"/>
      <c r="M116" s="174"/>
      <c r="N116" s="175" t="s">
        <v>41</v>
      </c>
      <c r="O116" s="174"/>
      <c r="P116" s="174"/>
      <c r="Q116" s="174"/>
      <c r="R116" s="174"/>
      <c r="S116" s="169"/>
      <c r="T116" s="169"/>
      <c r="U116" s="169"/>
      <c r="V116" s="169"/>
      <c r="W116" s="169"/>
      <c r="X116" s="169"/>
      <c r="Y116" s="169"/>
      <c r="Z116" s="169"/>
      <c r="AA116" s="169"/>
      <c r="AB116" s="169"/>
      <c r="AC116" s="169"/>
      <c r="AD116" s="169"/>
      <c r="AE116" s="169"/>
      <c r="AF116" s="174"/>
      <c r="AG116" s="174"/>
      <c r="AH116" s="174"/>
      <c r="AI116" s="174"/>
      <c r="AJ116" s="174"/>
      <c r="AK116" s="174"/>
      <c r="AL116" s="174"/>
      <c r="AM116" s="174"/>
      <c r="AN116" s="174"/>
      <c r="AO116" s="174"/>
      <c r="AP116" s="174"/>
      <c r="AQ116" s="174"/>
      <c r="AR116" s="174"/>
      <c r="AS116" s="174"/>
      <c r="AT116" s="174"/>
      <c r="AU116" s="174"/>
      <c r="AV116" s="174"/>
      <c r="AW116" s="174"/>
      <c r="AX116" s="174"/>
      <c r="AY116" s="176" t="s">
        <v>261</v>
      </c>
      <c r="AZ116" s="174"/>
      <c r="BA116" s="174"/>
      <c r="BB116" s="174"/>
      <c r="BC116" s="174"/>
      <c r="BD116" s="174"/>
      <c r="BE116" s="177">
        <f>IF(N116="základná",J116,0)</f>
        <v>0</v>
      </c>
      <c r="BF116" s="177">
        <f>IF(N116="znížená",J116,0)</f>
        <v>0</v>
      </c>
      <c r="BG116" s="177">
        <f>IF(N116="zákl. prenesená",J116,0)</f>
        <v>0</v>
      </c>
      <c r="BH116" s="177">
        <f>IF(N116="zníž. prenesená",J116,0)</f>
        <v>0</v>
      </c>
      <c r="BI116" s="177">
        <f>IF(N116="nulová",J116,0)</f>
        <v>0</v>
      </c>
      <c r="BJ116" s="176" t="s">
        <v>87</v>
      </c>
      <c r="BK116" s="174"/>
      <c r="BL116" s="174"/>
      <c r="BM116" s="174"/>
    </row>
    <row r="117" s="2" customFormat="1" ht="18" customHeight="1">
      <c r="A117" s="37"/>
      <c r="B117" s="168"/>
      <c r="C117" s="169"/>
      <c r="D117" s="170" t="s">
        <v>264</v>
      </c>
      <c r="E117" s="171"/>
      <c r="F117" s="171"/>
      <c r="G117" s="169"/>
      <c r="H117" s="169"/>
      <c r="I117" s="169"/>
      <c r="J117" s="172">
        <v>0</v>
      </c>
      <c r="K117" s="169"/>
      <c r="L117" s="173"/>
      <c r="M117" s="174"/>
      <c r="N117" s="175" t="s">
        <v>41</v>
      </c>
      <c r="O117" s="174"/>
      <c r="P117" s="174"/>
      <c r="Q117" s="174"/>
      <c r="R117" s="174"/>
      <c r="S117" s="169"/>
      <c r="T117" s="169"/>
      <c r="U117" s="169"/>
      <c r="V117" s="169"/>
      <c r="W117" s="169"/>
      <c r="X117" s="169"/>
      <c r="Y117" s="169"/>
      <c r="Z117" s="169"/>
      <c r="AA117" s="169"/>
      <c r="AB117" s="169"/>
      <c r="AC117" s="169"/>
      <c r="AD117" s="169"/>
      <c r="AE117" s="169"/>
      <c r="AF117" s="174"/>
      <c r="AG117" s="174"/>
      <c r="AH117" s="174"/>
      <c r="AI117" s="174"/>
      <c r="AJ117" s="174"/>
      <c r="AK117" s="174"/>
      <c r="AL117" s="174"/>
      <c r="AM117" s="174"/>
      <c r="AN117" s="174"/>
      <c r="AO117" s="174"/>
      <c r="AP117" s="174"/>
      <c r="AQ117" s="174"/>
      <c r="AR117" s="174"/>
      <c r="AS117" s="174"/>
      <c r="AT117" s="174"/>
      <c r="AU117" s="174"/>
      <c r="AV117" s="174"/>
      <c r="AW117" s="174"/>
      <c r="AX117" s="174"/>
      <c r="AY117" s="176" t="s">
        <v>261</v>
      </c>
      <c r="AZ117" s="174"/>
      <c r="BA117" s="174"/>
      <c r="BB117" s="174"/>
      <c r="BC117" s="174"/>
      <c r="BD117" s="174"/>
      <c r="BE117" s="177">
        <f>IF(N117="základná",J117,0)</f>
        <v>0</v>
      </c>
      <c r="BF117" s="177">
        <f>IF(N117="znížená",J117,0)</f>
        <v>0</v>
      </c>
      <c r="BG117" s="177">
        <f>IF(N117="zákl. prenesená",J117,0)</f>
        <v>0</v>
      </c>
      <c r="BH117" s="177">
        <f>IF(N117="zníž. prenesená",J117,0)</f>
        <v>0</v>
      </c>
      <c r="BI117" s="177">
        <f>IF(N117="nulová",J117,0)</f>
        <v>0</v>
      </c>
      <c r="BJ117" s="176" t="s">
        <v>87</v>
      </c>
      <c r="BK117" s="174"/>
      <c r="BL117" s="174"/>
      <c r="BM117" s="174"/>
    </row>
    <row r="118" s="2" customFormat="1" ht="18" customHeight="1">
      <c r="A118" s="37"/>
      <c r="B118" s="168"/>
      <c r="C118" s="169"/>
      <c r="D118" s="170" t="s">
        <v>265</v>
      </c>
      <c r="E118" s="171"/>
      <c r="F118" s="171"/>
      <c r="G118" s="169"/>
      <c r="H118" s="169"/>
      <c r="I118" s="169"/>
      <c r="J118" s="172">
        <v>0</v>
      </c>
      <c r="K118" s="169"/>
      <c r="L118" s="173"/>
      <c r="M118" s="174"/>
      <c r="N118" s="175" t="s">
        <v>41</v>
      </c>
      <c r="O118" s="174"/>
      <c r="P118" s="174"/>
      <c r="Q118" s="174"/>
      <c r="R118" s="174"/>
      <c r="S118" s="169"/>
      <c r="T118" s="169"/>
      <c r="U118" s="169"/>
      <c r="V118" s="169"/>
      <c r="W118" s="169"/>
      <c r="X118" s="169"/>
      <c r="Y118" s="169"/>
      <c r="Z118" s="169"/>
      <c r="AA118" s="169"/>
      <c r="AB118" s="169"/>
      <c r="AC118" s="169"/>
      <c r="AD118" s="169"/>
      <c r="AE118" s="169"/>
      <c r="AF118" s="174"/>
      <c r="AG118" s="174"/>
      <c r="AH118" s="174"/>
      <c r="AI118" s="174"/>
      <c r="AJ118" s="174"/>
      <c r="AK118" s="174"/>
      <c r="AL118" s="174"/>
      <c r="AM118" s="174"/>
      <c r="AN118" s="174"/>
      <c r="AO118" s="174"/>
      <c r="AP118" s="174"/>
      <c r="AQ118" s="174"/>
      <c r="AR118" s="174"/>
      <c r="AS118" s="174"/>
      <c r="AT118" s="174"/>
      <c r="AU118" s="174"/>
      <c r="AV118" s="174"/>
      <c r="AW118" s="174"/>
      <c r="AX118" s="174"/>
      <c r="AY118" s="176" t="s">
        <v>261</v>
      </c>
      <c r="AZ118" s="174"/>
      <c r="BA118" s="174"/>
      <c r="BB118" s="174"/>
      <c r="BC118" s="174"/>
      <c r="BD118" s="174"/>
      <c r="BE118" s="177">
        <f>IF(N118="základná",J118,0)</f>
        <v>0</v>
      </c>
      <c r="BF118" s="177">
        <f>IF(N118="znížená",J118,0)</f>
        <v>0</v>
      </c>
      <c r="BG118" s="177">
        <f>IF(N118="zákl. prenesená",J118,0)</f>
        <v>0</v>
      </c>
      <c r="BH118" s="177">
        <f>IF(N118="zníž. prenesená",J118,0)</f>
        <v>0</v>
      </c>
      <c r="BI118" s="177">
        <f>IF(N118="nulová",J118,0)</f>
        <v>0</v>
      </c>
      <c r="BJ118" s="176" t="s">
        <v>87</v>
      </c>
      <c r="BK118" s="174"/>
      <c r="BL118" s="174"/>
      <c r="BM118" s="174"/>
    </row>
    <row r="119" s="2" customFormat="1" ht="18" customHeight="1">
      <c r="A119" s="37"/>
      <c r="B119" s="168"/>
      <c r="C119" s="169"/>
      <c r="D119" s="171" t="s">
        <v>266</v>
      </c>
      <c r="E119" s="169"/>
      <c r="F119" s="169"/>
      <c r="G119" s="169"/>
      <c r="H119" s="169"/>
      <c r="I119" s="169"/>
      <c r="J119" s="172">
        <f>ROUND(J34*T119,2)</f>
        <v>0</v>
      </c>
      <c r="K119" s="169"/>
      <c r="L119" s="173"/>
      <c r="M119" s="174"/>
      <c r="N119" s="175" t="s">
        <v>41</v>
      </c>
      <c r="O119" s="174"/>
      <c r="P119" s="174"/>
      <c r="Q119" s="174"/>
      <c r="R119" s="174"/>
      <c r="S119" s="169"/>
      <c r="T119" s="169"/>
      <c r="U119" s="169"/>
      <c r="V119" s="169"/>
      <c r="W119" s="169"/>
      <c r="X119" s="169"/>
      <c r="Y119" s="169"/>
      <c r="Z119" s="169"/>
      <c r="AA119" s="169"/>
      <c r="AB119" s="169"/>
      <c r="AC119" s="169"/>
      <c r="AD119" s="169"/>
      <c r="AE119" s="169"/>
      <c r="AF119" s="174"/>
      <c r="AG119" s="174"/>
      <c r="AH119" s="174"/>
      <c r="AI119" s="174"/>
      <c r="AJ119" s="174"/>
      <c r="AK119" s="174"/>
      <c r="AL119" s="174"/>
      <c r="AM119" s="174"/>
      <c r="AN119" s="174"/>
      <c r="AO119" s="174"/>
      <c r="AP119" s="174"/>
      <c r="AQ119" s="174"/>
      <c r="AR119" s="174"/>
      <c r="AS119" s="174"/>
      <c r="AT119" s="174"/>
      <c r="AU119" s="174"/>
      <c r="AV119" s="174"/>
      <c r="AW119" s="174"/>
      <c r="AX119" s="174"/>
      <c r="AY119" s="176" t="s">
        <v>267</v>
      </c>
      <c r="AZ119" s="174"/>
      <c r="BA119" s="174"/>
      <c r="BB119" s="174"/>
      <c r="BC119" s="174"/>
      <c r="BD119" s="174"/>
      <c r="BE119" s="177">
        <f>IF(N119="základná",J119,0)</f>
        <v>0</v>
      </c>
      <c r="BF119" s="177">
        <f>IF(N119="znížená",J119,0)</f>
        <v>0</v>
      </c>
      <c r="BG119" s="177">
        <f>IF(N119="zákl. prenesená",J119,0)</f>
        <v>0</v>
      </c>
      <c r="BH119" s="177">
        <f>IF(N119="zníž. prenesená",J119,0)</f>
        <v>0</v>
      </c>
      <c r="BI119" s="177">
        <f>IF(N119="nulová",J119,0)</f>
        <v>0</v>
      </c>
      <c r="BJ119" s="176" t="s">
        <v>87</v>
      </c>
      <c r="BK119" s="174"/>
      <c r="BL119" s="174"/>
      <c r="BM119" s="174"/>
    </row>
    <row r="120" s="2" customFormat="1">
      <c r="A120" s="37"/>
      <c r="B120" s="38"/>
      <c r="C120" s="37"/>
      <c r="D120" s="37"/>
      <c r="E120" s="37"/>
      <c r="F120" s="37"/>
      <c r="G120" s="37"/>
      <c r="H120" s="37"/>
      <c r="I120" s="37"/>
      <c r="J120" s="37"/>
      <c r="K120" s="37"/>
      <c r="L120" s="59"/>
      <c r="S120" s="37"/>
      <c r="T120" s="37"/>
      <c r="U120" s="37"/>
      <c r="V120" s="37"/>
      <c r="W120" s="37"/>
      <c r="X120" s="37"/>
      <c r="Y120" s="37"/>
      <c r="Z120" s="37"/>
      <c r="AA120" s="37"/>
      <c r="AB120" s="37"/>
      <c r="AC120" s="37"/>
      <c r="AD120" s="37"/>
      <c r="AE120" s="37"/>
    </row>
    <row r="121" s="2" customFormat="1" ht="29.28" customHeight="1">
      <c r="A121" s="37"/>
      <c r="B121" s="38"/>
      <c r="C121" s="178" t="s">
        <v>268</v>
      </c>
      <c r="D121" s="147"/>
      <c r="E121" s="147"/>
      <c r="F121" s="147"/>
      <c r="G121" s="147"/>
      <c r="H121" s="147"/>
      <c r="I121" s="147"/>
      <c r="J121" s="179">
        <f>ROUND(J100+J113,2)</f>
        <v>0</v>
      </c>
      <c r="K121" s="147"/>
      <c r="L121" s="59"/>
      <c r="S121" s="37"/>
      <c r="T121" s="37"/>
      <c r="U121" s="37"/>
      <c r="V121" s="37"/>
      <c r="W121" s="37"/>
      <c r="X121" s="37"/>
      <c r="Y121" s="37"/>
      <c r="Z121" s="37"/>
      <c r="AA121" s="37"/>
      <c r="AB121" s="37"/>
      <c r="AC121" s="37"/>
      <c r="AD121" s="37"/>
      <c r="AE121" s="37"/>
    </row>
    <row r="122" s="2" customFormat="1" ht="6.96" customHeight="1">
      <c r="A122" s="37"/>
      <c r="B122" s="64"/>
      <c r="C122" s="65"/>
      <c r="D122" s="65"/>
      <c r="E122" s="65"/>
      <c r="F122" s="65"/>
      <c r="G122" s="65"/>
      <c r="H122" s="65"/>
      <c r="I122" s="65"/>
      <c r="J122" s="65"/>
      <c r="K122" s="65"/>
      <c r="L122" s="59"/>
      <c r="S122" s="37"/>
      <c r="T122" s="37"/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  <c r="AE122" s="37"/>
    </row>
    <row r="126" s="2" customFormat="1" ht="6.96" customHeight="1">
      <c r="A126" s="37"/>
      <c r="B126" s="66"/>
      <c r="C126" s="67"/>
      <c r="D126" s="67"/>
      <c r="E126" s="67"/>
      <c r="F126" s="67"/>
      <c r="G126" s="67"/>
      <c r="H126" s="67"/>
      <c r="I126" s="67"/>
      <c r="J126" s="67"/>
      <c r="K126" s="67"/>
      <c r="L126" s="59"/>
      <c r="S126" s="37"/>
      <c r="T126" s="37"/>
      <c r="U126" s="37"/>
      <c r="V126" s="37"/>
      <c r="W126" s="37"/>
      <c r="X126" s="37"/>
      <c r="Y126" s="37"/>
      <c r="Z126" s="37"/>
      <c r="AA126" s="37"/>
      <c r="AB126" s="37"/>
      <c r="AC126" s="37"/>
      <c r="AD126" s="37"/>
      <c r="AE126" s="37"/>
    </row>
    <row r="127" s="2" customFormat="1" ht="24.96" customHeight="1">
      <c r="A127" s="37"/>
      <c r="B127" s="38"/>
      <c r="C127" s="22" t="s">
        <v>269</v>
      </c>
      <c r="D127" s="37"/>
      <c r="E127" s="37"/>
      <c r="F127" s="37"/>
      <c r="G127" s="37"/>
      <c r="H127" s="37"/>
      <c r="I127" s="37"/>
      <c r="J127" s="37"/>
      <c r="K127" s="37"/>
      <c r="L127" s="59"/>
      <c r="S127" s="37"/>
      <c r="T127" s="37"/>
      <c r="U127" s="37"/>
      <c r="V127" s="37"/>
      <c r="W127" s="37"/>
      <c r="X127" s="37"/>
      <c r="Y127" s="37"/>
      <c r="Z127" s="37"/>
      <c r="AA127" s="37"/>
      <c r="AB127" s="37"/>
      <c r="AC127" s="37"/>
      <c r="AD127" s="37"/>
      <c r="AE127" s="37"/>
    </row>
    <row r="128" s="2" customFormat="1" ht="6.96" customHeight="1">
      <c r="A128" s="37"/>
      <c r="B128" s="38"/>
      <c r="C128" s="37"/>
      <c r="D128" s="37"/>
      <c r="E128" s="37"/>
      <c r="F128" s="37"/>
      <c r="G128" s="37"/>
      <c r="H128" s="37"/>
      <c r="I128" s="37"/>
      <c r="J128" s="37"/>
      <c r="K128" s="37"/>
      <c r="L128" s="59"/>
      <c r="S128" s="37"/>
      <c r="T128" s="37"/>
      <c r="U128" s="37"/>
      <c r="V128" s="37"/>
      <c r="W128" s="37"/>
      <c r="X128" s="37"/>
      <c r="Y128" s="37"/>
      <c r="Z128" s="37"/>
      <c r="AA128" s="37"/>
      <c r="AB128" s="37"/>
      <c r="AC128" s="37"/>
      <c r="AD128" s="37"/>
      <c r="AE128" s="37"/>
    </row>
    <row r="129" s="2" customFormat="1" ht="12" customHeight="1">
      <c r="A129" s="37"/>
      <c r="B129" s="38"/>
      <c r="C129" s="31" t="s">
        <v>15</v>
      </c>
      <c r="D129" s="37"/>
      <c r="E129" s="37"/>
      <c r="F129" s="37"/>
      <c r="G129" s="37"/>
      <c r="H129" s="37"/>
      <c r="I129" s="37"/>
      <c r="J129" s="37"/>
      <c r="K129" s="37"/>
      <c r="L129" s="59"/>
      <c r="S129" s="37"/>
      <c r="T129" s="37"/>
      <c r="U129" s="37"/>
      <c r="V129" s="37"/>
      <c r="W129" s="37"/>
      <c r="X129" s="37"/>
      <c r="Y129" s="37"/>
      <c r="Z129" s="37"/>
      <c r="AA129" s="37"/>
      <c r="AB129" s="37"/>
      <c r="AC129" s="37"/>
      <c r="AD129" s="37"/>
      <c r="AE129" s="37"/>
    </row>
    <row r="130" s="2" customFormat="1" ht="26.25" customHeight="1">
      <c r="A130" s="37"/>
      <c r="B130" s="38"/>
      <c r="C130" s="37"/>
      <c r="D130" s="37"/>
      <c r="E130" s="134" t="str">
        <f>E7</f>
        <v>Komplexná rekonštrukcia a realizácia nadstavby budovy študenského domova4,Tr. SNP53,Banská Bystrica</v>
      </c>
      <c r="F130" s="31"/>
      <c r="G130" s="31"/>
      <c r="H130" s="31"/>
      <c r="I130" s="37"/>
      <c r="J130" s="37"/>
      <c r="K130" s="37"/>
      <c r="L130" s="59"/>
      <c r="S130" s="37"/>
      <c r="T130" s="37"/>
      <c r="U130" s="37"/>
      <c r="V130" s="37"/>
      <c r="W130" s="37"/>
      <c r="X130" s="37"/>
      <c r="Y130" s="37"/>
      <c r="Z130" s="37"/>
      <c r="AA130" s="37"/>
      <c r="AB130" s="37"/>
      <c r="AC130" s="37"/>
      <c r="AD130" s="37"/>
      <c r="AE130" s="37"/>
    </row>
    <row r="131" s="1" customFormat="1" ht="12" customHeight="1">
      <c r="B131" s="21"/>
      <c r="C131" s="31" t="s">
        <v>222</v>
      </c>
      <c r="L131" s="21"/>
    </row>
    <row r="132" s="1" customFormat="1" ht="16.5" customHeight="1">
      <c r="B132" s="21"/>
      <c r="E132" s="134" t="s">
        <v>223</v>
      </c>
      <c r="F132" s="1"/>
      <c r="G132" s="1"/>
      <c r="H132" s="1"/>
      <c r="L132" s="21"/>
    </row>
    <row r="133" s="1" customFormat="1" ht="12" customHeight="1">
      <c r="B133" s="21"/>
      <c r="C133" s="31" t="s">
        <v>224</v>
      </c>
      <c r="L133" s="21"/>
    </row>
    <row r="134" s="2" customFormat="1" ht="16.5" customHeight="1">
      <c r="A134" s="37"/>
      <c r="B134" s="38"/>
      <c r="C134" s="37"/>
      <c r="D134" s="37"/>
      <c r="E134" s="135" t="s">
        <v>3459</v>
      </c>
      <c r="F134" s="37"/>
      <c r="G134" s="37"/>
      <c r="H134" s="37"/>
      <c r="I134" s="37"/>
      <c r="J134" s="37"/>
      <c r="K134" s="37"/>
      <c r="L134" s="59"/>
      <c r="S134" s="37"/>
      <c r="T134" s="37"/>
      <c r="U134" s="37"/>
      <c r="V134" s="37"/>
      <c r="W134" s="37"/>
      <c r="X134" s="37"/>
      <c r="Y134" s="37"/>
      <c r="Z134" s="37"/>
      <c r="AA134" s="37"/>
      <c r="AB134" s="37"/>
      <c r="AC134" s="37"/>
      <c r="AD134" s="37"/>
      <c r="AE134" s="37"/>
    </row>
    <row r="135" s="2" customFormat="1" ht="12" customHeight="1">
      <c r="A135" s="37"/>
      <c r="B135" s="38"/>
      <c r="C135" s="31" t="s">
        <v>226</v>
      </c>
      <c r="D135" s="37"/>
      <c r="E135" s="37"/>
      <c r="F135" s="37"/>
      <c r="G135" s="37"/>
      <c r="H135" s="37"/>
      <c r="I135" s="37"/>
      <c r="J135" s="37"/>
      <c r="K135" s="37"/>
      <c r="L135" s="59"/>
      <c r="S135" s="37"/>
      <c r="T135" s="37"/>
      <c r="U135" s="37"/>
      <c r="V135" s="37"/>
      <c r="W135" s="37"/>
      <c r="X135" s="37"/>
      <c r="Y135" s="37"/>
      <c r="Z135" s="37"/>
      <c r="AA135" s="37"/>
      <c r="AB135" s="37"/>
      <c r="AC135" s="37"/>
      <c r="AD135" s="37"/>
      <c r="AE135" s="37"/>
    </row>
    <row r="136" s="2" customFormat="1" ht="16.5" customHeight="1">
      <c r="A136" s="37"/>
      <c r="B136" s="38"/>
      <c r="C136" s="37"/>
      <c r="D136" s="37"/>
      <c r="E136" s="71" t="str">
        <f>E13</f>
        <v>úk-2.etapa - Ústredné vykurovanie-II.etapa</v>
      </c>
      <c r="F136" s="37"/>
      <c r="G136" s="37"/>
      <c r="H136" s="37"/>
      <c r="I136" s="37"/>
      <c r="J136" s="37"/>
      <c r="K136" s="37"/>
      <c r="L136" s="59"/>
      <c r="S136" s="37"/>
      <c r="T136" s="37"/>
      <c r="U136" s="37"/>
      <c r="V136" s="37"/>
      <c r="W136" s="37"/>
      <c r="X136" s="37"/>
      <c r="Y136" s="37"/>
      <c r="Z136" s="37"/>
      <c r="AA136" s="37"/>
      <c r="AB136" s="37"/>
      <c r="AC136" s="37"/>
      <c r="AD136" s="37"/>
      <c r="AE136" s="37"/>
    </row>
    <row r="137" s="2" customFormat="1" ht="6.96" customHeight="1">
      <c r="A137" s="37"/>
      <c r="B137" s="38"/>
      <c r="C137" s="37"/>
      <c r="D137" s="37"/>
      <c r="E137" s="37"/>
      <c r="F137" s="37"/>
      <c r="G137" s="37"/>
      <c r="H137" s="37"/>
      <c r="I137" s="37"/>
      <c r="J137" s="37"/>
      <c r="K137" s="37"/>
      <c r="L137" s="59"/>
      <c r="S137" s="37"/>
      <c r="T137" s="37"/>
      <c r="U137" s="37"/>
      <c r="V137" s="37"/>
      <c r="W137" s="37"/>
      <c r="X137" s="37"/>
      <c r="Y137" s="37"/>
      <c r="Z137" s="37"/>
      <c r="AA137" s="37"/>
      <c r="AB137" s="37"/>
      <c r="AC137" s="37"/>
      <c r="AD137" s="37"/>
      <c r="AE137" s="37"/>
    </row>
    <row r="138" s="2" customFormat="1" ht="12" customHeight="1">
      <c r="A138" s="37"/>
      <c r="B138" s="38"/>
      <c r="C138" s="31" t="s">
        <v>19</v>
      </c>
      <c r="D138" s="37"/>
      <c r="E138" s="37"/>
      <c r="F138" s="26" t="str">
        <f>F16</f>
        <v xml:space="preserve"> </v>
      </c>
      <c r="G138" s="37"/>
      <c r="H138" s="37"/>
      <c r="I138" s="31" t="s">
        <v>21</v>
      </c>
      <c r="J138" s="73" t="str">
        <f>IF(J16="","",J16)</f>
        <v>10. 9. 2024</v>
      </c>
      <c r="K138" s="37"/>
      <c r="L138" s="59"/>
      <c r="S138" s="37"/>
      <c r="T138" s="37"/>
      <c r="U138" s="37"/>
      <c r="V138" s="37"/>
      <c r="W138" s="37"/>
      <c r="X138" s="37"/>
      <c r="Y138" s="37"/>
      <c r="Z138" s="37"/>
      <c r="AA138" s="37"/>
      <c r="AB138" s="37"/>
      <c r="AC138" s="37"/>
      <c r="AD138" s="37"/>
      <c r="AE138" s="37"/>
    </row>
    <row r="139" s="2" customFormat="1" ht="6.96" customHeight="1">
      <c r="A139" s="37"/>
      <c r="B139" s="38"/>
      <c r="C139" s="37"/>
      <c r="D139" s="37"/>
      <c r="E139" s="37"/>
      <c r="F139" s="37"/>
      <c r="G139" s="37"/>
      <c r="H139" s="37"/>
      <c r="I139" s="37"/>
      <c r="J139" s="37"/>
      <c r="K139" s="37"/>
      <c r="L139" s="59"/>
      <c r="S139" s="37"/>
      <c r="T139" s="37"/>
      <c r="U139" s="37"/>
      <c r="V139" s="37"/>
      <c r="W139" s="37"/>
      <c r="X139" s="37"/>
      <c r="Y139" s="37"/>
      <c r="Z139" s="37"/>
      <c r="AA139" s="37"/>
      <c r="AB139" s="37"/>
      <c r="AC139" s="37"/>
      <c r="AD139" s="37"/>
      <c r="AE139" s="37"/>
    </row>
    <row r="140" s="2" customFormat="1" ht="15.15" customHeight="1">
      <c r="A140" s="37"/>
      <c r="B140" s="38"/>
      <c r="C140" s="31" t="s">
        <v>23</v>
      </c>
      <c r="D140" s="37"/>
      <c r="E140" s="37"/>
      <c r="F140" s="26" t="str">
        <f>E19</f>
        <v>Univerzita Mateja Bela v Banskej Bystrici</v>
      </c>
      <c r="G140" s="37"/>
      <c r="H140" s="37"/>
      <c r="I140" s="31" t="s">
        <v>29</v>
      </c>
      <c r="J140" s="35" t="str">
        <f>E25</f>
        <v>Insvet s.r.o.,Koeice</v>
      </c>
      <c r="K140" s="37"/>
      <c r="L140" s="59"/>
      <c r="S140" s="37"/>
      <c r="T140" s="37"/>
      <c r="U140" s="37"/>
      <c r="V140" s="37"/>
      <c r="W140" s="37"/>
      <c r="X140" s="37"/>
      <c r="Y140" s="37"/>
      <c r="Z140" s="37"/>
      <c r="AA140" s="37"/>
      <c r="AB140" s="37"/>
      <c r="AC140" s="37"/>
      <c r="AD140" s="37"/>
      <c r="AE140" s="37"/>
    </row>
    <row r="141" s="2" customFormat="1" ht="15.15" customHeight="1">
      <c r="A141" s="37"/>
      <c r="B141" s="38"/>
      <c r="C141" s="31" t="s">
        <v>27</v>
      </c>
      <c r="D141" s="37"/>
      <c r="E141" s="37"/>
      <c r="F141" s="26" t="str">
        <f>IF(E22="","",E22)</f>
        <v>Vyplň údaj</v>
      </c>
      <c r="G141" s="37"/>
      <c r="H141" s="37"/>
      <c r="I141" s="31" t="s">
        <v>32</v>
      </c>
      <c r="J141" s="35" t="str">
        <f>E28</f>
        <v xml:space="preserve"> </v>
      </c>
      <c r="K141" s="37"/>
      <c r="L141" s="59"/>
      <c r="S141" s="37"/>
      <c r="T141" s="37"/>
      <c r="U141" s="37"/>
      <c r="V141" s="37"/>
      <c r="W141" s="37"/>
      <c r="X141" s="37"/>
      <c r="Y141" s="37"/>
      <c r="Z141" s="37"/>
      <c r="AA141" s="37"/>
      <c r="AB141" s="37"/>
      <c r="AC141" s="37"/>
      <c r="AD141" s="37"/>
      <c r="AE141" s="37"/>
    </row>
    <row r="142" s="2" customFormat="1" ht="10.32" customHeight="1">
      <c r="A142" s="37"/>
      <c r="B142" s="38"/>
      <c r="C142" s="37"/>
      <c r="D142" s="37"/>
      <c r="E142" s="37"/>
      <c r="F142" s="37"/>
      <c r="G142" s="37"/>
      <c r="H142" s="37"/>
      <c r="I142" s="37"/>
      <c r="J142" s="37"/>
      <c r="K142" s="37"/>
      <c r="L142" s="59"/>
      <c r="S142" s="37"/>
      <c r="T142" s="37"/>
      <c r="U142" s="37"/>
      <c r="V142" s="37"/>
      <c r="W142" s="37"/>
      <c r="X142" s="37"/>
      <c r="Y142" s="37"/>
      <c r="Z142" s="37"/>
      <c r="AA142" s="37"/>
      <c r="AB142" s="37"/>
      <c r="AC142" s="37"/>
      <c r="AD142" s="37"/>
      <c r="AE142" s="37"/>
    </row>
    <row r="143" s="11" customFormat="1" ht="29.28" customHeight="1">
      <c r="A143" s="180"/>
      <c r="B143" s="181"/>
      <c r="C143" s="182" t="s">
        <v>270</v>
      </c>
      <c r="D143" s="183" t="s">
        <v>60</v>
      </c>
      <c r="E143" s="183" t="s">
        <v>56</v>
      </c>
      <c r="F143" s="183" t="s">
        <v>57</v>
      </c>
      <c r="G143" s="183" t="s">
        <v>271</v>
      </c>
      <c r="H143" s="183" t="s">
        <v>272</v>
      </c>
      <c r="I143" s="183" t="s">
        <v>273</v>
      </c>
      <c r="J143" s="184" t="s">
        <v>232</v>
      </c>
      <c r="K143" s="185" t="s">
        <v>274</v>
      </c>
      <c r="L143" s="186"/>
      <c r="M143" s="90" t="s">
        <v>1</v>
      </c>
      <c r="N143" s="91" t="s">
        <v>39</v>
      </c>
      <c r="O143" s="91" t="s">
        <v>275</v>
      </c>
      <c r="P143" s="91" t="s">
        <v>276</v>
      </c>
      <c r="Q143" s="91" t="s">
        <v>277</v>
      </c>
      <c r="R143" s="91" t="s">
        <v>278</v>
      </c>
      <c r="S143" s="91" t="s">
        <v>279</v>
      </c>
      <c r="T143" s="92" t="s">
        <v>280</v>
      </c>
      <c r="U143" s="180"/>
      <c r="V143" s="180"/>
      <c r="W143" s="180"/>
      <c r="X143" s="180"/>
      <c r="Y143" s="180"/>
      <c r="Z143" s="180"/>
      <c r="AA143" s="180"/>
      <c r="AB143" s="180"/>
      <c r="AC143" s="180"/>
      <c r="AD143" s="180"/>
      <c r="AE143" s="180"/>
    </row>
    <row r="144" s="2" customFormat="1" ht="22.8" customHeight="1">
      <c r="A144" s="37"/>
      <c r="B144" s="38"/>
      <c r="C144" s="97" t="s">
        <v>228</v>
      </c>
      <c r="D144" s="37"/>
      <c r="E144" s="37"/>
      <c r="F144" s="37"/>
      <c r="G144" s="37"/>
      <c r="H144" s="37"/>
      <c r="I144" s="37"/>
      <c r="J144" s="187">
        <f>BK144</f>
        <v>0</v>
      </c>
      <c r="K144" s="37"/>
      <c r="L144" s="38"/>
      <c r="M144" s="93"/>
      <c r="N144" s="77"/>
      <c r="O144" s="94"/>
      <c r="P144" s="188">
        <f>P145+P151+P221</f>
        <v>0</v>
      </c>
      <c r="Q144" s="94"/>
      <c r="R144" s="188">
        <f>R145+R151+R221</f>
        <v>0</v>
      </c>
      <c r="S144" s="94"/>
      <c r="T144" s="189">
        <f>T145+T151+T221</f>
        <v>0</v>
      </c>
      <c r="U144" s="37"/>
      <c r="V144" s="37"/>
      <c r="W144" s="37"/>
      <c r="X144" s="37"/>
      <c r="Y144" s="37"/>
      <c r="Z144" s="37"/>
      <c r="AA144" s="37"/>
      <c r="AB144" s="37"/>
      <c r="AC144" s="37"/>
      <c r="AD144" s="37"/>
      <c r="AE144" s="37"/>
      <c r="AT144" s="18" t="s">
        <v>74</v>
      </c>
      <c r="AU144" s="18" t="s">
        <v>234</v>
      </c>
      <c r="BK144" s="190">
        <f>BK145+BK151+BK221</f>
        <v>0</v>
      </c>
    </row>
    <row r="145" s="12" customFormat="1" ht="25.92" customHeight="1">
      <c r="A145" s="12"/>
      <c r="B145" s="191"/>
      <c r="C145" s="12"/>
      <c r="D145" s="192" t="s">
        <v>74</v>
      </c>
      <c r="E145" s="193" t="s">
        <v>281</v>
      </c>
      <c r="F145" s="193" t="s">
        <v>282</v>
      </c>
      <c r="G145" s="12"/>
      <c r="H145" s="12"/>
      <c r="I145" s="194"/>
      <c r="J145" s="195">
        <f>BK145</f>
        <v>0</v>
      </c>
      <c r="K145" s="12"/>
      <c r="L145" s="191"/>
      <c r="M145" s="196"/>
      <c r="N145" s="197"/>
      <c r="O145" s="197"/>
      <c r="P145" s="198">
        <f>P146</f>
        <v>0</v>
      </c>
      <c r="Q145" s="197"/>
      <c r="R145" s="198">
        <f>R146</f>
        <v>0</v>
      </c>
      <c r="S145" s="197"/>
      <c r="T145" s="199">
        <f>T146</f>
        <v>0</v>
      </c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R145" s="192" t="s">
        <v>82</v>
      </c>
      <c r="AT145" s="200" t="s">
        <v>74</v>
      </c>
      <c r="AU145" s="200" t="s">
        <v>75</v>
      </c>
      <c r="AY145" s="192" t="s">
        <v>283</v>
      </c>
      <c r="BK145" s="201">
        <f>BK146</f>
        <v>0</v>
      </c>
    </row>
    <row r="146" s="12" customFormat="1" ht="22.8" customHeight="1">
      <c r="A146" s="12"/>
      <c r="B146" s="191"/>
      <c r="C146" s="12"/>
      <c r="D146" s="192" t="s">
        <v>74</v>
      </c>
      <c r="E146" s="202" t="s">
        <v>323</v>
      </c>
      <c r="F146" s="202" t="s">
        <v>645</v>
      </c>
      <c r="G146" s="12"/>
      <c r="H146" s="12"/>
      <c r="I146" s="194"/>
      <c r="J146" s="203">
        <f>BK146</f>
        <v>0</v>
      </c>
      <c r="K146" s="12"/>
      <c r="L146" s="191"/>
      <c r="M146" s="196"/>
      <c r="N146" s="197"/>
      <c r="O146" s="197"/>
      <c r="P146" s="198">
        <f>SUM(P147:P150)</f>
        <v>0</v>
      </c>
      <c r="Q146" s="197"/>
      <c r="R146" s="198">
        <f>SUM(R147:R150)</f>
        <v>0</v>
      </c>
      <c r="S146" s="197"/>
      <c r="T146" s="199">
        <f>SUM(T147:T150)</f>
        <v>0</v>
      </c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R146" s="192" t="s">
        <v>82</v>
      </c>
      <c r="AT146" s="200" t="s">
        <v>74</v>
      </c>
      <c r="AU146" s="200" t="s">
        <v>82</v>
      </c>
      <c r="AY146" s="192" t="s">
        <v>283</v>
      </c>
      <c r="BK146" s="201">
        <f>SUM(BK147:BK150)</f>
        <v>0</v>
      </c>
    </row>
    <row r="147" s="2" customFormat="1" ht="24.15" customHeight="1">
      <c r="A147" s="37"/>
      <c r="B147" s="168"/>
      <c r="C147" s="204" t="s">
        <v>82</v>
      </c>
      <c r="D147" s="204" t="s">
        <v>285</v>
      </c>
      <c r="E147" s="205" t="s">
        <v>905</v>
      </c>
      <c r="F147" s="206" t="s">
        <v>906</v>
      </c>
      <c r="G147" s="207" t="s">
        <v>344</v>
      </c>
      <c r="H147" s="208">
        <v>20.059000000000001</v>
      </c>
      <c r="I147" s="209"/>
      <c r="J147" s="210">
        <f>ROUND(I147*H147,2)</f>
        <v>0</v>
      </c>
      <c r="K147" s="211"/>
      <c r="L147" s="38"/>
      <c r="M147" s="212" t="s">
        <v>1</v>
      </c>
      <c r="N147" s="213" t="s">
        <v>41</v>
      </c>
      <c r="O147" s="81"/>
      <c r="P147" s="214">
        <f>O147*H147</f>
        <v>0</v>
      </c>
      <c r="Q147" s="214">
        <v>0</v>
      </c>
      <c r="R147" s="214">
        <f>Q147*H147</f>
        <v>0</v>
      </c>
      <c r="S147" s="214">
        <v>0</v>
      </c>
      <c r="T147" s="215">
        <f>S147*H147</f>
        <v>0</v>
      </c>
      <c r="U147" s="37"/>
      <c r="V147" s="37"/>
      <c r="W147" s="37"/>
      <c r="X147" s="37"/>
      <c r="Y147" s="37"/>
      <c r="Z147" s="37"/>
      <c r="AA147" s="37"/>
      <c r="AB147" s="37"/>
      <c r="AC147" s="37"/>
      <c r="AD147" s="37"/>
      <c r="AE147" s="37"/>
      <c r="AR147" s="216" t="s">
        <v>289</v>
      </c>
      <c r="AT147" s="216" t="s">
        <v>285</v>
      </c>
      <c r="AU147" s="216" t="s">
        <v>87</v>
      </c>
      <c r="AY147" s="18" t="s">
        <v>283</v>
      </c>
      <c r="BE147" s="217">
        <f>IF(N147="základná",J147,0)</f>
        <v>0</v>
      </c>
      <c r="BF147" s="217">
        <f>IF(N147="znížená",J147,0)</f>
        <v>0</v>
      </c>
      <c r="BG147" s="217">
        <f>IF(N147="zákl. prenesená",J147,0)</f>
        <v>0</v>
      </c>
      <c r="BH147" s="217">
        <f>IF(N147="zníž. prenesená",J147,0)</f>
        <v>0</v>
      </c>
      <c r="BI147" s="217">
        <f>IF(N147="nulová",J147,0)</f>
        <v>0</v>
      </c>
      <c r="BJ147" s="18" t="s">
        <v>87</v>
      </c>
      <c r="BK147" s="217">
        <f>ROUND(I147*H147,2)</f>
        <v>0</v>
      </c>
      <c r="BL147" s="18" t="s">
        <v>289</v>
      </c>
      <c r="BM147" s="216" t="s">
        <v>87</v>
      </c>
    </row>
    <row r="148" s="2" customFormat="1" ht="24.15" customHeight="1">
      <c r="A148" s="37"/>
      <c r="B148" s="168"/>
      <c r="C148" s="204" t="s">
        <v>87</v>
      </c>
      <c r="D148" s="204" t="s">
        <v>285</v>
      </c>
      <c r="E148" s="205" t="s">
        <v>909</v>
      </c>
      <c r="F148" s="206" t="s">
        <v>910</v>
      </c>
      <c r="G148" s="207" t="s">
        <v>344</v>
      </c>
      <c r="H148" s="208">
        <v>120.354</v>
      </c>
      <c r="I148" s="209"/>
      <c r="J148" s="210">
        <f>ROUND(I148*H148,2)</f>
        <v>0</v>
      </c>
      <c r="K148" s="211"/>
      <c r="L148" s="38"/>
      <c r="M148" s="212" t="s">
        <v>1</v>
      </c>
      <c r="N148" s="213" t="s">
        <v>41</v>
      </c>
      <c r="O148" s="81"/>
      <c r="P148" s="214">
        <f>O148*H148</f>
        <v>0</v>
      </c>
      <c r="Q148" s="214">
        <v>0</v>
      </c>
      <c r="R148" s="214">
        <f>Q148*H148</f>
        <v>0</v>
      </c>
      <c r="S148" s="214">
        <v>0</v>
      </c>
      <c r="T148" s="215">
        <f>S148*H148</f>
        <v>0</v>
      </c>
      <c r="U148" s="37"/>
      <c r="V148" s="37"/>
      <c r="W148" s="37"/>
      <c r="X148" s="37"/>
      <c r="Y148" s="37"/>
      <c r="Z148" s="37"/>
      <c r="AA148" s="37"/>
      <c r="AB148" s="37"/>
      <c r="AC148" s="37"/>
      <c r="AD148" s="37"/>
      <c r="AE148" s="37"/>
      <c r="AR148" s="216" t="s">
        <v>289</v>
      </c>
      <c r="AT148" s="216" t="s">
        <v>285</v>
      </c>
      <c r="AU148" s="216" t="s">
        <v>87</v>
      </c>
      <c r="AY148" s="18" t="s">
        <v>283</v>
      </c>
      <c r="BE148" s="217">
        <f>IF(N148="základná",J148,0)</f>
        <v>0</v>
      </c>
      <c r="BF148" s="217">
        <f>IF(N148="znížená",J148,0)</f>
        <v>0</v>
      </c>
      <c r="BG148" s="217">
        <f>IF(N148="zákl. prenesená",J148,0)</f>
        <v>0</v>
      </c>
      <c r="BH148" s="217">
        <f>IF(N148="zníž. prenesená",J148,0)</f>
        <v>0</v>
      </c>
      <c r="BI148" s="217">
        <f>IF(N148="nulová",J148,0)</f>
        <v>0</v>
      </c>
      <c r="BJ148" s="18" t="s">
        <v>87</v>
      </c>
      <c r="BK148" s="217">
        <f>ROUND(I148*H148,2)</f>
        <v>0</v>
      </c>
      <c r="BL148" s="18" t="s">
        <v>289</v>
      </c>
      <c r="BM148" s="216" t="s">
        <v>289</v>
      </c>
    </row>
    <row r="149" s="2" customFormat="1" ht="24.15" customHeight="1">
      <c r="A149" s="37"/>
      <c r="B149" s="168"/>
      <c r="C149" s="204" t="s">
        <v>92</v>
      </c>
      <c r="D149" s="204" t="s">
        <v>285</v>
      </c>
      <c r="E149" s="205" t="s">
        <v>923</v>
      </c>
      <c r="F149" s="206" t="s">
        <v>924</v>
      </c>
      <c r="G149" s="207" t="s">
        <v>344</v>
      </c>
      <c r="H149" s="208">
        <v>20.059000000000001</v>
      </c>
      <c r="I149" s="209"/>
      <c r="J149" s="210">
        <f>ROUND(I149*H149,2)</f>
        <v>0</v>
      </c>
      <c r="K149" s="211"/>
      <c r="L149" s="38"/>
      <c r="M149" s="212" t="s">
        <v>1</v>
      </c>
      <c r="N149" s="213" t="s">
        <v>41</v>
      </c>
      <c r="O149" s="81"/>
      <c r="P149" s="214">
        <f>O149*H149</f>
        <v>0</v>
      </c>
      <c r="Q149" s="214">
        <v>0</v>
      </c>
      <c r="R149" s="214">
        <f>Q149*H149</f>
        <v>0</v>
      </c>
      <c r="S149" s="214">
        <v>0</v>
      </c>
      <c r="T149" s="215">
        <f>S149*H149</f>
        <v>0</v>
      </c>
      <c r="U149" s="37"/>
      <c r="V149" s="37"/>
      <c r="W149" s="37"/>
      <c r="X149" s="37"/>
      <c r="Y149" s="37"/>
      <c r="Z149" s="37"/>
      <c r="AA149" s="37"/>
      <c r="AB149" s="37"/>
      <c r="AC149" s="37"/>
      <c r="AD149" s="37"/>
      <c r="AE149" s="37"/>
      <c r="AR149" s="216" t="s">
        <v>289</v>
      </c>
      <c r="AT149" s="216" t="s">
        <v>285</v>
      </c>
      <c r="AU149" s="216" t="s">
        <v>87</v>
      </c>
      <c r="AY149" s="18" t="s">
        <v>283</v>
      </c>
      <c r="BE149" s="217">
        <f>IF(N149="základná",J149,0)</f>
        <v>0</v>
      </c>
      <c r="BF149" s="217">
        <f>IF(N149="znížená",J149,0)</f>
        <v>0</v>
      </c>
      <c r="BG149" s="217">
        <f>IF(N149="zákl. prenesená",J149,0)</f>
        <v>0</v>
      </c>
      <c r="BH149" s="217">
        <f>IF(N149="zníž. prenesená",J149,0)</f>
        <v>0</v>
      </c>
      <c r="BI149" s="217">
        <f>IF(N149="nulová",J149,0)</f>
        <v>0</v>
      </c>
      <c r="BJ149" s="18" t="s">
        <v>87</v>
      </c>
      <c r="BK149" s="217">
        <f>ROUND(I149*H149,2)</f>
        <v>0</v>
      </c>
      <c r="BL149" s="18" t="s">
        <v>289</v>
      </c>
      <c r="BM149" s="216" t="s">
        <v>310</v>
      </c>
    </row>
    <row r="150" s="2" customFormat="1" ht="24.15" customHeight="1">
      <c r="A150" s="37"/>
      <c r="B150" s="168"/>
      <c r="C150" s="204" t="s">
        <v>289</v>
      </c>
      <c r="D150" s="204" t="s">
        <v>285</v>
      </c>
      <c r="E150" s="205" t="s">
        <v>2590</v>
      </c>
      <c r="F150" s="206" t="s">
        <v>2591</v>
      </c>
      <c r="G150" s="207" t="s">
        <v>344</v>
      </c>
      <c r="H150" s="208">
        <v>100.295</v>
      </c>
      <c r="I150" s="209"/>
      <c r="J150" s="210">
        <f>ROUND(I150*H150,2)</f>
        <v>0</v>
      </c>
      <c r="K150" s="211"/>
      <c r="L150" s="38"/>
      <c r="M150" s="212" t="s">
        <v>1</v>
      </c>
      <c r="N150" s="213" t="s">
        <v>41</v>
      </c>
      <c r="O150" s="81"/>
      <c r="P150" s="214">
        <f>O150*H150</f>
        <v>0</v>
      </c>
      <c r="Q150" s="214">
        <v>0</v>
      </c>
      <c r="R150" s="214">
        <f>Q150*H150</f>
        <v>0</v>
      </c>
      <c r="S150" s="214">
        <v>0</v>
      </c>
      <c r="T150" s="215">
        <f>S150*H150</f>
        <v>0</v>
      </c>
      <c r="U150" s="37"/>
      <c r="V150" s="37"/>
      <c r="W150" s="37"/>
      <c r="X150" s="37"/>
      <c r="Y150" s="37"/>
      <c r="Z150" s="37"/>
      <c r="AA150" s="37"/>
      <c r="AB150" s="37"/>
      <c r="AC150" s="37"/>
      <c r="AD150" s="37"/>
      <c r="AE150" s="37"/>
      <c r="AR150" s="216" t="s">
        <v>289</v>
      </c>
      <c r="AT150" s="216" t="s">
        <v>285</v>
      </c>
      <c r="AU150" s="216" t="s">
        <v>87</v>
      </c>
      <c r="AY150" s="18" t="s">
        <v>283</v>
      </c>
      <c r="BE150" s="217">
        <f>IF(N150="základná",J150,0)</f>
        <v>0</v>
      </c>
      <c r="BF150" s="217">
        <f>IF(N150="znížená",J150,0)</f>
        <v>0</v>
      </c>
      <c r="BG150" s="217">
        <f>IF(N150="zákl. prenesená",J150,0)</f>
        <v>0</v>
      </c>
      <c r="BH150" s="217">
        <f>IF(N150="zníž. prenesená",J150,0)</f>
        <v>0</v>
      </c>
      <c r="BI150" s="217">
        <f>IF(N150="nulová",J150,0)</f>
        <v>0</v>
      </c>
      <c r="BJ150" s="18" t="s">
        <v>87</v>
      </c>
      <c r="BK150" s="217">
        <f>ROUND(I150*H150,2)</f>
        <v>0</v>
      </c>
      <c r="BL150" s="18" t="s">
        <v>289</v>
      </c>
      <c r="BM150" s="216" t="s">
        <v>319</v>
      </c>
    </row>
    <row r="151" s="12" customFormat="1" ht="25.92" customHeight="1">
      <c r="A151" s="12"/>
      <c r="B151" s="191"/>
      <c r="C151" s="12"/>
      <c r="D151" s="192" t="s">
        <v>74</v>
      </c>
      <c r="E151" s="193" t="s">
        <v>955</v>
      </c>
      <c r="F151" s="193" t="s">
        <v>956</v>
      </c>
      <c r="G151" s="12"/>
      <c r="H151" s="12"/>
      <c r="I151" s="194"/>
      <c r="J151" s="195">
        <f>BK151</f>
        <v>0</v>
      </c>
      <c r="K151" s="12"/>
      <c r="L151" s="191"/>
      <c r="M151" s="196"/>
      <c r="N151" s="197"/>
      <c r="O151" s="197"/>
      <c r="P151" s="198">
        <f>P152+P161+P167+P182+P191+P218</f>
        <v>0</v>
      </c>
      <c r="Q151" s="197"/>
      <c r="R151" s="198">
        <f>R152+R161+R167+R182+R191+R218</f>
        <v>0</v>
      </c>
      <c r="S151" s="197"/>
      <c r="T151" s="199">
        <f>T152+T161+T167+T182+T191+T218</f>
        <v>0</v>
      </c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R151" s="192" t="s">
        <v>87</v>
      </c>
      <c r="AT151" s="200" t="s">
        <v>74</v>
      </c>
      <c r="AU151" s="200" t="s">
        <v>75</v>
      </c>
      <c r="AY151" s="192" t="s">
        <v>283</v>
      </c>
      <c r="BK151" s="201">
        <f>BK152+BK161+BK167+BK182+BK191+BK218</f>
        <v>0</v>
      </c>
    </row>
    <row r="152" s="12" customFormat="1" ht="22.8" customHeight="1">
      <c r="A152" s="12"/>
      <c r="B152" s="191"/>
      <c r="C152" s="12"/>
      <c r="D152" s="192" t="s">
        <v>74</v>
      </c>
      <c r="E152" s="202" t="s">
        <v>1062</v>
      </c>
      <c r="F152" s="202" t="s">
        <v>1063</v>
      </c>
      <c r="G152" s="12"/>
      <c r="H152" s="12"/>
      <c r="I152" s="194"/>
      <c r="J152" s="203">
        <f>BK152</f>
        <v>0</v>
      </c>
      <c r="K152" s="12"/>
      <c r="L152" s="191"/>
      <c r="M152" s="196"/>
      <c r="N152" s="197"/>
      <c r="O152" s="197"/>
      <c r="P152" s="198">
        <f>SUM(P153:P160)</f>
        <v>0</v>
      </c>
      <c r="Q152" s="197"/>
      <c r="R152" s="198">
        <f>SUM(R153:R160)</f>
        <v>0</v>
      </c>
      <c r="S152" s="197"/>
      <c r="T152" s="199">
        <f>SUM(T153:T160)</f>
        <v>0</v>
      </c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R152" s="192" t="s">
        <v>87</v>
      </c>
      <c r="AT152" s="200" t="s">
        <v>74</v>
      </c>
      <c r="AU152" s="200" t="s">
        <v>82</v>
      </c>
      <c r="AY152" s="192" t="s">
        <v>283</v>
      </c>
      <c r="BK152" s="201">
        <f>SUM(BK153:BK160)</f>
        <v>0</v>
      </c>
    </row>
    <row r="153" s="2" customFormat="1" ht="24.15" customHeight="1">
      <c r="A153" s="37"/>
      <c r="B153" s="168"/>
      <c r="C153" s="204" t="s">
        <v>306</v>
      </c>
      <c r="D153" s="204" t="s">
        <v>285</v>
      </c>
      <c r="E153" s="205" t="s">
        <v>2596</v>
      </c>
      <c r="F153" s="206" t="s">
        <v>2597</v>
      </c>
      <c r="G153" s="207" t="s">
        <v>649</v>
      </c>
      <c r="H153" s="208">
        <v>13</v>
      </c>
      <c r="I153" s="209"/>
      <c r="J153" s="210">
        <f>ROUND(I153*H153,2)</f>
        <v>0</v>
      </c>
      <c r="K153" s="211"/>
      <c r="L153" s="38"/>
      <c r="M153" s="212" t="s">
        <v>1</v>
      </c>
      <c r="N153" s="213" t="s">
        <v>41</v>
      </c>
      <c r="O153" s="81"/>
      <c r="P153" s="214">
        <f>O153*H153</f>
        <v>0</v>
      </c>
      <c r="Q153" s="214">
        <v>0</v>
      </c>
      <c r="R153" s="214">
        <f>Q153*H153</f>
        <v>0</v>
      </c>
      <c r="S153" s="214">
        <v>0</v>
      </c>
      <c r="T153" s="215">
        <f>S153*H153</f>
        <v>0</v>
      </c>
      <c r="U153" s="37"/>
      <c r="V153" s="37"/>
      <c r="W153" s="37"/>
      <c r="X153" s="37"/>
      <c r="Y153" s="37"/>
      <c r="Z153" s="37"/>
      <c r="AA153" s="37"/>
      <c r="AB153" s="37"/>
      <c r="AC153" s="37"/>
      <c r="AD153" s="37"/>
      <c r="AE153" s="37"/>
      <c r="AR153" s="216" t="s">
        <v>358</v>
      </c>
      <c r="AT153" s="216" t="s">
        <v>285</v>
      </c>
      <c r="AU153" s="216" t="s">
        <v>87</v>
      </c>
      <c r="AY153" s="18" t="s">
        <v>283</v>
      </c>
      <c r="BE153" s="217">
        <f>IF(N153="základná",J153,0)</f>
        <v>0</v>
      </c>
      <c r="BF153" s="217">
        <f>IF(N153="znížená",J153,0)</f>
        <v>0</v>
      </c>
      <c r="BG153" s="217">
        <f>IF(N153="zákl. prenesená",J153,0)</f>
        <v>0</v>
      </c>
      <c r="BH153" s="217">
        <f>IF(N153="zníž. prenesená",J153,0)</f>
        <v>0</v>
      </c>
      <c r="BI153" s="217">
        <f>IF(N153="nulová",J153,0)</f>
        <v>0</v>
      </c>
      <c r="BJ153" s="18" t="s">
        <v>87</v>
      </c>
      <c r="BK153" s="217">
        <f>ROUND(I153*H153,2)</f>
        <v>0</v>
      </c>
      <c r="BL153" s="18" t="s">
        <v>358</v>
      </c>
      <c r="BM153" s="216" t="s">
        <v>327</v>
      </c>
    </row>
    <row r="154" s="2" customFormat="1" ht="24.15" customHeight="1">
      <c r="A154" s="37"/>
      <c r="B154" s="168"/>
      <c r="C154" s="242" t="s">
        <v>310</v>
      </c>
      <c r="D154" s="242" t="s">
        <v>582</v>
      </c>
      <c r="E154" s="243" t="s">
        <v>2598</v>
      </c>
      <c r="F154" s="244" t="s">
        <v>2599</v>
      </c>
      <c r="G154" s="245" t="s">
        <v>649</v>
      </c>
      <c r="H154" s="246">
        <v>2</v>
      </c>
      <c r="I154" s="247"/>
      <c r="J154" s="248">
        <f>ROUND(I154*H154,2)</f>
        <v>0</v>
      </c>
      <c r="K154" s="249"/>
      <c r="L154" s="250"/>
      <c r="M154" s="251" t="s">
        <v>1</v>
      </c>
      <c r="N154" s="252" t="s">
        <v>41</v>
      </c>
      <c r="O154" s="81"/>
      <c r="P154" s="214">
        <f>O154*H154</f>
        <v>0</v>
      </c>
      <c r="Q154" s="214">
        <v>0</v>
      </c>
      <c r="R154" s="214">
        <f>Q154*H154</f>
        <v>0</v>
      </c>
      <c r="S154" s="214">
        <v>0</v>
      </c>
      <c r="T154" s="215">
        <f>S154*H154</f>
        <v>0</v>
      </c>
      <c r="U154" s="37"/>
      <c r="V154" s="37"/>
      <c r="W154" s="37"/>
      <c r="X154" s="37"/>
      <c r="Y154" s="37"/>
      <c r="Z154" s="37"/>
      <c r="AA154" s="37"/>
      <c r="AB154" s="37"/>
      <c r="AC154" s="37"/>
      <c r="AD154" s="37"/>
      <c r="AE154" s="37"/>
      <c r="AR154" s="216" t="s">
        <v>473</v>
      </c>
      <c r="AT154" s="216" t="s">
        <v>582</v>
      </c>
      <c r="AU154" s="216" t="s">
        <v>87</v>
      </c>
      <c r="AY154" s="18" t="s">
        <v>283</v>
      </c>
      <c r="BE154" s="217">
        <f>IF(N154="základná",J154,0)</f>
        <v>0</v>
      </c>
      <c r="BF154" s="217">
        <f>IF(N154="znížená",J154,0)</f>
        <v>0</v>
      </c>
      <c r="BG154" s="217">
        <f>IF(N154="zákl. prenesená",J154,0)</f>
        <v>0</v>
      </c>
      <c r="BH154" s="217">
        <f>IF(N154="zníž. prenesená",J154,0)</f>
        <v>0</v>
      </c>
      <c r="BI154" s="217">
        <f>IF(N154="nulová",J154,0)</f>
        <v>0</v>
      </c>
      <c r="BJ154" s="18" t="s">
        <v>87</v>
      </c>
      <c r="BK154" s="217">
        <f>ROUND(I154*H154,2)</f>
        <v>0</v>
      </c>
      <c r="BL154" s="18" t="s">
        <v>358</v>
      </c>
      <c r="BM154" s="216" t="s">
        <v>337</v>
      </c>
    </row>
    <row r="155" s="2" customFormat="1" ht="24.15" customHeight="1">
      <c r="A155" s="37"/>
      <c r="B155" s="168"/>
      <c r="C155" s="242" t="s">
        <v>315</v>
      </c>
      <c r="D155" s="242" t="s">
        <v>582</v>
      </c>
      <c r="E155" s="243" t="s">
        <v>2600</v>
      </c>
      <c r="F155" s="244" t="s">
        <v>2601</v>
      </c>
      <c r="G155" s="245" t="s">
        <v>649</v>
      </c>
      <c r="H155" s="246">
        <v>8</v>
      </c>
      <c r="I155" s="247"/>
      <c r="J155" s="248">
        <f>ROUND(I155*H155,2)</f>
        <v>0</v>
      </c>
      <c r="K155" s="249"/>
      <c r="L155" s="250"/>
      <c r="M155" s="251" t="s">
        <v>1</v>
      </c>
      <c r="N155" s="252" t="s">
        <v>41</v>
      </c>
      <c r="O155" s="81"/>
      <c r="P155" s="214">
        <f>O155*H155</f>
        <v>0</v>
      </c>
      <c r="Q155" s="214">
        <v>0</v>
      </c>
      <c r="R155" s="214">
        <f>Q155*H155</f>
        <v>0</v>
      </c>
      <c r="S155" s="214">
        <v>0</v>
      </c>
      <c r="T155" s="215">
        <f>S155*H155</f>
        <v>0</v>
      </c>
      <c r="U155" s="37"/>
      <c r="V155" s="37"/>
      <c r="W155" s="37"/>
      <c r="X155" s="37"/>
      <c r="Y155" s="37"/>
      <c r="Z155" s="37"/>
      <c r="AA155" s="37"/>
      <c r="AB155" s="37"/>
      <c r="AC155" s="37"/>
      <c r="AD155" s="37"/>
      <c r="AE155" s="37"/>
      <c r="AR155" s="216" t="s">
        <v>473</v>
      </c>
      <c r="AT155" s="216" t="s">
        <v>582</v>
      </c>
      <c r="AU155" s="216" t="s">
        <v>87</v>
      </c>
      <c r="AY155" s="18" t="s">
        <v>283</v>
      </c>
      <c r="BE155" s="217">
        <f>IF(N155="základná",J155,0)</f>
        <v>0</v>
      </c>
      <c r="BF155" s="217">
        <f>IF(N155="znížená",J155,0)</f>
        <v>0</v>
      </c>
      <c r="BG155" s="217">
        <f>IF(N155="zákl. prenesená",J155,0)</f>
        <v>0</v>
      </c>
      <c r="BH155" s="217">
        <f>IF(N155="zníž. prenesená",J155,0)</f>
        <v>0</v>
      </c>
      <c r="BI155" s="217">
        <f>IF(N155="nulová",J155,0)</f>
        <v>0</v>
      </c>
      <c r="BJ155" s="18" t="s">
        <v>87</v>
      </c>
      <c r="BK155" s="217">
        <f>ROUND(I155*H155,2)</f>
        <v>0</v>
      </c>
      <c r="BL155" s="18" t="s">
        <v>358</v>
      </c>
      <c r="BM155" s="216" t="s">
        <v>347</v>
      </c>
    </row>
    <row r="156" s="2" customFormat="1" ht="24.15" customHeight="1">
      <c r="A156" s="37"/>
      <c r="B156" s="168"/>
      <c r="C156" s="242" t="s">
        <v>319</v>
      </c>
      <c r="D156" s="242" t="s">
        <v>582</v>
      </c>
      <c r="E156" s="243" t="s">
        <v>2602</v>
      </c>
      <c r="F156" s="244" t="s">
        <v>2603</v>
      </c>
      <c r="G156" s="245" t="s">
        <v>649</v>
      </c>
      <c r="H156" s="246">
        <v>3</v>
      </c>
      <c r="I156" s="247"/>
      <c r="J156" s="248">
        <f>ROUND(I156*H156,2)</f>
        <v>0</v>
      </c>
      <c r="K156" s="249"/>
      <c r="L156" s="250"/>
      <c r="M156" s="251" t="s">
        <v>1</v>
      </c>
      <c r="N156" s="252" t="s">
        <v>41</v>
      </c>
      <c r="O156" s="81"/>
      <c r="P156" s="214">
        <f>O156*H156</f>
        <v>0</v>
      </c>
      <c r="Q156" s="214">
        <v>0</v>
      </c>
      <c r="R156" s="214">
        <f>Q156*H156</f>
        <v>0</v>
      </c>
      <c r="S156" s="214">
        <v>0</v>
      </c>
      <c r="T156" s="215">
        <f>S156*H156</f>
        <v>0</v>
      </c>
      <c r="U156" s="37"/>
      <c r="V156" s="37"/>
      <c r="W156" s="37"/>
      <c r="X156" s="37"/>
      <c r="Y156" s="37"/>
      <c r="Z156" s="37"/>
      <c r="AA156" s="37"/>
      <c r="AB156" s="37"/>
      <c r="AC156" s="37"/>
      <c r="AD156" s="37"/>
      <c r="AE156" s="37"/>
      <c r="AR156" s="216" t="s">
        <v>473</v>
      </c>
      <c r="AT156" s="216" t="s">
        <v>582</v>
      </c>
      <c r="AU156" s="216" t="s">
        <v>87</v>
      </c>
      <c r="AY156" s="18" t="s">
        <v>283</v>
      </c>
      <c r="BE156" s="217">
        <f>IF(N156="základná",J156,0)</f>
        <v>0</v>
      </c>
      <c r="BF156" s="217">
        <f>IF(N156="znížená",J156,0)</f>
        <v>0</v>
      </c>
      <c r="BG156" s="217">
        <f>IF(N156="zákl. prenesená",J156,0)</f>
        <v>0</v>
      </c>
      <c r="BH156" s="217">
        <f>IF(N156="zníž. prenesená",J156,0)</f>
        <v>0</v>
      </c>
      <c r="BI156" s="217">
        <f>IF(N156="nulová",J156,0)</f>
        <v>0</v>
      </c>
      <c r="BJ156" s="18" t="s">
        <v>87</v>
      </c>
      <c r="BK156" s="217">
        <f>ROUND(I156*H156,2)</f>
        <v>0</v>
      </c>
      <c r="BL156" s="18" t="s">
        <v>358</v>
      </c>
      <c r="BM156" s="216" t="s">
        <v>358</v>
      </c>
    </row>
    <row r="157" s="2" customFormat="1" ht="37.8" customHeight="1">
      <c r="A157" s="37"/>
      <c r="B157" s="168"/>
      <c r="C157" s="204" t="s">
        <v>323</v>
      </c>
      <c r="D157" s="204" t="s">
        <v>285</v>
      </c>
      <c r="E157" s="205" t="s">
        <v>4387</v>
      </c>
      <c r="F157" s="206" t="s">
        <v>4388</v>
      </c>
      <c r="G157" s="207" t="s">
        <v>649</v>
      </c>
      <c r="H157" s="208">
        <v>72</v>
      </c>
      <c r="I157" s="209"/>
      <c r="J157" s="210">
        <f>ROUND(I157*H157,2)</f>
        <v>0</v>
      </c>
      <c r="K157" s="211"/>
      <c r="L157" s="38"/>
      <c r="M157" s="212" t="s">
        <v>1</v>
      </c>
      <c r="N157" s="213" t="s">
        <v>41</v>
      </c>
      <c r="O157" s="81"/>
      <c r="P157" s="214">
        <f>O157*H157</f>
        <v>0</v>
      </c>
      <c r="Q157" s="214">
        <v>0</v>
      </c>
      <c r="R157" s="214">
        <f>Q157*H157</f>
        <v>0</v>
      </c>
      <c r="S157" s="214">
        <v>0</v>
      </c>
      <c r="T157" s="215">
        <f>S157*H157</f>
        <v>0</v>
      </c>
      <c r="U157" s="37"/>
      <c r="V157" s="37"/>
      <c r="W157" s="37"/>
      <c r="X157" s="37"/>
      <c r="Y157" s="37"/>
      <c r="Z157" s="37"/>
      <c r="AA157" s="37"/>
      <c r="AB157" s="37"/>
      <c r="AC157" s="37"/>
      <c r="AD157" s="37"/>
      <c r="AE157" s="37"/>
      <c r="AR157" s="216" t="s">
        <v>358</v>
      </c>
      <c r="AT157" s="216" t="s">
        <v>285</v>
      </c>
      <c r="AU157" s="216" t="s">
        <v>87</v>
      </c>
      <c r="AY157" s="18" t="s">
        <v>283</v>
      </c>
      <c r="BE157" s="217">
        <f>IF(N157="základná",J157,0)</f>
        <v>0</v>
      </c>
      <c r="BF157" s="217">
        <f>IF(N157="znížená",J157,0)</f>
        <v>0</v>
      </c>
      <c r="BG157" s="217">
        <f>IF(N157="zákl. prenesená",J157,0)</f>
        <v>0</v>
      </c>
      <c r="BH157" s="217">
        <f>IF(N157="zníž. prenesená",J157,0)</f>
        <v>0</v>
      </c>
      <c r="BI157" s="217">
        <f>IF(N157="nulová",J157,0)</f>
        <v>0</v>
      </c>
      <c r="BJ157" s="18" t="s">
        <v>87</v>
      </c>
      <c r="BK157" s="217">
        <f>ROUND(I157*H157,2)</f>
        <v>0</v>
      </c>
      <c r="BL157" s="18" t="s">
        <v>358</v>
      </c>
      <c r="BM157" s="216" t="s">
        <v>370</v>
      </c>
    </row>
    <row r="158" s="2" customFormat="1" ht="21.75" customHeight="1">
      <c r="A158" s="37"/>
      <c r="B158" s="168"/>
      <c r="C158" s="242" t="s">
        <v>327</v>
      </c>
      <c r="D158" s="242" t="s">
        <v>582</v>
      </c>
      <c r="E158" s="243" t="s">
        <v>4389</v>
      </c>
      <c r="F158" s="244" t="s">
        <v>4390</v>
      </c>
      <c r="G158" s="245" t="s">
        <v>649</v>
      </c>
      <c r="H158" s="246">
        <v>17</v>
      </c>
      <c r="I158" s="247"/>
      <c r="J158" s="248">
        <f>ROUND(I158*H158,2)</f>
        <v>0</v>
      </c>
      <c r="K158" s="249"/>
      <c r="L158" s="250"/>
      <c r="M158" s="251" t="s">
        <v>1</v>
      </c>
      <c r="N158" s="252" t="s">
        <v>41</v>
      </c>
      <c r="O158" s="81"/>
      <c r="P158" s="214">
        <f>O158*H158</f>
        <v>0</v>
      </c>
      <c r="Q158" s="214">
        <v>0</v>
      </c>
      <c r="R158" s="214">
        <f>Q158*H158</f>
        <v>0</v>
      </c>
      <c r="S158" s="214">
        <v>0</v>
      </c>
      <c r="T158" s="215">
        <f>S158*H158</f>
        <v>0</v>
      </c>
      <c r="U158" s="37"/>
      <c r="V158" s="37"/>
      <c r="W158" s="37"/>
      <c r="X158" s="37"/>
      <c r="Y158" s="37"/>
      <c r="Z158" s="37"/>
      <c r="AA158" s="37"/>
      <c r="AB158" s="37"/>
      <c r="AC158" s="37"/>
      <c r="AD158" s="37"/>
      <c r="AE158" s="37"/>
      <c r="AR158" s="216" t="s">
        <v>473</v>
      </c>
      <c r="AT158" s="216" t="s">
        <v>582</v>
      </c>
      <c r="AU158" s="216" t="s">
        <v>87</v>
      </c>
      <c r="AY158" s="18" t="s">
        <v>283</v>
      </c>
      <c r="BE158" s="217">
        <f>IF(N158="základná",J158,0)</f>
        <v>0</v>
      </c>
      <c r="BF158" s="217">
        <f>IF(N158="znížená",J158,0)</f>
        <v>0</v>
      </c>
      <c r="BG158" s="217">
        <f>IF(N158="zákl. prenesená",J158,0)</f>
        <v>0</v>
      </c>
      <c r="BH158" s="217">
        <f>IF(N158="zníž. prenesená",J158,0)</f>
        <v>0</v>
      </c>
      <c r="BI158" s="217">
        <f>IF(N158="nulová",J158,0)</f>
        <v>0</v>
      </c>
      <c r="BJ158" s="18" t="s">
        <v>87</v>
      </c>
      <c r="BK158" s="217">
        <f>ROUND(I158*H158,2)</f>
        <v>0</v>
      </c>
      <c r="BL158" s="18" t="s">
        <v>358</v>
      </c>
      <c r="BM158" s="216" t="s">
        <v>7</v>
      </c>
    </row>
    <row r="159" s="2" customFormat="1" ht="24.15" customHeight="1">
      <c r="A159" s="37"/>
      <c r="B159" s="168"/>
      <c r="C159" s="242" t="s">
        <v>332</v>
      </c>
      <c r="D159" s="242" t="s">
        <v>582</v>
      </c>
      <c r="E159" s="243" t="s">
        <v>4391</v>
      </c>
      <c r="F159" s="244" t="s">
        <v>4392</v>
      </c>
      <c r="G159" s="245" t="s">
        <v>649</v>
      </c>
      <c r="H159" s="246">
        <v>55</v>
      </c>
      <c r="I159" s="247"/>
      <c r="J159" s="248">
        <f>ROUND(I159*H159,2)</f>
        <v>0</v>
      </c>
      <c r="K159" s="249"/>
      <c r="L159" s="250"/>
      <c r="M159" s="251" t="s">
        <v>1</v>
      </c>
      <c r="N159" s="252" t="s">
        <v>41</v>
      </c>
      <c r="O159" s="81"/>
      <c r="P159" s="214">
        <f>O159*H159</f>
        <v>0</v>
      </c>
      <c r="Q159" s="214">
        <v>0</v>
      </c>
      <c r="R159" s="214">
        <f>Q159*H159</f>
        <v>0</v>
      </c>
      <c r="S159" s="214">
        <v>0</v>
      </c>
      <c r="T159" s="215">
        <f>S159*H159</f>
        <v>0</v>
      </c>
      <c r="U159" s="37"/>
      <c r="V159" s="37"/>
      <c r="W159" s="37"/>
      <c r="X159" s="37"/>
      <c r="Y159" s="37"/>
      <c r="Z159" s="37"/>
      <c r="AA159" s="37"/>
      <c r="AB159" s="37"/>
      <c r="AC159" s="37"/>
      <c r="AD159" s="37"/>
      <c r="AE159" s="37"/>
      <c r="AR159" s="216" t="s">
        <v>473</v>
      </c>
      <c r="AT159" s="216" t="s">
        <v>582</v>
      </c>
      <c r="AU159" s="216" t="s">
        <v>87</v>
      </c>
      <c r="AY159" s="18" t="s">
        <v>283</v>
      </c>
      <c r="BE159" s="217">
        <f>IF(N159="základná",J159,0)</f>
        <v>0</v>
      </c>
      <c r="BF159" s="217">
        <f>IF(N159="znížená",J159,0)</f>
        <v>0</v>
      </c>
      <c r="BG159" s="217">
        <f>IF(N159="zákl. prenesená",J159,0)</f>
        <v>0</v>
      </c>
      <c r="BH159" s="217">
        <f>IF(N159="zníž. prenesená",J159,0)</f>
        <v>0</v>
      </c>
      <c r="BI159" s="217">
        <f>IF(N159="nulová",J159,0)</f>
        <v>0</v>
      </c>
      <c r="BJ159" s="18" t="s">
        <v>87</v>
      </c>
      <c r="BK159" s="217">
        <f>ROUND(I159*H159,2)</f>
        <v>0</v>
      </c>
      <c r="BL159" s="18" t="s">
        <v>358</v>
      </c>
      <c r="BM159" s="216" t="s">
        <v>395</v>
      </c>
    </row>
    <row r="160" s="2" customFormat="1" ht="24.15" customHeight="1">
      <c r="A160" s="37"/>
      <c r="B160" s="168"/>
      <c r="C160" s="204" t="s">
        <v>337</v>
      </c>
      <c r="D160" s="204" t="s">
        <v>285</v>
      </c>
      <c r="E160" s="205" t="s">
        <v>1116</v>
      </c>
      <c r="F160" s="206" t="s">
        <v>1117</v>
      </c>
      <c r="G160" s="207" t="s">
        <v>979</v>
      </c>
      <c r="H160" s="255"/>
      <c r="I160" s="209"/>
      <c r="J160" s="210">
        <f>ROUND(I160*H160,2)</f>
        <v>0</v>
      </c>
      <c r="K160" s="211"/>
      <c r="L160" s="38"/>
      <c r="M160" s="212" t="s">
        <v>1</v>
      </c>
      <c r="N160" s="213" t="s">
        <v>41</v>
      </c>
      <c r="O160" s="81"/>
      <c r="P160" s="214">
        <f>O160*H160</f>
        <v>0</v>
      </c>
      <c r="Q160" s="214">
        <v>0</v>
      </c>
      <c r="R160" s="214">
        <f>Q160*H160</f>
        <v>0</v>
      </c>
      <c r="S160" s="214">
        <v>0</v>
      </c>
      <c r="T160" s="215">
        <f>S160*H160</f>
        <v>0</v>
      </c>
      <c r="U160" s="37"/>
      <c r="V160" s="37"/>
      <c r="W160" s="37"/>
      <c r="X160" s="37"/>
      <c r="Y160" s="37"/>
      <c r="Z160" s="37"/>
      <c r="AA160" s="37"/>
      <c r="AB160" s="37"/>
      <c r="AC160" s="37"/>
      <c r="AD160" s="37"/>
      <c r="AE160" s="37"/>
      <c r="AR160" s="216" t="s">
        <v>358</v>
      </c>
      <c r="AT160" s="216" t="s">
        <v>285</v>
      </c>
      <c r="AU160" s="216" t="s">
        <v>87</v>
      </c>
      <c r="AY160" s="18" t="s">
        <v>283</v>
      </c>
      <c r="BE160" s="217">
        <f>IF(N160="základná",J160,0)</f>
        <v>0</v>
      </c>
      <c r="BF160" s="217">
        <f>IF(N160="znížená",J160,0)</f>
        <v>0</v>
      </c>
      <c r="BG160" s="217">
        <f>IF(N160="zákl. prenesená",J160,0)</f>
        <v>0</v>
      </c>
      <c r="BH160" s="217">
        <f>IF(N160="zníž. prenesená",J160,0)</f>
        <v>0</v>
      </c>
      <c r="BI160" s="217">
        <f>IF(N160="nulová",J160,0)</f>
        <v>0</v>
      </c>
      <c r="BJ160" s="18" t="s">
        <v>87</v>
      </c>
      <c r="BK160" s="217">
        <f>ROUND(I160*H160,2)</f>
        <v>0</v>
      </c>
      <c r="BL160" s="18" t="s">
        <v>358</v>
      </c>
      <c r="BM160" s="216" t="s">
        <v>408</v>
      </c>
    </row>
    <row r="161" s="12" customFormat="1" ht="22.8" customHeight="1">
      <c r="A161" s="12"/>
      <c r="B161" s="191"/>
      <c r="C161" s="12"/>
      <c r="D161" s="192" t="s">
        <v>74</v>
      </c>
      <c r="E161" s="202" t="s">
        <v>2604</v>
      </c>
      <c r="F161" s="202" t="s">
        <v>2605</v>
      </c>
      <c r="G161" s="12"/>
      <c r="H161" s="12"/>
      <c r="I161" s="194"/>
      <c r="J161" s="203">
        <f>BK161</f>
        <v>0</v>
      </c>
      <c r="K161" s="12"/>
      <c r="L161" s="191"/>
      <c r="M161" s="196"/>
      <c r="N161" s="197"/>
      <c r="O161" s="197"/>
      <c r="P161" s="198">
        <f>SUM(P162:P166)</f>
        <v>0</v>
      </c>
      <c r="Q161" s="197"/>
      <c r="R161" s="198">
        <f>SUM(R162:R166)</f>
        <v>0</v>
      </c>
      <c r="S161" s="197"/>
      <c r="T161" s="199">
        <f>SUM(T162:T166)</f>
        <v>0</v>
      </c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R161" s="192" t="s">
        <v>87</v>
      </c>
      <c r="AT161" s="200" t="s">
        <v>74</v>
      </c>
      <c r="AU161" s="200" t="s">
        <v>82</v>
      </c>
      <c r="AY161" s="192" t="s">
        <v>283</v>
      </c>
      <c r="BK161" s="201">
        <f>SUM(BK162:BK166)</f>
        <v>0</v>
      </c>
    </row>
    <row r="162" s="2" customFormat="1" ht="33" customHeight="1">
      <c r="A162" s="37"/>
      <c r="B162" s="168"/>
      <c r="C162" s="204" t="s">
        <v>341</v>
      </c>
      <c r="D162" s="204" t="s">
        <v>285</v>
      </c>
      <c r="E162" s="205" t="s">
        <v>4393</v>
      </c>
      <c r="F162" s="206" t="s">
        <v>4394</v>
      </c>
      <c r="G162" s="207" t="s">
        <v>3044</v>
      </c>
      <c r="H162" s="208">
        <v>2</v>
      </c>
      <c r="I162" s="209"/>
      <c r="J162" s="210">
        <f>ROUND(I162*H162,2)</f>
        <v>0</v>
      </c>
      <c r="K162" s="211"/>
      <c r="L162" s="38"/>
      <c r="M162" s="212" t="s">
        <v>1</v>
      </c>
      <c r="N162" s="213" t="s">
        <v>41</v>
      </c>
      <c r="O162" s="81"/>
      <c r="P162" s="214">
        <f>O162*H162</f>
        <v>0</v>
      </c>
      <c r="Q162" s="214">
        <v>0</v>
      </c>
      <c r="R162" s="214">
        <f>Q162*H162</f>
        <v>0</v>
      </c>
      <c r="S162" s="214">
        <v>0</v>
      </c>
      <c r="T162" s="215">
        <f>S162*H162</f>
        <v>0</v>
      </c>
      <c r="U162" s="37"/>
      <c r="V162" s="37"/>
      <c r="W162" s="37"/>
      <c r="X162" s="37"/>
      <c r="Y162" s="37"/>
      <c r="Z162" s="37"/>
      <c r="AA162" s="37"/>
      <c r="AB162" s="37"/>
      <c r="AC162" s="37"/>
      <c r="AD162" s="37"/>
      <c r="AE162" s="37"/>
      <c r="AR162" s="216" t="s">
        <v>358</v>
      </c>
      <c r="AT162" s="216" t="s">
        <v>285</v>
      </c>
      <c r="AU162" s="216" t="s">
        <v>87</v>
      </c>
      <c r="AY162" s="18" t="s">
        <v>283</v>
      </c>
      <c r="BE162" s="217">
        <f>IF(N162="základná",J162,0)</f>
        <v>0</v>
      </c>
      <c r="BF162" s="217">
        <f>IF(N162="znížená",J162,0)</f>
        <v>0</v>
      </c>
      <c r="BG162" s="217">
        <f>IF(N162="zákl. prenesená",J162,0)</f>
        <v>0</v>
      </c>
      <c r="BH162" s="217">
        <f>IF(N162="zníž. prenesená",J162,0)</f>
        <v>0</v>
      </c>
      <c r="BI162" s="217">
        <f>IF(N162="nulová",J162,0)</f>
        <v>0</v>
      </c>
      <c r="BJ162" s="18" t="s">
        <v>87</v>
      </c>
      <c r="BK162" s="217">
        <f>ROUND(I162*H162,2)</f>
        <v>0</v>
      </c>
      <c r="BL162" s="18" t="s">
        <v>358</v>
      </c>
      <c r="BM162" s="216" t="s">
        <v>428</v>
      </c>
    </row>
    <row r="163" s="2" customFormat="1" ht="16.5" customHeight="1">
      <c r="A163" s="37"/>
      <c r="B163" s="168"/>
      <c r="C163" s="204" t="s">
        <v>347</v>
      </c>
      <c r="D163" s="204" t="s">
        <v>285</v>
      </c>
      <c r="E163" s="205" t="s">
        <v>4395</v>
      </c>
      <c r="F163" s="206" t="s">
        <v>4396</v>
      </c>
      <c r="G163" s="207" t="s">
        <v>3310</v>
      </c>
      <c r="H163" s="208">
        <v>2</v>
      </c>
      <c r="I163" s="209"/>
      <c r="J163" s="210">
        <f>ROUND(I163*H163,2)</f>
        <v>0</v>
      </c>
      <c r="K163" s="211"/>
      <c r="L163" s="38"/>
      <c r="M163" s="212" t="s">
        <v>1</v>
      </c>
      <c r="N163" s="213" t="s">
        <v>41</v>
      </c>
      <c r="O163" s="81"/>
      <c r="P163" s="214">
        <f>O163*H163</f>
        <v>0</v>
      </c>
      <c r="Q163" s="214">
        <v>0</v>
      </c>
      <c r="R163" s="214">
        <f>Q163*H163</f>
        <v>0</v>
      </c>
      <c r="S163" s="214">
        <v>0</v>
      </c>
      <c r="T163" s="215">
        <f>S163*H163</f>
        <v>0</v>
      </c>
      <c r="U163" s="37"/>
      <c r="V163" s="37"/>
      <c r="W163" s="37"/>
      <c r="X163" s="37"/>
      <c r="Y163" s="37"/>
      <c r="Z163" s="37"/>
      <c r="AA163" s="37"/>
      <c r="AB163" s="37"/>
      <c r="AC163" s="37"/>
      <c r="AD163" s="37"/>
      <c r="AE163" s="37"/>
      <c r="AR163" s="216" t="s">
        <v>358</v>
      </c>
      <c r="AT163" s="216" t="s">
        <v>285</v>
      </c>
      <c r="AU163" s="216" t="s">
        <v>87</v>
      </c>
      <c r="AY163" s="18" t="s">
        <v>283</v>
      </c>
      <c r="BE163" s="217">
        <f>IF(N163="základná",J163,0)</f>
        <v>0</v>
      </c>
      <c r="BF163" s="217">
        <f>IF(N163="znížená",J163,0)</f>
        <v>0</v>
      </c>
      <c r="BG163" s="217">
        <f>IF(N163="zákl. prenesená",J163,0)</f>
        <v>0</v>
      </c>
      <c r="BH163" s="217">
        <f>IF(N163="zníž. prenesená",J163,0)</f>
        <v>0</v>
      </c>
      <c r="BI163" s="217">
        <f>IF(N163="nulová",J163,0)</f>
        <v>0</v>
      </c>
      <c r="BJ163" s="18" t="s">
        <v>87</v>
      </c>
      <c r="BK163" s="217">
        <f>ROUND(I163*H163,2)</f>
        <v>0</v>
      </c>
      <c r="BL163" s="18" t="s">
        <v>358</v>
      </c>
      <c r="BM163" s="216" t="s">
        <v>442</v>
      </c>
    </row>
    <row r="164" s="2" customFormat="1" ht="37.8" customHeight="1">
      <c r="A164" s="37"/>
      <c r="B164" s="168"/>
      <c r="C164" s="242" t="s">
        <v>352</v>
      </c>
      <c r="D164" s="242" t="s">
        <v>582</v>
      </c>
      <c r="E164" s="243" t="s">
        <v>4397</v>
      </c>
      <c r="F164" s="244" t="s">
        <v>4398</v>
      </c>
      <c r="G164" s="245" t="s">
        <v>2805</v>
      </c>
      <c r="H164" s="246">
        <v>2</v>
      </c>
      <c r="I164" s="247"/>
      <c r="J164" s="248">
        <f>ROUND(I164*H164,2)</f>
        <v>0</v>
      </c>
      <c r="K164" s="249"/>
      <c r="L164" s="250"/>
      <c r="M164" s="251" t="s">
        <v>1</v>
      </c>
      <c r="N164" s="252" t="s">
        <v>41</v>
      </c>
      <c r="O164" s="81"/>
      <c r="P164" s="214">
        <f>O164*H164</f>
        <v>0</v>
      </c>
      <c r="Q164" s="214">
        <v>0</v>
      </c>
      <c r="R164" s="214">
        <f>Q164*H164</f>
        <v>0</v>
      </c>
      <c r="S164" s="214">
        <v>0</v>
      </c>
      <c r="T164" s="215">
        <f>S164*H164</f>
        <v>0</v>
      </c>
      <c r="U164" s="37"/>
      <c r="V164" s="37"/>
      <c r="W164" s="37"/>
      <c r="X164" s="37"/>
      <c r="Y164" s="37"/>
      <c r="Z164" s="37"/>
      <c r="AA164" s="37"/>
      <c r="AB164" s="37"/>
      <c r="AC164" s="37"/>
      <c r="AD164" s="37"/>
      <c r="AE164" s="37"/>
      <c r="AR164" s="216" t="s">
        <v>473</v>
      </c>
      <c r="AT164" s="216" t="s">
        <v>582</v>
      </c>
      <c r="AU164" s="216" t="s">
        <v>87</v>
      </c>
      <c r="AY164" s="18" t="s">
        <v>283</v>
      </c>
      <c r="BE164" s="217">
        <f>IF(N164="základná",J164,0)</f>
        <v>0</v>
      </c>
      <c r="BF164" s="217">
        <f>IF(N164="znížená",J164,0)</f>
        <v>0</v>
      </c>
      <c r="BG164" s="217">
        <f>IF(N164="zákl. prenesená",J164,0)</f>
        <v>0</v>
      </c>
      <c r="BH164" s="217">
        <f>IF(N164="zníž. prenesená",J164,0)</f>
        <v>0</v>
      </c>
      <c r="BI164" s="217">
        <f>IF(N164="nulová",J164,0)</f>
        <v>0</v>
      </c>
      <c r="BJ164" s="18" t="s">
        <v>87</v>
      </c>
      <c r="BK164" s="217">
        <f>ROUND(I164*H164,2)</f>
        <v>0</v>
      </c>
      <c r="BL164" s="18" t="s">
        <v>358</v>
      </c>
      <c r="BM164" s="216" t="s">
        <v>464</v>
      </c>
    </row>
    <row r="165" s="2" customFormat="1" ht="24.15" customHeight="1">
      <c r="A165" s="37"/>
      <c r="B165" s="168"/>
      <c r="C165" s="242" t="s">
        <v>358</v>
      </c>
      <c r="D165" s="242" t="s">
        <v>582</v>
      </c>
      <c r="E165" s="243" t="s">
        <v>4399</v>
      </c>
      <c r="F165" s="244" t="s">
        <v>4400</v>
      </c>
      <c r="G165" s="245" t="s">
        <v>373</v>
      </c>
      <c r="H165" s="246">
        <v>6</v>
      </c>
      <c r="I165" s="247"/>
      <c r="J165" s="248">
        <f>ROUND(I165*H165,2)</f>
        <v>0</v>
      </c>
      <c r="K165" s="249"/>
      <c r="L165" s="250"/>
      <c r="M165" s="251" t="s">
        <v>1</v>
      </c>
      <c r="N165" s="252" t="s">
        <v>41</v>
      </c>
      <c r="O165" s="81"/>
      <c r="P165" s="214">
        <f>O165*H165</f>
        <v>0</v>
      </c>
      <c r="Q165" s="214">
        <v>0</v>
      </c>
      <c r="R165" s="214">
        <f>Q165*H165</f>
        <v>0</v>
      </c>
      <c r="S165" s="214">
        <v>0</v>
      </c>
      <c r="T165" s="215">
        <f>S165*H165</f>
        <v>0</v>
      </c>
      <c r="U165" s="37"/>
      <c r="V165" s="37"/>
      <c r="W165" s="37"/>
      <c r="X165" s="37"/>
      <c r="Y165" s="37"/>
      <c r="Z165" s="37"/>
      <c r="AA165" s="37"/>
      <c r="AB165" s="37"/>
      <c r="AC165" s="37"/>
      <c r="AD165" s="37"/>
      <c r="AE165" s="37"/>
      <c r="AR165" s="216" t="s">
        <v>473</v>
      </c>
      <c r="AT165" s="216" t="s">
        <v>582</v>
      </c>
      <c r="AU165" s="216" t="s">
        <v>87</v>
      </c>
      <c r="AY165" s="18" t="s">
        <v>283</v>
      </c>
      <c r="BE165" s="217">
        <f>IF(N165="základná",J165,0)</f>
        <v>0</v>
      </c>
      <c r="BF165" s="217">
        <f>IF(N165="znížená",J165,0)</f>
        <v>0</v>
      </c>
      <c r="BG165" s="217">
        <f>IF(N165="zákl. prenesená",J165,0)</f>
        <v>0</v>
      </c>
      <c r="BH165" s="217">
        <f>IF(N165="zníž. prenesená",J165,0)</f>
        <v>0</v>
      </c>
      <c r="BI165" s="217">
        <f>IF(N165="nulová",J165,0)</f>
        <v>0</v>
      </c>
      <c r="BJ165" s="18" t="s">
        <v>87</v>
      </c>
      <c r="BK165" s="217">
        <f>ROUND(I165*H165,2)</f>
        <v>0</v>
      </c>
      <c r="BL165" s="18" t="s">
        <v>358</v>
      </c>
      <c r="BM165" s="216" t="s">
        <v>473</v>
      </c>
    </row>
    <row r="166" s="2" customFormat="1" ht="24.15" customHeight="1">
      <c r="A166" s="37"/>
      <c r="B166" s="168"/>
      <c r="C166" s="204" t="s">
        <v>364</v>
      </c>
      <c r="D166" s="204" t="s">
        <v>285</v>
      </c>
      <c r="E166" s="205" t="s">
        <v>4401</v>
      </c>
      <c r="F166" s="206" t="s">
        <v>4402</v>
      </c>
      <c r="G166" s="207" t="s">
        <v>979</v>
      </c>
      <c r="H166" s="255"/>
      <c r="I166" s="209"/>
      <c r="J166" s="210">
        <f>ROUND(I166*H166,2)</f>
        <v>0</v>
      </c>
      <c r="K166" s="211"/>
      <c r="L166" s="38"/>
      <c r="M166" s="212" t="s">
        <v>1</v>
      </c>
      <c r="N166" s="213" t="s">
        <v>41</v>
      </c>
      <c r="O166" s="81"/>
      <c r="P166" s="214">
        <f>O166*H166</f>
        <v>0</v>
      </c>
      <c r="Q166" s="214">
        <v>0</v>
      </c>
      <c r="R166" s="214">
        <f>Q166*H166</f>
        <v>0</v>
      </c>
      <c r="S166" s="214">
        <v>0</v>
      </c>
      <c r="T166" s="215">
        <f>S166*H166</f>
        <v>0</v>
      </c>
      <c r="U166" s="37"/>
      <c r="V166" s="37"/>
      <c r="W166" s="37"/>
      <c r="X166" s="37"/>
      <c r="Y166" s="37"/>
      <c r="Z166" s="37"/>
      <c r="AA166" s="37"/>
      <c r="AB166" s="37"/>
      <c r="AC166" s="37"/>
      <c r="AD166" s="37"/>
      <c r="AE166" s="37"/>
      <c r="AR166" s="216" t="s">
        <v>358</v>
      </c>
      <c r="AT166" s="216" t="s">
        <v>285</v>
      </c>
      <c r="AU166" s="216" t="s">
        <v>87</v>
      </c>
      <c r="AY166" s="18" t="s">
        <v>283</v>
      </c>
      <c r="BE166" s="217">
        <f>IF(N166="základná",J166,0)</f>
        <v>0</v>
      </c>
      <c r="BF166" s="217">
        <f>IF(N166="znížená",J166,0)</f>
        <v>0</v>
      </c>
      <c r="BG166" s="217">
        <f>IF(N166="zákl. prenesená",J166,0)</f>
        <v>0</v>
      </c>
      <c r="BH166" s="217">
        <f>IF(N166="zníž. prenesená",J166,0)</f>
        <v>0</v>
      </c>
      <c r="BI166" s="217">
        <f>IF(N166="nulová",J166,0)</f>
        <v>0</v>
      </c>
      <c r="BJ166" s="18" t="s">
        <v>87</v>
      </c>
      <c r="BK166" s="217">
        <f>ROUND(I166*H166,2)</f>
        <v>0</v>
      </c>
      <c r="BL166" s="18" t="s">
        <v>358</v>
      </c>
      <c r="BM166" s="216" t="s">
        <v>501</v>
      </c>
    </row>
    <row r="167" s="12" customFormat="1" ht="22.8" customHeight="1">
      <c r="A167" s="12"/>
      <c r="B167" s="191"/>
      <c r="C167" s="12"/>
      <c r="D167" s="192" t="s">
        <v>74</v>
      </c>
      <c r="E167" s="202" t="s">
        <v>2608</v>
      </c>
      <c r="F167" s="202" t="s">
        <v>2609</v>
      </c>
      <c r="G167" s="12"/>
      <c r="H167" s="12"/>
      <c r="I167" s="194"/>
      <c r="J167" s="203">
        <f>BK167</f>
        <v>0</v>
      </c>
      <c r="K167" s="12"/>
      <c r="L167" s="191"/>
      <c r="M167" s="196"/>
      <c r="N167" s="197"/>
      <c r="O167" s="197"/>
      <c r="P167" s="198">
        <f>SUM(P168:P181)</f>
        <v>0</v>
      </c>
      <c r="Q167" s="197"/>
      <c r="R167" s="198">
        <f>SUM(R168:R181)</f>
        <v>0</v>
      </c>
      <c r="S167" s="197"/>
      <c r="T167" s="199">
        <f>SUM(T168:T181)</f>
        <v>0</v>
      </c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R167" s="192" t="s">
        <v>87</v>
      </c>
      <c r="AT167" s="200" t="s">
        <v>74</v>
      </c>
      <c r="AU167" s="200" t="s">
        <v>82</v>
      </c>
      <c r="AY167" s="192" t="s">
        <v>283</v>
      </c>
      <c r="BK167" s="201">
        <f>SUM(BK168:BK181)</f>
        <v>0</v>
      </c>
    </row>
    <row r="168" s="2" customFormat="1" ht="24.15" customHeight="1">
      <c r="A168" s="37"/>
      <c r="B168" s="168"/>
      <c r="C168" s="204" t="s">
        <v>370</v>
      </c>
      <c r="D168" s="204" t="s">
        <v>285</v>
      </c>
      <c r="E168" s="205" t="s">
        <v>2610</v>
      </c>
      <c r="F168" s="206" t="s">
        <v>2611</v>
      </c>
      <c r="G168" s="207" t="s">
        <v>649</v>
      </c>
      <c r="H168" s="208">
        <v>302</v>
      </c>
      <c r="I168" s="209"/>
      <c r="J168" s="210">
        <f>ROUND(I168*H168,2)</f>
        <v>0</v>
      </c>
      <c r="K168" s="211"/>
      <c r="L168" s="38"/>
      <c r="M168" s="212" t="s">
        <v>1</v>
      </c>
      <c r="N168" s="213" t="s">
        <v>41</v>
      </c>
      <c r="O168" s="81"/>
      <c r="P168" s="214">
        <f>O168*H168</f>
        <v>0</v>
      </c>
      <c r="Q168" s="214">
        <v>0</v>
      </c>
      <c r="R168" s="214">
        <f>Q168*H168</f>
        <v>0</v>
      </c>
      <c r="S168" s="214">
        <v>0</v>
      </c>
      <c r="T168" s="215">
        <f>S168*H168</f>
        <v>0</v>
      </c>
      <c r="U168" s="37"/>
      <c r="V168" s="37"/>
      <c r="W168" s="37"/>
      <c r="X168" s="37"/>
      <c r="Y168" s="37"/>
      <c r="Z168" s="37"/>
      <c r="AA168" s="37"/>
      <c r="AB168" s="37"/>
      <c r="AC168" s="37"/>
      <c r="AD168" s="37"/>
      <c r="AE168" s="37"/>
      <c r="AR168" s="216" t="s">
        <v>358</v>
      </c>
      <c r="AT168" s="216" t="s">
        <v>285</v>
      </c>
      <c r="AU168" s="216" t="s">
        <v>87</v>
      </c>
      <c r="AY168" s="18" t="s">
        <v>283</v>
      </c>
      <c r="BE168" s="217">
        <f>IF(N168="základná",J168,0)</f>
        <v>0</v>
      </c>
      <c r="BF168" s="217">
        <f>IF(N168="znížená",J168,0)</f>
        <v>0</v>
      </c>
      <c r="BG168" s="217">
        <f>IF(N168="zákl. prenesená",J168,0)</f>
        <v>0</v>
      </c>
      <c r="BH168" s="217">
        <f>IF(N168="zníž. prenesená",J168,0)</f>
        <v>0</v>
      </c>
      <c r="BI168" s="217">
        <f>IF(N168="nulová",J168,0)</f>
        <v>0</v>
      </c>
      <c r="BJ168" s="18" t="s">
        <v>87</v>
      </c>
      <c r="BK168" s="217">
        <f>ROUND(I168*H168,2)</f>
        <v>0</v>
      </c>
      <c r="BL168" s="18" t="s">
        <v>358</v>
      </c>
      <c r="BM168" s="216" t="s">
        <v>509</v>
      </c>
    </row>
    <row r="169" s="2" customFormat="1" ht="24.15" customHeight="1">
      <c r="A169" s="37"/>
      <c r="B169" s="168"/>
      <c r="C169" s="204" t="s">
        <v>376</v>
      </c>
      <c r="D169" s="204" t="s">
        <v>285</v>
      </c>
      <c r="E169" s="205" t="s">
        <v>2612</v>
      </c>
      <c r="F169" s="206" t="s">
        <v>2613</v>
      </c>
      <c r="G169" s="207" t="s">
        <v>649</v>
      </c>
      <c r="H169" s="208">
        <v>600</v>
      </c>
      <c r="I169" s="209"/>
      <c r="J169" s="210">
        <f>ROUND(I169*H169,2)</f>
        <v>0</v>
      </c>
      <c r="K169" s="211"/>
      <c r="L169" s="38"/>
      <c r="M169" s="212" t="s">
        <v>1</v>
      </c>
      <c r="N169" s="213" t="s">
        <v>41</v>
      </c>
      <c r="O169" s="81"/>
      <c r="P169" s="214">
        <f>O169*H169</f>
        <v>0</v>
      </c>
      <c r="Q169" s="214">
        <v>0</v>
      </c>
      <c r="R169" s="214">
        <f>Q169*H169</f>
        <v>0</v>
      </c>
      <c r="S169" s="214">
        <v>0</v>
      </c>
      <c r="T169" s="215">
        <f>S169*H169</f>
        <v>0</v>
      </c>
      <c r="U169" s="37"/>
      <c r="V169" s="37"/>
      <c r="W169" s="37"/>
      <c r="X169" s="37"/>
      <c r="Y169" s="37"/>
      <c r="Z169" s="37"/>
      <c r="AA169" s="37"/>
      <c r="AB169" s="37"/>
      <c r="AC169" s="37"/>
      <c r="AD169" s="37"/>
      <c r="AE169" s="37"/>
      <c r="AR169" s="216" t="s">
        <v>358</v>
      </c>
      <c r="AT169" s="216" t="s">
        <v>285</v>
      </c>
      <c r="AU169" s="216" t="s">
        <v>87</v>
      </c>
      <c r="AY169" s="18" t="s">
        <v>283</v>
      </c>
      <c r="BE169" s="217">
        <f>IF(N169="základná",J169,0)</f>
        <v>0</v>
      </c>
      <c r="BF169" s="217">
        <f>IF(N169="znížená",J169,0)</f>
        <v>0</v>
      </c>
      <c r="BG169" s="217">
        <f>IF(N169="zákl. prenesená",J169,0)</f>
        <v>0</v>
      </c>
      <c r="BH169" s="217">
        <f>IF(N169="zníž. prenesená",J169,0)</f>
        <v>0</v>
      </c>
      <c r="BI169" s="217">
        <f>IF(N169="nulová",J169,0)</f>
        <v>0</v>
      </c>
      <c r="BJ169" s="18" t="s">
        <v>87</v>
      </c>
      <c r="BK169" s="217">
        <f>ROUND(I169*H169,2)</f>
        <v>0</v>
      </c>
      <c r="BL169" s="18" t="s">
        <v>358</v>
      </c>
      <c r="BM169" s="216" t="s">
        <v>519</v>
      </c>
    </row>
    <row r="170" s="2" customFormat="1" ht="24.15" customHeight="1">
      <c r="A170" s="37"/>
      <c r="B170" s="168"/>
      <c r="C170" s="204" t="s">
        <v>7</v>
      </c>
      <c r="D170" s="204" t="s">
        <v>285</v>
      </c>
      <c r="E170" s="205" t="s">
        <v>2614</v>
      </c>
      <c r="F170" s="206" t="s">
        <v>2615</v>
      </c>
      <c r="G170" s="207" t="s">
        <v>649</v>
      </c>
      <c r="H170" s="208">
        <v>32</v>
      </c>
      <c r="I170" s="209"/>
      <c r="J170" s="210">
        <f>ROUND(I170*H170,2)</f>
        <v>0</v>
      </c>
      <c r="K170" s="211"/>
      <c r="L170" s="38"/>
      <c r="M170" s="212" t="s">
        <v>1</v>
      </c>
      <c r="N170" s="213" t="s">
        <v>41</v>
      </c>
      <c r="O170" s="81"/>
      <c r="P170" s="214">
        <f>O170*H170</f>
        <v>0</v>
      </c>
      <c r="Q170" s="214">
        <v>0</v>
      </c>
      <c r="R170" s="214">
        <f>Q170*H170</f>
        <v>0</v>
      </c>
      <c r="S170" s="214">
        <v>0</v>
      </c>
      <c r="T170" s="215">
        <f>S170*H170</f>
        <v>0</v>
      </c>
      <c r="U170" s="37"/>
      <c r="V170" s="37"/>
      <c r="W170" s="37"/>
      <c r="X170" s="37"/>
      <c r="Y170" s="37"/>
      <c r="Z170" s="37"/>
      <c r="AA170" s="37"/>
      <c r="AB170" s="37"/>
      <c r="AC170" s="37"/>
      <c r="AD170" s="37"/>
      <c r="AE170" s="37"/>
      <c r="AR170" s="216" t="s">
        <v>358</v>
      </c>
      <c r="AT170" s="216" t="s">
        <v>285</v>
      </c>
      <c r="AU170" s="216" t="s">
        <v>87</v>
      </c>
      <c r="AY170" s="18" t="s">
        <v>283</v>
      </c>
      <c r="BE170" s="217">
        <f>IF(N170="základná",J170,0)</f>
        <v>0</v>
      </c>
      <c r="BF170" s="217">
        <f>IF(N170="znížená",J170,0)</f>
        <v>0</v>
      </c>
      <c r="BG170" s="217">
        <f>IF(N170="zákl. prenesená",J170,0)</f>
        <v>0</v>
      </c>
      <c r="BH170" s="217">
        <f>IF(N170="zníž. prenesená",J170,0)</f>
        <v>0</v>
      </c>
      <c r="BI170" s="217">
        <f>IF(N170="nulová",J170,0)</f>
        <v>0</v>
      </c>
      <c r="BJ170" s="18" t="s">
        <v>87</v>
      </c>
      <c r="BK170" s="217">
        <f>ROUND(I170*H170,2)</f>
        <v>0</v>
      </c>
      <c r="BL170" s="18" t="s">
        <v>358</v>
      </c>
      <c r="BM170" s="216" t="s">
        <v>527</v>
      </c>
    </row>
    <row r="171" s="2" customFormat="1" ht="24.15" customHeight="1">
      <c r="A171" s="37"/>
      <c r="B171" s="168"/>
      <c r="C171" s="204" t="s">
        <v>386</v>
      </c>
      <c r="D171" s="204" t="s">
        <v>285</v>
      </c>
      <c r="E171" s="205" t="s">
        <v>2616</v>
      </c>
      <c r="F171" s="206" t="s">
        <v>2617</v>
      </c>
      <c r="G171" s="207" t="s">
        <v>649</v>
      </c>
      <c r="H171" s="208">
        <v>680</v>
      </c>
      <c r="I171" s="209"/>
      <c r="J171" s="210">
        <f>ROUND(I171*H171,2)</f>
        <v>0</v>
      </c>
      <c r="K171" s="211"/>
      <c r="L171" s="38"/>
      <c r="M171" s="212" t="s">
        <v>1</v>
      </c>
      <c r="N171" s="213" t="s">
        <v>41</v>
      </c>
      <c r="O171" s="81"/>
      <c r="P171" s="214">
        <f>O171*H171</f>
        <v>0</v>
      </c>
      <c r="Q171" s="214">
        <v>0</v>
      </c>
      <c r="R171" s="214">
        <f>Q171*H171</f>
        <v>0</v>
      </c>
      <c r="S171" s="214">
        <v>0</v>
      </c>
      <c r="T171" s="215">
        <f>S171*H171</f>
        <v>0</v>
      </c>
      <c r="U171" s="37"/>
      <c r="V171" s="37"/>
      <c r="W171" s="37"/>
      <c r="X171" s="37"/>
      <c r="Y171" s="37"/>
      <c r="Z171" s="37"/>
      <c r="AA171" s="37"/>
      <c r="AB171" s="37"/>
      <c r="AC171" s="37"/>
      <c r="AD171" s="37"/>
      <c r="AE171" s="37"/>
      <c r="AR171" s="216" t="s">
        <v>358</v>
      </c>
      <c r="AT171" s="216" t="s">
        <v>285</v>
      </c>
      <c r="AU171" s="216" t="s">
        <v>87</v>
      </c>
      <c r="AY171" s="18" t="s">
        <v>283</v>
      </c>
      <c r="BE171" s="217">
        <f>IF(N171="základná",J171,0)</f>
        <v>0</v>
      </c>
      <c r="BF171" s="217">
        <f>IF(N171="znížená",J171,0)</f>
        <v>0</v>
      </c>
      <c r="BG171" s="217">
        <f>IF(N171="zákl. prenesená",J171,0)</f>
        <v>0</v>
      </c>
      <c r="BH171" s="217">
        <f>IF(N171="zníž. prenesená",J171,0)</f>
        <v>0</v>
      </c>
      <c r="BI171" s="217">
        <f>IF(N171="nulová",J171,0)</f>
        <v>0</v>
      </c>
      <c r="BJ171" s="18" t="s">
        <v>87</v>
      </c>
      <c r="BK171" s="217">
        <f>ROUND(I171*H171,2)</f>
        <v>0</v>
      </c>
      <c r="BL171" s="18" t="s">
        <v>358</v>
      </c>
      <c r="BM171" s="216" t="s">
        <v>538</v>
      </c>
    </row>
    <row r="172" s="2" customFormat="1" ht="24.15" customHeight="1">
      <c r="A172" s="37"/>
      <c r="B172" s="168"/>
      <c r="C172" s="204" t="s">
        <v>395</v>
      </c>
      <c r="D172" s="204" t="s">
        <v>285</v>
      </c>
      <c r="E172" s="205" t="s">
        <v>2618</v>
      </c>
      <c r="F172" s="206" t="s">
        <v>2619</v>
      </c>
      <c r="G172" s="207" t="s">
        <v>649</v>
      </c>
      <c r="H172" s="208">
        <v>270</v>
      </c>
      <c r="I172" s="209"/>
      <c r="J172" s="210">
        <f>ROUND(I172*H172,2)</f>
        <v>0</v>
      </c>
      <c r="K172" s="211"/>
      <c r="L172" s="38"/>
      <c r="M172" s="212" t="s">
        <v>1</v>
      </c>
      <c r="N172" s="213" t="s">
        <v>41</v>
      </c>
      <c r="O172" s="81"/>
      <c r="P172" s="214">
        <f>O172*H172</f>
        <v>0</v>
      </c>
      <c r="Q172" s="214">
        <v>0</v>
      </c>
      <c r="R172" s="214">
        <f>Q172*H172</f>
        <v>0</v>
      </c>
      <c r="S172" s="214">
        <v>0</v>
      </c>
      <c r="T172" s="215">
        <f>S172*H172</f>
        <v>0</v>
      </c>
      <c r="U172" s="37"/>
      <c r="V172" s="37"/>
      <c r="W172" s="37"/>
      <c r="X172" s="37"/>
      <c r="Y172" s="37"/>
      <c r="Z172" s="37"/>
      <c r="AA172" s="37"/>
      <c r="AB172" s="37"/>
      <c r="AC172" s="37"/>
      <c r="AD172" s="37"/>
      <c r="AE172" s="37"/>
      <c r="AR172" s="216" t="s">
        <v>358</v>
      </c>
      <c r="AT172" s="216" t="s">
        <v>285</v>
      </c>
      <c r="AU172" s="216" t="s">
        <v>87</v>
      </c>
      <c r="AY172" s="18" t="s">
        <v>283</v>
      </c>
      <c r="BE172" s="217">
        <f>IF(N172="základná",J172,0)</f>
        <v>0</v>
      </c>
      <c r="BF172" s="217">
        <f>IF(N172="znížená",J172,0)</f>
        <v>0</v>
      </c>
      <c r="BG172" s="217">
        <f>IF(N172="zákl. prenesená",J172,0)</f>
        <v>0</v>
      </c>
      <c r="BH172" s="217">
        <f>IF(N172="zníž. prenesená",J172,0)</f>
        <v>0</v>
      </c>
      <c r="BI172" s="217">
        <f>IF(N172="nulová",J172,0)</f>
        <v>0</v>
      </c>
      <c r="BJ172" s="18" t="s">
        <v>87</v>
      </c>
      <c r="BK172" s="217">
        <f>ROUND(I172*H172,2)</f>
        <v>0</v>
      </c>
      <c r="BL172" s="18" t="s">
        <v>358</v>
      </c>
      <c r="BM172" s="216" t="s">
        <v>546</v>
      </c>
    </row>
    <row r="173" s="2" customFormat="1" ht="24.15" customHeight="1">
      <c r="A173" s="37"/>
      <c r="B173" s="168"/>
      <c r="C173" s="204" t="s">
        <v>400</v>
      </c>
      <c r="D173" s="204" t="s">
        <v>285</v>
      </c>
      <c r="E173" s="205" t="s">
        <v>2620</v>
      </c>
      <c r="F173" s="206" t="s">
        <v>2621</v>
      </c>
      <c r="G173" s="207" t="s">
        <v>649</v>
      </c>
      <c r="H173" s="208">
        <v>210</v>
      </c>
      <c r="I173" s="209"/>
      <c r="J173" s="210">
        <f>ROUND(I173*H173,2)</f>
        <v>0</v>
      </c>
      <c r="K173" s="211"/>
      <c r="L173" s="38"/>
      <c r="M173" s="212" t="s">
        <v>1</v>
      </c>
      <c r="N173" s="213" t="s">
        <v>41</v>
      </c>
      <c r="O173" s="81"/>
      <c r="P173" s="214">
        <f>O173*H173</f>
        <v>0</v>
      </c>
      <c r="Q173" s="214">
        <v>0</v>
      </c>
      <c r="R173" s="214">
        <f>Q173*H173</f>
        <v>0</v>
      </c>
      <c r="S173" s="214">
        <v>0</v>
      </c>
      <c r="T173" s="215">
        <f>S173*H173</f>
        <v>0</v>
      </c>
      <c r="U173" s="37"/>
      <c r="V173" s="37"/>
      <c r="W173" s="37"/>
      <c r="X173" s="37"/>
      <c r="Y173" s="37"/>
      <c r="Z173" s="37"/>
      <c r="AA173" s="37"/>
      <c r="AB173" s="37"/>
      <c r="AC173" s="37"/>
      <c r="AD173" s="37"/>
      <c r="AE173" s="37"/>
      <c r="AR173" s="216" t="s">
        <v>358</v>
      </c>
      <c r="AT173" s="216" t="s">
        <v>285</v>
      </c>
      <c r="AU173" s="216" t="s">
        <v>87</v>
      </c>
      <c r="AY173" s="18" t="s">
        <v>283</v>
      </c>
      <c r="BE173" s="217">
        <f>IF(N173="základná",J173,0)</f>
        <v>0</v>
      </c>
      <c r="BF173" s="217">
        <f>IF(N173="znížená",J173,0)</f>
        <v>0</v>
      </c>
      <c r="BG173" s="217">
        <f>IF(N173="zákl. prenesená",J173,0)</f>
        <v>0</v>
      </c>
      <c r="BH173" s="217">
        <f>IF(N173="zníž. prenesená",J173,0)</f>
        <v>0</v>
      </c>
      <c r="BI173" s="217">
        <f>IF(N173="nulová",J173,0)</f>
        <v>0</v>
      </c>
      <c r="BJ173" s="18" t="s">
        <v>87</v>
      </c>
      <c r="BK173" s="217">
        <f>ROUND(I173*H173,2)</f>
        <v>0</v>
      </c>
      <c r="BL173" s="18" t="s">
        <v>358</v>
      </c>
      <c r="BM173" s="216" t="s">
        <v>555</v>
      </c>
    </row>
    <row r="174" s="2" customFormat="1" ht="24.15" customHeight="1">
      <c r="A174" s="37"/>
      <c r="B174" s="168"/>
      <c r="C174" s="204" t="s">
        <v>408</v>
      </c>
      <c r="D174" s="204" t="s">
        <v>285</v>
      </c>
      <c r="E174" s="205" t="s">
        <v>2622</v>
      </c>
      <c r="F174" s="206" t="s">
        <v>2623</v>
      </c>
      <c r="G174" s="207" t="s">
        <v>649</v>
      </c>
      <c r="H174" s="208">
        <v>40</v>
      </c>
      <c r="I174" s="209"/>
      <c r="J174" s="210">
        <f>ROUND(I174*H174,2)</f>
        <v>0</v>
      </c>
      <c r="K174" s="211"/>
      <c r="L174" s="38"/>
      <c r="M174" s="212" t="s">
        <v>1</v>
      </c>
      <c r="N174" s="213" t="s">
        <v>41</v>
      </c>
      <c r="O174" s="81"/>
      <c r="P174" s="214">
        <f>O174*H174</f>
        <v>0</v>
      </c>
      <c r="Q174" s="214">
        <v>0</v>
      </c>
      <c r="R174" s="214">
        <f>Q174*H174</f>
        <v>0</v>
      </c>
      <c r="S174" s="214">
        <v>0</v>
      </c>
      <c r="T174" s="215">
        <f>S174*H174</f>
        <v>0</v>
      </c>
      <c r="U174" s="37"/>
      <c r="V174" s="37"/>
      <c r="W174" s="37"/>
      <c r="X174" s="37"/>
      <c r="Y174" s="37"/>
      <c r="Z174" s="37"/>
      <c r="AA174" s="37"/>
      <c r="AB174" s="37"/>
      <c r="AC174" s="37"/>
      <c r="AD174" s="37"/>
      <c r="AE174" s="37"/>
      <c r="AR174" s="216" t="s">
        <v>358</v>
      </c>
      <c r="AT174" s="216" t="s">
        <v>285</v>
      </c>
      <c r="AU174" s="216" t="s">
        <v>87</v>
      </c>
      <c r="AY174" s="18" t="s">
        <v>283</v>
      </c>
      <c r="BE174" s="217">
        <f>IF(N174="základná",J174,0)</f>
        <v>0</v>
      </c>
      <c r="BF174" s="217">
        <f>IF(N174="znížená",J174,0)</f>
        <v>0</v>
      </c>
      <c r="BG174" s="217">
        <f>IF(N174="zákl. prenesená",J174,0)</f>
        <v>0</v>
      </c>
      <c r="BH174" s="217">
        <f>IF(N174="zníž. prenesená",J174,0)</f>
        <v>0</v>
      </c>
      <c r="BI174" s="217">
        <f>IF(N174="nulová",J174,0)</f>
        <v>0</v>
      </c>
      <c r="BJ174" s="18" t="s">
        <v>87</v>
      </c>
      <c r="BK174" s="217">
        <f>ROUND(I174*H174,2)</f>
        <v>0</v>
      </c>
      <c r="BL174" s="18" t="s">
        <v>358</v>
      </c>
      <c r="BM174" s="216" t="s">
        <v>566</v>
      </c>
    </row>
    <row r="175" s="2" customFormat="1" ht="33" customHeight="1">
      <c r="A175" s="37"/>
      <c r="B175" s="168"/>
      <c r="C175" s="204" t="s">
        <v>418</v>
      </c>
      <c r="D175" s="204" t="s">
        <v>285</v>
      </c>
      <c r="E175" s="205" t="s">
        <v>2624</v>
      </c>
      <c r="F175" s="206" t="s">
        <v>2625</v>
      </c>
      <c r="G175" s="207" t="s">
        <v>373</v>
      </c>
      <c r="H175" s="208">
        <v>346</v>
      </c>
      <c r="I175" s="209"/>
      <c r="J175" s="210">
        <f>ROUND(I175*H175,2)</f>
        <v>0</v>
      </c>
      <c r="K175" s="211"/>
      <c r="L175" s="38"/>
      <c r="M175" s="212" t="s">
        <v>1</v>
      </c>
      <c r="N175" s="213" t="s">
        <v>41</v>
      </c>
      <c r="O175" s="81"/>
      <c r="P175" s="214">
        <f>O175*H175</f>
        <v>0</v>
      </c>
      <c r="Q175" s="214">
        <v>0</v>
      </c>
      <c r="R175" s="214">
        <f>Q175*H175</f>
        <v>0</v>
      </c>
      <c r="S175" s="214">
        <v>0</v>
      </c>
      <c r="T175" s="215">
        <f>S175*H175</f>
        <v>0</v>
      </c>
      <c r="U175" s="37"/>
      <c r="V175" s="37"/>
      <c r="W175" s="37"/>
      <c r="X175" s="37"/>
      <c r="Y175" s="37"/>
      <c r="Z175" s="37"/>
      <c r="AA175" s="37"/>
      <c r="AB175" s="37"/>
      <c r="AC175" s="37"/>
      <c r="AD175" s="37"/>
      <c r="AE175" s="37"/>
      <c r="AR175" s="216" t="s">
        <v>358</v>
      </c>
      <c r="AT175" s="216" t="s">
        <v>285</v>
      </c>
      <c r="AU175" s="216" t="s">
        <v>87</v>
      </c>
      <c r="AY175" s="18" t="s">
        <v>283</v>
      </c>
      <c r="BE175" s="217">
        <f>IF(N175="základná",J175,0)</f>
        <v>0</v>
      </c>
      <c r="BF175" s="217">
        <f>IF(N175="znížená",J175,0)</f>
        <v>0</v>
      </c>
      <c r="BG175" s="217">
        <f>IF(N175="zákl. prenesená",J175,0)</f>
        <v>0</v>
      </c>
      <c r="BH175" s="217">
        <f>IF(N175="zníž. prenesená",J175,0)</f>
        <v>0</v>
      </c>
      <c r="BI175" s="217">
        <f>IF(N175="nulová",J175,0)</f>
        <v>0</v>
      </c>
      <c r="BJ175" s="18" t="s">
        <v>87</v>
      </c>
      <c r="BK175" s="217">
        <f>ROUND(I175*H175,2)</f>
        <v>0</v>
      </c>
      <c r="BL175" s="18" t="s">
        <v>358</v>
      </c>
      <c r="BM175" s="216" t="s">
        <v>576</v>
      </c>
    </row>
    <row r="176" s="2" customFormat="1" ht="21.75" customHeight="1">
      <c r="A176" s="37"/>
      <c r="B176" s="168"/>
      <c r="C176" s="204" t="s">
        <v>428</v>
      </c>
      <c r="D176" s="204" t="s">
        <v>285</v>
      </c>
      <c r="E176" s="205" t="s">
        <v>2626</v>
      </c>
      <c r="F176" s="206" t="s">
        <v>2627</v>
      </c>
      <c r="G176" s="207" t="s">
        <v>649</v>
      </c>
      <c r="H176" s="208">
        <v>35</v>
      </c>
      <c r="I176" s="209"/>
      <c r="J176" s="210">
        <f>ROUND(I176*H176,2)</f>
        <v>0</v>
      </c>
      <c r="K176" s="211"/>
      <c r="L176" s="38"/>
      <c r="M176" s="212" t="s">
        <v>1</v>
      </c>
      <c r="N176" s="213" t="s">
        <v>41</v>
      </c>
      <c r="O176" s="81"/>
      <c r="P176" s="214">
        <f>O176*H176</f>
        <v>0</v>
      </c>
      <c r="Q176" s="214">
        <v>0</v>
      </c>
      <c r="R176" s="214">
        <f>Q176*H176</f>
        <v>0</v>
      </c>
      <c r="S176" s="214">
        <v>0</v>
      </c>
      <c r="T176" s="215">
        <f>S176*H176</f>
        <v>0</v>
      </c>
      <c r="U176" s="37"/>
      <c r="V176" s="37"/>
      <c r="W176" s="37"/>
      <c r="X176" s="37"/>
      <c r="Y176" s="37"/>
      <c r="Z176" s="37"/>
      <c r="AA176" s="37"/>
      <c r="AB176" s="37"/>
      <c r="AC176" s="37"/>
      <c r="AD176" s="37"/>
      <c r="AE176" s="37"/>
      <c r="AR176" s="216" t="s">
        <v>358</v>
      </c>
      <c r="AT176" s="216" t="s">
        <v>285</v>
      </c>
      <c r="AU176" s="216" t="s">
        <v>87</v>
      </c>
      <c r="AY176" s="18" t="s">
        <v>283</v>
      </c>
      <c r="BE176" s="217">
        <f>IF(N176="základná",J176,0)</f>
        <v>0</v>
      </c>
      <c r="BF176" s="217">
        <f>IF(N176="znížená",J176,0)</f>
        <v>0</v>
      </c>
      <c r="BG176" s="217">
        <f>IF(N176="zákl. prenesená",J176,0)</f>
        <v>0</v>
      </c>
      <c r="BH176" s="217">
        <f>IF(N176="zníž. prenesená",J176,0)</f>
        <v>0</v>
      </c>
      <c r="BI176" s="217">
        <f>IF(N176="nulová",J176,0)</f>
        <v>0</v>
      </c>
      <c r="BJ176" s="18" t="s">
        <v>87</v>
      </c>
      <c r="BK176" s="217">
        <f>ROUND(I176*H176,2)</f>
        <v>0</v>
      </c>
      <c r="BL176" s="18" t="s">
        <v>358</v>
      </c>
      <c r="BM176" s="216" t="s">
        <v>587</v>
      </c>
    </row>
    <row r="177" s="2" customFormat="1" ht="24.15" customHeight="1">
      <c r="A177" s="37"/>
      <c r="B177" s="168"/>
      <c r="C177" s="204" t="s">
        <v>438</v>
      </c>
      <c r="D177" s="204" t="s">
        <v>285</v>
      </c>
      <c r="E177" s="205" t="s">
        <v>4403</v>
      </c>
      <c r="F177" s="206" t="s">
        <v>4404</v>
      </c>
      <c r="G177" s="207" t="s">
        <v>649</v>
      </c>
      <c r="H177" s="208">
        <v>17</v>
      </c>
      <c r="I177" s="209"/>
      <c r="J177" s="210">
        <f>ROUND(I177*H177,2)</f>
        <v>0</v>
      </c>
      <c r="K177" s="211"/>
      <c r="L177" s="38"/>
      <c r="M177" s="212" t="s">
        <v>1</v>
      </c>
      <c r="N177" s="213" t="s">
        <v>41</v>
      </c>
      <c r="O177" s="81"/>
      <c r="P177" s="214">
        <f>O177*H177</f>
        <v>0</v>
      </c>
      <c r="Q177" s="214">
        <v>0</v>
      </c>
      <c r="R177" s="214">
        <f>Q177*H177</f>
        <v>0</v>
      </c>
      <c r="S177" s="214">
        <v>0</v>
      </c>
      <c r="T177" s="215">
        <f>S177*H177</f>
        <v>0</v>
      </c>
      <c r="U177" s="37"/>
      <c r="V177" s="37"/>
      <c r="W177" s="37"/>
      <c r="X177" s="37"/>
      <c r="Y177" s="37"/>
      <c r="Z177" s="37"/>
      <c r="AA177" s="37"/>
      <c r="AB177" s="37"/>
      <c r="AC177" s="37"/>
      <c r="AD177" s="37"/>
      <c r="AE177" s="37"/>
      <c r="AR177" s="216" t="s">
        <v>358</v>
      </c>
      <c r="AT177" s="216" t="s">
        <v>285</v>
      </c>
      <c r="AU177" s="216" t="s">
        <v>87</v>
      </c>
      <c r="AY177" s="18" t="s">
        <v>283</v>
      </c>
      <c r="BE177" s="217">
        <f>IF(N177="základná",J177,0)</f>
        <v>0</v>
      </c>
      <c r="BF177" s="217">
        <f>IF(N177="znížená",J177,0)</f>
        <v>0</v>
      </c>
      <c r="BG177" s="217">
        <f>IF(N177="zákl. prenesená",J177,0)</f>
        <v>0</v>
      </c>
      <c r="BH177" s="217">
        <f>IF(N177="zníž. prenesená",J177,0)</f>
        <v>0</v>
      </c>
      <c r="BI177" s="217">
        <f>IF(N177="nulová",J177,0)</f>
        <v>0</v>
      </c>
      <c r="BJ177" s="18" t="s">
        <v>87</v>
      </c>
      <c r="BK177" s="217">
        <f>ROUND(I177*H177,2)</f>
        <v>0</v>
      </c>
      <c r="BL177" s="18" t="s">
        <v>358</v>
      </c>
      <c r="BM177" s="216" t="s">
        <v>600</v>
      </c>
    </row>
    <row r="178" s="2" customFormat="1" ht="24.15" customHeight="1">
      <c r="A178" s="37"/>
      <c r="B178" s="168"/>
      <c r="C178" s="204" t="s">
        <v>442</v>
      </c>
      <c r="D178" s="204" t="s">
        <v>285</v>
      </c>
      <c r="E178" s="205" t="s">
        <v>4405</v>
      </c>
      <c r="F178" s="206" t="s">
        <v>4406</v>
      </c>
      <c r="G178" s="207" t="s">
        <v>649</v>
      </c>
      <c r="H178" s="208">
        <v>55</v>
      </c>
      <c r="I178" s="209"/>
      <c r="J178" s="210">
        <f>ROUND(I178*H178,2)</f>
        <v>0</v>
      </c>
      <c r="K178" s="211"/>
      <c r="L178" s="38"/>
      <c r="M178" s="212" t="s">
        <v>1</v>
      </c>
      <c r="N178" s="213" t="s">
        <v>41</v>
      </c>
      <c r="O178" s="81"/>
      <c r="P178" s="214">
        <f>O178*H178</f>
        <v>0</v>
      </c>
      <c r="Q178" s="214">
        <v>0</v>
      </c>
      <c r="R178" s="214">
        <f>Q178*H178</f>
        <v>0</v>
      </c>
      <c r="S178" s="214">
        <v>0</v>
      </c>
      <c r="T178" s="215">
        <f>S178*H178</f>
        <v>0</v>
      </c>
      <c r="U178" s="37"/>
      <c r="V178" s="37"/>
      <c r="W178" s="37"/>
      <c r="X178" s="37"/>
      <c r="Y178" s="37"/>
      <c r="Z178" s="37"/>
      <c r="AA178" s="37"/>
      <c r="AB178" s="37"/>
      <c r="AC178" s="37"/>
      <c r="AD178" s="37"/>
      <c r="AE178" s="37"/>
      <c r="AR178" s="216" t="s">
        <v>358</v>
      </c>
      <c r="AT178" s="216" t="s">
        <v>285</v>
      </c>
      <c r="AU178" s="216" t="s">
        <v>87</v>
      </c>
      <c r="AY178" s="18" t="s">
        <v>283</v>
      </c>
      <c r="BE178" s="217">
        <f>IF(N178="základná",J178,0)</f>
        <v>0</v>
      </c>
      <c r="BF178" s="217">
        <f>IF(N178="znížená",J178,0)</f>
        <v>0</v>
      </c>
      <c r="BG178" s="217">
        <f>IF(N178="zákl. prenesená",J178,0)</f>
        <v>0</v>
      </c>
      <c r="BH178" s="217">
        <f>IF(N178="zníž. prenesená",J178,0)</f>
        <v>0</v>
      </c>
      <c r="BI178" s="217">
        <f>IF(N178="nulová",J178,0)</f>
        <v>0</v>
      </c>
      <c r="BJ178" s="18" t="s">
        <v>87</v>
      </c>
      <c r="BK178" s="217">
        <f>ROUND(I178*H178,2)</f>
        <v>0</v>
      </c>
      <c r="BL178" s="18" t="s">
        <v>358</v>
      </c>
      <c r="BM178" s="216" t="s">
        <v>612</v>
      </c>
    </row>
    <row r="179" s="2" customFormat="1" ht="21.75" customHeight="1">
      <c r="A179" s="37"/>
      <c r="B179" s="168"/>
      <c r="C179" s="204" t="s">
        <v>447</v>
      </c>
      <c r="D179" s="204" t="s">
        <v>285</v>
      </c>
      <c r="E179" s="205" t="s">
        <v>2628</v>
      </c>
      <c r="F179" s="206" t="s">
        <v>2629</v>
      </c>
      <c r="G179" s="207" t="s">
        <v>649</v>
      </c>
      <c r="H179" s="208">
        <v>1200</v>
      </c>
      <c r="I179" s="209"/>
      <c r="J179" s="210">
        <f>ROUND(I179*H179,2)</f>
        <v>0</v>
      </c>
      <c r="K179" s="211"/>
      <c r="L179" s="38"/>
      <c r="M179" s="212" t="s">
        <v>1</v>
      </c>
      <c r="N179" s="213" t="s">
        <v>41</v>
      </c>
      <c r="O179" s="81"/>
      <c r="P179" s="214">
        <f>O179*H179</f>
        <v>0</v>
      </c>
      <c r="Q179" s="214">
        <v>0</v>
      </c>
      <c r="R179" s="214">
        <f>Q179*H179</f>
        <v>0</v>
      </c>
      <c r="S179" s="214">
        <v>0</v>
      </c>
      <c r="T179" s="215">
        <f>S179*H179</f>
        <v>0</v>
      </c>
      <c r="U179" s="37"/>
      <c r="V179" s="37"/>
      <c r="W179" s="37"/>
      <c r="X179" s="37"/>
      <c r="Y179" s="37"/>
      <c r="Z179" s="37"/>
      <c r="AA179" s="37"/>
      <c r="AB179" s="37"/>
      <c r="AC179" s="37"/>
      <c r="AD179" s="37"/>
      <c r="AE179" s="37"/>
      <c r="AR179" s="216" t="s">
        <v>358</v>
      </c>
      <c r="AT179" s="216" t="s">
        <v>285</v>
      </c>
      <c r="AU179" s="216" t="s">
        <v>87</v>
      </c>
      <c r="AY179" s="18" t="s">
        <v>283</v>
      </c>
      <c r="BE179" s="217">
        <f>IF(N179="základná",J179,0)</f>
        <v>0</v>
      </c>
      <c r="BF179" s="217">
        <f>IF(N179="znížená",J179,0)</f>
        <v>0</v>
      </c>
      <c r="BG179" s="217">
        <f>IF(N179="zákl. prenesená",J179,0)</f>
        <v>0</v>
      </c>
      <c r="BH179" s="217">
        <f>IF(N179="zníž. prenesená",J179,0)</f>
        <v>0</v>
      </c>
      <c r="BI179" s="217">
        <f>IF(N179="nulová",J179,0)</f>
        <v>0</v>
      </c>
      <c r="BJ179" s="18" t="s">
        <v>87</v>
      </c>
      <c r="BK179" s="217">
        <f>ROUND(I179*H179,2)</f>
        <v>0</v>
      </c>
      <c r="BL179" s="18" t="s">
        <v>358</v>
      </c>
      <c r="BM179" s="216" t="s">
        <v>620</v>
      </c>
    </row>
    <row r="180" s="2" customFormat="1" ht="21.75" customHeight="1">
      <c r="A180" s="37"/>
      <c r="B180" s="168"/>
      <c r="C180" s="204" t="s">
        <v>464</v>
      </c>
      <c r="D180" s="204" t="s">
        <v>285</v>
      </c>
      <c r="E180" s="205" t="s">
        <v>4407</v>
      </c>
      <c r="F180" s="206" t="s">
        <v>4408</v>
      </c>
      <c r="G180" s="207" t="s">
        <v>649</v>
      </c>
      <c r="H180" s="208">
        <v>72</v>
      </c>
      <c r="I180" s="209"/>
      <c r="J180" s="210">
        <f>ROUND(I180*H180,2)</f>
        <v>0</v>
      </c>
      <c r="K180" s="211"/>
      <c r="L180" s="38"/>
      <c r="M180" s="212" t="s">
        <v>1</v>
      </c>
      <c r="N180" s="213" t="s">
        <v>41</v>
      </c>
      <c r="O180" s="81"/>
      <c r="P180" s="214">
        <f>O180*H180</f>
        <v>0</v>
      </c>
      <c r="Q180" s="214">
        <v>0</v>
      </c>
      <c r="R180" s="214">
        <f>Q180*H180</f>
        <v>0</v>
      </c>
      <c r="S180" s="214">
        <v>0</v>
      </c>
      <c r="T180" s="215">
        <f>S180*H180</f>
        <v>0</v>
      </c>
      <c r="U180" s="37"/>
      <c r="V180" s="37"/>
      <c r="W180" s="37"/>
      <c r="X180" s="37"/>
      <c r="Y180" s="37"/>
      <c r="Z180" s="37"/>
      <c r="AA180" s="37"/>
      <c r="AB180" s="37"/>
      <c r="AC180" s="37"/>
      <c r="AD180" s="37"/>
      <c r="AE180" s="37"/>
      <c r="AR180" s="216" t="s">
        <v>358</v>
      </c>
      <c r="AT180" s="216" t="s">
        <v>285</v>
      </c>
      <c r="AU180" s="216" t="s">
        <v>87</v>
      </c>
      <c r="AY180" s="18" t="s">
        <v>283</v>
      </c>
      <c r="BE180" s="217">
        <f>IF(N180="základná",J180,0)</f>
        <v>0</v>
      </c>
      <c r="BF180" s="217">
        <f>IF(N180="znížená",J180,0)</f>
        <v>0</v>
      </c>
      <c r="BG180" s="217">
        <f>IF(N180="zákl. prenesená",J180,0)</f>
        <v>0</v>
      </c>
      <c r="BH180" s="217">
        <f>IF(N180="zníž. prenesená",J180,0)</f>
        <v>0</v>
      </c>
      <c r="BI180" s="217">
        <f>IF(N180="nulová",J180,0)</f>
        <v>0</v>
      </c>
      <c r="BJ180" s="18" t="s">
        <v>87</v>
      </c>
      <c r="BK180" s="217">
        <f>ROUND(I180*H180,2)</f>
        <v>0</v>
      </c>
      <c r="BL180" s="18" t="s">
        <v>358</v>
      </c>
      <c r="BM180" s="216" t="s">
        <v>632</v>
      </c>
    </row>
    <row r="181" s="2" customFormat="1" ht="24.15" customHeight="1">
      <c r="A181" s="37"/>
      <c r="B181" s="168"/>
      <c r="C181" s="204" t="s">
        <v>469</v>
      </c>
      <c r="D181" s="204" t="s">
        <v>285</v>
      </c>
      <c r="E181" s="205" t="s">
        <v>2630</v>
      </c>
      <c r="F181" s="206" t="s">
        <v>2631</v>
      </c>
      <c r="G181" s="207" t="s">
        <v>979</v>
      </c>
      <c r="H181" s="255"/>
      <c r="I181" s="209"/>
      <c r="J181" s="210">
        <f>ROUND(I181*H181,2)</f>
        <v>0</v>
      </c>
      <c r="K181" s="211"/>
      <c r="L181" s="38"/>
      <c r="M181" s="212" t="s">
        <v>1</v>
      </c>
      <c r="N181" s="213" t="s">
        <v>41</v>
      </c>
      <c r="O181" s="81"/>
      <c r="P181" s="214">
        <f>O181*H181</f>
        <v>0</v>
      </c>
      <c r="Q181" s="214">
        <v>0</v>
      </c>
      <c r="R181" s="214">
        <f>Q181*H181</f>
        <v>0</v>
      </c>
      <c r="S181" s="214">
        <v>0</v>
      </c>
      <c r="T181" s="215">
        <f>S181*H181</f>
        <v>0</v>
      </c>
      <c r="U181" s="37"/>
      <c r="V181" s="37"/>
      <c r="W181" s="37"/>
      <c r="X181" s="37"/>
      <c r="Y181" s="37"/>
      <c r="Z181" s="37"/>
      <c r="AA181" s="37"/>
      <c r="AB181" s="37"/>
      <c r="AC181" s="37"/>
      <c r="AD181" s="37"/>
      <c r="AE181" s="37"/>
      <c r="AR181" s="216" t="s">
        <v>358</v>
      </c>
      <c r="AT181" s="216" t="s">
        <v>285</v>
      </c>
      <c r="AU181" s="216" t="s">
        <v>87</v>
      </c>
      <c r="AY181" s="18" t="s">
        <v>283</v>
      </c>
      <c r="BE181" s="217">
        <f>IF(N181="základná",J181,0)</f>
        <v>0</v>
      </c>
      <c r="BF181" s="217">
        <f>IF(N181="znížená",J181,0)</f>
        <v>0</v>
      </c>
      <c r="BG181" s="217">
        <f>IF(N181="zákl. prenesená",J181,0)</f>
        <v>0</v>
      </c>
      <c r="BH181" s="217">
        <f>IF(N181="zníž. prenesená",J181,0)</f>
        <v>0</v>
      </c>
      <c r="BI181" s="217">
        <f>IF(N181="nulová",J181,0)</f>
        <v>0</v>
      </c>
      <c r="BJ181" s="18" t="s">
        <v>87</v>
      </c>
      <c r="BK181" s="217">
        <f>ROUND(I181*H181,2)</f>
        <v>0</v>
      </c>
      <c r="BL181" s="18" t="s">
        <v>358</v>
      </c>
      <c r="BM181" s="216" t="s">
        <v>646</v>
      </c>
    </row>
    <row r="182" s="12" customFormat="1" ht="22.8" customHeight="1">
      <c r="A182" s="12"/>
      <c r="B182" s="191"/>
      <c r="C182" s="12"/>
      <c r="D182" s="192" t="s">
        <v>74</v>
      </c>
      <c r="E182" s="202" t="s">
        <v>2632</v>
      </c>
      <c r="F182" s="202" t="s">
        <v>2633</v>
      </c>
      <c r="G182" s="12"/>
      <c r="H182" s="12"/>
      <c r="I182" s="194"/>
      <c r="J182" s="203">
        <f>BK182</f>
        <v>0</v>
      </c>
      <c r="K182" s="12"/>
      <c r="L182" s="191"/>
      <c r="M182" s="196"/>
      <c r="N182" s="197"/>
      <c r="O182" s="197"/>
      <c r="P182" s="198">
        <f>SUM(P183:P190)</f>
        <v>0</v>
      </c>
      <c r="Q182" s="197"/>
      <c r="R182" s="198">
        <f>SUM(R183:R190)</f>
        <v>0</v>
      </c>
      <c r="S182" s="197"/>
      <c r="T182" s="199">
        <f>SUM(T183:T190)</f>
        <v>0</v>
      </c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R182" s="192" t="s">
        <v>87</v>
      </c>
      <c r="AT182" s="200" t="s">
        <v>74</v>
      </c>
      <c r="AU182" s="200" t="s">
        <v>82</v>
      </c>
      <c r="AY182" s="192" t="s">
        <v>283</v>
      </c>
      <c r="BK182" s="201">
        <f>SUM(BK183:BK190)</f>
        <v>0</v>
      </c>
    </row>
    <row r="183" s="2" customFormat="1" ht="24.15" customHeight="1">
      <c r="A183" s="37"/>
      <c r="B183" s="168"/>
      <c r="C183" s="204" t="s">
        <v>473</v>
      </c>
      <c r="D183" s="204" t="s">
        <v>285</v>
      </c>
      <c r="E183" s="205" t="s">
        <v>2634</v>
      </c>
      <c r="F183" s="206" t="s">
        <v>2635</v>
      </c>
      <c r="G183" s="207" t="s">
        <v>373</v>
      </c>
      <c r="H183" s="208">
        <v>250</v>
      </c>
      <c r="I183" s="209"/>
      <c r="J183" s="210">
        <f>ROUND(I183*H183,2)</f>
        <v>0</v>
      </c>
      <c r="K183" s="211"/>
      <c r="L183" s="38"/>
      <c r="M183" s="212" t="s">
        <v>1</v>
      </c>
      <c r="N183" s="213" t="s">
        <v>41</v>
      </c>
      <c r="O183" s="81"/>
      <c r="P183" s="214">
        <f>O183*H183</f>
        <v>0</v>
      </c>
      <c r="Q183" s="214">
        <v>0</v>
      </c>
      <c r="R183" s="214">
        <f>Q183*H183</f>
        <v>0</v>
      </c>
      <c r="S183" s="214">
        <v>0</v>
      </c>
      <c r="T183" s="215">
        <f>S183*H183</f>
        <v>0</v>
      </c>
      <c r="U183" s="37"/>
      <c r="V183" s="37"/>
      <c r="W183" s="37"/>
      <c r="X183" s="37"/>
      <c r="Y183" s="37"/>
      <c r="Z183" s="37"/>
      <c r="AA183" s="37"/>
      <c r="AB183" s="37"/>
      <c r="AC183" s="37"/>
      <c r="AD183" s="37"/>
      <c r="AE183" s="37"/>
      <c r="AR183" s="216" t="s">
        <v>358</v>
      </c>
      <c r="AT183" s="216" t="s">
        <v>285</v>
      </c>
      <c r="AU183" s="216" t="s">
        <v>87</v>
      </c>
      <c r="AY183" s="18" t="s">
        <v>283</v>
      </c>
      <c r="BE183" s="217">
        <f>IF(N183="základná",J183,0)</f>
        <v>0</v>
      </c>
      <c r="BF183" s="217">
        <f>IF(N183="znížená",J183,0)</f>
        <v>0</v>
      </c>
      <c r="BG183" s="217">
        <f>IF(N183="zákl. prenesená",J183,0)</f>
        <v>0</v>
      </c>
      <c r="BH183" s="217">
        <f>IF(N183="zníž. prenesená",J183,0)</f>
        <v>0</v>
      </c>
      <c r="BI183" s="217">
        <f>IF(N183="nulová",J183,0)</f>
        <v>0</v>
      </c>
      <c r="BJ183" s="18" t="s">
        <v>87</v>
      </c>
      <c r="BK183" s="217">
        <f>ROUND(I183*H183,2)</f>
        <v>0</v>
      </c>
      <c r="BL183" s="18" t="s">
        <v>358</v>
      </c>
      <c r="BM183" s="216" t="s">
        <v>656</v>
      </c>
    </row>
    <row r="184" s="2" customFormat="1" ht="24.15" customHeight="1">
      <c r="A184" s="37"/>
      <c r="B184" s="168"/>
      <c r="C184" s="204" t="s">
        <v>496</v>
      </c>
      <c r="D184" s="204" t="s">
        <v>285</v>
      </c>
      <c r="E184" s="205" t="s">
        <v>2636</v>
      </c>
      <c r="F184" s="206" t="s">
        <v>2637</v>
      </c>
      <c r="G184" s="207" t="s">
        <v>373</v>
      </c>
      <c r="H184" s="208">
        <v>130</v>
      </c>
      <c r="I184" s="209"/>
      <c r="J184" s="210">
        <f>ROUND(I184*H184,2)</f>
        <v>0</v>
      </c>
      <c r="K184" s="211"/>
      <c r="L184" s="38"/>
      <c r="M184" s="212" t="s">
        <v>1</v>
      </c>
      <c r="N184" s="213" t="s">
        <v>41</v>
      </c>
      <c r="O184" s="81"/>
      <c r="P184" s="214">
        <f>O184*H184</f>
        <v>0</v>
      </c>
      <c r="Q184" s="214">
        <v>0</v>
      </c>
      <c r="R184" s="214">
        <f>Q184*H184</f>
        <v>0</v>
      </c>
      <c r="S184" s="214">
        <v>0</v>
      </c>
      <c r="T184" s="215">
        <f>S184*H184</f>
        <v>0</v>
      </c>
      <c r="U184" s="37"/>
      <c r="V184" s="37"/>
      <c r="W184" s="37"/>
      <c r="X184" s="37"/>
      <c r="Y184" s="37"/>
      <c r="Z184" s="37"/>
      <c r="AA184" s="37"/>
      <c r="AB184" s="37"/>
      <c r="AC184" s="37"/>
      <c r="AD184" s="37"/>
      <c r="AE184" s="37"/>
      <c r="AR184" s="216" t="s">
        <v>358</v>
      </c>
      <c r="AT184" s="216" t="s">
        <v>285</v>
      </c>
      <c r="AU184" s="216" t="s">
        <v>87</v>
      </c>
      <c r="AY184" s="18" t="s">
        <v>283</v>
      </c>
      <c r="BE184" s="217">
        <f>IF(N184="základná",J184,0)</f>
        <v>0</v>
      </c>
      <c r="BF184" s="217">
        <f>IF(N184="znížená",J184,0)</f>
        <v>0</v>
      </c>
      <c r="BG184" s="217">
        <f>IF(N184="zákl. prenesená",J184,0)</f>
        <v>0</v>
      </c>
      <c r="BH184" s="217">
        <f>IF(N184="zníž. prenesená",J184,0)</f>
        <v>0</v>
      </c>
      <c r="BI184" s="217">
        <f>IF(N184="nulová",J184,0)</f>
        <v>0</v>
      </c>
      <c r="BJ184" s="18" t="s">
        <v>87</v>
      </c>
      <c r="BK184" s="217">
        <f>ROUND(I184*H184,2)</f>
        <v>0</v>
      </c>
      <c r="BL184" s="18" t="s">
        <v>358</v>
      </c>
      <c r="BM184" s="216" t="s">
        <v>666</v>
      </c>
    </row>
    <row r="185" s="2" customFormat="1" ht="16.5" customHeight="1">
      <c r="A185" s="37"/>
      <c r="B185" s="168"/>
      <c r="C185" s="204" t="s">
        <v>501</v>
      </c>
      <c r="D185" s="204" t="s">
        <v>285</v>
      </c>
      <c r="E185" s="205" t="s">
        <v>2638</v>
      </c>
      <c r="F185" s="206" t="s">
        <v>2639</v>
      </c>
      <c r="G185" s="207" t="s">
        <v>373</v>
      </c>
      <c r="H185" s="208">
        <v>346</v>
      </c>
      <c r="I185" s="209"/>
      <c r="J185" s="210">
        <f>ROUND(I185*H185,2)</f>
        <v>0</v>
      </c>
      <c r="K185" s="211"/>
      <c r="L185" s="38"/>
      <c r="M185" s="212" t="s">
        <v>1</v>
      </c>
      <c r="N185" s="213" t="s">
        <v>41</v>
      </c>
      <c r="O185" s="81"/>
      <c r="P185" s="214">
        <f>O185*H185</f>
        <v>0</v>
      </c>
      <c r="Q185" s="214">
        <v>0</v>
      </c>
      <c r="R185" s="214">
        <f>Q185*H185</f>
        <v>0</v>
      </c>
      <c r="S185" s="214">
        <v>0</v>
      </c>
      <c r="T185" s="215">
        <f>S185*H185</f>
        <v>0</v>
      </c>
      <c r="U185" s="37"/>
      <c r="V185" s="37"/>
      <c r="W185" s="37"/>
      <c r="X185" s="37"/>
      <c r="Y185" s="37"/>
      <c r="Z185" s="37"/>
      <c r="AA185" s="37"/>
      <c r="AB185" s="37"/>
      <c r="AC185" s="37"/>
      <c r="AD185" s="37"/>
      <c r="AE185" s="37"/>
      <c r="AR185" s="216" t="s">
        <v>358</v>
      </c>
      <c r="AT185" s="216" t="s">
        <v>285</v>
      </c>
      <c r="AU185" s="216" t="s">
        <v>87</v>
      </c>
      <c r="AY185" s="18" t="s">
        <v>283</v>
      </c>
      <c r="BE185" s="217">
        <f>IF(N185="základná",J185,0)</f>
        <v>0</v>
      </c>
      <c r="BF185" s="217">
        <f>IF(N185="znížená",J185,0)</f>
        <v>0</v>
      </c>
      <c r="BG185" s="217">
        <f>IF(N185="zákl. prenesená",J185,0)</f>
        <v>0</v>
      </c>
      <c r="BH185" s="217">
        <f>IF(N185="zníž. prenesená",J185,0)</f>
        <v>0</v>
      </c>
      <c r="BI185" s="217">
        <f>IF(N185="nulová",J185,0)</f>
        <v>0</v>
      </c>
      <c r="BJ185" s="18" t="s">
        <v>87</v>
      </c>
      <c r="BK185" s="217">
        <f>ROUND(I185*H185,2)</f>
        <v>0</v>
      </c>
      <c r="BL185" s="18" t="s">
        <v>358</v>
      </c>
      <c r="BM185" s="216" t="s">
        <v>674</v>
      </c>
    </row>
    <row r="186" s="2" customFormat="1" ht="33" customHeight="1">
      <c r="A186" s="37"/>
      <c r="B186" s="168"/>
      <c r="C186" s="242" t="s">
        <v>505</v>
      </c>
      <c r="D186" s="242" t="s">
        <v>582</v>
      </c>
      <c r="E186" s="243" t="s">
        <v>2640</v>
      </c>
      <c r="F186" s="244" t="s">
        <v>2641</v>
      </c>
      <c r="G186" s="245" t="s">
        <v>373</v>
      </c>
      <c r="H186" s="246">
        <v>173</v>
      </c>
      <c r="I186" s="247"/>
      <c r="J186" s="248">
        <f>ROUND(I186*H186,2)</f>
        <v>0</v>
      </c>
      <c r="K186" s="249"/>
      <c r="L186" s="250"/>
      <c r="M186" s="251" t="s">
        <v>1</v>
      </c>
      <c r="N186" s="252" t="s">
        <v>41</v>
      </c>
      <c r="O186" s="81"/>
      <c r="P186" s="214">
        <f>O186*H186</f>
        <v>0</v>
      </c>
      <c r="Q186" s="214">
        <v>0</v>
      </c>
      <c r="R186" s="214">
        <f>Q186*H186</f>
        <v>0</v>
      </c>
      <c r="S186" s="214">
        <v>0</v>
      </c>
      <c r="T186" s="215">
        <f>S186*H186</f>
        <v>0</v>
      </c>
      <c r="U186" s="37"/>
      <c r="V186" s="37"/>
      <c r="W186" s="37"/>
      <c r="X186" s="37"/>
      <c r="Y186" s="37"/>
      <c r="Z186" s="37"/>
      <c r="AA186" s="37"/>
      <c r="AB186" s="37"/>
      <c r="AC186" s="37"/>
      <c r="AD186" s="37"/>
      <c r="AE186" s="37"/>
      <c r="AR186" s="216" t="s">
        <v>473</v>
      </c>
      <c r="AT186" s="216" t="s">
        <v>582</v>
      </c>
      <c r="AU186" s="216" t="s">
        <v>87</v>
      </c>
      <c r="AY186" s="18" t="s">
        <v>283</v>
      </c>
      <c r="BE186" s="217">
        <f>IF(N186="základná",J186,0)</f>
        <v>0</v>
      </c>
      <c r="BF186" s="217">
        <f>IF(N186="znížená",J186,0)</f>
        <v>0</v>
      </c>
      <c r="BG186" s="217">
        <f>IF(N186="zákl. prenesená",J186,0)</f>
        <v>0</v>
      </c>
      <c r="BH186" s="217">
        <f>IF(N186="zníž. prenesená",J186,0)</f>
        <v>0</v>
      </c>
      <c r="BI186" s="217">
        <f>IF(N186="nulová",J186,0)</f>
        <v>0</v>
      </c>
      <c r="BJ186" s="18" t="s">
        <v>87</v>
      </c>
      <c r="BK186" s="217">
        <f>ROUND(I186*H186,2)</f>
        <v>0</v>
      </c>
      <c r="BL186" s="18" t="s">
        <v>358</v>
      </c>
      <c r="BM186" s="216" t="s">
        <v>692</v>
      </c>
    </row>
    <row r="187" s="2" customFormat="1" ht="24.15" customHeight="1">
      <c r="A187" s="37"/>
      <c r="B187" s="168"/>
      <c r="C187" s="242" t="s">
        <v>509</v>
      </c>
      <c r="D187" s="242" t="s">
        <v>582</v>
      </c>
      <c r="E187" s="243" t="s">
        <v>2642</v>
      </c>
      <c r="F187" s="244" t="s">
        <v>2643</v>
      </c>
      <c r="G187" s="245" t="s">
        <v>373</v>
      </c>
      <c r="H187" s="246">
        <v>173</v>
      </c>
      <c r="I187" s="247"/>
      <c r="J187" s="248">
        <f>ROUND(I187*H187,2)</f>
        <v>0</v>
      </c>
      <c r="K187" s="249"/>
      <c r="L187" s="250"/>
      <c r="M187" s="251" t="s">
        <v>1</v>
      </c>
      <c r="N187" s="252" t="s">
        <v>41</v>
      </c>
      <c r="O187" s="81"/>
      <c r="P187" s="214">
        <f>O187*H187</f>
        <v>0</v>
      </c>
      <c r="Q187" s="214">
        <v>0</v>
      </c>
      <c r="R187" s="214">
        <f>Q187*H187</f>
        <v>0</v>
      </c>
      <c r="S187" s="214">
        <v>0</v>
      </c>
      <c r="T187" s="215">
        <f>S187*H187</f>
        <v>0</v>
      </c>
      <c r="U187" s="37"/>
      <c r="V187" s="37"/>
      <c r="W187" s="37"/>
      <c r="X187" s="37"/>
      <c r="Y187" s="37"/>
      <c r="Z187" s="37"/>
      <c r="AA187" s="37"/>
      <c r="AB187" s="37"/>
      <c r="AC187" s="37"/>
      <c r="AD187" s="37"/>
      <c r="AE187" s="37"/>
      <c r="AR187" s="216" t="s">
        <v>473</v>
      </c>
      <c r="AT187" s="216" t="s">
        <v>582</v>
      </c>
      <c r="AU187" s="216" t="s">
        <v>87</v>
      </c>
      <c r="AY187" s="18" t="s">
        <v>283</v>
      </c>
      <c r="BE187" s="217">
        <f>IF(N187="základná",J187,0)</f>
        <v>0</v>
      </c>
      <c r="BF187" s="217">
        <f>IF(N187="znížená",J187,0)</f>
        <v>0</v>
      </c>
      <c r="BG187" s="217">
        <f>IF(N187="zákl. prenesená",J187,0)</f>
        <v>0</v>
      </c>
      <c r="BH187" s="217">
        <f>IF(N187="zníž. prenesená",J187,0)</f>
        <v>0</v>
      </c>
      <c r="BI187" s="217">
        <f>IF(N187="nulová",J187,0)</f>
        <v>0</v>
      </c>
      <c r="BJ187" s="18" t="s">
        <v>87</v>
      </c>
      <c r="BK187" s="217">
        <f>ROUND(I187*H187,2)</f>
        <v>0</v>
      </c>
      <c r="BL187" s="18" t="s">
        <v>358</v>
      </c>
      <c r="BM187" s="216" t="s">
        <v>702</v>
      </c>
    </row>
    <row r="188" s="2" customFormat="1" ht="21.75" customHeight="1">
      <c r="A188" s="37"/>
      <c r="B188" s="168"/>
      <c r="C188" s="204" t="s">
        <v>515</v>
      </c>
      <c r="D188" s="204" t="s">
        <v>285</v>
      </c>
      <c r="E188" s="205" t="s">
        <v>2644</v>
      </c>
      <c r="F188" s="206" t="s">
        <v>2645</v>
      </c>
      <c r="G188" s="207" t="s">
        <v>373</v>
      </c>
      <c r="H188" s="208">
        <v>173</v>
      </c>
      <c r="I188" s="209"/>
      <c r="J188" s="210">
        <f>ROUND(I188*H188,2)</f>
        <v>0</v>
      </c>
      <c r="K188" s="211"/>
      <c r="L188" s="38"/>
      <c r="M188" s="212" t="s">
        <v>1</v>
      </c>
      <c r="N188" s="213" t="s">
        <v>41</v>
      </c>
      <c r="O188" s="81"/>
      <c r="P188" s="214">
        <f>O188*H188</f>
        <v>0</v>
      </c>
      <c r="Q188" s="214">
        <v>0</v>
      </c>
      <c r="R188" s="214">
        <f>Q188*H188</f>
        <v>0</v>
      </c>
      <c r="S188" s="214">
        <v>0</v>
      </c>
      <c r="T188" s="215">
        <f>S188*H188</f>
        <v>0</v>
      </c>
      <c r="U188" s="37"/>
      <c r="V188" s="37"/>
      <c r="W188" s="37"/>
      <c r="X188" s="37"/>
      <c r="Y188" s="37"/>
      <c r="Z188" s="37"/>
      <c r="AA188" s="37"/>
      <c r="AB188" s="37"/>
      <c r="AC188" s="37"/>
      <c r="AD188" s="37"/>
      <c r="AE188" s="37"/>
      <c r="AR188" s="216" t="s">
        <v>358</v>
      </c>
      <c r="AT188" s="216" t="s">
        <v>285</v>
      </c>
      <c r="AU188" s="216" t="s">
        <v>87</v>
      </c>
      <c r="AY188" s="18" t="s">
        <v>283</v>
      </c>
      <c r="BE188" s="217">
        <f>IF(N188="základná",J188,0)</f>
        <v>0</v>
      </c>
      <c r="BF188" s="217">
        <f>IF(N188="znížená",J188,0)</f>
        <v>0</v>
      </c>
      <c r="BG188" s="217">
        <f>IF(N188="zákl. prenesená",J188,0)</f>
        <v>0</v>
      </c>
      <c r="BH188" s="217">
        <f>IF(N188="zníž. prenesená",J188,0)</f>
        <v>0</v>
      </c>
      <c r="BI188" s="217">
        <f>IF(N188="nulová",J188,0)</f>
        <v>0</v>
      </c>
      <c r="BJ188" s="18" t="s">
        <v>87</v>
      </c>
      <c r="BK188" s="217">
        <f>ROUND(I188*H188,2)</f>
        <v>0</v>
      </c>
      <c r="BL188" s="18" t="s">
        <v>358</v>
      </c>
      <c r="BM188" s="216" t="s">
        <v>725</v>
      </c>
    </row>
    <row r="189" s="2" customFormat="1" ht="62.7" customHeight="1">
      <c r="A189" s="37"/>
      <c r="B189" s="168"/>
      <c r="C189" s="242" t="s">
        <v>519</v>
      </c>
      <c r="D189" s="242" t="s">
        <v>582</v>
      </c>
      <c r="E189" s="243" t="s">
        <v>2646</v>
      </c>
      <c r="F189" s="244" t="s">
        <v>2647</v>
      </c>
      <c r="G189" s="245" t="s">
        <v>373</v>
      </c>
      <c r="H189" s="246">
        <v>173</v>
      </c>
      <c r="I189" s="247"/>
      <c r="J189" s="248">
        <f>ROUND(I189*H189,2)</f>
        <v>0</v>
      </c>
      <c r="K189" s="249"/>
      <c r="L189" s="250"/>
      <c r="M189" s="251" t="s">
        <v>1</v>
      </c>
      <c r="N189" s="252" t="s">
        <v>41</v>
      </c>
      <c r="O189" s="81"/>
      <c r="P189" s="214">
        <f>O189*H189</f>
        <v>0</v>
      </c>
      <c r="Q189" s="214">
        <v>0</v>
      </c>
      <c r="R189" s="214">
        <f>Q189*H189</f>
        <v>0</v>
      </c>
      <c r="S189" s="214">
        <v>0</v>
      </c>
      <c r="T189" s="215">
        <f>S189*H189</f>
        <v>0</v>
      </c>
      <c r="U189" s="37"/>
      <c r="V189" s="37"/>
      <c r="W189" s="37"/>
      <c r="X189" s="37"/>
      <c r="Y189" s="37"/>
      <c r="Z189" s="37"/>
      <c r="AA189" s="37"/>
      <c r="AB189" s="37"/>
      <c r="AC189" s="37"/>
      <c r="AD189" s="37"/>
      <c r="AE189" s="37"/>
      <c r="AR189" s="216" t="s">
        <v>473</v>
      </c>
      <c r="AT189" s="216" t="s">
        <v>582</v>
      </c>
      <c r="AU189" s="216" t="s">
        <v>87</v>
      </c>
      <c r="AY189" s="18" t="s">
        <v>283</v>
      </c>
      <c r="BE189" s="217">
        <f>IF(N189="základná",J189,0)</f>
        <v>0</v>
      </c>
      <c r="BF189" s="217">
        <f>IF(N189="znížená",J189,0)</f>
        <v>0</v>
      </c>
      <c r="BG189" s="217">
        <f>IF(N189="zákl. prenesená",J189,0)</f>
        <v>0</v>
      </c>
      <c r="BH189" s="217">
        <f>IF(N189="zníž. prenesená",J189,0)</f>
        <v>0</v>
      </c>
      <c r="BI189" s="217">
        <f>IF(N189="nulová",J189,0)</f>
        <v>0</v>
      </c>
      <c r="BJ189" s="18" t="s">
        <v>87</v>
      </c>
      <c r="BK189" s="217">
        <f>ROUND(I189*H189,2)</f>
        <v>0</v>
      </c>
      <c r="BL189" s="18" t="s">
        <v>358</v>
      </c>
      <c r="BM189" s="216" t="s">
        <v>744</v>
      </c>
    </row>
    <row r="190" s="2" customFormat="1" ht="24.15" customHeight="1">
      <c r="A190" s="37"/>
      <c r="B190" s="168"/>
      <c r="C190" s="204" t="s">
        <v>523</v>
      </c>
      <c r="D190" s="204" t="s">
        <v>285</v>
      </c>
      <c r="E190" s="205" t="s">
        <v>2648</v>
      </c>
      <c r="F190" s="206" t="s">
        <v>2649</v>
      </c>
      <c r="G190" s="207" t="s">
        <v>979</v>
      </c>
      <c r="H190" s="255"/>
      <c r="I190" s="209"/>
      <c r="J190" s="210">
        <f>ROUND(I190*H190,2)</f>
        <v>0</v>
      </c>
      <c r="K190" s="211"/>
      <c r="L190" s="38"/>
      <c r="M190" s="212" t="s">
        <v>1</v>
      </c>
      <c r="N190" s="213" t="s">
        <v>41</v>
      </c>
      <c r="O190" s="81"/>
      <c r="P190" s="214">
        <f>O190*H190</f>
        <v>0</v>
      </c>
      <c r="Q190" s="214">
        <v>0</v>
      </c>
      <c r="R190" s="214">
        <f>Q190*H190</f>
        <v>0</v>
      </c>
      <c r="S190" s="214">
        <v>0</v>
      </c>
      <c r="T190" s="215">
        <f>S190*H190</f>
        <v>0</v>
      </c>
      <c r="U190" s="37"/>
      <c r="V190" s="37"/>
      <c r="W190" s="37"/>
      <c r="X190" s="37"/>
      <c r="Y190" s="37"/>
      <c r="Z190" s="37"/>
      <c r="AA190" s="37"/>
      <c r="AB190" s="37"/>
      <c r="AC190" s="37"/>
      <c r="AD190" s="37"/>
      <c r="AE190" s="37"/>
      <c r="AR190" s="216" t="s">
        <v>358</v>
      </c>
      <c r="AT190" s="216" t="s">
        <v>285</v>
      </c>
      <c r="AU190" s="216" t="s">
        <v>87</v>
      </c>
      <c r="AY190" s="18" t="s">
        <v>283</v>
      </c>
      <c r="BE190" s="217">
        <f>IF(N190="základná",J190,0)</f>
        <v>0</v>
      </c>
      <c r="BF190" s="217">
        <f>IF(N190="znížená",J190,0)</f>
        <v>0</v>
      </c>
      <c r="BG190" s="217">
        <f>IF(N190="zákl. prenesená",J190,0)</f>
        <v>0</v>
      </c>
      <c r="BH190" s="217">
        <f>IF(N190="zníž. prenesená",J190,0)</f>
        <v>0</v>
      </c>
      <c r="BI190" s="217">
        <f>IF(N190="nulová",J190,0)</f>
        <v>0</v>
      </c>
      <c r="BJ190" s="18" t="s">
        <v>87</v>
      </c>
      <c r="BK190" s="217">
        <f>ROUND(I190*H190,2)</f>
        <v>0</v>
      </c>
      <c r="BL190" s="18" t="s">
        <v>358</v>
      </c>
      <c r="BM190" s="216" t="s">
        <v>759</v>
      </c>
    </row>
    <row r="191" s="12" customFormat="1" ht="22.8" customHeight="1">
      <c r="A191" s="12"/>
      <c r="B191" s="191"/>
      <c r="C191" s="12"/>
      <c r="D191" s="192" t="s">
        <v>74</v>
      </c>
      <c r="E191" s="202" t="s">
        <v>2650</v>
      </c>
      <c r="F191" s="202" t="s">
        <v>2651</v>
      </c>
      <c r="G191" s="12"/>
      <c r="H191" s="12"/>
      <c r="I191" s="194"/>
      <c r="J191" s="203">
        <f>BK191</f>
        <v>0</v>
      </c>
      <c r="K191" s="12"/>
      <c r="L191" s="191"/>
      <c r="M191" s="196"/>
      <c r="N191" s="197"/>
      <c r="O191" s="197"/>
      <c r="P191" s="198">
        <f>SUM(P192:P217)</f>
        <v>0</v>
      </c>
      <c r="Q191" s="197"/>
      <c r="R191" s="198">
        <f>SUM(R192:R217)</f>
        <v>0</v>
      </c>
      <c r="S191" s="197"/>
      <c r="T191" s="199">
        <f>SUM(T192:T217)</f>
        <v>0</v>
      </c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R191" s="192" t="s">
        <v>87</v>
      </c>
      <c r="AT191" s="200" t="s">
        <v>74</v>
      </c>
      <c r="AU191" s="200" t="s">
        <v>82</v>
      </c>
      <c r="AY191" s="192" t="s">
        <v>283</v>
      </c>
      <c r="BK191" s="201">
        <f>SUM(BK192:BK217)</f>
        <v>0</v>
      </c>
    </row>
    <row r="192" s="2" customFormat="1" ht="24.15" customHeight="1">
      <c r="A192" s="37"/>
      <c r="B192" s="168"/>
      <c r="C192" s="204" t="s">
        <v>527</v>
      </c>
      <c r="D192" s="204" t="s">
        <v>285</v>
      </c>
      <c r="E192" s="205" t="s">
        <v>2652</v>
      </c>
      <c r="F192" s="206" t="s">
        <v>2653</v>
      </c>
      <c r="G192" s="207" t="s">
        <v>288</v>
      </c>
      <c r="H192" s="208">
        <v>730</v>
      </c>
      <c r="I192" s="209"/>
      <c r="J192" s="210">
        <f>ROUND(I192*H192,2)</f>
        <v>0</v>
      </c>
      <c r="K192" s="211"/>
      <c r="L192" s="38"/>
      <c r="M192" s="212" t="s">
        <v>1</v>
      </c>
      <c r="N192" s="213" t="s">
        <v>41</v>
      </c>
      <c r="O192" s="81"/>
      <c r="P192" s="214">
        <f>O192*H192</f>
        <v>0</v>
      </c>
      <c r="Q192" s="214">
        <v>0</v>
      </c>
      <c r="R192" s="214">
        <f>Q192*H192</f>
        <v>0</v>
      </c>
      <c r="S192" s="214">
        <v>0</v>
      </c>
      <c r="T192" s="215">
        <f>S192*H192</f>
        <v>0</v>
      </c>
      <c r="U192" s="37"/>
      <c r="V192" s="37"/>
      <c r="W192" s="37"/>
      <c r="X192" s="37"/>
      <c r="Y192" s="37"/>
      <c r="Z192" s="37"/>
      <c r="AA192" s="37"/>
      <c r="AB192" s="37"/>
      <c r="AC192" s="37"/>
      <c r="AD192" s="37"/>
      <c r="AE192" s="37"/>
      <c r="AR192" s="216" t="s">
        <v>358</v>
      </c>
      <c r="AT192" s="216" t="s">
        <v>285</v>
      </c>
      <c r="AU192" s="216" t="s">
        <v>87</v>
      </c>
      <c r="AY192" s="18" t="s">
        <v>283</v>
      </c>
      <c r="BE192" s="217">
        <f>IF(N192="základná",J192,0)</f>
        <v>0</v>
      </c>
      <c r="BF192" s="217">
        <f>IF(N192="znížená",J192,0)</f>
        <v>0</v>
      </c>
      <c r="BG192" s="217">
        <f>IF(N192="zákl. prenesená",J192,0)</f>
        <v>0</v>
      </c>
      <c r="BH192" s="217">
        <f>IF(N192="zníž. prenesená",J192,0)</f>
        <v>0</v>
      </c>
      <c r="BI192" s="217">
        <f>IF(N192="nulová",J192,0)</f>
        <v>0</v>
      </c>
      <c r="BJ192" s="18" t="s">
        <v>87</v>
      </c>
      <c r="BK192" s="217">
        <f>ROUND(I192*H192,2)</f>
        <v>0</v>
      </c>
      <c r="BL192" s="18" t="s">
        <v>358</v>
      </c>
      <c r="BM192" s="216" t="s">
        <v>774</v>
      </c>
    </row>
    <row r="193" s="2" customFormat="1" ht="24.15" customHeight="1">
      <c r="A193" s="37"/>
      <c r="B193" s="168"/>
      <c r="C193" s="204" t="s">
        <v>531</v>
      </c>
      <c r="D193" s="204" t="s">
        <v>285</v>
      </c>
      <c r="E193" s="205" t="s">
        <v>4409</v>
      </c>
      <c r="F193" s="206" t="s">
        <v>4410</v>
      </c>
      <c r="G193" s="207" t="s">
        <v>373</v>
      </c>
      <c r="H193" s="208">
        <v>1</v>
      </c>
      <c r="I193" s="209"/>
      <c r="J193" s="210">
        <f>ROUND(I193*H193,2)</f>
        <v>0</v>
      </c>
      <c r="K193" s="211"/>
      <c r="L193" s="38"/>
      <c r="M193" s="212" t="s">
        <v>1</v>
      </c>
      <c r="N193" s="213" t="s">
        <v>41</v>
      </c>
      <c r="O193" s="81"/>
      <c r="P193" s="214">
        <f>O193*H193</f>
        <v>0</v>
      </c>
      <c r="Q193" s="214">
        <v>0</v>
      </c>
      <c r="R193" s="214">
        <f>Q193*H193</f>
        <v>0</v>
      </c>
      <c r="S193" s="214">
        <v>0</v>
      </c>
      <c r="T193" s="215">
        <f>S193*H193</f>
        <v>0</v>
      </c>
      <c r="U193" s="37"/>
      <c r="V193" s="37"/>
      <c r="W193" s="37"/>
      <c r="X193" s="37"/>
      <c r="Y193" s="37"/>
      <c r="Z193" s="37"/>
      <c r="AA193" s="37"/>
      <c r="AB193" s="37"/>
      <c r="AC193" s="37"/>
      <c r="AD193" s="37"/>
      <c r="AE193" s="37"/>
      <c r="AR193" s="216" t="s">
        <v>358</v>
      </c>
      <c r="AT193" s="216" t="s">
        <v>285</v>
      </c>
      <c r="AU193" s="216" t="s">
        <v>87</v>
      </c>
      <c r="AY193" s="18" t="s">
        <v>283</v>
      </c>
      <c r="BE193" s="217">
        <f>IF(N193="základná",J193,0)</f>
        <v>0</v>
      </c>
      <c r="BF193" s="217">
        <f>IF(N193="znížená",J193,0)</f>
        <v>0</v>
      </c>
      <c r="BG193" s="217">
        <f>IF(N193="zákl. prenesená",J193,0)</f>
        <v>0</v>
      </c>
      <c r="BH193" s="217">
        <f>IF(N193="zníž. prenesená",J193,0)</f>
        <v>0</v>
      </c>
      <c r="BI193" s="217">
        <f>IF(N193="nulová",J193,0)</f>
        <v>0</v>
      </c>
      <c r="BJ193" s="18" t="s">
        <v>87</v>
      </c>
      <c r="BK193" s="217">
        <f>ROUND(I193*H193,2)</f>
        <v>0</v>
      </c>
      <c r="BL193" s="18" t="s">
        <v>358</v>
      </c>
      <c r="BM193" s="216" t="s">
        <v>788</v>
      </c>
    </row>
    <row r="194" s="2" customFormat="1" ht="37.8" customHeight="1">
      <c r="A194" s="37"/>
      <c r="B194" s="168"/>
      <c r="C194" s="242" t="s">
        <v>538</v>
      </c>
      <c r="D194" s="242" t="s">
        <v>582</v>
      </c>
      <c r="E194" s="243" t="s">
        <v>4411</v>
      </c>
      <c r="F194" s="244" t="s">
        <v>4412</v>
      </c>
      <c r="G194" s="245" t="s">
        <v>373</v>
      </c>
      <c r="H194" s="246">
        <v>1</v>
      </c>
      <c r="I194" s="247"/>
      <c r="J194" s="248">
        <f>ROUND(I194*H194,2)</f>
        <v>0</v>
      </c>
      <c r="K194" s="249"/>
      <c r="L194" s="250"/>
      <c r="M194" s="251" t="s">
        <v>1</v>
      </c>
      <c r="N194" s="252" t="s">
        <v>41</v>
      </c>
      <c r="O194" s="81"/>
      <c r="P194" s="214">
        <f>O194*H194</f>
        <v>0</v>
      </c>
      <c r="Q194" s="214">
        <v>0</v>
      </c>
      <c r="R194" s="214">
        <f>Q194*H194</f>
        <v>0</v>
      </c>
      <c r="S194" s="214">
        <v>0</v>
      </c>
      <c r="T194" s="215">
        <f>S194*H194</f>
        <v>0</v>
      </c>
      <c r="U194" s="37"/>
      <c r="V194" s="37"/>
      <c r="W194" s="37"/>
      <c r="X194" s="37"/>
      <c r="Y194" s="37"/>
      <c r="Z194" s="37"/>
      <c r="AA194" s="37"/>
      <c r="AB194" s="37"/>
      <c r="AC194" s="37"/>
      <c r="AD194" s="37"/>
      <c r="AE194" s="37"/>
      <c r="AR194" s="216" t="s">
        <v>473</v>
      </c>
      <c r="AT194" s="216" t="s">
        <v>582</v>
      </c>
      <c r="AU194" s="216" t="s">
        <v>87</v>
      </c>
      <c r="AY194" s="18" t="s">
        <v>283</v>
      </c>
      <c r="BE194" s="217">
        <f>IF(N194="základná",J194,0)</f>
        <v>0</v>
      </c>
      <c r="BF194" s="217">
        <f>IF(N194="znížená",J194,0)</f>
        <v>0</v>
      </c>
      <c r="BG194" s="217">
        <f>IF(N194="zákl. prenesená",J194,0)</f>
        <v>0</v>
      </c>
      <c r="BH194" s="217">
        <f>IF(N194="zníž. prenesená",J194,0)</f>
        <v>0</v>
      </c>
      <c r="BI194" s="217">
        <f>IF(N194="nulová",J194,0)</f>
        <v>0</v>
      </c>
      <c r="BJ194" s="18" t="s">
        <v>87</v>
      </c>
      <c r="BK194" s="217">
        <f>ROUND(I194*H194,2)</f>
        <v>0</v>
      </c>
      <c r="BL194" s="18" t="s">
        <v>358</v>
      </c>
      <c r="BM194" s="216" t="s">
        <v>803</v>
      </c>
    </row>
    <row r="195" s="2" customFormat="1" ht="24.15" customHeight="1">
      <c r="A195" s="37"/>
      <c r="B195" s="168"/>
      <c r="C195" s="204" t="s">
        <v>542</v>
      </c>
      <c r="D195" s="204" t="s">
        <v>285</v>
      </c>
      <c r="E195" s="205" t="s">
        <v>2656</v>
      </c>
      <c r="F195" s="206" t="s">
        <v>2657</v>
      </c>
      <c r="G195" s="207" t="s">
        <v>373</v>
      </c>
      <c r="H195" s="208">
        <v>10</v>
      </c>
      <c r="I195" s="209"/>
      <c r="J195" s="210">
        <f>ROUND(I195*H195,2)</f>
        <v>0</v>
      </c>
      <c r="K195" s="211"/>
      <c r="L195" s="38"/>
      <c r="M195" s="212" t="s">
        <v>1</v>
      </c>
      <c r="N195" s="213" t="s">
        <v>41</v>
      </c>
      <c r="O195" s="81"/>
      <c r="P195" s="214">
        <f>O195*H195</f>
        <v>0</v>
      </c>
      <c r="Q195" s="214">
        <v>0</v>
      </c>
      <c r="R195" s="214">
        <f>Q195*H195</f>
        <v>0</v>
      </c>
      <c r="S195" s="214">
        <v>0</v>
      </c>
      <c r="T195" s="215">
        <f>S195*H195</f>
        <v>0</v>
      </c>
      <c r="U195" s="37"/>
      <c r="V195" s="37"/>
      <c r="W195" s="37"/>
      <c r="X195" s="37"/>
      <c r="Y195" s="37"/>
      <c r="Z195" s="37"/>
      <c r="AA195" s="37"/>
      <c r="AB195" s="37"/>
      <c r="AC195" s="37"/>
      <c r="AD195" s="37"/>
      <c r="AE195" s="37"/>
      <c r="AR195" s="216" t="s">
        <v>358</v>
      </c>
      <c r="AT195" s="216" t="s">
        <v>285</v>
      </c>
      <c r="AU195" s="216" t="s">
        <v>87</v>
      </c>
      <c r="AY195" s="18" t="s">
        <v>283</v>
      </c>
      <c r="BE195" s="217">
        <f>IF(N195="základná",J195,0)</f>
        <v>0</v>
      </c>
      <c r="BF195" s="217">
        <f>IF(N195="znížená",J195,0)</f>
        <v>0</v>
      </c>
      <c r="BG195" s="217">
        <f>IF(N195="zákl. prenesená",J195,0)</f>
        <v>0</v>
      </c>
      <c r="BH195" s="217">
        <f>IF(N195="zníž. prenesená",J195,0)</f>
        <v>0</v>
      </c>
      <c r="BI195" s="217">
        <f>IF(N195="nulová",J195,0)</f>
        <v>0</v>
      </c>
      <c r="BJ195" s="18" t="s">
        <v>87</v>
      </c>
      <c r="BK195" s="217">
        <f>ROUND(I195*H195,2)</f>
        <v>0</v>
      </c>
      <c r="BL195" s="18" t="s">
        <v>358</v>
      </c>
      <c r="BM195" s="216" t="s">
        <v>811</v>
      </c>
    </row>
    <row r="196" s="2" customFormat="1" ht="44.25" customHeight="1">
      <c r="A196" s="37"/>
      <c r="B196" s="168"/>
      <c r="C196" s="242" t="s">
        <v>546</v>
      </c>
      <c r="D196" s="242" t="s">
        <v>582</v>
      </c>
      <c r="E196" s="243" t="s">
        <v>4413</v>
      </c>
      <c r="F196" s="244" t="s">
        <v>4414</v>
      </c>
      <c r="G196" s="245" t="s">
        <v>373</v>
      </c>
      <c r="H196" s="246">
        <v>4</v>
      </c>
      <c r="I196" s="247"/>
      <c r="J196" s="248">
        <f>ROUND(I196*H196,2)</f>
        <v>0</v>
      </c>
      <c r="K196" s="249"/>
      <c r="L196" s="250"/>
      <c r="M196" s="251" t="s">
        <v>1</v>
      </c>
      <c r="N196" s="252" t="s">
        <v>41</v>
      </c>
      <c r="O196" s="81"/>
      <c r="P196" s="214">
        <f>O196*H196</f>
        <v>0</v>
      </c>
      <c r="Q196" s="214">
        <v>0</v>
      </c>
      <c r="R196" s="214">
        <f>Q196*H196</f>
        <v>0</v>
      </c>
      <c r="S196" s="214">
        <v>0</v>
      </c>
      <c r="T196" s="215">
        <f>S196*H196</f>
        <v>0</v>
      </c>
      <c r="U196" s="37"/>
      <c r="V196" s="37"/>
      <c r="W196" s="37"/>
      <c r="X196" s="37"/>
      <c r="Y196" s="37"/>
      <c r="Z196" s="37"/>
      <c r="AA196" s="37"/>
      <c r="AB196" s="37"/>
      <c r="AC196" s="37"/>
      <c r="AD196" s="37"/>
      <c r="AE196" s="37"/>
      <c r="AR196" s="216" t="s">
        <v>473</v>
      </c>
      <c r="AT196" s="216" t="s">
        <v>582</v>
      </c>
      <c r="AU196" s="216" t="s">
        <v>87</v>
      </c>
      <c r="AY196" s="18" t="s">
        <v>283</v>
      </c>
      <c r="BE196" s="217">
        <f>IF(N196="základná",J196,0)</f>
        <v>0</v>
      </c>
      <c r="BF196" s="217">
        <f>IF(N196="znížená",J196,0)</f>
        <v>0</v>
      </c>
      <c r="BG196" s="217">
        <f>IF(N196="zákl. prenesená",J196,0)</f>
        <v>0</v>
      </c>
      <c r="BH196" s="217">
        <f>IF(N196="zníž. prenesená",J196,0)</f>
        <v>0</v>
      </c>
      <c r="BI196" s="217">
        <f>IF(N196="nulová",J196,0)</f>
        <v>0</v>
      </c>
      <c r="BJ196" s="18" t="s">
        <v>87</v>
      </c>
      <c r="BK196" s="217">
        <f>ROUND(I196*H196,2)</f>
        <v>0</v>
      </c>
      <c r="BL196" s="18" t="s">
        <v>358</v>
      </c>
      <c r="BM196" s="216" t="s">
        <v>825</v>
      </c>
    </row>
    <row r="197" s="2" customFormat="1" ht="44.25" customHeight="1">
      <c r="A197" s="37"/>
      <c r="B197" s="168"/>
      <c r="C197" s="242" t="s">
        <v>551</v>
      </c>
      <c r="D197" s="242" t="s">
        <v>582</v>
      </c>
      <c r="E197" s="243" t="s">
        <v>4415</v>
      </c>
      <c r="F197" s="244" t="s">
        <v>4416</v>
      </c>
      <c r="G197" s="245" t="s">
        <v>373</v>
      </c>
      <c r="H197" s="246">
        <v>6</v>
      </c>
      <c r="I197" s="247"/>
      <c r="J197" s="248">
        <f>ROUND(I197*H197,2)</f>
        <v>0</v>
      </c>
      <c r="K197" s="249"/>
      <c r="L197" s="250"/>
      <c r="M197" s="251" t="s">
        <v>1</v>
      </c>
      <c r="N197" s="252" t="s">
        <v>41</v>
      </c>
      <c r="O197" s="81"/>
      <c r="P197" s="214">
        <f>O197*H197</f>
        <v>0</v>
      </c>
      <c r="Q197" s="214">
        <v>0</v>
      </c>
      <c r="R197" s="214">
        <f>Q197*H197</f>
        <v>0</v>
      </c>
      <c r="S197" s="214">
        <v>0</v>
      </c>
      <c r="T197" s="215">
        <f>S197*H197</f>
        <v>0</v>
      </c>
      <c r="U197" s="37"/>
      <c r="V197" s="37"/>
      <c r="W197" s="37"/>
      <c r="X197" s="37"/>
      <c r="Y197" s="37"/>
      <c r="Z197" s="37"/>
      <c r="AA197" s="37"/>
      <c r="AB197" s="37"/>
      <c r="AC197" s="37"/>
      <c r="AD197" s="37"/>
      <c r="AE197" s="37"/>
      <c r="AR197" s="216" t="s">
        <v>473</v>
      </c>
      <c r="AT197" s="216" t="s">
        <v>582</v>
      </c>
      <c r="AU197" s="216" t="s">
        <v>87</v>
      </c>
      <c r="AY197" s="18" t="s">
        <v>283</v>
      </c>
      <c r="BE197" s="217">
        <f>IF(N197="základná",J197,0)</f>
        <v>0</v>
      </c>
      <c r="BF197" s="217">
        <f>IF(N197="znížená",J197,0)</f>
        <v>0</v>
      </c>
      <c r="BG197" s="217">
        <f>IF(N197="zákl. prenesená",J197,0)</f>
        <v>0</v>
      </c>
      <c r="BH197" s="217">
        <f>IF(N197="zníž. prenesená",J197,0)</f>
        <v>0</v>
      </c>
      <c r="BI197" s="217">
        <f>IF(N197="nulová",J197,0)</f>
        <v>0</v>
      </c>
      <c r="BJ197" s="18" t="s">
        <v>87</v>
      </c>
      <c r="BK197" s="217">
        <f>ROUND(I197*H197,2)</f>
        <v>0</v>
      </c>
      <c r="BL197" s="18" t="s">
        <v>358</v>
      </c>
      <c r="BM197" s="216" t="s">
        <v>839</v>
      </c>
    </row>
    <row r="198" s="2" customFormat="1" ht="33" customHeight="1">
      <c r="A198" s="37"/>
      <c r="B198" s="168"/>
      <c r="C198" s="204" t="s">
        <v>555</v>
      </c>
      <c r="D198" s="204" t="s">
        <v>285</v>
      </c>
      <c r="E198" s="205" t="s">
        <v>2660</v>
      </c>
      <c r="F198" s="206" t="s">
        <v>2661</v>
      </c>
      <c r="G198" s="207" t="s">
        <v>373</v>
      </c>
      <c r="H198" s="208">
        <v>122</v>
      </c>
      <c r="I198" s="209"/>
      <c r="J198" s="210">
        <f>ROUND(I198*H198,2)</f>
        <v>0</v>
      </c>
      <c r="K198" s="211"/>
      <c r="L198" s="38"/>
      <c r="M198" s="212" t="s">
        <v>1</v>
      </c>
      <c r="N198" s="213" t="s">
        <v>41</v>
      </c>
      <c r="O198" s="81"/>
      <c r="P198" s="214">
        <f>O198*H198</f>
        <v>0</v>
      </c>
      <c r="Q198" s="214">
        <v>0</v>
      </c>
      <c r="R198" s="214">
        <f>Q198*H198</f>
        <v>0</v>
      </c>
      <c r="S198" s="214">
        <v>0</v>
      </c>
      <c r="T198" s="215">
        <f>S198*H198</f>
        <v>0</v>
      </c>
      <c r="U198" s="37"/>
      <c r="V198" s="37"/>
      <c r="W198" s="37"/>
      <c r="X198" s="37"/>
      <c r="Y198" s="37"/>
      <c r="Z198" s="37"/>
      <c r="AA198" s="37"/>
      <c r="AB198" s="37"/>
      <c r="AC198" s="37"/>
      <c r="AD198" s="37"/>
      <c r="AE198" s="37"/>
      <c r="AR198" s="216" t="s">
        <v>358</v>
      </c>
      <c r="AT198" s="216" t="s">
        <v>285</v>
      </c>
      <c r="AU198" s="216" t="s">
        <v>87</v>
      </c>
      <c r="AY198" s="18" t="s">
        <v>283</v>
      </c>
      <c r="BE198" s="217">
        <f>IF(N198="základná",J198,0)</f>
        <v>0</v>
      </c>
      <c r="BF198" s="217">
        <f>IF(N198="znížená",J198,0)</f>
        <v>0</v>
      </c>
      <c r="BG198" s="217">
        <f>IF(N198="zákl. prenesená",J198,0)</f>
        <v>0</v>
      </c>
      <c r="BH198" s="217">
        <f>IF(N198="zníž. prenesená",J198,0)</f>
        <v>0</v>
      </c>
      <c r="BI198" s="217">
        <f>IF(N198="nulová",J198,0)</f>
        <v>0</v>
      </c>
      <c r="BJ198" s="18" t="s">
        <v>87</v>
      </c>
      <c r="BK198" s="217">
        <f>ROUND(I198*H198,2)</f>
        <v>0</v>
      </c>
      <c r="BL198" s="18" t="s">
        <v>358</v>
      </c>
      <c r="BM198" s="216" t="s">
        <v>875</v>
      </c>
    </row>
    <row r="199" s="2" customFormat="1" ht="37.8" customHeight="1">
      <c r="A199" s="37"/>
      <c r="B199" s="168"/>
      <c r="C199" s="242" t="s">
        <v>561</v>
      </c>
      <c r="D199" s="242" t="s">
        <v>582</v>
      </c>
      <c r="E199" s="243" t="s">
        <v>2662</v>
      </c>
      <c r="F199" s="244" t="s">
        <v>2663</v>
      </c>
      <c r="G199" s="245" t="s">
        <v>373</v>
      </c>
      <c r="H199" s="246">
        <v>43</v>
      </c>
      <c r="I199" s="247"/>
      <c r="J199" s="248">
        <f>ROUND(I199*H199,2)</f>
        <v>0</v>
      </c>
      <c r="K199" s="249"/>
      <c r="L199" s="250"/>
      <c r="M199" s="251" t="s">
        <v>1</v>
      </c>
      <c r="N199" s="252" t="s">
        <v>41</v>
      </c>
      <c r="O199" s="81"/>
      <c r="P199" s="214">
        <f>O199*H199</f>
        <v>0</v>
      </c>
      <c r="Q199" s="214">
        <v>0</v>
      </c>
      <c r="R199" s="214">
        <f>Q199*H199</f>
        <v>0</v>
      </c>
      <c r="S199" s="214">
        <v>0</v>
      </c>
      <c r="T199" s="215">
        <f>S199*H199</f>
        <v>0</v>
      </c>
      <c r="U199" s="37"/>
      <c r="V199" s="37"/>
      <c r="W199" s="37"/>
      <c r="X199" s="37"/>
      <c r="Y199" s="37"/>
      <c r="Z199" s="37"/>
      <c r="AA199" s="37"/>
      <c r="AB199" s="37"/>
      <c r="AC199" s="37"/>
      <c r="AD199" s="37"/>
      <c r="AE199" s="37"/>
      <c r="AR199" s="216" t="s">
        <v>473</v>
      </c>
      <c r="AT199" s="216" t="s">
        <v>582</v>
      </c>
      <c r="AU199" s="216" t="s">
        <v>87</v>
      </c>
      <c r="AY199" s="18" t="s">
        <v>283</v>
      </c>
      <c r="BE199" s="217">
        <f>IF(N199="základná",J199,0)</f>
        <v>0</v>
      </c>
      <c r="BF199" s="217">
        <f>IF(N199="znížená",J199,0)</f>
        <v>0</v>
      </c>
      <c r="BG199" s="217">
        <f>IF(N199="zákl. prenesená",J199,0)</f>
        <v>0</v>
      </c>
      <c r="BH199" s="217">
        <f>IF(N199="zníž. prenesená",J199,0)</f>
        <v>0</v>
      </c>
      <c r="BI199" s="217">
        <f>IF(N199="nulová",J199,0)</f>
        <v>0</v>
      </c>
      <c r="BJ199" s="18" t="s">
        <v>87</v>
      </c>
      <c r="BK199" s="217">
        <f>ROUND(I199*H199,2)</f>
        <v>0</v>
      </c>
      <c r="BL199" s="18" t="s">
        <v>358</v>
      </c>
      <c r="BM199" s="216" t="s">
        <v>887</v>
      </c>
    </row>
    <row r="200" s="2" customFormat="1" ht="37.8" customHeight="1">
      <c r="A200" s="37"/>
      <c r="B200" s="168"/>
      <c r="C200" s="242" t="s">
        <v>566</v>
      </c>
      <c r="D200" s="242" t="s">
        <v>582</v>
      </c>
      <c r="E200" s="243" t="s">
        <v>2664</v>
      </c>
      <c r="F200" s="244" t="s">
        <v>2665</v>
      </c>
      <c r="G200" s="245" t="s">
        <v>373</v>
      </c>
      <c r="H200" s="246">
        <v>59</v>
      </c>
      <c r="I200" s="247"/>
      <c r="J200" s="248">
        <f>ROUND(I200*H200,2)</f>
        <v>0</v>
      </c>
      <c r="K200" s="249"/>
      <c r="L200" s="250"/>
      <c r="M200" s="251" t="s">
        <v>1</v>
      </c>
      <c r="N200" s="252" t="s">
        <v>41</v>
      </c>
      <c r="O200" s="81"/>
      <c r="P200" s="214">
        <f>O200*H200</f>
        <v>0</v>
      </c>
      <c r="Q200" s="214">
        <v>0</v>
      </c>
      <c r="R200" s="214">
        <f>Q200*H200</f>
        <v>0</v>
      </c>
      <c r="S200" s="214">
        <v>0</v>
      </c>
      <c r="T200" s="215">
        <f>S200*H200</f>
        <v>0</v>
      </c>
      <c r="U200" s="37"/>
      <c r="V200" s="37"/>
      <c r="W200" s="37"/>
      <c r="X200" s="37"/>
      <c r="Y200" s="37"/>
      <c r="Z200" s="37"/>
      <c r="AA200" s="37"/>
      <c r="AB200" s="37"/>
      <c r="AC200" s="37"/>
      <c r="AD200" s="37"/>
      <c r="AE200" s="37"/>
      <c r="AR200" s="216" t="s">
        <v>473</v>
      </c>
      <c r="AT200" s="216" t="s">
        <v>582</v>
      </c>
      <c r="AU200" s="216" t="s">
        <v>87</v>
      </c>
      <c r="AY200" s="18" t="s">
        <v>283</v>
      </c>
      <c r="BE200" s="217">
        <f>IF(N200="základná",J200,0)</f>
        <v>0</v>
      </c>
      <c r="BF200" s="217">
        <f>IF(N200="znížená",J200,0)</f>
        <v>0</v>
      </c>
      <c r="BG200" s="217">
        <f>IF(N200="zákl. prenesená",J200,0)</f>
        <v>0</v>
      </c>
      <c r="BH200" s="217">
        <f>IF(N200="zníž. prenesená",J200,0)</f>
        <v>0</v>
      </c>
      <c r="BI200" s="217">
        <f>IF(N200="nulová",J200,0)</f>
        <v>0</v>
      </c>
      <c r="BJ200" s="18" t="s">
        <v>87</v>
      </c>
      <c r="BK200" s="217">
        <f>ROUND(I200*H200,2)</f>
        <v>0</v>
      </c>
      <c r="BL200" s="18" t="s">
        <v>358</v>
      </c>
      <c r="BM200" s="216" t="s">
        <v>904</v>
      </c>
    </row>
    <row r="201" s="2" customFormat="1" ht="44.25" customHeight="1">
      <c r="A201" s="37"/>
      <c r="B201" s="168"/>
      <c r="C201" s="242" t="s">
        <v>571</v>
      </c>
      <c r="D201" s="242" t="s">
        <v>582</v>
      </c>
      <c r="E201" s="243" t="s">
        <v>2666</v>
      </c>
      <c r="F201" s="244" t="s">
        <v>2667</v>
      </c>
      <c r="G201" s="245" t="s">
        <v>373</v>
      </c>
      <c r="H201" s="246">
        <v>20</v>
      </c>
      <c r="I201" s="247"/>
      <c r="J201" s="248">
        <f>ROUND(I201*H201,2)</f>
        <v>0</v>
      </c>
      <c r="K201" s="249"/>
      <c r="L201" s="250"/>
      <c r="M201" s="251" t="s">
        <v>1</v>
      </c>
      <c r="N201" s="252" t="s">
        <v>41</v>
      </c>
      <c r="O201" s="81"/>
      <c r="P201" s="214">
        <f>O201*H201</f>
        <v>0</v>
      </c>
      <c r="Q201" s="214">
        <v>0</v>
      </c>
      <c r="R201" s="214">
        <f>Q201*H201</f>
        <v>0</v>
      </c>
      <c r="S201" s="214">
        <v>0</v>
      </c>
      <c r="T201" s="215">
        <f>S201*H201</f>
        <v>0</v>
      </c>
      <c r="U201" s="37"/>
      <c r="V201" s="37"/>
      <c r="W201" s="37"/>
      <c r="X201" s="37"/>
      <c r="Y201" s="37"/>
      <c r="Z201" s="37"/>
      <c r="AA201" s="37"/>
      <c r="AB201" s="37"/>
      <c r="AC201" s="37"/>
      <c r="AD201" s="37"/>
      <c r="AE201" s="37"/>
      <c r="AR201" s="216" t="s">
        <v>473</v>
      </c>
      <c r="AT201" s="216" t="s">
        <v>582</v>
      </c>
      <c r="AU201" s="216" t="s">
        <v>87</v>
      </c>
      <c r="AY201" s="18" t="s">
        <v>283</v>
      </c>
      <c r="BE201" s="217">
        <f>IF(N201="základná",J201,0)</f>
        <v>0</v>
      </c>
      <c r="BF201" s="217">
        <f>IF(N201="znížená",J201,0)</f>
        <v>0</v>
      </c>
      <c r="BG201" s="217">
        <f>IF(N201="zákl. prenesená",J201,0)</f>
        <v>0</v>
      </c>
      <c r="BH201" s="217">
        <f>IF(N201="zníž. prenesená",J201,0)</f>
        <v>0</v>
      </c>
      <c r="BI201" s="217">
        <f>IF(N201="nulová",J201,0)</f>
        <v>0</v>
      </c>
      <c r="BJ201" s="18" t="s">
        <v>87</v>
      </c>
      <c r="BK201" s="217">
        <f>ROUND(I201*H201,2)</f>
        <v>0</v>
      </c>
      <c r="BL201" s="18" t="s">
        <v>358</v>
      </c>
      <c r="BM201" s="216" t="s">
        <v>913</v>
      </c>
    </row>
    <row r="202" s="2" customFormat="1" ht="33" customHeight="1">
      <c r="A202" s="37"/>
      <c r="B202" s="168"/>
      <c r="C202" s="204" t="s">
        <v>576</v>
      </c>
      <c r="D202" s="204" t="s">
        <v>285</v>
      </c>
      <c r="E202" s="205" t="s">
        <v>4417</v>
      </c>
      <c r="F202" s="206" t="s">
        <v>4418</v>
      </c>
      <c r="G202" s="207" t="s">
        <v>373</v>
      </c>
      <c r="H202" s="208">
        <v>3</v>
      </c>
      <c r="I202" s="209"/>
      <c r="J202" s="210">
        <f>ROUND(I202*H202,2)</f>
        <v>0</v>
      </c>
      <c r="K202" s="211"/>
      <c r="L202" s="38"/>
      <c r="M202" s="212" t="s">
        <v>1</v>
      </c>
      <c r="N202" s="213" t="s">
        <v>41</v>
      </c>
      <c r="O202" s="81"/>
      <c r="P202" s="214">
        <f>O202*H202</f>
        <v>0</v>
      </c>
      <c r="Q202" s="214">
        <v>0</v>
      </c>
      <c r="R202" s="214">
        <f>Q202*H202</f>
        <v>0</v>
      </c>
      <c r="S202" s="214">
        <v>0</v>
      </c>
      <c r="T202" s="215">
        <f>S202*H202</f>
        <v>0</v>
      </c>
      <c r="U202" s="37"/>
      <c r="V202" s="37"/>
      <c r="W202" s="37"/>
      <c r="X202" s="37"/>
      <c r="Y202" s="37"/>
      <c r="Z202" s="37"/>
      <c r="AA202" s="37"/>
      <c r="AB202" s="37"/>
      <c r="AC202" s="37"/>
      <c r="AD202" s="37"/>
      <c r="AE202" s="37"/>
      <c r="AR202" s="216" t="s">
        <v>358</v>
      </c>
      <c r="AT202" s="216" t="s">
        <v>285</v>
      </c>
      <c r="AU202" s="216" t="s">
        <v>87</v>
      </c>
      <c r="AY202" s="18" t="s">
        <v>283</v>
      </c>
      <c r="BE202" s="217">
        <f>IF(N202="základná",J202,0)</f>
        <v>0</v>
      </c>
      <c r="BF202" s="217">
        <f>IF(N202="znížená",J202,0)</f>
        <v>0</v>
      </c>
      <c r="BG202" s="217">
        <f>IF(N202="zákl. prenesená",J202,0)</f>
        <v>0</v>
      </c>
      <c r="BH202" s="217">
        <f>IF(N202="zníž. prenesená",J202,0)</f>
        <v>0</v>
      </c>
      <c r="BI202" s="217">
        <f>IF(N202="nulová",J202,0)</f>
        <v>0</v>
      </c>
      <c r="BJ202" s="18" t="s">
        <v>87</v>
      </c>
      <c r="BK202" s="217">
        <f>ROUND(I202*H202,2)</f>
        <v>0</v>
      </c>
      <c r="BL202" s="18" t="s">
        <v>358</v>
      </c>
      <c r="BM202" s="216" t="s">
        <v>922</v>
      </c>
    </row>
    <row r="203" s="2" customFormat="1" ht="44.25" customHeight="1">
      <c r="A203" s="37"/>
      <c r="B203" s="168"/>
      <c r="C203" s="242" t="s">
        <v>581</v>
      </c>
      <c r="D203" s="242" t="s">
        <v>582</v>
      </c>
      <c r="E203" s="243" t="s">
        <v>4419</v>
      </c>
      <c r="F203" s="244" t="s">
        <v>4420</v>
      </c>
      <c r="G203" s="245" t="s">
        <v>373</v>
      </c>
      <c r="H203" s="246">
        <v>3</v>
      </c>
      <c r="I203" s="247"/>
      <c r="J203" s="248">
        <f>ROUND(I203*H203,2)</f>
        <v>0</v>
      </c>
      <c r="K203" s="249"/>
      <c r="L203" s="250"/>
      <c r="M203" s="251" t="s">
        <v>1</v>
      </c>
      <c r="N203" s="252" t="s">
        <v>41</v>
      </c>
      <c r="O203" s="81"/>
      <c r="P203" s="214">
        <f>O203*H203</f>
        <v>0</v>
      </c>
      <c r="Q203" s="214">
        <v>0</v>
      </c>
      <c r="R203" s="214">
        <f>Q203*H203</f>
        <v>0</v>
      </c>
      <c r="S203" s="214">
        <v>0</v>
      </c>
      <c r="T203" s="215">
        <f>S203*H203</f>
        <v>0</v>
      </c>
      <c r="U203" s="37"/>
      <c r="V203" s="37"/>
      <c r="W203" s="37"/>
      <c r="X203" s="37"/>
      <c r="Y203" s="37"/>
      <c r="Z203" s="37"/>
      <c r="AA203" s="37"/>
      <c r="AB203" s="37"/>
      <c r="AC203" s="37"/>
      <c r="AD203" s="37"/>
      <c r="AE203" s="37"/>
      <c r="AR203" s="216" t="s">
        <v>473</v>
      </c>
      <c r="AT203" s="216" t="s">
        <v>582</v>
      </c>
      <c r="AU203" s="216" t="s">
        <v>87</v>
      </c>
      <c r="AY203" s="18" t="s">
        <v>283</v>
      </c>
      <c r="BE203" s="217">
        <f>IF(N203="základná",J203,0)</f>
        <v>0</v>
      </c>
      <c r="BF203" s="217">
        <f>IF(N203="znížená",J203,0)</f>
        <v>0</v>
      </c>
      <c r="BG203" s="217">
        <f>IF(N203="zákl. prenesená",J203,0)</f>
        <v>0</v>
      </c>
      <c r="BH203" s="217">
        <f>IF(N203="zníž. prenesená",J203,0)</f>
        <v>0</v>
      </c>
      <c r="BI203" s="217">
        <f>IF(N203="nulová",J203,0)</f>
        <v>0</v>
      </c>
      <c r="BJ203" s="18" t="s">
        <v>87</v>
      </c>
      <c r="BK203" s="217">
        <f>ROUND(I203*H203,2)</f>
        <v>0</v>
      </c>
      <c r="BL203" s="18" t="s">
        <v>358</v>
      </c>
      <c r="BM203" s="216" t="s">
        <v>951</v>
      </c>
    </row>
    <row r="204" s="2" customFormat="1" ht="24.15" customHeight="1">
      <c r="A204" s="37"/>
      <c r="B204" s="168"/>
      <c r="C204" s="204" t="s">
        <v>587</v>
      </c>
      <c r="D204" s="204" t="s">
        <v>285</v>
      </c>
      <c r="E204" s="205" t="s">
        <v>4421</v>
      </c>
      <c r="F204" s="206" t="s">
        <v>4422</v>
      </c>
      <c r="G204" s="207" t="s">
        <v>373</v>
      </c>
      <c r="H204" s="208">
        <v>10</v>
      </c>
      <c r="I204" s="209"/>
      <c r="J204" s="210">
        <f>ROUND(I204*H204,2)</f>
        <v>0</v>
      </c>
      <c r="K204" s="211"/>
      <c r="L204" s="38"/>
      <c r="M204" s="212" t="s">
        <v>1</v>
      </c>
      <c r="N204" s="213" t="s">
        <v>41</v>
      </c>
      <c r="O204" s="81"/>
      <c r="P204" s="214">
        <f>O204*H204</f>
        <v>0</v>
      </c>
      <c r="Q204" s="214">
        <v>0</v>
      </c>
      <c r="R204" s="214">
        <f>Q204*H204</f>
        <v>0</v>
      </c>
      <c r="S204" s="214">
        <v>0</v>
      </c>
      <c r="T204" s="215">
        <f>S204*H204</f>
        <v>0</v>
      </c>
      <c r="U204" s="37"/>
      <c r="V204" s="37"/>
      <c r="W204" s="37"/>
      <c r="X204" s="37"/>
      <c r="Y204" s="37"/>
      <c r="Z204" s="37"/>
      <c r="AA204" s="37"/>
      <c r="AB204" s="37"/>
      <c r="AC204" s="37"/>
      <c r="AD204" s="37"/>
      <c r="AE204" s="37"/>
      <c r="AR204" s="216" t="s">
        <v>358</v>
      </c>
      <c r="AT204" s="216" t="s">
        <v>285</v>
      </c>
      <c r="AU204" s="216" t="s">
        <v>87</v>
      </c>
      <c r="AY204" s="18" t="s">
        <v>283</v>
      </c>
      <c r="BE204" s="217">
        <f>IF(N204="základná",J204,0)</f>
        <v>0</v>
      </c>
      <c r="BF204" s="217">
        <f>IF(N204="znížená",J204,0)</f>
        <v>0</v>
      </c>
      <c r="BG204" s="217">
        <f>IF(N204="zákl. prenesená",J204,0)</f>
        <v>0</v>
      </c>
      <c r="BH204" s="217">
        <f>IF(N204="zníž. prenesená",J204,0)</f>
        <v>0</v>
      </c>
      <c r="BI204" s="217">
        <f>IF(N204="nulová",J204,0)</f>
        <v>0</v>
      </c>
      <c r="BJ204" s="18" t="s">
        <v>87</v>
      </c>
      <c r="BK204" s="217">
        <f>ROUND(I204*H204,2)</f>
        <v>0</v>
      </c>
      <c r="BL204" s="18" t="s">
        <v>358</v>
      </c>
      <c r="BM204" s="216" t="s">
        <v>963</v>
      </c>
    </row>
    <row r="205" s="2" customFormat="1" ht="24.15" customHeight="1">
      <c r="A205" s="37"/>
      <c r="B205" s="168"/>
      <c r="C205" s="242" t="s">
        <v>591</v>
      </c>
      <c r="D205" s="242" t="s">
        <v>582</v>
      </c>
      <c r="E205" s="243" t="s">
        <v>4423</v>
      </c>
      <c r="F205" s="244" t="s">
        <v>4424</v>
      </c>
      <c r="G205" s="245" t="s">
        <v>373</v>
      </c>
      <c r="H205" s="246">
        <v>9</v>
      </c>
      <c r="I205" s="247"/>
      <c r="J205" s="248">
        <f>ROUND(I205*H205,2)</f>
        <v>0</v>
      </c>
      <c r="K205" s="249"/>
      <c r="L205" s="250"/>
      <c r="M205" s="251" t="s">
        <v>1</v>
      </c>
      <c r="N205" s="252" t="s">
        <v>41</v>
      </c>
      <c r="O205" s="81"/>
      <c r="P205" s="214">
        <f>O205*H205</f>
        <v>0</v>
      </c>
      <c r="Q205" s="214">
        <v>0</v>
      </c>
      <c r="R205" s="214">
        <f>Q205*H205</f>
        <v>0</v>
      </c>
      <c r="S205" s="214">
        <v>0</v>
      </c>
      <c r="T205" s="215">
        <f>S205*H205</f>
        <v>0</v>
      </c>
      <c r="U205" s="37"/>
      <c r="V205" s="37"/>
      <c r="W205" s="37"/>
      <c r="X205" s="37"/>
      <c r="Y205" s="37"/>
      <c r="Z205" s="37"/>
      <c r="AA205" s="37"/>
      <c r="AB205" s="37"/>
      <c r="AC205" s="37"/>
      <c r="AD205" s="37"/>
      <c r="AE205" s="37"/>
      <c r="AR205" s="216" t="s">
        <v>473</v>
      </c>
      <c r="AT205" s="216" t="s">
        <v>582</v>
      </c>
      <c r="AU205" s="216" t="s">
        <v>87</v>
      </c>
      <c r="AY205" s="18" t="s">
        <v>283</v>
      </c>
      <c r="BE205" s="217">
        <f>IF(N205="základná",J205,0)</f>
        <v>0</v>
      </c>
      <c r="BF205" s="217">
        <f>IF(N205="znížená",J205,0)</f>
        <v>0</v>
      </c>
      <c r="BG205" s="217">
        <f>IF(N205="zákl. prenesená",J205,0)</f>
        <v>0</v>
      </c>
      <c r="BH205" s="217">
        <f>IF(N205="zníž. prenesená",J205,0)</f>
        <v>0</v>
      </c>
      <c r="BI205" s="217">
        <f>IF(N205="nulová",J205,0)</f>
        <v>0</v>
      </c>
      <c r="BJ205" s="18" t="s">
        <v>87</v>
      </c>
      <c r="BK205" s="217">
        <f>ROUND(I205*H205,2)</f>
        <v>0</v>
      </c>
      <c r="BL205" s="18" t="s">
        <v>358</v>
      </c>
      <c r="BM205" s="216" t="s">
        <v>971</v>
      </c>
    </row>
    <row r="206" s="2" customFormat="1" ht="37.8" customHeight="1">
      <c r="A206" s="37"/>
      <c r="B206" s="168"/>
      <c r="C206" s="242" t="s">
        <v>600</v>
      </c>
      <c r="D206" s="242" t="s">
        <v>582</v>
      </c>
      <c r="E206" s="243" t="s">
        <v>4425</v>
      </c>
      <c r="F206" s="244" t="s">
        <v>4426</v>
      </c>
      <c r="G206" s="245" t="s">
        <v>373</v>
      </c>
      <c r="H206" s="246">
        <v>1</v>
      </c>
      <c r="I206" s="247"/>
      <c r="J206" s="248">
        <f>ROUND(I206*H206,2)</f>
        <v>0</v>
      </c>
      <c r="K206" s="249"/>
      <c r="L206" s="250"/>
      <c r="M206" s="251" t="s">
        <v>1</v>
      </c>
      <c r="N206" s="252" t="s">
        <v>41</v>
      </c>
      <c r="O206" s="81"/>
      <c r="P206" s="214">
        <f>O206*H206</f>
        <v>0</v>
      </c>
      <c r="Q206" s="214">
        <v>0</v>
      </c>
      <c r="R206" s="214">
        <f>Q206*H206</f>
        <v>0</v>
      </c>
      <c r="S206" s="214">
        <v>0</v>
      </c>
      <c r="T206" s="215">
        <f>S206*H206</f>
        <v>0</v>
      </c>
      <c r="U206" s="37"/>
      <c r="V206" s="37"/>
      <c r="W206" s="37"/>
      <c r="X206" s="37"/>
      <c r="Y206" s="37"/>
      <c r="Z206" s="37"/>
      <c r="AA206" s="37"/>
      <c r="AB206" s="37"/>
      <c r="AC206" s="37"/>
      <c r="AD206" s="37"/>
      <c r="AE206" s="37"/>
      <c r="AR206" s="216" t="s">
        <v>473</v>
      </c>
      <c r="AT206" s="216" t="s">
        <v>582</v>
      </c>
      <c r="AU206" s="216" t="s">
        <v>87</v>
      </c>
      <c r="AY206" s="18" t="s">
        <v>283</v>
      </c>
      <c r="BE206" s="217">
        <f>IF(N206="základná",J206,0)</f>
        <v>0</v>
      </c>
      <c r="BF206" s="217">
        <f>IF(N206="znížená",J206,0)</f>
        <v>0</v>
      </c>
      <c r="BG206" s="217">
        <f>IF(N206="zákl. prenesená",J206,0)</f>
        <v>0</v>
      </c>
      <c r="BH206" s="217">
        <f>IF(N206="zníž. prenesená",J206,0)</f>
        <v>0</v>
      </c>
      <c r="BI206" s="217">
        <f>IF(N206="nulová",J206,0)</f>
        <v>0</v>
      </c>
      <c r="BJ206" s="18" t="s">
        <v>87</v>
      </c>
      <c r="BK206" s="217">
        <f>ROUND(I206*H206,2)</f>
        <v>0</v>
      </c>
      <c r="BL206" s="18" t="s">
        <v>358</v>
      </c>
      <c r="BM206" s="216" t="s">
        <v>983</v>
      </c>
    </row>
    <row r="207" s="2" customFormat="1" ht="24.15" customHeight="1">
      <c r="A207" s="37"/>
      <c r="B207" s="168"/>
      <c r="C207" s="204" t="s">
        <v>606</v>
      </c>
      <c r="D207" s="204" t="s">
        <v>285</v>
      </c>
      <c r="E207" s="205" t="s">
        <v>2668</v>
      </c>
      <c r="F207" s="206" t="s">
        <v>2669</v>
      </c>
      <c r="G207" s="207" t="s">
        <v>373</v>
      </c>
      <c r="H207" s="208">
        <v>5</v>
      </c>
      <c r="I207" s="209"/>
      <c r="J207" s="210">
        <f>ROUND(I207*H207,2)</f>
        <v>0</v>
      </c>
      <c r="K207" s="211"/>
      <c r="L207" s="38"/>
      <c r="M207" s="212" t="s">
        <v>1</v>
      </c>
      <c r="N207" s="213" t="s">
        <v>41</v>
      </c>
      <c r="O207" s="81"/>
      <c r="P207" s="214">
        <f>O207*H207</f>
        <v>0</v>
      </c>
      <c r="Q207" s="214">
        <v>0</v>
      </c>
      <c r="R207" s="214">
        <f>Q207*H207</f>
        <v>0</v>
      </c>
      <c r="S207" s="214">
        <v>0</v>
      </c>
      <c r="T207" s="215">
        <f>S207*H207</f>
        <v>0</v>
      </c>
      <c r="U207" s="37"/>
      <c r="V207" s="37"/>
      <c r="W207" s="37"/>
      <c r="X207" s="37"/>
      <c r="Y207" s="37"/>
      <c r="Z207" s="37"/>
      <c r="AA207" s="37"/>
      <c r="AB207" s="37"/>
      <c r="AC207" s="37"/>
      <c r="AD207" s="37"/>
      <c r="AE207" s="37"/>
      <c r="AR207" s="216" t="s">
        <v>358</v>
      </c>
      <c r="AT207" s="216" t="s">
        <v>285</v>
      </c>
      <c r="AU207" s="216" t="s">
        <v>87</v>
      </c>
      <c r="AY207" s="18" t="s">
        <v>283</v>
      </c>
      <c r="BE207" s="217">
        <f>IF(N207="základná",J207,0)</f>
        <v>0</v>
      </c>
      <c r="BF207" s="217">
        <f>IF(N207="znížená",J207,0)</f>
        <v>0</v>
      </c>
      <c r="BG207" s="217">
        <f>IF(N207="zákl. prenesená",J207,0)</f>
        <v>0</v>
      </c>
      <c r="BH207" s="217">
        <f>IF(N207="zníž. prenesená",J207,0)</f>
        <v>0</v>
      </c>
      <c r="BI207" s="217">
        <f>IF(N207="nulová",J207,0)</f>
        <v>0</v>
      </c>
      <c r="BJ207" s="18" t="s">
        <v>87</v>
      </c>
      <c r="BK207" s="217">
        <f>ROUND(I207*H207,2)</f>
        <v>0</v>
      </c>
      <c r="BL207" s="18" t="s">
        <v>358</v>
      </c>
      <c r="BM207" s="216" t="s">
        <v>994</v>
      </c>
    </row>
    <row r="208" s="2" customFormat="1" ht="44.25" customHeight="1">
      <c r="A208" s="37"/>
      <c r="B208" s="168"/>
      <c r="C208" s="242" t="s">
        <v>612</v>
      </c>
      <c r="D208" s="242" t="s">
        <v>582</v>
      </c>
      <c r="E208" s="243" t="s">
        <v>4427</v>
      </c>
      <c r="F208" s="244" t="s">
        <v>4428</v>
      </c>
      <c r="G208" s="245" t="s">
        <v>373</v>
      </c>
      <c r="H208" s="246">
        <v>5</v>
      </c>
      <c r="I208" s="247"/>
      <c r="J208" s="248">
        <f>ROUND(I208*H208,2)</f>
        <v>0</v>
      </c>
      <c r="K208" s="249"/>
      <c r="L208" s="250"/>
      <c r="M208" s="251" t="s">
        <v>1</v>
      </c>
      <c r="N208" s="252" t="s">
        <v>41</v>
      </c>
      <c r="O208" s="81"/>
      <c r="P208" s="214">
        <f>O208*H208</f>
        <v>0</v>
      </c>
      <c r="Q208" s="214">
        <v>0</v>
      </c>
      <c r="R208" s="214">
        <f>Q208*H208</f>
        <v>0</v>
      </c>
      <c r="S208" s="214">
        <v>0</v>
      </c>
      <c r="T208" s="215">
        <f>S208*H208</f>
        <v>0</v>
      </c>
      <c r="U208" s="37"/>
      <c r="V208" s="37"/>
      <c r="W208" s="37"/>
      <c r="X208" s="37"/>
      <c r="Y208" s="37"/>
      <c r="Z208" s="37"/>
      <c r="AA208" s="37"/>
      <c r="AB208" s="37"/>
      <c r="AC208" s="37"/>
      <c r="AD208" s="37"/>
      <c r="AE208" s="37"/>
      <c r="AR208" s="216" t="s">
        <v>473</v>
      </c>
      <c r="AT208" s="216" t="s">
        <v>582</v>
      </c>
      <c r="AU208" s="216" t="s">
        <v>87</v>
      </c>
      <c r="AY208" s="18" t="s">
        <v>283</v>
      </c>
      <c r="BE208" s="217">
        <f>IF(N208="základná",J208,0)</f>
        <v>0</v>
      </c>
      <c r="BF208" s="217">
        <f>IF(N208="znížená",J208,0)</f>
        <v>0</v>
      </c>
      <c r="BG208" s="217">
        <f>IF(N208="zákl. prenesená",J208,0)</f>
        <v>0</v>
      </c>
      <c r="BH208" s="217">
        <f>IF(N208="zníž. prenesená",J208,0)</f>
        <v>0</v>
      </c>
      <c r="BI208" s="217">
        <f>IF(N208="nulová",J208,0)</f>
        <v>0</v>
      </c>
      <c r="BJ208" s="18" t="s">
        <v>87</v>
      </c>
      <c r="BK208" s="217">
        <f>ROUND(I208*H208,2)</f>
        <v>0</v>
      </c>
      <c r="BL208" s="18" t="s">
        <v>358</v>
      </c>
      <c r="BM208" s="216" t="s">
        <v>1002</v>
      </c>
    </row>
    <row r="209" s="2" customFormat="1" ht="33" customHeight="1">
      <c r="A209" s="37"/>
      <c r="B209" s="168"/>
      <c r="C209" s="204" t="s">
        <v>616</v>
      </c>
      <c r="D209" s="204" t="s">
        <v>285</v>
      </c>
      <c r="E209" s="205" t="s">
        <v>2674</v>
      </c>
      <c r="F209" s="206" t="s">
        <v>2675</v>
      </c>
      <c r="G209" s="207" t="s">
        <v>373</v>
      </c>
      <c r="H209" s="208">
        <v>12</v>
      </c>
      <c r="I209" s="209"/>
      <c r="J209" s="210">
        <f>ROUND(I209*H209,2)</f>
        <v>0</v>
      </c>
      <c r="K209" s="211"/>
      <c r="L209" s="38"/>
      <c r="M209" s="212" t="s">
        <v>1</v>
      </c>
      <c r="N209" s="213" t="s">
        <v>41</v>
      </c>
      <c r="O209" s="81"/>
      <c r="P209" s="214">
        <f>O209*H209</f>
        <v>0</v>
      </c>
      <c r="Q209" s="214">
        <v>0</v>
      </c>
      <c r="R209" s="214">
        <f>Q209*H209</f>
        <v>0</v>
      </c>
      <c r="S209" s="214">
        <v>0</v>
      </c>
      <c r="T209" s="215">
        <f>S209*H209</f>
        <v>0</v>
      </c>
      <c r="U209" s="37"/>
      <c r="V209" s="37"/>
      <c r="W209" s="37"/>
      <c r="X209" s="37"/>
      <c r="Y209" s="37"/>
      <c r="Z209" s="37"/>
      <c r="AA209" s="37"/>
      <c r="AB209" s="37"/>
      <c r="AC209" s="37"/>
      <c r="AD209" s="37"/>
      <c r="AE209" s="37"/>
      <c r="AR209" s="216" t="s">
        <v>358</v>
      </c>
      <c r="AT209" s="216" t="s">
        <v>285</v>
      </c>
      <c r="AU209" s="216" t="s">
        <v>87</v>
      </c>
      <c r="AY209" s="18" t="s">
        <v>283</v>
      </c>
      <c r="BE209" s="217">
        <f>IF(N209="základná",J209,0)</f>
        <v>0</v>
      </c>
      <c r="BF209" s="217">
        <f>IF(N209="znížená",J209,0)</f>
        <v>0</v>
      </c>
      <c r="BG209" s="217">
        <f>IF(N209="zákl. prenesená",J209,0)</f>
        <v>0</v>
      </c>
      <c r="BH209" s="217">
        <f>IF(N209="zníž. prenesená",J209,0)</f>
        <v>0</v>
      </c>
      <c r="BI209" s="217">
        <f>IF(N209="nulová",J209,0)</f>
        <v>0</v>
      </c>
      <c r="BJ209" s="18" t="s">
        <v>87</v>
      </c>
      <c r="BK209" s="217">
        <f>ROUND(I209*H209,2)</f>
        <v>0</v>
      </c>
      <c r="BL209" s="18" t="s">
        <v>358</v>
      </c>
      <c r="BM209" s="216" t="s">
        <v>1010</v>
      </c>
    </row>
    <row r="210" s="2" customFormat="1" ht="37.8" customHeight="1">
      <c r="A210" s="37"/>
      <c r="B210" s="168"/>
      <c r="C210" s="242" t="s">
        <v>620</v>
      </c>
      <c r="D210" s="242" t="s">
        <v>582</v>
      </c>
      <c r="E210" s="243" t="s">
        <v>4429</v>
      </c>
      <c r="F210" s="244" t="s">
        <v>4430</v>
      </c>
      <c r="G210" s="245" t="s">
        <v>373</v>
      </c>
      <c r="H210" s="246">
        <v>10</v>
      </c>
      <c r="I210" s="247"/>
      <c r="J210" s="248">
        <f>ROUND(I210*H210,2)</f>
        <v>0</v>
      </c>
      <c r="K210" s="249"/>
      <c r="L210" s="250"/>
      <c r="M210" s="251" t="s">
        <v>1</v>
      </c>
      <c r="N210" s="252" t="s">
        <v>41</v>
      </c>
      <c r="O210" s="81"/>
      <c r="P210" s="214">
        <f>O210*H210</f>
        <v>0</v>
      </c>
      <c r="Q210" s="214">
        <v>0</v>
      </c>
      <c r="R210" s="214">
        <f>Q210*H210</f>
        <v>0</v>
      </c>
      <c r="S210" s="214">
        <v>0</v>
      </c>
      <c r="T210" s="215">
        <f>S210*H210</f>
        <v>0</v>
      </c>
      <c r="U210" s="37"/>
      <c r="V210" s="37"/>
      <c r="W210" s="37"/>
      <c r="X210" s="37"/>
      <c r="Y210" s="37"/>
      <c r="Z210" s="37"/>
      <c r="AA210" s="37"/>
      <c r="AB210" s="37"/>
      <c r="AC210" s="37"/>
      <c r="AD210" s="37"/>
      <c r="AE210" s="37"/>
      <c r="AR210" s="216" t="s">
        <v>473</v>
      </c>
      <c r="AT210" s="216" t="s">
        <v>582</v>
      </c>
      <c r="AU210" s="216" t="s">
        <v>87</v>
      </c>
      <c r="AY210" s="18" t="s">
        <v>283</v>
      </c>
      <c r="BE210" s="217">
        <f>IF(N210="základná",J210,0)</f>
        <v>0</v>
      </c>
      <c r="BF210" s="217">
        <f>IF(N210="znížená",J210,0)</f>
        <v>0</v>
      </c>
      <c r="BG210" s="217">
        <f>IF(N210="zákl. prenesená",J210,0)</f>
        <v>0</v>
      </c>
      <c r="BH210" s="217">
        <f>IF(N210="zníž. prenesená",J210,0)</f>
        <v>0</v>
      </c>
      <c r="BI210" s="217">
        <f>IF(N210="nulová",J210,0)</f>
        <v>0</v>
      </c>
      <c r="BJ210" s="18" t="s">
        <v>87</v>
      </c>
      <c r="BK210" s="217">
        <f>ROUND(I210*H210,2)</f>
        <v>0</v>
      </c>
      <c r="BL210" s="18" t="s">
        <v>358</v>
      </c>
      <c r="BM210" s="216" t="s">
        <v>1019</v>
      </c>
    </row>
    <row r="211" s="2" customFormat="1" ht="44.25" customHeight="1">
      <c r="A211" s="37"/>
      <c r="B211" s="168"/>
      <c r="C211" s="242" t="s">
        <v>625</v>
      </c>
      <c r="D211" s="242" t="s">
        <v>582</v>
      </c>
      <c r="E211" s="243" t="s">
        <v>4431</v>
      </c>
      <c r="F211" s="244" t="s">
        <v>4432</v>
      </c>
      <c r="G211" s="245" t="s">
        <v>373</v>
      </c>
      <c r="H211" s="246">
        <v>2</v>
      </c>
      <c r="I211" s="247"/>
      <c r="J211" s="248">
        <f>ROUND(I211*H211,2)</f>
        <v>0</v>
      </c>
      <c r="K211" s="249"/>
      <c r="L211" s="250"/>
      <c r="M211" s="251" t="s">
        <v>1</v>
      </c>
      <c r="N211" s="252" t="s">
        <v>41</v>
      </c>
      <c r="O211" s="81"/>
      <c r="P211" s="214">
        <f>O211*H211</f>
        <v>0</v>
      </c>
      <c r="Q211" s="214">
        <v>0</v>
      </c>
      <c r="R211" s="214">
        <f>Q211*H211</f>
        <v>0</v>
      </c>
      <c r="S211" s="214">
        <v>0</v>
      </c>
      <c r="T211" s="215">
        <f>S211*H211</f>
        <v>0</v>
      </c>
      <c r="U211" s="37"/>
      <c r="V211" s="37"/>
      <c r="W211" s="37"/>
      <c r="X211" s="37"/>
      <c r="Y211" s="37"/>
      <c r="Z211" s="37"/>
      <c r="AA211" s="37"/>
      <c r="AB211" s="37"/>
      <c r="AC211" s="37"/>
      <c r="AD211" s="37"/>
      <c r="AE211" s="37"/>
      <c r="AR211" s="216" t="s">
        <v>473</v>
      </c>
      <c r="AT211" s="216" t="s">
        <v>582</v>
      </c>
      <c r="AU211" s="216" t="s">
        <v>87</v>
      </c>
      <c r="AY211" s="18" t="s">
        <v>283</v>
      </c>
      <c r="BE211" s="217">
        <f>IF(N211="základná",J211,0)</f>
        <v>0</v>
      </c>
      <c r="BF211" s="217">
        <f>IF(N211="znížená",J211,0)</f>
        <v>0</v>
      </c>
      <c r="BG211" s="217">
        <f>IF(N211="zákl. prenesená",J211,0)</f>
        <v>0</v>
      </c>
      <c r="BH211" s="217">
        <f>IF(N211="zníž. prenesená",J211,0)</f>
        <v>0</v>
      </c>
      <c r="BI211" s="217">
        <f>IF(N211="nulová",J211,0)</f>
        <v>0</v>
      </c>
      <c r="BJ211" s="18" t="s">
        <v>87</v>
      </c>
      <c r="BK211" s="217">
        <f>ROUND(I211*H211,2)</f>
        <v>0</v>
      </c>
      <c r="BL211" s="18" t="s">
        <v>358</v>
      </c>
      <c r="BM211" s="216" t="s">
        <v>1028</v>
      </c>
    </row>
    <row r="212" s="2" customFormat="1" ht="33" customHeight="1">
      <c r="A212" s="37"/>
      <c r="B212" s="168"/>
      <c r="C212" s="204" t="s">
        <v>632</v>
      </c>
      <c r="D212" s="204" t="s">
        <v>285</v>
      </c>
      <c r="E212" s="205" t="s">
        <v>2678</v>
      </c>
      <c r="F212" s="206" t="s">
        <v>2679</v>
      </c>
      <c r="G212" s="207" t="s">
        <v>373</v>
      </c>
      <c r="H212" s="208">
        <v>8</v>
      </c>
      <c r="I212" s="209"/>
      <c r="J212" s="210">
        <f>ROUND(I212*H212,2)</f>
        <v>0</v>
      </c>
      <c r="K212" s="211"/>
      <c r="L212" s="38"/>
      <c r="M212" s="212" t="s">
        <v>1</v>
      </c>
      <c r="N212" s="213" t="s">
        <v>41</v>
      </c>
      <c r="O212" s="81"/>
      <c r="P212" s="214">
        <f>O212*H212</f>
        <v>0</v>
      </c>
      <c r="Q212" s="214">
        <v>0</v>
      </c>
      <c r="R212" s="214">
        <f>Q212*H212</f>
        <v>0</v>
      </c>
      <c r="S212" s="214">
        <v>0</v>
      </c>
      <c r="T212" s="215">
        <f>S212*H212</f>
        <v>0</v>
      </c>
      <c r="U212" s="37"/>
      <c r="V212" s="37"/>
      <c r="W212" s="37"/>
      <c r="X212" s="37"/>
      <c r="Y212" s="37"/>
      <c r="Z212" s="37"/>
      <c r="AA212" s="37"/>
      <c r="AB212" s="37"/>
      <c r="AC212" s="37"/>
      <c r="AD212" s="37"/>
      <c r="AE212" s="37"/>
      <c r="AR212" s="216" t="s">
        <v>358</v>
      </c>
      <c r="AT212" s="216" t="s">
        <v>285</v>
      </c>
      <c r="AU212" s="216" t="s">
        <v>87</v>
      </c>
      <c r="AY212" s="18" t="s">
        <v>283</v>
      </c>
      <c r="BE212" s="217">
        <f>IF(N212="základná",J212,0)</f>
        <v>0</v>
      </c>
      <c r="BF212" s="217">
        <f>IF(N212="znížená",J212,0)</f>
        <v>0</v>
      </c>
      <c r="BG212" s="217">
        <f>IF(N212="zákl. prenesená",J212,0)</f>
        <v>0</v>
      </c>
      <c r="BH212" s="217">
        <f>IF(N212="zníž. prenesená",J212,0)</f>
        <v>0</v>
      </c>
      <c r="BI212" s="217">
        <f>IF(N212="nulová",J212,0)</f>
        <v>0</v>
      </c>
      <c r="BJ212" s="18" t="s">
        <v>87</v>
      </c>
      <c r="BK212" s="217">
        <f>ROUND(I212*H212,2)</f>
        <v>0</v>
      </c>
      <c r="BL212" s="18" t="s">
        <v>358</v>
      </c>
      <c r="BM212" s="216" t="s">
        <v>1036</v>
      </c>
    </row>
    <row r="213" s="2" customFormat="1" ht="44.25" customHeight="1">
      <c r="A213" s="37"/>
      <c r="B213" s="168"/>
      <c r="C213" s="242" t="s">
        <v>641</v>
      </c>
      <c r="D213" s="242" t="s">
        <v>582</v>
      </c>
      <c r="E213" s="243" t="s">
        <v>2680</v>
      </c>
      <c r="F213" s="244" t="s">
        <v>2681</v>
      </c>
      <c r="G213" s="245" t="s">
        <v>373</v>
      </c>
      <c r="H213" s="246">
        <v>8</v>
      </c>
      <c r="I213" s="247"/>
      <c r="J213" s="248">
        <f>ROUND(I213*H213,2)</f>
        <v>0</v>
      </c>
      <c r="K213" s="249"/>
      <c r="L213" s="250"/>
      <c r="M213" s="251" t="s">
        <v>1</v>
      </c>
      <c r="N213" s="252" t="s">
        <v>41</v>
      </c>
      <c r="O213" s="81"/>
      <c r="P213" s="214">
        <f>O213*H213</f>
        <v>0</v>
      </c>
      <c r="Q213" s="214">
        <v>0</v>
      </c>
      <c r="R213" s="214">
        <f>Q213*H213</f>
        <v>0</v>
      </c>
      <c r="S213" s="214">
        <v>0</v>
      </c>
      <c r="T213" s="215">
        <f>S213*H213</f>
        <v>0</v>
      </c>
      <c r="U213" s="37"/>
      <c r="V213" s="37"/>
      <c r="W213" s="37"/>
      <c r="X213" s="37"/>
      <c r="Y213" s="37"/>
      <c r="Z213" s="37"/>
      <c r="AA213" s="37"/>
      <c r="AB213" s="37"/>
      <c r="AC213" s="37"/>
      <c r="AD213" s="37"/>
      <c r="AE213" s="37"/>
      <c r="AR213" s="216" t="s">
        <v>473</v>
      </c>
      <c r="AT213" s="216" t="s">
        <v>582</v>
      </c>
      <c r="AU213" s="216" t="s">
        <v>87</v>
      </c>
      <c r="AY213" s="18" t="s">
        <v>283</v>
      </c>
      <c r="BE213" s="217">
        <f>IF(N213="základná",J213,0)</f>
        <v>0</v>
      </c>
      <c r="BF213" s="217">
        <f>IF(N213="znížená",J213,0)</f>
        <v>0</v>
      </c>
      <c r="BG213" s="217">
        <f>IF(N213="zákl. prenesená",J213,0)</f>
        <v>0</v>
      </c>
      <c r="BH213" s="217">
        <f>IF(N213="zníž. prenesená",J213,0)</f>
        <v>0</v>
      </c>
      <c r="BI213" s="217">
        <f>IF(N213="nulová",J213,0)</f>
        <v>0</v>
      </c>
      <c r="BJ213" s="18" t="s">
        <v>87</v>
      </c>
      <c r="BK213" s="217">
        <f>ROUND(I213*H213,2)</f>
        <v>0</v>
      </c>
      <c r="BL213" s="18" t="s">
        <v>358</v>
      </c>
      <c r="BM213" s="216" t="s">
        <v>1044</v>
      </c>
    </row>
    <row r="214" s="2" customFormat="1" ht="33" customHeight="1">
      <c r="A214" s="37"/>
      <c r="B214" s="168"/>
      <c r="C214" s="204" t="s">
        <v>646</v>
      </c>
      <c r="D214" s="204" t="s">
        <v>285</v>
      </c>
      <c r="E214" s="205" t="s">
        <v>2682</v>
      </c>
      <c r="F214" s="206" t="s">
        <v>2683</v>
      </c>
      <c r="G214" s="207" t="s">
        <v>373</v>
      </c>
      <c r="H214" s="208">
        <v>2</v>
      </c>
      <c r="I214" s="209"/>
      <c r="J214" s="210">
        <f>ROUND(I214*H214,2)</f>
        <v>0</v>
      </c>
      <c r="K214" s="211"/>
      <c r="L214" s="38"/>
      <c r="M214" s="212" t="s">
        <v>1</v>
      </c>
      <c r="N214" s="213" t="s">
        <v>41</v>
      </c>
      <c r="O214" s="81"/>
      <c r="P214" s="214">
        <f>O214*H214</f>
        <v>0</v>
      </c>
      <c r="Q214" s="214">
        <v>0</v>
      </c>
      <c r="R214" s="214">
        <f>Q214*H214</f>
        <v>0</v>
      </c>
      <c r="S214" s="214">
        <v>0</v>
      </c>
      <c r="T214" s="215">
        <f>S214*H214</f>
        <v>0</v>
      </c>
      <c r="U214" s="37"/>
      <c r="V214" s="37"/>
      <c r="W214" s="37"/>
      <c r="X214" s="37"/>
      <c r="Y214" s="37"/>
      <c r="Z214" s="37"/>
      <c r="AA214" s="37"/>
      <c r="AB214" s="37"/>
      <c r="AC214" s="37"/>
      <c r="AD214" s="37"/>
      <c r="AE214" s="37"/>
      <c r="AR214" s="216" t="s">
        <v>358</v>
      </c>
      <c r="AT214" s="216" t="s">
        <v>285</v>
      </c>
      <c r="AU214" s="216" t="s">
        <v>87</v>
      </c>
      <c r="AY214" s="18" t="s">
        <v>283</v>
      </c>
      <c r="BE214" s="217">
        <f>IF(N214="základná",J214,0)</f>
        <v>0</v>
      </c>
      <c r="BF214" s="217">
        <f>IF(N214="znížená",J214,0)</f>
        <v>0</v>
      </c>
      <c r="BG214" s="217">
        <f>IF(N214="zákl. prenesená",J214,0)</f>
        <v>0</v>
      </c>
      <c r="BH214" s="217">
        <f>IF(N214="zníž. prenesená",J214,0)</f>
        <v>0</v>
      </c>
      <c r="BI214" s="217">
        <f>IF(N214="nulová",J214,0)</f>
        <v>0</v>
      </c>
      <c r="BJ214" s="18" t="s">
        <v>87</v>
      </c>
      <c r="BK214" s="217">
        <f>ROUND(I214*H214,2)</f>
        <v>0</v>
      </c>
      <c r="BL214" s="18" t="s">
        <v>358</v>
      </c>
      <c r="BM214" s="216" t="s">
        <v>1053</v>
      </c>
    </row>
    <row r="215" s="2" customFormat="1" ht="44.25" customHeight="1">
      <c r="A215" s="37"/>
      <c r="B215" s="168"/>
      <c r="C215" s="242" t="s">
        <v>651</v>
      </c>
      <c r="D215" s="242" t="s">
        <v>582</v>
      </c>
      <c r="E215" s="243" t="s">
        <v>2684</v>
      </c>
      <c r="F215" s="244" t="s">
        <v>2685</v>
      </c>
      <c r="G215" s="245" t="s">
        <v>373</v>
      </c>
      <c r="H215" s="246">
        <v>2</v>
      </c>
      <c r="I215" s="247"/>
      <c r="J215" s="248">
        <f>ROUND(I215*H215,2)</f>
        <v>0</v>
      </c>
      <c r="K215" s="249"/>
      <c r="L215" s="250"/>
      <c r="M215" s="251" t="s">
        <v>1</v>
      </c>
      <c r="N215" s="252" t="s">
        <v>41</v>
      </c>
      <c r="O215" s="81"/>
      <c r="P215" s="214">
        <f>O215*H215</f>
        <v>0</v>
      </c>
      <c r="Q215" s="214">
        <v>0</v>
      </c>
      <c r="R215" s="214">
        <f>Q215*H215</f>
        <v>0</v>
      </c>
      <c r="S215" s="214">
        <v>0</v>
      </c>
      <c r="T215" s="215">
        <f>S215*H215</f>
        <v>0</v>
      </c>
      <c r="U215" s="37"/>
      <c r="V215" s="37"/>
      <c r="W215" s="37"/>
      <c r="X215" s="37"/>
      <c r="Y215" s="37"/>
      <c r="Z215" s="37"/>
      <c r="AA215" s="37"/>
      <c r="AB215" s="37"/>
      <c r="AC215" s="37"/>
      <c r="AD215" s="37"/>
      <c r="AE215" s="37"/>
      <c r="AR215" s="216" t="s">
        <v>473</v>
      </c>
      <c r="AT215" s="216" t="s">
        <v>582</v>
      </c>
      <c r="AU215" s="216" t="s">
        <v>87</v>
      </c>
      <c r="AY215" s="18" t="s">
        <v>283</v>
      </c>
      <c r="BE215" s="217">
        <f>IF(N215="základná",J215,0)</f>
        <v>0</v>
      </c>
      <c r="BF215" s="217">
        <f>IF(N215="znížená",J215,0)</f>
        <v>0</v>
      </c>
      <c r="BG215" s="217">
        <f>IF(N215="zákl. prenesená",J215,0)</f>
        <v>0</v>
      </c>
      <c r="BH215" s="217">
        <f>IF(N215="zníž. prenesená",J215,0)</f>
        <v>0</v>
      </c>
      <c r="BI215" s="217">
        <f>IF(N215="nulová",J215,0)</f>
        <v>0</v>
      </c>
      <c r="BJ215" s="18" t="s">
        <v>87</v>
      </c>
      <c r="BK215" s="217">
        <f>ROUND(I215*H215,2)</f>
        <v>0</v>
      </c>
      <c r="BL215" s="18" t="s">
        <v>358</v>
      </c>
      <c r="BM215" s="216" t="s">
        <v>1064</v>
      </c>
    </row>
    <row r="216" s="2" customFormat="1" ht="24.15" customHeight="1">
      <c r="A216" s="37"/>
      <c r="B216" s="168"/>
      <c r="C216" s="204" t="s">
        <v>656</v>
      </c>
      <c r="D216" s="204" t="s">
        <v>285</v>
      </c>
      <c r="E216" s="205" t="s">
        <v>2686</v>
      </c>
      <c r="F216" s="206" t="s">
        <v>2687</v>
      </c>
      <c r="G216" s="207" t="s">
        <v>373</v>
      </c>
      <c r="H216" s="208">
        <v>173</v>
      </c>
      <c r="I216" s="209"/>
      <c r="J216" s="210">
        <f>ROUND(I216*H216,2)</f>
        <v>0</v>
      </c>
      <c r="K216" s="211"/>
      <c r="L216" s="38"/>
      <c r="M216" s="212" t="s">
        <v>1</v>
      </c>
      <c r="N216" s="213" t="s">
        <v>41</v>
      </c>
      <c r="O216" s="81"/>
      <c r="P216" s="214">
        <f>O216*H216</f>
        <v>0</v>
      </c>
      <c r="Q216" s="214">
        <v>0</v>
      </c>
      <c r="R216" s="214">
        <f>Q216*H216</f>
        <v>0</v>
      </c>
      <c r="S216" s="214">
        <v>0</v>
      </c>
      <c r="T216" s="215">
        <f>S216*H216</f>
        <v>0</v>
      </c>
      <c r="U216" s="37"/>
      <c r="V216" s="37"/>
      <c r="W216" s="37"/>
      <c r="X216" s="37"/>
      <c r="Y216" s="37"/>
      <c r="Z216" s="37"/>
      <c r="AA216" s="37"/>
      <c r="AB216" s="37"/>
      <c r="AC216" s="37"/>
      <c r="AD216" s="37"/>
      <c r="AE216" s="37"/>
      <c r="AR216" s="216" t="s">
        <v>358</v>
      </c>
      <c r="AT216" s="216" t="s">
        <v>285</v>
      </c>
      <c r="AU216" s="216" t="s">
        <v>87</v>
      </c>
      <c r="AY216" s="18" t="s">
        <v>283</v>
      </c>
      <c r="BE216" s="217">
        <f>IF(N216="základná",J216,0)</f>
        <v>0</v>
      </c>
      <c r="BF216" s="217">
        <f>IF(N216="znížená",J216,0)</f>
        <v>0</v>
      </c>
      <c r="BG216" s="217">
        <f>IF(N216="zákl. prenesená",J216,0)</f>
        <v>0</v>
      </c>
      <c r="BH216" s="217">
        <f>IF(N216="zníž. prenesená",J216,0)</f>
        <v>0</v>
      </c>
      <c r="BI216" s="217">
        <f>IF(N216="nulová",J216,0)</f>
        <v>0</v>
      </c>
      <c r="BJ216" s="18" t="s">
        <v>87</v>
      </c>
      <c r="BK216" s="217">
        <f>ROUND(I216*H216,2)</f>
        <v>0</v>
      </c>
      <c r="BL216" s="18" t="s">
        <v>358</v>
      </c>
      <c r="BM216" s="216" t="s">
        <v>1078</v>
      </c>
    </row>
    <row r="217" s="2" customFormat="1" ht="24.15" customHeight="1">
      <c r="A217" s="37"/>
      <c r="B217" s="168"/>
      <c r="C217" s="204" t="s">
        <v>661</v>
      </c>
      <c r="D217" s="204" t="s">
        <v>285</v>
      </c>
      <c r="E217" s="205" t="s">
        <v>2688</v>
      </c>
      <c r="F217" s="206" t="s">
        <v>2689</v>
      </c>
      <c r="G217" s="207" t="s">
        <v>979</v>
      </c>
      <c r="H217" s="255"/>
      <c r="I217" s="209"/>
      <c r="J217" s="210">
        <f>ROUND(I217*H217,2)</f>
        <v>0</v>
      </c>
      <c r="K217" s="211"/>
      <c r="L217" s="38"/>
      <c r="M217" s="212" t="s">
        <v>1</v>
      </c>
      <c r="N217" s="213" t="s">
        <v>41</v>
      </c>
      <c r="O217" s="81"/>
      <c r="P217" s="214">
        <f>O217*H217</f>
        <v>0</v>
      </c>
      <c r="Q217" s="214">
        <v>0</v>
      </c>
      <c r="R217" s="214">
        <f>Q217*H217</f>
        <v>0</v>
      </c>
      <c r="S217" s="214">
        <v>0</v>
      </c>
      <c r="T217" s="215">
        <f>S217*H217</f>
        <v>0</v>
      </c>
      <c r="U217" s="37"/>
      <c r="V217" s="37"/>
      <c r="W217" s="37"/>
      <c r="X217" s="37"/>
      <c r="Y217" s="37"/>
      <c r="Z217" s="37"/>
      <c r="AA217" s="37"/>
      <c r="AB217" s="37"/>
      <c r="AC217" s="37"/>
      <c r="AD217" s="37"/>
      <c r="AE217" s="37"/>
      <c r="AR217" s="216" t="s">
        <v>358</v>
      </c>
      <c r="AT217" s="216" t="s">
        <v>285</v>
      </c>
      <c r="AU217" s="216" t="s">
        <v>87</v>
      </c>
      <c r="AY217" s="18" t="s">
        <v>283</v>
      </c>
      <c r="BE217" s="217">
        <f>IF(N217="základná",J217,0)</f>
        <v>0</v>
      </c>
      <c r="BF217" s="217">
        <f>IF(N217="znížená",J217,0)</f>
        <v>0</v>
      </c>
      <c r="BG217" s="217">
        <f>IF(N217="zákl. prenesená",J217,0)</f>
        <v>0</v>
      </c>
      <c r="BH217" s="217">
        <f>IF(N217="zníž. prenesená",J217,0)</f>
        <v>0</v>
      </c>
      <c r="BI217" s="217">
        <f>IF(N217="nulová",J217,0)</f>
        <v>0</v>
      </c>
      <c r="BJ217" s="18" t="s">
        <v>87</v>
      </c>
      <c r="BK217" s="217">
        <f>ROUND(I217*H217,2)</f>
        <v>0</v>
      </c>
      <c r="BL217" s="18" t="s">
        <v>358</v>
      </c>
      <c r="BM217" s="216" t="s">
        <v>1091</v>
      </c>
    </row>
    <row r="218" s="12" customFormat="1" ht="22.8" customHeight="1">
      <c r="A218" s="12"/>
      <c r="B218" s="191"/>
      <c r="C218" s="12"/>
      <c r="D218" s="192" t="s">
        <v>74</v>
      </c>
      <c r="E218" s="202" t="s">
        <v>1723</v>
      </c>
      <c r="F218" s="202" t="s">
        <v>1724</v>
      </c>
      <c r="G218" s="12"/>
      <c r="H218" s="12"/>
      <c r="I218" s="194"/>
      <c r="J218" s="203">
        <f>BK218</f>
        <v>0</v>
      </c>
      <c r="K218" s="12"/>
      <c r="L218" s="191"/>
      <c r="M218" s="196"/>
      <c r="N218" s="197"/>
      <c r="O218" s="197"/>
      <c r="P218" s="198">
        <f>SUM(P219:P220)</f>
        <v>0</v>
      </c>
      <c r="Q218" s="197"/>
      <c r="R218" s="198">
        <f>SUM(R219:R220)</f>
        <v>0</v>
      </c>
      <c r="S218" s="197"/>
      <c r="T218" s="199">
        <f>SUM(T219:T220)</f>
        <v>0</v>
      </c>
      <c r="U218" s="12"/>
      <c r="V218" s="12"/>
      <c r="W218" s="12"/>
      <c r="X218" s="12"/>
      <c r="Y218" s="12"/>
      <c r="Z218" s="12"/>
      <c r="AA218" s="12"/>
      <c r="AB218" s="12"/>
      <c r="AC218" s="12"/>
      <c r="AD218" s="12"/>
      <c r="AE218" s="12"/>
      <c r="AR218" s="192" t="s">
        <v>87</v>
      </c>
      <c r="AT218" s="200" t="s">
        <v>74</v>
      </c>
      <c r="AU218" s="200" t="s">
        <v>82</v>
      </c>
      <c r="AY218" s="192" t="s">
        <v>283</v>
      </c>
      <c r="BK218" s="201">
        <f>SUM(BK219:BK220)</f>
        <v>0</v>
      </c>
    </row>
    <row r="219" s="2" customFormat="1" ht="33" customHeight="1">
      <c r="A219" s="37"/>
      <c r="B219" s="168"/>
      <c r="C219" s="204" t="s">
        <v>666</v>
      </c>
      <c r="D219" s="204" t="s">
        <v>285</v>
      </c>
      <c r="E219" s="205" t="s">
        <v>2692</v>
      </c>
      <c r="F219" s="206" t="s">
        <v>2693</v>
      </c>
      <c r="G219" s="207" t="s">
        <v>649</v>
      </c>
      <c r="H219" s="208">
        <v>1185</v>
      </c>
      <c r="I219" s="209"/>
      <c r="J219" s="210">
        <f>ROUND(I219*H219,2)</f>
        <v>0</v>
      </c>
      <c r="K219" s="211"/>
      <c r="L219" s="38"/>
      <c r="M219" s="212" t="s">
        <v>1</v>
      </c>
      <c r="N219" s="213" t="s">
        <v>41</v>
      </c>
      <c r="O219" s="81"/>
      <c r="P219" s="214">
        <f>O219*H219</f>
        <v>0</v>
      </c>
      <c r="Q219" s="214">
        <v>0</v>
      </c>
      <c r="R219" s="214">
        <f>Q219*H219</f>
        <v>0</v>
      </c>
      <c r="S219" s="214">
        <v>0</v>
      </c>
      <c r="T219" s="215">
        <f>S219*H219</f>
        <v>0</v>
      </c>
      <c r="U219" s="37"/>
      <c r="V219" s="37"/>
      <c r="W219" s="37"/>
      <c r="X219" s="37"/>
      <c r="Y219" s="37"/>
      <c r="Z219" s="37"/>
      <c r="AA219" s="37"/>
      <c r="AB219" s="37"/>
      <c r="AC219" s="37"/>
      <c r="AD219" s="37"/>
      <c r="AE219" s="37"/>
      <c r="AR219" s="216" t="s">
        <v>358</v>
      </c>
      <c r="AT219" s="216" t="s">
        <v>285</v>
      </c>
      <c r="AU219" s="216" t="s">
        <v>87</v>
      </c>
      <c r="AY219" s="18" t="s">
        <v>283</v>
      </c>
      <c r="BE219" s="217">
        <f>IF(N219="základná",J219,0)</f>
        <v>0</v>
      </c>
      <c r="BF219" s="217">
        <f>IF(N219="znížená",J219,0)</f>
        <v>0</v>
      </c>
      <c r="BG219" s="217">
        <f>IF(N219="zákl. prenesená",J219,0)</f>
        <v>0</v>
      </c>
      <c r="BH219" s="217">
        <f>IF(N219="zníž. prenesená",J219,0)</f>
        <v>0</v>
      </c>
      <c r="BI219" s="217">
        <f>IF(N219="nulová",J219,0)</f>
        <v>0</v>
      </c>
      <c r="BJ219" s="18" t="s">
        <v>87</v>
      </c>
      <c r="BK219" s="217">
        <f>ROUND(I219*H219,2)</f>
        <v>0</v>
      </c>
      <c r="BL219" s="18" t="s">
        <v>358</v>
      </c>
      <c r="BM219" s="216" t="s">
        <v>1105</v>
      </c>
    </row>
    <row r="220" s="2" customFormat="1" ht="24.15" customHeight="1">
      <c r="A220" s="37"/>
      <c r="B220" s="168"/>
      <c r="C220" s="204" t="s">
        <v>670</v>
      </c>
      <c r="D220" s="204" t="s">
        <v>285</v>
      </c>
      <c r="E220" s="205" t="s">
        <v>2694</v>
      </c>
      <c r="F220" s="206" t="s">
        <v>2695</v>
      </c>
      <c r="G220" s="207" t="s">
        <v>649</v>
      </c>
      <c r="H220" s="208">
        <v>15</v>
      </c>
      <c r="I220" s="209"/>
      <c r="J220" s="210">
        <f>ROUND(I220*H220,2)</f>
        <v>0</v>
      </c>
      <c r="K220" s="211"/>
      <c r="L220" s="38"/>
      <c r="M220" s="212" t="s">
        <v>1</v>
      </c>
      <c r="N220" s="213" t="s">
        <v>41</v>
      </c>
      <c r="O220" s="81"/>
      <c r="P220" s="214">
        <f>O220*H220</f>
        <v>0</v>
      </c>
      <c r="Q220" s="214">
        <v>0</v>
      </c>
      <c r="R220" s="214">
        <f>Q220*H220</f>
        <v>0</v>
      </c>
      <c r="S220" s="214">
        <v>0</v>
      </c>
      <c r="T220" s="215">
        <f>S220*H220</f>
        <v>0</v>
      </c>
      <c r="U220" s="37"/>
      <c r="V220" s="37"/>
      <c r="W220" s="37"/>
      <c r="X220" s="37"/>
      <c r="Y220" s="37"/>
      <c r="Z220" s="37"/>
      <c r="AA220" s="37"/>
      <c r="AB220" s="37"/>
      <c r="AC220" s="37"/>
      <c r="AD220" s="37"/>
      <c r="AE220" s="37"/>
      <c r="AR220" s="216" t="s">
        <v>358</v>
      </c>
      <c r="AT220" s="216" t="s">
        <v>285</v>
      </c>
      <c r="AU220" s="216" t="s">
        <v>87</v>
      </c>
      <c r="AY220" s="18" t="s">
        <v>283</v>
      </c>
      <c r="BE220" s="217">
        <f>IF(N220="základná",J220,0)</f>
        <v>0</v>
      </c>
      <c r="BF220" s="217">
        <f>IF(N220="znížená",J220,0)</f>
        <v>0</v>
      </c>
      <c r="BG220" s="217">
        <f>IF(N220="zákl. prenesená",J220,0)</f>
        <v>0</v>
      </c>
      <c r="BH220" s="217">
        <f>IF(N220="zníž. prenesená",J220,0)</f>
        <v>0</v>
      </c>
      <c r="BI220" s="217">
        <f>IF(N220="nulová",J220,0)</f>
        <v>0</v>
      </c>
      <c r="BJ220" s="18" t="s">
        <v>87</v>
      </c>
      <c r="BK220" s="217">
        <f>ROUND(I220*H220,2)</f>
        <v>0</v>
      </c>
      <c r="BL220" s="18" t="s">
        <v>358</v>
      </c>
      <c r="BM220" s="216" t="s">
        <v>1121</v>
      </c>
    </row>
    <row r="221" s="12" customFormat="1" ht="25.92" customHeight="1">
      <c r="A221" s="12"/>
      <c r="B221" s="191"/>
      <c r="C221" s="12"/>
      <c r="D221" s="192" t="s">
        <v>74</v>
      </c>
      <c r="E221" s="193" t="s">
        <v>2696</v>
      </c>
      <c r="F221" s="193" t="s">
        <v>2697</v>
      </c>
      <c r="G221" s="12"/>
      <c r="H221" s="12"/>
      <c r="I221" s="194"/>
      <c r="J221" s="195">
        <f>BK221</f>
        <v>0</v>
      </c>
      <c r="K221" s="12"/>
      <c r="L221" s="191"/>
      <c r="M221" s="196"/>
      <c r="N221" s="197"/>
      <c r="O221" s="197"/>
      <c r="P221" s="198">
        <f>SUM(P222:P223)</f>
        <v>0</v>
      </c>
      <c r="Q221" s="197"/>
      <c r="R221" s="198">
        <f>SUM(R222:R223)</f>
        <v>0</v>
      </c>
      <c r="S221" s="197"/>
      <c r="T221" s="199">
        <f>SUM(T222:T223)</f>
        <v>0</v>
      </c>
      <c r="U221" s="12"/>
      <c r="V221" s="12"/>
      <c r="W221" s="12"/>
      <c r="X221" s="12"/>
      <c r="Y221" s="12"/>
      <c r="Z221" s="12"/>
      <c r="AA221" s="12"/>
      <c r="AB221" s="12"/>
      <c r="AC221" s="12"/>
      <c r="AD221" s="12"/>
      <c r="AE221" s="12"/>
      <c r="AR221" s="192" t="s">
        <v>289</v>
      </c>
      <c r="AT221" s="200" t="s">
        <v>74</v>
      </c>
      <c r="AU221" s="200" t="s">
        <v>75</v>
      </c>
      <c r="AY221" s="192" t="s">
        <v>283</v>
      </c>
      <c r="BK221" s="201">
        <f>SUM(BK222:BK223)</f>
        <v>0</v>
      </c>
    </row>
    <row r="222" s="2" customFormat="1" ht="33" customHeight="1">
      <c r="A222" s="37"/>
      <c r="B222" s="168"/>
      <c r="C222" s="204" t="s">
        <v>674</v>
      </c>
      <c r="D222" s="204" t="s">
        <v>285</v>
      </c>
      <c r="E222" s="205" t="s">
        <v>2698</v>
      </c>
      <c r="F222" s="206" t="s">
        <v>2699</v>
      </c>
      <c r="G222" s="207" t="s">
        <v>2121</v>
      </c>
      <c r="H222" s="208">
        <v>80</v>
      </c>
      <c r="I222" s="209"/>
      <c r="J222" s="210">
        <f>ROUND(I222*H222,2)</f>
        <v>0</v>
      </c>
      <c r="K222" s="211"/>
      <c r="L222" s="38"/>
      <c r="M222" s="212" t="s">
        <v>1</v>
      </c>
      <c r="N222" s="213" t="s">
        <v>41</v>
      </c>
      <c r="O222" s="81"/>
      <c r="P222" s="214">
        <f>O222*H222</f>
        <v>0</v>
      </c>
      <c r="Q222" s="214">
        <v>0</v>
      </c>
      <c r="R222" s="214">
        <f>Q222*H222</f>
        <v>0</v>
      </c>
      <c r="S222" s="214">
        <v>0</v>
      </c>
      <c r="T222" s="215">
        <f>S222*H222</f>
        <v>0</v>
      </c>
      <c r="U222" s="37"/>
      <c r="V222" s="37"/>
      <c r="W222" s="37"/>
      <c r="X222" s="37"/>
      <c r="Y222" s="37"/>
      <c r="Z222" s="37"/>
      <c r="AA222" s="37"/>
      <c r="AB222" s="37"/>
      <c r="AC222" s="37"/>
      <c r="AD222" s="37"/>
      <c r="AE222" s="37"/>
      <c r="AR222" s="216" t="s">
        <v>2700</v>
      </c>
      <c r="AT222" s="216" t="s">
        <v>285</v>
      </c>
      <c r="AU222" s="216" t="s">
        <v>82</v>
      </c>
      <c r="AY222" s="18" t="s">
        <v>283</v>
      </c>
      <c r="BE222" s="217">
        <f>IF(N222="základná",J222,0)</f>
        <v>0</v>
      </c>
      <c r="BF222" s="217">
        <f>IF(N222="znížená",J222,0)</f>
        <v>0</v>
      </c>
      <c r="BG222" s="217">
        <f>IF(N222="zákl. prenesená",J222,0)</f>
        <v>0</v>
      </c>
      <c r="BH222" s="217">
        <f>IF(N222="zníž. prenesená",J222,0)</f>
        <v>0</v>
      </c>
      <c r="BI222" s="217">
        <f>IF(N222="nulová",J222,0)</f>
        <v>0</v>
      </c>
      <c r="BJ222" s="18" t="s">
        <v>87</v>
      </c>
      <c r="BK222" s="217">
        <f>ROUND(I222*H222,2)</f>
        <v>0</v>
      </c>
      <c r="BL222" s="18" t="s">
        <v>2700</v>
      </c>
      <c r="BM222" s="216" t="s">
        <v>1130</v>
      </c>
    </row>
    <row r="223" s="2" customFormat="1" ht="33" customHeight="1">
      <c r="A223" s="37"/>
      <c r="B223" s="168"/>
      <c r="C223" s="204" t="s">
        <v>679</v>
      </c>
      <c r="D223" s="204" t="s">
        <v>285</v>
      </c>
      <c r="E223" s="205" t="s">
        <v>2701</v>
      </c>
      <c r="F223" s="206" t="s">
        <v>2702</v>
      </c>
      <c r="G223" s="207" t="s">
        <v>2121</v>
      </c>
      <c r="H223" s="208">
        <v>48</v>
      </c>
      <c r="I223" s="209"/>
      <c r="J223" s="210">
        <f>ROUND(I223*H223,2)</f>
        <v>0</v>
      </c>
      <c r="K223" s="211"/>
      <c r="L223" s="38"/>
      <c r="M223" s="256" t="s">
        <v>1</v>
      </c>
      <c r="N223" s="257" t="s">
        <v>41</v>
      </c>
      <c r="O223" s="258"/>
      <c r="P223" s="259">
        <f>O223*H223</f>
        <v>0</v>
      </c>
      <c r="Q223" s="259">
        <v>0</v>
      </c>
      <c r="R223" s="259">
        <f>Q223*H223</f>
        <v>0</v>
      </c>
      <c r="S223" s="259">
        <v>0</v>
      </c>
      <c r="T223" s="260">
        <f>S223*H223</f>
        <v>0</v>
      </c>
      <c r="U223" s="37"/>
      <c r="V223" s="37"/>
      <c r="W223" s="37"/>
      <c r="X223" s="37"/>
      <c r="Y223" s="37"/>
      <c r="Z223" s="37"/>
      <c r="AA223" s="37"/>
      <c r="AB223" s="37"/>
      <c r="AC223" s="37"/>
      <c r="AD223" s="37"/>
      <c r="AE223" s="37"/>
      <c r="AR223" s="216" t="s">
        <v>2700</v>
      </c>
      <c r="AT223" s="216" t="s">
        <v>285</v>
      </c>
      <c r="AU223" s="216" t="s">
        <v>82</v>
      </c>
      <c r="AY223" s="18" t="s">
        <v>283</v>
      </c>
      <c r="BE223" s="217">
        <f>IF(N223="základná",J223,0)</f>
        <v>0</v>
      </c>
      <c r="BF223" s="217">
        <f>IF(N223="znížená",J223,0)</f>
        <v>0</v>
      </c>
      <c r="BG223" s="217">
        <f>IF(N223="zákl. prenesená",J223,0)</f>
        <v>0</v>
      </c>
      <c r="BH223" s="217">
        <f>IF(N223="zníž. prenesená",J223,0)</f>
        <v>0</v>
      </c>
      <c r="BI223" s="217">
        <f>IF(N223="nulová",J223,0)</f>
        <v>0</v>
      </c>
      <c r="BJ223" s="18" t="s">
        <v>87</v>
      </c>
      <c r="BK223" s="217">
        <f>ROUND(I223*H223,2)</f>
        <v>0</v>
      </c>
      <c r="BL223" s="18" t="s">
        <v>2700</v>
      </c>
      <c r="BM223" s="216" t="s">
        <v>1140</v>
      </c>
    </row>
    <row r="224" s="2" customFormat="1" ht="6.96" customHeight="1">
      <c r="A224" s="37"/>
      <c r="B224" s="64"/>
      <c r="C224" s="65"/>
      <c r="D224" s="65"/>
      <c r="E224" s="65"/>
      <c r="F224" s="65"/>
      <c r="G224" s="65"/>
      <c r="H224" s="65"/>
      <c r="I224" s="65"/>
      <c r="J224" s="65"/>
      <c r="K224" s="65"/>
      <c r="L224" s="38"/>
      <c r="M224" s="37"/>
      <c r="O224" s="37"/>
      <c r="P224" s="37"/>
      <c r="Q224" s="37"/>
      <c r="R224" s="37"/>
      <c r="S224" s="37"/>
      <c r="T224" s="37"/>
      <c r="U224" s="37"/>
      <c r="V224" s="37"/>
      <c r="W224" s="37"/>
      <c r="X224" s="37"/>
      <c r="Y224" s="37"/>
      <c r="Z224" s="37"/>
      <c r="AA224" s="37"/>
      <c r="AB224" s="37"/>
      <c r="AC224" s="37"/>
      <c r="AD224" s="37"/>
      <c r="AE224" s="37"/>
    </row>
  </sheetData>
  <autoFilter ref="C143:K223"/>
  <mergeCells count="20">
    <mergeCell ref="E7:H7"/>
    <mergeCell ref="E11:H11"/>
    <mergeCell ref="E9:H9"/>
    <mergeCell ref="E13:H13"/>
    <mergeCell ref="E22:H22"/>
    <mergeCell ref="E31:H31"/>
    <mergeCell ref="E85:H85"/>
    <mergeCell ref="E89:H89"/>
    <mergeCell ref="E87:H87"/>
    <mergeCell ref="E91:H91"/>
    <mergeCell ref="D114:F114"/>
    <mergeCell ref="D115:F115"/>
    <mergeCell ref="D116:F116"/>
    <mergeCell ref="D117:F117"/>
    <mergeCell ref="D118:F118"/>
    <mergeCell ref="E130:H130"/>
    <mergeCell ref="E134:H134"/>
    <mergeCell ref="E132:H132"/>
    <mergeCell ref="E136:H136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16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7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8" t="s">
        <v>136</v>
      </c>
    </row>
    <row r="3" s="1" customFormat="1" ht="6.96" customHeight="1">
      <c r="B3" s="19"/>
      <c r="C3" s="20"/>
      <c r="D3" s="20"/>
      <c r="E3" s="20"/>
      <c r="F3" s="20"/>
      <c r="G3" s="20"/>
      <c r="H3" s="20"/>
      <c r="I3" s="20"/>
      <c r="J3" s="20"/>
      <c r="K3" s="20"/>
      <c r="L3" s="21"/>
      <c r="AT3" s="18" t="s">
        <v>75</v>
      </c>
    </row>
    <row r="4" s="1" customFormat="1" ht="24.96" customHeight="1">
      <c r="B4" s="21"/>
      <c r="D4" s="22" t="s">
        <v>221</v>
      </c>
      <c r="L4" s="21"/>
      <c r="M4" s="133" t="s">
        <v>9</v>
      </c>
      <c r="AT4" s="18" t="s">
        <v>3</v>
      </c>
    </row>
    <row r="5" s="1" customFormat="1" ht="6.96" customHeight="1">
      <c r="B5" s="21"/>
      <c r="L5" s="21"/>
    </row>
    <row r="6" s="1" customFormat="1" ht="12" customHeight="1">
      <c r="B6" s="21"/>
      <c r="D6" s="31" t="s">
        <v>15</v>
      </c>
      <c r="L6" s="21"/>
    </row>
    <row r="7" s="1" customFormat="1" ht="26.25" customHeight="1">
      <c r="B7" s="21"/>
      <c r="E7" s="134" t="str">
        <f>'Rekapitulácia stavby'!K6</f>
        <v>Komplexná rekonštrukcia a realizácia nadstavby budovy študenského domova4,Tr. SNP53,Banská Bystrica</v>
      </c>
      <c r="F7" s="31"/>
      <c r="G7" s="31"/>
      <c r="H7" s="31"/>
      <c r="L7" s="21"/>
    </row>
    <row r="8">
      <c r="B8" s="21"/>
      <c r="D8" s="31" t="s">
        <v>222</v>
      </c>
      <c r="L8" s="21"/>
    </row>
    <row r="9" s="1" customFormat="1" ht="16.5" customHeight="1">
      <c r="B9" s="21"/>
      <c r="E9" s="134" t="s">
        <v>223</v>
      </c>
      <c r="F9" s="1"/>
      <c r="G9" s="1"/>
      <c r="H9" s="1"/>
      <c r="L9" s="21"/>
    </row>
    <row r="10" s="1" customFormat="1" ht="12" customHeight="1">
      <c r="B10" s="21"/>
      <c r="D10" s="31" t="s">
        <v>224</v>
      </c>
      <c r="L10" s="21"/>
    </row>
    <row r="11" s="2" customFormat="1" ht="16.5" customHeight="1">
      <c r="A11" s="37"/>
      <c r="B11" s="38"/>
      <c r="C11" s="37"/>
      <c r="D11" s="37"/>
      <c r="E11" s="135" t="s">
        <v>3459</v>
      </c>
      <c r="F11" s="37"/>
      <c r="G11" s="37"/>
      <c r="H11" s="37"/>
      <c r="I11" s="37"/>
      <c r="J11" s="37"/>
      <c r="K11" s="37"/>
      <c r="L11" s="59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</row>
    <row r="12" s="2" customFormat="1" ht="12" customHeight="1">
      <c r="A12" s="37"/>
      <c r="B12" s="38"/>
      <c r="C12" s="37"/>
      <c r="D12" s="31" t="s">
        <v>226</v>
      </c>
      <c r="E12" s="37"/>
      <c r="F12" s="37"/>
      <c r="G12" s="37"/>
      <c r="H12" s="37"/>
      <c r="I12" s="37"/>
      <c r="J12" s="37"/>
      <c r="K12" s="37"/>
      <c r="L12" s="59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</row>
    <row r="13" s="2" customFormat="1" ht="16.5" customHeight="1">
      <c r="A13" s="37"/>
      <c r="B13" s="38"/>
      <c r="C13" s="37"/>
      <c r="D13" s="37"/>
      <c r="E13" s="71" t="s">
        <v>4433</v>
      </c>
      <c r="F13" s="37"/>
      <c r="G13" s="37"/>
      <c r="H13" s="37"/>
      <c r="I13" s="37"/>
      <c r="J13" s="37"/>
      <c r="K13" s="37"/>
      <c r="L13" s="59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</row>
    <row r="14" s="2" customFormat="1">
      <c r="A14" s="37"/>
      <c r="B14" s="38"/>
      <c r="C14" s="37"/>
      <c r="D14" s="37"/>
      <c r="E14" s="37"/>
      <c r="F14" s="37"/>
      <c r="G14" s="37"/>
      <c r="H14" s="37"/>
      <c r="I14" s="37"/>
      <c r="J14" s="37"/>
      <c r="K14" s="37"/>
      <c r="L14" s="59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="2" customFormat="1" ht="12" customHeight="1">
      <c r="A15" s="37"/>
      <c r="B15" s="38"/>
      <c r="C15" s="37"/>
      <c r="D15" s="31" t="s">
        <v>17</v>
      </c>
      <c r="E15" s="37"/>
      <c r="F15" s="26" t="s">
        <v>1</v>
      </c>
      <c r="G15" s="37"/>
      <c r="H15" s="37"/>
      <c r="I15" s="31" t="s">
        <v>18</v>
      </c>
      <c r="J15" s="26" t="s">
        <v>1</v>
      </c>
      <c r="K15" s="37"/>
      <c r="L15" s="59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="2" customFormat="1" ht="12" customHeight="1">
      <c r="A16" s="37"/>
      <c r="B16" s="38"/>
      <c r="C16" s="37"/>
      <c r="D16" s="31" t="s">
        <v>19</v>
      </c>
      <c r="E16" s="37"/>
      <c r="F16" s="26" t="s">
        <v>33</v>
      </c>
      <c r="G16" s="37"/>
      <c r="H16" s="37"/>
      <c r="I16" s="31" t="s">
        <v>21</v>
      </c>
      <c r="J16" s="73" t="str">
        <f>'Rekapitulácia stavby'!AN8</f>
        <v>10. 9. 2024</v>
      </c>
      <c r="K16" s="37"/>
      <c r="L16" s="59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="2" customFormat="1" ht="10.8" customHeight="1">
      <c r="A17" s="37"/>
      <c r="B17" s="38"/>
      <c r="C17" s="37"/>
      <c r="D17" s="37"/>
      <c r="E17" s="37"/>
      <c r="F17" s="37"/>
      <c r="G17" s="37"/>
      <c r="H17" s="37"/>
      <c r="I17" s="37"/>
      <c r="J17" s="37"/>
      <c r="K17" s="37"/>
      <c r="L17" s="59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="2" customFormat="1" ht="12" customHeight="1">
      <c r="A18" s="37"/>
      <c r="B18" s="38"/>
      <c r="C18" s="37"/>
      <c r="D18" s="31" t="s">
        <v>23</v>
      </c>
      <c r="E18" s="37"/>
      <c r="F18" s="37"/>
      <c r="G18" s="37"/>
      <c r="H18" s="37"/>
      <c r="I18" s="31" t="s">
        <v>24</v>
      </c>
      <c r="J18" s="26" t="str">
        <f>IF('Rekapitulácia stavby'!AN10="","",'Rekapitulácia stavby'!AN10)</f>
        <v/>
      </c>
      <c r="K18" s="37"/>
      <c r="L18" s="59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="2" customFormat="1" ht="18" customHeight="1">
      <c r="A19" s="37"/>
      <c r="B19" s="38"/>
      <c r="C19" s="37"/>
      <c r="D19" s="37"/>
      <c r="E19" s="26" t="str">
        <f>IF('Rekapitulácia stavby'!E11="","",'Rekapitulácia stavby'!E11)</f>
        <v>Univerzita Mateja Bela v Banskej Bystrici</v>
      </c>
      <c r="F19" s="37"/>
      <c r="G19" s="37"/>
      <c r="H19" s="37"/>
      <c r="I19" s="31" t="s">
        <v>26</v>
      </c>
      <c r="J19" s="26" t="str">
        <f>IF('Rekapitulácia stavby'!AN11="","",'Rekapitulácia stavby'!AN11)</f>
        <v/>
      </c>
      <c r="K19" s="37"/>
      <c r="L19" s="59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="2" customFormat="1" ht="6.96" customHeight="1">
      <c r="A20" s="37"/>
      <c r="B20" s="38"/>
      <c r="C20" s="37"/>
      <c r="D20" s="37"/>
      <c r="E20" s="37"/>
      <c r="F20" s="37"/>
      <c r="G20" s="37"/>
      <c r="H20" s="37"/>
      <c r="I20" s="37"/>
      <c r="J20" s="37"/>
      <c r="K20" s="37"/>
      <c r="L20" s="59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="2" customFormat="1" ht="12" customHeight="1">
      <c r="A21" s="37"/>
      <c r="B21" s="38"/>
      <c r="C21" s="37"/>
      <c r="D21" s="31" t="s">
        <v>27</v>
      </c>
      <c r="E21" s="37"/>
      <c r="F21" s="37"/>
      <c r="G21" s="37"/>
      <c r="H21" s="37"/>
      <c r="I21" s="31" t="s">
        <v>24</v>
      </c>
      <c r="J21" s="32" t="str">
        <f>'Rekapitulácia stavby'!AN13</f>
        <v>Vyplň údaj</v>
      </c>
      <c r="K21" s="37"/>
      <c r="L21" s="59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="2" customFormat="1" ht="18" customHeight="1">
      <c r="A22" s="37"/>
      <c r="B22" s="38"/>
      <c r="C22" s="37"/>
      <c r="D22" s="37"/>
      <c r="E22" s="32" t="str">
        <f>'Rekapitulácia stavby'!E14</f>
        <v>Vyplň údaj</v>
      </c>
      <c r="F22" s="26"/>
      <c r="G22" s="26"/>
      <c r="H22" s="26"/>
      <c r="I22" s="31" t="s">
        <v>26</v>
      </c>
      <c r="J22" s="32" t="str">
        <f>'Rekapitulácia stavby'!AN14</f>
        <v>Vyplň údaj</v>
      </c>
      <c r="K22" s="37"/>
      <c r="L22" s="59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="2" customFormat="1" ht="6.96" customHeight="1">
      <c r="A23" s="37"/>
      <c r="B23" s="38"/>
      <c r="C23" s="37"/>
      <c r="D23" s="37"/>
      <c r="E23" s="37"/>
      <c r="F23" s="37"/>
      <c r="G23" s="37"/>
      <c r="H23" s="37"/>
      <c r="I23" s="37"/>
      <c r="J23" s="37"/>
      <c r="K23" s="37"/>
      <c r="L23" s="59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="2" customFormat="1" ht="12" customHeight="1">
      <c r="A24" s="37"/>
      <c r="B24" s="38"/>
      <c r="C24" s="37"/>
      <c r="D24" s="31" t="s">
        <v>29</v>
      </c>
      <c r="E24" s="37"/>
      <c r="F24" s="37"/>
      <c r="G24" s="37"/>
      <c r="H24" s="37"/>
      <c r="I24" s="31" t="s">
        <v>24</v>
      </c>
      <c r="J24" s="26" t="str">
        <f>IF('Rekapitulácia stavby'!AN16="","",'Rekapitulácia stavby'!AN16)</f>
        <v/>
      </c>
      <c r="K24" s="37"/>
      <c r="L24" s="59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="2" customFormat="1" ht="18" customHeight="1">
      <c r="A25" s="37"/>
      <c r="B25" s="38"/>
      <c r="C25" s="37"/>
      <c r="D25" s="37"/>
      <c r="E25" s="26" t="str">
        <f>IF('Rekapitulácia stavby'!E17="","",'Rekapitulácia stavby'!E17)</f>
        <v>Insvet s.r.o.,Koeice</v>
      </c>
      <c r="F25" s="37"/>
      <c r="G25" s="37"/>
      <c r="H25" s="37"/>
      <c r="I25" s="31" t="s">
        <v>26</v>
      </c>
      <c r="J25" s="26" t="str">
        <f>IF('Rekapitulácia stavby'!AN17="","",'Rekapitulácia stavby'!AN17)</f>
        <v/>
      </c>
      <c r="K25" s="37"/>
      <c r="L25" s="59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</row>
    <row r="26" s="2" customFormat="1" ht="6.96" customHeight="1">
      <c r="A26" s="37"/>
      <c r="B26" s="38"/>
      <c r="C26" s="37"/>
      <c r="D26" s="37"/>
      <c r="E26" s="37"/>
      <c r="F26" s="37"/>
      <c r="G26" s="37"/>
      <c r="H26" s="37"/>
      <c r="I26" s="37"/>
      <c r="J26" s="37"/>
      <c r="K26" s="37"/>
      <c r="L26" s="59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="2" customFormat="1" ht="12" customHeight="1">
      <c r="A27" s="37"/>
      <c r="B27" s="38"/>
      <c r="C27" s="37"/>
      <c r="D27" s="31" t="s">
        <v>32</v>
      </c>
      <c r="E27" s="37"/>
      <c r="F27" s="37"/>
      <c r="G27" s="37"/>
      <c r="H27" s="37"/>
      <c r="I27" s="31" t="s">
        <v>24</v>
      </c>
      <c r="J27" s="26" t="str">
        <f>IF('Rekapitulácia stavby'!AN19="","",'Rekapitulácia stavby'!AN19)</f>
        <v/>
      </c>
      <c r="K27" s="37"/>
      <c r="L27" s="59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</row>
    <row r="28" s="2" customFormat="1" ht="18" customHeight="1">
      <c r="A28" s="37"/>
      <c r="B28" s="38"/>
      <c r="C28" s="37"/>
      <c r="D28" s="37"/>
      <c r="E28" s="26" t="str">
        <f>IF('Rekapitulácia stavby'!E20="","",'Rekapitulácia stavby'!E20)</f>
        <v xml:space="preserve"> </v>
      </c>
      <c r="F28" s="37"/>
      <c r="G28" s="37"/>
      <c r="H28" s="37"/>
      <c r="I28" s="31" t="s">
        <v>26</v>
      </c>
      <c r="J28" s="26" t="str">
        <f>IF('Rekapitulácia stavby'!AN20="","",'Rekapitulácia stavby'!AN20)</f>
        <v/>
      </c>
      <c r="K28" s="37"/>
      <c r="L28" s="59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</row>
    <row r="29" s="2" customFormat="1" ht="6.96" customHeight="1">
      <c r="A29" s="37"/>
      <c r="B29" s="38"/>
      <c r="C29" s="37"/>
      <c r="D29" s="37"/>
      <c r="E29" s="37"/>
      <c r="F29" s="37"/>
      <c r="G29" s="37"/>
      <c r="H29" s="37"/>
      <c r="I29" s="37"/>
      <c r="J29" s="37"/>
      <c r="K29" s="37"/>
      <c r="L29" s="59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</row>
    <row r="30" s="2" customFormat="1" ht="12" customHeight="1">
      <c r="A30" s="37"/>
      <c r="B30" s="38"/>
      <c r="C30" s="37"/>
      <c r="D30" s="31" t="s">
        <v>34</v>
      </c>
      <c r="E30" s="37"/>
      <c r="F30" s="37"/>
      <c r="G30" s="37"/>
      <c r="H30" s="37"/>
      <c r="I30" s="37"/>
      <c r="J30" s="37"/>
      <c r="K30" s="37"/>
      <c r="L30" s="59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</row>
    <row r="31" s="8" customFormat="1" ht="16.5" customHeight="1">
      <c r="A31" s="136"/>
      <c r="B31" s="137"/>
      <c r="C31" s="136"/>
      <c r="D31" s="136"/>
      <c r="E31" s="35" t="s">
        <v>1</v>
      </c>
      <c r="F31" s="35"/>
      <c r="G31" s="35"/>
      <c r="H31" s="35"/>
      <c r="I31" s="136"/>
      <c r="J31" s="136"/>
      <c r="K31" s="136"/>
      <c r="L31" s="138"/>
      <c r="S31" s="136"/>
      <c r="T31" s="136"/>
      <c r="U31" s="136"/>
      <c r="V31" s="136"/>
      <c r="W31" s="136"/>
      <c r="X31" s="136"/>
      <c r="Y31" s="136"/>
      <c r="Z31" s="136"/>
      <c r="AA31" s="136"/>
      <c r="AB31" s="136"/>
      <c r="AC31" s="136"/>
      <c r="AD31" s="136"/>
      <c r="AE31" s="136"/>
    </row>
    <row r="32" s="2" customFormat="1" ht="6.96" customHeight="1">
      <c r="A32" s="37"/>
      <c r="B32" s="38"/>
      <c r="C32" s="37"/>
      <c r="D32" s="37"/>
      <c r="E32" s="37"/>
      <c r="F32" s="37"/>
      <c r="G32" s="37"/>
      <c r="H32" s="37"/>
      <c r="I32" s="37"/>
      <c r="J32" s="37"/>
      <c r="K32" s="37"/>
      <c r="L32" s="59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</row>
    <row r="33" s="2" customFormat="1" ht="6.96" customHeight="1">
      <c r="A33" s="37"/>
      <c r="B33" s="38"/>
      <c r="C33" s="37"/>
      <c r="D33" s="94"/>
      <c r="E33" s="94"/>
      <c r="F33" s="94"/>
      <c r="G33" s="94"/>
      <c r="H33" s="94"/>
      <c r="I33" s="94"/>
      <c r="J33" s="94"/>
      <c r="K33" s="94"/>
      <c r="L33" s="59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</row>
    <row r="34" s="2" customFormat="1" ht="14.4" customHeight="1">
      <c r="A34" s="37"/>
      <c r="B34" s="38"/>
      <c r="C34" s="37"/>
      <c r="D34" s="26" t="s">
        <v>228</v>
      </c>
      <c r="E34" s="37"/>
      <c r="F34" s="37"/>
      <c r="G34" s="37"/>
      <c r="H34" s="37"/>
      <c r="I34" s="37"/>
      <c r="J34" s="139">
        <f>J100</f>
        <v>0</v>
      </c>
      <c r="K34" s="37"/>
      <c r="L34" s="59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</row>
    <row r="35" s="2" customFormat="1" ht="14.4" customHeight="1">
      <c r="A35" s="37"/>
      <c r="B35" s="38"/>
      <c r="C35" s="37"/>
      <c r="D35" s="140" t="s">
        <v>229</v>
      </c>
      <c r="E35" s="37"/>
      <c r="F35" s="37"/>
      <c r="G35" s="37"/>
      <c r="H35" s="37"/>
      <c r="I35" s="37"/>
      <c r="J35" s="139">
        <f>J108</f>
        <v>0</v>
      </c>
      <c r="K35" s="37"/>
      <c r="L35" s="59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</row>
    <row r="36" s="2" customFormat="1" ht="25.44" customHeight="1">
      <c r="A36" s="37"/>
      <c r="B36" s="38"/>
      <c r="C36" s="37"/>
      <c r="D36" s="141" t="s">
        <v>35</v>
      </c>
      <c r="E36" s="37"/>
      <c r="F36" s="37"/>
      <c r="G36" s="37"/>
      <c r="H36" s="37"/>
      <c r="I36" s="37"/>
      <c r="J36" s="100">
        <f>ROUND(J34 + J35, 2)</f>
        <v>0</v>
      </c>
      <c r="K36" s="37"/>
      <c r="L36" s="59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</row>
    <row r="37" s="2" customFormat="1" ht="6.96" customHeight="1">
      <c r="A37" s="37"/>
      <c r="B37" s="38"/>
      <c r="C37" s="37"/>
      <c r="D37" s="94"/>
      <c r="E37" s="94"/>
      <c r="F37" s="94"/>
      <c r="G37" s="94"/>
      <c r="H37" s="94"/>
      <c r="I37" s="94"/>
      <c r="J37" s="94"/>
      <c r="K37" s="94"/>
      <c r="L37" s="59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</row>
    <row r="38" s="2" customFormat="1" ht="14.4" customHeight="1">
      <c r="A38" s="37"/>
      <c r="B38" s="38"/>
      <c r="C38" s="37"/>
      <c r="D38" s="37"/>
      <c r="E38" s="37"/>
      <c r="F38" s="42" t="s">
        <v>37</v>
      </c>
      <c r="G38" s="37"/>
      <c r="H38" s="37"/>
      <c r="I38" s="42" t="s">
        <v>36</v>
      </c>
      <c r="J38" s="42" t="s">
        <v>38</v>
      </c>
      <c r="K38" s="37"/>
      <c r="L38" s="59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</row>
    <row r="39" s="2" customFormat="1" ht="14.4" customHeight="1">
      <c r="A39" s="37"/>
      <c r="B39" s="38"/>
      <c r="C39" s="37"/>
      <c r="D39" s="135" t="s">
        <v>39</v>
      </c>
      <c r="E39" s="44" t="s">
        <v>40</v>
      </c>
      <c r="F39" s="142">
        <f>ROUND((SUM(BE108:BE115) + SUM(BE139:BE220)),  2)</f>
        <v>0</v>
      </c>
      <c r="G39" s="143"/>
      <c r="H39" s="143"/>
      <c r="I39" s="144">
        <v>0.20000000000000001</v>
      </c>
      <c r="J39" s="142">
        <f>ROUND(((SUM(BE108:BE115) + SUM(BE139:BE220))*I39),  2)</f>
        <v>0</v>
      </c>
      <c r="K39" s="37"/>
      <c r="L39" s="59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</row>
    <row r="40" s="2" customFormat="1" ht="14.4" customHeight="1">
      <c r="A40" s="37"/>
      <c r="B40" s="38"/>
      <c r="C40" s="37"/>
      <c r="D40" s="37"/>
      <c r="E40" s="44" t="s">
        <v>41</v>
      </c>
      <c r="F40" s="142">
        <f>ROUND((SUM(BF108:BF115) + SUM(BF139:BF220)),  2)</f>
        <v>0</v>
      </c>
      <c r="G40" s="143"/>
      <c r="H40" s="143"/>
      <c r="I40" s="144">
        <v>0.20000000000000001</v>
      </c>
      <c r="J40" s="142">
        <f>ROUND(((SUM(BF108:BF115) + SUM(BF139:BF220))*I40),  2)</f>
        <v>0</v>
      </c>
      <c r="K40" s="37"/>
      <c r="L40" s="59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</row>
    <row r="41" hidden="1" s="2" customFormat="1" ht="14.4" customHeight="1">
      <c r="A41" s="37"/>
      <c r="B41" s="38"/>
      <c r="C41" s="37"/>
      <c r="D41" s="37"/>
      <c r="E41" s="31" t="s">
        <v>42</v>
      </c>
      <c r="F41" s="145">
        <f>ROUND((SUM(BG108:BG115) + SUM(BG139:BG220)),  2)</f>
        <v>0</v>
      </c>
      <c r="G41" s="37"/>
      <c r="H41" s="37"/>
      <c r="I41" s="146">
        <v>0.20000000000000001</v>
      </c>
      <c r="J41" s="145">
        <f>0</f>
        <v>0</v>
      </c>
      <c r="K41" s="37"/>
      <c r="L41" s="59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</row>
    <row r="42" hidden="1" s="2" customFormat="1" ht="14.4" customHeight="1">
      <c r="A42" s="37"/>
      <c r="B42" s="38"/>
      <c r="C42" s="37"/>
      <c r="D42" s="37"/>
      <c r="E42" s="31" t="s">
        <v>43</v>
      </c>
      <c r="F42" s="145">
        <f>ROUND((SUM(BH108:BH115) + SUM(BH139:BH220)),  2)</f>
        <v>0</v>
      </c>
      <c r="G42" s="37"/>
      <c r="H42" s="37"/>
      <c r="I42" s="146">
        <v>0.20000000000000001</v>
      </c>
      <c r="J42" s="145">
        <f>0</f>
        <v>0</v>
      </c>
      <c r="K42" s="37"/>
      <c r="L42" s="59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</row>
    <row r="43" hidden="1" s="2" customFormat="1" ht="14.4" customHeight="1">
      <c r="A43" s="37"/>
      <c r="B43" s="38"/>
      <c r="C43" s="37"/>
      <c r="D43" s="37"/>
      <c r="E43" s="44" t="s">
        <v>44</v>
      </c>
      <c r="F43" s="142">
        <f>ROUND((SUM(BI108:BI115) + SUM(BI139:BI220)),  2)</f>
        <v>0</v>
      </c>
      <c r="G43" s="143"/>
      <c r="H43" s="143"/>
      <c r="I43" s="144">
        <v>0</v>
      </c>
      <c r="J43" s="142">
        <f>0</f>
        <v>0</v>
      </c>
      <c r="K43" s="37"/>
      <c r="L43" s="59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</row>
    <row r="44" s="2" customFormat="1" ht="6.96" customHeight="1">
      <c r="A44" s="37"/>
      <c r="B44" s="38"/>
      <c r="C44" s="37"/>
      <c r="D44" s="37"/>
      <c r="E44" s="37"/>
      <c r="F44" s="37"/>
      <c r="G44" s="37"/>
      <c r="H44" s="37"/>
      <c r="I44" s="37"/>
      <c r="J44" s="37"/>
      <c r="K44" s="37"/>
      <c r="L44" s="59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</row>
    <row r="45" s="2" customFormat="1" ht="25.44" customHeight="1">
      <c r="A45" s="37"/>
      <c r="B45" s="38"/>
      <c r="C45" s="147"/>
      <c r="D45" s="148" t="s">
        <v>45</v>
      </c>
      <c r="E45" s="85"/>
      <c r="F45" s="85"/>
      <c r="G45" s="149" t="s">
        <v>46</v>
      </c>
      <c r="H45" s="150" t="s">
        <v>47</v>
      </c>
      <c r="I45" s="85"/>
      <c r="J45" s="151">
        <f>SUM(J36:J43)</f>
        <v>0</v>
      </c>
      <c r="K45" s="152"/>
      <c r="L45" s="59"/>
      <c r="S45" s="37"/>
      <c r="T45" s="37"/>
      <c r="U45" s="37"/>
      <c r="V45" s="37"/>
      <c r="W45" s="37"/>
      <c r="X45" s="37"/>
      <c r="Y45" s="37"/>
      <c r="Z45" s="37"/>
      <c r="AA45" s="37"/>
      <c r="AB45" s="37"/>
      <c r="AC45" s="37"/>
      <c r="AD45" s="37"/>
      <c r="AE45" s="37"/>
    </row>
    <row r="46" s="2" customFormat="1" ht="14.4" customHeight="1">
      <c r="A46" s="37"/>
      <c r="B46" s="38"/>
      <c r="C46" s="37"/>
      <c r="D46" s="37"/>
      <c r="E46" s="37"/>
      <c r="F46" s="37"/>
      <c r="G46" s="37"/>
      <c r="H46" s="37"/>
      <c r="I46" s="37"/>
      <c r="J46" s="37"/>
      <c r="K46" s="37"/>
      <c r="L46" s="59"/>
      <c r="S46" s="37"/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37"/>
    </row>
    <row r="47" s="1" customFormat="1" ht="14.4" customHeight="1">
      <c r="B47" s="21"/>
      <c r="L47" s="21"/>
    </row>
    <row r="48" s="1" customFormat="1" ht="14.4" customHeight="1">
      <c r="B48" s="21"/>
      <c r="L48" s="21"/>
    </row>
    <row r="49" s="1" customFormat="1" ht="14.4" customHeight="1">
      <c r="B49" s="21"/>
      <c r="L49" s="21"/>
    </row>
    <row r="50" s="2" customFormat="1" ht="14.4" customHeight="1">
      <c r="B50" s="59"/>
      <c r="D50" s="60" t="s">
        <v>48</v>
      </c>
      <c r="E50" s="61"/>
      <c r="F50" s="61"/>
      <c r="G50" s="60" t="s">
        <v>49</v>
      </c>
      <c r="H50" s="61"/>
      <c r="I50" s="61"/>
      <c r="J50" s="61"/>
      <c r="K50" s="61"/>
      <c r="L50" s="59"/>
    </row>
    <row r="51">
      <c r="B51" s="21"/>
      <c r="L51" s="21"/>
    </row>
    <row r="52">
      <c r="B52" s="21"/>
      <c r="L52" s="21"/>
    </row>
    <row r="53">
      <c r="B53" s="21"/>
      <c r="L53" s="21"/>
    </row>
    <row r="54">
      <c r="B54" s="21"/>
      <c r="L54" s="21"/>
    </row>
    <row r="55">
      <c r="B55" s="21"/>
      <c r="L55" s="21"/>
    </row>
    <row r="56">
      <c r="B56" s="21"/>
      <c r="L56" s="21"/>
    </row>
    <row r="57">
      <c r="B57" s="21"/>
      <c r="L57" s="21"/>
    </row>
    <row r="58">
      <c r="B58" s="21"/>
      <c r="L58" s="21"/>
    </row>
    <row r="59">
      <c r="B59" s="21"/>
      <c r="L59" s="21"/>
    </row>
    <row r="60">
      <c r="B60" s="21"/>
      <c r="L60" s="21"/>
    </row>
    <row r="61" s="2" customFormat="1">
      <c r="A61" s="37"/>
      <c r="B61" s="38"/>
      <c r="C61" s="37"/>
      <c r="D61" s="62" t="s">
        <v>50</v>
      </c>
      <c r="E61" s="40"/>
      <c r="F61" s="153" t="s">
        <v>51</v>
      </c>
      <c r="G61" s="62" t="s">
        <v>50</v>
      </c>
      <c r="H61" s="40"/>
      <c r="I61" s="40"/>
      <c r="J61" s="154" t="s">
        <v>51</v>
      </c>
      <c r="K61" s="40"/>
      <c r="L61" s="59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</row>
    <row r="62">
      <c r="B62" s="21"/>
      <c r="L62" s="21"/>
    </row>
    <row r="63">
      <c r="B63" s="21"/>
      <c r="L63" s="21"/>
    </row>
    <row r="64">
      <c r="B64" s="21"/>
      <c r="L64" s="21"/>
    </row>
    <row r="65" s="2" customFormat="1">
      <c r="A65" s="37"/>
      <c r="B65" s="38"/>
      <c r="C65" s="37"/>
      <c r="D65" s="60" t="s">
        <v>52</v>
      </c>
      <c r="E65" s="63"/>
      <c r="F65" s="63"/>
      <c r="G65" s="60" t="s">
        <v>53</v>
      </c>
      <c r="H65" s="63"/>
      <c r="I65" s="63"/>
      <c r="J65" s="63"/>
      <c r="K65" s="63"/>
      <c r="L65" s="59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</row>
    <row r="66">
      <c r="B66" s="21"/>
      <c r="L66" s="21"/>
    </row>
    <row r="67">
      <c r="B67" s="21"/>
      <c r="L67" s="21"/>
    </row>
    <row r="68">
      <c r="B68" s="21"/>
      <c r="L68" s="21"/>
    </row>
    <row r="69">
      <c r="B69" s="21"/>
      <c r="L69" s="21"/>
    </row>
    <row r="70">
      <c r="B70" s="21"/>
      <c r="L70" s="21"/>
    </row>
    <row r="71">
      <c r="B71" s="21"/>
      <c r="L71" s="21"/>
    </row>
    <row r="72">
      <c r="B72" s="21"/>
      <c r="L72" s="21"/>
    </row>
    <row r="73">
      <c r="B73" s="21"/>
      <c r="L73" s="21"/>
    </row>
    <row r="74">
      <c r="B74" s="21"/>
      <c r="L74" s="21"/>
    </row>
    <row r="75">
      <c r="B75" s="21"/>
      <c r="L75" s="21"/>
    </row>
    <row r="76" s="2" customFormat="1">
      <c r="A76" s="37"/>
      <c r="B76" s="38"/>
      <c r="C76" s="37"/>
      <c r="D76" s="62" t="s">
        <v>50</v>
      </c>
      <c r="E76" s="40"/>
      <c r="F76" s="153" t="s">
        <v>51</v>
      </c>
      <c r="G76" s="62" t="s">
        <v>50</v>
      </c>
      <c r="H76" s="40"/>
      <c r="I76" s="40"/>
      <c r="J76" s="154" t="s">
        <v>51</v>
      </c>
      <c r="K76" s="40"/>
      <c r="L76" s="59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</row>
    <row r="77" s="2" customFormat="1" ht="14.4" customHeight="1">
      <c r="A77" s="37"/>
      <c r="B77" s="64"/>
      <c r="C77" s="65"/>
      <c r="D77" s="65"/>
      <c r="E77" s="65"/>
      <c r="F77" s="65"/>
      <c r="G77" s="65"/>
      <c r="H77" s="65"/>
      <c r="I77" s="65"/>
      <c r="J77" s="65"/>
      <c r="K77" s="65"/>
      <c r="L77" s="59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</row>
    <row r="81" s="2" customFormat="1" ht="6.96" customHeight="1">
      <c r="A81" s="37"/>
      <c r="B81" s="66"/>
      <c r="C81" s="67"/>
      <c r="D81" s="67"/>
      <c r="E81" s="67"/>
      <c r="F81" s="67"/>
      <c r="G81" s="67"/>
      <c r="H81" s="67"/>
      <c r="I81" s="67"/>
      <c r="J81" s="67"/>
      <c r="K81" s="67"/>
      <c r="L81" s="59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</row>
    <row r="82" s="2" customFormat="1" ht="24.96" customHeight="1">
      <c r="A82" s="37"/>
      <c r="B82" s="38"/>
      <c r="C82" s="22" t="s">
        <v>230</v>
      </c>
      <c r="D82" s="37"/>
      <c r="E82" s="37"/>
      <c r="F82" s="37"/>
      <c r="G82" s="37"/>
      <c r="H82" s="37"/>
      <c r="I82" s="37"/>
      <c r="J82" s="37"/>
      <c r="K82" s="37"/>
      <c r="L82" s="59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</row>
    <row r="83" s="2" customFormat="1" ht="6.96" customHeight="1">
      <c r="A83" s="37"/>
      <c r="B83" s="38"/>
      <c r="C83" s="37"/>
      <c r="D83" s="37"/>
      <c r="E83" s="37"/>
      <c r="F83" s="37"/>
      <c r="G83" s="37"/>
      <c r="H83" s="37"/>
      <c r="I83" s="37"/>
      <c r="J83" s="37"/>
      <c r="K83" s="37"/>
      <c r="L83" s="59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</row>
    <row r="84" s="2" customFormat="1" ht="12" customHeight="1">
      <c r="A84" s="37"/>
      <c r="B84" s="38"/>
      <c r="C84" s="31" t="s">
        <v>15</v>
      </c>
      <c r="D84" s="37"/>
      <c r="E84" s="37"/>
      <c r="F84" s="37"/>
      <c r="G84" s="37"/>
      <c r="H84" s="37"/>
      <c r="I84" s="37"/>
      <c r="J84" s="37"/>
      <c r="K84" s="37"/>
      <c r="L84" s="59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</row>
    <row r="85" s="2" customFormat="1" ht="26.25" customHeight="1">
      <c r="A85" s="37"/>
      <c r="B85" s="38"/>
      <c r="C85" s="37"/>
      <c r="D85" s="37"/>
      <c r="E85" s="134" t="str">
        <f>E7</f>
        <v>Komplexná rekonštrukcia a realizácia nadstavby budovy študenského domova4,Tr. SNP53,Banská Bystrica</v>
      </c>
      <c r="F85" s="31"/>
      <c r="G85" s="31"/>
      <c r="H85" s="31"/>
      <c r="I85" s="37"/>
      <c r="J85" s="37"/>
      <c r="K85" s="37"/>
      <c r="L85" s="59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</row>
    <row r="86" s="1" customFormat="1" ht="12" customHeight="1">
      <c r="B86" s="21"/>
      <c r="C86" s="31" t="s">
        <v>222</v>
      </c>
      <c r="L86" s="21"/>
    </row>
    <row r="87" s="1" customFormat="1" ht="16.5" customHeight="1">
      <c r="B87" s="21"/>
      <c r="E87" s="134" t="s">
        <v>223</v>
      </c>
      <c r="F87" s="1"/>
      <c r="G87" s="1"/>
      <c r="H87" s="1"/>
      <c r="L87" s="21"/>
    </row>
    <row r="88" s="1" customFormat="1" ht="12" customHeight="1">
      <c r="B88" s="21"/>
      <c r="C88" s="31" t="s">
        <v>224</v>
      </c>
      <c r="L88" s="21"/>
    </row>
    <row r="89" s="2" customFormat="1" ht="16.5" customHeight="1">
      <c r="A89" s="37"/>
      <c r="B89" s="38"/>
      <c r="C89" s="37"/>
      <c r="D89" s="37"/>
      <c r="E89" s="135" t="s">
        <v>3459</v>
      </c>
      <c r="F89" s="37"/>
      <c r="G89" s="37"/>
      <c r="H89" s="37"/>
      <c r="I89" s="37"/>
      <c r="J89" s="37"/>
      <c r="K89" s="37"/>
      <c r="L89" s="59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</row>
    <row r="90" s="2" customFormat="1" ht="12" customHeight="1">
      <c r="A90" s="37"/>
      <c r="B90" s="38"/>
      <c r="C90" s="31" t="s">
        <v>226</v>
      </c>
      <c r="D90" s="37"/>
      <c r="E90" s="37"/>
      <c r="F90" s="37"/>
      <c r="G90" s="37"/>
      <c r="H90" s="37"/>
      <c r="I90" s="37"/>
      <c r="J90" s="37"/>
      <c r="K90" s="37"/>
      <c r="L90" s="59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</row>
    <row r="91" s="2" customFormat="1" ht="16.5" customHeight="1">
      <c r="A91" s="37"/>
      <c r="B91" s="38"/>
      <c r="C91" s="37"/>
      <c r="D91" s="37"/>
      <c r="E91" s="71" t="str">
        <f>E13</f>
        <v>vzt-2.etapa - Vzduchotechnika</v>
      </c>
      <c r="F91" s="37"/>
      <c r="G91" s="37"/>
      <c r="H91" s="37"/>
      <c r="I91" s="37"/>
      <c r="J91" s="37"/>
      <c r="K91" s="37"/>
      <c r="L91" s="59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</row>
    <row r="92" s="2" customFormat="1" ht="6.96" customHeight="1">
      <c r="A92" s="37"/>
      <c r="B92" s="38"/>
      <c r="C92" s="37"/>
      <c r="D92" s="37"/>
      <c r="E92" s="37"/>
      <c r="F92" s="37"/>
      <c r="G92" s="37"/>
      <c r="H92" s="37"/>
      <c r="I92" s="37"/>
      <c r="J92" s="37"/>
      <c r="K92" s="37"/>
      <c r="L92" s="59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</row>
    <row r="93" s="2" customFormat="1" ht="12" customHeight="1">
      <c r="A93" s="37"/>
      <c r="B93" s="38"/>
      <c r="C93" s="31" t="s">
        <v>19</v>
      </c>
      <c r="D93" s="37"/>
      <c r="E93" s="37"/>
      <c r="F93" s="26" t="str">
        <f>F16</f>
        <v xml:space="preserve"> </v>
      </c>
      <c r="G93" s="37"/>
      <c r="H93" s="37"/>
      <c r="I93" s="31" t="s">
        <v>21</v>
      </c>
      <c r="J93" s="73" t="str">
        <f>IF(J16="","",J16)</f>
        <v>10. 9. 2024</v>
      </c>
      <c r="K93" s="37"/>
      <c r="L93" s="59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</row>
    <row r="94" s="2" customFormat="1" ht="6.96" customHeight="1">
      <c r="A94" s="37"/>
      <c r="B94" s="38"/>
      <c r="C94" s="37"/>
      <c r="D94" s="37"/>
      <c r="E94" s="37"/>
      <c r="F94" s="37"/>
      <c r="G94" s="37"/>
      <c r="H94" s="37"/>
      <c r="I94" s="37"/>
      <c r="J94" s="37"/>
      <c r="K94" s="37"/>
      <c r="L94" s="59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</row>
    <row r="95" s="2" customFormat="1" ht="15.15" customHeight="1">
      <c r="A95" s="37"/>
      <c r="B95" s="38"/>
      <c r="C95" s="31" t="s">
        <v>23</v>
      </c>
      <c r="D95" s="37"/>
      <c r="E95" s="37"/>
      <c r="F95" s="26" t="str">
        <f>E19</f>
        <v>Univerzita Mateja Bela v Banskej Bystrici</v>
      </c>
      <c r="G95" s="37"/>
      <c r="H95" s="37"/>
      <c r="I95" s="31" t="s">
        <v>29</v>
      </c>
      <c r="J95" s="35" t="str">
        <f>E25</f>
        <v>Insvet s.r.o.,Koeice</v>
      </c>
      <c r="K95" s="37"/>
      <c r="L95" s="59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</row>
    <row r="96" s="2" customFormat="1" ht="15.15" customHeight="1">
      <c r="A96" s="37"/>
      <c r="B96" s="38"/>
      <c r="C96" s="31" t="s">
        <v>27</v>
      </c>
      <c r="D96" s="37"/>
      <c r="E96" s="37"/>
      <c r="F96" s="26" t="str">
        <f>IF(E22="","",E22)</f>
        <v>Vyplň údaj</v>
      </c>
      <c r="G96" s="37"/>
      <c r="H96" s="37"/>
      <c r="I96" s="31" t="s">
        <v>32</v>
      </c>
      <c r="J96" s="35" t="str">
        <f>E28</f>
        <v xml:space="preserve"> </v>
      </c>
      <c r="K96" s="37"/>
      <c r="L96" s="59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</row>
    <row r="97" s="2" customFormat="1" ht="10.32" customHeight="1">
      <c r="A97" s="37"/>
      <c r="B97" s="38"/>
      <c r="C97" s="37"/>
      <c r="D97" s="37"/>
      <c r="E97" s="37"/>
      <c r="F97" s="37"/>
      <c r="G97" s="37"/>
      <c r="H97" s="37"/>
      <c r="I97" s="37"/>
      <c r="J97" s="37"/>
      <c r="K97" s="37"/>
      <c r="L97" s="59"/>
      <c r="S97" s="37"/>
      <c r="T97" s="37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</row>
    <row r="98" s="2" customFormat="1" ht="29.28" customHeight="1">
      <c r="A98" s="37"/>
      <c r="B98" s="38"/>
      <c r="C98" s="155" t="s">
        <v>231</v>
      </c>
      <c r="D98" s="147"/>
      <c r="E98" s="147"/>
      <c r="F98" s="147"/>
      <c r="G98" s="147"/>
      <c r="H98" s="147"/>
      <c r="I98" s="147"/>
      <c r="J98" s="156" t="s">
        <v>232</v>
      </c>
      <c r="K98" s="147"/>
      <c r="L98" s="59"/>
      <c r="S98" s="37"/>
      <c r="T98" s="37"/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</row>
    <row r="99" s="2" customFormat="1" ht="10.32" customHeight="1">
      <c r="A99" s="37"/>
      <c r="B99" s="38"/>
      <c r="C99" s="37"/>
      <c r="D99" s="37"/>
      <c r="E99" s="37"/>
      <c r="F99" s="37"/>
      <c r="G99" s="37"/>
      <c r="H99" s="37"/>
      <c r="I99" s="37"/>
      <c r="J99" s="37"/>
      <c r="K99" s="37"/>
      <c r="L99" s="59"/>
      <c r="S99" s="37"/>
      <c r="T99" s="37"/>
      <c r="U99" s="37"/>
      <c r="V99" s="37"/>
      <c r="W99" s="37"/>
      <c r="X99" s="37"/>
      <c r="Y99" s="37"/>
      <c r="Z99" s="37"/>
      <c r="AA99" s="37"/>
      <c r="AB99" s="37"/>
      <c r="AC99" s="37"/>
      <c r="AD99" s="37"/>
      <c r="AE99" s="37"/>
    </row>
    <row r="100" s="2" customFormat="1" ht="22.8" customHeight="1">
      <c r="A100" s="37"/>
      <c r="B100" s="38"/>
      <c r="C100" s="157" t="s">
        <v>233</v>
      </c>
      <c r="D100" s="37"/>
      <c r="E100" s="37"/>
      <c r="F100" s="37"/>
      <c r="G100" s="37"/>
      <c r="H100" s="37"/>
      <c r="I100" s="37"/>
      <c r="J100" s="100">
        <f>J139</f>
        <v>0</v>
      </c>
      <c r="K100" s="37"/>
      <c r="L100" s="59"/>
      <c r="S100" s="37"/>
      <c r="T100" s="37"/>
      <c r="U100" s="37"/>
      <c r="V100" s="37"/>
      <c r="W100" s="37"/>
      <c r="X100" s="37"/>
      <c r="Y100" s="37"/>
      <c r="Z100" s="37"/>
      <c r="AA100" s="37"/>
      <c r="AB100" s="37"/>
      <c r="AC100" s="37"/>
      <c r="AD100" s="37"/>
      <c r="AE100" s="37"/>
      <c r="AU100" s="18" t="s">
        <v>234</v>
      </c>
    </row>
    <row r="101" s="9" customFormat="1" ht="24.96" customHeight="1">
      <c r="A101" s="9"/>
      <c r="B101" s="158"/>
      <c r="C101" s="9"/>
      <c r="D101" s="159" t="s">
        <v>235</v>
      </c>
      <c r="E101" s="160"/>
      <c r="F101" s="160"/>
      <c r="G101" s="160"/>
      <c r="H101" s="160"/>
      <c r="I101" s="160"/>
      <c r="J101" s="161">
        <f>J140</f>
        <v>0</v>
      </c>
      <c r="K101" s="9"/>
      <c r="L101" s="158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</row>
    <row r="102" s="10" customFormat="1" ht="19.92" customHeight="1">
      <c r="A102" s="10"/>
      <c r="B102" s="162"/>
      <c r="C102" s="10"/>
      <c r="D102" s="163" t="s">
        <v>240</v>
      </c>
      <c r="E102" s="164"/>
      <c r="F102" s="164"/>
      <c r="G102" s="164"/>
      <c r="H102" s="164"/>
      <c r="I102" s="164"/>
      <c r="J102" s="165">
        <f>J141</f>
        <v>0</v>
      </c>
      <c r="K102" s="10"/>
      <c r="L102" s="162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</row>
    <row r="103" s="9" customFormat="1" ht="24.96" customHeight="1">
      <c r="A103" s="9"/>
      <c r="B103" s="158"/>
      <c r="C103" s="9"/>
      <c r="D103" s="159" t="s">
        <v>242</v>
      </c>
      <c r="E103" s="160"/>
      <c r="F103" s="160"/>
      <c r="G103" s="160"/>
      <c r="H103" s="160"/>
      <c r="I103" s="160"/>
      <c r="J103" s="161">
        <f>J151</f>
        <v>0</v>
      </c>
      <c r="K103" s="9"/>
      <c r="L103" s="158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</row>
    <row r="104" s="10" customFormat="1" ht="19.92" customHeight="1">
      <c r="A104" s="10"/>
      <c r="B104" s="162"/>
      <c r="C104" s="10"/>
      <c r="D104" s="163" t="s">
        <v>2704</v>
      </c>
      <c r="E104" s="164"/>
      <c r="F104" s="164"/>
      <c r="G104" s="164"/>
      <c r="H104" s="164"/>
      <c r="I104" s="164"/>
      <c r="J104" s="165">
        <f>J152</f>
        <v>0</v>
      </c>
      <c r="K104" s="10"/>
      <c r="L104" s="162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</row>
    <row r="105" s="9" customFormat="1" ht="24.96" customHeight="1">
      <c r="A105" s="9"/>
      <c r="B105" s="158"/>
      <c r="C105" s="9"/>
      <c r="D105" s="159" t="s">
        <v>2589</v>
      </c>
      <c r="E105" s="160"/>
      <c r="F105" s="160"/>
      <c r="G105" s="160"/>
      <c r="H105" s="160"/>
      <c r="I105" s="160"/>
      <c r="J105" s="161">
        <f>J219</f>
        <v>0</v>
      </c>
      <c r="K105" s="9"/>
      <c r="L105" s="158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</row>
    <row r="106" s="2" customFormat="1" ht="21.84" customHeight="1">
      <c r="A106" s="37"/>
      <c r="B106" s="38"/>
      <c r="C106" s="37"/>
      <c r="D106" s="37"/>
      <c r="E106" s="37"/>
      <c r="F106" s="37"/>
      <c r="G106" s="37"/>
      <c r="H106" s="37"/>
      <c r="I106" s="37"/>
      <c r="J106" s="37"/>
      <c r="K106" s="37"/>
      <c r="L106" s="59"/>
      <c r="S106" s="37"/>
      <c r="T106" s="37"/>
      <c r="U106" s="37"/>
      <c r="V106" s="37"/>
      <c r="W106" s="37"/>
      <c r="X106" s="37"/>
      <c r="Y106" s="37"/>
      <c r="Z106" s="37"/>
      <c r="AA106" s="37"/>
      <c r="AB106" s="37"/>
      <c r="AC106" s="37"/>
      <c r="AD106" s="37"/>
      <c r="AE106" s="37"/>
    </row>
    <row r="107" s="2" customFormat="1" ht="6.96" customHeight="1">
      <c r="A107" s="37"/>
      <c r="B107" s="38"/>
      <c r="C107" s="37"/>
      <c r="D107" s="37"/>
      <c r="E107" s="37"/>
      <c r="F107" s="37"/>
      <c r="G107" s="37"/>
      <c r="H107" s="37"/>
      <c r="I107" s="37"/>
      <c r="J107" s="37"/>
      <c r="K107" s="37"/>
      <c r="L107" s="59"/>
      <c r="S107" s="37"/>
      <c r="T107" s="37"/>
      <c r="U107" s="37"/>
      <c r="V107" s="37"/>
      <c r="W107" s="37"/>
      <c r="X107" s="37"/>
      <c r="Y107" s="37"/>
      <c r="Z107" s="37"/>
      <c r="AA107" s="37"/>
      <c r="AB107" s="37"/>
      <c r="AC107" s="37"/>
      <c r="AD107" s="37"/>
      <c r="AE107" s="37"/>
    </row>
    <row r="108" s="2" customFormat="1" ht="29.28" customHeight="1">
      <c r="A108" s="37"/>
      <c r="B108" s="38"/>
      <c r="C108" s="157" t="s">
        <v>259</v>
      </c>
      <c r="D108" s="37"/>
      <c r="E108" s="37"/>
      <c r="F108" s="37"/>
      <c r="G108" s="37"/>
      <c r="H108" s="37"/>
      <c r="I108" s="37"/>
      <c r="J108" s="166">
        <f>ROUND(J109 + J110 + J111 + J112 + J113 + J114,2)</f>
        <v>0</v>
      </c>
      <c r="K108" s="37"/>
      <c r="L108" s="59"/>
      <c r="N108" s="167" t="s">
        <v>39</v>
      </c>
      <c r="S108" s="37"/>
      <c r="T108" s="37"/>
      <c r="U108" s="37"/>
      <c r="V108" s="37"/>
      <c r="W108" s="37"/>
      <c r="X108" s="37"/>
      <c r="Y108" s="37"/>
      <c r="Z108" s="37"/>
      <c r="AA108" s="37"/>
      <c r="AB108" s="37"/>
      <c r="AC108" s="37"/>
      <c r="AD108" s="37"/>
      <c r="AE108" s="37"/>
    </row>
    <row r="109" s="2" customFormat="1" ht="18" customHeight="1">
      <c r="A109" s="37"/>
      <c r="B109" s="168"/>
      <c r="C109" s="169"/>
      <c r="D109" s="170" t="s">
        <v>260</v>
      </c>
      <c r="E109" s="171"/>
      <c r="F109" s="171"/>
      <c r="G109" s="169"/>
      <c r="H109" s="169"/>
      <c r="I109" s="169"/>
      <c r="J109" s="172">
        <v>0</v>
      </c>
      <c r="K109" s="169"/>
      <c r="L109" s="173"/>
      <c r="M109" s="174"/>
      <c r="N109" s="175" t="s">
        <v>41</v>
      </c>
      <c r="O109" s="174"/>
      <c r="P109" s="174"/>
      <c r="Q109" s="174"/>
      <c r="R109" s="174"/>
      <c r="S109" s="169"/>
      <c r="T109" s="169"/>
      <c r="U109" s="169"/>
      <c r="V109" s="169"/>
      <c r="W109" s="169"/>
      <c r="X109" s="169"/>
      <c r="Y109" s="169"/>
      <c r="Z109" s="169"/>
      <c r="AA109" s="169"/>
      <c r="AB109" s="169"/>
      <c r="AC109" s="169"/>
      <c r="AD109" s="169"/>
      <c r="AE109" s="169"/>
      <c r="AF109" s="174"/>
      <c r="AG109" s="174"/>
      <c r="AH109" s="174"/>
      <c r="AI109" s="174"/>
      <c r="AJ109" s="174"/>
      <c r="AK109" s="174"/>
      <c r="AL109" s="174"/>
      <c r="AM109" s="174"/>
      <c r="AN109" s="174"/>
      <c r="AO109" s="174"/>
      <c r="AP109" s="174"/>
      <c r="AQ109" s="174"/>
      <c r="AR109" s="174"/>
      <c r="AS109" s="174"/>
      <c r="AT109" s="174"/>
      <c r="AU109" s="174"/>
      <c r="AV109" s="174"/>
      <c r="AW109" s="174"/>
      <c r="AX109" s="174"/>
      <c r="AY109" s="176" t="s">
        <v>261</v>
      </c>
      <c r="AZ109" s="174"/>
      <c r="BA109" s="174"/>
      <c r="BB109" s="174"/>
      <c r="BC109" s="174"/>
      <c r="BD109" s="174"/>
      <c r="BE109" s="177">
        <f>IF(N109="základná",J109,0)</f>
        <v>0</v>
      </c>
      <c r="BF109" s="177">
        <f>IF(N109="znížená",J109,0)</f>
        <v>0</v>
      </c>
      <c r="BG109" s="177">
        <f>IF(N109="zákl. prenesená",J109,0)</f>
        <v>0</v>
      </c>
      <c r="BH109" s="177">
        <f>IF(N109="zníž. prenesená",J109,0)</f>
        <v>0</v>
      </c>
      <c r="BI109" s="177">
        <f>IF(N109="nulová",J109,0)</f>
        <v>0</v>
      </c>
      <c r="BJ109" s="176" t="s">
        <v>87</v>
      </c>
      <c r="BK109" s="174"/>
      <c r="BL109" s="174"/>
      <c r="BM109" s="174"/>
    </row>
    <row r="110" s="2" customFormat="1" ht="18" customHeight="1">
      <c r="A110" s="37"/>
      <c r="B110" s="168"/>
      <c r="C110" s="169"/>
      <c r="D110" s="170" t="s">
        <v>262</v>
      </c>
      <c r="E110" s="171"/>
      <c r="F110" s="171"/>
      <c r="G110" s="169"/>
      <c r="H110" s="169"/>
      <c r="I110" s="169"/>
      <c r="J110" s="172">
        <v>0</v>
      </c>
      <c r="K110" s="169"/>
      <c r="L110" s="173"/>
      <c r="M110" s="174"/>
      <c r="N110" s="175" t="s">
        <v>41</v>
      </c>
      <c r="O110" s="174"/>
      <c r="P110" s="174"/>
      <c r="Q110" s="174"/>
      <c r="R110" s="174"/>
      <c r="S110" s="169"/>
      <c r="T110" s="169"/>
      <c r="U110" s="169"/>
      <c r="V110" s="169"/>
      <c r="W110" s="169"/>
      <c r="X110" s="169"/>
      <c r="Y110" s="169"/>
      <c r="Z110" s="169"/>
      <c r="AA110" s="169"/>
      <c r="AB110" s="169"/>
      <c r="AC110" s="169"/>
      <c r="AD110" s="169"/>
      <c r="AE110" s="169"/>
      <c r="AF110" s="174"/>
      <c r="AG110" s="174"/>
      <c r="AH110" s="174"/>
      <c r="AI110" s="174"/>
      <c r="AJ110" s="174"/>
      <c r="AK110" s="174"/>
      <c r="AL110" s="174"/>
      <c r="AM110" s="174"/>
      <c r="AN110" s="174"/>
      <c r="AO110" s="174"/>
      <c r="AP110" s="174"/>
      <c r="AQ110" s="174"/>
      <c r="AR110" s="174"/>
      <c r="AS110" s="174"/>
      <c r="AT110" s="174"/>
      <c r="AU110" s="174"/>
      <c r="AV110" s="174"/>
      <c r="AW110" s="174"/>
      <c r="AX110" s="174"/>
      <c r="AY110" s="176" t="s">
        <v>261</v>
      </c>
      <c r="AZ110" s="174"/>
      <c r="BA110" s="174"/>
      <c r="BB110" s="174"/>
      <c r="BC110" s="174"/>
      <c r="BD110" s="174"/>
      <c r="BE110" s="177">
        <f>IF(N110="základná",J110,0)</f>
        <v>0</v>
      </c>
      <c r="BF110" s="177">
        <f>IF(N110="znížená",J110,0)</f>
        <v>0</v>
      </c>
      <c r="BG110" s="177">
        <f>IF(N110="zákl. prenesená",J110,0)</f>
        <v>0</v>
      </c>
      <c r="BH110" s="177">
        <f>IF(N110="zníž. prenesená",J110,0)</f>
        <v>0</v>
      </c>
      <c r="BI110" s="177">
        <f>IF(N110="nulová",J110,0)</f>
        <v>0</v>
      </c>
      <c r="BJ110" s="176" t="s">
        <v>87</v>
      </c>
      <c r="BK110" s="174"/>
      <c r="BL110" s="174"/>
      <c r="BM110" s="174"/>
    </row>
    <row r="111" s="2" customFormat="1" ht="18" customHeight="1">
      <c r="A111" s="37"/>
      <c r="B111" s="168"/>
      <c r="C111" s="169"/>
      <c r="D111" s="170" t="s">
        <v>263</v>
      </c>
      <c r="E111" s="171"/>
      <c r="F111" s="171"/>
      <c r="G111" s="169"/>
      <c r="H111" s="169"/>
      <c r="I111" s="169"/>
      <c r="J111" s="172">
        <v>0</v>
      </c>
      <c r="K111" s="169"/>
      <c r="L111" s="173"/>
      <c r="M111" s="174"/>
      <c r="N111" s="175" t="s">
        <v>41</v>
      </c>
      <c r="O111" s="174"/>
      <c r="P111" s="174"/>
      <c r="Q111" s="174"/>
      <c r="R111" s="174"/>
      <c r="S111" s="169"/>
      <c r="T111" s="169"/>
      <c r="U111" s="169"/>
      <c r="V111" s="169"/>
      <c r="W111" s="169"/>
      <c r="X111" s="169"/>
      <c r="Y111" s="169"/>
      <c r="Z111" s="169"/>
      <c r="AA111" s="169"/>
      <c r="AB111" s="169"/>
      <c r="AC111" s="169"/>
      <c r="AD111" s="169"/>
      <c r="AE111" s="169"/>
      <c r="AF111" s="174"/>
      <c r="AG111" s="174"/>
      <c r="AH111" s="174"/>
      <c r="AI111" s="174"/>
      <c r="AJ111" s="174"/>
      <c r="AK111" s="174"/>
      <c r="AL111" s="174"/>
      <c r="AM111" s="174"/>
      <c r="AN111" s="174"/>
      <c r="AO111" s="174"/>
      <c r="AP111" s="174"/>
      <c r="AQ111" s="174"/>
      <c r="AR111" s="174"/>
      <c r="AS111" s="174"/>
      <c r="AT111" s="174"/>
      <c r="AU111" s="174"/>
      <c r="AV111" s="174"/>
      <c r="AW111" s="174"/>
      <c r="AX111" s="174"/>
      <c r="AY111" s="176" t="s">
        <v>261</v>
      </c>
      <c r="AZ111" s="174"/>
      <c r="BA111" s="174"/>
      <c r="BB111" s="174"/>
      <c r="BC111" s="174"/>
      <c r="BD111" s="174"/>
      <c r="BE111" s="177">
        <f>IF(N111="základná",J111,0)</f>
        <v>0</v>
      </c>
      <c r="BF111" s="177">
        <f>IF(N111="znížená",J111,0)</f>
        <v>0</v>
      </c>
      <c r="BG111" s="177">
        <f>IF(N111="zákl. prenesená",J111,0)</f>
        <v>0</v>
      </c>
      <c r="BH111" s="177">
        <f>IF(N111="zníž. prenesená",J111,0)</f>
        <v>0</v>
      </c>
      <c r="BI111" s="177">
        <f>IF(N111="nulová",J111,0)</f>
        <v>0</v>
      </c>
      <c r="BJ111" s="176" t="s">
        <v>87</v>
      </c>
      <c r="BK111" s="174"/>
      <c r="BL111" s="174"/>
      <c r="BM111" s="174"/>
    </row>
    <row r="112" s="2" customFormat="1" ht="18" customHeight="1">
      <c r="A112" s="37"/>
      <c r="B112" s="168"/>
      <c r="C112" s="169"/>
      <c r="D112" s="170" t="s">
        <v>264</v>
      </c>
      <c r="E112" s="171"/>
      <c r="F112" s="171"/>
      <c r="G112" s="169"/>
      <c r="H112" s="169"/>
      <c r="I112" s="169"/>
      <c r="J112" s="172">
        <v>0</v>
      </c>
      <c r="K112" s="169"/>
      <c r="L112" s="173"/>
      <c r="M112" s="174"/>
      <c r="N112" s="175" t="s">
        <v>41</v>
      </c>
      <c r="O112" s="174"/>
      <c r="P112" s="174"/>
      <c r="Q112" s="174"/>
      <c r="R112" s="174"/>
      <c r="S112" s="169"/>
      <c r="T112" s="169"/>
      <c r="U112" s="169"/>
      <c r="V112" s="169"/>
      <c r="W112" s="169"/>
      <c r="X112" s="169"/>
      <c r="Y112" s="169"/>
      <c r="Z112" s="169"/>
      <c r="AA112" s="169"/>
      <c r="AB112" s="169"/>
      <c r="AC112" s="169"/>
      <c r="AD112" s="169"/>
      <c r="AE112" s="169"/>
      <c r="AF112" s="174"/>
      <c r="AG112" s="174"/>
      <c r="AH112" s="174"/>
      <c r="AI112" s="174"/>
      <c r="AJ112" s="174"/>
      <c r="AK112" s="174"/>
      <c r="AL112" s="174"/>
      <c r="AM112" s="174"/>
      <c r="AN112" s="174"/>
      <c r="AO112" s="174"/>
      <c r="AP112" s="174"/>
      <c r="AQ112" s="174"/>
      <c r="AR112" s="174"/>
      <c r="AS112" s="174"/>
      <c r="AT112" s="174"/>
      <c r="AU112" s="174"/>
      <c r="AV112" s="174"/>
      <c r="AW112" s="174"/>
      <c r="AX112" s="174"/>
      <c r="AY112" s="176" t="s">
        <v>261</v>
      </c>
      <c r="AZ112" s="174"/>
      <c r="BA112" s="174"/>
      <c r="BB112" s="174"/>
      <c r="BC112" s="174"/>
      <c r="BD112" s="174"/>
      <c r="BE112" s="177">
        <f>IF(N112="základná",J112,0)</f>
        <v>0</v>
      </c>
      <c r="BF112" s="177">
        <f>IF(N112="znížená",J112,0)</f>
        <v>0</v>
      </c>
      <c r="BG112" s="177">
        <f>IF(N112="zákl. prenesená",J112,0)</f>
        <v>0</v>
      </c>
      <c r="BH112" s="177">
        <f>IF(N112="zníž. prenesená",J112,0)</f>
        <v>0</v>
      </c>
      <c r="BI112" s="177">
        <f>IF(N112="nulová",J112,0)</f>
        <v>0</v>
      </c>
      <c r="BJ112" s="176" t="s">
        <v>87</v>
      </c>
      <c r="BK112" s="174"/>
      <c r="BL112" s="174"/>
      <c r="BM112" s="174"/>
    </row>
    <row r="113" s="2" customFormat="1" ht="18" customHeight="1">
      <c r="A113" s="37"/>
      <c r="B113" s="168"/>
      <c r="C113" s="169"/>
      <c r="D113" s="170" t="s">
        <v>265</v>
      </c>
      <c r="E113" s="171"/>
      <c r="F113" s="171"/>
      <c r="G113" s="169"/>
      <c r="H113" s="169"/>
      <c r="I113" s="169"/>
      <c r="J113" s="172">
        <v>0</v>
      </c>
      <c r="K113" s="169"/>
      <c r="L113" s="173"/>
      <c r="M113" s="174"/>
      <c r="N113" s="175" t="s">
        <v>41</v>
      </c>
      <c r="O113" s="174"/>
      <c r="P113" s="174"/>
      <c r="Q113" s="174"/>
      <c r="R113" s="174"/>
      <c r="S113" s="169"/>
      <c r="T113" s="169"/>
      <c r="U113" s="169"/>
      <c r="V113" s="169"/>
      <c r="W113" s="169"/>
      <c r="X113" s="169"/>
      <c r="Y113" s="169"/>
      <c r="Z113" s="169"/>
      <c r="AA113" s="169"/>
      <c r="AB113" s="169"/>
      <c r="AC113" s="169"/>
      <c r="AD113" s="169"/>
      <c r="AE113" s="169"/>
      <c r="AF113" s="174"/>
      <c r="AG113" s="174"/>
      <c r="AH113" s="174"/>
      <c r="AI113" s="174"/>
      <c r="AJ113" s="174"/>
      <c r="AK113" s="174"/>
      <c r="AL113" s="174"/>
      <c r="AM113" s="174"/>
      <c r="AN113" s="174"/>
      <c r="AO113" s="174"/>
      <c r="AP113" s="174"/>
      <c r="AQ113" s="174"/>
      <c r="AR113" s="174"/>
      <c r="AS113" s="174"/>
      <c r="AT113" s="174"/>
      <c r="AU113" s="174"/>
      <c r="AV113" s="174"/>
      <c r="AW113" s="174"/>
      <c r="AX113" s="174"/>
      <c r="AY113" s="176" t="s">
        <v>261</v>
      </c>
      <c r="AZ113" s="174"/>
      <c r="BA113" s="174"/>
      <c r="BB113" s="174"/>
      <c r="BC113" s="174"/>
      <c r="BD113" s="174"/>
      <c r="BE113" s="177">
        <f>IF(N113="základná",J113,0)</f>
        <v>0</v>
      </c>
      <c r="BF113" s="177">
        <f>IF(N113="znížená",J113,0)</f>
        <v>0</v>
      </c>
      <c r="BG113" s="177">
        <f>IF(N113="zákl. prenesená",J113,0)</f>
        <v>0</v>
      </c>
      <c r="BH113" s="177">
        <f>IF(N113="zníž. prenesená",J113,0)</f>
        <v>0</v>
      </c>
      <c r="BI113" s="177">
        <f>IF(N113="nulová",J113,0)</f>
        <v>0</v>
      </c>
      <c r="BJ113" s="176" t="s">
        <v>87</v>
      </c>
      <c r="BK113" s="174"/>
      <c r="BL113" s="174"/>
      <c r="BM113" s="174"/>
    </row>
    <row r="114" s="2" customFormat="1" ht="18" customHeight="1">
      <c r="A114" s="37"/>
      <c r="B114" s="168"/>
      <c r="C114" s="169"/>
      <c r="D114" s="171" t="s">
        <v>266</v>
      </c>
      <c r="E114" s="169"/>
      <c r="F114" s="169"/>
      <c r="G114" s="169"/>
      <c r="H114" s="169"/>
      <c r="I114" s="169"/>
      <c r="J114" s="172">
        <f>ROUND(J34*T114,2)</f>
        <v>0</v>
      </c>
      <c r="K114" s="169"/>
      <c r="L114" s="173"/>
      <c r="M114" s="174"/>
      <c r="N114" s="175" t="s">
        <v>41</v>
      </c>
      <c r="O114" s="174"/>
      <c r="P114" s="174"/>
      <c r="Q114" s="174"/>
      <c r="R114" s="174"/>
      <c r="S114" s="169"/>
      <c r="T114" s="169"/>
      <c r="U114" s="169"/>
      <c r="V114" s="169"/>
      <c r="W114" s="169"/>
      <c r="X114" s="169"/>
      <c r="Y114" s="169"/>
      <c r="Z114" s="169"/>
      <c r="AA114" s="169"/>
      <c r="AB114" s="169"/>
      <c r="AC114" s="169"/>
      <c r="AD114" s="169"/>
      <c r="AE114" s="169"/>
      <c r="AF114" s="174"/>
      <c r="AG114" s="174"/>
      <c r="AH114" s="174"/>
      <c r="AI114" s="174"/>
      <c r="AJ114" s="174"/>
      <c r="AK114" s="174"/>
      <c r="AL114" s="174"/>
      <c r="AM114" s="174"/>
      <c r="AN114" s="174"/>
      <c r="AO114" s="174"/>
      <c r="AP114" s="174"/>
      <c r="AQ114" s="174"/>
      <c r="AR114" s="174"/>
      <c r="AS114" s="174"/>
      <c r="AT114" s="174"/>
      <c r="AU114" s="174"/>
      <c r="AV114" s="174"/>
      <c r="AW114" s="174"/>
      <c r="AX114" s="174"/>
      <c r="AY114" s="176" t="s">
        <v>267</v>
      </c>
      <c r="AZ114" s="174"/>
      <c r="BA114" s="174"/>
      <c r="BB114" s="174"/>
      <c r="BC114" s="174"/>
      <c r="BD114" s="174"/>
      <c r="BE114" s="177">
        <f>IF(N114="základná",J114,0)</f>
        <v>0</v>
      </c>
      <c r="BF114" s="177">
        <f>IF(N114="znížená",J114,0)</f>
        <v>0</v>
      </c>
      <c r="BG114" s="177">
        <f>IF(N114="zákl. prenesená",J114,0)</f>
        <v>0</v>
      </c>
      <c r="BH114" s="177">
        <f>IF(N114="zníž. prenesená",J114,0)</f>
        <v>0</v>
      </c>
      <c r="BI114" s="177">
        <f>IF(N114="nulová",J114,0)</f>
        <v>0</v>
      </c>
      <c r="BJ114" s="176" t="s">
        <v>87</v>
      </c>
      <c r="BK114" s="174"/>
      <c r="BL114" s="174"/>
      <c r="BM114" s="174"/>
    </row>
    <row r="115" s="2" customFormat="1">
      <c r="A115" s="37"/>
      <c r="B115" s="38"/>
      <c r="C115" s="37"/>
      <c r="D115" s="37"/>
      <c r="E115" s="37"/>
      <c r="F115" s="37"/>
      <c r="G115" s="37"/>
      <c r="H115" s="37"/>
      <c r="I115" s="37"/>
      <c r="J115" s="37"/>
      <c r="K115" s="37"/>
      <c r="L115" s="59"/>
      <c r="S115" s="37"/>
      <c r="T115" s="37"/>
      <c r="U115" s="37"/>
      <c r="V115" s="37"/>
      <c r="W115" s="37"/>
      <c r="X115" s="37"/>
      <c r="Y115" s="37"/>
      <c r="Z115" s="37"/>
      <c r="AA115" s="37"/>
      <c r="AB115" s="37"/>
      <c r="AC115" s="37"/>
      <c r="AD115" s="37"/>
      <c r="AE115" s="37"/>
    </row>
    <row r="116" s="2" customFormat="1" ht="29.28" customHeight="1">
      <c r="A116" s="37"/>
      <c r="B116" s="38"/>
      <c r="C116" s="178" t="s">
        <v>268</v>
      </c>
      <c r="D116" s="147"/>
      <c r="E116" s="147"/>
      <c r="F116" s="147"/>
      <c r="G116" s="147"/>
      <c r="H116" s="147"/>
      <c r="I116" s="147"/>
      <c r="J116" s="179">
        <f>ROUND(J100+J108,2)</f>
        <v>0</v>
      </c>
      <c r="K116" s="147"/>
      <c r="L116" s="59"/>
      <c r="S116" s="37"/>
      <c r="T116" s="37"/>
      <c r="U116" s="37"/>
      <c r="V116" s="37"/>
      <c r="W116" s="37"/>
      <c r="X116" s="37"/>
      <c r="Y116" s="37"/>
      <c r="Z116" s="37"/>
      <c r="AA116" s="37"/>
      <c r="AB116" s="37"/>
      <c r="AC116" s="37"/>
      <c r="AD116" s="37"/>
      <c r="AE116" s="37"/>
    </row>
    <row r="117" s="2" customFormat="1" ht="6.96" customHeight="1">
      <c r="A117" s="37"/>
      <c r="B117" s="64"/>
      <c r="C117" s="65"/>
      <c r="D117" s="65"/>
      <c r="E117" s="65"/>
      <c r="F117" s="65"/>
      <c r="G117" s="65"/>
      <c r="H117" s="65"/>
      <c r="I117" s="65"/>
      <c r="J117" s="65"/>
      <c r="K117" s="65"/>
      <c r="L117" s="59"/>
      <c r="S117" s="37"/>
      <c r="T117" s="37"/>
      <c r="U117" s="37"/>
      <c r="V117" s="37"/>
      <c r="W117" s="37"/>
      <c r="X117" s="37"/>
      <c r="Y117" s="37"/>
      <c r="Z117" s="37"/>
      <c r="AA117" s="37"/>
      <c r="AB117" s="37"/>
      <c r="AC117" s="37"/>
      <c r="AD117" s="37"/>
      <c r="AE117" s="37"/>
    </row>
    <row r="121" s="2" customFormat="1" ht="6.96" customHeight="1">
      <c r="A121" s="37"/>
      <c r="B121" s="66"/>
      <c r="C121" s="67"/>
      <c r="D121" s="67"/>
      <c r="E121" s="67"/>
      <c r="F121" s="67"/>
      <c r="G121" s="67"/>
      <c r="H121" s="67"/>
      <c r="I121" s="67"/>
      <c r="J121" s="67"/>
      <c r="K121" s="67"/>
      <c r="L121" s="59"/>
      <c r="S121" s="37"/>
      <c r="T121" s="37"/>
      <c r="U121" s="37"/>
      <c r="V121" s="37"/>
      <c r="W121" s="37"/>
      <c r="X121" s="37"/>
      <c r="Y121" s="37"/>
      <c r="Z121" s="37"/>
      <c r="AA121" s="37"/>
      <c r="AB121" s="37"/>
      <c r="AC121" s="37"/>
      <c r="AD121" s="37"/>
      <c r="AE121" s="37"/>
    </row>
    <row r="122" s="2" customFormat="1" ht="24.96" customHeight="1">
      <c r="A122" s="37"/>
      <c r="B122" s="38"/>
      <c r="C122" s="22" t="s">
        <v>269</v>
      </c>
      <c r="D122" s="37"/>
      <c r="E122" s="37"/>
      <c r="F122" s="37"/>
      <c r="G122" s="37"/>
      <c r="H122" s="37"/>
      <c r="I122" s="37"/>
      <c r="J122" s="37"/>
      <c r="K122" s="37"/>
      <c r="L122" s="59"/>
      <c r="S122" s="37"/>
      <c r="T122" s="37"/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  <c r="AE122" s="37"/>
    </row>
    <row r="123" s="2" customFormat="1" ht="6.96" customHeight="1">
      <c r="A123" s="37"/>
      <c r="B123" s="38"/>
      <c r="C123" s="37"/>
      <c r="D123" s="37"/>
      <c r="E123" s="37"/>
      <c r="F123" s="37"/>
      <c r="G123" s="37"/>
      <c r="H123" s="37"/>
      <c r="I123" s="37"/>
      <c r="J123" s="37"/>
      <c r="K123" s="37"/>
      <c r="L123" s="59"/>
      <c r="S123" s="37"/>
      <c r="T123" s="37"/>
      <c r="U123" s="37"/>
      <c r="V123" s="37"/>
      <c r="W123" s="37"/>
      <c r="X123" s="37"/>
      <c r="Y123" s="37"/>
      <c r="Z123" s="37"/>
      <c r="AA123" s="37"/>
      <c r="AB123" s="37"/>
      <c r="AC123" s="37"/>
      <c r="AD123" s="37"/>
      <c r="AE123" s="37"/>
    </row>
    <row r="124" s="2" customFormat="1" ht="12" customHeight="1">
      <c r="A124" s="37"/>
      <c r="B124" s="38"/>
      <c r="C124" s="31" t="s">
        <v>15</v>
      </c>
      <c r="D124" s="37"/>
      <c r="E124" s="37"/>
      <c r="F124" s="37"/>
      <c r="G124" s="37"/>
      <c r="H124" s="37"/>
      <c r="I124" s="37"/>
      <c r="J124" s="37"/>
      <c r="K124" s="37"/>
      <c r="L124" s="59"/>
      <c r="S124" s="37"/>
      <c r="T124" s="37"/>
      <c r="U124" s="37"/>
      <c r="V124" s="37"/>
      <c r="W124" s="37"/>
      <c r="X124" s="37"/>
      <c r="Y124" s="37"/>
      <c r="Z124" s="37"/>
      <c r="AA124" s="37"/>
      <c r="AB124" s="37"/>
      <c r="AC124" s="37"/>
      <c r="AD124" s="37"/>
      <c r="AE124" s="37"/>
    </row>
    <row r="125" s="2" customFormat="1" ht="26.25" customHeight="1">
      <c r="A125" s="37"/>
      <c r="B125" s="38"/>
      <c r="C125" s="37"/>
      <c r="D125" s="37"/>
      <c r="E125" s="134" t="str">
        <f>E7</f>
        <v>Komplexná rekonštrukcia a realizácia nadstavby budovy študenského domova4,Tr. SNP53,Banská Bystrica</v>
      </c>
      <c r="F125" s="31"/>
      <c r="G125" s="31"/>
      <c r="H125" s="31"/>
      <c r="I125" s="37"/>
      <c r="J125" s="37"/>
      <c r="K125" s="37"/>
      <c r="L125" s="59"/>
      <c r="S125" s="37"/>
      <c r="T125" s="37"/>
      <c r="U125" s="37"/>
      <c r="V125" s="37"/>
      <c r="W125" s="37"/>
      <c r="X125" s="37"/>
      <c r="Y125" s="37"/>
      <c r="Z125" s="37"/>
      <c r="AA125" s="37"/>
      <c r="AB125" s="37"/>
      <c r="AC125" s="37"/>
      <c r="AD125" s="37"/>
      <c r="AE125" s="37"/>
    </row>
    <row r="126" s="1" customFormat="1" ht="12" customHeight="1">
      <c r="B126" s="21"/>
      <c r="C126" s="31" t="s">
        <v>222</v>
      </c>
      <c r="L126" s="21"/>
    </row>
    <row r="127" s="1" customFormat="1" ht="16.5" customHeight="1">
      <c r="B127" s="21"/>
      <c r="E127" s="134" t="s">
        <v>223</v>
      </c>
      <c r="F127" s="1"/>
      <c r="G127" s="1"/>
      <c r="H127" s="1"/>
      <c r="L127" s="21"/>
    </row>
    <row r="128" s="1" customFormat="1" ht="12" customHeight="1">
      <c r="B128" s="21"/>
      <c r="C128" s="31" t="s">
        <v>224</v>
      </c>
      <c r="L128" s="21"/>
    </row>
    <row r="129" s="2" customFormat="1" ht="16.5" customHeight="1">
      <c r="A129" s="37"/>
      <c r="B129" s="38"/>
      <c r="C129" s="37"/>
      <c r="D129" s="37"/>
      <c r="E129" s="135" t="s">
        <v>3459</v>
      </c>
      <c r="F129" s="37"/>
      <c r="G129" s="37"/>
      <c r="H129" s="37"/>
      <c r="I129" s="37"/>
      <c r="J129" s="37"/>
      <c r="K129" s="37"/>
      <c r="L129" s="59"/>
      <c r="S129" s="37"/>
      <c r="T129" s="37"/>
      <c r="U129" s="37"/>
      <c r="V129" s="37"/>
      <c r="W129" s="37"/>
      <c r="X129" s="37"/>
      <c r="Y129" s="37"/>
      <c r="Z129" s="37"/>
      <c r="AA129" s="37"/>
      <c r="AB129" s="37"/>
      <c r="AC129" s="37"/>
      <c r="AD129" s="37"/>
      <c r="AE129" s="37"/>
    </row>
    <row r="130" s="2" customFormat="1" ht="12" customHeight="1">
      <c r="A130" s="37"/>
      <c r="B130" s="38"/>
      <c r="C130" s="31" t="s">
        <v>226</v>
      </c>
      <c r="D130" s="37"/>
      <c r="E130" s="37"/>
      <c r="F130" s="37"/>
      <c r="G130" s="37"/>
      <c r="H130" s="37"/>
      <c r="I130" s="37"/>
      <c r="J130" s="37"/>
      <c r="K130" s="37"/>
      <c r="L130" s="59"/>
      <c r="S130" s="37"/>
      <c r="T130" s="37"/>
      <c r="U130" s="37"/>
      <c r="V130" s="37"/>
      <c r="W130" s="37"/>
      <c r="X130" s="37"/>
      <c r="Y130" s="37"/>
      <c r="Z130" s="37"/>
      <c r="AA130" s="37"/>
      <c r="AB130" s="37"/>
      <c r="AC130" s="37"/>
      <c r="AD130" s="37"/>
      <c r="AE130" s="37"/>
    </row>
    <row r="131" s="2" customFormat="1" ht="16.5" customHeight="1">
      <c r="A131" s="37"/>
      <c r="B131" s="38"/>
      <c r="C131" s="37"/>
      <c r="D131" s="37"/>
      <c r="E131" s="71" t="str">
        <f>E13</f>
        <v>vzt-2.etapa - Vzduchotechnika</v>
      </c>
      <c r="F131" s="37"/>
      <c r="G131" s="37"/>
      <c r="H131" s="37"/>
      <c r="I131" s="37"/>
      <c r="J131" s="37"/>
      <c r="K131" s="37"/>
      <c r="L131" s="59"/>
      <c r="S131" s="37"/>
      <c r="T131" s="37"/>
      <c r="U131" s="37"/>
      <c r="V131" s="37"/>
      <c r="W131" s="37"/>
      <c r="X131" s="37"/>
      <c r="Y131" s="37"/>
      <c r="Z131" s="37"/>
      <c r="AA131" s="37"/>
      <c r="AB131" s="37"/>
      <c r="AC131" s="37"/>
      <c r="AD131" s="37"/>
      <c r="AE131" s="37"/>
    </row>
    <row r="132" s="2" customFormat="1" ht="6.96" customHeight="1">
      <c r="A132" s="37"/>
      <c r="B132" s="38"/>
      <c r="C132" s="37"/>
      <c r="D132" s="37"/>
      <c r="E132" s="37"/>
      <c r="F132" s="37"/>
      <c r="G132" s="37"/>
      <c r="H132" s="37"/>
      <c r="I132" s="37"/>
      <c r="J132" s="37"/>
      <c r="K132" s="37"/>
      <c r="L132" s="59"/>
      <c r="S132" s="37"/>
      <c r="T132" s="37"/>
      <c r="U132" s="37"/>
      <c r="V132" s="37"/>
      <c r="W132" s="37"/>
      <c r="X132" s="37"/>
      <c r="Y132" s="37"/>
      <c r="Z132" s="37"/>
      <c r="AA132" s="37"/>
      <c r="AB132" s="37"/>
      <c r="AC132" s="37"/>
      <c r="AD132" s="37"/>
      <c r="AE132" s="37"/>
    </row>
    <row r="133" s="2" customFormat="1" ht="12" customHeight="1">
      <c r="A133" s="37"/>
      <c r="B133" s="38"/>
      <c r="C133" s="31" t="s">
        <v>19</v>
      </c>
      <c r="D133" s="37"/>
      <c r="E133" s="37"/>
      <c r="F133" s="26" t="str">
        <f>F16</f>
        <v xml:space="preserve"> </v>
      </c>
      <c r="G133" s="37"/>
      <c r="H133" s="37"/>
      <c r="I133" s="31" t="s">
        <v>21</v>
      </c>
      <c r="J133" s="73" t="str">
        <f>IF(J16="","",J16)</f>
        <v>10. 9. 2024</v>
      </c>
      <c r="K133" s="37"/>
      <c r="L133" s="59"/>
      <c r="S133" s="37"/>
      <c r="T133" s="37"/>
      <c r="U133" s="37"/>
      <c r="V133" s="37"/>
      <c r="W133" s="37"/>
      <c r="X133" s="37"/>
      <c r="Y133" s="37"/>
      <c r="Z133" s="37"/>
      <c r="AA133" s="37"/>
      <c r="AB133" s="37"/>
      <c r="AC133" s="37"/>
      <c r="AD133" s="37"/>
      <c r="AE133" s="37"/>
    </row>
    <row r="134" s="2" customFormat="1" ht="6.96" customHeight="1">
      <c r="A134" s="37"/>
      <c r="B134" s="38"/>
      <c r="C134" s="37"/>
      <c r="D134" s="37"/>
      <c r="E134" s="37"/>
      <c r="F134" s="37"/>
      <c r="G134" s="37"/>
      <c r="H134" s="37"/>
      <c r="I134" s="37"/>
      <c r="J134" s="37"/>
      <c r="K134" s="37"/>
      <c r="L134" s="59"/>
      <c r="S134" s="37"/>
      <c r="T134" s="37"/>
      <c r="U134" s="37"/>
      <c r="V134" s="37"/>
      <c r="W134" s="37"/>
      <c r="X134" s="37"/>
      <c r="Y134" s="37"/>
      <c r="Z134" s="37"/>
      <c r="AA134" s="37"/>
      <c r="AB134" s="37"/>
      <c r="AC134" s="37"/>
      <c r="AD134" s="37"/>
      <c r="AE134" s="37"/>
    </row>
    <row r="135" s="2" customFormat="1" ht="15.15" customHeight="1">
      <c r="A135" s="37"/>
      <c r="B135" s="38"/>
      <c r="C135" s="31" t="s">
        <v>23</v>
      </c>
      <c r="D135" s="37"/>
      <c r="E135" s="37"/>
      <c r="F135" s="26" t="str">
        <f>E19</f>
        <v>Univerzita Mateja Bela v Banskej Bystrici</v>
      </c>
      <c r="G135" s="37"/>
      <c r="H135" s="37"/>
      <c r="I135" s="31" t="s">
        <v>29</v>
      </c>
      <c r="J135" s="35" t="str">
        <f>E25</f>
        <v>Insvet s.r.o.,Koeice</v>
      </c>
      <c r="K135" s="37"/>
      <c r="L135" s="59"/>
      <c r="S135" s="37"/>
      <c r="T135" s="37"/>
      <c r="U135" s="37"/>
      <c r="V135" s="37"/>
      <c r="W135" s="37"/>
      <c r="X135" s="37"/>
      <c r="Y135" s="37"/>
      <c r="Z135" s="37"/>
      <c r="AA135" s="37"/>
      <c r="AB135" s="37"/>
      <c r="AC135" s="37"/>
      <c r="AD135" s="37"/>
      <c r="AE135" s="37"/>
    </row>
    <row r="136" s="2" customFormat="1" ht="15.15" customHeight="1">
      <c r="A136" s="37"/>
      <c r="B136" s="38"/>
      <c r="C136" s="31" t="s">
        <v>27</v>
      </c>
      <c r="D136" s="37"/>
      <c r="E136" s="37"/>
      <c r="F136" s="26" t="str">
        <f>IF(E22="","",E22)</f>
        <v>Vyplň údaj</v>
      </c>
      <c r="G136" s="37"/>
      <c r="H136" s="37"/>
      <c r="I136" s="31" t="s">
        <v>32</v>
      </c>
      <c r="J136" s="35" t="str">
        <f>E28</f>
        <v xml:space="preserve"> </v>
      </c>
      <c r="K136" s="37"/>
      <c r="L136" s="59"/>
      <c r="S136" s="37"/>
      <c r="T136" s="37"/>
      <c r="U136" s="37"/>
      <c r="V136" s="37"/>
      <c r="W136" s="37"/>
      <c r="X136" s="37"/>
      <c r="Y136" s="37"/>
      <c r="Z136" s="37"/>
      <c r="AA136" s="37"/>
      <c r="AB136" s="37"/>
      <c r="AC136" s="37"/>
      <c r="AD136" s="37"/>
      <c r="AE136" s="37"/>
    </row>
    <row r="137" s="2" customFormat="1" ht="10.32" customHeight="1">
      <c r="A137" s="37"/>
      <c r="B137" s="38"/>
      <c r="C137" s="37"/>
      <c r="D137" s="37"/>
      <c r="E137" s="37"/>
      <c r="F137" s="37"/>
      <c r="G137" s="37"/>
      <c r="H137" s="37"/>
      <c r="I137" s="37"/>
      <c r="J137" s="37"/>
      <c r="K137" s="37"/>
      <c r="L137" s="59"/>
      <c r="S137" s="37"/>
      <c r="T137" s="37"/>
      <c r="U137" s="37"/>
      <c r="V137" s="37"/>
      <c r="W137" s="37"/>
      <c r="X137" s="37"/>
      <c r="Y137" s="37"/>
      <c r="Z137" s="37"/>
      <c r="AA137" s="37"/>
      <c r="AB137" s="37"/>
      <c r="AC137" s="37"/>
      <c r="AD137" s="37"/>
      <c r="AE137" s="37"/>
    </row>
    <row r="138" s="11" customFormat="1" ht="29.28" customHeight="1">
      <c r="A138" s="180"/>
      <c r="B138" s="181"/>
      <c r="C138" s="182" t="s">
        <v>270</v>
      </c>
      <c r="D138" s="183" t="s">
        <v>60</v>
      </c>
      <c r="E138" s="183" t="s">
        <v>56</v>
      </c>
      <c r="F138" s="183" t="s">
        <v>57</v>
      </c>
      <c r="G138" s="183" t="s">
        <v>271</v>
      </c>
      <c r="H138" s="183" t="s">
        <v>272</v>
      </c>
      <c r="I138" s="183" t="s">
        <v>273</v>
      </c>
      <c r="J138" s="184" t="s">
        <v>232</v>
      </c>
      <c r="K138" s="185" t="s">
        <v>274</v>
      </c>
      <c r="L138" s="186"/>
      <c r="M138" s="90" t="s">
        <v>1</v>
      </c>
      <c r="N138" s="91" t="s">
        <v>39</v>
      </c>
      <c r="O138" s="91" t="s">
        <v>275</v>
      </c>
      <c r="P138" s="91" t="s">
        <v>276</v>
      </c>
      <c r="Q138" s="91" t="s">
        <v>277</v>
      </c>
      <c r="R138" s="91" t="s">
        <v>278</v>
      </c>
      <c r="S138" s="91" t="s">
        <v>279</v>
      </c>
      <c r="T138" s="92" t="s">
        <v>280</v>
      </c>
      <c r="U138" s="180"/>
      <c r="V138" s="180"/>
      <c r="W138" s="180"/>
      <c r="X138" s="180"/>
      <c r="Y138" s="180"/>
      <c r="Z138" s="180"/>
      <c r="AA138" s="180"/>
      <c r="AB138" s="180"/>
      <c r="AC138" s="180"/>
      <c r="AD138" s="180"/>
      <c r="AE138" s="180"/>
    </row>
    <row r="139" s="2" customFormat="1" ht="22.8" customHeight="1">
      <c r="A139" s="37"/>
      <c r="B139" s="38"/>
      <c r="C139" s="97" t="s">
        <v>228</v>
      </c>
      <c r="D139" s="37"/>
      <c r="E139" s="37"/>
      <c r="F139" s="37"/>
      <c r="G139" s="37"/>
      <c r="H139" s="37"/>
      <c r="I139" s="37"/>
      <c r="J139" s="187">
        <f>BK139</f>
        <v>0</v>
      </c>
      <c r="K139" s="37"/>
      <c r="L139" s="38"/>
      <c r="M139" s="93"/>
      <c r="N139" s="77"/>
      <c r="O139" s="94"/>
      <c r="P139" s="188">
        <f>P140+P151+P219</f>
        <v>0</v>
      </c>
      <c r="Q139" s="94"/>
      <c r="R139" s="188">
        <f>R140+R151+R219</f>
        <v>0</v>
      </c>
      <c r="S139" s="94"/>
      <c r="T139" s="189">
        <f>T140+T151+T219</f>
        <v>0</v>
      </c>
      <c r="U139" s="37"/>
      <c r="V139" s="37"/>
      <c r="W139" s="37"/>
      <c r="X139" s="37"/>
      <c r="Y139" s="37"/>
      <c r="Z139" s="37"/>
      <c r="AA139" s="37"/>
      <c r="AB139" s="37"/>
      <c r="AC139" s="37"/>
      <c r="AD139" s="37"/>
      <c r="AE139" s="37"/>
      <c r="AT139" s="18" t="s">
        <v>74</v>
      </c>
      <c r="AU139" s="18" t="s">
        <v>234</v>
      </c>
      <c r="BK139" s="190">
        <f>BK140+BK151+BK219</f>
        <v>0</v>
      </c>
    </row>
    <row r="140" s="12" customFormat="1" ht="25.92" customHeight="1">
      <c r="A140" s="12"/>
      <c r="B140" s="191"/>
      <c r="C140" s="12"/>
      <c r="D140" s="192" t="s">
        <v>74</v>
      </c>
      <c r="E140" s="193" t="s">
        <v>281</v>
      </c>
      <c r="F140" s="193" t="s">
        <v>282</v>
      </c>
      <c r="G140" s="12"/>
      <c r="H140" s="12"/>
      <c r="I140" s="194"/>
      <c r="J140" s="195">
        <f>BK140</f>
        <v>0</v>
      </c>
      <c r="K140" s="12"/>
      <c r="L140" s="191"/>
      <c r="M140" s="196"/>
      <c r="N140" s="197"/>
      <c r="O140" s="197"/>
      <c r="P140" s="198">
        <f>P141</f>
        <v>0</v>
      </c>
      <c r="Q140" s="197"/>
      <c r="R140" s="198">
        <f>R141</f>
        <v>0</v>
      </c>
      <c r="S140" s="197"/>
      <c r="T140" s="199">
        <f>T141</f>
        <v>0</v>
      </c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R140" s="192" t="s">
        <v>82</v>
      </c>
      <c r="AT140" s="200" t="s">
        <v>74</v>
      </c>
      <c r="AU140" s="200" t="s">
        <v>75</v>
      </c>
      <c r="AY140" s="192" t="s">
        <v>283</v>
      </c>
      <c r="BK140" s="201">
        <f>BK141</f>
        <v>0</v>
      </c>
    </row>
    <row r="141" s="12" customFormat="1" ht="22.8" customHeight="1">
      <c r="A141" s="12"/>
      <c r="B141" s="191"/>
      <c r="C141" s="12"/>
      <c r="D141" s="192" t="s">
        <v>74</v>
      </c>
      <c r="E141" s="202" t="s">
        <v>323</v>
      </c>
      <c r="F141" s="202" t="s">
        <v>645</v>
      </c>
      <c r="G141" s="12"/>
      <c r="H141" s="12"/>
      <c r="I141" s="194"/>
      <c r="J141" s="203">
        <f>BK141</f>
        <v>0</v>
      </c>
      <c r="K141" s="12"/>
      <c r="L141" s="191"/>
      <c r="M141" s="196"/>
      <c r="N141" s="197"/>
      <c r="O141" s="197"/>
      <c r="P141" s="198">
        <f>SUM(P142:P150)</f>
        <v>0</v>
      </c>
      <c r="Q141" s="197"/>
      <c r="R141" s="198">
        <f>SUM(R142:R150)</f>
        <v>0</v>
      </c>
      <c r="S141" s="197"/>
      <c r="T141" s="199">
        <f>SUM(T142:T150)</f>
        <v>0</v>
      </c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R141" s="192" t="s">
        <v>82</v>
      </c>
      <c r="AT141" s="200" t="s">
        <v>74</v>
      </c>
      <c r="AU141" s="200" t="s">
        <v>82</v>
      </c>
      <c r="AY141" s="192" t="s">
        <v>283</v>
      </c>
      <c r="BK141" s="201">
        <f>SUM(BK142:BK150)</f>
        <v>0</v>
      </c>
    </row>
    <row r="142" s="2" customFormat="1" ht="24.15" customHeight="1">
      <c r="A142" s="37"/>
      <c r="B142" s="168"/>
      <c r="C142" s="204" t="s">
        <v>82</v>
      </c>
      <c r="D142" s="204" t="s">
        <v>285</v>
      </c>
      <c r="E142" s="205" t="s">
        <v>4434</v>
      </c>
      <c r="F142" s="206" t="s">
        <v>4435</v>
      </c>
      <c r="G142" s="207" t="s">
        <v>1985</v>
      </c>
      <c r="H142" s="208">
        <v>120</v>
      </c>
      <c r="I142" s="209"/>
      <c r="J142" s="210">
        <f>ROUND(I142*H142,2)</f>
        <v>0</v>
      </c>
      <c r="K142" s="211"/>
      <c r="L142" s="38"/>
      <c r="M142" s="212" t="s">
        <v>1</v>
      </c>
      <c r="N142" s="213" t="s">
        <v>41</v>
      </c>
      <c r="O142" s="81"/>
      <c r="P142" s="214">
        <f>O142*H142</f>
        <v>0</v>
      </c>
      <c r="Q142" s="214">
        <v>0</v>
      </c>
      <c r="R142" s="214">
        <f>Q142*H142</f>
        <v>0</v>
      </c>
      <c r="S142" s="214">
        <v>0</v>
      </c>
      <c r="T142" s="215">
        <f>S142*H142</f>
        <v>0</v>
      </c>
      <c r="U142" s="37"/>
      <c r="V142" s="37"/>
      <c r="W142" s="37"/>
      <c r="X142" s="37"/>
      <c r="Y142" s="37"/>
      <c r="Z142" s="37"/>
      <c r="AA142" s="37"/>
      <c r="AB142" s="37"/>
      <c r="AC142" s="37"/>
      <c r="AD142" s="37"/>
      <c r="AE142" s="37"/>
      <c r="AR142" s="216" t="s">
        <v>289</v>
      </c>
      <c r="AT142" s="216" t="s">
        <v>285</v>
      </c>
      <c r="AU142" s="216" t="s">
        <v>87</v>
      </c>
      <c r="AY142" s="18" t="s">
        <v>283</v>
      </c>
      <c r="BE142" s="217">
        <f>IF(N142="základná",J142,0)</f>
        <v>0</v>
      </c>
      <c r="BF142" s="217">
        <f>IF(N142="znížená",J142,0)</f>
        <v>0</v>
      </c>
      <c r="BG142" s="217">
        <f>IF(N142="zákl. prenesená",J142,0)</f>
        <v>0</v>
      </c>
      <c r="BH142" s="217">
        <f>IF(N142="zníž. prenesená",J142,0)</f>
        <v>0</v>
      </c>
      <c r="BI142" s="217">
        <f>IF(N142="nulová",J142,0)</f>
        <v>0</v>
      </c>
      <c r="BJ142" s="18" t="s">
        <v>87</v>
      </c>
      <c r="BK142" s="217">
        <f>ROUND(I142*H142,2)</f>
        <v>0</v>
      </c>
      <c r="BL142" s="18" t="s">
        <v>289</v>
      </c>
      <c r="BM142" s="216" t="s">
        <v>87</v>
      </c>
    </row>
    <row r="143" s="2" customFormat="1" ht="24.15" customHeight="1">
      <c r="A143" s="37"/>
      <c r="B143" s="168"/>
      <c r="C143" s="204" t="s">
        <v>87</v>
      </c>
      <c r="D143" s="204" t="s">
        <v>285</v>
      </c>
      <c r="E143" s="205" t="s">
        <v>2711</v>
      </c>
      <c r="F143" s="206" t="s">
        <v>2712</v>
      </c>
      <c r="G143" s="207" t="s">
        <v>1985</v>
      </c>
      <c r="H143" s="208">
        <v>200</v>
      </c>
      <c r="I143" s="209"/>
      <c r="J143" s="210">
        <f>ROUND(I143*H143,2)</f>
        <v>0</v>
      </c>
      <c r="K143" s="211"/>
      <c r="L143" s="38"/>
      <c r="M143" s="212" t="s">
        <v>1</v>
      </c>
      <c r="N143" s="213" t="s">
        <v>41</v>
      </c>
      <c r="O143" s="81"/>
      <c r="P143" s="214">
        <f>O143*H143</f>
        <v>0</v>
      </c>
      <c r="Q143" s="214">
        <v>0</v>
      </c>
      <c r="R143" s="214">
        <f>Q143*H143</f>
        <v>0</v>
      </c>
      <c r="S143" s="214">
        <v>0</v>
      </c>
      <c r="T143" s="215">
        <f>S143*H143</f>
        <v>0</v>
      </c>
      <c r="U143" s="37"/>
      <c r="V143" s="37"/>
      <c r="W143" s="37"/>
      <c r="X143" s="37"/>
      <c r="Y143" s="37"/>
      <c r="Z143" s="37"/>
      <c r="AA143" s="37"/>
      <c r="AB143" s="37"/>
      <c r="AC143" s="37"/>
      <c r="AD143" s="37"/>
      <c r="AE143" s="37"/>
      <c r="AR143" s="216" t="s">
        <v>289</v>
      </c>
      <c r="AT143" s="216" t="s">
        <v>285</v>
      </c>
      <c r="AU143" s="216" t="s">
        <v>87</v>
      </c>
      <c r="AY143" s="18" t="s">
        <v>283</v>
      </c>
      <c r="BE143" s="217">
        <f>IF(N143="základná",J143,0)</f>
        <v>0</v>
      </c>
      <c r="BF143" s="217">
        <f>IF(N143="znížená",J143,0)</f>
        <v>0</v>
      </c>
      <c r="BG143" s="217">
        <f>IF(N143="zákl. prenesená",J143,0)</f>
        <v>0</v>
      </c>
      <c r="BH143" s="217">
        <f>IF(N143="zníž. prenesená",J143,0)</f>
        <v>0</v>
      </c>
      <c r="BI143" s="217">
        <f>IF(N143="nulová",J143,0)</f>
        <v>0</v>
      </c>
      <c r="BJ143" s="18" t="s">
        <v>87</v>
      </c>
      <c r="BK143" s="217">
        <f>ROUND(I143*H143,2)</f>
        <v>0</v>
      </c>
      <c r="BL143" s="18" t="s">
        <v>289</v>
      </c>
      <c r="BM143" s="216" t="s">
        <v>289</v>
      </c>
    </row>
    <row r="144" s="2" customFormat="1" ht="24.15" customHeight="1">
      <c r="A144" s="37"/>
      <c r="B144" s="168"/>
      <c r="C144" s="204" t="s">
        <v>92</v>
      </c>
      <c r="D144" s="204" t="s">
        <v>285</v>
      </c>
      <c r="E144" s="205" t="s">
        <v>905</v>
      </c>
      <c r="F144" s="206" t="s">
        <v>906</v>
      </c>
      <c r="G144" s="207" t="s">
        <v>344</v>
      </c>
      <c r="H144" s="208">
        <v>4.2519999999999998</v>
      </c>
      <c r="I144" s="209"/>
      <c r="J144" s="210">
        <f>ROUND(I144*H144,2)</f>
        <v>0</v>
      </c>
      <c r="K144" s="211"/>
      <c r="L144" s="38"/>
      <c r="M144" s="212" t="s">
        <v>1</v>
      </c>
      <c r="N144" s="213" t="s">
        <v>41</v>
      </c>
      <c r="O144" s="81"/>
      <c r="P144" s="214">
        <f>O144*H144</f>
        <v>0</v>
      </c>
      <c r="Q144" s="214">
        <v>0</v>
      </c>
      <c r="R144" s="214">
        <f>Q144*H144</f>
        <v>0</v>
      </c>
      <c r="S144" s="214">
        <v>0</v>
      </c>
      <c r="T144" s="215">
        <f>S144*H144</f>
        <v>0</v>
      </c>
      <c r="U144" s="37"/>
      <c r="V144" s="37"/>
      <c r="W144" s="37"/>
      <c r="X144" s="37"/>
      <c r="Y144" s="37"/>
      <c r="Z144" s="37"/>
      <c r="AA144" s="37"/>
      <c r="AB144" s="37"/>
      <c r="AC144" s="37"/>
      <c r="AD144" s="37"/>
      <c r="AE144" s="37"/>
      <c r="AR144" s="216" t="s">
        <v>289</v>
      </c>
      <c r="AT144" s="216" t="s">
        <v>285</v>
      </c>
      <c r="AU144" s="216" t="s">
        <v>87</v>
      </c>
      <c r="AY144" s="18" t="s">
        <v>283</v>
      </c>
      <c r="BE144" s="217">
        <f>IF(N144="základná",J144,0)</f>
        <v>0</v>
      </c>
      <c r="BF144" s="217">
        <f>IF(N144="znížená",J144,0)</f>
        <v>0</v>
      </c>
      <c r="BG144" s="217">
        <f>IF(N144="zákl. prenesená",J144,0)</f>
        <v>0</v>
      </c>
      <c r="BH144" s="217">
        <f>IF(N144="zníž. prenesená",J144,0)</f>
        <v>0</v>
      </c>
      <c r="BI144" s="217">
        <f>IF(N144="nulová",J144,0)</f>
        <v>0</v>
      </c>
      <c r="BJ144" s="18" t="s">
        <v>87</v>
      </c>
      <c r="BK144" s="217">
        <f>ROUND(I144*H144,2)</f>
        <v>0</v>
      </c>
      <c r="BL144" s="18" t="s">
        <v>289</v>
      </c>
      <c r="BM144" s="216" t="s">
        <v>310</v>
      </c>
    </row>
    <row r="145" s="2" customFormat="1" ht="24.15" customHeight="1">
      <c r="A145" s="37"/>
      <c r="B145" s="168"/>
      <c r="C145" s="204" t="s">
        <v>289</v>
      </c>
      <c r="D145" s="204" t="s">
        <v>285</v>
      </c>
      <c r="E145" s="205" t="s">
        <v>909</v>
      </c>
      <c r="F145" s="206" t="s">
        <v>910</v>
      </c>
      <c r="G145" s="207" t="s">
        <v>344</v>
      </c>
      <c r="H145" s="208">
        <v>25.512</v>
      </c>
      <c r="I145" s="209"/>
      <c r="J145" s="210">
        <f>ROUND(I145*H145,2)</f>
        <v>0</v>
      </c>
      <c r="K145" s="211"/>
      <c r="L145" s="38"/>
      <c r="M145" s="212" t="s">
        <v>1</v>
      </c>
      <c r="N145" s="213" t="s">
        <v>41</v>
      </c>
      <c r="O145" s="81"/>
      <c r="P145" s="214">
        <f>O145*H145</f>
        <v>0</v>
      </c>
      <c r="Q145" s="214">
        <v>0</v>
      </c>
      <c r="R145" s="214">
        <f>Q145*H145</f>
        <v>0</v>
      </c>
      <c r="S145" s="214">
        <v>0</v>
      </c>
      <c r="T145" s="215">
        <f>S145*H145</f>
        <v>0</v>
      </c>
      <c r="U145" s="37"/>
      <c r="V145" s="37"/>
      <c r="W145" s="37"/>
      <c r="X145" s="37"/>
      <c r="Y145" s="37"/>
      <c r="Z145" s="37"/>
      <c r="AA145" s="37"/>
      <c r="AB145" s="37"/>
      <c r="AC145" s="37"/>
      <c r="AD145" s="37"/>
      <c r="AE145" s="37"/>
      <c r="AR145" s="216" t="s">
        <v>289</v>
      </c>
      <c r="AT145" s="216" t="s">
        <v>285</v>
      </c>
      <c r="AU145" s="216" t="s">
        <v>87</v>
      </c>
      <c r="AY145" s="18" t="s">
        <v>283</v>
      </c>
      <c r="BE145" s="217">
        <f>IF(N145="základná",J145,0)</f>
        <v>0</v>
      </c>
      <c r="BF145" s="217">
        <f>IF(N145="znížená",J145,0)</f>
        <v>0</v>
      </c>
      <c r="BG145" s="217">
        <f>IF(N145="zákl. prenesená",J145,0)</f>
        <v>0</v>
      </c>
      <c r="BH145" s="217">
        <f>IF(N145="zníž. prenesená",J145,0)</f>
        <v>0</v>
      </c>
      <c r="BI145" s="217">
        <f>IF(N145="nulová",J145,0)</f>
        <v>0</v>
      </c>
      <c r="BJ145" s="18" t="s">
        <v>87</v>
      </c>
      <c r="BK145" s="217">
        <f>ROUND(I145*H145,2)</f>
        <v>0</v>
      </c>
      <c r="BL145" s="18" t="s">
        <v>289</v>
      </c>
      <c r="BM145" s="216" t="s">
        <v>319</v>
      </c>
    </row>
    <row r="146" s="2" customFormat="1" ht="21.75" customHeight="1">
      <c r="A146" s="37"/>
      <c r="B146" s="168"/>
      <c r="C146" s="204" t="s">
        <v>306</v>
      </c>
      <c r="D146" s="204" t="s">
        <v>285</v>
      </c>
      <c r="E146" s="205" t="s">
        <v>914</v>
      </c>
      <c r="F146" s="206" t="s">
        <v>915</v>
      </c>
      <c r="G146" s="207" t="s">
        <v>344</v>
      </c>
      <c r="H146" s="208">
        <v>0.28499999999999998</v>
      </c>
      <c r="I146" s="209"/>
      <c r="J146" s="210">
        <f>ROUND(I146*H146,2)</f>
        <v>0</v>
      </c>
      <c r="K146" s="211"/>
      <c r="L146" s="38"/>
      <c r="M146" s="212" t="s">
        <v>1</v>
      </c>
      <c r="N146" s="213" t="s">
        <v>41</v>
      </c>
      <c r="O146" s="81"/>
      <c r="P146" s="214">
        <f>O146*H146</f>
        <v>0</v>
      </c>
      <c r="Q146" s="214">
        <v>0</v>
      </c>
      <c r="R146" s="214">
        <f>Q146*H146</f>
        <v>0</v>
      </c>
      <c r="S146" s="214">
        <v>0</v>
      </c>
      <c r="T146" s="215">
        <f>S146*H146</f>
        <v>0</v>
      </c>
      <c r="U146" s="37"/>
      <c r="V146" s="37"/>
      <c r="W146" s="37"/>
      <c r="X146" s="37"/>
      <c r="Y146" s="37"/>
      <c r="Z146" s="37"/>
      <c r="AA146" s="37"/>
      <c r="AB146" s="37"/>
      <c r="AC146" s="37"/>
      <c r="AD146" s="37"/>
      <c r="AE146" s="37"/>
      <c r="AR146" s="216" t="s">
        <v>289</v>
      </c>
      <c r="AT146" s="216" t="s">
        <v>285</v>
      </c>
      <c r="AU146" s="216" t="s">
        <v>87</v>
      </c>
      <c r="AY146" s="18" t="s">
        <v>283</v>
      </c>
      <c r="BE146" s="217">
        <f>IF(N146="základná",J146,0)</f>
        <v>0</v>
      </c>
      <c r="BF146" s="217">
        <f>IF(N146="znížená",J146,0)</f>
        <v>0</v>
      </c>
      <c r="BG146" s="217">
        <f>IF(N146="zákl. prenesená",J146,0)</f>
        <v>0</v>
      </c>
      <c r="BH146" s="217">
        <f>IF(N146="zníž. prenesená",J146,0)</f>
        <v>0</v>
      </c>
      <c r="BI146" s="217">
        <f>IF(N146="nulová",J146,0)</f>
        <v>0</v>
      </c>
      <c r="BJ146" s="18" t="s">
        <v>87</v>
      </c>
      <c r="BK146" s="217">
        <f>ROUND(I146*H146,2)</f>
        <v>0</v>
      </c>
      <c r="BL146" s="18" t="s">
        <v>289</v>
      </c>
      <c r="BM146" s="216" t="s">
        <v>327</v>
      </c>
    </row>
    <row r="147" s="2" customFormat="1" ht="24.15" customHeight="1">
      <c r="A147" s="37"/>
      <c r="B147" s="168"/>
      <c r="C147" s="204" t="s">
        <v>310</v>
      </c>
      <c r="D147" s="204" t="s">
        <v>285</v>
      </c>
      <c r="E147" s="205" t="s">
        <v>918</v>
      </c>
      <c r="F147" s="206" t="s">
        <v>919</v>
      </c>
      <c r="G147" s="207" t="s">
        <v>344</v>
      </c>
      <c r="H147" s="208">
        <v>3.9900000000000002</v>
      </c>
      <c r="I147" s="209"/>
      <c r="J147" s="210">
        <f>ROUND(I147*H147,2)</f>
        <v>0</v>
      </c>
      <c r="K147" s="211"/>
      <c r="L147" s="38"/>
      <c r="M147" s="212" t="s">
        <v>1</v>
      </c>
      <c r="N147" s="213" t="s">
        <v>41</v>
      </c>
      <c r="O147" s="81"/>
      <c r="P147" s="214">
        <f>O147*H147</f>
        <v>0</v>
      </c>
      <c r="Q147" s="214">
        <v>0</v>
      </c>
      <c r="R147" s="214">
        <f>Q147*H147</f>
        <v>0</v>
      </c>
      <c r="S147" s="214">
        <v>0</v>
      </c>
      <c r="T147" s="215">
        <f>S147*H147</f>
        <v>0</v>
      </c>
      <c r="U147" s="37"/>
      <c r="V147" s="37"/>
      <c r="W147" s="37"/>
      <c r="X147" s="37"/>
      <c r="Y147" s="37"/>
      <c r="Z147" s="37"/>
      <c r="AA147" s="37"/>
      <c r="AB147" s="37"/>
      <c r="AC147" s="37"/>
      <c r="AD147" s="37"/>
      <c r="AE147" s="37"/>
      <c r="AR147" s="216" t="s">
        <v>289</v>
      </c>
      <c r="AT147" s="216" t="s">
        <v>285</v>
      </c>
      <c r="AU147" s="216" t="s">
        <v>87</v>
      </c>
      <c r="AY147" s="18" t="s">
        <v>283</v>
      </c>
      <c r="BE147" s="217">
        <f>IF(N147="základná",J147,0)</f>
        <v>0</v>
      </c>
      <c r="BF147" s="217">
        <f>IF(N147="znížená",J147,0)</f>
        <v>0</v>
      </c>
      <c r="BG147" s="217">
        <f>IF(N147="zákl. prenesená",J147,0)</f>
        <v>0</v>
      </c>
      <c r="BH147" s="217">
        <f>IF(N147="zníž. prenesená",J147,0)</f>
        <v>0</v>
      </c>
      <c r="BI147" s="217">
        <f>IF(N147="nulová",J147,0)</f>
        <v>0</v>
      </c>
      <c r="BJ147" s="18" t="s">
        <v>87</v>
      </c>
      <c r="BK147" s="217">
        <f>ROUND(I147*H147,2)</f>
        <v>0</v>
      </c>
      <c r="BL147" s="18" t="s">
        <v>289</v>
      </c>
      <c r="BM147" s="216" t="s">
        <v>337</v>
      </c>
    </row>
    <row r="148" s="2" customFormat="1" ht="24.15" customHeight="1">
      <c r="A148" s="37"/>
      <c r="B148" s="168"/>
      <c r="C148" s="204" t="s">
        <v>315</v>
      </c>
      <c r="D148" s="204" t="s">
        <v>285</v>
      </c>
      <c r="E148" s="205" t="s">
        <v>923</v>
      </c>
      <c r="F148" s="206" t="s">
        <v>924</v>
      </c>
      <c r="G148" s="207" t="s">
        <v>344</v>
      </c>
      <c r="H148" s="208">
        <v>4.2519999999999998</v>
      </c>
      <c r="I148" s="209"/>
      <c r="J148" s="210">
        <f>ROUND(I148*H148,2)</f>
        <v>0</v>
      </c>
      <c r="K148" s="211"/>
      <c r="L148" s="38"/>
      <c r="M148" s="212" t="s">
        <v>1</v>
      </c>
      <c r="N148" s="213" t="s">
        <v>41</v>
      </c>
      <c r="O148" s="81"/>
      <c r="P148" s="214">
        <f>O148*H148</f>
        <v>0</v>
      </c>
      <c r="Q148" s="214">
        <v>0</v>
      </c>
      <c r="R148" s="214">
        <f>Q148*H148</f>
        <v>0</v>
      </c>
      <c r="S148" s="214">
        <v>0</v>
      </c>
      <c r="T148" s="215">
        <f>S148*H148</f>
        <v>0</v>
      </c>
      <c r="U148" s="37"/>
      <c r="V148" s="37"/>
      <c r="W148" s="37"/>
      <c r="X148" s="37"/>
      <c r="Y148" s="37"/>
      <c r="Z148" s="37"/>
      <c r="AA148" s="37"/>
      <c r="AB148" s="37"/>
      <c r="AC148" s="37"/>
      <c r="AD148" s="37"/>
      <c r="AE148" s="37"/>
      <c r="AR148" s="216" t="s">
        <v>289</v>
      </c>
      <c r="AT148" s="216" t="s">
        <v>285</v>
      </c>
      <c r="AU148" s="216" t="s">
        <v>87</v>
      </c>
      <c r="AY148" s="18" t="s">
        <v>283</v>
      </c>
      <c r="BE148" s="217">
        <f>IF(N148="základná",J148,0)</f>
        <v>0</v>
      </c>
      <c r="BF148" s="217">
        <f>IF(N148="znížená",J148,0)</f>
        <v>0</v>
      </c>
      <c r="BG148" s="217">
        <f>IF(N148="zákl. prenesená",J148,0)</f>
        <v>0</v>
      </c>
      <c r="BH148" s="217">
        <f>IF(N148="zníž. prenesená",J148,0)</f>
        <v>0</v>
      </c>
      <c r="BI148" s="217">
        <f>IF(N148="nulová",J148,0)</f>
        <v>0</v>
      </c>
      <c r="BJ148" s="18" t="s">
        <v>87</v>
      </c>
      <c r="BK148" s="217">
        <f>ROUND(I148*H148,2)</f>
        <v>0</v>
      </c>
      <c r="BL148" s="18" t="s">
        <v>289</v>
      </c>
      <c r="BM148" s="216" t="s">
        <v>347</v>
      </c>
    </row>
    <row r="149" s="2" customFormat="1" ht="24.15" customHeight="1">
      <c r="A149" s="37"/>
      <c r="B149" s="168"/>
      <c r="C149" s="204" t="s">
        <v>319</v>
      </c>
      <c r="D149" s="204" t="s">
        <v>285</v>
      </c>
      <c r="E149" s="205" t="s">
        <v>2590</v>
      </c>
      <c r="F149" s="206" t="s">
        <v>2591</v>
      </c>
      <c r="G149" s="207" t="s">
        <v>344</v>
      </c>
      <c r="H149" s="208">
        <v>21.260000000000002</v>
      </c>
      <c r="I149" s="209"/>
      <c r="J149" s="210">
        <f>ROUND(I149*H149,2)</f>
        <v>0</v>
      </c>
      <c r="K149" s="211"/>
      <c r="L149" s="38"/>
      <c r="M149" s="212" t="s">
        <v>1</v>
      </c>
      <c r="N149" s="213" t="s">
        <v>41</v>
      </c>
      <c r="O149" s="81"/>
      <c r="P149" s="214">
        <f>O149*H149</f>
        <v>0</v>
      </c>
      <c r="Q149" s="214">
        <v>0</v>
      </c>
      <c r="R149" s="214">
        <f>Q149*H149</f>
        <v>0</v>
      </c>
      <c r="S149" s="214">
        <v>0</v>
      </c>
      <c r="T149" s="215">
        <f>S149*H149</f>
        <v>0</v>
      </c>
      <c r="U149" s="37"/>
      <c r="V149" s="37"/>
      <c r="W149" s="37"/>
      <c r="X149" s="37"/>
      <c r="Y149" s="37"/>
      <c r="Z149" s="37"/>
      <c r="AA149" s="37"/>
      <c r="AB149" s="37"/>
      <c r="AC149" s="37"/>
      <c r="AD149" s="37"/>
      <c r="AE149" s="37"/>
      <c r="AR149" s="216" t="s">
        <v>289</v>
      </c>
      <c r="AT149" s="216" t="s">
        <v>285</v>
      </c>
      <c r="AU149" s="216" t="s">
        <v>87</v>
      </c>
      <c r="AY149" s="18" t="s">
        <v>283</v>
      </c>
      <c r="BE149" s="217">
        <f>IF(N149="základná",J149,0)</f>
        <v>0</v>
      </c>
      <c r="BF149" s="217">
        <f>IF(N149="znížená",J149,0)</f>
        <v>0</v>
      </c>
      <c r="BG149" s="217">
        <f>IF(N149="zákl. prenesená",J149,0)</f>
        <v>0</v>
      </c>
      <c r="BH149" s="217">
        <f>IF(N149="zníž. prenesená",J149,0)</f>
        <v>0</v>
      </c>
      <c r="BI149" s="217">
        <f>IF(N149="nulová",J149,0)</f>
        <v>0</v>
      </c>
      <c r="BJ149" s="18" t="s">
        <v>87</v>
      </c>
      <c r="BK149" s="217">
        <f>ROUND(I149*H149,2)</f>
        <v>0</v>
      </c>
      <c r="BL149" s="18" t="s">
        <v>289</v>
      </c>
      <c r="BM149" s="216" t="s">
        <v>358</v>
      </c>
    </row>
    <row r="150" s="2" customFormat="1" ht="24.15" customHeight="1">
      <c r="A150" s="37"/>
      <c r="B150" s="168"/>
      <c r="C150" s="204" t="s">
        <v>323</v>
      </c>
      <c r="D150" s="204" t="s">
        <v>285</v>
      </c>
      <c r="E150" s="205" t="s">
        <v>2592</v>
      </c>
      <c r="F150" s="206" t="s">
        <v>2593</v>
      </c>
      <c r="G150" s="207" t="s">
        <v>344</v>
      </c>
      <c r="H150" s="208">
        <v>0.28499999999999998</v>
      </c>
      <c r="I150" s="209"/>
      <c r="J150" s="210">
        <f>ROUND(I150*H150,2)</f>
        <v>0</v>
      </c>
      <c r="K150" s="211"/>
      <c r="L150" s="38"/>
      <c r="M150" s="212" t="s">
        <v>1</v>
      </c>
      <c r="N150" s="213" t="s">
        <v>41</v>
      </c>
      <c r="O150" s="81"/>
      <c r="P150" s="214">
        <f>O150*H150</f>
        <v>0</v>
      </c>
      <c r="Q150" s="214">
        <v>0</v>
      </c>
      <c r="R150" s="214">
        <f>Q150*H150</f>
        <v>0</v>
      </c>
      <c r="S150" s="214">
        <v>0</v>
      </c>
      <c r="T150" s="215">
        <f>S150*H150</f>
        <v>0</v>
      </c>
      <c r="U150" s="37"/>
      <c r="V150" s="37"/>
      <c r="W150" s="37"/>
      <c r="X150" s="37"/>
      <c r="Y150" s="37"/>
      <c r="Z150" s="37"/>
      <c r="AA150" s="37"/>
      <c r="AB150" s="37"/>
      <c r="AC150" s="37"/>
      <c r="AD150" s="37"/>
      <c r="AE150" s="37"/>
      <c r="AR150" s="216" t="s">
        <v>289</v>
      </c>
      <c r="AT150" s="216" t="s">
        <v>285</v>
      </c>
      <c r="AU150" s="216" t="s">
        <v>87</v>
      </c>
      <c r="AY150" s="18" t="s">
        <v>283</v>
      </c>
      <c r="BE150" s="217">
        <f>IF(N150="základná",J150,0)</f>
        <v>0</v>
      </c>
      <c r="BF150" s="217">
        <f>IF(N150="znížená",J150,0)</f>
        <v>0</v>
      </c>
      <c r="BG150" s="217">
        <f>IF(N150="zákl. prenesená",J150,0)</f>
        <v>0</v>
      </c>
      <c r="BH150" s="217">
        <f>IF(N150="zníž. prenesená",J150,0)</f>
        <v>0</v>
      </c>
      <c r="BI150" s="217">
        <f>IF(N150="nulová",J150,0)</f>
        <v>0</v>
      </c>
      <c r="BJ150" s="18" t="s">
        <v>87</v>
      </c>
      <c r="BK150" s="217">
        <f>ROUND(I150*H150,2)</f>
        <v>0</v>
      </c>
      <c r="BL150" s="18" t="s">
        <v>289</v>
      </c>
      <c r="BM150" s="216" t="s">
        <v>370</v>
      </c>
    </row>
    <row r="151" s="12" customFormat="1" ht="25.92" customHeight="1">
      <c r="A151" s="12"/>
      <c r="B151" s="191"/>
      <c r="C151" s="12"/>
      <c r="D151" s="192" t="s">
        <v>74</v>
      </c>
      <c r="E151" s="193" t="s">
        <v>955</v>
      </c>
      <c r="F151" s="193" t="s">
        <v>956</v>
      </c>
      <c r="G151" s="12"/>
      <c r="H151" s="12"/>
      <c r="I151" s="194"/>
      <c r="J151" s="195">
        <f>BK151</f>
        <v>0</v>
      </c>
      <c r="K151" s="12"/>
      <c r="L151" s="191"/>
      <c r="M151" s="196"/>
      <c r="N151" s="197"/>
      <c r="O151" s="197"/>
      <c r="P151" s="198">
        <f>P152</f>
        <v>0</v>
      </c>
      <c r="Q151" s="197"/>
      <c r="R151" s="198">
        <f>R152</f>
        <v>0</v>
      </c>
      <c r="S151" s="197"/>
      <c r="T151" s="199">
        <f>T152</f>
        <v>0</v>
      </c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R151" s="192" t="s">
        <v>87</v>
      </c>
      <c r="AT151" s="200" t="s">
        <v>74</v>
      </c>
      <c r="AU151" s="200" t="s">
        <v>75</v>
      </c>
      <c r="AY151" s="192" t="s">
        <v>283</v>
      </c>
      <c r="BK151" s="201">
        <f>BK152</f>
        <v>0</v>
      </c>
    </row>
    <row r="152" s="12" customFormat="1" ht="22.8" customHeight="1">
      <c r="A152" s="12"/>
      <c r="B152" s="191"/>
      <c r="C152" s="12"/>
      <c r="D152" s="192" t="s">
        <v>74</v>
      </c>
      <c r="E152" s="202" t="s">
        <v>2713</v>
      </c>
      <c r="F152" s="202" t="s">
        <v>2714</v>
      </c>
      <c r="G152" s="12"/>
      <c r="H152" s="12"/>
      <c r="I152" s="194"/>
      <c r="J152" s="203">
        <f>BK152</f>
        <v>0</v>
      </c>
      <c r="K152" s="12"/>
      <c r="L152" s="191"/>
      <c r="M152" s="196"/>
      <c r="N152" s="197"/>
      <c r="O152" s="197"/>
      <c r="P152" s="198">
        <f>SUM(P153:P218)</f>
        <v>0</v>
      </c>
      <c r="Q152" s="197"/>
      <c r="R152" s="198">
        <f>SUM(R153:R218)</f>
        <v>0</v>
      </c>
      <c r="S152" s="197"/>
      <c r="T152" s="199">
        <f>SUM(T153:T218)</f>
        <v>0</v>
      </c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R152" s="192" t="s">
        <v>87</v>
      </c>
      <c r="AT152" s="200" t="s">
        <v>74</v>
      </c>
      <c r="AU152" s="200" t="s">
        <v>82</v>
      </c>
      <c r="AY152" s="192" t="s">
        <v>283</v>
      </c>
      <c r="BK152" s="201">
        <f>SUM(BK153:BK218)</f>
        <v>0</v>
      </c>
    </row>
    <row r="153" s="2" customFormat="1" ht="24.15" customHeight="1">
      <c r="A153" s="37"/>
      <c r="B153" s="168"/>
      <c r="C153" s="204" t="s">
        <v>679</v>
      </c>
      <c r="D153" s="204" t="s">
        <v>285</v>
      </c>
      <c r="E153" s="205" t="s">
        <v>2715</v>
      </c>
      <c r="F153" s="206" t="s">
        <v>2716</v>
      </c>
      <c r="G153" s="207" t="s">
        <v>649</v>
      </c>
      <c r="H153" s="208">
        <v>6</v>
      </c>
      <c r="I153" s="209"/>
      <c r="J153" s="210">
        <f>ROUND(I153*H153,2)</f>
        <v>0</v>
      </c>
      <c r="K153" s="211"/>
      <c r="L153" s="38"/>
      <c r="M153" s="212" t="s">
        <v>1</v>
      </c>
      <c r="N153" s="213" t="s">
        <v>41</v>
      </c>
      <c r="O153" s="81"/>
      <c r="P153" s="214">
        <f>O153*H153</f>
        <v>0</v>
      </c>
      <c r="Q153" s="214">
        <v>0</v>
      </c>
      <c r="R153" s="214">
        <f>Q153*H153</f>
        <v>0</v>
      </c>
      <c r="S153" s="214">
        <v>0</v>
      </c>
      <c r="T153" s="215">
        <f>S153*H153</f>
        <v>0</v>
      </c>
      <c r="U153" s="37"/>
      <c r="V153" s="37"/>
      <c r="W153" s="37"/>
      <c r="X153" s="37"/>
      <c r="Y153" s="37"/>
      <c r="Z153" s="37"/>
      <c r="AA153" s="37"/>
      <c r="AB153" s="37"/>
      <c r="AC153" s="37"/>
      <c r="AD153" s="37"/>
      <c r="AE153" s="37"/>
      <c r="AR153" s="216" t="s">
        <v>358</v>
      </c>
      <c r="AT153" s="216" t="s">
        <v>285</v>
      </c>
      <c r="AU153" s="216" t="s">
        <v>87</v>
      </c>
      <c r="AY153" s="18" t="s">
        <v>283</v>
      </c>
      <c r="BE153" s="217">
        <f>IF(N153="základná",J153,0)</f>
        <v>0</v>
      </c>
      <c r="BF153" s="217">
        <f>IF(N153="znížená",J153,0)</f>
        <v>0</v>
      </c>
      <c r="BG153" s="217">
        <f>IF(N153="zákl. prenesená",J153,0)</f>
        <v>0</v>
      </c>
      <c r="BH153" s="217">
        <f>IF(N153="zníž. prenesená",J153,0)</f>
        <v>0</v>
      </c>
      <c r="BI153" s="217">
        <f>IF(N153="nulová",J153,0)</f>
        <v>0</v>
      </c>
      <c r="BJ153" s="18" t="s">
        <v>87</v>
      </c>
      <c r="BK153" s="217">
        <f>ROUND(I153*H153,2)</f>
        <v>0</v>
      </c>
      <c r="BL153" s="18" t="s">
        <v>358</v>
      </c>
      <c r="BM153" s="216" t="s">
        <v>7</v>
      </c>
    </row>
    <row r="154" s="2" customFormat="1" ht="16.5" customHeight="1">
      <c r="A154" s="37"/>
      <c r="B154" s="168"/>
      <c r="C154" s="242" t="s">
        <v>692</v>
      </c>
      <c r="D154" s="242" t="s">
        <v>582</v>
      </c>
      <c r="E154" s="243" t="s">
        <v>2717</v>
      </c>
      <c r="F154" s="244" t="s">
        <v>2718</v>
      </c>
      <c r="G154" s="245" t="s">
        <v>649</v>
      </c>
      <c r="H154" s="246">
        <v>6</v>
      </c>
      <c r="I154" s="247"/>
      <c r="J154" s="248">
        <f>ROUND(I154*H154,2)</f>
        <v>0</v>
      </c>
      <c r="K154" s="249"/>
      <c r="L154" s="250"/>
      <c r="M154" s="251" t="s">
        <v>1</v>
      </c>
      <c r="N154" s="252" t="s">
        <v>41</v>
      </c>
      <c r="O154" s="81"/>
      <c r="P154" s="214">
        <f>O154*H154</f>
        <v>0</v>
      </c>
      <c r="Q154" s="214">
        <v>0</v>
      </c>
      <c r="R154" s="214">
        <f>Q154*H154</f>
        <v>0</v>
      </c>
      <c r="S154" s="214">
        <v>0</v>
      </c>
      <c r="T154" s="215">
        <f>S154*H154</f>
        <v>0</v>
      </c>
      <c r="U154" s="37"/>
      <c r="V154" s="37"/>
      <c r="W154" s="37"/>
      <c r="X154" s="37"/>
      <c r="Y154" s="37"/>
      <c r="Z154" s="37"/>
      <c r="AA154" s="37"/>
      <c r="AB154" s="37"/>
      <c r="AC154" s="37"/>
      <c r="AD154" s="37"/>
      <c r="AE154" s="37"/>
      <c r="AR154" s="216" t="s">
        <v>473</v>
      </c>
      <c r="AT154" s="216" t="s">
        <v>582</v>
      </c>
      <c r="AU154" s="216" t="s">
        <v>87</v>
      </c>
      <c r="AY154" s="18" t="s">
        <v>283</v>
      </c>
      <c r="BE154" s="217">
        <f>IF(N154="základná",J154,0)</f>
        <v>0</v>
      </c>
      <c r="BF154" s="217">
        <f>IF(N154="znížená",J154,0)</f>
        <v>0</v>
      </c>
      <c r="BG154" s="217">
        <f>IF(N154="zákl. prenesená",J154,0)</f>
        <v>0</v>
      </c>
      <c r="BH154" s="217">
        <f>IF(N154="zníž. prenesená",J154,0)</f>
        <v>0</v>
      </c>
      <c r="BI154" s="217">
        <f>IF(N154="nulová",J154,0)</f>
        <v>0</v>
      </c>
      <c r="BJ154" s="18" t="s">
        <v>87</v>
      </c>
      <c r="BK154" s="217">
        <f>ROUND(I154*H154,2)</f>
        <v>0</v>
      </c>
      <c r="BL154" s="18" t="s">
        <v>358</v>
      </c>
      <c r="BM154" s="216" t="s">
        <v>395</v>
      </c>
    </row>
    <row r="155" s="2" customFormat="1" ht="24.15" customHeight="1">
      <c r="A155" s="37"/>
      <c r="B155" s="168"/>
      <c r="C155" s="204" t="s">
        <v>725</v>
      </c>
      <c r="D155" s="204" t="s">
        <v>285</v>
      </c>
      <c r="E155" s="205" t="s">
        <v>2719</v>
      </c>
      <c r="F155" s="206" t="s">
        <v>2720</v>
      </c>
      <c r="G155" s="207" t="s">
        <v>373</v>
      </c>
      <c r="H155" s="208">
        <v>1</v>
      </c>
      <c r="I155" s="209"/>
      <c r="J155" s="210">
        <f>ROUND(I155*H155,2)</f>
        <v>0</v>
      </c>
      <c r="K155" s="211"/>
      <c r="L155" s="38"/>
      <c r="M155" s="212" t="s">
        <v>1</v>
      </c>
      <c r="N155" s="213" t="s">
        <v>41</v>
      </c>
      <c r="O155" s="81"/>
      <c r="P155" s="214">
        <f>O155*H155</f>
        <v>0</v>
      </c>
      <c r="Q155" s="214">
        <v>0</v>
      </c>
      <c r="R155" s="214">
        <f>Q155*H155</f>
        <v>0</v>
      </c>
      <c r="S155" s="214">
        <v>0</v>
      </c>
      <c r="T155" s="215">
        <f>S155*H155</f>
        <v>0</v>
      </c>
      <c r="U155" s="37"/>
      <c r="V155" s="37"/>
      <c r="W155" s="37"/>
      <c r="X155" s="37"/>
      <c r="Y155" s="37"/>
      <c r="Z155" s="37"/>
      <c r="AA155" s="37"/>
      <c r="AB155" s="37"/>
      <c r="AC155" s="37"/>
      <c r="AD155" s="37"/>
      <c r="AE155" s="37"/>
      <c r="AR155" s="216" t="s">
        <v>358</v>
      </c>
      <c r="AT155" s="216" t="s">
        <v>285</v>
      </c>
      <c r="AU155" s="216" t="s">
        <v>87</v>
      </c>
      <c r="AY155" s="18" t="s">
        <v>283</v>
      </c>
      <c r="BE155" s="217">
        <f>IF(N155="základná",J155,0)</f>
        <v>0</v>
      </c>
      <c r="BF155" s="217">
        <f>IF(N155="znížená",J155,0)</f>
        <v>0</v>
      </c>
      <c r="BG155" s="217">
        <f>IF(N155="zákl. prenesená",J155,0)</f>
        <v>0</v>
      </c>
      <c r="BH155" s="217">
        <f>IF(N155="zníž. prenesená",J155,0)</f>
        <v>0</v>
      </c>
      <c r="BI155" s="217">
        <f>IF(N155="nulová",J155,0)</f>
        <v>0</v>
      </c>
      <c r="BJ155" s="18" t="s">
        <v>87</v>
      </c>
      <c r="BK155" s="217">
        <f>ROUND(I155*H155,2)</f>
        <v>0</v>
      </c>
      <c r="BL155" s="18" t="s">
        <v>358</v>
      </c>
      <c r="BM155" s="216" t="s">
        <v>408</v>
      </c>
    </row>
    <row r="156" s="2" customFormat="1" ht="24.15" customHeight="1">
      <c r="A156" s="37"/>
      <c r="B156" s="168"/>
      <c r="C156" s="204" t="s">
        <v>674</v>
      </c>
      <c r="D156" s="204" t="s">
        <v>285</v>
      </c>
      <c r="E156" s="205" t="s">
        <v>2723</v>
      </c>
      <c r="F156" s="206" t="s">
        <v>2724</v>
      </c>
      <c r="G156" s="207" t="s">
        <v>373</v>
      </c>
      <c r="H156" s="208">
        <v>7</v>
      </c>
      <c r="I156" s="209"/>
      <c r="J156" s="210">
        <f>ROUND(I156*H156,2)</f>
        <v>0</v>
      </c>
      <c r="K156" s="211"/>
      <c r="L156" s="38"/>
      <c r="M156" s="212" t="s">
        <v>1</v>
      </c>
      <c r="N156" s="213" t="s">
        <v>41</v>
      </c>
      <c r="O156" s="81"/>
      <c r="P156" s="214">
        <f>O156*H156</f>
        <v>0</v>
      </c>
      <c r="Q156" s="214">
        <v>0</v>
      </c>
      <c r="R156" s="214">
        <f>Q156*H156</f>
        <v>0</v>
      </c>
      <c r="S156" s="214">
        <v>0</v>
      </c>
      <c r="T156" s="215">
        <f>S156*H156</f>
        <v>0</v>
      </c>
      <c r="U156" s="37"/>
      <c r="V156" s="37"/>
      <c r="W156" s="37"/>
      <c r="X156" s="37"/>
      <c r="Y156" s="37"/>
      <c r="Z156" s="37"/>
      <c r="AA156" s="37"/>
      <c r="AB156" s="37"/>
      <c r="AC156" s="37"/>
      <c r="AD156" s="37"/>
      <c r="AE156" s="37"/>
      <c r="AR156" s="216" t="s">
        <v>358</v>
      </c>
      <c r="AT156" s="216" t="s">
        <v>285</v>
      </c>
      <c r="AU156" s="216" t="s">
        <v>87</v>
      </c>
      <c r="AY156" s="18" t="s">
        <v>283</v>
      </c>
      <c r="BE156" s="217">
        <f>IF(N156="základná",J156,0)</f>
        <v>0</v>
      </c>
      <c r="BF156" s="217">
        <f>IF(N156="znížená",J156,0)</f>
        <v>0</v>
      </c>
      <c r="BG156" s="217">
        <f>IF(N156="zákl. prenesená",J156,0)</f>
        <v>0</v>
      </c>
      <c r="BH156" s="217">
        <f>IF(N156="zníž. prenesená",J156,0)</f>
        <v>0</v>
      </c>
      <c r="BI156" s="217">
        <f>IF(N156="nulová",J156,0)</f>
        <v>0</v>
      </c>
      <c r="BJ156" s="18" t="s">
        <v>87</v>
      </c>
      <c r="BK156" s="217">
        <f>ROUND(I156*H156,2)</f>
        <v>0</v>
      </c>
      <c r="BL156" s="18" t="s">
        <v>358</v>
      </c>
      <c r="BM156" s="216" t="s">
        <v>428</v>
      </c>
    </row>
    <row r="157" s="2" customFormat="1" ht="24.15" customHeight="1">
      <c r="A157" s="37"/>
      <c r="B157" s="168"/>
      <c r="C157" s="204" t="s">
        <v>327</v>
      </c>
      <c r="D157" s="204" t="s">
        <v>285</v>
      </c>
      <c r="E157" s="205" t="s">
        <v>2725</v>
      </c>
      <c r="F157" s="206" t="s">
        <v>2726</v>
      </c>
      <c r="G157" s="207" t="s">
        <v>373</v>
      </c>
      <c r="H157" s="208">
        <v>149</v>
      </c>
      <c r="I157" s="209"/>
      <c r="J157" s="210">
        <f>ROUND(I157*H157,2)</f>
        <v>0</v>
      </c>
      <c r="K157" s="211"/>
      <c r="L157" s="38"/>
      <c r="M157" s="212" t="s">
        <v>1</v>
      </c>
      <c r="N157" s="213" t="s">
        <v>41</v>
      </c>
      <c r="O157" s="81"/>
      <c r="P157" s="214">
        <f>O157*H157</f>
        <v>0</v>
      </c>
      <c r="Q157" s="214">
        <v>0</v>
      </c>
      <c r="R157" s="214">
        <f>Q157*H157</f>
        <v>0</v>
      </c>
      <c r="S157" s="214">
        <v>0</v>
      </c>
      <c r="T157" s="215">
        <f>S157*H157</f>
        <v>0</v>
      </c>
      <c r="U157" s="37"/>
      <c r="V157" s="37"/>
      <c r="W157" s="37"/>
      <c r="X157" s="37"/>
      <c r="Y157" s="37"/>
      <c r="Z157" s="37"/>
      <c r="AA157" s="37"/>
      <c r="AB157" s="37"/>
      <c r="AC157" s="37"/>
      <c r="AD157" s="37"/>
      <c r="AE157" s="37"/>
      <c r="AR157" s="216" t="s">
        <v>358</v>
      </c>
      <c r="AT157" s="216" t="s">
        <v>285</v>
      </c>
      <c r="AU157" s="216" t="s">
        <v>87</v>
      </c>
      <c r="AY157" s="18" t="s">
        <v>283</v>
      </c>
      <c r="BE157" s="217">
        <f>IF(N157="základná",J157,0)</f>
        <v>0</v>
      </c>
      <c r="BF157" s="217">
        <f>IF(N157="znížená",J157,0)</f>
        <v>0</v>
      </c>
      <c r="BG157" s="217">
        <f>IF(N157="zákl. prenesená",J157,0)</f>
        <v>0</v>
      </c>
      <c r="BH157" s="217">
        <f>IF(N157="zníž. prenesená",J157,0)</f>
        <v>0</v>
      </c>
      <c r="BI157" s="217">
        <f>IF(N157="nulová",J157,0)</f>
        <v>0</v>
      </c>
      <c r="BJ157" s="18" t="s">
        <v>87</v>
      </c>
      <c r="BK157" s="217">
        <f>ROUND(I157*H157,2)</f>
        <v>0</v>
      </c>
      <c r="BL157" s="18" t="s">
        <v>358</v>
      </c>
      <c r="BM157" s="216" t="s">
        <v>442</v>
      </c>
    </row>
    <row r="158" s="2" customFormat="1" ht="44.25" customHeight="1">
      <c r="A158" s="37"/>
      <c r="B158" s="168"/>
      <c r="C158" s="242" t="s">
        <v>332</v>
      </c>
      <c r="D158" s="242" t="s">
        <v>582</v>
      </c>
      <c r="E158" s="243" t="s">
        <v>2727</v>
      </c>
      <c r="F158" s="244" t="s">
        <v>2728</v>
      </c>
      <c r="G158" s="245" t="s">
        <v>373</v>
      </c>
      <c r="H158" s="246">
        <v>68</v>
      </c>
      <c r="I158" s="247"/>
      <c r="J158" s="248">
        <f>ROUND(I158*H158,2)</f>
        <v>0</v>
      </c>
      <c r="K158" s="249"/>
      <c r="L158" s="250"/>
      <c r="M158" s="251" t="s">
        <v>1</v>
      </c>
      <c r="N158" s="252" t="s">
        <v>41</v>
      </c>
      <c r="O158" s="81"/>
      <c r="P158" s="214">
        <f>O158*H158</f>
        <v>0</v>
      </c>
      <c r="Q158" s="214">
        <v>0</v>
      </c>
      <c r="R158" s="214">
        <f>Q158*H158</f>
        <v>0</v>
      </c>
      <c r="S158" s="214">
        <v>0</v>
      </c>
      <c r="T158" s="215">
        <f>S158*H158</f>
        <v>0</v>
      </c>
      <c r="U158" s="37"/>
      <c r="V158" s="37"/>
      <c r="W158" s="37"/>
      <c r="X158" s="37"/>
      <c r="Y158" s="37"/>
      <c r="Z158" s="37"/>
      <c r="AA158" s="37"/>
      <c r="AB158" s="37"/>
      <c r="AC158" s="37"/>
      <c r="AD158" s="37"/>
      <c r="AE158" s="37"/>
      <c r="AR158" s="216" t="s">
        <v>473</v>
      </c>
      <c r="AT158" s="216" t="s">
        <v>582</v>
      </c>
      <c r="AU158" s="216" t="s">
        <v>87</v>
      </c>
      <c r="AY158" s="18" t="s">
        <v>283</v>
      </c>
      <c r="BE158" s="217">
        <f>IF(N158="základná",J158,0)</f>
        <v>0</v>
      </c>
      <c r="BF158" s="217">
        <f>IF(N158="znížená",J158,0)</f>
        <v>0</v>
      </c>
      <c r="BG158" s="217">
        <f>IF(N158="zákl. prenesená",J158,0)</f>
        <v>0</v>
      </c>
      <c r="BH158" s="217">
        <f>IF(N158="zníž. prenesená",J158,0)</f>
        <v>0</v>
      </c>
      <c r="BI158" s="217">
        <f>IF(N158="nulová",J158,0)</f>
        <v>0</v>
      </c>
      <c r="BJ158" s="18" t="s">
        <v>87</v>
      </c>
      <c r="BK158" s="217">
        <f>ROUND(I158*H158,2)</f>
        <v>0</v>
      </c>
      <c r="BL158" s="18" t="s">
        <v>358</v>
      </c>
      <c r="BM158" s="216" t="s">
        <v>464</v>
      </c>
    </row>
    <row r="159" s="2" customFormat="1" ht="44.25" customHeight="1">
      <c r="A159" s="37"/>
      <c r="B159" s="168"/>
      <c r="C159" s="242" t="s">
        <v>337</v>
      </c>
      <c r="D159" s="242" t="s">
        <v>582</v>
      </c>
      <c r="E159" s="243" t="s">
        <v>2729</v>
      </c>
      <c r="F159" s="244" t="s">
        <v>2730</v>
      </c>
      <c r="G159" s="245" t="s">
        <v>373</v>
      </c>
      <c r="H159" s="246">
        <v>81</v>
      </c>
      <c r="I159" s="247"/>
      <c r="J159" s="248">
        <f>ROUND(I159*H159,2)</f>
        <v>0</v>
      </c>
      <c r="K159" s="249"/>
      <c r="L159" s="250"/>
      <c r="M159" s="251" t="s">
        <v>1</v>
      </c>
      <c r="N159" s="252" t="s">
        <v>41</v>
      </c>
      <c r="O159" s="81"/>
      <c r="P159" s="214">
        <f>O159*H159</f>
        <v>0</v>
      </c>
      <c r="Q159" s="214">
        <v>0</v>
      </c>
      <c r="R159" s="214">
        <f>Q159*H159</f>
        <v>0</v>
      </c>
      <c r="S159" s="214">
        <v>0</v>
      </c>
      <c r="T159" s="215">
        <f>S159*H159</f>
        <v>0</v>
      </c>
      <c r="U159" s="37"/>
      <c r="V159" s="37"/>
      <c r="W159" s="37"/>
      <c r="X159" s="37"/>
      <c r="Y159" s="37"/>
      <c r="Z159" s="37"/>
      <c r="AA159" s="37"/>
      <c r="AB159" s="37"/>
      <c r="AC159" s="37"/>
      <c r="AD159" s="37"/>
      <c r="AE159" s="37"/>
      <c r="AR159" s="216" t="s">
        <v>473</v>
      </c>
      <c r="AT159" s="216" t="s">
        <v>582</v>
      </c>
      <c r="AU159" s="216" t="s">
        <v>87</v>
      </c>
      <c r="AY159" s="18" t="s">
        <v>283</v>
      </c>
      <c r="BE159" s="217">
        <f>IF(N159="základná",J159,0)</f>
        <v>0</v>
      </c>
      <c r="BF159" s="217">
        <f>IF(N159="znížená",J159,0)</f>
        <v>0</v>
      </c>
      <c r="BG159" s="217">
        <f>IF(N159="zákl. prenesená",J159,0)</f>
        <v>0</v>
      </c>
      <c r="BH159" s="217">
        <f>IF(N159="zníž. prenesená",J159,0)</f>
        <v>0</v>
      </c>
      <c r="BI159" s="217">
        <f>IF(N159="nulová",J159,0)</f>
        <v>0</v>
      </c>
      <c r="BJ159" s="18" t="s">
        <v>87</v>
      </c>
      <c r="BK159" s="217">
        <f>ROUND(I159*H159,2)</f>
        <v>0</v>
      </c>
      <c r="BL159" s="18" t="s">
        <v>358</v>
      </c>
      <c r="BM159" s="216" t="s">
        <v>473</v>
      </c>
    </row>
    <row r="160" s="2" customFormat="1" ht="16.5" customHeight="1">
      <c r="A160" s="37"/>
      <c r="B160" s="168"/>
      <c r="C160" s="204" t="s">
        <v>341</v>
      </c>
      <c r="D160" s="204" t="s">
        <v>285</v>
      </c>
      <c r="E160" s="205" t="s">
        <v>2733</v>
      </c>
      <c r="F160" s="206" t="s">
        <v>2734</v>
      </c>
      <c r="G160" s="207" t="s">
        <v>649</v>
      </c>
      <c r="H160" s="208">
        <v>140</v>
      </c>
      <c r="I160" s="209"/>
      <c r="J160" s="210">
        <f>ROUND(I160*H160,2)</f>
        <v>0</v>
      </c>
      <c r="K160" s="211"/>
      <c r="L160" s="38"/>
      <c r="M160" s="212" t="s">
        <v>1</v>
      </c>
      <c r="N160" s="213" t="s">
        <v>41</v>
      </c>
      <c r="O160" s="81"/>
      <c r="P160" s="214">
        <f>O160*H160</f>
        <v>0</v>
      </c>
      <c r="Q160" s="214">
        <v>0</v>
      </c>
      <c r="R160" s="214">
        <f>Q160*H160</f>
        <v>0</v>
      </c>
      <c r="S160" s="214">
        <v>0</v>
      </c>
      <c r="T160" s="215">
        <f>S160*H160</f>
        <v>0</v>
      </c>
      <c r="U160" s="37"/>
      <c r="V160" s="37"/>
      <c r="W160" s="37"/>
      <c r="X160" s="37"/>
      <c r="Y160" s="37"/>
      <c r="Z160" s="37"/>
      <c r="AA160" s="37"/>
      <c r="AB160" s="37"/>
      <c r="AC160" s="37"/>
      <c r="AD160" s="37"/>
      <c r="AE160" s="37"/>
      <c r="AR160" s="216" t="s">
        <v>358</v>
      </c>
      <c r="AT160" s="216" t="s">
        <v>285</v>
      </c>
      <c r="AU160" s="216" t="s">
        <v>87</v>
      </c>
      <c r="AY160" s="18" t="s">
        <v>283</v>
      </c>
      <c r="BE160" s="217">
        <f>IF(N160="základná",J160,0)</f>
        <v>0</v>
      </c>
      <c r="BF160" s="217">
        <f>IF(N160="znížená",J160,0)</f>
        <v>0</v>
      </c>
      <c r="BG160" s="217">
        <f>IF(N160="zákl. prenesená",J160,0)</f>
        <v>0</v>
      </c>
      <c r="BH160" s="217">
        <f>IF(N160="zníž. prenesená",J160,0)</f>
        <v>0</v>
      </c>
      <c r="BI160" s="217">
        <f>IF(N160="nulová",J160,0)</f>
        <v>0</v>
      </c>
      <c r="BJ160" s="18" t="s">
        <v>87</v>
      </c>
      <c r="BK160" s="217">
        <f>ROUND(I160*H160,2)</f>
        <v>0</v>
      </c>
      <c r="BL160" s="18" t="s">
        <v>358</v>
      </c>
      <c r="BM160" s="216" t="s">
        <v>501</v>
      </c>
    </row>
    <row r="161" s="2" customFormat="1" ht="16.5" customHeight="1">
      <c r="A161" s="37"/>
      <c r="B161" s="168"/>
      <c r="C161" s="242" t="s">
        <v>347</v>
      </c>
      <c r="D161" s="242" t="s">
        <v>582</v>
      </c>
      <c r="E161" s="243" t="s">
        <v>2735</v>
      </c>
      <c r="F161" s="244" t="s">
        <v>2736</v>
      </c>
      <c r="G161" s="245" t="s">
        <v>649</v>
      </c>
      <c r="H161" s="246">
        <v>140</v>
      </c>
      <c r="I161" s="247"/>
      <c r="J161" s="248">
        <f>ROUND(I161*H161,2)</f>
        <v>0</v>
      </c>
      <c r="K161" s="249"/>
      <c r="L161" s="250"/>
      <c r="M161" s="251" t="s">
        <v>1</v>
      </c>
      <c r="N161" s="252" t="s">
        <v>41</v>
      </c>
      <c r="O161" s="81"/>
      <c r="P161" s="214">
        <f>O161*H161</f>
        <v>0</v>
      </c>
      <c r="Q161" s="214">
        <v>0</v>
      </c>
      <c r="R161" s="214">
        <f>Q161*H161</f>
        <v>0</v>
      </c>
      <c r="S161" s="214">
        <v>0</v>
      </c>
      <c r="T161" s="215">
        <f>S161*H161</f>
        <v>0</v>
      </c>
      <c r="U161" s="37"/>
      <c r="V161" s="37"/>
      <c r="W161" s="37"/>
      <c r="X161" s="37"/>
      <c r="Y161" s="37"/>
      <c r="Z161" s="37"/>
      <c r="AA161" s="37"/>
      <c r="AB161" s="37"/>
      <c r="AC161" s="37"/>
      <c r="AD161" s="37"/>
      <c r="AE161" s="37"/>
      <c r="AR161" s="216" t="s">
        <v>473</v>
      </c>
      <c r="AT161" s="216" t="s">
        <v>582</v>
      </c>
      <c r="AU161" s="216" t="s">
        <v>87</v>
      </c>
      <c r="AY161" s="18" t="s">
        <v>283</v>
      </c>
      <c r="BE161" s="217">
        <f>IF(N161="základná",J161,0)</f>
        <v>0</v>
      </c>
      <c r="BF161" s="217">
        <f>IF(N161="znížená",J161,0)</f>
        <v>0</v>
      </c>
      <c r="BG161" s="217">
        <f>IF(N161="zákl. prenesená",J161,0)</f>
        <v>0</v>
      </c>
      <c r="BH161" s="217">
        <f>IF(N161="zníž. prenesená",J161,0)</f>
        <v>0</v>
      </c>
      <c r="BI161" s="217">
        <f>IF(N161="nulová",J161,0)</f>
        <v>0</v>
      </c>
      <c r="BJ161" s="18" t="s">
        <v>87</v>
      </c>
      <c r="BK161" s="217">
        <f>ROUND(I161*H161,2)</f>
        <v>0</v>
      </c>
      <c r="BL161" s="18" t="s">
        <v>358</v>
      </c>
      <c r="BM161" s="216" t="s">
        <v>509</v>
      </c>
    </row>
    <row r="162" s="2" customFormat="1" ht="16.5" customHeight="1">
      <c r="A162" s="37"/>
      <c r="B162" s="168"/>
      <c r="C162" s="204" t="s">
        <v>352</v>
      </c>
      <c r="D162" s="204" t="s">
        <v>285</v>
      </c>
      <c r="E162" s="205" t="s">
        <v>2737</v>
      </c>
      <c r="F162" s="206" t="s">
        <v>2738</v>
      </c>
      <c r="G162" s="207" t="s">
        <v>649</v>
      </c>
      <c r="H162" s="208">
        <v>61</v>
      </c>
      <c r="I162" s="209"/>
      <c r="J162" s="210">
        <f>ROUND(I162*H162,2)</f>
        <v>0</v>
      </c>
      <c r="K162" s="211"/>
      <c r="L162" s="38"/>
      <c r="M162" s="212" t="s">
        <v>1</v>
      </c>
      <c r="N162" s="213" t="s">
        <v>41</v>
      </c>
      <c r="O162" s="81"/>
      <c r="P162" s="214">
        <f>O162*H162</f>
        <v>0</v>
      </c>
      <c r="Q162" s="214">
        <v>0</v>
      </c>
      <c r="R162" s="214">
        <f>Q162*H162</f>
        <v>0</v>
      </c>
      <c r="S162" s="214">
        <v>0</v>
      </c>
      <c r="T162" s="215">
        <f>S162*H162</f>
        <v>0</v>
      </c>
      <c r="U162" s="37"/>
      <c r="V162" s="37"/>
      <c r="W162" s="37"/>
      <c r="X162" s="37"/>
      <c r="Y162" s="37"/>
      <c r="Z162" s="37"/>
      <c r="AA162" s="37"/>
      <c r="AB162" s="37"/>
      <c r="AC162" s="37"/>
      <c r="AD162" s="37"/>
      <c r="AE162" s="37"/>
      <c r="AR162" s="216" t="s">
        <v>358</v>
      </c>
      <c r="AT162" s="216" t="s">
        <v>285</v>
      </c>
      <c r="AU162" s="216" t="s">
        <v>87</v>
      </c>
      <c r="AY162" s="18" t="s">
        <v>283</v>
      </c>
      <c r="BE162" s="217">
        <f>IF(N162="základná",J162,0)</f>
        <v>0</v>
      </c>
      <c r="BF162" s="217">
        <f>IF(N162="znížená",J162,0)</f>
        <v>0</v>
      </c>
      <c r="BG162" s="217">
        <f>IF(N162="zákl. prenesená",J162,0)</f>
        <v>0</v>
      </c>
      <c r="BH162" s="217">
        <f>IF(N162="zníž. prenesená",J162,0)</f>
        <v>0</v>
      </c>
      <c r="BI162" s="217">
        <f>IF(N162="nulová",J162,0)</f>
        <v>0</v>
      </c>
      <c r="BJ162" s="18" t="s">
        <v>87</v>
      </c>
      <c r="BK162" s="217">
        <f>ROUND(I162*H162,2)</f>
        <v>0</v>
      </c>
      <c r="BL162" s="18" t="s">
        <v>358</v>
      </c>
      <c r="BM162" s="216" t="s">
        <v>519</v>
      </c>
    </row>
    <row r="163" s="2" customFormat="1" ht="16.5" customHeight="1">
      <c r="A163" s="37"/>
      <c r="B163" s="168"/>
      <c r="C163" s="242" t="s">
        <v>358</v>
      </c>
      <c r="D163" s="242" t="s">
        <v>582</v>
      </c>
      <c r="E163" s="243" t="s">
        <v>2739</v>
      </c>
      <c r="F163" s="244" t="s">
        <v>2740</v>
      </c>
      <c r="G163" s="245" t="s">
        <v>649</v>
      </c>
      <c r="H163" s="246">
        <v>61</v>
      </c>
      <c r="I163" s="247"/>
      <c r="J163" s="248">
        <f>ROUND(I163*H163,2)</f>
        <v>0</v>
      </c>
      <c r="K163" s="249"/>
      <c r="L163" s="250"/>
      <c r="M163" s="251" t="s">
        <v>1</v>
      </c>
      <c r="N163" s="252" t="s">
        <v>41</v>
      </c>
      <c r="O163" s="81"/>
      <c r="P163" s="214">
        <f>O163*H163</f>
        <v>0</v>
      </c>
      <c r="Q163" s="214">
        <v>0</v>
      </c>
      <c r="R163" s="214">
        <f>Q163*H163</f>
        <v>0</v>
      </c>
      <c r="S163" s="214">
        <v>0</v>
      </c>
      <c r="T163" s="215">
        <f>S163*H163</f>
        <v>0</v>
      </c>
      <c r="U163" s="37"/>
      <c r="V163" s="37"/>
      <c r="W163" s="37"/>
      <c r="X163" s="37"/>
      <c r="Y163" s="37"/>
      <c r="Z163" s="37"/>
      <c r="AA163" s="37"/>
      <c r="AB163" s="37"/>
      <c r="AC163" s="37"/>
      <c r="AD163" s="37"/>
      <c r="AE163" s="37"/>
      <c r="AR163" s="216" t="s">
        <v>473</v>
      </c>
      <c r="AT163" s="216" t="s">
        <v>582</v>
      </c>
      <c r="AU163" s="216" t="s">
        <v>87</v>
      </c>
      <c r="AY163" s="18" t="s">
        <v>283</v>
      </c>
      <c r="BE163" s="217">
        <f>IF(N163="základná",J163,0)</f>
        <v>0</v>
      </c>
      <c r="BF163" s="217">
        <f>IF(N163="znížená",J163,0)</f>
        <v>0</v>
      </c>
      <c r="BG163" s="217">
        <f>IF(N163="zákl. prenesená",J163,0)</f>
        <v>0</v>
      </c>
      <c r="BH163" s="217">
        <f>IF(N163="zníž. prenesená",J163,0)</f>
        <v>0</v>
      </c>
      <c r="BI163" s="217">
        <f>IF(N163="nulová",J163,0)</f>
        <v>0</v>
      </c>
      <c r="BJ163" s="18" t="s">
        <v>87</v>
      </c>
      <c r="BK163" s="217">
        <f>ROUND(I163*H163,2)</f>
        <v>0</v>
      </c>
      <c r="BL163" s="18" t="s">
        <v>358</v>
      </c>
      <c r="BM163" s="216" t="s">
        <v>527</v>
      </c>
    </row>
    <row r="164" s="2" customFormat="1" ht="16.5" customHeight="1">
      <c r="A164" s="37"/>
      <c r="B164" s="168"/>
      <c r="C164" s="204" t="s">
        <v>364</v>
      </c>
      <c r="D164" s="204" t="s">
        <v>285</v>
      </c>
      <c r="E164" s="205" t="s">
        <v>2741</v>
      </c>
      <c r="F164" s="206" t="s">
        <v>2742</v>
      </c>
      <c r="G164" s="207" t="s">
        <v>649</v>
      </c>
      <c r="H164" s="208">
        <v>63</v>
      </c>
      <c r="I164" s="209"/>
      <c r="J164" s="210">
        <f>ROUND(I164*H164,2)</f>
        <v>0</v>
      </c>
      <c r="K164" s="211"/>
      <c r="L164" s="38"/>
      <c r="M164" s="212" t="s">
        <v>1</v>
      </c>
      <c r="N164" s="213" t="s">
        <v>41</v>
      </c>
      <c r="O164" s="81"/>
      <c r="P164" s="214">
        <f>O164*H164</f>
        <v>0</v>
      </c>
      <c r="Q164" s="214">
        <v>0</v>
      </c>
      <c r="R164" s="214">
        <f>Q164*H164</f>
        <v>0</v>
      </c>
      <c r="S164" s="214">
        <v>0</v>
      </c>
      <c r="T164" s="215">
        <f>S164*H164</f>
        <v>0</v>
      </c>
      <c r="U164" s="37"/>
      <c r="V164" s="37"/>
      <c r="W164" s="37"/>
      <c r="X164" s="37"/>
      <c r="Y164" s="37"/>
      <c r="Z164" s="37"/>
      <c r="AA164" s="37"/>
      <c r="AB164" s="37"/>
      <c r="AC164" s="37"/>
      <c r="AD164" s="37"/>
      <c r="AE164" s="37"/>
      <c r="AR164" s="216" t="s">
        <v>358</v>
      </c>
      <c r="AT164" s="216" t="s">
        <v>285</v>
      </c>
      <c r="AU164" s="216" t="s">
        <v>87</v>
      </c>
      <c r="AY164" s="18" t="s">
        <v>283</v>
      </c>
      <c r="BE164" s="217">
        <f>IF(N164="základná",J164,0)</f>
        <v>0</v>
      </c>
      <c r="BF164" s="217">
        <f>IF(N164="znížená",J164,0)</f>
        <v>0</v>
      </c>
      <c r="BG164" s="217">
        <f>IF(N164="zákl. prenesená",J164,0)</f>
        <v>0</v>
      </c>
      <c r="BH164" s="217">
        <f>IF(N164="zníž. prenesená",J164,0)</f>
        <v>0</v>
      </c>
      <c r="BI164" s="217">
        <f>IF(N164="nulová",J164,0)</f>
        <v>0</v>
      </c>
      <c r="BJ164" s="18" t="s">
        <v>87</v>
      </c>
      <c r="BK164" s="217">
        <f>ROUND(I164*H164,2)</f>
        <v>0</v>
      </c>
      <c r="BL164" s="18" t="s">
        <v>358</v>
      </c>
      <c r="BM164" s="216" t="s">
        <v>538</v>
      </c>
    </row>
    <row r="165" s="2" customFormat="1" ht="16.5" customHeight="1">
      <c r="A165" s="37"/>
      <c r="B165" s="168"/>
      <c r="C165" s="242" t="s">
        <v>370</v>
      </c>
      <c r="D165" s="242" t="s">
        <v>582</v>
      </c>
      <c r="E165" s="243" t="s">
        <v>2743</v>
      </c>
      <c r="F165" s="244" t="s">
        <v>2744</v>
      </c>
      <c r="G165" s="245" t="s">
        <v>649</v>
      </c>
      <c r="H165" s="246">
        <v>63</v>
      </c>
      <c r="I165" s="247"/>
      <c r="J165" s="248">
        <f>ROUND(I165*H165,2)</f>
        <v>0</v>
      </c>
      <c r="K165" s="249"/>
      <c r="L165" s="250"/>
      <c r="M165" s="251" t="s">
        <v>1</v>
      </c>
      <c r="N165" s="252" t="s">
        <v>41</v>
      </c>
      <c r="O165" s="81"/>
      <c r="P165" s="214">
        <f>O165*H165</f>
        <v>0</v>
      </c>
      <c r="Q165" s="214">
        <v>0</v>
      </c>
      <c r="R165" s="214">
        <f>Q165*H165</f>
        <v>0</v>
      </c>
      <c r="S165" s="214">
        <v>0</v>
      </c>
      <c r="T165" s="215">
        <f>S165*H165</f>
        <v>0</v>
      </c>
      <c r="U165" s="37"/>
      <c r="V165" s="37"/>
      <c r="W165" s="37"/>
      <c r="X165" s="37"/>
      <c r="Y165" s="37"/>
      <c r="Z165" s="37"/>
      <c r="AA165" s="37"/>
      <c r="AB165" s="37"/>
      <c r="AC165" s="37"/>
      <c r="AD165" s="37"/>
      <c r="AE165" s="37"/>
      <c r="AR165" s="216" t="s">
        <v>473</v>
      </c>
      <c r="AT165" s="216" t="s">
        <v>582</v>
      </c>
      <c r="AU165" s="216" t="s">
        <v>87</v>
      </c>
      <c r="AY165" s="18" t="s">
        <v>283</v>
      </c>
      <c r="BE165" s="217">
        <f>IF(N165="základná",J165,0)</f>
        <v>0</v>
      </c>
      <c r="BF165" s="217">
        <f>IF(N165="znížená",J165,0)</f>
        <v>0</v>
      </c>
      <c r="BG165" s="217">
        <f>IF(N165="zákl. prenesená",J165,0)</f>
        <v>0</v>
      </c>
      <c r="BH165" s="217">
        <f>IF(N165="zníž. prenesená",J165,0)</f>
        <v>0</v>
      </c>
      <c r="BI165" s="217">
        <f>IF(N165="nulová",J165,0)</f>
        <v>0</v>
      </c>
      <c r="BJ165" s="18" t="s">
        <v>87</v>
      </c>
      <c r="BK165" s="217">
        <f>ROUND(I165*H165,2)</f>
        <v>0</v>
      </c>
      <c r="BL165" s="18" t="s">
        <v>358</v>
      </c>
      <c r="BM165" s="216" t="s">
        <v>546</v>
      </c>
    </row>
    <row r="166" s="2" customFormat="1" ht="16.5" customHeight="1">
      <c r="A166" s="37"/>
      <c r="B166" s="168"/>
      <c r="C166" s="204" t="s">
        <v>376</v>
      </c>
      <c r="D166" s="204" t="s">
        <v>285</v>
      </c>
      <c r="E166" s="205" t="s">
        <v>2745</v>
      </c>
      <c r="F166" s="206" t="s">
        <v>2746</v>
      </c>
      <c r="G166" s="207" t="s">
        <v>649</v>
      </c>
      <c r="H166" s="208">
        <v>150</v>
      </c>
      <c r="I166" s="209"/>
      <c r="J166" s="210">
        <f>ROUND(I166*H166,2)</f>
        <v>0</v>
      </c>
      <c r="K166" s="211"/>
      <c r="L166" s="38"/>
      <c r="M166" s="212" t="s">
        <v>1</v>
      </c>
      <c r="N166" s="213" t="s">
        <v>41</v>
      </c>
      <c r="O166" s="81"/>
      <c r="P166" s="214">
        <f>O166*H166</f>
        <v>0</v>
      </c>
      <c r="Q166" s="214">
        <v>0</v>
      </c>
      <c r="R166" s="214">
        <f>Q166*H166</f>
        <v>0</v>
      </c>
      <c r="S166" s="214">
        <v>0</v>
      </c>
      <c r="T166" s="215">
        <f>S166*H166</f>
        <v>0</v>
      </c>
      <c r="U166" s="37"/>
      <c r="V166" s="37"/>
      <c r="W166" s="37"/>
      <c r="X166" s="37"/>
      <c r="Y166" s="37"/>
      <c r="Z166" s="37"/>
      <c r="AA166" s="37"/>
      <c r="AB166" s="37"/>
      <c r="AC166" s="37"/>
      <c r="AD166" s="37"/>
      <c r="AE166" s="37"/>
      <c r="AR166" s="216" t="s">
        <v>358</v>
      </c>
      <c r="AT166" s="216" t="s">
        <v>285</v>
      </c>
      <c r="AU166" s="216" t="s">
        <v>87</v>
      </c>
      <c r="AY166" s="18" t="s">
        <v>283</v>
      </c>
      <c r="BE166" s="217">
        <f>IF(N166="základná",J166,0)</f>
        <v>0</v>
      </c>
      <c r="BF166" s="217">
        <f>IF(N166="znížená",J166,0)</f>
        <v>0</v>
      </c>
      <c r="BG166" s="217">
        <f>IF(N166="zákl. prenesená",J166,0)</f>
        <v>0</v>
      </c>
      <c r="BH166" s="217">
        <f>IF(N166="zníž. prenesená",J166,0)</f>
        <v>0</v>
      </c>
      <c r="BI166" s="217">
        <f>IF(N166="nulová",J166,0)</f>
        <v>0</v>
      </c>
      <c r="BJ166" s="18" t="s">
        <v>87</v>
      </c>
      <c r="BK166" s="217">
        <f>ROUND(I166*H166,2)</f>
        <v>0</v>
      </c>
      <c r="BL166" s="18" t="s">
        <v>358</v>
      </c>
      <c r="BM166" s="216" t="s">
        <v>555</v>
      </c>
    </row>
    <row r="167" s="2" customFormat="1" ht="16.5" customHeight="1">
      <c r="A167" s="37"/>
      <c r="B167" s="168"/>
      <c r="C167" s="242" t="s">
        <v>7</v>
      </c>
      <c r="D167" s="242" t="s">
        <v>582</v>
      </c>
      <c r="E167" s="243" t="s">
        <v>2747</v>
      </c>
      <c r="F167" s="244" t="s">
        <v>2748</v>
      </c>
      <c r="G167" s="245" t="s">
        <v>649</v>
      </c>
      <c r="H167" s="246">
        <v>150</v>
      </c>
      <c r="I167" s="247"/>
      <c r="J167" s="248">
        <f>ROUND(I167*H167,2)</f>
        <v>0</v>
      </c>
      <c r="K167" s="249"/>
      <c r="L167" s="250"/>
      <c r="M167" s="251" t="s">
        <v>1</v>
      </c>
      <c r="N167" s="252" t="s">
        <v>41</v>
      </c>
      <c r="O167" s="81"/>
      <c r="P167" s="214">
        <f>O167*H167</f>
        <v>0</v>
      </c>
      <c r="Q167" s="214">
        <v>0</v>
      </c>
      <c r="R167" s="214">
        <f>Q167*H167</f>
        <v>0</v>
      </c>
      <c r="S167" s="214">
        <v>0</v>
      </c>
      <c r="T167" s="215">
        <f>S167*H167</f>
        <v>0</v>
      </c>
      <c r="U167" s="37"/>
      <c r="V167" s="37"/>
      <c r="W167" s="37"/>
      <c r="X167" s="37"/>
      <c r="Y167" s="37"/>
      <c r="Z167" s="37"/>
      <c r="AA167" s="37"/>
      <c r="AB167" s="37"/>
      <c r="AC167" s="37"/>
      <c r="AD167" s="37"/>
      <c r="AE167" s="37"/>
      <c r="AR167" s="216" t="s">
        <v>473</v>
      </c>
      <c r="AT167" s="216" t="s">
        <v>582</v>
      </c>
      <c r="AU167" s="216" t="s">
        <v>87</v>
      </c>
      <c r="AY167" s="18" t="s">
        <v>283</v>
      </c>
      <c r="BE167" s="217">
        <f>IF(N167="základná",J167,0)</f>
        <v>0</v>
      </c>
      <c r="BF167" s="217">
        <f>IF(N167="znížená",J167,0)</f>
        <v>0</v>
      </c>
      <c r="BG167" s="217">
        <f>IF(N167="zákl. prenesená",J167,0)</f>
        <v>0</v>
      </c>
      <c r="BH167" s="217">
        <f>IF(N167="zníž. prenesená",J167,0)</f>
        <v>0</v>
      </c>
      <c r="BI167" s="217">
        <f>IF(N167="nulová",J167,0)</f>
        <v>0</v>
      </c>
      <c r="BJ167" s="18" t="s">
        <v>87</v>
      </c>
      <c r="BK167" s="217">
        <f>ROUND(I167*H167,2)</f>
        <v>0</v>
      </c>
      <c r="BL167" s="18" t="s">
        <v>358</v>
      </c>
      <c r="BM167" s="216" t="s">
        <v>566</v>
      </c>
    </row>
    <row r="168" s="2" customFormat="1" ht="24.15" customHeight="1">
      <c r="A168" s="37"/>
      <c r="B168" s="168"/>
      <c r="C168" s="204" t="s">
        <v>386</v>
      </c>
      <c r="D168" s="204" t="s">
        <v>285</v>
      </c>
      <c r="E168" s="205" t="s">
        <v>2749</v>
      </c>
      <c r="F168" s="206" t="s">
        <v>2750</v>
      </c>
      <c r="G168" s="207" t="s">
        <v>649</v>
      </c>
      <c r="H168" s="208">
        <v>110</v>
      </c>
      <c r="I168" s="209"/>
      <c r="J168" s="210">
        <f>ROUND(I168*H168,2)</f>
        <v>0</v>
      </c>
      <c r="K168" s="211"/>
      <c r="L168" s="38"/>
      <c r="M168" s="212" t="s">
        <v>1</v>
      </c>
      <c r="N168" s="213" t="s">
        <v>41</v>
      </c>
      <c r="O168" s="81"/>
      <c r="P168" s="214">
        <f>O168*H168</f>
        <v>0</v>
      </c>
      <c r="Q168" s="214">
        <v>0</v>
      </c>
      <c r="R168" s="214">
        <f>Q168*H168</f>
        <v>0</v>
      </c>
      <c r="S168" s="214">
        <v>0</v>
      </c>
      <c r="T168" s="215">
        <f>S168*H168</f>
        <v>0</v>
      </c>
      <c r="U168" s="37"/>
      <c r="V168" s="37"/>
      <c r="W168" s="37"/>
      <c r="X168" s="37"/>
      <c r="Y168" s="37"/>
      <c r="Z168" s="37"/>
      <c r="AA168" s="37"/>
      <c r="AB168" s="37"/>
      <c r="AC168" s="37"/>
      <c r="AD168" s="37"/>
      <c r="AE168" s="37"/>
      <c r="AR168" s="216" t="s">
        <v>358</v>
      </c>
      <c r="AT168" s="216" t="s">
        <v>285</v>
      </c>
      <c r="AU168" s="216" t="s">
        <v>87</v>
      </c>
      <c r="AY168" s="18" t="s">
        <v>283</v>
      </c>
      <c r="BE168" s="217">
        <f>IF(N168="základná",J168,0)</f>
        <v>0</v>
      </c>
      <c r="BF168" s="217">
        <f>IF(N168="znížená",J168,0)</f>
        <v>0</v>
      </c>
      <c r="BG168" s="217">
        <f>IF(N168="zákl. prenesená",J168,0)</f>
        <v>0</v>
      </c>
      <c r="BH168" s="217">
        <f>IF(N168="zníž. prenesená",J168,0)</f>
        <v>0</v>
      </c>
      <c r="BI168" s="217">
        <f>IF(N168="nulová",J168,0)</f>
        <v>0</v>
      </c>
      <c r="BJ168" s="18" t="s">
        <v>87</v>
      </c>
      <c r="BK168" s="217">
        <f>ROUND(I168*H168,2)</f>
        <v>0</v>
      </c>
      <c r="BL168" s="18" t="s">
        <v>358</v>
      </c>
      <c r="BM168" s="216" t="s">
        <v>576</v>
      </c>
    </row>
    <row r="169" s="2" customFormat="1" ht="16.5" customHeight="1">
      <c r="A169" s="37"/>
      <c r="B169" s="168"/>
      <c r="C169" s="242" t="s">
        <v>395</v>
      </c>
      <c r="D169" s="242" t="s">
        <v>582</v>
      </c>
      <c r="E169" s="243" t="s">
        <v>2751</v>
      </c>
      <c r="F169" s="244" t="s">
        <v>2752</v>
      </c>
      <c r="G169" s="245" t="s">
        <v>649</v>
      </c>
      <c r="H169" s="246">
        <v>110</v>
      </c>
      <c r="I169" s="247"/>
      <c r="J169" s="248">
        <f>ROUND(I169*H169,2)</f>
        <v>0</v>
      </c>
      <c r="K169" s="249"/>
      <c r="L169" s="250"/>
      <c r="M169" s="251" t="s">
        <v>1</v>
      </c>
      <c r="N169" s="252" t="s">
        <v>41</v>
      </c>
      <c r="O169" s="81"/>
      <c r="P169" s="214">
        <f>O169*H169</f>
        <v>0</v>
      </c>
      <c r="Q169" s="214">
        <v>0</v>
      </c>
      <c r="R169" s="214">
        <f>Q169*H169</f>
        <v>0</v>
      </c>
      <c r="S169" s="214">
        <v>0</v>
      </c>
      <c r="T169" s="215">
        <f>S169*H169</f>
        <v>0</v>
      </c>
      <c r="U169" s="37"/>
      <c r="V169" s="37"/>
      <c r="W169" s="37"/>
      <c r="X169" s="37"/>
      <c r="Y169" s="37"/>
      <c r="Z169" s="37"/>
      <c r="AA169" s="37"/>
      <c r="AB169" s="37"/>
      <c r="AC169" s="37"/>
      <c r="AD169" s="37"/>
      <c r="AE169" s="37"/>
      <c r="AR169" s="216" t="s">
        <v>473</v>
      </c>
      <c r="AT169" s="216" t="s">
        <v>582</v>
      </c>
      <c r="AU169" s="216" t="s">
        <v>87</v>
      </c>
      <c r="AY169" s="18" t="s">
        <v>283</v>
      </c>
      <c r="BE169" s="217">
        <f>IF(N169="základná",J169,0)</f>
        <v>0</v>
      </c>
      <c r="BF169" s="217">
        <f>IF(N169="znížená",J169,0)</f>
        <v>0</v>
      </c>
      <c r="BG169" s="217">
        <f>IF(N169="zákl. prenesená",J169,0)</f>
        <v>0</v>
      </c>
      <c r="BH169" s="217">
        <f>IF(N169="zníž. prenesená",J169,0)</f>
        <v>0</v>
      </c>
      <c r="BI169" s="217">
        <f>IF(N169="nulová",J169,0)</f>
        <v>0</v>
      </c>
      <c r="BJ169" s="18" t="s">
        <v>87</v>
      </c>
      <c r="BK169" s="217">
        <f>ROUND(I169*H169,2)</f>
        <v>0</v>
      </c>
      <c r="BL169" s="18" t="s">
        <v>358</v>
      </c>
      <c r="BM169" s="216" t="s">
        <v>587</v>
      </c>
    </row>
    <row r="170" s="2" customFormat="1" ht="16.5" customHeight="1">
      <c r="A170" s="37"/>
      <c r="B170" s="168"/>
      <c r="C170" s="204" t="s">
        <v>400</v>
      </c>
      <c r="D170" s="204" t="s">
        <v>285</v>
      </c>
      <c r="E170" s="205" t="s">
        <v>2753</v>
      </c>
      <c r="F170" s="206" t="s">
        <v>2754</v>
      </c>
      <c r="G170" s="207" t="s">
        <v>649</v>
      </c>
      <c r="H170" s="208">
        <v>1</v>
      </c>
      <c r="I170" s="209"/>
      <c r="J170" s="210">
        <f>ROUND(I170*H170,2)</f>
        <v>0</v>
      </c>
      <c r="K170" s="211"/>
      <c r="L170" s="38"/>
      <c r="M170" s="212" t="s">
        <v>1</v>
      </c>
      <c r="N170" s="213" t="s">
        <v>41</v>
      </c>
      <c r="O170" s="81"/>
      <c r="P170" s="214">
        <f>O170*H170</f>
        <v>0</v>
      </c>
      <c r="Q170" s="214">
        <v>0</v>
      </c>
      <c r="R170" s="214">
        <f>Q170*H170</f>
        <v>0</v>
      </c>
      <c r="S170" s="214">
        <v>0</v>
      </c>
      <c r="T170" s="215">
        <f>S170*H170</f>
        <v>0</v>
      </c>
      <c r="U170" s="37"/>
      <c r="V170" s="37"/>
      <c r="W170" s="37"/>
      <c r="X170" s="37"/>
      <c r="Y170" s="37"/>
      <c r="Z170" s="37"/>
      <c r="AA170" s="37"/>
      <c r="AB170" s="37"/>
      <c r="AC170" s="37"/>
      <c r="AD170" s="37"/>
      <c r="AE170" s="37"/>
      <c r="AR170" s="216" t="s">
        <v>358</v>
      </c>
      <c r="AT170" s="216" t="s">
        <v>285</v>
      </c>
      <c r="AU170" s="216" t="s">
        <v>87</v>
      </c>
      <c r="AY170" s="18" t="s">
        <v>283</v>
      </c>
      <c r="BE170" s="217">
        <f>IF(N170="základná",J170,0)</f>
        <v>0</v>
      </c>
      <c r="BF170" s="217">
        <f>IF(N170="znížená",J170,0)</f>
        <v>0</v>
      </c>
      <c r="BG170" s="217">
        <f>IF(N170="zákl. prenesená",J170,0)</f>
        <v>0</v>
      </c>
      <c r="BH170" s="217">
        <f>IF(N170="zníž. prenesená",J170,0)</f>
        <v>0</v>
      </c>
      <c r="BI170" s="217">
        <f>IF(N170="nulová",J170,0)</f>
        <v>0</v>
      </c>
      <c r="BJ170" s="18" t="s">
        <v>87</v>
      </c>
      <c r="BK170" s="217">
        <f>ROUND(I170*H170,2)</f>
        <v>0</v>
      </c>
      <c r="BL170" s="18" t="s">
        <v>358</v>
      </c>
      <c r="BM170" s="216" t="s">
        <v>600</v>
      </c>
    </row>
    <row r="171" s="2" customFormat="1" ht="24.15" customHeight="1">
      <c r="A171" s="37"/>
      <c r="B171" s="168"/>
      <c r="C171" s="242" t="s">
        <v>408</v>
      </c>
      <c r="D171" s="242" t="s">
        <v>582</v>
      </c>
      <c r="E171" s="243" t="s">
        <v>2755</v>
      </c>
      <c r="F171" s="244" t="s">
        <v>2756</v>
      </c>
      <c r="G171" s="245" t="s">
        <v>649</v>
      </c>
      <c r="H171" s="246">
        <v>1</v>
      </c>
      <c r="I171" s="247"/>
      <c r="J171" s="248">
        <f>ROUND(I171*H171,2)</f>
        <v>0</v>
      </c>
      <c r="K171" s="249"/>
      <c r="L171" s="250"/>
      <c r="M171" s="251" t="s">
        <v>1</v>
      </c>
      <c r="N171" s="252" t="s">
        <v>41</v>
      </c>
      <c r="O171" s="81"/>
      <c r="P171" s="214">
        <f>O171*H171</f>
        <v>0</v>
      </c>
      <c r="Q171" s="214">
        <v>0</v>
      </c>
      <c r="R171" s="214">
        <f>Q171*H171</f>
        <v>0</v>
      </c>
      <c r="S171" s="214">
        <v>0</v>
      </c>
      <c r="T171" s="215">
        <f>S171*H171</f>
        <v>0</v>
      </c>
      <c r="U171" s="37"/>
      <c r="V171" s="37"/>
      <c r="W171" s="37"/>
      <c r="X171" s="37"/>
      <c r="Y171" s="37"/>
      <c r="Z171" s="37"/>
      <c r="AA171" s="37"/>
      <c r="AB171" s="37"/>
      <c r="AC171" s="37"/>
      <c r="AD171" s="37"/>
      <c r="AE171" s="37"/>
      <c r="AR171" s="216" t="s">
        <v>473</v>
      </c>
      <c r="AT171" s="216" t="s">
        <v>582</v>
      </c>
      <c r="AU171" s="216" t="s">
        <v>87</v>
      </c>
      <c r="AY171" s="18" t="s">
        <v>283</v>
      </c>
      <c r="BE171" s="217">
        <f>IF(N171="základná",J171,0)</f>
        <v>0</v>
      </c>
      <c r="BF171" s="217">
        <f>IF(N171="znížená",J171,0)</f>
        <v>0</v>
      </c>
      <c r="BG171" s="217">
        <f>IF(N171="zákl. prenesená",J171,0)</f>
        <v>0</v>
      </c>
      <c r="BH171" s="217">
        <f>IF(N171="zníž. prenesená",J171,0)</f>
        <v>0</v>
      </c>
      <c r="BI171" s="217">
        <f>IF(N171="nulová",J171,0)</f>
        <v>0</v>
      </c>
      <c r="BJ171" s="18" t="s">
        <v>87</v>
      </c>
      <c r="BK171" s="217">
        <f>ROUND(I171*H171,2)</f>
        <v>0</v>
      </c>
      <c r="BL171" s="18" t="s">
        <v>358</v>
      </c>
      <c r="BM171" s="216" t="s">
        <v>612</v>
      </c>
    </row>
    <row r="172" s="2" customFormat="1" ht="24.15" customHeight="1">
      <c r="A172" s="37"/>
      <c r="B172" s="168"/>
      <c r="C172" s="204" t="s">
        <v>418</v>
      </c>
      <c r="D172" s="204" t="s">
        <v>285</v>
      </c>
      <c r="E172" s="205" t="s">
        <v>4436</v>
      </c>
      <c r="F172" s="206" t="s">
        <v>4437</v>
      </c>
      <c r="G172" s="207" t="s">
        <v>288</v>
      </c>
      <c r="H172" s="208">
        <v>1</v>
      </c>
      <c r="I172" s="209"/>
      <c r="J172" s="210">
        <f>ROUND(I172*H172,2)</f>
        <v>0</v>
      </c>
      <c r="K172" s="211"/>
      <c r="L172" s="38"/>
      <c r="M172" s="212" t="s">
        <v>1</v>
      </c>
      <c r="N172" s="213" t="s">
        <v>41</v>
      </c>
      <c r="O172" s="81"/>
      <c r="P172" s="214">
        <f>O172*H172</f>
        <v>0</v>
      </c>
      <c r="Q172" s="214">
        <v>0</v>
      </c>
      <c r="R172" s="214">
        <f>Q172*H172</f>
        <v>0</v>
      </c>
      <c r="S172" s="214">
        <v>0</v>
      </c>
      <c r="T172" s="215">
        <f>S172*H172</f>
        <v>0</v>
      </c>
      <c r="U172" s="37"/>
      <c r="V172" s="37"/>
      <c r="W172" s="37"/>
      <c r="X172" s="37"/>
      <c r="Y172" s="37"/>
      <c r="Z172" s="37"/>
      <c r="AA172" s="37"/>
      <c r="AB172" s="37"/>
      <c r="AC172" s="37"/>
      <c r="AD172" s="37"/>
      <c r="AE172" s="37"/>
      <c r="AR172" s="216" t="s">
        <v>358</v>
      </c>
      <c r="AT172" s="216" t="s">
        <v>285</v>
      </c>
      <c r="AU172" s="216" t="s">
        <v>87</v>
      </c>
      <c r="AY172" s="18" t="s">
        <v>283</v>
      </c>
      <c r="BE172" s="217">
        <f>IF(N172="základná",J172,0)</f>
        <v>0</v>
      </c>
      <c r="BF172" s="217">
        <f>IF(N172="znížená",J172,0)</f>
        <v>0</v>
      </c>
      <c r="BG172" s="217">
        <f>IF(N172="zákl. prenesená",J172,0)</f>
        <v>0</v>
      </c>
      <c r="BH172" s="217">
        <f>IF(N172="zníž. prenesená",J172,0)</f>
        <v>0</v>
      </c>
      <c r="BI172" s="217">
        <f>IF(N172="nulová",J172,0)</f>
        <v>0</v>
      </c>
      <c r="BJ172" s="18" t="s">
        <v>87</v>
      </c>
      <c r="BK172" s="217">
        <f>ROUND(I172*H172,2)</f>
        <v>0</v>
      </c>
      <c r="BL172" s="18" t="s">
        <v>358</v>
      </c>
      <c r="BM172" s="216" t="s">
        <v>620</v>
      </c>
    </row>
    <row r="173" s="2" customFormat="1" ht="21.75" customHeight="1">
      <c r="A173" s="37"/>
      <c r="B173" s="168"/>
      <c r="C173" s="242" t="s">
        <v>428</v>
      </c>
      <c r="D173" s="242" t="s">
        <v>582</v>
      </c>
      <c r="E173" s="243" t="s">
        <v>4438</v>
      </c>
      <c r="F173" s="244" t="s">
        <v>4439</v>
      </c>
      <c r="G173" s="245" t="s">
        <v>288</v>
      </c>
      <c r="H173" s="246">
        <v>1</v>
      </c>
      <c r="I173" s="247"/>
      <c r="J173" s="248">
        <f>ROUND(I173*H173,2)</f>
        <v>0</v>
      </c>
      <c r="K173" s="249"/>
      <c r="L173" s="250"/>
      <c r="M173" s="251" t="s">
        <v>1</v>
      </c>
      <c r="N173" s="252" t="s">
        <v>41</v>
      </c>
      <c r="O173" s="81"/>
      <c r="P173" s="214">
        <f>O173*H173</f>
        <v>0</v>
      </c>
      <c r="Q173" s="214">
        <v>0</v>
      </c>
      <c r="R173" s="214">
        <f>Q173*H173</f>
        <v>0</v>
      </c>
      <c r="S173" s="214">
        <v>0</v>
      </c>
      <c r="T173" s="215">
        <f>S173*H173</f>
        <v>0</v>
      </c>
      <c r="U173" s="37"/>
      <c r="V173" s="37"/>
      <c r="W173" s="37"/>
      <c r="X173" s="37"/>
      <c r="Y173" s="37"/>
      <c r="Z173" s="37"/>
      <c r="AA173" s="37"/>
      <c r="AB173" s="37"/>
      <c r="AC173" s="37"/>
      <c r="AD173" s="37"/>
      <c r="AE173" s="37"/>
      <c r="AR173" s="216" t="s">
        <v>473</v>
      </c>
      <c r="AT173" s="216" t="s">
        <v>582</v>
      </c>
      <c r="AU173" s="216" t="s">
        <v>87</v>
      </c>
      <c r="AY173" s="18" t="s">
        <v>283</v>
      </c>
      <c r="BE173" s="217">
        <f>IF(N173="základná",J173,0)</f>
        <v>0</v>
      </c>
      <c r="BF173" s="217">
        <f>IF(N173="znížená",J173,0)</f>
        <v>0</v>
      </c>
      <c r="BG173" s="217">
        <f>IF(N173="zákl. prenesená",J173,0)</f>
        <v>0</v>
      </c>
      <c r="BH173" s="217">
        <f>IF(N173="zníž. prenesená",J173,0)</f>
        <v>0</v>
      </c>
      <c r="BI173" s="217">
        <f>IF(N173="nulová",J173,0)</f>
        <v>0</v>
      </c>
      <c r="BJ173" s="18" t="s">
        <v>87</v>
      </c>
      <c r="BK173" s="217">
        <f>ROUND(I173*H173,2)</f>
        <v>0</v>
      </c>
      <c r="BL173" s="18" t="s">
        <v>358</v>
      </c>
      <c r="BM173" s="216" t="s">
        <v>632</v>
      </c>
    </row>
    <row r="174" s="2" customFormat="1" ht="21.75" customHeight="1">
      <c r="A174" s="37"/>
      <c r="B174" s="168"/>
      <c r="C174" s="204" t="s">
        <v>438</v>
      </c>
      <c r="D174" s="204" t="s">
        <v>285</v>
      </c>
      <c r="E174" s="205" t="s">
        <v>2757</v>
      </c>
      <c r="F174" s="206" t="s">
        <v>2758</v>
      </c>
      <c r="G174" s="207" t="s">
        <v>373</v>
      </c>
      <c r="H174" s="208">
        <v>10</v>
      </c>
      <c r="I174" s="209"/>
      <c r="J174" s="210">
        <f>ROUND(I174*H174,2)</f>
        <v>0</v>
      </c>
      <c r="K174" s="211"/>
      <c r="L174" s="38"/>
      <c r="M174" s="212" t="s">
        <v>1</v>
      </c>
      <c r="N174" s="213" t="s">
        <v>41</v>
      </c>
      <c r="O174" s="81"/>
      <c r="P174" s="214">
        <f>O174*H174</f>
        <v>0</v>
      </c>
      <c r="Q174" s="214">
        <v>0</v>
      </c>
      <c r="R174" s="214">
        <f>Q174*H174</f>
        <v>0</v>
      </c>
      <c r="S174" s="214">
        <v>0</v>
      </c>
      <c r="T174" s="215">
        <f>S174*H174</f>
        <v>0</v>
      </c>
      <c r="U174" s="37"/>
      <c r="V174" s="37"/>
      <c r="W174" s="37"/>
      <c r="X174" s="37"/>
      <c r="Y174" s="37"/>
      <c r="Z174" s="37"/>
      <c r="AA174" s="37"/>
      <c r="AB174" s="37"/>
      <c r="AC174" s="37"/>
      <c r="AD174" s="37"/>
      <c r="AE174" s="37"/>
      <c r="AR174" s="216" t="s">
        <v>358</v>
      </c>
      <c r="AT174" s="216" t="s">
        <v>285</v>
      </c>
      <c r="AU174" s="216" t="s">
        <v>87</v>
      </c>
      <c r="AY174" s="18" t="s">
        <v>283</v>
      </c>
      <c r="BE174" s="217">
        <f>IF(N174="základná",J174,0)</f>
        <v>0</v>
      </c>
      <c r="BF174" s="217">
        <f>IF(N174="znížená",J174,0)</f>
        <v>0</v>
      </c>
      <c r="BG174" s="217">
        <f>IF(N174="zákl. prenesená",J174,0)</f>
        <v>0</v>
      </c>
      <c r="BH174" s="217">
        <f>IF(N174="zníž. prenesená",J174,0)</f>
        <v>0</v>
      </c>
      <c r="BI174" s="217">
        <f>IF(N174="nulová",J174,0)</f>
        <v>0</v>
      </c>
      <c r="BJ174" s="18" t="s">
        <v>87</v>
      </c>
      <c r="BK174" s="217">
        <f>ROUND(I174*H174,2)</f>
        <v>0</v>
      </c>
      <c r="BL174" s="18" t="s">
        <v>358</v>
      </c>
      <c r="BM174" s="216" t="s">
        <v>646</v>
      </c>
    </row>
    <row r="175" s="2" customFormat="1" ht="16.5" customHeight="1">
      <c r="A175" s="37"/>
      <c r="B175" s="168"/>
      <c r="C175" s="242" t="s">
        <v>442</v>
      </c>
      <c r="D175" s="242" t="s">
        <v>582</v>
      </c>
      <c r="E175" s="243" t="s">
        <v>4440</v>
      </c>
      <c r="F175" s="244" t="s">
        <v>4441</v>
      </c>
      <c r="G175" s="245" t="s">
        <v>373</v>
      </c>
      <c r="H175" s="246">
        <v>2</v>
      </c>
      <c r="I175" s="247"/>
      <c r="J175" s="248">
        <f>ROUND(I175*H175,2)</f>
        <v>0</v>
      </c>
      <c r="K175" s="249"/>
      <c r="L175" s="250"/>
      <c r="M175" s="251" t="s">
        <v>1</v>
      </c>
      <c r="N175" s="252" t="s">
        <v>41</v>
      </c>
      <c r="O175" s="81"/>
      <c r="P175" s="214">
        <f>O175*H175</f>
        <v>0</v>
      </c>
      <c r="Q175" s="214">
        <v>0</v>
      </c>
      <c r="R175" s="214">
        <f>Q175*H175</f>
        <v>0</v>
      </c>
      <c r="S175" s="214">
        <v>0</v>
      </c>
      <c r="T175" s="215">
        <f>S175*H175</f>
        <v>0</v>
      </c>
      <c r="U175" s="37"/>
      <c r="V175" s="37"/>
      <c r="W175" s="37"/>
      <c r="X175" s="37"/>
      <c r="Y175" s="37"/>
      <c r="Z175" s="37"/>
      <c r="AA175" s="37"/>
      <c r="AB175" s="37"/>
      <c r="AC175" s="37"/>
      <c r="AD175" s="37"/>
      <c r="AE175" s="37"/>
      <c r="AR175" s="216" t="s">
        <v>473</v>
      </c>
      <c r="AT175" s="216" t="s">
        <v>582</v>
      </c>
      <c r="AU175" s="216" t="s">
        <v>87</v>
      </c>
      <c r="AY175" s="18" t="s">
        <v>283</v>
      </c>
      <c r="BE175" s="217">
        <f>IF(N175="základná",J175,0)</f>
        <v>0</v>
      </c>
      <c r="BF175" s="217">
        <f>IF(N175="znížená",J175,0)</f>
        <v>0</v>
      </c>
      <c r="BG175" s="217">
        <f>IF(N175="zákl. prenesená",J175,0)</f>
        <v>0</v>
      </c>
      <c r="BH175" s="217">
        <f>IF(N175="zníž. prenesená",J175,0)</f>
        <v>0</v>
      </c>
      <c r="BI175" s="217">
        <f>IF(N175="nulová",J175,0)</f>
        <v>0</v>
      </c>
      <c r="BJ175" s="18" t="s">
        <v>87</v>
      </c>
      <c r="BK175" s="217">
        <f>ROUND(I175*H175,2)</f>
        <v>0</v>
      </c>
      <c r="BL175" s="18" t="s">
        <v>358</v>
      </c>
      <c r="BM175" s="216" t="s">
        <v>656</v>
      </c>
    </row>
    <row r="176" s="2" customFormat="1" ht="16.5" customHeight="1">
      <c r="A176" s="37"/>
      <c r="B176" s="168"/>
      <c r="C176" s="242" t="s">
        <v>447</v>
      </c>
      <c r="D176" s="242" t="s">
        <v>582</v>
      </c>
      <c r="E176" s="243" t="s">
        <v>4442</v>
      </c>
      <c r="F176" s="244" t="s">
        <v>4443</v>
      </c>
      <c r="G176" s="245" t="s">
        <v>373</v>
      </c>
      <c r="H176" s="246">
        <v>2</v>
      </c>
      <c r="I176" s="247"/>
      <c r="J176" s="248">
        <f>ROUND(I176*H176,2)</f>
        <v>0</v>
      </c>
      <c r="K176" s="249"/>
      <c r="L176" s="250"/>
      <c r="M176" s="251" t="s">
        <v>1</v>
      </c>
      <c r="N176" s="252" t="s">
        <v>41</v>
      </c>
      <c r="O176" s="81"/>
      <c r="P176" s="214">
        <f>O176*H176</f>
        <v>0</v>
      </c>
      <c r="Q176" s="214">
        <v>0</v>
      </c>
      <c r="R176" s="214">
        <f>Q176*H176</f>
        <v>0</v>
      </c>
      <c r="S176" s="214">
        <v>0</v>
      </c>
      <c r="T176" s="215">
        <f>S176*H176</f>
        <v>0</v>
      </c>
      <c r="U176" s="37"/>
      <c r="V176" s="37"/>
      <c r="W176" s="37"/>
      <c r="X176" s="37"/>
      <c r="Y176" s="37"/>
      <c r="Z176" s="37"/>
      <c r="AA176" s="37"/>
      <c r="AB176" s="37"/>
      <c r="AC176" s="37"/>
      <c r="AD176" s="37"/>
      <c r="AE176" s="37"/>
      <c r="AR176" s="216" t="s">
        <v>473</v>
      </c>
      <c r="AT176" s="216" t="s">
        <v>582</v>
      </c>
      <c r="AU176" s="216" t="s">
        <v>87</v>
      </c>
      <c r="AY176" s="18" t="s">
        <v>283</v>
      </c>
      <c r="BE176" s="217">
        <f>IF(N176="základná",J176,0)</f>
        <v>0</v>
      </c>
      <c r="BF176" s="217">
        <f>IF(N176="znížená",J176,0)</f>
        <v>0</v>
      </c>
      <c r="BG176" s="217">
        <f>IF(N176="zákl. prenesená",J176,0)</f>
        <v>0</v>
      </c>
      <c r="BH176" s="217">
        <f>IF(N176="zníž. prenesená",J176,0)</f>
        <v>0</v>
      </c>
      <c r="BI176" s="217">
        <f>IF(N176="nulová",J176,0)</f>
        <v>0</v>
      </c>
      <c r="BJ176" s="18" t="s">
        <v>87</v>
      </c>
      <c r="BK176" s="217">
        <f>ROUND(I176*H176,2)</f>
        <v>0</v>
      </c>
      <c r="BL176" s="18" t="s">
        <v>358</v>
      </c>
      <c r="BM176" s="216" t="s">
        <v>666</v>
      </c>
    </row>
    <row r="177" s="2" customFormat="1" ht="16.5" customHeight="1">
      <c r="A177" s="37"/>
      <c r="B177" s="168"/>
      <c r="C177" s="242" t="s">
        <v>464</v>
      </c>
      <c r="D177" s="242" t="s">
        <v>582</v>
      </c>
      <c r="E177" s="243" t="s">
        <v>2759</v>
      </c>
      <c r="F177" s="244" t="s">
        <v>2760</v>
      </c>
      <c r="G177" s="245" t="s">
        <v>373</v>
      </c>
      <c r="H177" s="246">
        <v>6</v>
      </c>
      <c r="I177" s="247"/>
      <c r="J177" s="248">
        <f>ROUND(I177*H177,2)</f>
        <v>0</v>
      </c>
      <c r="K177" s="249"/>
      <c r="L177" s="250"/>
      <c r="M177" s="251" t="s">
        <v>1</v>
      </c>
      <c r="N177" s="252" t="s">
        <v>41</v>
      </c>
      <c r="O177" s="81"/>
      <c r="P177" s="214">
        <f>O177*H177</f>
        <v>0</v>
      </c>
      <c r="Q177" s="214">
        <v>0</v>
      </c>
      <c r="R177" s="214">
        <f>Q177*H177</f>
        <v>0</v>
      </c>
      <c r="S177" s="214">
        <v>0</v>
      </c>
      <c r="T177" s="215">
        <f>S177*H177</f>
        <v>0</v>
      </c>
      <c r="U177" s="37"/>
      <c r="V177" s="37"/>
      <c r="W177" s="37"/>
      <c r="X177" s="37"/>
      <c r="Y177" s="37"/>
      <c r="Z177" s="37"/>
      <c r="AA177" s="37"/>
      <c r="AB177" s="37"/>
      <c r="AC177" s="37"/>
      <c r="AD177" s="37"/>
      <c r="AE177" s="37"/>
      <c r="AR177" s="216" t="s">
        <v>473</v>
      </c>
      <c r="AT177" s="216" t="s">
        <v>582</v>
      </c>
      <c r="AU177" s="216" t="s">
        <v>87</v>
      </c>
      <c r="AY177" s="18" t="s">
        <v>283</v>
      </c>
      <c r="BE177" s="217">
        <f>IF(N177="základná",J177,0)</f>
        <v>0</v>
      </c>
      <c r="BF177" s="217">
        <f>IF(N177="znížená",J177,0)</f>
        <v>0</v>
      </c>
      <c r="BG177" s="217">
        <f>IF(N177="zákl. prenesená",J177,0)</f>
        <v>0</v>
      </c>
      <c r="BH177" s="217">
        <f>IF(N177="zníž. prenesená",J177,0)</f>
        <v>0</v>
      </c>
      <c r="BI177" s="217">
        <f>IF(N177="nulová",J177,0)</f>
        <v>0</v>
      </c>
      <c r="BJ177" s="18" t="s">
        <v>87</v>
      </c>
      <c r="BK177" s="217">
        <f>ROUND(I177*H177,2)</f>
        <v>0</v>
      </c>
      <c r="BL177" s="18" t="s">
        <v>358</v>
      </c>
      <c r="BM177" s="216" t="s">
        <v>674</v>
      </c>
    </row>
    <row r="178" s="2" customFormat="1" ht="16.5" customHeight="1">
      <c r="A178" s="37"/>
      <c r="B178" s="168"/>
      <c r="C178" s="204" t="s">
        <v>469</v>
      </c>
      <c r="D178" s="204" t="s">
        <v>285</v>
      </c>
      <c r="E178" s="205" t="s">
        <v>2761</v>
      </c>
      <c r="F178" s="206" t="s">
        <v>2762</v>
      </c>
      <c r="G178" s="207" t="s">
        <v>373</v>
      </c>
      <c r="H178" s="208">
        <v>600</v>
      </c>
      <c r="I178" s="209"/>
      <c r="J178" s="210">
        <f>ROUND(I178*H178,2)</f>
        <v>0</v>
      </c>
      <c r="K178" s="211"/>
      <c r="L178" s="38"/>
      <c r="M178" s="212" t="s">
        <v>1</v>
      </c>
      <c r="N178" s="213" t="s">
        <v>41</v>
      </c>
      <c r="O178" s="81"/>
      <c r="P178" s="214">
        <f>O178*H178</f>
        <v>0</v>
      </c>
      <c r="Q178" s="214">
        <v>0</v>
      </c>
      <c r="R178" s="214">
        <f>Q178*H178</f>
        <v>0</v>
      </c>
      <c r="S178" s="214">
        <v>0</v>
      </c>
      <c r="T178" s="215">
        <f>S178*H178</f>
        <v>0</v>
      </c>
      <c r="U178" s="37"/>
      <c r="V178" s="37"/>
      <c r="W178" s="37"/>
      <c r="X178" s="37"/>
      <c r="Y178" s="37"/>
      <c r="Z178" s="37"/>
      <c r="AA178" s="37"/>
      <c r="AB178" s="37"/>
      <c r="AC178" s="37"/>
      <c r="AD178" s="37"/>
      <c r="AE178" s="37"/>
      <c r="AR178" s="216" t="s">
        <v>358</v>
      </c>
      <c r="AT178" s="216" t="s">
        <v>285</v>
      </c>
      <c r="AU178" s="216" t="s">
        <v>87</v>
      </c>
      <c r="AY178" s="18" t="s">
        <v>283</v>
      </c>
      <c r="BE178" s="217">
        <f>IF(N178="základná",J178,0)</f>
        <v>0</v>
      </c>
      <c r="BF178" s="217">
        <f>IF(N178="znížená",J178,0)</f>
        <v>0</v>
      </c>
      <c r="BG178" s="217">
        <f>IF(N178="zákl. prenesená",J178,0)</f>
        <v>0</v>
      </c>
      <c r="BH178" s="217">
        <f>IF(N178="zníž. prenesená",J178,0)</f>
        <v>0</v>
      </c>
      <c r="BI178" s="217">
        <f>IF(N178="nulová",J178,0)</f>
        <v>0</v>
      </c>
      <c r="BJ178" s="18" t="s">
        <v>87</v>
      </c>
      <c r="BK178" s="217">
        <f>ROUND(I178*H178,2)</f>
        <v>0</v>
      </c>
      <c r="BL178" s="18" t="s">
        <v>358</v>
      </c>
      <c r="BM178" s="216" t="s">
        <v>692</v>
      </c>
    </row>
    <row r="179" s="2" customFormat="1" ht="16.5" customHeight="1">
      <c r="A179" s="37"/>
      <c r="B179" s="168"/>
      <c r="C179" s="242" t="s">
        <v>473</v>
      </c>
      <c r="D179" s="242" t="s">
        <v>582</v>
      </c>
      <c r="E179" s="243" t="s">
        <v>2763</v>
      </c>
      <c r="F179" s="244" t="s">
        <v>2764</v>
      </c>
      <c r="G179" s="245" t="s">
        <v>373</v>
      </c>
      <c r="H179" s="246">
        <v>600</v>
      </c>
      <c r="I179" s="247"/>
      <c r="J179" s="248">
        <f>ROUND(I179*H179,2)</f>
        <v>0</v>
      </c>
      <c r="K179" s="249"/>
      <c r="L179" s="250"/>
      <c r="M179" s="251" t="s">
        <v>1</v>
      </c>
      <c r="N179" s="252" t="s">
        <v>41</v>
      </c>
      <c r="O179" s="81"/>
      <c r="P179" s="214">
        <f>O179*H179</f>
        <v>0</v>
      </c>
      <c r="Q179" s="214">
        <v>0</v>
      </c>
      <c r="R179" s="214">
        <f>Q179*H179</f>
        <v>0</v>
      </c>
      <c r="S179" s="214">
        <v>0</v>
      </c>
      <c r="T179" s="215">
        <f>S179*H179</f>
        <v>0</v>
      </c>
      <c r="U179" s="37"/>
      <c r="V179" s="37"/>
      <c r="W179" s="37"/>
      <c r="X179" s="37"/>
      <c r="Y179" s="37"/>
      <c r="Z179" s="37"/>
      <c r="AA179" s="37"/>
      <c r="AB179" s="37"/>
      <c r="AC179" s="37"/>
      <c r="AD179" s="37"/>
      <c r="AE179" s="37"/>
      <c r="AR179" s="216" t="s">
        <v>473</v>
      </c>
      <c r="AT179" s="216" t="s">
        <v>582</v>
      </c>
      <c r="AU179" s="216" t="s">
        <v>87</v>
      </c>
      <c r="AY179" s="18" t="s">
        <v>283</v>
      </c>
      <c r="BE179" s="217">
        <f>IF(N179="základná",J179,0)</f>
        <v>0</v>
      </c>
      <c r="BF179" s="217">
        <f>IF(N179="znížená",J179,0)</f>
        <v>0</v>
      </c>
      <c r="BG179" s="217">
        <f>IF(N179="zákl. prenesená",J179,0)</f>
        <v>0</v>
      </c>
      <c r="BH179" s="217">
        <f>IF(N179="zníž. prenesená",J179,0)</f>
        <v>0</v>
      </c>
      <c r="BI179" s="217">
        <f>IF(N179="nulová",J179,0)</f>
        <v>0</v>
      </c>
      <c r="BJ179" s="18" t="s">
        <v>87</v>
      </c>
      <c r="BK179" s="217">
        <f>ROUND(I179*H179,2)</f>
        <v>0</v>
      </c>
      <c r="BL179" s="18" t="s">
        <v>358</v>
      </c>
      <c r="BM179" s="216" t="s">
        <v>702</v>
      </c>
    </row>
    <row r="180" s="2" customFormat="1" ht="16.5" customHeight="1">
      <c r="A180" s="37"/>
      <c r="B180" s="168"/>
      <c r="C180" s="204" t="s">
        <v>496</v>
      </c>
      <c r="D180" s="204" t="s">
        <v>285</v>
      </c>
      <c r="E180" s="205" t="s">
        <v>4444</v>
      </c>
      <c r="F180" s="206" t="s">
        <v>4445</v>
      </c>
      <c r="G180" s="207" t="s">
        <v>373</v>
      </c>
      <c r="H180" s="208">
        <v>11</v>
      </c>
      <c r="I180" s="209"/>
      <c r="J180" s="210">
        <f>ROUND(I180*H180,2)</f>
        <v>0</v>
      </c>
      <c r="K180" s="211"/>
      <c r="L180" s="38"/>
      <c r="M180" s="212" t="s">
        <v>1</v>
      </c>
      <c r="N180" s="213" t="s">
        <v>41</v>
      </c>
      <c r="O180" s="81"/>
      <c r="P180" s="214">
        <f>O180*H180</f>
        <v>0</v>
      </c>
      <c r="Q180" s="214">
        <v>0</v>
      </c>
      <c r="R180" s="214">
        <f>Q180*H180</f>
        <v>0</v>
      </c>
      <c r="S180" s="214">
        <v>0</v>
      </c>
      <c r="T180" s="215">
        <f>S180*H180</f>
        <v>0</v>
      </c>
      <c r="U180" s="37"/>
      <c r="V180" s="37"/>
      <c r="W180" s="37"/>
      <c r="X180" s="37"/>
      <c r="Y180" s="37"/>
      <c r="Z180" s="37"/>
      <c r="AA180" s="37"/>
      <c r="AB180" s="37"/>
      <c r="AC180" s="37"/>
      <c r="AD180" s="37"/>
      <c r="AE180" s="37"/>
      <c r="AR180" s="216" t="s">
        <v>358</v>
      </c>
      <c r="AT180" s="216" t="s">
        <v>285</v>
      </c>
      <c r="AU180" s="216" t="s">
        <v>87</v>
      </c>
      <c r="AY180" s="18" t="s">
        <v>283</v>
      </c>
      <c r="BE180" s="217">
        <f>IF(N180="základná",J180,0)</f>
        <v>0</v>
      </c>
      <c r="BF180" s="217">
        <f>IF(N180="znížená",J180,0)</f>
        <v>0</v>
      </c>
      <c r="BG180" s="217">
        <f>IF(N180="zákl. prenesená",J180,0)</f>
        <v>0</v>
      </c>
      <c r="BH180" s="217">
        <f>IF(N180="zníž. prenesená",J180,0)</f>
        <v>0</v>
      </c>
      <c r="BI180" s="217">
        <f>IF(N180="nulová",J180,0)</f>
        <v>0</v>
      </c>
      <c r="BJ180" s="18" t="s">
        <v>87</v>
      </c>
      <c r="BK180" s="217">
        <f>ROUND(I180*H180,2)</f>
        <v>0</v>
      </c>
      <c r="BL180" s="18" t="s">
        <v>358</v>
      </c>
      <c r="BM180" s="216" t="s">
        <v>725</v>
      </c>
    </row>
    <row r="181" s="2" customFormat="1" ht="16.5" customHeight="1">
      <c r="A181" s="37"/>
      <c r="B181" s="168"/>
      <c r="C181" s="242" t="s">
        <v>501</v>
      </c>
      <c r="D181" s="242" t="s">
        <v>582</v>
      </c>
      <c r="E181" s="243" t="s">
        <v>4446</v>
      </c>
      <c r="F181" s="244" t="s">
        <v>4447</v>
      </c>
      <c r="G181" s="245" t="s">
        <v>373</v>
      </c>
      <c r="H181" s="246">
        <v>1</v>
      </c>
      <c r="I181" s="247"/>
      <c r="J181" s="248">
        <f>ROUND(I181*H181,2)</f>
        <v>0</v>
      </c>
      <c r="K181" s="249"/>
      <c r="L181" s="250"/>
      <c r="M181" s="251" t="s">
        <v>1</v>
      </c>
      <c r="N181" s="252" t="s">
        <v>41</v>
      </c>
      <c r="O181" s="81"/>
      <c r="P181" s="214">
        <f>O181*H181</f>
        <v>0</v>
      </c>
      <c r="Q181" s="214">
        <v>0</v>
      </c>
      <c r="R181" s="214">
        <f>Q181*H181</f>
        <v>0</v>
      </c>
      <c r="S181" s="214">
        <v>0</v>
      </c>
      <c r="T181" s="215">
        <f>S181*H181</f>
        <v>0</v>
      </c>
      <c r="U181" s="37"/>
      <c r="V181" s="37"/>
      <c r="W181" s="37"/>
      <c r="X181" s="37"/>
      <c r="Y181" s="37"/>
      <c r="Z181" s="37"/>
      <c r="AA181" s="37"/>
      <c r="AB181" s="37"/>
      <c r="AC181" s="37"/>
      <c r="AD181" s="37"/>
      <c r="AE181" s="37"/>
      <c r="AR181" s="216" t="s">
        <v>473</v>
      </c>
      <c r="AT181" s="216" t="s">
        <v>582</v>
      </c>
      <c r="AU181" s="216" t="s">
        <v>87</v>
      </c>
      <c r="AY181" s="18" t="s">
        <v>283</v>
      </c>
      <c r="BE181" s="217">
        <f>IF(N181="základná",J181,0)</f>
        <v>0</v>
      </c>
      <c r="BF181" s="217">
        <f>IF(N181="znížená",J181,0)</f>
        <v>0</v>
      </c>
      <c r="BG181" s="217">
        <f>IF(N181="zákl. prenesená",J181,0)</f>
        <v>0</v>
      </c>
      <c r="BH181" s="217">
        <f>IF(N181="zníž. prenesená",J181,0)</f>
        <v>0</v>
      </c>
      <c r="BI181" s="217">
        <f>IF(N181="nulová",J181,0)</f>
        <v>0</v>
      </c>
      <c r="BJ181" s="18" t="s">
        <v>87</v>
      </c>
      <c r="BK181" s="217">
        <f>ROUND(I181*H181,2)</f>
        <v>0</v>
      </c>
      <c r="BL181" s="18" t="s">
        <v>358</v>
      </c>
      <c r="BM181" s="216" t="s">
        <v>744</v>
      </c>
    </row>
    <row r="182" s="2" customFormat="1" ht="16.5" customHeight="1">
      <c r="A182" s="37"/>
      <c r="B182" s="168"/>
      <c r="C182" s="242" t="s">
        <v>505</v>
      </c>
      <c r="D182" s="242" t="s">
        <v>582</v>
      </c>
      <c r="E182" s="243" t="s">
        <v>4448</v>
      </c>
      <c r="F182" s="244" t="s">
        <v>4449</v>
      </c>
      <c r="G182" s="245" t="s">
        <v>373</v>
      </c>
      <c r="H182" s="246">
        <v>10</v>
      </c>
      <c r="I182" s="247"/>
      <c r="J182" s="248">
        <f>ROUND(I182*H182,2)</f>
        <v>0</v>
      </c>
      <c r="K182" s="249"/>
      <c r="L182" s="250"/>
      <c r="M182" s="251" t="s">
        <v>1</v>
      </c>
      <c r="N182" s="252" t="s">
        <v>41</v>
      </c>
      <c r="O182" s="81"/>
      <c r="P182" s="214">
        <f>O182*H182</f>
        <v>0</v>
      </c>
      <c r="Q182" s="214">
        <v>0</v>
      </c>
      <c r="R182" s="214">
        <f>Q182*H182</f>
        <v>0</v>
      </c>
      <c r="S182" s="214">
        <v>0</v>
      </c>
      <c r="T182" s="215">
        <f>S182*H182</f>
        <v>0</v>
      </c>
      <c r="U182" s="37"/>
      <c r="V182" s="37"/>
      <c r="W182" s="37"/>
      <c r="X182" s="37"/>
      <c r="Y182" s="37"/>
      <c r="Z182" s="37"/>
      <c r="AA182" s="37"/>
      <c r="AB182" s="37"/>
      <c r="AC182" s="37"/>
      <c r="AD182" s="37"/>
      <c r="AE182" s="37"/>
      <c r="AR182" s="216" t="s">
        <v>473</v>
      </c>
      <c r="AT182" s="216" t="s">
        <v>582</v>
      </c>
      <c r="AU182" s="216" t="s">
        <v>87</v>
      </c>
      <c r="AY182" s="18" t="s">
        <v>283</v>
      </c>
      <c r="BE182" s="217">
        <f>IF(N182="základná",J182,0)</f>
        <v>0</v>
      </c>
      <c r="BF182" s="217">
        <f>IF(N182="znížená",J182,0)</f>
        <v>0</v>
      </c>
      <c r="BG182" s="217">
        <f>IF(N182="zákl. prenesená",J182,0)</f>
        <v>0</v>
      </c>
      <c r="BH182" s="217">
        <f>IF(N182="zníž. prenesená",J182,0)</f>
        <v>0</v>
      </c>
      <c r="BI182" s="217">
        <f>IF(N182="nulová",J182,0)</f>
        <v>0</v>
      </c>
      <c r="BJ182" s="18" t="s">
        <v>87</v>
      </c>
      <c r="BK182" s="217">
        <f>ROUND(I182*H182,2)</f>
        <v>0</v>
      </c>
      <c r="BL182" s="18" t="s">
        <v>358</v>
      </c>
      <c r="BM182" s="216" t="s">
        <v>759</v>
      </c>
    </row>
    <row r="183" s="2" customFormat="1" ht="24.15" customHeight="1">
      <c r="A183" s="37"/>
      <c r="B183" s="168"/>
      <c r="C183" s="204" t="s">
        <v>509</v>
      </c>
      <c r="D183" s="204" t="s">
        <v>285</v>
      </c>
      <c r="E183" s="205" t="s">
        <v>4450</v>
      </c>
      <c r="F183" s="206" t="s">
        <v>4451</v>
      </c>
      <c r="G183" s="207" t="s">
        <v>373</v>
      </c>
      <c r="H183" s="208">
        <v>1</v>
      </c>
      <c r="I183" s="209"/>
      <c r="J183" s="210">
        <f>ROUND(I183*H183,2)</f>
        <v>0</v>
      </c>
      <c r="K183" s="211"/>
      <c r="L183" s="38"/>
      <c r="M183" s="212" t="s">
        <v>1</v>
      </c>
      <c r="N183" s="213" t="s">
        <v>41</v>
      </c>
      <c r="O183" s="81"/>
      <c r="P183" s="214">
        <f>O183*H183</f>
        <v>0</v>
      </c>
      <c r="Q183" s="214">
        <v>0</v>
      </c>
      <c r="R183" s="214">
        <f>Q183*H183</f>
        <v>0</v>
      </c>
      <c r="S183" s="214">
        <v>0</v>
      </c>
      <c r="T183" s="215">
        <f>S183*H183</f>
        <v>0</v>
      </c>
      <c r="U183" s="37"/>
      <c r="V183" s="37"/>
      <c r="W183" s="37"/>
      <c r="X183" s="37"/>
      <c r="Y183" s="37"/>
      <c r="Z183" s="37"/>
      <c r="AA183" s="37"/>
      <c r="AB183" s="37"/>
      <c r="AC183" s="37"/>
      <c r="AD183" s="37"/>
      <c r="AE183" s="37"/>
      <c r="AR183" s="216" t="s">
        <v>358</v>
      </c>
      <c r="AT183" s="216" t="s">
        <v>285</v>
      </c>
      <c r="AU183" s="216" t="s">
        <v>87</v>
      </c>
      <c r="AY183" s="18" t="s">
        <v>283</v>
      </c>
      <c r="BE183" s="217">
        <f>IF(N183="základná",J183,0)</f>
        <v>0</v>
      </c>
      <c r="BF183" s="217">
        <f>IF(N183="znížená",J183,0)</f>
        <v>0</v>
      </c>
      <c r="BG183" s="217">
        <f>IF(N183="zákl. prenesená",J183,0)</f>
        <v>0</v>
      </c>
      <c r="BH183" s="217">
        <f>IF(N183="zníž. prenesená",J183,0)</f>
        <v>0</v>
      </c>
      <c r="BI183" s="217">
        <f>IF(N183="nulová",J183,0)</f>
        <v>0</v>
      </c>
      <c r="BJ183" s="18" t="s">
        <v>87</v>
      </c>
      <c r="BK183" s="217">
        <f>ROUND(I183*H183,2)</f>
        <v>0</v>
      </c>
      <c r="BL183" s="18" t="s">
        <v>358</v>
      </c>
      <c r="BM183" s="216" t="s">
        <v>774</v>
      </c>
    </row>
    <row r="184" s="2" customFormat="1" ht="24.15" customHeight="1">
      <c r="A184" s="37"/>
      <c r="B184" s="168"/>
      <c r="C184" s="242" t="s">
        <v>515</v>
      </c>
      <c r="D184" s="242" t="s">
        <v>582</v>
      </c>
      <c r="E184" s="243" t="s">
        <v>4452</v>
      </c>
      <c r="F184" s="244" t="s">
        <v>4453</v>
      </c>
      <c r="G184" s="245" t="s">
        <v>373</v>
      </c>
      <c r="H184" s="246">
        <v>1</v>
      </c>
      <c r="I184" s="247"/>
      <c r="J184" s="248">
        <f>ROUND(I184*H184,2)</f>
        <v>0</v>
      </c>
      <c r="K184" s="249"/>
      <c r="L184" s="250"/>
      <c r="M184" s="251" t="s">
        <v>1</v>
      </c>
      <c r="N184" s="252" t="s">
        <v>41</v>
      </c>
      <c r="O184" s="81"/>
      <c r="P184" s="214">
        <f>O184*H184</f>
        <v>0</v>
      </c>
      <c r="Q184" s="214">
        <v>0</v>
      </c>
      <c r="R184" s="214">
        <f>Q184*H184</f>
        <v>0</v>
      </c>
      <c r="S184" s="214">
        <v>0</v>
      </c>
      <c r="T184" s="215">
        <f>S184*H184</f>
        <v>0</v>
      </c>
      <c r="U184" s="37"/>
      <c r="V184" s="37"/>
      <c r="W184" s="37"/>
      <c r="X184" s="37"/>
      <c r="Y184" s="37"/>
      <c r="Z184" s="37"/>
      <c r="AA184" s="37"/>
      <c r="AB184" s="37"/>
      <c r="AC184" s="37"/>
      <c r="AD184" s="37"/>
      <c r="AE184" s="37"/>
      <c r="AR184" s="216" t="s">
        <v>473</v>
      </c>
      <c r="AT184" s="216" t="s">
        <v>582</v>
      </c>
      <c r="AU184" s="216" t="s">
        <v>87</v>
      </c>
      <c r="AY184" s="18" t="s">
        <v>283</v>
      </c>
      <c r="BE184" s="217">
        <f>IF(N184="základná",J184,0)</f>
        <v>0</v>
      </c>
      <c r="BF184" s="217">
        <f>IF(N184="znížená",J184,0)</f>
        <v>0</v>
      </c>
      <c r="BG184" s="217">
        <f>IF(N184="zákl. prenesená",J184,0)</f>
        <v>0</v>
      </c>
      <c r="BH184" s="217">
        <f>IF(N184="zníž. prenesená",J184,0)</f>
        <v>0</v>
      </c>
      <c r="BI184" s="217">
        <f>IF(N184="nulová",J184,0)</f>
        <v>0</v>
      </c>
      <c r="BJ184" s="18" t="s">
        <v>87</v>
      </c>
      <c r="BK184" s="217">
        <f>ROUND(I184*H184,2)</f>
        <v>0</v>
      </c>
      <c r="BL184" s="18" t="s">
        <v>358</v>
      </c>
      <c r="BM184" s="216" t="s">
        <v>788</v>
      </c>
    </row>
    <row r="185" s="2" customFormat="1" ht="24.15" customHeight="1">
      <c r="A185" s="37"/>
      <c r="B185" s="168"/>
      <c r="C185" s="204" t="s">
        <v>519</v>
      </c>
      <c r="D185" s="204" t="s">
        <v>285</v>
      </c>
      <c r="E185" s="205" t="s">
        <v>2765</v>
      </c>
      <c r="F185" s="206" t="s">
        <v>2766</v>
      </c>
      <c r="G185" s="207" t="s">
        <v>373</v>
      </c>
      <c r="H185" s="208">
        <v>36</v>
      </c>
      <c r="I185" s="209"/>
      <c r="J185" s="210">
        <f>ROUND(I185*H185,2)</f>
        <v>0</v>
      </c>
      <c r="K185" s="211"/>
      <c r="L185" s="38"/>
      <c r="M185" s="212" t="s">
        <v>1</v>
      </c>
      <c r="N185" s="213" t="s">
        <v>41</v>
      </c>
      <c r="O185" s="81"/>
      <c r="P185" s="214">
        <f>O185*H185</f>
        <v>0</v>
      </c>
      <c r="Q185" s="214">
        <v>0</v>
      </c>
      <c r="R185" s="214">
        <f>Q185*H185</f>
        <v>0</v>
      </c>
      <c r="S185" s="214">
        <v>0</v>
      </c>
      <c r="T185" s="215">
        <f>S185*H185</f>
        <v>0</v>
      </c>
      <c r="U185" s="37"/>
      <c r="V185" s="37"/>
      <c r="W185" s="37"/>
      <c r="X185" s="37"/>
      <c r="Y185" s="37"/>
      <c r="Z185" s="37"/>
      <c r="AA185" s="37"/>
      <c r="AB185" s="37"/>
      <c r="AC185" s="37"/>
      <c r="AD185" s="37"/>
      <c r="AE185" s="37"/>
      <c r="AR185" s="216" t="s">
        <v>358</v>
      </c>
      <c r="AT185" s="216" t="s">
        <v>285</v>
      </c>
      <c r="AU185" s="216" t="s">
        <v>87</v>
      </c>
      <c r="AY185" s="18" t="s">
        <v>283</v>
      </c>
      <c r="BE185" s="217">
        <f>IF(N185="základná",J185,0)</f>
        <v>0</v>
      </c>
      <c r="BF185" s="217">
        <f>IF(N185="znížená",J185,0)</f>
        <v>0</v>
      </c>
      <c r="BG185" s="217">
        <f>IF(N185="zákl. prenesená",J185,0)</f>
        <v>0</v>
      </c>
      <c r="BH185" s="217">
        <f>IF(N185="zníž. prenesená",J185,0)</f>
        <v>0</v>
      </c>
      <c r="BI185" s="217">
        <f>IF(N185="nulová",J185,0)</f>
        <v>0</v>
      </c>
      <c r="BJ185" s="18" t="s">
        <v>87</v>
      </c>
      <c r="BK185" s="217">
        <f>ROUND(I185*H185,2)</f>
        <v>0</v>
      </c>
      <c r="BL185" s="18" t="s">
        <v>358</v>
      </c>
      <c r="BM185" s="216" t="s">
        <v>803</v>
      </c>
    </row>
    <row r="186" s="2" customFormat="1" ht="24.15" customHeight="1">
      <c r="A186" s="37"/>
      <c r="B186" s="168"/>
      <c r="C186" s="242" t="s">
        <v>523</v>
      </c>
      <c r="D186" s="242" t="s">
        <v>582</v>
      </c>
      <c r="E186" s="243" t="s">
        <v>4454</v>
      </c>
      <c r="F186" s="244" t="s">
        <v>4455</v>
      </c>
      <c r="G186" s="245" t="s">
        <v>373</v>
      </c>
      <c r="H186" s="246">
        <v>1</v>
      </c>
      <c r="I186" s="247"/>
      <c r="J186" s="248">
        <f>ROUND(I186*H186,2)</f>
        <v>0</v>
      </c>
      <c r="K186" s="249"/>
      <c r="L186" s="250"/>
      <c r="M186" s="251" t="s">
        <v>1</v>
      </c>
      <c r="N186" s="252" t="s">
        <v>41</v>
      </c>
      <c r="O186" s="81"/>
      <c r="P186" s="214">
        <f>O186*H186</f>
        <v>0</v>
      </c>
      <c r="Q186" s="214">
        <v>0</v>
      </c>
      <c r="R186" s="214">
        <f>Q186*H186</f>
        <v>0</v>
      </c>
      <c r="S186" s="214">
        <v>0</v>
      </c>
      <c r="T186" s="215">
        <f>S186*H186</f>
        <v>0</v>
      </c>
      <c r="U186" s="37"/>
      <c r="V186" s="37"/>
      <c r="W186" s="37"/>
      <c r="X186" s="37"/>
      <c r="Y186" s="37"/>
      <c r="Z186" s="37"/>
      <c r="AA186" s="37"/>
      <c r="AB186" s="37"/>
      <c r="AC186" s="37"/>
      <c r="AD186" s="37"/>
      <c r="AE186" s="37"/>
      <c r="AR186" s="216" t="s">
        <v>473</v>
      </c>
      <c r="AT186" s="216" t="s">
        <v>582</v>
      </c>
      <c r="AU186" s="216" t="s">
        <v>87</v>
      </c>
      <c r="AY186" s="18" t="s">
        <v>283</v>
      </c>
      <c r="BE186" s="217">
        <f>IF(N186="základná",J186,0)</f>
        <v>0</v>
      </c>
      <c r="BF186" s="217">
        <f>IF(N186="znížená",J186,0)</f>
        <v>0</v>
      </c>
      <c r="BG186" s="217">
        <f>IF(N186="zákl. prenesená",J186,0)</f>
        <v>0</v>
      </c>
      <c r="BH186" s="217">
        <f>IF(N186="zníž. prenesená",J186,0)</f>
        <v>0</v>
      </c>
      <c r="BI186" s="217">
        <f>IF(N186="nulová",J186,0)</f>
        <v>0</v>
      </c>
      <c r="BJ186" s="18" t="s">
        <v>87</v>
      </c>
      <c r="BK186" s="217">
        <f>ROUND(I186*H186,2)</f>
        <v>0</v>
      </c>
      <c r="BL186" s="18" t="s">
        <v>358</v>
      </c>
      <c r="BM186" s="216" t="s">
        <v>811</v>
      </c>
    </row>
    <row r="187" s="2" customFormat="1" ht="24.15" customHeight="1">
      <c r="A187" s="37"/>
      <c r="B187" s="168"/>
      <c r="C187" s="242" t="s">
        <v>527</v>
      </c>
      <c r="D187" s="242" t="s">
        <v>582</v>
      </c>
      <c r="E187" s="243" t="s">
        <v>2767</v>
      </c>
      <c r="F187" s="244" t="s">
        <v>2768</v>
      </c>
      <c r="G187" s="245" t="s">
        <v>373</v>
      </c>
      <c r="H187" s="246">
        <v>19</v>
      </c>
      <c r="I187" s="247"/>
      <c r="J187" s="248">
        <f>ROUND(I187*H187,2)</f>
        <v>0</v>
      </c>
      <c r="K187" s="249"/>
      <c r="L187" s="250"/>
      <c r="M187" s="251" t="s">
        <v>1</v>
      </c>
      <c r="N187" s="252" t="s">
        <v>41</v>
      </c>
      <c r="O187" s="81"/>
      <c r="P187" s="214">
        <f>O187*H187</f>
        <v>0</v>
      </c>
      <c r="Q187" s="214">
        <v>0</v>
      </c>
      <c r="R187" s="214">
        <f>Q187*H187</f>
        <v>0</v>
      </c>
      <c r="S187" s="214">
        <v>0</v>
      </c>
      <c r="T187" s="215">
        <f>S187*H187</f>
        <v>0</v>
      </c>
      <c r="U187" s="37"/>
      <c r="V187" s="37"/>
      <c r="W187" s="37"/>
      <c r="X187" s="37"/>
      <c r="Y187" s="37"/>
      <c r="Z187" s="37"/>
      <c r="AA187" s="37"/>
      <c r="AB187" s="37"/>
      <c r="AC187" s="37"/>
      <c r="AD187" s="37"/>
      <c r="AE187" s="37"/>
      <c r="AR187" s="216" t="s">
        <v>473</v>
      </c>
      <c r="AT187" s="216" t="s">
        <v>582</v>
      </c>
      <c r="AU187" s="216" t="s">
        <v>87</v>
      </c>
      <c r="AY187" s="18" t="s">
        <v>283</v>
      </c>
      <c r="BE187" s="217">
        <f>IF(N187="základná",J187,0)</f>
        <v>0</v>
      </c>
      <c r="BF187" s="217">
        <f>IF(N187="znížená",J187,0)</f>
        <v>0</v>
      </c>
      <c r="BG187" s="217">
        <f>IF(N187="zákl. prenesená",J187,0)</f>
        <v>0</v>
      </c>
      <c r="BH187" s="217">
        <f>IF(N187="zníž. prenesená",J187,0)</f>
        <v>0</v>
      </c>
      <c r="BI187" s="217">
        <f>IF(N187="nulová",J187,0)</f>
        <v>0</v>
      </c>
      <c r="BJ187" s="18" t="s">
        <v>87</v>
      </c>
      <c r="BK187" s="217">
        <f>ROUND(I187*H187,2)</f>
        <v>0</v>
      </c>
      <c r="BL187" s="18" t="s">
        <v>358</v>
      </c>
      <c r="BM187" s="216" t="s">
        <v>825</v>
      </c>
    </row>
    <row r="188" s="2" customFormat="1" ht="24.15" customHeight="1">
      <c r="A188" s="37"/>
      <c r="B188" s="168"/>
      <c r="C188" s="242" t="s">
        <v>531</v>
      </c>
      <c r="D188" s="242" t="s">
        <v>582</v>
      </c>
      <c r="E188" s="243" t="s">
        <v>2769</v>
      </c>
      <c r="F188" s="244" t="s">
        <v>2770</v>
      </c>
      <c r="G188" s="245" t="s">
        <v>373</v>
      </c>
      <c r="H188" s="246">
        <v>16</v>
      </c>
      <c r="I188" s="247"/>
      <c r="J188" s="248">
        <f>ROUND(I188*H188,2)</f>
        <v>0</v>
      </c>
      <c r="K188" s="249"/>
      <c r="L188" s="250"/>
      <c r="M188" s="251" t="s">
        <v>1</v>
      </c>
      <c r="N188" s="252" t="s">
        <v>41</v>
      </c>
      <c r="O188" s="81"/>
      <c r="P188" s="214">
        <f>O188*H188</f>
        <v>0</v>
      </c>
      <c r="Q188" s="214">
        <v>0</v>
      </c>
      <c r="R188" s="214">
        <f>Q188*H188</f>
        <v>0</v>
      </c>
      <c r="S188" s="214">
        <v>0</v>
      </c>
      <c r="T188" s="215">
        <f>S188*H188</f>
        <v>0</v>
      </c>
      <c r="U188" s="37"/>
      <c r="V188" s="37"/>
      <c r="W188" s="37"/>
      <c r="X188" s="37"/>
      <c r="Y188" s="37"/>
      <c r="Z188" s="37"/>
      <c r="AA188" s="37"/>
      <c r="AB188" s="37"/>
      <c r="AC188" s="37"/>
      <c r="AD188" s="37"/>
      <c r="AE188" s="37"/>
      <c r="AR188" s="216" t="s">
        <v>473</v>
      </c>
      <c r="AT188" s="216" t="s">
        <v>582</v>
      </c>
      <c r="AU188" s="216" t="s">
        <v>87</v>
      </c>
      <c r="AY188" s="18" t="s">
        <v>283</v>
      </c>
      <c r="BE188" s="217">
        <f>IF(N188="základná",J188,0)</f>
        <v>0</v>
      </c>
      <c r="BF188" s="217">
        <f>IF(N188="znížená",J188,0)</f>
        <v>0</v>
      </c>
      <c r="BG188" s="217">
        <f>IF(N188="zákl. prenesená",J188,0)</f>
        <v>0</v>
      </c>
      <c r="BH188" s="217">
        <f>IF(N188="zníž. prenesená",J188,0)</f>
        <v>0</v>
      </c>
      <c r="BI188" s="217">
        <f>IF(N188="nulová",J188,0)</f>
        <v>0</v>
      </c>
      <c r="BJ188" s="18" t="s">
        <v>87</v>
      </c>
      <c r="BK188" s="217">
        <f>ROUND(I188*H188,2)</f>
        <v>0</v>
      </c>
      <c r="BL188" s="18" t="s">
        <v>358</v>
      </c>
      <c r="BM188" s="216" t="s">
        <v>839</v>
      </c>
    </row>
    <row r="189" s="2" customFormat="1" ht="16.5" customHeight="1">
      <c r="A189" s="37"/>
      <c r="B189" s="168"/>
      <c r="C189" s="204" t="s">
        <v>538</v>
      </c>
      <c r="D189" s="204" t="s">
        <v>285</v>
      </c>
      <c r="E189" s="205" t="s">
        <v>2771</v>
      </c>
      <c r="F189" s="206" t="s">
        <v>2772</v>
      </c>
      <c r="G189" s="207" t="s">
        <v>373</v>
      </c>
      <c r="H189" s="208">
        <v>81</v>
      </c>
      <c r="I189" s="209"/>
      <c r="J189" s="210">
        <f>ROUND(I189*H189,2)</f>
        <v>0</v>
      </c>
      <c r="K189" s="211"/>
      <c r="L189" s="38"/>
      <c r="M189" s="212" t="s">
        <v>1</v>
      </c>
      <c r="N189" s="213" t="s">
        <v>41</v>
      </c>
      <c r="O189" s="81"/>
      <c r="P189" s="214">
        <f>O189*H189</f>
        <v>0</v>
      </c>
      <c r="Q189" s="214">
        <v>0</v>
      </c>
      <c r="R189" s="214">
        <f>Q189*H189</f>
        <v>0</v>
      </c>
      <c r="S189" s="214">
        <v>0</v>
      </c>
      <c r="T189" s="215">
        <f>S189*H189</f>
        <v>0</v>
      </c>
      <c r="U189" s="37"/>
      <c r="V189" s="37"/>
      <c r="W189" s="37"/>
      <c r="X189" s="37"/>
      <c r="Y189" s="37"/>
      <c r="Z189" s="37"/>
      <c r="AA189" s="37"/>
      <c r="AB189" s="37"/>
      <c r="AC189" s="37"/>
      <c r="AD189" s="37"/>
      <c r="AE189" s="37"/>
      <c r="AR189" s="216" t="s">
        <v>358</v>
      </c>
      <c r="AT189" s="216" t="s">
        <v>285</v>
      </c>
      <c r="AU189" s="216" t="s">
        <v>87</v>
      </c>
      <c r="AY189" s="18" t="s">
        <v>283</v>
      </c>
      <c r="BE189" s="217">
        <f>IF(N189="základná",J189,0)</f>
        <v>0</v>
      </c>
      <c r="BF189" s="217">
        <f>IF(N189="znížená",J189,0)</f>
        <v>0</v>
      </c>
      <c r="BG189" s="217">
        <f>IF(N189="zákl. prenesená",J189,0)</f>
        <v>0</v>
      </c>
      <c r="BH189" s="217">
        <f>IF(N189="zníž. prenesená",J189,0)</f>
        <v>0</v>
      </c>
      <c r="BI189" s="217">
        <f>IF(N189="nulová",J189,0)</f>
        <v>0</v>
      </c>
      <c r="BJ189" s="18" t="s">
        <v>87</v>
      </c>
      <c r="BK189" s="217">
        <f>ROUND(I189*H189,2)</f>
        <v>0</v>
      </c>
      <c r="BL189" s="18" t="s">
        <v>358</v>
      </c>
      <c r="BM189" s="216" t="s">
        <v>875</v>
      </c>
    </row>
    <row r="190" s="2" customFormat="1" ht="16.5" customHeight="1">
      <c r="A190" s="37"/>
      <c r="B190" s="168"/>
      <c r="C190" s="242" t="s">
        <v>542</v>
      </c>
      <c r="D190" s="242" t="s">
        <v>582</v>
      </c>
      <c r="E190" s="243" t="s">
        <v>2773</v>
      </c>
      <c r="F190" s="244" t="s">
        <v>2774</v>
      </c>
      <c r="G190" s="245" t="s">
        <v>373</v>
      </c>
      <c r="H190" s="246">
        <v>55</v>
      </c>
      <c r="I190" s="247"/>
      <c r="J190" s="248">
        <f>ROUND(I190*H190,2)</f>
        <v>0</v>
      </c>
      <c r="K190" s="249"/>
      <c r="L190" s="250"/>
      <c r="M190" s="251" t="s">
        <v>1</v>
      </c>
      <c r="N190" s="252" t="s">
        <v>41</v>
      </c>
      <c r="O190" s="81"/>
      <c r="P190" s="214">
        <f>O190*H190</f>
        <v>0</v>
      </c>
      <c r="Q190" s="214">
        <v>0</v>
      </c>
      <c r="R190" s="214">
        <f>Q190*H190</f>
        <v>0</v>
      </c>
      <c r="S190" s="214">
        <v>0</v>
      </c>
      <c r="T190" s="215">
        <f>S190*H190</f>
        <v>0</v>
      </c>
      <c r="U190" s="37"/>
      <c r="V190" s="37"/>
      <c r="W190" s="37"/>
      <c r="X190" s="37"/>
      <c r="Y190" s="37"/>
      <c r="Z190" s="37"/>
      <c r="AA190" s="37"/>
      <c r="AB190" s="37"/>
      <c r="AC190" s="37"/>
      <c r="AD190" s="37"/>
      <c r="AE190" s="37"/>
      <c r="AR190" s="216" t="s">
        <v>473</v>
      </c>
      <c r="AT190" s="216" t="s">
        <v>582</v>
      </c>
      <c r="AU190" s="216" t="s">
        <v>87</v>
      </c>
      <c r="AY190" s="18" t="s">
        <v>283</v>
      </c>
      <c r="BE190" s="217">
        <f>IF(N190="základná",J190,0)</f>
        <v>0</v>
      </c>
      <c r="BF190" s="217">
        <f>IF(N190="znížená",J190,0)</f>
        <v>0</v>
      </c>
      <c r="BG190" s="217">
        <f>IF(N190="zákl. prenesená",J190,0)</f>
        <v>0</v>
      </c>
      <c r="BH190" s="217">
        <f>IF(N190="zníž. prenesená",J190,0)</f>
        <v>0</v>
      </c>
      <c r="BI190" s="217">
        <f>IF(N190="nulová",J190,0)</f>
        <v>0</v>
      </c>
      <c r="BJ190" s="18" t="s">
        <v>87</v>
      </c>
      <c r="BK190" s="217">
        <f>ROUND(I190*H190,2)</f>
        <v>0</v>
      </c>
      <c r="BL190" s="18" t="s">
        <v>358</v>
      </c>
      <c r="BM190" s="216" t="s">
        <v>887</v>
      </c>
    </row>
    <row r="191" s="2" customFormat="1" ht="21.75" customHeight="1">
      <c r="A191" s="37"/>
      <c r="B191" s="168"/>
      <c r="C191" s="242" t="s">
        <v>546</v>
      </c>
      <c r="D191" s="242" t="s">
        <v>582</v>
      </c>
      <c r="E191" s="243" t="s">
        <v>2775</v>
      </c>
      <c r="F191" s="244" t="s">
        <v>2776</v>
      </c>
      <c r="G191" s="245" t="s">
        <v>373</v>
      </c>
      <c r="H191" s="246">
        <v>26</v>
      </c>
      <c r="I191" s="247"/>
      <c r="J191" s="248">
        <f>ROUND(I191*H191,2)</f>
        <v>0</v>
      </c>
      <c r="K191" s="249"/>
      <c r="L191" s="250"/>
      <c r="M191" s="251" t="s">
        <v>1</v>
      </c>
      <c r="N191" s="252" t="s">
        <v>41</v>
      </c>
      <c r="O191" s="81"/>
      <c r="P191" s="214">
        <f>O191*H191</f>
        <v>0</v>
      </c>
      <c r="Q191" s="214">
        <v>0</v>
      </c>
      <c r="R191" s="214">
        <f>Q191*H191</f>
        <v>0</v>
      </c>
      <c r="S191" s="214">
        <v>0</v>
      </c>
      <c r="T191" s="215">
        <f>S191*H191</f>
        <v>0</v>
      </c>
      <c r="U191" s="37"/>
      <c r="V191" s="37"/>
      <c r="W191" s="37"/>
      <c r="X191" s="37"/>
      <c r="Y191" s="37"/>
      <c r="Z191" s="37"/>
      <c r="AA191" s="37"/>
      <c r="AB191" s="37"/>
      <c r="AC191" s="37"/>
      <c r="AD191" s="37"/>
      <c r="AE191" s="37"/>
      <c r="AR191" s="216" t="s">
        <v>473</v>
      </c>
      <c r="AT191" s="216" t="s">
        <v>582</v>
      </c>
      <c r="AU191" s="216" t="s">
        <v>87</v>
      </c>
      <c r="AY191" s="18" t="s">
        <v>283</v>
      </c>
      <c r="BE191" s="217">
        <f>IF(N191="základná",J191,0)</f>
        <v>0</v>
      </c>
      <c r="BF191" s="217">
        <f>IF(N191="znížená",J191,0)</f>
        <v>0</v>
      </c>
      <c r="BG191" s="217">
        <f>IF(N191="zákl. prenesená",J191,0)</f>
        <v>0</v>
      </c>
      <c r="BH191" s="217">
        <f>IF(N191="zníž. prenesená",J191,0)</f>
        <v>0</v>
      </c>
      <c r="BI191" s="217">
        <f>IF(N191="nulová",J191,0)</f>
        <v>0</v>
      </c>
      <c r="BJ191" s="18" t="s">
        <v>87</v>
      </c>
      <c r="BK191" s="217">
        <f>ROUND(I191*H191,2)</f>
        <v>0</v>
      </c>
      <c r="BL191" s="18" t="s">
        <v>358</v>
      </c>
      <c r="BM191" s="216" t="s">
        <v>904</v>
      </c>
    </row>
    <row r="192" s="2" customFormat="1" ht="16.5" customHeight="1">
      <c r="A192" s="37"/>
      <c r="B192" s="168"/>
      <c r="C192" s="204" t="s">
        <v>551</v>
      </c>
      <c r="D192" s="204" t="s">
        <v>285</v>
      </c>
      <c r="E192" s="205" t="s">
        <v>2777</v>
      </c>
      <c r="F192" s="206" t="s">
        <v>2778</v>
      </c>
      <c r="G192" s="207" t="s">
        <v>373</v>
      </c>
      <c r="H192" s="208">
        <v>63</v>
      </c>
      <c r="I192" s="209"/>
      <c r="J192" s="210">
        <f>ROUND(I192*H192,2)</f>
        <v>0</v>
      </c>
      <c r="K192" s="211"/>
      <c r="L192" s="38"/>
      <c r="M192" s="212" t="s">
        <v>1</v>
      </c>
      <c r="N192" s="213" t="s">
        <v>41</v>
      </c>
      <c r="O192" s="81"/>
      <c r="P192" s="214">
        <f>O192*H192</f>
        <v>0</v>
      </c>
      <c r="Q192" s="214">
        <v>0</v>
      </c>
      <c r="R192" s="214">
        <f>Q192*H192</f>
        <v>0</v>
      </c>
      <c r="S192" s="214">
        <v>0</v>
      </c>
      <c r="T192" s="215">
        <f>S192*H192</f>
        <v>0</v>
      </c>
      <c r="U192" s="37"/>
      <c r="V192" s="37"/>
      <c r="W192" s="37"/>
      <c r="X192" s="37"/>
      <c r="Y192" s="37"/>
      <c r="Z192" s="37"/>
      <c r="AA192" s="37"/>
      <c r="AB192" s="37"/>
      <c r="AC192" s="37"/>
      <c r="AD192" s="37"/>
      <c r="AE192" s="37"/>
      <c r="AR192" s="216" t="s">
        <v>358</v>
      </c>
      <c r="AT192" s="216" t="s">
        <v>285</v>
      </c>
      <c r="AU192" s="216" t="s">
        <v>87</v>
      </c>
      <c r="AY192" s="18" t="s">
        <v>283</v>
      </c>
      <c r="BE192" s="217">
        <f>IF(N192="základná",J192,0)</f>
        <v>0</v>
      </c>
      <c r="BF192" s="217">
        <f>IF(N192="znížená",J192,0)</f>
        <v>0</v>
      </c>
      <c r="BG192" s="217">
        <f>IF(N192="zákl. prenesená",J192,0)</f>
        <v>0</v>
      </c>
      <c r="BH192" s="217">
        <f>IF(N192="zníž. prenesená",J192,0)</f>
        <v>0</v>
      </c>
      <c r="BI192" s="217">
        <f>IF(N192="nulová",J192,0)</f>
        <v>0</v>
      </c>
      <c r="BJ192" s="18" t="s">
        <v>87</v>
      </c>
      <c r="BK192" s="217">
        <f>ROUND(I192*H192,2)</f>
        <v>0</v>
      </c>
      <c r="BL192" s="18" t="s">
        <v>358</v>
      </c>
      <c r="BM192" s="216" t="s">
        <v>913</v>
      </c>
    </row>
    <row r="193" s="2" customFormat="1" ht="21.75" customHeight="1">
      <c r="A193" s="37"/>
      <c r="B193" s="168"/>
      <c r="C193" s="242" t="s">
        <v>555</v>
      </c>
      <c r="D193" s="242" t="s">
        <v>582</v>
      </c>
      <c r="E193" s="243" t="s">
        <v>2779</v>
      </c>
      <c r="F193" s="244" t="s">
        <v>2780</v>
      </c>
      <c r="G193" s="245" t="s">
        <v>373</v>
      </c>
      <c r="H193" s="246">
        <v>19</v>
      </c>
      <c r="I193" s="247"/>
      <c r="J193" s="248">
        <f>ROUND(I193*H193,2)</f>
        <v>0</v>
      </c>
      <c r="K193" s="249"/>
      <c r="L193" s="250"/>
      <c r="M193" s="251" t="s">
        <v>1</v>
      </c>
      <c r="N193" s="252" t="s">
        <v>41</v>
      </c>
      <c r="O193" s="81"/>
      <c r="P193" s="214">
        <f>O193*H193</f>
        <v>0</v>
      </c>
      <c r="Q193" s="214">
        <v>0</v>
      </c>
      <c r="R193" s="214">
        <f>Q193*H193</f>
        <v>0</v>
      </c>
      <c r="S193" s="214">
        <v>0</v>
      </c>
      <c r="T193" s="215">
        <f>S193*H193</f>
        <v>0</v>
      </c>
      <c r="U193" s="37"/>
      <c r="V193" s="37"/>
      <c r="W193" s="37"/>
      <c r="X193" s="37"/>
      <c r="Y193" s="37"/>
      <c r="Z193" s="37"/>
      <c r="AA193" s="37"/>
      <c r="AB193" s="37"/>
      <c r="AC193" s="37"/>
      <c r="AD193" s="37"/>
      <c r="AE193" s="37"/>
      <c r="AR193" s="216" t="s">
        <v>473</v>
      </c>
      <c r="AT193" s="216" t="s">
        <v>582</v>
      </c>
      <c r="AU193" s="216" t="s">
        <v>87</v>
      </c>
      <c r="AY193" s="18" t="s">
        <v>283</v>
      </c>
      <c r="BE193" s="217">
        <f>IF(N193="základná",J193,0)</f>
        <v>0</v>
      </c>
      <c r="BF193" s="217">
        <f>IF(N193="znížená",J193,0)</f>
        <v>0</v>
      </c>
      <c r="BG193" s="217">
        <f>IF(N193="zákl. prenesená",J193,0)</f>
        <v>0</v>
      </c>
      <c r="BH193" s="217">
        <f>IF(N193="zníž. prenesená",J193,0)</f>
        <v>0</v>
      </c>
      <c r="BI193" s="217">
        <f>IF(N193="nulová",J193,0)</f>
        <v>0</v>
      </c>
      <c r="BJ193" s="18" t="s">
        <v>87</v>
      </c>
      <c r="BK193" s="217">
        <f>ROUND(I193*H193,2)</f>
        <v>0</v>
      </c>
      <c r="BL193" s="18" t="s">
        <v>358</v>
      </c>
      <c r="BM193" s="216" t="s">
        <v>922</v>
      </c>
    </row>
    <row r="194" s="2" customFormat="1" ht="21.75" customHeight="1">
      <c r="A194" s="37"/>
      <c r="B194" s="168"/>
      <c r="C194" s="242" t="s">
        <v>561</v>
      </c>
      <c r="D194" s="242" t="s">
        <v>582</v>
      </c>
      <c r="E194" s="243" t="s">
        <v>4456</v>
      </c>
      <c r="F194" s="244" t="s">
        <v>4457</v>
      </c>
      <c r="G194" s="245" t="s">
        <v>373</v>
      </c>
      <c r="H194" s="246">
        <v>1</v>
      </c>
      <c r="I194" s="247"/>
      <c r="J194" s="248">
        <f>ROUND(I194*H194,2)</f>
        <v>0</v>
      </c>
      <c r="K194" s="249"/>
      <c r="L194" s="250"/>
      <c r="M194" s="251" t="s">
        <v>1</v>
      </c>
      <c r="N194" s="252" t="s">
        <v>41</v>
      </c>
      <c r="O194" s="81"/>
      <c r="P194" s="214">
        <f>O194*H194</f>
        <v>0</v>
      </c>
      <c r="Q194" s="214">
        <v>0</v>
      </c>
      <c r="R194" s="214">
        <f>Q194*H194</f>
        <v>0</v>
      </c>
      <c r="S194" s="214">
        <v>0</v>
      </c>
      <c r="T194" s="215">
        <f>S194*H194</f>
        <v>0</v>
      </c>
      <c r="U194" s="37"/>
      <c r="V194" s="37"/>
      <c r="W194" s="37"/>
      <c r="X194" s="37"/>
      <c r="Y194" s="37"/>
      <c r="Z194" s="37"/>
      <c r="AA194" s="37"/>
      <c r="AB194" s="37"/>
      <c r="AC194" s="37"/>
      <c r="AD194" s="37"/>
      <c r="AE194" s="37"/>
      <c r="AR194" s="216" t="s">
        <v>473</v>
      </c>
      <c r="AT194" s="216" t="s">
        <v>582</v>
      </c>
      <c r="AU194" s="216" t="s">
        <v>87</v>
      </c>
      <c r="AY194" s="18" t="s">
        <v>283</v>
      </c>
      <c r="BE194" s="217">
        <f>IF(N194="základná",J194,0)</f>
        <v>0</v>
      </c>
      <c r="BF194" s="217">
        <f>IF(N194="znížená",J194,0)</f>
        <v>0</v>
      </c>
      <c r="BG194" s="217">
        <f>IF(N194="zákl. prenesená",J194,0)</f>
        <v>0</v>
      </c>
      <c r="BH194" s="217">
        <f>IF(N194="zníž. prenesená",J194,0)</f>
        <v>0</v>
      </c>
      <c r="BI194" s="217">
        <f>IF(N194="nulová",J194,0)</f>
        <v>0</v>
      </c>
      <c r="BJ194" s="18" t="s">
        <v>87</v>
      </c>
      <c r="BK194" s="217">
        <f>ROUND(I194*H194,2)</f>
        <v>0</v>
      </c>
      <c r="BL194" s="18" t="s">
        <v>358</v>
      </c>
      <c r="BM194" s="216" t="s">
        <v>951</v>
      </c>
    </row>
    <row r="195" s="2" customFormat="1" ht="21.75" customHeight="1">
      <c r="A195" s="37"/>
      <c r="B195" s="168"/>
      <c r="C195" s="242" t="s">
        <v>566</v>
      </c>
      <c r="D195" s="242" t="s">
        <v>582</v>
      </c>
      <c r="E195" s="243" t="s">
        <v>2781</v>
      </c>
      <c r="F195" s="244" t="s">
        <v>2782</v>
      </c>
      <c r="G195" s="245" t="s">
        <v>373</v>
      </c>
      <c r="H195" s="246">
        <v>42</v>
      </c>
      <c r="I195" s="247"/>
      <c r="J195" s="248">
        <f>ROUND(I195*H195,2)</f>
        <v>0</v>
      </c>
      <c r="K195" s="249"/>
      <c r="L195" s="250"/>
      <c r="M195" s="251" t="s">
        <v>1</v>
      </c>
      <c r="N195" s="252" t="s">
        <v>41</v>
      </c>
      <c r="O195" s="81"/>
      <c r="P195" s="214">
        <f>O195*H195</f>
        <v>0</v>
      </c>
      <c r="Q195" s="214">
        <v>0</v>
      </c>
      <c r="R195" s="214">
        <f>Q195*H195</f>
        <v>0</v>
      </c>
      <c r="S195" s="214">
        <v>0</v>
      </c>
      <c r="T195" s="215">
        <f>S195*H195</f>
        <v>0</v>
      </c>
      <c r="U195" s="37"/>
      <c r="V195" s="37"/>
      <c r="W195" s="37"/>
      <c r="X195" s="37"/>
      <c r="Y195" s="37"/>
      <c r="Z195" s="37"/>
      <c r="AA195" s="37"/>
      <c r="AB195" s="37"/>
      <c r="AC195" s="37"/>
      <c r="AD195" s="37"/>
      <c r="AE195" s="37"/>
      <c r="AR195" s="216" t="s">
        <v>473</v>
      </c>
      <c r="AT195" s="216" t="s">
        <v>582</v>
      </c>
      <c r="AU195" s="216" t="s">
        <v>87</v>
      </c>
      <c r="AY195" s="18" t="s">
        <v>283</v>
      </c>
      <c r="BE195" s="217">
        <f>IF(N195="základná",J195,0)</f>
        <v>0</v>
      </c>
      <c r="BF195" s="217">
        <f>IF(N195="znížená",J195,0)</f>
        <v>0</v>
      </c>
      <c r="BG195" s="217">
        <f>IF(N195="zákl. prenesená",J195,0)</f>
        <v>0</v>
      </c>
      <c r="BH195" s="217">
        <f>IF(N195="zníž. prenesená",J195,0)</f>
        <v>0</v>
      </c>
      <c r="BI195" s="217">
        <f>IF(N195="nulová",J195,0)</f>
        <v>0</v>
      </c>
      <c r="BJ195" s="18" t="s">
        <v>87</v>
      </c>
      <c r="BK195" s="217">
        <f>ROUND(I195*H195,2)</f>
        <v>0</v>
      </c>
      <c r="BL195" s="18" t="s">
        <v>358</v>
      </c>
      <c r="BM195" s="216" t="s">
        <v>963</v>
      </c>
    </row>
    <row r="196" s="2" customFormat="1" ht="21.75" customHeight="1">
      <c r="A196" s="37"/>
      <c r="B196" s="168"/>
      <c r="C196" s="242" t="s">
        <v>571</v>
      </c>
      <c r="D196" s="242" t="s">
        <v>582</v>
      </c>
      <c r="E196" s="243" t="s">
        <v>4458</v>
      </c>
      <c r="F196" s="244" t="s">
        <v>4459</v>
      </c>
      <c r="G196" s="245" t="s">
        <v>373</v>
      </c>
      <c r="H196" s="246">
        <v>1</v>
      </c>
      <c r="I196" s="247"/>
      <c r="J196" s="248">
        <f>ROUND(I196*H196,2)</f>
        <v>0</v>
      </c>
      <c r="K196" s="249"/>
      <c r="L196" s="250"/>
      <c r="M196" s="251" t="s">
        <v>1</v>
      </c>
      <c r="N196" s="252" t="s">
        <v>41</v>
      </c>
      <c r="O196" s="81"/>
      <c r="P196" s="214">
        <f>O196*H196</f>
        <v>0</v>
      </c>
      <c r="Q196" s="214">
        <v>0</v>
      </c>
      <c r="R196" s="214">
        <f>Q196*H196</f>
        <v>0</v>
      </c>
      <c r="S196" s="214">
        <v>0</v>
      </c>
      <c r="T196" s="215">
        <f>S196*H196</f>
        <v>0</v>
      </c>
      <c r="U196" s="37"/>
      <c r="V196" s="37"/>
      <c r="W196" s="37"/>
      <c r="X196" s="37"/>
      <c r="Y196" s="37"/>
      <c r="Z196" s="37"/>
      <c r="AA196" s="37"/>
      <c r="AB196" s="37"/>
      <c r="AC196" s="37"/>
      <c r="AD196" s="37"/>
      <c r="AE196" s="37"/>
      <c r="AR196" s="216" t="s">
        <v>473</v>
      </c>
      <c r="AT196" s="216" t="s">
        <v>582</v>
      </c>
      <c r="AU196" s="216" t="s">
        <v>87</v>
      </c>
      <c r="AY196" s="18" t="s">
        <v>283</v>
      </c>
      <c r="BE196" s="217">
        <f>IF(N196="základná",J196,0)</f>
        <v>0</v>
      </c>
      <c r="BF196" s="217">
        <f>IF(N196="znížená",J196,0)</f>
        <v>0</v>
      </c>
      <c r="BG196" s="217">
        <f>IF(N196="zákl. prenesená",J196,0)</f>
        <v>0</v>
      </c>
      <c r="BH196" s="217">
        <f>IF(N196="zníž. prenesená",J196,0)</f>
        <v>0</v>
      </c>
      <c r="BI196" s="217">
        <f>IF(N196="nulová",J196,0)</f>
        <v>0</v>
      </c>
      <c r="BJ196" s="18" t="s">
        <v>87</v>
      </c>
      <c r="BK196" s="217">
        <f>ROUND(I196*H196,2)</f>
        <v>0</v>
      </c>
      <c r="BL196" s="18" t="s">
        <v>358</v>
      </c>
      <c r="BM196" s="216" t="s">
        <v>971</v>
      </c>
    </row>
    <row r="197" s="2" customFormat="1" ht="21.75" customHeight="1">
      <c r="A197" s="37"/>
      <c r="B197" s="168"/>
      <c r="C197" s="204" t="s">
        <v>576</v>
      </c>
      <c r="D197" s="204" t="s">
        <v>285</v>
      </c>
      <c r="E197" s="205" t="s">
        <v>4460</v>
      </c>
      <c r="F197" s="206" t="s">
        <v>4461</v>
      </c>
      <c r="G197" s="207" t="s">
        <v>373</v>
      </c>
      <c r="H197" s="208">
        <v>1</v>
      </c>
      <c r="I197" s="209"/>
      <c r="J197" s="210">
        <f>ROUND(I197*H197,2)</f>
        <v>0</v>
      </c>
      <c r="K197" s="211"/>
      <c r="L197" s="38"/>
      <c r="M197" s="212" t="s">
        <v>1</v>
      </c>
      <c r="N197" s="213" t="s">
        <v>41</v>
      </c>
      <c r="O197" s="81"/>
      <c r="P197" s="214">
        <f>O197*H197</f>
        <v>0</v>
      </c>
      <c r="Q197" s="214">
        <v>0</v>
      </c>
      <c r="R197" s="214">
        <f>Q197*H197</f>
        <v>0</v>
      </c>
      <c r="S197" s="214">
        <v>0</v>
      </c>
      <c r="T197" s="215">
        <f>S197*H197</f>
        <v>0</v>
      </c>
      <c r="U197" s="37"/>
      <c r="V197" s="37"/>
      <c r="W197" s="37"/>
      <c r="X197" s="37"/>
      <c r="Y197" s="37"/>
      <c r="Z197" s="37"/>
      <c r="AA197" s="37"/>
      <c r="AB197" s="37"/>
      <c r="AC197" s="37"/>
      <c r="AD197" s="37"/>
      <c r="AE197" s="37"/>
      <c r="AR197" s="216" t="s">
        <v>358</v>
      </c>
      <c r="AT197" s="216" t="s">
        <v>285</v>
      </c>
      <c r="AU197" s="216" t="s">
        <v>87</v>
      </c>
      <c r="AY197" s="18" t="s">
        <v>283</v>
      </c>
      <c r="BE197" s="217">
        <f>IF(N197="základná",J197,0)</f>
        <v>0</v>
      </c>
      <c r="BF197" s="217">
        <f>IF(N197="znížená",J197,0)</f>
        <v>0</v>
      </c>
      <c r="BG197" s="217">
        <f>IF(N197="zákl. prenesená",J197,0)</f>
        <v>0</v>
      </c>
      <c r="BH197" s="217">
        <f>IF(N197="zníž. prenesená",J197,0)</f>
        <v>0</v>
      </c>
      <c r="BI197" s="217">
        <f>IF(N197="nulová",J197,0)</f>
        <v>0</v>
      </c>
      <c r="BJ197" s="18" t="s">
        <v>87</v>
      </c>
      <c r="BK197" s="217">
        <f>ROUND(I197*H197,2)</f>
        <v>0</v>
      </c>
      <c r="BL197" s="18" t="s">
        <v>358</v>
      </c>
      <c r="BM197" s="216" t="s">
        <v>983</v>
      </c>
    </row>
    <row r="198" s="2" customFormat="1" ht="16.5" customHeight="1">
      <c r="A198" s="37"/>
      <c r="B198" s="168"/>
      <c r="C198" s="242" t="s">
        <v>581</v>
      </c>
      <c r="D198" s="242" t="s">
        <v>582</v>
      </c>
      <c r="E198" s="243" t="s">
        <v>4462</v>
      </c>
      <c r="F198" s="244" t="s">
        <v>4463</v>
      </c>
      <c r="G198" s="245" t="s">
        <v>373</v>
      </c>
      <c r="H198" s="246">
        <v>1</v>
      </c>
      <c r="I198" s="247"/>
      <c r="J198" s="248">
        <f>ROUND(I198*H198,2)</f>
        <v>0</v>
      </c>
      <c r="K198" s="249"/>
      <c r="L198" s="250"/>
      <c r="M198" s="251" t="s">
        <v>1</v>
      </c>
      <c r="N198" s="252" t="s">
        <v>41</v>
      </c>
      <c r="O198" s="81"/>
      <c r="P198" s="214">
        <f>O198*H198</f>
        <v>0</v>
      </c>
      <c r="Q198" s="214">
        <v>0</v>
      </c>
      <c r="R198" s="214">
        <f>Q198*H198</f>
        <v>0</v>
      </c>
      <c r="S198" s="214">
        <v>0</v>
      </c>
      <c r="T198" s="215">
        <f>S198*H198</f>
        <v>0</v>
      </c>
      <c r="U198" s="37"/>
      <c r="V198" s="37"/>
      <c r="W198" s="37"/>
      <c r="X198" s="37"/>
      <c r="Y198" s="37"/>
      <c r="Z198" s="37"/>
      <c r="AA198" s="37"/>
      <c r="AB198" s="37"/>
      <c r="AC198" s="37"/>
      <c r="AD198" s="37"/>
      <c r="AE198" s="37"/>
      <c r="AR198" s="216" t="s">
        <v>473</v>
      </c>
      <c r="AT198" s="216" t="s">
        <v>582</v>
      </c>
      <c r="AU198" s="216" t="s">
        <v>87</v>
      </c>
      <c r="AY198" s="18" t="s">
        <v>283</v>
      </c>
      <c r="BE198" s="217">
        <f>IF(N198="základná",J198,0)</f>
        <v>0</v>
      </c>
      <c r="BF198" s="217">
        <f>IF(N198="znížená",J198,0)</f>
        <v>0</v>
      </c>
      <c r="BG198" s="217">
        <f>IF(N198="zákl. prenesená",J198,0)</f>
        <v>0</v>
      </c>
      <c r="BH198" s="217">
        <f>IF(N198="zníž. prenesená",J198,0)</f>
        <v>0</v>
      </c>
      <c r="BI198" s="217">
        <f>IF(N198="nulová",J198,0)</f>
        <v>0</v>
      </c>
      <c r="BJ198" s="18" t="s">
        <v>87</v>
      </c>
      <c r="BK198" s="217">
        <f>ROUND(I198*H198,2)</f>
        <v>0</v>
      </c>
      <c r="BL198" s="18" t="s">
        <v>358</v>
      </c>
      <c r="BM198" s="216" t="s">
        <v>994</v>
      </c>
    </row>
    <row r="199" s="2" customFormat="1" ht="21.75" customHeight="1">
      <c r="A199" s="37"/>
      <c r="B199" s="168"/>
      <c r="C199" s="204" t="s">
        <v>587</v>
      </c>
      <c r="D199" s="204" t="s">
        <v>285</v>
      </c>
      <c r="E199" s="205" t="s">
        <v>2783</v>
      </c>
      <c r="F199" s="206" t="s">
        <v>2784</v>
      </c>
      <c r="G199" s="207" t="s">
        <v>373</v>
      </c>
      <c r="H199" s="208">
        <v>7</v>
      </c>
      <c r="I199" s="209"/>
      <c r="J199" s="210">
        <f>ROUND(I199*H199,2)</f>
        <v>0</v>
      </c>
      <c r="K199" s="211"/>
      <c r="L199" s="38"/>
      <c r="M199" s="212" t="s">
        <v>1</v>
      </c>
      <c r="N199" s="213" t="s">
        <v>41</v>
      </c>
      <c r="O199" s="81"/>
      <c r="P199" s="214">
        <f>O199*H199</f>
        <v>0</v>
      </c>
      <c r="Q199" s="214">
        <v>0</v>
      </c>
      <c r="R199" s="214">
        <f>Q199*H199</f>
        <v>0</v>
      </c>
      <c r="S199" s="214">
        <v>0</v>
      </c>
      <c r="T199" s="215">
        <f>S199*H199</f>
        <v>0</v>
      </c>
      <c r="U199" s="37"/>
      <c r="V199" s="37"/>
      <c r="W199" s="37"/>
      <c r="X199" s="37"/>
      <c r="Y199" s="37"/>
      <c r="Z199" s="37"/>
      <c r="AA199" s="37"/>
      <c r="AB199" s="37"/>
      <c r="AC199" s="37"/>
      <c r="AD199" s="37"/>
      <c r="AE199" s="37"/>
      <c r="AR199" s="216" t="s">
        <v>358</v>
      </c>
      <c r="AT199" s="216" t="s">
        <v>285</v>
      </c>
      <c r="AU199" s="216" t="s">
        <v>87</v>
      </c>
      <c r="AY199" s="18" t="s">
        <v>283</v>
      </c>
      <c r="BE199" s="217">
        <f>IF(N199="základná",J199,0)</f>
        <v>0</v>
      </c>
      <c r="BF199" s="217">
        <f>IF(N199="znížená",J199,0)</f>
        <v>0</v>
      </c>
      <c r="BG199" s="217">
        <f>IF(N199="zákl. prenesená",J199,0)</f>
        <v>0</v>
      </c>
      <c r="BH199" s="217">
        <f>IF(N199="zníž. prenesená",J199,0)</f>
        <v>0</v>
      </c>
      <c r="BI199" s="217">
        <f>IF(N199="nulová",J199,0)</f>
        <v>0</v>
      </c>
      <c r="BJ199" s="18" t="s">
        <v>87</v>
      </c>
      <c r="BK199" s="217">
        <f>ROUND(I199*H199,2)</f>
        <v>0</v>
      </c>
      <c r="BL199" s="18" t="s">
        <v>358</v>
      </c>
      <c r="BM199" s="216" t="s">
        <v>1002</v>
      </c>
    </row>
    <row r="200" s="2" customFormat="1" ht="21.75" customHeight="1">
      <c r="A200" s="37"/>
      <c r="B200" s="168"/>
      <c r="C200" s="242" t="s">
        <v>591</v>
      </c>
      <c r="D200" s="242" t="s">
        <v>582</v>
      </c>
      <c r="E200" s="243" t="s">
        <v>2789</v>
      </c>
      <c r="F200" s="244" t="s">
        <v>2790</v>
      </c>
      <c r="G200" s="245" t="s">
        <v>373</v>
      </c>
      <c r="H200" s="246">
        <v>7</v>
      </c>
      <c r="I200" s="247"/>
      <c r="J200" s="248">
        <f>ROUND(I200*H200,2)</f>
        <v>0</v>
      </c>
      <c r="K200" s="249"/>
      <c r="L200" s="250"/>
      <c r="M200" s="251" t="s">
        <v>1</v>
      </c>
      <c r="N200" s="252" t="s">
        <v>41</v>
      </c>
      <c r="O200" s="81"/>
      <c r="P200" s="214">
        <f>O200*H200</f>
        <v>0</v>
      </c>
      <c r="Q200" s="214">
        <v>0</v>
      </c>
      <c r="R200" s="214">
        <f>Q200*H200</f>
        <v>0</v>
      </c>
      <c r="S200" s="214">
        <v>0</v>
      </c>
      <c r="T200" s="215">
        <f>S200*H200</f>
        <v>0</v>
      </c>
      <c r="U200" s="37"/>
      <c r="V200" s="37"/>
      <c r="W200" s="37"/>
      <c r="X200" s="37"/>
      <c r="Y200" s="37"/>
      <c r="Z200" s="37"/>
      <c r="AA200" s="37"/>
      <c r="AB200" s="37"/>
      <c r="AC200" s="37"/>
      <c r="AD200" s="37"/>
      <c r="AE200" s="37"/>
      <c r="AR200" s="216" t="s">
        <v>473</v>
      </c>
      <c r="AT200" s="216" t="s">
        <v>582</v>
      </c>
      <c r="AU200" s="216" t="s">
        <v>87</v>
      </c>
      <c r="AY200" s="18" t="s">
        <v>283</v>
      </c>
      <c r="BE200" s="217">
        <f>IF(N200="základná",J200,0)</f>
        <v>0</v>
      </c>
      <c r="BF200" s="217">
        <f>IF(N200="znížená",J200,0)</f>
        <v>0</v>
      </c>
      <c r="BG200" s="217">
        <f>IF(N200="zákl. prenesená",J200,0)</f>
        <v>0</v>
      </c>
      <c r="BH200" s="217">
        <f>IF(N200="zníž. prenesená",J200,0)</f>
        <v>0</v>
      </c>
      <c r="BI200" s="217">
        <f>IF(N200="nulová",J200,0)</f>
        <v>0</v>
      </c>
      <c r="BJ200" s="18" t="s">
        <v>87</v>
      </c>
      <c r="BK200" s="217">
        <f>ROUND(I200*H200,2)</f>
        <v>0</v>
      </c>
      <c r="BL200" s="18" t="s">
        <v>358</v>
      </c>
      <c r="BM200" s="216" t="s">
        <v>1010</v>
      </c>
    </row>
    <row r="201" s="2" customFormat="1" ht="24.15" customHeight="1">
      <c r="A201" s="37"/>
      <c r="B201" s="168"/>
      <c r="C201" s="204" t="s">
        <v>600</v>
      </c>
      <c r="D201" s="204" t="s">
        <v>285</v>
      </c>
      <c r="E201" s="205" t="s">
        <v>2791</v>
      </c>
      <c r="F201" s="206" t="s">
        <v>2792</v>
      </c>
      <c r="G201" s="207" t="s">
        <v>373</v>
      </c>
      <c r="H201" s="208">
        <v>149</v>
      </c>
      <c r="I201" s="209"/>
      <c r="J201" s="210">
        <f>ROUND(I201*H201,2)</f>
        <v>0</v>
      </c>
      <c r="K201" s="211"/>
      <c r="L201" s="38"/>
      <c r="M201" s="212" t="s">
        <v>1</v>
      </c>
      <c r="N201" s="213" t="s">
        <v>41</v>
      </c>
      <c r="O201" s="81"/>
      <c r="P201" s="214">
        <f>O201*H201</f>
        <v>0</v>
      </c>
      <c r="Q201" s="214">
        <v>0</v>
      </c>
      <c r="R201" s="214">
        <f>Q201*H201</f>
        <v>0</v>
      </c>
      <c r="S201" s="214">
        <v>0</v>
      </c>
      <c r="T201" s="215">
        <f>S201*H201</f>
        <v>0</v>
      </c>
      <c r="U201" s="37"/>
      <c r="V201" s="37"/>
      <c r="W201" s="37"/>
      <c r="X201" s="37"/>
      <c r="Y201" s="37"/>
      <c r="Z201" s="37"/>
      <c r="AA201" s="37"/>
      <c r="AB201" s="37"/>
      <c r="AC201" s="37"/>
      <c r="AD201" s="37"/>
      <c r="AE201" s="37"/>
      <c r="AR201" s="216" t="s">
        <v>358</v>
      </c>
      <c r="AT201" s="216" t="s">
        <v>285</v>
      </c>
      <c r="AU201" s="216" t="s">
        <v>87</v>
      </c>
      <c r="AY201" s="18" t="s">
        <v>283</v>
      </c>
      <c r="BE201" s="217">
        <f>IF(N201="základná",J201,0)</f>
        <v>0</v>
      </c>
      <c r="BF201" s="217">
        <f>IF(N201="znížená",J201,0)</f>
        <v>0</v>
      </c>
      <c r="BG201" s="217">
        <f>IF(N201="zákl. prenesená",J201,0)</f>
        <v>0</v>
      </c>
      <c r="BH201" s="217">
        <f>IF(N201="zníž. prenesená",J201,0)</f>
        <v>0</v>
      </c>
      <c r="BI201" s="217">
        <f>IF(N201="nulová",J201,0)</f>
        <v>0</v>
      </c>
      <c r="BJ201" s="18" t="s">
        <v>87</v>
      </c>
      <c r="BK201" s="217">
        <f>ROUND(I201*H201,2)</f>
        <v>0</v>
      </c>
      <c r="BL201" s="18" t="s">
        <v>358</v>
      </c>
      <c r="BM201" s="216" t="s">
        <v>1019</v>
      </c>
    </row>
    <row r="202" s="2" customFormat="1" ht="37.8" customHeight="1">
      <c r="A202" s="37"/>
      <c r="B202" s="168"/>
      <c r="C202" s="242" t="s">
        <v>606</v>
      </c>
      <c r="D202" s="242" t="s">
        <v>582</v>
      </c>
      <c r="E202" s="243" t="s">
        <v>2793</v>
      </c>
      <c r="F202" s="244" t="s">
        <v>2794</v>
      </c>
      <c r="G202" s="245" t="s">
        <v>373</v>
      </c>
      <c r="H202" s="246">
        <v>149</v>
      </c>
      <c r="I202" s="247"/>
      <c r="J202" s="248">
        <f>ROUND(I202*H202,2)</f>
        <v>0</v>
      </c>
      <c r="K202" s="249"/>
      <c r="L202" s="250"/>
      <c r="M202" s="251" t="s">
        <v>1</v>
      </c>
      <c r="N202" s="252" t="s">
        <v>41</v>
      </c>
      <c r="O202" s="81"/>
      <c r="P202" s="214">
        <f>O202*H202</f>
        <v>0</v>
      </c>
      <c r="Q202" s="214">
        <v>0</v>
      </c>
      <c r="R202" s="214">
        <f>Q202*H202</f>
        <v>0</v>
      </c>
      <c r="S202" s="214">
        <v>0</v>
      </c>
      <c r="T202" s="215">
        <f>S202*H202</f>
        <v>0</v>
      </c>
      <c r="U202" s="37"/>
      <c r="V202" s="37"/>
      <c r="W202" s="37"/>
      <c r="X202" s="37"/>
      <c r="Y202" s="37"/>
      <c r="Z202" s="37"/>
      <c r="AA202" s="37"/>
      <c r="AB202" s="37"/>
      <c r="AC202" s="37"/>
      <c r="AD202" s="37"/>
      <c r="AE202" s="37"/>
      <c r="AR202" s="216" t="s">
        <v>473</v>
      </c>
      <c r="AT202" s="216" t="s">
        <v>582</v>
      </c>
      <c r="AU202" s="216" t="s">
        <v>87</v>
      </c>
      <c r="AY202" s="18" t="s">
        <v>283</v>
      </c>
      <c r="BE202" s="217">
        <f>IF(N202="základná",J202,0)</f>
        <v>0</v>
      </c>
      <c r="BF202" s="217">
        <f>IF(N202="znížená",J202,0)</f>
        <v>0</v>
      </c>
      <c r="BG202" s="217">
        <f>IF(N202="zákl. prenesená",J202,0)</f>
        <v>0</v>
      </c>
      <c r="BH202" s="217">
        <f>IF(N202="zníž. prenesená",J202,0)</f>
        <v>0</v>
      </c>
      <c r="BI202" s="217">
        <f>IF(N202="nulová",J202,0)</f>
        <v>0</v>
      </c>
      <c r="BJ202" s="18" t="s">
        <v>87</v>
      </c>
      <c r="BK202" s="217">
        <f>ROUND(I202*H202,2)</f>
        <v>0</v>
      </c>
      <c r="BL202" s="18" t="s">
        <v>358</v>
      </c>
      <c r="BM202" s="216" t="s">
        <v>1028</v>
      </c>
    </row>
    <row r="203" s="2" customFormat="1" ht="24.15" customHeight="1">
      <c r="A203" s="37"/>
      <c r="B203" s="168"/>
      <c r="C203" s="242" t="s">
        <v>612</v>
      </c>
      <c r="D203" s="242" t="s">
        <v>582</v>
      </c>
      <c r="E203" s="243" t="s">
        <v>2795</v>
      </c>
      <c r="F203" s="244" t="s">
        <v>2796</v>
      </c>
      <c r="G203" s="245" t="s">
        <v>373</v>
      </c>
      <c r="H203" s="246">
        <v>17</v>
      </c>
      <c r="I203" s="247"/>
      <c r="J203" s="248">
        <f>ROUND(I203*H203,2)</f>
        <v>0</v>
      </c>
      <c r="K203" s="249"/>
      <c r="L203" s="250"/>
      <c r="M203" s="251" t="s">
        <v>1</v>
      </c>
      <c r="N203" s="252" t="s">
        <v>41</v>
      </c>
      <c r="O203" s="81"/>
      <c r="P203" s="214">
        <f>O203*H203</f>
        <v>0</v>
      </c>
      <c r="Q203" s="214">
        <v>0</v>
      </c>
      <c r="R203" s="214">
        <f>Q203*H203</f>
        <v>0</v>
      </c>
      <c r="S203" s="214">
        <v>0</v>
      </c>
      <c r="T203" s="215">
        <f>S203*H203</f>
        <v>0</v>
      </c>
      <c r="U203" s="37"/>
      <c r="V203" s="37"/>
      <c r="W203" s="37"/>
      <c r="X203" s="37"/>
      <c r="Y203" s="37"/>
      <c r="Z203" s="37"/>
      <c r="AA203" s="37"/>
      <c r="AB203" s="37"/>
      <c r="AC203" s="37"/>
      <c r="AD203" s="37"/>
      <c r="AE203" s="37"/>
      <c r="AR203" s="216" t="s">
        <v>473</v>
      </c>
      <c r="AT203" s="216" t="s">
        <v>582</v>
      </c>
      <c r="AU203" s="216" t="s">
        <v>87</v>
      </c>
      <c r="AY203" s="18" t="s">
        <v>283</v>
      </c>
      <c r="BE203" s="217">
        <f>IF(N203="základná",J203,0)</f>
        <v>0</v>
      </c>
      <c r="BF203" s="217">
        <f>IF(N203="znížená",J203,0)</f>
        <v>0</v>
      </c>
      <c r="BG203" s="217">
        <f>IF(N203="zákl. prenesená",J203,0)</f>
        <v>0</v>
      </c>
      <c r="BH203" s="217">
        <f>IF(N203="zníž. prenesená",J203,0)</f>
        <v>0</v>
      </c>
      <c r="BI203" s="217">
        <f>IF(N203="nulová",J203,0)</f>
        <v>0</v>
      </c>
      <c r="BJ203" s="18" t="s">
        <v>87</v>
      </c>
      <c r="BK203" s="217">
        <f>ROUND(I203*H203,2)</f>
        <v>0</v>
      </c>
      <c r="BL203" s="18" t="s">
        <v>358</v>
      </c>
      <c r="BM203" s="216" t="s">
        <v>1036</v>
      </c>
    </row>
    <row r="204" s="2" customFormat="1" ht="24.15" customHeight="1">
      <c r="A204" s="37"/>
      <c r="B204" s="168"/>
      <c r="C204" s="242" t="s">
        <v>616</v>
      </c>
      <c r="D204" s="242" t="s">
        <v>582</v>
      </c>
      <c r="E204" s="243" t="s">
        <v>4464</v>
      </c>
      <c r="F204" s="244" t="s">
        <v>4465</v>
      </c>
      <c r="G204" s="245" t="s">
        <v>373</v>
      </c>
      <c r="H204" s="246">
        <v>1</v>
      </c>
      <c r="I204" s="247"/>
      <c r="J204" s="248">
        <f>ROUND(I204*H204,2)</f>
        <v>0</v>
      </c>
      <c r="K204" s="249"/>
      <c r="L204" s="250"/>
      <c r="M204" s="251" t="s">
        <v>1</v>
      </c>
      <c r="N204" s="252" t="s">
        <v>41</v>
      </c>
      <c r="O204" s="81"/>
      <c r="P204" s="214">
        <f>O204*H204</f>
        <v>0</v>
      </c>
      <c r="Q204" s="214">
        <v>0</v>
      </c>
      <c r="R204" s="214">
        <f>Q204*H204</f>
        <v>0</v>
      </c>
      <c r="S204" s="214">
        <v>0</v>
      </c>
      <c r="T204" s="215">
        <f>S204*H204</f>
        <v>0</v>
      </c>
      <c r="U204" s="37"/>
      <c r="V204" s="37"/>
      <c r="W204" s="37"/>
      <c r="X204" s="37"/>
      <c r="Y204" s="37"/>
      <c r="Z204" s="37"/>
      <c r="AA204" s="37"/>
      <c r="AB204" s="37"/>
      <c r="AC204" s="37"/>
      <c r="AD204" s="37"/>
      <c r="AE204" s="37"/>
      <c r="AR204" s="216" t="s">
        <v>473</v>
      </c>
      <c r="AT204" s="216" t="s">
        <v>582</v>
      </c>
      <c r="AU204" s="216" t="s">
        <v>87</v>
      </c>
      <c r="AY204" s="18" t="s">
        <v>283</v>
      </c>
      <c r="BE204" s="217">
        <f>IF(N204="základná",J204,0)</f>
        <v>0</v>
      </c>
      <c r="BF204" s="217">
        <f>IF(N204="znížená",J204,0)</f>
        <v>0</v>
      </c>
      <c r="BG204" s="217">
        <f>IF(N204="zákl. prenesená",J204,0)</f>
        <v>0</v>
      </c>
      <c r="BH204" s="217">
        <f>IF(N204="zníž. prenesená",J204,0)</f>
        <v>0</v>
      </c>
      <c r="BI204" s="217">
        <f>IF(N204="nulová",J204,0)</f>
        <v>0</v>
      </c>
      <c r="BJ204" s="18" t="s">
        <v>87</v>
      </c>
      <c r="BK204" s="217">
        <f>ROUND(I204*H204,2)</f>
        <v>0</v>
      </c>
      <c r="BL204" s="18" t="s">
        <v>358</v>
      </c>
      <c r="BM204" s="216" t="s">
        <v>1044</v>
      </c>
    </row>
    <row r="205" s="2" customFormat="1" ht="21.75" customHeight="1">
      <c r="A205" s="37"/>
      <c r="B205" s="168"/>
      <c r="C205" s="204" t="s">
        <v>620</v>
      </c>
      <c r="D205" s="204" t="s">
        <v>285</v>
      </c>
      <c r="E205" s="205" t="s">
        <v>4466</v>
      </c>
      <c r="F205" s="206" t="s">
        <v>4467</v>
      </c>
      <c r="G205" s="207" t="s">
        <v>373</v>
      </c>
      <c r="H205" s="208">
        <v>2</v>
      </c>
      <c r="I205" s="209"/>
      <c r="J205" s="210">
        <f>ROUND(I205*H205,2)</f>
        <v>0</v>
      </c>
      <c r="K205" s="211"/>
      <c r="L205" s="38"/>
      <c r="M205" s="212" t="s">
        <v>1</v>
      </c>
      <c r="N205" s="213" t="s">
        <v>41</v>
      </c>
      <c r="O205" s="81"/>
      <c r="P205" s="214">
        <f>O205*H205</f>
        <v>0</v>
      </c>
      <c r="Q205" s="214">
        <v>0</v>
      </c>
      <c r="R205" s="214">
        <f>Q205*H205</f>
        <v>0</v>
      </c>
      <c r="S205" s="214">
        <v>0</v>
      </c>
      <c r="T205" s="215">
        <f>S205*H205</f>
        <v>0</v>
      </c>
      <c r="U205" s="37"/>
      <c r="V205" s="37"/>
      <c r="W205" s="37"/>
      <c r="X205" s="37"/>
      <c r="Y205" s="37"/>
      <c r="Z205" s="37"/>
      <c r="AA205" s="37"/>
      <c r="AB205" s="37"/>
      <c r="AC205" s="37"/>
      <c r="AD205" s="37"/>
      <c r="AE205" s="37"/>
      <c r="AR205" s="216" t="s">
        <v>358</v>
      </c>
      <c r="AT205" s="216" t="s">
        <v>285</v>
      </c>
      <c r="AU205" s="216" t="s">
        <v>87</v>
      </c>
      <c r="AY205" s="18" t="s">
        <v>283</v>
      </c>
      <c r="BE205" s="217">
        <f>IF(N205="základná",J205,0)</f>
        <v>0</v>
      </c>
      <c r="BF205" s="217">
        <f>IF(N205="znížená",J205,0)</f>
        <v>0</v>
      </c>
      <c r="BG205" s="217">
        <f>IF(N205="zákl. prenesená",J205,0)</f>
        <v>0</v>
      </c>
      <c r="BH205" s="217">
        <f>IF(N205="zníž. prenesená",J205,0)</f>
        <v>0</v>
      </c>
      <c r="BI205" s="217">
        <f>IF(N205="nulová",J205,0)</f>
        <v>0</v>
      </c>
      <c r="BJ205" s="18" t="s">
        <v>87</v>
      </c>
      <c r="BK205" s="217">
        <f>ROUND(I205*H205,2)</f>
        <v>0</v>
      </c>
      <c r="BL205" s="18" t="s">
        <v>358</v>
      </c>
      <c r="BM205" s="216" t="s">
        <v>1053</v>
      </c>
    </row>
    <row r="206" s="2" customFormat="1" ht="49.05" customHeight="1">
      <c r="A206" s="37"/>
      <c r="B206" s="168"/>
      <c r="C206" s="242" t="s">
        <v>625</v>
      </c>
      <c r="D206" s="242" t="s">
        <v>582</v>
      </c>
      <c r="E206" s="243" t="s">
        <v>4468</v>
      </c>
      <c r="F206" s="244" t="s">
        <v>4469</v>
      </c>
      <c r="G206" s="245" t="s">
        <v>373</v>
      </c>
      <c r="H206" s="246">
        <v>1</v>
      </c>
      <c r="I206" s="247"/>
      <c r="J206" s="248">
        <f>ROUND(I206*H206,2)</f>
        <v>0</v>
      </c>
      <c r="K206" s="249"/>
      <c r="L206" s="250"/>
      <c r="M206" s="251" t="s">
        <v>1</v>
      </c>
      <c r="N206" s="252" t="s">
        <v>41</v>
      </c>
      <c r="O206" s="81"/>
      <c r="P206" s="214">
        <f>O206*H206</f>
        <v>0</v>
      </c>
      <c r="Q206" s="214">
        <v>0</v>
      </c>
      <c r="R206" s="214">
        <f>Q206*H206</f>
        <v>0</v>
      </c>
      <c r="S206" s="214">
        <v>0</v>
      </c>
      <c r="T206" s="215">
        <f>S206*H206</f>
        <v>0</v>
      </c>
      <c r="U206" s="37"/>
      <c r="V206" s="37"/>
      <c r="W206" s="37"/>
      <c r="X206" s="37"/>
      <c r="Y206" s="37"/>
      <c r="Z206" s="37"/>
      <c r="AA206" s="37"/>
      <c r="AB206" s="37"/>
      <c r="AC206" s="37"/>
      <c r="AD206" s="37"/>
      <c r="AE206" s="37"/>
      <c r="AR206" s="216" t="s">
        <v>473</v>
      </c>
      <c r="AT206" s="216" t="s">
        <v>582</v>
      </c>
      <c r="AU206" s="216" t="s">
        <v>87</v>
      </c>
      <c r="AY206" s="18" t="s">
        <v>283</v>
      </c>
      <c r="BE206" s="217">
        <f>IF(N206="základná",J206,0)</f>
        <v>0</v>
      </c>
      <c r="BF206" s="217">
        <f>IF(N206="znížená",J206,0)</f>
        <v>0</v>
      </c>
      <c r="BG206" s="217">
        <f>IF(N206="zákl. prenesená",J206,0)</f>
        <v>0</v>
      </c>
      <c r="BH206" s="217">
        <f>IF(N206="zníž. prenesená",J206,0)</f>
        <v>0</v>
      </c>
      <c r="BI206" s="217">
        <f>IF(N206="nulová",J206,0)</f>
        <v>0</v>
      </c>
      <c r="BJ206" s="18" t="s">
        <v>87</v>
      </c>
      <c r="BK206" s="217">
        <f>ROUND(I206*H206,2)</f>
        <v>0</v>
      </c>
      <c r="BL206" s="18" t="s">
        <v>358</v>
      </c>
      <c r="BM206" s="216" t="s">
        <v>1064</v>
      </c>
    </row>
    <row r="207" s="2" customFormat="1" ht="49.05" customHeight="1">
      <c r="A207" s="37"/>
      <c r="B207" s="168"/>
      <c r="C207" s="242" t="s">
        <v>632</v>
      </c>
      <c r="D207" s="242" t="s">
        <v>582</v>
      </c>
      <c r="E207" s="243" t="s">
        <v>4470</v>
      </c>
      <c r="F207" s="244" t="s">
        <v>4471</v>
      </c>
      <c r="G207" s="245" t="s">
        <v>373</v>
      </c>
      <c r="H207" s="246">
        <v>1</v>
      </c>
      <c r="I207" s="247"/>
      <c r="J207" s="248">
        <f>ROUND(I207*H207,2)</f>
        <v>0</v>
      </c>
      <c r="K207" s="249"/>
      <c r="L207" s="250"/>
      <c r="M207" s="251" t="s">
        <v>1</v>
      </c>
      <c r="N207" s="252" t="s">
        <v>41</v>
      </c>
      <c r="O207" s="81"/>
      <c r="P207" s="214">
        <f>O207*H207</f>
        <v>0</v>
      </c>
      <c r="Q207" s="214">
        <v>0</v>
      </c>
      <c r="R207" s="214">
        <f>Q207*H207</f>
        <v>0</v>
      </c>
      <c r="S207" s="214">
        <v>0</v>
      </c>
      <c r="T207" s="215">
        <f>S207*H207</f>
        <v>0</v>
      </c>
      <c r="U207" s="37"/>
      <c r="V207" s="37"/>
      <c r="W207" s="37"/>
      <c r="X207" s="37"/>
      <c r="Y207" s="37"/>
      <c r="Z207" s="37"/>
      <c r="AA207" s="37"/>
      <c r="AB207" s="37"/>
      <c r="AC207" s="37"/>
      <c r="AD207" s="37"/>
      <c r="AE207" s="37"/>
      <c r="AR207" s="216" t="s">
        <v>473</v>
      </c>
      <c r="AT207" s="216" t="s">
        <v>582</v>
      </c>
      <c r="AU207" s="216" t="s">
        <v>87</v>
      </c>
      <c r="AY207" s="18" t="s">
        <v>283</v>
      </c>
      <c r="BE207" s="217">
        <f>IF(N207="základná",J207,0)</f>
        <v>0</v>
      </c>
      <c r="BF207" s="217">
        <f>IF(N207="znížená",J207,0)</f>
        <v>0</v>
      </c>
      <c r="BG207" s="217">
        <f>IF(N207="zákl. prenesená",J207,0)</f>
        <v>0</v>
      </c>
      <c r="BH207" s="217">
        <f>IF(N207="zníž. prenesená",J207,0)</f>
        <v>0</v>
      </c>
      <c r="BI207" s="217">
        <f>IF(N207="nulová",J207,0)</f>
        <v>0</v>
      </c>
      <c r="BJ207" s="18" t="s">
        <v>87</v>
      </c>
      <c r="BK207" s="217">
        <f>ROUND(I207*H207,2)</f>
        <v>0</v>
      </c>
      <c r="BL207" s="18" t="s">
        <v>358</v>
      </c>
      <c r="BM207" s="216" t="s">
        <v>1078</v>
      </c>
    </row>
    <row r="208" s="2" customFormat="1" ht="24.15" customHeight="1">
      <c r="A208" s="37"/>
      <c r="B208" s="168"/>
      <c r="C208" s="204" t="s">
        <v>641</v>
      </c>
      <c r="D208" s="204" t="s">
        <v>285</v>
      </c>
      <c r="E208" s="205" t="s">
        <v>2797</v>
      </c>
      <c r="F208" s="206" t="s">
        <v>2798</v>
      </c>
      <c r="G208" s="207" t="s">
        <v>373</v>
      </c>
      <c r="H208" s="208">
        <v>1</v>
      </c>
      <c r="I208" s="209"/>
      <c r="J208" s="210">
        <f>ROUND(I208*H208,2)</f>
        <v>0</v>
      </c>
      <c r="K208" s="211"/>
      <c r="L208" s="38"/>
      <c r="M208" s="212" t="s">
        <v>1</v>
      </c>
      <c r="N208" s="213" t="s">
        <v>41</v>
      </c>
      <c r="O208" s="81"/>
      <c r="P208" s="214">
        <f>O208*H208</f>
        <v>0</v>
      </c>
      <c r="Q208" s="214">
        <v>0</v>
      </c>
      <c r="R208" s="214">
        <f>Q208*H208</f>
        <v>0</v>
      </c>
      <c r="S208" s="214">
        <v>0</v>
      </c>
      <c r="T208" s="215">
        <f>S208*H208</f>
        <v>0</v>
      </c>
      <c r="U208" s="37"/>
      <c r="V208" s="37"/>
      <c r="W208" s="37"/>
      <c r="X208" s="37"/>
      <c r="Y208" s="37"/>
      <c r="Z208" s="37"/>
      <c r="AA208" s="37"/>
      <c r="AB208" s="37"/>
      <c r="AC208" s="37"/>
      <c r="AD208" s="37"/>
      <c r="AE208" s="37"/>
      <c r="AR208" s="216" t="s">
        <v>358</v>
      </c>
      <c r="AT208" s="216" t="s">
        <v>285</v>
      </c>
      <c r="AU208" s="216" t="s">
        <v>87</v>
      </c>
      <c r="AY208" s="18" t="s">
        <v>283</v>
      </c>
      <c r="BE208" s="217">
        <f>IF(N208="základná",J208,0)</f>
        <v>0</v>
      </c>
      <c r="BF208" s="217">
        <f>IF(N208="znížená",J208,0)</f>
        <v>0</v>
      </c>
      <c r="BG208" s="217">
        <f>IF(N208="zákl. prenesená",J208,0)</f>
        <v>0</v>
      </c>
      <c r="BH208" s="217">
        <f>IF(N208="zníž. prenesená",J208,0)</f>
        <v>0</v>
      </c>
      <c r="BI208" s="217">
        <f>IF(N208="nulová",J208,0)</f>
        <v>0</v>
      </c>
      <c r="BJ208" s="18" t="s">
        <v>87</v>
      </c>
      <c r="BK208" s="217">
        <f>ROUND(I208*H208,2)</f>
        <v>0</v>
      </c>
      <c r="BL208" s="18" t="s">
        <v>358</v>
      </c>
      <c r="BM208" s="216" t="s">
        <v>1091</v>
      </c>
    </row>
    <row r="209" s="2" customFormat="1" ht="24.15" customHeight="1">
      <c r="A209" s="37"/>
      <c r="B209" s="168"/>
      <c r="C209" s="204" t="s">
        <v>646</v>
      </c>
      <c r="D209" s="204" t="s">
        <v>285</v>
      </c>
      <c r="E209" s="205" t="s">
        <v>2799</v>
      </c>
      <c r="F209" s="206" t="s">
        <v>2800</v>
      </c>
      <c r="G209" s="207" t="s">
        <v>373</v>
      </c>
      <c r="H209" s="208">
        <v>1</v>
      </c>
      <c r="I209" s="209"/>
      <c r="J209" s="210">
        <f>ROUND(I209*H209,2)</f>
        <v>0</v>
      </c>
      <c r="K209" s="211"/>
      <c r="L209" s="38"/>
      <c r="M209" s="212" t="s">
        <v>1</v>
      </c>
      <c r="N209" s="213" t="s">
        <v>41</v>
      </c>
      <c r="O209" s="81"/>
      <c r="P209" s="214">
        <f>O209*H209</f>
        <v>0</v>
      </c>
      <c r="Q209" s="214">
        <v>0</v>
      </c>
      <c r="R209" s="214">
        <f>Q209*H209</f>
        <v>0</v>
      </c>
      <c r="S209" s="214">
        <v>0</v>
      </c>
      <c r="T209" s="215">
        <f>S209*H209</f>
        <v>0</v>
      </c>
      <c r="U209" s="37"/>
      <c r="V209" s="37"/>
      <c r="W209" s="37"/>
      <c r="X209" s="37"/>
      <c r="Y209" s="37"/>
      <c r="Z209" s="37"/>
      <c r="AA209" s="37"/>
      <c r="AB209" s="37"/>
      <c r="AC209" s="37"/>
      <c r="AD209" s="37"/>
      <c r="AE209" s="37"/>
      <c r="AR209" s="216" t="s">
        <v>358</v>
      </c>
      <c r="AT209" s="216" t="s">
        <v>285</v>
      </c>
      <c r="AU209" s="216" t="s">
        <v>87</v>
      </c>
      <c r="AY209" s="18" t="s">
        <v>283</v>
      </c>
      <c r="BE209" s="217">
        <f>IF(N209="základná",J209,0)</f>
        <v>0</v>
      </c>
      <c r="BF209" s="217">
        <f>IF(N209="znížená",J209,0)</f>
        <v>0</v>
      </c>
      <c r="BG209" s="217">
        <f>IF(N209="zákl. prenesená",J209,0)</f>
        <v>0</v>
      </c>
      <c r="BH209" s="217">
        <f>IF(N209="zníž. prenesená",J209,0)</f>
        <v>0</v>
      </c>
      <c r="BI209" s="217">
        <f>IF(N209="nulová",J209,0)</f>
        <v>0</v>
      </c>
      <c r="BJ209" s="18" t="s">
        <v>87</v>
      </c>
      <c r="BK209" s="217">
        <f>ROUND(I209*H209,2)</f>
        <v>0</v>
      </c>
      <c r="BL209" s="18" t="s">
        <v>358</v>
      </c>
      <c r="BM209" s="216" t="s">
        <v>1105</v>
      </c>
    </row>
    <row r="210" s="2" customFormat="1" ht="62.7" customHeight="1">
      <c r="A210" s="37"/>
      <c r="B210" s="168"/>
      <c r="C210" s="242" t="s">
        <v>651</v>
      </c>
      <c r="D210" s="242" t="s">
        <v>582</v>
      </c>
      <c r="E210" s="243" t="s">
        <v>2801</v>
      </c>
      <c r="F210" s="244" t="s">
        <v>2802</v>
      </c>
      <c r="G210" s="245" t="s">
        <v>373</v>
      </c>
      <c r="H210" s="246">
        <v>1</v>
      </c>
      <c r="I210" s="247"/>
      <c r="J210" s="248">
        <f>ROUND(I210*H210,2)</f>
        <v>0</v>
      </c>
      <c r="K210" s="249"/>
      <c r="L210" s="250"/>
      <c r="M210" s="251" t="s">
        <v>1</v>
      </c>
      <c r="N210" s="252" t="s">
        <v>41</v>
      </c>
      <c r="O210" s="81"/>
      <c r="P210" s="214">
        <f>O210*H210</f>
        <v>0</v>
      </c>
      <c r="Q210" s="214">
        <v>0</v>
      </c>
      <c r="R210" s="214">
        <f>Q210*H210</f>
        <v>0</v>
      </c>
      <c r="S210" s="214">
        <v>0</v>
      </c>
      <c r="T210" s="215">
        <f>S210*H210</f>
        <v>0</v>
      </c>
      <c r="U210" s="37"/>
      <c r="V210" s="37"/>
      <c r="W210" s="37"/>
      <c r="X210" s="37"/>
      <c r="Y210" s="37"/>
      <c r="Z210" s="37"/>
      <c r="AA210" s="37"/>
      <c r="AB210" s="37"/>
      <c r="AC210" s="37"/>
      <c r="AD210" s="37"/>
      <c r="AE210" s="37"/>
      <c r="AR210" s="216" t="s">
        <v>473</v>
      </c>
      <c r="AT210" s="216" t="s">
        <v>582</v>
      </c>
      <c r="AU210" s="216" t="s">
        <v>87</v>
      </c>
      <c r="AY210" s="18" t="s">
        <v>283</v>
      </c>
      <c r="BE210" s="217">
        <f>IF(N210="základná",J210,0)</f>
        <v>0</v>
      </c>
      <c r="BF210" s="217">
        <f>IF(N210="znížená",J210,0)</f>
        <v>0</v>
      </c>
      <c r="BG210" s="217">
        <f>IF(N210="zákl. prenesená",J210,0)</f>
        <v>0</v>
      </c>
      <c r="BH210" s="217">
        <f>IF(N210="zníž. prenesená",J210,0)</f>
        <v>0</v>
      </c>
      <c r="BI210" s="217">
        <f>IF(N210="nulová",J210,0)</f>
        <v>0</v>
      </c>
      <c r="BJ210" s="18" t="s">
        <v>87</v>
      </c>
      <c r="BK210" s="217">
        <f>ROUND(I210*H210,2)</f>
        <v>0</v>
      </c>
      <c r="BL210" s="18" t="s">
        <v>358</v>
      </c>
      <c r="BM210" s="216" t="s">
        <v>1121</v>
      </c>
    </row>
    <row r="211" s="2" customFormat="1" ht="66.75" customHeight="1">
      <c r="A211" s="37"/>
      <c r="B211" s="168"/>
      <c r="C211" s="242" t="s">
        <v>656</v>
      </c>
      <c r="D211" s="242" t="s">
        <v>582</v>
      </c>
      <c r="E211" s="243" t="s">
        <v>4472</v>
      </c>
      <c r="F211" s="244" t="s">
        <v>4473</v>
      </c>
      <c r="G211" s="245" t="s">
        <v>2805</v>
      </c>
      <c r="H211" s="246">
        <v>1</v>
      </c>
      <c r="I211" s="247"/>
      <c r="J211" s="248">
        <f>ROUND(I211*H211,2)</f>
        <v>0</v>
      </c>
      <c r="K211" s="249"/>
      <c r="L211" s="250"/>
      <c r="M211" s="251" t="s">
        <v>1</v>
      </c>
      <c r="N211" s="252" t="s">
        <v>41</v>
      </c>
      <c r="O211" s="81"/>
      <c r="P211" s="214">
        <f>O211*H211</f>
        <v>0</v>
      </c>
      <c r="Q211" s="214">
        <v>0</v>
      </c>
      <c r="R211" s="214">
        <f>Q211*H211</f>
        <v>0</v>
      </c>
      <c r="S211" s="214">
        <v>0</v>
      </c>
      <c r="T211" s="215">
        <f>S211*H211</f>
        <v>0</v>
      </c>
      <c r="U211" s="37"/>
      <c r="V211" s="37"/>
      <c r="W211" s="37"/>
      <c r="X211" s="37"/>
      <c r="Y211" s="37"/>
      <c r="Z211" s="37"/>
      <c r="AA211" s="37"/>
      <c r="AB211" s="37"/>
      <c r="AC211" s="37"/>
      <c r="AD211" s="37"/>
      <c r="AE211" s="37"/>
      <c r="AR211" s="216" t="s">
        <v>473</v>
      </c>
      <c r="AT211" s="216" t="s">
        <v>582</v>
      </c>
      <c r="AU211" s="216" t="s">
        <v>87</v>
      </c>
      <c r="AY211" s="18" t="s">
        <v>283</v>
      </c>
      <c r="BE211" s="217">
        <f>IF(N211="základná",J211,0)</f>
        <v>0</v>
      </c>
      <c r="BF211" s="217">
        <f>IF(N211="znížená",J211,0)</f>
        <v>0</v>
      </c>
      <c r="BG211" s="217">
        <f>IF(N211="zákl. prenesená",J211,0)</f>
        <v>0</v>
      </c>
      <c r="BH211" s="217">
        <f>IF(N211="zníž. prenesená",J211,0)</f>
        <v>0</v>
      </c>
      <c r="BI211" s="217">
        <f>IF(N211="nulová",J211,0)</f>
        <v>0</v>
      </c>
      <c r="BJ211" s="18" t="s">
        <v>87</v>
      </c>
      <c r="BK211" s="217">
        <f>ROUND(I211*H211,2)</f>
        <v>0</v>
      </c>
      <c r="BL211" s="18" t="s">
        <v>358</v>
      </c>
      <c r="BM211" s="216" t="s">
        <v>1130</v>
      </c>
    </row>
    <row r="212" s="2" customFormat="1" ht="24.15" customHeight="1">
      <c r="A212" s="37"/>
      <c r="B212" s="168"/>
      <c r="C212" s="204" t="s">
        <v>661</v>
      </c>
      <c r="D212" s="204" t="s">
        <v>285</v>
      </c>
      <c r="E212" s="205" t="s">
        <v>2806</v>
      </c>
      <c r="F212" s="206" t="s">
        <v>2807</v>
      </c>
      <c r="G212" s="207" t="s">
        <v>649</v>
      </c>
      <c r="H212" s="208">
        <v>5</v>
      </c>
      <c r="I212" s="209"/>
      <c r="J212" s="210">
        <f>ROUND(I212*H212,2)</f>
        <v>0</v>
      </c>
      <c r="K212" s="211"/>
      <c r="L212" s="38"/>
      <c r="M212" s="212" t="s">
        <v>1</v>
      </c>
      <c r="N212" s="213" t="s">
        <v>41</v>
      </c>
      <c r="O212" s="81"/>
      <c r="P212" s="214">
        <f>O212*H212</f>
        <v>0</v>
      </c>
      <c r="Q212" s="214">
        <v>0</v>
      </c>
      <c r="R212" s="214">
        <f>Q212*H212</f>
        <v>0</v>
      </c>
      <c r="S212" s="214">
        <v>0</v>
      </c>
      <c r="T212" s="215">
        <f>S212*H212</f>
        <v>0</v>
      </c>
      <c r="U212" s="37"/>
      <c r="V212" s="37"/>
      <c r="W212" s="37"/>
      <c r="X212" s="37"/>
      <c r="Y212" s="37"/>
      <c r="Z212" s="37"/>
      <c r="AA212" s="37"/>
      <c r="AB212" s="37"/>
      <c r="AC212" s="37"/>
      <c r="AD212" s="37"/>
      <c r="AE212" s="37"/>
      <c r="AR212" s="216" t="s">
        <v>358</v>
      </c>
      <c r="AT212" s="216" t="s">
        <v>285</v>
      </c>
      <c r="AU212" s="216" t="s">
        <v>87</v>
      </c>
      <c r="AY212" s="18" t="s">
        <v>283</v>
      </c>
      <c r="BE212" s="217">
        <f>IF(N212="základná",J212,0)</f>
        <v>0</v>
      </c>
      <c r="BF212" s="217">
        <f>IF(N212="znížená",J212,0)</f>
        <v>0</v>
      </c>
      <c r="BG212" s="217">
        <f>IF(N212="zákl. prenesená",J212,0)</f>
        <v>0</v>
      </c>
      <c r="BH212" s="217">
        <f>IF(N212="zníž. prenesená",J212,0)</f>
        <v>0</v>
      </c>
      <c r="BI212" s="217">
        <f>IF(N212="nulová",J212,0)</f>
        <v>0</v>
      </c>
      <c r="BJ212" s="18" t="s">
        <v>87</v>
      </c>
      <c r="BK212" s="217">
        <f>ROUND(I212*H212,2)</f>
        <v>0</v>
      </c>
      <c r="BL212" s="18" t="s">
        <v>358</v>
      </c>
      <c r="BM212" s="216" t="s">
        <v>1140</v>
      </c>
    </row>
    <row r="213" s="2" customFormat="1" ht="37.8" customHeight="1">
      <c r="A213" s="37"/>
      <c r="B213" s="168"/>
      <c r="C213" s="242" t="s">
        <v>666</v>
      </c>
      <c r="D213" s="242" t="s">
        <v>582</v>
      </c>
      <c r="E213" s="243" t="s">
        <v>2808</v>
      </c>
      <c r="F213" s="244" t="s">
        <v>2809</v>
      </c>
      <c r="G213" s="245" t="s">
        <v>649</v>
      </c>
      <c r="H213" s="246">
        <v>5</v>
      </c>
      <c r="I213" s="247"/>
      <c r="J213" s="248">
        <f>ROUND(I213*H213,2)</f>
        <v>0</v>
      </c>
      <c r="K213" s="249"/>
      <c r="L213" s="250"/>
      <c r="M213" s="251" t="s">
        <v>1</v>
      </c>
      <c r="N213" s="252" t="s">
        <v>41</v>
      </c>
      <c r="O213" s="81"/>
      <c r="P213" s="214">
        <f>O213*H213</f>
        <v>0</v>
      </c>
      <c r="Q213" s="214">
        <v>0</v>
      </c>
      <c r="R213" s="214">
        <f>Q213*H213</f>
        <v>0</v>
      </c>
      <c r="S213" s="214">
        <v>0</v>
      </c>
      <c r="T213" s="215">
        <f>S213*H213</f>
        <v>0</v>
      </c>
      <c r="U213" s="37"/>
      <c r="V213" s="37"/>
      <c r="W213" s="37"/>
      <c r="X213" s="37"/>
      <c r="Y213" s="37"/>
      <c r="Z213" s="37"/>
      <c r="AA213" s="37"/>
      <c r="AB213" s="37"/>
      <c r="AC213" s="37"/>
      <c r="AD213" s="37"/>
      <c r="AE213" s="37"/>
      <c r="AR213" s="216" t="s">
        <v>473</v>
      </c>
      <c r="AT213" s="216" t="s">
        <v>582</v>
      </c>
      <c r="AU213" s="216" t="s">
        <v>87</v>
      </c>
      <c r="AY213" s="18" t="s">
        <v>283</v>
      </c>
      <c r="BE213" s="217">
        <f>IF(N213="základná",J213,0)</f>
        <v>0</v>
      </c>
      <c r="BF213" s="217">
        <f>IF(N213="znížená",J213,0)</f>
        <v>0</v>
      </c>
      <c r="BG213" s="217">
        <f>IF(N213="zákl. prenesená",J213,0)</f>
        <v>0</v>
      </c>
      <c r="BH213" s="217">
        <f>IF(N213="zníž. prenesená",J213,0)</f>
        <v>0</v>
      </c>
      <c r="BI213" s="217">
        <f>IF(N213="nulová",J213,0)</f>
        <v>0</v>
      </c>
      <c r="BJ213" s="18" t="s">
        <v>87</v>
      </c>
      <c r="BK213" s="217">
        <f>ROUND(I213*H213,2)</f>
        <v>0</v>
      </c>
      <c r="BL213" s="18" t="s">
        <v>358</v>
      </c>
      <c r="BM213" s="216" t="s">
        <v>1156</v>
      </c>
    </row>
    <row r="214" s="2" customFormat="1" ht="24.15" customHeight="1">
      <c r="A214" s="37"/>
      <c r="B214" s="168"/>
      <c r="C214" s="204" t="s">
        <v>697</v>
      </c>
      <c r="D214" s="204" t="s">
        <v>285</v>
      </c>
      <c r="E214" s="205" t="s">
        <v>2810</v>
      </c>
      <c r="F214" s="206" t="s">
        <v>2811</v>
      </c>
      <c r="G214" s="207" t="s">
        <v>373</v>
      </c>
      <c r="H214" s="208">
        <v>96</v>
      </c>
      <c r="I214" s="209"/>
      <c r="J214" s="210">
        <f>ROUND(I214*H214,2)</f>
        <v>0</v>
      </c>
      <c r="K214" s="211"/>
      <c r="L214" s="38"/>
      <c r="M214" s="212" t="s">
        <v>1</v>
      </c>
      <c r="N214" s="213" t="s">
        <v>41</v>
      </c>
      <c r="O214" s="81"/>
      <c r="P214" s="214">
        <f>O214*H214</f>
        <v>0</v>
      </c>
      <c r="Q214" s="214">
        <v>0</v>
      </c>
      <c r="R214" s="214">
        <f>Q214*H214</f>
        <v>0</v>
      </c>
      <c r="S214" s="214">
        <v>0</v>
      </c>
      <c r="T214" s="215">
        <f>S214*H214</f>
        <v>0</v>
      </c>
      <c r="U214" s="37"/>
      <c r="V214" s="37"/>
      <c r="W214" s="37"/>
      <c r="X214" s="37"/>
      <c r="Y214" s="37"/>
      <c r="Z214" s="37"/>
      <c r="AA214" s="37"/>
      <c r="AB214" s="37"/>
      <c r="AC214" s="37"/>
      <c r="AD214" s="37"/>
      <c r="AE214" s="37"/>
      <c r="AR214" s="216" t="s">
        <v>358</v>
      </c>
      <c r="AT214" s="216" t="s">
        <v>285</v>
      </c>
      <c r="AU214" s="216" t="s">
        <v>87</v>
      </c>
      <c r="AY214" s="18" t="s">
        <v>283</v>
      </c>
      <c r="BE214" s="217">
        <f>IF(N214="základná",J214,0)</f>
        <v>0</v>
      </c>
      <c r="BF214" s="217">
        <f>IF(N214="znížená",J214,0)</f>
        <v>0</v>
      </c>
      <c r="BG214" s="217">
        <f>IF(N214="zákl. prenesená",J214,0)</f>
        <v>0</v>
      </c>
      <c r="BH214" s="217">
        <f>IF(N214="zníž. prenesená",J214,0)</f>
        <v>0</v>
      </c>
      <c r="BI214" s="217">
        <f>IF(N214="nulová",J214,0)</f>
        <v>0</v>
      </c>
      <c r="BJ214" s="18" t="s">
        <v>87</v>
      </c>
      <c r="BK214" s="217">
        <f>ROUND(I214*H214,2)</f>
        <v>0</v>
      </c>
      <c r="BL214" s="18" t="s">
        <v>358</v>
      </c>
      <c r="BM214" s="216" t="s">
        <v>1172</v>
      </c>
    </row>
    <row r="215" s="2" customFormat="1" ht="24.15" customHeight="1">
      <c r="A215" s="37"/>
      <c r="B215" s="168"/>
      <c r="C215" s="204" t="s">
        <v>702</v>
      </c>
      <c r="D215" s="204" t="s">
        <v>285</v>
      </c>
      <c r="E215" s="205" t="s">
        <v>2812</v>
      </c>
      <c r="F215" s="206" t="s">
        <v>2813</v>
      </c>
      <c r="G215" s="207" t="s">
        <v>649</v>
      </c>
      <c r="H215" s="208">
        <v>320</v>
      </c>
      <c r="I215" s="209"/>
      <c r="J215" s="210">
        <f>ROUND(I215*H215,2)</f>
        <v>0</v>
      </c>
      <c r="K215" s="211"/>
      <c r="L215" s="38"/>
      <c r="M215" s="212" t="s">
        <v>1</v>
      </c>
      <c r="N215" s="213" t="s">
        <v>41</v>
      </c>
      <c r="O215" s="81"/>
      <c r="P215" s="214">
        <f>O215*H215</f>
        <v>0</v>
      </c>
      <c r="Q215" s="214">
        <v>0</v>
      </c>
      <c r="R215" s="214">
        <f>Q215*H215</f>
        <v>0</v>
      </c>
      <c r="S215" s="214">
        <v>0</v>
      </c>
      <c r="T215" s="215">
        <f>S215*H215</f>
        <v>0</v>
      </c>
      <c r="U215" s="37"/>
      <c r="V215" s="37"/>
      <c r="W215" s="37"/>
      <c r="X215" s="37"/>
      <c r="Y215" s="37"/>
      <c r="Z215" s="37"/>
      <c r="AA215" s="37"/>
      <c r="AB215" s="37"/>
      <c r="AC215" s="37"/>
      <c r="AD215" s="37"/>
      <c r="AE215" s="37"/>
      <c r="AR215" s="216" t="s">
        <v>358</v>
      </c>
      <c r="AT215" s="216" t="s">
        <v>285</v>
      </c>
      <c r="AU215" s="216" t="s">
        <v>87</v>
      </c>
      <c r="AY215" s="18" t="s">
        <v>283</v>
      </c>
      <c r="BE215" s="217">
        <f>IF(N215="základná",J215,0)</f>
        <v>0</v>
      </c>
      <c r="BF215" s="217">
        <f>IF(N215="znížená",J215,0)</f>
        <v>0</v>
      </c>
      <c r="BG215" s="217">
        <f>IF(N215="zákl. prenesená",J215,0)</f>
        <v>0</v>
      </c>
      <c r="BH215" s="217">
        <f>IF(N215="zníž. prenesená",J215,0)</f>
        <v>0</v>
      </c>
      <c r="BI215" s="217">
        <f>IF(N215="nulová",J215,0)</f>
        <v>0</v>
      </c>
      <c r="BJ215" s="18" t="s">
        <v>87</v>
      </c>
      <c r="BK215" s="217">
        <f>ROUND(I215*H215,2)</f>
        <v>0</v>
      </c>
      <c r="BL215" s="18" t="s">
        <v>358</v>
      </c>
      <c r="BM215" s="216" t="s">
        <v>1182</v>
      </c>
    </row>
    <row r="216" s="2" customFormat="1" ht="24.15" customHeight="1">
      <c r="A216" s="37"/>
      <c r="B216" s="168"/>
      <c r="C216" s="204" t="s">
        <v>719</v>
      </c>
      <c r="D216" s="204" t="s">
        <v>285</v>
      </c>
      <c r="E216" s="205" t="s">
        <v>2814</v>
      </c>
      <c r="F216" s="206" t="s">
        <v>2815</v>
      </c>
      <c r="G216" s="207" t="s">
        <v>649</v>
      </c>
      <c r="H216" s="208">
        <v>50</v>
      </c>
      <c r="I216" s="209"/>
      <c r="J216" s="210">
        <f>ROUND(I216*H216,2)</f>
        <v>0</v>
      </c>
      <c r="K216" s="211"/>
      <c r="L216" s="38"/>
      <c r="M216" s="212" t="s">
        <v>1</v>
      </c>
      <c r="N216" s="213" t="s">
        <v>41</v>
      </c>
      <c r="O216" s="81"/>
      <c r="P216" s="214">
        <f>O216*H216</f>
        <v>0</v>
      </c>
      <c r="Q216" s="214">
        <v>0</v>
      </c>
      <c r="R216" s="214">
        <f>Q216*H216</f>
        <v>0</v>
      </c>
      <c r="S216" s="214">
        <v>0</v>
      </c>
      <c r="T216" s="215">
        <f>S216*H216</f>
        <v>0</v>
      </c>
      <c r="U216" s="37"/>
      <c r="V216" s="37"/>
      <c r="W216" s="37"/>
      <c r="X216" s="37"/>
      <c r="Y216" s="37"/>
      <c r="Z216" s="37"/>
      <c r="AA216" s="37"/>
      <c r="AB216" s="37"/>
      <c r="AC216" s="37"/>
      <c r="AD216" s="37"/>
      <c r="AE216" s="37"/>
      <c r="AR216" s="216" t="s">
        <v>358</v>
      </c>
      <c r="AT216" s="216" t="s">
        <v>285</v>
      </c>
      <c r="AU216" s="216" t="s">
        <v>87</v>
      </c>
      <c r="AY216" s="18" t="s">
        <v>283</v>
      </c>
      <c r="BE216" s="217">
        <f>IF(N216="základná",J216,0)</f>
        <v>0</v>
      </c>
      <c r="BF216" s="217">
        <f>IF(N216="znížená",J216,0)</f>
        <v>0</v>
      </c>
      <c r="BG216" s="217">
        <f>IF(N216="zákl. prenesená",J216,0)</f>
        <v>0</v>
      </c>
      <c r="BH216" s="217">
        <f>IF(N216="zníž. prenesená",J216,0)</f>
        <v>0</v>
      </c>
      <c r="BI216" s="217">
        <f>IF(N216="nulová",J216,0)</f>
        <v>0</v>
      </c>
      <c r="BJ216" s="18" t="s">
        <v>87</v>
      </c>
      <c r="BK216" s="217">
        <f>ROUND(I216*H216,2)</f>
        <v>0</v>
      </c>
      <c r="BL216" s="18" t="s">
        <v>358</v>
      </c>
      <c r="BM216" s="216" t="s">
        <v>1192</v>
      </c>
    </row>
    <row r="217" s="2" customFormat="1" ht="16.5" customHeight="1">
      <c r="A217" s="37"/>
      <c r="B217" s="168"/>
      <c r="C217" s="204" t="s">
        <v>670</v>
      </c>
      <c r="D217" s="204" t="s">
        <v>285</v>
      </c>
      <c r="E217" s="205" t="s">
        <v>2816</v>
      </c>
      <c r="F217" s="206" t="s">
        <v>2817</v>
      </c>
      <c r="G217" s="207" t="s">
        <v>373</v>
      </c>
      <c r="H217" s="208">
        <v>220</v>
      </c>
      <c r="I217" s="209"/>
      <c r="J217" s="210">
        <f>ROUND(I217*H217,2)</f>
        <v>0</v>
      </c>
      <c r="K217" s="211"/>
      <c r="L217" s="38"/>
      <c r="M217" s="212" t="s">
        <v>1</v>
      </c>
      <c r="N217" s="213" t="s">
        <v>41</v>
      </c>
      <c r="O217" s="81"/>
      <c r="P217" s="214">
        <f>O217*H217</f>
        <v>0</v>
      </c>
      <c r="Q217" s="214">
        <v>0</v>
      </c>
      <c r="R217" s="214">
        <f>Q217*H217</f>
        <v>0</v>
      </c>
      <c r="S217" s="214">
        <v>0</v>
      </c>
      <c r="T217" s="215">
        <f>S217*H217</f>
        <v>0</v>
      </c>
      <c r="U217" s="37"/>
      <c r="V217" s="37"/>
      <c r="W217" s="37"/>
      <c r="X217" s="37"/>
      <c r="Y217" s="37"/>
      <c r="Z217" s="37"/>
      <c r="AA217" s="37"/>
      <c r="AB217" s="37"/>
      <c r="AC217" s="37"/>
      <c r="AD217" s="37"/>
      <c r="AE217" s="37"/>
      <c r="AR217" s="216" t="s">
        <v>358</v>
      </c>
      <c r="AT217" s="216" t="s">
        <v>285</v>
      </c>
      <c r="AU217" s="216" t="s">
        <v>87</v>
      </c>
      <c r="AY217" s="18" t="s">
        <v>283</v>
      </c>
      <c r="BE217" s="217">
        <f>IF(N217="základná",J217,0)</f>
        <v>0</v>
      </c>
      <c r="BF217" s="217">
        <f>IF(N217="znížená",J217,0)</f>
        <v>0</v>
      </c>
      <c r="BG217" s="217">
        <f>IF(N217="zákl. prenesená",J217,0)</f>
        <v>0</v>
      </c>
      <c r="BH217" s="217">
        <f>IF(N217="zníž. prenesená",J217,0)</f>
        <v>0</v>
      </c>
      <c r="BI217" s="217">
        <f>IF(N217="nulová",J217,0)</f>
        <v>0</v>
      </c>
      <c r="BJ217" s="18" t="s">
        <v>87</v>
      </c>
      <c r="BK217" s="217">
        <f>ROUND(I217*H217,2)</f>
        <v>0</v>
      </c>
      <c r="BL217" s="18" t="s">
        <v>358</v>
      </c>
      <c r="BM217" s="216" t="s">
        <v>1202</v>
      </c>
    </row>
    <row r="218" s="2" customFormat="1" ht="33" customHeight="1">
      <c r="A218" s="37"/>
      <c r="B218" s="168"/>
      <c r="C218" s="204" t="s">
        <v>734</v>
      </c>
      <c r="D218" s="204" t="s">
        <v>285</v>
      </c>
      <c r="E218" s="205" t="s">
        <v>2818</v>
      </c>
      <c r="F218" s="206" t="s">
        <v>2819</v>
      </c>
      <c r="G218" s="207" t="s">
        <v>979</v>
      </c>
      <c r="H218" s="255"/>
      <c r="I218" s="209"/>
      <c r="J218" s="210">
        <f>ROUND(I218*H218,2)</f>
        <v>0</v>
      </c>
      <c r="K218" s="211"/>
      <c r="L218" s="38"/>
      <c r="M218" s="212" t="s">
        <v>1</v>
      </c>
      <c r="N218" s="213" t="s">
        <v>41</v>
      </c>
      <c r="O218" s="81"/>
      <c r="P218" s="214">
        <f>O218*H218</f>
        <v>0</v>
      </c>
      <c r="Q218" s="214">
        <v>0</v>
      </c>
      <c r="R218" s="214">
        <f>Q218*H218</f>
        <v>0</v>
      </c>
      <c r="S218" s="214">
        <v>0</v>
      </c>
      <c r="T218" s="215">
        <f>S218*H218</f>
        <v>0</v>
      </c>
      <c r="U218" s="37"/>
      <c r="V218" s="37"/>
      <c r="W218" s="37"/>
      <c r="X218" s="37"/>
      <c r="Y218" s="37"/>
      <c r="Z218" s="37"/>
      <c r="AA218" s="37"/>
      <c r="AB218" s="37"/>
      <c r="AC218" s="37"/>
      <c r="AD218" s="37"/>
      <c r="AE218" s="37"/>
      <c r="AR218" s="216" t="s">
        <v>358</v>
      </c>
      <c r="AT218" s="216" t="s">
        <v>285</v>
      </c>
      <c r="AU218" s="216" t="s">
        <v>87</v>
      </c>
      <c r="AY218" s="18" t="s">
        <v>283</v>
      </c>
      <c r="BE218" s="217">
        <f>IF(N218="základná",J218,0)</f>
        <v>0</v>
      </c>
      <c r="BF218" s="217">
        <f>IF(N218="znížená",J218,0)</f>
        <v>0</v>
      </c>
      <c r="BG218" s="217">
        <f>IF(N218="zákl. prenesená",J218,0)</f>
        <v>0</v>
      </c>
      <c r="BH218" s="217">
        <f>IF(N218="zníž. prenesená",J218,0)</f>
        <v>0</v>
      </c>
      <c r="BI218" s="217">
        <f>IF(N218="nulová",J218,0)</f>
        <v>0</v>
      </c>
      <c r="BJ218" s="18" t="s">
        <v>87</v>
      </c>
      <c r="BK218" s="217">
        <f>ROUND(I218*H218,2)</f>
        <v>0</v>
      </c>
      <c r="BL218" s="18" t="s">
        <v>358</v>
      </c>
      <c r="BM218" s="216" t="s">
        <v>1211</v>
      </c>
    </row>
    <row r="219" s="12" customFormat="1" ht="25.92" customHeight="1">
      <c r="A219" s="12"/>
      <c r="B219" s="191"/>
      <c r="C219" s="12"/>
      <c r="D219" s="192" t="s">
        <v>74</v>
      </c>
      <c r="E219" s="193" t="s">
        <v>2696</v>
      </c>
      <c r="F219" s="193" t="s">
        <v>2697</v>
      </c>
      <c r="G219" s="12"/>
      <c r="H219" s="12"/>
      <c r="I219" s="194"/>
      <c r="J219" s="195">
        <f>BK219</f>
        <v>0</v>
      </c>
      <c r="K219" s="12"/>
      <c r="L219" s="191"/>
      <c r="M219" s="196"/>
      <c r="N219" s="197"/>
      <c r="O219" s="197"/>
      <c r="P219" s="198">
        <f>P220</f>
        <v>0</v>
      </c>
      <c r="Q219" s="197"/>
      <c r="R219" s="198">
        <f>R220</f>
        <v>0</v>
      </c>
      <c r="S219" s="197"/>
      <c r="T219" s="199">
        <f>T220</f>
        <v>0</v>
      </c>
      <c r="U219" s="12"/>
      <c r="V219" s="12"/>
      <c r="W219" s="12"/>
      <c r="X219" s="12"/>
      <c r="Y219" s="12"/>
      <c r="Z219" s="12"/>
      <c r="AA219" s="12"/>
      <c r="AB219" s="12"/>
      <c r="AC219" s="12"/>
      <c r="AD219" s="12"/>
      <c r="AE219" s="12"/>
      <c r="AR219" s="192" t="s">
        <v>289</v>
      </c>
      <c r="AT219" s="200" t="s">
        <v>74</v>
      </c>
      <c r="AU219" s="200" t="s">
        <v>75</v>
      </c>
      <c r="AY219" s="192" t="s">
        <v>283</v>
      </c>
      <c r="BK219" s="201">
        <f>BK220</f>
        <v>0</v>
      </c>
    </row>
    <row r="220" s="2" customFormat="1" ht="37.8" customHeight="1">
      <c r="A220" s="37"/>
      <c r="B220" s="168"/>
      <c r="C220" s="204" t="s">
        <v>744</v>
      </c>
      <c r="D220" s="204" t="s">
        <v>285</v>
      </c>
      <c r="E220" s="205" t="s">
        <v>4474</v>
      </c>
      <c r="F220" s="206" t="s">
        <v>4475</v>
      </c>
      <c r="G220" s="207" t="s">
        <v>2121</v>
      </c>
      <c r="H220" s="208">
        <v>50</v>
      </c>
      <c r="I220" s="209"/>
      <c r="J220" s="210">
        <f>ROUND(I220*H220,2)</f>
        <v>0</v>
      </c>
      <c r="K220" s="211"/>
      <c r="L220" s="38"/>
      <c r="M220" s="256" t="s">
        <v>1</v>
      </c>
      <c r="N220" s="257" t="s">
        <v>41</v>
      </c>
      <c r="O220" s="258"/>
      <c r="P220" s="259">
        <f>O220*H220</f>
        <v>0</v>
      </c>
      <c r="Q220" s="259">
        <v>0</v>
      </c>
      <c r="R220" s="259">
        <f>Q220*H220</f>
        <v>0</v>
      </c>
      <c r="S220" s="259">
        <v>0</v>
      </c>
      <c r="T220" s="260">
        <f>S220*H220</f>
        <v>0</v>
      </c>
      <c r="U220" s="37"/>
      <c r="V220" s="37"/>
      <c r="W220" s="37"/>
      <c r="X220" s="37"/>
      <c r="Y220" s="37"/>
      <c r="Z220" s="37"/>
      <c r="AA220" s="37"/>
      <c r="AB220" s="37"/>
      <c r="AC220" s="37"/>
      <c r="AD220" s="37"/>
      <c r="AE220" s="37"/>
      <c r="AR220" s="216" t="s">
        <v>2700</v>
      </c>
      <c r="AT220" s="216" t="s">
        <v>285</v>
      </c>
      <c r="AU220" s="216" t="s">
        <v>82</v>
      </c>
      <c r="AY220" s="18" t="s">
        <v>283</v>
      </c>
      <c r="BE220" s="217">
        <f>IF(N220="základná",J220,0)</f>
        <v>0</v>
      </c>
      <c r="BF220" s="217">
        <f>IF(N220="znížená",J220,0)</f>
        <v>0</v>
      </c>
      <c r="BG220" s="217">
        <f>IF(N220="zákl. prenesená",J220,0)</f>
        <v>0</v>
      </c>
      <c r="BH220" s="217">
        <f>IF(N220="zníž. prenesená",J220,0)</f>
        <v>0</v>
      </c>
      <c r="BI220" s="217">
        <f>IF(N220="nulová",J220,0)</f>
        <v>0</v>
      </c>
      <c r="BJ220" s="18" t="s">
        <v>87</v>
      </c>
      <c r="BK220" s="217">
        <f>ROUND(I220*H220,2)</f>
        <v>0</v>
      </c>
      <c r="BL220" s="18" t="s">
        <v>2700</v>
      </c>
      <c r="BM220" s="216" t="s">
        <v>1226</v>
      </c>
    </row>
    <row r="221" s="2" customFormat="1" ht="6.96" customHeight="1">
      <c r="A221" s="37"/>
      <c r="B221" s="64"/>
      <c r="C221" s="65"/>
      <c r="D221" s="65"/>
      <c r="E221" s="65"/>
      <c r="F221" s="65"/>
      <c r="G221" s="65"/>
      <c r="H221" s="65"/>
      <c r="I221" s="65"/>
      <c r="J221" s="65"/>
      <c r="K221" s="65"/>
      <c r="L221" s="38"/>
      <c r="M221" s="37"/>
      <c r="O221" s="37"/>
      <c r="P221" s="37"/>
      <c r="Q221" s="37"/>
      <c r="R221" s="37"/>
      <c r="S221" s="37"/>
      <c r="T221" s="37"/>
      <c r="U221" s="37"/>
      <c r="V221" s="37"/>
      <c r="W221" s="37"/>
      <c r="X221" s="37"/>
      <c r="Y221" s="37"/>
      <c r="Z221" s="37"/>
      <c r="AA221" s="37"/>
      <c r="AB221" s="37"/>
      <c r="AC221" s="37"/>
      <c r="AD221" s="37"/>
      <c r="AE221" s="37"/>
    </row>
  </sheetData>
  <autoFilter ref="C138:K220"/>
  <mergeCells count="20">
    <mergeCell ref="E7:H7"/>
    <mergeCell ref="E11:H11"/>
    <mergeCell ref="E9:H9"/>
    <mergeCell ref="E13:H13"/>
    <mergeCell ref="E22:H22"/>
    <mergeCell ref="E31:H31"/>
    <mergeCell ref="E85:H85"/>
    <mergeCell ref="E89:H89"/>
    <mergeCell ref="E87:H87"/>
    <mergeCell ref="E91:H91"/>
    <mergeCell ref="D109:F109"/>
    <mergeCell ref="D110:F110"/>
    <mergeCell ref="D111:F111"/>
    <mergeCell ref="D112:F112"/>
    <mergeCell ref="D113:F113"/>
    <mergeCell ref="E125:H125"/>
    <mergeCell ref="E129:H129"/>
    <mergeCell ref="E127:H127"/>
    <mergeCell ref="E131:H131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17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7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8" t="s">
        <v>139</v>
      </c>
    </row>
    <row r="3" s="1" customFormat="1" ht="6.96" customHeight="1">
      <c r="B3" s="19"/>
      <c r="C3" s="20"/>
      <c r="D3" s="20"/>
      <c r="E3" s="20"/>
      <c r="F3" s="20"/>
      <c r="G3" s="20"/>
      <c r="H3" s="20"/>
      <c r="I3" s="20"/>
      <c r="J3" s="20"/>
      <c r="K3" s="20"/>
      <c r="L3" s="21"/>
      <c r="AT3" s="18" t="s">
        <v>75</v>
      </c>
    </row>
    <row r="4" s="1" customFormat="1" ht="24.96" customHeight="1">
      <c r="B4" s="21"/>
      <c r="D4" s="22" t="s">
        <v>221</v>
      </c>
      <c r="L4" s="21"/>
      <c r="M4" s="133" t="s">
        <v>9</v>
      </c>
      <c r="AT4" s="18" t="s">
        <v>3</v>
      </c>
    </row>
    <row r="5" s="1" customFormat="1" ht="6.96" customHeight="1">
      <c r="B5" s="21"/>
      <c r="L5" s="21"/>
    </row>
    <row r="6" s="1" customFormat="1" ht="12" customHeight="1">
      <c r="B6" s="21"/>
      <c r="D6" s="31" t="s">
        <v>15</v>
      </c>
      <c r="L6" s="21"/>
    </row>
    <row r="7" s="1" customFormat="1" ht="26.25" customHeight="1">
      <c r="B7" s="21"/>
      <c r="E7" s="134" t="str">
        <f>'Rekapitulácia stavby'!K6</f>
        <v>Komplexná rekonštrukcia a realizácia nadstavby budovy študenského domova4,Tr. SNP53,Banská Bystrica</v>
      </c>
      <c r="F7" s="31"/>
      <c r="G7" s="31"/>
      <c r="H7" s="31"/>
      <c r="L7" s="21"/>
    </row>
    <row r="8">
      <c r="B8" s="21"/>
      <c r="D8" s="31" t="s">
        <v>222</v>
      </c>
      <c r="L8" s="21"/>
    </row>
    <row r="9" s="1" customFormat="1" ht="16.5" customHeight="1">
      <c r="B9" s="21"/>
      <c r="E9" s="134" t="s">
        <v>223</v>
      </c>
      <c r="F9" s="1"/>
      <c r="G9" s="1"/>
      <c r="H9" s="1"/>
      <c r="L9" s="21"/>
    </row>
    <row r="10" s="1" customFormat="1" ht="12" customHeight="1">
      <c r="B10" s="21"/>
      <c r="D10" s="31" t="s">
        <v>224</v>
      </c>
      <c r="L10" s="21"/>
    </row>
    <row r="11" s="2" customFormat="1" ht="16.5" customHeight="1">
      <c r="A11" s="37"/>
      <c r="B11" s="38"/>
      <c r="C11" s="37"/>
      <c r="D11" s="37"/>
      <c r="E11" s="135" t="s">
        <v>3459</v>
      </c>
      <c r="F11" s="37"/>
      <c r="G11" s="37"/>
      <c r="H11" s="37"/>
      <c r="I11" s="37"/>
      <c r="J11" s="37"/>
      <c r="K11" s="37"/>
      <c r="L11" s="59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</row>
    <row r="12" s="2" customFormat="1" ht="12" customHeight="1">
      <c r="A12" s="37"/>
      <c r="B12" s="38"/>
      <c r="C12" s="37"/>
      <c r="D12" s="31" t="s">
        <v>226</v>
      </c>
      <c r="E12" s="37"/>
      <c r="F12" s="37"/>
      <c r="G12" s="37"/>
      <c r="H12" s="37"/>
      <c r="I12" s="37"/>
      <c r="J12" s="37"/>
      <c r="K12" s="37"/>
      <c r="L12" s="59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</row>
    <row r="13" s="2" customFormat="1" ht="16.5" customHeight="1">
      <c r="A13" s="37"/>
      <c r="B13" s="38"/>
      <c r="C13" s="37"/>
      <c r="D13" s="37"/>
      <c r="E13" s="71" t="s">
        <v>4476</v>
      </c>
      <c r="F13" s="37"/>
      <c r="G13" s="37"/>
      <c r="H13" s="37"/>
      <c r="I13" s="37"/>
      <c r="J13" s="37"/>
      <c r="K13" s="37"/>
      <c r="L13" s="59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</row>
    <row r="14" s="2" customFormat="1">
      <c r="A14" s="37"/>
      <c r="B14" s="38"/>
      <c r="C14" s="37"/>
      <c r="D14" s="37"/>
      <c r="E14" s="37"/>
      <c r="F14" s="37"/>
      <c r="G14" s="37"/>
      <c r="H14" s="37"/>
      <c r="I14" s="37"/>
      <c r="J14" s="37"/>
      <c r="K14" s="37"/>
      <c r="L14" s="59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="2" customFormat="1" ht="12" customHeight="1">
      <c r="A15" s="37"/>
      <c r="B15" s="38"/>
      <c r="C15" s="37"/>
      <c r="D15" s="31" t="s">
        <v>17</v>
      </c>
      <c r="E15" s="37"/>
      <c r="F15" s="26" t="s">
        <v>1</v>
      </c>
      <c r="G15" s="37"/>
      <c r="H15" s="37"/>
      <c r="I15" s="31" t="s">
        <v>18</v>
      </c>
      <c r="J15" s="26" t="s">
        <v>1</v>
      </c>
      <c r="K15" s="37"/>
      <c r="L15" s="59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="2" customFormat="1" ht="12" customHeight="1">
      <c r="A16" s="37"/>
      <c r="B16" s="38"/>
      <c r="C16" s="37"/>
      <c r="D16" s="31" t="s">
        <v>19</v>
      </c>
      <c r="E16" s="37"/>
      <c r="F16" s="26" t="s">
        <v>33</v>
      </c>
      <c r="G16" s="37"/>
      <c r="H16" s="37"/>
      <c r="I16" s="31" t="s">
        <v>21</v>
      </c>
      <c r="J16" s="73" t="str">
        <f>'Rekapitulácia stavby'!AN8</f>
        <v>10. 9. 2024</v>
      </c>
      <c r="K16" s="37"/>
      <c r="L16" s="59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="2" customFormat="1" ht="10.8" customHeight="1">
      <c r="A17" s="37"/>
      <c r="B17" s="38"/>
      <c r="C17" s="37"/>
      <c r="D17" s="37"/>
      <c r="E17" s="37"/>
      <c r="F17" s="37"/>
      <c r="G17" s="37"/>
      <c r="H17" s="37"/>
      <c r="I17" s="37"/>
      <c r="J17" s="37"/>
      <c r="K17" s="37"/>
      <c r="L17" s="59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="2" customFormat="1" ht="12" customHeight="1">
      <c r="A18" s="37"/>
      <c r="B18" s="38"/>
      <c r="C18" s="37"/>
      <c r="D18" s="31" t="s">
        <v>23</v>
      </c>
      <c r="E18" s="37"/>
      <c r="F18" s="37"/>
      <c r="G18" s="37"/>
      <c r="H18" s="37"/>
      <c r="I18" s="31" t="s">
        <v>24</v>
      </c>
      <c r="J18" s="26" t="str">
        <f>IF('Rekapitulácia stavby'!AN10="","",'Rekapitulácia stavby'!AN10)</f>
        <v/>
      </c>
      <c r="K18" s="37"/>
      <c r="L18" s="59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="2" customFormat="1" ht="18" customHeight="1">
      <c r="A19" s="37"/>
      <c r="B19" s="38"/>
      <c r="C19" s="37"/>
      <c r="D19" s="37"/>
      <c r="E19" s="26" t="str">
        <f>IF('Rekapitulácia stavby'!E11="","",'Rekapitulácia stavby'!E11)</f>
        <v>Univerzita Mateja Bela v Banskej Bystrici</v>
      </c>
      <c r="F19" s="37"/>
      <c r="G19" s="37"/>
      <c r="H19" s="37"/>
      <c r="I19" s="31" t="s">
        <v>26</v>
      </c>
      <c r="J19" s="26" t="str">
        <f>IF('Rekapitulácia stavby'!AN11="","",'Rekapitulácia stavby'!AN11)</f>
        <v/>
      </c>
      <c r="K19" s="37"/>
      <c r="L19" s="59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="2" customFormat="1" ht="6.96" customHeight="1">
      <c r="A20" s="37"/>
      <c r="B20" s="38"/>
      <c r="C20" s="37"/>
      <c r="D20" s="37"/>
      <c r="E20" s="37"/>
      <c r="F20" s="37"/>
      <c r="G20" s="37"/>
      <c r="H20" s="37"/>
      <c r="I20" s="37"/>
      <c r="J20" s="37"/>
      <c r="K20" s="37"/>
      <c r="L20" s="59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="2" customFormat="1" ht="12" customHeight="1">
      <c r="A21" s="37"/>
      <c r="B21" s="38"/>
      <c r="C21" s="37"/>
      <c r="D21" s="31" t="s">
        <v>27</v>
      </c>
      <c r="E21" s="37"/>
      <c r="F21" s="37"/>
      <c r="G21" s="37"/>
      <c r="H21" s="37"/>
      <c r="I21" s="31" t="s">
        <v>24</v>
      </c>
      <c r="J21" s="32" t="str">
        <f>'Rekapitulácia stavby'!AN13</f>
        <v>Vyplň údaj</v>
      </c>
      <c r="K21" s="37"/>
      <c r="L21" s="59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="2" customFormat="1" ht="18" customHeight="1">
      <c r="A22" s="37"/>
      <c r="B22" s="38"/>
      <c r="C22" s="37"/>
      <c r="D22" s="37"/>
      <c r="E22" s="32" t="str">
        <f>'Rekapitulácia stavby'!E14</f>
        <v>Vyplň údaj</v>
      </c>
      <c r="F22" s="26"/>
      <c r="G22" s="26"/>
      <c r="H22" s="26"/>
      <c r="I22" s="31" t="s">
        <v>26</v>
      </c>
      <c r="J22" s="32" t="str">
        <f>'Rekapitulácia stavby'!AN14</f>
        <v>Vyplň údaj</v>
      </c>
      <c r="K22" s="37"/>
      <c r="L22" s="59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="2" customFormat="1" ht="6.96" customHeight="1">
      <c r="A23" s="37"/>
      <c r="B23" s="38"/>
      <c r="C23" s="37"/>
      <c r="D23" s="37"/>
      <c r="E23" s="37"/>
      <c r="F23" s="37"/>
      <c r="G23" s="37"/>
      <c r="H23" s="37"/>
      <c r="I23" s="37"/>
      <c r="J23" s="37"/>
      <c r="K23" s="37"/>
      <c r="L23" s="59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="2" customFormat="1" ht="12" customHeight="1">
      <c r="A24" s="37"/>
      <c r="B24" s="38"/>
      <c r="C24" s="37"/>
      <c r="D24" s="31" t="s">
        <v>29</v>
      </c>
      <c r="E24" s="37"/>
      <c r="F24" s="37"/>
      <c r="G24" s="37"/>
      <c r="H24" s="37"/>
      <c r="I24" s="31" t="s">
        <v>24</v>
      </c>
      <c r="J24" s="26" t="str">
        <f>IF('Rekapitulácia stavby'!AN16="","",'Rekapitulácia stavby'!AN16)</f>
        <v/>
      </c>
      <c r="K24" s="37"/>
      <c r="L24" s="59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="2" customFormat="1" ht="18" customHeight="1">
      <c r="A25" s="37"/>
      <c r="B25" s="38"/>
      <c r="C25" s="37"/>
      <c r="D25" s="37"/>
      <c r="E25" s="26" t="str">
        <f>IF('Rekapitulácia stavby'!E17="","",'Rekapitulácia stavby'!E17)</f>
        <v>Insvet s.r.o.,Koeice</v>
      </c>
      <c r="F25" s="37"/>
      <c r="G25" s="37"/>
      <c r="H25" s="37"/>
      <c r="I25" s="31" t="s">
        <v>26</v>
      </c>
      <c r="J25" s="26" t="str">
        <f>IF('Rekapitulácia stavby'!AN17="","",'Rekapitulácia stavby'!AN17)</f>
        <v/>
      </c>
      <c r="K25" s="37"/>
      <c r="L25" s="59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</row>
    <row r="26" s="2" customFormat="1" ht="6.96" customHeight="1">
      <c r="A26" s="37"/>
      <c r="B26" s="38"/>
      <c r="C26" s="37"/>
      <c r="D26" s="37"/>
      <c r="E26" s="37"/>
      <c r="F26" s="37"/>
      <c r="G26" s="37"/>
      <c r="H26" s="37"/>
      <c r="I26" s="37"/>
      <c r="J26" s="37"/>
      <c r="K26" s="37"/>
      <c r="L26" s="59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="2" customFormat="1" ht="12" customHeight="1">
      <c r="A27" s="37"/>
      <c r="B27" s="38"/>
      <c r="C27" s="37"/>
      <c r="D27" s="31" t="s">
        <v>32</v>
      </c>
      <c r="E27" s="37"/>
      <c r="F27" s="37"/>
      <c r="G27" s="37"/>
      <c r="H27" s="37"/>
      <c r="I27" s="31" t="s">
        <v>24</v>
      </c>
      <c r="J27" s="26" t="str">
        <f>IF('Rekapitulácia stavby'!AN19="","",'Rekapitulácia stavby'!AN19)</f>
        <v/>
      </c>
      <c r="K27" s="37"/>
      <c r="L27" s="59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</row>
    <row r="28" s="2" customFormat="1" ht="18" customHeight="1">
      <c r="A28" s="37"/>
      <c r="B28" s="38"/>
      <c r="C28" s="37"/>
      <c r="D28" s="37"/>
      <c r="E28" s="26" t="str">
        <f>IF('Rekapitulácia stavby'!E20="","",'Rekapitulácia stavby'!E20)</f>
        <v xml:space="preserve"> </v>
      </c>
      <c r="F28" s="37"/>
      <c r="G28" s="37"/>
      <c r="H28" s="37"/>
      <c r="I28" s="31" t="s">
        <v>26</v>
      </c>
      <c r="J28" s="26" t="str">
        <f>IF('Rekapitulácia stavby'!AN20="","",'Rekapitulácia stavby'!AN20)</f>
        <v/>
      </c>
      <c r="K28" s="37"/>
      <c r="L28" s="59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</row>
    <row r="29" s="2" customFormat="1" ht="6.96" customHeight="1">
      <c r="A29" s="37"/>
      <c r="B29" s="38"/>
      <c r="C29" s="37"/>
      <c r="D29" s="37"/>
      <c r="E29" s="37"/>
      <c r="F29" s="37"/>
      <c r="G29" s="37"/>
      <c r="H29" s="37"/>
      <c r="I29" s="37"/>
      <c r="J29" s="37"/>
      <c r="K29" s="37"/>
      <c r="L29" s="59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</row>
    <row r="30" s="2" customFormat="1" ht="12" customHeight="1">
      <c r="A30" s="37"/>
      <c r="B30" s="38"/>
      <c r="C30" s="37"/>
      <c r="D30" s="31" t="s">
        <v>34</v>
      </c>
      <c r="E30" s="37"/>
      <c r="F30" s="37"/>
      <c r="G30" s="37"/>
      <c r="H30" s="37"/>
      <c r="I30" s="37"/>
      <c r="J30" s="37"/>
      <c r="K30" s="37"/>
      <c r="L30" s="59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</row>
    <row r="31" s="8" customFormat="1" ht="16.5" customHeight="1">
      <c r="A31" s="136"/>
      <c r="B31" s="137"/>
      <c r="C31" s="136"/>
      <c r="D31" s="136"/>
      <c r="E31" s="35" t="s">
        <v>1</v>
      </c>
      <c r="F31" s="35"/>
      <c r="G31" s="35"/>
      <c r="H31" s="35"/>
      <c r="I31" s="136"/>
      <c r="J31" s="136"/>
      <c r="K31" s="136"/>
      <c r="L31" s="138"/>
      <c r="S31" s="136"/>
      <c r="T31" s="136"/>
      <c r="U31" s="136"/>
      <c r="V31" s="136"/>
      <c r="W31" s="136"/>
      <c r="X31" s="136"/>
      <c r="Y31" s="136"/>
      <c r="Z31" s="136"/>
      <c r="AA31" s="136"/>
      <c r="AB31" s="136"/>
      <c r="AC31" s="136"/>
      <c r="AD31" s="136"/>
      <c r="AE31" s="136"/>
    </row>
    <row r="32" s="2" customFormat="1" ht="6.96" customHeight="1">
      <c r="A32" s="37"/>
      <c r="B32" s="38"/>
      <c r="C32" s="37"/>
      <c r="D32" s="37"/>
      <c r="E32" s="37"/>
      <c r="F32" s="37"/>
      <c r="G32" s="37"/>
      <c r="H32" s="37"/>
      <c r="I32" s="37"/>
      <c r="J32" s="37"/>
      <c r="K32" s="37"/>
      <c r="L32" s="59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</row>
    <row r="33" s="2" customFormat="1" ht="6.96" customHeight="1">
      <c r="A33" s="37"/>
      <c r="B33" s="38"/>
      <c r="C33" s="37"/>
      <c r="D33" s="94"/>
      <c r="E33" s="94"/>
      <c r="F33" s="94"/>
      <c r="G33" s="94"/>
      <c r="H33" s="94"/>
      <c r="I33" s="94"/>
      <c r="J33" s="94"/>
      <c r="K33" s="94"/>
      <c r="L33" s="59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</row>
    <row r="34" s="2" customFormat="1" ht="14.4" customHeight="1">
      <c r="A34" s="37"/>
      <c r="B34" s="38"/>
      <c r="C34" s="37"/>
      <c r="D34" s="26" t="s">
        <v>228</v>
      </c>
      <c r="E34" s="37"/>
      <c r="F34" s="37"/>
      <c r="G34" s="37"/>
      <c r="H34" s="37"/>
      <c r="I34" s="37"/>
      <c r="J34" s="139">
        <f>J100</f>
        <v>0</v>
      </c>
      <c r="K34" s="37"/>
      <c r="L34" s="59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</row>
    <row r="35" s="2" customFormat="1" ht="14.4" customHeight="1">
      <c r="A35" s="37"/>
      <c r="B35" s="38"/>
      <c r="C35" s="37"/>
      <c r="D35" s="140" t="s">
        <v>229</v>
      </c>
      <c r="E35" s="37"/>
      <c r="F35" s="37"/>
      <c r="G35" s="37"/>
      <c r="H35" s="37"/>
      <c r="I35" s="37"/>
      <c r="J35" s="139">
        <f>J111</f>
        <v>0</v>
      </c>
      <c r="K35" s="37"/>
      <c r="L35" s="59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</row>
    <row r="36" s="2" customFormat="1" ht="25.44" customHeight="1">
      <c r="A36" s="37"/>
      <c r="B36" s="38"/>
      <c r="C36" s="37"/>
      <c r="D36" s="141" t="s">
        <v>35</v>
      </c>
      <c r="E36" s="37"/>
      <c r="F36" s="37"/>
      <c r="G36" s="37"/>
      <c r="H36" s="37"/>
      <c r="I36" s="37"/>
      <c r="J36" s="100">
        <f>ROUND(J34 + J35, 2)</f>
        <v>0</v>
      </c>
      <c r="K36" s="37"/>
      <c r="L36" s="59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</row>
    <row r="37" s="2" customFormat="1" ht="6.96" customHeight="1">
      <c r="A37" s="37"/>
      <c r="B37" s="38"/>
      <c r="C37" s="37"/>
      <c r="D37" s="94"/>
      <c r="E37" s="94"/>
      <c r="F37" s="94"/>
      <c r="G37" s="94"/>
      <c r="H37" s="94"/>
      <c r="I37" s="94"/>
      <c r="J37" s="94"/>
      <c r="K37" s="94"/>
      <c r="L37" s="59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</row>
    <row r="38" s="2" customFormat="1" ht="14.4" customHeight="1">
      <c r="A38" s="37"/>
      <c r="B38" s="38"/>
      <c r="C38" s="37"/>
      <c r="D38" s="37"/>
      <c r="E38" s="37"/>
      <c r="F38" s="42" t="s">
        <v>37</v>
      </c>
      <c r="G38" s="37"/>
      <c r="H38" s="37"/>
      <c r="I38" s="42" t="s">
        <v>36</v>
      </c>
      <c r="J38" s="42" t="s">
        <v>38</v>
      </c>
      <c r="K38" s="37"/>
      <c r="L38" s="59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</row>
    <row r="39" s="2" customFormat="1" ht="14.4" customHeight="1">
      <c r="A39" s="37"/>
      <c r="B39" s="38"/>
      <c r="C39" s="37"/>
      <c r="D39" s="135" t="s">
        <v>39</v>
      </c>
      <c r="E39" s="44" t="s">
        <v>40</v>
      </c>
      <c r="F39" s="142">
        <f>ROUND((SUM(BE111:BE118) + SUM(BE142:BE338)),  2)</f>
        <v>0</v>
      </c>
      <c r="G39" s="143"/>
      <c r="H39" s="143"/>
      <c r="I39" s="144">
        <v>0.20000000000000001</v>
      </c>
      <c r="J39" s="142">
        <f>ROUND(((SUM(BE111:BE118) + SUM(BE142:BE338))*I39),  2)</f>
        <v>0</v>
      </c>
      <c r="K39" s="37"/>
      <c r="L39" s="59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</row>
    <row r="40" s="2" customFormat="1" ht="14.4" customHeight="1">
      <c r="A40" s="37"/>
      <c r="B40" s="38"/>
      <c r="C40" s="37"/>
      <c r="D40" s="37"/>
      <c r="E40" s="44" t="s">
        <v>41</v>
      </c>
      <c r="F40" s="142">
        <f>ROUND((SUM(BF111:BF118) + SUM(BF142:BF338)),  2)</f>
        <v>0</v>
      </c>
      <c r="G40" s="143"/>
      <c r="H40" s="143"/>
      <c r="I40" s="144">
        <v>0.20000000000000001</v>
      </c>
      <c r="J40" s="142">
        <f>ROUND(((SUM(BF111:BF118) + SUM(BF142:BF338))*I40),  2)</f>
        <v>0</v>
      </c>
      <c r="K40" s="37"/>
      <c r="L40" s="59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</row>
    <row r="41" hidden="1" s="2" customFormat="1" ht="14.4" customHeight="1">
      <c r="A41" s="37"/>
      <c r="B41" s="38"/>
      <c r="C41" s="37"/>
      <c r="D41" s="37"/>
      <c r="E41" s="31" t="s">
        <v>42</v>
      </c>
      <c r="F41" s="145">
        <f>ROUND((SUM(BG111:BG118) + SUM(BG142:BG338)),  2)</f>
        <v>0</v>
      </c>
      <c r="G41" s="37"/>
      <c r="H41" s="37"/>
      <c r="I41" s="146">
        <v>0.20000000000000001</v>
      </c>
      <c r="J41" s="145">
        <f>0</f>
        <v>0</v>
      </c>
      <c r="K41" s="37"/>
      <c r="L41" s="59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</row>
    <row r="42" hidden="1" s="2" customFormat="1" ht="14.4" customHeight="1">
      <c r="A42" s="37"/>
      <c r="B42" s="38"/>
      <c r="C42" s="37"/>
      <c r="D42" s="37"/>
      <c r="E42" s="31" t="s">
        <v>43</v>
      </c>
      <c r="F42" s="145">
        <f>ROUND((SUM(BH111:BH118) + SUM(BH142:BH338)),  2)</f>
        <v>0</v>
      </c>
      <c r="G42" s="37"/>
      <c r="H42" s="37"/>
      <c r="I42" s="146">
        <v>0.20000000000000001</v>
      </c>
      <c r="J42" s="145">
        <f>0</f>
        <v>0</v>
      </c>
      <c r="K42" s="37"/>
      <c r="L42" s="59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</row>
    <row r="43" hidden="1" s="2" customFormat="1" ht="14.4" customHeight="1">
      <c r="A43" s="37"/>
      <c r="B43" s="38"/>
      <c r="C43" s="37"/>
      <c r="D43" s="37"/>
      <c r="E43" s="44" t="s">
        <v>44</v>
      </c>
      <c r="F43" s="142">
        <f>ROUND((SUM(BI111:BI118) + SUM(BI142:BI338)),  2)</f>
        <v>0</v>
      </c>
      <c r="G43" s="143"/>
      <c r="H43" s="143"/>
      <c r="I43" s="144">
        <v>0</v>
      </c>
      <c r="J43" s="142">
        <f>0</f>
        <v>0</v>
      </c>
      <c r="K43" s="37"/>
      <c r="L43" s="59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</row>
    <row r="44" s="2" customFormat="1" ht="6.96" customHeight="1">
      <c r="A44" s="37"/>
      <c r="B44" s="38"/>
      <c r="C44" s="37"/>
      <c r="D44" s="37"/>
      <c r="E44" s="37"/>
      <c r="F44" s="37"/>
      <c r="G44" s="37"/>
      <c r="H44" s="37"/>
      <c r="I44" s="37"/>
      <c r="J44" s="37"/>
      <c r="K44" s="37"/>
      <c r="L44" s="59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</row>
    <row r="45" s="2" customFormat="1" ht="25.44" customHeight="1">
      <c r="A45" s="37"/>
      <c r="B45" s="38"/>
      <c r="C45" s="147"/>
      <c r="D45" s="148" t="s">
        <v>45</v>
      </c>
      <c r="E45" s="85"/>
      <c r="F45" s="85"/>
      <c r="G45" s="149" t="s">
        <v>46</v>
      </c>
      <c r="H45" s="150" t="s">
        <v>47</v>
      </c>
      <c r="I45" s="85"/>
      <c r="J45" s="151">
        <f>SUM(J36:J43)</f>
        <v>0</v>
      </c>
      <c r="K45" s="152"/>
      <c r="L45" s="59"/>
      <c r="S45" s="37"/>
      <c r="T45" s="37"/>
      <c r="U45" s="37"/>
      <c r="V45" s="37"/>
      <c r="W45" s="37"/>
      <c r="X45" s="37"/>
      <c r="Y45" s="37"/>
      <c r="Z45" s="37"/>
      <c r="AA45" s="37"/>
      <c r="AB45" s="37"/>
      <c r="AC45" s="37"/>
      <c r="AD45" s="37"/>
      <c r="AE45" s="37"/>
    </row>
    <row r="46" s="2" customFormat="1" ht="14.4" customHeight="1">
      <c r="A46" s="37"/>
      <c r="B46" s="38"/>
      <c r="C46" s="37"/>
      <c r="D46" s="37"/>
      <c r="E46" s="37"/>
      <c r="F46" s="37"/>
      <c r="G46" s="37"/>
      <c r="H46" s="37"/>
      <c r="I46" s="37"/>
      <c r="J46" s="37"/>
      <c r="K46" s="37"/>
      <c r="L46" s="59"/>
      <c r="S46" s="37"/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37"/>
    </row>
    <row r="47" s="1" customFormat="1" ht="14.4" customHeight="1">
      <c r="B47" s="21"/>
      <c r="L47" s="21"/>
    </row>
    <row r="48" s="1" customFormat="1" ht="14.4" customHeight="1">
      <c r="B48" s="21"/>
      <c r="L48" s="21"/>
    </row>
    <row r="49" s="1" customFormat="1" ht="14.4" customHeight="1">
      <c r="B49" s="21"/>
      <c r="L49" s="21"/>
    </row>
    <row r="50" s="2" customFormat="1" ht="14.4" customHeight="1">
      <c r="B50" s="59"/>
      <c r="D50" s="60" t="s">
        <v>48</v>
      </c>
      <c r="E50" s="61"/>
      <c r="F50" s="61"/>
      <c r="G50" s="60" t="s">
        <v>49</v>
      </c>
      <c r="H50" s="61"/>
      <c r="I50" s="61"/>
      <c r="J50" s="61"/>
      <c r="K50" s="61"/>
      <c r="L50" s="59"/>
    </row>
    <row r="51">
      <c r="B51" s="21"/>
      <c r="L51" s="21"/>
    </row>
    <row r="52">
      <c r="B52" s="21"/>
      <c r="L52" s="21"/>
    </row>
    <row r="53">
      <c r="B53" s="21"/>
      <c r="L53" s="21"/>
    </row>
    <row r="54">
      <c r="B54" s="21"/>
      <c r="L54" s="21"/>
    </row>
    <row r="55">
      <c r="B55" s="21"/>
      <c r="L55" s="21"/>
    </row>
    <row r="56">
      <c r="B56" s="21"/>
      <c r="L56" s="21"/>
    </row>
    <row r="57">
      <c r="B57" s="21"/>
      <c r="L57" s="21"/>
    </row>
    <row r="58">
      <c r="B58" s="21"/>
      <c r="L58" s="21"/>
    </row>
    <row r="59">
      <c r="B59" s="21"/>
      <c r="L59" s="21"/>
    </row>
    <row r="60">
      <c r="B60" s="21"/>
      <c r="L60" s="21"/>
    </row>
    <row r="61" s="2" customFormat="1">
      <c r="A61" s="37"/>
      <c r="B61" s="38"/>
      <c r="C61" s="37"/>
      <c r="D61" s="62" t="s">
        <v>50</v>
      </c>
      <c r="E61" s="40"/>
      <c r="F61" s="153" t="s">
        <v>51</v>
      </c>
      <c r="G61" s="62" t="s">
        <v>50</v>
      </c>
      <c r="H61" s="40"/>
      <c r="I61" s="40"/>
      <c r="J61" s="154" t="s">
        <v>51</v>
      </c>
      <c r="K61" s="40"/>
      <c r="L61" s="59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</row>
    <row r="62">
      <c r="B62" s="21"/>
      <c r="L62" s="21"/>
    </row>
    <row r="63">
      <c r="B63" s="21"/>
      <c r="L63" s="21"/>
    </row>
    <row r="64">
      <c r="B64" s="21"/>
      <c r="L64" s="21"/>
    </row>
    <row r="65" s="2" customFormat="1">
      <c r="A65" s="37"/>
      <c r="B65" s="38"/>
      <c r="C65" s="37"/>
      <c r="D65" s="60" t="s">
        <v>52</v>
      </c>
      <c r="E65" s="63"/>
      <c r="F65" s="63"/>
      <c r="G65" s="60" t="s">
        <v>53</v>
      </c>
      <c r="H65" s="63"/>
      <c r="I65" s="63"/>
      <c r="J65" s="63"/>
      <c r="K65" s="63"/>
      <c r="L65" s="59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</row>
    <row r="66">
      <c r="B66" s="21"/>
      <c r="L66" s="21"/>
    </row>
    <row r="67">
      <c r="B67" s="21"/>
      <c r="L67" s="21"/>
    </row>
    <row r="68">
      <c r="B68" s="21"/>
      <c r="L68" s="21"/>
    </row>
    <row r="69">
      <c r="B69" s="21"/>
      <c r="L69" s="21"/>
    </row>
    <row r="70">
      <c r="B70" s="21"/>
      <c r="L70" s="21"/>
    </row>
    <row r="71">
      <c r="B71" s="21"/>
      <c r="L71" s="21"/>
    </row>
    <row r="72">
      <c r="B72" s="21"/>
      <c r="L72" s="21"/>
    </row>
    <row r="73">
      <c r="B73" s="21"/>
      <c r="L73" s="21"/>
    </row>
    <row r="74">
      <c r="B74" s="21"/>
      <c r="L74" s="21"/>
    </row>
    <row r="75">
      <c r="B75" s="21"/>
      <c r="L75" s="21"/>
    </row>
    <row r="76" s="2" customFormat="1">
      <c r="A76" s="37"/>
      <c r="B76" s="38"/>
      <c r="C76" s="37"/>
      <c r="D76" s="62" t="s">
        <v>50</v>
      </c>
      <c r="E76" s="40"/>
      <c r="F76" s="153" t="s">
        <v>51</v>
      </c>
      <c r="G76" s="62" t="s">
        <v>50</v>
      </c>
      <c r="H76" s="40"/>
      <c r="I76" s="40"/>
      <c r="J76" s="154" t="s">
        <v>51</v>
      </c>
      <c r="K76" s="40"/>
      <c r="L76" s="59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</row>
    <row r="77" s="2" customFormat="1" ht="14.4" customHeight="1">
      <c r="A77" s="37"/>
      <c r="B77" s="64"/>
      <c r="C77" s="65"/>
      <c r="D77" s="65"/>
      <c r="E77" s="65"/>
      <c r="F77" s="65"/>
      <c r="G77" s="65"/>
      <c r="H77" s="65"/>
      <c r="I77" s="65"/>
      <c r="J77" s="65"/>
      <c r="K77" s="65"/>
      <c r="L77" s="59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</row>
    <row r="81" s="2" customFormat="1" ht="6.96" customHeight="1">
      <c r="A81" s="37"/>
      <c r="B81" s="66"/>
      <c r="C81" s="67"/>
      <c r="D81" s="67"/>
      <c r="E81" s="67"/>
      <c r="F81" s="67"/>
      <c r="G81" s="67"/>
      <c r="H81" s="67"/>
      <c r="I81" s="67"/>
      <c r="J81" s="67"/>
      <c r="K81" s="67"/>
      <c r="L81" s="59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</row>
    <row r="82" s="2" customFormat="1" ht="24.96" customHeight="1">
      <c r="A82" s="37"/>
      <c r="B82" s="38"/>
      <c r="C82" s="22" t="s">
        <v>230</v>
      </c>
      <c r="D82" s="37"/>
      <c r="E82" s="37"/>
      <c r="F82" s="37"/>
      <c r="G82" s="37"/>
      <c r="H82" s="37"/>
      <c r="I82" s="37"/>
      <c r="J82" s="37"/>
      <c r="K82" s="37"/>
      <c r="L82" s="59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</row>
    <row r="83" s="2" customFormat="1" ht="6.96" customHeight="1">
      <c r="A83" s="37"/>
      <c r="B83" s="38"/>
      <c r="C83" s="37"/>
      <c r="D83" s="37"/>
      <c r="E83" s="37"/>
      <c r="F83" s="37"/>
      <c r="G83" s="37"/>
      <c r="H83" s="37"/>
      <c r="I83" s="37"/>
      <c r="J83" s="37"/>
      <c r="K83" s="37"/>
      <c r="L83" s="59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</row>
    <row r="84" s="2" customFormat="1" ht="12" customHeight="1">
      <c r="A84" s="37"/>
      <c r="B84" s="38"/>
      <c r="C84" s="31" t="s">
        <v>15</v>
      </c>
      <c r="D84" s="37"/>
      <c r="E84" s="37"/>
      <c r="F84" s="37"/>
      <c r="G84" s="37"/>
      <c r="H84" s="37"/>
      <c r="I84" s="37"/>
      <c r="J84" s="37"/>
      <c r="K84" s="37"/>
      <c r="L84" s="59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</row>
    <row r="85" s="2" customFormat="1" ht="26.25" customHeight="1">
      <c r="A85" s="37"/>
      <c r="B85" s="38"/>
      <c r="C85" s="37"/>
      <c r="D85" s="37"/>
      <c r="E85" s="134" t="str">
        <f>E7</f>
        <v>Komplexná rekonštrukcia a realizácia nadstavby budovy študenského domova4,Tr. SNP53,Banská Bystrica</v>
      </c>
      <c r="F85" s="31"/>
      <c r="G85" s="31"/>
      <c r="H85" s="31"/>
      <c r="I85" s="37"/>
      <c r="J85" s="37"/>
      <c r="K85" s="37"/>
      <c r="L85" s="59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</row>
    <row r="86" s="1" customFormat="1" ht="12" customHeight="1">
      <c r="B86" s="21"/>
      <c r="C86" s="31" t="s">
        <v>222</v>
      </c>
      <c r="L86" s="21"/>
    </row>
    <row r="87" s="1" customFormat="1" ht="16.5" customHeight="1">
      <c r="B87" s="21"/>
      <c r="E87" s="134" t="s">
        <v>223</v>
      </c>
      <c r="F87" s="1"/>
      <c r="G87" s="1"/>
      <c r="H87" s="1"/>
      <c r="L87" s="21"/>
    </row>
    <row r="88" s="1" customFormat="1" ht="12" customHeight="1">
      <c r="B88" s="21"/>
      <c r="C88" s="31" t="s">
        <v>224</v>
      </c>
      <c r="L88" s="21"/>
    </row>
    <row r="89" s="2" customFormat="1" ht="16.5" customHeight="1">
      <c r="A89" s="37"/>
      <c r="B89" s="38"/>
      <c r="C89" s="37"/>
      <c r="D89" s="37"/>
      <c r="E89" s="135" t="s">
        <v>3459</v>
      </c>
      <c r="F89" s="37"/>
      <c r="G89" s="37"/>
      <c r="H89" s="37"/>
      <c r="I89" s="37"/>
      <c r="J89" s="37"/>
      <c r="K89" s="37"/>
      <c r="L89" s="59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</row>
    <row r="90" s="2" customFormat="1" ht="12" customHeight="1">
      <c r="A90" s="37"/>
      <c r="B90" s="38"/>
      <c r="C90" s="31" t="s">
        <v>226</v>
      </c>
      <c r="D90" s="37"/>
      <c r="E90" s="37"/>
      <c r="F90" s="37"/>
      <c r="G90" s="37"/>
      <c r="H90" s="37"/>
      <c r="I90" s="37"/>
      <c r="J90" s="37"/>
      <c r="K90" s="37"/>
      <c r="L90" s="59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</row>
    <row r="91" s="2" customFormat="1" ht="16.5" customHeight="1">
      <c r="A91" s="37"/>
      <c r="B91" s="38"/>
      <c r="C91" s="37"/>
      <c r="D91" s="37"/>
      <c r="E91" s="71" t="str">
        <f>E13</f>
        <v>zt-2.etapa - Zdravotechnická inštalácia</v>
      </c>
      <c r="F91" s="37"/>
      <c r="G91" s="37"/>
      <c r="H91" s="37"/>
      <c r="I91" s="37"/>
      <c r="J91" s="37"/>
      <c r="K91" s="37"/>
      <c r="L91" s="59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</row>
    <row r="92" s="2" customFormat="1" ht="6.96" customHeight="1">
      <c r="A92" s="37"/>
      <c r="B92" s="38"/>
      <c r="C92" s="37"/>
      <c r="D92" s="37"/>
      <c r="E92" s="37"/>
      <c r="F92" s="37"/>
      <c r="G92" s="37"/>
      <c r="H92" s="37"/>
      <c r="I92" s="37"/>
      <c r="J92" s="37"/>
      <c r="K92" s="37"/>
      <c r="L92" s="59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</row>
    <row r="93" s="2" customFormat="1" ht="12" customHeight="1">
      <c r="A93" s="37"/>
      <c r="B93" s="38"/>
      <c r="C93" s="31" t="s">
        <v>19</v>
      </c>
      <c r="D93" s="37"/>
      <c r="E93" s="37"/>
      <c r="F93" s="26" t="str">
        <f>F16</f>
        <v xml:space="preserve"> </v>
      </c>
      <c r="G93" s="37"/>
      <c r="H93" s="37"/>
      <c r="I93" s="31" t="s">
        <v>21</v>
      </c>
      <c r="J93" s="73" t="str">
        <f>IF(J16="","",J16)</f>
        <v>10. 9. 2024</v>
      </c>
      <c r="K93" s="37"/>
      <c r="L93" s="59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</row>
    <row r="94" s="2" customFormat="1" ht="6.96" customHeight="1">
      <c r="A94" s="37"/>
      <c r="B94" s="38"/>
      <c r="C94" s="37"/>
      <c r="D94" s="37"/>
      <c r="E94" s="37"/>
      <c r="F94" s="37"/>
      <c r="G94" s="37"/>
      <c r="H94" s="37"/>
      <c r="I94" s="37"/>
      <c r="J94" s="37"/>
      <c r="K94" s="37"/>
      <c r="L94" s="59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</row>
    <row r="95" s="2" customFormat="1" ht="15.15" customHeight="1">
      <c r="A95" s="37"/>
      <c r="B95" s="38"/>
      <c r="C95" s="31" t="s">
        <v>23</v>
      </c>
      <c r="D95" s="37"/>
      <c r="E95" s="37"/>
      <c r="F95" s="26" t="str">
        <f>E19</f>
        <v>Univerzita Mateja Bela v Banskej Bystrici</v>
      </c>
      <c r="G95" s="37"/>
      <c r="H95" s="37"/>
      <c r="I95" s="31" t="s">
        <v>29</v>
      </c>
      <c r="J95" s="35" t="str">
        <f>E25</f>
        <v>Insvet s.r.o.,Koeice</v>
      </c>
      <c r="K95" s="37"/>
      <c r="L95" s="59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</row>
    <row r="96" s="2" customFormat="1" ht="15.15" customHeight="1">
      <c r="A96" s="37"/>
      <c r="B96" s="38"/>
      <c r="C96" s="31" t="s">
        <v>27</v>
      </c>
      <c r="D96" s="37"/>
      <c r="E96" s="37"/>
      <c r="F96" s="26" t="str">
        <f>IF(E22="","",E22)</f>
        <v>Vyplň údaj</v>
      </c>
      <c r="G96" s="37"/>
      <c r="H96" s="37"/>
      <c r="I96" s="31" t="s">
        <v>32</v>
      </c>
      <c r="J96" s="35" t="str">
        <f>E28</f>
        <v xml:space="preserve"> </v>
      </c>
      <c r="K96" s="37"/>
      <c r="L96" s="59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</row>
    <row r="97" s="2" customFormat="1" ht="10.32" customHeight="1">
      <c r="A97" s="37"/>
      <c r="B97" s="38"/>
      <c r="C97" s="37"/>
      <c r="D97" s="37"/>
      <c r="E97" s="37"/>
      <c r="F97" s="37"/>
      <c r="G97" s="37"/>
      <c r="H97" s="37"/>
      <c r="I97" s="37"/>
      <c r="J97" s="37"/>
      <c r="K97" s="37"/>
      <c r="L97" s="59"/>
      <c r="S97" s="37"/>
      <c r="T97" s="37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</row>
    <row r="98" s="2" customFormat="1" ht="29.28" customHeight="1">
      <c r="A98" s="37"/>
      <c r="B98" s="38"/>
      <c r="C98" s="155" t="s">
        <v>231</v>
      </c>
      <c r="D98" s="147"/>
      <c r="E98" s="147"/>
      <c r="F98" s="147"/>
      <c r="G98" s="147"/>
      <c r="H98" s="147"/>
      <c r="I98" s="147"/>
      <c r="J98" s="156" t="s">
        <v>232</v>
      </c>
      <c r="K98" s="147"/>
      <c r="L98" s="59"/>
      <c r="S98" s="37"/>
      <c r="T98" s="37"/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</row>
    <row r="99" s="2" customFormat="1" ht="10.32" customHeight="1">
      <c r="A99" s="37"/>
      <c r="B99" s="38"/>
      <c r="C99" s="37"/>
      <c r="D99" s="37"/>
      <c r="E99" s="37"/>
      <c r="F99" s="37"/>
      <c r="G99" s="37"/>
      <c r="H99" s="37"/>
      <c r="I99" s="37"/>
      <c r="J99" s="37"/>
      <c r="K99" s="37"/>
      <c r="L99" s="59"/>
      <c r="S99" s="37"/>
      <c r="T99" s="37"/>
      <c r="U99" s="37"/>
      <c r="V99" s="37"/>
      <c r="W99" s="37"/>
      <c r="X99" s="37"/>
      <c r="Y99" s="37"/>
      <c r="Z99" s="37"/>
      <c r="AA99" s="37"/>
      <c r="AB99" s="37"/>
      <c r="AC99" s="37"/>
      <c r="AD99" s="37"/>
      <c r="AE99" s="37"/>
    </row>
    <row r="100" s="2" customFormat="1" ht="22.8" customHeight="1">
      <c r="A100" s="37"/>
      <c r="B100" s="38"/>
      <c r="C100" s="157" t="s">
        <v>233</v>
      </c>
      <c r="D100" s="37"/>
      <c r="E100" s="37"/>
      <c r="F100" s="37"/>
      <c r="G100" s="37"/>
      <c r="H100" s="37"/>
      <c r="I100" s="37"/>
      <c r="J100" s="100">
        <f>J142</f>
        <v>0</v>
      </c>
      <c r="K100" s="37"/>
      <c r="L100" s="59"/>
      <c r="S100" s="37"/>
      <c r="T100" s="37"/>
      <c r="U100" s="37"/>
      <c r="V100" s="37"/>
      <c r="W100" s="37"/>
      <c r="X100" s="37"/>
      <c r="Y100" s="37"/>
      <c r="Z100" s="37"/>
      <c r="AA100" s="37"/>
      <c r="AB100" s="37"/>
      <c r="AC100" s="37"/>
      <c r="AD100" s="37"/>
      <c r="AE100" s="37"/>
      <c r="AU100" s="18" t="s">
        <v>234</v>
      </c>
    </row>
    <row r="101" s="9" customFormat="1" ht="24.96" customHeight="1">
      <c r="A101" s="9"/>
      <c r="B101" s="158"/>
      <c r="C101" s="9"/>
      <c r="D101" s="159" t="s">
        <v>2821</v>
      </c>
      <c r="E101" s="160"/>
      <c r="F101" s="160"/>
      <c r="G101" s="160"/>
      <c r="H101" s="160"/>
      <c r="I101" s="160"/>
      <c r="J101" s="161">
        <f>J143</f>
        <v>0</v>
      </c>
      <c r="K101" s="9"/>
      <c r="L101" s="158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</row>
    <row r="102" s="10" customFormat="1" ht="19.92" customHeight="1">
      <c r="A102" s="10"/>
      <c r="B102" s="162"/>
      <c r="C102" s="10"/>
      <c r="D102" s="163" t="s">
        <v>2822</v>
      </c>
      <c r="E102" s="164"/>
      <c r="F102" s="164"/>
      <c r="G102" s="164"/>
      <c r="H102" s="164"/>
      <c r="I102" s="164"/>
      <c r="J102" s="165">
        <f>J144</f>
        <v>0</v>
      </c>
      <c r="K102" s="10"/>
      <c r="L102" s="162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</row>
    <row r="103" s="10" customFormat="1" ht="19.92" customHeight="1">
      <c r="A103" s="10"/>
      <c r="B103" s="162"/>
      <c r="C103" s="10"/>
      <c r="D103" s="163" t="s">
        <v>2823</v>
      </c>
      <c r="E103" s="164"/>
      <c r="F103" s="164"/>
      <c r="G103" s="164"/>
      <c r="H103" s="164"/>
      <c r="I103" s="164"/>
      <c r="J103" s="165">
        <f>J147</f>
        <v>0</v>
      </c>
      <c r="K103" s="10"/>
      <c r="L103" s="162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</row>
    <row r="104" s="9" customFormat="1" ht="24.96" customHeight="1">
      <c r="A104" s="9"/>
      <c r="B104" s="158"/>
      <c r="C104" s="9"/>
      <c r="D104" s="159" t="s">
        <v>2824</v>
      </c>
      <c r="E104" s="160"/>
      <c r="F104" s="160"/>
      <c r="G104" s="160"/>
      <c r="H104" s="160"/>
      <c r="I104" s="160"/>
      <c r="J104" s="161">
        <f>J155</f>
        <v>0</v>
      </c>
      <c r="K104" s="9"/>
      <c r="L104" s="158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</row>
    <row r="105" s="10" customFormat="1" ht="19.92" customHeight="1">
      <c r="A105" s="10"/>
      <c r="B105" s="162"/>
      <c r="C105" s="10"/>
      <c r="D105" s="163" t="s">
        <v>2825</v>
      </c>
      <c r="E105" s="164"/>
      <c r="F105" s="164"/>
      <c r="G105" s="164"/>
      <c r="H105" s="164"/>
      <c r="I105" s="164"/>
      <c r="J105" s="165">
        <f>J156</f>
        <v>0</v>
      </c>
      <c r="K105" s="10"/>
      <c r="L105" s="162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</row>
    <row r="106" s="10" customFormat="1" ht="19.92" customHeight="1">
      <c r="A106" s="10"/>
      <c r="B106" s="162"/>
      <c r="C106" s="10"/>
      <c r="D106" s="163" t="s">
        <v>2826</v>
      </c>
      <c r="E106" s="164"/>
      <c r="F106" s="164"/>
      <c r="G106" s="164"/>
      <c r="H106" s="164"/>
      <c r="I106" s="164"/>
      <c r="J106" s="165">
        <f>J190</f>
        <v>0</v>
      </c>
      <c r="K106" s="10"/>
      <c r="L106" s="162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</row>
    <row r="107" s="10" customFormat="1" ht="19.92" customHeight="1">
      <c r="A107" s="10"/>
      <c r="B107" s="162"/>
      <c r="C107" s="10"/>
      <c r="D107" s="163" t="s">
        <v>2827</v>
      </c>
      <c r="E107" s="164"/>
      <c r="F107" s="164"/>
      <c r="G107" s="164"/>
      <c r="H107" s="164"/>
      <c r="I107" s="164"/>
      <c r="J107" s="165">
        <f>J220</f>
        <v>0</v>
      </c>
      <c r="K107" s="10"/>
      <c r="L107" s="162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</row>
    <row r="108" s="10" customFormat="1" ht="19.92" customHeight="1">
      <c r="A108" s="10"/>
      <c r="B108" s="162"/>
      <c r="C108" s="10"/>
      <c r="D108" s="163" t="s">
        <v>2828</v>
      </c>
      <c r="E108" s="164"/>
      <c r="F108" s="164"/>
      <c r="G108" s="164"/>
      <c r="H108" s="164"/>
      <c r="I108" s="164"/>
      <c r="J108" s="165">
        <f>J272</f>
        <v>0</v>
      </c>
      <c r="K108" s="10"/>
      <c r="L108" s="162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</row>
    <row r="109" s="2" customFormat="1" ht="21.84" customHeight="1">
      <c r="A109" s="37"/>
      <c r="B109" s="38"/>
      <c r="C109" s="37"/>
      <c r="D109" s="37"/>
      <c r="E109" s="37"/>
      <c r="F109" s="37"/>
      <c r="G109" s="37"/>
      <c r="H109" s="37"/>
      <c r="I109" s="37"/>
      <c r="J109" s="37"/>
      <c r="K109" s="37"/>
      <c r="L109" s="59"/>
      <c r="S109" s="37"/>
      <c r="T109" s="37"/>
      <c r="U109" s="37"/>
      <c r="V109" s="37"/>
      <c r="W109" s="37"/>
      <c r="X109" s="37"/>
      <c r="Y109" s="37"/>
      <c r="Z109" s="37"/>
      <c r="AA109" s="37"/>
      <c r="AB109" s="37"/>
      <c r="AC109" s="37"/>
      <c r="AD109" s="37"/>
      <c r="AE109" s="37"/>
    </row>
    <row r="110" s="2" customFormat="1" ht="6.96" customHeight="1">
      <c r="A110" s="37"/>
      <c r="B110" s="38"/>
      <c r="C110" s="37"/>
      <c r="D110" s="37"/>
      <c r="E110" s="37"/>
      <c r="F110" s="37"/>
      <c r="G110" s="37"/>
      <c r="H110" s="37"/>
      <c r="I110" s="37"/>
      <c r="J110" s="37"/>
      <c r="K110" s="37"/>
      <c r="L110" s="59"/>
      <c r="S110" s="37"/>
      <c r="T110" s="37"/>
      <c r="U110" s="37"/>
      <c r="V110" s="37"/>
      <c r="W110" s="37"/>
      <c r="X110" s="37"/>
      <c r="Y110" s="37"/>
      <c r="Z110" s="37"/>
      <c r="AA110" s="37"/>
      <c r="AB110" s="37"/>
      <c r="AC110" s="37"/>
      <c r="AD110" s="37"/>
      <c r="AE110" s="37"/>
    </row>
    <row r="111" s="2" customFormat="1" ht="29.28" customHeight="1">
      <c r="A111" s="37"/>
      <c r="B111" s="38"/>
      <c r="C111" s="157" t="s">
        <v>259</v>
      </c>
      <c r="D111" s="37"/>
      <c r="E111" s="37"/>
      <c r="F111" s="37"/>
      <c r="G111" s="37"/>
      <c r="H111" s="37"/>
      <c r="I111" s="37"/>
      <c r="J111" s="166">
        <f>ROUND(J112 + J113 + J114 + J115 + J116 + J117,2)</f>
        <v>0</v>
      </c>
      <c r="K111" s="37"/>
      <c r="L111" s="59"/>
      <c r="N111" s="167" t="s">
        <v>39</v>
      </c>
      <c r="S111" s="37"/>
      <c r="T111" s="37"/>
      <c r="U111" s="37"/>
      <c r="V111" s="37"/>
      <c r="W111" s="37"/>
      <c r="X111" s="37"/>
      <c r="Y111" s="37"/>
      <c r="Z111" s="37"/>
      <c r="AA111" s="37"/>
      <c r="AB111" s="37"/>
      <c r="AC111" s="37"/>
      <c r="AD111" s="37"/>
      <c r="AE111" s="37"/>
    </row>
    <row r="112" s="2" customFormat="1" ht="18" customHeight="1">
      <c r="A112" s="37"/>
      <c r="B112" s="168"/>
      <c r="C112" s="169"/>
      <c r="D112" s="170" t="s">
        <v>260</v>
      </c>
      <c r="E112" s="171"/>
      <c r="F112" s="171"/>
      <c r="G112" s="169"/>
      <c r="H112" s="169"/>
      <c r="I112" s="169"/>
      <c r="J112" s="172">
        <v>0</v>
      </c>
      <c r="K112" s="169"/>
      <c r="L112" s="173"/>
      <c r="M112" s="174"/>
      <c r="N112" s="175" t="s">
        <v>41</v>
      </c>
      <c r="O112" s="174"/>
      <c r="P112" s="174"/>
      <c r="Q112" s="174"/>
      <c r="R112" s="174"/>
      <c r="S112" s="169"/>
      <c r="T112" s="169"/>
      <c r="U112" s="169"/>
      <c r="V112" s="169"/>
      <c r="W112" s="169"/>
      <c r="X112" s="169"/>
      <c r="Y112" s="169"/>
      <c r="Z112" s="169"/>
      <c r="AA112" s="169"/>
      <c r="AB112" s="169"/>
      <c r="AC112" s="169"/>
      <c r="AD112" s="169"/>
      <c r="AE112" s="169"/>
      <c r="AF112" s="174"/>
      <c r="AG112" s="174"/>
      <c r="AH112" s="174"/>
      <c r="AI112" s="174"/>
      <c r="AJ112" s="174"/>
      <c r="AK112" s="174"/>
      <c r="AL112" s="174"/>
      <c r="AM112" s="174"/>
      <c r="AN112" s="174"/>
      <c r="AO112" s="174"/>
      <c r="AP112" s="174"/>
      <c r="AQ112" s="174"/>
      <c r="AR112" s="174"/>
      <c r="AS112" s="174"/>
      <c r="AT112" s="174"/>
      <c r="AU112" s="174"/>
      <c r="AV112" s="174"/>
      <c r="AW112" s="174"/>
      <c r="AX112" s="174"/>
      <c r="AY112" s="176" t="s">
        <v>261</v>
      </c>
      <c r="AZ112" s="174"/>
      <c r="BA112" s="174"/>
      <c r="BB112" s="174"/>
      <c r="BC112" s="174"/>
      <c r="BD112" s="174"/>
      <c r="BE112" s="177">
        <f>IF(N112="základná",J112,0)</f>
        <v>0</v>
      </c>
      <c r="BF112" s="177">
        <f>IF(N112="znížená",J112,0)</f>
        <v>0</v>
      </c>
      <c r="BG112" s="177">
        <f>IF(N112="zákl. prenesená",J112,0)</f>
        <v>0</v>
      </c>
      <c r="BH112" s="177">
        <f>IF(N112="zníž. prenesená",J112,0)</f>
        <v>0</v>
      </c>
      <c r="BI112" s="177">
        <f>IF(N112="nulová",J112,0)</f>
        <v>0</v>
      </c>
      <c r="BJ112" s="176" t="s">
        <v>87</v>
      </c>
      <c r="BK112" s="174"/>
      <c r="BL112" s="174"/>
      <c r="BM112" s="174"/>
    </row>
    <row r="113" s="2" customFormat="1" ht="18" customHeight="1">
      <c r="A113" s="37"/>
      <c r="B113" s="168"/>
      <c r="C113" s="169"/>
      <c r="D113" s="170" t="s">
        <v>262</v>
      </c>
      <c r="E113" s="171"/>
      <c r="F113" s="171"/>
      <c r="G113" s="169"/>
      <c r="H113" s="169"/>
      <c r="I113" s="169"/>
      <c r="J113" s="172">
        <v>0</v>
      </c>
      <c r="K113" s="169"/>
      <c r="L113" s="173"/>
      <c r="M113" s="174"/>
      <c r="N113" s="175" t="s">
        <v>41</v>
      </c>
      <c r="O113" s="174"/>
      <c r="P113" s="174"/>
      <c r="Q113" s="174"/>
      <c r="R113" s="174"/>
      <c r="S113" s="169"/>
      <c r="T113" s="169"/>
      <c r="U113" s="169"/>
      <c r="V113" s="169"/>
      <c r="W113" s="169"/>
      <c r="X113" s="169"/>
      <c r="Y113" s="169"/>
      <c r="Z113" s="169"/>
      <c r="AA113" s="169"/>
      <c r="AB113" s="169"/>
      <c r="AC113" s="169"/>
      <c r="AD113" s="169"/>
      <c r="AE113" s="169"/>
      <c r="AF113" s="174"/>
      <c r="AG113" s="174"/>
      <c r="AH113" s="174"/>
      <c r="AI113" s="174"/>
      <c r="AJ113" s="174"/>
      <c r="AK113" s="174"/>
      <c r="AL113" s="174"/>
      <c r="AM113" s="174"/>
      <c r="AN113" s="174"/>
      <c r="AO113" s="174"/>
      <c r="AP113" s="174"/>
      <c r="AQ113" s="174"/>
      <c r="AR113" s="174"/>
      <c r="AS113" s="174"/>
      <c r="AT113" s="174"/>
      <c r="AU113" s="174"/>
      <c r="AV113" s="174"/>
      <c r="AW113" s="174"/>
      <c r="AX113" s="174"/>
      <c r="AY113" s="176" t="s">
        <v>261</v>
      </c>
      <c r="AZ113" s="174"/>
      <c r="BA113" s="174"/>
      <c r="BB113" s="174"/>
      <c r="BC113" s="174"/>
      <c r="BD113" s="174"/>
      <c r="BE113" s="177">
        <f>IF(N113="základná",J113,0)</f>
        <v>0</v>
      </c>
      <c r="BF113" s="177">
        <f>IF(N113="znížená",J113,0)</f>
        <v>0</v>
      </c>
      <c r="BG113" s="177">
        <f>IF(N113="zákl. prenesená",J113,0)</f>
        <v>0</v>
      </c>
      <c r="BH113" s="177">
        <f>IF(N113="zníž. prenesená",J113,0)</f>
        <v>0</v>
      </c>
      <c r="BI113" s="177">
        <f>IF(N113="nulová",J113,0)</f>
        <v>0</v>
      </c>
      <c r="BJ113" s="176" t="s">
        <v>87</v>
      </c>
      <c r="BK113" s="174"/>
      <c r="BL113" s="174"/>
      <c r="BM113" s="174"/>
    </row>
    <row r="114" s="2" customFormat="1" ht="18" customHeight="1">
      <c r="A114" s="37"/>
      <c r="B114" s="168"/>
      <c r="C114" s="169"/>
      <c r="D114" s="170" t="s">
        <v>263</v>
      </c>
      <c r="E114" s="171"/>
      <c r="F114" s="171"/>
      <c r="G114" s="169"/>
      <c r="H114" s="169"/>
      <c r="I114" s="169"/>
      <c r="J114" s="172">
        <v>0</v>
      </c>
      <c r="K114" s="169"/>
      <c r="L114" s="173"/>
      <c r="M114" s="174"/>
      <c r="N114" s="175" t="s">
        <v>41</v>
      </c>
      <c r="O114" s="174"/>
      <c r="P114" s="174"/>
      <c r="Q114" s="174"/>
      <c r="R114" s="174"/>
      <c r="S114" s="169"/>
      <c r="T114" s="169"/>
      <c r="U114" s="169"/>
      <c r="V114" s="169"/>
      <c r="W114" s="169"/>
      <c r="X114" s="169"/>
      <c r="Y114" s="169"/>
      <c r="Z114" s="169"/>
      <c r="AA114" s="169"/>
      <c r="AB114" s="169"/>
      <c r="AC114" s="169"/>
      <c r="AD114" s="169"/>
      <c r="AE114" s="169"/>
      <c r="AF114" s="174"/>
      <c r="AG114" s="174"/>
      <c r="AH114" s="174"/>
      <c r="AI114" s="174"/>
      <c r="AJ114" s="174"/>
      <c r="AK114" s="174"/>
      <c r="AL114" s="174"/>
      <c r="AM114" s="174"/>
      <c r="AN114" s="174"/>
      <c r="AO114" s="174"/>
      <c r="AP114" s="174"/>
      <c r="AQ114" s="174"/>
      <c r="AR114" s="174"/>
      <c r="AS114" s="174"/>
      <c r="AT114" s="174"/>
      <c r="AU114" s="174"/>
      <c r="AV114" s="174"/>
      <c r="AW114" s="174"/>
      <c r="AX114" s="174"/>
      <c r="AY114" s="176" t="s">
        <v>261</v>
      </c>
      <c r="AZ114" s="174"/>
      <c r="BA114" s="174"/>
      <c r="BB114" s="174"/>
      <c r="BC114" s="174"/>
      <c r="BD114" s="174"/>
      <c r="BE114" s="177">
        <f>IF(N114="základná",J114,0)</f>
        <v>0</v>
      </c>
      <c r="BF114" s="177">
        <f>IF(N114="znížená",J114,0)</f>
        <v>0</v>
      </c>
      <c r="BG114" s="177">
        <f>IF(N114="zákl. prenesená",J114,0)</f>
        <v>0</v>
      </c>
      <c r="BH114" s="177">
        <f>IF(N114="zníž. prenesená",J114,0)</f>
        <v>0</v>
      </c>
      <c r="BI114" s="177">
        <f>IF(N114="nulová",J114,0)</f>
        <v>0</v>
      </c>
      <c r="BJ114" s="176" t="s">
        <v>87</v>
      </c>
      <c r="BK114" s="174"/>
      <c r="BL114" s="174"/>
      <c r="BM114" s="174"/>
    </row>
    <row r="115" s="2" customFormat="1" ht="18" customHeight="1">
      <c r="A115" s="37"/>
      <c r="B115" s="168"/>
      <c r="C115" s="169"/>
      <c r="D115" s="170" t="s">
        <v>264</v>
      </c>
      <c r="E115" s="171"/>
      <c r="F115" s="171"/>
      <c r="G115" s="169"/>
      <c r="H115" s="169"/>
      <c r="I115" s="169"/>
      <c r="J115" s="172">
        <v>0</v>
      </c>
      <c r="K115" s="169"/>
      <c r="L115" s="173"/>
      <c r="M115" s="174"/>
      <c r="N115" s="175" t="s">
        <v>41</v>
      </c>
      <c r="O115" s="174"/>
      <c r="P115" s="174"/>
      <c r="Q115" s="174"/>
      <c r="R115" s="174"/>
      <c r="S115" s="169"/>
      <c r="T115" s="169"/>
      <c r="U115" s="169"/>
      <c r="V115" s="169"/>
      <c r="W115" s="169"/>
      <c r="X115" s="169"/>
      <c r="Y115" s="169"/>
      <c r="Z115" s="169"/>
      <c r="AA115" s="169"/>
      <c r="AB115" s="169"/>
      <c r="AC115" s="169"/>
      <c r="AD115" s="169"/>
      <c r="AE115" s="169"/>
      <c r="AF115" s="174"/>
      <c r="AG115" s="174"/>
      <c r="AH115" s="174"/>
      <c r="AI115" s="174"/>
      <c r="AJ115" s="174"/>
      <c r="AK115" s="174"/>
      <c r="AL115" s="174"/>
      <c r="AM115" s="174"/>
      <c r="AN115" s="174"/>
      <c r="AO115" s="174"/>
      <c r="AP115" s="174"/>
      <c r="AQ115" s="174"/>
      <c r="AR115" s="174"/>
      <c r="AS115" s="174"/>
      <c r="AT115" s="174"/>
      <c r="AU115" s="174"/>
      <c r="AV115" s="174"/>
      <c r="AW115" s="174"/>
      <c r="AX115" s="174"/>
      <c r="AY115" s="176" t="s">
        <v>261</v>
      </c>
      <c r="AZ115" s="174"/>
      <c r="BA115" s="174"/>
      <c r="BB115" s="174"/>
      <c r="BC115" s="174"/>
      <c r="BD115" s="174"/>
      <c r="BE115" s="177">
        <f>IF(N115="základná",J115,0)</f>
        <v>0</v>
      </c>
      <c r="BF115" s="177">
        <f>IF(N115="znížená",J115,0)</f>
        <v>0</v>
      </c>
      <c r="BG115" s="177">
        <f>IF(N115="zákl. prenesená",J115,0)</f>
        <v>0</v>
      </c>
      <c r="BH115" s="177">
        <f>IF(N115="zníž. prenesená",J115,0)</f>
        <v>0</v>
      </c>
      <c r="BI115" s="177">
        <f>IF(N115="nulová",J115,0)</f>
        <v>0</v>
      </c>
      <c r="BJ115" s="176" t="s">
        <v>87</v>
      </c>
      <c r="BK115" s="174"/>
      <c r="BL115" s="174"/>
      <c r="BM115" s="174"/>
    </row>
    <row r="116" s="2" customFormat="1" ht="18" customHeight="1">
      <c r="A116" s="37"/>
      <c r="B116" s="168"/>
      <c r="C116" s="169"/>
      <c r="D116" s="170" t="s">
        <v>265</v>
      </c>
      <c r="E116" s="171"/>
      <c r="F116" s="171"/>
      <c r="G116" s="169"/>
      <c r="H116" s="169"/>
      <c r="I116" s="169"/>
      <c r="J116" s="172">
        <v>0</v>
      </c>
      <c r="K116" s="169"/>
      <c r="L116" s="173"/>
      <c r="M116" s="174"/>
      <c r="N116" s="175" t="s">
        <v>41</v>
      </c>
      <c r="O116" s="174"/>
      <c r="P116" s="174"/>
      <c r="Q116" s="174"/>
      <c r="R116" s="174"/>
      <c r="S116" s="169"/>
      <c r="T116" s="169"/>
      <c r="U116" s="169"/>
      <c r="V116" s="169"/>
      <c r="W116" s="169"/>
      <c r="X116" s="169"/>
      <c r="Y116" s="169"/>
      <c r="Z116" s="169"/>
      <c r="AA116" s="169"/>
      <c r="AB116" s="169"/>
      <c r="AC116" s="169"/>
      <c r="AD116" s="169"/>
      <c r="AE116" s="169"/>
      <c r="AF116" s="174"/>
      <c r="AG116" s="174"/>
      <c r="AH116" s="174"/>
      <c r="AI116" s="174"/>
      <c r="AJ116" s="174"/>
      <c r="AK116" s="174"/>
      <c r="AL116" s="174"/>
      <c r="AM116" s="174"/>
      <c r="AN116" s="174"/>
      <c r="AO116" s="174"/>
      <c r="AP116" s="174"/>
      <c r="AQ116" s="174"/>
      <c r="AR116" s="174"/>
      <c r="AS116" s="174"/>
      <c r="AT116" s="174"/>
      <c r="AU116" s="174"/>
      <c r="AV116" s="174"/>
      <c r="AW116" s="174"/>
      <c r="AX116" s="174"/>
      <c r="AY116" s="176" t="s">
        <v>261</v>
      </c>
      <c r="AZ116" s="174"/>
      <c r="BA116" s="174"/>
      <c r="BB116" s="174"/>
      <c r="BC116" s="174"/>
      <c r="BD116" s="174"/>
      <c r="BE116" s="177">
        <f>IF(N116="základná",J116,0)</f>
        <v>0</v>
      </c>
      <c r="BF116" s="177">
        <f>IF(N116="znížená",J116,0)</f>
        <v>0</v>
      </c>
      <c r="BG116" s="177">
        <f>IF(N116="zákl. prenesená",J116,0)</f>
        <v>0</v>
      </c>
      <c r="BH116" s="177">
        <f>IF(N116="zníž. prenesená",J116,0)</f>
        <v>0</v>
      </c>
      <c r="BI116" s="177">
        <f>IF(N116="nulová",J116,0)</f>
        <v>0</v>
      </c>
      <c r="BJ116" s="176" t="s">
        <v>87</v>
      </c>
      <c r="BK116" s="174"/>
      <c r="BL116" s="174"/>
      <c r="BM116" s="174"/>
    </row>
    <row r="117" s="2" customFormat="1" ht="18" customHeight="1">
      <c r="A117" s="37"/>
      <c r="B117" s="168"/>
      <c r="C117" s="169"/>
      <c r="D117" s="171" t="s">
        <v>266</v>
      </c>
      <c r="E117" s="169"/>
      <c r="F117" s="169"/>
      <c r="G117" s="169"/>
      <c r="H117" s="169"/>
      <c r="I117" s="169"/>
      <c r="J117" s="172">
        <f>ROUND(J34*T117,2)</f>
        <v>0</v>
      </c>
      <c r="K117" s="169"/>
      <c r="L117" s="173"/>
      <c r="M117" s="174"/>
      <c r="N117" s="175" t="s">
        <v>41</v>
      </c>
      <c r="O117" s="174"/>
      <c r="P117" s="174"/>
      <c r="Q117" s="174"/>
      <c r="R117" s="174"/>
      <c r="S117" s="169"/>
      <c r="T117" s="169"/>
      <c r="U117" s="169"/>
      <c r="V117" s="169"/>
      <c r="W117" s="169"/>
      <c r="X117" s="169"/>
      <c r="Y117" s="169"/>
      <c r="Z117" s="169"/>
      <c r="AA117" s="169"/>
      <c r="AB117" s="169"/>
      <c r="AC117" s="169"/>
      <c r="AD117" s="169"/>
      <c r="AE117" s="169"/>
      <c r="AF117" s="174"/>
      <c r="AG117" s="174"/>
      <c r="AH117" s="174"/>
      <c r="AI117" s="174"/>
      <c r="AJ117" s="174"/>
      <c r="AK117" s="174"/>
      <c r="AL117" s="174"/>
      <c r="AM117" s="174"/>
      <c r="AN117" s="174"/>
      <c r="AO117" s="174"/>
      <c r="AP117" s="174"/>
      <c r="AQ117" s="174"/>
      <c r="AR117" s="174"/>
      <c r="AS117" s="174"/>
      <c r="AT117" s="174"/>
      <c r="AU117" s="174"/>
      <c r="AV117" s="174"/>
      <c r="AW117" s="174"/>
      <c r="AX117" s="174"/>
      <c r="AY117" s="176" t="s">
        <v>267</v>
      </c>
      <c r="AZ117" s="174"/>
      <c r="BA117" s="174"/>
      <c r="BB117" s="174"/>
      <c r="BC117" s="174"/>
      <c r="BD117" s="174"/>
      <c r="BE117" s="177">
        <f>IF(N117="základná",J117,0)</f>
        <v>0</v>
      </c>
      <c r="BF117" s="177">
        <f>IF(N117="znížená",J117,0)</f>
        <v>0</v>
      </c>
      <c r="BG117" s="177">
        <f>IF(N117="zákl. prenesená",J117,0)</f>
        <v>0</v>
      </c>
      <c r="BH117" s="177">
        <f>IF(N117="zníž. prenesená",J117,0)</f>
        <v>0</v>
      </c>
      <c r="BI117" s="177">
        <f>IF(N117="nulová",J117,0)</f>
        <v>0</v>
      </c>
      <c r="BJ117" s="176" t="s">
        <v>87</v>
      </c>
      <c r="BK117" s="174"/>
      <c r="BL117" s="174"/>
      <c r="BM117" s="174"/>
    </row>
    <row r="118" s="2" customFormat="1">
      <c r="A118" s="37"/>
      <c r="B118" s="38"/>
      <c r="C118" s="37"/>
      <c r="D118" s="37"/>
      <c r="E118" s="37"/>
      <c r="F118" s="37"/>
      <c r="G118" s="37"/>
      <c r="H118" s="37"/>
      <c r="I118" s="37"/>
      <c r="J118" s="37"/>
      <c r="K118" s="37"/>
      <c r="L118" s="59"/>
      <c r="S118" s="37"/>
      <c r="T118" s="37"/>
      <c r="U118" s="37"/>
      <c r="V118" s="37"/>
      <c r="W118" s="37"/>
      <c r="X118" s="37"/>
      <c r="Y118" s="37"/>
      <c r="Z118" s="37"/>
      <c r="AA118" s="37"/>
      <c r="AB118" s="37"/>
      <c r="AC118" s="37"/>
      <c r="AD118" s="37"/>
      <c r="AE118" s="37"/>
    </row>
    <row r="119" s="2" customFormat="1" ht="29.28" customHeight="1">
      <c r="A119" s="37"/>
      <c r="B119" s="38"/>
      <c r="C119" s="178" t="s">
        <v>268</v>
      </c>
      <c r="D119" s="147"/>
      <c r="E119" s="147"/>
      <c r="F119" s="147"/>
      <c r="G119" s="147"/>
      <c r="H119" s="147"/>
      <c r="I119" s="147"/>
      <c r="J119" s="179">
        <f>ROUND(J100+J111,2)</f>
        <v>0</v>
      </c>
      <c r="K119" s="147"/>
      <c r="L119" s="59"/>
      <c r="S119" s="37"/>
      <c r="T119" s="37"/>
      <c r="U119" s="37"/>
      <c r="V119" s="37"/>
      <c r="W119" s="37"/>
      <c r="X119" s="37"/>
      <c r="Y119" s="37"/>
      <c r="Z119" s="37"/>
      <c r="AA119" s="37"/>
      <c r="AB119" s="37"/>
      <c r="AC119" s="37"/>
      <c r="AD119" s="37"/>
      <c r="AE119" s="37"/>
    </row>
    <row r="120" s="2" customFormat="1" ht="6.96" customHeight="1">
      <c r="A120" s="37"/>
      <c r="B120" s="64"/>
      <c r="C120" s="65"/>
      <c r="D120" s="65"/>
      <c r="E120" s="65"/>
      <c r="F120" s="65"/>
      <c r="G120" s="65"/>
      <c r="H120" s="65"/>
      <c r="I120" s="65"/>
      <c r="J120" s="65"/>
      <c r="K120" s="65"/>
      <c r="L120" s="59"/>
      <c r="S120" s="37"/>
      <c r="T120" s="37"/>
      <c r="U120" s="37"/>
      <c r="V120" s="37"/>
      <c r="W120" s="37"/>
      <c r="X120" s="37"/>
      <c r="Y120" s="37"/>
      <c r="Z120" s="37"/>
      <c r="AA120" s="37"/>
      <c r="AB120" s="37"/>
      <c r="AC120" s="37"/>
      <c r="AD120" s="37"/>
      <c r="AE120" s="37"/>
    </row>
    <row r="124" s="2" customFormat="1" ht="6.96" customHeight="1">
      <c r="A124" s="37"/>
      <c r="B124" s="66"/>
      <c r="C124" s="67"/>
      <c r="D124" s="67"/>
      <c r="E124" s="67"/>
      <c r="F124" s="67"/>
      <c r="G124" s="67"/>
      <c r="H124" s="67"/>
      <c r="I124" s="67"/>
      <c r="J124" s="67"/>
      <c r="K124" s="67"/>
      <c r="L124" s="59"/>
      <c r="S124" s="37"/>
      <c r="T124" s="37"/>
      <c r="U124" s="37"/>
      <c r="V124" s="37"/>
      <c r="W124" s="37"/>
      <c r="X124" s="37"/>
      <c r="Y124" s="37"/>
      <c r="Z124" s="37"/>
      <c r="AA124" s="37"/>
      <c r="AB124" s="37"/>
      <c r="AC124" s="37"/>
      <c r="AD124" s="37"/>
      <c r="AE124" s="37"/>
    </row>
    <row r="125" s="2" customFormat="1" ht="24.96" customHeight="1">
      <c r="A125" s="37"/>
      <c r="B125" s="38"/>
      <c r="C125" s="22" t="s">
        <v>269</v>
      </c>
      <c r="D125" s="37"/>
      <c r="E125" s="37"/>
      <c r="F125" s="37"/>
      <c r="G125" s="37"/>
      <c r="H125" s="37"/>
      <c r="I125" s="37"/>
      <c r="J125" s="37"/>
      <c r="K125" s="37"/>
      <c r="L125" s="59"/>
      <c r="S125" s="37"/>
      <c r="T125" s="37"/>
      <c r="U125" s="37"/>
      <c r="V125" s="37"/>
      <c r="W125" s="37"/>
      <c r="X125" s="37"/>
      <c r="Y125" s="37"/>
      <c r="Z125" s="37"/>
      <c r="AA125" s="37"/>
      <c r="AB125" s="37"/>
      <c r="AC125" s="37"/>
      <c r="AD125" s="37"/>
      <c r="AE125" s="37"/>
    </row>
    <row r="126" s="2" customFormat="1" ht="6.96" customHeight="1">
      <c r="A126" s="37"/>
      <c r="B126" s="38"/>
      <c r="C126" s="37"/>
      <c r="D126" s="37"/>
      <c r="E126" s="37"/>
      <c r="F126" s="37"/>
      <c r="G126" s="37"/>
      <c r="H126" s="37"/>
      <c r="I126" s="37"/>
      <c r="J126" s="37"/>
      <c r="K126" s="37"/>
      <c r="L126" s="59"/>
      <c r="S126" s="37"/>
      <c r="T126" s="37"/>
      <c r="U126" s="37"/>
      <c r="V126" s="37"/>
      <c r="W126" s="37"/>
      <c r="X126" s="37"/>
      <c r="Y126" s="37"/>
      <c r="Z126" s="37"/>
      <c r="AA126" s="37"/>
      <c r="AB126" s="37"/>
      <c r="AC126" s="37"/>
      <c r="AD126" s="37"/>
      <c r="AE126" s="37"/>
    </row>
    <row r="127" s="2" customFormat="1" ht="12" customHeight="1">
      <c r="A127" s="37"/>
      <c r="B127" s="38"/>
      <c r="C127" s="31" t="s">
        <v>15</v>
      </c>
      <c r="D127" s="37"/>
      <c r="E127" s="37"/>
      <c r="F127" s="37"/>
      <c r="G127" s="37"/>
      <c r="H127" s="37"/>
      <c r="I127" s="37"/>
      <c r="J127" s="37"/>
      <c r="K127" s="37"/>
      <c r="L127" s="59"/>
      <c r="S127" s="37"/>
      <c r="T127" s="37"/>
      <c r="U127" s="37"/>
      <c r="V127" s="37"/>
      <c r="W127" s="37"/>
      <c r="X127" s="37"/>
      <c r="Y127" s="37"/>
      <c r="Z127" s="37"/>
      <c r="AA127" s="37"/>
      <c r="AB127" s="37"/>
      <c r="AC127" s="37"/>
      <c r="AD127" s="37"/>
      <c r="AE127" s="37"/>
    </row>
    <row r="128" s="2" customFormat="1" ht="26.25" customHeight="1">
      <c r="A128" s="37"/>
      <c r="B128" s="38"/>
      <c r="C128" s="37"/>
      <c r="D128" s="37"/>
      <c r="E128" s="134" t="str">
        <f>E7</f>
        <v>Komplexná rekonštrukcia a realizácia nadstavby budovy študenského domova4,Tr. SNP53,Banská Bystrica</v>
      </c>
      <c r="F128" s="31"/>
      <c r="G128" s="31"/>
      <c r="H128" s="31"/>
      <c r="I128" s="37"/>
      <c r="J128" s="37"/>
      <c r="K128" s="37"/>
      <c r="L128" s="59"/>
      <c r="S128" s="37"/>
      <c r="T128" s="37"/>
      <c r="U128" s="37"/>
      <c r="V128" s="37"/>
      <c r="W128" s="37"/>
      <c r="X128" s="37"/>
      <c r="Y128" s="37"/>
      <c r="Z128" s="37"/>
      <c r="AA128" s="37"/>
      <c r="AB128" s="37"/>
      <c r="AC128" s="37"/>
      <c r="AD128" s="37"/>
      <c r="AE128" s="37"/>
    </row>
    <row r="129" s="1" customFormat="1" ht="12" customHeight="1">
      <c r="B129" s="21"/>
      <c r="C129" s="31" t="s">
        <v>222</v>
      </c>
      <c r="L129" s="21"/>
    </row>
    <row r="130" s="1" customFormat="1" ht="16.5" customHeight="1">
      <c r="B130" s="21"/>
      <c r="E130" s="134" t="s">
        <v>223</v>
      </c>
      <c r="F130" s="1"/>
      <c r="G130" s="1"/>
      <c r="H130" s="1"/>
      <c r="L130" s="21"/>
    </row>
    <row r="131" s="1" customFormat="1" ht="12" customHeight="1">
      <c r="B131" s="21"/>
      <c r="C131" s="31" t="s">
        <v>224</v>
      </c>
      <c r="L131" s="21"/>
    </row>
    <row r="132" s="2" customFormat="1" ht="16.5" customHeight="1">
      <c r="A132" s="37"/>
      <c r="B132" s="38"/>
      <c r="C132" s="37"/>
      <c r="D132" s="37"/>
      <c r="E132" s="135" t="s">
        <v>3459</v>
      </c>
      <c r="F132" s="37"/>
      <c r="G132" s="37"/>
      <c r="H132" s="37"/>
      <c r="I132" s="37"/>
      <c r="J132" s="37"/>
      <c r="K132" s="37"/>
      <c r="L132" s="59"/>
      <c r="S132" s="37"/>
      <c r="T132" s="37"/>
      <c r="U132" s="37"/>
      <c r="V132" s="37"/>
      <c r="W132" s="37"/>
      <c r="X132" s="37"/>
      <c r="Y132" s="37"/>
      <c r="Z132" s="37"/>
      <c r="AA132" s="37"/>
      <c r="AB132" s="37"/>
      <c r="AC132" s="37"/>
      <c r="AD132" s="37"/>
      <c r="AE132" s="37"/>
    </row>
    <row r="133" s="2" customFormat="1" ht="12" customHeight="1">
      <c r="A133" s="37"/>
      <c r="B133" s="38"/>
      <c r="C133" s="31" t="s">
        <v>226</v>
      </c>
      <c r="D133" s="37"/>
      <c r="E133" s="37"/>
      <c r="F133" s="37"/>
      <c r="G133" s="37"/>
      <c r="H133" s="37"/>
      <c r="I133" s="37"/>
      <c r="J133" s="37"/>
      <c r="K133" s="37"/>
      <c r="L133" s="59"/>
      <c r="S133" s="37"/>
      <c r="T133" s="37"/>
      <c r="U133" s="37"/>
      <c r="V133" s="37"/>
      <c r="W133" s="37"/>
      <c r="X133" s="37"/>
      <c r="Y133" s="37"/>
      <c r="Z133" s="37"/>
      <c r="AA133" s="37"/>
      <c r="AB133" s="37"/>
      <c r="AC133" s="37"/>
      <c r="AD133" s="37"/>
      <c r="AE133" s="37"/>
    </row>
    <row r="134" s="2" customFormat="1" ht="16.5" customHeight="1">
      <c r="A134" s="37"/>
      <c r="B134" s="38"/>
      <c r="C134" s="37"/>
      <c r="D134" s="37"/>
      <c r="E134" s="71" t="str">
        <f>E13</f>
        <v>zt-2.etapa - Zdravotechnická inštalácia</v>
      </c>
      <c r="F134" s="37"/>
      <c r="G134" s="37"/>
      <c r="H134" s="37"/>
      <c r="I134" s="37"/>
      <c r="J134" s="37"/>
      <c r="K134" s="37"/>
      <c r="L134" s="59"/>
      <c r="S134" s="37"/>
      <c r="T134" s="37"/>
      <c r="U134" s="37"/>
      <c r="V134" s="37"/>
      <c r="W134" s="37"/>
      <c r="X134" s="37"/>
      <c r="Y134" s="37"/>
      <c r="Z134" s="37"/>
      <c r="AA134" s="37"/>
      <c r="AB134" s="37"/>
      <c r="AC134" s="37"/>
      <c r="AD134" s="37"/>
      <c r="AE134" s="37"/>
    </row>
    <row r="135" s="2" customFormat="1" ht="6.96" customHeight="1">
      <c r="A135" s="37"/>
      <c r="B135" s="38"/>
      <c r="C135" s="37"/>
      <c r="D135" s="37"/>
      <c r="E135" s="37"/>
      <c r="F135" s="37"/>
      <c r="G135" s="37"/>
      <c r="H135" s="37"/>
      <c r="I135" s="37"/>
      <c r="J135" s="37"/>
      <c r="K135" s="37"/>
      <c r="L135" s="59"/>
      <c r="S135" s="37"/>
      <c r="T135" s="37"/>
      <c r="U135" s="37"/>
      <c r="V135" s="37"/>
      <c r="W135" s="37"/>
      <c r="X135" s="37"/>
      <c r="Y135" s="37"/>
      <c r="Z135" s="37"/>
      <c r="AA135" s="37"/>
      <c r="AB135" s="37"/>
      <c r="AC135" s="37"/>
      <c r="AD135" s="37"/>
      <c r="AE135" s="37"/>
    </row>
    <row r="136" s="2" customFormat="1" ht="12" customHeight="1">
      <c r="A136" s="37"/>
      <c r="B136" s="38"/>
      <c r="C136" s="31" t="s">
        <v>19</v>
      </c>
      <c r="D136" s="37"/>
      <c r="E136" s="37"/>
      <c r="F136" s="26" t="str">
        <f>F16</f>
        <v xml:space="preserve"> </v>
      </c>
      <c r="G136" s="37"/>
      <c r="H136" s="37"/>
      <c r="I136" s="31" t="s">
        <v>21</v>
      </c>
      <c r="J136" s="73" t="str">
        <f>IF(J16="","",J16)</f>
        <v>10. 9. 2024</v>
      </c>
      <c r="K136" s="37"/>
      <c r="L136" s="59"/>
      <c r="S136" s="37"/>
      <c r="T136" s="37"/>
      <c r="U136" s="37"/>
      <c r="V136" s="37"/>
      <c r="W136" s="37"/>
      <c r="X136" s="37"/>
      <c r="Y136" s="37"/>
      <c r="Z136" s="37"/>
      <c r="AA136" s="37"/>
      <c r="AB136" s="37"/>
      <c r="AC136" s="37"/>
      <c r="AD136" s="37"/>
      <c r="AE136" s="37"/>
    </row>
    <row r="137" s="2" customFormat="1" ht="6.96" customHeight="1">
      <c r="A137" s="37"/>
      <c r="B137" s="38"/>
      <c r="C137" s="37"/>
      <c r="D137" s="37"/>
      <c r="E137" s="37"/>
      <c r="F137" s="37"/>
      <c r="G137" s="37"/>
      <c r="H137" s="37"/>
      <c r="I137" s="37"/>
      <c r="J137" s="37"/>
      <c r="K137" s="37"/>
      <c r="L137" s="59"/>
      <c r="S137" s="37"/>
      <c r="T137" s="37"/>
      <c r="U137" s="37"/>
      <c r="V137" s="37"/>
      <c r="W137" s="37"/>
      <c r="X137" s="37"/>
      <c r="Y137" s="37"/>
      <c r="Z137" s="37"/>
      <c r="AA137" s="37"/>
      <c r="AB137" s="37"/>
      <c r="AC137" s="37"/>
      <c r="AD137" s="37"/>
      <c r="AE137" s="37"/>
    </row>
    <row r="138" s="2" customFormat="1" ht="15.15" customHeight="1">
      <c r="A138" s="37"/>
      <c r="B138" s="38"/>
      <c r="C138" s="31" t="s">
        <v>23</v>
      </c>
      <c r="D138" s="37"/>
      <c r="E138" s="37"/>
      <c r="F138" s="26" t="str">
        <f>E19</f>
        <v>Univerzita Mateja Bela v Banskej Bystrici</v>
      </c>
      <c r="G138" s="37"/>
      <c r="H138" s="37"/>
      <c r="I138" s="31" t="s">
        <v>29</v>
      </c>
      <c r="J138" s="35" t="str">
        <f>E25</f>
        <v>Insvet s.r.o.,Koeice</v>
      </c>
      <c r="K138" s="37"/>
      <c r="L138" s="59"/>
      <c r="S138" s="37"/>
      <c r="T138" s="37"/>
      <c r="U138" s="37"/>
      <c r="V138" s="37"/>
      <c r="W138" s="37"/>
      <c r="X138" s="37"/>
      <c r="Y138" s="37"/>
      <c r="Z138" s="37"/>
      <c r="AA138" s="37"/>
      <c r="AB138" s="37"/>
      <c r="AC138" s="37"/>
      <c r="AD138" s="37"/>
      <c r="AE138" s="37"/>
    </row>
    <row r="139" s="2" customFormat="1" ht="15.15" customHeight="1">
      <c r="A139" s="37"/>
      <c r="B139" s="38"/>
      <c r="C139" s="31" t="s">
        <v>27</v>
      </c>
      <c r="D139" s="37"/>
      <c r="E139" s="37"/>
      <c r="F139" s="26" t="str">
        <f>IF(E22="","",E22)</f>
        <v>Vyplň údaj</v>
      </c>
      <c r="G139" s="37"/>
      <c r="H139" s="37"/>
      <c r="I139" s="31" t="s">
        <v>32</v>
      </c>
      <c r="J139" s="35" t="str">
        <f>E28</f>
        <v xml:space="preserve"> </v>
      </c>
      <c r="K139" s="37"/>
      <c r="L139" s="59"/>
      <c r="S139" s="37"/>
      <c r="T139" s="37"/>
      <c r="U139" s="37"/>
      <c r="V139" s="37"/>
      <c r="W139" s="37"/>
      <c r="X139" s="37"/>
      <c r="Y139" s="37"/>
      <c r="Z139" s="37"/>
      <c r="AA139" s="37"/>
      <c r="AB139" s="37"/>
      <c r="AC139" s="37"/>
      <c r="AD139" s="37"/>
      <c r="AE139" s="37"/>
    </row>
    <row r="140" s="2" customFormat="1" ht="10.32" customHeight="1">
      <c r="A140" s="37"/>
      <c r="B140" s="38"/>
      <c r="C140" s="37"/>
      <c r="D140" s="37"/>
      <c r="E140" s="37"/>
      <c r="F140" s="37"/>
      <c r="G140" s="37"/>
      <c r="H140" s="37"/>
      <c r="I140" s="37"/>
      <c r="J140" s="37"/>
      <c r="K140" s="37"/>
      <c r="L140" s="59"/>
      <c r="S140" s="37"/>
      <c r="T140" s="37"/>
      <c r="U140" s="37"/>
      <c r="V140" s="37"/>
      <c r="W140" s="37"/>
      <c r="X140" s="37"/>
      <c r="Y140" s="37"/>
      <c r="Z140" s="37"/>
      <c r="AA140" s="37"/>
      <c r="AB140" s="37"/>
      <c r="AC140" s="37"/>
      <c r="AD140" s="37"/>
      <c r="AE140" s="37"/>
    </row>
    <row r="141" s="11" customFormat="1" ht="29.28" customHeight="1">
      <c r="A141" s="180"/>
      <c r="B141" s="181"/>
      <c r="C141" s="182" t="s">
        <v>270</v>
      </c>
      <c r="D141" s="183" t="s">
        <v>60</v>
      </c>
      <c r="E141" s="183" t="s">
        <v>56</v>
      </c>
      <c r="F141" s="183" t="s">
        <v>57</v>
      </c>
      <c r="G141" s="183" t="s">
        <v>271</v>
      </c>
      <c r="H141" s="183" t="s">
        <v>272</v>
      </c>
      <c r="I141" s="183" t="s">
        <v>273</v>
      </c>
      <c r="J141" s="184" t="s">
        <v>232</v>
      </c>
      <c r="K141" s="185" t="s">
        <v>274</v>
      </c>
      <c r="L141" s="186"/>
      <c r="M141" s="90" t="s">
        <v>1</v>
      </c>
      <c r="N141" s="91" t="s">
        <v>39</v>
      </c>
      <c r="O141" s="91" t="s">
        <v>275</v>
      </c>
      <c r="P141" s="91" t="s">
        <v>276</v>
      </c>
      <c r="Q141" s="91" t="s">
        <v>277</v>
      </c>
      <c r="R141" s="91" t="s">
        <v>278</v>
      </c>
      <c r="S141" s="91" t="s">
        <v>279</v>
      </c>
      <c r="T141" s="92" t="s">
        <v>280</v>
      </c>
      <c r="U141" s="180"/>
      <c r="V141" s="180"/>
      <c r="W141" s="180"/>
      <c r="X141" s="180"/>
      <c r="Y141" s="180"/>
      <c r="Z141" s="180"/>
      <c r="AA141" s="180"/>
      <c r="AB141" s="180"/>
      <c r="AC141" s="180"/>
      <c r="AD141" s="180"/>
      <c r="AE141" s="180"/>
    </row>
    <row r="142" s="2" customFormat="1" ht="22.8" customHeight="1">
      <c r="A142" s="37"/>
      <c r="B142" s="38"/>
      <c r="C142" s="97" t="s">
        <v>228</v>
      </c>
      <c r="D142" s="37"/>
      <c r="E142" s="37"/>
      <c r="F142" s="37"/>
      <c r="G142" s="37"/>
      <c r="H142" s="37"/>
      <c r="I142" s="37"/>
      <c r="J142" s="187">
        <f>BK142</f>
        <v>0</v>
      </c>
      <c r="K142" s="37"/>
      <c r="L142" s="38"/>
      <c r="M142" s="93"/>
      <c r="N142" s="77"/>
      <c r="O142" s="94"/>
      <c r="P142" s="188">
        <f>P143+P155</f>
        <v>0</v>
      </c>
      <c r="Q142" s="94"/>
      <c r="R142" s="188">
        <f>R143+R155</f>
        <v>12.288180000000001</v>
      </c>
      <c r="S142" s="94"/>
      <c r="T142" s="189">
        <f>T143+T155</f>
        <v>0</v>
      </c>
      <c r="U142" s="37"/>
      <c r="V142" s="37"/>
      <c r="W142" s="37"/>
      <c r="X142" s="37"/>
      <c r="Y142" s="37"/>
      <c r="Z142" s="37"/>
      <c r="AA142" s="37"/>
      <c r="AB142" s="37"/>
      <c r="AC142" s="37"/>
      <c r="AD142" s="37"/>
      <c r="AE142" s="37"/>
      <c r="AT142" s="18" t="s">
        <v>74</v>
      </c>
      <c r="AU142" s="18" t="s">
        <v>234</v>
      </c>
      <c r="BK142" s="190">
        <f>BK143+BK155</f>
        <v>0</v>
      </c>
    </row>
    <row r="143" s="12" customFormat="1" ht="25.92" customHeight="1">
      <c r="A143" s="12"/>
      <c r="B143" s="191"/>
      <c r="C143" s="12"/>
      <c r="D143" s="192" t="s">
        <v>74</v>
      </c>
      <c r="E143" s="193" t="s">
        <v>281</v>
      </c>
      <c r="F143" s="193" t="s">
        <v>2829</v>
      </c>
      <c r="G143" s="12"/>
      <c r="H143" s="12"/>
      <c r="I143" s="194"/>
      <c r="J143" s="195">
        <f>BK143</f>
        <v>0</v>
      </c>
      <c r="K143" s="12"/>
      <c r="L143" s="191"/>
      <c r="M143" s="196"/>
      <c r="N143" s="197"/>
      <c r="O143" s="197"/>
      <c r="P143" s="198">
        <f>P144+P147</f>
        <v>0</v>
      </c>
      <c r="Q143" s="197"/>
      <c r="R143" s="198">
        <f>R144+R147</f>
        <v>2.2460400000000003</v>
      </c>
      <c r="S143" s="197"/>
      <c r="T143" s="199">
        <f>T144+T147</f>
        <v>0</v>
      </c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R143" s="192" t="s">
        <v>82</v>
      </c>
      <c r="AT143" s="200" t="s">
        <v>74</v>
      </c>
      <c r="AU143" s="200" t="s">
        <v>75</v>
      </c>
      <c r="AY143" s="192" t="s">
        <v>283</v>
      </c>
      <c r="BK143" s="201">
        <f>BK144+BK147</f>
        <v>0</v>
      </c>
    </row>
    <row r="144" s="12" customFormat="1" ht="22.8" customHeight="1">
      <c r="A144" s="12"/>
      <c r="B144" s="191"/>
      <c r="C144" s="12"/>
      <c r="D144" s="192" t="s">
        <v>74</v>
      </c>
      <c r="E144" s="202" t="s">
        <v>310</v>
      </c>
      <c r="F144" s="202" t="s">
        <v>2830</v>
      </c>
      <c r="G144" s="12"/>
      <c r="H144" s="12"/>
      <c r="I144" s="194"/>
      <c r="J144" s="203">
        <f>BK144</f>
        <v>0</v>
      </c>
      <c r="K144" s="12"/>
      <c r="L144" s="191"/>
      <c r="M144" s="196"/>
      <c r="N144" s="197"/>
      <c r="O144" s="197"/>
      <c r="P144" s="198">
        <f>SUM(P145:P146)</f>
        <v>0</v>
      </c>
      <c r="Q144" s="197"/>
      <c r="R144" s="198">
        <f>SUM(R145:R146)</f>
        <v>2.2350000000000003</v>
      </c>
      <c r="S144" s="197"/>
      <c r="T144" s="199">
        <f>SUM(T145:T146)</f>
        <v>0</v>
      </c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R144" s="192" t="s">
        <v>82</v>
      </c>
      <c r="AT144" s="200" t="s">
        <v>74</v>
      </c>
      <c r="AU144" s="200" t="s">
        <v>82</v>
      </c>
      <c r="AY144" s="192" t="s">
        <v>283</v>
      </c>
      <c r="BK144" s="201">
        <f>SUM(BK145:BK146)</f>
        <v>0</v>
      </c>
    </row>
    <row r="145" s="2" customFormat="1" ht="24.15" customHeight="1">
      <c r="A145" s="37"/>
      <c r="B145" s="168"/>
      <c r="C145" s="204" t="s">
        <v>82</v>
      </c>
      <c r="D145" s="204" t="s">
        <v>285</v>
      </c>
      <c r="E145" s="205" t="s">
        <v>2831</v>
      </c>
      <c r="F145" s="206" t="s">
        <v>2832</v>
      </c>
      <c r="G145" s="207" t="s">
        <v>288</v>
      </c>
      <c r="H145" s="208">
        <v>20</v>
      </c>
      <c r="I145" s="209"/>
      <c r="J145" s="210">
        <f>ROUND(I145*H145,2)</f>
        <v>0</v>
      </c>
      <c r="K145" s="211"/>
      <c r="L145" s="38"/>
      <c r="M145" s="212" t="s">
        <v>1</v>
      </c>
      <c r="N145" s="213" t="s">
        <v>41</v>
      </c>
      <c r="O145" s="81"/>
      <c r="P145" s="214">
        <f>O145*H145</f>
        <v>0</v>
      </c>
      <c r="Q145" s="214">
        <v>0.075520000000000004</v>
      </c>
      <c r="R145" s="214">
        <f>Q145*H145</f>
        <v>1.5104000000000002</v>
      </c>
      <c r="S145" s="214">
        <v>0</v>
      </c>
      <c r="T145" s="215">
        <f>S145*H145</f>
        <v>0</v>
      </c>
      <c r="U145" s="37"/>
      <c r="V145" s="37"/>
      <c r="W145" s="37"/>
      <c r="X145" s="37"/>
      <c r="Y145" s="37"/>
      <c r="Z145" s="37"/>
      <c r="AA145" s="37"/>
      <c r="AB145" s="37"/>
      <c r="AC145" s="37"/>
      <c r="AD145" s="37"/>
      <c r="AE145" s="37"/>
      <c r="AR145" s="216" t="s">
        <v>289</v>
      </c>
      <c r="AT145" s="216" t="s">
        <v>285</v>
      </c>
      <c r="AU145" s="216" t="s">
        <v>87</v>
      </c>
      <c r="AY145" s="18" t="s">
        <v>283</v>
      </c>
      <c r="BE145" s="217">
        <f>IF(N145="základná",J145,0)</f>
        <v>0</v>
      </c>
      <c r="BF145" s="217">
        <f>IF(N145="znížená",J145,0)</f>
        <v>0</v>
      </c>
      <c r="BG145" s="217">
        <f>IF(N145="zákl. prenesená",J145,0)</f>
        <v>0</v>
      </c>
      <c r="BH145" s="217">
        <f>IF(N145="zníž. prenesená",J145,0)</f>
        <v>0</v>
      </c>
      <c r="BI145" s="217">
        <f>IF(N145="nulová",J145,0)</f>
        <v>0</v>
      </c>
      <c r="BJ145" s="18" t="s">
        <v>87</v>
      </c>
      <c r="BK145" s="217">
        <f>ROUND(I145*H145,2)</f>
        <v>0</v>
      </c>
      <c r="BL145" s="18" t="s">
        <v>289</v>
      </c>
      <c r="BM145" s="216" t="s">
        <v>87</v>
      </c>
    </row>
    <row r="146" s="2" customFormat="1" ht="24.15" customHeight="1">
      <c r="A146" s="37"/>
      <c r="B146" s="168"/>
      <c r="C146" s="204" t="s">
        <v>87</v>
      </c>
      <c r="D146" s="204" t="s">
        <v>285</v>
      </c>
      <c r="E146" s="205" t="s">
        <v>2833</v>
      </c>
      <c r="F146" s="206" t="s">
        <v>2834</v>
      </c>
      <c r="G146" s="207" t="s">
        <v>288</v>
      </c>
      <c r="H146" s="208">
        <v>20</v>
      </c>
      <c r="I146" s="209"/>
      <c r="J146" s="210">
        <f>ROUND(I146*H146,2)</f>
        <v>0</v>
      </c>
      <c r="K146" s="211"/>
      <c r="L146" s="38"/>
      <c r="M146" s="212" t="s">
        <v>1</v>
      </c>
      <c r="N146" s="213" t="s">
        <v>41</v>
      </c>
      <c r="O146" s="81"/>
      <c r="P146" s="214">
        <f>O146*H146</f>
        <v>0</v>
      </c>
      <c r="Q146" s="214">
        <v>0.036229999999999998</v>
      </c>
      <c r="R146" s="214">
        <f>Q146*H146</f>
        <v>0.72459999999999991</v>
      </c>
      <c r="S146" s="214">
        <v>0</v>
      </c>
      <c r="T146" s="215">
        <f>S146*H146</f>
        <v>0</v>
      </c>
      <c r="U146" s="37"/>
      <c r="V146" s="37"/>
      <c r="W146" s="37"/>
      <c r="X146" s="37"/>
      <c r="Y146" s="37"/>
      <c r="Z146" s="37"/>
      <c r="AA146" s="37"/>
      <c r="AB146" s="37"/>
      <c r="AC146" s="37"/>
      <c r="AD146" s="37"/>
      <c r="AE146" s="37"/>
      <c r="AR146" s="216" t="s">
        <v>289</v>
      </c>
      <c r="AT146" s="216" t="s">
        <v>285</v>
      </c>
      <c r="AU146" s="216" t="s">
        <v>87</v>
      </c>
      <c r="AY146" s="18" t="s">
        <v>283</v>
      </c>
      <c r="BE146" s="217">
        <f>IF(N146="základná",J146,0)</f>
        <v>0</v>
      </c>
      <c r="BF146" s="217">
        <f>IF(N146="znížená",J146,0)</f>
        <v>0</v>
      </c>
      <c r="BG146" s="217">
        <f>IF(N146="zákl. prenesená",J146,0)</f>
        <v>0</v>
      </c>
      <c r="BH146" s="217">
        <f>IF(N146="zníž. prenesená",J146,0)</f>
        <v>0</v>
      </c>
      <c r="BI146" s="217">
        <f>IF(N146="nulová",J146,0)</f>
        <v>0</v>
      </c>
      <c r="BJ146" s="18" t="s">
        <v>87</v>
      </c>
      <c r="BK146" s="217">
        <f>ROUND(I146*H146,2)</f>
        <v>0</v>
      </c>
      <c r="BL146" s="18" t="s">
        <v>289</v>
      </c>
      <c r="BM146" s="216" t="s">
        <v>289</v>
      </c>
    </row>
    <row r="147" s="12" customFormat="1" ht="22.8" customHeight="1">
      <c r="A147" s="12"/>
      <c r="B147" s="191"/>
      <c r="C147" s="12"/>
      <c r="D147" s="192" t="s">
        <v>74</v>
      </c>
      <c r="E147" s="202" t="s">
        <v>323</v>
      </c>
      <c r="F147" s="202" t="s">
        <v>2835</v>
      </c>
      <c r="G147" s="12"/>
      <c r="H147" s="12"/>
      <c r="I147" s="194"/>
      <c r="J147" s="203">
        <f>BK147</f>
        <v>0</v>
      </c>
      <c r="K147" s="12"/>
      <c r="L147" s="191"/>
      <c r="M147" s="196"/>
      <c r="N147" s="197"/>
      <c r="O147" s="197"/>
      <c r="P147" s="198">
        <f>SUM(P148:P154)</f>
        <v>0</v>
      </c>
      <c r="Q147" s="197"/>
      <c r="R147" s="198">
        <f>SUM(R148:R154)</f>
        <v>0.01104</v>
      </c>
      <c r="S147" s="197"/>
      <c r="T147" s="199">
        <f>SUM(T148:T154)</f>
        <v>0</v>
      </c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R147" s="192" t="s">
        <v>82</v>
      </c>
      <c r="AT147" s="200" t="s">
        <v>74</v>
      </c>
      <c r="AU147" s="200" t="s">
        <v>82</v>
      </c>
      <c r="AY147" s="192" t="s">
        <v>283</v>
      </c>
      <c r="BK147" s="201">
        <f>SUM(BK148:BK154)</f>
        <v>0</v>
      </c>
    </row>
    <row r="148" s="2" customFormat="1" ht="24.15" customHeight="1">
      <c r="A148" s="37"/>
      <c r="B148" s="168"/>
      <c r="C148" s="204" t="s">
        <v>92</v>
      </c>
      <c r="D148" s="204" t="s">
        <v>285</v>
      </c>
      <c r="E148" s="205" t="s">
        <v>2836</v>
      </c>
      <c r="F148" s="206" t="s">
        <v>2837</v>
      </c>
      <c r="G148" s="207" t="s">
        <v>649</v>
      </c>
      <c r="H148" s="208">
        <v>750</v>
      </c>
      <c r="I148" s="209"/>
      <c r="J148" s="210">
        <f>ROUND(I148*H148,2)</f>
        <v>0</v>
      </c>
      <c r="K148" s="211"/>
      <c r="L148" s="38"/>
      <c r="M148" s="212" t="s">
        <v>1</v>
      </c>
      <c r="N148" s="213" t="s">
        <v>41</v>
      </c>
      <c r="O148" s="81"/>
      <c r="P148" s="214">
        <f>O148*H148</f>
        <v>0</v>
      </c>
      <c r="Q148" s="214">
        <v>0</v>
      </c>
      <c r="R148" s="214">
        <f>Q148*H148</f>
        <v>0</v>
      </c>
      <c r="S148" s="214">
        <v>0</v>
      </c>
      <c r="T148" s="215">
        <f>S148*H148</f>
        <v>0</v>
      </c>
      <c r="U148" s="37"/>
      <c r="V148" s="37"/>
      <c r="W148" s="37"/>
      <c r="X148" s="37"/>
      <c r="Y148" s="37"/>
      <c r="Z148" s="37"/>
      <c r="AA148" s="37"/>
      <c r="AB148" s="37"/>
      <c r="AC148" s="37"/>
      <c r="AD148" s="37"/>
      <c r="AE148" s="37"/>
      <c r="AR148" s="216" t="s">
        <v>289</v>
      </c>
      <c r="AT148" s="216" t="s">
        <v>285</v>
      </c>
      <c r="AU148" s="216" t="s">
        <v>87</v>
      </c>
      <c r="AY148" s="18" t="s">
        <v>283</v>
      </c>
      <c r="BE148" s="217">
        <f>IF(N148="základná",J148,0)</f>
        <v>0</v>
      </c>
      <c r="BF148" s="217">
        <f>IF(N148="znížená",J148,0)</f>
        <v>0</v>
      </c>
      <c r="BG148" s="217">
        <f>IF(N148="zákl. prenesená",J148,0)</f>
        <v>0</v>
      </c>
      <c r="BH148" s="217">
        <f>IF(N148="zníž. prenesená",J148,0)</f>
        <v>0</v>
      </c>
      <c r="BI148" s="217">
        <f>IF(N148="nulová",J148,0)</f>
        <v>0</v>
      </c>
      <c r="BJ148" s="18" t="s">
        <v>87</v>
      </c>
      <c r="BK148" s="217">
        <f>ROUND(I148*H148,2)</f>
        <v>0</v>
      </c>
      <c r="BL148" s="18" t="s">
        <v>289</v>
      </c>
      <c r="BM148" s="216" t="s">
        <v>310</v>
      </c>
    </row>
    <row r="149" s="2" customFormat="1" ht="24.15" customHeight="1">
      <c r="A149" s="37"/>
      <c r="B149" s="168"/>
      <c r="C149" s="204" t="s">
        <v>289</v>
      </c>
      <c r="D149" s="204" t="s">
        <v>285</v>
      </c>
      <c r="E149" s="205" t="s">
        <v>2838</v>
      </c>
      <c r="F149" s="206" t="s">
        <v>2839</v>
      </c>
      <c r="G149" s="207" t="s">
        <v>649</v>
      </c>
      <c r="H149" s="208">
        <v>250</v>
      </c>
      <c r="I149" s="209"/>
      <c r="J149" s="210">
        <f>ROUND(I149*H149,2)</f>
        <v>0</v>
      </c>
      <c r="K149" s="211"/>
      <c r="L149" s="38"/>
      <c r="M149" s="212" t="s">
        <v>1</v>
      </c>
      <c r="N149" s="213" t="s">
        <v>41</v>
      </c>
      <c r="O149" s="81"/>
      <c r="P149" s="214">
        <f>O149*H149</f>
        <v>0</v>
      </c>
      <c r="Q149" s="214">
        <v>0</v>
      </c>
      <c r="R149" s="214">
        <f>Q149*H149</f>
        <v>0</v>
      </c>
      <c r="S149" s="214">
        <v>0</v>
      </c>
      <c r="T149" s="215">
        <f>S149*H149</f>
        <v>0</v>
      </c>
      <c r="U149" s="37"/>
      <c r="V149" s="37"/>
      <c r="W149" s="37"/>
      <c r="X149" s="37"/>
      <c r="Y149" s="37"/>
      <c r="Z149" s="37"/>
      <c r="AA149" s="37"/>
      <c r="AB149" s="37"/>
      <c r="AC149" s="37"/>
      <c r="AD149" s="37"/>
      <c r="AE149" s="37"/>
      <c r="AR149" s="216" t="s">
        <v>289</v>
      </c>
      <c r="AT149" s="216" t="s">
        <v>285</v>
      </c>
      <c r="AU149" s="216" t="s">
        <v>87</v>
      </c>
      <c r="AY149" s="18" t="s">
        <v>283</v>
      </c>
      <c r="BE149" s="217">
        <f>IF(N149="základná",J149,0)</f>
        <v>0</v>
      </c>
      <c r="BF149" s="217">
        <f>IF(N149="znížená",J149,0)</f>
        <v>0</v>
      </c>
      <c r="BG149" s="217">
        <f>IF(N149="zákl. prenesená",J149,0)</f>
        <v>0</v>
      </c>
      <c r="BH149" s="217">
        <f>IF(N149="zníž. prenesená",J149,0)</f>
        <v>0</v>
      </c>
      <c r="BI149" s="217">
        <f>IF(N149="nulová",J149,0)</f>
        <v>0</v>
      </c>
      <c r="BJ149" s="18" t="s">
        <v>87</v>
      </c>
      <c r="BK149" s="217">
        <f>ROUND(I149*H149,2)</f>
        <v>0</v>
      </c>
      <c r="BL149" s="18" t="s">
        <v>289</v>
      </c>
      <c r="BM149" s="216" t="s">
        <v>319</v>
      </c>
    </row>
    <row r="150" s="2" customFormat="1" ht="24.15" customHeight="1">
      <c r="A150" s="37"/>
      <c r="B150" s="168"/>
      <c r="C150" s="204" t="s">
        <v>306</v>
      </c>
      <c r="D150" s="204" t="s">
        <v>285</v>
      </c>
      <c r="E150" s="205" t="s">
        <v>2840</v>
      </c>
      <c r="F150" s="206" t="s">
        <v>2841</v>
      </c>
      <c r="G150" s="207" t="s">
        <v>1985</v>
      </c>
      <c r="H150" s="208">
        <v>60</v>
      </c>
      <c r="I150" s="209"/>
      <c r="J150" s="210">
        <f>ROUND(I150*H150,2)</f>
        <v>0</v>
      </c>
      <c r="K150" s="211"/>
      <c r="L150" s="38"/>
      <c r="M150" s="212" t="s">
        <v>1</v>
      </c>
      <c r="N150" s="213" t="s">
        <v>41</v>
      </c>
      <c r="O150" s="81"/>
      <c r="P150" s="214">
        <f>O150*H150</f>
        <v>0</v>
      </c>
      <c r="Q150" s="214">
        <v>1.8E-05</v>
      </c>
      <c r="R150" s="214">
        <f>Q150*H150</f>
        <v>0.00108</v>
      </c>
      <c r="S150" s="214">
        <v>0</v>
      </c>
      <c r="T150" s="215">
        <f>S150*H150</f>
        <v>0</v>
      </c>
      <c r="U150" s="37"/>
      <c r="V150" s="37"/>
      <c r="W150" s="37"/>
      <c r="X150" s="37"/>
      <c r="Y150" s="37"/>
      <c r="Z150" s="37"/>
      <c r="AA150" s="37"/>
      <c r="AB150" s="37"/>
      <c r="AC150" s="37"/>
      <c r="AD150" s="37"/>
      <c r="AE150" s="37"/>
      <c r="AR150" s="216" t="s">
        <v>289</v>
      </c>
      <c r="AT150" s="216" t="s">
        <v>285</v>
      </c>
      <c r="AU150" s="216" t="s">
        <v>87</v>
      </c>
      <c r="AY150" s="18" t="s">
        <v>283</v>
      </c>
      <c r="BE150" s="217">
        <f>IF(N150="základná",J150,0)</f>
        <v>0</v>
      </c>
      <c r="BF150" s="217">
        <f>IF(N150="znížená",J150,0)</f>
        <v>0</v>
      </c>
      <c r="BG150" s="217">
        <f>IF(N150="zákl. prenesená",J150,0)</f>
        <v>0</v>
      </c>
      <c r="BH150" s="217">
        <f>IF(N150="zníž. prenesená",J150,0)</f>
        <v>0</v>
      </c>
      <c r="BI150" s="217">
        <f>IF(N150="nulová",J150,0)</f>
        <v>0</v>
      </c>
      <c r="BJ150" s="18" t="s">
        <v>87</v>
      </c>
      <c r="BK150" s="217">
        <f>ROUND(I150*H150,2)</f>
        <v>0</v>
      </c>
      <c r="BL150" s="18" t="s">
        <v>289</v>
      </c>
      <c r="BM150" s="216" t="s">
        <v>327</v>
      </c>
    </row>
    <row r="151" s="2" customFormat="1" ht="24.15" customHeight="1">
      <c r="A151" s="37"/>
      <c r="B151" s="168"/>
      <c r="C151" s="204" t="s">
        <v>310</v>
      </c>
      <c r="D151" s="204" t="s">
        <v>285</v>
      </c>
      <c r="E151" s="205" t="s">
        <v>2705</v>
      </c>
      <c r="F151" s="206" t="s">
        <v>2706</v>
      </c>
      <c r="G151" s="207" t="s">
        <v>1985</v>
      </c>
      <c r="H151" s="208">
        <v>480</v>
      </c>
      <c r="I151" s="209"/>
      <c r="J151" s="210">
        <f>ROUND(I151*H151,2)</f>
        <v>0</v>
      </c>
      <c r="K151" s="211"/>
      <c r="L151" s="38"/>
      <c r="M151" s="212" t="s">
        <v>1</v>
      </c>
      <c r="N151" s="213" t="s">
        <v>41</v>
      </c>
      <c r="O151" s="81"/>
      <c r="P151" s="214">
        <f>O151*H151</f>
        <v>0</v>
      </c>
      <c r="Q151" s="214">
        <v>1.825E-05</v>
      </c>
      <c r="R151" s="214">
        <f>Q151*H151</f>
        <v>0.0087600000000000004</v>
      </c>
      <c r="S151" s="214">
        <v>0</v>
      </c>
      <c r="T151" s="215">
        <f>S151*H151</f>
        <v>0</v>
      </c>
      <c r="U151" s="37"/>
      <c r="V151" s="37"/>
      <c r="W151" s="37"/>
      <c r="X151" s="37"/>
      <c r="Y151" s="37"/>
      <c r="Z151" s="37"/>
      <c r="AA151" s="37"/>
      <c r="AB151" s="37"/>
      <c r="AC151" s="37"/>
      <c r="AD151" s="37"/>
      <c r="AE151" s="37"/>
      <c r="AR151" s="216" t="s">
        <v>289</v>
      </c>
      <c r="AT151" s="216" t="s">
        <v>285</v>
      </c>
      <c r="AU151" s="216" t="s">
        <v>87</v>
      </c>
      <c r="AY151" s="18" t="s">
        <v>283</v>
      </c>
      <c r="BE151" s="217">
        <f>IF(N151="základná",J151,0)</f>
        <v>0</v>
      </c>
      <c r="BF151" s="217">
        <f>IF(N151="znížená",J151,0)</f>
        <v>0</v>
      </c>
      <c r="BG151" s="217">
        <f>IF(N151="zákl. prenesená",J151,0)</f>
        <v>0</v>
      </c>
      <c r="BH151" s="217">
        <f>IF(N151="zníž. prenesená",J151,0)</f>
        <v>0</v>
      </c>
      <c r="BI151" s="217">
        <f>IF(N151="nulová",J151,0)</f>
        <v>0</v>
      </c>
      <c r="BJ151" s="18" t="s">
        <v>87</v>
      </c>
      <c r="BK151" s="217">
        <f>ROUND(I151*H151,2)</f>
        <v>0</v>
      </c>
      <c r="BL151" s="18" t="s">
        <v>289</v>
      </c>
      <c r="BM151" s="216" t="s">
        <v>337</v>
      </c>
    </row>
    <row r="152" s="2" customFormat="1" ht="24.15" customHeight="1">
      <c r="A152" s="37"/>
      <c r="B152" s="168"/>
      <c r="C152" s="204" t="s">
        <v>315</v>
      </c>
      <c r="D152" s="204" t="s">
        <v>285</v>
      </c>
      <c r="E152" s="205" t="s">
        <v>4477</v>
      </c>
      <c r="F152" s="206" t="s">
        <v>4478</v>
      </c>
      <c r="G152" s="207" t="s">
        <v>1985</v>
      </c>
      <c r="H152" s="208">
        <v>210</v>
      </c>
      <c r="I152" s="209"/>
      <c r="J152" s="210">
        <f>ROUND(I152*H152,2)</f>
        <v>0</v>
      </c>
      <c r="K152" s="211"/>
      <c r="L152" s="38"/>
      <c r="M152" s="212" t="s">
        <v>1</v>
      </c>
      <c r="N152" s="213" t="s">
        <v>41</v>
      </c>
      <c r="O152" s="81"/>
      <c r="P152" s="214">
        <f>O152*H152</f>
        <v>0</v>
      </c>
      <c r="Q152" s="214">
        <v>5.7142857142857103E-06</v>
      </c>
      <c r="R152" s="214">
        <f>Q152*H152</f>
        <v>0.0011999999999999992</v>
      </c>
      <c r="S152" s="214">
        <v>0</v>
      </c>
      <c r="T152" s="215">
        <f>S152*H152</f>
        <v>0</v>
      </c>
      <c r="U152" s="37"/>
      <c r="V152" s="37"/>
      <c r="W152" s="37"/>
      <c r="X152" s="37"/>
      <c r="Y152" s="37"/>
      <c r="Z152" s="37"/>
      <c r="AA152" s="37"/>
      <c r="AB152" s="37"/>
      <c r="AC152" s="37"/>
      <c r="AD152" s="37"/>
      <c r="AE152" s="37"/>
      <c r="AR152" s="216" t="s">
        <v>289</v>
      </c>
      <c r="AT152" s="216" t="s">
        <v>285</v>
      </c>
      <c r="AU152" s="216" t="s">
        <v>87</v>
      </c>
      <c r="AY152" s="18" t="s">
        <v>283</v>
      </c>
      <c r="BE152" s="217">
        <f>IF(N152="základná",J152,0)</f>
        <v>0</v>
      </c>
      <c r="BF152" s="217">
        <f>IF(N152="znížená",J152,0)</f>
        <v>0</v>
      </c>
      <c r="BG152" s="217">
        <f>IF(N152="zákl. prenesená",J152,0)</f>
        <v>0</v>
      </c>
      <c r="BH152" s="217">
        <f>IF(N152="zníž. prenesená",J152,0)</f>
        <v>0</v>
      </c>
      <c r="BI152" s="217">
        <f>IF(N152="nulová",J152,0)</f>
        <v>0</v>
      </c>
      <c r="BJ152" s="18" t="s">
        <v>87</v>
      </c>
      <c r="BK152" s="217">
        <f>ROUND(I152*H152,2)</f>
        <v>0</v>
      </c>
      <c r="BL152" s="18" t="s">
        <v>289</v>
      </c>
      <c r="BM152" s="216" t="s">
        <v>347</v>
      </c>
    </row>
    <row r="153" s="2" customFormat="1" ht="37.8" customHeight="1">
      <c r="A153" s="37"/>
      <c r="B153" s="168"/>
      <c r="C153" s="204" t="s">
        <v>319</v>
      </c>
      <c r="D153" s="204" t="s">
        <v>285</v>
      </c>
      <c r="E153" s="205" t="s">
        <v>2842</v>
      </c>
      <c r="F153" s="206" t="s">
        <v>2843</v>
      </c>
      <c r="G153" s="207" t="s">
        <v>649</v>
      </c>
      <c r="H153" s="208">
        <v>400</v>
      </c>
      <c r="I153" s="209"/>
      <c r="J153" s="210">
        <f>ROUND(I153*H153,2)</f>
        <v>0</v>
      </c>
      <c r="K153" s="211"/>
      <c r="L153" s="38"/>
      <c r="M153" s="212" t="s">
        <v>1</v>
      </c>
      <c r="N153" s="213" t="s">
        <v>41</v>
      </c>
      <c r="O153" s="81"/>
      <c r="P153" s="214">
        <f>O153*H153</f>
        <v>0</v>
      </c>
      <c r="Q153" s="214">
        <v>0</v>
      </c>
      <c r="R153" s="214">
        <f>Q153*H153</f>
        <v>0</v>
      </c>
      <c r="S153" s="214">
        <v>0</v>
      </c>
      <c r="T153" s="215">
        <f>S153*H153</f>
        <v>0</v>
      </c>
      <c r="U153" s="37"/>
      <c r="V153" s="37"/>
      <c r="W153" s="37"/>
      <c r="X153" s="37"/>
      <c r="Y153" s="37"/>
      <c r="Z153" s="37"/>
      <c r="AA153" s="37"/>
      <c r="AB153" s="37"/>
      <c r="AC153" s="37"/>
      <c r="AD153" s="37"/>
      <c r="AE153" s="37"/>
      <c r="AR153" s="216" t="s">
        <v>289</v>
      </c>
      <c r="AT153" s="216" t="s">
        <v>285</v>
      </c>
      <c r="AU153" s="216" t="s">
        <v>87</v>
      </c>
      <c r="AY153" s="18" t="s">
        <v>283</v>
      </c>
      <c r="BE153" s="217">
        <f>IF(N153="základná",J153,0)</f>
        <v>0</v>
      </c>
      <c r="BF153" s="217">
        <f>IF(N153="znížená",J153,0)</f>
        <v>0</v>
      </c>
      <c r="BG153" s="217">
        <f>IF(N153="zákl. prenesená",J153,0)</f>
        <v>0</v>
      </c>
      <c r="BH153" s="217">
        <f>IF(N153="zníž. prenesená",J153,0)</f>
        <v>0</v>
      </c>
      <c r="BI153" s="217">
        <f>IF(N153="nulová",J153,0)</f>
        <v>0</v>
      </c>
      <c r="BJ153" s="18" t="s">
        <v>87</v>
      </c>
      <c r="BK153" s="217">
        <f>ROUND(I153*H153,2)</f>
        <v>0</v>
      </c>
      <c r="BL153" s="18" t="s">
        <v>289</v>
      </c>
      <c r="BM153" s="216" t="s">
        <v>358</v>
      </c>
    </row>
    <row r="154" s="2" customFormat="1" ht="21.75" customHeight="1">
      <c r="A154" s="37"/>
      <c r="B154" s="168"/>
      <c r="C154" s="204" t="s">
        <v>323</v>
      </c>
      <c r="D154" s="204" t="s">
        <v>285</v>
      </c>
      <c r="E154" s="205" t="s">
        <v>914</v>
      </c>
      <c r="F154" s="206" t="s">
        <v>915</v>
      </c>
      <c r="G154" s="207" t="s">
        <v>344</v>
      </c>
      <c r="H154" s="208">
        <v>40.466000000000001</v>
      </c>
      <c r="I154" s="209"/>
      <c r="J154" s="210">
        <f>ROUND(I154*H154,2)</f>
        <v>0</v>
      </c>
      <c r="K154" s="211"/>
      <c r="L154" s="38"/>
      <c r="M154" s="212" t="s">
        <v>1</v>
      </c>
      <c r="N154" s="213" t="s">
        <v>41</v>
      </c>
      <c r="O154" s="81"/>
      <c r="P154" s="214">
        <f>O154*H154</f>
        <v>0</v>
      </c>
      <c r="Q154" s="214">
        <v>0</v>
      </c>
      <c r="R154" s="214">
        <f>Q154*H154</f>
        <v>0</v>
      </c>
      <c r="S154" s="214">
        <v>0</v>
      </c>
      <c r="T154" s="215">
        <f>S154*H154</f>
        <v>0</v>
      </c>
      <c r="U154" s="37"/>
      <c r="V154" s="37"/>
      <c r="W154" s="37"/>
      <c r="X154" s="37"/>
      <c r="Y154" s="37"/>
      <c r="Z154" s="37"/>
      <c r="AA154" s="37"/>
      <c r="AB154" s="37"/>
      <c r="AC154" s="37"/>
      <c r="AD154" s="37"/>
      <c r="AE154" s="37"/>
      <c r="AR154" s="216" t="s">
        <v>289</v>
      </c>
      <c r="AT154" s="216" t="s">
        <v>285</v>
      </c>
      <c r="AU154" s="216" t="s">
        <v>87</v>
      </c>
      <c r="AY154" s="18" t="s">
        <v>283</v>
      </c>
      <c r="BE154" s="217">
        <f>IF(N154="základná",J154,0)</f>
        <v>0</v>
      </c>
      <c r="BF154" s="217">
        <f>IF(N154="znížená",J154,0)</f>
        <v>0</v>
      </c>
      <c r="BG154" s="217">
        <f>IF(N154="zákl. prenesená",J154,0)</f>
        <v>0</v>
      </c>
      <c r="BH154" s="217">
        <f>IF(N154="zníž. prenesená",J154,0)</f>
        <v>0</v>
      </c>
      <c r="BI154" s="217">
        <f>IF(N154="nulová",J154,0)</f>
        <v>0</v>
      </c>
      <c r="BJ154" s="18" t="s">
        <v>87</v>
      </c>
      <c r="BK154" s="217">
        <f>ROUND(I154*H154,2)</f>
        <v>0</v>
      </c>
      <c r="BL154" s="18" t="s">
        <v>289</v>
      </c>
      <c r="BM154" s="216" t="s">
        <v>370</v>
      </c>
    </row>
    <row r="155" s="12" customFormat="1" ht="25.92" customHeight="1">
      <c r="A155" s="12"/>
      <c r="B155" s="191"/>
      <c r="C155" s="12"/>
      <c r="D155" s="192" t="s">
        <v>74</v>
      </c>
      <c r="E155" s="193" t="s">
        <v>955</v>
      </c>
      <c r="F155" s="193" t="s">
        <v>2844</v>
      </c>
      <c r="G155" s="12"/>
      <c r="H155" s="12"/>
      <c r="I155" s="194"/>
      <c r="J155" s="195">
        <f>BK155</f>
        <v>0</v>
      </c>
      <c r="K155" s="12"/>
      <c r="L155" s="191"/>
      <c r="M155" s="196"/>
      <c r="N155" s="197"/>
      <c r="O155" s="197"/>
      <c r="P155" s="198">
        <f>P156+P190+P220+P272</f>
        <v>0</v>
      </c>
      <c r="Q155" s="197"/>
      <c r="R155" s="198">
        <f>R156+R190+R220+R272</f>
        <v>10.04214</v>
      </c>
      <c r="S155" s="197"/>
      <c r="T155" s="199">
        <f>T156+T190+T220+T272</f>
        <v>0</v>
      </c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R155" s="192" t="s">
        <v>87</v>
      </c>
      <c r="AT155" s="200" t="s">
        <v>74</v>
      </c>
      <c r="AU155" s="200" t="s">
        <v>75</v>
      </c>
      <c r="AY155" s="192" t="s">
        <v>283</v>
      </c>
      <c r="BK155" s="201">
        <f>BK156+BK190+BK220+BK272</f>
        <v>0</v>
      </c>
    </row>
    <row r="156" s="12" customFormat="1" ht="22.8" customHeight="1">
      <c r="A156" s="12"/>
      <c r="B156" s="191"/>
      <c r="C156" s="12"/>
      <c r="D156" s="192" t="s">
        <v>74</v>
      </c>
      <c r="E156" s="202" t="s">
        <v>1062</v>
      </c>
      <c r="F156" s="202" t="s">
        <v>2845</v>
      </c>
      <c r="G156" s="12"/>
      <c r="H156" s="12"/>
      <c r="I156" s="194"/>
      <c r="J156" s="203">
        <f>BK156</f>
        <v>0</v>
      </c>
      <c r="K156" s="12"/>
      <c r="L156" s="191"/>
      <c r="M156" s="196"/>
      <c r="N156" s="197"/>
      <c r="O156" s="197"/>
      <c r="P156" s="198">
        <f>SUM(P157:P189)</f>
        <v>0</v>
      </c>
      <c r="Q156" s="197"/>
      <c r="R156" s="198">
        <f>SUM(R157:R189)</f>
        <v>0.51285000000000003</v>
      </c>
      <c r="S156" s="197"/>
      <c r="T156" s="199">
        <f>SUM(T157:T189)</f>
        <v>0</v>
      </c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R156" s="192" t="s">
        <v>87</v>
      </c>
      <c r="AT156" s="200" t="s">
        <v>74</v>
      </c>
      <c r="AU156" s="200" t="s">
        <v>82</v>
      </c>
      <c r="AY156" s="192" t="s">
        <v>283</v>
      </c>
      <c r="BK156" s="201">
        <f>SUM(BK157:BK189)</f>
        <v>0</v>
      </c>
    </row>
    <row r="157" s="2" customFormat="1" ht="24.15" customHeight="1">
      <c r="A157" s="37"/>
      <c r="B157" s="168"/>
      <c r="C157" s="204" t="s">
        <v>327</v>
      </c>
      <c r="D157" s="204" t="s">
        <v>285</v>
      </c>
      <c r="E157" s="205" t="s">
        <v>2846</v>
      </c>
      <c r="F157" s="206" t="s">
        <v>2847</v>
      </c>
      <c r="G157" s="207" t="s">
        <v>649</v>
      </c>
      <c r="H157" s="208">
        <v>191</v>
      </c>
      <c r="I157" s="209"/>
      <c r="J157" s="210">
        <f>ROUND(I157*H157,2)</f>
        <v>0</v>
      </c>
      <c r="K157" s="211"/>
      <c r="L157" s="38"/>
      <c r="M157" s="212" t="s">
        <v>1</v>
      </c>
      <c r="N157" s="213" t="s">
        <v>41</v>
      </c>
      <c r="O157" s="81"/>
      <c r="P157" s="214">
        <f>O157*H157</f>
        <v>0</v>
      </c>
      <c r="Q157" s="214">
        <v>0</v>
      </c>
      <c r="R157" s="214">
        <f>Q157*H157</f>
        <v>0</v>
      </c>
      <c r="S157" s="214">
        <v>0</v>
      </c>
      <c r="T157" s="215">
        <f>S157*H157</f>
        <v>0</v>
      </c>
      <c r="U157" s="37"/>
      <c r="V157" s="37"/>
      <c r="W157" s="37"/>
      <c r="X157" s="37"/>
      <c r="Y157" s="37"/>
      <c r="Z157" s="37"/>
      <c r="AA157" s="37"/>
      <c r="AB157" s="37"/>
      <c r="AC157" s="37"/>
      <c r="AD157" s="37"/>
      <c r="AE157" s="37"/>
      <c r="AR157" s="216" t="s">
        <v>358</v>
      </c>
      <c r="AT157" s="216" t="s">
        <v>285</v>
      </c>
      <c r="AU157" s="216" t="s">
        <v>87</v>
      </c>
      <c r="AY157" s="18" t="s">
        <v>283</v>
      </c>
      <c r="BE157" s="217">
        <f>IF(N157="základná",J157,0)</f>
        <v>0</v>
      </c>
      <c r="BF157" s="217">
        <f>IF(N157="znížená",J157,0)</f>
        <v>0</v>
      </c>
      <c r="BG157" s="217">
        <f>IF(N157="zákl. prenesená",J157,0)</f>
        <v>0</v>
      </c>
      <c r="BH157" s="217">
        <f>IF(N157="zníž. prenesená",J157,0)</f>
        <v>0</v>
      </c>
      <c r="BI157" s="217">
        <f>IF(N157="nulová",J157,0)</f>
        <v>0</v>
      </c>
      <c r="BJ157" s="18" t="s">
        <v>87</v>
      </c>
      <c r="BK157" s="217">
        <f>ROUND(I157*H157,2)</f>
        <v>0</v>
      </c>
      <c r="BL157" s="18" t="s">
        <v>358</v>
      </c>
      <c r="BM157" s="216" t="s">
        <v>7</v>
      </c>
    </row>
    <row r="158" s="2" customFormat="1" ht="33" customHeight="1">
      <c r="A158" s="37"/>
      <c r="B158" s="168"/>
      <c r="C158" s="242" t="s">
        <v>332</v>
      </c>
      <c r="D158" s="242" t="s">
        <v>582</v>
      </c>
      <c r="E158" s="243" t="s">
        <v>2848</v>
      </c>
      <c r="F158" s="244" t="s">
        <v>2849</v>
      </c>
      <c r="G158" s="245" t="s">
        <v>649</v>
      </c>
      <c r="H158" s="246">
        <v>191</v>
      </c>
      <c r="I158" s="247"/>
      <c r="J158" s="248">
        <f>ROUND(I158*H158,2)</f>
        <v>0</v>
      </c>
      <c r="K158" s="249"/>
      <c r="L158" s="250"/>
      <c r="M158" s="251" t="s">
        <v>1</v>
      </c>
      <c r="N158" s="252" t="s">
        <v>41</v>
      </c>
      <c r="O158" s="81"/>
      <c r="P158" s="214">
        <f>O158*H158</f>
        <v>0</v>
      </c>
      <c r="Q158" s="214">
        <v>0.00085999999999999998</v>
      </c>
      <c r="R158" s="214">
        <f>Q158*H158</f>
        <v>0.16425999999999999</v>
      </c>
      <c r="S158" s="214">
        <v>0</v>
      </c>
      <c r="T158" s="215">
        <f>S158*H158</f>
        <v>0</v>
      </c>
      <c r="U158" s="37"/>
      <c r="V158" s="37"/>
      <c r="W158" s="37"/>
      <c r="X158" s="37"/>
      <c r="Y158" s="37"/>
      <c r="Z158" s="37"/>
      <c r="AA158" s="37"/>
      <c r="AB158" s="37"/>
      <c r="AC158" s="37"/>
      <c r="AD158" s="37"/>
      <c r="AE158" s="37"/>
      <c r="AR158" s="216" t="s">
        <v>473</v>
      </c>
      <c r="AT158" s="216" t="s">
        <v>582</v>
      </c>
      <c r="AU158" s="216" t="s">
        <v>87</v>
      </c>
      <c r="AY158" s="18" t="s">
        <v>283</v>
      </c>
      <c r="BE158" s="217">
        <f>IF(N158="základná",J158,0)</f>
        <v>0</v>
      </c>
      <c r="BF158" s="217">
        <f>IF(N158="znížená",J158,0)</f>
        <v>0</v>
      </c>
      <c r="BG158" s="217">
        <f>IF(N158="zákl. prenesená",J158,0)</f>
        <v>0</v>
      </c>
      <c r="BH158" s="217">
        <f>IF(N158="zníž. prenesená",J158,0)</f>
        <v>0</v>
      </c>
      <c r="BI158" s="217">
        <f>IF(N158="nulová",J158,0)</f>
        <v>0</v>
      </c>
      <c r="BJ158" s="18" t="s">
        <v>87</v>
      </c>
      <c r="BK158" s="217">
        <f>ROUND(I158*H158,2)</f>
        <v>0</v>
      </c>
      <c r="BL158" s="18" t="s">
        <v>358</v>
      </c>
      <c r="BM158" s="216" t="s">
        <v>395</v>
      </c>
    </row>
    <row r="159" s="2" customFormat="1" ht="24.15" customHeight="1">
      <c r="A159" s="37"/>
      <c r="B159" s="168"/>
      <c r="C159" s="204" t="s">
        <v>337</v>
      </c>
      <c r="D159" s="204" t="s">
        <v>285</v>
      </c>
      <c r="E159" s="205" t="s">
        <v>2850</v>
      </c>
      <c r="F159" s="206" t="s">
        <v>2851</v>
      </c>
      <c r="G159" s="207" t="s">
        <v>649</v>
      </c>
      <c r="H159" s="208">
        <v>24</v>
      </c>
      <c r="I159" s="209"/>
      <c r="J159" s="210">
        <f>ROUND(I159*H159,2)</f>
        <v>0</v>
      </c>
      <c r="K159" s="211"/>
      <c r="L159" s="38"/>
      <c r="M159" s="212" t="s">
        <v>1</v>
      </c>
      <c r="N159" s="213" t="s">
        <v>41</v>
      </c>
      <c r="O159" s="81"/>
      <c r="P159" s="214">
        <f>O159*H159</f>
        <v>0</v>
      </c>
      <c r="Q159" s="214">
        <v>0</v>
      </c>
      <c r="R159" s="214">
        <f>Q159*H159</f>
        <v>0</v>
      </c>
      <c r="S159" s="214">
        <v>0</v>
      </c>
      <c r="T159" s="215">
        <f>S159*H159</f>
        <v>0</v>
      </c>
      <c r="U159" s="37"/>
      <c r="V159" s="37"/>
      <c r="W159" s="37"/>
      <c r="X159" s="37"/>
      <c r="Y159" s="37"/>
      <c r="Z159" s="37"/>
      <c r="AA159" s="37"/>
      <c r="AB159" s="37"/>
      <c r="AC159" s="37"/>
      <c r="AD159" s="37"/>
      <c r="AE159" s="37"/>
      <c r="AR159" s="216" t="s">
        <v>358</v>
      </c>
      <c r="AT159" s="216" t="s">
        <v>285</v>
      </c>
      <c r="AU159" s="216" t="s">
        <v>87</v>
      </c>
      <c r="AY159" s="18" t="s">
        <v>283</v>
      </c>
      <c r="BE159" s="217">
        <f>IF(N159="základná",J159,0)</f>
        <v>0</v>
      </c>
      <c r="BF159" s="217">
        <f>IF(N159="znížená",J159,0)</f>
        <v>0</v>
      </c>
      <c r="BG159" s="217">
        <f>IF(N159="zákl. prenesená",J159,0)</f>
        <v>0</v>
      </c>
      <c r="BH159" s="217">
        <f>IF(N159="zníž. prenesená",J159,0)</f>
        <v>0</v>
      </c>
      <c r="BI159" s="217">
        <f>IF(N159="nulová",J159,0)</f>
        <v>0</v>
      </c>
      <c r="BJ159" s="18" t="s">
        <v>87</v>
      </c>
      <c r="BK159" s="217">
        <f>ROUND(I159*H159,2)</f>
        <v>0</v>
      </c>
      <c r="BL159" s="18" t="s">
        <v>358</v>
      </c>
      <c r="BM159" s="216" t="s">
        <v>408</v>
      </c>
    </row>
    <row r="160" s="2" customFormat="1" ht="33" customHeight="1">
      <c r="A160" s="37"/>
      <c r="B160" s="168"/>
      <c r="C160" s="242" t="s">
        <v>341</v>
      </c>
      <c r="D160" s="242" t="s">
        <v>582</v>
      </c>
      <c r="E160" s="243" t="s">
        <v>2852</v>
      </c>
      <c r="F160" s="244" t="s">
        <v>2853</v>
      </c>
      <c r="G160" s="245" t="s">
        <v>649</v>
      </c>
      <c r="H160" s="246">
        <v>29</v>
      </c>
      <c r="I160" s="247"/>
      <c r="J160" s="248">
        <f>ROUND(I160*H160,2)</f>
        <v>0</v>
      </c>
      <c r="K160" s="249"/>
      <c r="L160" s="250"/>
      <c r="M160" s="251" t="s">
        <v>1</v>
      </c>
      <c r="N160" s="252" t="s">
        <v>41</v>
      </c>
      <c r="O160" s="81"/>
      <c r="P160" s="214">
        <f>O160*H160</f>
        <v>0</v>
      </c>
      <c r="Q160" s="214">
        <v>0.00122</v>
      </c>
      <c r="R160" s="214">
        <f>Q160*H160</f>
        <v>0.035380000000000002</v>
      </c>
      <c r="S160" s="214">
        <v>0</v>
      </c>
      <c r="T160" s="215">
        <f>S160*H160</f>
        <v>0</v>
      </c>
      <c r="U160" s="37"/>
      <c r="V160" s="37"/>
      <c r="W160" s="37"/>
      <c r="X160" s="37"/>
      <c r="Y160" s="37"/>
      <c r="Z160" s="37"/>
      <c r="AA160" s="37"/>
      <c r="AB160" s="37"/>
      <c r="AC160" s="37"/>
      <c r="AD160" s="37"/>
      <c r="AE160" s="37"/>
      <c r="AR160" s="216" t="s">
        <v>473</v>
      </c>
      <c r="AT160" s="216" t="s">
        <v>582</v>
      </c>
      <c r="AU160" s="216" t="s">
        <v>87</v>
      </c>
      <c r="AY160" s="18" t="s">
        <v>283</v>
      </c>
      <c r="BE160" s="217">
        <f>IF(N160="základná",J160,0)</f>
        <v>0</v>
      </c>
      <c r="BF160" s="217">
        <f>IF(N160="znížená",J160,0)</f>
        <v>0</v>
      </c>
      <c r="BG160" s="217">
        <f>IF(N160="zákl. prenesená",J160,0)</f>
        <v>0</v>
      </c>
      <c r="BH160" s="217">
        <f>IF(N160="zníž. prenesená",J160,0)</f>
        <v>0</v>
      </c>
      <c r="BI160" s="217">
        <f>IF(N160="nulová",J160,0)</f>
        <v>0</v>
      </c>
      <c r="BJ160" s="18" t="s">
        <v>87</v>
      </c>
      <c r="BK160" s="217">
        <f>ROUND(I160*H160,2)</f>
        <v>0</v>
      </c>
      <c r="BL160" s="18" t="s">
        <v>358</v>
      </c>
      <c r="BM160" s="216" t="s">
        <v>428</v>
      </c>
    </row>
    <row r="161" s="2" customFormat="1" ht="24.15" customHeight="1">
      <c r="A161" s="37"/>
      <c r="B161" s="168"/>
      <c r="C161" s="204" t="s">
        <v>347</v>
      </c>
      <c r="D161" s="204" t="s">
        <v>285</v>
      </c>
      <c r="E161" s="205" t="s">
        <v>2854</v>
      </c>
      <c r="F161" s="206" t="s">
        <v>2855</v>
      </c>
      <c r="G161" s="207" t="s">
        <v>649</v>
      </c>
      <c r="H161" s="208">
        <v>50</v>
      </c>
      <c r="I161" s="209"/>
      <c r="J161" s="210">
        <f>ROUND(I161*H161,2)</f>
        <v>0</v>
      </c>
      <c r="K161" s="211"/>
      <c r="L161" s="38"/>
      <c r="M161" s="212" t="s">
        <v>1</v>
      </c>
      <c r="N161" s="213" t="s">
        <v>41</v>
      </c>
      <c r="O161" s="81"/>
      <c r="P161" s="214">
        <f>O161*H161</f>
        <v>0</v>
      </c>
      <c r="Q161" s="214">
        <v>0</v>
      </c>
      <c r="R161" s="214">
        <f>Q161*H161</f>
        <v>0</v>
      </c>
      <c r="S161" s="214">
        <v>0</v>
      </c>
      <c r="T161" s="215">
        <f>S161*H161</f>
        <v>0</v>
      </c>
      <c r="U161" s="37"/>
      <c r="V161" s="37"/>
      <c r="W161" s="37"/>
      <c r="X161" s="37"/>
      <c r="Y161" s="37"/>
      <c r="Z161" s="37"/>
      <c r="AA161" s="37"/>
      <c r="AB161" s="37"/>
      <c r="AC161" s="37"/>
      <c r="AD161" s="37"/>
      <c r="AE161" s="37"/>
      <c r="AR161" s="216" t="s">
        <v>358</v>
      </c>
      <c r="AT161" s="216" t="s">
        <v>285</v>
      </c>
      <c r="AU161" s="216" t="s">
        <v>87</v>
      </c>
      <c r="AY161" s="18" t="s">
        <v>283</v>
      </c>
      <c r="BE161" s="217">
        <f>IF(N161="základná",J161,0)</f>
        <v>0</v>
      </c>
      <c r="BF161" s="217">
        <f>IF(N161="znížená",J161,0)</f>
        <v>0</v>
      </c>
      <c r="BG161" s="217">
        <f>IF(N161="zákl. prenesená",J161,0)</f>
        <v>0</v>
      </c>
      <c r="BH161" s="217">
        <f>IF(N161="zníž. prenesená",J161,0)</f>
        <v>0</v>
      </c>
      <c r="BI161" s="217">
        <f>IF(N161="nulová",J161,0)</f>
        <v>0</v>
      </c>
      <c r="BJ161" s="18" t="s">
        <v>87</v>
      </c>
      <c r="BK161" s="217">
        <f>ROUND(I161*H161,2)</f>
        <v>0</v>
      </c>
      <c r="BL161" s="18" t="s">
        <v>358</v>
      </c>
      <c r="BM161" s="216" t="s">
        <v>442</v>
      </c>
    </row>
    <row r="162" s="2" customFormat="1" ht="33" customHeight="1">
      <c r="A162" s="37"/>
      <c r="B162" s="168"/>
      <c r="C162" s="242" t="s">
        <v>352</v>
      </c>
      <c r="D162" s="242" t="s">
        <v>582</v>
      </c>
      <c r="E162" s="243" t="s">
        <v>2856</v>
      </c>
      <c r="F162" s="244" t="s">
        <v>2857</v>
      </c>
      <c r="G162" s="245" t="s">
        <v>649</v>
      </c>
      <c r="H162" s="246">
        <v>29</v>
      </c>
      <c r="I162" s="247"/>
      <c r="J162" s="248">
        <f>ROUND(I162*H162,2)</f>
        <v>0</v>
      </c>
      <c r="K162" s="249"/>
      <c r="L162" s="250"/>
      <c r="M162" s="251" t="s">
        <v>1</v>
      </c>
      <c r="N162" s="252" t="s">
        <v>41</v>
      </c>
      <c r="O162" s="81"/>
      <c r="P162" s="214">
        <f>O162*H162</f>
        <v>0</v>
      </c>
      <c r="Q162" s="214">
        <v>0.00175</v>
      </c>
      <c r="R162" s="214">
        <f>Q162*H162</f>
        <v>0.050750000000000003</v>
      </c>
      <c r="S162" s="214">
        <v>0</v>
      </c>
      <c r="T162" s="215">
        <f>S162*H162</f>
        <v>0</v>
      </c>
      <c r="U162" s="37"/>
      <c r="V162" s="37"/>
      <c r="W162" s="37"/>
      <c r="X162" s="37"/>
      <c r="Y162" s="37"/>
      <c r="Z162" s="37"/>
      <c r="AA162" s="37"/>
      <c r="AB162" s="37"/>
      <c r="AC162" s="37"/>
      <c r="AD162" s="37"/>
      <c r="AE162" s="37"/>
      <c r="AR162" s="216" t="s">
        <v>473</v>
      </c>
      <c r="AT162" s="216" t="s">
        <v>582</v>
      </c>
      <c r="AU162" s="216" t="s">
        <v>87</v>
      </c>
      <c r="AY162" s="18" t="s">
        <v>283</v>
      </c>
      <c r="BE162" s="217">
        <f>IF(N162="základná",J162,0)</f>
        <v>0</v>
      </c>
      <c r="BF162" s="217">
        <f>IF(N162="znížená",J162,0)</f>
        <v>0</v>
      </c>
      <c r="BG162" s="217">
        <f>IF(N162="zákl. prenesená",J162,0)</f>
        <v>0</v>
      </c>
      <c r="BH162" s="217">
        <f>IF(N162="zníž. prenesená",J162,0)</f>
        <v>0</v>
      </c>
      <c r="BI162" s="217">
        <f>IF(N162="nulová",J162,0)</f>
        <v>0</v>
      </c>
      <c r="BJ162" s="18" t="s">
        <v>87</v>
      </c>
      <c r="BK162" s="217">
        <f>ROUND(I162*H162,2)</f>
        <v>0</v>
      </c>
      <c r="BL162" s="18" t="s">
        <v>358</v>
      </c>
      <c r="BM162" s="216" t="s">
        <v>464</v>
      </c>
    </row>
    <row r="163" s="2" customFormat="1" ht="37.8" customHeight="1">
      <c r="A163" s="37"/>
      <c r="B163" s="168"/>
      <c r="C163" s="242" t="s">
        <v>358</v>
      </c>
      <c r="D163" s="242" t="s">
        <v>582</v>
      </c>
      <c r="E163" s="243" t="s">
        <v>4479</v>
      </c>
      <c r="F163" s="244" t="s">
        <v>4480</v>
      </c>
      <c r="G163" s="245" t="s">
        <v>649</v>
      </c>
      <c r="H163" s="246">
        <v>21</v>
      </c>
      <c r="I163" s="247"/>
      <c r="J163" s="248">
        <f>ROUND(I163*H163,2)</f>
        <v>0</v>
      </c>
      <c r="K163" s="249"/>
      <c r="L163" s="250"/>
      <c r="M163" s="251" t="s">
        <v>1</v>
      </c>
      <c r="N163" s="252" t="s">
        <v>41</v>
      </c>
      <c r="O163" s="81"/>
      <c r="P163" s="214">
        <f>O163*H163</f>
        <v>0</v>
      </c>
      <c r="Q163" s="214">
        <v>0.0018600000000000001</v>
      </c>
      <c r="R163" s="214">
        <f>Q163*H163</f>
        <v>0.039060000000000004</v>
      </c>
      <c r="S163" s="214">
        <v>0</v>
      </c>
      <c r="T163" s="215">
        <f>S163*H163</f>
        <v>0</v>
      </c>
      <c r="U163" s="37"/>
      <c r="V163" s="37"/>
      <c r="W163" s="37"/>
      <c r="X163" s="37"/>
      <c r="Y163" s="37"/>
      <c r="Z163" s="37"/>
      <c r="AA163" s="37"/>
      <c r="AB163" s="37"/>
      <c r="AC163" s="37"/>
      <c r="AD163" s="37"/>
      <c r="AE163" s="37"/>
      <c r="AR163" s="216" t="s">
        <v>473</v>
      </c>
      <c r="AT163" s="216" t="s">
        <v>582</v>
      </c>
      <c r="AU163" s="216" t="s">
        <v>87</v>
      </c>
      <c r="AY163" s="18" t="s">
        <v>283</v>
      </c>
      <c r="BE163" s="217">
        <f>IF(N163="základná",J163,0)</f>
        <v>0</v>
      </c>
      <c r="BF163" s="217">
        <f>IF(N163="znížená",J163,0)</f>
        <v>0</v>
      </c>
      <c r="BG163" s="217">
        <f>IF(N163="zákl. prenesená",J163,0)</f>
        <v>0</v>
      </c>
      <c r="BH163" s="217">
        <f>IF(N163="zníž. prenesená",J163,0)</f>
        <v>0</v>
      </c>
      <c r="BI163" s="217">
        <f>IF(N163="nulová",J163,0)</f>
        <v>0</v>
      </c>
      <c r="BJ163" s="18" t="s">
        <v>87</v>
      </c>
      <c r="BK163" s="217">
        <f>ROUND(I163*H163,2)</f>
        <v>0</v>
      </c>
      <c r="BL163" s="18" t="s">
        <v>358</v>
      </c>
      <c r="BM163" s="216" t="s">
        <v>473</v>
      </c>
    </row>
    <row r="164" s="2" customFormat="1" ht="24.15" customHeight="1">
      <c r="A164" s="37"/>
      <c r="B164" s="168"/>
      <c r="C164" s="204" t="s">
        <v>364</v>
      </c>
      <c r="D164" s="204" t="s">
        <v>285</v>
      </c>
      <c r="E164" s="205" t="s">
        <v>2858</v>
      </c>
      <c r="F164" s="206" t="s">
        <v>2859</v>
      </c>
      <c r="G164" s="207" t="s">
        <v>649</v>
      </c>
      <c r="H164" s="208">
        <v>7</v>
      </c>
      <c r="I164" s="209"/>
      <c r="J164" s="210">
        <f>ROUND(I164*H164,2)</f>
        <v>0</v>
      </c>
      <c r="K164" s="211"/>
      <c r="L164" s="38"/>
      <c r="M164" s="212" t="s">
        <v>1</v>
      </c>
      <c r="N164" s="213" t="s">
        <v>41</v>
      </c>
      <c r="O164" s="81"/>
      <c r="P164" s="214">
        <f>O164*H164</f>
        <v>0</v>
      </c>
      <c r="Q164" s="214">
        <v>0</v>
      </c>
      <c r="R164" s="214">
        <f>Q164*H164</f>
        <v>0</v>
      </c>
      <c r="S164" s="214">
        <v>0</v>
      </c>
      <c r="T164" s="215">
        <f>S164*H164</f>
        <v>0</v>
      </c>
      <c r="U164" s="37"/>
      <c r="V164" s="37"/>
      <c r="W164" s="37"/>
      <c r="X164" s="37"/>
      <c r="Y164" s="37"/>
      <c r="Z164" s="37"/>
      <c r="AA164" s="37"/>
      <c r="AB164" s="37"/>
      <c r="AC164" s="37"/>
      <c r="AD164" s="37"/>
      <c r="AE164" s="37"/>
      <c r="AR164" s="216" t="s">
        <v>358</v>
      </c>
      <c r="AT164" s="216" t="s">
        <v>285</v>
      </c>
      <c r="AU164" s="216" t="s">
        <v>87</v>
      </c>
      <c r="AY164" s="18" t="s">
        <v>283</v>
      </c>
      <c r="BE164" s="217">
        <f>IF(N164="základná",J164,0)</f>
        <v>0</v>
      </c>
      <c r="BF164" s="217">
        <f>IF(N164="znížená",J164,0)</f>
        <v>0</v>
      </c>
      <c r="BG164" s="217">
        <f>IF(N164="zákl. prenesená",J164,0)</f>
        <v>0</v>
      </c>
      <c r="BH164" s="217">
        <f>IF(N164="zníž. prenesená",J164,0)</f>
        <v>0</v>
      </c>
      <c r="BI164" s="217">
        <f>IF(N164="nulová",J164,0)</f>
        <v>0</v>
      </c>
      <c r="BJ164" s="18" t="s">
        <v>87</v>
      </c>
      <c r="BK164" s="217">
        <f>ROUND(I164*H164,2)</f>
        <v>0</v>
      </c>
      <c r="BL164" s="18" t="s">
        <v>358</v>
      </c>
      <c r="BM164" s="216" t="s">
        <v>501</v>
      </c>
    </row>
    <row r="165" s="2" customFormat="1" ht="33" customHeight="1">
      <c r="A165" s="37"/>
      <c r="B165" s="168"/>
      <c r="C165" s="242" t="s">
        <v>370</v>
      </c>
      <c r="D165" s="242" t="s">
        <v>582</v>
      </c>
      <c r="E165" s="243" t="s">
        <v>2860</v>
      </c>
      <c r="F165" s="244" t="s">
        <v>2861</v>
      </c>
      <c r="G165" s="245" t="s">
        <v>649</v>
      </c>
      <c r="H165" s="246">
        <v>7</v>
      </c>
      <c r="I165" s="247"/>
      <c r="J165" s="248">
        <f>ROUND(I165*H165,2)</f>
        <v>0</v>
      </c>
      <c r="K165" s="249"/>
      <c r="L165" s="250"/>
      <c r="M165" s="251" t="s">
        <v>1</v>
      </c>
      <c r="N165" s="252" t="s">
        <v>41</v>
      </c>
      <c r="O165" s="81"/>
      <c r="P165" s="214">
        <f>O165*H165</f>
        <v>0</v>
      </c>
      <c r="Q165" s="214">
        <v>0.0031900000000000001</v>
      </c>
      <c r="R165" s="214">
        <f>Q165*H165</f>
        <v>0.022330000000000003</v>
      </c>
      <c r="S165" s="214">
        <v>0</v>
      </c>
      <c r="T165" s="215">
        <f>S165*H165</f>
        <v>0</v>
      </c>
      <c r="U165" s="37"/>
      <c r="V165" s="37"/>
      <c r="W165" s="37"/>
      <c r="X165" s="37"/>
      <c r="Y165" s="37"/>
      <c r="Z165" s="37"/>
      <c r="AA165" s="37"/>
      <c r="AB165" s="37"/>
      <c r="AC165" s="37"/>
      <c r="AD165" s="37"/>
      <c r="AE165" s="37"/>
      <c r="AR165" s="216" t="s">
        <v>473</v>
      </c>
      <c r="AT165" s="216" t="s">
        <v>582</v>
      </c>
      <c r="AU165" s="216" t="s">
        <v>87</v>
      </c>
      <c r="AY165" s="18" t="s">
        <v>283</v>
      </c>
      <c r="BE165" s="217">
        <f>IF(N165="základná",J165,0)</f>
        <v>0</v>
      </c>
      <c r="BF165" s="217">
        <f>IF(N165="znížená",J165,0)</f>
        <v>0</v>
      </c>
      <c r="BG165" s="217">
        <f>IF(N165="zákl. prenesená",J165,0)</f>
        <v>0</v>
      </c>
      <c r="BH165" s="217">
        <f>IF(N165="zníž. prenesená",J165,0)</f>
        <v>0</v>
      </c>
      <c r="BI165" s="217">
        <f>IF(N165="nulová",J165,0)</f>
        <v>0</v>
      </c>
      <c r="BJ165" s="18" t="s">
        <v>87</v>
      </c>
      <c r="BK165" s="217">
        <f>ROUND(I165*H165,2)</f>
        <v>0</v>
      </c>
      <c r="BL165" s="18" t="s">
        <v>358</v>
      </c>
      <c r="BM165" s="216" t="s">
        <v>509</v>
      </c>
    </row>
    <row r="166" s="2" customFormat="1" ht="24.15" customHeight="1">
      <c r="A166" s="37"/>
      <c r="B166" s="168"/>
      <c r="C166" s="204" t="s">
        <v>376</v>
      </c>
      <c r="D166" s="204" t="s">
        <v>285</v>
      </c>
      <c r="E166" s="205" t="s">
        <v>2862</v>
      </c>
      <c r="F166" s="206" t="s">
        <v>2863</v>
      </c>
      <c r="G166" s="207" t="s">
        <v>649</v>
      </c>
      <c r="H166" s="208">
        <v>928</v>
      </c>
      <c r="I166" s="209"/>
      <c r="J166" s="210">
        <f>ROUND(I166*H166,2)</f>
        <v>0</v>
      </c>
      <c r="K166" s="211"/>
      <c r="L166" s="38"/>
      <c r="M166" s="212" t="s">
        <v>1</v>
      </c>
      <c r="N166" s="213" t="s">
        <v>41</v>
      </c>
      <c r="O166" s="81"/>
      <c r="P166" s="214">
        <f>O166*H166</f>
        <v>0</v>
      </c>
      <c r="Q166" s="214">
        <v>8.9978448275862101E-06</v>
      </c>
      <c r="R166" s="214">
        <f>Q166*H166</f>
        <v>0.0083500000000000033</v>
      </c>
      <c r="S166" s="214">
        <v>0</v>
      </c>
      <c r="T166" s="215">
        <f>S166*H166</f>
        <v>0</v>
      </c>
      <c r="U166" s="37"/>
      <c r="V166" s="37"/>
      <c r="W166" s="37"/>
      <c r="X166" s="37"/>
      <c r="Y166" s="37"/>
      <c r="Z166" s="37"/>
      <c r="AA166" s="37"/>
      <c r="AB166" s="37"/>
      <c r="AC166" s="37"/>
      <c r="AD166" s="37"/>
      <c r="AE166" s="37"/>
      <c r="AR166" s="216" t="s">
        <v>358</v>
      </c>
      <c r="AT166" s="216" t="s">
        <v>285</v>
      </c>
      <c r="AU166" s="216" t="s">
        <v>87</v>
      </c>
      <c r="AY166" s="18" t="s">
        <v>283</v>
      </c>
      <c r="BE166" s="217">
        <f>IF(N166="základná",J166,0)</f>
        <v>0</v>
      </c>
      <c r="BF166" s="217">
        <f>IF(N166="znížená",J166,0)</f>
        <v>0</v>
      </c>
      <c r="BG166" s="217">
        <f>IF(N166="zákl. prenesená",J166,0)</f>
        <v>0</v>
      </c>
      <c r="BH166" s="217">
        <f>IF(N166="zníž. prenesená",J166,0)</f>
        <v>0</v>
      </c>
      <c r="BI166" s="217">
        <f>IF(N166="nulová",J166,0)</f>
        <v>0</v>
      </c>
      <c r="BJ166" s="18" t="s">
        <v>87</v>
      </c>
      <c r="BK166" s="217">
        <f>ROUND(I166*H166,2)</f>
        <v>0</v>
      </c>
      <c r="BL166" s="18" t="s">
        <v>358</v>
      </c>
      <c r="BM166" s="216" t="s">
        <v>519</v>
      </c>
    </row>
    <row r="167" s="2" customFormat="1" ht="33" customHeight="1">
      <c r="A167" s="37"/>
      <c r="B167" s="168"/>
      <c r="C167" s="242" t="s">
        <v>7</v>
      </c>
      <c r="D167" s="242" t="s">
        <v>582</v>
      </c>
      <c r="E167" s="243" t="s">
        <v>2864</v>
      </c>
      <c r="F167" s="244" t="s">
        <v>2865</v>
      </c>
      <c r="G167" s="245" t="s">
        <v>649</v>
      </c>
      <c r="H167" s="246">
        <v>549</v>
      </c>
      <c r="I167" s="247"/>
      <c r="J167" s="248">
        <f>ROUND(I167*H167,2)</f>
        <v>0</v>
      </c>
      <c r="K167" s="249"/>
      <c r="L167" s="250"/>
      <c r="M167" s="251" t="s">
        <v>1</v>
      </c>
      <c r="N167" s="252" t="s">
        <v>41</v>
      </c>
      <c r="O167" s="81"/>
      <c r="P167" s="214">
        <f>O167*H167</f>
        <v>0</v>
      </c>
      <c r="Q167" s="214">
        <v>8.0000000000000007E-05</v>
      </c>
      <c r="R167" s="214">
        <f>Q167*H167</f>
        <v>0.043920000000000001</v>
      </c>
      <c r="S167" s="214">
        <v>0</v>
      </c>
      <c r="T167" s="215">
        <f>S167*H167</f>
        <v>0</v>
      </c>
      <c r="U167" s="37"/>
      <c r="V167" s="37"/>
      <c r="W167" s="37"/>
      <c r="X167" s="37"/>
      <c r="Y167" s="37"/>
      <c r="Z167" s="37"/>
      <c r="AA167" s="37"/>
      <c r="AB167" s="37"/>
      <c r="AC167" s="37"/>
      <c r="AD167" s="37"/>
      <c r="AE167" s="37"/>
      <c r="AR167" s="216" t="s">
        <v>473</v>
      </c>
      <c r="AT167" s="216" t="s">
        <v>582</v>
      </c>
      <c r="AU167" s="216" t="s">
        <v>87</v>
      </c>
      <c r="AY167" s="18" t="s">
        <v>283</v>
      </c>
      <c r="BE167" s="217">
        <f>IF(N167="základná",J167,0)</f>
        <v>0</v>
      </c>
      <c r="BF167" s="217">
        <f>IF(N167="znížená",J167,0)</f>
        <v>0</v>
      </c>
      <c r="BG167" s="217">
        <f>IF(N167="zákl. prenesená",J167,0)</f>
        <v>0</v>
      </c>
      <c r="BH167" s="217">
        <f>IF(N167="zníž. prenesená",J167,0)</f>
        <v>0</v>
      </c>
      <c r="BI167" s="217">
        <f>IF(N167="nulová",J167,0)</f>
        <v>0</v>
      </c>
      <c r="BJ167" s="18" t="s">
        <v>87</v>
      </c>
      <c r="BK167" s="217">
        <f>ROUND(I167*H167,2)</f>
        <v>0</v>
      </c>
      <c r="BL167" s="18" t="s">
        <v>358</v>
      </c>
      <c r="BM167" s="216" t="s">
        <v>527</v>
      </c>
    </row>
    <row r="168" s="2" customFormat="1" ht="33" customHeight="1">
      <c r="A168" s="37"/>
      <c r="B168" s="168"/>
      <c r="C168" s="242" t="s">
        <v>386</v>
      </c>
      <c r="D168" s="242" t="s">
        <v>582</v>
      </c>
      <c r="E168" s="243" t="s">
        <v>2866</v>
      </c>
      <c r="F168" s="244" t="s">
        <v>2867</v>
      </c>
      <c r="G168" s="245" t="s">
        <v>649</v>
      </c>
      <c r="H168" s="246">
        <v>379</v>
      </c>
      <c r="I168" s="247"/>
      <c r="J168" s="248">
        <f>ROUND(I168*H168,2)</f>
        <v>0</v>
      </c>
      <c r="K168" s="249"/>
      <c r="L168" s="250"/>
      <c r="M168" s="251" t="s">
        <v>1</v>
      </c>
      <c r="N168" s="252" t="s">
        <v>41</v>
      </c>
      <c r="O168" s="81"/>
      <c r="P168" s="214">
        <f>O168*H168</f>
        <v>0</v>
      </c>
      <c r="Q168" s="214">
        <v>0.00017000000000000001</v>
      </c>
      <c r="R168" s="214">
        <f>Q168*H168</f>
        <v>0.064430000000000001</v>
      </c>
      <c r="S168" s="214">
        <v>0</v>
      </c>
      <c r="T168" s="215">
        <f>S168*H168</f>
        <v>0</v>
      </c>
      <c r="U168" s="37"/>
      <c r="V168" s="37"/>
      <c r="W168" s="37"/>
      <c r="X168" s="37"/>
      <c r="Y168" s="37"/>
      <c r="Z168" s="37"/>
      <c r="AA168" s="37"/>
      <c r="AB168" s="37"/>
      <c r="AC168" s="37"/>
      <c r="AD168" s="37"/>
      <c r="AE168" s="37"/>
      <c r="AR168" s="216" t="s">
        <v>473</v>
      </c>
      <c r="AT168" s="216" t="s">
        <v>582</v>
      </c>
      <c r="AU168" s="216" t="s">
        <v>87</v>
      </c>
      <c r="AY168" s="18" t="s">
        <v>283</v>
      </c>
      <c r="BE168" s="217">
        <f>IF(N168="základná",J168,0)</f>
        <v>0</v>
      </c>
      <c r="BF168" s="217">
        <f>IF(N168="znížená",J168,0)</f>
        <v>0</v>
      </c>
      <c r="BG168" s="217">
        <f>IF(N168="zákl. prenesená",J168,0)</f>
        <v>0</v>
      </c>
      <c r="BH168" s="217">
        <f>IF(N168="zníž. prenesená",J168,0)</f>
        <v>0</v>
      </c>
      <c r="BI168" s="217">
        <f>IF(N168="nulová",J168,0)</f>
        <v>0</v>
      </c>
      <c r="BJ168" s="18" t="s">
        <v>87</v>
      </c>
      <c r="BK168" s="217">
        <f>ROUND(I168*H168,2)</f>
        <v>0</v>
      </c>
      <c r="BL168" s="18" t="s">
        <v>358</v>
      </c>
      <c r="BM168" s="216" t="s">
        <v>538</v>
      </c>
    </row>
    <row r="169" s="2" customFormat="1" ht="24.15" customHeight="1">
      <c r="A169" s="37"/>
      <c r="B169" s="168"/>
      <c r="C169" s="204" t="s">
        <v>395</v>
      </c>
      <c r="D169" s="204" t="s">
        <v>285</v>
      </c>
      <c r="E169" s="205" t="s">
        <v>2868</v>
      </c>
      <c r="F169" s="206" t="s">
        <v>2869</v>
      </c>
      <c r="G169" s="207" t="s">
        <v>649</v>
      </c>
      <c r="H169" s="208">
        <v>46</v>
      </c>
      <c r="I169" s="209"/>
      <c r="J169" s="210">
        <f>ROUND(I169*H169,2)</f>
        <v>0</v>
      </c>
      <c r="K169" s="211"/>
      <c r="L169" s="38"/>
      <c r="M169" s="212" t="s">
        <v>1</v>
      </c>
      <c r="N169" s="213" t="s">
        <v>41</v>
      </c>
      <c r="O169" s="81"/>
      <c r="P169" s="214">
        <f>O169*H169</f>
        <v>0</v>
      </c>
      <c r="Q169" s="214">
        <v>8.9130434782608705E-06</v>
      </c>
      <c r="R169" s="214">
        <f>Q169*H169</f>
        <v>0.00041000000000000005</v>
      </c>
      <c r="S169" s="214">
        <v>0</v>
      </c>
      <c r="T169" s="215">
        <f>S169*H169</f>
        <v>0</v>
      </c>
      <c r="U169" s="37"/>
      <c r="V169" s="37"/>
      <c r="W169" s="37"/>
      <c r="X169" s="37"/>
      <c r="Y169" s="37"/>
      <c r="Z169" s="37"/>
      <c r="AA169" s="37"/>
      <c r="AB169" s="37"/>
      <c r="AC169" s="37"/>
      <c r="AD169" s="37"/>
      <c r="AE169" s="37"/>
      <c r="AR169" s="216" t="s">
        <v>358</v>
      </c>
      <c r="AT169" s="216" t="s">
        <v>285</v>
      </c>
      <c r="AU169" s="216" t="s">
        <v>87</v>
      </c>
      <c r="AY169" s="18" t="s">
        <v>283</v>
      </c>
      <c r="BE169" s="217">
        <f>IF(N169="základná",J169,0)</f>
        <v>0</v>
      </c>
      <c r="BF169" s="217">
        <f>IF(N169="znížená",J169,0)</f>
        <v>0</v>
      </c>
      <c r="BG169" s="217">
        <f>IF(N169="zákl. prenesená",J169,0)</f>
        <v>0</v>
      </c>
      <c r="BH169" s="217">
        <f>IF(N169="zníž. prenesená",J169,0)</f>
        <v>0</v>
      </c>
      <c r="BI169" s="217">
        <f>IF(N169="nulová",J169,0)</f>
        <v>0</v>
      </c>
      <c r="BJ169" s="18" t="s">
        <v>87</v>
      </c>
      <c r="BK169" s="217">
        <f>ROUND(I169*H169,2)</f>
        <v>0</v>
      </c>
      <c r="BL169" s="18" t="s">
        <v>358</v>
      </c>
      <c r="BM169" s="216" t="s">
        <v>546</v>
      </c>
    </row>
    <row r="170" s="2" customFormat="1" ht="33" customHeight="1">
      <c r="A170" s="37"/>
      <c r="B170" s="168"/>
      <c r="C170" s="242" t="s">
        <v>400</v>
      </c>
      <c r="D170" s="242" t="s">
        <v>582</v>
      </c>
      <c r="E170" s="243" t="s">
        <v>2870</v>
      </c>
      <c r="F170" s="244" t="s">
        <v>2871</v>
      </c>
      <c r="G170" s="245" t="s">
        <v>649</v>
      </c>
      <c r="H170" s="246">
        <v>3</v>
      </c>
      <c r="I170" s="247"/>
      <c r="J170" s="248">
        <f>ROUND(I170*H170,2)</f>
        <v>0</v>
      </c>
      <c r="K170" s="249"/>
      <c r="L170" s="250"/>
      <c r="M170" s="251" t="s">
        <v>1</v>
      </c>
      <c r="N170" s="252" t="s">
        <v>41</v>
      </c>
      <c r="O170" s="81"/>
      <c r="P170" s="214">
        <f>O170*H170</f>
        <v>0</v>
      </c>
      <c r="Q170" s="214">
        <v>0.00021000000000000001</v>
      </c>
      <c r="R170" s="214">
        <f>Q170*H170</f>
        <v>0.00063000000000000003</v>
      </c>
      <c r="S170" s="214">
        <v>0</v>
      </c>
      <c r="T170" s="215">
        <f>S170*H170</f>
        <v>0</v>
      </c>
      <c r="U170" s="37"/>
      <c r="V170" s="37"/>
      <c r="W170" s="37"/>
      <c r="X170" s="37"/>
      <c r="Y170" s="37"/>
      <c r="Z170" s="37"/>
      <c r="AA170" s="37"/>
      <c r="AB170" s="37"/>
      <c r="AC170" s="37"/>
      <c r="AD170" s="37"/>
      <c r="AE170" s="37"/>
      <c r="AR170" s="216" t="s">
        <v>473</v>
      </c>
      <c r="AT170" s="216" t="s">
        <v>582</v>
      </c>
      <c r="AU170" s="216" t="s">
        <v>87</v>
      </c>
      <c r="AY170" s="18" t="s">
        <v>283</v>
      </c>
      <c r="BE170" s="217">
        <f>IF(N170="základná",J170,0)</f>
        <v>0</v>
      </c>
      <c r="BF170" s="217">
        <f>IF(N170="znížená",J170,0)</f>
        <v>0</v>
      </c>
      <c r="BG170" s="217">
        <f>IF(N170="zákl. prenesená",J170,0)</f>
        <v>0</v>
      </c>
      <c r="BH170" s="217">
        <f>IF(N170="zníž. prenesená",J170,0)</f>
        <v>0</v>
      </c>
      <c r="BI170" s="217">
        <f>IF(N170="nulová",J170,0)</f>
        <v>0</v>
      </c>
      <c r="BJ170" s="18" t="s">
        <v>87</v>
      </c>
      <c r="BK170" s="217">
        <f>ROUND(I170*H170,2)</f>
        <v>0</v>
      </c>
      <c r="BL170" s="18" t="s">
        <v>358</v>
      </c>
      <c r="BM170" s="216" t="s">
        <v>555</v>
      </c>
    </row>
    <row r="171" s="2" customFormat="1" ht="33" customHeight="1">
      <c r="A171" s="37"/>
      <c r="B171" s="168"/>
      <c r="C171" s="242" t="s">
        <v>408</v>
      </c>
      <c r="D171" s="242" t="s">
        <v>582</v>
      </c>
      <c r="E171" s="243" t="s">
        <v>2872</v>
      </c>
      <c r="F171" s="244" t="s">
        <v>2873</v>
      </c>
      <c r="G171" s="245" t="s">
        <v>649</v>
      </c>
      <c r="H171" s="246">
        <v>3</v>
      </c>
      <c r="I171" s="247"/>
      <c r="J171" s="248">
        <f>ROUND(I171*H171,2)</f>
        <v>0</v>
      </c>
      <c r="K171" s="249"/>
      <c r="L171" s="250"/>
      <c r="M171" s="251" t="s">
        <v>1</v>
      </c>
      <c r="N171" s="252" t="s">
        <v>41</v>
      </c>
      <c r="O171" s="81"/>
      <c r="P171" s="214">
        <f>O171*H171</f>
        <v>0</v>
      </c>
      <c r="Q171" s="214">
        <v>0.00011</v>
      </c>
      <c r="R171" s="214">
        <f>Q171*H171</f>
        <v>0.00033</v>
      </c>
      <c r="S171" s="214">
        <v>0</v>
      </c>
      <c r="T171" s="215">
        <f>S171*H171</f>
        <v>0</v>
      </c>
      <c r="U171" s="37"/>
      <c r="V171" s="37"/>
      <c r="W171" s="37"/>
      <c r="X171" s="37"/>
      <c r="Y171" s="37"/>
      <c r="Z171" s="37"/>
      <c r="AA171" s="37"/>
      <c r="AB171" s="37"/>
      <c r="AC171" s="37"/>
      <c r="AD171" s="37"/>
      <c r="AE171" s="37"/>
      <c r="AR171" s="216" t="s">
        <v>473</v>
      </c>
      <c r="AT171" s="216" t="s">
        <v>582</v>
      </c>
      <c r="AU171" s="216" t="s">
        <v>87</v>
      </c>
      <c r="AY171" s="18" t="s">
        <v>283</v>
      </c>
      <c r="BE171" s="217">
        <f>IF(N171="základná",J171,0)</f>
        <v>0</v>
      </c>
      <c r="BF171" s="217">
        <f>IF(N171="znížená",J171,0)</f>
        <v>0</v>
      </c>
      <c r="BG171" s="217">
        <f>IF(N171="zákl. prenesená",J171,0)</f>
        <v>0</v>
      </c>
      <c r="BH171" s="217">
        <f>IF(N171="zníž. prenesená",J171,0)</f>
        <v>0</v>
      </c>
      <c r="BI171" s="217">
        <f>IF(N171="nulová",J171,0)</f>
        <v>0</v>
      </c>
      <c r="BJ171" s="18" t="s">
        <v>87</v>
      </c>
      <c r="BK171" s="217">
        <f>ROUND(I171*H171,2)</f>
        <v>0</v>
      </c>
      <c r="BL171" s="18" t="s">
        <v>358</v>
      </c>
      <c r="BM171" s="216" t="s">
        <v>566</v>
      </c>
    </row>
    <row r="172" s="2" customFormat="1" ht="33" customHeight="1">
      <c r="A172" s="37"/>
      <c r="B172" s="168"/>
      <c r="C172" s="242" t="s">
        <v>418</v>
      </c>
      <c r="D172" s="242" t="s">
        <v>582</v>
      </c>
      <c r="E172" s="243" t="s">
        <v>2874</v>
      </c>
      <c r="F172" s="244" t="s">
        <v>2875</v>
      </c>
      <c r="G172" s="245" t="s">
        <v>649</v>
      </c>
      <c r="H172" s="246">
        <v>40</v>
      </c>
      <c r="I172" s="247"/>
      <c r="J172" s="248">
        <f>ROUND(I172*H172,2)</f>
        <v>0</v>
      </c>
      <c r="K172" s="249"/>
      <c r="L172" s="250"/>
      <c r="M172" s="251" t="s">
        <v>1</v>
      </c>
      <c r="N172" s="252" t="s">
        <v>41</v>
      </c>
      <c r="O172" s="81"/>
      <c r="P172" s="214">
        <f>O172*H172</f>
        <v>0</v>
      </c>
      <c r="Q172" s="214">
        <v>0.00016000000000000001</v>
      </c>
      <c r="R172" s="214">
        <f>Q172*H172</f>
        <v>0.0064000000000000003</v>
      </c>
      <c r="S172" s="214">
        <v>0</v>
      </c>
      <c r="T172" s="215">
        <f>S172*H172</f>
        <v>0</v>
      </c>
      <c r="U172" s="37"/>
      <c r="V172" s="37"/>
      <c r="W172" s="37"/>
      <c r="X172" s="37"/>
      <c r="Y172" s="37"/>
      <c r="Z172" s="37"/>
      <c r="AA172" s="37"/>
      <c r="AB172" s="37"/>
      <c r="AC172" s="37"/>
      <c r="AD172" s="37"/>
      <c r="AE172" s="37"/>
      <c r="AR172" s="216" t="s">
        <v>473</v>
      </c>
      <c r="AT172" s="216" t="s">
        <v>582</v>
      </c>
      <c r="AU172" s="216" t="s">
        <v>87</v>
      </c>
      <c r="AY172" s="18" t="s">
        <v>283</v>
      </c>
      <c r="BE172" s="217">
        <f>IF(N172="základná",J172,0)</f>
        <v>0</v>
      </c>
      <c r="BF172" s="217">
        <f>IF(N172="znížená",J172,0)</f>
        <v>0</v>
      </c>
      <c r="BG172" s="217">
        <f>IF(N172="zákl. prenesená",J172,0)</f>
        <v>0</v>
      </c>
      <c r="BH172" s="217">
        <f>IF(N172="zníž. prenesená",J172,0)</f>
        <v>0</v>
      </c>
      <c r="BI172" s="217">
        <f>IF(N172="nulová",J172,0)</f>
        <v>0</v>
      </c>
      <c r="BJ172" s="18" t="s">
        <v>87</v>
      </c>
      <c r="BK172" s="217">
        <f>ROUND(I172*H172,2)</f>
        <v>0</v>
      </c>
      <c r="BL172" s="18" t="s">
        <v>358</v>
      </c>
      <c r="BM172" s="216" t="s">
        <v>576</v>
      </c>
    </row>
    <row r="173" s="2" customFormat="1" ht="24.15" customHeight="1">
      <c r="A173" s="37"/>
      <c r="B173" s="168"/>
      <c r="C173" s="204" t="s">
        <v>428</v>
      </c>
      <c r="D173" s="204" t="s">
        <v>285</v>
      </c>
      <c r="E173" s="205" t="s">
        <v>2876</v>
      </c>
      <c r="F173" s="206" t="s">
        <v>2877</v>
      </c>
      <c r="G173" s="207" t="s">
        <v>649</v>
      </c>
      <c r="H173" s="208">
        <v>548</v>
      </c>
      <c r="I173" s="209"/>
      <c r="J173" s="210">
        <f>ROUND(I173*H173,2)</f>
        <v>0</v>
      </c>
      <c r="K173" s="211"/>
      <c r="L173" s="38"/>
      <c r="M173" s="212" t="s">
        <v>1</v>
      </c>
      <c r="N173" s="213" t="s">
        <v>41</v>
      </c>
      <c r="O173" s="81"/>
      <c r="P173" s="214">
        <f>O173*H173</f>
        <v>0</v>
      </c>
      <c r="Q173" s="214">
        <v>2.0000000000000002E-05</v>
      </c>
      <c r="R173" s="214">
        <f>Q173*H173</f>
        <v>0.010960000000000001</v>
      </c>
      <c r="S173" s="214">
        <v>0</v>
      </c>
      <c r="T173" s="215">
        <f>S173*H173</f>
        <v>0</v>
      </c>
      <c r="U173" s="37"/>
      <c r="V173" s="37"/>
      <c r="W173" s="37"/>
      <c r="X173" s="37"/>
      <c r="Y173" s="37"/>
      <c r="Z173" s="37"/>
      <c r="AA173" s="37"/>
      <c r="AB173" s="37"/>
      <c r="AC173" s="37"/>
      <c r="AD173" s="37"/>
      <c r="AE173" s="37"/>
      <c r="AR173" s="216" t="s">
        <v>358</v>
      </c>
      <c r="AT173" s="216" t="s">
        <v>285</v>
      </c>
      <c r="AU173" s="216" t="s">
        <v>87</v>
      </c>
      <c r="AY173" s="18" t="s">
        <v>283</v>
      </c>
      <c r="BE173" s="217">
        <f>IF(N173="základná",J173,0)</f>
        <v>0</v>
      </c>
      <c r="BF173" s="217">
        <f>IF(N173="znížená",J173,0)</f>
        <v>0</v>
      </c>
      <c r="BG173" s="217">
        <f>IF(N173="zákl. prenesená",J173,0)</f>
        <v>0</v>
      </c>
      <c r="BH173" s="217">
        <f>IF(N173="zníž. prenesená",J173,0)</f>
        <v>0</v>
      </c>
      <c r="BI173" s="217">
        <f>IF(N173="nulová",J173,0)</f>
        <v>0</v>
      </c>
      <c r="BJ173" s="18" t="s">
        <v>87</v>
      </c>
      <c r="BK173" s="217">
        <f>ROUND(I173*H173,2)</f>
        <v>0</v>
      </c>
      <c r="BL173" s="18" t="s">
        <v>358</v>
      </c>
      <c r="BM173" s="216" t="s">
        <v>587</v>
      </c>
    </row>
    <row r="174" s="2" customFormat="1" ht="33" customHeight="1">
      <c r="A174" s="37"/>
      <c r="B174" s="168"/>
      <c r="C174" s="242" t="s">
        <v>438</v>
      </c>
      <c r="D174" s="242" t="s">
        <v>582</v>
      </c>
      <c r="E174" s="243" t="s">
        <v>2878</v>
      </c>
      <c r="F174" s="244" t="s">
        <v>2879</v>
      </c>
      <c r="G174" s="245" t="s">
        <v>649</v>
      </c>
      <c r="H174" s="246">
        <v>365</v>
      </c>
      <c r="I174" s="247"/>
      <c r="J174" s="248">
        <f>ROUND(I174*H174,2)</f>
        <v>0</v>
      </c>
      <c r="K174" s="249"/>
      <c r="L174" s="250"/>
      <c r="M174" s="251" t="s">
        <v>1</v>
      </c>
      <c r="N174" s="252" t="s">
        <v>41</v>
      </c>
      <c r="O174" s="81"/>
      <c r="P174" s="214">
        <f>O174*H174</f>
        <v>0</v>
      </c>
      <c r="Q174" s="214">
        <v>1.0000000000000001E-05</v>
      </c>
      <c r="R174" s="214">
        <f>Q174*H174</f>
        <v>0.0036500000000000005</v>
      </c>
      <c r="S174" s="214">
        <v>0</v>
      </c>
      <c r="T174" s="215">
        <f>S174*H174</f>
        <v>0</v>
      </c>
      <c r="U174" s="37"/>
      <c r="V174" s="37"/>
      <c r="W174" s="37"/>
      <c r="X174" s="37"/>
      <c r="Y174" s="37"/>
      <c r="Z174" s="37"/>
      <c r="AA174" s="37"/>
      <c r="AB174" s="37"/>
      <c r="AC174" s="37"/>
      <c r="AD174" s="37"/>
      <c r="AE174" s="37"/>
      <c r="AR174" s="216" t="s">
        <v>473</v>
      </c>
      <c r="AT174" s="216" t="s">
        <v>582</v>
      </c>
      <c r="AU174" s="216" t="s">
        <v>87</v>
      </c>
      <c r="AY174" s="18" t="s">
        <v>283</v>
      </c>
      <c r="BE174" s="217">
        <f>IF(N174="základná",J174,0)</f>
        <v>0</v>
      </c>
      <c r="BF174" s="217">
        <f>IF(N174="znížená",J174,0)</f>
        <v>0</v>
      </c>
      <c r="BG174" s="217">
        <f>IF(N174="zákl. prenesená",J174,0)</f>
        <v>0</v>
      </c>
      <c r="BH174" s="217">
        <f>IF(N174="zníž. prenesená",J174,0)</f>
        <v>0</v>
      </c>
      <c r="BI174" s="217">
        <f>IF(N174="nulová",J174,0)</f>
        <v>0</v>
      </c>
      <c r="BJ174" s="18" t="s">
        <v>87</v>
      </c>
      <c r="BK174" s="217">
        <f>ROUND(I174*H174,2)</f>
        <v>0</v>
      </c>
      <c r="BL174" s="18" t="s">
        <v>358</v>
      </c>
      <c r="BM174" s="216" t="s">
        <v>600</v>
      </c>
    </row>
    <row r="175" s="2" customFormat="1" ht="33" customHeight="1">
      <c r="A175" s="37"/>
      <c r="B175" s="168"/>
      <c r="C175" s="242" t="s">
        <v>442</v>
      </c>
      <c r="D175" s="242" t="s">
        <v>582</v>
      </c>
      <c r="E175" s="243" t="s">
        <v>2880</v>
      </c>
      <c r="F175" s="244" t="s">
        <v>2881</v>
      </c>
      <c r="G175" s="245" t="s">
        <v>649</v>
      </c>
      <c r="H175" s="246">
        <v>77</v>
      </c>
      <c r="I175" s="247"/>
      <c r="J175" s="248">
        <f>ROUND(I175*H175,2)</f>
        <v>0</v>
      </c>
      <c r="K175" s="249"/>
      <c r="L175" s="250"/>
      <c r="M175" s="251" t="s">
        <v>1</v>
      </c>
      <c r="N175" s="252" t="s">
        <v>41</v>
      </c>
      <c r="O175" s="81"/>
      <c r="P175" s="214">
        <f>O175*H175</f>
        <v>0</v>
      </c>
      <c r="Q175" s="214">
        <v>2.0000000000000002E-05</v>
      </c>
      <c r="R175" s="214">
        <f>Q175*H175</f>
        <v>0.0015400000000000001</v>
      </c>
      <c r="S175" s="214">
        <v>0</v>
      </c>
      <c r="T175" s="215">
        <f>S175*H175</f>
        <v>0</v>
      </c>
      <c r="U175" s="37"/>
      <c r="V175" s="37"/>
      <c r="W175" s="37"/>
      <c r="X175" s="37"/>
      <c r="Y175" s="37"/>
      <c r="Z175" s="37"/>
      <c r="AA175" s="37"/>
      <c r="AB175" s="37"/>
      <c r="AC175" s="37"/>
      <c r="AD175" s="37"/>
      <c r="AE175" s="37"/>
      <c r="AR175" s="216" t="s">
        <v>473</v>
      </c>
      <c r="AT175" s="216" t="s">
        <v>582</v>
      </c>
      <c r="AU175" s="216" t="s">
        <v>87</v>
      </c>
      <c r="AY175" s="18" t="s">
        <v>283</v>
      </c>
      <c r="BE175" s="217">
        <f>IF(N175="základná",J175,0)</f>
        <v>0</v>
      </c>
      <c r="BF175" s="217">
        <f>IF(N175="znížená",J175,0)</f>
        <v>0</v>
      </c>
      <c r="BG175" s="217">
        <f>IF(N175="zákl. prenesená",J175,0)</f>
        <v>0</v>
      </c>
      <c r="BH175" s="217">
        <f>IF(N175="zníž. prenesená",J175,0)</f>
        <v>0</v>
      </c>
      <c r="BI175" s="217">
        <f>IF(N175="nulová",J175,0)</f>
        <v>0</v>
      </c>
      <c r="BJ175" s="18" t="s">
        <v>87</v>
      </c>
      <c r="BK175" s="217">
        <f>ROUND(I175*H175,2)</f>
        <v>0</v>
      </c>
      <c r="BL175" s="18" t="s">
        <v>358</v>
      </c>
      <c r="BM175" s="216" t="s">
        <v>612</v>
      </c>
    </row>
    <row r="176" s="2" customFormat="1" ht="33" customHeight="1">
      <c r="A176" s="37"/>
      <c r="B176" s="168"/>
      <c r="C176" s="242" t="s">
        <v>447</v>
      </c>
      <c r="D176" s="242" t="s">
        <v>582</v>
      </c>
      <c r="E176" s="243" t="s">
        <v>2882</v>
      </c>
      <c r="F176" s="244" t="s">
        <v>2883</v>
      </c>
      <c r="G176" s="245" t="s">
        <v>649</v>
      </c>
      <c r="H176" s="246">
        <v>106</v>
      </c>
      <c r="I176" s="247"/>
      <c r="J176" s="248">
        <f>ROUND(I176*H176,2)</f>
        <v>0</v>
      </c>
      <c r="K176" s="249"/>
      <c r="L176" s="250"/>
      <c r="M176" s="251" t="s">
        <v>1</v>
      </c>
      <c r="N176" s="252" t="s">
        <v>41</v>
      </c>
      <c r="O176" s="81"/>
      <c r="P176" s="214">
        <f>O176*H176</f>
        <v>0</v>
      </c>
      <c r="Q176" s="214">
        <v>0.00010000000000000001</v>
      </c>
      <c r="R176" s="214">
        <f>Q176*H176</f>
        <v>0.0106</v>
      </c>
      <c r="S176" s="214">
        <v>0</v>
      </c>
      <c r="T176" s="215">
        <f>S176*H176</f>
        <v>0</v>
      </c>
      <c r="U176" s="37"/>
      <c r="V176" s="37"/>
      <c r="W176" s="37"/>
      <c r="X176" s="37"/>
      <c r="Y176" s="37"/>
      <c r="Z176" s="37"/>
      <c r="AA176" s="37"/>
      <c r="AB176" s="37"/>
      <c r="AC176" s="37"/>
      <c r="AD176" s="37"/>
      <c r="AE176" s="37"/>
      <c r="AR176" s="216" t="s">
        <v>473</v>
      </c>
      <c r="AT176" s="216" t="s">
        <v>582</v>
      </c>
      <c r="AU176" s="216" t="s">
        <v>87</v>
      </c>
      <c r="AY176" s="18" t="s">
        <v>283</v>
      </c>
      <c r="BE176" s="217">
        <f>IF(N176="základná",J176,0)</f>
        <v>0</v>
      </c>
      <c r="BF176" s="217">
        <f>IF(N176="znížená",J176,0)</f>
        <v>0</v>
      </c>
      <c r="BG176" s="217">
        <f>IF(N176="zákl. prenesená",J176,0)</f>
        <v>0</v>
      </c>
      <c r="BH176" s="217">
        <f>IF(N176="zníž. prenesená",J176,0)</f>
        <v>0</v>
      </c>
      <c r="BI176" s="217">
        <f>IF(N176="nulová",J176,0)</f>
        <v>0</v>
      </c>
      <c r="BJ176" s="18" t="s">
        <v>87</v>
      </c>
      <c r="BK176" s="217">
        <f>ROUND(I176*H176,2)</f>
        <v>0</v>
      </c>
      <c r="BL176" s="18" t="s">
        <v>358</v>
      </c>
      <c r="BM176" s="216" t="s">
        <v>620</v>
      </c>
    </row>
    <row r="177" s="2" customFormat="1" ht="24.15" customHeight="1">
      <c r="A177" s="37"/>
      <c r="B177" s="168"/>
      <c r="C177" s="204" t="s">
        <v>464</v>
      </c>
      <c r="D177" s="204" t="s">
        <v>285</v>
      </c>
      <c r="E177" s="205" t="s">
        <v>2884</v>
      </c>
      <c r="F177" s="206" t="s">
        <v>2885</v>
      </c>
      <c r="G177" s="207" t="s">
        <v>649</v>
      </c>
      <c r="H177" s="208">
        <v>221</v>
      </c>
      <c r="I177" s="209"/>
      <c r="J177" s="210">
        <f>ROUND(I177*H177,2)</f>
        <v>0</v>
      </c>
      <c r="K177" s="211"/>
      <c r="L177" s="38"/>
      <c r="M177" s="212" t="s">
        <v>1</v>
      </c>
      <c r="N177" s="213" t="s">
        <v>41</v>
      </c>
      <c r="O177" s="81"/>
      <c r="P177" s="214">
        <f>O177*H177</f>
        <v>0</v>
      </c>
      <c r="Q177" s="214">
        <v>2.0000000000000002E-05</v>
      </c>
      <c r="R177" s="214">
        <f>Q177*H177</f>
        <v>0.0044200000000000003</v>
      </c>
      <c r="S177" s="214">
        <v>0</v>
      </c>
      <c r="T177" s="215">
        <f>S177*H177</f>
        <v>0</v>
      </c>
      <c r="U177" s="37"/>
      <c r="V177" s="37"/>
      <c r="W177" s="37"/>
      <c r="X177" s="37"/>
      <c r="Y177" s="37"/>
      <c r="Z177" s="37"/>
      <c r="AA177" s="37"/>
      <c r="AB177" s="37"/>
      <c r="AC177" s="37"/>
      <c r="AD177" s="37"/>
      <c r="AE177" s="37"/>
      <c r="AR177" s="216" t="s">
        <v>358</v>
      </c>
      <c r="AT177" s="216" t="s">
        <v>285</v>
      </c>
      <c r="AU177" s="216" t="s">
        <v>87</v>
      </c>
      <c r="AY177" s="18" t="s">
        <v>283</v>
      </c>
      <c r="BE177" s="217">
        <f>IF(N177="základná",J177,0)</f>
        <v>0</v>
      </c>
      <c r="BF177" s="217">
        <f>IF(N177="znížená",J177,0)</f>
        <v>0</v>
      </c>
      <c r="BG177" s="217">
        <f>IF(N177="zákl. prenesená",J177,0)</f>
        <v>0</v>
      </c>
      <c r="BH177" s="217">
        <f>IF(N177="zníž. prenesená",J177,0)</f>
        <v>0</v>
      </c>
      <c r="BI177" s="217">
        <f>IF(N177="nulová",J177,0)</f>
        <v>0</v>
      </c>
      <c r="BJ177" s="18" t="s">
        <v>87</v>
      </c>
      <c r="BK177" s="217">
        <f>ROUND(I177*H177,2)</f>
        <v>0</v>
      </c>
      <c r="BL177" s="18" t="s">
        <v>358</v>
      </c>
      <c r="BM177" s="216" t="s">
        <v>632</v>
      </c>
    </row>
    <row r="178" s="2" customFormat="1" ht="33" customHeight="1">
      <c r="A178" s="37"/>
      <c r="B178" s="168"/>
      <c r="C178" s="242" t="s">
        <v>469</v>
      </c>
      <c r="D178" s="242" t="s">
        <v>582</v>
      </c>
      <c r="E178" s="243" t="s">
        <v>2886</v>
      </c>
      <c r="F178" s="244" t="s">
        <v>2887</v>
      </c>
      <c r="G178" s="245" t="s">
        <v>649</v>
      </c>
      <c r="H178" s="246">
        <v>44</v>
      </c>
      <c r="I178" s="247"/>
      <c r="J178" s="248">
        <f>ROUND(I178*H178,2)</f>
        <v>0</v>
      </c>
      <c r="K178" s="249"/>
      <c r="L178" s="250"/>
      <c r="M178" s="251" t="s">
        <v>1</v>
      </c>
      <c r="N178" s="252" t="s">
        <v>41</v>
      </c>
      <c r="O178" s="81"/>
      <c r="P178" s="214">
        <f>O178*H178</f>
        <v>0</v>
      </c>
      <c r="Q178" s="214">
        <v>9.0000000000000006E-05</v>
      </c>
      <c r="R178" s="214">
        <f>Q178*H178</f>
        <v>0.00396</v>
      </c>
      <c r="S178" s="214">
        <v>0</v>
      </c>
      <c r="T178" s="215">
        <f>S178*H178</f>
        <v>0</v>
      </c>
      <c r="U178" s="37"/>
      <c r="V178" s="37"/>
      <c r="W178" s="37"/>
      <c r="X178" s="37"/>
      <c r="Y178" s="37"/>
      <c r="Z178" s="37"/>
      <c r="AA178" s="37"/>
      <c r="AB178" s="37"/>
      <c r="AC178" s="37"/>
      <c r="AD178" s="37"/>
      <c r="AE178" s="37"/>
      <c r="AR178" s="216" t="s">
        <v>473</v>
      </c>
      <c r="AT178" s="216" t="s">
        <v>582</v>
      </c>
      <c r="AU178" s="216" t="s">
        <v>87</v>
      </c>
      <c r="AY178" s="18" t="s">
        <v>283</v>
      </c>
      <c r="BE178" s="217">
        <f>IF(N178="základná",J178,0)</f>
        <v>0</v>
      </c>
      <c r="BF178" s="217">
        <f>IF(N178="znížená",J178,0)</f>
        <v>0</v>
      </c>
      <c r="BG178" s="217">
        <f>IF(N178="zákl. prenesená",J178,0)</f>
        <v>0</v>
      </c>
      <c r="BH178" s="217">
        <f>IF(N178="zníž. prenesená",J178,0)</f>
        <v>0</v>
      </c>
      <c r="BI178" s="217">
        <f>IF(N178="nulová",J178,0)</f>
        <v>0</v>
      </c>
      <c r="BJ178" s="18" t="s">
        <v>87</v>
      </c>
      <c r="BK178" s="217">
        <f>ROUND(I178*H178,2)</f>
        <v>0</v>
      </c>
      <c r="BL178" s="18" t="s">
        <v>358</v>
      </c>
      <c r="BM178" s="216" t="s">
        <v>646</v>
      </c>
    </row>
    <row r="179" s="2" customFormat="1" ht="33" customHeight="1">
      <c r="A179" s="37"/>
      <c r="B179" s="168"/>
      <c r="C179" s="242" t="s">
        <v>473</v>
      </c>
      <c r="D179" s="242" t="s">
        <v>582</v>
      </c>
      <c r="E179" s="243" t="s">
        <v>2888</v>
      </c>
      <c r="F179" s="244" t="s">
        <v>2889</v>
      </c>
      <c r="G179" s="245" t="s">
        <v>649</v>
      </c>
      <c r="H179" s="246">
        <v>3</v>
      </c>
      <c r="I179" s="247"/>
      <c r="J179" s="248">
        <f>ROUND(I179*H179,2)</f>
        <v>0</v>
      </c>
      <c r="K179" s="249"/>
      <c r="L179" s="250"/>
      <c r="M179" s="251" t="s">
        <v>1</v>
      </c>
      <c r="N179" s="252" t="s">
        <v>41</v>
      </c>
      <c r="O179" s="81"/>
      <c r="P179" s="214">
        <f>O179*H179</f>
        <v>0</v>
      </c>
      <c r="Q179" s="214">
        <v>0.00019000000000000001</v>
      </c>
      <c r="R179" s="214">
        <f>Q179*H179</f>
        <v>0.00056999999999999998</v>
      </c>
      <c r="S179" s="214">
        <v>0</v>
      </c>
      <c r="T179" s="215">
        <f>S179*H179</f>
        <v>0</v>
      </c>
      <c r="U179" s="37"/>
      <c r="V179" s="37"/>
      <c r="W179" s="37"/>
      <c r="X179" s="37"/>
      <c r="Y179" s="37"/>
      <c r="Z179" s="37"/>
      <c r="AA179" s="37"/>
      <c r="AB179" s="37"/>
      <c r="AC179" s="37"/>
      <c r="AD179" s="37"/>
      <c r="AE179" s="37"/>
      <c r="AR179" s="216" t="s">
        <v>473</v>
      </c>
      <c r="AT179" s="216" t="s">
        <v>582</v>
      </c>
      <c r="AU179" s="216" t="s">
        <v>87</v>
      </c>
      <c r="AY179" s="18" t="s">
        <v>283</v>
      </c>
      <c r="BE179" s="217">
        <f>IF(N179="základná",J179,0)</f>
        <v>0</v>
      </c>
      <c r="BF179" s="217">
        <f>IF(N179="znížená",J179,0)</f>
        <v>0</v>
      </c>
      <c r="BG179" s="217">
        <f>IF(N179="zákl. prenesená",J179,0)</f>
        <v>0</v>
      </c>
      <c r="BH179" s="217">
        <f>IF(N179="zníž. prenesená",J179,0)</f>
        <v>0</v>
      </c>
      <c r="BI179" s="217">
        <f>IF(N179="nulová",J179,0)</f>
        <v>0</v>
      </c>
      <c r="BJ179" s="18" t="s">
        <v>87</v>
      </c>
      <c r="BK179" s="217">
        <f>ROUND(I179*H179,2)</f>
        <v>0</v>
      </c>
      <c r="BL179" s="18" t="s">
        <v>358</v>
      </c>
      <c r="BM179" s="216" t="s">
        <v>656</v>
      </c>
    </row>
    <row r="180" s="2" customFormat="1" ht="33" customHeight="1">
      <c r="A180" s="37"/>
      <c r="B180" s="168"/>
      <c r="C180" s="242" t="s">
        <v>496</v>
      </c>
      <c r="D180" s="242" t="s">
        <v>582</v>
      </c>
      <c r="E180" s="243" t="s">
        <v>2890</v>
      </c>
      <c r="F180" s="244" t="s">
        <v>2891</v>
      </c>
      <c r="G180" s="245" t="s">
        <v>649</v>
      </c>
      <c r="H180" s="246">
        <v>29</v>
      </c>
      <c r="I180" s="247"/>
      <c r="J180" s="248">
        <f>ROUND(I180*H180,2)</f>
        <v>0</v>
      </c>
      <c r="K180" s="249"/>
      <c r="L180" s="250"/>
      <c r="M180" s="251" t="s">
        <v>1</v>
      </c>
      <c r="N180" s="252" t="s">
        <v>41</v>
      </c>
      <c r="O180" s="81"/>
      <c r="P180" s="214">
        <f>O180*H180</f>
        <v>0</v>
      </c>
      <c r="Q180" s="214">
        <v>6.9999999999999994E-05</v>
      </c>
      <c r="R180" s="214">
        <f>Q180*H180</f>
        <v>0.0020299999999999997</v>
      </c>
      <c r="S180" s="214">
        <v>0</v>
      </c>
      <c r="T180" s="215">
        <f>S180*H180</f>
        <v>0</v>
      </c>
      <c r="U180" s="37"/>
      <c r="V180" s="37"/>
      <c r="W180" s="37"/>
      <c r="X180" s="37"/>
      <c r="Y180" s="37"/>
      <c r="Z180" s="37"/>
      <c r="AA180" s="37"/>
      <c r="AB180" s="37"/>
      <c r="AC180" s="37"/>
      <c r="AD180" s="37"/>
      <c r="AE180" s="37"/>
      <c r="AR180" s="216" t="s">
        <v>473</v>
      </c>
      <c r="AT180" s="216" t="s">
        <v>582</v>
      </c>
      <c r="AU180" s="216" t="s">
        <v>87</v>
      </c>
      <c r="AY180" s="18" t="s">
        <v>283</v>
      </c>
      <c r="BE180" s="217">
        <f>IF(N180="základná",J180,0)</f>
        <v>0</v>
      </c>
      <c r="BF180" s="217">
        <f>IF(N180="znížená",J180,0)</f>
        <v>0</v>
      </c>
      <c r="BG180" s="217">
        <f>IF(N180="zákl. prenesená",J180,0)</f>
        <v>0</v>
      </c>
      <c r="BH180" s="217">
        <f>IF(N180="zníž. prenesená",J180,0)</f>
        <v>0</v>
      </c>
      <c r="BI180" s="217">
        <f>IF(N180="nulová",J180,0)</f>
        <v>0</v>
      </c>
      <c r="BJ180" s="18" t="s">
        <v>87</v>
      </c>
      <c r="BK180" s="217">
        <f>ROUND(I180*H180,2)</f>
        <v>0</v>
      </c>
      <c r="BL180" s="18" t="s">
        <v>358</v>
      </c>
      <c r="BM180" s="216" t="s">
        <v>666</v>
      </c>
    </row>
    <row r="181" s="2" customFormat="1" ht="33" customHeight="1">
      <c r="A181" s="37"/>
      <c r="B181" s="168"/>
      <c r="C181" s="242" t="s">
        <v>501</v>
      </c>
      <c r="D181" s="242" t="s">
        <v>582</v>
      </c>
      <c r="E181" s="243" t="s">
        <v>2892</v>
      </c>
      <c r="F181" s="244" t="s">
        <v>2893</v>
      </c>
      <c r="G181" s="245" t="s">
        <v>649</v>
      </c>
      <c r="H181" s="246">
        <v>124</v>
      </c>
      <c r="I181" s="247"/>
      <c r="J181" s="248">
        <f>ROUND(I181*H181,2)</f>
        <v>0</v>
      </c>
      <c r="K181" s="249"/>
      <c r="L181" s="250"/>
      <c r="M181" s="251" t="s">
        <v>1</v>
      </c>
      <c r="N181" s="252" t="s">
        <v>41</v>
      </c>
      <c r="O181" s="81"/>
      <c r="P181" s="214">
        <f>O181*H181</f>
        <v>0</v>
      </c>
      <c r="Q181" s="214">
        <v>4.0000000000000003E-05</v>
      </c>
      <c r="R181" s="214">
        <f>Q181*H181</f>
        <v>0.00496</v>
      </c>
      <c r="S181" s="214">
        <v>0</v>
      </c>
      <c r="T181" s="215">
        <f>S181*H181</f>
        <v>0</v>
      </c>
      <c r="U181" s="37"/>
      <c r="V181" s="37"/>
      <c r="W181" s="37"/>
      <c r="X181" s="37"/>
      <c r="Y181" s="37"/>
      <c r="Z181" s="37"/>
      <c r="AA181" s="37"/>
      <c r="AB181" s="37"/>
      <c r="AC181" s="37"/>
      <c r="AD181" s="37"/>
      <c r="AE181" s="37"/>
      <c r="AR181" s="216" t="s">
        <v>473</v>
      </c>
      <c r="AT181" s="216" t="s">
        <v>582</v>
      </c>
      <c r="AU181" s="216" t="s">
        <v>87</v>
      </c>
      <c r="AY181" s="18" t="s">
        <v>283</v>
      </c>
      <c r="BE181" s="217">
        <f>IF(N181="základná",J181,0)</f>
        <v>0</v>
      </c>
      <c r="BF181" s="217">
        <f>IF(N181="znížená",J181,0)</f>
        <v>0</v>
      </c>
      <c r="BG181" s="217">
        <f>IF(N181="zákl. prenesená",J181,0)</f>
        <v>0</v>
      </c>
      <c r="BH181" s="217">
        <f>IF(N181="zníž. prenesená",J181,0)</f>
        <v>0</v>
      </c>
      <c r="BI181" s="217">
        <f>IF(N181="nulová",J181,0)</f>
        <v>0</v>
      </c>
      <c r="BJ181" s="18" t="s">
        <v>87</v>
      </c>
      <c r="BK181" s="217">
        <f>ROUND(I181*H181,2)</f>
        <v>0</v>
      </c>
      <c r="BL181" s="18" t="s">
        <v>358</v>
      </c>
      <c r="BM181" s="216" t="s">
        <v>674</v>
      </c>
    </row>
    <row r="182" s="2" customFormat="1" ht="33" customHeight="1">
      <c r="A182" s="37"/>
      <c r="B182" s="168"/>
      <c r="C182" s="242" t="s">
        <v>505</v>
      </c>
      <c r="D182" s="242" t="s">
        <v>582</v>
      </c>
      <c r="E182" s="243" t="s">
        <v>2894</v>
      </c>
      <c r="F182" s="244" t="s">
        <v>2895</v>
      </c>
      <c r="G182" s="245" t="s">
        <v>649</v>
      </c>
      <c r="H182" s="246">
        <v>21</v>
      </c>
      <c r="I182" s="247"/>
      <c r="J182" s="248">
        <f>ROUND(I182*H182,2)</f>
        <v>0</v>
      </c>
      <c r="K182" s="249"/>
      <c r="L182" s="250"/>
      <c r="M182" s="251" t="s">
        <v>1</v>
      </c>
      <c r="N182" s="252" t="s">
        <v>41</v>
      </c>
      <c r="O182" s="81"/>
      <c r="P182" s="214">
        <f>O182*H182</f>
        <v>0</v>
      </c>
      <c r="Q182" s="214">
        <v>0.00010000000000000001</v>
      </c>
      <c r="R182" s="214">
        <f>Q182*H182</f>
        <v>0.0021000000000000003</v>
      </c>
      <c r="S182" s="214">
        <v>0</v>
      </c>
      <c r="T182" s="215">
        <f>S182*H182</f>
        <v>0</v>
      </c>
      <c r="U182" s="37"/>
      <c r="V182" s="37"/>
      <c r="W182" s="37"/>
      <c r="X182" s="37"/>
      <c r="Y182" s="37"/>
      <c r="Z182" s="37"/>
      <c r="AA182" s="37"/>
      <c r="AB182" s="37"/>
      <c r="AC182" s="37"/>
      <c r="AD182" s="37"/>
      <c r="AE182" s="37"/>
      <c r="AR182" s="216" t="s">
        <v>473</v>
      </c>
      <c r="AT182" s="216" t="s">
        <v>582</v>
      </c>
      <c r="AU182" s="216" t="s">
        <v>87</v>
      </c>
      <c r="AY182" s="18" t="s">
        <v>283</v>
      </c>
      <c r="BE182" s="217">
        <f>IF(N182="základná",J182,0)</f>
        <v>0</v>
      </c>
      <c r="BF182" s="217">
        <f>IF(N182="znížená",J182,0)</f>
        <v>0</v>
      </c>
      <c r="BG182" s="217">
        <f>IF(N182="zákl. prenesená",J182,0)</f>
        <v>0</v>
      </c>
      <c r="BH182" s="217">
        <f>IF(N182="zníž. prenesená",J182,0)</f>
        <v>0</v>
      </c>
      <c r="BI182" s="217">
        <f>IF(N182="nulová",J182,0)</f>
        <v>0</v>
      </c>
      <c r="BJ182" s="18" t="s">
        <v>87</v>
      </c>
      <c r="BK182" s="217">
        <f>ROUND(I182*H182,2)</f>
        <v>0</v>
      </c>
      <c r="BL182" s="18" t="s">
        <v>358</v>
      </c>
      <c r="BM182" s="216" t="s">
        <v>692</v>
      </c>
    </row>
    <row r="183" s="2" customFormat="1" ht="24.15" customHeight="1">
      <c r="A183" s="37"/>
      <c r="B183" s="168"/>
      <c r="C183" s="204" t="s">
        <v>509</v>
      </c>
      <c r="D183" s="204" t="s">
        <v>285</v>
      </c>
      <c r="E183" s="205" t="s">
        <v>2896</v>
      </c>
      <c r="F183" s="206" t="s">
        <v>2897</v>
      </c>
      <c r="G183" s="207" t="s">
        <v>649</v>
      </c>
      <c r="H183" s="208">
        <v>30</v>
      </c>
      <c r="I183" s="209"/>
      <c r="J183" s="210">
        <f>ROUND(I183*H183,2)</f>
        <v>0</v>
      </c>
      <c r="K183" s="211"/>
      <c r="L183" s="38"/>
      <c r="M183" s="212" t="s">
        <v>1</v>
      </c>
      <c r="N183" s="213" t="s">
        <v>41</v>
      </c>
      <c r="O183" s="81"/>
      <c r="P183" s="214">
        <f>O183*H183</f>
        <v>0</v>
      </c>
      <c r="Q183" s="214">
        <v>2.0000000000000002E-05</v>
      </c>
      <c r="R183" s="214">
        <f>Q183*H183</f>
        <v>0.00060000000000000006</v>
      </c>
      <c r="S183" s="214">
        <v>0</v>
      </c>
      <c r="T183" s="215">
        <f>S183*H183</f>
        <v>0</v>
      </c>
      <c r="U183" s="37"/>
      <c r="V183" s="37"/>
      <c r="W183" s="37"/>
      <c r="X183" s="37"/>
      <c r="Y183" s="37"/>
      <c r="Z183" s="37"/>
      <c r="AA183" s="37"/>
      <c r="AB183" s="37"/>
      <c r="AC183" s="37"/>
      <c r="AD183" s="37"/>
      <c r="AE183" s="37"/>
      <c r="AR183" s="216" t="s">
        <v>358</v>
      </c>
      <c r="AT183" s="216" t="s">
        <v>285</v>
      </c>
      <c r="AU183" s="216" t="s">
        <v>87</v>
      </c>
      <c r="AY183" s="18" t="s">
        <v>283</v>
      </c>
      <c r="BE183" s="217">
        <f>IF(N183="základná",J183,0)</f>
        <v>0</v>
      </c>
      <c r="BF183" s="217">
        <f>IF(N183="znížená",J183,0)</f>
        <v>0</v>
      </c>
      <c r="BG183" s="217">
        <f>IF(N183="zákl. prenesená",J183,0)</f>
        <v>0</v>
      </c>
      <c r="BH183" s="217">
        <f>IF(N183="zníž. prenesená",J183,0)</f>
        <v>0</v>
      </c>
      <c r="BI183" s="217">
        <f>IF(N183="nulová",J183,0)</f>
        <v>0</v>
      </c>
      <c r="BJ183" s="18" t="s">
        <v>87</v>
      </c>
      <c r="BK183" s="217">
        <f>ROUND(I183*H183,2)</f>
        <v>0</v>
      </c>
      <c r="BL183" s="18" t="s">
        <v>358</v>
      </c>
      <c r="BM183" s="216" t="s">
        <v>702</v>
      </c>
    </row>
    <row r="184" s="2" customFormat="1" ht="33" customHeight="1">
      <c r="A184" s="37"/>
      <c r="B184" s="168"/>
      <c r="C184" s="242" t="s">
        <v>515</v>
      </c>
      <c r="D184" s="242" t="s">
        <v>582</v>
      </c>
      <c r="E184" s="243" t="s">
        <v>4481</v>
      </c>
      <c r="F184" s="244" t="s">
        <v>4482</v>
      </c>
      <c r="G184" s="245" t="s">
        <v>649</v>
      </c>
      <c r="H184" s="246">
        <v>21</v>
      </c>
      <c r="I184" s="247"/>
      <c r="J184" s="248">
        <f>ROUND(I184*H184,2)</f>
        <v>0</v>
      </c>
      <c r="K184" s="249"/>
      <c r="L184" s="250"/>
      <c r="M184" s="251" t="s">
        <v>1</v>
      </c>
      <c r="N184" s="252" t="s">
        <v>41</v>
      </c>
      <c r="O184" s="81"/>
      <c r="P184" s="214">
        <f>O184*H184</f>
        <v>0</v>
      </c>
      <c r="Q184" s="214">
        <v>0.00010000000000000001</v>
      </c>
      <c r="R184" s="214">
        <f>Q184*H184</f>
        <v>0.0021000000000000003</v>
      </c>
      <c r="S184" s="214">
        <v>0</v>
      </c>
      <c r="T184" s="215">
        <f>S184*H184</f>
        <v>0</v>
      </c>
      <c r="U184" s="37"/>
      <c r="V184" s="37"/>
      <c r="W184" s="37"/>
      <c r="X184" s="37"/>
      <c r="Y184" s="37"/>
      <c r="Z184" s="37"/>
      <c r="AA184" s="37"/>
      <c r="AB184" s="37"/>
      <c r="AC184" s="37"/>
      <c r="AD184" s="37"/>
      <c r="AE184" s="37"/>
      <c r="AR184" s="216" t="s">
        <v>473</v>
      </c>
      <c r="AT184" s="216" t="s">
        <v>582</v>
      </c>
      <c r="AU184" s="216" t="s">
        <v>87</v>
      </c>
      <c r="AY184" s="18" t="s">
        <v>283</v>
      </c>
      <c r="BE184" s="217">
        <f>IF(N184="základná",J184,0)</f>
        <v>0</v>
      </c>
      <c r="BF184" s="217">
        <f>IF(N184="znížená",J184,0)</f>
        <v>0</v>
      </c>
      <c r="BG184" s="217">
        <f>IF(N184="zákl. prenesená",J184,0)</f>
        <v>0</v>
      </c>
      <c r="BH184" s="217">
        <f>IF(N184="zníž. prenesená",J184,0)</f>
        <v>0</v>
      </c>
      <c r="BI184" s="217">
        <f>IF(N184="nulová",J184,0)</f>
        <v>0</v>
      </c>
      <c r="BJ184" s="18" t="s">
        <v>87</v>
      </c>
      <c r="BK184" s="217">
        <f>ROUND(I184*H184,2)</f>
        <v>0</v>
      </c>
      <c r="BL184" s="18" t="s">
        <v>358</v>
      </c>
      <c r="BM184" s="216" t="s">
        <v>725</v>
      </c>
    </row>
    <row r="185" s="2" customFormat="1" ht="33" customHeight="1">
      <c r="A185" s="37"/>
      <c r="B185" s="168"/>
      <c r="C185" s="242" t="s">
        <v>519</v>
      </c>
      <c r="D185" s="242" t="s">
        <v>582</v>
      </c>
      <c r="E185" s="243" t="s">
        <v>2898</v>
      </c>
      <c r="F185" s="244" t="s">
        <v>2899</v>
      </c>
      <c r="G185" s="245" t="s">
        <v>649</v>
      </c>
      <c r="H185" s="246">
        <v>7</v>
      </c>
      <c r="I185" s="247"/>
      <c r="J185" s="248">
        <f>ROUND(I185*H185,2)</f>
        <v>0</v>
      </c>
      <c r="K185" s="249"/>
      <c r="L185" s="250"/>
      <c r="M185" s="251" t="s">
        <v>1</v>
      </c>
      <c r="N185" s="252" t="s">
        <v>41</v>
      </c>
      <c r="O185" s="81"/>
      <c r="P185" s="214">
        <f>O185*H185</f>
        <v>0</v>
      </c>
      <c r="Q185" s="214">
        <v>0.00025000000000000001</v>
      </c>
      <c r="R185" s="214">
        <f>Q185*H185</f>
        <v>0.00175</v>
      </c>
      <c r="S185" s="214">
        <v>0</v>
      </c>
      <c r="T185" s="215">
        <f>S185*H185</f>
        <v>0</v>
      </c>
      <c r="U185" s="37"/>
      <c r="V185" s="37"/>
      <c r="W185" s="37"/>
      <c r="X185" s="37"/>
      <c r="Y185" s="37"/>
      <c r="Z185" s="37"/>
      <c r="AA185" s="37"/>
      <c r="AB185" s="37"/>
      <c r="AC185" s="37"/>
      <c r="AD185" s="37"/>
      <c r="AE185" s="37"/>
      <c r="AR185" s="216" t="s">
        <v>473</v>
      </c>
      <c r="AT185" s="216" t="s">
        <v>582</v>
      </c>
      <c r="AU185" s="216" t="s">
        <v>87</v>
      </c>
      <c r="AY185" s="18" t="s">
        <v>283</v>
      </c>
      <c r="BE185" s="217">
        <f>IF(N185="základná",J185,0)</f>
        <v>0</v>
      </c>
      <c r="BF185" s="217">
        <f>IF(N185="znížená",J185,0)</f>
        <v>0</v>
      </c>
      <c r="BG185" s="217">
        <f>IF(N185="zákl. prenesená",J185,0)</f>
        <v>0</v>
      </c>
      <c r="BH185" s="217">
        <f>IF(N185="zníž. prenesená",J185,0)</f>
        <v>0</v>
      </c>
      <c r="BI185" s="217">
        <f>IF(N185="nulová",J185,0)</f>
        <v>0</v>
      </c>
      <c r="BJ185" s="18" t="s">
        <v>87</v>
      </c>
      <c r="BK185" s="217">
        <f>ROUND(I185*H185,2)</f>
        <v>0</v>
      </c>
      <c r="BL185" s="18" t="s">
        <v>358</v>
      </c>
      <c r="BM185" s="216" t="s">
        <v>744</v>
      </c>
    </row>
    <row r="186" s="2" customFormat="1" ht="21.75" customHeight="1">
      <c r="A186" s="37"/>
      <c r="B186" s="168"/>
      <c r="C186" s="204" t="s">
        <v>523</v>
      </c>
      <c r="D186" s="204" t="s">
        <v>285</v>
      </c>
      <c r="E186" s="205" t="s">
        <v>2900</v>
      </c>
      <c r="F186" s="206" t="s">
        <v>2901</v>
      </c>
      <c r="G186" s="207" t="s">
        <v>649</v>
      </c>
      <c r="H186" s="208">
        <v>125</v>
      </c>
      <c r="I186" s="209"/>
      <c r="J186" s="210">
        <f>ROUND(I186*H186,2)</f>
        <v>0</v>
      </c>
      <c r="K186" s="211"/>
      <c r="L186" s="38"/>
      <c r="M186" s="212" t="s">
        <v>1</v>
      </c>
      <c r="N186" s="213" t="s">
        <v>41</v>
      </c>
      <c r="O186" s="81"/>
      <c r="P186" s="214">
        <f>O186*H186</f>
        <v>0</v>
      </c>
      <c r="Q186" s="214">
        <v>3.2960000000000003E-05</v>
      </c>
      <c r="R186" s="214">
        <f>Q186*H186</f>
        <v>0.0041200000000000004</v>
      </c>
      <c r="S186" s="214">
        <v>0</v>
      </c>
      <c r="T186" s="215">
        <f>S186*H186</f>
        <v>0</v>
      </c>
      <c r="U186" s="37"/>
      <c r="V186" s="37"/>
      <c r="W186" s="37"/>
      <c r="X186" s="37"/>
      <c r="Y186" s="37"/>
      <c r="Z186" s="37"/>
      <c r="AA186" s="37"/>
      <c r="AB186" s="37"/>
      <c r="AC186" s="37"/>
      <c r="AD186" s="37"/>
      <c r="AE186" s="37"/>
      <c r="AR186" s="216" t="s">
        <v>358</v>
      </c>
      <c r="AT186" s="216" t="s">
        <v>285</v>
      </c>
      <c r="AU186" s="216" t="s">
        <v>87</v>
      </c>
      <c r="AY186" s="18" t="s">
        <v>283</v>
      </c>
      <c r="BE186" s="217">
        <f>IF(N186="základná",J186,0)</f>
        <v>0</v>
      </c>
      <c r="BF186" s="217">
        <f>IF(N186="znížená",J186,0)</f>
        <v>0</v>
      </c>
      <c r="BG186" s="217">
        <f>IF(N186="zákl. prenesená",J186,0)</f>
        <v>0</v>
      </c>
      <c r="BH186" s="217">
        <f>IF(N186="zníž. prenesená",J186,0)</f>
        <v>0</v>
      </c>
      <c r="BI186" s="217">
        <f>IF(N186="nulová",J186,0)</f>
        <v>0</v>
      </c>
      <c r="BJ186" s="18" t="s">
        <v>87</v>
      </c>
      <c r="BK186" s="217">
        <f>ROUND(I186*H186,2)</f>
        <v>0</v>
      </c>
      <c r="BL186" s="18" t="s">
        <v>358</v>
      </c>
      <c r="BM186" s="216" t="s">
        <v>759</v>
      </c>
    </row>
    <row r="187" s="2" customFormat="1" ht="33" customHeight="1">
      <c r="A187" s="37"/>
      <c r="B187" s="168"/>
      <c r="C187" s="242" t="s">
        <v>527</v>
      </c>
      <c r="D187" s="242" t="s">
        <v>582</v>
      </c>
      <c r="E187" s="243" t="s">
        <v>2902</v>
      </c>
      <c r="F187" s="244" t="s">
        <v>2903</v>
      </c>
      <c r="G187" s="245" t="s">
        <v>649</v>
      </c>
      <c r="H187" s="246">
        <v>125</v>
      </c>
      <c r="I187" s="247"/>
      <c r="J187" s="248">
        <f>ROUND(I187*H187,2)</f>
        <v>0</v>
      </c>
      <c r="K187" s="249"/>
      <c r="L187" s="250"/>
      <c r="M187" s="251" t="s">
        <v>1</v>
      </c>
      <c r="N187" s="252" t="s">
        <v>41</v>
      </c>
      <c r="O187" s="81"/>
      <c r="P187" s="214">
        <f>O187*H187</f>
        <v>0</v>
      </c>
      <c r="Q187" s="214">
        <v>4.0000000000000003E-05</v>
      </c>
      <c r="R187" s="214">
        <f>Q187*H187</f>
        <v>0.0050000000000000001</v>
      </c>
      <c r="S187" s="214">
        <v>0</v>
      </c>
      <c r="T187" s="215">
        <f>S187*H187</f>
        <v>0</v>
      </c>
      <c r="U187" s="37"/>
      <c r="V187" s="37"/>
      <c r="W187" s="37"/>
      <c r="X187" s="37"/>
      <c r="Y187" s="37"/>
      <c r="Z187" s="37"/>
      <c r="AA187" s="37"/>
      <c r="AB187" s="37"/>
      <c r="AC187" s="37"/>
      <c r="AD187" s="37"/>
      <c r="AE187" s="37"/>
      <c r="AR187" s="216" t="s">
        <v>473</v>
      </c>
      <c r="AT187" s="216" t="s">
        <v>582</v>
      </c>
      <c r="AU187" s="216" t="s">
        <v>87</v>
      </c>
      <c r="AY187" s="18" t="s">
        <v>283</v>
      </c>
      <c r="BE187" s="217">
        <f>IF(N187="základná",J187,0)</f>
        <v>0</v>
      </c>
      <c r="BF187" s="217">
        <f>IF(N187="znížená",J187,0)</f>
        <v>0</v>
      </c>
      <c r="BG187" s="217">
        <f>IF(N187="zákl. prenesená",J187,0)</f>
        <v>0</v>
      </c>
      <c r="BH187" s="217">
        <f>IF(N187="zníž. prenesená",J187,0)</f>
        <v>0</v>
      </c>
      <c r="BI187" s="217">
        <f>IF(N187="nulová",J187,0)</f>
        <v>0</v>
      </c>
      <c r="BJ187" s="18" t="s">
        <v>87</v>
      </c>
      <c r="BK187" s="217">
        <f>ROUND(I187*H187,2)</f>
        <v>0</v>
      </c>
      <c r="BL187" s="18" t="s">
        <v>358</v>
      </c>
      <c r="BM187" s="216" t="s">
        <v>774</v>
      </c>
    </row>
    <row r="188" s="2" customFormat="1" ht="24.15" customHeight="1">
      <c r="A188" s="37"/>
      <c r="B188" s="168"/>
      <c r="C188" s="204" t="s">
        <v>531</v>
      </c>
      <c r="D188" s="204" t="s">
        <v>285</v>
      </c>
      <c r="E188" s="205" t="s">
        <v>2904</v>
      </c>
      <c r="F188" s="206" t="s">
        <v>2905</v>
      </c>
      <c r="G188" s="207" t="s">
        <v>373</v>
      </c>
      <c r="H188" s="208">
        <v>48</v>
      </c>
      <c r="I188" s="209"/>
      <c r="J188" s="210">
        <f>ROUND(I188*H188,2)</f>
        <v>0</v>
      </c>
      <c r="K188" s="211"/>
      <c r="L188" s="38"/>
      <c r="M188" s="212" t="s">
        <v>1</v>
      </c>
      <c r="N188" s="213" t="s">
        <v>41</v>
      </c>
      <c r="O188" s="81"/>
      <c r="P188" s="214">
        <f>O188*H188</f>
        <v>0</v>
      </c>
      <c r="Q188" s="214">
        <v>0.00038000000000000002</v>
      </c>
      <c r="R188" s="214">
        <f>Q188*H188</f>
        <v>0.018239999999999999</v>
      </c>
      <c r="S188" s="214">
        <v>0</v>
      </c>
      <c r="T188" s="215">
        <f>S188*H188</f>
        <v>0</v>
      </c>
      <c r="U188" s="37"/>
      <c r="V188" s="37"/>
      <c r="W188" s="37"/>
      <c r="X188" s="37"/>
      <c r="Y188" s="37"/>
      <c r="Z188" s="37"/>
      <c r="AA188" s="37"/>
      <c r="AB188" s="37"/>
      <c r="AC188" s="37"/>
      <c r="AD188" s="37"/>
      <c r="AE188" s="37"/>
      <c r="AR188" s="216" t="s">
        <v>358</v>
      </c>
      <c r="AT188" s="216" t="s">
        <v>285</v>
      </c>
      <c r="AU188" s="216" t="s">
        <v>87</v>
      </c>
      <c r="AY188" s="18" t="s">
        <v>283</v>
      </c>
      <c r="BE188" s="217">
        <f>IF(N188="základná",J188,0)</f>
        <v>0</v>
      </c>
      <c r="BF188" s="217">
        <f>IF(N188="znížená",J188,0)</f>
        <v>0</v>
      </c>
      <c r="BG188" s="217">
        <f>IF(N188="zákl. prenesená",J188,0)</f>
        <v>0</v>
      </c>
      <c r="BH188" s="217">
        <f>IF(N188="zníž. prenesená",J188,0)</f>
        <v>0</v>
      </c>
      <c r="BI188" s="217">
        <f>IF(N188="nulová",J188,0)</f>
        <v>0</v>
      </c>
      <c r="BJ188" s="18" t="s">
        <v>87</v>
      </c>
      <c r="BK188" s="217">
        <f>ROUND(I188*H188,2)</f>
        <v>0</v>
      </c>
      <c r="BL188" s="18" t="s">
        <v>358</v>
      </c>
      <c r="BM188" s="216" t="s">
        <v>788</v>
      </c>
    </row>
    <row r="189" s="2" customFormat="1" ht="24.15" customHeight="1">
      <c r="A189" s="37"/>
      <c r="B189" s="168"/>
      <c r="C189" s="204" t="s">
        <v>538</v>
      </c>
      <c r="D189" s="204" t="s">
        <v>285</v>
      </c>
      <c r="E189" s="205" t="s">
        <v>2906</v>
      </c>
      <c r="F189" s="206" t="s">
        <v>1117</v>
      </c>
      <c r="G189" s="207" t="s">
        <v>344</v>
      </c>
      <c r="H189" s="208">
        <v>0.51300000000000001</v>
      </c>
      <c r="I189" s="209"/>
      <c r="J189" s="210">
        <f>ROUND(I189*H189,2)</f>
        <v>0</v>
      </c>
      <c r="K189" s="211"/>
      <c r="L189" s="38"/>
      <c r="M189" s="212" t="s">
        <v>1</v>
      </c>
      <c r="N189" s="213" t="s">
        <v>41</v>
      </c>
      <c r="O189" s="81"/>
      <c r="P189" s="214">
        <f>O189*H189</f>
        <v>0</v>
      </c>
      <c r="Q189" s="214">
        <v>0</v>
      </c>
      <c r="R189" s="214">
        <f>Q189*H189</f>
        <v>0</v>
      </c>
      <c r="S189" s="214">
        <v>0</v>
      </c>
      <c r="T189" s="215">
        <f>S189*H189</f>
        <v>0</v>
      </c>
      <c r="U189" s="37"/>
      <c r="V189" s="37"/>
      <c r="W189" s="37"/>
      <c r="X189" s="37"/>
      <c r="Y189" s="37"/>
      <c r="Z189" s="37"/>
      <c r="AA189" s="37"/>
      <c r="AB189" s="37"/>
      <c r="AC189" s="37"/>
      <c r="AD189" s="37"/>
      <c r="AE189" s="37"/>
      <c r="AR189" s="216" t="s">
        <v>358</v>
      </c>
      <c r="AT189" s="216" t="s">
        <v>285</v>
      </c>
      <c r="AU189" s="216" t="s">
        <v>87</v>
      </c>
      <c r="AY189" s="18" t="s">
        <v>283</v>
      </c>
      <c r="BE189" s="217">
        <f>IF(N189="základná",J189,0)</f>
        <v>0</v>
      </c>
      <c r="BF189" s="217">
        <f>IF(N189="znížená",J189,0)</f>
        <v>0</v>
      </c>
      <c r="BG189" s="217">
        <f>IF(N189="zákl. prenesená",J189,0)</f>
        <v>0</v>
      </c>
      <c r="BH189" s="217">
        <f>IF(N189="zníž. prenesená",J189,0)</f>
        <v>0</v>
      </c>
      <c r="BI189" s="217">
        <f>IF(N189="nulová",J189,0)</f>
        <v>0</v>
      </c>
      <c r="BJ189" s="18" t="s">
        <v>87</v>
      </c>
      <c r="BK189" s="217">
        <f>ROUND(I189*H189,2)</f>
        <v>0</v>
      </c>
      <c r="BL189" s="18" t="s">
        <v>358</v>
      </c>
      <c r="BM189" s="216" t="s">
        <v>803</v>
      </c>
    </row>
    <row r="190" s="12" customFormat="1" ht="22.8" customHeight="1">
      <c r="A190" s="12"/>
      <c r="B190" s="191"/>
      <c r="C190" s="12"/>
      <c r="D190" s="192" t="s">
        <v>74</v>
      </c>
      <c r="E190" s="202" t="s">
        <v>2907</v>
      </c>
      <c r="F190" s="202" t="s">
        <v>2908</v>
      </c>
      <c r="G190" s="12"/>
      <c r="H190" s="12"/>
      <c r="I190" s="194"/>
      <c r="J190" s="203">
        <f>BK190</f>
        <v>0</v>
      </c>
      <c r="K190" s="12"/>
      <c r="L190" s="191"/>
      <c r="M190" s="196"/>
      <c r="N190" s="197"/>
      <c r="O190" s="197"/>
      <c r="P190" s="198">
        <f>SUM(P191:P219)</f>
        <v>0</v>
      </c>
      <c r="Q190" s="197"/>
      <c r="R190" s="198">
        <f>SUM(R191:R219)</f>
        <v>1.7803500000000003</v>
      </c>
      <c r="S190" s="197"/>
      <c r="T190" s="199">
        <f>SUM(T191:T219)</f>
        <v>0</v>
      </c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R190" s="192" t="s">
        <v>87</v>
      </c>
      <c r="AT190" s="200" t="s">
        <v>74</v>
      </c>
      <c r="AU190" s="200" t="s">
        <v>82</v>
      </c>
      <c r="AY190" s="192" t="s">
        <v>283</v>
      </c>
      <c r="BK190" s="201">
        <f>SUM(BK191:BK219)</f>
        <v>0</v>
      </c>
    </row>
    <row r="191" s="2" customFormat="1" ht="24.15" customHeight="1">
      <c r="A191" s="37"/>
      <c r="B191" s="168"/>
      <c r="C191" s="204" t="s">
        <v>542</v>
      </c>
      <c r="D191" s="204" t="s">
        <v>285</v>
      </c>
      <c r="E191" s="205" t="s">
        <v>2909</v>
      </c>
      <c r="F191" s="206" t="s">
        <v>2910</v>
      </c>
      <c r="G191" s="207" t="s">
        <v>649</v>
      </c>
      <c r="H191" s="208">
        <v>300</v>
      </c>
      <c r="I191" s="209"/>
      <c r="J191" s="210">
        <f>ROUND(I191*H191,2)</f>
        <v>0</v>
      </c>
      <c r="K191" s="211"/>
      <c r="L191" s="38"/>
      <c r="M191" s="212" t="s">
        <v>1</v>
      </c>
      <c r="N191" s="213" t="s">
        <v>41</v>
      </c>
      <c r="O191" s="81"/>
      <c r="P191" s="214">
        <f>O191*H191</f>
        <v>0</v>
      </c>
      <c r="Q191" s="214">
        <v>0</v>
      </c>
      <c r="R191" s="214">
        <f>Q191*H191</f>
        <v>0</v>
      </c>
      <c r="S191" s="214">
        <v>0</v>
      </c>
      <c r="T191" s="215">
        <f>S191*H191</f>
        <v>0</v>
      </c>
      <c r="U191" s="37"/>
      <c r="V191" s="37"/>
      <c r="W191" s="37"/>
      <c r="X191" s="37"/>
      <c r="Y191" s="37"/>
      <c r="Z191" s="37"/>
      <c r="AA191" s="37"/>
      <c r="AB191" s="37"/>
      <c r="AC191" s="37"/>
      <c r="AD191" s="37"/>
      <c r="AE191" s="37"/>
      <c r="AR191" s="216" t="s">
        <v>358</v>
      </c>
      <c r="AT191" s="216" t="s">
        <v>285</v>
      </c>
      <c r="AU191" s="216" t="s">
        <v>87</v>
      </c>
      <c r="AY191" s="18" t="s">
        <v>283</v>
      </c>
      <c r="BE191" s="217">
        <f>IF(N191="základná",J191,0)</f>
        <v>0</v>
      </c>
      <c r="BF191" s="217">
        <f>IF(N191="znížená",J191,0)</f>
        <v>0</v>
      </c>
      <c r="BG191" s="217">
        <f>IF(N191="zákl. prenesená",J191,0)</f>
        <v>0</v>
      </c>
      <c r="BH191" s="217">
        <f>IF(N191="zníž. prenesená",J191,0)</f>
        <v>0</v>
      </c>
      <c r="BI191" s="217">
        <f>IF(N191="nulová",J191,0)</f>
        <v>0</v>
      </c>
      <c r="BJ191" s="18" t="s">
        <v>87</v>
      </c>
      <c r="BK191" s="217">
        <f>ROUND(I191*H191,2)</f>
        <v>0</v>
      </c>
      <c r="BL191" s="18" t="s">
        <v>358</v>
      </c>
      <c r="BM191" s="216" t="s">
        <v>811</v>
      </c>
    </row>
    <row r="192" s="2" customFormat="1" ht="24.15" customHeight="1">
      <c r="A192" s="37"/>
      <c r="B192" s="168"/>
      <c r="C192" s="204" t="s">
        <v>546</v>
      </c>
      <c r="D192" s="204" t="s">
        <v>285</v>
      </c>
      <c r="E192" s="205" t="s">
        <v>4483</v>
      </c>
      <c r="F192" s="206" t="s">
        <v>4484</v>
      </c>
      <c r="G192" s="207" t="s">
        <v>373</v>
      </c>
      <c r="H192" s="208">
        <v>13</v>
      </c>
      <c r="I192" s="209"/>
      <c r="J192" s="210">
        <f>ROUND(I192*H192,2)</f>
        <v>0</v>
      </c>
      <c r="K192" s="211"/>
      <c r="L192" s="38"/>
      <c r="M192" s="212" t="s">
        <v>1</v>
      </c>
      <c r="N192" s="213" t="s">
        <v>41</v>
      </c>
      <c r="O192" s="81"/>
      <c r="P192" s="214">
        <f>O192*H192</f>
        <v>0</v>
      </c>
      <c r="Q192" s="214">
        <v>0.00143692307692308</v>
      </c>
      <c r="R192" s="214">
        <f>Q192*H192</f>
        <v>0.01868000000000004</v>
      </c>
      <c r="S192" s="214">
        <v>0</v>
      </c>
      <c r="T192" s="215">
        <f>S192*H192</f>
        <v>0</v>
      </c>
      <c r="U192" s="37"/>
      <c r="V192" s="37"/>
      <c r="W192" s="37"/>
      <c r="X192" s="37"/>
      <c r="Y192" s="37"/>
      <c r="Z192" s="37"/>
      <c r="AA192" s="37"/>
      <c r="AB192" s="37"/>
      <c r="AC192" s="37"/>
      <c r="AD192" s="37"/>
      <c r="AE192" s="37"/>
      <c r="AR192" s="216" t="s">
        <v>358</v>
      </c>
      <c r="AT192" s="216" t="s">
        <v>285</v>
      </c>
      <c r="AU192" s="216" t="s">
        <v>87</v>
      </c>
      <c r="AY192" s="18" t="s">
        <v>283</v>
      </c>
      <c r="BE192" s="217">
        <f>IF(N192="základná",J192,0)</f>
        <v>0</v>
      </c>
      <c r="BF192" s="217">
        <f>IF(N192="znížená",J192,0)</f>
        <v>0</v>
      </c>
      <c r="BG192" s="217">
        <f>IF(N192="zákl. prenesená",J192,0)</f>
        <v>0</v>
      </c>
      <c r="BH192" s="217">
        <f>IF(N192="zníž. prenesená",J192,0)</f>
        <v>0</v>
      </c>
      <c r="BI192" s="217">
        <f>IF(N192="nulová",J192,0)</f>
        <v>0</v>
      </c>
      <c r="BJ192" s="18" t="s">
        <v>87</v>
      </c>
      <c r="BK192" s="217">
        <f>ROUND(I192*H192,2)</f>
        <v>0</v>
      </c>
      <c r="BL192" s="18" t="s">
        <v>358</v>
      </c>
      <c r="BM192" s="216" t="s">
        <v>825</v>
      </c>
    </row>
    <row r="193" s="2" customFormat="1" ht="24.15" customHeight="1">
      <c r="A193" s="37"/>
      <c r="B193" s="168"/>
      <c r="C193" s="204" t="s">
        <v>551</v>
      </c>
      <c r="D193" s="204" t="s">
        <v>285</v>
      </c>
      <c r="E193" s="205" t="s">
        <v>2911</v>
      </c>
      <c r="F193" s="206" t="s">
        <v>2912</v>
      </c>
      <c r="G193" s="207" t="s">
        <v>373</v>
      </c>
      <c r="H193" s="208">
        <v>6</v>
      </c>
      <c r="I193" s="209"/>
      <c r="J193" s="210">
        <f>ROUND(I193*H193,2)</f>
        <v>0</v>
      </c>
      <c r="K193" s="211"/>
      <c r="L193" s="38"/>
      <c r="M193" s="212" t="s">
        <v>1</v>
      </c>
      <c r="N193" s="213" t="s">
        <v>41</v>
      </c>
      <c r="O193" s="81"/>
      <c r="P193" s="214">
        <f>O193*H193</f>
        <v>0</v>
      </c>
      <c r="Q193" s="214">
        <v>0.00157666666666667</v>
      </c>
      <c r="R193" s="214">
        <f>Q193*H193</f>
        <v>0.0094600000000000205</v>
      </c>
      <c r="S193" s="214">
        <v>0</v>
      </c>
      <c r="T193" s="215">
        <f>S193*H193</f>
        <v>0</v>
      </c>
      <c r="U193" s="37"/>
      <c r="V193" s="37"/>
      <c r="W193" s="37"/>
      <c r="X193" s="37"/>
      <c r="Y193" s="37"/>
      <c r="Z193" s="37"/>
      <c r="AA193" s="37"/>
      <c r="AB193" s="37"/>
      <c r="AC193" s="37"/>
      <c r="AD193" s="37"/>
      <c r="AE193" s="37"/>
      <c r="AR193" s="216" t="s">
        <v>358</v>
      </c>
      <c r="AT193" s="216" t="s">
        <v>285</v>
      </c>
      <c r="AU193" s="216" t="s">
        <v>87</v>
      </c>
      <c r="AY193" s="18" t="s">
        <v>283</v>
      </c>
      <c r="BE193" s="217">
        <f>IF(N193="základná",J193,0)</f>
        <v>0</v>
      </c>
      <c r="BF193" s="217">
        <f>IF(N193="znížená",J193,0)</f>
        <v>0</v>
      </c>
      <c r="BG193" s="217">
        <f>IF(N193="zákl. prenesená",J193,0)</f>
        <v>0</v>
      </c>
      <c r="BH193" s="217">
        <f>IF(N193="zníž. prenesená",J193,0)</f>
        <v>0</v>
      </c>
      <c r="BI193" s="217">
        <f>IF(N193="nulová",J193,0)</f>
        <v>0</v>
      </c>
      <c r="BJ193" s="18" t="s">
        <v>87</v>
      </c>
      <c r="BK193" s="217">
        <f>ROUND(I193*H193,2)</f>
        <v>0</v>
      </c>
      <c r="BL193" s="18" t="s">
        <v>358</v>
      </c>
      <c r="BM193" s="216" t="s">
        <v>839</v>
      </c>
    </row>
    <row r="194" s="2" customFormat="1" ht="24.15" customHeight="1">
      <c r="A194" s="37"/>
      <c r="B194" s="168"/>
      <c r="C194" s="204" t="s">
        <v>555</v>
      </c>
      <c r="D194" s="204" t="s">
        <v>285</v>
      </c>
      <c r="E194" s="205" t="s">
        <v>4485</v>
      </c>
      <c r="F194" s="206" t="s">
        <v>4486</v>
      </c>
      <c r="G194" s="207" t="s">
        <v>373</v>
      </c>
      <c r="H194" s="208">
        <v>13</v>
      </c>
      <c r="I194" s="209"/>
      <c r="J194" s="210">
        <f>ROUND(I194*H194,2)</f>
        <v>0</v>
      </c>
      <c r="K194" s="211"/>
      <c r="L194" s="38"/>
      <c r="M194" s="212" t="s">
        <v>1</v>
      </c>
      <c r="N194" s="213" t="s">
        <v>41</v>
      </c>
      <c r="O194" s="81"/>
      <c r="P194" s="214">
        <f>O194*H194</f>
        <v>0</v>
      </c>
      <c r="Q194" s="214">
        <v>0.00053461538461538501</v>
      </c>
      <c r="R194" s="214">
        <f>Q194*H194</f>
        <v>0.0069500000000000048</v>
      </c>
      <c r="S194" s="214">
        <v>0</v>
      </c>
      <c r="T194" s="215">
        <f>S194*H194</f>
        <v>0</v>
      </c>
      <c r="U194" s="37"/>
      <c r="V194" s="37"/>
      <c r="W194" s="37"/>
      <c r="X194" s="37"/>
      <c r="Y194" s="37"/>
      <c r="Z194" s="37"/>
      <c r="AA194" s="37"/>
      <c r="AB194" s="37"/>
      <c r="AC194" s="37"/>
      <c r="AD194" s="37"/>
      <c r="AE194" s="37"/>
      <c r="AR194" s="216" t="s">
        <v>358</v>
      </c>
      <c r="AT194" s="216" t="s">
        <v>285</v>
      </c>
      <c r="AU194" s="216" t="s">
        <v>87</v>
      </c>
      <c r="AY194" s="18" t="s">
        <v>283</v>
      </c>
      <c r="BE194" s="217">
        <f>IF(N194="základná",J194,0)</f>
        <v>0</v>
      </c>
      <c r="BF194" s="217">
        <f>IF(N194="znížená",J194,0)</f>
        <v>0</v>
      </c>
      <c r="BG194" s="217">
        <f>IF(N194="zákl. prenesená",J194,0)</f>
        <v>0</v>
      </c>
      <c r="BH194" s="217">
        <f>IF(N194="zníž. prenesená",J194,0)</f>
        <v>0</v>
      </c>
      <c r="BI194" s="217">
        <f>IF(N194="nulová",J194,0)</f>
        <v>0</v>
      </c>
      <c r="BJ194" s="18" t="s">
        <v>87</v>
      </c>
      <c r="BK194" s="217">
        <f>ROUND(I194*H194,2)</f>
        <v>0</v>
      </c>
      <c r="BL194" s="18" t="s">
        <v>358</v>
      </c>
      <c r="BM194" s="216" t="s">
        <v>875</v>
      </c>
    </row>
    <row r="195" s="2" customFormat="1" ht="21.75" customHeight="1">
      <c r="A195" s="37"/>
      <c r="B195" s="168"/>
      <c r="C195" s="204" t="s">
        <v>561</v>
      </c>
      <c r="D195" s="204" t="s">
        <v>285</v>
      </c>
      <c r="E195" s="205" t="s">
        <v>2913</v>
      </c>
      <c r="F195" s="206" t="s">
        <v>2914</v>
      </c>
      <c r="G195" s="207" t="s">
        <v>649</v>
      </c>
      <c r="H195" s="208">
        <v>5</v>
      </c>
      <c r="I195" s="209"/>
      <c r="J195" s="210">
        <f>ROUND(I195*H195,2)</f>
        <v>0</v>
      </c>
      <c r="K195" s="211"/>
      <c r="L195" s="38"/>
      <c r="M195" s="212" t="s">
        <v>1</v>
      </c>
      <c r="N195" s="213" t="s">
        <v>41</v>
      </c>
      <c r="O195" s="81"/>
      <c r="P195" s="214">
        <f>O195*H195</f>
        <v>0</v>
      </c>
      <c r="Q195" s="214">
        <v>0.00021800000000000001</v>
      </c>
      <c r="R195" s="214">
        <f>Q195*H195</f>
        <v>0.00109</v>
      </c>
      <c r="S195" s="214">
        <v>0</v>
      </c>
      <c r="T195" s="215">
        <f>S195*H195</f>
        <v>0</v>
      </c>
      <c r="U195" s="37"/>
      <c r="V195" s="37"/>
      <c r="W195" s="37"/>
      <c r="X195" s="37"/>
      <c r="Y195" s="37"/>
      <c r="Z195" s="37"/>
      <c r="AA195" s="37"/>
      <c r="AB195" s="37"/>
      <c r="AC195" s="37"/>
      <c r="AD195" s="37"/>
      <c r="AE195" s="37"/>
      <c r="AR195" s="216" t="s">
        <v>358</v>
      </c>
      <c r="AT195" s="216" t="s">
        <v>285</v>
      </c>
      <c r="AU195" s="216" t="s">
        <v>87</v>
      </c>
      <c r="AY195" s="18" t="s">
        <v>283</v>
      </c>
      <c r="BE195" s="217">
        <f>IF(N195="základná",J195,0)</f>
        <v>0</v>
      </c>
      <c r="BF195" s="217">
        <f>IF(N195="znížená",J195,0)</f>
        <v>0</v>
      </c>
      <c r="BG195" s="217">
        <f>IF(N195="zákl. prenesená",J195,0)</f>
        <v>0</v>
      </c>
      <c r="BH195" s="217">
        <f>IF(N195="zníž. prenesená",J195,0)</f>
        <v>0</v>
      </c>
      <c r="BI195" s="217">
        <f>IF(N195="nulová",J195,0)</f>
        <v>0</v>
      </c>
      <c r="BJ195" s="18" t="s">
        <v>87</v>
      </c>
      <c r="BK195" s="217">
        <f>ROUND(I195*H195,2)</f>
        <v>0</v>
      </c>
      <c r="BL195" s="18" t="s">
        <v>358</v>
      </c>
      <c r="BM195" s="216" t="s">
        <v>887</v>
      </c>
    </row>
    <row r="196" s="2" customFormat="1" ht="21.75" customHeight="1">
      <c r="A196" s="37"/>
      <c r="B196" s="168"/>
      <c r="C196" s="204" t="s">
        <v>566</v>
      </c>
      <c r="D196" s="204" t="s">
        <v>285</v>
      </c>
      <c r="E196" s="205" t="s">
        <v>2915</v>
      </c>
      <c r="F196" s="206" t="s">
        <v>2916</v>
      </c>
      <c r="G196" s="207" t="s">
        <v>649</v>
      </c>
      <c r="H196" s="208">
        <v>5</v>
      </c>
      <c r="I196" s="209"/>
      <c r="J196" s="210">
        <f>ROUND(I196*H196,2)</f>
        <v>0</v>
      </c>
      <c r="K196" s="211"/>
      <c r="L196" s="38"/>
      <c r="M196" s="212" t="s">
        <v>1</v>
      </c>
      <c r="N196" s="213" t="s">
        <v>41</v>
      </c>
      <c r="O196" s="81"/>
      <c r="P196" s="214">
        <f>O196*H196</f>
        <v>0</v>
      </c>
      <c r="Q196" s="214">
        <v>0.00031</v>
      </c>
      <c r="R196" s="214">
        <f>Q196*H196</f>
        <v>0.00155</v>
      </c>
      <c r="S196" s="214">
        <v>0</v>
      </c>
      <c r="T196" s="215">
        <f>S196*H196</f>
        <v>0</v>
      </c>
      <c r="U196" s="37"/>
      <c r="V196" s="37"/>
      <c r="W196" s="37"/>
      <c r="X196" s="37"/>
      <c r="Y196" s="37"/>
      <c r="Z196" s="37"/>
      <c r="AA196" s="37"/>
      <c r="AB196" s="37"/>
      <c r="AC196" s="37"/>
      <c r="AD196" s="37"/>
      <c r="AE196" s="37"/>
      <c r="AR196" s="216" t="s">
        <v>358</v>
      </c>
      <c r="AT196" s="216" t="s">
        <v>285</v>
      </c>
      <c r="AU196" s="216" t="s">
        <v>87</v>
      </c>
      <c r="AY196" s="18" t="s">
        <v>283</v>
      </c>
      <c r="BE196" s="217">
        <f>IF(N196="základná",J196,0)</f>
        <v>0</v>
      </c>
      <c r="BF196" s="217">
        <f>IF(N196="znížená",J196,0)</f>
        <v>0</v>
      </c>
      <c r="BG196" s="217">
        <f>IF(N196="zákl. prenesená",J196,0)</f>
        <v>0</v>
      </c>
      <c r="BH196" s="217">
        <f>IF(N196="zníž. prenesená",J196,0)</f>
        <v>0</v>
      </c>
      <c r="BI196" s="217">
        <f>IF(N196="nulová",J196,0)</f>
        <v>0</v>
      </c>
      <c r="BJ196" s="18" t="s">
        <v>87</v>
      </c>
      <c r="BK196" s="217">
        <f>ROUND(I196*H196,2)</f>
        <v>0</v>
      </c>
      <c r="BL196" s="18" t="s">
        <v>358</v>
      </c>
      <c r="BM196" s="216" t="s">
        <v>904</v>
      </c>
    </row>
    <row r="197" s="2" customFormat="1" ht="21.75" customHeight="1">
      <c r="A197" s="37"/>
      <c r="B197" s="168"/>
      <c r="C197" s="204" t="s">
        <v>571</v>
      </c>
      <c r="D197" s="204" t="s">
        <v>285</v>
      </c>
      <c r="E197" s="205" t="s">
        <v>2917</v>
      </c>
      <c r="F197" s="206" t="s">
        <v>2918</v>
      </c>
      <c r="G197" s="207" t="s">
        <v>649</v>
      </c>
      <c r="H197" s="208">
        <v>240</v>
      </c>
      <c r="I197" s="209"/>
      <c r="J197" s="210">
        <f>ROUND(I197*H197,2)</f>
        <v>0</v>
      </c>
      <c r="K197" s="211"/>
      <c r="L197" s="38"/>
      <c r="M197" s="212" t="s">
        <v>1</v>
      </c>
      <c r="N197" s="213" t="s">
        <v>41</v>
      </c>
      <c r="O197" s="81"/>
      <c r="P197" s="214">
        <f>O197*H197</f>
        <v>0</v>
      </c>
      <c r="Q197" s="214">
        <v>0.00042999999999999999</v>
      </c>
      <c r="R197" s="214">
        <f>Q197*H197</f>
        <v>0.1032</v>
      </c>
      <c r="S197" s="214">
        <v>0</v>
      </c>
      <c r="T197" s="215">
        <f>S197*H197</f>
        <v>0</v>
      </c>
      <c r="U197" s="37"/>
      <c r="V197" s="37"/>
      <c r="W197" s="37"/>
      <c r="X197" s="37"/>
      <c r="Y197" s="37"/>
      <c r="Z197" s="37"/>
      <c r="AA197" s="37"/>
      <c r="AB197" s="37"/>
      <c r="AC197" s="37"/>
      <c r="AD197" s="37"/>
      <c r="AE197" s="37"/>
      <c r="AR197" s="216" t="s">
        <v>358</v>
      </c>
      <c r="AT197" s="216" t="s">
        <v>285</v>
      </c>
      <c r="AU197" s="216" t="s">
        <v>87</v>
      </c>
      <c r="AY197" s="18" t="s">
        <v>283</v>
      </c>
      <c r="BE197" s="217">
        <f>IF(N197="základná",J197,0)</f>
        <v>0</v>
      </c>
      <c r="BF197" s="217">
        <f>IF(N197="znížená",J197,0)</f>
        <v>0</v>
      </c>
      <c r="BG197" s="217">
        <f>IF(N197="zákl. prenesená",J197,0)</f>
        <v>0</v>
      </c>
      <c r="BH197" s="217">
        <f>IF(N197="zníž. prenesená",J197,0)</f>
        <v>0</v>
      </c>
      <c r="BI197" s="217">
        <f>IF(N197="nulová",J197,0)</f>
        <v>0</v>
      </c>
      <c r="BJ197" s="18" t="s">
        <v>87</v>
      </c>
      <c r="BK197" s="217">
        <f>ROUND(I197*H197,2)</f>
        <v>0</v>
      </c>
      <c r="BL197" s="18" t="s">
        <v>358</v>
      </c>
      <c r="BM197" s="216" t="s">
        <v>913</v>
      </c>
    </row>
    <row r="198" s="2" customFormat="1" ht="24.15" customHeight="1">
      <c r="A198" s="37"/>
      <c r="B198" s="168"/>
      <c r="C198" s="204" t="s">
        <v>576</v>
      </c>
      <c r="D198" s="204" t="s">
        <v>285</v>
      </c>
      <c r="E198" s="205" t="s">
        <v>2921</v>
      </c>
      <c r="F198" s="206" t="s">
        <v>2922</v>
      </c>
      <c r="G198" s="207" t="s">
        <v>649</v>
      </c>
      <c r="H198" s="208">
        <v>61</v>
      </c>
      <c r="I198" s="209"/>
      <c r="J198" s="210">
        <f>ROUND(I198*H198,2)</f>
        <v>0</v>
      </c>
      <c r="K198" s="211"/>
      <c r="L198" s="38"/>
      <c r="M198" s="212" t="s">
        <v>1</v>
      </c>
      <c r="N198" s="213" t="s">
        <v>41</v>
      </c>
      <c r="O198" s="81"/>
      <c r="P198" s="214">
        <f>O198*H198</f>
        <v>0</v>
      </c>
      <c r="Q198" s="214">
        <v>0.00097000000000000005</v>
      </c>
      <c r="R198" s="214">
        <f>Q198*H198</f>
        <v>0.05917</v>
      </c>
      <c r="S198" s="214">
        <v>0</v>
      </c>
      <c r="T198" s="215">
        <f>S198*H198</f>
        <v>0</v>
      </c>
      <c r="U198" s="37"/>
      <c r="V198" s="37"/>
      <c r="W198" s="37"/>
      <c r="X198" s="37"/>
      <c r="Y198" s="37"/>
      <c r="Z198" s="37"/>
      <c r="AA198" s="37"/>
      <c r="AB198" s="37"/>
      <c r="AC198" s="37"/>
      <c r="AD198" s="37"/>
      <c r="AE198" s="37"/>
      <c r="AR198" s="216" t="s">
        <v>358</v>
      </c>
      <c r="AT198" s="216" t="s">
        <v>285</v>
      </c>
      <c r="AU198" s="216" t="s">
        <v>87</v>
      </c>
      <c r="AY198" s="18" t="s">
        <v>283</v>
      </c>
      <c r="BE198" s="217">
        <f>IF(N198="základná",J198,0)</f>
        <v>0</v>
      </c>
      <c r="BF198" s="217">
        <f>IF(N198="znížená",J198,0)</f>
        <v>0</v>
      </c>
      <c r="BG198" s="217">
        <f>IF(N198="zákl. prenesená",J198,0)</f>
        <v>0</v>
      </c>
      <c r="BH198" s="217">
        <f>IF(N198="zníž. prenesená",J198,0)</f>
        <v>0</v>
      </c>
      <c r="BI198" s="217">
        <f>IF(N198="nulová",J198,0)</f>
        <v>0</v>
      </c>
      <c r="BJ198" s="18" t="s">
        <v>87</v>
      </c>
      <c r="BK198" s="217">
        <f>ROUND(I198*H198,2)</f>
        <v>0</v>
      </c>
      <c r="BL198" s="18" t="s">
        <v>358</v>
      </c>
      <c r="BM198" s="216" t="s">
        <v>922</v>
      </c>
    </row>
    <row r="199" s="2" customFormat="1" ht="24.15" customHeight="1">
      <c r="A199" s="37"/>
      <c r="B199" s="168"/>
      <c r="C199" s="204" t="s">
        <v>581</v>
      </c>
      <c r="D199" s="204" t="s">
        <v>285</v>
      </c>
      <c r="E199" s="205" t="s">
        <v>2923</v>
      </c>
      <c r="F199" s="206" t="s">
        <v>2924</v>
      </c>
      <c r="G199" s="207" t="s">
        <v>649</v>
      </c>
      <c r="H199" s="208">
        <v>21</v>
      </c>
      <c r="I199" s="209"/>
      <c r="J199" s="210">
        <f>ROUND(I199*H199,2)</f>
        <v>0</v>
      </c>
      <c r="K199" s="211"/>
      <c r="L199" s="38"/>
      <c r="M199" s="212" t="s">
        <v>1</v>
      </c>
      <c r="N199" s="213" t="s">
        <v>41</v>
      </c>
      <c r="O199" s="81"/>
      <c r="P199" s="214">
        <f>O199*H199</f>
        <v>0</v>
      </c>
      <c r="Q199" s="214">
        <v>0.0038600000000000001</v>
      </c>
      <c r="R199" s="214">
        <f>Q199*H199</f>
        <v>0.081060000000000007</v>
      </c>
      <c r="S199" s="214">
        <v>0</v>
      </c>
      <c r="T199" s="215">
        <f>S199*H199</f>
        <v>0</v>
      </c>
      <c r="U199" s="37"/>
      <c r="V199" s="37"/>
      <c r="W199" s="37"/>
      <c r="X199" s="37"/>
      <c r="Y199" s="37"/>
      <c r="Z199" s="37"/>
      <c r="AA199" s="37"/>
      <c r="AB199" s="37"/>
      <c r="AC199" s="37"/>
      <c r="AD199" s="37"/>
      <c r="AE199" s="37"/>
      <c r="AR199" s="216" t="s">
        <v>358</v>
      </c>
      <c r="AT199" s="216" t="s">
        <v>285</v>
      </c>
      <c r="AU199" s="216" t="s">
        <v>87</v>
      </c>
      <c r="AY199" s="18" t="s">
        <v>283</v>
      </c>
      <c r="BE199" s="217">
        <f>IF(N199="základná",J199,0)</f>
        <v>0</v>
      </c>
      <c r="BF199" s="217">
        <f>IF(N199="znížená",J199,0)</f>
        <v>0</v>
      </c>
      <c r="BG199" s="217">
        <f>IF(N199="zákl. prenesená",J199,0)</f>
        <v>0</v>
      </c>
      <c r="BH199" s="217">
        <f>IF(N199="zníž. prenesená",J199,0)</f>
        <v>0</v>
      </c>
      <c r="BI199" s="217">
        <f>IF(N199="nulová",J199,0)</f>
        <v>0</v>
      </c>
      <c r="BJ199" s="18" t="s">
        <v>87</v>
      </c>
      <c r="BK199" s="217">
        <f>ROUND(I199*H199,2)</f>
        <v>0</v>
      </c>
      <c r="BL199" s="18" t="s">
        <v>358</v>
      </c>
      <c r="BM199" s="216" t="s">
        <v>951</v>
      </c>
    </row>
    <row r="200" s="2" customFormat="1" ht="24.15" customHeight="1">
      <c r="A200" s="37"/>
      <c r="B200" s="168"/>
      <c r="C200" s="204" t="s">
        <v>587</v>
      </c>
      <c r="D200" s="204" t="s">
        <v>285</v>
      </c>
      <c r="E200" s="205" t="s">
        <v>2925</v>
      </c>
      <c r="F200" s="206" t="s">
        <v>2926</v>
      </c>
      <c r="G200" s="207" t="s">
        <v>649</v>
      </c>
      <c r="H200" s="208">
        <v>23</v>
      </c>
      <c r="I200" s="209"/>
      <c r="J200" s="210">
        <f>ROUND(I200*H200,2)</f>
        <v>0</v>
      </c>
      <c r="K200" s="211"/>
      <c r="L200" s="38"/>
      <c r="M200" s="212" t="s">
        <v>1</v>
      </c>
      <c r="N200" s="213" t="s">
        <v>41</v>
      </c>
      <c r="O200" s="81"/>
      <c r="P200" s="214">
        <f>O200*H200</f>
        <v>0</v>
      </c>
      <c r="Q200" s="214">
        <v>0.0048343478260869602</v>
      </c>
      <c r="R200" s="214">
        <f>Q200*H200</f>
        <v>0.11119000000000008</v>
      </c>
      <c r="S200" s="214">
        <v>0</v>
      </c>
      <c r="T200" s="215">
        <f>S200*H200</f>
        <v>0</v>
      </c>
      <c r="U200" s="37"/>
      <c r="V200" s="37"/>
      <c r="W200" s="37"/>
      <c r="X200" s="37"/>
      <c r="Y200" s="37"/>
      <c r="Z200" s="37"/>
      <c r="AA200" s="37"/>
      <c r="AB200" s="37"/>
      <c r="AC200" s="37"/>
      <c r="AD200" s="37"/>
      <c r="AE200" s="37"/>
      <c r="AR200" s="216" t="s">
        <v>358</v>
      </c>
      <c r="AT200" s="216" t="s">
        <v>285</v>
      </c>
      <c r="AU200" s="216" t="s">
        <v>87</v>
      </c>
      <c r="AY200" s="18" t="s">
        <v>283</v>
      </c>
      <c r="BE200" s="217">
        <f>IF(N200="základná",J200,0)</f>
        <v>0</v>
      </c>
      <c r="BF200" s="217">
        <f>IF(N200="znížená",J200,0)</f>
        <v>0</v>
      </c>
      <c r="BG200" s="217">
        <f>IF(N200="zákl. prenesená",J200,0)</f>
        <v>0</v>
      </c>
      <c r="BH200" s="217">
        <f>IF(N200="zníž. prenesená",J200,0)</f>
        <v>0</v>
      </c>
      <c r="BI200" s="217">
        <f>IF(N200="nulová",J200,0)</f>
        <v>0</v>
      </c>
      <c r="BJ200" s="18" t="s">
        <v>87</v>
      </c>
      <c r="BK200" s="217">
        <f>ROUND(I200*H200,2)</f>
        <v>0</v>
      </c>
      <c r="BL200" s="18" t="s">
        <v>358</v>
      </c>
      <c r="BM200" s="216" t="s">
        <v>963</v>
      </c>
    </row>
    <row r="201" s="2" customFormat="1" ht="24.15" customHeight="1">
      <c r="A201" s="37"/>
      <c r="B201" s="168"/>
      <c r="C201" s="204" t="s">
        <v>591</v>
      </c>
      <c r="D201" s="204" t="s">
        <v>285</v>
      </c>
      <c r="E201" s="205" t="s">
        <v>2927</v>
      </c>
      <c r="F201" s="206" t="s">
        <v>2928</v>
      </c>
      <c r="G201" s="207" t="s">
        <v>649</v>
      </c>
      <c r="H201" s="208">
        <v>289</v>
      </c>
      <c r="I201" s="209"/>
      <c r="J201" s="210">
        <f>ROUND(I201*H201,2)</f>
        <v>0</v>
      </c>
      <c r="K201" s="211"/>
      <c r="L201" s="38"/>
      <c r="M201" s="212" t="s">
        <v>1</v>
      </c>
      <c r="N201" s="213" t="s">
        <v>41</v>
      </c>
      <c r="O201" s="81"/>
      <c r="P201" s="214">
        <f>O201*H201</f>
        <v>0</v>
      </c>
      <c r="Q201" s="214">
        <v>0.0037100000000000002</v>
      </c>
      <c r="R201" s="214">
        <f>Q201*H201</f>
        <v>1.07219</v>
      </c>
      <c r="S201" s="214">
        <v>0</v>
      </c>
      <c r="T201" s="215">
        <f>S201*H201</f>
        <v>0</v>
      </c>
      <c r="U201" s="37"/>
      <c r="V201" s="37"/>
      <c r="W201" s="37"/>
      <c r="X201" s="37"/>
      <c r="Y201" s="37"/>
      <c r="Z201" s="37"/>
      <c r="AA201" s="37"/>
      <c r="AB201" s="37"/>
      <c r="AC201" s="37"/>
      <c r="AD201" s="37"/>
      <c r="AE201" s="37"/>
      <c r="AR201" s="216" t="s">
        <v>358</v>
      </c>
      <c r="AT201" s="216" t="s">
        <v>285</v>
      </c>
      <c r="AU201" s="216" t="s">
        <v>87</v>
      </c>
      <c r="AY201" s="18" t="s">
        <v>283</v>
      </c>
      <c r="BE201" s="217">
        <f>IF(N201="základná",J201,0)</f>
        <v>0</v>
      </c>
      <c r="BF201" s="217">
        <f>IF(N201="znížená",J201,0)</f>
        <v>0</v>
      </c>
      <c r="BG201" s="217">
        <f>IF(N201="zákl. prenesená",J201,0)</f>
        <v>0</v>
      </c>
      <c r="BH201" s="217">
        <f>IF(N201="zníž. prenesená",J201,0)</f>
        <v>0</v>
      </c>
      <c r="BI201" s="217">
        <f>IF(N201="nulová",J201,0)</f>
        <v>0</v>
      </c>
      <c r="BJ201" s="18" t="s">
        <v>87</v>
      </c>
      <c r="BK201" s="217">
        <f>ROUND(I201*H201,2)</f>
        <v>0</v>
      </c>
      <c r="BL201" s="18" t="s">
        <v>358</v>
      </c>
      <c r="BM201" s="216" t="s">
        <v>971</v>
      </c>
    </row>
    <row r="202" s="2" customFormat="1" ht="24.15" customHeight="1">
      <c r="A202" s="37"/>
      <c r="B202" s="168"/>
      <c r="C202" s="204" t="s">
        <v>600</v>
      </c>
      <c r="D202" s="204" t="s">
        <v>285</v>
      </c>
      <c r="E202" s="205" t="s">
        <v>2929</v>
      </c>
      <c r="F202" s="206" t="s">
        <v>2930</v>
      </c>
      <c r="G202" s="207" t="s">
        <v>649</v>
      </c>
      <c r="H202" s="208">
        <v>29</v>
      </c>
      <c r="I202" s="209"/>
      <c r="J202" s="210">
        <f>ROUND(I202*H202,2)</f>
        <v>0</v>
      </c>
      <c r="K202" s="211"/>
      <c r="L202" s="38"/>
      <c r="M202" s="212" t="s">
        <v>1</v>
      </c>
      <c r="N202" s="213" t="s">
        <v>41</v>
      </c>
      <c r="O202" s="81"/>
      <c r="P202" s="214">
        <f>O202*H202</f>
        <v>0</v>
      </c>
      <c r="Q202" s="214">
        <v>0.0048900000000000002</v>
      </c>
      <c r="R202" s="214">
        <f>Q202*H202</f>
        <v>0.14181000000000002</v>
      </c>
      <c r="S202" s="214">
        <v>0</v>
      </c>
      <c r="T202" s="215">
        <f>S202*H202</f>
        <v>0</v>
      </c>
      <c r="U202" s="37"/>
      <c r="V202" s="37"/>
      <c r="W202" s="37"/>
      <c r="X202" s="37"/>
      <c r="Y202" s="37"/>
      <c r="Z202" s="37"/>
      <c r="AA202" s="37"/>
      <c r="AB202" s="37"/>
      <c r="AC202" s="37"/>
      <c r="AD202" s="37"/>
      <c r="AE202" s="37"/>
      <c r="AR202" s="216" t="s">
        <v>358</v>
      </c>
      <c r="AT202" s="216" t="s">
        <v>285</v>
      </c>
      <c r="AU202" s="216" t="s">
        <v>87</v>
      </c>
      <c r="AY202" s="18" t="s">
        <v>283</v>
      </c>
      <c r="BE202" s="217">
        <f>IF(N202="základná",J202,0)</f>
        <v>0</v>
      </c>
      <c r="BF202" s="217">
        <f>IF(N202="znížená",J202,0)</f>
        <v>0</v>
      </c>
      <c r="BG202" s="217">
        <f>IF(N202="zákl. prenesená",J202,0)</f>
        <v>0</v>
      </c>
      <c r="BH202" s="217">
        <f>IF(N202="zníž. prenesená",J202,0)</f>
        <v>0</v>
      </c>
      <c r="BI202" s="217">
        <f>IF(N202="nulová",J202,0)</f>
        <v>0</v>
      </c>
      <c r="BJ202" s="18" t="s">
        <v>87</v>
      </c>
      <c r="BK202" s="217">
        <f>ROUND(I202*H202,2)</f>
        <v>0</v>
      </c>
      <c r="BL202" s="18" t="s">
        <v>358</v>
      </c>
      <c r="BM202" s="216" t="s">
        <v>983</v>
      </c>
    </row>
    <row r="203" s="2" customFormat="1" ht="24.15" customHeight="1">
      <c r="A203" s="37"/>
      <c r="B203" s="168"/>
      <c r="C203" s="204" t="s">
        <v>606</v>
      </c>
      <c r="D203" s="204" t="s">
        <v>285</v>
      </c>
      <c r="E203" s="205" t="s">
        <v>2935</v>
      </c>
      <c r="F203" s="206" t="s">
        <v>2936</v>
      </c>
      <c r="G203" s="207" t="s">
        <v>373</v>
      </c>
      <c r="H203" s="208">
        <v>6</v>
      </c>
      <c r="I203" s="209"/>
      <c r="J203" s="210">
        <f>ROUND(I203*H203,2)</f>
        <v>0</v>
      </c>
      <c r="K203" s="211"/>
      <c r="L203" s="38"/>
      <c r="M203" s="212" t="s">
        <v>1</v>
      </c>
      <c r="N203" s="213" t="s">
        <v>41</v>
      </c>
      <c r="O203" s="81"/>
      <c r="P203" s="214">
        <f>O203*H203</f>
        <v>0</v>
      </c>
      <c r="Q203" s="214">
        <v>0.00025500000000000002</v>
      </c>
      <c r="R203" s="214">
        <f>Q203*H203</f>
        <v>0.0015300000000000001</v>
      </c>
      <c r="S203" s="214">
        <v>0</v>
      </c>
      <c r="T203" s="215">
        <f>S203*H203</f>
        <v>0</v>
      </c>
      <c r="U203" s="37"/>
      <c r="V203" s="37"/>
      <c r="W203" s="37"/>
      <c r="X203" s="37"/>
      <c r="Y203" s="37"/>
      <c r="Z203" s="37"/>
      <c r="AA203" s="37"/>
      <c r="AB203" s="37"/>
      <c r="AC203" s="37"/>
      <c r="AD203" s="37"/>
      <c r="AE203" s="37"/>
      <c r="AR203" s="216" t="s">
        <v>358</v>
      </c>
      <c r="AT203" s="216" t="s">
        <v>285</v>
      </c>
      <c r="AU203" s="216" t="s">
        <v>87</v>
      </c>
      <c r="AY203" s="18" t="s">
        <v>283</v>
      </c>
      <c r="BE203" s="217">
        <f>IF(N203="základná",J203,0)</f>
        <v>0</v>
      </c>
      <c r="BF203" s="217">
        <f>IF(N203="znížená",J203,0)</f>
        <v>0</v>
      </c>
      <c r="BG203" s="217">
        <f>IF(N203="zákl. prenesená",J203,0)</f>
        <v>0</v>
      </c>
      <c r="BH203" s="217">
        <f>IF(N203="zníž. prenesená",J203,0)</f>
        <v>0</v>
      </c>
      <c r="BI203" s="217">
        <f>IF(N203="nulová",J203,0)</f>
        <v>0</v>
      </c>
      <c r="BJ203" s="18" t="s">
        <v>87</v>
      </c>
      <c r="BK203" s="217">
        <f>ROUND(I203*H203,2)</f>
        <v>0</v>
      </c>
      <c r="BL203" s="18" t="s">
        <v>358</v>
      </c>
      <c r="BM203" s="216" t="s">
        <v>994</v>
      </c>
    </row>
    <row r="204" s="2" customFormat="1" ht="24.15" customHeight="1">
      <c r="A204" s="37"/>
      <c r="B204" s="168"/>
      <c r="C204" s="242" t="s">
        <v>612</v>
      </c>
      <c r="D204" s="242" t="s">
        <v>582</v>
      </c>
      <c r="E204" s="243" t="s">
        <v>2937</v>
      </c>
      <c r="F204" s="244" t="s">
        <v>2938</v>
      </c>
      <c r="G204" s="245" t="s">
        <v>373</v>
      </c>
      <c r="H204" s="246">
        <v>6</v>
      </c>
      <c r="I204" s="247"/>
      <c r="J204" s="248">
        <f>ROUND(I204*H204,2)</f>
        <v>0</v>
      </c>
      <c r="K204" s="249"/>
      <c r="L204" s="250"/>
      <c r="M204" s="251" t="s">
        <v>1</v>
      </c>
      <c r="N204" s="252" t="s">
        <v>41</v>
      </c>
      <c r="O204" s="81"/>
      <c r="P204" s="214">
        <f>O204*H204</f>
        <v>0</v>
      </c>
      <c r="Q204" s="214">
        <v>0.00073999999999999999</v>
      </c>
      <c r="R204" s="214">
        <f>Q204*H204</f>
        <v>0.0044399999999999995</v>
      </c>
      <c r="S204" s="214">
        <v>0</v>
      </c>
      <c r="T204" s="215">
        <f>S204*H204</f>
        <v>0</v>
      </c>
      <c r="U204" s="37"/>
      <c r="V204" s="37"/>
      <c r="W204" s="37"/>
      <c r="X204" s="37"/>
      <c r="Y204" s="37"/>
      <c r="Z204" s="37"/>
      <c r="AA204" s="37"/>
      <c r="AB204" s="37"/>
      <c r="AC204" s="37"/>
      <c r="AD204" s="37"/>
      <c r="AE204" s="37"/>
      <c r="AR204" s="216" t="s">
        <v>473</v>
      </c>
      <c r="AT204" s="216" t="s">
        <v>582</v>
      </c>
      <c r="AU204" s="216" t="s">
        <v>87</v>
      </c>
      <c r="AY204" s="18" t="s">
        <v>283</v>
      </c>
      <c r="BE204" s="217">
        <f>IF(N204="základná",J204,0)</f>
        <v>0</v>
      </c>
      <c r="BF204" s="217">
        <f>IF(N204="znížená",J204,0)</f>
        <v>0</v>
      </c>
      <c r="BG204" s="217">
        <f>IF(N204="zákl. prenesená",J204,0)</f>
        <v>0</v>
      </c>
      <c r="BH204" s="217">
        <f>IF(N204="zníž. prenesená",J204,0)</f>
        <v>0</v>
      </c>
      <c r="BI204" s="217">
        <f>IF(N204="nulová",J204,0)</f>
        <v>0</v>
      </c>
      <c r="BJ204" s="18" t="s">
        <v>87</v>
      </c>
      <c r="BK204" s="217">
        <f>ROUND(I204*H204,2)</f>
        <v>0</v>
      </c>
      <c r="BL204" s="18" t="s">
        <v>358</v>
      </c>
      <c r="BM204" s="216" t="s">
        <v>1002</v>
      </c>
    </row>
    <row r="205" s="2" customFormat="1" ht="24.15" customHeight="1">
      <c r="A205" s="37"/>
      <c r="B205" s="168"/>
      <c r="C205" s="204" t="s">
        <v>616</v>
      </c>
      <c r="D205" s="204" t="s">
        <v>285</v>
      </c>
      <c r="E205" s="205" t="s">
        <v>2939</v>
      </c>
      <c r="F205" s="206" t="s">
        <v>2940</v>
      </c>
      <c r="G205" s="207" t="s">
        <v>373</v>
      </c>
      <c r="H205" s="208">
        <v>17</v>
      </c>
      <c r="I205" s="209"/>
      <c r="J205" s="210">
        <f>ROUND(I205*H205,2)</f>
        <v>0</v>
      </c>
      <c r="K205" s="211"/>
      <c r="L205" s="38"/>
      <c r="M205" s="212" t="s">
        <v>1</v>
      </c>
      <c r="N205" s="213" t="s">
        <v>41</v>
      </c>
      <c r="O205" s="81"/>
      <c r="P205" s="214">
        <f>O205*H205</f>
        <v>0</v>
      </c>
      <c r="Q205" s="214">
        <v>0</v>
      </c>
      <c r="R205" s="214">
        <f>Q205*H205</f>
        <v>0</v>
      </c>
      <c r="S205" s="214">
        <v>0</v>
      </c>
      <c r="T205" s="215">
        <f>S205*H205</f>
        <v>0</v>
      </c>
      <c r="U205" s="37"/>
      <c r="V205" s="37"/>
      <c r="W205" s="37"/>
      <c r="X205" s="37"/>
      <c r="Y205" s="37"/>
      <c r="Z205" s="37"/>
      <c r="AA205" s="37"/>
      <c r="AB205" s="37"/>
      <c r="AC205" s="37"/>
      <c r="AD205" s="37"/>
      <c r="AE205" s="37"/>
      <c r="AR205" s="216" t="s">
        <v>358</v>
      </c>
      <c r="AT205" s="216" t="s">
        <v>285</v>
      </c>
      <c r="AU205" s="216" t="s">
        <v>87</v>
      </c>
      <c r="AY205" s="18" t="s">
        <v>283</v>
      </c>
      <c r="BE205" s="217">
        <f>IF(N205="základná",J205,0)</f>
        <v>0</v>
      </c>
      <c r="BF205" s="217">
        <f>IF(N205="znížená",J205,0)</f>
        <v>0</v>
      </c>
      <c r="BG205" s="217">
        <f>IF(N205="zákl. prenesená",J205,0)</f>
        <v>0</v>
      </c>
      <c r="BH205" s="217">
        <f>IF(N205="zníž. prenesená",J205,0)</f>
        <v>0</v>
      </c>
      <c r="BI205" s="217">
        <f>IF(N205="nulová",J205,0)</f>
        <v>0</v>
      </c>
      <c r="BJ205" s="18" t="s">
        <v>87</v>
      </c>
      <c r="BK205" s="217">
        <f>ROUND(I205*H205,2)</f>
        <v>0</v>
      </c>
      <c r="BL205" s="18" t="s">
        <v>358</v>
      </c>
      <c r="BM205" s="216" t="s">
        <v>1010</v>
      </c>
    </row>
    <row r="206" s="2" customFormat="1" ht="37.8" customHeight="1">
      <c r="A206" s="37"/>
      <c r="B206" s="168"/>
      <c r="C206" s="242" t="s">
        <v>620</v>
      </c>
      <c r="D206" s="242" t="s">
        <v>582</v>
      </c>
      <c r="E206" s="243" t="s">
        <v>2941</v>
      </c>
      <c r="F206" s="244" t="s">
        <v>2942</v>
      </c>
      <c r="G206" s="245" t="s">
        <v>373</v>
      </c>
      <c r="H206" s="246">
        <v>17</v>
      </c>
      <c r="I206" s="247"/>
      <c r="J206" s="248">
        <f>ROUND(I206*H206,2)</f>
        <v>0</v>
      </c>
      <c r="K206" s="249"/>
      <c r="L206" s="250"/>
      <c r="M206" s="251" t="s">
        <v>1</v>
      </c>
      <c r="N206" s="252" t="s">
        <v>41</v>
      </c>
      <c r="O206" s="81"/>
      <c r="P206" s="214">
        <f>O206*H206</f>
        <v>0</v>
      </c>
      <c r="Q206" s="214">
        <v>0.00027999999999999998</v>
      </c>
      <c r="R206" s="214">
        <f>Q206*H206</f>
        <v>0.0047599999999999995</v>
      </c>
      <c r="S206" s="214">
        <v>0</v>
      </c>
      <c r="T206" s="215">
        <f>S206*H206</f>
        <v>0</v>
      </c>
      <c r="U206" s="37"/>
      <c r="V206" s="37"/>
      <c r="W206" s="37"/>
      <c r="X206" s="37"/>
      <c r="Y206" s="37"/>
      <c r="Z206" s="37"/>
      <c r="AA206" s="37"/>
      <c r="AB206" s="37"/>
      <c r="AC206" s="37"/>
      <c r="AD206" s="37"/>
      <c r="AE206" s="37"/>
      <c r="AR206" s="216" t="s">
        <v>473</v>
      </c>
      <c r="AT206" s="216" t="s">
        <v>582</v>
      </c>
      <c r="AU206" s="216" t="s">
        <v>87</v>
      </c>
      <c r="AY206" s="18" t="s">
        <v>283</v>
      </c>
      <c r="BE206" s="217">
        <f>IF(N206="základná",J206,0)</f>
        <v>0</v>
      </c>
      <c r="BF206" s="217">
        <f>IF(N206="znížená",J206,0)</f>
        <v>0</v>
      </c>
      <c r="BG206" s="217">
        <f>IF(N206="zákl. prenesená",J206,0)</f>
        <v>0</v>
      </c>
      <c r="BH206" s="217">
        <f>IF(N206="zníž. prenesená",J206,0)</f>
        <v>0</v>
      </c>
      <c r="BI206" s="217">
        <f>IF(N206="nulová",J206,0)</f>
        <v>0</v>
      </c>
      <c r="BJ206" s="18" t="s">
        <v>87</v>
      </c>
      <c r="BK206" s="217">
        <f>ROUND(I206*H206,2)</f>
        <v>0</v>
      </c>
      <c r="BL206" s="18" t="s">
        <v>358</v>
      </c>
      <c r="BM206" s="216" t="s">
        <v>1019</v>
      </c>
    </row>
    <row r="207" s="2" customFormat="1" ht="24.15" customHeight="1">
      <c r="A207" s="37"/>
      <c r="B207" s="168"/>
      <c r="C207" s="204" t="s">
        <v>625</v>
      </c>
      <c r="D207" s="204" t="s">
        <v>285</v>
      </c>
      <c r="E207" s="205" t="s">
        <v>2943</v>
      </c>
      <c r="F207" s="206" t="s">
        <v>2944</v>
      </c>
      <c r="G207" s="207" t="s">
        <v>373</v>
      </c>
      <c r="H207" s="208">
        <v>17</v>
      </c>
      <c r="I207" s="209"/>
      <c r="J207" s="210">
        <f>ROUND(I207*H207,2)</f>
        <v>0</v>
      </c>
      <c r="K207" s="211"/>
      <c r="L207" s="38"/>
      <c r="M207" s="212" t="s">
        <v>1</v>
      </c>
      <c r="N207" s="213" t="s">
        <v>41</v>
      </c>
      <c r="O207" s="81"/>
      <c r="P207" s="214">
        <f>O207*H207</f>
        <v>0</v>
      </c>
      <c r="Q207" s="214">
        <v>0</v>
      </c>
      <c r="R207" s="214">
        <f>Q207*H207</f>
        <v>0</v>
      </c>
      <c r="S207" s="214">
        <v>0</v>
      </c>
      <c r="T207" s="215">
        <f>S207*H207</f>
        <v>0</v>
      </c>
      <c r="U207" s="37"/>
      <c r="V207" s="37"/>
      <c r="W207" s="37"/>
      <c r="X207" s="37"/>
      <c r="Y207" s="37"/>
      <c r="Z207" s="37"/>
      <c r="AA207" s="37"/>
      <c r="AB207" s="37"/>
      <c r="AC207" s="37"/>
      <c r="AD207" s="37"/>
      <c r="AE207" s="37"/>
      <c r="AR207" s="216" t="s">
        <v>358</v>
      </c>
      <c r="AT207" s="216" t="s">
        <v>285</v>
      </c>
      <c r="AU207" s="216" t="s">
        <v>87</v>
      </c>
      <c r="AY207" s="18" t="s">
        <v>283</v>
      </c>
      <c r="BE207" s="217">
        <f>IF(N207="základná",J207,0)</f>
        <v>0</v>
      </c>
      <c r="BF207" s="217">
        <f>IF(N207="znížená",J207,0)</f>
        <v>0</v>
      </c>
      <c r="BG207" s="217">
        <f>IF(N207="zákl. prenesená",J207,0)</f>
        <v>0</v>
      </c>
      <c r="BH207" s="217">
        <f>IF(N207="zníž. prenesená",J207,0)</f>
        <v>0</v>
      </c>
      <c r="BI207" s="217">
        <f>IF(N207="nulová",J207,0)</f>
        <v>0</v>
      </c>
      <c r="BJ207" s="18" t="s">
        <v>87</v>
      </c>
      <c r="BK207" s="217">
        <f>ROUND(I207*H207,2)</f>
        <v>0</v>
      </c>
      <c r="BL207" s="18" t="s">
        <v>358</v>
      </c>
      <c r="BM207" s="216" t="s">
        <v>1028</v>
      </c>
    </row>
    <row r="208" s="2" customFormat="1" ht="24.15" customHeight="1">
      <c r="A208" s="37"/>
      <c r="B208" s="168"/>
      <c r="C208" s="204" t="s">
        <v>632</v>
      </c>
      <c r="D208" s="204" t="s">
        <v>285</v>
      </c>
      <c r="E208" s="205" t="s">
        <v>2945</v>
      </c>
      <c r="F208" s="206" t="s">
        <v>2946</v>
      </c>
      <c r="G208" s="207" t="s">
        <v>373</v>
      </c>
      <c r="H208" s="208">
        <v>165</v>
      </c>
      <c r="I208" s="209"/>
      <c r="J208" s="210">
        <f>ROUND(I208*H208,2)</f>
        <v>0</v>
      </c>
      <c r="K208" s="211"/>
      <c r="L208" s="38"/>
      <c r="M208" s="212" t="s">
        <v>1</v>
      </c>
      <c r="N208" s="213" t="s">
        <v>41</v>
      </c>
      <c r="O208" s="81"/>
      <c r="P208" s="214">
        <f>O208*H208</f>
        <v>0</v>
      </c>
      <c r="Q208" s="214">
        <v>0</v>
      </c>
      <c r="R208" s="214">
        <f>Q208*H208</f>
        <v>0</v>
      </c>
      <c r="S208" s="214">
        <v>0</v>
      </c>
      <c r="T208" s="215">
        <f>S208*H208</f>
        <v>0</v>
      </c>
      <c r="U208" s="37"/>
      <c r="V208" s="37"/>
      <c r="W208" s="37"/>
      <c r="X208" s="37"/>
      <c r="Y208" s="37"/>
      <c r="Z208" s="37"/>
      <c r="AA208" s="37"/>
      <c r="AB208" s="37"/>
      <c r="AC208" s="37"/>
      <c r="AD208" s="37"/>
      <c r="AE208" s="37"/>
      <c r="AR208" s="216" t="s">
        <v>358</v>
      </c>
      <c r="AT208" s="216" t="s">
        <v>285</v>
      </c>
      <c r="AU208" s="216" t="s">
        <v>87</v>
      </c>
      <c r="AY208" s="18" t="s">
        <v>283</v>
      </c>
      <c r="BE208" s="217">
        <f>IF(N208="základná",J208,0)</f>
        <v>0</v>
      </c>
      <c r="BF208" s="217">
        <f>IF(N208="znížená",J208,0)</f>
        <v>0</v>
      </c>
      <c r="BG208" s="217">
        <f>IF(N208="zákl. prenesená",J208,0)</f>
        <v>0</v>
      </c>
      <c r="BH208" s="217">
        <f>IF(N208="zníž. prenesená",J208,0)</f>
        <v>0</v>
      </c>
      <c r="BI208" s="217">
        <f>IF(N208="nulová",J208,0)</f>
        <v>0</v>
      </c>
      <c r="BJ208" s="18" t="s">
        <v>87</v>
      </c>
      <c r="BK208" s="217">
        <f>ROUND(I208*H208,2)</f>
        <v>0</v>
      </c>
      <c r="BL208" s="18" t="s">
        <v>358</v>
      </c>
      <c r="BM208" s="216" t="s">
        <v>1036</v>
      </c>
    </row>
    <row r="209" s="2" customFormat="1" ht="24.15" customHeight="1">
      <c r="A209" s="37"/>
      <c r="B209" s="168"/>
      <c r="C209" s="204" t="s">
        <v>641</v>
      </c>
      <c r="D209" s="204" t="s">
        <v>285</v>
      </c>
      <c r="E209" s="205" t="s">
        <v>2947</v>
      </c>
      <c r="F209" s="206" t="s">
        <v>2948</v>
      </c>
      <c r="G209" s="207" t="s">
        <v>373</v>
      </c>
      <c r="H209" s="208">
        <v>91</v>
      </c>
      <c r="I209" s="209"/>
      <c r="J209" s="210">
        <f>ROUND(I209*H209,2)</f>
        <v>0</v>
      </c>
      <c r="K209" s="211"/>
      <c r="L209" s="38"/>
      <c r="M209" s="212" t="s">
        <v>1</v>
      </c>
      <c r="N209" s="213" t="s">
        <v>41</v>
      </c>
      <c r="O209" s="81"/>
      <c r="P209" s="214">
        <f>O209*H209</f>
        <v>0</v>
      </c>
      <c r="Q209" s="214">
        <v>0</v>
      </c>
      <c r="R209" s="214">
        <f>Q209*H209</f>
        <v>0</v>
      </c>
      <c r="S209" s="214">
        <v>0</v>
      </c>
      <c r="T209" s="215">
        <f>S209*H209</f>
        <v>0</v>
      </c>
      <c r="U209" s="37"/>
      <c r="V209" s="37"/>
      <c r="W209" s="37"/>
      <c r="X209" s="37"/>
      <c r="Y209" s="37"/>
      <c r="Z209" s="37"/>
      <c r="AA209" s="37"/>
      <c r="AB209" s="37"/>
      <c r="AC209" s="37"/>
      <c r="AD209" s="37"/>
      <c r="AE209" s="37"/>
      <c r="AR209" s="216" t="s">
        <v>358</v>
      </c>
      <c r="AT209" s="216" t="s">
        <v>285</v>
      </c>
      <c r="AU209" s="216" t="s">
        <v>87</v>
      </c>
      <c r="AY209" s="18" t="s">
        <v>283</v>
      </c>
      <c r="BE209" s="217">
        <f>IF(N209="základná",J209,0)</f>
        <v>0</v>
      </c>
      <c r="BF209" s="217">
        <f>IF(N209="znížená",J209,0)</f>
        <v>0</v>
      </c>
      <c r="BG209" s="217">
        <f>IF(N209="zákl. prenesená",J209,0)</f>
        <v>0</v>
      </c>
      <c r="BH209" s="217">
        <f>IF(N209="zníž. prenesená",J209,0)</f>
        <v>0</v>
      </c>
      <c r="BI209" s="217">
        <f>IF(N209="nulová",J209,0)</f>
        <v>0</v>
      </c>
      <c r="BJ209" s="18" t="s">
        <v>87</v>
      </c>
      <c r="BK209" s="217">
        <f>ROUND(I209*H209,2)</f>
        <v>0</v>
      </c>
      <c r="BL209" s="18" t="s">
        <v>358</v>
      </c>
      <c r="BM209" s="216" t="s">
        <v>1044</v>
      </c>
    </row>
    <row r="210" s="2" customFormat="1" ht="21.75" customHeight="1">
      <c r="A210" s="37"/>
      <c r="B210" s="168"/>
      <c r="C210" s="204" t="s">
        <v>646</v>
      </c>
      <c r="D210" s="204" t="s">
        <v>285</v>
      </c>
      <c r="E210" s="205" t="s">
        <v>4487</v>
      </c>
      <c r="F210" s="206" t="s">
        <v>4488</v>
      </c>
      <c r="G210" s="207" t="s">
        <v>373</v>
      </c>
      <c r="H210" s="208">
        <v>4</v>
      </c>
      <c r="I210" s="209"/>
      <c r="J210" s="210">
        <f>ROUND(I210*H210,2)</f>
        <v>0</v>
      </c>
      <c r="K210" s="211"/>
      <c r="L210" s="38"/>
      <c r="M210" s="212" t="s">
        <v>1</v>
      </c>
      <c r="N210" s="213" t="s">
        <v>41</v>
      </c>
      <c r="O210" s="81"/>
      <c r="P210" s="214">
        <f>O210*H210</f>
        <v>0</v>
      </c>
      <c r="Q210" s="214">
        <v>0.00046250000000000002</v>
      </c>
      <c r="R210" s="214">
        <f>Q210*H210</f>
        <v>0.0018500000000000001</v>
      </c>
      <c r="S210" s="214">
        <v>0</v>
      </c>
      <c r="T210" s="215">
        <f>S210*H210</f>
        <v>0</v>
      </c>
      <c r="U210" s="37"/>
      <c r="V210" s="37"/>
      <c r="W210" s="37"/>
      <c r="X210" s="37"/>
      <c r="Y210" s="37"/>
      <c r="Z210" s="37"/>
      <c r="AA210" s="37"/>
      <c r="AB210" s="37"/>
      <c r="AC210" s="37"/>
      <c r="AD210" s="37"/>
      <c r="AE210" s="37"/>
      <c r="AR210" s="216" t="s">
        <v>358</v>
      </c>
      <c r="AT210" s="216" t="s">
        <v>285</v>
      </c>
      <c r="AU210" s="216" t="s">
        <v>87</v>
      </c>
      <c r="AY210" s="18" t="s">
        <v>283</v>
      </c>
      <c r="BE210" s="217">
        <f>IF(N210="základná",J210,0)</f>
        <v>0</v>
      </c>
      <c r="BF210" s="217">
        <f>IF(N210="znížená",J210,0)</f>
        <v>0</v>
      </c>
      <c r="BG210" s="217">
        <f>IF(N210="zákl. prenesená",J210,0)</f>
        <v>0</v>
      </c>
      <c r="BH210" s="217">
        <f>IF(N210="zníž. prenesená",J210,0)</f>
        <v>0</v>
      </c>
      <c r="BI210" s="217">
        <f>IF(N210="nulová",J210,0)</f>
        <v>0</v>
      </c>
      <c r="BJ210" s="18" t="s">
        <v>87</v>
      </c>
      <c r="BK210" s="217">
        <f>ROUND(I210*H210,2)</f>
        <v>0</v>
      </c>
      <c r="BL210" s="18" t="s">
        <v>358</v>
      </c>
      <c r="BM210" s="216" t="s">
        <v>1053</v>
      </c>
    </row>
    <row r="211" s="2" customFormat="1" ht="24.15" customHeight="1">
      <c r="A211" s="37"/>
      <c r="B211" s="168"/>
      <c r="C211" s="242" t="s">
        <v>651</v>
      </c>
      <c r="D211" s="242" t="s">
        <v>582</v>
      </c>
      <c r="E211" s="243" t="s">
        <v>4489</v>
      </c>
      <c r="F211" s="244" t="s">
        <v>4490</v>
      </c>
      <c r="G211" s="245" t="s">
        <v>373</v>
      </c>
      <c r="H211" s="246">
        <v>4</v>
      </c>
      <c r="I211" s="247"/>
      <c r="J211" s="248">
        <f>ROUND(I211*H211,2)</f>
        <v>0</v>
      </c>
      <c r="K211" s="249"/>
      <c r="L211" s="250"/>
      <c r="M211" s="251" t="s">
        <v>1</v>
      </c>
      <c r="N211" s="252" t="s">
        <v>41</v>
      </c>
      <c r="O211" s="81"/>
      <c r="P211" s="214">
        <f>O211*H211</f>
        <v>0</v>
      </c>
      <c r="Q211" s="214">
        <v>0.00108</v>
      </c>
      <c r="R211" s="214">
        <f>Q211*H211</f>
        <v>0.0043200000000000001</v>
      </c>
      <c r="S211" s="214">
        <v>0</v>
      </c>
      <c r="T211" s="215">
        <f>S211*H211</f>
        <v>0</v>
      </c>
      <c r="U211" s="37"/>
      <c r="V211" s="37"/>
      <c r="W211" s="37"/>
      <c r="X211" s="37"/>
      <c r="Y211" s="37"/>
      <c r="Z211" s="37"/>
      <c r="AA211" s="37"/>
      <c r="AB211" s="37"/>
      <c r="AC211" s="37"/>
      <c r="AD211" s="37"/>
      <c r="AE211" s="37"/>
      <c r="AR211" s="216" t="s">
        <v>473</v>
      </c>
      <c r="AT211" s="216" t="s">
        <v>582</v>
      </c>
      <c r="AU211" s="216" t="s">
        <v>87</v>
      </c>
      <c r="AY211" s="18" t="s">
        <v>283</v>
      </c>
      <c r="BE211" s="217">
        <f>IF(N211="základná",J211,0)</f>
        <v>0</v>
      </c>
      <c r="BF211" s="217">
        <f>IF(N211="znížená",J211,0)</f>
        <v>0</v>
      </c>
      <c r="BG211" s="217">
        <f>IF(N211="zákl. prenesená",J211,0)</f>
        <v>0</v>
      </c>
      <c r="BH211" s="217">
        <f>IF(N211="zníž. prenesená",J211,0)</f>
        <v>0</v>
      </c>
      <c r="BI211" s="217">
        <f>IF(N211="nulová",J211,0)</f>
        <v>0</v>
      </c>
      <c r="BJ211" s="18" t="s">
        <v>87</v>
      </c>
      <c r="BK211" s="217">
        <f>ROUND(I211*H211,2)</f>
        <v>0</v>
      </c>
      <c r="BL211" s="18" t="s">
        <v>358</v>
      </c>
      <c r="BM211" s="216" t="s">
        <v>1064</v>
      </c>
    </row>
    <row r="212" s="2" customFormat="1" ht="24.15" customHeight="1">
      <c r="A212" s="37"/>
      <c r="B212" s="168"/>
      <c r="C212" s="204" t="s">
        <v>656</v>
      </c>
      <c r="D212" s="204" t="s">
        <v>285</v>
      </c>
      <c r="E212" s="205" t="s">
        <v>2949</v>
      </c>
      <c r="F212" s="206" t="s">
        <v>2950</v>
      </c>
      <c r="G212" s="207" t="s">
        <v>373</v>
      </c>
      <c r="H212" s="208">
        <v>76</v>
      </c>
      <c r="I212" s="209"/>
      <c r="J212" s="210">
        <f>ROUND(I212*H212,2)</f>
        <v>0</v>
      </c>
      <c r="K212" s="211"/>
      <c r="L212" s="38"/>
      <c r="M212" s="212" t="s">
        <v>1</v>
      </c>
      <c r="N212" s="213" t="s">
        <v>41</v>
      </c>
      <c r="O212" s="81"/>
      <c r="P212" s="214">
        <f>O212*H212</f>
        <v>0</v>
      </c>
      <c r="Q212" s="214">
        <v>0.001165</v>
      </c>
      <c r="R212" s="214">
        <f>Q212*H212</f>
        <v>0.088540000000000008</v>
      </c>
      <c r="S212" s="214">
        <v>0</v>
      </c>
      <c r="T212" s="215">
        <f>S212*H212</f>
        <v>0</v>
      </c>
      <c r="U212" s="37"/>
      <c r="V212" s="37"/>
      <c r="W212" s="37"/>
      <c r="X212" s="37"/>
      <c r="Y212" s="37"/>
      <c r="Z212" s="37"/>
      <c r="AA212" s="37"/>
      <c r="AB212" s="37"/>
      <c r="AC212" s="37"/>
      <c r="AD212" s="37"/>
      <c r="AE212" s="37"/>
      <c r="AR212" s="216" t="s">
        <v>358</v>
      </c>
      <c r="AT212" s="216" t="s">
        <v>285</v>
      </c>
      <c r="AU212" s="216" t="s">
        <v>87</v>
      </c>
      <c r="AY212" s="18" t="s">
        <v>283</v>
      </c>
      <c r="BE212" s="217">
        <f>IF(N212="základná",J212,0)</f>
        <v>0</v>
      </c>
      <c r="BF212" s="217">
        <f>IF(N212="znížená",J212,0)</f>
        <v>0</v>
      </c>
      <c r="BG212" s="217">
        <f>IF(N212="zákl. prenesená",J212,0)</f>
        <v>0</v>
      </c>
      <c r="BH212" s="217">
        <f>IF(N212="zníž. prenesená",J212,0)</f>
        <v>0</v>
      </c>
      <c r="BI212" s="217">
        <f>IF(N212="nulová",J212,0)</f>
        <v>0</v>
      </c>
      <c r="BJ212" s="18" t="s">
        <v>87</v>
      </c>
      <c r="BK212" s="217">
        <f>ROUND(I212*H212,2)</f>
        <v>0</v>
      </c>
      <c r="BL212" s="18" t="s">
        <v>358</v>
      </c>
      <c r="BM212" s="216" t="s">
        <v>1078</v>
      </c>
    </row>
    <row r="213" s="2" customFormat="1" ht="37.8" customHeight="1">
      <c r="A213" s="37"/>
      <c r="B213" s="168"/>
      <c r="C213" s="242" t="s">
        <v>661</v>
      </c>
      <c r="D213" s="242" t="s">
        <v>582</v>
      </c>
      <c r="E213" s="243" t="s">
        <v>2951</v>
      </c>
      <c r="F213" s="244" t="s">
        <v>2952</v>
      </c>
      <c r="G213" s="245" t="s">
        <v>373</v>
      </c>
      <c r="H213" s="246">
        <v>76</v>
      </c>
      <c r="I213" s="247"/>
      <c r="J213" s="248">
        <f>ROUND(I213*H213,2)</f>
        <v>0</v>
      </c>
      <c r="K213" s="249"/>
      <c r="L213" s="250"/>
      <c r="M213" s="251" t="s">
        <v>1</v>
      </c>
      <c r="N213" s="252" t="s">
        <v>41</v>
      </c>
      <c r="O213" s="81"/>
      <c r="P213" s="214">
        <f>O213*H213</f>
        <v>0</v>
      </c>
      <c r="Q213" s="214">
        <v>0.00085999999999999998</v>
      </c>
      <c r="R213" s="214">
        <f>Q213*H213</f>
        <v>0.065360000000000001</v>
      </c>
      <c r="S213" s="214">
        <v>0</v>
      </c>
      <c r="T213" s="215">
        <f>S213*H213</f>
        <v>0</v>
      </c>
      <c r="U213" s="37"/>
      <c r="V213" s="37"/>
      <c r="W213" s="37"/>
      <c r="X213" s="37"/>
      <c r="Y213" s="37"/>
      <c r="Z213" s="37"/>
      <c r="AA213" s="37"/>
      <c r="AB213" s="37"/>
      <c r="AC213" s="37"/>
      <c r="AD213" s="37"/>
      <c r="AE213" s="37"/>
      <c r="AR213" s="216" t="s">
        <v>473</v>
      </c>
      <c r="AT213" s="216" t="s">
        <v>582</v>
      </c>
      <c r="AU213" s="216" t="s">
        <v>87</v>
      </c>
      <c r="AY213" s="18" t="s">
        <v>283</v>
      </c>
      <c r="BE213" s="217">
        <f>IF(N213="základná",J213,0)</f>
        <v>0</v>
      </c>
      <c r="BF213" s="217">
        <f>IF(N213="znížená",J213,0)</f>
        <v>0</v>
      </c>
      <c r="BG213" s="217">
        <f>IF(N213="zákl. prenesená",J213,0)</f>
        <v>0</v>
      </c>
      <c r="BH213" s="217">
        <f>IF(N213="zníž. prenesená",J213,0)</f>
        <v>0</v>
      </c>
      <c r="BI213" s="217">
        <f>IF(N213="nulová",J213,0)</f>
        <v>0</v>
      </c>
      <c r="BJ213" s="18" t="s">
        <v>87</v>
      </c>
      <c r="BK213" s="217">
        <f>ROUND(I213*H213,2)</f>
        <v>0</v>
      </c>
      <c r="BL213" s="18" t="s">
        <v>358</v>
      </c>
      <c r="BM213" s="216" t="s">
        <v>1091</v>
      </c>
    </row>
    <row r="214" s="2" customFormat="1" ht="24.15" customHeight="1">
      <c r="A214" s="37"/>
      <c r="B214" s="168"/>
      <c r="C214" s="204" t="s">
        <v>666</v>
      </c>
      <c r="D214" s="204" t="s">
        <v>285</v>
      </c>
      <c r="E214" s="205" t="s">
        <v>2953</v>
      </c>
      <c r="F214" s="206" t="s">
        <v>2954</v>
      </c>
      <c r="G214" s="207" t="s">
        <v>373</v>
      </c>
      <c r="H214" s="208">
        <v>4</v>
      </c>
      <c r="I214" s="209"/>
      <c r="J214" s="210">
        <f>ROUND(I214*H214,2)</f>
        <v>0</v>
      </c>
      <c r="K214" s="211"/>
      <c r="L214" s="38"/>
      <c r="M214" s="212" t="s">
        <v>1</v>
      </c>
      <c r="N214" s="213" t="s">
        <v>41</v>
      </c>
      <c r="O214" s="81"/>
      <c r="P214" s="214">
        <f>O214*H214</f>
        <v>0</v>
      </c>
      <c r="Q214" s="214">
        <v>0</v>
      </c>
      <c r="R214" s="214">
        <f>Q214*H214</f>
        <v>0</v>
      </c>
      <c r="S214" s="214">
        <v>0</v>
      </c>
      <c r="T214" s="215">
        <f>S214*H214</f>
        <v>0</v>
      </c>
      <c r="U214" s="37"/>
      <c r="V214" s="37"/>
      <c r="W214" s="37"/>
      <c r="X214" s="37"/>
      <c r="Y214" s="37"/>
      <c r="Z214" s="37"/>
      <c r="AA214" s="37"/>
      <c r="AB214" s="37"/>
      <c r="AC214" s="37"/>
      <c r="AD214" s="37"/>
      <c r="AE214" s="37"/>
      <c r="AR214" s="216" t="s">
        <v>358</v>
      </c>
      <c r="AT214" s="216" t="s">
        <v>285</v>
      </c>
      <c r="AU214" s="216" t="s">
        <v>87</v>
      </c>
      <c r="AY214" s="18" t="s">
        <v>283</v>
      </c>
      <c r="BE214" s="217">
        <f>IF(N214="základná",J214,0)</f>
        <v>0</v>
      </c>
      <c r="BF214" s="217">
        <f>IF(N214="znížená",J214,0)</f>
        <v>0</v>
      </c>
      <c r="BG214" s="217">
        <f>IF(N214="zákl. prenesená",J214,0)</f>
        <v>0</v>
      </c>
      <c r="BH214" s="217">
        <f>IF(N214="zníž. prenesená",J214,0)</f>
        <v>0</v>
      </c>
      <c r="BI214" s="217">
        <f>IF(N214="nulová",J214,0)</f>
        <v>0</v>
      </c>
      <c r="BJ214" s="18" t="s">
        <v>87</v>
      </c>
      <c r="BK214" s="217">
        <f>ROUND(I214*H214,2)</f>
        <v>0</v>
      </c>
      <c r="BL214" s="18" t="s">
        <v>358</v>
      </c>
      <c r="BM214" s="216" t="s">
        <v>1105</v>
      </c>
    </row>
    <row r="215" s="2" customFormat="1" ht="24.15" customHeight="1">
      <c r="A215" s="37"/>
      <c r="B215" s="168"/>
      <c r="C215" s="204" t="s">
        <v>670</v>
      </c>
      <c r="D215" s="204" t="s">
        <v>285</v>
      </c>
      <c r="E215" s="205" t="s">
        <v>2955</v>
      </c>
      <c r="F215" s="206" t="s">
        <v>2956</v>
      </c>
      <c r="G215" s="207" t="s">
        <v>373</v>
      </c>
      <c r="H215" s="208">
        <v>5</v>
      </c>
      <c r="I215" s="209"/>
      <c r="J215" s="210">
        <f>ROUND(I215*H215,2)</f>
        <v>0</v>
      </c>
      <c r="K215" s="211"/>
      <c r="L215" s="38"/>
      <c r="M215" s="212" t="s">
        <v>1</v>
      </c>
      <c r="N215" s="213" t="s">
        <v>41</v>
      </c>
      <c r="O215" s="81"/>
      <c r="P215" s="214">
        <f>O215*H215</f>
        <v>0</v>
      </c>
      <c r="Q215" s="214">
        <v>0</v>
      </c>
      <c r="R215" s="214">
        <f>Q215*H215</f>
        <v>0</v>
      </c>
      <c r="S215" s="214">
        <v>0</v>
      </c>
      <c r="T215" s="215">
        <f>S215*H215</f>
        <v>0</v>
      </c>
      <c r="U215" s="37"/>
      <c r="V215" s="37"/>
      <c r="W215" s="37"/>
      <c r="X215" s="37"/>
      <c r="Y215" s="37"/>
      <c r="Z215" s="37"/>
      <c r="AA215" s="37"/>
      <c r="AB215" s="37"/>
      <c r="AC215" s="37"/>
      <c r="AD215" s="37"/>
      <c r="AE215" s="37"/>
      <c r="AR215" s="216" t="s">
        <v>358</v>
      </c>
      <c r="AT215" s="216" t="s">
        <v>285</v>
      </c>
      <c r="AU215" s="216" t="s">
        <v>87</v>
      </c>
      <c r="AY215" s="18" t="s">
        <v>283</v>
      </c>
      <c r="BE215" s="217">
        <f>IF(N215="základná",J215,0)</f>
        <v>0</v>
      </c>
      <c r="BF215" s="217">
        <f>IF(N215="znížená",J215,0)</f>
        <v>0</v>
      </c>
      <c r="BG215" s="217">
        <f>IF(N215="zákl. prenesená",J215,0)</f>
        <v>0</v>
      </c>
      <c r="BH215" s="217">
        <f>IF(N215="zníž. prenesená",J215,0)</f>
        <v>0</v>
      </c>
      <c r="BI215" s="217">
        <f>IF(N215="nulová",J215,0)</f>
        <v>0</v>
      </c>
      <c r="BJ215" s="18" t="s">
        <v>87</v>
      </c>
      <c r="BK215" s="217">
        <f>ROUND(I215*H215,2)</f>
        <v>0</v>
      </c>
      <c r="BL215" s="18" t="s">
        <v>358</v>
      </c>
      <c r="BM215" s="216" t="s">
        <v>1121</v>
      </c>
    </row>
    <row r="216" s="2" customFormat="1" ht="16.5" customHeight="1">
      <c r="A216" s="37"/>
      <c r="B216" s="168"/>
      <c r="C216" s="204" t="s">
        <v>674</v>
      </c>
      <c r="D216" s="204" t="s">
        <v>285</v>
      </c>
      <c r="E216" s="205" t="s">
        <v>2957</v>
      </c>
      <c r="F216" s="206" t="s">
        <v>2958</v>
      </c>
      <c r="G216" s="207" t="s">
        <v>373</v>
      </c>
      <c r="H216" s="208">
        <v>5</v>
      </c>
      <c r="I216" s="209"/>
      <c r="J216" s="210">
        <f>ROUND(I216*H216,2)</f>
        <v>0</v>
      </c>
      <c r="K216" s="211"/>
      <c r="L216" s="38"/>
      <c r="M216" s="212" t="s">
        <v>1</v>
      </c>
      <c r="N216" s="213" t="s">
        <v>41</v>
      </c>
      <c r="O216" s="81"/>
      <c r="P216" s="214">
        <f>O216*H216</f>
        <v>0</v>
      </c>
      <c r="Q216" s="214">
        <v>0.00064000000000000005</v>
      </c>
      <c r="R216" s="214">
        <f>Q216*H216</f>
        <v>0.0032000000000000002</v>
      </c>
      <c r="S216" s="214">
        <v>0</v>
      </c>
      <c r="T216" s="215">
        <f>S216*H216</f>
        <v>0</v>
      </c>
      <c r="U216" s="37"/>
      <c r="V216" s="37"/>
      <c r="W216" s="37"/>
      <c r="X216" s="37"/>
      <c r="Y216" s="37"/>
      <c r="Z216" s="37"/>
      <c r="AA216" s="37"/>
      <c r="AB216" s="37"/>
      <c r="AC216" s="37"/>
      <c r="AD216" s="37"/>
      <c r="AE216" s="37"/>
      <c r="AR216" s="216" t="s">
        <v>358</v>
      </c>
      <c r="AT216" s="216" t="s">
        <v>285</v>
      </c>
      <c r="AU216" s="216" t="s">
        <v>87</v>
      </c>
      <c r="AY216" s="18" t="s">
        <v>283</v>
      </c>
      <c r="BE216" s="217">
        <f>IF(N216="základná",J216,0)</f>
        <v>0</v>
      </c>
      <c r="BF216" s="217">
        <f>IF(N216="znížená",J216,0)</f>
        <v>0</v>
      </c>
      <c r="BG216" s="217">
        <f>IF(N216="zákl. prenesená",J216,0)</f>
        <v>0</v>
      </c>
      <c r="BH216" s="217">
        <f>IF(N216="zníž. prenesená",J216,0)</f>
        <v>0</v>
      </c>
      <c r="BI216" s="217">
        <f>IF(N216="nulová",J216,0)</f>
        <v>0</v>
      </c>
      <c r="BJ216" s="18" t="s">
        <v>87</v>
      </c>
      <c r="BK216" s="217">
        <f>ROUND(I216*H216,2)</f>
        <v>0</v>
      </c>
      <c r="BL216" s="18" t="s">
        <v>358</v>
      </c>
      <c r="BM216" s="216" t="s">
        <v>1130</v>
      </c>
    </row>
    <row r="217" s="2" customFormat="1" ht="24.15" customHeight="1">
      <c r="A217" s="37"/>
      <c r="B217" s="168"/>
      <c r="C217" s="204" t="s">
        <v>679</v>
      </c>
      <c r="D217" s="204" t="s">
        <v>285</v>
      </c>
      <c r="E217" s="205" t="s">
        <v>2961</v>
      </c>
      <c r="F217" s="206" t="s">
        <v>2962</v>
      </c>
      <c r="G217" s="207" t="s">
        <v>649</v>
      </c>
      <c r="H217" s="208">
        <v>675</v>
      </c>
      <c r="I217" s="209"/>
      <c r="J217" s="210">
        <f>ROUND(I217*H217,2)</f>
        <v>0</v>
      </c>
      <c r="K217" s="211"/>
      <c r="L217" s="38"/>
      <c r="M217" s="212" t="s">
        <v>1</v>
      </c>
      <c r="N217" s="213" t="s">
        <v>41</v>
      </c>
      <c r="O217" s="81"/>
      <c r="P217" s="214">
        <f>O217*H217</f>
        <v>0</v>
      </c>
      <c r="Q217" s="214">
        <v>0</v>
      </c>
      <c r="R217" s="214">
        <f>Q217*H217</f>
        <v>0</v>
      </c>
      <c r="S217" s="214">
        <v>0</v>
      </c>
      <c r="T217" s="215">
        <f>S217*H217</f>
        <v>0</v>
      </c>
      <c r="U217" s="37"/>
      <c r="V217" s="37"/>
      <c r="W217" s="37"/>
      <c r="X217" s="37"/>
      <c r="Y217" s="37"/>
      <c r="Z217" s="37"/>
      <c r="AA217" s="37"/>
      <c r="AB217" s="37"/>
      <c r="AC217" s="37"/>
      <c r="AD217" s="37"/>
      <c r="AE217" s="37"/>
      <c r="AR217" s="216" t="s">
        <v>358</v>
      </c>
      <c r="AT217" s="216" t="s">
        <v>285</v>
      </c>
      <c r="AU217" s="216" t="s">
        <v>87</v>
      </c>
      <c r="AY217" s="18" t="s">
        <v>283</v>
      </c>
      <c r="BE217" s="217">
        <f>IF(N217="základná",J217,0)</f>
        <v>0</v>
      </c>
      <c r="BF217" s="217">
        <f>IF(N217="znížená",J217,0)</f>
        <v>0</v>
      </c>
      <c r="BG217" s="217">
        <f>IF(N217="zákl. prenesená",J217,0)</f>
        <v>0</v>
      </c>
      <c r="BH217" s="217">
        <f>IF(N217="zníž. prenesená",J217,0)</f>
        <v>0</v>
      </c>
      <c r="BI217" s="217">
        <f>IF(N217="nulová",J217,0)</f>
        <v>0</v>
      </c>
      <c r="BJ217" s="18" t="s">
        <v>87</v>
      </c>
      <c r="BK217" s="217">
        <f>ROUND(I217*H217,2)</f>
        <v>0</v>
      </c>
      <c r="BL217" s="18" t="s">
        <v>358</v>
      </c>
      <c r="BM217" s="216" t="s">
        <v>1140</v>
      </c>
    </row>
    <row r="218" s="2" customFormat="1" ht="33" customHeight="1">
      <c r="A218" s="37"/>
      <c r="B218" s="168"/>
      <c r="C218" s="204" t="s">
        <v>692</v>
      </c>
      <c r="D218" s="204" t="s">
        <v>285</v>
      </c>
      <c r="E218" s="205" t="s">
        <v>2963</v>
      </c>
      <c r="F218" s="206" t="s">
        <v>2964</v>
      </c>
      <c r="G218" s="207" t="s">
        <v>344</v>
      </c>
      <c r="H218" s="208">
        <v>4.5800000000000001</v>
      </c>
      <c r="I218" s="209"/>
      <c r="J218" s="210">
        <f>ROUND(I218*H218,2)</f>
        <v>0</v>
      </c>
      <c r="K218" s="211"/>
      <c r="L218" s="38"/>
      <c r="M218" s="212" t="s">
        <v>1</v>
      </c>
      <c r="N218" s="213" t="s">
        <v>41</v>
      </c>
      <c r="O218" s="81"/>
      <c r="P218" s="214">
        <f>O218*H218</f>
        <v>0</v>
      </c>
      <c r="Q218" s="214">
        <v>0</v>
      </c>
      <c r="R218" s="214">
        <f>Q218*H218</f>
        <v>0</v>
      </c>
      <c r="S218" s="214">
        <v>0</v>
      </c>
      <c r="T218" s="215">
        <f>S218*H218</f>
        <v>0</v>
      </c>
      <c r="U218" s="37"/>
      <c r="V218" s="37"/>
      <c r="W218" s="37"/>
      <c r="X218" s="37"/>
      <c r="Y218" s="37"/>
      <c r="Z218" s="37"/>
      <c r="AA218" s="37"/>
      <c r="AB218" s="37"/>
      <c r="AC218" s="37"/>
      <c r="AD218" s="37"/>
      <c r="AE218" s="37"/>
      <c r="AR218" s="216" t="s">
        <v>358</v>
      </c>
      <c r="AT218" s="216" t="s">
        <v>285</v>
      </c>
      <c r="AU218" s="216" t="s">
        <v>87</v>
      </c>
      <c r="AY218" s="18" t="s">
        <v>283</v>
      </c>
      <c r="BE218" s="217">
        <f>IF(N218="základná",J218,0)</f>
        <v>0</v>
      </c>
      <c r="BF218" s="217">
        <f>IF(N218="znížená",J218,0)</f>
        <v>0</v>
      </c>
      <c r="BG218" s="217">
        <f>IF(N218="zákl. prenesená",J218,0)</f>
        <v>0</v>
      </c>
      <c r="BH218" s="217">
        <f>IF(N218="zníž. prenesená",J218,0)</f>
        <v>0</v>
      </c>
      <c r="BI218" s="217">
        <f>IF(N218="nulová",J218,0)</f>
        <v>0</v>
      </c>
      <c r="BJ218" s="18" t="s">
        <v>87</v>
      </c>
      <c r="BK218" s="217">
        <f>ROUND(I218*H218,2)</f>
        <v>0</v>
      </c>
      <c r="BL218" s="18" t="s">
        <v>358</v>
      </c>
      <c r="BM218" s="216" t="s">
        <v>1156</v>
      </c>
    </row>
    <row r="219" s="2" customFormat="1" ht="24.15" customHeight="1">
      <c r="A219" s="37"/>
      <c r="B219" s="168"/>
      <c r="C219" s="204" t="s">
        <v>697</v>
      </c>
      <c r="D219" s="204" t="s">
        <v>285</v>
      </c>
      <c r="E219" s="205" t="s">
        <v>2965</v>
      </c>
      <c r="F219" s="206" t="s">
        <v>2966</v>
      </c>
      <c r="G219" s="207" t="s">
        <v>344</v>
      </c>
      <c r="H219" s="208">
        <v>1.78</v>
      </c>
      <c r="I219" s="209"/>
      <c r="J219" s="210">
        <f>ROUND(I219*H219,2)</f>
        <v>0</v>
      </c>
      <c r="K219" s="211"/>
      <c r="L219" s="38"/>
      <c r="M219" s="212" t="s">
        <v>1</v>
      </c>
      <c r="N219" s="213" t="s">
        <v>41</v>
      </c>
      <c r="O219" s="81"/>
      <c r="P219" s="214">
        <f>O219*H219</f>
        <v>0</v>
      </c>
      <c r="Q219" s="214">
        <v>0</v>
      </c>
      <c r="R219" s="214">
        <f>Q219*H219</f>
        <v>0</v>
      </c>
      <c r="S219" s="214">
        <v>0</v>
      </c>
      <c r="T219" s="215">
        <f>S219*H219</f>
        <v>0</v>
      </c>
      <c r="U219" s="37"/>
      <c r="V219" s="37"/>
      <c r="W219" s="37"/>
      <c r="X219" s="37"/>
      <c r="Y219" s="37"/>
      <c r="Z219" s="37"/>
      <c r="AA219" s="37"/>
      <c r="AB219" s="37"/>
      <c r="AC219" s="37"/>
      <c r="AD219" s="37"/>
      <c r="AE219" s="37"/>
      <c r="AR219" s="216" t="s">
        <v>358</v>
      </c>
      <c r="AT219" s="216" t="s">
        <v>285</v>
      </c>
      <c r="AU219" s="216" t="s">
        <v>87</v>
      </c>
      <c r="AY219" s="18" t="s">
        <v>283</v>
      </c>
      <c r="BE219" s="217">
        <f>IF(N219="základná",J219,0)</f>
        <v>0</v>
      </c>
      <c r="BF219" s="217">
        <f>IF(N219="znížená",J219,0)</f>
        <v>0</v>
      </c>
      <c r="BG219" s="217">
        <f>IF(N219="zákl. prenesená",J219,0)</f>
        <v>0</v>
      </c>
      <c r="BH219" s="217">
        <f>IF(N219="zníž. prenesená",J219,0)</f>
        <v>0</v>
      </c>
      <c r="BI219" s="217">
        <f>IF(N219="nulová",J219,0)</f>
        <v>0</v>
      </c>
      <c r="BJ219" s="18" t="s">
        <v>87</v>
      </c>
      <c r="BK219" s="217">
        <f>ROUND(I219*H219,2)</f>
        <v>0</v>
      </c>
      <c r="BL219" s="18" t="s">
        <v>358</v>
      </c>
      <c r="BM219" s="216" t="s">
        <v>1172</v>
      </c>
    </row>
    <row r="220" s="12" customFormat="1" ht="22.8" customHeight="1">
      <c r="A220" s="12"/>
      <c r="B220" s="191"/>
      <c r="C220" s="12"/>
      <c r="D220" s="192" t="s">
        <v>74</v>
      </c>
      <c r="E220" s="202" t="s">
        <v>2967</v>
      </c>
      <c r="F220" s="202" t="s">
        <v>2968</v>
      </c>
      <c r="G220" s="12"/>
      <c r="H220" s="12"/>
      <c r="I220" s="194"/>
      <c r="J220" s="203">
        <f>BK220</f>
        <v>0</v>
      </c>
      <c r="K220" s="12"/>
      <c r="L220" s="191"/>
      <c r="M220" s="196"/>
      <c r="N220" s="197"/>
      <c r="O220" s="197"/>
      <c r="P220" s="198">
        <f>SUM(P221:P271)</f>
        <v>0</v>
      </c>
      <c r="Q220" s="197"/>
      <c r="R220" s="198">
        <f>SUM(R221:R271)</f>
        <v>2.855</v>
      </c>
      <c r="S220" s="197"/>
      <c r="T220" s="199">
        <f>SUM(T221:T271)</f>
        <v>0</v>
      </c>
      <c r="U220" s="12"/>
      <c r="V220" s="12"/>
      <c r="W220" s="12"/>
      <c r="X220" s="12"/>
      <c r="Y220" s="12"/>
      <c r="Z220" s="12"/>
      <c r="AA220" s="12"/>
      <c r="AB220" s="12"/>
      <c r="AC220" s="12"/>
      <c r="AD220" s="12"/>
      <c r="AE220" s="12"/>
      <c r="AR220" s="192" t="s">
        <v>87</v>
      </c>
      <c r="AT220" s="200" t="s">
        <v>74</v>
      </c>
      <c r="AU220" s="200" t="s">
        <v>82</v>
      </c>
      <c r="AY220" s="192" t="s">
        <v>283</v>
      </c>
      <c r="BK220" s="201">
        <f>SUM(BK221:BK271)</f>
        <v>0</v>
      </c>
    </row>
    <row r="221" s="2" customFormat="1" ht="33" customHeight="1">
      <c r="A221" s="37"/>
      <c r="B221" s="168"/>
      <c r="C221" s="204" t="s">
        <v>702</v>
      </c>
      <c r="D221" s="204" t="s">
        <v>285</v>
      </c>
      <c r="E221" s="205" t="s">
        <v>2969</v>
      </c>
      <c r="F221" s="206" t="s">
        <v>2970</v>
      </c>
      <c r="G221" s="207" t="s">
        <v>649</v>
      </c>
      <c r="H221" s="208">
        <v>3</v>
      </c>
      <c r="I221" s="209"/>
      <c r="J221" s="210">
        <f>ROUND(I221*H221,2)</f>
        <v>0</v>
      </c>
      <c r="K221" s="211"/>
      <c r="L221" s="38"/>
      <c r="M221" s="212" t="s">
        <v>1</v>
      </c>
      <c r="N221" s="213" t="s">
        <v>41</v>
      </c>
      <c r="O221" s="81"/>
      <c r="P221" s="214">
        <f>O221*H221</f>
        <v>0</v>
      </c>
      <c r="Q221" s="214">
        <v>0.0038999999999999998</v>
      </c>
      <c r="R221" s="214">
        <f>Q221*H221</f>
        <v>0.011699999999999999</v>
      </c>
      <c r="S221" s="214">
        <v>0</v>
      </c>
      <c r="T221" s="215">
        <f>S221*H221</f>
        <v>0</v>
      </c>
      <c r="U221" s="37"/>
      <c r="V221" s="37"/>
      <c r="W221" s="37"/>
      <c r="X221" s="37"/>
      <c r="Y221" s="37"/>
      <c r="Z221" s="37"/>
      <c r="AA221" s="37"/>
      <c r="AB221" s="37"/>
      <c r="AC221" s="37"/>
      <c r="AD221" s="37"/>
      <c r="AE221" s="37"/>
      <c r="AR221" s="216" t="s">
        <v>358</v>
      </c>
      <c r="AT221" s="216" t="s">
        <v>285</v>
      </c>
      <c r="AU221" s="216" t="s">
        <v>87</v>
      </c>
      <c r="AY221" s="18" t="s">
        <v>283</v>
      </c>
      <c r="BE221" s="217">
        <f>IF(N221="základná",J221,0)</f>
        <v>0</v>
      </c>
      <c r="BF221" s="217">
        <f>IF(N221="znížená",J221,0)</f>
        <v>0</v>
      </c>
      <c r="BG221" s="217">
        <f>IF(N221="zákl. prenesená",J221,0)</f>
        <v>0</v>
      </c>
      <c r="BH221" s="217">
        <f>IF(N221="zníž. prenesená",J221,0)</f>
        <v>0</v>
      </c>
      <c r="BI221" s="217">
        <f>IF(N221="nulová",J221,0)</f>
        <v>0</v>
      </c>
      <c r="BJ221" s="18" t="s">
        <v>87</v>
      </c>
      <c r="BK221" s="217">
        <f>ROUND(I221*H221,2)</f>
        <v>0</v>
      </c>
      <c r="BL221" s="18" t="s">
        <v>358</v>
      </c>
      <c r="BM221" s="216" t="s">
        <v>1182</v>
      </c>
    </row>
    <row r="222" s="2" customFormat="1" ht="33" customHeight="1">
      <c r="A222" s="37"/>
      <c r="B222" s="168"/>
      <c r="C222" s="204" t="s">
        <v>719</v>
      </c>
      <c r="D222" s="204" t="s">
        <v>285</v>
      </c>
      <c r="E222" s="205" t="s">
        <v>2971</v>
      </c>
      <c r="F222" s="206" t="s">
        <v>2972</v>
      </c>
      <c r="G222" s="207" t="s">
        <v>649</v>
      </c>
      <c r="H222" s="208">
        <v>3</v>
      </c>
      <c r="I222" s="209"/>
      <c r="J222" s="210">
        <f>ROUND(I222*H222,2)</f>
        <v>0</v>
      </c>
      <c r="K222" s="211"/>
      <c r="L222" s="38"/>
      <c r="M222" s="212" t="s">
        <v>1</v>
      </c>
      <c r="N222" s="213" t="s">
        <v>41</v>
      </c>
      <c r="O222" s="81"/>
      <c r="P222" s="214">
        <f>O222*H222</f>
        <v>0</v>
      </c>
      <c r="Q222" s="214">
        <v>0.00464</v>
      </c>
      <c r="R222" s="214">
        <f>Q222*H222</f>
        <v>0.01392</v>
      </c>
      <c r="S222" s="214">
        <v>0</v>
      </c>
      <c r="T222" s="215">
        <f>S222*H222</f>
        <v>0</v>
      </c>
      <c r="U222" s="37"/>
      <c r="V222" s="37"/>
      <c r="W222" s="37"/>
      <c r="X222" s="37"/>
      <c r="Y222" s="37"/>
      <c r="Z222" s="37"/>
      <c r="AA222" s="37"/>
      <c r="AB222" s="37"/>
      <c r="AC222" s="37"/>
      <c r="AD222" s="37"/>
      <c r="AE222" s="37"/>
      <c r="AR222" s="216" t="s">
        <v>358</v>
      </c>
      <c r="AT222" s="216" t="s">
        <v>285</v>
      </c>
      <c r="AU222" s="216" t="s">
        <v>87</v>
      </c>
      <c r="AY222" s="18" t="s">
        <v>283</v>
      </c>
      <c r="BE222" s="217">
        <f>IF(N222="základná",J222,0)</f>
        <v>0</v>
      </c>
      <c r="BF222" s="217">
        <f>IF(N222="znížená",J222,0)</f>
        <v>0</v>
      </c>
      <c r="BG222" s="217">
        <f>IF(N222="zákl. prenesená",J222,0)</f>
        <v>0</v>
      </c>
      <c r="BH222" s="217">
        <f>IF(N222="zníž. prenesená",J222,0)</f>
        <v>0</v>
      </c>
      <c r="BI222" s="217">
        <f>IF(N222="nulová",J222,0)</f>
        <v>0</v>
      </c>
      <c r="BJ222" s="18" t="s">
        <v>87</v>
      </c>
      <c r="BK222" s="217">
        <f>ROUND(I222*H222,2)</f>
        <v>0</v>
      </c>
      <c r="BL222" s="18" t="s">
        <v>358</v>
      </c>
      <c r="BM222" s="216" t="s">
        <v>1192</v>
      </c>
    </row>
    <row r="223" s="2" customFormat="1" ht="33" customHeight="1">
      <c r="A223" s="37"/>
      <c r="B223" s="168"/>
      <c r="C223" s="204" t="s">
        <v>725</v>
      </c>
      <c r="D223" s="204" t="s">
        <v>285</v>
      </c>
      <c r="E223" s="205" t="s">
        <v>2973</v>
      </c>
      <c r="F223" s="206" t="s">
        <v>2974</v>
      </c>
      <c r="G223" s="207" t="s">
        <v>649</v>
      </c>
      <c r="H223" s="208">
        <v>40</v>
      </c>
      <c r="I223" s="209"/>
      <c r="J223" s="210">
        <f>ROUND(I223*H223,2)</f>
        <v>0</v>
      </c>
      <c r="K223" s="211"/>
      <c r="L223" s="38"/>
      <c r="M223" s="212" t="s">
        <v>1</v>
      </c>
      <c r="N223" s="213" t="s">
        <v>41</v>
      </c>
      <c r="O223" s="81"/>
      <c r="P223" s="214">
        <f>O223*H223</f>
        <v>0</v>
      </c>
      <c r="Q223" s="214">
        <v>0.0065700000000000003</v>
      </c>
      <c r="R223" s="214">
        <f>Q223*H223</f>
        <v>0.26280000000000003</v>
      </c>
      <c r="S223" s="214">
        <v>0</v>
      </c>
      <c r="T223" s="215">
        <f>S223*H223</f>
        <v>0</v>
      </c>
      <c r="U223" s="37"/>
      <c r="V223" s="37"/>
      <c r="W223" s="37"/>
      <c r="X223" s="37"/>
      <c r="Y223" s="37"/>
      <c r="Z223" s="37"/>
      <c r="AA223" s="37"/>
      <c r="AB223" s="37"/>
      <c r="AC223" s="37"/>
      <c r="AD223" s="37"/>
      <c r="AE223" s="37"/>
      <c r="AR223" s="216" t="s">
        <v>358</v>
      </c>
      <c r="AT223" s="216" t="s">
        <v>285</v>
      </c>
      <c r="AU223" s="216" t="s">
        <v>87</v>
      </c>
      <c r="AY223" s="18" t="s">
        <v>283</v>
      </c>
      <c r="BE223" s="217">
        <f>IF(N223="základná",J223,0)</f>
        <v>0</v>
      </c>
      <c r="BF223" s="217">
        <f>IF(N223="znížená",J223,0)</f>
        <v>0</v>
      </c>
      <c r="BG223" s="217">
        <f>IF(N223="zákl. prenesená",J223,0)</f>
        <v>0</v>
      </c>
      <c r="BH223" s="217">
        <f>IF(N223="zníž. prenesená",J223,0)</f>
        <v>0</v>
      </c>
      <c r="BI223" s="217">
        <f>IF(N223="nulová",J223,0)</f>
        <v>0</v>
      </c>
      <c r="BJ223" s="18" t="s">
        <v>87</v>
      </c>
      <c r="BK223" s="217">
        <f>ROUND(I223*H223,2)</f>
        <v>0</v>
      </c>
      <c r="BL223" s="18" t="s">
        <v>358</v>
      </c>
      <c r="BM223" s="216" t="s">
        <v>1202</v>
      </c>
    </row>
    <row r="224" s="2" customFormat="1" ht="24.15" customHeight="1">
      <c r="A224" s="37"/>
      <c r="B224" s="168"/>
      <c r="C224" s="204" t="s">
        <v>734</v>
      </c>
      <c r="D224" s="204" t="s">
        <v>285</v>
      </c>
      <c r="E224" s="205" t="s">
        <v>2975</v>
      </c>
      <c r="F224" s="206" t="s">
        <v>2976</v>
      </c>
      <c r="G224" s="207" t="s">
        <v>649</v>
      </c>
      <c r="H224" s="208">
        <v>1000</v>
      </c>
      <c r="I224" s="209"/>
      <c r="J224" s="210">
        <f>ROUND(I224*H224,2)</f>
        <v>0</v>
      </c>
      <c r="K224" s="211"/>
      <c r="L224" s="38"/>
      <c r="M224" s="212" t="s">
        <v>1</v>
      </c>
      <c r="N224" s="213" t="s">
        <v>41</v>
      </c>
      <c r="O224" s="81"/>
      <c r="P224" s="214">
        <f>O224*H224</f>
        <v>0</v>
      </c>
      <c r="Q224" s="214">
        <v>0</v>
      </c>
      <c r="R224" s="214">
        <f>Q224*H224</f>
        <v>0</v>
      </c>
      <c r="S224" s="214">
        <v>0</v>
      </c>
      <c r="T224" s="215">
        <f>S224*H224</f>
        <v>0</v>
      </c>
      <c r="U224" s="37"/>
      <c r="V224" s="37"/>
      <c r="W224" s="37"/>
      <c r="X224" s="37"/>
      <c r="Y224" s="37"/>
      <c r="Z224" s="37"/>
      <c r="AA224" s="37"/>
      <c r="AB224" s="37"/>
      <c r="AC224" s="37"/>
      <c r="AD224" s="37"/>
      <c r="AE224" s="37"/>
      <c r="AR224" s="216" t="s">
        <v>358</v>
      </c>
      <c r="AT224" s="216" t="s">
        <v>285</v>
      </c>
      <c r="AU224" s="216" t="s">
        <v>87</v>
      </c>
      <c r="AY224" s="18" t="s">
        <v>283</v>
      </c>
      <c r="BE224" s="217">
        <f>IF(N224="základná",J224,0)</f>
        <v>0</v>
      </c>
      <c r="BF224" s="217">
        <f>IF(N224="znížená",J224,0)</f>
        <v>0</v>
      </c>
      <c r="BG224" s="217">
        <f>IF(N224="zákl. prenesená",J224,0)</f>
        <v>0</v>
      </c>
      <c r="BH224" s="217">
        <f>IF(N224="zníž. prenesená",J224,0)</f>
        <v>0</v>
      </c>
      <c r="BI224" s="217">
        <f>IF(N224="nulová",J224,0)</f>
        <v>0</v>
      </c>
      <c r="BJ224" s="18" t="s">
        <v>87</v>
      </c>
      <c r="BK224" s="217">
        <f>ROUND(I224*H224,2)</f>
        <v>0</v>
      </c>
      <c r="BL224" s="18" t="s">
        <v>358</v>
      </c>
      <c r="BM224" s="216" t="s">
        <v>1211</v>
      </c>
    </row>
    <row r="225" s="2" customFormat="1" ht="24.15" customHeight="1">
      <c r="A225" s="37"/>
      <c r="B225" s="168"/>
      <c r="C225" s="204" t="s">
        <v>744</v>
      </c>
      <c r="D225" s="204" t="s">
        <v>285</v>
      </c>
      <c r="E225" s="205" t="s">
        <v>2977</v>
      </c>
      <c r="F225" s="206" t="s">
        <v>2978</v>
      </c>
      <c r="G225" s="207" t="s">
        <v>649</v>
      </c>
      <c r="H225" s="208">
        <v>1000</v>
      </c>
      <c r="I225" s="209"/>
      <c r="J225" s="210">
        <f>ROUND(I225*H225,2)</f>
        <v>0</v>
      </c>
      <c r="K225" s="211"/>
      <c r="L225" s="38"/>
      <c r="M225" s="212" t="s">
        <v>1</v>
      </c>
      <c r="N225" s="213" t="s">
        <v>41</v>
      </c>
      <c r="O225" s="81"/>
      <c r="P225" s="214">
        <f>O225*H225</f>
        <v>0</v>
      </c>
      <c r="Q225" s="214">
        <v>0</v>
      </c>
      <c r="R225" s="214">
        <f>Q225*H225</f>
        <v>0</v>
      </c>
      <c r="S225" s="214">
        <v>0</v>
      </c>
      <c r="T225" s="215">
        <f>S225*H225</f>
        <v>0</v>
      </c>
      <c r="U225" s="37"/>
      <c r="V225" s="37"/>
      <c r="W225" s="37"/>
      <c r="X225" s="37"/>
      <c r="Y225" s="37"/>
      <c r="Z225" s="37"/>
      <c r="AA225" s="37"/>
      <c r="AB225" s="37"/>
      <c r="AC225" s="37"/>
      <c r="AD225" s="37"/>
      <c r="AE225" s="37"/>
      <c r="AR225" s="216" t="s">
        <v>358</v>
      </c>
      <c r="AT225" s="216" t="s">
        <v>285</v>
      </c>
      <c r="AU225" s="216" t="s">
        <v>87</v>
      </c>
      <c r="AY225" s="18" t="s">
        <v>283</v>
      </c>
      <c r="BE225" s="217">
        <f>IF(N225="základná",J225,0)</f>
        <v>0</v>
      </c>
      <c r="BF225" s="217">
        <f>IF(N225="znížená",J225,0)</f>
        <v>0</v>
      </c>
      <c r="BG225" s="217">
        <f>IF(N225="zákl. prenesená",J225,0)</f>
        <v>0</v>
      </c>
      <c r="BH225" s="217">
        <f>IF(N225="zníž. prenesená",J225,0)</f>
        <v>0</v>
      </c>
      <c r="BI225" s="217">
        <f>IF(N225="nulová",J225,0)</f>
        <v>0</v>
      </c>
      <c r="BJ225" s="18" t="s">
        <v>87</v>
      </c>
      <c r="BK225" s="217">
        <f>ROUND(I225*H225,2)</f>
        <v>0</v>
      </c>
      <c r="BL225" s="18" t="s">
        <v>358</v>
      </c>
      <c r="BM225" s="216" t="s">
        <v>1226</v>
      </c>
    </row>
    <row r="226" s="2" customFormat="1" ht="24.15" customHeight="1">
      <c r="A226" s="37"/>
      <c r="B226" s="168"/>
      <c r="C226" s="204" t="s">
        <v>750</v>
      </c>
      <c r="D226" s="204" t="s">
        <v>285</v>
      </c>
      <c r="E226" s="205" t="s">
        <v>2979</v>
      </c>
      <c r="F226" s="206" t="s">
        <v>2980</v>
      </c>
      <c r="G226" s="207" t="s">
        <v>373</v>
      </c>
      <c r="H226" s="208">
        <v>1</v>
      </c>
      <c r="I226" s="209"/>
      <c r="J226" s="210">
        <f>ROUND(I226*H226,2)</f>
        <v>0</v>
      </c>
      <c r="K226" s="211"/>
      <c r="L226" s="38"/>
      <c r="M226" s="212" t="s">
        <v>1</v>
      </c>
      <c r="N226" s="213" t="s">
        <v>41</v>
      </c>
      <c r="O226" s="81"/>
      <c r="P226" s="214">
        <f>O226*H226</f>
        <v>0</v>
      </c>
      <c r="Q226" s="214">
        <v>0.00067000000000000002</v>
      </c>
      <c r="R226" s="214">
        <f>Q226*H226</f>
        <v>0.00067000000000000002</v>
      </c>
      <c r="S226" s="214">
        <v>0</v>
      </c>
      <c r="T226" s="215">
        <f>S226*H226</f>
        <v>0</v>
      </c>
      <c r="U226" s="37"/>
      <c r="V226" s="37"/>
      <c r="W226" s="37"/>
      <c r="X226" s="37"/>
      <c r="Y226" s="37"/>
      <c r="Z226" s="37"/>
      <c r="AA226" s="37"/>
      <c r="AB226" s="37"/>
      <c r="AC226" s="37"/>
      <c r="AD226" s="37"/>
      <c r="AE226" s="37"/>
      <c r="AR226" s="216" t="s">
        <v>358</v>
      </c>
      <c r="AT226" s="216" t="s">
        <v>285</v>
      </c>
      <c r="AU226" s="216" t="s">
        <v>87</v>
      </c>
      <c r="AY226" s="18" t="s">
        <v>283</v>
      </c>
      <c r="BE226" s="217">
        <f>IF(N226="základná",J226,0)</f>
        <v>0</v>
      </c>
      <c r="BF226" s="217">
        <f>IF(N226="znížená",J226,0)</f>
        <v>0</v>
      </c>
      <c r="BG226" s="217">
        <f>IF(N226="zákl. prenesená",J226,0)</f>
        <v>0</v>
      </c>
      <c r="BH226" s="217">
        <f>IF(N226="zníž. prenesená",J226,0)</f>
        <v>0</v>
      </c>
      <c r="BI226" s="217">
        <f>IF(N226="nulová",J226,0)</f>
        <v>0</v>
      </c>
      <c r="BJ226" s="18" t="s">
        <v>87</v>
      </c>
      <c r="BK226" s="217">
        <f>ROUND(I226*H226,2)</f>
        <v>0</v>
      </c>
      <c r="BL226" s="18" t="s">
        <v>358</v>
      </c>
      <c r="BM226" s="216" t="s">
        <v>1237</v>
      </c>
    </row>
    <row r="227" s="2" customFormat="1" ht="24.15" customHeight="1">
      <c r="A227" s="37"/>
      <c r="B227" s="168"/>
      <c r="C227" s="204" t="s">
        <v>759</v>
      </c>
      <c r="D227" s="204" t="s">
        <v>285</v>
      </c>
      <c r="E227" s="205" t="s">
        <v>2981</v>
      </c>
      <c r="F227" s="206" t="s">
        <v>2982</v>
      </c>
      <c r="G227" s="207" t="s">
        <v>373</v>
      </c>
      <c r="H227" s="208">
        <v>2</v>
      </c>
      <c r="I227" s="209"/>
      <c r="J227" s="210">
        <f>ROUND(I227*H227,2)</f>
        <v>0</v>
      </c>
      <c r="K227" s="211"/>
      <c r="L227" s="38"/>
      <c r="M227" s="212" t="s">
        <v>1</v>
      </c>
      <c r="N227" s="213" t="s">
        <v>41</v>
      </c>
      <c r="O227" s="81"/>
      <c r="P227" s="214">
        <f>O227*H227</f>
        <v>0</v>
      </c>
      <c r="Q227" s="214">
        <v>0.0036099999999999999</v>
      </c>
      <c r="R227" s="214">
        <f>Q227*H227</f>
        <v>0.0072199999999999999</v>
      </c>
      <c r="S227" s="214">
        <v>0</v>
      </c>
      <c r="T227" s="215">
        <f>S227*H227</f>
        <v>0</v>
      </c>
      <c r="U227" s="37"/>
      <c r="V227" s="37"/>
      <c r="W227" s="37"/>
      <c r="X227" s="37"/>
      <c r="Y227" s="37"/>
      <c r="Z227" s="37"/>
      <c r="AA227" s="37"/>
      <c r="AB227" s="37"/>
      <c r="AC227" s="37"/>
      <c r="AD227" s="37"/>
      <c r="AE227" s="37"/>
      <c r="AR227" s="216" t="s">
        <v>358</v>
      </c>
      <c r="AT227" s="216" t="s">
        <v>285</v>
      </c>
      <c r="AU227" s="216" t="s">
        <v>87</v>
      </c>
      <c r="AY227" s="18" t="s">
        <v>283</v>
      </c>
      <c r="BE227" s="217">
        <f>IF(N227="základná",J227,0)</f>
        <v>0</v>
      </c>
      <c r="BF227" s="217">
        <f>IF(N227="znížená",J227,0)</f>
        <v>0</v>
      </c>
      <c r="BG227" s="217">
        <f>IF(N227="zákl. prenesená",J227,0)</f>
        <v>0</v>
      </c>
      <c r="BH227" s="217">
        <f>IF(N227="zníž. prenesená",J227,0)</f>
        <v>0</v>
      </c>
      <c r="BI227" s="217">
        <f>IF(N227="nulová",J227,0)</f>
        <v>0</v>
      </c>
      <c r="BJ227" s="18" t="s">
        <v>87</v>
      </c>
      <c r="BK227" s="217">
        <f>ROUND(I227*H227,2)</f>
        <v>0</v>
      </c>
      <c r="BL227" s="18" t="s">
        <v>358</v>
      </c>
      <c r="BM227" s="216" t="s">
        <v>1247</v>
      </c>
    </row>
    <row r="228" s="2" customFormat="1" ht="24.15" customHeight="1">
      <c r="A228" s="37"/>
      <c r="B228" s="168"/>
      <c r="C228" s="204" t="s">
        <v>769</v>
      </c>
      <c r="D228" s="204" t="s">
        <v>285</v>
      </c>
      <c r="E228" s="205" t="s">
        <v>2983</v>
      </c>
      <c r="F228" s="206" t="s">
        <v>2984</v>
      </c>
      <c r="G228" s="207" t="s">
        <v>649</v>
      </c>
      <c r="H228" s="208">
        <v>914</v>
      </c>
      <c r="I228" s="209"/>
      <c r="J228" s="210">
        <f>ROUND(I228*H228,2)</f>
        <v>0</v>
      </c>
      <c r="K228" s="211"/>
      <c r="L228" s="38"/>
      <c r="M228" s="212" t="s">
        <v>1</v>
      </c>
      <c r="N228" s="213" t="s">
        <v>41</v>
      </c>
      <c r="O228" s="81"/>
      <c r="P228" s="214">
        <f>O228*H228</f>
        <v>0</v>
      </c>
      <c r="Q228" s="214">
        <v>0.000489398249452954</v>
      </c>
      <c r="R228" s="214">
        <f>Q228*H228</f>
        <v>0.44730999999999993</v>
      </c>
      <c r="S228" s="214">
        <v>0</v>
      </c>
      <c r="T228" s="215">
        <f>S228*H228</f>
        <v>0</v>
      </c>
      <c r="U228" s="37"/>
      <c r="V228" s="37"/>
      <c r="W228" s="37"/>
      <c r="X228" s="37"/>
      <c r="Y228" s="37"/>
      <c r="Z228" s="37"/>
      <c r="AA228" s="37"/>
      <c r="AB228" s="37"/>
      <c r="AC228" s="37"/>
      <c r="AD228" s="37"/>
      <c r="AE228" s="37"/>
      <c r="AR228" s="216" t="s">
        <v>358</v>
      </c>
      <c r="AT228" s="216" t="s">
        <v>285</v>
      </c>
      <c r="AU228" s="216" t="s">
        <v>87</v>
      </c>
      <c r="AY228" s="18" t="s">
        <v>283</v>
      </c>
      <c r="BE228" s="217">
        <f>IF(N228="základná",J228,0)</f>
        <v>0</v>
      </c>
      <c r="BF228" s="217">
        <f>IF(N228="znížená",J228,0)</f>
        <v>0</v>
      </c>
      <c r="BG228" s="217">
        <f>IF(N228="zákl. prenesená",J228,0)</f>
        <v>0</v>
      </c>
      <c r="BH228" s="217">
        <f>IF(N228="zníž. prenesená",J228,0)</f>
        <v>0</v>
      </c>
      <c r="BI228" s="217">
        <f>IF(N228="nulová",J228,0)</f>
        <v>0</v>
      </c>
      <c r="BJ228" s="18" t="s">
        <v>87</v>
      </c>
      <c r="BK228" s="217">
        <f>ROUND(I228*H228,2)</f>
        <v>0</v>
      </c>
      <c r="BL228" s="18" t="s">
        <v>358</v>
      </c>
      <c r="BM228" s="216" t="s">
        <v>1257</v>
      </c>
    </row>
    <row r="229" s="2" customFormat="1" ht="24.15" customHeight="1">
      <c r="A229" s="37"/>
      <c r="B229" s="168"/>
      <c r="C229" s="204" t="s">
        <v>774</v>
      </c>
      <c r="D229" s="204" t="s">
        <v>285</v>
      </c>
      <c r="E229" s="205" t="s">
        <v>2985</v>
      </c>
      <c r="F229" s="206" t="s">
        <v>2986</v>
      </c>
      <c r="G229" s="207" t="s">
        <v>649</v>
      </c>
      <c r="H229" s="208">
        <v>456</v>
      </c>
      <c r="I229" s="209"/>
      <c r="J229" s="210">
        <f>ROUND(I229*H229,2)</f>
        <v>0</v>
      </c>
      <c r="K229" s="211"/>
      <c r="L229" s="38"/>
      <c r="M229" s="212" t="s">
        <v>1</v>
      </c>
      <c r="N229" s="213" t="s">
        <v>41</v>
      </c>
      <c r="O229" s="81"/>
      <c r="P229" s="214">
        <f>O229*H229</f>
        <v>0</v>
      </c>
      <c r="Q229" s="214">
        <v>0.00060576754385964905</v>
      </c>
      <c r="R229" s="214">
        <f>Q229*H229</f>
        <v>0.27622999999999998</v>
      </c>
      <c r="S229" s="214">
        <v>0</v>
      </c>
      <c r="T229" s="215">
        <f>S229*H229</f>
        <v>0</v>
      </c>
      <c r="U229" s="37"/>
      <c r="V229" s="37"/>
      <c r="W229" s="37"/>
      <c r="X229" s="37"/>
      <c r="Y229" s="37"/>
      <c r="Z229" s="37"/>
      <c r="AA229" s="37"/>
      <c r="AB229" s="37"/>
      <c r="AC229" s="37"/>
      <c r="AD229" s="37"/>
      <c r="AE229" s="37"/>
      <c r="AR229" s="216" t="s">
        <v>358</v>
      </c>
      <c r="AT229" s="216" t="s">
        <v>285</v>
      </c>
      <c r="AU229" s="216" t="s">
        <v>87</v>
      </c>
      <c r="AY229" s="18" t="s">
        <v>283</v>
      </c>
      <c r="BE229" s="217">
        <f>IF(N229="základná",J229,0)</f>
        <v>0</v>
      </c>
      <c r="BF229" s="217">
        <f>IF(N229="znížená",J229,0)</f>
        <v>0</v>
      </c>
      <c r="BG229" s="217">
        <f>IF(N229="zákl. prenesená",J229,0)</f>
        <v>0</v>
      </c>
      <c r="BH229" s="217">
        <f>IF(N229="zníž. prenesená",J229,0)</f>
        <v>0</v>
      </c>
      <c r="BI229" s="217">
        <f>IF(N229="nulová",J229,0)</f>
        <v>0</v>
      </c>
      <c r="BJ229" s="18" t="s">
        <v>87</v>
      </c>
      <c r="BK229" s="217">
        <f>ROUND(I229*H229,2)</f>
        <v>0</v>
      </c>
      <c r="BL229" s="18" t="s">
        <v>358</v>
      </c>
      <c r="BM229" s="216" t="s">
        <v>1267</v>
      </c>
    </row>
    <row r="230" s="2" customFormat="1" ht="24.15" customHeight="1">
      <c r="A230" s="37"/>
      <c r="B230" s="168"/>
      <c r="C230" s="204" t="s">
        <v>779</v>
      </c>
      <c r="D230" s="204" t="s">
        <v>285</v>
      </c>
      <c r="E230" s="205" t="s">
        <v>2987</v>
      </c>
      <c r="F230" s="206" t="s">
        <v>2988</v>
      </c>
      <c r="G230" s="207" t="s">
        <v>649</v>
      </c>
      <c r="H230" s="208">
        <v>231</v>
      </c>
      <c r="I230" s="209"/>
      <c r="J230" s="210">
        <f>ROUND(I230*H230,2)</f>
        <v>0</v>
      </c>
      <c r="K230" s="211"/>
      <c r="L230" s="38"/>
      <c r="M230" s="212" t="s">
        <v>1</v>
      </c>
      <c r="N230" s="213" t="s">
        <v>41</v>
      </c>
      <c r="O230" s="81"/>
      <c r="P230" s="214">
        <f>O230*H230</f>
        <v>0</v>
      </c>
      <c r="Q230" s="214">
        <v>0.00071129870129870104</v>
      </c>
      <c r="R230" s="214">
        <f>Q230*H230</f>
        <v>0.16430999999999993</v>
      </c>
      <c r="S230" s="214">
        <v>0</v>
      </c>
      <c r="T230" s="215">
        <f>S230*H230</f>
        <v>0</v>
      </c>
      <c r="U230" s="37"/>
      <c r="V230" s="37"/>
      <c r="W230" s="37"/>
      <c r="X230" s="37"/>
      <c r="Y230" s="37"/>
      <c r="Z230" s="37"/>
      <c r="AA230" s="37"/>
      <c r="AB230" s="37"/>
      <c r="AC230" s="37"/>
      <c r="AD230" s="37"/>
      <c r="AE230" s="37"/>
      <c r="AR230" s="216" t="s">
        <v>358</v>
      </c>
      <c r="AT230" s="216" t="s">
        <v>285</v>
      </c>
      <c r="AU230" s="216" t="s">
        <v>87</v>
      </c>
      <c r="AY230" s="18" t="s">
        <v>283</v>
      </c>
      <c r="BE230" s="217">
        <f>IF(N230="základná",J230,0)</f>
        <v>0</v>
      </c>
      <c r="BF230" s="217">
        <f>IF(N230="znížená",J230,0)</f>
        <v>0</v>
      </c>
      <c r="BG230" s="217">
        <f>IF(N230="zákl. prenesená",J230,0)</f>
        <v>0</v>
      </c>
      <c r="BH230" s="217">
        <f>IF(N230="zníž. prenesená",J230,0)</f>
        <v>0</v>
      </c>
      <c r="BI230" s="217">
        <f>IF(N230="nulová",J230,0)</f>
        <v>0</v>
      </c>
      <c r="BJ230" s="18" t="s">
        <v>87</v>
      </c>
      <c r="BK230" s="217">
        <f>ROUND(I230*H230,2)</f>
        <v>0</v>
      </c>
      <c r="BL230" s="18" t="s">
        <v>358</v>
      </c>
      <c r="BM230" s="216" t="s">
        <v>1278</v>
      </c>
    </row>
    <row r="231" s="2" customFormat="1" ht="24.15" customHeight="1">
      <c r="A231" s="37"/>
      <c r="B231" s="168"/>
      <c r="C231" s="204" t="s">
        <v>788</v>
      </c>
      <c r="D231" s="204" t="s">
        <v>285</v>
      </c>
      <c r="E231" s="205" t="s">
        <v>2989</v>
      </c>
      <c r="F231" s="206" t="s">
        <v>2990</v>
      </c>
      <c r="G231" s="207" t="s">
        <v>649</v>
      </c>
      <c r="H231" s="208">
        <v>369</v>
      </c>
      <c r="I231" s="209"/>
      <c r="J231" s="210">
        <f>ROUND(I231*H231,2)</f>
        <v>0</v>
      </c>
      <c r="K231" s="211"/>
      <c r="L231" s="38"/>
      <c r="M231" s="212" t="s">
        <v>1</v>
      </c>
      <c r="N231" s="213" t="s">
        <v>41</v>
      </c>
      <c r="O231" s="81"/>
      <c r="P231" s="214">
        <f>O231*H231</f>
        <v>0</v>
      </c>
      <c r="Q231" s="214">
        <v>0.0010917886178861799</v>
      </c>
      <c r="R231" s="214">
        <f>Q231*H231</f>
        <v>0.40287000000000039</v>
      </c>
      <c r="S231" s="214">
        <v>0</v>
      </c>
      <c r="T231" s="215">
        <f>S231*H231</f>
        <v>0</v>
      </c>
      <c r="U231" s="37"/>
      <c r="V231" s="37"/>
      <c r="W231" s="37"/>
      <c r="X231" s="37"/>
      <c r="Y231" s="37"/>
      <c r="Z231" s="37"/>
      <c r="AA231" s="37"/>
      <c r="AB231" s="37"/>
      <c r="AC231" s="37"/>
      <c r="AD231" s="37"/>
      <c r="AE231" s="37"/>
      <c r="AR231" s="216" t="s">
        <v>358</v>
      </c>
      <c r="AT231" s="216" t="s">
        <v>285</v>
      </c>
      <c r="AU231" s="216" t="s">
        <v>87</v>
      </c>
      <c r="AY231" s="18" t="s">
        <v>283</v>
      </c>
      <c r="BE231" s="217">
        <f>IF(N231="základná",J231,0)</f>
        <v>0</v>
      </c>
      <c r="BF231" s="217">
        <f>IF(N231="znížená",J231,0)</f>
        <v>0</v>
      </c>
      <c r="BG231" s="217">
        <f>IF(N231="zákl. prenesená",J231,0)</f>
        <v>0</v>
      </c>
      <c r="BH231" s="217">
        <f>IF(N231="zníž. prenesená",J231,0)</f>
        <v>0</v>
      </c>
      <c r="BI231" s="217">
        <f>IF(N231="nulová",J231,0)</f>
        <v>0</v>
      </c>
      <c r="BJ231" s="18" t="s">
        <v>87</v>
      </c>
      <c r="BK231" s="217">
        <f>ROUND(I231*H231,2)</f>
        <v>0</v>
      </c>
      <c r="BL231" s="18" t="s">
        <v>358</v>
      </c>
      <c r="BM231" s="216" t="s">
        <v>1291</v>
      </c>
    </row>
    <row r="232" s="2" customFormat="1" ht="24.15" customHeight="1">
      <c r="A232" s="37"/>
      <c r="B232" s="168"/>
      <c r="C232" s="204" t="s">
        <v>798</v>
      </c>
      <c r="D232" s="204" t="s">
        <v>285</v>
      </c>
      <c r="E232" s="205" t="s">
        <v>2991</v>
      </c>
      <c r="F232" s="206" t="s">
        <v>2992</v>
      </c>
      <c r="G232" s="207" t="s">
        <v>649</v>
      </c>
      <c r="H232" s="208">
        <v>48</v>
      </c>
      <c r="I232" s="209"/>
      <c r="J232" s="210">
        <f>ROUND(I232*H232,2)</f>
        <v>0</v>
      </c>
      <c r="K232" s="211"/>
      <c r="L232" s="38"/>
      <c r="M232" s="212" t="s">
        <v>1</v>
      </c>
      <c r="N232" s="213" t="s">
        <v>41</v>
      </c>
      <c r="O232" s="81"/>
      <c r="P232" s="214">
        <f>O232*H232</f>
        <v>0</v>
      </c>
      <c r="Q232" s="214">
        <v>0.0013702083333333301</v>
      </c>
      <c r="R232" s="214">
        <f>Q232*H232</f>
        <v>0.065769999999999842</v>
      </c>
      <c r="S232" s="214">
        <v>0</v>
      </c>
      <c r="T232" s="215">
        <f>S232*H232</f>
        <v>0</v>
      </c>
      <c r="U232" s="37"/>
      <c r="V232" s="37"/>
      <c r="W232" s="37"/>
      <c r="X232" s="37"/>
      <c r="Y232" s="37"/>
      <c r="Z232" s="37"/>
      <c r="AA232" s="37"/>
      <c r="AB232" s="37"/>
      <c r="AC232" s="37"/>
      <c r="AD232" s="37"/>
      <c r="AE232" s="37"/>
      <c r="AR232" s="216" t="s">
        <v>358</v>
      </c>
      <c r="AT232" s="216" t="s">
        <v>285</v>
      </c>
      <c r="AU232" s="216" t="s">
        <v>87</v>
      </c>
      <c r="AY232" s="18" t="s">
        <v>283</v>
      </c>
      <c r="BE232" s="217">
        <f>IF(N232="základná",J232,0)</f>
        <v>0</v>
      </c>
      <c r="BF232" s="217">
        <f>IF(N232="znížená",J232,0)</f>
        <v>0</v>
      </c>
      <c r="BG232" s="217">
        <f>IF(N232="zákl. prenesená",J232,0)</f>
        <v>0</v>
      </c>
      <c r="BH232" s="217">
        <f>IF(N232="zníž. prenesená",J232,0)</f>
        <v>0</v>
      </c>
      <c r="BI232" s="217">
        <f>IF(N232="nulová",J232,0)</f>
        <v>0</v>
      </c>
      <c r="BJ232" s="18" t="s">
        <v>87</v>
      </c>
      <c r="BK232" s="217">
        <f>ROUND(I232*H232,2)</f>
        <v>0</v>
      </c>
      <c r="BL232" s="18" t="s">
        <v>358</v>
      </c>
      <c r="BM232" s="216" t="s">
        <v>1299</v>
      </c>
    </row>
    <row r="233" s="2" customFormat="1" ht="24.15" customHeight="1">
      <c r="A233" s="37"/>
      <c r="B233" s="168"/>
      <c r="C233" s="204" t="s">
        <v>803</v>
      </c>
      <c r="D233" s="204" t="s">
        <v>285</v>
      </c>
      <c r="E233" s="205" t="s">
        <v>4491</v>
      </c>
      <c r="F233" s="206" t="s">
        <v>4492</v>
      </c>
      <c r="G233" s="207" t="s">
        <v>649</v>
      </c>
      <c r="H233" s="208">
        <v>21</v>
      </c>
      <c r="I233" s="209"/>
      <c r="J233" s="210">
        <f>ROUND(I233*H233,2)</f>
        <v>0</v>
      </c>
      <c r="K233" s="211"/>
      <c r="L233" s="38"/>
      <c r="M233" s="212" t="s">
        <v>1</v>
      </c>
      <c r="N233" s="213" t="s">
        <v>41</v>
      </c>
      <c r="O233" s="81"/>
      <c r="P233" s="214">
        <f>O233*H233</f>
        <v>0</v>
      </c>
      <c r="Q233" s="214">
        <v>0.0031614285714285698</v>
      </c>
      <c r="R233" s="214">
        <f>Q233*H233</f>
        <v>0.066389999999999963</v>
      </c>
      <c r="S233" s="214">
        <v>0</v>
      </c>
      <c r="T233" s="215">
        <f>S233*H233</f>
        <v>0</v>
      </c>
      <c r="U233" s="37"/>
      <c r="V233" s="37"/>
      <c r="W233" s="37"/>
      <c r="X233" s="37"/>
      <c r="Y233" s="37"/>
      <c r="Z233" s="37"/>
      <c r="AA233" s="37"/>
      <c r="AB233" s="37"/>
      <c r="AC233" s="37"/>
      <c r="AD233" s="37"/>
      <c r="AE233" s="37"/>
      <c r="AR233" s="216" t="s">
        <v>358</v>
      </c>
      <c r="AT233" s="216" t="s">
        <v>285</v>
      </c>
      <c r="AU233" s="216" t="s">
        <v>87</v>
      </c>
      <c r="AY233" s="18" t="s">
        <v>283</v>
      </c>
      <c r="BE233" s="217">
        <f>IF(N233="základná",J233,0)</f>
        <v>0</v>
      </c>
      <c r="BF233" s="217">
        <f>IF(N233="znížená",J233,0)</f>
        <v>0</v>
      </c>
      <c r="BG233" s="217">
        <f>IF(N233="zákl. prenesená",J233,0)</f>
        <v>0</v>
      </c>
      <c r="BH233" s="217">
        <f>IF(N233="zníž. prenesená",J233,0)</f>
        <v>0</v>
      </c>
      <c r="BI233" s="217">
        <f>IF(N233="nulová",J233,0)</f>
        <v>0</v>
      </c>
      <c r="BJ233" s="18" t="s">
        <v>87</v>
      </c>
      <c r="BK233" s="217">
        <f>ROUND(I233*H233,2)</f>
        <v>0</v>
      </c>
      <c r="BL233" s="18" t="s">
        <v>358</v>
      </c>
      <c r="BM233" s="216" t="s">
        <v>1308</v>
      </c>
    </row>
    <row r="234" s="2" customFormat="1" ht="24.15" customHeight="1">
      <c r="A234" s="37"/>
      <c r="B234" s="168"/>
      <c r="C234" s="204" t="s">
        <v>807</v>
      </c>
      <c r="D234" s="204" t="s">
        <v>285</v>
      </c>
      <c r="E234" s="205" t="s">
        <v>2993</v>
      </c>
      <c r="F234" s="206" t="s">
        <v>2994</v>
      </c>
      <c r="G234" s="207" t="s">
        <v>649</v>
      </c>
      <c r="H234" s="208">
        <v>14</v>
      </c>
      <c r="I234" s="209"/>
      <c r="J234" s="210">
        <f>ROUND(I234*H234,2)</f>
        <v>0</v>
      </c>
      <c r="K234" s="211"/>
      <c r="L234" s="38"/>
      <c r="M234" s="212" t="s">
        <v>1</v>
      </c>
      <c r="N234" s="213" t="s">
        <v>41</v>
      </c>
      <c r="O234" s="81"/>
      <c r="P234" s="214">
        <f>O234*H234</f>
        <v>0</v>
      </c>
      <c r="Q234" s="214">
        <v>0.00481</v>
      </c>
      <c r="R234" s="214">
        <f>Q234*H234</f>
        <v>0.067339999999999997</v>
      </c>
      <c r="S234" s="214">
        <v>0</v>
      </c>
      <c r="T234" s="215">
        <f>S234*H234</f>
        <v>0</v>
      </c>
      <c r="U234" s="37"/>
      <c r="V234" s="37"/>
      <c r="W234" s="37"/>
      <c r="X234" s="37"/>
      <c r="Y234" s="37"/>
      <c r="Z234" s="37"/>
      <c r="AA234" s="37"/>
      <c r="AB234" s="37"/>
      <c r="AC234" s="37"/>
      <c r="AD234" s="37"/>
      <c r="AE234" s="37"/>
      <c r="AR234" s="216" t="s">
        <v>358</v>
      </c>
      <c r="AT234" s="216" t="s">
        <v>285</v>
      </c>
      <c r="AU234" s="216" t="s">
        <v>87</v>
      </c>
      <c r="AY234" s="18" t="s">
        <v>283</v>
      </c>
      <c r="BE234" s="217">
        <f>IF(N234="základná",J234,0)</f>
        <v>0</v>
      </c>
      <c r="BF234" s="217">
        <f>IF(N234="znížená",J234,0)</f>
        <v>0</v>
      </c>
      <c r="BG234" s="217">
        <f>IF(N234="zákl. prenesená",J234,0)</f>
        <v>0</v>
      </c>
      <c r="BH234" s="217">
        <f>IF(N234="zníž. prenesená",J234,0)</f>
        <v>0</v>
      </c>
      <c r="BI234" s="217">
        <f>IF(N234="nulová",J234,0)</f>
        <v>0</v>
      </c>
      <c r="BJ234" s="18" t="s">
        <v>87</v>
      </c>
      <c r="BK234" s="217">
        <f>ROUND(I234*H234,2)</f>
        <v>0</v>
      </c>
      <c r="BL234" s="18" t="s">
        <v>358</v>
      </c>
      <c r="BM234" s="216" t="s">
        <v>1318</v>
      </c>
    </row>
    <row r="235" s="2" customFormat="1" ht="24.15" customHeight="1">
      <c r="A235" s="37"/>
      <c r="B235" s="168"/>
      <c r="C235" s="204" t="s">
        <v>811</v>
      </c>
      <c r="D235" s="204" t="s">
        <v>285</v>
      </c>
      <c r="E235" s="205" t="s">
        <v>2995</v>
      </c>
      <c r="F235" s="206" t="s">
        <v>2996</v>
      </c>
      <c r="G235" s="207" t="s">
        <v>649</v>
      </c>
      <c r="H235" s="208">
        <v>58</v>
      </c>
      <c r="I235" s="209"/>
      <c r="J235" s="210">
        <f>ROUND(I235*H235,2)</f>
        <v>0</v>
      </c>
      <c r="K235" s="211"/>
      <c r="L235" s="38"/>
      <c r="M235" s="212" t="s">
        <v>1</v>
      </c>
      <c r="N235" s="213" t="s">
        <v>41</v>
      </c>
      <c r="O235" s="81"/>
      <c r="P235" s="214">
        <f>O235*H235</f>
        <v>0</v>
      </c>
      <c r="Q235" s="214">
        <v>0.00190293103448276</v>
      </c>
      <c r="R235" s="214">
        <f>Q235*H235</f>
        <v>0.11037000000000008</v>
      </c>
      <c r="S235" s="214">
        <v>0</v>
      </c>
      <c r="T235" s="215">
        <f>S235*H235</f>
        <v>0</v>
      </c>
      <c r="U235" s="37"/>
      <c r="V235" s="37"/>
      <c r="W235" s="37"/>
      <c r="X235" s="37"/>
      <c r="Y235" s="37"/>
      <c r="Z235" s="37"/>
      <c r="AA235" s="37"/>
      <c r="AB235" s="37"/>
      <c r="AC235" s="37"/>
      <c r="AD235" s="37"/>
      <c r="AE235" s="37"/>
      <c r="AR235" s="216" t="s">
        <v>358</v>
      </c>
      <c r="AT235" s="216" t="s">
        <v>285</v>
      </c>
      <c r="AU235" s="216" t="s">
        <v>87</v>
      </c>
      <c r="AY235" s="18" t="s">
        <v>283</v>
      </c>
      <c r="BE235" s="217">
        <f>IF(N235="základná",J235,0)</f>
        <v>0</v>
      </c>
      <c r="BF235" s="217">
        <f>IF(N235="znížená",J235,0)</f>
        <v>0</v>
      </c>
      <c r="BG235" s="217">
        <f>IF(N235="zákl. prenesená",J235,0)</f>
        <v>0</v>
      </c>
      <c r="BH235" s="217">
        <f>IF(N235="zníž. prenesená",J235,0)</f>
        <v>0</v>
      </c>
      <c r="BI235" s="217">
        <f>IF(N235="nulová",J235,0)</f>
        <v>0</v>
      </c>
      <c r="BJ235" s="18" t="s">
        <v>87</v>
      </c>
      <c r="BK235" s="217">
        <f>ROUND(I235*H235,2)</f>
        <v>0</v>
      </c>
      <c r="BL235" s="18" t="s">
        <v>358</v>
      </c>
      <c r="BM235" s="216" t="s">
        <v>1328</v>
      </c>
    </row>
    <row r="236" s="2" customFormat="1" ht="24.15" customHeight="1">
      <c r="A236" s="37"/>
      <c r="B236" s="168"/>
      <c r="C236" s="204" t="s">
        <v>816</v>
      </c>
      <c r="D236" s="204" t="s">
        <v>285</v>
      </c>
      <c r="E236" s="205" t="s">
        <v>2997</v>
      </c>
      <c r="F236" s="206" t="s">
        <v>2998</v>
      </c>
      <c r="G236" s="207" t="s">
        <v>373</v>
      </c>
      <c r="H236" s="208">
        <v>278</v>
      </c>
      <c r="I236" s="209"/>
      <c r="J236" s="210">
        <f>ROUND(I236*H236,2)</f>
        <v>0</v>
      </c>
      <c r="K236" s="211"/>
      <c r="L236" s="38"/>
      <c r="M236" s="212" t="s">
        <v>1</v>
      </c>
      <c r="N236" s="213" t="s">
        <v>41</v>
      </c>
      <c r="O236" s="81"/>
      <c r="P236" s="214">
        <f>O236*H236</f>
        <v>0</v>
      </c>
      <c r="Q236" s="214">
        <v>3.0000000000000001E-05</v>
      </c>
      <c r="R236" s="214">
        <f>Q236*H236</f>
        <v>0.0083400000000000002</v>
      </c>
      <c r="S236" s="214">
        <v>0</v>
      </c>
      <c r="T236" s="215">
        <f>S236*H236</f>
        <v>0</v>
      </c>
      <c r="U236" s="37"/>
      <c r="V236" s="37"/>
      <c r="W236" s="37"/>
      <c r="X236" s="37"/>
      <c r="Y236" s="37"/>
      <c r="Z236" s="37"/>
      <c r="AA236" s="37"/>
      <c r="AB236" s="37"/>
      <c r="AC236" s="37"/>
      <c r="AD236" s="37"/>
      <c r="AE236" s="37"/>
      <c r="AR236" s="216" t="s">
        <v>358</v>
      </c>
      <c r="AT236" s="216" t="s">
        <v>285</v>
      </c>
      <c r="AU236" s="216" t="s">
        <v>87</v>
      </c>
      <c r="AY236" s="18" t="s">
        <v>283</v>
      </c>
      <c r="BE236" s="217">
        <f>IF(N236="základná",J236,0)</f>
        <v>0</v>
      </c>
      <c r="BF236" s="217">
        <f>IF(N236="znížená",J236,0)</f>
        <v>0</v>
      </c>
      <c r="BG236" s="217">
        <f>IF(N236="zákl. prenesená",J236,0)</f>
        <v>0</v>
      </c>
      <c r="BH236" s="217">
        <f>IF(N236="zníž. prenesená",J236,0)</f>
        <v>0</v>
      </c>
      <c r="BI236" s="217">
        <f>IF(N236="nulová",J236,0)</f>
        <v>0</v>
      </c>
      <c r="BJ236" s="18" t="s">
        <v>87</v>
      </c>
      <c r="BK236" s="217">
        <f>ROUND(I236*H236,2)</f>
        <v>0</v>
      </c>
      <c r="BL236" s="18" t="s">
        <v>358</v>
      </c>
      <c r="BM236" s="216" t="s">
        <v>1334</v>
      </c>
    </row>
    <row r="237" s="2" customFormat="1" ht="24.15" customHeight="1">
      <c r="A237" s="37"/>
      <c r="B237" s="168"/>
      <c r="C237" s="242" t="s">
        <v>825</v>
      </c>
      <c r="D237" s="242" t="s">
        <v>582</v>
      </c>
      <c r="E237" s="243" t="s">
        <v>2999</v>
      </c>
      <c r="F237" s="244" t="s">
        <v>3000</v>
      </c>
      <c r="G237" s="245" t="s">
        <v>373</v>
      </c>
      <c r="H237" s="246">
        <v>278</v>
      </c>
      <c r="I237" s="247"/>
      <c r="J237" s="248">
        <f>ROUND(I237*H237,2)</f>
        <v>0</v>
      </c>
      <c r="K237" s="249"/>
      <c r="L237" s="250"/>
      <c r="M237" s="251" t="s">
        <v>1</v>
      </c>
      <c r="N237" s="252" t="s">
        <v>41</v>
      </c>
      <c r="O237" s="81"/>
      <c r="P237" s="214">
        <f>O237*H237</f>
        <v>0</v>
      </c>
      <c r="Q237" s="214">
        <v>0.00023000000000000001</v>
      </c>
      <c r="R237" s="214">
        <f>Q237*H237</f>
        <v>0.063939999999999997</v>
      </c>
      <c r="S237" s="214">
        <v>0</v>
      </c>
      <c r="T237" s="215">
        <f>S237*H237</f>
        <v>0</v>
      </c>
      <c r="U237" s="37"/>
      <c r="V237" s="37"/>
      <c r="W237" s="37"/>
      <c r="X237" s="37"/>
      <c r="Y237" s="37"/>
      <c r="Z237" s="37"/>
      <c r="AA237" s="37"/>
      <c r="AB237" s="37"/>
      <c r="AC237" s="37"/>
      <c r="AD237" s="37"/>
      <c r="AE237" s="37"/>
      <c r="AR237" s="216" t="s">
        <v>473</v>
      </c>
      <c r="AT237" s="216" t="s">
        <v>582</v>
      </c>
      <c r="AU237" s="216" t="s">
        <v>87</v>
      </c>
      <c r="AY237" s="18" t="s">
        <v>283</v>
      </c>
      <c r="BE237" s="217">
        <f>IF(N237="základná",J237,0)</f>
        <v>0</v>
      </c>
      <c r="BF237" s="217">
        <f>IF(N237="znížená",J237,0)</f>
        <v>0</v>
      </c>
      <c r="BG237" s="217">
        <f>IF(N237="zákl. prenesená",J237,0)</f>
        <v>0</v>
      </c>
      <c r="BH237" s="217">
        <f>IF(N237="zníž. prenesená",J237,0)</f>
        <v>0</v>
      </c>
      <c r="BI237" s="217">
        <f>IF(N237="nulová",J237,0)</f>
        <v>0</v>
      </c>
      <c r="BJ237" s="18" t="s">
        <v>87</v>
      </c>
      <c r="BK237" s="217">
        <f>ROUND(I237*H237,2)</f>
        <v>0</v>
      </c>
      <c r="BL237" s="18" t="s">
        <v>358</v>
      </c>
      <c r="BM237" s="216" t="s">
        <v>1344</v>
      </c>
    </row>
    <row r="238" s="2" customFormat="1" ht="33" customHeight="1">
      <c r="A238" s="37"/>
      <c r="B238" s="168"/>
      <c r="C238" s="204" t="s">
        <v>835</v>
      </c>
      <c r="D238" s="204" t="s">
        <v>285</v>
      </c>
      <c r="E238" s="205" t="s">
        <v>3001</v>
      </c>
      <c r="F238" s="206" t="s">
        <v>3002</v>
      </c>
      <c r="G238" s="207" t="s">
        <v>373</v>
      </c>
      <c r="H238" s="208">
        <v>400</v>
      </c>
      <c r="I238" s="209"/>
      <c r="J238" s="210">
        <f>ROUND(I238*H238,2)</f>
        <v>0</v>
      </c>
      <c r="K238" s="211"/>
      <c r="L238" s="38"/>
      <c r="M238" s="212" t="s">
        <v>1</v>
      </c>
      <c r="N238" s="213" t="s">
        <v>41</v>
      </c>
      <c r="O238" s="81"/>
      <c r="P238" s="214">
        <f>O238*H238</f>
        <v>0</v>
      </c>
      <c r="Q238" s="214">
        <v>4.0000000000000003E-05</v>
      </c>
      <c r="R238" s="214">
        <f>Q238*H238</f>
        <v>0.016</v>
      </c>
      <c r="S238" s="214">
        <v>0</v>
      </c>
      <c r="T238" s="215">
        <f>S238*H238</f>
        <v>0</v>
      </c>
      <c r="U238" s="37"/>
      <c r="V238" s="37"/>
      <c r="W238" s="37"/>
      <c r="X238" s="37"/>
      <c r="Y238" s="37"/>
      <c r="Z238" s="37"/>
      <c r="AA238" s="37"/>
      <c r="AB238" s="37"/>
      <c r="AC238" s="37"/>
      <c r="AD238" s="37"/>
      <c r="AE238" s="37"/>
      <c r="AR238" s="216" t="s">
        <v>358</v>
      </c>
      <c r="AT238" s="216" t="s">
        <v>285</v>
      </c>
      <c r="AU238" s="216" t="s">
        <v>87</v>
      </c>
      <c r="AY238" s="18" t="s">
        <v>283</v>
      </c>
      <c r="BE238" s="217">
        <f>IF(N238="základná",J238,0)</f>
        <v>0</v>
      </c>
      <c r="BF238" s="217">
        <f>IF(N238="znížená",J238,0)</f>
        <v>0</v>
      </c>
      <c r="BG238" s="217">
        <f>IF(N238="zákl. prenesená",J238,0)</f>
        <v>0</v>
      </c>
      <c r="BH238" s="217">
        <f>IF(N238="zníž. prenesená",J238,0)</f>
        <v>0</v>
      </c>
      <c r="BI238" s="217">
        <f>IF(N238="nulová",J238,0)</f>
        <v>0</v>
      </c>
      <c r="BJ238" s="18" t="s">
        <v>87</v>
      </c>
      <c r="BK238" s="217">
        <f>ROUND(I238*H238,2)</f>
        <v>0</v>
      </c>
      <c r="BL238" s="18" t="s">
        <v>358</v>
      </c>
      <c r="BM238" s="216" t="s">
        <v>1354</v>
      </c>
    </row>
    <row r="239" s="2" customFormat="1" ht="33" customHeight="1">
      <c r="A239" s="37"/>
      <c r="B239" s="168"/>
      <c r="C239" s="204" t="s">
        <v>839</v>
      </c>
      <c r="D239" s="204" t="s">
        <v>285</v>
      </c>
      <c r="E239" s="205" t="s">
        <v>3003</v>
      </c>
      <c r="F239" s="206" t="s">
        <v>3004</v>
      </c>
      <c r="G239" s="207" t="s">
        <v>373</v>
      </c>
      <c r="H239" s="208">
        <v>300</v>
      </c>
      <c r="I239" s="209"/>
      <c r="J239" s="210">
        <f>ROUND(I239*H239,2)</f>
        <v>0</v>
      </c>
      <c r="K239" s="211"/>
      <c r="L239" s="38"/>
      <c r="M239" s="212" t="s">
        <v>1</v>
      </c>
      <c r="N239" s="213" t="s">
        <v>41</v>
      </c>
      <c r="O239" s="81"/>
      <c r="P239" s="214">
        <f>O239*H239</f>
        <v>0</v>
      </c>
      <c r="Q239" s="214">
        <v>8.0000000000000007E-05</v>
      </c>
      <c r="R239" s="214">
        <f>Q239*H239</f>
        <v>0.024</v>
      </c>
      <c r="S239" s="214">
        <v>0</v>
      </c>
      <c r="T239" s="215">
        <f>S239*H239</f>
        <v>0</v>
      </c>
      <c r="U239" s="37"/>
      <c r="V239" s="37"/>
      <c r="W239" s="37"/>
      <c r="X239" s="37"/>
      <c r="Y239" s="37"/>
      <c r="Z239" s="37"/>
      <c r="AA239" s="37"/>
      <c r="AB239" s="37"/>
      <c r="AC239" s="37"/>
      <c r="AD239" s="37"/>
      <c r="AE239" s="37"/>
      <c r="AR239" s="216" t="s">
        <v>358</v>
      </c>
      <c r="AT239" s="216" t="s">
        <v>285</v>
      </c>
      <c r="AU239" s="216" t="s">
        <v>87</v>
      </c>
      <c r="AY239" s="18" t="s">
        <v>283</v>
      </c>
      <c r="BE239" s="217">
        <f>IF(N239="základná",J239,0)</f>
        <v>0</v>
      </c>
      <c r="BF239" s="217">
        <f>IF(N239="znížená",J239,0)</f>
        <v>0</v>
      </c>
      <c r="BG239" s="217">
        <f>IF(N239="zákl. prenesená",J239,0)</f>
        <v>0</v>
      </c>
      <c r="BH239" s="217">
        <f>IF(N239="zníž. prenesená",J239,0)</f>
        <v>0</v>
      </c>
      <c r="BI239" s="217">
        <f>IF(N239="nulová",J239,0)</f>
        <v>0</v>
      </c>
      <c r="BJ239" s="18" t="s">
        <v>87</v>
      </c>
      <c r="BK239" s="217">
        <f>ROUND(I239*H239,2)</f>
        <v>0</v>
      </c>
      <c r="BL239" s="18" t="s">
        <v>358</v>
      </c>
      <c r="BM239" s="216" t="s">
        <v>1365</v>
      </c>
    </row>
    <row r="240" s="2" customFormat="1" ht="16.5" customHeight="1">
      <c r="A240" s="37"/>
      <c r="B240" s="168"/>
      <c r="C240" s="204" t="s">
        <v>850</v>
      </c>
      <c r="D240" s="204" t="s">
        <v>285</v>
      </c>
      <c r="E240" s="205" t="s">
        <v>3005</v>
      </c>
      <c r="F240" s="206" t="s">
        <v>3006</v>
      </c>
      <c r="G240" s="207" t="s">
        <v>373</v>
      </c>
      <c r="H240" s="208">
        <v>3</v>
      </c>
      <c r="I240" s="209"/>
      <c r="J240" s="210">
        <f>ROUND(I240*H240,2)</f>
        <v>0</v>
      </c>
      <c r="K240" s="211"/>
      <c r="L240" s="38"/>
      <c r="M240" s="212" t="s">
        <v>1</v>
      </c>
      <c r="N240" s="213" t="s">
        <v>41</v>
      </c>
      <c r="O240" s="81"/>
      <c r="P240" s="214">
        <f>O240*H240</f>
        <v>0</v>
      </c>
      <c r="Q240" s="214">
        <v>0</v>
      </c>
      <c r="R240" s="214">
        <f>Q240*H240</f>
        <v>0</v>
      </c>
      <c r="S240" s="214">
        <v>0</v>
      </c>
      <c r="T240" s="215">
        <f>S240*H240</f>
        <v>0</v>
      </c>
      <c r="U240" s="37"/>
      <c r="V240" s="37"/>
      <c r="W240" s="37"/>
      <c r="X240" s="37"/>
      <c r="Y240" s="37"/>
      <c r="Z240" s="37"/>
      <c r="AA240" s="37"/>
      <c r="AB240" s="37"/>
      <c r="AC240" s="37"/>
      <c r="AD240" s="37"/>
      <c r="AE240" s="37"/>
      <c r="AR240" s="216" t="s">
        <v>358</v>
      </c>
      <c r="AT240" s="216" t="s">
        <v>285</v>
      </c>
      <c r="AU240" s="216" t="s">
        <v>87</v>
      </c>
      <c r="AY240" s="18" t="s">
        <v>283</v>
      </c>
      <c r="BE240" s="217">
        <f>IF(N240="základná",J240,0)</f>
        <v>0</v>
      </c>
      <c r="BF240" s="217">
        <f>IF(N240="znížená",J240,0)</f>
        <v>0</v>
      </c>
      <c r="BG240" s="217">
        <f>IF(N240="zákl. prenesená",J240,0)</f>
        <v>0</v>
      </c>
      <c r="BH240" s="217">
        <f>IF(N240="zníž. prenesená",J240,0)</f>
        <v>0</v>
      </c>
      <c r="BI240" s="217">
        <f>IF(N240="nulová",J240,0)</f>
        <v>0</v>
      </c>
      <c r="BJ240" s="18" t="s">
        <v>87</v>
      </c>
      <c r="BK240" s="217">
        <f>ROUND(I240*H240,2)</f>
        <v>0</v>
      </c>
      <c r="BL240" s="18" t="s">
        <v>358</v>
      </c>
      <c r="BM240" s="216" t="s">
        <v>1380</v>
      </c>
    </row>
    <row r="241" s="2" customFormat="1" ht="24.15" customHeight="1">
      <c r="A241" s="37"/>
      <c r="B241" s="168"/>
      <c r="C241" s="204" t="s">
        <v>875</v>
      </c>
      <c r="D241" s="204" t="s">
        <v>285</v>
      </c>
      <c r="E241" s="205" t="s">
        <v>3007</v>
      </c>
      <c r="F241" s="206" t="s">
        <v>3008</v>
      </c>
      <c r="G241" s="207" t="s">
        <v>3009</v>
      </c>
      <c r="H241" s="208">
        <v>75</v>
      </c>
      <c r="I241" s="209"/>
      <c r="J241" s="210">
        <f>ROUND(I241*H241,2)</f>
        <v>0</v>
      </c>
      <c r="K241" s="211"/>
      <c r="L241" s="38"/>
      <c r="M241" s="212" t="s">
        <v>1</v>
      </c>
      <c r="N241" s="213" t="s">
        <v>41</v>
      </c>
      <c r="O241" s="81"/>
      <c r="P241" s="214">
        <f>O241*H241</f>
        <v>0</v>
      </c>
      <c r="Q241" s="214">
        <v>6.0000000000000002E-05</v>
      </c>
      <c r="R241" s="214">
        <f>Q241*H241</f>
        <v>0.0045000000000000005</v>
      </c>
      <c r="S241" s="214">
        <v>0</v>
      </c>
      <c r="T241" s="215">
        <f>S241*H241</f>
        <v>0</v>
      </c>
      <c r="U241" s="37"/>
      <c r="V241" s="37"/>
      <c r="W241" s="37"/>
      <c r="X241" s="37"/>
      <c r="Y241" s="37"/>
      <c r="Z241" s="37"/>
      <c r="AA241" s="37"/>
      <c r="AB241" s="37"/>
      <c r="AC241" s="37"/>
      <c r="AD241" s="37"/>
      <c r="AE241" s="37"/>
      <c r="AR241" s="216" t="s">
        <v>358</v>
      </c>
      <c r="AT241" s="216" t="s">
        <v>285</v>
      </c>
      <c r="AU241" s="216" t="s">
        <v>87</v>
      </c>
      <c r="AY241" s="18" t="s">
        <v>283</v>
      </c>
      <c r="BE241" s="217">
        <f>IF(N241="základná",J241,0)</f>
        <v>0</v>
      </c>
      <c r="BF241" s="217">
        <f>IF(N241="znížená",J241,0)</f>
        <v>0</v>
      </c>
      <c r="BG241" s="217">
        <f>IF(N241="zákl. prenesená",J241,0)</f>
        <v>0</v>
      </c>
      <c r="BH241" s="217">
        <f>IF(N241="zníž. prenesená",J241,0)</f>
        <v>0</v>
      </c>
      <c r="BI241" s="217">
        <f>IF(N241="nulová",J241,0)</f>
        <v>0</v>
      </c>
      <c r="BJ241" s="18" t="s">
        <v>87</v>
      </c>
      <c r="BK241" s="217">
        <f>ROUND(I241*H241,2)</f>
        <v>0</v>
      </c>
      <c r="BL241" s="18" t="s">
        <v>358</v>
      </c>
      <c r="BM241" s="216" t="s">
        <v>1389</v>
      </c>
    </row>
    <row r="242" s="2" customFormat="1" ht="33" customHeight="1">
      <c r="A242" s="37"/>
      <c r="B242" s="168"/>
      <c r="C242" s="242" t="s">
        <v>880</v>
      </c>
      <c r="D242" s="242" t="s">
        <v>582</v>
      </c>
      <c r="E242" s="243" t="s">
        <v>3010</v>
      </c>
      <c r="F242" s="244" t="s">
        <v>3011</v>
      </c>
      <c r="G242" s="245" t="s">
        <v>373</v>
      </c>
      <c r="H242" s="246">
        <v>75</v>
      </c>
      <c r="I242" s="247"/>
      <c r="J242" s="248">
        <f>ROUND(I242*H242,2)</f>
        <v>0</v>
      </c>
      <c r="K242" s="249"/>
      <c r="L242" s="250"/>
      <c r="M242" s="251" t="s">
        <v>1</v>
      </c>
      <c r="N242" s="252" t="s">
        <v>41</v>
      </c>
      <c r="O242" s="81"/>
      <c r="P242" s="214">
        <f>O242*H242</f>
        <v>0</v>
      </c>
      <c r="Q242" s="214">
        <v>0.00013999999999999999</v>
      </c>
      <c r="R242" s="214">
        <f>Q242*H242</f>
        <v>0.010499999999999999</v>
      </c>
      <c r="S242" s="214">
        <v>0</v>
      </c>
      <c r="T242" s="215">
        <f>S242*H242</f>
        <v>0</v>
      </c>
      <c r="U242" s="37"/>
      <c r="V242" s="37"/>
      <c r="W242" s="37"/>
      <c r="X242" s="37"/>
      <c r="Y242" s="37"/>
      <c r="Z242" s="37"/>
      <c r="AA242" s="37"/>
      <c r="AB242" s="37"/>
      <c r="AC242" s="37"/>
      <c r="AD242" s="37"/>
      <c r="AE242" s="37"/>
      <c r="AR242" s="216" t="s">
        <v>473</v>
      </c>
      <c r="AT242" s="216" t="s">
        <v>582</v>
      </c>
      <c r="AU242" s="216" t="s">
        <v>87</v>
      </c>
      <c r="AY242" s="18" t="s">
        <v>283</v>
      </c>
      <c r="BE242" s="217">
        <f>IF(N242="základná",J242,0)</f>
        <v>0</v>
      </c>
      <c r="BF242" s="217">
        <f>IF(N242="znížená",J242,0)</f>
        <v>0</v>
      </c>
      <c r="BG242" s="217">
        <f>IF(N242="zákl. prenesená",J242,0)</f>
        <v>0</v>
      </c>
      <c r="BH242" s="217">
        <f>IF(N242="zníž. prenesená",J242,0)</f>
        <v>0</v>
      </c>
      <c r="BI242" s="217">
        <f>IF(N242="nulová",J242,0)</f>
        <v>0</v>
      </c>
      <c r="BJ242" s="18" t="s">
        <v>87</v>
      </c>
      <c r="BK242" s="217">
        <f>ROUND(I242*H242,2)</f>
        <v>0</v>
      </c>
      <c r="BL242" s="18" t="s">
        <v>358</v>
      </c>
      <c r="BM242" s="216" t="s">
        <v>1403</v>
      </c>
    </row>
    <row r="243" s="2" customFormat="1" ht="24.15" customHeight="1">
      <c r="A243" s="37"/>
      <c r="B243" s="168"/>
      <c r="C243" s="204" t="s">
        <v>887</v>
      </c>
      <c r="D243" s="204" t="s">
        <v>285</v>
      </c>
      <c r="E243" s="205" t="s">
        <v>3012</v>
      </c>
      <c r="F243" s="206" t="s">
        <v>3013</v>
      </c>
      <c r="G243" s="207" t="s">
        <v>373</v>
      </c>
      <c r="H243" s="208">
        <v>49</v>
      </c>
      <c r="I243" s="209"/>
      <c r="J243" s="210">
        <f>ROUND(I243*H243,2)</f>
        <v>0</v>
      </c>
      <c r="K243" s="211"/>
      <c r="L243" s="38"/>
      <c r="M243" s="212" t="s">
        <v>1</v>
      </c>
      <c r="N243" s="213" t="s">
        <v>41</v>
      </c>
      <c r="O243" s="81"/>
      <c r="P243" s="214">
        <f>O243*H243</f>
        <v>0</v>
      </c>
      <c r="Q243" s="214">
        <v>0</v>
      </c>
      <c r="R243" s="214">
        <f>Q243*H243</f>
        <v>0</v>
      </c>
      <c r="S243" s="214">
        <v>0</v>
      </c>
      <c r="T243" s="215">
        <f>S243*H243</f>
        <v>0</v>
      </c>
      <c r="U243" s="37"/>
      <c r="V243" s="37"/>
      <c r="W243" s="37"/>
      <c r="X243" s="37"/>
      <c r="Y243" s="37"/>
      <c r="Z243" s="37"/>
      <c r="AA243" s="37"/>
      <c r="AB243" s="37"/>
      <c r="AC243" s="37"/>
      <c r="AD243" s="37"/>
      <c r="AE243" s="37"/>
      <c r="AR243" s="216" t="s">
        <v>358</v>
      </c>
      <c r="AT243" s="216" t="s">
        <v>285</v>
      </c>
      <c r="AU243" s="216" t="s">
        <v>87</v>
      </c>
      <c r="AY243" s="18" t="s">
        <v>283</v>
      </c>
      <c r="BE243" s="217">
        <f>IF(N243="základná",J243,0)</f>
        <v>0</v>
      </c>
      <c r="BF243" s="217">
        <f>IF(N243="znížená",J243,0)</f>
        <v>0</v>
      </c>
      <c r="BG243" s="217">
        <f>IF(N243="zákl. prenesená",J243,0)</f>
        <v>0</v>
      </c>
      <c r="BH243" s="217">
        <f>IF(N243="zníž. prenesená",J243,0)</f>
        <v>0</v>
      </c>
      <c r="BI243" s="217">
        <f>IF(N243="nulová",J243,0)</f>
        <v>0</v>
      </c>
      <c r="BJ243" s="18" t="s">
        <v>87</v>
      </c>
      <c r="BK243" s="217">
        <f>ROUND(I243*H243,2)</f>
        <v>0</v>
      </c>
      <c r="BL243" s="18" t="s">
        <v>358</v>
      </c>
      <c r="BM243" s="216" t="s">
        <v>1415</v>
      </c>
    </row>
    <row r="244" s="2" customFormat="1" ht="24.15" customHeight="1">
      <c r="A244" s="37"/>
      <c r="B244" s="168"/>
      <c r="C244" s="204" t="s">
        <v>898</v>
      </c>
      <c r="D244" s="204" t="s">
        <v>285</v>
      </c>
      <c r="E244" s="205" t="s">
        <v>3014</v>
      </c>
      <c r="F244" s="206" t="s">
        <v>3015</v>
      </c>
      <c r="G244" s="207" t="s">
        <v>373</v>
      </c>
      <c r="H244" s="208">
        <v>172</v>
      </c>
      <c r="I244" s="209"/>
      <c r="J244" s="210">
        <f>ROUND(I244*H244,2)</f>
        <v>0</v>
      </c>
      <c r="K244" s="211"/>
      <c r="L244" s="38"/>
      <c r="M244" s="212" t="s">
        <v>1</v>
      </c>
      <c r="N244" s="213" t="s">
        <v>41</v>
      </c>
      <c r="O244" s="81"/>
      <c r="P244" s="214">
        <f>O244*H244</f>
        <v>0</v>
      </c>
      <c r="Q244" s="214">
        <v>2.0000000000000002E-05</v>
      </c>
      <c r="R244" s="214">
        <f>Q244*H244</f>
        <v>0.0034400000000000003</v>
      </c>
      <c r="S244" s="214">
        <v>0</v>
      </c>
      <c r="T244" s="215">
        <f>S244*H244</f>
        <v>0</v>
      </c>
      <c r="U244" s="37"/>
      <c r="V244" s="37"/>
      <c r="W244" s="37"/>
      <c r="X244" s="37"/>
      <c r="Y244" s="37"/>
      <c r="Z244" s="37"/>
      <c r="AA244" s="37"/>
      <c r="AB244" s="37"/>
      <c r="AC244" s="37"/>
      <c r="AD244" s="37"/>
      <c r="AE244" s="37"/>
      <c r="AR244" s="216" t="s">
        <v>358</v>
      </c>
      <c r="AT244" s="216" t="s">
        <v>285</v>
      </c>
      <c r="AU244" s="216" t="s">
        <v>87</v>
      </c>
      <c r="AY244" s="18" t="s">
        <v>283</v>
      </c>
      <c r="BE244" s="217">
        <f>IF(N244="základná",J244,0)</f>
        <v>0</v>
      </c>
      <c r="BF244" s="217">
        <f>IF(N244="znížená",J244,0)</f>
        <v>0</v>
      </c>
      <c r="BG244" s="217">
        <f>IF(N244="zákl. prenesená",J244,0)</f>
        <v>0</v>
      </c>
      <c r="BH244" s="217">
        <f>IF(N244="zníž. prenesená",J244,0)</f>
        <v>0</v>
      </c>
      <c r="BI244" s="217">
        <f>IF(N244="nulová",J244,0)</f>
        <v>0</v>
      </c>
      <c r="BJ244" s="18" t="s">
        <v>87</v>
      </c>
      <c r="BK244" s="217">
        <f>ROUND(I244*H244,2)</f>
        <v>0</v>
      </c>
      <c r="BL244" s="18" t="s">
        <v>358</v>
      </c>
      <c r="BM244" s="216" t="s">
        <v>1424</v>
      </c>
    </row>
    <row r="245" s="2" customFormat="1" ht="16.5" customHeight="1">
      <c r="A245" s="37"/>
      <c r="B245" s="168"/>
      <c r="C245" s="242" t="s">
        <v>904</v>
      </c>
      <c r="D245" s="242" t="s">
        <v>582</v>
      </c>
      <c r="E245" s="243" t="s">
        <v>3016</v>
      </c>
      <c r="F245" s="244" t="s">
        <v>3017</v>
      </c>
      <c r="G245" s="245" t="s">
        <v>373</v>
      </c>
      <c r="H245" s="246">
        <v>172</v>
      </c>
      <c r="I245" s="247"/>
      <c r="J245" s="248">
        <f>ROUND(I245*H245,2)</f>
        <v>0</v>
      </c>
      <c r="K245" s="249"/>
      <c r="L245" s="250"/>
      <c r="M245" s="251" t="s">
        <v>1</v>
      </c>
      <c r="N245" s="252" t="s">
        <v>41</v>
      </c>
      <c r="O245" s="81"/>
      <c r="P245" s="214">
        <f>O245*H245</f>
        <v>0</v>
      </c>
      <c r="Q245" s="214">
        <v>8.0000000000000007E-05</v>
      </c>
      <c r="R245" s="214">
        <f>Q245*H245</f>
        <v>0.013760000000000001</v>
      </c>
      <c r="S245" s="214">
        <v>0</v>
      </c>
      <c r="T245" s="215">
        <f>S245*H245</f>
        <v>0</v>
      </c>
      <c r="U245" s="37"/>
      <c r="V245" s="37"/>
      <c r="W245" s="37"/>
      <c r="X245" s="37"/>
      <c r="Y245" s="37"/>
      <c r="Z245" s="37"/>
      <c r="AA245" s="37"/>
      <c r="AB245" s="37"/>
      <c r="AC245" s="37"/>
      <c r="AD245" s="37"/>
      <c r="AE245" s="37"/>
      <c r="AR245" s="216" t="s">
        <v>473</v>
      </c>
      <c r="AT245" s="216" t="s">
        <v>582</v>
      </c>
      <c r="AU245" s="216" t="s">
        <v>87</v>
      </c>
      <c r="AY245" s="18" t="s">
        <v>283</v>
      </c>
      <c r="BE245" s="217">
        <f>IF(N245="základná",J245,0)</f>
        <v>0</v>
      </c>
      <c r="BF245" s="217">
        <f>IF(N245="znížená",J245,0)</f>
        <v>0</v>
      </c>
      <c r="BG245" s="217">
        <f>IF(N245="zákl. prenesená",J245,0)</f>
        <v>0</v>
      </c>
      <c r="BH245" s="217">
        <f>IF(N245="zníž. prenesená",J245,0)</f>
        <v>0</v>
      </c>
      <c r="BI245" s="217">
        <f>IF(N245="nulová",J245,0)</f>
        <v>0</v>
      </c>
      <c r="BJ245" s="18" t="s">
        <v>87</v>
      </c>
      <c r="BK245" s="217">
        <f>ROUND(I245*H245,2)</f>
        <v>0</v>
      </c>
      <c r="BL245" s="18" t="s">
        <v>358</v>
      </c>
      <c r="BM245" s="216" t="s">
        <v>1433</v>
      </c>
    </row>
    <row r="246" s="2" customFormat="1" ht="24.15" customHeight="1">
      <c r="A246" s="37"/>
      <c r="B246" s="168"/>
      <c r="C246" s="204" t="s">
        <v>908</v>
      </c>
      <c r="D246" s="204" t="s">
        <v>285</v>
      </c>
      <c r="E246" s="205" t="s">
        <v>4493</v>
      </c>
      <c r="F246" s="206" t="s">
        <v>4494</v>
      </c>
      <c r="G246" s="207" t="s">
        <v>373</v>
      </c>
      <c r="H246" s="208">
        <v>5</v>
      </c>
      <c r="I246" s="209"/>
      <c r="J246" s="210">
        <f>ROUND(I246*H246,2)</f>
        <v>0</v>
      </c>
      <c r="K246" s="211"/>
      <c r="L246" s="38"/>
      <c r="M246" s="212" t="s">
        <v>1</v>
      </c>
      <c r="N246" s="213" t="s">
        <v>41</v>
      </c>
      <c r="O246" s="81"/>
      <c r="P246" s="214">
        <f>O246*H246</f>
        <v>0</v>
      </c>
      <c r="Q246" s="214">
        <v>4.6E-05</v>
      </c>
      <c r="R246" s="214">
        <f>Q246*H246</f>
        <v>0.00023000000000000001</v>
      </c>
      <c r="S246" s="214">
        <v>0</v>
      </c>
      <c r="T246" s="215">
        <f>S246*H246</f>
        <v>0</v>
      </c>
      <c r="U246" s="37"/>
      <c r="V246" s="37"/>
      <c r="W246" s="37"/>
      <c r="X246" s="37"/>
      <c r="Y246" s="37"/>
      <c r="Z246" s="37"/>
      <c r="AA246" s="37"/>
      <c r="AB246" s="37"/>
      <c r="AC246" s="37"/>
      <c r="AD246" s="37"/>
      <c r="AE246" s="37"/>
      <c r="AR246" s="216" t="s">
        <v>358</v>
      </c>
      <c r="AT246" s="216" t="s">
        <v>285</v>
      </c>
      <c r="AU246" s="216" t="s">
        <v>87</v>
      </c>
      <c r="AY246" s="18" t="s">
        <v>283</v>
      </c>
      <c r="BE246" s="217">
        <f>IF(N246="základná",J246,0)</f>
        <v>0</v>
      </c>
      <c r="BF246" s="217">
        <f>IF(N246="znížená",J246,0)</f>
        <v>0</v>
      </c>
      <c r="BG246" s="217">
        <f>IF(N246="zákl. prenesená",J246,0)</f>
        <v>0</v>
      </c>
      <c r="BH246" s="217">
        <f>IF(N246="zníž. prenesená",J246,0)</f>
        <v>0</v>
      </c>
      <c r="BI246" s="217">
        <f>IF(N246="nulová",J246,0)</f>
        <v>0</v>
      </c>
      <c r="BJ246" s="18" t="s">
        <v>87</v>
      </c>
      <c r="BK246" s="217">
        <f>ROUND(I246*H246,2)</f>
        <v>0</v>
      </c>
      <c r="BL246" s="18" t="s">
        <v>358</v>
      </c>
      <c r="BM246" s="216" t="s">
        <v>1446</v>
      </c>
    </row>
    <row r="247" s="2" customFormat="1" ht="16.5" customHeight="1">
      <c r="A247" s="37"/>
      <c r="B247" s="168"/>
      <c r="C247" s="242" t="s">
        <v>913</v>
      </c>
      <c r="D247" s="242" t="s">
        <v>582</v>
      </c>
      <c r="E247" s="243" t="s">
        <v>4495</v>
      </c>
      <c r="F247" s="244" t="s">
        <v>4496</v>
      </c>
      <c r="G247" s="245" t="s">
        <v>373</v>
      </c>
      <c r="H247" s="246">
        <v>5</v>
      </c>
      <c r="I247" s="247"/>
      <c r="J247" s="248">
        <f>ROUND(I247*H247,2)</f>
        <v>0</v>
      </c>
      <c r="K247" s="249"/>
      <c r="L247" s="250"/>
      <c r="M247" s="251" t="s">
        <v>1</v>
      </c>
      <c r="N247" s="252" t="s">
        <v>41</v>
      </c>
      <c r="O247" s="81"/>
      <c r="P247" s="214">
        <f>O247*H247</f>
        <v>0</v>
      </c>
      <c r="Q247" s="214">
        <v>0.00010000000000000001</v>
      </c>
      <c r="R247" s="214">
        <f>Q247*H247</f>
        <v>0.00050000000000000001</v>
      </c>
      <c r="S247" s="214">
        <v>0</v>
      </c>
      <c r="T247" s="215">
        <f>S247*H247</f>
        <v>0</v>
      </c>
      <c r="U247" s="37"/>
      <c r="V247" s="37"/>
      <c r="W247" s="37"/>
      <c r="X247" s="37"/>
      <c r="Y247" s="37"/>
      <c r="Z247" s="37"/>
      <c r="AA247" s="37"/>
      <c r="AB247" s="37"/>
      <c r="AC247" s="37"/>
      <c r="AD247" s="37"/>
      <c r="AE247" s="37"/>
      <c r="AR247" s="216" t="s">
        <v>473</v>
      </c>
      <c r="AT247" s="216" t="s">
        <v>582</v>
      </c>
      <c r="AU247" s="216" t="s">
        <v>87</v>
      </c>
      <c r="AY247" s="18" t="s">
        <v>283</v>
      </c>
      <c r="BE247" s="217">
        <f>IF(N247="základná",J247,0)</f>
        <v>0</v>
      </c>
      <c r="BF247" s="217">
        <f>IF(N247="znížená",J247,0)</f>
        <v>0</v>
      </c>
      <c r="BG247" s="217">
        <f>IF(N247="zákl. prenesená",J247,0)</f>
        <v>0</v>
      </c>
      <c r="BH247" s="217">
        <f>IF(N247="zníž. prenesená",J247,0)</f>
        <v>0</v>
      </c>
      <c r="BI247" s="217">
        <f>IF(N247="nulová",J247,0)</f>
        <v>0</v>
      </c>
      <c r="BJ247" s="18" t="s">
        <v>87</v>
      </c>
      <c r="BK247" s="217">
        <f>ROUND(I247*H247,2)</f>
        <v>0</v>
      </c>
      <c r="BL247" s="18" t="s">
        <v>358</v>
      </c>
      <c r="BM247" s="216" t="s">
        <v>1469</v>
      </c>
    </row>
    <row r="248" s="2" customFormat="1" ht="24.15" customHeight="1">
      <c r="A248" s="37"/>
      <c r="B248" s="168"/>
      <c r="C248" s="204" t="s">
        <v>917</v>
      </c>
      <c r="D248" s="204" t="s">
        <v>285</v>
      </c>
      <c r="E248" s="205" t="s">
        <v>3018</v>
      </c>
      <c r="F248" s="206" t="s">
        <v>3019</v>
      </c>
      <c r="G248" s="207" t="s">
        <v>373</v>
      </c>
      <c r="H248" s="208">
        <v>7</v>
      </c>
      <c r="I248" s="209"/>
      <c r="J248" s="210">
        <f>ROUND(I248*H248,2)</f>
        <v>0</v>
      </c>
      <c r="K248" s="211"/>
      <c r="L248" s="38"/>
      <c r="M248" s="212" t="s">
        <v>1</v>
      </c>
      <c r="N248" s="213" t="s">
        <v>41</v>
      </c>
      <c r="O248" s="81"/>
      <c r="P248" s="214">
        <f>O248*H248</f>
        <v>0</v>
      </c>
      <c r="Q248" s="214">
        <v>5.0000000000000002E-05</v>
      </c>
      <c r="R248" s="214">
        <f>Q248*H248</f>
        <v>0.00035</v>
      </c>
      <c r="S248" s="214">
        <v>0</v>
      </c>
      <c r="T248" s="215">
        <f>S248*H248</f>
        <v>0</v>
      </c>
      <c r="U248" s="37"/>
      <c r="V248" s="37"/>
      <c r="W248" s="37"/>
      <c r="X248" s="37"/>
      <c r="Y248" s="37"/>
      <c r="Z248" s="37"/>
      <c r="AA248" s="37"/>
      <c r="AB248" s="37"/>
      <c r="AC248" s="37"/>
      <c r="AD248" s="37"/>
      <c r="AE248" s="37"/>
      <c r="AR248" s="216" t="s">
        <v>358</v>
      </c>
      <c r="AT248" s="216" t="s">
        <v>285</v>
      </c>
      <c r="AU248" s="216" t="s">
        <v>87</v>
      </c>
      <c r="AY248" s="18" t="s">
        <v>283</v>
      </c>
      <c r="BE248" s="217">
        <f>IF(N248="základná",J248,0)</f>
        <v>0</v>
      </c>
      <c r="BF248" s="217">
        <f>IF(N248="znížená",J248,0)</f>
        <v>0</v>
      </c>
      <c r="BG248" s="217">
        <f>IF(N248="zákl. prenesená",J248,0)</f>
        <v>0</v>
      </c>
      <c r="BH248" s="217">
        <f>IF(N248="zníž. prenesená",J248,0)</f>
        <v>0</v>
      </c>
      <c r="BI248" s="217">
        <f>IF(N248="nulová",J248,0)</f>
        <v>0</v>
      </c>
      <c r="BJ248" s="18" t="s">
        <v>87</v>
      </c>
      <c r="BK248" s="217">
        <f>ROUND(I248*H248,2)</f>
        <v>0</v>
      </c>
      <c r="BL248" s="18" t="s">
        <v>358</v>
      </c>
      <c r="BM248" s="216" t="s">
        <v>1479</v>
      </c>
    </row>
    <row r="249" s="2" customFormat="1" ht="16.5" customHeight="1">
      <c r="A249" s="37"/>
      <c r="B249" s="168"/>
      <c r="C249" s="242" t="s">
        <v>922</v>
      </c>
      <c r="D249" s="242" t="s">
        <v>582</v>
      </c>
      <c r="E249" s="243" t="s">
        <v>3020</v>
      </c>
      <c r="F249" s="244" t="s">
        <v>3021</v>
      </c>
      <c r="G249" s="245" t="s">
        <v>373</v>
      </c>
      <c r="H249" s="246">
        <v>7</v>
      </c>
      <c r="I249" s="247"/>
      <c r="J249" s="248">
        <f>ROUND(I249*H249,2)</f>
        <v>0</v>
      </c>
      <c r="K249" s="249"/>
      <c r="L249" s="250"/>
      <c r="M249" s="251" t="s">
        <v>1</v>
      </c>
      <c r="N249" s="252" t="s">
        <v>41</v>
      </c>
      <c r="O249" s="81"/>
      <c r="P249" s="214">
        <f>O249*H249</f>
        <v>0</v>
      </c>
      <c r="Q249" s="214">
        <v>0.00059000000000000003</v>
      </c>
      <c r="R249" s="214">
        <f>Q249*H249</f>
        <v>0.00413</v>
      </c>
      <c r="S249" s="214">
        <v>0</v>
      </c>
      <c r="T249" s="215">
        <f>S249*H249</f>
        <v>0</v>
      </c>
      <c r="U249" s="37"/>
      <c r="V249" s="37"/>
      <c r="W249" s="37"/>
      <c r="X249" s="37"/>
      <c r="Y249" s="37"/>
      <c r="Z249" s="37"/>
      <c r="AA249" s="37"/>
      <c r="AB249" s="37"/>
      <c r="AC249" s="37"/>
      <c r="AD249" s="37"/>
      <c r="AE249" s="37"/>
      <c r="AR249" s="216" t="s">
        <v>473</v>
      </c>
      <c r="AT249" s="216" t="s">
        <v>582</v>
      </c>
      <c r="AU249" s="216" t="s">
        <v>87</v>
      </c>
      <c r="AY249" s="18" t="s">
        <v>283</v>
      </c>
      <c r="BE249" s="217">
        <f>IF(N249="základná",J249,0)</f>
        <v>0</v>
      </c>
      <c r="BF249" s="217">
        <f>IF(N249="znížená",J249,0)</f>
        <v>0</v>
      </c>
      <c r="BG249" s="217">
        <f>IF(N249="zákl. prenesená",J249,0)</f>
        <v>0</v>
      </c>
      <c r="BH249" s="217">
        <f>IF(N249="zníž. prenesená",J249,0)</f>
        <v>0</v>
      </c>
      <c r="BI249" s="217">
        <f>IF(N249="nulová",J249,0)</f>
        <v>0</v>
      </c>
      <c r="BJ249" s="18" t="s">
        <v>87</v>
      </c>
      <c r="BK249" s="217">
        <f>ROUND(I249*H249,2)</f>
        <v>0</v>
      </c>
      <c r="BL249" s="18" t="s">
        <v>358</v>
      </c>
      <c r="BM249" s="216" t="s">
        <v>1489</v>
      </c>
    </row>
    <row r="250" s="2" customFormat="1" ht="24.15" customHeight="1">
      <c r="A250" s="37"/>
      <c r="B250" s="168"/>
      <c r="C250" s="204" t="s">
        <v>926</v>
      </c>
      <c r="D250" s="204" t="s">
        <v>285</v>
      </c>
      <c r="E250" s="205" t="s">
        <v>3022</v>
      </c>
      <c r="F250" s="206" t="s">
        <v>3023</v>
      </c>
      <c r="G250" s="207" t="s">
        <v>373</v>
      </c>
      <c r="H250" s="208">
        <v>36</v>
      </c>
      <c r="I250" s="209"/>
      <c r="J250" s="210">
        <f>ROUND(I250*H250,2)</f>
        <v>0</v>
      </c>
      <c r="K250" s="211"/>
      <c r="L250" s="38"/>
      <c r="M250" s="212" t="s">
        <v>1</v>
      </c>
      <c r="N250" s="213" t="s">
        <v>41</v>
      </c>
      <c r="O250" s="81"/>
      <c r="P250" s="214">
        <f>O250*H250</f>
        <v>0</v>
      </c>
      <c r="Q250" s="214">
        <v>5.7500000000000002E-05</v>
      </c>
      <c r="R250" s="214">
        <f>Q250*H250</f>
        <v>0.0020700000000000002</v>
      </c>
      <c r="S250" s="214">
        <v>0</v>
      </c>
      <c r="T250" s="215">
        <f>S250*H250</f>
        <v>0</v>
      </c>
      <c r="U250" s="37"/>
      <c r="V250" s="37"/>
      <c r="W250" s="37"/>
      <c r="X250" s="37"/>
      <c r="Y250" s="37"/>
      <c r="Z250" s="37"/>
      <c r="AA250" s="37"/>
      <c r="AB250" s="37"/>
      <c r="AC250" s="37"/>
      <c r="AD250" s="37"/>
      <c r="AE250" s="37"/>
      <c r="AR250" s="216" t="s">
        <v>358</v>
      </c>
      <c r="AT250" s="216" t="s">
        <v>285</v>
      </c>
      <c r="AU250" s="216" t="s">
        <v>87</v>
      </c>
      <c r="AY250" s="18" t="s">
        <v>283</v>
      </c>
      <c r="BE250" s="217">
        <f>IF(N250="základná",J250,0)</f>
        <v>0</v>
      </c>
      <c r="BF250" s="217">
        <f>IF(N250="znížená",J250,0)</f>
        <v>0</v>
      </c>
      <c r="BG250" s="217">
        <f>IF(N250="zákl. prenesená",J250,0)</f>
        <v>0</v>
      </c>
      <c r="BH250" s="217">
        <f>IF(N250="zníž. prenesená",J250,0)</f>
        <v>0</v>
      </c>
      <c r="BI250" s="217">
        <f>IF(N250="nulová",J250,0)</f>
        <v>0</v>
      </c>
      <c r="BJ250" s="18" t="s">
        <v>87</v>
      </c>
      <c r="BK250" s="217">
        <f>ROUND(I250*H250,2)</f>
        <v>0</v>
      </c>
      <c r="BL250" s="18" t="s">
        <v>358</v>
      </c>
      <c r="BM250" s="216" t="s">
        <v>1498</v>
      </c>
    </row>
    <row r="251" s="2" customFormat="1" ht="16.5" customHeight="1">
      <c r="A251" s="37"/>
      <c r="B251" s="168"/>
      <c r="C251" s="242" t="s">
        <v>951</v>
      </c>
      <c r="D251" s="242" t="s">
        <v>582</v>
      </c>
      <c r="E251" s="243" t="s">
        <v>3024</v>
      </c>
      <c r="F251" s="244" t="s">
        <v>3025</v>
      </c>
      <c r="G251" s="245" t="s">
        <v>373</v>
      </c>
      <c r="H251" s="246">
        <v>36</v>
      </c>
      <c r="I251" s="247"/>
      <c r="J251" s="248">
        <f>ROUND(I251*H251,2)</f>
        <v>0</v>
      </c>
      <c r="K251" s="249"/>
      <c r="L251" s="250"/>
      <c r="M251" s="251" t="s">
        <v>1</v>
      </c>
      <c r="N251" s="252" t="s">
        <v>41</v>
      </c>
      <c r="O251" s="81"/>
      <c r="P251" s="214">
        <f>O251*H251</f>
        <v>0</v>
      </c>
      <c r="Q251" s="214">
        <v>0.0023500000000000001</v>
      </c>
      <c r="R251" s="214">
        <f>Q251*H251</f>
        <v>0.084600000000000009</v>
      </c>
      <c r="S251" s="214">
        <v>0</v>
      </c>
      <c r="T251" s="215">
        <f>S251*H251</f>
        <v>0</v>
      </c>
      <c r="U251" s="37"/>
      <c r="V251" s="37"/>
      <c r="W251" s="37"/>
      <c r="X251" s="37"/>
      <c r="Y251" s="37"/>
      <c r="Z251" s="37"/>
      <c r="AA251" s="37"/>
      <c r="AB251" s="37"/>
      <c r="AC251" s="37"/>
      <c r="AD251" s="37"/>
      <c r="AE251" s="37"/>
      <c r="AR251" s="216" t="s">
        <v>473</v>
      </c>
      <c r="AT251" s="216" t="s">
        <v>582</v>
      </c>
      <c r="AU251" s="216" t="s">
        <v>87</v>
      </c>
      <c r="AY251" s="18" t="s">
        <v>283</v>
      </c>
      <c r="BE251" s="217">
        <f>IF(N251="základná",J251,0)</f>
        <v>0</v>
      </c>
      <c r="BF251" s="217">
        <f>IF(N251="znížená",J251,0)</f>
        <v>0</v>
      </c>
      <c r="BG251" s="217">
        <f>IF(N251="zákl. prenesená",J251,0)</f>
        <v>0</v>
      </c>
      <c r="BH251" s="217">
        <f>IF(N251="zníž. prenesená",J251,0)</f>
        <v>0</v>
      </c>
      <c r="BI251" s="217">
        <f>IF(N251="nulová",J251,0)</f>
        <v>0</v>
      </c>
      <c r="BJ251" s="18" t="s">
        <v>87</v>
      </c>
      <c r="BK251" s="217">
        <f>ROUND(I251*H251,2)</f>
        <v>0</v>
      </c>
      <c r="BL251" s="18" t="s">
        <v>358</v>
      </c>
      <c r="BM251" s="216" t="s">
        <v>1506</v>
      </c>
    </row>
    <row r="252" s="2" customFormat="1" ht="24.15" customHeight="1">
      <c r="A252" s="37"/>
      <c r="B252" s="168"/>
      <c r="C252" s="204" t="s">
        <v>959</v>
      </c>
      <c r="D252" s="204" t="s">
        <v>285</v>
      </c>
      <c r="E252" s="205" t="s">
        <v>3026</v>
      </c>
      <c r="F252" s="206" t="s">
        <v>3027</v>
      </c>
      <c r="G252" s="207" t="s">
        <v>373</v>
      </c>
      <c r="H252" s="208">
        <v>4</v>
      </c>
      <c r="I252" s="209"/>
      <c r="J252" s="210">
        <f>ROUND(I252*H252,2)</f>
        <v>0</v>
      </c>
      <c r="K252" s="211"/>
      <c r="L252" s="38"/>
      <c r="M252" s="212" t="s">
        <v>1</v>
      </c>
      <c r="N252" s="213" t="s">
        <v>41</v>
      </c>
      <c r="O252" s="81"/>
      <c r="P252" s="214">
        <f>O252*H252</f>
        <v>0</v>
      </c>
      <c r="Q252" s="214">
        <v>6.0000000000000002E-05</v>
      </c>
      <c r="R252" s="214">
        <f>Q252*H252</f>
        <v>0.00024000000000000001</v>
      </c>
      <c r="S252" s="214">
        <v>0</v>
      </c>
      <c r="T252" s="215">
        <f>S252*H252</f>
        <v>0</v>
      </c>
      <c r="U252" s="37"/>
      <c r="V252" s="37"/>
      <c r="W252" s="37"/>
      <c r="X252" s="37"/>
      <c r="Y252" s="37"/>
      <c r="Z252" s="37"/>
      <c r="AA252" s="37"/>
      <c r="AB252" s="37"/>
      <c r="AC252" s="37"/>
      <c r="AD252" s="37"/>
      <c r="AE252" s="37"/>
      <c r="AR252" s="216" t="s">
        <v>358</v>
      </c>
      <c r="AT252" s="216" t="s">
        <v>285</v>
      </c>
      <c r="AU252" s="216" t="s">
        <v>87</v>
      </c>
      <c r="AY252" s="18" t="s">
        <v>283</v>
      </c>
      <c r="BE252" s="217">
        <f>IF(N252="základná",J252,0)</f>
        <v>0</v>
      </c>
      <c r="BF252" s="217">
        <f>IF(N252="znížená",J252,0)</f>
        <v>0</v>
      </c>
      <c r="BG252" s="217">
        <f>IF(N252="zákl. prenesená",J252,0)</f>
        <v>0</v>
      </c>
      <c r="BH252" s="217">
        <f>IF(N252="zníž. prenesená",J252,0)</f>
        <v>0</v>
      </c>
      <c r="BI252" s="217">
        <f>IF(N252="nulová",J252,0)</f>
        <v>0</v>
      </c>
      <c r="BJ252" s="18" t="s">
        <v>87</v>
      </c>
      <c r="BK252" s="217">
        <f>ROUND(I252*H252,2)</f>
        <v>0</v>
      </c>
      <c r="BL252" s="18" t="s">
        <v>358</v>
      </c>
      <c r="BM252" s="216" t="s">
        <v>1514</v>
      </c>
    </row>
    <row r="253" s="2" customFormat="1" ht="16.5" customHeight="1">
      <c r="A253" s="37"/>
      <c r="B253" s="168"/>
      <c r="C253" s="242" t="s">
        <v>963</v>
      </c>
      <c r="D253" s="242" t="s">
        <v>582</v>
      </c>
      <c r="E253" s="243" t="s">
        <v>3028</v>
      </c>
      <c r="F253" s="244" t="s">
        <v>3029</v>
      </c>
      <c r="G253" s="245" t="s">
        <v>373</v>
      </c>
      <c r="H253" s="246">
        <v>4</v>
      </c>
      <c r="I253" s="247"/>
      <c r="J253" s="248">
        <f>ROUND(I253*H253,2)</f>
        <v>0</v>
      </c>
      <c r="K253" s="249"/>
      <c r="L253" s="250"/>
      <c r="M253" s="251" t="s">
        <v>1</v>
      </c>
      <c r="N253" s="252" t="s">
        <v>41</v>
      </c>
      <c r="O253" s="81"/>
      <c r="P253" s="214">
        <f>O253*H253</f>
        <v>0</v>
      </c>
      <c r="Q253" s="214">
        <v>0.0035000000000000001</v>
      </c>
      <c r="R253" s="214">
        <f>Q253*H253</f>
        <v>0.014</v>
      </c>
      <c r="S253" s="214">
        <v>0</v>
      </c>
      <c r="T253" s="215">
        <f>S253*H253</f>
        <v>0</v>
      </c>
      <c r="U253" s="37"/>
      <c r="V253" s="37"/>
      <c r="W253" s="37"/>
      <c r="X253" s="37"/>
      <c r="Y253" s="37"/>
      <c r="Z253" s="37"/>
      <c r="AA253" s="37"/>
      <c r="AB253" s="37"/>
      <c r="AC253" s="37"/>
      <c r="AD253" s="37"/>
      <c r="AE253" s="37"/>
      <c r="AR253" s="216" t="s">
        <v>473</v>
      </c>
      <c r="AT253" s="216" t="s">
        <v>582</v>
      </c>
      <c r="AU253" s="216" t="s">
        <v>87</v>
      </c>
      <c r="AY253" s="18" t="s">
        <v>283</v>
      </c>
      <c r="BE253" s="217">
        <f>IF(N253="základná",J253,0)</f>
        <v>0</v>
      </c>
      <c r="BF253" s="217">
        <f>IF(N253="znížená",J253,0)</f>
        <v>0</v>
      </c>
      <c r="BG253" s="217">
        <f>IF(N253="zákl. prenesená",J253,0)</f>
        <v>0</v>
      </c>
      <c r="BH253" s="217">
        <f>IF(N253="zníž. prenesená",J253,0)</f>
        <v>0</v>
      </c>
      <c r="BI253" s="217">
        <f>IF(N253="nulová",J253,0)</f>
        <v>0</v>
      </c>
      <c r="BJ253" s="18" t="s">
        <v>87</v>
      </c>
      <c r="BK253" s="217">
        <f>ROUND(I253*H253,2)</f>
        <v>0</v>
      </c>
      <c r="BL253" s="18" t="s">
        <v>358</v>
      </c>
      <c r="BM253" s="216" t="s">
        <v>1526</v>
      </c>
    </row>
    <row r="254" s="2" customFormat="1" ht="21.75" customHeight="1">
      <c r="A254" s="37"/>
      <c r="B254" s="168"/>
      <c r="C254" s="204" t="s">
        <v>967</v>
      </c>
      <c r="D254" s="204" t="s">
        <v>285</v>
      </c>
      <c r="E254" s="205" t="s">
        <v>3030</v>
      </c>
      <c r="F254" s="206" t="s">
        <v>3031</v>
      </c>
      <c r="G254" s="207" t="s">
        <v>373</v>
      </c>
      <c r="H254" s="208">
        <v>45</v>
      </c>
      <c r="I254" s="209"/>
      <c r="J254" s="210">
        <f>ROUND(I254*H254,2)</f>
        <v>0</v>
      </c>
      <c r="K254" s="211"/>
      <c r="L254" s="38"/>
      <c r="M254" s="212" t="s">
        <v>1</v>
      </c>
      <c r="N254" s="213" t="s">
        <v>41</v>
      </c>
      <c r="O254" s="81"/>
      <c r="P254" s="214">
        <f>O254*H254</f>
        <v>0</v>
      </c>
      <c r="Q254" s="214">
        <v>1.0000000000000001E-05</v>
      </c>
      <c r="R254" s="214">
        <f>Q254*H254</f>
        <v>0.00045000000000000004</v>
      </c>
      <c r="S254" s="214">
        <v>0</v>
      </c>
      <c r="T254" s="215">
        <f>S254*H254</f>
        <v>0</v>
      </c>
      <c r="U254" s="37"/>
      <c r="V254" s="37"/>
      <c r="W254" s="37"/>
      <c r="X254" s="37"/>
      <c r="Y254" s="37"/>
      <c r="Z254" s="37"/>
      <c r="AA254" s="37"/>
      <c r="AB254" s="37"/>
      <c r="AC254" s="37"/>
      <c r="AD254" s="37"/>
      <c r="AE254" s="37"/>
      <c r="AR254" s="216" t="s">
        <v>358</v>
      </c>
      <c r="AT254" s="216" t="s">
        <v>285</v>
      </c>
      <c r="AU254" s="216" t="s">
        <v>87</v>
      </c>
      <c r="AY254" s="18" t="s">
        <v>283</v>
      </c>
      <c r="BE254" s="217">
        <f>IF(N254="základná",J254,0)</f>
        <v>0</v>
      </c>
      <c r="BF254" s="217">
        <f>IF(N254="znížená",J254,0)</f>
        <v>0</v>
      </c>
      <c r="BG254" s="217">
        <f>IF(N254="zákl. prenesená",J254,0)</f>
        <v>0</v>
      </c>
      <c r="BH254" s="217">
        <f>IF(N254="zníž. prenesená",J254,0)</f>
        <v>0</v>
      </c>
      <c r="BI254" s="217">
        <f>IF(N254="nulová",J254,0)</f>
        <v>0</v>
      </c>
      <c r="BJ254" s="18" t="s">
        <v>87</v>
      </c>
      <c r="BK254" s="217">
        <f>ROUND(I254*H254,2)</f>
        <v>0</v>
      </c>
      <c r="BL254" s="18" t="s">
        <v>358</v>
      </c>
      <c r="BM254" s="216" t="s">
        <v>1535</v>
      </c>
    </row>
    <row r="255" s="2" customFormat="1" ht="21.75" customHeight="1">
      <c r="A255" s="37"/>
      <c r="B255" s="168"/>
      <c r="C255" s="242" t="s">
        <v>971</v>
      </c>
      <c r="D255" s="242" t="s">
        <v>582</v>
      </c>
      <c r="E255" s="243" t="s">
        <v>3032</v>
      </c>
      <c r="F255" s="244" t="s">
        <v>3033</v>
      </c>
      <c r="G255" s="245" t="s">
        <v>373</v>
      </c>
      <c r="H255" s="246">
        <v>45</v>
      </c>
      <c r="I255" s="247"/>
      <c r="J255" s="248">
        <f>ROUND(I255*H255,2)</f>
        <v>0</v>
      </c>
      <c r="K255" s="249"/>
      <c r="L255" s="250"/>
      <c r="M255" s="251" t="s">
        <v>1</v>
      </c>
      <c r="N255" s="252" t="s">
        <v>41</v>
      </c>
      <c r="O255" s="81"/>
      <c r="P255" s="214">
        <f>O255*H255</f>
        <v>0</v>
      </c>
      <c r="Q255" s="214">
        <v>5.0000000000000002E-05</v>
      </c>
      <c r="R255" s="214">
        <f>Q255*H255</f>
        <v>0.0022500000000000003</v>
      </c>
      <c r="S255" s="214">
        <v>0</v>
      </c>
      <c r="T255" s="215">
        <f>S255*H255</f>
        <v>0</v>
      </c>
      <c r="U255" s="37"/>
      <c r="V255" s="37"/>
      <c r="W255" s="37"/>
      <c r="X255" s="37"/>
      <c r="Y255" s="37"/>
      <c r="Z255" s="37"/>
      <c r="AA255" s="37"/>
      <c r="AB255" s="37"/>
      <c r="AC255" s="37"/>
      <c r="AD255" s="37"/>
      <c r="AE255" s="37"/>
      <c r="AR255" s="216" t="s">
        <v>473</v>
      </c>
      <c r="AT255" s="216" t="s">
        <v>582</v>
      </c>
      <c r="AU255" s="216" t="s">
        <v>87</v>
      </c>
      <c r="AY255" s="18" t="s">
        <v>283</v>
      </c>
      <c r="BE255" s="217">
        <f>IF(N255="základná",J255,0)</f>
        <v>0</v>
      </c>
      <c r="BF255" s="217">
        <f>IF(N255="znížená",J255,0)</f>
        <v>0</v>
      </c>
      <c r="BG255" s="217">
        <f>IF(N255="zákl. prenesená",J255,0)</f>
        <v>0</v>
      </c>
      <c r="BH255" s="217">
        <f>IF(N255="zníž. prenesená",J255,0)</f>
        <v>0</v>
      </c>
      <c r="BI255" s="217">
        <f>IF(N255="nulová",J255,0)</f>
        <v>0</v>
      </c>
      <c r="BJ255" s="18" t="s">
        <v>87</v>
      </c>
      <c r="BK255" s="217">
        <f>ROUND(I255*H255,2)</f>
        <v>0</v>
      </c>
      <c r="BL255" s="18" t="s">
        <v>358</v>
      </c>
      <c r="BM255" s="216" t="s">
        <v>1547</v>
      </c>
    </row>
    <row r="256" s="2" customFormat="1" ht="24.15" customHeight="1">
      <c r="A256" s="37"/>
      <c r="B256" s="168"/>
      <c r="C256" s="204" t="s">
        <v>976</v>
      </c>
      <c r="D256" s="204" t="s">
        <v>285</v>
      </c>
      <c r="E256" s="205" t="s">
        <v>3034</v>
      </c>
      <c r="F256" s="206" t="s">
        <v>3035</v>
      </c>
      <c r="G256" s="207" t="s">
        <v>373</v>
      </c>
      <c r="H256" s="208">
        <v>2</v>
      </c>
      <c r="I256" s="209"/>
      <c r="J256" s="210">
        <f>ROUND(I256*H256,2)</f>
        <v>0</v>
      </c>
      <c r="K256" s="211"/>
      <c r="L256" s="38"/>
      <c r="M256" s="212" t="s">
        <v>1</v>
      </c>
      <c r="N256" s="213" t="s">
        <v>41</v>
      </c>
      <c r="O256" s="81"/>
      <c r="P256" s="214">
        <f>O256*H256</f>
        <v>0</v>
      </c>
      <c r="Q256" s="214">
        <v>6.9999999999999994E-05</v>
      </c>
      <c r="R256" s="214">
        <f>Q256*H256</f>
        <v>0.00013999999999999999</v>
      </c>
      <c r="S256" s="214">
        <v>0</v>
      </c>
      <c r="T256" s="215">
        <f>S256*H256</f>
        <v>0</v>
      </c>
      <c r="U256" s="37"/>
      <c r="V256" s="37"/>
      <c r="W256" s="37"/>
      <c r="X256" s="37"/>
      <c r="Y256" s="37"/>
      <c r="Z256" s="37"/>
      <c r="AA256" s="37"/>
      <c r="AB256" s="37"/>
      <c r="AC256" s="37"/>
      <c r="AD256" s="37"/>
      <c r="AE256" s="37"/>
      <c r="AR256" s="216" t="s">
        <v>358</v>
      </c>
      <c r="AT256" s="216" t="s">
        <v>285</v>
      </c>
      <c r="AU256" s="216" t="s">
        <v>87</v>
      </c>
      <c r="AY256" s="18" t="s">
        <v>283</v>
      </c>
      <c r="BE256" s="217">
        <f>IF(N256="základná",J256,0)</f>
        <v>0</v>
      </c>
      <c r="BF256" s="217">
        <f>IF(N256="znížená",J256,0)</f>
        <v>0</v>
      </c>
      <c r="BG256" s="217">
        <f>IF(N256="zákl. prenesená",J256,0)</f>
        <v>0</v>
      </c>
      <c r="BH256" s="217">
        <f>IF(N256="zníž. prenesená",J256,0)</f>
        <v>0</v>
      </c>
      <c r="BI256" s="217">
        <f>IF(N256="nulová",J256,0)</f>
        <v>0</v>
      </c>
      <c r="BJ256" s="18" t="s">
        <v>87</v>
      </c>
      <c r="BK256" s="217">
        <f>ROUND(I256*H256,2)</f>
        <v>0</v>
      </c>
      <c r="BL256" s="18" t="s">
        <v>358</v>
      </c>
      <c r="BM256" s="216" t="s">
        <v>1565</v>
      </c>
    </row>
    <row r="257" s="2" customFormat="1" ht="37.8" customHeight="1">
      <c r="A257" s="37"/>
      <c r="B257" s="168"/>
      <c r="C257" s="242" t="s">
        <v>983</v>
      </c>
      <c r="D257" s="242" t="s">
        <v>582</v>
      </c>
      <c r="E257" s="243" t="s">
        <v>3036</v>
      </c>
      <c r="F257" s="244" t="s">
        <v>3037</v>
      </c>
      <c r="G257" s="245" t="s">
        <v>373</v>
      </c>
      <c r="H257" s="246">
        <v>2</v>
      </c>
      <c r="I257" s="247"/>
      <c r="J257" s="248">
        <f>ROUND(I257*H257,2)</f>
        <v>0</v>
      </c>
      <c r="K257" s="249"/>
      <c r="L257" s="250"/>
      <c r="M257" s="251" t="s">
        <v>1</v>
      </c>
      <c r="N257" s="252" t="s">
        <v>41</v>
      </c>
      <c r="O257" s="81"/>
      <c r="P257" s="214">
        <f>O257*H257</f>
        <v>0</v>
      </c>
      <c r="Q257" s="214">
        <v>0.0010100000000000001</v>
      </c>
      <c r="R257" s="214">
        <f>Q257*H257</f>
        <v>0.0020200000000000001</v>
      </c>
      <c r="S257" s="214">
        <v>0</v>
      </c>
      <c r="T257" s="215">
        <f>S257*H257</f>
        <v>0</v>
      </c>
      <c r="U257" s="37"/>
      <c r="V257" s="37"/>
      <c r="W257" s="37"/>
      <c r="X257" s="37"/>
      <c r="Y257" s="37"/>
      <c r="Z257" s="37"/>
      <c r="AA257" s="37"/>
      <c r="AB257" s="37"/>
      <c r="AC257" s="37"/>
      <c r="AD257" s="37"/>
      <c r="AE257" s="37"/>
      <c r="AR257" s="216" t="s">
        <v>473</v>
      </c>
      <c r="AT257" s="216" t="s">
        <v>582</v>
      </c>
      <c r="AU257" s="216" t="s">
        <v>87</v>
      </c>
      <c r="AY257" s="18" t="s">
        <v>283</v>
      </c>
      <c r="BE257" s="217">
        <f>IF(N257="základná",J257,0)</f>
        <v>0</v>
      </c>
      <c r="BF257" s="217">
        <f>IF(N257="znížená",J257,0)</f>
        <v>0</v>
      </c>
      <c r="BG257" s="217">
        <f>IF(N257="zákl. prenesená",J257,0)</f>
        <v>0</v>
      </c>
      <c r="BH257" s="217">
        <f>IF(N257="zníž. prenesená",J257,0)</f>
        <v>0</v>
      </c>
      <c r="BI257" s="217">
        <f>IF(N257="nulová",J257,0)</f>
        <v>0</v>
      </c>
      <c r="BJ257" s="18" t="s">
        <v>87</v>
      </c>
      <c r="BK257" s="217">
        <f>ROUND(I257*H257,2)</f>
        <v>0</v>
      </c>
      <c r="BL257" s="18" t="s">
        <v>358</v>
      </c>
      <c r="BM257" s="216" t="s">
        <v>1576</v>
      </c>
    </row>
    <row r="258" s="2" customFormat="1" ht="24.15" customHeight="1">
      <c r="A258" s="37"/>
      <c r="B258" s="168"/>
      <c r="C258" s="204" t="s">
        <v>989</v>
      </c>
      <c r="D258" s="204" t="s">
        <v>285</v>
      </c>
      <c r="E258" s="205" t="s">
        <v>4497</v>
      </c>
      <c r="F258" s="206" t="s">
        <v>4498</v>
      </c>
      <c r="G258" s="207" t="s">
        <v>373</v>
      </c>
      <c r="H258" s="208">
        <v>2</v>
      </c>
      <c r="I258" s="209"/>
      <c r="J258" s="210">
        <f>ROUND(I258*H258,2)</f>
        <v>0</v>
      </c>
      <c r="K258" s="211"/>
      <c r="L258" s="38"/>
      <c r="M258" s="212" t="s">
        <v>1</v>
      </c>
      <c r="N258" s="213" t="s">
        <v>41</v>
      </c>
      <c r="O258" s="81"/>
      <c r="P258" s="214">
        <f>O258*H258</f>
        <v>0</v>
      </c>
      <c r="Q258" s="214">
        <v>6.4999999999999994E-05</v>
      </c>
      <c r="R258" s="214">
        <f>Q258*H258</f>
        <v>0.00012999999999999999</v>
      </c>
      <c r="S258" s="214">
        <v>0</v>
      </c>
      <c r="T258" s="215">
        <f>S258*H258</f>
        <v>0</v>
      </c>
      <c r="U258" s="37"/>
      <c r="V258" s="37"/>
      <c r="W258" s="37"/>
      <c r="X258" s="37"/>
      <c r="Y258" s="37"/>
      <c r="Z258" s="37"/>
      <c r="AA258" s="37"/>
      <c r="AB258" s="37"/>
      <c r="AC258" s="37"/>
      <c r="AD258" s="37"/>
      <c r="AE258" s="37"/>
      <c r="AR258" s="216" t="s">
        <v>358</v>
      </c>
      <c r="AT258" s="216" t="s">
        <v>285</v>
      </c>
      <c r="AU258" s="216" t="s">
        <v>87</v>
      </c>
      <c r="AY258" s="18" t="s">
        <v>283</v>
      </c>
      <c r="BE258" s="217">
        <f>IF(N258="základná",J258,0)</f>
        <v>0</v>
      </c>
      <c r="BF258" s="217">
        <f>IF(N258="znížená",J258,0)</f>
        <v>0</v>
      </c>
      <c r="BG258" s="217">
        <f>IF(N258="zákl. prenesená",J258,0)</f>
        <v>0</v>
      </c>
      <c r="BH258" s="217">
        <f>IF(N258="zníž. prenesená",J258,0)</f>
        <v>0</v>
      </c>
      <c r="BI258" s="217">
        <f>IF(N258="nulová",J258,0)</f>
        <v>0</v>
      </c>
      <c r="BJ258" s="18" t="s">
        <v>87</v>
      </c>
      <c r="BK258" s="217">
        <f>ROUND(I258*H258,2)</f>
        <v>0</v>
      </c>
      <c r="BL258" s="18" t="s">
        <v>358</v>
      </c>
      <c r="BM258" s="216" t="s">
        <v>1592</v>
      </c>
    </row>
    <row r="259" s="2" customFormat="1" ht="37.8" customHeight="1">
      <c r="A259" s="37"/>
      <c r="B259" s="168"/>
      <c r="C259" s="242" t="s">
        <v>994</v>
      </c>
      <c r="D259" s="242" t="s">
        <v>582</v>
      </c>
      <c r="E259" s="243" t="s">
        <v>4499</v>
      </c>
      <c r="F259" s="244" t="s">
        <v>4500</v>
      </c>
      <c r="G259" s="245" t="s">
        <v>373</v>
      </c>
      <c r="H259" s="246">
        <v>2</v>
      </c>
      <c r="I259" s="247"/>
      <c r="J259" s="248">
        <f>ROUND(I259*H259,2)</f>
        <v>0</v>
      </c>
      <c r="K259" s="249"/>
      <c r="L259" s="250"/>
      <c r="M259" s="251" t="s">
        <v>1</v>
      </c>
      <c r="N259" s="252" t="s">
        <v>41</v>
      </c>
      <c r="O259" s="81"/>
      <c r="P259" s="214">
        <f>O259*H259</f>
        <v>0</v>
      </c>
      <c r="Q259" s="214">
        <v>0.0015</v>
      </c>
      <c r="R259" s="214">
        <f>Q259*H259</f>
        <v>0.0030000000000000001</v>
      </c>
      <c r="S259" s="214">
        <v>0</v>
      </c>
      <c r="T259" s="215">
        <f>S259*H259</f>
        <v>0</v>
      </c>
      <c r="U259" s="37"/>
      <c r="V259" s="37"/>
      <c r="W259" s="37"/>
      <c r="X259" s="37"/>
      <c r="Y259" s="37"/>
      <c r="Z259" s="37"/>
      <c r="AA259" s="37"/>
      <c r="AB259" s="37"/>
      <c r="AC259" s="37"/>
      <c r="AD259" s="37"/>
      <c r="AE259" s="37"/>
      <c r="AR259" s="216" t="s">
        <v>473</v>
      </c>
      <c r="AT259" s="216" t="s">
        <v>582</v>
      </c>
      <c r="AU259" s="216" t="s">
        <v>87</v>
      </c>
      <c r="AY259" s="18" t="s">
        <v>283</v>
      </c>
      <c r="BE259" s="217">
        <f>IF(N259="základná",J259,0)</f>
        <v>0</v>
      </c>
      <c r="BF259" s="217">
        <f>IF(N259="znížená",J259,0)</f>
        <v>0</v>
      </c>
      <c r="BG259" s="217">
        <f>IF(N259="zákl. prenesená",J259,0)</f>
        <v>0</v>
      </c>
      <c r="BH259" s="217">
        <f>IF(N259="zníž. prenesená",J259,0)</f>
        <v>0</v>
      </c>
      <c r="BI259" s="217">
        <f>IF(N259="nulová",J259,0)</f>
        <v>0</v>
      </c>
      <c r="BJ259" s="18" t="s">
        <v>87</v>
      </c>
      <c r="BK259" s="217">
        <f>ROUND(I259*H259,2)</f>
        <v>0</v>
      </c>
      <c r="BL259" s="18" t="s">
        <v>358</v>
      </c>
      <c r="BM259" s="216" t="s">
        <v>1609</v>
      </c>
    </row>
    <row r="260" s="2" customFormat="1" ht="24.15" customHeight="1">
      <c r="A260" s="37"/>
      <c r="B260" s="168"/>
      <c r="C260" s="204" t="s">
        <v>998</v>
      </c>
      <c r="D260" s="204" t="s">
        <v>285</v>
      </c>
      <c r="E260" s="205" t="s">
        <v>3038</v>
      </c>
      <c r="F260" s="206" t="s">
        <v>3039</v>
      </c>
      <c r="G260" s="207" t="s">
        <v>373</v>
      </c>
      <c r="H260" s="208">
        <v>18</v>
      </c>
      <c r="I260" s="209"/>
      <c r="J260" s="210">
        <f>ROUND(I260*H260,2)</f>
        <v>0</v>
      </c>
      <c r="K260" s="211"/>
      <c r="L260" s="38"/>
      <c r="M260" s="212" t="s">
        <v>1</v>
      </c>
      <c r="N260" s="213" t="s">
        <v>41</v>
      </c>
      <c r="O260" s="81"/>
      <c r="P260" s="214">
        <f>O260*H260</f>
        <v>0</v>
      </c>
      <c r="Q260" s="214">
        <v>0</v>
      </c>
      <c r="R260" s="214">
        <f>Q260*H260</f>
        <v>0</v>
      </c>
      <c r="S260" s="214">
        <v>0</v>
      </c>
      <c r="T260" s="215">
        <f>S260*H260</f>
        <v>0</v>
      </c>
      <c r="U260" s="37"/>
      <c r="V260" s="37"/>
      <c r="W260" s="37"/>
      <c r="X260" s="37"/>
      <c r="Y260" s="37"/>
      <c r="Z260" s="37"/>
      <c r="AA260" s="37"/>
      <c r="AB260" s="37"/>
      <c r="AC260" s="37"/>
      <c r="AD260" s="37"/>
      <c r="AE260" s="37"/>
      <c r="AR260" s="216" t="s">
        <v>358</v>
      </c>
      <c r="AT260" s="216" t="s">
        <v>285</v>
      </c>
      <c r="AU260" s="216" t="s">
        <v>87</v>
      </c>
      <c r="AY260" s="18" t="s">
        <v>283</v>
      </c>
      <c r="BE260" s="217">
        <f>IF(N260="základná",J260,0)</f>
        <v>0</v>
      </c>
      <c r="BF260" s="217">
        <f>IF(N260="znížená",J260,0)</f>
        <v>0</v>
      </c>
      <c r="BG260" s="217">
        <f>IF(N260="zákl. prenesená",J260,0)</f>
        <v>0</v>
      </c>
      <c r="BH260" s="217">
        <f>IF(N260="zníž. prenesená",J260,0)</f>
        <v>0</v>
      </c>
      <c r="BI260" s="217">
        <f>IF(N260="nulová",J260,0)</f>
        <v>0</v>
      </c>
      <c r="BJ260" s="18" t="s">
        <v>87</v>
      </c>
      <c r="BK260" s="217">
        <f>ROUND(I260*H260,2)</f>
        <v>0</v>
      </c>
      <c r="BL260" s="18" t="s">
        <v>358</v>
      </c>
      <c r="BM260" s="216" t="s">
        <v>1622</v>
      </c>
    </row>
    <row r="261" s="2" customFormat="1" ht="24.15" customHeight="1">
      <c r="A261" s="37"/>
      <c r="B261" s="168"/>
      <c r="C261" s="242" t="s">
        <v>1002</v>
      </c>
      <c r="D261" s="242" t="s">
        <v>582</v>
      </c>
      <c r="E261" s="243" t="s">
        <v>3040</v>
      </c>
      <c r="F261" s="244" t="s">
        <v>3041</v>
      </c>
      <c r="G261" s="245" t="s">
        <v>373</v>
      </c>
      <c r="H261" s="246">
        <v>18</v>
      </c>
      <c r="I261" s="247"/>
      <c r="J261" s="248">
        <f>ROUND(I261*H261,2)</f>
        <v>0</v>
      </c>
      <c r="K261" s="249"/>
      <c r="L261" s="250"/>
      <c r="M261" s="251" t="s">
        <v>1</v>
      </c>
      <c r="N261" s="252" t="s">
        <v>41</v>
      </c>
      <c r="O261" s="81"/>
      <c r="P261" s="214">
        <f>O261*H261</f>
        <v>0</v>
      </c>
      <c r="Q261" s="214">
        <v>0.00044000000000000002</v>
      </c>
      <c r="R261" s="214">
        <f>Q261*H261</f>
        <v>0.00792</v>
      </c>
      <c r="S261" s="214">
        <v>0</v>
      </c>
      <c r="T261" s="215">
        <f>S261*H261</f>
        <v>0</v>
      </c>
      <c r="U261" s="37"/>
      <c r="V261" s="37"/>
      <c r="W261" s="37"/>
      <c r="X261" s="37"/>
      <c r="Y261" s="37"/>
      <c r="Z261" s="37"/>
      <c r="AA261" s="37"/>
      <c r="AB261" s="37"/>
      <c r="AC261" s="37"/>
      <c r="AD261" s="37"/>
      <c r="AE261" s="37"/>
      <c r="AR261" s="216" t="s">
        <v>473</v>
      </c>
      <c r="AT261" s="216" t="s">
        <v>582</v>
      </c>
      <c r="AU261" s="216" t="s">
        <v>87</v>
      </c>
      <c r="AY261" s="18" t="s">
        <v>283</v>
      </c>
      <c r="BE261" s="217">
        <f>IF(N261="základná",J261,0)</f>
        <v>0</v>
      </c>
      <c r="BF261" s="217">
        <f>IF(N261="znížená",J261,0)</f>
        <v>0</v>
      </c>
      <c r="BG261" s="217">
        <f>IF(N261="zákl. prenesená",J261,0)</f>
        <v>0</v>
      </c>
      <c r="BH261" s="217">
        <f>IF(N261="zníž. prenesená",J261,0)</f>
        <v>0</v>
      </c>
      <c r="BI261" s="217">
        <f>IF(N261="nulová",J261,0)</f>
        <v>0</v>
      </c>
      <c r="BJ261" s="18" t="s">
        <v>87</v>
      </c>
      <c r="BK261" s="217">
        <f>ROUND(I261*H261,2)</f>
        <v>0</v>
      </c>
      <c r="BL261" s="18" t="s">
        <v>358</v>
      </c>
      <c r="BM261" s="216" t="s">
        <v>1636</v>
      </c>
    </row>
    <row r="262" s="2" customFormat="1" ht="24.15" customHeight="1">
      <c r="A262" s="37"/>
      <c r="B262" s="168"/>
      <c r="C262" s="204" t="s">
        <v>1006</v>
      </c>
      <c r="D262" s="204" t="s">
        <v>285</v>
      </c>
      <c r="E262" s="205" t="s">
        <v>3042</v>
      </c>
      <c r="F262" s="206" t="s">
        <v>3043</v>
      </c>
      <c r="G262" s="207" t="s">
        <v>3044</v>
      </c>
      <c r="H262" s="208">
        <v>6</v>
      </c>
      <c r="I262" s="209"/>
      <c r="J262" s="210">
        <f>ROUND(I262*H262,2)</f>
        <v>0</v>
      </c>
      <c r="K262" s="211"/>
      <c r="L262" s="38"/>
      <c r="M262" s="212" t="s">
        <v>1</v>
      </c>
      <c r="N262" s="213" t="s">
        <v>41</v>
      </c>
      <c r="O262" s="81"/>
      <c r="P262" s="214">
        <f>O262*H262</f>
        <v>0</v>
      </c>
      <c r="Q262" s="214">
        <v>0.00025999999999999998</v>
      </c>
      <c r="R262" s="214">
        <f>Q262*H262</f>
        <v>0.0015599999999999998</v>
      </c>
      <c r="S262" s="214">
        <v>0</v>
      </c>
      <c r="T262" s="215">
        <f>S262*H262</f>
        <v>0</v>
      </c>
      <c r="U262" s="37"/>
      <c r="V262" s="37"/>
      <c r="W262" s="37"/>
      <c r="X262" s="37"/>
      <c r="Y262" s="37"/>
      <c r="Z262" s="37"/>
      <c r="AA262" s="37"/>
      <c r="AB262" s="37"/>
      <c r="AC262" s="37"/>
      <c r="AD262" s="37"/>
      <c r="AE262" s="37"/>
      <c r="AR262" s="216" t="s">
        <v>358</v>
      </c>
      <c r="AT262" s="216" t="s">
        <v>285</v>
      </c>
      <c r="AU262" s="216" t="s">
        <v>87</v>
      </c>
      <c r="AY262" s="18" t="s">
        <v>283</v>
      </c>
      <c r="BE262" s="217">
        <f>IF(N262="základná",J262,0)</f>
        <v>0</v>
      </c>
      <c r="BF262" s="217">
        <f>IF(N262="znížená",J262,0)</f>
        <v>0</v>
      </c>
      <c r="BG262" s="217">
        <f>IF(N262="zákl. prenesená",J262,0)</f>
        <v>0</v>
      </c>
      <c r="BH262" s="217">
        <f>IF(N262="zníž. prenesená",J262,0)</f>
        <v>0</v>
      </c>
      <c r="BI262" s="217">
        <f>IF(N262="nulová",J262,0)</f>
        <v>0</v>
      </c>
      <c r="BJ262" s="18" t="s">
        <v>87</v>
      </c>
      <c r="BK262" s="217">
        <f>ROUND(I262*H262,2)</f>
        <v>0</v>
      </c>
      <c r="BL262" s="18" t="s">
        <v>358</v>
      </c>
      <c r="BM262" s="216" t="s">
        <v>1649</v>
      </c>
    </row>
    <row r="263" s="2" customFormat="1" ht="37.8" customHeight="1">
      <c r="A263" s="37"/>
      <c r="B263" s="168"/>
      <c r="C263" s="242" t="s">
        <v>1010</v>
      </c>
      <c r="D263" s="242" t="s">
        <v>582</v>
      </c>
      <c r="E263" s="243" t="s">
        <v>3045</v>
      </c>
      <c r="F263" s="244" t="s">
        <v>3046</v>
      </c>
      <c r="G263" s="245" t="s">
        <v>373</v>
      </c>
      <c r="H263" s="246">
        <v>6</v>
      </c>
      <c r="I263" s="247"/>
      <c r="J263" s="248">
        <f>ROUND(I263*H263,2)</f>
        <v>0</v>
      </c>
      <c r="K263" s="249"/>
      <c r="L263" s="250"/>
      <c r="M263" s="251" t="s">
        <v>1</v>
      </c>
      <c r="N263" s="252" t="s">
        <v>41</v>
      </c>
      <c r="O263" s="81"/>
      <c r="P263" s="214">
        <f>O263*H263</f>
        <v>0</v>
      </c>
      <c r="Q263" s="214">
        <v>0.018499999999999999</v>
      </c>
      <c r="R263" s="214">
        <f>Q263*H263</f>
        <v>0.11099999999999999</v>
      </c>
      <c r="S263" s="214">
        <v>0</v>
      </c>
      <c r="T263" s="215">
        <f>S263*H263</f>
        <v>0</v>
      </c>
      <c r="U263" s="37"/>
      <c r="V263" s="37"/>
      <c r="W263" s="37"/>
      <c r="X263" s="37"/>
      <c r="Y263" s="37"/>
      <c r="Z263" s="37"/>
      <c r="AA263" s="37"/>
      <c r="AB263" s="37"/>
      <c r="AC263" s="37"/>
      <c r="AD263" s="37"/>
      <c r="AE263" s="37"/>
      <c r="AR263" s="216" t="s">
        <v>473</v>
      </c>
      <c r="AT263" s="216" t="s">
        <v>582</v>
      </c>
      <c r="AU263" s="216" t="s">
        <v>87</v>
      </c>
      <c r="AY263" s="18" t="s">
        <v>283</v>
      </c>
      <c r="BE263" s="217">
        <f>IF(N263="základná",J263,0)</f>
        <v>0</v>
      </c>
      <c r="BF263" s="217">
        <f>IF(N263="znížená",J263,0)</f>
        <v>0</v>
      </c>
      <c r="BG263" s="217">
        <f>IF(N263="zákl. prenesená",J263,0)</f>
        <v>0</v>
      </c>
      <c r="BH263" s="217">
        <f>IF(N263="zníž. prenesená",J263,0)</f>
        <v>0</v>
      </c>
      <c r="BI263" s="217">
        <f>IF(N263="nulová",J263,0)</f>
        <v>0</v>
      </c>
      <c r="BJ263" s="18" t="s">
        <v>87</v>
      </c>
      <c r="BK263" s="217">
        <f>ROUND(I263*H263,2)</f>
        <v>0</v>
      </c>
      <c r="BL263" s="18" t="s">
        <v>358</v>
      </c>
      <c r="BM263" s="216" t="s">
        <v>1666</v>
      </c>
    </row>
    <row r="264" s="2" customFormat="1" ht="24.15" customHeight="1">
      <c r="A264" s="37"/>
      <c r="B264" s="168"/>
      <c r="C264" s="204" t="s">
        <v>1015</v>
      </c>
      <c r="D264" s="204" t="s">
        <v>285</v>
      </c>
      <c r="E264" s="205" t="s">
        <v>3047</v>
      </c>
      <c r="F264" s="206" t="s">
        <v>3048</v>
      </c>
      <c r="G264" s="207" t="s">
        <v>373</v>
      </c>
      <c r="H264" s="208">
        <v>75</v>
      </c>
      <c r="I264" s="209"/>
      <c r="J264" s="210">
        <f>ROUND(I264*H264,2)</f>
        <v>0</v>
      </c>
      <c r="K264" s="211"/>
      <c r="L264" s="38"/>
      <c r="M264" s="212" t="s">
        <v>1</v>
      </c>
      <c r="N264" s="213" t="s">
        <v>41</v>
      </c>
      <c r="O264" s="81"/>
      <c r="P264" s="214">
        <f>O264*H264</f>
        <v>0</v>
      </c>
      <c r="Q264" s="214">
        <v>0.0016100000000000001</v>
      </c>
      <c r="R264" s="214">
        <f>Q264*H264</f>
        <v>0.12075000000000001</v>
      </c>
      <c r="S264" s="214">
        <v>0</v>
      </c>
      <c r="T264" s="215">
        <f>S264*H264</f>
        <v>0</v>
      </c>
      <c r="U264" s="37"/>
      <c r="V264" s="37"/>
      <c r="W264" s="37"/>
      <c r="X264" s="37"/>
      <c r="Y264" s="37"/>
      <c r="Z264" s="37"/>
      <c r="AA264" s="37"/>
      <c r="AB264" s="37"/>
      <c r="AC264" s="37"/>
      <c r="AD264" s="37"/>
      <c r="AE264" s="37"/>
      <c r="AR264" s="216" t="s">
        <v>358</v>
      </c>
      <c r="AT264" s="216" t="s">
        <v>285</v>
      </c>
      <c r="AU264" s="216" t="s">
        <v>87</v>
      </c>
      <c r="AY264" s="18" t="s">
        <v>283</v>
      </c>
      <c r="BE264" s="217">
        <f>IF(N264="základná",J264,0)</f>
        <v>0</v>
      </c>
      <c r="BF264" s="217">
        <f>IF(N264="znížená",J264,0)</f>
        <v>0</v>
      </c>
      <c r="BG264" s="217">
        <f>IF(N264="zákl. prenesená",J264,0)</f>
        <v>0</v>
      </c>
      <c r="BH264" s="217">
        <f>IF(N264="zníž. prenesená",J264,0)</f>
        <v>0</v>
      </c>
      <c r="BI264" s="217">
        <f>IF(N264="nulová",J264,0)</f>
        <v>0</v>
      </c>
      <c r="BJ264" s="18" t="s">
        <v>87</v>
      </c>
      <c r="BK264" s="217">
        <f>ROUND(I264*H264,2)</f>
        <v>0</v>
      </c>
      <c r="BL264" s="18" t="s">
        <v>358</v>
      </c>
      <c r="BM264" s="216" t="s">
        <v>1687</v>
      </c>
    </row>
    <row r="265" s="2" customFormat="1" ht="44.25" customHeight="1">
      <c r="A265" s="37"/>
      <c r="B265" s="168"/>
      <c r="C265" s="242" t="s">
        <v>1019</v>
      </c>
      <c r="D265" s="242" t="s">
        <v>582</v>
      </c>
      <c r="E265" s="243" t="s">
        <v>3049</v>
      </c>
      <c r="F265" s="244" t="s">
        <v>3050</v>
      </c>
      <c r="G265" s="245" t="s">
        <v>373</v>
      </c>
      <c r="H265" s="246">
        <v>75</v>
      </c>
      <c r="I265" s="247"/>
      <c r="J265" s="248">
        <f>ROUND(I265*H265,2)</f>
        <v>0</v>
      </c>
      <c r="K265" s="249"/>
      <c r="L265" s="250"/>
      <c r="M265" s="251" t="s">
        <v>1</v>
      </c>
      <c r="N265" s="252" t="s">
        <v>41</v>
      </c>
      <c r="O265" s="81"/>
      <c r="P265" s="214">
        <f>O265*H265</f>
        <v>0</v>
      </c>
      <c r="Q265" s="214">
        <v>0.00050000000000000001</v>
      </c>
      <c r="R265" s="214">
        <f>Q265*H265</f>
        <v>0.037499999999999999</v>
      </c>
      <c r="S265" s="214">
        <v>0</v>
      </c>
      <c r="T265" s="215">
        <f>S265*H265</f>
        <v>0</v>
      </c>
      <c r="U265" s="37"/>
      <c r="V265" s="37"/>
      <c r="W265" s="37"/>
      <c r="X265" s="37"/>
      <c r="Y265" s="37"/>
      <c r="Z265" s="37"/>
      <c r="AA265" s="37"/>
      <c r="AB265" s="37"/>
      <c r="AC265" s="37"/>
      <c r="AD265" s="37"/>
      <c r="AE265" s="37"/>
      <c r="AR265" s="216" t="s">
        <v>473</v>
      </c>
      <c r="AT265" s="216" t="s">
        <v>582</v>
      </c>
      <c r="AU265" s="216" t="s">
        <v>87</v>
      </c>
      <c r="AY265" s="18" t="s">
        <v>283</v>
      </c>
      <c r="BE265" s="217">
        <f>IF(N265="základná",J265,0)</f>
        <v>0</v>
      </c>
      <c r="BF265" s="217">
        <f>IF(N265="znížená",J265,0)</f>
        <v>0</v>
      </c>
      <c r="BG265" s="217">
        <f>IF(N265="zákl. prenesená",J265,0)</f>
        <v>0</v>
      </c>
      <c r="BH265" s="217">
        <f>IF(N265="zníž. prenesená",J265,0)</f>
        <v>0</v>
      </c>
      <c r="BI265" s="217">
        <f>IF(N265="nulová",J265,0)</f>
        <v>0</v>
      </c>
      <c r="BJ265" s="18" t="s">
        <v>87</v>
      </c>
      <c r="BK265" s="217">
        <f>ROUND(I265*H265,2)</f>
        <v>0</v>
      </c>
      <c r="BL265" s="18" t="s">
        <v>358</v>
      </c>
      <c r="BM265" s="216" t="s">
        <v>1696</v>
      </c>
    </row>
    <row r="266" s="2" customFormat="1" ht="44.25" customHeight="1">
      <c r="A266" s="37"/>
      <c r="B266" s="168"/>
      <c r="C266" s="242" t="s">
        <v>1024</v>
      </c>
      <c r="D266" s="242" t="s">
        <v>582</v>
      </c>
      <c r="E266" s="243" t="s">
        <v>4501</v>
      </c>
      <c r="F266" s="244" t="s">
        <v>4502</v>
      </c>
      <c r="G266" s="245" t="s">
        <v>373</v>
      </c>
      <c r="H266" s="246">
        <v>3</v>
      </c>
      <c r="I266" s="247"/>
      <c r="J266" s="248">
        <f>ROUND(I266*H266,2)</f>
        <v>0</v>
      </c>
      <c r="K266" s="249"/>
      <c r="L266" s="250"/>
      <c r="M266" s="251" t="s">
        <v>1</v>
      </c>
      <c r="N266" s="252" t="s">
        <v>41</v>
      </c>
      <c r="O266" s="81"/>
      <c r="P266" s="214">
        <f>O266*H266</f>
        <v>0</v>
      </c>
      <c r="Q266" s="214">
        <v>0.00050000000000000001</v>
      </c>
      <c r="R266" s="214">
        <f>Q266*H266</f>
        <v>0.0015</v>
      </c>
      <c r="S266" s="214">
        <v>0</v>
      </c>
      <c r="T266" s="215">
        <f>S266*H266</f>
        <v>0</v>
      </c>
      <c r="U266" s="37"/>
      <c r="V266" s="37"/>
      <c r="W266" s="37"/>
      <c r="X266" s="37"/>
      <c r="Y266" s="37"/>
      <c r="Z266" s="37"/>
      <c r="AA266" s="37"/>
      <c r="AB266" s="37"/>
      <c r="AC266" s="37"/>
      <c r="AD266" s="37"/>
      <c r="AE266" s="37"/>
      <c r="AR266" s="216" t="s">
        <v>473</v>
      </c>
      <c r="AT266" s="216" t="s">
        <v>582</v>
      </c>
      <c r="AU266" s="216" t="s">
        <v>87</v>
      </c>
      <c r="AY266" s="18" t="s">
        <v>283</v>
      </c>
      <c r="BE266" s="217">
        <f>IF(N266="základná",J266,0)</f>
        <v>0</v>
      </c>
      <c r="BF266" s="217">
        <f>IF(N266="znížená",J266,0)</f>
        <v>0</v>
      </c>
      <c r="BG266" s="217">
        <f>IF(N266="zákl. prenesená",J266,0)</f>
        <v>0</v>
      </c>
      <c r="BH266" s="217">
        <f>IF(N266="zníž. prenesená",J266,0)</f>
        <v>0</v>
      </c>
      <c r="BI266" s="217">
        <f>IF(N266="nulová",J266,0)</f>
        <v>0</v>
      </c>
      <c r="BJ266" s="18" t="s">
        <v>87</v>
      </c>
      <c r="BK266" s="217">
        <f>ROUND(I266*H266,2)</f>
        <v>0</v>
      </c>
      <c r="BL266" s="18" t="s">
        <v>358</v>
      </c>
      <c r="BM266" s="216" t="s">
        <v>1714</v>
      </c>
    </row>
    <row r="267" s="2" customFormat="1" ht="24.15" customHeight="1">
      <c r="A267" s="37"/>
      <c r="B267" s="168"/>
      <c r="C267" s="204" t="s">
        <v>1028</v>
      </c>
      <c r="D267" s="204" t="s">
        <v>285</v>
      </c>
      <c r="E267" s="205" t="s">
        <v>3051</v>
      </c>
      <c r="F267" s="206" t="s">
        <v>3052</v>
      </c>
      <c r="G267" s="207" t="s">
        <v>649</v>
      </c>
      <c r="H267" s="208">
        <v>2122</v>
      </c>
      <c r="I267" s="209"/>
      <c r="J267" s="210">
        <f>ROUND(I267*H267,2)</f>
        <v>0</v>
      </c>
      <c r="K267" s="211"/>
      <c r="L267" s="38"/>
      <c r="M267" s="212" t="s">
        <v>1</v>
      </c>
      <c r="N267" s="213" t="s">
        <v>41</v>
      </c>
      <c r="O267" s="81"/>
      <c r="P267" s="214">
        <f>O267*H267</f>
        <v>0</v>
      </c>
      <c r="Q267" s="214">
        <v>0.00018000000000000001</v>
      </c>
      <c r="R267" s="214">
        <f>Q267*H267</f>
        <v>0.38196000000000002</v>
      </c>
      <c r="S267" s="214">
        <v>0</v>
      </c>
      <c r="T267" s="215">
        <f>S267*H267</f>
        <v>0</v>
      </c>
      <c r="U267" s="37"/>
      <c r="V267" s="37"/>
      <c r="W267" s="37"/>
      <c r="X267" s="37"/>
      <c r="Y267" s="37"/>
      <c r="Z267" s="37"/>
      <c r="AA267" s="37"/>
      <c r="AB267" s="37"/>
      <c r="AC267" s="37"/>
      <c r="AD267" s="37"/>
      <c r="AE267" s="37"/>
      <c r="AR267" s="216" t="s">
        <v>358</v>
      </c>
      <c r="AT267" s="216" t="s">
        <v>285</v>
      </c>
      <c r="AU267" s="216" t="s">
        <v>87</v>
      </c>
      <c r="AY267" s="18" t="s">
        <v>283</v>
      </c>
      <c r="BE267" s="217">
        <f>IF(N267="základná",J267,0)</f>
        <v>0</v>
      </c>
      <c r="BF267" s="217">
        <f>IF(N267="znížená",J267,0)</f>
        <v>0</v>
      </c>
      <c r="BG267" s="217">
        <f>IF(N267="zákl. prenesená",J267,0)</f>
        <v>0</v>
      </c>
      <c r="BH267" s="217">
        <f>IF(N267="zníž. prenesená",J267,0)</f>
        <v>0</v>
      </c>
      <c r="BI267" s="217">
        <f>IF(N267="nulová",J267,0)</f>
        <v>0</v>
      </c>
      <c r="BJ267" s="18" t="s">
        <v>87</v>
      </c>
      <c r="BK267" s="217">
        <f>ROUND(I267*H267,2)</f>
        <v>0</v>
      </c>
      <c r="BL267" s="18" t="s">
        <v>358</v>
      </c>
      <c r="BM267" s="216" t="s">
        <v>1725</v>
      </c>
    </row>
    <row r="268" s="2" customFormat="1" ht="24.15" customHeight="1">
      <c r="A268" s="37"/>
      <c r="B268" s="168"/>
      <c r="C268" s="204" t="s">
        <v>1032</v>
      </c>
      <c r="D268" s="204" t="s">
        <v>285</v>
      </c>
      <c r="E268" s="205" t="s">
        <v>3053</v>
      </c>
      <c r="F268" s="206" t="s">
        <v>3054</v>
      </c>
      <c r="G268" s="207" t="s">
        <v>649</v>
      </c>
      <c r="H268" s="208">
        <v>46</v>
      </c>
      <c r="I268" s="209"/>
      <c r="J268" s="210">
        <f>ROUND(I268*H268,2)</f>
        <v>0</v>
      </c>
      <c r="K268" s="211"/>
      <c r="L268" s="38"/>
      <c r="M268" s="212" t="s">
        <v>1</v>
      </c>
      <c r="N268" s="213" t="s">
        <v>41</v>
      </c>
      <c r="O268" s="81"/>
      <c r="P268" s="214">
        <f>O268*H268</f>
        <v>0</v>
      </c>
      <c r="Q268" s="214">
        <v>0.00034000000000000002</v>
      </c>
      <c r="R268" s="214">
        <f>Q268*H268</f>
        <v>0.015640000000000001</v>
      </c>
      <c r="S268" s="214">
        <v>0</v>
      </c>
      <c r="T268" s="215">
        <f>S268*H268</f>
        <v>0</v>
      </c>
      <c r="U268" s="37"/>
      <c r="V268" s="37"/>
      <c r="W268" s="37"/>
      <c r="X268" s="37"/>
      <c r="Y268" s="37"/>
      <c r="Z268" s="37"/>
      <c r="AA268" s="37"/>
      <c r="AB268" s="37"/>
      <c r="AC268" s="37"/>
      <c r="AD268" s="37"/>
      <c r="AE268" s="37"/>
      <c r="AR268" s="216" t="s">
        <v>358</v>
      </c>
      <c r="AT268" s="216" t="s">
        <v>285</v>
      </c>
      <c r="AU268" s="216" t="s">
        <v>87</v>
      </c>
      <c r="AY268" s="18" t="s">
        <v>283</v>
      </c>
      <c r="BE268" s="217">
        <f>IF(N268="základná",J268,0)</f>
        <v>0</v>
      </c>
      <c r="BF268" s="217">
        <f>IF(N268="znížená",J268,0)</f>
        <v>0</v>
      </c>
      <c r="BG268" s="217">
        <f>IF(N268="zákl. prenesená",J268,0)</f>
        <v>0</v>
      </c>
      <c r="BH268" s="217">
        <f>IF(N268="zníž. prenesená",J268,0)</f>
        <v>0</v>
      </c>
      <c r="BI268" s="217">
        <f>IF(N268="nulová",J268,0)</f>
        <v>0</v>
      </c>
      <c r="BJ268" s="18" t="s">
        <v>87</v>
      </c>
      <c r="BK268" s="217">
        <f>ROUND(I268*H268,2)</f>
        <v>0</v>
      </c>
      <c r="BL268" s="18" t="s">
        <v>358</v>
      </c>
      <c r="BM268" s="216" t="s">
        <v>1746</v>
      </c>
    </row>
    <row r="269" s="2" customFormat="1" ht="24.15" customHeight="1">
      <c r="A269" s="37"/>
      <c r="B269" s="168"/>
      <c r="C269" s="204" t="s">
        <v>1036</v>
      </c>
      <c r="D269" s="204" t="s">
        <v>285</v>
      </c>
      <c r="E269" s="205" t="s">
        <v>3055</v>
      </c>
      <c r="F269" s="206" t="s">
        <v>3056</v>
      </c>
      <c r="G269" s="207" t="s">
        <v>649</v>
      </c>
      <c r="H269" s="208">
        <v>2168</v>
      </c>
      <c r="I269" s="209"/>
      <c r="J269" s="210">
        <f>ROUND(I269*H269,2)</f>
        <v>0</v>
      </c>
      <c r="K269" s="211"/>
      <c r="L269" s="38"/>
      <c r="M269" s="212" t="s">
        <v>1</v>
      </c>
      <c r="N269" s="213" t="s">
        <v>41</v>
      </c>
      <c r="O269" s="81"/>
      <c r="P269" s="214">
        <f>O269*H269</f>
        <v>0</v>
      </c>
      <c r="Q269" s="214">
        <v>1.0000000000000001E-05</v>
      </c>
      <c r="R269" s="214">
        <f>Q269*H269</f>
        <v>0.021680000000000001</v>
      </c>
      <c r="S269" s="214">
        <v>0</v>
      </c>
      <c r="T269" s="215">
        <f>S269*H269</f>
        <v>0</v>
      </c>
      <c r="U269" s="37"/>
      <c r="V269" s="37"/>
      <c r="W269" s="37"/>
      <c r="X269" s="37"/>
      <c r="Y269" s="37"/>
      <c r="Z269" s="37"/>
      <c r="AA269" s="37"/>
      <c r="AB269" s="37"/>
      <c r="AC269" s="37"/>
      <c r="AD269" s="37"/>
      <c r="AE269" s="37"/>
      <c r="AR269" s="216" t="s">
        <v>358</v>
      </c>
      <c r="AT269" s="216" t="s">
        <v>285</v>
      </c>
      <c r="AU269" s="216" t="s">
        <v>87</v>
      </c>
      <c r="AY269" s="18" t="s">
        <v>283</v>
      </c>
      <c r="BE269" s="217">
        <f>IF(N269="základná",J269,0)</f>
        <v>0</v>
      </c>
      <c r="BF269" s="217">
        <f>IF(N269="znížená",J269,0)</f>
        <v>0</v>
      </c>
      <c r="BG269" s="217">
        <f>IF(N269="zákl. prenesená",J269,0)</f>
        <v>0</v>
      </c>
      <c r="BH269" s="217">
        <f>IF(N269="zníž. prenesená",J269,0)</f>
        <v>0</v>
      </c>
      <c r="BI269" s="217">
        <f>IF(N269="nulová",J269,0)</f>
        <v>0</v>
      </c>
      <c r="BJ269" s="18" t="s">
        <v>87</v>
      </c>
      <c r="BK269" s="217">
        <f>ROUND(I269*H269,2)</f>
        <v>0</v>
      </c>
      <c r="BL269" s="18" t="s">
        <v>358</v>
      </c>
      <c r="BM269" s="216" t="s">
        <v>1762</v>
      </c>
    </row>
    <row r="270" s="2" customFormat="1" ht="33" customHeight="1">
      <c r="A270" s="37"/>
      <c r="B270" s="168"/>
      <c r="C270" s="204" t="s">
        <v>1040</v>
      </c>
      <c r="D270" s="204" t="s">
        <v>285</v>
      </c>
      <c r="E270" s="205" t="s">
        <v>3057</v>
      </c>
      <c r="F270" s="206" t="s">
        <v>3058</v>
      </c>
      <c r="G270" s="207" t="s">
        <v>344</v>
      </c>
      <c r="H270" s="208">
        <v>7.1600000000000001</v>
      </c>
      <c r="I270" s="209"/>
      <c r="J270" s="210">
        <f>ROUND(I270*H270,2)</f>
        <v>0</v>
      </c>
      <c r="K270" s="211"/>
      <c r="L270" s="38"/>
      <c r="M270" s="212" t="s">
        <v>1</v>
      </c>
      <c r="N270" s="213" t="s">
        <v>41</v>
      </c>
      <c r="O270" s="81"/>
      <c r="P270" s="214">
        <f>O270*H270</f>
        <v>0</v>
      </c>
      <c r="Q270" s="214">
        <v>0</v>
      </c>
      <c r="R270" s="214">
        <f>Q270*H270</f>
        <v>0</v>
      </c>
      <c r="S270" s="214">
        <v>0</v>
      </c>
      <c r="T270" s="215">
        <f>S270*H270</f>
        <v>0</v>
      </c>
      <c r="U270" s="37"/>
      <c r="V270" s="37"/>
      <c r="W270" s="37"/>
      <c r="X270" s="37"/>
      <c r="Y270" s="37"/>
      <c r="Z270" s="37"/>
      <c r="AA270" s="37"/>
      <c r="AB270" s="37"/>
      <c r="AC270" s="37"/>
      <c r="AD270" s="37"/>
      <c r="AE270" s="37"/>
      <c r="AR270" s="216" t="s">
        <v>358</v>
      </c>
      <c r="AT270" s="216" t="s">
        <v>285</v>
      </c>
      <c r="AU270" s="216" t="s">
        <v>87</v>
      </c>
      <c r="AY270" s="18" t="s">
        <v>283</v>
      </c>
      <c r="BE270" s="217">
        <f>IF(N270="základná",J270,0)</f>
        <v>0</v>
      </c>
      <c r="BF270" s="217">
        <f>IF(N270="znížená",J270,0)</f>
        <v>0</v>
      </c>
      <c r="BG270" s="217">
        <f>IF(N270="zákl. prenesená",J270,0)</f>
        <v>0</v>
      </c>
      <c r="BH270" s="217">
        <f>IF(N270="zníž. prenesená",J270,0)</f>
        <v>0</v>
      </c>
      <c r="BI270" s="217">
        <f>IF(N270="nulová",J270,0)</f>
        <v>0</v>
      </c>
      <c r="BJ270" s="18" t="s">
        <v>87</v>
      </c>
      <c r="BK270" s="217">
        <f>ROUND(I270*H270,2)</f>
        <v>0</v>
      </c>
      <c r="BL270" s="18" t="s">
        <v>358</v>
      </c>
      <c r="BM270" s="216" t="s">
        <v>1780</v>
      </c>
    </row>
    <row r="271" s="2" customFormat="1" ht="24.15" customHeight="1">
      <c r="A271" s="37"/>
      <c r="B271" s="168"/>
      <c r="C271" s="204" t="s">
        <v>1044</v>
      </c>
      <c r="D271" s="204" t="s">
        <v>285</v>
      </c>
      <c r="E271" s="205" t="s">
        <v>3059</v>
      </c>
      <c r="F271" s="206" t="s">
        <v>3060</v>
      </c>
      <c r="G271" s="207" t="s">
        <v>344</v>
      </c>
      <c r="H271" s="208">
        <v>2.855</v>
      </c>
      <c r="I271" s="209"/>
      <c r="J271" s="210">
        <f>ROUND(I271*H271,2)</f>
        <v>0</v>
      </c>
      <c r="K271" s="211"/>
      <c r="L271" s="38"/>
      <c r="M271" s="212" t="s">
        <v>1</v>
      </c>
      <c r="N271" s="213" t="s">
        <v>41</v>
      </c>
      <c r="O271" s="81"/>
      <c r="P271" s="214">
        <f>O271*H271</f>
        <v>0</v>
      </c>
      <c r="Q271" s="214">
        <v>0</v>
      </c>
      <c r="R271" s="214">
        <f>Q271*H271</f>
        <v>0</v>
      </c>
      <c r="S271" s="214">
        <v>0</v>
      </c>
      <c r="T271" s="215">
        <f>S271*H271</f>
        <v>0</v>
      </c>
      <c r="U271" s="37"/>
      <c r="V271" s="37"/>
      <c r="W271" s="37"/>
      <c r="X271" s="37"/>
      <c r="Y271" s="37"/>
      <c r="Z271" s="37"/>
      <c r="AA271" s="37"/>
      <c r="AB271" s="37"/>
      <c r="AC271" s="37"/>
      <c r="AD271" s="37"/>
      <c r="AE271" s="37"/>
      <c r="AR271" s="216" t="s">
        <v>358</v>
      </c>
      <c r="AT271" s="216" t="s">
        <v>285</v>
      </c>
      <c r="AU271" s="216" t="s">
        <v>87</v>
      </c>
      <c r="AY271" s="18" t="s">
        <v>283</v>
      </c>
      <c r="BE271" s="217">
        <f>IF(N271="základná",J271,0)</f>
        <v>0</v>
      </c>
      <c r="BF271" s="217">
        <f>IF(N271="znížená",J271,0)</f>
        <v>0</v>
      </c>
      <c r="BG271" s="217">
        <f>IF(N271="zákl. prenesená",J271,0)</f>
        <v>0</v>
      </c>
      <c r="BH271" s="217">
        <f>IF(N271="zníž. prenesená",J271,0)</f>
        <v>0</v>
      </c>
      <c r="BI271" s="217">
        <f>IF(N271="nulová",J271,0)</f>
        <v>0</v>
      </c>
      <c r="BJ271" s="18" t="s">
        <v>87</v>
      </c>
      <c r="BK271" s="217">
        <f>ROUND(I271*H271,2)</f>
        <v>0</v>
      </c>
      <c r="BL271" s="18" t="s">
        <v>358</v>
      </c>
      <c r="BM271" s="216" t="s">
        <v>1791</v>
      </c>
    </row>
    <row r="272" s="12" customFormat="1" ht="22.8" customHeight="1">
      <c r="A272" s="12"/>
      <c r="B272" s="191"/>
      <c r="C272" s="12"/>
      <c r="D272" s="192" t="s">
        <v>74</v>
      </c>
      <c r="E272" s="202" t="s">
        <v>1119</v>
      </c>
      <c r="F272" s="202" t="s">
        <v>3061</v>
      </c>
      <c r="G272" s="12"/>
      <c r="H272" s="12"/>
      <c r="I272" s="194"/>
      <c r="J272" s="203">
        <f>BK272</f>
        <v>0</v>
      </c>
      <c r="K272" s="12"/>
      <c r="L272" s="191"/>
      <c r="M272" s="196"/>
      <c r="N272" s="197"/>
      <c r="O272" s="197"/>
      <c r="P272" s="198">
        <f>SUM(P273:P338)</f>
        <v>0</v>
      </c>
      <c r="Q272" s="197"/>
      <c r="R272" s="198">
        <f>SUM(R273:R338)</f>
        <v>4.8939399999999988</v>
      </c>
      <c r="S272" s="197"/>
      <c r="T272" s="199">
        <f>SUM(T273:T338)</f>
        <v>0</v>
      </c>
      <c r="U272" s="12"/>
      <c r="V272" s="12"/>
      <c r="W272" s="12"/>
      <c r="X272" s="12"/>
      <c r="Y272" s="12"/>
      <c r="Z272" s="12"/>
      <c r="AA272" s="12"/>
      <c r="AB272" s="12"/>
      <c r="AC272" s="12"/>
      <c r="AD272" s="12"/>
      <c r="AE272" s="12"/>
      <c r="AR272" s="192" t="s">
        <v>87</v>
      </c>
      <c r="AT272" s="200" t="s">
        <v>74</v>
      </c>
      <c r="AU272" s="200" t="s">
        <v>82</v>
      </c>
      <c r="AY272" s="192" t="s">
        <v>283</v>
      </c>
      <c r="BK272" s="201">
        <f>SUM(BK273:BK338)</f>
        <v>0</v>
      </c>
    </row>
    <row r="273" s="2" customFormat="1" ht="24.15" customHeight="1">
      <c r="A273" s="37"/>
      <c r="B273" s="168"/>
      <c r="C273" s="204" t="s">
        <v>1049</v>
      </c>
      <c r="D273" s="204" t="s">
        <v>285</v>
      </c>
      <c r="E273" s="205" t="s">
        <v>3062</v>
      </c>
      <c r="F273" s="206" t="s">
        <v>3063</v>
      </c>
      <c r="G273" s="207" t="s">
        <v>3044</v>
      </c>
      <c r="H273" s="208">
        <v>92</v>
      </c>
      <c r="I273" s="209"/>
      <c r="J273" s="210">
        <f>ROUND(I273*H273,2)</f>
        <v>0</v>
      </c>
      <c r="K273" s="211"/>
      <c r="L273" s="38"/>
      <c r="M273" s="212" t="s">
        <v>1</v>
      </c>
      <c r="N273" s="213" t="s">
        <v>41</v>
      </c>
      <c r="O273" s="81"/>
      <c r="P273" s="214">
        <f>O273*H273</f>
        <v>0</v>
      </c>
      <c r="Q273" s="214">
        <v>0</v>
      </c>
      <c r="R273" s="214">
        <f>Q273*H273</f>
        <v>0</v>
      </c>
      <c r="S273" s="214">
        <v>0</v>
      </c>
      <c r="T273" s="215">
        <f>S273*H273</f>
        <v>0</v>
      </c>
      <c r="U273" s="37"/>
      <c r="V273" s="37"/>
      <c r="W273" s="37"/>
      <c r="X273" s="37"/>
      <c r="Y273" s="37"/>
      <c r="Z273" s="37"/>
      <c r="AA273" s="37"/>
      <c r="AB273" s="37"/>
      <c r="AC273" s="37"/>
      <c r="AD273" s="37"/>
      <c r="AE273" s="37"/>
      <c r="AR273" s="216" t="s">
        <v>358</v>
      </c>
      <c r="AT273" s="216" t="s">
        <v>285</v>
      </c>
      <c r="AU273" s="216" t="s">
        <v>87</v>
      </c>
      <c r="AY273" s="18" t="s">
        <v>283</v>
      </c>
      <c r="BE273" s="217">
        <f>IF(N273="základná",J273,0)</f>
        <v>0</v>
      </c>
      <c r="BF273" s="217">
        <f>IF(N273="znížená",J273,0)</f>
        <v>0</v>
      </c>
      <c r="BG273" s="217">
        <f>IF(N273="zákl. prenesená",J273,0)</f>
        <v>0</v>
      </c>
      <c r="BH273" s="217">
        <f>IF(N273="zníž. prenesená",J273,0)</f>
        <v>0</v>
      </c>
      <c r="BI273" s="217">
        <f>IF(N273="nulová",J273,0)</f>
        <v>0</v>
      </c>
      <c r="BJ273" s="18" t="s">
        <v>87</v>
      </c>
      <c r="BK273" s="217">
        <f>ROUND(I273*H273,2)</f>
        <v>0</v>
      </c>
      <c r="BL273" s="18" t="s">
        <v>358</v>
      </c>
      <c r="BM273" s="216" t="s">
        <v>3082</v>
      </c>
    </row>
    <row r="274" s="2" customFormat="1" ht="21.75" customHeight="1">
      <c r="A274" s="37"/>
      <c r="B274" s="168"/>
      <c r="C274" s="204" t="s">
        <v>1053</v>
      </c>
      <c r="D274" s="204" t="s">
        <v>285</v>
      </c>
      <c r="E274" s="205" t="s">
        <v>4503</v>
      </c>
      <c r="F274" s="206" t="s">
        <v>4504</v>
      </c>
      <c r="G274" s="207" t="s">
        <v>373</v>
      </c>
      <c r="H274" s="208">
        <v>4</v>
      </c>
      <c r="I274" s="209"/>
      <c r="J274" s="210">
        <f>ROUND(I274*H274,2)</f>
        <v>0</v>
      </c>
      <c r="K274" s="211"/>
      <c r="L274" s="38"/>
      <c r="M274" s="212" t="s">
        <v>1</v>
      </c>
      <c r="N274" s="213" t="s">
        <v>41</v>
      </c>
      <c r="O274" s="81"/>
      <c r="P274" s="214">
        <f>O274*H274</f>
        <v>0</v>
      </c>
      <c r="Q274" s="214">
        <v>0.00011</v>
      </c>
      <c r="R274" s="214">
        <f>Q274*H274</f>
        <v>0.00044000000000000002</v>
      </c>
      <c r="S274" s="214">
        <v>0</v>
      </c>
      <c r="T274" s="215">
        <f>S274*H274</f>
        <v>0</v>
      </c>
      <c r="U274" s="37"/>
      <c r="V274" s="37"/>
      <c r="W274" s="37"/>
      <c r="X274" s="37"/>
      <c r="Y274" s="37"/>
      <c r="Z274" s="37"/>
      <c r="AA274" s="37"/>
      <c r="AB274" s="37"/>
      <c r="AC274" s="37"/>
      <c r="AD274" s="37"/>
      <c r="AE274" s="37"/>
      <c r="AR274" s="216" t="s">
        <v>358</v>
      </c>
      <c r="AT274" s="216" t="s">
        <v>285</v>
      </c>
      <c r="AU274" s="216" t="s">
        <v>87</v>
      </c>
      <c r="AY274" s="18" t="s">
        <v>283</v>
      </c>
      <c r="BE274" s="217">
        <f>IF(N274="základná",J274,0)</f>
        <v>0</v>
      </c>
      <c r="BF274" s="217">
        <f>IF(N274="znížená",J274,0)</f>
        <v>0</v>
      </c>
      <c r="BG274" s="217">
        <f>IF(N274="zákl. prenesená",J274,0)</f>
        <v>0</v>
      </c>
      <c r="BH274" s="217">
        <f>IF(N274="zníž. prenesená",J274,0)</f>
        <v>0</v>
      </c>
      <c r="BI274" s="217">
        <f>IF(N274="nulová",J274,0)</f>
        <v>0</v>
      </c>
      <c r="BJ274" s="18" t="s">
        <v>87</v>
      </c>
      <c r="BK274" s="217">
        <f>ROUND(I274*H274,2)</f>
        <v>0</v>
      </c>
      <c r="BL274" s="18" t="s">
        <v>358</v>
      </c>
      <c r="BM274" s="216" t="s">
        <v>1455</v>
      </c>
    </row>
    <row r="275" s="2" customFormat="1" ht="16.5" customHeight="1">
      <c r="A275" s="37"/>
      <c r="B275" s="168"/>
      <c r="C275" s="242" t="s">
        <v>1058</v>
      </c>
      <c r="D275" s="242" t="s">
        <v>582</v>
      </c>
      <c r="E275" s="243" t="s">
        <v>4505</v>
      </c>
      <c r="F275" s="244" t="s">
        <v>4506</v>
      </c>
      <c r="G275" s="245" t="s">
        <v>373</v>
      </c>
      <c r="H275" s="246">
        <v>4</v>
      </c>
      <c r="I275" s="247"/>
      <c r="J275" s="248">
        <f>ROUND(I275*H275,2)</f>
        <v>0</v>
      </c>
      <c r="K275" s="249"/>
      <c r="L275" s="250"/>
      <c r="M275" s="251" t="s">
        <v>1</v>
      </c>
      <c r="N275" s="252" t="s">
        <v>41</v>
      </c>
      <c r="O275" s="81"/>
      <c r="P275" s="214">
        <f>O275*H275</f>
        <v>0</v>
      </c>
      <c r="Q275" s="214">
        <v>0.02</v>
      </c>
      <c r="R275" s="214">
        <f>Q275*H275</f>
        <v>0.080000000000000002</v>
      </c>
      <c r="S275" s="214">
        <v>0</v>
      </c>
      <c r="T275" s="215">
        <f>S275*H275</f>
        <v>0</v>
      </c>
      <c r="U275" s="37"/>
      <c r="V275" s="37"/>
      <c r="W275" s="37"/>
      <c r="X275" s="37"/>
      <c r="Y275" s="37"/>
      <c r="Z275" s="37"/>
      <c r="AA275" s="37"/>
      <c r="AB275" s="37"/>
      <c r="AC275" s="37"/>
      <c r="AD275" s="37"/>
      <c r="AE275" s="37"/>
      <c r="AR275" s="216" t="s">
        <v>473</v>
      </c>
      <c r="AT275" s="216" t="s">
        <v>582</v>
      </c>
      <c r="AU275" s="216" t="s">
        <v>87</v>
      </c>
      <c r="AY275" s="18" t="s">
        <v>283</v>
      </c>
      <c r="BE275" s="217">
        <f>IF(N275="základná",J275,0)</f>
        <v>0</v>
      </c>
      <c r="BF275" s="217">
        <f>IF(N275="znížená",J275,0)</f>
        <v>0</v>
      </c>
      <c r="BG275" s="217">
        <f>IF(N275="zákl. prenesená",J275,0)</f>
        <v>0</v>
      </c>
      <c r="BH275" s="217">
        <f>IF(N275="zníž. prenesená",J275,0)</f>
        <v>0</v>
      </c>
      <c r="BI275" s="217">
        <f>IF(N275="nulová",J275,0)</f>
        <v>0</v>
      </c>
      <c r="BJ275" s="18" t="s">
        <v>87</v>
      </c>
      <c r="BK275" s="217">
        <f>ROUND(I275*H275,2)</f>
        <v>0</v>
      </c>
      <c r="BL275" s="18" t="s">
        <v>358</v>
      </c>
      <c r="BM275" s="216" t="s">
        <v>1146</v>
      </c>
    </row>
    <row r="276" s="2" customFormat="1" ht="24.15" customHeight="1">
      <c r="A276" s="37"/>
      <c r="B276" s="168"/>
      <c r="C276" s="204" t="s">
        <v>1064</v>
      </c>
      <c r="D276" s="204" t="s">
        <v>285</v>
      </c>
      <c r="E276" s="205" t="s">
        <v>3064</v>
      </c>
      <c r="F276" s="206" t="s">
        <v>3065</v>
      </c>
      <c r="G276" s="207" t="s">
        <v>373</v>
      </c>
      <c r="H276" s="208">
        <v>85</v>
      </c>
      <c r="I276" s="209"/>
      <c r="J276" s="210">
        <f>ROUND(I276*H276,2)</f>
        <v>0</v>
      </c>
      <c r="K276" s="211"/>
      <c r="L276" s="38"/>
      <c r="M276" s="212" t="s">
        <v>1</v>
      </c>
      <c r="N276" s="213" t="s">
        <v>41</v>
      </c>
      <c r="O276" s="81"/>
      <c r="P276" s="214">
        <f>O276*H276</f>
        <v>0</v>
      </c>
      <c r="Q276" s="214">
        <v>0</v>
      </c>
      <c r="R276" s="214">
        <f>Q276*H276</f>
        <v>0</v>
      </c>
      <c r="S276" s="214">
        <v>0</v>
      </c>
      <c r="T276" s="215">
        <f>S276*H276</f>
        <v>0</v>
      </c>
      <c r="U276" s="37"/>
      <c r="V276" s="37"/>
      <c r="W276" s="37"/>
      <c r="X276" s="37"/>
      <c r="Y276" s="37"/>
      <c r="Z276" s="37"/>
      <c r="AA276" s="37"/>
      <c r="AB276" s="37"/>
      <c r="AC276" s="37"/>
      <c r="AD276" s="37"/>
      <c r="AE276" s="37"/>
      <c r="AR276" s="216" t="s">
        <v>358</v>
      </c>
      <c r="AT276" s="216" t="s">
        <v>285</v>
      </c>
      <c r="AU276" s="216" t="s">
        <v>87</v>
      </c>
      <c r="AY276" s="18" t="s">
        <v>283</v>
      </c>
      <c r="BE276" s="217">
        <f>IF(N276="základná",J276,0)</f>
        <v>0</v>
      </c>
      <c r="BF276" s="217">
        <f>IF(N276="znížená",J276,0)</f>
        <v>0</v>
      </c>
      <c r="BG276" s="217">
        <f>IF(N276="zákl. prenesená",J276,0)</f>
        <v>0</v>
      </c>
      <c r="BH276" s="217">
        <f>IF(N276="zníž. prenesená",J276,0)</f>
        <v>0</v>
      </c>
      <c r="BI276" s="217">
        <f>IF(N276="nulová",J276,0)</f>
        <v>0</v>
      </c>
      <c r="BJ276" s="18" t="s">
        <v>87</v>
      </c>
      <c r="BK276" s="217">
        <f>ROUND(I276*H276,2)</f>
        <v>0</v>
      </c>
      <c r="BL276" s="18" t="s">
        <v>358</v>
      </c>
      <c r="BM276" s="216" t="s">
        <v>941</v>
      </c>
    </row>
    <row r="277" s="2" customFormat="1" ht="37.8" customHeight="1">
      <c r="A277" s="37"/>
      <c r="B277" s="168"/>
      <c r="C277" s="242" t="s">
        <v>1073</v>
      </c>
      <c r="D277" s="242" t="s">
        <v>582</v>
      </c>
      <c r="E277" s="243" t="s">
        <v>3066</v>
      </c>
      <c r="F277" s="244" t="s">
        <v>3067</v>
      </c>
      <c r="G277" s="245" t="s">
        <v>373</v>
      </c>
      <c r="H277" s="246">
        <v>77</v>
      </c>
      <c r="I277" s="247"/>
      <c r="J277" s="248">
        <f>ROUND(I277*H277,2)</f>
        <v>0</v>
      </c>
      <c r="K277" s="249"/>
      <c r="L277" s="250"/>
      <c r="M277" s="251" t="s">
        <v>1</v>
      </c>
      <c r="N277" s="252" t="s">
        <v>41</v>
      </c>
      <c r="O277" s="81"/>
      <c r="P277" s="214">
        <f>O277*H277</f>
        <v>0</v>
      </c>
      <c r="Q277" s="214">
        <v>0.016049999999999998</v>
      </c>
      <c r="R277" s="214">
        <f>Q277*H277</f>
        <v>1.2358499999999999</v>
      </c>
      <c r="S277" s="214">
        <v>0</v>
      </c>
      <c r="T277" s="215">
        <f>S277*H277</f>
        <v>0</v>
      </c>
      <c r="U277" s="37"/>
      <c r="V277" s="37"/>
      <c r="W277" s="37"/>
      <c r="X277" s="37"/>
      <c r="Y277" s="37"/>
      <c r="Z277" s="37"/>
      <c r="AA277" s="37"/>
      <c r="AB277" s="37"/>
      <c r="AC277" s="37"/>
      <c r="AD277" s="37"/>
      <c r="AE277" s="37"/>
      <c r="AR277" s="216" t="s">
        <v>473</v>
      </c>
      <c r="AT277" s="216" t="s">
        <v>582</v>
      </c>
      <c r="AU277" s="216" t="s">
        <v>87</v>
      </c>
      <c r="AY277" s="18" t="s">
        <v>283</v>
      </c>
      <c r="BE277" s="217">
        <f>IF(N277="základná",J277,0)</f>
        <v>0</v>
      </c>
      <c r="BF277" s="217">
        <f>IF(N277="znížená",J277,0)</f>
        <v>0</v>
      </c>
      <c r="BG277" s="217">
        <f>IF(N277="zákl. prenesená",J277,0)</f>
        <v>0</v>
      </c>
      <c r="BH277" s="217">
        <f>IF(N277="zníž. prenesená",J277,0)</f>
        <v>0</v>
      </c>
      <c r="BI277" s="217">
        <f>IF(N277="nulová",J277,0)</f>
        <v>0</v>
      </c>
      <c r="BJ277" s="18" t="s">
        <v>87</v>
      </c>
      <c r="BK277" s="217">
        <f>ROUND(I277*H277,2)</f>
        <v>0</v>
      </c>
      <c r="BL277" s="18" t="s">
        <v>358</v>
      </c>
      <c r="BM277" s="216" t="s">
        <v>931</v>
      </c>
    </row>
    <row r="278" s="2" customFormat="1" ht="44.25" customHeight="1">
      <c r="A278" s="37"/>
      <c r="B278" s="168"/>
      <c r="C278" s="242" t="s">
        <v>1078</v>
      </c>
      <c r="D278" s="242" t="s">
        <v>582</v>
      </c>
      <c r="E278" s="243" t="s">
        <v>4507</v>
      </c>
      <c r="F278" s="244" t="s">
        <v>4508</v>
      </c>
      <c r="G278" s="245" t="s">
        <v>373</v>
      </c>
      <c r="H278" s="246">
        <v>8</v>
      </c>
      <c r="I278" s="247"/>
      <c r="J278" s="248">
        <f>ROUND(I278*H278,2)</f>
        <v>0</v>
      </c>
      <c r="K278" s="249"/>
      <c r="L278" s="250"/>
      <c r="M278" s="251" t="s">
        <v>1</v>
      </c>
      <c r="N278" s="252" t="s">
        <v>41</v>
      </c>
      <c r="O278" s="81"/>
      <c r="P278" s="214">
        <f>O278*H278</f>
        <v>0</v>
      </c>
      <c r="Q278" s="214">
        <v>0.016049999999999998</v>
      </c>
      <c r="R278" s="214">
        <f>Q278*H278</f>
        <v>0.12839999999999999</v>
      </c>
      <c r="S278" s="214">
        <v>0</v>
      </c>
      <c r="T278" s="215">
        <f>S278*H278</f>
        <v>0</v>
      </c>
      <c r="U278" s="37"/>
      <c r="V278" s="37"/>
      <c r="W278" s="37"/>
      <c r="X278" s="37"/>
      <c r="Y278" s="37"/>
      <c r="Z278" s="37"/>
      <c r="AA278" s="37"/>
      <c r="AB278" s="37"/>
      <c r="AC278" s="37"/>
      <c r="AD278" s="37"/>
      <c r="AE278" s="37"/>
      <c r="AR278" s="216" t="s">
        <v>473</v>
      </c>
      <c r="AT278" s="216" t="s">
        <v>582</v>
      </c>
      <c r="AU278" s="216" t="s">
        <v>87</v>
      </c>
      <c r="AY278" s="18" t="s">
        <v>283</v>
      </c>
      <c r="BE278" s="217">
        <f>IF(N278="základná",J278,0)</f>
        <v>0</v>
      </c>
      <c r="BF278" s="217">
        <f>IF(N278="znížená",J278,0)</f>
        <v>0</v>
      </c>
      <c r="BG278" s="217">
        <f>IF(N278="zákl. prenesená",J278,0)</f>
        <v>0</v>
      </c>
      <c r="BH278" s="217">
        <f>IF(N278="zníž. prenesená",J278,0)</f>
        <v>0</v>
      </c>
      <c r="BI278" s="217">
        <f>IF(N278="nulová",J278,0)</f>
        <v>0</v>
      </c>
      <c r="BJ278" s="18" t="s">
        <v>87</v>
      </c>
      <c r="BK278" s="217">
        <f>ROUND(I278*H278,2)</f>
        <v>0</v>
      </c>
      <c r="BL278" s="18" t="s">
        <v>358</v>
      </c>
      <c r="BM278" s="216" t="s">
        <v>1399</v>
      </c>
    </row>
    <row r="279" s="2" customFormat="1" ht="37.8" customHeight="1">
      <c r="A279" s="37"/>
      <c r="B279" s="168"/>
      <c r="C279" s="242" t="s">
        <v>1086</v>
      </c>
      <c r="D279" s="242" t="s">
        <v>582</v>
      </c>
      <c r="E279" s="243" t="s">
        <v>3068</v>
      </c>
      <c r="F279" s="244" t="s">
        <v>3069</v>
      </c>
      <c r="G279" s="245" t="s">
        <v>373</v>
      </c>
      <c r="H279" s="246">
        <v>85</v>
      </c>
      <c r="I279" s="247"/>
      <c r="J279" s="248">
        <f>ROUND(I279*H279,2)</f>
        <v>0</v>
      </c>
      <c r="K279" s="249"/>
      <c r="L279" s="250"/>
      <c r="M279" s="251" t="s">
        <v>1</v>
      </c>
      <c r="N279" s="252" t="s">
        <v>41</v>
      </c>
      <c r="O279" s="81"/>
      <c r="P279" s="214">
        <f>O279*H279</f>
        <v>0</v>
      </c>
      <c r="Q279" s="214">
        <v>0.00033</v>
      </c>
      <c r="R279" s="214">
        <f>Q279*H279</f>
        <v>0.028049999999999999</v>
      </c>
      <c r="S279" s="214">
        <v>0</v>
      </c>
      <c r="T279" s="215">
        <f>S279*H279</f>
        <v>0</v>
      </c>
      <c r="U279" s="37"/>
      <c r="V279" s="37"/>
      <c r="W279" s="37"/>
      <c r="X279" s="37"/>
      <c r="Y279" s="37"/>
      <c r="Z279" s="37"/>
      <c r="AA279" s="37"/>
      <c r="AB279" s="37"/>
      <c r="AC279" s="37"/>
      <c r="AD279" s="37"/>
      <c r="AE279" s="37"/>
      <c r="AR279" s="216" t="s">
        <v>473</v>
      </c>
      <c r="AT279" s="216" t="s">
        <v>582</v>
      </c>
      <c r="AU279" s="216" t="s">
        <v>87</v>
      </c>
      <c r="AY279" s="18" t="s">
        <v>283</v>
      </c>
      <c r="BE279" s="217">
        <f>IF(N279="základná",J279,0)</f>
        <v>0</v>
      </c>
      <c r="BF279" s="217">
        <f>IF(N279="znížená",J279,0)</f>
        <v>0</v>
      </c>
      <c r="BG279" s="217">
        <f>IF(N279="zákl. prenesená",J279,0)</f>
        <v>0</v>
      </c>
      <c r="BH279" s="217">
        <f>IF(N279="zníž. prenesená",J279,0)</f>
        <v>0</v>
      </c>
      <c r="BI279" s="217">
        <f>IF(N279="nulová",J279,0)</f>
        <v>0</v>
      </c>
      <c r="BJ279" s="18" t="s">
        <v>87</v>
      </c>
      <c r="BK279" s="217">
        <f>ROUND(I279*H279,2)</f>
        <v>0</v>
      </c>
      <c r="BL279" s="18" t="s">
        <v>358</v>
      </c>
      <c r="BM279" s="216" t="s">
        <v>1795</v>
      </c>
    </row>
    <row r="280" s="2" customFormat="1" ht="16.5" customHeight="1">
      <c r="A280" s="37"/>
      <c r="B280" s="168"/>
      <c r="C280" s="204" t="s">
        <v>1091</v>
      </c>
      <c r="D280" s="204" t="s">
        <v>285</v>
      </c>
      <c r="E280" s="205" t="s">
        <v>3070</v>
      </c>
      <c r="F280" s="206" t="s">
        <v>3071</v>
      </c>
      <c r="G280" s="207" t="s">
        <v>373</v>
      </c>
      <c r="H280" s="208">
        <v>85</v>
      </c>
      <c r="I280" s="209"/>
      <c r="J280" s="210">
        <f>ROUND(I280*H280,2)</f>
        <v>0</v>
      </c>
      <c r="K280" s="211"/>
      <c r="L280" s="38"/>
      <c r="M280" s="212" t="s">
        <v>1</v>
      </c>
      <c r="N280" s="213" t="s">
        <v>41</v>
      </c>
      <c r="O280" s="81"/>
      <c r="P280" s="214">
        <f>O280*H280</f>
        <v>0</v>
      </c>
      <c r="Q280" s="214">
        <v>0</v>
      </c>
      <c r="R280" s="214">
        <f>Q280*H280</f>
        <v>0</v>
      </c>
      <c r="S280" s="214">
        <v>0</v>
      </c>
      <c r="T280" s="215">
        <f>S280*H280</f>
        <v>0</v>
      </c>
      <c r="U280" s="37"/>
      <c r="V280" s="37"/>
      <c r="W280" s="37"/>
      <c r="X280" s="37"/>
      <c r="Y280" s="37"/>
      <c r="Z280" s="37"/>
      <c r="AA280" s="37"/>
      <c r="AB280" s="37"/>
      <c r="AC280" s="37"/>
      <c r="AD280" s="37"/>
      <c r="AE280" s="37"/>
      <c r="AR280" s="216" t="s">
        <v>358</v>
      </c>
      <c r="AT280" s="216" t="s">
        <v>285</v>
      </c>
      <c r="AU280" s="216" t="s">
        <v>87</v>
      </c>
      <c r="AY280" s="18" t="s">
        <v>283</v>
      </c>
      <c r="BE280" s="217">
        <f>IF(N280="základná",J280,0)</f>
        <v>0</v>
      </c>
      <c r="BF280" s="217">
        <f>IF(N280="znížená",J280,0)</f>
        <v>0</v>
      </c>
      <c r="BG280" s="217">
        <f>IF(N280="zákl. prenesená",J280,0)</f>
        <v>0</v>
      </c>
      <c r="BH280" s="217">
        <f>IF(N280="zníž. prenesená",J280,0)</f>
        <v>0</v>
      </c>
      <c r="BI280" s="217">
        <f>IF(N280="nulová",J280,0)</f>
        <v>0</v>
      </c>
      <c r="BJ280" s="18" t="s">
        <v>87</v>
      </c>
      <c r="BK280" s="217">
        <f>ROUND(I280*H280,2)</f>
        <v>0</v>
      </c>
      <c r="BL280" s="18" t="s">
        <v>358</v>
      </c>
      <c r="BM280" s="216" t="s">
        <v>1100</v>
      </c>
    </row>
    <row r="281" s="2" customFormat="1" ht="24.15" customHeight="1">
      <c r="A281" s="37"/>
      <c r="B281" s="168"/>
      <c r="C281" s="242" t="s">
        <v>1096</v>
      </c>
      <c r="D281" s="242" t="s">
        <v>582</v>
      </c>
      <c r="E281" s="243" t="s">
        <v>3072</v>
      </c>
      <c r="F281" s="244" t="s">
        <v>3073</v>
      </c>
      <c r="G281" s="245" t="s">
        <v>373</v>
      </c>
      <c r="H281" s="246">
        <v>77</v>
      </c>
      <c r="I281" s="247"/>
      <c r="J281" s="248">
        <f>ROUND(I281*H281,2)</f>
        <v>0</v>
      </c>
      <c r="K281" s="249"/>
      <c r="L281" s="250"/>
      <c r="M281" s="251" t="s">
        <v>1</v>
      </c>
      <c r="N281" s="252" t="s">
        <v>41</v>
      </c>
      <c r="O281" s="81"/>
      <c r="P281" s="214">
        <f>O281*H281</f>
        <v>0</v>
      </c>
      <c r="Q281" s="214">
        <v>0.0135</v>
      </c>
      <c r="R281" s="214">
        <f>Q281*H281</f>
        <v>1.0395000000000001</v>
      </c>
      <c r="S281" s="214">
        <v>0</v>
      </c>
      <c r="T281" s="215">
        <f>S281*H281</f>
        <v>0</v>
      </c>
      <c r="U281" s="37"/>
      <c r="V281" s="37"/>
      <c r="W281" s="37"/>
      <c r="X281" s="37"/>
      <c r="Y281" s="37"/>
      <c r="Z281" s="37"/>
      <c r="AA281" s="37"/>
      <c r="AB281" s="37"/>
      <c r="AC281" s="37"/>
      <c r="AD281" s="37"/>
      <c r="AE281" s="37"/>
      <c r="AR281" s="216" t="s">
        <v>473</v>
      </c>
      <c r="AT281" s="216" t="s">
        <v>582</v>
      </c>
      <c r="AU281" s="216" t="s">
        <v>87</v>
      </c>
      <c r="AY281" s="18" t="s">
        <v>283</v>
      </c>
      <c r="BE281" s="217">
        <f>IF(N281="základná",J281,0)</f>
        <v>0</v>
      </c>
      <c r="BF281" s="217">
        <f>IF(N281="znížená",J281,0)</f>
        <v>0</v>
      </c>
      <c r="BG281" s="217">
        <f>IF(N281="zákl. prenesená",J281,0)</f>
        <v>0</v>
      </c>
      <c r="BH281" s="217">
        <f>IF(N281="zníž. prenesená",J281,0)</f>
        <v>0</v>
      </c>
      <c r="BI281" s="217">
        <f>IF(N281="nulová",J281,0)</f>
        <v>0</v>
      </c>
      <c r="BJ281" s="18" t="s">
        <v>87</v>
      </c>
      <c r="BK281" s="217">
        <f>ROUND(I281*H281,2)</f>
        <v>0</v>
      </c>
      <c r="BL281" s="18" t="s">
        <v>358</v>
      </c>
      <c r="BM281" s="216" t="s">
        <v>3099</v>
      </c>
    </row>
    <row r="282" s="2" customFormat="1" ht="24.15" customHeight="1">
      <c r="A282" s="37"/>
      <c r="B282" s="168"/>
      <c r="C282" s="242" t="s">
        <v>1105</v>
      </c>
      <c r="D282" s="242" t="s">
        <v>582</v>
      </c>
      <c r="E282" s="243" t="s">
        <v>4509</v>
      </c>
      <c r="F282" s="244" t="s">
        <v>4510</v>
      </c>
      <c r="G282" s="245" t="s">
        <v>373</v>
      </c>
      <c r="H282" s="246">
        <v>8</v>
      </c>
      <c r="I282" s="247"/>
      <c r="J282" s="248">
        <f>ROUND(I282*H282,2)</f>
        <v>0</v>
      </c>
      <c r="K282" s="249"/>
      <c r="L282" s="250"/>
      <c r="M282" s="251" t="s">
        <v>1</v>
      </c>
      <c r="N282" s="252" t="s">
        <v>41</v>
      </c>
      <c r="O282" s="81"/>
      <c r="P282" s="214">
        <f>O282*H282</f>
        <v>0</v>
      </c>
      <c r="Q282" s="214">
        <v>0.023</v>
      </c>
      <c r="R282" s="214">
        <f>Q282*H282</f>
        <v>0.184</v>
      </c>
      <c r="S282" s="214">
        <v>0</v>
      </c>
      <c r="T282" s="215">
        <f>S282*H282</f>
        <v>0</v>
      </c>
      <c r="U282" s="37"/>
      <c r="V282" s="37"/>
      <c r="W282" s="37"/>
      <c r="X282" s="37"/>
      <c r="Y282" s="37"/>
      <c r="Z282" s="37"/>
      <c r="AA282" s="37"/>
      <c r="AB282" s="37"/>
      <c r="AC282" s="37"/>
      <c r="AD282" s="37"/>
      <c r="AE282" s="37"/>
      <c r="AR282" s="216" t="s">
        <v>473</v>
      </c>
      <c r="AT282" s="216" t="s">
        <v>582</v>
      </c>
      <c r="AU282" s="216" t="s">
        <v>87</v>
      </c>
      <c r="AY282" s="18" t="s">
        <v>283</v>
      </c>
      <c r="BE282" s="217">
        <f>IF(N282="základná",J282,0)</f>
        <v>0</v>
      </c>
      <c r="BF282" s="217">
        <f>IF(N282="znížená",J282,0)</f>
        <v>0</v>
      </c>
      <c r="BG282" s="217">
        <f>IF(N282="zákl. prenesená",J282,0)</f>
        <v>0</v>
      </c>
      <c r="BH282" s="217">
        <f>IF(N282="zníž. prenesená",J282,0)</f>
        <v>0</v>
      </c>
      <c r="BI282" s="217">
        <f>IF(N282="nulová",J282,0)</f>
        <v>0</v>
      </c>
      <c r="BJ282" s="18" t="s">
        <v>87</v>
      </c>
      <c r="BK282" s="217">
        <f>ROUND(I282*H282,2)</f>
        <v>0</v>
      </c>
      <c r="BL282" s="18" t="s">
        <v>358</v>
      </c>
      <c r="BM282" s="216" t="s">
        <v>3102</v>
      </c>
    </row>
    <row r="283" s="2" customFormat="1" ht="24.15" customHeight="1">
      <c r="A283" s="37"/>
      <c r="B283" s="168"/>
      <c r="C283" s="204" t="s">
        <v>1115</v>
      </c>
      <c r="D283" s="204" t="s">
        <v>285</v>
      </c>
      <c r="E283" s="205" t="s">
        <v>3076</v>
      </c>
      <c r="F283" s="206" t="s">
        <v>3077</v>
      </c>
      <c r="G283" s="207" t="s">
        <v>3044</v>
      </c>
      <c r="H283" s="208">
        <v>99</v>
      </c>
      <c r="I283" s="209"/>
      <c r="J283" s="210">
        <f>ROUND(I283*H283,2)</f>
        <v>0</v>
      </c>
      <c r="K283" s="211"/>
      <c r="L283" s="38"/>
      <c r="M283" s="212" t="s">
        <v>1</v>
      </c>
      <c r="N283" s="213" t="s">
        <v>41</v>
      </c>
      <c r="O283" s="81"/>
      <c r="P283" s="214">
        <f>O283*H283</f>
        <v>0</v>
      </c>
      <c r="Q283" s="214">
        <v>0</v>
      </c>
      <c r="R283" s="214">
        <f>Q283*H283</f>
        <v>0</v>
      </c>
      <c r="S283" s="214">
        <v>0</v>
      </c>
      <c r="T283" s="215">
        <f>S283*H283</f>
        <v>0</v>
      </c>
      <c r="U283" s="37"/>
      <c r="V283" s="37"/>
      <c r="W283" s="37"/>
      <c r="X283" s="37"/>
      <c r="Y283" s="37"/>
      <c r="Z283" s="37"/>
      <c r="AA283" s="37"/>
      <c r="AB283" s="37"/>
      <c r="AC283" s="37"/>
      <c r="AD283" s="37"/>
      <c r="AE283" s="37"/>
      <c r="AR283" s="216" t="s">
        <v>358</v>
      </c>
      <c r="AT283" s="216" t="s">
        <v>285</v>
      </c>
      <c r="AU283" s="216" t="s">
        <v>87</v>
      </c>
      <c r="AY283" s="18" t="s">
        <v>283</v>
      </c>
      <c r="BE283" s="217">
        <f>IF(N283="základná",J283,0)</f>
        <v>0</v>
      </c>
      <c r="BF283" s="217">
        <f>IF(N283="znížená",J283,0)</f>
        <v>0</v>
      </c>
      <c r="BG283" s="217">
        <f>IF(N283="zákl. prenesená",J283,0)</f>
        <v>0</v>
      </c>
      <c r="BH283" s="217">
        <f>IF(N283="zníž. prenesená",J283,0)</f>
        <v>0</v>
      </c>
      <c r="BI283" s="217">
        <f>IF(N283="nulová",J283,0)</f>
        <v>0</v>
      </c>
      <c r="BJ283" s="18" t="s">
        <v>87</v>
      </c>
      <c r="BK283" s="217">
        <f>ROUND(I283*H283,2)</f>
        <v>0</v>
      </c>
      <c r="BL283" s="18" t="s">
        <v>358</v>
      </c>
      <c r="BM283" s="216" t="s">
        <v>3105</v>
      </c>
    </row>
    <row r="284" s="2" customFormat="1" ht="24.15" customHeight="1">
      <c r="A284" s="37"/>
      <c r="B284" s="168"/>
      <c r="C284" s="204" t="s">
        <v>1121</v>
      </c>
      <c r="D284" s="204" t="s">
        <v>285</v>
      </c>
      <c r="E284" s="205" t="s">
        <v>3078</v>
      </c>
      <c r="F284" s="206" t="s">
        <v>3079</v>
      </c>
      <c r="G284" s="207" t="s">
        <v>373</v>
      </c>
      <c r="H284" s="208">
        <v>91</v>
      </c>
      <c r="I284" s="209"/>
      <c r="J284" s="210">
        <f>ROUND(I284*H284,2)</f>
        <v>0</v>
      </c>
      <c r="K284" s="211"/>
      <c r="L284" s="38"/>
      <c r="M284" s="212" t="s">
        <v>1</v>
      </c>
      <c r="N284" s="213" t="s">
        <v>41</v>
      </c>
      <c r="O284" s="81"/>
      <c r="P284" s="214">
        <f>O284*H284</f>
        <v>0</v>
      </c>
      <c r="Q284" s="214">
        <v>0.00027999999999999998</v>
      </c>
      <c r="R284" s="214">
        <f>Q284*H284</f>
        <v>0.025479999999999999</v>
      </c>
      <c r="S284" s="214">
        <v>0</v>
      </c>
      <c r="T284" s="215">
        <f>S284*H284</f>
        <v>0</v>
      </c>
      <c r="U284" s="37"/>
      <c r="V284" s="37"/>
      <c r="W284" s="37"/>
      <c r="X284" s="37"/>
      <c r="Y284" s="37"/>
      <c r="Z284" s="37"/>
      <c r="AA284" s="37"/>
      <c r="AB284" s="37"/>
      <c r="AC284" s="37"/>
      <c r="AD284" s="37"/>
      <c r="AE284" s="37"/>
      <c r="AR284" s="216" t="s">
        <v>358</v>
      </c>
      <c r="AT284" s="216" t="s">
        <v>285</v>
      </c>
      <c r="AU284" s="216" t="s">
        <v>87</v>
      </c>
      <c r="AY284" s="18" t="s">
        <v>283</v>
      </c>
      <c r="BE284" s="217">
        <f>IF(N284="základná",J284,0)</f>
        <v>0</v>
      </c>
      <c r="BF284" s="217">
        <f>IF(N284="znížená",J284,0)</f>
        <v>0</v>
      </c>
      <c r="BG284" s="217">
        <f>IF(N284="zákl. prenesená",J284,0)</f>
        <v>0</v>
      </c>
      <c r="BH284" s="217">
        <f>IF(N284="zníž. prenesená",J284,0)</f>
        <v>0</v>
      </c>
      <c r="BI284" s="217">
        <f>IF(N284="nulová",J284,0)</f>
        <v>0</v>
      </c>
      <c r="BJ284" s="18" t="s">
        <v>87</v>
      </c>
      <c r="BK284" s="217">
        <f>ROUND(I284*H284,2)</f>
        <v>0</v>
      </c>
      <c r="BL284" s="18" t="s">
        <v>358</v>
      </c>
      <c r="BM284" s="216" t="s">
        <v>3108</v>
      </c>
    </row>
    <row r="285" s="2" customFormat="1" ht="16.5" customHeight="1">
      <c r="A285" s="37"/>
      <c r="B285" s="168"/>
      <c r="C285" s="242" t="s">
        <v>1126</v>
      </c>
      <c r="D285" s="242" t="s">
        <v>582</v>
      </c>
      <c r="E285" s="243" t="s">
        <v>3080</v>
      </c>
      <c r="F285" s="244" t="s">
        <v>3081</v>
      </c>
      <c r="G285" s="245" t="s">
        <v>373</v>
      </c>
      <c r="H285" s="246">
        <v>82</v>
      </c>
      <c r="I285" s="247"/>
      <c r="J285" s="248">
        <f>ROUND(I285*H285,2)</f>
        <v>0</v>
      </c>
      <c r="K285" s="249"/>
      <c r="L285" s="250"/>
      <c r="M285" s="251" t="s">
        <v>1</v>
      </c>
      <c r="N285" s="252" t="s">
        <v>41</v>
      </c>
      <c r="O285" s="81"/>
      <c r="P285" s="214">
        <f>O285*H285</f>
        <v>0</v>
      </c>
      <c r="Q285" s="214">
        <v>0.0141</v>
      </c>
      <c r="R285" s="214">
        <f>Q285*H285</f>
        <v>1.1561999999999999</v>
      </c>
      <c r="S285" s="214">
        <v>0</v>
      </c>
      <c r="T285" s="215">
        <f>S285*H285</f>
        <v>0</v>
      </c>
      <c r="U285" s="37"/>
      <c r="V285" s="37"/>
      <c r="W285" s="37"/>
      <c r="X285" s="37"/>
      <c r="Y285" s="37"/>
      <c r="Z285" s="37"/>
      <c r="AA285" s="37"/>
      <c r="AB285" s="37"/>
      <c r="AC285" s="37"/>
      <c r="AD285" s="37"/>
      <c r="AE285" s="37"/>
      <c r="AR285" s="216" t="s">
        <v>473</v>
      </c>
      <c r="AT285" s="216" t="s">
        <v>582</v>
      </c>
      <c r="AU285" s="216" t="s">
        <v>87</v>
      </c>
      <c r="AY285" s="18" t="s">
        <v>283</v>
      </c>
      <c r="BE285" s="217">
        <f>IF(N285="základná",J285,0)</f>
        <v>0</v>
      </c>
      <c r="BF285" s="217">
        <f>IF(N285="znížená",J285,0)</f>
        <v>0</v>
      </c>
      <c r="BG285" s="217">
        <f>IF(N285="zákl. prenesená",J285,0)</f>
        <v>0</v>
      </c>
      <c r="BH285" s="217">
        <f>IF(N285="zníž. prenesená",J285,0)</f>
        <v>0</v>
      </c>
      <c r="BI285" s="217">
        <f>IF(N285="nulová",J285,0)</f>
        <v>0</v>
      </c>
      <c r="BJ285" s="18" t="s">
        <v>87</v>
      </c>
      <c r="BK285" s="217">
        <f>ROUND(I285*H285,2)</f>
        <v>0</v>
      </c>
      <c r="BL285" s="18" t="s">
        <v>358</v>
      </c>
      <c r="BM285" s="216" t="s">
        <v>3111</v>
      </c>
    </row>
    <row r="286" s="2" customFormat="1" ht="16.5" customHeight="1">
      <c r="A286" s="37"/>
      <c r="B286" s="168"/>
      <c r="C286" s="242" t="s">
        <v>1130</v>
      </c>
      <c r="D286" s="242" t="s">
        <v>582</v>
      </c>
      <c r="E286" s="243" t="s">
        <v>4511</v>
      </c>
      <c r="F286" s="244" t="s">
        <v>4512</v>
      </c>
      <c r="G286" s="245" t="s">
        <v>373</v>
      </c>
      <c r="H286" s="246">
        <v>1</v>
      </c>
      <c r="I286" s="247"/>
      <c r="J286" s="248">
        <f>ROUND(I286*H286,2)</f>
        <v>0</v>
      </c>
      <c r="K286" s="249"/>
      <c r="L286" s="250"/>
      <c r="M286" s="251" t="s">
        <v>1</v>
      </c>
      <c r="N286" s="252" t="s">
        <v>41</v>
      </c>
      <c r="O286" s="81"/>
      <c r="P286" s="214">
        <f>O286*H286</f>
        <v>0</v>
      </c>
      <c r="Q286" s="214">
        <v>0.0067000000000000002</v>
      </c>
      <c r="R286" s="214">
        <f>Q286*H286</f>
        <v>0.0067000000000000002</v>
      </c>
      <c r="S286" s="214">
        <v>0</v>
      </c>
      <c r="T286" s="215">
        <f>S286*H286</f>
        <v>0</v>
      </c>
      <c r="U286" s="37"/>
      <c r="V286" s="37"/>
      <c r="W286" s="37"/>
      <c r="X286" s="37"/>
      <c r="Y286" s="37"/>
      <c r="Z286" s="37"/>
      <c r="AA286" s="37"/>
      <c r="AB286" s="37"/>
      <c r="AC286" s="37"/>
      <c r="AD286" s="37"/>
      <c r="AE286" s="37"/>
      <c r="AR286" s="216" t="s">
        <v>473</v>
      </c>
      <c r="AT286" s="216" t="s">
        <v>582</v>
      </c>
      <c r="AU286" s="216" t="s">
        <v>87</v>
      </c>
      <c r="AY286" s="18" t="s">
        <v>283</v>
      </c>
      <c r="BE286" s="217">
        <f>IF(N286="základná",J286,0)</f>
        <v>0</v>
      </c>
      <c r="BF286" s="217">
        <f>IF(N286="znížená",J286,0)</f>
        <v>0</v>
      </c>
      <c r="BG286" s="217">
        <f>IF(N286="zákl. prenesená",J286,0)</f>
        <v>0</v>
      </c>
      <c r="BH286" s="217">
        <f>IF(N286="zníž. prenesená",J286,0)</f>
        <v>0</v>
      </c>
      <c r="BI286" s="217">
        <f>IF(N286="nulová",J286,0)</f>
        <v>0</v>
      </c>
      <c r="BJ286" s="18" t="s">
        <v>87</v>
      </c>
      <c r="BK286" s="217">
        <f>ROUND(I286*H286,2)</f>
        <v>0</v>
      </c>
      <c r="BL286" s="18" t="s">
        <v>358</v>
      </c>
      <c r="BM286" s="216" t="s">
        <v>3114</v>
      </c>
    </row>
    <row r="287" s="2" customFormat="1" ht="24.15" customHeight="1">
      <c r="A287" s="37"/>
      <c r="B287" s="168"/>
      <c r="C287" s="242" t="s">
        <v>1136</v>
      </c>
      <c r="D287" s="242" t="s">
        <v>582</v>
      </c>
      <c r="E287" s="243" t="s">
        <v>4513</v>
      </c>
      <c r="F287" s="244" t="s">
        <v>4514</v>
      </c>
      <c r="G287" s="245" t="s">
        <v>373</v>
      </c>
      <c r="H287" s="246">
        <v>8</v>
      </c>
      <c r="I287" s="247"/>
      <c r="J287" s="248">
        <f>ROUND(I287*H287,2)</f>
        <v>0</v>
      </c>
      <c r="K287" s="249"/>
      <c r="L287" s="250"/>
      <c r="M287" s="251" t="s">
        <v>1</v>
      </c>
      <c r="N287" s="252" t="s">
        <v>41</v>
      </c>
      <c r="O287" s="81"/>
      <c r="P287" s="214">
        <f>O287*H287</f>
        <v>0</v>
      </c>
      <c r="Q287" s="214">
        <v>0.017600000000000001</v>
      </c>
      <c r="R287" s="214">
        <f>Q287*H287</f>
        <v>0.14080000000000001</v>
      </c>
      <c r="S287" s="214">
        <v>0</v>
      </c>
      <c r="T287" s="215">
        <f>S287*H287</f>
        <v>0</v>
      </c>
      <c r="U287" s="37"/>
      <c r="V287" s="37"/>
      <c r="W287" s="37"/>
      <c r="X287" s="37"/>
      <c r="Y287" s="37"/>
      <c r="Z287" s="37"/>
      <c r="AA287" s="37"/>
      <c r="AB287" s="37"/>
      <c r="AC287" s="37"/>
      <c r="AD287" s="37"/>
      <c r="AE287" s="37"/>
      <c r="AR287" s="216" t="s">
        <v>473</v>
      </c>
      <c r="AT287" s="216" t="s">
        <v>582</v>
      </c>
      <c r="AU287" s="216" t="s">
        <v>87</v>
      </c>
      <c r="AY287" s="18" t="s">
        <v>283</v>
      </c>
      <c r="BE287" s="217">
        <f>IF(N287="základná",J287,0)</f>
        <v>0</v>
      </c>
      <c r="BF287" s="217">
        <f>IF(N287="znížená",J287,0)</f>
        <v>0</v>
      </c>
      <c r="BG287" s="217">
        <f>IF(N287="zákl. prenesená",J287,0)</f>
        <v>0</v>
      </c>
      <c r="BH287" s="217">
        <f>IF(N287="zníž. prenesená",J287,0)</f>
        <v>0</v>
      </c>
      <c r="BI287" s="217">
        <f>IF(N287="nulová",J287,0)</f>
        <v>0</v>
      </c>
      <c r="BJ287" s="18" t="s">
        <v>87</v>
      </c>
      <c r="BK287" s="217">
        <f>ROUND(I287*H287,2)</f>
        <v>0</v>
      </c>
      <c r="BL287" s="18" t="s">
        <v>358</v>
      </c>
      <c r="BM287" s="216" t="s">
        <v>3117</v>
      </c>
    </row>
    <row r="288" s="2" customFormat="1" ht="24.15" customHeight="1">
      <c r="A288" s="37"/>
      <c r="B288" s="168"/>
      <c r="C288" s="204" t="s">
        <v>1140</v>
      </c>
      <c r="D288" s="204" t="s">
        <v>285</v>
      </c>
      <c r="E288" s="205" t="s">
        <v>3087</v>
      </c>
      <c r="F288" s="206" t="s">
        <v>3088</v>
      </c>
      <c r="G288" s="207" t="s">
        <v>3044</v>
      </c>
      <c r="H288" s="208">
        <v>92</v>
      </c>
      <c r="I288" s="209"/>
      <c r="J288" s="210">
        <f>ROUND(I288*H288,2)</f>
        <v>0</v>
      </c>
      <c r="K288" s="211"/>
      <c r="L288" s="38"/>
      <c r="M288" s="212" t="s">
        <v>1</v>
      </c>
      <c r="N288" s="213" t="s">
        <v>41</v>
      </c>
      <c r="O288" s="81"/>
      <c r="P288" s="214">
        <f>O288*H288</f>
        <v>0</v>
      </c>
      <c r="Q288" s="214">
        <v>0</v>
      </c>
      <c r="R288" s="214">
        <f>Q288*H288</f>
        <v>0</v>
      </c>
      <c r="S288" s="214">
        <v>0</v>
      </c>
      <c r="T288" s="215">
        <f>S288*H288</f>
        <v>0</v>
      </c>
      <c r="U288" s="37"/>
      <c r="V288" s="37"/>
      <c r="W288" s="37"/>
      <c r="X288" s="37"/>
      <c r="Y288" s="37"/>
      <c r="Z288" s="37"/>
      <c r="AA288" s="37"/>
      <c r="AB288" s="37"/>
      <c r="AC288" s="37"/>
      <c r="AD288" s="37"/>
      <c r="AE288" s="37"/>
      <c r="AR288" s="216" t="s">
        <v>358</v>
      </c>
      <c r="AT288" s="216" t="s">
        <v>285</v>
      </c>
      <c r="AU288" s="216" t="s">
        <v>87</v>
      </c>
      <c r="AY288" s="18" t="s">
        <v>283</v>
      </c>
      <c r="BE288" s="217">
        <f>IF(N288="základná",J288,0)</f>
        <v>0</v>
      </c>
      <c r="BF288" s="217">
        <f>IF(N288="znížená",J288,0)</f>
        <v>0</v>
      </c>
      <c r="BG288" s="217">
        <f>IF(N288="zákl. prenesená",J288,0)</f>
        <v>0</v>
      </c>
      <c r="BH288" s="217">
        <f>IF(N288="zníž. prenesená",J288,0)</f>
        <v>0</v>
      </c>
      <c r="BI288" s="217">
        <f>IF(N288="nulová",J288,0)</f>
        <v>0</v>
      </c>
      <c r="BJ288" s="18" t="s">
        <v>87</v>
      </c>
      <c r="BK288" s="217">
        <f>ROUND(I288*H288,2)</f>
        <v>0</v>
      </c>
      <c r="BL288" s="18" t="s">
        <v>358</v>
      </c>
      <c r="BM288" s="216" t="s">
        <v>3120</v>
      </c>
    </row>
    <row r="289" s="2" customFormat="1" ht="24.15" customHeight="1">
      <c r="A289" s="37"/>
      <c r="B289" s="168"/>
      <c r="C289" s="204" t="s">
        <v>3121</v>
      </c>
      <c r="D289" s="204" t="s">
        <v>285</v>
      </c>
      <c r="E289" s="205" t="s">
        <v>4515</v>
      </c>
      <c r="F289" s="206" t="s">
        <v>4516</v>
      </c>
      <c r="G289" s="207" t="s">
        <v>373</v>
      </c>
      <c r="H289" s="208">
        <v>1</v>
      </c>
      <c r="I289" s="209"/>
      <c r="J289" s="210">
        <f>ROUND(I289*H289,2)</f>
        <v>0</v>
      </c>
      <c r="K289" s="211"/>
      <c r="L289" s="38"/>
      <c r="M289" s="212" t="s">
        <v>1</v>
      </c>
      <c r="N289" s="213" t="s">
        <v>41</v>
      </c>
      <c r="O289" s="81"/>
      <c r="P289" s="214">
        <f>O289*H289</f>
        <v>0</v>
      </c>
      <c r="Q289" s="214">
        <v>0.00068000000000000005</v>
      </c>
      <c r="R289" s="214">
        <f>Q289*H289</f>
        <v>0.00068000000000000005</v>
      </c>
      <c r="S289" s="214">
        <v>0</v>
      </c>
      <c r="T289" s="215">
        <f>S289*H289</f>
        <v>0</v>
      </c>
      <c r="U289" s="37"/>
      <c r="V289" s="37"/>
      <c r="W289" s="37"/>
      <c r="X289" s="37"/>
      <c r="Y289" s="37"/>
      <c r="Z289" s="37"/>
      <c r="AA289" s="37"/>
      <c r="AB289" s="37"/>
      <c r="AC289" s="37"/>
      <c r="AD289" s="37"/>
      <c r="AE289" s="37"/>
      <c r="AR289" s="216" t="s">
        <v>358</v>
      </c>
      <c r="AT289" s="216" t="s">
        <v>285</v>
      </c>
      <c r="AU289" s="216" t="s">
        <v>87</v>
      </c>
      <c r="AY289" s="18" t="s">
        <v>283</v>
      </c>
      <c r="BE289" s="217">
        <f>IF(N289="základná",J289,0)</f>
        <v>0</v>
      </c>
      <c r="BF289" s="217">
        <f>IF(N289="znížená",J289,0)</f>
        <v>0</v>
      </c>
      <c r="BG289" s="217">
        <f>IF(N289="zákl. prenesená",J289,0)</f>
        <v>0</v>
      </c>
      <c r="BH289" s="217">
        <f>IF(N289="zníž. prenesená",J289,0)</f>
        <v>0</v>
      </c>
      <c r="BI289" s="217">
        <f>IF(N289="nulová",J289,0)</f>
        <v>0</v>
      </c>
      <c r="BJ289" s="18" t="s">
        <v>87</v>
      </c>
      <c r="BK289" s="217">
        <f>ROUND(I289*H289,2)</f>
        <v>0</v>
      </c>
      <c r="BL289" s="18" t="s">
        <v>358</v>
      </c>
      <c r="BM289" s="216" t="s">
        <v>3124</v>
      </c>
    </row>
    <row r="290" s="2" customFormat="1" ht="24.15" customHeight="1">
      <c r="A290" s="37"/>
      <c r="B290" s="168"/>
      <c r="C290" s="242" t="s">
        <v>1156</v>
      </c>
      <c r="D290" s="242" t="s">
        <v>582</v>
      </c>
      <c r="E290" s="243" t="s">
        <v>4517</v>
      </c>
      <c r="F290" s="244" t="s">
        <v>4518</v>
      </c>
      <c r="G290" s="245" t="s">
        <v>373</v>
      </c>
      <c r="H290" s="246">
        <v>1</v>
      </c>
      <c r="I290" s="247"/>
      <c r="J290" s="248">
        <f>ROUND(I290*H290,2)</f>
        <v>0</v>
      </c>
      <c r="K290" s="249"/>
      <c r="L290" s="250"/>
      <c r="M290" s="251" t="s">
        <v>1</v>
      </c>
      <c r="N290" s="252" t="s">
        <v>41</v>
      </c>
      <c r="O290" s="81"/>
      <c r="P290" s="214">
        <f>O290*H290</f>
        <v>0</v>
      </c>
      <c r="Q290" s="214">
        <v>0.042999999999999997</v>
      </c>
      <c r="R290" s="214">
        <f>Q290*H290</f>
        <v>0.042999999999999997</v>
      </c>
      <c r="S290" s="214">
        <v>0</v>
      </c>
      <c r="T290" s="215">
        <f>S290*H290</f>
        <v>0</v>
      </c>
      <c r="U290" s="37"/>
      <c r="V290" s="37"/>
      <c r="W290" s="37"/>
      <c r="X290" s="37"/>
      <c r="Y290" s="37"/>
      <c r="Z290" s="37"/>
      <c r="AA290" s="37"/>
      <c r="AB290" s="37"/>
      <c r="AC290" s="37"/>
      <c r="AD290" s="37"/>
      <c r="AE290" s="37"/>
      <c r="AR290" s="216" t="s">
        <v>473</v>
      </c>
      <c r="AT290" s="216" t="s">
        <v>582</v>
      </c>
      <c r="AU290" s="216" t="s">
        <v>87</v>
      </c>
      <c r="AY290" s="18" t="s">
        <v>283</v>
      </c>
      <c r="BE290" s="217">
        <f>IF(N290="základná",J290,0)</f>
        <v>0</v>
      </c>
      <c r="BF290" s="217">
        <f>IF(N290="znížená",J290,0)</f>
        <v>0</v>
      </c>
      <c r="BG290" s="217">
        <f>IF(N290="zákl. prenesená",J290,0)</f>
        <v>0</v>
      </c>
      <c r="BH290" s="217">
        <f>IF(N290="zníž. prenesená",J290,0)</f>
        <v>0</v>
      </c>
      <c r="BI290" s="217">
        <f>IF(N290="nulová",J290,0)</f>
        <v>0</v>
      </c>
      <c r="BJ290" s="18" t="s">
        <v>87</v>
      </c>
      <c r="BK290" s="217">
        <f>ROUND(I290*H290,2)</f>
        <v>0</v>
      </c>
      <c r="BL290" s="18" t="s">
        <v>358</v>
      </c>
      <c r="BM290" s="216" t="s">
        <v>3127</v>
      </c>
    </row>
    <row r="291" s="2" customFormat="1" ht="16.5" customHeight="1">
      <c r="A291" s="37"/>
      <c r="B291" s="168"/>
      <c r="C291" s="204" t="s">
        <v>1162</v>
      </c>
      <c r="D291" s="204" t="s">
        <v>285</v>
      </c>
      <c r="E291" s="205" t="s">
        <v>3089</v>
      </c>
      <c r="F291" s="206" t="s">
        <v>3090</v>
      </c>
      <c r="G291" s="207" t="s">
        <v>373</v>
      </c>
      <c r="H291" s="208">
        <v>85</v>
      </c>
      <c r="I291" s="209"/>
      <c r="J291" s="210">
        <f>ROUND(I291*H291,2)</f>
        <v>0</v>
      </c>
      <c r="K291" s="211"/>
      <c r="L291" s="38"/>
      <c r="M291" s="212" t="s">
        <v>1</v>
      </c>
      <c r="N291" s="213" t="s">
        <v>41</v>
      </c>
      <c r="O291" s="81"/>
      <c r="P291" s="214">
        <f>O291*H291</f>
        <v>0</v>
      </c>
      <c r="Q291" s="214">
        <v>0</v>
      </c>
      <c r="R291" s="214">
        <f>Q291*H291</f>
        <v>0</v>
      </c>
      <c r="S291" s="214">
        <v>0</v>
      </c>
      <c r="T291" s="215">
        <f>S291*H291</f>
        <v>0</v>
      </c>
      <c r="U291" s="37"/>
      <c r="V291" s="37"/>
      <c r="W291" s="37"/>
      <c r="X291" s="37"/>
      <c r="Y291" s="37"/>
      <c r="Z291" s="37"/>
      <c r="AA291" s="37"/>
      <c r="AB291" s="37"/>
      <c r="AC291" s="37"/>
      <c r="AD291" s="37"/>
      <c r="AE291" s="37"/>
      <c r="AR291" s="216" t="s">
        <v>358</v>
      </c>
      <c r="AT291" s="216" t="s">
        <v>285</v>
      </c>
      <c r="AU291" s="216" t="s">
        <v>87</v>
      </c>
      <c r="AY291" s="18" t="s">
        <v>283</v>
      </c>
      <c r="BE291" s="217">
        <f>IF(N291="základná",J291,0)</f>
        <v>0</v>
      </c>
      <c r="BF291" s="217">
        <f>IF(N291="znížená",J291,0)</f>
        <v>0</v>
      </c>
      <c r="BG291" s="217">
        <f>IF(N291="zákl. prenesená",J291,0)</f>
        <v>0</v>
      </c>
      <c r="BH291" s="217">
        <f>IF(N291="zníž. prenesená",J291,0)</f>
        <v>0</v>
      </c>
      <c r="BI291" s="217">
        <f>IF(N291="nulová",J291,0)</f>
        <v>0</v>
      </c>
      <c r="BJ291" s="18" t="s">
        <v>87</v>
      </c>
      <c r="BK291" s="217">
        <f>ROUND(I291*H291,2)</f>
        <v>0</v>
      </c>
      <c r="BL291" s="18" t="s">
        <v>358</v>
      </c>
      <c r="BM291" s="216" t="s">
        <v>3130</v>
      </c>
    </row>
    <row r="292" s="2" customFormat="1" ht="16.5" customHeight="1">
      <c r="A292" s="37"/>
      <c r="B292" s="168"/>
      <c r="C292" s="242" t="s">
        <v>1172</v>
      </c>
      <c r="D292" s="242" t="s">
        <v>582</v>
      </c>
      <c r="E292" s="243" t="s">
        <v>3091</v>
      </c>
      <c r="F292" s="244" t="s">
        <v>3092</v>
      </c>
      <c r="G292" s="245" t="s">
        <v>373</v>
      </c>
      <c r="H292" s="246">
        <v>85</v>
      </c>
      <c r="I292" s="247"/>
      <c r="J292" s="248">
        <f>ROUND(I292*H292,2)</f>
        <v>0</v>
      </c>
      <c r="K292" s="249"/>
      <c r="L292" s="250"/>
      <c r="M292" s="251" t="s">
        <v>1</v>
      </c>
      <c r="N292" s="252" t="s">
        <v>41</v>
      </c>
      <c r="O292" s="81"/>
      <c r="P292" s="214">
        <f>O292*H292</f>
        <v>0</v>
      </c>
      <c r="Q292" s="214">
        <v>0.002</v>
      </c>
      <c r="R292" s="214">
        <f>Q292*H292</f>
        <v>0.17000000000000001</v>
      </c>
      <c r="S292" s="214">
        <v>0</v>
      </c>
      <c r="T292" s="215">
        <f>S292*H292</f>
        <v>0</v>
      </c>
      <c r="U292" s="37"/>
      <c r="V292" s="37"/>
      <c r="W292" s="37"/>
      <c r="X292" s="37"/>
      <c r="Y292" s="37"/>
      <c r="Z292" s="37"/>
      <c r="AA292" s="37"/>
      <c r="AB292" s="37"/>
      <c r="AC292" s="37"/>
      <c r="AD292" s="37"/>
      <c r="AE292" s="37"/>
      <c r="AR292" s="216" t="s">
        <v>473</v>
      </c>
      <c r="AT292" s="216" t="s">
        <v>582</v>
      </c>
      <c r="AU292" s="216" t="s">
        <v>87</v>
      </c>
      <c r="AY292" s="18" t="s">
        <v>283</v>
      </c>
      <c r="BE292" s="217">
        <f>IF(N292="základná",J292,0)</f>
        <v>0</v>
      </c>
      <c r="BF292" s="217">
        <f>IF(N292="znížená",J292,0)</f>
        <v>0</v>
      </c>
      <c r="BG292" s="217">
        <f>IF(N292="zákl. prenesená",J292,0)</f>
        <v>0</v>
      </c>
      <c r="BH292" s="217">
        <f>IF(N292="zníž. prenesená",J292,0)</f>
        <v>0</v>
      </c>
      <c r="BI292" s="217">
        <f>IF(N292="nulová",J292,0)</f>
        <v>0</v>
      </c>
      <c r="BJ292" s="18" t="s">
        <v>87</v>
      </c>
      <c r="BK292" s="217">
        <f>ROUND(I292*H292,2)</f>
        <v>0</v>
      </c>
      <c r="BL292" s="18" t="s">
        <v>358</v>
      </c>
      <c r="BM292" s="216" t="s">
        <v>3133</v>
      </c>
    </row>
    <row r="293" s="2" customFormat="1" ht="21.75" customHeight="1">
      <c r="A293" s="37"/>
      <c r="B293" s="168"/>
      <c r="C293" s="204" t="s">
        <v>1177</v>
      </c>
      <c r="D293" s="204" t="s">
        <v>285</v>
      </c>
      <c r="E293" s="205" t="s">
        <v>3882</v>
      </c>
      <c r="F293" s="206" t="s">
        <v>3883</v>
      </c>
      <c r="G293" s="207" t="s">
        <v>373</v>
      </c>
      <c r="H293" s="208">
        <v>24</v>
      </c>
      <c r="I293" s="209"/>
      <c r="J293" s="210">
        <f>ROUND(I293*H293,2)</f>
        <v>0</v>
      </c>
      <c r="K293" s="211"/>
      <c r="L293" s="38"/>
      <c r="M293" s="212" t="s">
        <v>1</v>
      </c>
      <c r="N293" s="213" t="s">
        <v>41</v>
      </c>
      <c r="O293" s="81"/>
      <c r="P293" s="214">
        <f>O293*H293</f>
        <v>0</v>
      </c>
      <c r="Q293" s="214">
        <v>0</v>
      </c>
      <c r="R293" s="214">
        <f>Q293*H293</f>
        <v>0</v>
      </c>
      <c r="S293" s="214">
        <v>0</v>
      </c>
      <c r="T293" s="215">
        <f>S293*H293</f>
        <v>0</v>
      </c>
      <c r="U293" s="37"/>
      <c r="V293" s="37"/>
      <c r="W293" s="37"/>
      <c r="X293" s="37"/>
      <c r="Y293" s="37"/>
      <c r="Z293" s="37"/>
      <c r="AA293" s="37"/>
      <c r="AB293" s="37"/>
      <c r="AC293" s="37"/>
      <c r="AD293" s="37"/>
      <c r="AE293" s="37"/>
      <c r="AR293" s="216" t="s">
        <v>358</v>
      </c>
      <c r="AT293" s="216" t="s">
        <v>285</v>
      </c>
      <c r="AU293" s="216" t="s">
        <v>87</v>
      </c>
      <c r="AY293" s="18" t="s">
        <v>283</v>
      </c>
      <c r="BE293" s="217">
        <f>IF(N293="základná",J293,0)</f>
        <v>0</v>
      </c>
      <c r="BF293" s="217">
        <f>IF(N293="znížená",J293,0)</f>
        <v>0</v>
      </c>
      <c r="BG293" s="217">
        <f>IF(N293="zákl. prenesená",J293,0)</f>
        <v>0</v>
      </c>
      <c r="BH293" s="217">
        <f>IF(N293="zníž. prenesená",J293,0)</f>
        <v>0</v>
      </c>
      <c r="BI293" s="217">
        <f>IF(N293="nulová",J293,0)</f>
        <v>0</v>
      </c>
      <c r="BJ293" s="18" t="s">
        <v>87</v>
      </c>
      <c r="BK293" s="217">
        <f>ROUND(I293*H293,2)</f>
        <v>0</v>
      </c>
      <c r="BL293" s="18" t="s">
        <v>358</v>
      </c>
      <c r="BM293" s="216" t="s">
        <v>3136</v>
      </c>
    </row>
    <row r="294" s="2" customFormat="1" ht="24.15" customHeight="1">
      <c r="A294" s="37"/>
      <c r="B294" s="168"/>
      <c r="C294" s="242" t="s">
        <v>1182</v>
      </c>
      <c r="D294" s="242" t="s">
        <v>582</v>
      </c>
      <c r="E294" s="243" t="s">
        <v>4519</v>
      </c>
      <c r="F294" s="244" t="s">
        <v>4520</v>
      </c>
      <c r="G294" s="245" t="s">
        <v>373</v>
      </c>
      <c r="H294" s="246">
        <v>8</v>
      </c>
      <c r="I294" s="247"/>
      <c r="J294" s="248">
        <f>ROUND(I294*H294,2)</f>
        <v>0</v>
      </c>
      <c r="K294" s="249"/>
      <c r="L294" s="250"/>
      <c r="M294" s="251" t="s">
        <v>1</v>
      </c>
      <c r="N294" s="252" t="s">
        <v>41</v>
      </c>
      <c r="O294" s="81"/>
      <c r="P294" s="214">
        <f>O294*H294</f>
        <v>0</v>
      </c>
      <c r="Q294" s="214">
        <v>0.002</v>
      </c>
      <c r="R294" s="214">
        <f>Q294*H294</f>
        <v>0.016</v>
      </c>
      <c r="S294" s="214">
        <v>0</v>
      </c>
      <c r="T294" s="215">
        <f>S294*H294</f>
        <v>0</v>
      </c>
      <c r="U294" s="37"/>
      <c r="V294" s="37"/>
      <c r="W294" s="37"/>
      <c r="X294" s="37"/>
      <c r="Y294" s="37"/>
      <c r="Z294" s="37"/>
      <c r="AA294" s="37"/>
      <c r="AB294" s="37"/>
      <c r="AC294" s="37"/>
      <c r="AD294" s="37"/>
      <c r="AE294" s="37"/>
      <c r="AR294" s="216" t="s">
        <v>473</v>
      </c>
      <c r="AT294" s="216" t="s">
        <v>582</v>
      </c>
      <c r="AU294" s="216" t="s">
        <v>87</v>
      </c>
      <c r="AY294" s="18" t="s">
        <v>283</v>
      </c>
      <c r="BE294" s="217">
        <f>IF(N294="základná",J294,0)</f>
        <v>0</v>
      </c>
      <c r="BF294" s="217">
        <f>IF(N294="znížená",J294,0)</f>
        <v>0</v>
      </c>
      <c r="BG294" s="217">
        <f>IF(N294="zákl. prenesená",J294,0)</f>
        <v>0</v>
      </c>
      <c r="BH294" s="217">
        <f>IF(N294="zníž. prenesená",J294,0)</f>
        <v>0</v>
      </c>
      <c r="BI294" s="217">
        <f>IF(N294="nulová",J294,0)</f>
        <v>0</v>
      </c>
      <c r="BJ294" s="18" t="s">
        <v>87</v>
      </c>
      <c r="BK294" s="217">
        <f>ROUND(I294*H294,2)</f>
        <v>0</v>
      </c>
      <c r="BL294" s="18" t="s">
        <v>358</v>
      </c>
      <c r="BM294" s="216" t="s">
        <v>3139</v>
      </c>
    </row>
    <row r="295" s="2" customFormat="1" ht="21.75" customHeight="1">
      <c r="A295" s="37"/>
      <c r="B295" s="168"/>
      <c r="C295" s="242" t="s">
        <v>1188</v>
      </c>
      <c r="D295" s="242" t="s">
        <v>582</v>
      </c>
      <c r="E295" s="243" t="s">
        <v>4521</v>
      </c>
      <c r="F295" s="244" t="s">
        <v>4522</v>
      </c>
      <c r="G295" s="245" t="s">
        <v>373</v>
      </c>
      <c r="H295" s="246">
        <v>8</v>
      </c>
      <c r="I295" s="247"/>
      <c r="J295" s="248">
        <f>ROUND(I295*H295,2)</f>
        <v>0</v>
      </c>
      <c r="K295" s="249"/>
      <c r="L295" s="250"/>
      <c r="M295" s="251" t="s">
        <v>1</v>
      </c>
      <c r="N295" s="252" t="s">
        <v>41</v>
      </c>
      <c r="O295" s="81"/>
      <c r="P295" s="214">
        <f>O295*H295</f>
        <v>0</v>
      </c>
      <c r="Q295" s="214">
        <v>0.00035</v>
      </c>
      <c r="R295" s="214">
        <f>Q295*H295</f>
        <v>0.0028</v>
      </c>
      <c r="S295" s="214">
        <v>0</v>
      </c>
      <c r="T295" s="215">
        <f>S295*H295</f>
        <v>0</v>
      </c>
      <c r="U295" s="37"/>
      <c r="V295" s="37"/>
      <c r="W295" s="37"/>
      <c r="X295" s="37"/>
      <c r="Y295" s="37"/>
      <c r="Z295" s="37"/>
      <c r="AA295" s="37"/>
      <c r="AB295" s="37"/>
      <c r="AC295" s="37"/>
      <c r="AD295" s="37"/>
      <c r="AE295" s="37"/>
      <c r="AR295" s="216" t="s">
        <v>473</v>
      </c>
      <c r="AT295" s="216" t="s">
        <v>582</v>
      </c>
      <c r="AU295" s="216" t="s">
        <v>87</v>
      </c>
      <c r="AY295" s="18" t="s">
        <v>283</v>
      </c>
      <c r="BE295" s="217">
        <f>IF(N295="základná",J295,0)</f>
        <v>0</v>
      </c>
      <c r="BF295" s="217">
        <f>IF(N295="znížená",J295,0)</f>
        <v>0</v>
      </c>
      <c r="BG295" s="217">
        <f>IF(N295="zákl. prenesená",J295,0)</f>
        <v>0</v>
      </c>
      <c r="BH295" s="217">
        <f>IF(N295="zníž. prenesená",J295,0)</f>
        <v>0</v>
      </c>
      <c r="BI295" s="217">
        <f>IF(N295="nulová",J295,0)</f>
        <v>0</v>
      </c>
      <c r="BJ295" s="18" t="s">
        <v>87</v>
      </c>
      <c r="BK295" s="217">
        <f>ROUND(I295*H295,2)</f>
        <v>0</v>
      </c>
      <c r="BL295" s="18" t="s">
        <v>358</v>
      </c>
      <c r="BM295" s="216" t="s">
        <v>3142</v>
      </c>
    </row>
    <row r="296" s="2" customFormat="1" ht="16.5" customHeight="1">
      <c r="A296" s="37"/>
      <c r="B296" s="168"/>
      <c r="C296" s="242" t="s">
        <v>1192</v>
      </c>
      <c r="D296" s="242" t="s">
        <v>582</v>
      </c>
      <c r="E296" s="243" t="s">
        <v>4523</v>
      </c>
      <c r="F296" s="244" t="s">
        <v>4524</v>
      </c>
      <c r="G296" s="245" t="s">
        <v>373</v>
      </c>
      <c r="H296" s="246">
        <v>8</v>
      </c>
      <c r="I296" s="247"/>
      <c r="J296" s="248">
        <f>ROUND(I296*H296,2)</f>
        <v>0</v>
      </c>
      <c r="K296" s="249"/>
      <c r="L296" s="250"/>
      <c r="M296" s="251" t="s">
        <v>1</v>
      </c>
      <c r="N296" s="252" t="s">
        <v>41</v>
      </c>
      <c r="O296" s="81"/>
      <c r="P296" s="214">
        <f>O296*H296</f>
        <v>0</v>
      </c>
      <c r="Q296" s="214">
        <v>0.002</v>
      </c>
      <c r="R296" s="214">
        <f>Q296*H296</f>
        <v>0.016</v>
      </c>
      <c r="S296" s="214">
        <v>0</v>
      </c>
      <c r="T296" s="215">
        <f>S296*H296</f>
        <v>0</v>
      </c>
      <c r="U296" s="37"/>
      <c r="V296" s="37"/>
      <c r="W296" s="37"/>
      <c r="X296" s="37"/>
      <c r="Y296" s="37"/>
      <c r="Z296" s="37"/>
      <c r="AA296" s="37"/>
      <c r="AB296" s="37"/>
      <c r="AC296" s="37"/>
      <c r="AD296" s="37"/>
      <c r="AE296" s="37"/>
      <c r="AR296" s="216" t="s">
        <v>473</v>
      </c>
      <c r="AT296" s="216" t="s">
        <v>582</v>
      </c>
      <c r="AU296" s="216" t="s">
        <v>87</v>
      </c>
      <c r="AY296" s="18" t="s">
        <v>283</v>
      </c>
      <c r="BE296" s="217">
        <f>IF(N296="základná",J296,0)</f>
        <v>0</v>
      </c>
      <c r="BF296" s="217">
        <f>IF(N296="znížená",J296,0)</f>
        <v>0</v>
      </c>
      <c r="BG296" s="217">
        <f>IF(N296="zákl. prenesená",J296,0)</f>
        <v>0</v>
      </c>
      <c r="BH296" s="217">
        <f>IF(N296="zníž. prenesená",J296,0)</f>
        <v>0</v>
      </c>
      <c r="BI296" s="217">
        <f>IF(N296="nulová",J296,0)</f>
        <v>0</v>
      </c>
      <c r="BJ296" s="18" t="s">
        <v>87</v>
      </c>
      <c r="BK296" s="217">
        <f>ROUND(I296*H296,2)</f>
        <v>0</v>
      </c>
      <c r="BL296" s="18" t="s">
        <v>358</v>
      </c>
      <c r="BM296" s="216" t="s">
        <v>3145</v>
      </c>
    </row>
    <row r="297" s="2" customFormat="1" ht="33" customHeight="1">
      <c r="A297" s="37"/>
      <c r="B297" s="168"/>
      <c r="C297" s="204" t="s">
        <v>1197</v>
      </c>
      <c r="D297" s="204" t="s">
        <v>285</v>
      </c>
      <c r="E297" s="205" t="s">
        <v>3095</v>
      </c>
      <c r="F297" s="206" t="s">
        <v>3096</v>
      </c>
      <c r="G297" s="207" t="s">
        <v>373</v>
      </c>
      <c r="H297" s="208">
        <v>5</v>
      </c>
      <c r="I297" s="209"/>
      <c r="J297" s="210">
        <f>ROUND(I297*H297,2)</f>
        <v>0</v>
      </c>
      <c r="K297" s="211"/>
      <c r="L297" s="38"/>
      <c r="M297" s="212" t="s">
        <v>1</v>
      </c>
      <c r="N297" s="213" t="s">
        <v>41</v>
      </c>
      <c r="O297" s="81"/>
      <c r="P297" s="214">
        <f>O297*H297</f>
        <v>0</v>
      </c>
      <c r="Q297" s="214">
        <v>0.00054000000000000001</v>
      </c>
      <c r="R297" s="214">
        <f>Q297*H297</f>
        <v>0.0027000000000000001</v>
      </c>
      <c r="S297" s="214">
        <v>0</v>
      </c>
      <c r="T297" s="215">
        <f>S297*H297</f>
        <v>0</v>
      </c>
      <c r="U297" s="37"/>
      <c r="V297" s="37"/>
      <c r="W297" s="37"/>
      <c r="X297" s="37"/>
      <c r="Y297" s="37"/>
      <c r="Z297" s="37"/>
      <c r="AA297" s="37"/>
      <c r="AB297" s="37"/>
      <c r="AC297" s="37"/>
      <c r="AD297" s="37"/>
      <c r="AE297" s="37"/>
      <c r="AR297" s="216" t="s">
        <v>358</v>
      </c>
      <c r="AT297" s="216" t="s">
        <v>285</v>
      </c>
      <c r="AU297" s="216" t="s">
        <v>87</v>
      </c>
      <c r="AY297" s="18" t="s">
        <v>283</v>
      </c>
      <c r="BE297" s="217">
        <f>IF(N297="základná",J297,0)</f>
        <v>0</v>
      </c>
      <c r="BF297" s="217">
        <f>IF(N297="znížená",J297,0)</f>
        <v>0</v>
      </c>
      <c r="BG297" s="217">
        <f>IF(N297="zákl. prenesená",J297,0)</f>
        <v>0</v>
      </c>
      <c r="BH297" s="217">
        <f>IF(N297="zníž. prenesená",J297,0)</f>
        <v>0</v>
      </c>
      <c r="BI297" s="217">
        <f>IF(N297="nulová",J297,0)</f>
        <v>0</v>
      </c>
      <c r="BJ297" s="18" t="s">
        <v>87</v>
      </c>
      <c r="BK297" s="217">
        <f>ROUND(I297*H297,2)</f>
        <v>0</v>
      </c>
      <c r="BL297" s="18" t="s">
        <v>358</v>
      </c>
      <c r="BM297" s="216" t="s">
        <v>3148</v>
      </c>
    </row>
    <row r="298" s="2" customFormat="1" ht="24.15" customHeight="1">
      <c r="A298" s="37"/>
      <c r="B298" s="168"/>
      <c r="C298" s="242" t="s">
        <v>1202</v>
      </c>
      <c r="D298" s="242" t="s">
        <v>582</v>
      </c>
      <c r="E298" s="243" t="s">
        <v>3097</v>
      </c>
      <c r="F298" s="244" t="s">
        <v>3098</v>
      </c>
      <c r="G298" s="245" t="s">
        <v>373</v>
      </c>
      <c r="H298" s="246">
        <v>5</v>
      </c>
      <c r="I298" s="247"/>
      <c r="J298" s="248">
        <f>ROUND(I298*H298,2)</f>
        <v>0</v>
      </c>
      <c r="K298" s="249"/>
      <c r="L298" s="250"/>
      <c r="M298" s="251" t="s">
        <v>1</v>
      </c>
      <c r="N298" s="252" t="s">
        <v>41</v>
      </c>
      <c r="O298" s="81"/>
      <c r="P298" s="214">
        <f>O298*H298</f>
        <v>0</v>
      </c>
      <c r="Q298" s="214">
        <v>0.0043499999999999997</v>
      </c>
      <c r="R298" s="214">
        <f>Q298*H298</f>
        <v>0.021749999999999999</v>
      </c>
      <c r="S298" s="214">
        <v>0</v>
      </c>
      <c r="T298" s="215">
        <f>S298*H298</f>
        <v>0</v>
      </c>
      <c r="U298" s="37"/>
      <c r="V298" s="37"/>
      <c r="W298" s="37"/>
      <c r="X298" s="37"/>
      <c r="Y298" s="37"/>
      <c r="Z298" s="37"/>
      <c r="AA298" s="37"/>
      <c r="AB298" s="37"/>
      <c r="AC298" s="37"/>
      <c r="AD298" s="37"/>
      <c r="AE298" s="37"/>
      <c r="AR298" s="216" t="s">
        <v>473</v>
      </c>
      <c r="AT298" s="216" t="s">
        <v>582</v>
      </c>
      <c r="AU298" s="216" t="s">
        <v>87</v>
      </c>
      <c r="AY298" s="18" t="s">
        <v>283</v>
      </c>
      <c r="BE298" s="217">
        <f>IF(N298="základná",J298,0)</f>
        <v>0</v>
      </c>
      <c r="BF298" s="217">
        <f>IF(N298="znížená",J298,0)</f>
        <v>0</v>
      </c>
      <c r="BG298" s="217">
        <f>IF(N298="zákl. prenesená",J298,0)</f>
        <v>0</v>
      </c>
      <c r="BH298" s="217">
        <f>IF(N298="zníž. prenesená",J298,0)</f>
        <v>0</v>
      </c>
      <c r="BI298" s="217">
        <f>IF(N298="nulová",J298,0)</f>
        <v>0</v>
      </c>
      <c r="BJ298" s="18" t="s">
        <v>87</v>
      </c>
      <c r="BK298" s="217">
        <f>ROUND(I298*H298,2)</f>
        <v>0</v>
      </c>
      <c r="BL298" s="18" t="s">
        <v>358</v>
      </c>
      <c r="BM298" s="216" t="s">
        <v>3151</v>
      </c>
    </row>
    <row r="299" s="2" customFormat="1" ht="24.15" customHeight="1">
      <c r="A299" s="37"/>
      <c r="B299" s="168"/>
      <c r="C299" s="204" t="s">
        <v>1206</v>
      </c>
      <c r="D299" s="204" t="s">
        <v>285</v>
      </c>
      <c r="E299" s="205" t="s">
        <v>4525</v>
      </c>
      <c r="F299" s="206" t="s">
        <v>4526</v>
      </c>
      <c r="G299" s="207" t="s">
        <v>3044</v>
      </c>
      <c r="H299" s="208">
        <v>16</v>
      </c>
      <c r="I299" s="209"/>
      <c r="J299" s="210">
        <f>ROUND(I299*H299,2)</f>
        <v>0</v>
      </c>
      <c r="K299" s="211"/>
      <c r="L299" s="38"/>
      <c r="M299" s="212" t="s">
        <v>1</v>
      </c>
      <c r="N299" s="213" t="s">
        <v>41</v>
      </c>
      <c r="O299" s="81"/>
      <c r="P299" s="214">
        <f>O299*H299</f>
        <v>0</v>
      </c>
      <c r="Q299" s="214">
        <v>0</v>
      </c>
      <c r="R299" s="214">
        <f>Q299*H299</f>
        <v>0</v>
      </c>
      <c r="S299" s="214">
        <v>0</v>
      </c>
      <c r="T299" s="215">
        <f>S299*H299</f>
        <v>0</v>
      </c>
      <c r="U299" s="37"/>
      <c r="V299" s="37"/>
      <c r="W299" s="37"/>
      <c r="X299" s="37"/>
      <c r="Y299" s="37"/>
      <c r="Z299" s="37"/>
      <c r="AA299" s="37"/>
      <c r="AB299" s="37"/>
      <c r="AC299" s="37"/>
      <c r="AD299" s="37"/>
      <c r="AE299" s="37"/>
      <c r="AR299" s="216" t="s">
        <v>358</v>
      </c>
      <c r="AT299" s="216" t="s">
        <v>285</v>
      </c>
      <c r="AU299" s="216" t="s">
        <v>87</v>
      </c>
      <c r="AY299" s="18" t="s">
        <v>283</v>
      </c>
      <c r="BE299" s="217">
        <f>IF(N299="základná",J299,0)</f>
        <v>0</v>
      </c>
      <c r="BF299" s="217">
        <f>IF(N299="znížená",J299,0)</f>
        <v>0</v>
      </c>
      <c r="BG299" s="217">
        <f>IF(N299="zákl. prenesená",J299,0)</f>
        <v>0</v>
      </c>
      <c r="BH299" s="217">
        <f>IF(N299="zníž. prenesená",J299,0)</f>
        <v>0</v>
      </c>
      <c r="BI299" s="217">
        <f>IF(N299="nulová",J299,0)</f>
        <v>0</v>
      </c>
      <c r="BJ299" s="18" t="s">
        <v>87</v>
      </c>
      <c r="BK299" s="217">
        <f>ROUND(I299*H299,2)</f>
        <v>0</v>
      </c>
      <c r="BL299" s="18" t="s">
        <v>358</v>
      </c>
      <c r="BM299" s="216" t="s">
        <v>3154</v>
      </c>
    </row>
    <row r="300" s="2" customFormat="1" ht="33" customHeight="1">
      <c r="A300" s="37"/>
      <c r="B300" s="168"/>
      <c r="C300" s="204" t="s">
        <v>1211</v>
      </c>
      <c r="D300" s="204" t="s">
        <v>285</v>
      </c>
      <c r="E300" s="205" t="s">
        <v>4527</v>
      </c>
      <c r="F300" s="206" t="s">
        <v>4528</v>
      </c>
      <c r="G300" s="207" t="s">
        <v>3044</v>
      </c>
      <c r="H300" s="208">
        <v>5</v>
      </c>
      <c r="I300" s="209"/>
      <c r="J300" s="210">
        <f>ROUND(I300*H300,2)</f>
        <v>0</v>
      </c>
      <c r="K300" s="211"/>
      <c r="L300" s="38"/>
      <c r="M300" s="212" t="s">
        <v>1</v>
      </c>
      <c r="N300" s="213" t="s">
        <v>41</v>
      </c>
      <c r="O300" s="81"/>
      <c r="P300" s="214">
        <f>O300*H300</f>
        <v>0</v>
      </c>
      <c r="Q300" s="214">
        <v>0</v>
      </c>
      <c r="R300" s="214">
        <f>Q300*H300</f>
        <v>0</v>
      </c>
      <c r="S300" s="214">
        <v>0</v>
      </c>
      <c r="T300" s="215">
        <f>S300*H300</f>
        <v>0</v>
      </c>
      <c r="U300" s="37"/>
      <c r="V300" s="37"/>
      <c r="W300" s="37"/>
      <c r="X300" s="37"/>
      <c r="Y300" s="37"/>
      <c r="Z300" s="37"/>
      <c r="AA300" s="37"/>
      <c r="AB300" s="37"/>
      <c r="AC300" s="37"/>
      <c r="AD300" s="37"/>
      <c r="AE300" s="37"/>
      <c r="AR300" s="216" t="s">
        <v>358</v>
      </c>
      <c r="AT300" s="216" t="s">
        <v>285</v>
      </c>
      <c r="AU300" s="216" t="s">
        <v>87</v>
      </c>
      <c r="AY300" s="18" t="s">
        <v>283</v>
      </c>
      <c r="BE300" s="217">
        <f>IF(N300="základná",J300,0)</f>
        <v>0</v>
      </c>
      <c r="BF300" s="217">
        <f>IF(N300="znížená",J300,0)</f>
        <v>0</v>
      </c>
      <c r="BG300" s="217">
        <f>IF(N300="zákl. prenesená",J300,0)</f>
        <v>0</v>
      </c>
      <c r="BH300" s="217">
        <f>IF(N300="zníž. prenesená",J300,0)</f>
        <v>0</v>
      </c>
      <c r="BI300" s="217">
        <f>IF(N300="nulová",J300,0)</f>
        <v>0</v>
      </c>
      <c r="BJ300" s="18" t="s">
        <v>87</v>
      </c>
      <c r="BK300" s="217">
        <f>ROUND(I300*H300,2)</f>
        <v>0</v>
      </c>
      <c r="BL300" s="18" t="s">
        <v>358</v>
      </c>
      <c r="BM300" s="216" t="s">
        <v>3157</v>
      </c>
    </row>
    <row r="301" s="2" customFormat="1" ht="24.15" customHeight="1">
      <c r="A301" s="37"/>
      <c r="B301" s="168"/>
      <c r="C301" s="204" t="s">
        <v>1216</v>
      </c>
      <c r="D301" s="204" t="s">
        <v>285</v>
      </c>
      <c r="E301" s="205" t="s">
        <v>3106</v>
      </c>
      <c r="F301" s="206" t="s">
        <v>3107</v>
      </c>
      <c r="G301" s="207" t="s">
        <v>373</v>
      </c>
      <c r="H301" s="208">
        <v>6</v>
      </c>
      <c r="I301" s="209"/>
      <c r="J301" s="210">
        <f>ROUND(I301*H301,2)</f>
        <v>0</v>
      </c>
      <c r="K301" s="211"/>
      <c r="L301" s="38"/>
      <c r="M301" s="212" t="s">
        <v>1</v>
      </c>
      <c r="N301" s="213" t="s">
        <v>41</v>
      </c>
      <c r="O301" s="81"/>
      <c r="P301" s="214">
        <f>O301*H301</f>
        <v>0</v>
      </c>
      <c r="Q301" s="214">
        <v>0.00072999999999999996</v>
      </c>
      <c r="R301" s="214">
        <f>Q301*H301</f>
        <v>0.0043800000000000002</v>
      </c>
      <c r="S301" s="214">
        <v>0</v>
      </c>
      <c r="T301" s="215">
        <f>S301*H301</f>
        <v>0</v>
      </c>
      <c r="U301" s="37"/>
      <c r="V301" s="37"/>
      <c r="W301" s="37"/>
      <c r="X301" s="37"/>
      <c r="Y301" s="37"/>
      <c r="Z301" s="37"/>
      <c r="AA301" s="37"/>
      <c r="AB301" s="37"/>
      <c r="AC301" s="37"/>
      <c r="AD301" s="37"/>
      <c r="AE301" s="37"/>
      <c r="AR301" s="216" t="s">
        <v>358</v>
      </c>
      <c r="AT301" s="216" t="s">
        <v>285</v>
      </c>
      <c r="AU301" s="216" t="s">
        <v>87</v>
      </c>
      <c r="AY301" s="18" t="s">
        <v>283</v>
      </c>
      <c r="BE301" s="217">
        <f>IF(N301="základná",J301,0)</f>
        <v>0</v>
      </c>
      <c r="BF301" s="217">
        <f>IF(N301="znížená",J301,0)</f>
        <v>0</v>
      </c>
      <c r="BG301" s="217">
        <f>IF(N301="zákl. prenesená",J301,0)</f>
        <v>0</v>
      </c>
      <c r="BH301" s="217">
        <f>IF(N301="zníž. prenesená",J301,0)</f>
        <v>0</v>
      </c>
      <c r="BI301" s="217">
        <f>IF(N301="nulová",J301,0)</f>
        <v>0</v>
      </c>
      <c r="BJ301" s="18" t="s">
        <v>87</v>
      </c>
      <c r="BK301" s="217">
        <f>ROUND(I301*H301,2)</f>
        <v>0</v>
      </c>
      <c r="BL301" s="18" t="s">
        <v>358</v>
      </c>
      <c r="BM301" s="216" t="s">
        <v>3160</v>
      </c>
    </row>
    <row r="302" s="2" customFormat="1" ht="16.5" customHeight="1">
      <c r="A302" s="37"/>
      <c r="B302" s="168"/>
      <c r="C302" s="242" t="s">
        <v>1226</v>
      </c>
      <c r="D302" s="242" t="s">
        <v>582</v>
      </c>
      <c r="E302" s="243" t="s">
        <v>3109</v>
      </c>
      <c r="F302" s="244" t="s">
        <v>3110</v>
      </c>
      <c r="G302" s="245" t="s">
        <v>373</v>
      </c>
      <c r="H302" s="246">
        <v>6</v>
      </c>
      <c r="I302" s="247"/>
      <c r="J302" s="248">
        <f>ROUND(I302*H302,2)</f>
        <v>0</v>
      </c>
      <c r="K302" s="249"/>
      <c r="L302" s="250"/>
      <c r="M302" s="251" t="s">
        <v>1</v>
      </c>
      <c r="N302" s="252" t="s">
        <v>41</v>
      </c>
      <c r="O302" s="81"/>
      <c r="P302" s="214">
        <f>O302*H302</f>
        <v>0</v>
      </c>
      <c r="Q302" s="214">
        <v>0.018499999999999999</v>
      </c>
      <c r="R302" s="214">
        <f>Q302*H302</f>
        <v>0.11099999999999999</v>
      </c>
      <c r="S302" s="214">
        <v>0</v>
      </c>
      <c r="T302" s="215">
        <f>S302*H302</f>
        <v>0</v>
      </c>
      <c r="U302" s="37"/>
      <c r="V302" s="37"/>
      <c r="W302" s="37"/>
      <c r="X302" s="37"/>
      <c r="Y302" s="37"/>
      <c r="Z302" s="37"/>
      <c r="AA302" s="37"/>
      <c r="AB302" s="37"/>
      <c r="AC302" s="37"/>
      <c r="AD302" s="37"/>
      <c r="AE302" s="37"/>
      <c r="AR302" s="216" t="s">
        <v>473</v>
      </c>
      <c r="AT302" s="216" t="s">
        <v>582</v>
      </c>
      <c r="AU302" s="216" t="s">
        <v>87</v>
      </c>
      <c r="AY302" s="18" t="s">
        <v>283</v>
      </c>
      <c r="BE302" s="217">
        <f>IF(N302="základná",J302,0)</f>
        <v>0</v>
      </c>
      <c r="BF302" s="217">
        <f>IF(N302="znížená",J302,0)</f>
        <v>0</v>
      </c>
      <c r="BG302" s="217">
        <f>IF(N302="zákl. prenesená",J302,0)</f>
        <v>0</v>
      </c>
      <c r="BH302" s="217">
        <f>IF(N302="zníž. prenesená",J302,0)</f>
        <v>0</v>
      </c>
      <c r="BI302" s="217">
        <f>IF(N302="nulová",J302,0)</f>
        <v>0</v>
      </c>
      <c r="BJ302" s="18" t="s">
        <v>87</v>
      </c>
      <c r="BK302" s="217">
        <f>ROUND(I302*H302,2)</f>
        <v>0</v>
      </c>
      <c r="BL302" s="18" t="s">
        <v>358</v>
      </c>
      <c r="BM302" s="216" t="s">
        <v>3163</v>
      </c>
    </row>
    <row r="303" s="2" customFormat="1" ht="37.8" customHeight="1">
      <c r="A303" s="37"/>
      <c r="B303" s="168"/>
      <c r="C303" s="204" t="s">
        <v>1231</v>
      </c>
      <c r="D303" s="204" t="s">
        <v>285</v>
      </c>
      <c r="E303" s="205" t="s">
        <v>3112</v>
      </c>
      <c r="F303" s="206" t="s">
        <v>3113</v>
      </c>
      <c r="G303" s="207" t="s">
        <v>344</v>
      </c>
      <c r="H303" s="208">
        <v>7.234</v>
      </c>
      <c r="I303" s="209"/>
      <c r="J303" s="210">
        <f>ROUND(I303*H303,2)</f>
        <v>0</v>
      </c>
      <c r="K303" s="211"/>
      <c r="L303" s="38"/>
      <c r="M303" s="212" t="s">
        <v>1</v>
      </c>
      <c r="N303" s="213" t="s">
        <v>41</v>
      </c>
      <c r="O303" s="81"/>
      <c r="P303" s="214">
        <f>O303*H303</f>
        <v>0</v>
      </c>
      <c r="Q303" s="214">
        <v>0</v>
      </c>
      <c r="R303" s="214">
        <f>Q303*H303</f>
        <v>0</v>
      </c>
      <c r="S303" s="214">
        <v>0</v>
      </c>
      <c r="T303" s="215">
        <f>S303*H303</f>
        <v>0</v>
      </c>
      <c r="U303" s="37"/>
      <c r="V303" s="37"/>
      <c r="W303" s="37"/>
      <c r="X303" s="37"/>
      <c r="Y303" s="37"/>
      <c r="Z303" s="37"/>
      <c r="AA303" s="37"/>
      <c r="AB303" s="37"/>
      <c r="AC303" s="37"/>
      <c r="AD303" s="37"/>
      <c r="AE303" s="37"/>
      <c r="AR303" s="216" t="s">
        <v>358</v>
      </c>
      <c r="AT303" s="216" t="s">
        <v>285</v>
      </c>
      <c r="AU303" s="216" t="s">
        <v>87</v>
      </c>
      <c r="AY303" s="18" t="s">
        <v>283</v>
      </c>
      <c r="BE303" s="217">
        <f>IF(N303="základná",J303,0)</f>
        <v>0</v>
      </c>
      <c r="BF303" s="217">
        <f>IF(N303="znížená",J303,0)</f>
        <v>0</v>
      </c>
      <c r="BG303" s="217">
        <f>IF(N303="zákl. prenesená",J303,0)</f>
        <v>0</v>
      </c>
      <c r="BH303" s="217">
        <f>IF(N303="zníž. prenesená",J303,0)</f>
        <v>0</v>
      </c>
      <c r="BI303" s="217">
        <f>IF(N303="nulová",J303,0)</f>
        <v>0</v>
      </c>
      <c r="BJ303" s="18" t="s">
        <v>87</v>
      </c>
      <c r="BK303" s="217">
        <f>ROUND(I303*H303,2)</f>
        <v>0</v>
      </c>
      <c r="BL303" s="18" t="s">
        <v>358</v>
      </c>
      <c r="BM303" s="216" t="s">
        <v>3166</v>
      </c>
    </row>
    <row r="304" s="2" customFormat="1" ht="16.5" customHeight="1">
      <c r="A304" s="37"/>
      <c r="B304" s="168"/>
      <c r="C304" s="204" t="s">
        <v>1237</v>
      </c>
      <c r="D304" s="204" t="s">
        <v>285</v>
      </c>
      <c r="E304" s="205" t="s">
        <v>4529</v>
      </c>
      <c r="F304" s="206" t="s">
        <v>4530</v>
      </c>
      <c r="G304" s="207" t="s">
        <v>373</v>
      </c>
      <c r="H304" s="208">
        <v>4</v>
      </c>
      <c r="I304" s="209"/>
      <c r="J304" s="210">
        <f>ROUND(I304*H304,2)</f>
        <v>0</v>
      </c>
      <c r="K304" s="211"/>
      <c r="L304" s="38"/>
      <c r="M304" s="212" t="s">
        <v>1</v>
      </c>
      <c r="N304" s="213" t="s">
        <v>41</v>
      </c>
      <c r="O304" s="81"/>
      <c r="P304" s="214">
        <f>O304*H304</f>
        <v>0</v>
      </c>
      <c r="Q304" s="214">
        <v>8.0000000000000007E-05</v>
      </c>
      <c r="R304" s="214">
        <f>Q304*H304</f>
        <v>0.00032000000000000003</v>
      </c>
      <c r="S304" s="214">
        <v>0</v>
      </c>
      <c r="T304" s="215">
        <f>S304*H304</f>
        <v>0</v>
      </c>
      <c r="U304" s="37"/>
      <c r="V304" s="37"/>
      <c r="W304" s="37"/>
      <c r="X304" s="37"/>
      <c r="Y304" s="37"/>
      <c r="Z304" s="37"/>
      <c r="AA304" s="37"/>
      <c r="AB304" s="37"/>
      <c r="AC304" s="37"/>
      <c r="AD304" s="37"/>
      <c r="AE304" s="37"/>
      <c r="AR304" s="216" t="s">
        <v>358</v>
      </c>
      <c r="AT304" s="216" t="s">
        <v>285</v>
      </c>
      <c r="AU304" s="216" t="s">
        <v>87</v>
      </c>
      <c r="AY304" s="18" t="s">
        <v>283</v>
      </c>
      <c r="BE304" s="217">
        <f>IF(N304="základná",J304,0)</f>
        <v>0</v>
      </c>
      <c r="BF304" s="217">
        <f>IF(N304="znížená",J304,0)</f>
        <v>0</v>
      </c>
      <c r="BG304" s="217">
        <f>IF(N304="zákl. prenesená",J304,0)</f>
        <v>0</v>
      </c>
      <c r="BH304" s="217">
        <f>IF(N304="zníž. prenesená",J304,0)</f>
        <v>0</v>
      </c>
      <c r="BI304" s="217">
        <f>IF(N304="nulová",J304,0)</f>
        <v>0</v>
      </c>
      <c r="BJ304" s="18" t="s">
        <v>87</v>
      </c>
      <c r="BK304" s="217">
        <f>ROUND(I304*H304,2)</f>
        <v>0</v>
      </c>
      <c r="BL304" s="18" t="s">
        <v>358</v>
      </c>
      <c r="BM304" s="216" t="s">
        <v>3169</v>
      </c>
    </row>
    <row r="305" s="2" customFormat="1" ht="16.5" customHeight="1">
      <c r="A305" s="37"/>
      <c r="B305" s="168"/>
      <c r="C305" s="242" t="s">
        <v>1241</v>
      </c>
      <c r="D305" s="242" t="s">
        <v>582</v>
      </c>
      <c r="E305" s="243" t="s">
        <v>4531</v>
      </c>
      <c r="F305" s="244" t="s">
        <v>4532</v>
      </c>
      <c r="G305" s="245" t="s">
        <v>373</v>
      </c>
      <c r="H305" s="246">
        <v>4</v>
      </c>
      <c r="I305" s="247"/>
      <c r="J305" s="248">
        <f>ROUND(I305*H305,2)</f>
        <v>0</v>
      </c>
      <c r="K305" s="249"/>
      <c r="L305" s="250"/>
      <c r="M305" s="251" t="s">
        <v>1</v>
      </c>
      <c r="N305" s="252" t="s">
        <v>41</v>
      </c>
      <c r="O305" s="81"/>
      <c r="P305" s="214">
        <f>O305*H305</f>
        <v>0</v>
      </c>
      <c r="Q305" s="214">
        <v>0.00048000000000000001</v>
      </c>
      <c r="R305" s="214">
        <f>Q305*H305</f>
        <v>0.0019200000000000001</v>
      </c>
      <c r="S305" s="214">
        <v>0</v>
      </c>
      <c r="T305" s="215">
        <f>S305*H305</f>
        <v>0</v>
      </c>
      <c r="U305" s="37"/>
      <c r="V305" s="37"/>
      <c r="W305" s="37"/>
      <c r="X305" s="37"/>
      <c r="Y305" s="37"/>
      <c r="Z305" s="37"/>
      <c r="AA305" s="37"/>
      <c r="AB305" s="37"/>
      <c r="AC305" s="37"/>
      <c r="AD305" s="37"/>
      <c r="AE305" s="37"/>
      <c r="AR305" s="216" t="s">
        <v>473</v>
      </c>
      <c r="AT305" s="216" t="s">
        <v>582</v>
      </c>
      <c r="AU305" s="216" t="s">
        <v>87</v>
      </c>
      <c r="AY305" s="18" t="s">
        <v>283</v>
      </c>
      <c r="BE305" s="217">
        <f>IF(N305="základná",J305,0)</f>
        <v>0</v>
      </c>
      <c r="BF305" s="217">
        <f>IF(N305="znížená",J305,0)</f>
        <v>0</v>
      </c>
      <c r="BG305" s="217">
        <f>IF(N305="zákl. prenesená",J305,0)</f>
        <v>0</v>
      </c>
      <c r="BH305" s="217">
        <f>IF(N305="zníž. prenesená",J305,0)</f>
        <v>0</v>
      </c>
      <c r="BI305" s="217">
        <f>IF(N305="nulová",J305,0)</f>
        <v>0</v>
      </c>
      <c r="BJ305" s="18" t="s">
        <v>87</v>
      </c>
      <c r="BK305" s="217">
        <f>ROUND(I305*H305,2)</f>
        <v>0</v>
      </c>
      <c r="BL305" s="18" t="s">
        <v>358</v>
      </c>
      <c r="BM305" s="216" t="s">
        <v>3172</v>
      </c>
    </row>
    <row r="306" s="2" customFormat="1" ht="16.5" customHeight="1">
      <c r="A306" s="37"/>
      <c r="B306" s="168"/>
      <c r="C306" s="204" t="s">
        <v>1247</v>
      </c>
      <c r="D306" s="204" t="s">
        <v>285</v>
      </c>
      <c r="E306" s="205" t="s">
        <v>3115</v>
      </c>
      <c r="F306" s="206" t="s">
        <v>3116</v>
      </c>
      <c r="G306" s="207" t="s">
        <v>373</v>
      </c>
      <c r="H306" s="208">
        <v>282</v>
      </c>
      <c r="I306" s="209"/>
      <c r="J306" s="210">
        <f>ROUND(I306*H306,2)</f>
        <v>0</v>
      </c>
      <c r="K306" s="211"/>
      <c r="L306" s="38"/>
      <c r="M306" s="212" t="s">
        <v>1</v>
      </c>
      <c r="N306" s="213" t="s">
        <v>41</v>
      </c>
      <c r="O306" s="81"/>
      <c r="P306" s="214">
        <f>O306*H306</f>
        <v>0</v>
      </c>
      <c r="Q306" s="214">
        <v>8.0000000000000007E-05</v>
      </c>
      <c r="R306" s="214">
        <f>Q306*H306</f>
        <v>0.02256</v>
      </c>
      <c r="S306" s="214">
        <v>0</v>
      </c>
      <c r="T306" s="215">
        <f>S306*H306</f>
        <v>0</v>
      </c>
      <c r="U306" s="37"/>
      <c r="V306" s="37"/>
      <c r="W306" s="37"/>
      <c r="X306" s="37"/>
      <c r="Y306" s="37"/>
      <c r="Z306" s="37"/>
      <c r="AA306" s="37"/>
      <c r="AB306" s="37"/>
      <c r="AC306" s="37"/>
      <c r="AD306" s="37"/>
      <c r="AE306" s="37"/>
      <c r="AR306" s="216" t="s">
        <v>358</v>
      </c>
      <c r="AT306" s="216" t="s">
        <v>285</v>
      </c>
      <c r="AU306" s="216" t="s">
        <v>87</v>
      </c>
      <c r="AY306" s="18" t="s">
        <v>283</v>
      </c>
      <c r="BE306" s="217">
        <f>IF(N306="základná",J306,0)</f>
        <v>0</v>
      </c>
      <c r="BF306" s="217">
        <f>IF(N306="znížená",J306,0)</f>
        <v>0</v>
      </c>
      <c r="BG306" s="217">
        <f>IF(N306="zákl. prenesená",J306,0)</f>
        <v>0</v>
      </c>
      <c r="BH306" s="217">
        <f>IF(N306="zníž. prenesená",J306,0)</f>
        <v>0</v>
      </c>
      <c r="BI306" s="217">
        <f>IF(N306="nulová",J306,0)</f>
        <v>0</v>
      </c>
      <c r="BJ306" s="18" t="s">
        <v>87</v>
      </c>
      <c r="BK306" s="217">
        <f>ROUND(I306*H306,2)</f>
        <v>0</v>
      </c>
      <c r="BL306" s="18" t="s">
        <v>358</v>
      </c>
      <c r="BM306" s="216" t="s">
        <v>3175</v>
      </c>
    </row>
    <row r="307" s="2" customFormat="1" ht="24.15" customHeight="1">
      <c r="A307" s="37"/>
      <c r="B307" s="168"/>
      <c r="C307" s="242" t="s">
        <v>1252</v>
      </c>
      <c r="D307" s="242" t="s">
        <v>582</v>
      </c>
      <c r="E307" s="243" t="s">
        <v>3118</v>
      </c>
      <c r="F307" s="244" t="s">
        <v>3119</v>
      </c>
      <c r="G307" s="245" t="s">
        <v>373</v>
      </c>
      <c r="H307" s="246">
        <v>282</v>
      </c>
      <c r="I307" s="247"/>
      <c r="J307" s="248">
        <f>ROUND(I307*H307,2)</f>
        <v>0</v>
      </c>
      <c r="K307" s="249"/>
      <c r="L307" s="250"/>
      <c r="M307" s="251" t="s">
        <v>1</v>
      </c>
      <c r="N307" s="252" t="s">
        <v>41</v>
      </c>
      <c r="O307" s="81"/>
      <c r="P307" s="214">
        <f>O307*H307</f>
        <v>0</v>
      </c>
      <c r="Q307" s="214">
        <v>0.00016000000000000001</v>
      </c>
      <c r="R307" s="214">
        <f>Q307*H307</f>
        <v>0.04512</v>
      </c>
      <c r="S307" s="214">
        <v>0</v>
      </c>
      <c r="T307" s="215">
        <f>S307*H307</f>
        <v>0</v>
      </c>
      <c r="U307" s="37"/>
      <c r="V307" s="37"/>
      <c r="W307" s="37"/>
      <c r="X307" s="37"/>
      <c r="Y307" s="37"/>
      <c r="Z307" s="37"/>
      <c r="AA307" s="37"/>
      <c r="AB307" s="37"/>
      <c r="AC307" s="37"/>
      <c r="AD307" s="37"/>
      <c r="AE307" s="37"/>
      <c r="AR307" s="216" t="s">
        <v>473</v>
      </c>
      <c r="AT307" s="216" t="s">
        <v>582</v>
      </c>
      <c r="AU307" s="216" t="s">
        <v>87</v>
      </c>
      <c r="AY307" s="18" t="s">
        <v>283</v>
      </c>
      <c r="BE307" s="217">
        <f>IF(N307="základná",J307,0)</f>
        <v>0</v>
      </c>
      <c r="BF307" s="217">
        <f>IF(N307="znížená",J307,0)</f>
        <v>0</v>
      </c>
      <c r="BG307" s="217">
        <f>IF(N307="zákl. prenesená",J307,0)</f>
        <v>0</v>
      </c>
      <c r="BH307" s="217">
        <f>IF(N307="zníž. prenesená",J307,0)</f>
        <v>0</v>
      </c>
      <c r="BI307" s="217">
        <f>IF(N307="nulová",J307,0)</f>
        <v>0</v>
      </c>
      <c r="BJ307" s="18" t="s">
        <v>87</v>
      </c>
      <c r="BK307" s="217">
        <f>ROUND(I307*H307,2)</f>
        <v>0</v>
      </c>
      <c r="BL307" s="18" t="s">
        <v>358</v>
      </c>
      <c r="BM307" s="216" t="s">
        <v>3178</v>
      </c>
    </row>
    <row r="308" s="2" customFormat="1" ht="24.15" customHeight="1">
      <c r="A308" s="37"/>
      <c r="B308" s="168"/>
      <c r="C308" s="204" t="s">
        <v>1257</v>
      </c>
      <c r="D308" s="204" t="s">
        <v>285</v>
      </c>
      <c r="E308" s="205" t="s">
        <v>3122</v>
      </c>
      <c r="F308" s="206" t="s">
        <v>3123</v>
      </c>
      <c r="G308" s="207" t="s">
        <v>3044</v>
      </c>
      <c r="H308" s="208">
        <v>115</v>
      </c>
      <c r="I308" s="209"/>
      <c r="J308" s="210">
        <f>ROUND(I308*H308,2)</f>
        <v>0</v>
      </c>
      <c r="K308" s="211"/>
      <c r="L308" s="38"/>
      <c r="M308" s="212" t="s">
        <v>1</v>
      </c>
      <c r="N308" s="213" t="s">
        <v>41</v>
      </c>
      <c r="O308" s="81"/>
      <c r="P308" s="214">
        <f>O308*H308</f>
        <v>0</v>
      </c>
      <c r="Q308" s="214">
        <v>0</v>
      </c>
      <c r="R308" s="214">
        <f>Q308*H308</f>
        <v>0</v>
      </c>
      <c r="S308" s="214">
        <v>0</v>
      </c>
      <c r="T308" s="215">
        <f>S308*H308</f>
        <v>0</v>
      </c>
      <c r="U308" s="37"/>
      <c r="V308" s="37"/>
      <c r="W308" s="37"/>
      <c r="X308" s="37"/>
      <c r="Y308" s="37"/>
      <c r="Z308" s="37"/>
      <c r="AA308" s="37"/>
      <c r="AB308" s="37"/>
      <c r="AC308" s="37"/>
      <c r="AD308" s="37"/>
      <c r="AE308" s="37"/>
      <c r="AR308" s="216" t="s">
        <v>358</v>
      </c>
      <c r="AT308" s="216" t="s">
        <v>285</v>
      </c>
      <c r="AU308" s="216" t="s">
        <v>87</v>
      </c>
      <c r="AY308" s="18" t="s">
        <v>283</v>
      </c>
      <c r="BE308" s="217">
        <f>IF(N308="základná",J308,0)</f>
        <v>0</v>
      </c>
      <c r="BF308" s="217">
        <f>IF(N308="znížená",J308,0)</f>
        <v>0</v>
      </c>
      <c r="BG308" s="217">
        <f>IF(N308="zákl. prenesená",J308,0)</f>
        <v>0</v>
      </c>
      <c r="BH308" s="217">
        <f>IF(N308="zníž. prenesená",J308,0)</f>
        <v>0</v>
      </c>
      <c r="BI308" s="217">
        <f>IF(N308="nulová",J308,0)</f>
        <v>0</v>
      </c>
      <c r="BJ308" s="18" t="s">
        <v>87</v>
      </c>
      <c r="BK308" s="217">
        <f>ROUND(I308*H308,2)</f>
        <v>0</v>
      </c>
      <c r="BL308" s="18" t="s">
        <v>358</v>
      </c>
      <c r="BM308" s="216" t="s">
        <v>3181</v>
      </c>
    </row>
    <row r="309" s="2" customFormat="1" ht="33" customHeight="1">
      <c r="A309" s="37"/>
      <c r="B309" s="168"/>
      <c r="C309" s="204" t="s">
        <v>1261</v>
      </c>
      <c r="D309" s="204" t="s">
        <v>285</v>
      </c>
      <c r="E309" s="205" t="s">
        <v>3125</v>
      </c>
      <c r="F309" s="206" t="s">
        <v>3126</v>
      </c>
      <c r="G309" s="207" t="s">
        <v>373</v>
      </c>
      <c r="H309" s="208">
        <v>96</v>
      </c>
      <c r="I309" s="209"/>
      <c r="J309" s="210">
        <f>ROUND(I309*H309,2)</f>
        <v>0</v>
      </c>
      <c r="K309" s="211"/>
      <c r="L309" s="38"/>
      <c r="M309" s="212" t="s">
        <v>1</v>
      </c>
      <c r="N309" s="213" t="s">
        <v>41</v>
      </c>
      <c r="O309" s="81"/>
      <c r="P309" s="214">
        <f>O309*H309</f>
        <v>0</v>
      </c>
      <c r="Q309" s="214">
        <v>0.00010000000000000001</v>
      </c>
      <c r="R309" s="214">
        <f>Q309*H309</f>
        <v>0.0096000000000000009</v>
      </c>
      <c r="S309" s="214">
        <v>0</v>
      </c>
      <c r="T309" s="215">
        <f>S309*H309</f>
        <v>0</v>
      </c>
      <c r="U309" s="37"/>
      <c r="V309" s="37"/>
      <c r="W309" s="37"/>
      <c r="X309" s="37"/>
      <c r="Y309" s="37"/>
      <c r="Z309" s="37"/>
      <c r="AA309" s="37"/>
      <c r="AB309" s="37"/>
      <c r="AC309" s="37"/>
      <c r="AD309" s="37"/>
      <c r="AE309" s="37"/>
      <c r="AR309" s="216" t="s">
        <v>358</v>
      </c>
      <c r="AT309" s="216" t="s">
        <v>285</v>
      </c>
      <c r="AU309" s="216" t="s">
        <v>87</v>
      </c>
      <c r="AY309" s="18" t="s">
        <v>283</v>
      </c>
      <c r="BE309" s="217">
        <f>IF(N309="základná",J309,0)</f>
        <v>0</v>
      </c>
      <c r="BF309" s="217">
        <f>IF(N309="znížená",J309,0)</f>
        <v>0</v>
      </c>
      <c r="BG309" s="217">
        <f>IF(N309="zákl. prenesená",J309,0)</f>
        <v>0</v>
      </c>
      <c r="BH309" s="217">
        <f>IF(N309="zníž. prenesená",J309,0)</f>
        <v>0</v>
      </c>
      <c r="BI309" s="217">
        <f>IF(N309="nulová",J309,0)</f>
        <v>0</v>
      </c>
      <c r="BJ309" s="18" t="s">
        <v>87</v>
      </c>
      <c r="BK309" s="217">
        <f>ROUND(I309*H309,2)</f>
        <v>0</v>
      </c>
      <c r="BL309" s="18" t="s">
        <v>358</v>
      </c>
      <c r="BM309" s="216" t="s">
        <v>3184</v>
      </c>
    </row>
    <row r="310" s="2" customFormat="1" ht="16.5" customHeight="1">
      <c r="A310" s="37"/>
      <c r="B310" s="168"/>
      <c r="C310" s="242" t="s">
        <v>1267</v>
      </c>
      <c r="D310" s="242" t="s">
        <v>582</v>
      </c>
      <c r="E310" s="243" t="s">
        <v>3128</v>
      </c>
      <c r="F310" s="244" t="s">
        <v>3129</v>
      </c>
      <c r="G310" s="245" t="s">
        <v>373</v>
      </c>
      <c r="H310" s="246">
        <v>83</v>
      </c>
      <c r="I310" s="247"/>
      <c r="J310" s="248">
        <f>ROUND(I310*H310,2)</f>
        <v>0</v>
      </c>
      <c r="K310" s="249"/>
      <c r="L310" s="250"/>
      <c r="M310" s="251" t="s">
        <v>1</v>
      </c>
      <c r="N310" s="252" t="s">
        <v>41</v>
      </c>
      <c r="O310" s="81"/>
      <c r="P310" s="214">
        <f>O310*H310</f>
        <v>0</v>
      </c>
      <c r="Q310" s="214">
        <v>0.002</v>
      </c>
      <c r="R310" s="214">
        <f>Q310*H310</f>
        <v>0.16600000000000001</v>
      </c>
      <c r="S310" s="214">
        <v>0</v>
      </c>
      <c r="T310" s="215">
        <f>S310*H310</f>
        <v>0</v>
      </c>
      <c r="U310" s="37"/>
      <c r="V310" s="37"/>
      <c r="W310" s="37"/>
      <c r="X310" s="37"/>
      <c r="Y310" s="37"/>
      <c r="Z310" s="37"/>
      <c r="AA310" s="37"/>
      <c r="AB310" s="37"/>
      <c r="AC310" s="37"/>
      <c r="AD310" s="37"/>
      <c r="AE310" s="37"/>
      <c r="AR310" s="216" t="s">
        <v>473</v>
      </c>
      <c r="AT310" s="216" t="s">
        <v>582</v>
      </c>
      <c r="AU310" s="216" t="s">
        <v>87</v>
      </c>
      <c r="AY310" s="18" t="s">
        <v>283</v>
      </c>
      <c r="BE310" s="217">
        <f>IF(N310="základná",J310,0)</f>
        <v>0</v>
      </c>
      <c r="BF310" s="217">
        <f>IF(N310="znížená",J310,0)</f>
        <v>0</v>
      </c>
      <c r="BG310" s="217">
        <f>IF(N310="zákl. prenesená",J310,0)</f>
        <v>0</v>
      </c>
      <c r="BH310" s="217">
        <f>IF(N310="zníž. prenesená",J310,0)</f>
        <v>0</v>
      </c>
      <c r="BI310" s="217">
        <f>IF(N310="nulová",J310,0)</f>
        <v>0</v>
      </c>
      <c r="BJ310" s="18" t="s">
        <v>87</v>
      </c>
      <c r="BK310" s="217">
        <f>ROUND(I310*H310,2)</f>
        <v>0</v>
      </c>
      <c r="BL310" s="18" t="s">
        <v>358</v>
      </c>
      <c r="BM310" s="216" t="s">
        <v>3187</v>
      </c>
    </row>
    <row r="311" s="2" customFormat="1" ht="24.15" customHeight="1">
      <c r="A311" s="37"/>
      <c r="B311" s="168"/>
      <c r="C311" s="242" t="s">
        <v>1272</v>
      </c>
      <c r="D311" s="242" t="s">
        <v>582</v>
      </c>
      <c r="E311" s="243" t="s">
        <v>4533</v>
      </c>
      <c r="F311" s="244" t="s">
        <v>4534</v>
      </c>
      <c r="G311" s="245" t="s">
        <v>373</v>
      </c>
      <c r="H311" s="246">
        <v>8</v>
      </c>
      <c r="I311" s="247"/>
      <c r="J311" s="248">
        <f>ROUND(I311*H311,2)</f>
        <v>0</v>
      </c>
      <c r="K311" s="249"/>
      <c r="L311" s="250"/>
      <c r="M311" s="251" t="s">
        <v>1</v>
      </c>
      <c r="N311" s="252" t="s">
        <v>41</v>
      </c>
      <c r="O311" s="81"/>
      <c r="P311" s="214">
        <f>O311*H311</f>
        <v>0</v>
      </c>
      <c r="Q311" s="214">
        <v>0.001</v>
      </c>
      <c r="R311" s="214">
        <f>Q311*H311</f>
        <v>0.0080000000000000002</v>
      </c>
      <c r="S311" s="214">
        <v>0</v>
      </c>
      <c r="T311" s="215">
        <f>S311*H311</f>
        <v>0</v>
      </c>
      <c r="U311" s="37"/>
      <c r="V311" s="37"/>
      <c r="W311" s="37"/>
      <c r="X311" s="37"/>
      <c r="Y311" s="37"/>
      <c r="Z311" s="37"/>
      <c r="AA311" s="37"/>
      <c r="AB311" s="37"/>
      <c r="AC311" s="37"/>
      <c r="AD311" s="37"/>
      <c r="AE311" s="37"/>
      <c r="AR311" s="216" t="s">
        <v>473</v>
      </c>
      <c r="AT311" s="216" t="s">
        <v>582</v>
      </c>
      <c r="AU311" s="216" t="s">
        <v>87</v>
      </c>
      <c r="AY311" s="18" t="s">
        <v>283</v>
      </c>
      <c r="BE311" s="217">
        <f>IF(N311="základná",J311,0)</f>
        <v>0</v>
      </c>
      <c r="BF311" s="217">
        <f>IF(N311="znížená",J311,0)</f>
        <v>0</v>
      </c>
      <c r="BG311" s="217">
        <f>IF(N311="zákl. prenesená",J311,0)</f>
        <v>0</v>
      </c>
      <c r="BH311" s="217">
        <f>IF(N311="zníž. prenesená",J311,0)</f>
        <v>0</v>
      </c>
      <c r="BI311" s="217">
        <f>IF(N311="nulová",J311,0)</f>
        <v>0</v>
      </c>
      <c r="BJ311" s="18" t="s">
        <v>87</v>
      </c>
      <c r="BK311" s="217">
        <f>ROUND(I311*H311,2)</f>
        <v>0</v>
      </c>
      <c r="BL311" s="18" t="s">
        <v>358</v>
      </c>
      <c r="BM311" s="216" t="s">
        <v>3190</v>
      </c>
    </row>
    <row r="312" s="2" customFormat="1" ht="16.5" customHeight="1">
      <c r="A312" s="37"/>
      <c r="B312" s="168"/>
      <c r="C312" s="242" t="s">
        <v>1278</v>
      </c>
      <c r="D312" s="242" t="s">
        <v>582</v>
      </c>
      <c r="E312" s="243" t="s">
        <v>3134</v>
      </c>
      <c r="F312" s="244" t="s">
        <v>3135</v>
      </c>
      <c r="G312" s="245" t="s">
        <v>373</v>
      </c>
      <c r="H312" s="246">
        <v>5</v>
      </c>
      <c r="I312" s="247"/>
      <c r="J312" s="248">
        <f>ROUND(I312*H312,2)</f>
        <v>0</v>
      </c>
      <c r="K312" s="249"/>
      <c r="L312" s="250"/>
      <c r="M312" s="251" t="s">
        <v>1</v>
      </c>
      <c r="N312" s="252" t="s">
        <v>41</v>
      </c>
      <c r="O312" s="81"/>
      <c r="P312" s="214">
        <f>O312*H312</f>
        <v>0</v>
      </c>
      <c r="Q312" s="214">
        <v>0.0012999999999999999</v>
      </c>
      <c r="R312" s="214">
        <f>Q312*H312</f>
        <v>0.0064999999999999997</v>
      </c>
      <c r="S312" s="214">
        <v>0</v>
      </c>
      <c r="T312" s="215">
        <f>S312*H312</f>
        <v>0</v>
      </c>
      <c r="U312" s="37"/>
      <c r="V312" s="37"/>
      <c r="W312" s="37"/>
      <c r="X312" s="37"/>
      <c r="Y312" s="37"/>
      <c r="Z312" s="37"/>
      <c r="AA312" s="37"/>
      <c r="AB312" s="37"/>
      <c r="AC312" s="37"/>
      <c r="AD312" s="37"/>
      <c r="AE312" s="37"/>
      <c r="AR312" s="216" t="s">
        <v>473</v>
      </c>
      <c r="AT312" s="216" t="s">
        <v>582</v>
      </c>
      <c r="AU312" s="216" t="s">
        <v>87</v>
      </c>
      <c r="AY312" s="18" t="s">
        <v>283</v>
      </c>
      <c r="BE312" s="217">
        <f>IF(N312="základná",J312,0)</f>
        <v>0</v>
      </c>
      <c r="BF312" s="217">
        <f>IF(N312="znížená",J312,0)</f>
        <v>0</v>
      </c>
      <c r="BG312" s="217">
        <f>IF(N312="zákl. prenesená",J312,0)</f>
        <v>0</v>
      </c>
      <c r="BH312" s="217">
        <f>IF(N312="zníž. prenesená",J312,0)</f>
        <v>0</v>
      </c>
      <c r="BI312" s="217">
        <f>IF(N312="nulová",J312,0)</f>
        <v>0</v>
      </c>
      <c r="BJ312" s="18" t="s">
        <v>87</v>
      </c>
      <c r="BK312" s="217">
        <f>ROUND(I312*H312,2)</f>
        <v>0</v>
      </c>
      <c r="BL312" s="18" t="s">
        <v>358</v>
      </c>
      <c r="BM312" s="216" t="s">
        <v>3193</v>
      </c>
    </row>
    <row r="313" s="2" customFormat="1" ht="24.15" customHeight="1">
      <c r="A313" s="37"/>
      <c r="B313" s="168"/>
      <c r="C313" s="204" t="s">
        <v>1284</v>
      </c>
      <c r="D313" s="204" t="s">
        <v>285</v>
      </c>
      <c r="E313" s="205" t="s">
        <v>3140</v>
      </c>
      <c r="F313" s="206" t="s">
        <v>3141</v>
      </c>
      <c r="G313" s="207" t="s">
        <v>373</v>
      </c>
      <c r="H313" s="208">
        <v>6</v>
      </c>
      <c r="I313" s="209"/>
      <c r="J313" s="210">
        <f>ROUND(I313*H313,2)</f>
        <v>0</v>
      </c>
      <c r="K313" s="211"/>
      <c r="L313" s="38"/>
      <c r="M313" s="212" t="s">
        <v>1</v>
      </c>
      <c r="N313" s="213" t="s">
        <v>41</v>
      </c>
      <c r="O313" s="81"/>
      <c r="P313" s="214">
        <f>O313*H313</f>
        <v>0</v>
      </c>
      <c r="Q313" s="214">
        <v>0</v>
      </c>
      <c r="R313" s="214">
        <f>Q313*H313</f>
        <v>0</v>
      </c>
      <c r="S313" s="214">
        <v>0</v>
      </c>
      <c r="T313" s="215">
        <f>S313*H313</f>
        <v>0</v>
      </c>
      <c r="U313" s="37"/>
      <c r="V313" s="37"/>
      <c r="W313" s="37"/>
      <c r="X313" s="37"/>
      <c r="Y313" s="37"/>
      <c r="Z313" s="37"/>
      <c r="AA313" s="37"/>
      <c r="AB313" s="37"/>
      <c r="AC313" s="37"/>
      <c r="AD313" s="37"/>
      <c r="AE313" s="37"/>
      <c r="AR313" s="216" t="s">
        <v>358</v>
      </c>
      <c r="AT313" s="216" t="s">
        <v>285</v>
      </c>
      <c r="AU313" s="216" t="s">
        <v>87</v>
      </c>
      <c r="AY313" s="18" t="s">
        <v>283</v>
      </c>
      <c r="BE313" s="217">
        <f>IF(N313="základná",J313,0)</f>
        <v>0</v>
      </c>
      <c r="BF313" s="217">
        <f>IF(N313="znížená",J313,0)</f>
        <v>0</v>
      </c>
      <c r="BG313" s="217">
        <f>IF(N313="zákl. prenesená",J313,0)</f>
        <v>0</v>
      </c>
      <c r="BH313" s="217">
        <f>IF(N313="zníž. prenesená",J313,0)</f>
        <v>0</v>
      </c>
      <c r="BI313" s="217">
        <f>IF(N313="nulová",J313,0)</f>
        <v>0</v>
      </c>
      <c r="BJ313" s="18" t="s">
        <v>87</v>
      </c>
      <c r="BK313" s="217">
        <f>ROUND(I313*H313,2)</f>
        <v>0</v>
      </c>
      <c r="BL313" s="18" t="s">
        <v>358</v>
      </c>
      <c r="BM313" s="216" t="s">
        <v>3196</v>
      </c>
    </row>
    <row r="314" s="2" customFormat="1" ht="16.5" customHeight="1">
      <c r="A314" s="37"/>
      <c r="B314" s="168"/>
      <c r="C314" s="242" t="s">
        <v>1291</v>
      </c>
      <c r="D314" s="242" t="s">
        <v>582</v>
      </c>
      <c r="E314" s="243" t="s">
        <v>3143</v>
      </c>
      <c r="F314" s="244" t="s">
        <v>3144</v>
      </c>
      <c r="G314" s="245" t="s">
        <v>373</v>
      </c>
      <c r="H314" s="246">
        <v>6</v>
      </c>
      <c r="I314" s="247"/>
      <c r="J314" s="248">
        <f>ROUND(I314*H314,2)</f>
        <v>0</v>
      </c>
      <c r="K314" s="249"/>
      <c r="L314" s="250"/>
      <c r="M314" s="251" t="s">
        <v>1</v>
      </c>
      <c r="N314" s="252" t="s">
        <v>41</v>
      </c>
      <c r="O314" s="81"/>
      <c r="P314" s="214">
        <f>O314*H314</f>
        <v>0</v>
      </c>
      <c r="Q314" s="214">
        <v>0.00149</v>
      </c>
      <c r="R314" s="214">
        <f>Q314*H314</f>
        <v>0.00894</v>
      </c>
      <c r="S314" s="214">
        <v>0</v>
      </c>
      <c r="T314" s="215">
        <f>S314*H314</f>
        <v>0</v>
      </c>
      <c r="U314" s="37"/>
      <c r="V314" s="37"/>
      <c r="W314" s="37"/>
      <c r="X314" s="37"/>
      <c r="Y314" s="37"/>
      <c r="Z314" s="37"/>
      <c r="AA314" s="37"/>
      <c r="AB314" s="37"/>
      <c r="AC314" s="37"/>
      <c r="AD314" s="37"/>
      <c r="AE314" s="37"/>
      <c r="AR314" s="216" t="s">
        <v>473</v>
      </c>
      <c r="AT314" s="216" t="s">
        <v>582</v>
      </c>
      <c r="AU314" s="216" t="s">
        <v>87</v>
      </c>
      <c r="AY314" s="18" t="s">
        <v>283</v>
      </c>
      <c r="BE314" s="217">
        <f>IF(N314="základná",J314,0)</f>
        <v>0</v>
      </c>
      <c r="BF314" s="217">
        <f>IF(N314="znížená",J314,0)</f>
        <v>0</v>
      </c>
      <c r="BG314" s="217">
        <f>IF(N314="zákl. prenesená",J314,0)</f>
        <v>0</v>
      </c>
      <c r="BH314" s="217">
        <f>IF(N314="zníž. prenesená",J314,0)</f>
        <v>0</v>
      </c>
      <c r="BI314" s="217">
        <f>IF(N314="nulová",J314,0)</f>
        <v>0</v>
      </c>
      <c r="BJ314" s="18" t="s">
        <v>87</v>
      </c>
      <c r="BK314" s="217">
        <f>ROUND(I314*H314,2)</f>
        <v>0</v>
      </c>
      <c r="BL314" s="18" t="s">
        <v>358</v>
      </c>
      <c r="BM314" s="216" t="s">
        <v>3199</v>
      </c>
    </row>
    <row r="315" s="2" customFormat="1" ht="24.15" customHeight="1">
      <c r="A315" s="37"/>
      <c r="B315" s="168"/>
      <c r="C315" s="204" t="s">
        <v>1295</v>
      </c>
      <c r="D315" s="204" t="s">
        <v>285</v>
      </c>
      <c r="E315" s="205" t="s">
        <v>3146</v>
      </c>
      <c r="F315" s="206" t="s">
        <v>3147</v>
      </c>
      <c r="G315" s="207" t="s">
        <v>373</v>
      </c>
      <c r="H315" s="208">
        <v>93</v>
      </c>
      <c r="I315" s="209"/>
      <c r="J315" s="210">
        <f>ROUND(I315*H315,2)</f>
        <v>0</v>
      </c>
      <c r="K315" s="211"/>
      <c r="L315" s="38"/>
      <c r="M315" s="212" t="s">
        <v>1</v>
      </c>
      <c r="N315" s="213" t="s">
        <v>41</v>
      </c>
      <c r="O315" s="81"/>
      <c r="P315" s="214">
        <f>O315*H315</f>
        <v>0</v>
      </c>
      <c r="Q315" s="214">
        <v>0</v>
      </c>
      <c r="R315" s="214">
        <f>Q315*H315</f>
        <v>0</v>
      </c>
      <c r="S315" s="214">
        <v>0</v>
      </c>
      <c r="T315" s="215">
        <f>S315*H315</f>
        <v>0</v>
      </c>
      <c r="U315" s="37"/>
      <c r="V315" s="37"/>
      <c r="W315" s="37"/>
      <c r="X315" s="37"/>
      <c r="Y315" s="37"/>
      <c r="Z315" s="37"/>
      <c r="AA315" s="37"/>
      <c r="AB315" s="37"/>
      <c r="AC315" s="37"/>
      <c r="AD315" s="37"/>
      <c r="AE315" s="37"/>
      <c r="AR315" s="216" t="s">
        <v>358</v>
      </c>
      <c r="AT315" s="216" t="s">
        <v>285</v>
      </c>
      <c r="AU315" s="216" t="s">
        <v>87</v>
      </c>
      <c r="AY315" s="18" t="s">
        <v>283</v>
      </c>
      <c r="BE315" s="217">
        <f>IF(N315="základná",J315,0)</f>
        <v>0</v>
      </c>
      <c r="BF315" s="217">
        <f>IF(N315="znížená",J315,0)</f>
        <v>0</v>
      </c>
      <c r="BG315" s="217">
        <f>IF(N315="zákl. prenesená",J315,0)</f>
        <v>0</v>
      </c>
      <c r="BH315" s="217">
        <f>IF(N315="zníž. prenesená",J315,0)</f>
        <v>0</v>
      </c>
      <c r="BI315" s="217">
        <f>IF(N315="nulová",J315,0)</f>
        <v>0</v>
      </c>
      <c r="BJ315" s="18" t="s">
        <v>87</v>
      </c>
      <c r="BK315" s="217">
        <f>ROUND(I315*H315,2)</f>
        <v>0</v>
      </c>
      <c r="BL315" s="18" t="s">
        <v>358</v>
      </c>
      <c r="BM315" s="216" t="s">
        <v>3202</v>
      </c>
    </row>
    <row r="316" s="2" customFormat="1" ht="24.15" customHeight="1">
      <c r="A316" s="37"/>
      <c r="B316" s="168"/>
      <c r="C316" s="204" t="s">
        <v>1299</v>
      </c>
      <c r="D316" s="204" t="s">
        <v>285</v>
      </c>
      <c r="E316" s="205" t="s">
        <v>3149</v>
      </c>
      <c r="F316" s="206" t="s">
        <v>3150</v>
      </c>
      <c r="G316" s="207" t="s">
        <v>373</v>
      </c>
      <c r="H316" s="208">
        <v>93</v>
      </c>
      <c r="I316" s="209"/>
      <c r="J316" s="210">
        <f>ROUND(I316*H316,2)</f>
        <v>0</v>
      </c>
      <c r="K316" s="211"/>
      <c r="L316" s="38"/>
      <c r="M316" s="212" t="s">
        <v>1</v>
      </c>
      <c r="N316" s="213" t="s">
        <v>41</v>
      </c>
      <c r="O316" s="81"/>
      <c r="P316" s="214">
        <f>O316*H316</f>
        <v>0</v>
      </c>
      <c r="Q316" s="214">
        <v>0</v>
      </c>
      <c r="R316" s="214">
        <f>Q316*H316</f>
        <v>0</v>
      </c>
      <c r="S316" s="214">
        <v>0</v>
      </c>
      <c r="T316" s="215">
        <f>S316*H316</f>
        <v>0</v>
      </c>
      <c r="U316" s="37"/>
      <c r="V316" s="37"/>
      <c r="W316" s="37"/>
      <c r="X316" s="37"/>
      <c r="Y316" s="37"/>
      <c r="Z316" s="37"/>
      <c r="AA316" s="37"/>
      <c r="AB316" s="37"/>
      <c r="AC316" s="37"/>
      <c r="AD316" s="37"/>
      <c r="AE316" s="37"/>
      <c r="AR316" s="216" t="s">
        <v>358</v>
      </c>
      <c r="AT316" s="216" t="s">
        <v>285</v>
      </c>
      <c r="AU316" s="216" t="s">
        <v>87</v>
      </c>
      <c r="AY316" s="18" t="s">
        <v>283</v>
      </c>
      <c r="BE316" s="217">
        <f>IF(N316="základná",J316,0)</f>
        <v>0</v>
      </c>
      <c r="BF316" s="217">
        <f>IF(N316="znížená",J316,0)</f>
        <v>0</v>
      </c>
      <c r="BG316" s="217">
        <f>IF(N316="zákl. prenesená",J316,0)</f>
        <v>0</v>
      </c>
      <c r="BH316" s="217">
        <f>IF(N316="zníž. prenesená",J316,0)</f>
        <v>0</v>
      </c>
      <c r="BI316" s="217">
        <f>IF(N316="nulová",J316,0)</f>
        <v>0</v>
      </c>
      <c r="BJ316" s="18" t="s">
        <v>87</v>
      </c>
      <c r="BK316" s="217">
        <f>ROUND(I316*H316,2)</f>
        <v>0</v>
      </c>
      <c r="BL316" s="18" t="s">
        <v>358</v>
      </c>
      <c r="BM316" s="216" t="s">
        <v>3205</v>
      </c>
    </row>
    <row r="317" s="2" customFormat="1" ht="21.75" customHeight="1">
      <c r="A317" s="37"/>
      <c r="B317" s="168"/>
      <c r="C317" s="204" t="s">
        <v>1304</v>
      </c>
      <c r="D317" s="204" t="s">
        <v>285</v>
      </c>
      <c r="E317" s="205" t="s">
        <v>3152</v>
      </c>
      <c r="F317" s="206" t="s">
        <v>3153</v>
      </c>
      <c r="G317" s="207" t="s">
        <v>373</v>
      </c>
      <c r="H317" s="208">
        <v>78</v>
      </c>
      <c r="I317" s="209"/>
      <c r="J317" s="210">
        <f>ROUND(I317*H317,2)</f>
        <v>0</v>
      </c>
      <c r="K317" s="211"/>
      <c r="L317" s="38"/>
      <c r="M317" s="212" t="s">
        <v>1</v>
      </c>
      <c r="N317" s="213" t="s">
        <v>41</v>
      </c>
      <c r="O317" s="81"/>
      <c r="P317" s="214">
        <f>O317*H317</f>
        <v>0</v>
      </c>
      <c r="Q317" s="214">
        <v>0</v>
      </c>
      <c r="R317" s="214">
        <f>Q317*H317</f>
        <v>0</v>
      </c>
      <c r="S317" s="214">
        <v>0</v>
      </c>
      <c r="T317" s="215">
        <f>S317*H317</f>
        <v>0</v>
      </c>
      <c r="U317" s="37"/>
      <c r="V317" s="37"/>
      <c r="W317" s="37"/>
      <c r="X317" s="37"/>
      <c r="Y317" s="37"/>
      <c r="Z317" s="37"/>
      <c r="AA317" s="37"/>
      <c r="AB317" s="37"/>
      <c r="AC317" s="37"/>
      <c r="AD317" s="37"/>
      <c r="AE317" s="37"/>
      <c r="AR317" s="216" t="s">
        <v>358</v>
      </c>
      <c r="AT317" s="216" t="s">
        <v>285</v>
      </c>
      <c r="AU317" s="216" t="s">
        <v>87</v>
      </c>
      <c r="AY317" s="18" t="s">
        <v>283</v>
      </c>
      <c r="BE317" s="217">
        <f>IF(N317="základná",J317,0)</f>
        <v>0</v>
      </c>
      <c r="BF317" s="217">
        <f>IF(N317="znížená",J317,0)</f>
        <v>0</v>
      </c>
      <c r="BG317" s="217">
        <f>IF(N317="zákl. prenesená",J317,0)</f>
        <v>0</v>
      </c>
      <c r="BH317" s="217">
        <f>IF(N317="zníž. prenesená",J317,0)</f>
        <v>0</v>
      </c>
      <c r="BI317" s="217">
        <f>IF(N317="nulová",J317,0)</f>
        <v>0</v>
      </c>
      <c r="BJ317" s="18" t="s">
        <v>87</v>
      </c>
      <c r="BK317" s="217">
        <f>ROUND(I317*H317,2)</f>
        <v>0</v>
      </c>
      <c r="BL317" s="18" t="s">
        <v>358</v>
      </c>
      <c r="BM317" s="216" t="s">
        <v>3208</v>
      </c>
    </row>
    <row r="318" s="2" customFormat="1" ht="16.5" customHeight="1">
      <c r="A318" s="37"/>
      <c r="B318" s="168"/>
      <c r="C318" s="242" t="s">
        <v>1308</v>
      </c>
      <c r="D318" s="242" t="s">
        <v>582</v>
      </c>
      <c r="E318" s="243" t="s">
        <v>3155</v>
      </c>
      <c r="F318" s="244" t="s">
        <v>3156</v>
      </c>
      <c r="G318" s="245" t="s">
        <v>373</v>
      </c>
      <c r="H318" s="246">
        <v>78</v>
      </c>
      <c r="I318" s="247"/>
      <c r="J318" s="248">
        <f>ROUND(I318*H318,2)</f>
        <v>0</v>
      </c>
      <c r="K318" s="249"/>
      <c r="L318" s="250"/>
      <c r="M318" s="251" t="s">
        <v>1</v>
      </c>
      <c r="N318" s="252" t="s">
        <v>41</v>
      </c>
      <c r="O318" s="81"/>
      <c r="P318" s="214">
        <f>O318*H318</f>
        <v>0</v>
      </c>
      <c r="Q318" s="214">
        <v>0.0014</v>
      </c>
      <c r="R318" s="214">
        <f>Q318*H318</f>
        <v>0.10920000000000001</v>
      </c>
      <c r="S318" s="214">
        <v>0</v>
      </c>
      <c r="T318" s="215">
        <f>S318*H318</f>
        <v>0</v>
      </c>
      <c r="U318" s="37"/>
      <c r="V318" s="37"/>
      <c r="W318" s="37"/>
      <c r="X318" s="37"/>
      <c r="Y318" s="37"/>
      <c r="Z318" s="37"/>
      <c r="AA318" s="37"/>
      <c r="AB318" s="37"/>
      <c r="AC318" s="37"/>
      <c r="AD318" s="37"/>
      <c r="AE318" s="37"/>
      <c r="AR318" s="216" t="s">
        <v>473</v>
      </c>
      <c r="AT318" s="216" t="s">
        <v>582</v>
      </c>
      <c r="AU318" s="216" t="s">
        <v>87</v>
      </c>
      <c r="AY318" s="18" t="s">
        <v>283</v>
      </c>
      <c r="BE318" s="217">
        <f>IF(N318="základná",J318,0)</f>
        <v>0</v>
      </c>
      <c r="BF318" s="217">
        <f>IF(N318="znížená",J318,0)</f>
        <v>0</v>
      </c>
      <c r="BG318" s="217">
        <f>IF(N318="zákl. prenesená",J318,0)</f>
        <v>0</v>
      </c>
      <c r="BH318" s="217">
        <f>IF(N318="zníž. prenesená",J318,0)</f>
        <v>0</v>
      </c>
      <c r="BI318" s="217">
        <f>IF(N318="nulová",J318,0)</f>
        <v>0</v>
      </c>
      <c r="BJ318" s="18" t="s">
        <v>87</v>
      </c>
      <c r="BK318" s="217">
        <f>ROUND(I318*H318,2)</f>
        <v>0</v>
      </c>
      <c r="BL318" s="18" t="s">
        <v>358</v>
      </c>
      <c r="BM318" s="216" t="s">
        <v>3211</v>
      </c>
    </row>
    <row r="319" s="2" customFormat="1" ht="24.15" customHeight="1">
      <c r="A319" s="37"/>
      <c r="B319" s="168"/>
      <c r="C319" s="204" t="s">
        <v>1314</v>
      </c>
      <c r="D319" s="204" t="s">
        <v>285</v>
      </c>
      <c r="E319" s="205" t="s">
        <v>3158</v>
      </c>
      <c r="F319" s="206" t="s">
        <v>3159</v>
      </c>
      <c r="G319" s="207" t="s">
        <v>373</v>
      </c>
      <c r="H319" s="208">
        <v>78</v>
      </c>
      <c r="I319" s="209"/>
      <c r="J319" s="210">
        <f>ROUND(I319*H319,2)</f>
        <v>0</v>
      </c>
      <c r="K319" s="211"/>
      <c r="L319" s="38"/>
      <c r="M319" s="212" t="s">
        <v>1</v>
      </c>
      <c r="N319" s="213" t="s">
        <v>41</v>
      </c>
      <c r="O319" s="81"/>
      <c r="P319" s="214">
        <f>O319*H319</f>
        <v>0</v>
      </c>
      <c r="Q319" s="214">
        <v>0</v>
      </c>
      <c r="R319" s="214">
        <f>Q319*H319</f>
        <v>0</v>
      </c>
      <c r="S319" s="214">
        <v>0</v>
      </c>
      <c r="T319" s="215">
        <f>S319*H319</f>
        <v>0</v>
      </c>
      <c r="U319" s="37"/>
      <c r="V319" s="37"/>
      <c r="W319" s="37"/>
      <c r="X319" s="37"/>
      <c r="Y319" s="37"/>
      <c r="Z319" s="37"/>
      <c r="AA319" s="37"/>
      <c r="AB319" s="37"/>
      <c r="AC319" s="37"/>
      <c r="AD319" s="37"/>
      <c r="AE319" s="37"/>
      <c r="AR319" s="216" t="s">
        <v>358</v>
      </c>
      <c r="AT319" s="216" t="s">
        <v>285</v>
      </c>
      <c r="AU319" s="216" t="s">
        <v>87</v>
      </c>
      <c r="AY319" s="18" t="s">
        <v>283</v>
      </c>
      <c r="BE319" s="217">
        <f>IF(N319="základná",J319,0)</f>
        <v>0</v>
      </c>
      <c r="BF319" s="217">
        <f>IF(N319="znížená",J319,0)</f>
        <v>0</v>
      </c>
      <c r="BG319" s="217">
        <f>IF(N319="zákl. prenesená",J319,0)</f>
        <v>0</v>
      </c>
      <c r="BH319" s="217">
        <f>IF(N319="zníž. prenesená",J319,0)</f>
        <v>0</v>
      </c>
      <c r="BI319" s="217">
        <f>IF(N319="nulová",J319,0)</f>
        <v>0</v>
      </c>
      <c r="BJ319" s="18" t="s">
        <v>87</v>
      </c>
      <c r="BK319" s="217">
        <f>ROUND(I319*H319,2)</f>
        <v>0</v>
      </c>
      <c r="BL319" s="18" t="s">
        <v>358</v>
      </c>
      <c r="BM319" s="216" t="s">
        <v>3213</v>
      </c>
    </row>
    <row r="320" s="2" customFormat="1" ht="24.15" customHeight="1">
      <c r="A320" s="37"/>
      <c r="B320" s="168"/>
      <c r="C320" s="242" t="s">
        <v>1318</v>
      </c>
      <c r="D320" s="242" t="s">
        <v>582</v>
      </c>
      <c r="E320" s="243" t="s">
        <v>3161</v>
      </c>
      <c r="F320" s="244" t="s">
        <v>3162</v>
      </c>
      <c r="G320" s="245" t="s">
        <v>373</v>
      </c>
      <c r="H320" s="246">
        <v>78</v>
      </c>
      <c r="I320" s="247"/>
      <c r="J320" s="248">
        <f>ROUND(I320*H320,2)</f>
        <v>0</v>
      </c>
      <c r="K320" s="249"/>
      <c r="L320" s="250"/>
      <c r="M320" s="251" t="s">
        <v>1</v>
      </c>
      <c r="N320" s="252" t="s">
        <v>41</v>
      </c>
      <c r="O320" s="81"/>
      <c r="P320" s="214">
        <f>O320*H320</f>
        <v>0</v>
      </c>
      <c r="Q320" s="214">
        <v>0.00072000000000000005</v>
      </c>
      <c r="R320" s="214">
        <f>Q320*H320</f>
        <v>0.056160000000000002</v>
      </c>
      <c r="S320" s="214">
        <v>0</v>
      </c>
      <c r="T320" s="215">
        <f>S320*H320</f>
        <v>0</v>
      </c>
      <c r="U320" s="37"/>
      <c r="V320" s="37"/>
      <c r="W320" s="37"/>
      <c r="X320" s="37"/>
      <c r="Y320" s="37"/>
      <c r="Z320" s="37"/>
      <c r="AA320" s="37"/>
      <c r="AB320" s="37"/>
      <c r="AC320" s="37"/>
      <c r="AD320" s="37"/>
      <c r="AE320" s="37"/>
      <c r="AR320" s="216" t="s">
        <v>473</v>
      </c>
      <c r="AT320" s="216" t="s">
        <v>582</v>
      </c>
      <c r="AU320" s="216" t="s">
        <v>87</v>
      </c>
      <c r="AY320" s="18" t="s">
        <v>283</v>
      </c>
      <c r="BE320" s="217">
        <f>IF(N320="základná",J320,0)</f>
        <v>0</v>
      </c>
      <c r="BF320" s="217">
        <f>IF(N320="znížená",J320,0)</f>
        <v>0</v>
      </c>
      <c r="BG320" s="217">
        <f>IF(N320="zákl. prenesená",J320,0)</f>
        <v>0</v>
      </c>
      <c r="BH320" s="217">
        <f>IF(N320="zníž. prenesená",J320,0)</f>
        <v>0</v>
      </c>
      <c r="BI320" s="217">
        <f>IF(N320="nulová",J320,0)</f>
        <v>0</v>
      </c>
      <c r="BJ320" s="18" t="s">
        <v>87</v>
      </c>
      <c r="BK320" s="217">
        <f>ROUND(I320*H320,2)</f>
        <v>0</v>
      </c>
      <c r="BL320" s="18" t="s">
        <v>358</v>
      </c>
      <c r="BM320" s="216" t="s">
        <v>4535</v>
      </c>
    </row>
    <row r="321" s="2" customFormat="1" ht="37.8" customHeight="1">
      <c r="A321" s="37"/>
      <c r="B321" s="168"/>
      <c r="C321" s="204" t="s">
        <v>1322</v>
      </c>
      <c r="D321" s="204" t="s">
        <v>285</v>
      </c>
      <c r="E321" s="205" t="s">
        <v>3179</v>
      </c>
      <c r="F321" s="206" t="s">
        <v>3180</v>
      </c>
      <c r="G321" s="207" t="s">
        <v>373</v>
      </c>
      <c r="H321" s="208">
        <v>115</v>
      </c>
      <c r="I321" s="209"/>
      <c r="J321" s="210">
        <f>ROUND(I321*H321,2)</f>
        <v>0</v>
      </c>
      <c r="K321" s="211"/>
      <c r="L321" s="38"/>
      <c r="M321" s="212" t="s">
        <v>1</v>
      </c>
      <c r="N321" s="213" t="s">
        <v>41</v>
      </c>
      <c r="O321" s="81"/>
      <c r="P321" s="214">
        <f>O321*H321</f>
        <v>0</v>
      </c>
      <c r="Q321" s="214">
        <v>0</v>
      </c>
      <c r="R321" s="214">
        <f>Q321*H321</f>
        <v>0</v>
      </c>
      <c r="S321" s="214">
        <v>0</v>
      </c>
      <c r="T321" s="215">
        <f>S321*H321</f>
        <v>0</v>
      </c>
      <c r="U321" s="37"/>
      <c r="V321" s="37"/>
      <c r="W321" s="37"/>
      <c r="X321" s="37"/>
      <c r="Y321" s="37"/>
      <c r="Z321" s="37"/>
      <c r="AA321" s="37"/>
      <c r="AB321" s="37"/>
      <c r="AC321" s="37"/>
      <c r="AD321" s="37"/>
      <c r="AE321" s="37"/>
      <c r="AR321" s="216" t="s">
        <v>358</v>
      </c>
      <c r="AT321" s="216" t="s">
        <v>285</v>
      </c>
      <c r="AU321" s="216" t="s">
        <v>87</v>
      </c>
      <c r="AY321" s="18" t="s">
        <v>283</v>
      </c>
      <c r="BE321" s="217">
        <f>IF(N321="základná",J321,0)</f>
        <v>0</v>
      </c>
      <c r="BF321" s="217">
        <f>IF(N321="znížená",J321,0)</f>
        <v>0</v>
      </c>
      <c r="BG321" s="217">
        <f>IF(N321="zákl. prenesená",J321,0)</f>
        <v>0</v>
      </c>
      <c r="BH321" s="217">
        <f>IF(N321="zníž. prenesená",J321,0)</f>
        <v>0</v>
      </c>
      <c r="BI321" s="217">
        <f>IF(N321="nulová",J321,0)</f>
        <v>0</v>
      </c>
      <c r="BJ321" s="18" t="s">
        <v>87</v>
      </c>
      <c r="BK321" s="217">
        <f>ROUND(I321*H321,2)</f>
        <v>0</v>
      </c>
      <c r="BL321" s="18" t="s">
        <v>358</v>
      </c>
      <c r="BM321" s="216" t="s">
        <v>4536</v>
      </c>
    </row>
    <row r="322" s="2" customFormat="1" ht="24.15" customHeight="1">
      <c r="A322" s="37"/>
      <c r="B322" s="168"/>
      <c r="C322" s="204" t="s">
        <v>1328</v>
      </c>
      <c r="D322" s="204" t="s">
        <v>285</v>
      </c>
      <c r="E322" s="205" t="s">
        <v>3182</v>
      </c>
      <c r="F322" s="206" t="s">
        <v>3183</v>
      </c>
      <c r="G322" s="207" t="s">
        <v>373</v>
      </c>
      <c r="H322" s="208">
        <v>93</v>
      </c>
      <c r="I322" s="209"/>
      <c r="J322" s="210">
        <f>ROUND(I322*H322,2)</f>
        <v>0</v>
      </c>
      <c r="K322" s="211"/>
      <c r="L322" s="38"/>
      <c r="M322" s="212" t="s">
        <v>1</v>
      </c>
      <c r="N322" s="213" t="s">
        <v>41</v>
      </c>
      <c r="O322" s="81"/>
      <c r="P322" s="214">
        <f>O322*H322</f>
        <v>0</v>
      </c>
      <c r="Q322" s="214">
        <v>0</v>
      </c>
      <c r="R322" s="214">
        <f>Q322*H322</f>
        <v>0</v>
      </c>
      <c r="S322" s="214">
        <v>0</v>
      </c>
      <c r="T322" s="215">
        <f>S322*H322</f>
        <v>0</v>
      </c>
      <c r="U322" s="37"/>
      <c r="V322" s="37"/>
      <c r="W322" s="37"/>
      <c r="X322" s="37"/>
      <c r="Y322" s="37"/>
      <c r="Z322" s="37"/>
      <c r="AA322" s="37"/>
      <c r="AB322" s="37"/>
      <c r="AC322" s="37"/>
      <c r="AD322" s="37"/>
      <c r="AE322" s="37"/>
      <c r="AR322" s="216" t="s">
        <v>358</v>
      </c>
      <c r="AT322" s="216" t="s">
        <v>285</v>
      </c>
      <c r="AU322" s="216" t="s">
        <v>87</v>
      </c>
      <c r="AY322" s="18" t="s">
        <v>283</v>
      </c>
      <c r="BE322" s="217">
        <f>IF(N322="základná",J322,0)</f>
        <v>0</v>
      </c>
      <c r="BF322" s="217">
        <f>IF(N322="znížená",J322,0)</f>
        <v>0</v>
      </c>
      <c r="BG322" s="217">
        <f>IF(N322="zákl. prenesená",J322,0)</f>
        <v>0</v>
      </c>
      <c r="BH322" s="217">
        <f>IF(N322="zníž. prenesená",J322,0)</f>
        <v>0</v>
      </c>
      <c r="BI322" s="217">
        <f>IF(N322="nulová",J322,0)</f>
        <v>0</v>
      </c>
      <c r="BJ322" s="18" t="s">
        <v>87</v>
      </c>
      <c r="BK322" s="217">
        <f>ROUND(I322*H322,2)</f>
        <v>0</v>
      </c>
      <c r="BL322" s="18" t="s">
        <v>358</v>
      </c>
      <c r="BM322" s="216" t="s">
        <v>4537</v>
      </c>
    </row>
    <row r="323" s="2" customFormat="1" ht="24.15" customHeight="1">
      <c r="A323" s="37"/>
      <c r="B323" s="168"/>
      <c r="C323" s="204" t="s">
        <v>1330</v>
      </c>
      <c r="D323" s="204" t="s">
        <v>285</v>
      </c>
      <c r="E323" s="205" t="s">
        <v>3185</v>
      </c>
      <c r="F323" s="206" t="s">
        <v>3186</v>
      </c>
      <c r="G323" s="207" t="s">
        <v>373</v>
      </c>
      <c r="H323" s="208">
        <v>83</v>
      </c>
      <c r="I323" s="209"/>
      <c r="J323" s="210">
        <f>ROUND(I323*H323,2)</f>
        <v>0</v>
      </c>
      <c r="K323" s="211"/>
      <c r="L323" s="38"/>
      <c r="M323" s="212" t="s">
        <v>1</v>
      </c>
      <c r="N323" s="213" t="s">
        <v>41</v>
      </c>
      <c r="O323" s="81"/>
      <c r="P323" s="214">
        <f>O323*H323</f>
        <v>0</v>
      </c>
      <c r="Q323" s="214">
        <v>0</v>
      </c>
      <c r="R323" s="214">
        <f>Q323*H323</f>
        <v>0</v>
      </c>
      <c r="S323" s="214">
        <v>0</v>
      </c>
      <c r="T323" s="215">
        <f>S323*H323</f>
        <v>0</v>
      </c>
      <c r="U323" s="37"/>
      <c r="V323" s="37"/>
      <c r="W323" s="37"/>
      <c r="X323" s="37"/>
      <c r="Y323" s="37"/>
      <c r="Z323" s="37"/>
      <c r="AA323" s="37"/>
      <c r="AB323" s="37"/>
      <c r="AC323" s="37"/>
      <c r="AD323" s="37"/>
      <c r="AE323" s="37"/>
      <c r="AR323" s="216" t="s">
        <v>358</v>
      </c>
      <c r="AT323" s="216" t="s">
        <v>285</v>
      </c>
      <c r="AU323" s="216" t="s">
        <v>87</v>
      </c>
      <c r="AY323" s="18" t="s">
        <v>283</v>
      </c>
      <c r="BE323" s="217">
        <f>IF(N323="základná",J323,0)</f>
        <v>0</v>
      </c>
      <c r="BF323" s="217">
        <f>IF(N323="znížená",J323,0)</f>
        <v>0</v>
      </c>
      <c r="BG323" s="217">
        <f>IF(N323="zákl. prenesená",J323,0)</f>
        <v>0</v>
      </c>
      <c r="BH323" s="217">
        <f>IF(N323="zníž. prenesená",J323,0)</f>
        <v>0</v>
      </c>
      <c r="BI323" s="217">
        <f>IF(N323="nulová",J323,0)</f>
        <v>0</v>
      </c>
      <c r="BJ323" s="18" t="s">
        <v>87</v>
      </c>
      <c r="BK323" s="217">
        <f>ROUND(I323*H323,2)</f>
        <v>0</v>
      </c>
      <c r="BL323" s="18" t="s">
        <v>358</v>
      </c>
      <c r="BM323" s="216" t="s">
        <v>4538</v>
      </c>
    </row>
    <row r="324" s="2" customFormat="1" ht="21.75" customHeight="1">
      <c r="A324" s="37"/>
      <c r="B324" s="168"/>
      <c r="C324" s="242" t="s">
        <v>1334</v>
      </c>
      <c r="D324" s="242" t="s">
        <v>582</v>
      </c>
      <c r="E324" s="243" t="s">
        <v>3188</v>
      </c>
      <c r="F324" s="244" t="s">
        <v>3189</v>
      </c>
      <c r="G324" s="245" t="s">
        <v>373</v>
      </c>
      <c r="H324" s="246">
        <v>83</v>
      </c>
      <c r="I324" s="247"/>
      <c r="J324" s="248">
        <f>ROUND(I324*H324,2)</f>
        <v>0</v>
      </c>
      <c r="K324" s="249"/>
      <c r="L324" s="250"/>
      <c r="M324" s="251" t="s">
        <v>1</v>
      </c>
      <c r="N324" s="252" t="s">
        <v>41</v>
      </c>
      <c r="O324" s="81"/>
      <c r="P324" s="214">
        <f>O324*H324</f>
        <v>0</v>
      </c>
      <c r="Q324" s="214">
        <v>0.00033</v>
      </c>
      <c r="R324" s="214">
        <f>Q324*H324</f>
        <v>0.027390000000000001</v>
      </c>
      <c r="S324" s="214">
        <v>0</v>
      </c>
      <c r="T324" s="215">
        <f>S324*H324</f>
        <v>0</v>
      </c>
      <c r="U324" s="37"/>
      <c r="V324" s="37"/>
      <c r="W324" s="37"/>
      <c r="X324" s="37"/>
      <c r="Y324" s="37"/>
      <c r="Z324" s="37"/>
      <c r="AA324" s="37"/>
      <c r="AB324" s="37"/>
      <c r="AC324" s="37"/>
      <c r="AD324" s="37"/>
      <c r="AE324" s="37"/>
      <c r="AR324" s="216" t="s">
        <v>473</v>
      </c>
      <c r="AT324" s="216" t="s">
        <v>582</v>
      </c>
      <c r="AU324" s="216" t="s">
        <v>87</v>
      </c>
      <c r="AY324" s="18" t="s">
        <v>283</v>
      </c>
      <c r="BE324" s="217">
        <f>IF(N324="základná",J324,0)</f>
        <v>0</v>
      </c>
      <c r="BF324" s="217">
        <f>IF(N324="znížená",J324,0)</f>
        <v>0</v>
      </c>
      <c r="BG324" s="217">
        <f>IF(N324="zákl. prenesená",J324,0)</f>
        <v>0</v>
      </c>
      <c r="BH324" s="217">
        <f>IF(N324="zníž. prenesená",J324,0)</f>
        <v>0</v>
      </c>
      <c r="BI324" s="217">
        <f>IF(N324="nulová",J324,0)</f>
        <v>0</v>
      </c>
      <c r="BJ324" s="18" t="s">
        <v>87</v>
      </c>
      <c r="BK324" s="217">
        <f>ROUND(I324*H324,2)</f>
        <v>0</v>
      </c>
      <c r="BL324" s="18" t="s">
        <v>358</v>
      </c>
      <c r="BM324" s="216" t="s">
        <v>4539</v>
      </c>
    </row>
    <row r="325" s="2" customFormat="1" ht="33" customHeight="1">
      <c r="A325" s="37"/>
      <c r="B325" s="168"/>
      <c r="C325" s="204" t="s">
        <v>1339</v>
      </c>
      <c r="D325" s="204" t="s">
        <v>285</v>
      </c>
      <c r="E325" s="205" t="s">
        <v>4540</v>
      </c>
      <c r="F325" s="206" t="s">
        <v>4541</v>
      </c>
      <c r="G325" s="207" t="s">
        <v>373</v>
      </c>
      <c r="H325" s="208">
        <v>8</v>
      </c>
      <c r="I325" s="209"/>
      <c r="J325" s="210">
        <f>ROUND(I325*H325,2)</f>
        <v>0</v>
      </c>
      <c r="K325" s="211"/>
      <c r="L325" s="38"/>
      <c r="M325" s="212" t="s">
        <v>1</v>
      </c>
      <c r="N325" s="213" t="s">
        <v>41</v>
      </c>
      <c r="O325" s="81"/>
      <c r="P325" s="214">
        <f>O325*H325</f>
        <v>0</v>
      </c>
      <c r="Q325" s="214">
        <v>0</v>
      </c>
      <c r="R325" s="214">
        <f>Q325*H325</f>
        <v>0</v>
      </c>
      <c r="S325" s="214">
        <v>0</v>
      </c>
      <c r="T325" s="215">
        <f>S325*H325</f>
        <v>0</v>
      </c>
      <c r="U325" s="37"/>
      <c r="V325" s="37"/>
      <c r="W325" s="37"/>
      <c r="X325" s="37"/>
      <c r="Y325" s="37"/>
      <c r="Z325" s="37"/>
      <c r="AA325" s="37"/>
      <c r="AB325" s="37"/>
      <c r="AC325" s="37"/>
      <c r="AD325" s="37"/>
      <c r="AE325" s="37"/>
      <c r="AR325" s="216" t="s">
        <v>358</v>
      </c>
      <c r="AT325" s="216" t="s">
        <v>285</v>
      </c>
      <c r="AU325" s="216" t="s">
        <v>87</v>
      </c>
      <c r="AY325" s="18" t="s">
        <v>283</v>
      </c>
      <c r="BE325" s="217">
        <f>IF(N325="základná",J325,0)</f>
        <v>0</v>
      </c>
      <c r="BF325" s="217">
        <f>IF(N325="znížená",J325,0)</f>
        <v>0</v>
      </c>
      <c r="BG325" s="217">
        <f>IF(N325="zákl. prenesená",J325,0)</f>
        <v>0</v>
      </c>
      <c r="BH325" s="217">
        <f>IF(N325="zníž. prenesená",J325,0)</f>
        <v>0</v>
      </c>
      <c r="BI325" s="217">
        <f>IF(N325="nulová",J325,0)</f>
        <v>0</v>
      </c>
      <c r="BJ325" s="18" t="s">
        <v>87</v>
      </c>
      <c r="BK325" s="217">
        <f>ROUND(I325*H325,2)</f>
        <v>0</v>
      </c>
      <c r="BL325" s="18" t="s">
        <v>358</v>
      </c>
      <c r="BM325" s="216" t="s">
        <v>4542</v>
      </c>
    </row>
    <row r="326" s="2" customFormat="1" ht="44.25" customHeight="1">
      <c r="A326" s="37"/>
      <c r="B326" s="168"/>
      <c r="C326" s="242" t="s">
        <v>1344</v>
      </c>
      <c r="D326" s="242" t="s">
        <v>582</v>
      </c>
      <c r="E326" s="243" t="s">
        <v>4543</v>
      </c>
      <c r="F326" s="244" t="s">
        <v>4544</v>
      </c>
      <c r="G326" s="245" t="s">
        <v>373</v>
      </c>
      <c r="H326" s="246">
        <v>8</v>
      </c>
      <c r="I326" s="247"/>
      <c r="J326" s="248">
        <f>ROUND(I326*H326,2)</f>
        <v>0</v>
      </c>
      <c r="K326" s="249"/>
      <c r="L326" s="250"/>
      <c r="M326" s="251" t="s">
        <v>1</v>
      </c>
      <c r="N326" s="252" t="s">
        <v>41</v>
      </c>
      <c r="O326" s="81"/>
      <c r="P326" s="214">
        <f>O326*H326</f>
        <v>0</v>
      </c>
      <c r="Q326" s="214">
        <v>0.00073999999999999999</v>
      </c>
      <c r="R326" s="214">
        <f>Q326*H326</f>
        <v>0.0059199999999999999</v>
      </c>
      <c r="S326" s="214">
        <v>0</v>
      </c>
      <c r="T326" s="215">
        <f>S326*H326</f>
        <v>0</v>
      </c>
      <c r="U326" s="37"/>
      <c r="V326" s="37"/>
      <c r="W326" s="37"/>
      <c r="X326" s="37"/>
      <c r="Y326" s="37"/>
      <c r="Z326" s="37"/>
      <c r="AA326" s="37"/>
      <c r="AB326" s="37"/>
      <c r="AC326" s="37"/>
      <c r="AD326" s="37"/>
      <c r="AE326" s="37"/>
      <c r="AR326" s="216" t="s">
        <v>473</v>
      </c>
      <c r="AT326" s="216" t="s">
        <v>582</v>
      </c>
      <c r="AU326" s="216" t="s">
        <v>87</v>
      </c>
      <c r="AY326" s="18" t="s">
        <v>283</v>
      </c>
      <c r="BE326" s="217">
        <f>IF(N326="základná",J326,0)</f>
        <v>0</v>
      </c>
      <c r="BF326" s="217">
        <f>IF(N326="znížená",J326,0)</f>
        <v>0</v>
      </c>
      <c r="BG326" s="217">
        <f>IF(N326="zákl. prenesená",J326,0)</f>
        <v>0</v>
      </c>
      <c r="BH326" s="217">
        <f>IF(N326="zníž. prenesená",J326,0)</f>
        <v>0</v>
      </c>
      <c r="BI326" s="217">
        <f>IF(N326="nulová",J326,0)</f>
        <v>0</v>
      </c>
      <c r="BJ326" s="18" t="s">
        <v>87</v>
      </c>
      <c r="BK326" s="217">
        <f>ROUND(I326*H326,2)</f>
        <v>0</v>
      </c>
      <c r="BL326" s="18" t="s">
        <v>358</v>
      </c>
      <c r="BM326" s="216" t="s">
        <v>4545</v>
      </c>
    </row>
    <row r="327" s="2" customFormat="1" ht="33" customHeight="1">
      <c r="A327" s="37"/>
      <c r="B327" s="168"/>
      <c r="C327" s="204" t="s">
        <v>1349</v>
      </c>
      <c r="D327" s="204" t="s">
        <v>285</v>
      </c>
      <c r="E327" s="205" t="s">
        <v>3191</v>
      </c>
      <c r="F327" s="206" t="s">
        <v>3192</v>
      </c>
      <c r="G327" s="207" t="s">
        <v>373</v>
      </c>
      <c r="H327" s="208">
        <v>5</v>
      </c>
      <c r="I327" s="209"/>
      <c r="J327" s="210">
        <f>ROUND(I327*H327,2)</f>
        <v>0</v>
      </c>
      <c r="K327" s="211"/>
      <c r="L327" s="38"/>
      <c r="M327" s="212" t="s">
        <v>1</v>
      </c>
      <c r="N327" s="213" t="s">
        <v>41</v>
      </c>
      <c r="O327" s="81"/>
      <c r="P327" s="214">
        <f>O327*H327</f>
        <v>0</v>
      </c>
      <c r="Q327" s="214">
        <v>1.0000000000000001E-05</v>
      </c>
      <c r="R327" s="214">
        <f>Q327*H327</f>
        <v>5.0000000000000002E-05</v>
      </c>
      <c r="S327" s="214">
        <v>0</v>
      </c>
      <c r="T327" s="215">
        <f>S327*H327</f>
        <v>0</v>
      </c>
      <c r="U327" s="37"/>
      <c r="V327" s="37"/>
      <c r="W327" s="37"/>
      <c r="X327" s="37"/>
      <c r="Y327" s="37"/>
      <c r="Z327" s="37"/>
      <c r="AA327" s="37"/>
      <c r="AB327" s="37"/>
      <c r="AC327" s="37"/>
      <c r="AD327" s="37"/>
      <c r="AE327" s="37"/>
      <c r="AR327" s="216" t="s">
        <v>358</v>
      </c>
      <c r="AT327" s="216" t="s">
        <v>285</v>
      </c>
      <c r="AU327" s="216" t="s">
        <v>87</v>
      </c>
      <c r="AY327" s="18" t="s">
        <v>283</v>
      </c>
      <c r="BE327" s="217">
        <f>IF(N327="základná",J327,0)</f>
        <v>0</v>
      </c>
      <c r="BF327" s="217">
        <f>IF(N327="znížená",J327,0)</f>
        <v>0</v>
      </c>
      <c r="BG327" s="217">
        <f>IF(N327="zákl. prenesená",J327,0)</f>
        <v>0</v>
      </c>
      <c r="BH327" s="217">
        <f>IF(N327="zníž. prenesená",J327,0)</f>
        <v>0</v>
      </c>
      <c r="BI327" s="217">
        <f>IF(N327="nulová",J327,0)</f>
        <v>0</v>
      </c>
      <c r="BJ327" s="18" t="s">
        <v>87</v>
      </c>
      <c r="BK327" s="217">
        <f>ROUND(I327*H327,2)</f>
        <v>0</v>
      </c>
      <c r="BL327" s="18" t="s">
        <v>358</v>
      </c>
      <c r="BM327" s="216" t="s">
        <v>4546</v>
      </c>
    </row>
    <row r="328" s="2" customFormat="1" ht="24.15" customHeight="1">
      <c r="A328" s="37"/>
      <c r="B328" s="168"/>
      <c r="C328" s="242" t="s">
        <v>1354</v>
      </c>
      <c r="D328" s="242" t="s">
        <v>582</v>
      </c>
      <c r="E328" s="243" t="s">
        <v>3194</v>
      </c>
      <c r="F328" s="244" t="s">
        <v>3195</v>
      </c>
      <c r="G328" s="245" t="s">
        <v>373</v>
      </c>
      <c r="H328" s="246">
        <v>5</v>
      </c>
      <c r="I328" s="247"/>
      <c r="J328" s="248">
        <f>ROUND(I328*H328,2)</f>
        <v>0</v>
      </c>
      <c r="K328" s="249"/>
      <c r="L328" s="250"/>
      <c r="M328" s="251" t="s">
        <v>1</v>
      </c>
      <c r="N328" s="252" t="s">
        <v>41</v>
      </c>
      <c r="O328" s="81"/>
      <c r="P328" s="214">
        <f>O328*H328</f>
        <v>0</v>
      </c>
      <c r="Q328" s="214">
        <v>0.00036000000000000002</v>
      </c>
      <c r="R328" s="214">
        <f>Q328*H328</f>
        <v>0.0018000000000000002</v>
      </c>
      <c r="S328" s="214">
        <v>0</v>
      </c>
      <c r="T328" s="215">
        <f>S328*H328</f>
        <v>0</v>
      </c>
      <c r="U328" s="37"/>
      <c r="V328" s="37"/>
      <c r="W328" s="37"/>
      <c r="X328" s="37"/>
      <c r="Y328" s="37"/>
      <c r="Z328" s="37"/>
      <c r="AA328" s="37"/>
      <c r="AB328" s="37"/>
      <c r="AC328" s="37"/>
      <c r="AD328" s="37"/>
      <c r="AE328" s="37"/>
      <c r="AR328" s="216" t="s">
        <v>473</v>
      </c>
      <c r="AT328" s="216" t="s">
        <v>582</v>
      </c>
      <c r="AU328" s="216" t="s">
        <v>87</v>
      </c>
      <c r="AY328" s="18" t="s">
        <v>283</v>
      </c>
      <c r="BE328" s="217">
        <f>IF(N328="základná",J328,0)</f>
        <v>0</v>
      </c>
      <c r="BF328" s="217">
        <f>IF(N328="znížená",J328,0)</f>
        <v>0</v>
      </c>
      <c r="BG328" s="217">
        <f>IF(N328="zákl. prenesená",J328,0)</f>
        <v>0</v>
      </c>
      <c r="BH328" s="217">
        <f>IF(N328="zníž. prenesená",J328,0)</f>
        <v>0</v>
      </c>
      <c r="BI328" s="217">
        <f>IF(N328="nulová",J328,0)</f>
        <v>0</v>
      </c>
      <c r="BJ328" s="18" t="s">
        <v>87</v>
      </c>
      <c r="BK328" s="217">
        <f>ROUND(I328*H328,2)</f>
        <v>0</v>
      </c>
      <c r="BL328" s="18" t="s">
        <v>358</v>
      </c>
      <c r="BM328" s="216" t="s">
        <v>4547</v>
      </c>
    </row>
    <row r="329" s="2" customFormat="1" ht="24.15" customHeight="1">
      <c r="A329" s="37"/>
      <c r="B329" s="168"/>
      <c r="C329" s="204" t="s">
        <v>1360</v>
      </c>
      <c r="D329" s="204" t="s">
        <v>285</v>
      </c>
      <c r="E329" s="205" t="s">
        <v>3197</v>
      </c>
      <c r="F329" s="206" t="s">
        <v>3198</v>
      </c>
      <c r="G329" s="207" t="s">
        <v>373</v>
      </c>
      <c r="H329" s="208">
        <v>5</v>
      </c>
      <c r="I329" s="209"/>
      <c r="J329" s="210">
        <f>ROUND(I329*H329,2)</f>
        <v>0</v>
      </c>
      <c r="K329" s="211"/>
      <c r="L329" s="38"/>
      <c r="M329" s="212" t="s">
        <v>1</v>
      </c>
      <c r="N329" s="213" t="s">
        <v>41</v>
      </c>
      <c r="O329" s="81"/>
      <c r="P329" s="214">
        <f>O329*H329</f>
        <v>0</v>
      </c>
      <c r="Q329" s="214">
        <v>0</v>
      </c>
      <c r="R329" s="214">
        <f>Q329*H329</f>
        <v>0</v>
      </c>
      <c r="S329" s="214">
        <v>0</v>
      </c>
      <c r="T329" s="215">
        <f>S329*H329</f>
        <v>0</v>
      </c>
      <c r="U329" s="37"/>
      <c r="V329" s="37"/>
      <c r="W329" s="37"/>
      <c r="X329" s="37"/>
      <c r="Y329" s="37"/>
      <c r="Z329" s="37"/>
      <c r="AA329" s="37"/>
      <c r="AB329" s="37"/>
      <c r="AC329" s="37"/>
      <c r="AD329" s="37"/>
      <c r="AE329" s="37"/>
      <c r="AR329" s="216" t="s">
        <v>358</v>
      </c>
      <c r="AT329" s="216" t="s">
        <v>285</v>
      </c>
      <c r="AU329" s="216" t="s">
        <v>87</v>
      </c>
      <c r="AY329" s="18" t="s">
        <v>283</v>
      </c>
      <c r="BE329" s="217">
        <f>IF(N329="základná",J329,0)</f>
        <v>0</v>
      </c>
      <c r="BF329" s="217">
        <f>IF(N329="znížená",J329,0)</f>
        <v>0</v>
      </c>
      <c r="BG329" s="217">
        <f>IF(N329="zákl. prenesená",J329,0)</f>
        <v>0</v>
      </c>
      <c r="BH329" s="217">
        <f>IF(N329="zníž. prenesená",J329,0)</f>
        <v>0</v>
      </c>
      <c r="BI329" s="217">
        <f>IF(N329="nulová",J329,0)</f>
        <v>0</v>
      </c>
      <c r="BJ329" s="18" t="s">
        <v>87</v>
      </c>
      <c r="BK329" s="217">
        <f>ROUND(I329*H329,2)</f>
        <v>0</v>
      </c>
      <c r="BL329" s="18" t="s">
        <v>358</v>
      </c>
      <c r="BM329" s="216" t="s">
        <v>4548</v>
      </c>
    </row>
    <row r="330" s="2" customFormat="1" ht="49.05" customHeight="1">
      <c r="A330" s="37"/>
      <c r="B330" s="168"/>
      <c r="C330" s="242" t="s">
        <v>1365</v>
      </c>
      <c r="D330" s="242" t="s">
        <v>582</v>
      </c>
      <c r="E330" s="243" t="s">
        <v>3200</v>
      </c>
      <c r="F330" s="244" t="s">
        <v>3201</v>
      </c>
      <c r="G330" s="245" t="s">
        <v>373</v>
      </c>
      <c r="H330" s="246">
        <v>5</v>
      </c>
      <c r="I330" s="247"/>
      <c r="J330" s="248">
        <f>ROUND(I330*H330,2)</f>
        <v>0</v>
      </c>
      <c r="K330" s="249"/>
      <c r="L330" s="250"/>
      <c r="M330" s="251" t="s">
        <v>1</v>
      </c>
      <c r="N330" s="252" t="s">
        <v>41</v>
      </c>
      <c r="O330" s="81"/>
      <c r="P330" s="214">
        <f>O330*H330</f>
        <v>0</v>
      </c>
      <c r="Q330" s="214">
        <v>0.00072999999999999996</v>
      </c>
      <c r="R330" s="214">
        <f>Q330*H330</f>
        <v>0.0036499999999999996</v>
      </c>
      <c r="S330" s="214">
        <v>0</v>
      </c>
      <c r="T330" s="215">
        <f>S330*H330</f>
        <v>0</v>
      </c>
      <c r="U330" s="37"/>
      <c r="V330" s="37"/>
      <c r="W330" s="37"/>
      <c r="X330" s="37"/>
      <c r="Y330" s="37"/>
      <c r="Z330" s="37"/>
      <c r="AA330" s="37"/>
      <c r="AB330" s="37"/>
      <c r="AC330" s="37"/>
      <c r="AD330" s="37"/>
      <c r="AE330" s="37"/>
      <c r="AR330" s="216" t="s">
        <v>473</v>
      </c>
      <c r="AT330" s="216" t="s">
        <v>582</v>
      </c>
      <c r="AU330" s="216" t="s">
        <v>87</v>
      </c>
      <c r="AY330" s="18" t="s">
        <v>283</v>
      </c>
      <c r="BE330" s="217">
        <f>IF(N330="základná",J330,0)</f>
        <v>0</v>
      </c>
      <c r="BF330" s="217">
        <f>IF(N330="znížená",J330,0)</f>
        <v>0</v>
      </c>
      <c r="BG330" s="217">
        <f>IF(N330="zákl. prenesená",J330,0)</f>
        <v>0</v>
      </c>
      <c r="BH330" s="217">
        <f>IF(N330="zníž. prenesená",J330,0)</f>
        <v>0</v>
      </c>
      <c r="BI330" s="217">
        <f>IF(N330="nulová",J330,0)</f>
        <v>0</v>
      </c>
      <c r="BJ330" s="18" t="s">
        <v>87</v>
      </c>
      <c r="BK330" s="217">
        <f>ROUND(I330*H330,2)</f>
        <v>0</v>
      </c>
      <c r="BL330" s="18" t="s">
        <v>358</v>
      </c>
      <c r="BM330" s="216" t="s">
        <v>4549</v>
      </c>
    </row>
    <row r="331" s="2" customFormat="1" ht="24.15" customHeight="1">
      <c r="A331" s="37"/>
      <c r="B331" s="168"/>
      <c r="C331" s="204" t="s">
        <v>1374</v>
      </c>
      <c r="D331" s="204" t="s">
        <v>285</v>
      </c>
      <c r="E331" s="205" t="s">
        <v>4550</v>
      </c>
      <c r="F331" s="206" t="s">
        <v>4551</v>
      </c>
      <c r="G331" s="207" t="s">
        <v>373</v>
      </c>
      <c r="H331" s="208">
        <v>1</v>
      </c>
      <c r="I331" s="209"/>
      <c r="J331" s="210">
        <f>ROUND(I331*H331,2)</f>
        <v>0</v>
      </c>
      <c r="K331" s="211"/>
      <c r="L331" s="38"/>
      <c r="M331" s="212" t="s">
        <v>1</v>
      </c>
      <c r="N331" s="213" t="s">
        <v>41</v>
      </c>
      <c r="O331" s="81"/>
      <c r="P331" s="214">
        <f>O331*H331</f>
        <v>0</v>
      </c>
      <c r="Q331" s="214">
        <v>0</v>
      </c>
      <c r="R331" s="214">
        <f>Q331*H331</f>
        <v>0</v>
      </c>
      <c r="S331" s="214">
        <v>0</v>
      </c>
      <c r="T331" s="215">
        <f>S331*H331</f>
        <v>0</v>
      </c>
      <c r="U331" s="37"/>
      <c r="V331" s="37"/>
      <c r="W331" s="37"/>
      <c r="X331" s="37"/>
      <c r="Y331" s="37"/>
      <c r="Z331" s="37"/>
      <c r="AA331" s="37"/>
      <c r="AB331" s="37"/>
      <c r="AC331" s="37"/>
      <c r="AD331" s="37"/>
      <c r="AE331" s="37"/>
      <c r="AR331" s="216" t="s">
        <v>358</v>
      </c>
      <c r="AT331" s="216" t="s">
        <v>285</v>
      </c>
      <c r="AU331" s="216" t="s">
        <v>87</v>
      </c>
      <c r="AY331" s="18" t="s">
        <v>283</v>
      </c>
      <c r="BE331" s="217">
        <f>IF(N331="základná",J331,0)</f>
        <v>0</v>
      </c>
      <c r="BF331" s="217">
        <f>IF(N331="znížená",J331,0)</f>
        <v>0</v>
      </c>
      <c r="BG331" s="217">
        <f>IF(N331="zákl. prenesená",J331,0)</f>
        <v>0</v>
      </c>
      <c r="BH331" s="217">
        <f>IF(N331="zníž. prenesená",J331,0)</f>
        <v>0</v>
      </c>
      <c r="BI331" s="217">
        <f>IF(N331="nulová",J331,0)</f>
        <v>0</v>
      </c>
      <c r="BJ331" s="18" t="s">
        <v>87</v>
      </c>
      <c r="BK331" s="217">
        <f>ROUND(I331*H331,2)</f>
        <v>0</v>
      </c>
      <c r="BL331" s="18" t="s">
        <v>358</v>
      </c>
      <c r="BM331" s="216" t="s">
        <v>4552</v>
      </c>
    </row>
    <row r="332" s="2" customFormat="1" ht="21.75" customHeight="1">
      <c r="A332" s="37"/>
      <c r="B332" s="168"/>
      <c r="C332" s="242" t="s">
        <v>1380</v>
      </c>
      <c r="D332" s="242" t="s">
        <v>582</v>
      </c>
      <c r="E332" s="243" t="s">
        <v>4553</v>
      </c>
      <c r="F332" s="244" t="s">
        <v>4554</v>
      </c>
      <c r="G332" s="245" t="s">
        <v>373</v>
      </c>
      <c r="H332" s="246">
        <v>1</v>
      </c>
      <c r="I332" s="247"/>
      <c r="J332" s="248">
        <f>ROUND(I332*H332,2)</f>
        <v>0</v>
      </c>
      <c r="K332" s="249"/>
      <c r="L332" s="250"/>
      <c r="M332" s="251" t="s">
        <v>1</v>
      </c>
      <c r="N332" s="252" t="s">
        <v>41</v>
      </c>
      <c r="O332" s="81"/>
      <c r="P332" s="214">
        <f>O332*H332</f>
        <v>0</v>
      </c>
      <c r="Q332" s="214">
        <v>0.00024000000000000001</v>
      </c>
      <c r="R332" s="214">
        <f>Q332*H332</f>
        <v>0.00024000000000000001</v>
      </c>
      <c r="S332" s="214">
        <v>0</v>
      </c>
      <c r="T332" s="215">
        <f>S332*H332</f>
        <v>0</v>
      </c>
      <c r="U332" s="37"/>
      <c r="V332" s="37"/>
      <c r="W332" s="37"/>
      <c r="X332" s="37"/>
      <c r="Y332" s="37"/>
      <c r="Z332" s="37"/>
      <c r="AA332" s="37"/>
      <c r="AB332" s="37"/>
      <c r="AC332" s="37"/>
      <c r="AD332" s="37"/>
      <c r="AE332" s="37"/>
      <c r="AR332" s="216" t="s">
        <v>473</v>
      </c>
      <c r="AT332" s="216" t="s">
        <v>582</v>
      </c>
      <c r="AU332" s="216" t="s">
        <v>87</v>
      </c>
      <c r="AY332" s="18" t="s">
        <v>283</v>
      </c>
      <c r="BE332" s="217">
        <f>IF(N332="základná",J332,0)</f>
        <v>0</v>
      </c>
      <c r="BF332" s="217">
        <f>IF(N332="znížená",J332,0)</f>
        <v>0</v>
      </c>
      <c r="BG332" s="217">
        <f>IF(N332="zákl. prenesená",J332,0)</f>
        <v>0</v>
      </c>
      <c r="BH332" s="217">
        <f>IF(N332="zníž. prenesená",J332,0)</f>
        <v>0</v>
      </c>
      <c r="BI332" s="217">
        <f>IF(N332="nulová",J332,0)</f>
        <v>0</v>
      </c>
      <c r="BJ332" s="18" t="s">
        <v>87</v>
      </c>
      <c r="BK332" s="217">
        <f>ROUND(I332*H332,2)</f>
        <v>0</v>
      </c>
      <c r="BL332" s="18" t="s">
        <v>358</v>
      </c>
      <c r="BM332" s="216" t="s">
        <v>4555</v>
      </c>
    </row>
    <row r="333" s="2" customFormat="1" ht="24.15" customHeight="1">
      <c r="A333" s="37"/>
      <c r="B333" s="168"/>
      <c r="C333" s="204" t="s">
        <v>1384</v>
      </c>
      <c r="D333" s="204" t="s">
        <v>285</v>
      </c>
      <c r="E333" s="205" t="s">
        <v>4556</v>
      </c>
      <c r="F333" s="206" t="s">
        <v>4557</v>
      </c>
      <c r="G333" s="207" t="s">
        <v>373</v>
      </c>
      <c r="H333" s="208">
        <v>4</v>
      </c>
      <c r="I333" s="209"/>
      <c r="J333" s="210">
        <f>ROUND(I333*H333,2)</f>
        <v>0</v>
      </c>
      <c r="K333" s="211"/>
      <c r="L333" s="38"/>
      <c r="M333" s="212" t="s">
        <v>1</v>
      </c>
      <c r="N333" s="213" t="s">
        <v>41</v>
      </c>
      <c r="O333" s="81"/>
      <c r="P333" s="214">
        <f>O333*H333</f>
        <v>0</v>
      </c>
      <c r="Q333" s="214">
        <v>0</v>
      </c>
      <c r="R333" s="214">
        <f>Q333*H333</f>
        <v>0</v>
      </c>
      <c r="S333" s="214">
        <v>0</v>
      </c>
      <c r="T333" s="215">
        <f>S333*H333</f>
        <v>0</v>
      </c>
      <c r="U333" s="37"/>
      <c r="V333" s="37"/>
      <c r="W333" s="37"/>
      <c r="X333" s="37"/>
      <c r="Y333" s="37"/>
      <c r="Z333" s="37"/>
      <c r="AA333" s="37"/>
      <c r="AB333" s="37"/>
      <c r="AC333" s="37"/>
      <c r="AD333" s="37"/>
      <c r="AE333" s="37"/>
      <c r="AR333" s="216" t="s">
        <v>358</v>
      </c>
      <c r="AT333" s="216" t="s">
        <v>285</v>
      </c>
      <c r="AU333" s="216" t="s">
        <v>87</v>
      </c>
      <c r="AY333" s="18" t="s">
        <v>283</v>
      </c>
      <c r="BE333" s="217">
        <f>IF(N333="základná",J333,0)</f>
        <v>0</v>
      </c>
      <c r="BF333" s="217">
        <f>IF(N333="znížená",J333,0)</f>
        <v>0</v>
      </c>
      <c r="BG333" s="217">
        <f>IF(N333="zákl. prenesená",J333,0)</f>
        <v>0</v>
      </c>
      <c r="BH333" s="217">
        <f>IF(N333="zníž. prenesená",J333,0)</f>
        <v>0</v>
      </c>
      <c r="BI333" s="217">
        <f>IF(N333="nulová",J333,0)</f>
        <v>0</v>
      </c>
      <c r="BJ333" s="18" t="s">
        <v>87</v>
      </c>
      <c r="BK333" s="217">
        <f>ROUND(I333*H333,2)</f>
        <v>0</v>
      </c>
      <c r="BL333" s="18" t="s">
        <v>358</v>
      </c>
      <c r="BM333" s="216" t="s">
        <v>4558</v>
      </c>
    </row>
    <row r="334" s="2" customFormat="1" ht="16.5" customHeight="1">
      <c r="A334" s="37"/>
      <c r="B334" s="168"/>
      <c r="C334" s="242" t="s">
        <v>1389</v>
      </c>
      <c r="D334" s="242" t="s">
        <v>582</v>
      </c>
      <c r="E334" s="243" t="s">
        <v>4559</v>
      </c>
      <c r="F334" s="244" t="s">
        <v>4560</v>
      </c>
      <c r="G334" s="245" t="s">
        <v>373</v>
      </c>
      <c r="H334" s="246">
        <v>4</v>
      </c>
      <c r="I334" s="247"/>
      <c r="J334" s="248">
        <f>ROUND(I334*H334,2)</f>
        <v>0</v>
      </c>
      <c r="K334" s="249"/>
      <c r="L334" s="250"/>
      <c r="M334" s="251" t="s">
        <v>1</v>
      </c>
      <c r="N334" s="252" t="s">
        <v>41</v>
      </c>
      <c r="O334" s="81"/>
      <c r="P334" s="214">
        <f>O334*H334</f>
        <v>0</v>
      </c>
      <c r="Q334" s="214">
        <v>0.00018000000000000001</v>
      </c>
      <c r="R334" s="214">
        <f>Q334*H334</f>
        <v>0.00072000000000000005</v>
      </c>
      <c r="S334" s="214">
        <v>0</v>
      </c>
      <c r="T334" s="215">
        <f>S334*H334</f>
        <v>0</v>
      </c>
      <c r="U334" s="37"/>
      <c r="V334" s="37"/>
      <c r="W334" s="37"/>
      <c r="X334" s="37"/>
      <c r="Y334" s="37"/>
      <c r="Z334" s="37"/>
      <c r="AA334" s="37"/>
      <c r="AB334" s="37"/>
      <c r="AC334" s="37"/>
      <c r="AD334" s="37"/>
      <c r="AE334" s="37"/>
      <c r="AR334" s="216" t="s">
        <v>473</v>
      </c>
      <c r="AT334" s="216" t="s">
        <v>582</v>
      </c>
      <c r="AU334" s="216" t="s">
        <v>87</v>
      </c>
      <c r="AY334" s="18" t="s">
        <v>283</v>
      </c>
      <c r="BE334" s="217">
        <f>IF(N334="základná",J334,0)</f>
        <v>0</v>
      </c>
      <c r="BF334" s="217">
        <f>IF(N334="znížená",J334,0)</f>
        <v>0</v>
      </c>
      <c r="BG334" s="217">
        <f>IF(N334="zákl. prenesená",J334,0)</f>
        <v>0</v>
      </c>
      <c r="BH334" s="217">
        <f>IF(N334="zníž. prenesená",J334,0)</f>
        <v>0</v>
      </c>
      <c r="BI334" s="217">
        <f>IF(N334="nulová",J334,0)</f>
        <v>0</v>
      </c>
      <c r="BJ334" s="18" t="s">
        <v>87</v>
      </c>
      <c r="BK334" s="217">
        <f>ROUND(I334*H334,2)</f>
        <v>0</v>
      </c>
      <c r="BL334" s="18" t="s">
        <v>358</v>
      </c>
      <c r="BM334" s="216" t="s">
        <v>4561</v>
      </c>
    </row>
    <row r="335" s="2" customFormat="1" ht="16.5" customHeight="1">
      <c r="A335" s="37"/>
      <c r="B335" s="168"/>
      <c r="C335" s="204" t="s">
        <v>1395</v>
      </c>
      <c r="D335" s="204" t="s">
        <v>285</v>
      </c>
      <c r="E335" s="205" t="s">
        <v>3203</v>
      </c>
      <c r="F335" s="206" t="s">
        <v>3204</v>
      </c>
      <c r="G335" s="207" t="s">
        <v>373</v>
      </c>
      <c r="H335" s="208">
        <v>84</v>
      </c>
      <c r="I335" s="209"/>
      <c r="J335" s="210">
        <f>ROUND(I335*H335,2)</f>
        <v>0</v>
      </c>
      <c r="K335" s="211"/>
      <c r="L335" s="38"/>
      <c r="M335" s="212" t="s">
        <v>1</v>
      </c>
      <c r="N335" s="213" t="s">
        <v>41</v>
      </c>
      <c r="O335" s="81"/>
      <c r="P335" s="214">
        <f>O335*H335</f>
        <v>0</v>
      </c>
      <c r="Q335" s="214">
        <v>0</v>
      </c>
      <c r="R335" s="214">
        <f>Q335*H335</f>
        <v>0</v>
      </c>
      <c r="S335" s="214">
        <v>0</v>
      </c>
      <c r="T335" s="215">
        <f>S335*H335</f>
        <v>0</v>
      </c>
      <c r="U335" s="37"/>
      <c r="V335" s="37"/>
      <c r="W335" s="37"/>
      <c r="X335" s="37"/>
      <c r="Y335" s="37"/>
      <c r="Z335" s="37"/>
      <c r="AA335" s="37"/>
      <c r="AB335" s="37"/>
      <c r="AC335" s="37"/>
      <c r="AD335" s="37"/>
      <c r="AE335" s="37"/>
      <c r="AR335" s="216" t="s">
        <v>358</v>
      </c>
      <c r="AT335" s="216" t="s">
        <v>285</v>
      </c>
      <c r="AU335" s="216" t="s">
        <v>87</v>
      </c>
      <c r="AY335" s="18" t="s">
        <v>283</v>
      </c>
      <c r="BE335" s="217">
        <f>IF(N335="základná",J335,0)</f>
        <v>0</v>
      </c>
      <c r="BF335" s="217">
        <f>IF(N335="znížená",J335,0)</f>
        <v>0</v>
      </c>
      <c r="BG335" s="217">
        <f>IF(N335="zákl. prenesená",J335,0)</f>
        <v>0</v>
      </c>
      <c r="BH335" s="217">
        <f>IF(N335="zníž. prenesená",J335,0)</f>
        <v>0</v>
      </c>
      <c r="BI335" s="217">
        <f>IF(N335="nulová",J335,0)</f>
        <v>0</v>
      </c>
      <c r="BJ335" s="18" t="s">
        <v>87</v>
      </c>
      <c r="BK335" s="217">
        <f>ROUND(I335*H335,2)</f>
        <v>0</v>
      </c>
      <c r="BL335" s="18" t="s">
        <v>358</v>
      </c>
      <c r="BM335" s="216" t="s">
        <v>4562</v>
      </c>
    </row>
    <row r="336" s="2" customFormat="1" ht="16.5" customHeight="1">
      <c r="A336" s="37"/>
      <c r="B336" s="168"/>
      <c r="C336" s="242" t="s">
        <v>1403</v>
      </c>
      <c r="D336" s="242" t="s">
        <v>582</v>
      </c>
      <c r="E336" s="243" t="s">
        <v>3206</v>
      </c>
      <c r="F336" s="244" t="s">
        <v>3207</v>
      </c>
      <c r="G336" s="245" t="s">
        <v>373</v>
      </c>
      <c r="H336" s="246">
        <v>6</v>
      </c>
      <c r="I336" s="247"/>
      <c r="J336" s="248">
        <f>ROUND(I336*H336,2)</f>
        <v>0</v>
      </c>
      <c r="K336" s="249"/>
      <c r="L336" s="250"/>
      <c r="M336" s="251" t="s">
        <v>1</v>
      </c>
      <c r="N336" s="252" t="s">
        <v>41</v>
      </c>
      <c r="O336" s="81"/>
      <c r="P336" s="214">
        <f>O336*H336</f>
        <v>0</v>
      </c>
      <c r="Q336" s="214">
        <v>0.0010200000000000001</v>
      </c>
      <c r="R336" s="214">
        <f>Q336*H336</f>
        <v>0.0061200000000000004</v>
      </c>
      <c r="S336" s="214">
        <v>0</v>
      </c>
      <c r="T336" s="215">
        <f>S336*H336</f>
        <v>0</v>
      </c>
      <c r="U336" s="37"/>
      <c r="V336" s="37"/>
      <c r="W336" s="37"/>
      <c r="X336" s="37"/>
      <c r="Y336" s="37"/>
      <c r="Z336" s="37"/>
      <c r="AA336" s="37"/>
      <c r="AB336" s="37"/>
      <c r="AC336" s="37"/>
      <c r="AD336" s="37"/>
      <c r="AE336" s="37"/>
      <c r="AR336" s="216" t="s">
        <v>473</v>
      </c>
      <c r="AT336" s="216" t="s">
        <v>582</v>
      </c>
      <c r="AU336" s="216" t="s">
        <v>87</v>
      </c>
      <c r="AY336" s="18" t="s">
        <v>283</v>
      </c>
      <c r="BE336" s="217">
        <f>IF(N336="základná",J336,0)</f>
        <v>0</v>
      </c>
      <c r="BF336" s="217">
        <f>IF(N336="znížená",J336,0)</f>
        <v>0</v>
      </c>
      <c r="BG336" s="217">
        <f>IF(N336="zákl. prenesená",J336,0)</f>
        <v>0</v>
      </c>
      <c r="BH336" s="217">
        <f>IF(N336="zníž. prenesená",J336,0)</f>
        <v>0</v>
      </c>
      <c r="BI336" s="217">
        <f>IF(N336="nulová",J336,0)</f>
        <v>0</v>
      </c>
      <c r="BJ336" s="18" t="s">
        <v>87</v>
      </c>
      <c r="BK336" s="217">
        <f>ROUND(I336*H336,2)</f>
        <v>0</v>
      </c>
      <c r="BL336" s="18" t="s">
        <v>358</v>
      </c>
      <c r="BM336" s="216" t="s">
        <v>4563</v>
      </c>
    </row>
    <row r="337" s="2" customFormat="1" ht="16.5" customHeight="1">
      <c r="A337" s="37"/>
      <c r="B337" s="168"/>
      <c r="C337" s="242" t="s">
        <v>1409</v>
      </c>
      <c r="D337" s="242" t="s">
        <v>582</v>
      </c>
      <c r="E337" s="243" t="s">
        <v>3209</v>
      </c>
      <c r="F337" s="244" t="s">
        <v>3210</v>
      </c>
      <c r="G337" s="245" t="s">
        <v>373</v>
      </c>
      <c r="H337" s="246">
        <v>78</v>
      </c>
      <c r="I337" s="247"/>
      <c r="J337" s="248">
        <f>ROUND(I337*H337,2)</f>
        <v>0</v>
      </c>
      <c r="K337" s="249"/>
      <c r="L337" s="250"/>
      <c r="M337" s="251" t="s">
        <v>1</v>
      </c>
      <c r="N337" s="252" t="s">
        <v>41</v>
      </c>
      <c r="O337" s="81"/>
      <c r="P337" s="214">
        <f>O337*H337</f>
        <v>0</v>
      </c>
      <c r="Q337" s="214">
        <v>0</v>
      </c>
      <c r="R337" s="214">
        <f>Q337*H337</f>
        <v>0</v>
      </c>
      <c r="S337" s="214">
        <v>0</v>
      </c>
      <c r="T337" s="215">
        <f>S337*H337</f>
        <v>0</v>
      </c>
      <c r="U337" s="37"/>
      <c r="V337" s="37"/>
      <c r="W337" s="37"/>
      <c r="X337" s="37"/>
      <c r="Y337" s="37"/>
      <c r="Z337" s="37"/>
      <c r="AA337" s="37"/>
      <c r="AB337" s="37"/>
      <c r="AC337" s="37"/>
      <c r="AD337" s="37"/>
      <c r="AE337" s="37"/>
      <c r="AR337" s="216" t="s">
        <v>473</v>
      </c>
      <c r="AT337" s="216" t="s">
        <v>582</v>
      </c>
      <c r="AU337" s="216" t="s">
        <v>87</v>
      </c>
      <c r="AY337" s="18" t="s">
        <v>283</v>
      </c>
      <c r="BE337" s="217">
        <f>IF(N337="základná",J337,0)</f>
        <v>0</v>
      </c>
      <c r="BF337" s="217">
        <f>IF(N337="znížená",J337,0)</f>
        <v>0</v>
      </c>
      <c r="BG337" s="217">
        <f>IF(N337="zákl. prenesená",J337,0)</f>
        <v>0</v>
      </c>
      <c r="BH337" s="217">
        <f>IF(N337="zníž. prenesená",J337,0)</f>
        <v>0</v>
      </c>
      <c r="BI337" s="217">
        <f>IF(N337="nulová",J337,0)</f>
        <v>0</v>
      </c>
      <c r="BJ337" s="18" t="s">
        <v>87</v>
      </c>
      <c r="BK337" s="217">
        <f>ROUND(I337*H337,2)</f>
        <v>0</v>
      </c>
      <c r="BL337" s="18" t="s">
        <v>358</v>
      </c>
      <c r="BM337" s="216" t="s">
        <v>4564</v>
      </c>
    </row>
    <row r="338" s="2" customFormat="1" ht="24.15" customHeight="1">
      <c r="A338" s="37"/>
      <c r="B338" s="168"/>
      <c r="C338" s="204" t="s">
        <v>1415</v>
      </c>
      <c r="D338" s="204" t="s">
        <v>285</v>
      </c>
      <c r="E338" s="205" t="s">
        <v>3212</v>
      </c>
      <c r="F338" s="206" t="s">
        <v>1132</v>
      </c>
      <c r="G338" s="207" t="s">
        <v>344</v>
      </c>
      <c r="H338" s="208">
        <v>4.8940000000000001</v>
      </c>
      <c r="I338" s="209"/>
      <c r="J338" s="210">
        <f>ROUND(I338*H338,2)</f>
        <v>0</v>
      </c>
      <c r="K338" s="211"/>
      <c r="L338" s="38"/>
      <c r="M338" s="256" t="s">
        <v>1</v>
      </c>
      <c r="N338" s="257" t="s">
        <v>41</v>
      </c>
      <c r="O338" s="258"/>
      <c r="P338" s="259">
        <f>O338*H338</f>
        <v>0</v>
      </c>
      <c r="Q338" s="259">
        <v>0</v>
      </c>
      <c r="R338" s="259">
        <f>Q338*H338</f>
        <v>0</v>
      </c>
      <c r="S338" s="259">
        <v>0</v>
      </c>
      <c r="T338" s="260">
        <f>S338*H338</f>
        <v>0</v>
      </c>
      <c r="U338" s="37"/>
      <c r="V338" s="37"/>
      <c r="W338" s="37"/>
      <c r="X338" s="37"/>
      <c r="Y338" s="37"/>
      <c r="Z338" s="37"/>
      <c r="AA338" s="37"/>
      <c r="AB338" s="37"/>
      <c r="AC338" s="37"/>
      <c r="AD338" s="37"/>
      <c r="AE338" s="37"/>
      <c r="AR338" s="216" t="s">
        <v>358</v>
      </c>
      <c r="AT338" s="216" t="s">
        <v>285</v>
      </c>
      <c r="AU338" s="216" t="s">
        <v>87</v>
      </c>
      <c r="AY338" s="18" t="s">
        <v>283</v>
      </c>
      <c r="BE338" s="217">
        <f>IF(N338="základná",J338,0)</f>
        <v>0</v>
      </c>
      <c r="BF338" s="217">
        <f>IF(N338="znížená",J338,0)</f>
        <v>0</v>
      </c>
      <c r="BG338" s="217">
        <f>IF(N338="zákl. prenesená",J338,0)</f>
        <v>0</v>
      </c>
      <c r="BH338" s="217">
        <f>IF(N338="zníž. prenesená",J338,0)</f>
        <v>0</v>
      </c>
      <c r="BI338" s="217">
        <f>IF(N338="nulová",J338,0)</f>
        <v>0</v>
      </c>
      <c r="BJ338" s="18" t="s">
        <v>87</v>
      </c>
      <c r="BK338" s="217">
        <f>ROUND(I338*H338,2)</f>
        <v>0</v>
      </c>
      <c r="BL338" s="18" t="s">
        <v>358</v>
      </c>
      <c r="BM338" s="216" t="s">
        <v>4565</v>
      </c>
    </row>
    <row r="339" s="2" customFormat="1" ht="6.96" customHeight="1">
      <c r="A339" s="37"/>
      <c r="B339" s="64"/>
      <c r="C339" s="65"/>
      <c r="D339" s="65"/>
      <c r="E339" s="65"/>
      <c r="F339" s="65"/>
      <c r="G339" s="65"/>
      <c r="H339" s="65"/>
      <c r="I339" s="65"/>
      <c r="J339" s="65"/>
      <c r="K339" s="65"/>
      <c r="L339" s="38"/>
      <c r="M339" s="37"/>
      <c r="O339" s="37"/>
      <c r="P339" s="37"/>
      <c r="Q339" s="37"/>
      <c r="R339" s="37"/>
      <c r="S339" s="37"/>
      <c r="T339" s="37"/>
      <c r="U339" s="37"/>
      <c r="V339" s="37"/>
      <c r="W339" s="37"/>
      <c r="X339" s="37"/>
      <c r="Y339" s="37"/>
      <c r="Z339" s="37"/>
      <c r="AA339" s="37"/>
      <c r="AB339" s="37"/>
      <c r="AC339" s="37"/>
      <c r="AD339" s="37"/>
      <c r="AE339" s="37"/>
    </row>
  </sheetData>
  <autoFilter ref="C141:K338"/>
  <mergeCells count="20">
    <mergeCell ref="E7:H7"/>
    <mergeCell ref="E11:H11"/>
    <mergeCell ref="E9:H9"/>
    <mergeCell ref="E13:H13"/>
    <mergeCell ref="E22:H22"/>
    <mergeCell ref="E31:H31"/>
    <mergeCell ref="E85:H85"/>
    <mergeCell ref="E89:H89"/>
    <mergeCell ref="E87:H87"/>
    <mergeCell ref="E91:H91"/>
    <mergeCell ref="D112:F112"/>
    <mergeCell ref="D113:F113"/>
    <mergeCell ref="D114:F114"/>
    <mergeCell ref="D115:F115"/>
    <mergeCell ref="D116:F116"/>
    <mergeCell ref="E128:H128"/>
    <mergeCell ref="E132:H132"/>
    <mergeCell ref="E130:H130"/>
    <mergeCell ref="E134:H134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18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7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8" t="s">
        <v>142</v>
      </c>
    </row>
    <row r="3" s="1" customFormat="1" ht="6.96" customHeight="1">
      <c r="B3" s="19"/>
      <c r="C3" s="20"/>
      <c r="D3" s="20"/>
      <c r="E3" s="20"/>
      <c r="F3" s="20"/>
      <c r="G3" s="20"/>
      <c r="H3" s="20"/>
      <c r="I3" s="20"/>
      <c r="J3" s="20"/>
      <c r="K3" s="20"/>
      <c r="L3" s="21"/>
      <c r="AT3" s="18" t="s">
        <v>75</v>
      </c>
    </row>
    <row r="4" s="1" customFormat="1" ht="24.96" customHeight="1">
      <c r="B4" s="21"/>
      <c r="D4" s="22" t="s">
        <v>221</v>
      </c>
      <c r="L4" s="21"/>
      <c r="M4" s="133" t="s">
        <v>9</v>
      </c>
      <c r="AT4" s="18" t="s">
        <v>3</v>
      </c>
    </row>
    <row r="5" s="1" customFormat="1" ht="6.96" customHeight="1">
      <c r="B5" s="21"/>
      <c r="L5" s="21"/>
    </row>
    <row r="6" s="1" customFormat="1" ht="12" customHeight="1">
      <c r="B6" s="21"/>
      <c r="D6" s="31" t="s">
        <v>15</v>
      </c>
      <c r="L6" s="21"/>
    </row>
    <row r="7" s="1" customFormat="1" ht="26.25" customHeight="1">
      <c r="B7" s="21"/>
      <c r="E7" s="134" t="str">
        <f>'Rekapitulácia stavby'!K6</f>
        <v>Komplexná rekonštrukcia a realizácia nadstavby budovy študenského domova4,Tr. SNP53,Banská Bystrica</v>
      </c>
      <c r="F7" s="31"/>
      <c r="G7" s="31"/>
      <c r="H7" s="31"/>
      <c r="L7" s="21"/>
    </row>
    <row r="8">
      <c r="B8" s="21"/>
      <c r="D8" s="31" t="s">
        <v>222</v>
      </c>
      <c r="L8" s="21"/>
    </row>
    <row r="9" s="1" customFormat="1" ht="16.5" customHeight="1">
      <c r="B9" s="21"/>
      <c r="E9" s="134" t="s">
        <v>223</v>
      </c>
      <c r="F9" s="1"/>
      <c r="G9" s="1"/>
      <c r="H9" s="1"/>
      <c r="L9" s="21"/>
    </row>
    <row r="10" s="1" customFormat="1" ht="12" customHeight="1">
      <c r="B10" s="21"/>
      <c r="D10" s="31" t="s">
        <v>224</v>
      </c>
      <c r="L10" s="21"/>
    </row>
    <row r="11" s="2" customFormat="1" ht="16.5" customHeight="1">
      <c r="A11" s="37"/>
      <c r="B11" s="38"/>
      <c r="C11" s="37"/>
      <c r="D11" s="37"/>
      <c r="E11" s="135" t="s">
        <v>3459</v>
      </c>
      <c r="F11" s="37"/>
      <c r="G11" s="37"/>
      <c r="H11" s="37"/>
      <c r="I11" s="37"/>
      <c r="J11" s="37"/>
      <c r="K11" s="37"/>
      <c r="L11" s="59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</row>
    <row r="12" s="2" customFormat="1" ht="12" customHeight="1">
      <c r="A12" s="37"/>
      <c r="B12" s="38"/>
      <c r="C12" s="37"/>
      <c r="D12" s="31" t="s">
        <v>226</v>
      </c>
      <c r="E12" s="37"/>
      <c r="F12" s="37"/>
      <c r="G12" s="37"/>
      <c r="H12" s="37"/>
      <c r="I12" s="37"/>
      <c r="J12" s="37"/>
      <c r="K12" s="37"/>
      <c r="L12" s="59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</row>
    <row r="13" s="2" customFormat="1" ht="16.5" customHeight="1">
      <c r="A13" s="37"/>
      <c r="B13" s="38"/>
      <c r="C13" s="37"/>
      <c r="D13" s="37"/>
      <c r="E13" s="71" t="s">
        <v>4566</v>
      </c>
      <c r="F13" s="37"/>
      <c r="G13" s="37"/>
      <c r="H13" s="37"/>
      <c r="I13" s="37"/>
      <c r="J13" s="37"/>
      <c r="K13" s="37"/>
      <c r="L13" s="59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</row>
    <row r="14" s="2" customFormat="1">
      <c r="A14" s="37"/>
      <c r="B14" s="38"/>
      <c r="C14" s="37"/>
      <c r="D14" s="37"/>
      <c r="E14" s="37"/>
      <c r="F14" s="37"/>
      <c r="G14" s="37"/>
      <c r="H14" s="37"/>
      <c r="I14" s="37"/>
      <c r="J14" s="37"/>
      <c r="K14" s="37"/>
      <c r="L14" s="59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="2" customFormat="1" ht="12" customHeight="1">
      <c r="A15" s="37"/>
      <c r="B15" s="38"/>
      <c r="C15" s="37"/>
      <c r="D15" s="31" t="s">
        <v>17</v>
      </c>
      <c r="E15" s="37"/>
      <c r="F15" s="26" t="s">
        <v>1</v>
      </c>
      <c r="G15" s="37"/>
      <c r="H15" s="37"/>
      <c r="I15" s="31" t="s">
        <v>18</v>
      </c>
      <c r="J15" s="26" t="s">
        <v>1</v>
      </c>
      <c r="K15" s="37"/>
      <c r="L15" s="59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="2" customFormat="1" ht="12" customHeight="1">
      <c r="A16" s="37"/>
      <c r="B16" s="38"/>
      <c r="C16" s="37"/>
      <c r="D16" s="31" t="s">
        <v>19</v>
      </c>
      <c r="E16" s="37"/>
      <c r="F16" s="26" t="s">
        <v>33</v>
      </c>
      <c r="G16" s="37"/>
      <c r="H16" s="37"/>
      <c r="I16" s="31" t="s">
        <v>21</v>
      </c>
      <c r="J16" s="73" t="str">
        <f>'Rekapitulácia stavby'!AN8</f>
        <v>10. 9. 2024</v>
      </c>
      <c r="K16" s="37"/>
      <c r="L16" s="59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="2" customFormat="1" ht="10.8" customHeight="1">
      <c r="A17" s="37"/>
      <c r="B17" s="38"/>
      <c r="C17" s="37"/>
      <c r="D17" s="37"/>
      <c r="E17" s="37"/>
      <c r="F17" s="37"/>
      <c r="G17" s="37"/>
      <c r="H17" s="37"/>
      <c r="I17" s="37"/>
      <c r="J17" s="37"/>
      <c r="K17" s="37"/>
      <c r="L17" s="59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="2" customFormat="1" ht="12" customHeight="1">
      <c r="A18" s="37"/>
      <c r="B18" s="38"/>
      <c r="C18" s="37"/>
      <c r="D18" s="31" t="s">
        <v>23</v>
      </c>
      <c r="E18" s="37"/>
      <c r="F18" s="37"/>
      <c r="G18" s="37"/>
      <c r="H18" s="37"/>
      <c r="I18" s="31" t="s">
        <v>24</v>
      </c>
      <c r="J18" s="26" t="str">
        <f>IF('Rekapitulácia stavby'!AN10="","",'Rekapitulácia stavby'!AN10)</f>
        <v/>
      </c>
      <c r="K18" s="37"/>
      <c r="L18" s="59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="2" customFormat="1" ht="18" customHeight="1">
      <c r="A19" s="37"/>
      <c r="B19" s="38"/>
      <c r="C19" s="37"/>
      <c r="D19" s="37"/>
      <c r="E19" s="26" t="str">
        <f>IF('Rekapitulácia stavby'!E11="","",'Rekapitulácia stavby'!E11)</f>
        <v>Univerzita Mateja Bela v Banskej Bystrici</v>
      </c>
      <c r="F19" s="37"/>
      <c r="G19" s="37"/>
      <c r="H19" s="37"/>
      <c r="I19" s="31" t="s">
        <v>26</v>
      </c>
      <c r="J19" s="26" t="str">
        <f>IF('Rekapitulácia stavby'!AN11="","",'Rekapitulácia stavby'!AN11)</f>
        <v/>
      </c>
      <c r="K19" s="37"/>
      <c r="L19" s="59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="2" customFormat="1" ht="6.96" customHeight="1">
      <c r="A20" s="37"/>
      <c r="B20" s="38"/>
      <c r="C20" s="37"/>
      <c r="D20" s="37"/>
      <c r="E20" s="37"/>
      <c r="F20" s="37"/>
      <c r="G20" s="37"/>
      <c r="H20" s="37"/>
      <c r="I20" s="37"/>
      <c r="J20" s="37"/>
      <c r="K20" s="37"/>
      <c r="L20" s="59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="2" customFormat="1" ht="12" customHeight="1">
      <c r="A21" s="37"/>
      <c r="B21" s="38"/>
      <c r="C21" s="37"/>
      <c r="D21" s="31" t="s">
        <v>27</v>
      </c>
      <c r="E21" s="37"/>
      <c r="F21" s="37"/>
      <c r="G21" s="37"/>
      <c r="H21" s="37"/>
      <c r="I21" s="31" t="s">
        <v>24</v>
      </c>
      <c r="J21" s="32" t="str">
        <f>'Rekapitulácia stavby'!AN13</f>
        <v>Vyplň údaj</v>
      </c>
      <c r="K21" s="37"/>
      <c r="L21" s="59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="2" customFormat="1" ht="18" customHeight="1">
      <c r="A22" s="37"/>
      <c r="B22" s="38"/>
      <c r="C22" s="37"/>
      <c r="D22" s="37"/>
      <c r="E22" s="32" t="str">
        <f>'Rekapitulácia stavby'!E14</f>
        <v>Vyplň údaj</v>
      </c>
      <c r="F22" s="26"/>
      <c r="G22" s="26"/>
      <c r="H22" s="26"/>
      <c r="I22" s="31" t="s">
        <v>26</v>
      </c>
      <c r="J22" s="32" t="str">
        <f>'Rekapitulácia stavby'!AN14</f>
        <v>Vyplň údaj</v>
      </c>
      <c r="K22" s="37"/>
      <c r="L22" s="59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="2" customFormat="1" ht="6.96" customHeight="1">
      <c r="A23" s="37"/>
      <c r="B23" s="38"/>
      <c r="C23" s="37"/>
      <c r="D23" s="37"/>
      <c r="E23" s="37"/>
      <c r="F23" s="37"/>
      <c r="G23" s="37"/>
      <c r="H23" s="37"/>
      <c r="I23" s="37"/>
      <c r="J23" s="37"/>
      <c r="K23" s="37"/>
      <c r="L23" s="59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="2" customFormat="1" ht="12" customHeight="1">
      <c r="A24" s="37"/>
      <c r="B24" s="38"/>
      <c r="C24" s="37"/>
      <c r="D24" s="31" t="s">
        <v>29</v>
      </c>
      <c r="E24" s="37"/>
      <c r="F24" s="37"/>
      <c r="G24" s="37"/>
      <c r="H24" s="37"/>
      <c r="I24" s="31" t="s">
        <v>24</v>
      </c>
      <c r="J24" s="26" t="str">
        <f>IF('Rekapitulácia stavby'!AN16="","",'Rekapitulácia stavby'!AN16)</f>
        <v/>
      </c>
      <c r="K24" s="37"/>
      <c r="L24" s="59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="2" customFormat="1" ht="18" customHeight="1">
      <c r="A25" s="37"/>
      <c r="B25" s="38"/>
      <c r="C25" s="37"/>
      <c r="D25" s="37"/>
      <c r="E25" s="26" t="str">
        <f>IF('Rekapitulácia stavby'!E17="","",'Rekapitulácia stavby'!E17)</f>
        <v>Insvet s.r.o.,Koeice</v>
      </c>
      <c r="F25" s="37"/>
      <c r="G25" s="37"/>
      <c r="H25" s="37"/>
      <c r="I25" s="31" t="s">
        <v>26</v>
      </c>
      <c r="J25" s="26" t="str">
        <f>IF('Rekapitulácia stavby'!AN17="","",'Rekapitulácia stavby'!AN17)</f>
        <v/>
      </c>
      <c r="K25" s="37"/>
      <c r="L25" s="59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</row>
    <row r="26" s="2" customFormat="1" ht="6.96" customHeight="1">
      <c r="A26" s="37"/>
      <c r="B26" s="38"/>
      <c r="C26" s="37"/>
      <c r="D26" s="37"/>
      <c r="E26" s="37"/>
      <c r="F26" s="37"/>
      <c r="G26" s="37"/>
      <c r="H26" s="37"/>
      <c r="I26" s="37"/>
      <c r="J26" s="37"/>
      <c r="K26" s="37"/>
      <c r="L26" s="59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="2" customFormat="1" ht="12" customHeight="1">
      <c r="A27" s="37"/>
      <c r="B27" s="38"/>
      <c r="C27" s="37"/>
      <c r="D27" s="31" t="s">
        <v>32</v>
      </c>
      <c r="E27" s="37"/>
      <c r="F27" s="37"/>
      <c r="G27" s="37"/>
      <c r="H27" s="37"/>
      <c r="I27" s="31" t="s">
        <v>24</v>
      </c>
      <c r="J27" s="26" t="str">
        <f>IF('Rekapitulácia stavby'!AN19="","",'Rekapitulácia stavby'!AN19)</f>
        <v/>
      </c>
      <c r="K27" s="37"/>
      <c r="L27" s="59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</row>
    <row r="28" s="2" customFormat="1" ht="18" customHeight="1">
      <c r="A28" s="37"/>
      <c r="B28" s="38"/>
      <c r="C28" s="37"/>
      <c r="D28" s="37"/>
      <c r="E28" s="26" t="str">
        <f>IF('Rekapitulácia stavby'!E20="","",'Rekapitulácia stavby'!E20)</f>
        <v xml:space="preserve"> </v>
      </c>
      <c r="F28" s="37"/>
      <c r="G28" s="37"/>
      <c r="H28" s="37"/>
      <c r="I28" s="31" t="s">
        <v>26</v>
      </c>
      <c r="J28" s="26" t="str">
        <f>IF('Rekapitulácia stavby'!AN20="","",'Rekapitulácia stavby'!AN20)</f>
        <v/>
      </c>
      <c r="K28" s="37"/>
      <c r="L28" s="59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</row>
    <row r="29" s="2" customFormat="1" ht="6.96" customHeight="1">
      <c r="A29" s="37"/>
      <c r="B29" s="38"/>
      <c r="C29" s="37"/>
      <c r="D29" s="37"/>
      <c r="E29" s="37"/>
      <c r="F29" s="37"/>
      <c r="G29" s="37"/>
      <c r="H29" s="37"/>
      <c r="I29" s="37"/>
      <c r="J29" s="37"/>
      <c r="K29" s="37"/>
      <c r="L29" s="59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</row>
    <row r="30" s="2" customFormat="1" ht="12" customHeight="1">
      <c r="A30" s="37"/>
      <c r="B30" s="38"/>
      <c r="C30" s="37"/>
      <c r="D30" s="31" t="s">
        <v>34</v>
      </c>
      <c r="E30" s="37"/>
      <c r="F30" s="37"/>
      <c r="G30" s="37"/>
      <c r="H30" s="37"/>
      <c r="I30" s="37"/>
      <c r="J30" s="37"/>
      <c r="K30" s="37"/>
      <c r="L30" s="59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</row>
    <row r="31" s="8" customFormat="1" ht="16.5" customHeight="1">
      <c r="A31" s="136"/>
      <c r="B31" s="137"/>
      <c r="C31" s="136"/>
      <c r="D31" s="136"/>
      <c r="E31" s="35" t="s">
        <v>1</v>
      </c>
      <c r="F31" s="35"/>
      <c r="G31" s="35"/>
      <c r="H31" s="35"/>
      <c r="I31" s="136"/>
      <c r="J31" s="136"/>
      <c r="K31" s="136"/>
      <c r="L31" s="138"/>
      <c r="S31" s="136"/>
      <c r="T31" s="136"/>
      <c r="U31" s="136"/>
      <c r="V31" s="136"/>
      <c r="W31" s="136"/>
      <c r="X31" s="136"/>
      <c r="Y31" s="136"/>
      <c r="Z31" s="136"/>
      <c r="AA31" s="136"/>
      <c r="AB31" s="136"/>
      <c r="AC31" s="136"/>
      <c r="AD31" s="136"/>
      <c r="AE31" s="136"/>
    </row>
    <row r="32" s="2" customFormat="1" ht="6.96" customHeight="1">
      <c r="A32" s="37"/>
      <c r="B32" s="38"/>
      <c r="C32" s="37"/>
      <c r="D32" s="37"/>
      <c r="E32" s="37"/>
      <c r="F32" s="37"/>
      <c r="G32" s="37"/>
      <c r="H32" s="37"/>
      <c r="I32" s="37"/>
      <c r="J32" s="37"/>
      <c r="K32" s="37"/>
      <c r="L32" s="59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</row>
    <row r="33" s="2" customFormat="1" ht="6.96" customHeight="1">
      <c r="A33" s="37"/>
      <c r="B33" s="38"/>
      <c r="C33" s="37"/>
      <c r="D33" s="94"/>
      <c r="E33" s="94"/>
      <c r="F33" s="94"/>
      <c r="G33" s="94"/>
      <c r="H33" s="94"/>
      <c r="I33" s="94"/>
      <c r="J33" s="94"/>
      <c r="K33" s="94"/>
      <c r="L33" s="59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</row>
    <row r="34" s="2" customFormat="1" ht="14.4" customHeight="1">
      <c r="A34" s="37"/>
      <c r="B34" s="38"/>
      <c r="C34" s="37"/>
      <c r="D34" s="26" t="s">
        <v>228</v>
      </c>
      <c r="E34" s="37"/>
      <c r="F34" s="37"/>
      <c r="G34" s="37"/>
      <c r="H34" s="37"/>
      <c r="I34" s="37"/>
      <c r="J34" s="139">
        <f>J100</f>
        <v>0</v>
      </c>
      <c r="K34" s="37"/>
      <c r="L34" s="59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</row>
    <row r="35" s="2" customFormat="1" ht="14.4" customHeight="1">
      <c r="A35" s="37"/>
      <c r="B35" s="38"/>
      <c r="C35" s="37"/>
      <c r="D35" s="140" t="s">
        <v>229</v>
      </c>
      <c r="E35" s="37"/>
      <c r="F35" s="37"/>
      <c r="G35" s="37"/>
      <c r="H35" s="37"/>
      <c r="I35" s="37"/>
      <c r="J35" s="139">
        <f>J106</f>
        <v>0</v>
      </c>
      <c r="K35" s="37"/>
      <c r="L35" s="59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</row>
    <row r="36" s="2" customFormat="1" ht="25.44" customHeight="1">
      <c r="A36" s="37"/>
      <c r="B36" s="38"/>
      <c r="C36" s="37"/>
      <c r="D36" s="141" t="s">
        <v>35</v>
      </c>
      <c r="E36" s="37"/>
      <c r="F36" s="37"/>
      <c r="G36" s="37"/>
      <c r="H36" s="37"/>
      <c r="I36" s="37"/>
      <c r="J36" s="100">
        <f>ROUND(J34 + J35, 2)</f>
        <v>0</v>
      </c>
      <c r="K36" s="37"/>
      <c r="L36" s="59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</row>
    <row r="37" s="2" customFormat="1" ht="6.96" customHeight="1">
      <c r="A37" s="37"/>
      <c r="B37" s="38"/>
      <c r="C37" s="37"/>
      <c r="D37" s="94"/>
      <c r="E37" s="94"/>
      <c r="F37" s="94"/>
      <c r="G37" s="94"/>
      <c r="H37" s="94"/>
      <c r="I37" s="94"/>
      <c r="J37" s="94"/>
      <c r="K37" s="94"/>
      <c r="L37" s="59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</row>
    <row r="38" s="2" customFormat="1" ht="14.4" customHeight="1">
      <c r="A38" s="37"/>
      <c r="B38" s="38"/>
      <c r="C38" s="37"/>
      <c r="D38" s="37"/>
      <c r="E38" s="37"/>
      <c r="F38" s="42" t="s">
        <v>37</v>
      </c>
      <c r="G38" s="37"/>
      <c r="H38" s="37"/>
      <c r="I38" s="42" t="s">
        <v>36</v>
      </c>
      <c r="J38" s="42" t="s">
        <v>38</v>
      </c>
      <c r="K38" s="37"/>
      <c r="L38" s="59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</row>
    <row r="39" s="2" customFormat="1" ht="14.4" customHeight="1">
      <c r="A39" s="37"/>
      <c r="B39" s="38"/>
      <c r="C39" s="37"/>
      <c r="D39" s="135" t="s">
        <v>39</v>
      </c>
      <c r="E39" s="44" t="s">
        <v>40</v>
      </c>
      <c r="F39" s="142">
        <f>ROUND((SUM(BE106:BE113) + SUM(BE137:BE182)),  2)</f>
        <v>0</v>
      </c>
      <c r="G39" s="143"/>
      <c r="H39" s="143"/>
      <c r="I39" s="144">
        <v>0.20000000000000001</v>
      </c>
      <c r="J39" s="142">
        <f>ROUND(((SUM(BE106:BE113) + SUM(BE137:BE182))*I39),  2)</f>
        <v>0</v>
      </c>
      <c r="K39" s="37"/>
      <c r="L39" s="59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</row>
    <row r="40" s="2" customFormat="1" ht="14.4" customHeight="1">
      <c r="A40" s="37"/>
      <c r="B40" s="38"/>
      <c r="C40" s="37"/>
      <c r="D40" s="37"/>
      <c r="E40" s="44" t="s">
        <v>41</v>
      </c>
      <c r="F40" s="142">
        <f>ROUND((SUM(BF106:BF113) + SUM(BF137:BF182)),  2)</f>
        <v>0</v>
      </c>
      <c r="G40" s="143"/>
      <c r="H40" s="143"/>
      <c r="I40" s="144">
        <v>0.20000000000000001</v>
      </c>
      <c r="J40" s="142">
        <f>ROUND(((SUM(BF106:BF113) + SUM(BF137:BF182))*I40),  2)</f>
        <v>0</v>
      </c>
      <c r="K40" s="37"/>
      <c r="L40" s="59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</row>
    <row r="41" hidden="1" s="2" customFormat="1" ht="14.4" customHeight="1">
      <c r="A41" s="37"/>
      <c r="B41" s="38"/>
      <c r="C41" s="37"/>
      <c r="D41" s="37"/>
      <c r="E41" s="31" t="s">
        <v>42</v>
      </c>
      <c r="F41" s="145">
        <f>ROUND((SUM(BG106:BG113) + SUM(BG137:BG182)),  2)</f>
        <v>0</v>
      </c>
      <c r="G41" s="37"/>
      <c r="H41" s="37"/>
      <c r="I41" s="146">
        <v>0.20000000000000001</v>
      </c>
      <c r="J41" s="145">
        <f>0</f>
        <v>0</v>
      </c>
      <c r="K41" s="37"/>
      <c r="L41" s="59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</row>
    <row r="42" hidden="1" s="2" customFormat="1" ht="14.4" customHeight="1">
      <c r="A42" s="37"/>
      <c r="B42" s="38"/>
      <c r="C42" s="37"/>
      <c r="D42" s="37"/>
      <c r="E42" s="31" t="s">
        <v>43</v>
      </c>
      <c r="F42" s="145">
        <f>ROUND((SUM(BH106:BH113) + SUM(BH137:BH182)),  2)</f>
        <v>0</v>
      </c>
      <c r="G42" s="37"/>
      <c r="H42" s="37"/>
      <c r="I42" s="146">
        <v>0.20000000000000001</v>
      </c>
      <c r="J42" s="145">
        <f>0</f>
        <v>0</v>
      </c>
      <c r="K42" s="37"/>
      <c r="L42" s="59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</row>
    <row r="43" hidden="1" s="2" customFormat="1" ht="14.4" customHeight="1">
      <c r="A43" s="37"/>
      <c r="B43" s="38"/>
      <c r="C43" s="37"/>
      <c r="D43" s="37"/>
      <c r="E43" s="44" t="s">
        <v>44</v>
      </c>
      <c r="F43" s="142">
        <f>ROUND((SUM(BI106:BI113) + SUM(BI137:BI182)),  2)</f>
        <v>0</v>
      </c>
      <c r="G43" s="143"/>
      <c r="H43" s="143"/>
      <c r="I43" s="144">
        <v>0</v>
      </c>
      <c r="J43" s="142">
        <f>0</f>
        <v>0</v>
      </c>
      <c r="K43" s="37"/>
      <c r="L43" s="59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</row>
    <row r="44" s="2" customFormat="1" ht="6.96" customHeight="1">
      <c r="A44" s="37"/>
      <c r="B44" s="38"/>
      <c r="C44" s="37"/>
      <c r="D44" s="37"/>
      <c r="E44" s="37"/>
      <c r="F44" s="37"/>
      <c r="G44" s="37"/>
      <c r="H44" s="37"/>
      <c r="I44" s="37"/>
      <c r="J44" s="37"/>
      <c r="K44" s="37"/>
      <c r="L44" s="59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</row>
    <row r="45" s="2" customFormat="1" ht="25.44" customHeight="1">
      <c r="A45" s="37"/>
      <c r="B45" s="38"/>
      <c r="C45" s="147"/>
      <c r="D45" s="148" t="s">
        <v>45</v>
      </c>
      <c r="E45" s="85"/>
      <c r="F45" s="85"/>
      <c r="G45" s="149" t="s">
        <v>46</v>
      </c>
      <c r="H45" s="150" t="s">
        <v>47</v>
      </c>
      <c r="I45" s="85"/>
      <c r="J45" s="151">
        <f>SUM(J36:J43)</f>
        <v>0</v>
      </c>
      <c r="K45" s="152"/>
      <c r="L45" s="59"/>
      <c r="S45" s="37"/>
      <c r="T45" s="37"/>
      <c r="U45" s="37"/>
      <c r="V45" s="37"/>
      <c r="W45" s="37"/>
      <c r="X45" s="37"/>
      <c r="Y45" s="37"/>
      <c r="Z45" s="37"/>
      <c r="AA45" s="37"/>
      <c r="AB45" s="37"/>
      <c r="AC45" s="37"/>
      <c r="AD45" s="37"/>
      <c r="AE45" s="37"/>
    </row>
    <row r="46" s="2" customFormat="1" ht="14.4" customHeight="1">
      <c r="A46" s="37"/>
      <c r="B46" s="38"/>
      <c r="C46" s="37"/>
      <c r="D46" s="37"/>
      <c r="E46" s="37"/>
      <c r="F46" s="37"/>
      <c r="G46" s="37"/>
      <c r="H46" s="37"/>
      <c r="I46" s="37"/>
      <c r="J46" s="37"/>
      <c r="K46" s="37"/>
      <c r="L46" s="59"/>
      <c r="S46" s="37"/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37"/>
    </row>
    <row r="47" s="1" customFormat="1" ht="14.4" customHeight="1">
      <c r="B47" s="21"/>
      <c r="L47" s="21"/>
    </row>
    <row r="48" s="1" customFormat="1" ht="14.4" customHeight="1">
      <c r="B48" s="21"/>
      <c r="L48" s="21"/>
    </row>
    <row r="49" s="1" customFormat="1" ht="14.4" customHeight="1">
      <c r="B49" s="21"/>
      <c r="L49" s="21"/>
    </row>
    <row r="50" s="2" customFormat="1" ht="14.4" customHeight="1">
      <c r="B50" s="59"/>
      <c r="D50" s="60" t="s">
        <v>48</v>
      </c>
      <c r="E50" s="61"/>
      <c r="F50" s="61"/>
      <c r="G50" s="60" t="s">
        <v>49</v>
      </c>
      <c r="H50" s="61"/>
      <c r="I50" s="61"/>
      <c r="J50" s="61"/>
      <c r="K50" s="61"/>
      <c r="L50" s="59"/>
    </row>
    <row r="51">
      <c r="B51" s="21"/>
      <c r="L51" s="21"/>
    </row>
    <row r="52">
      <c r="B52" s="21"/>
      <c r="L52" s="21"/>
    </row>
    <row r="53">
      <c r="B53" s="21"/>
      <c r="L53" s="21"/>
    </row>
    <row r="54">
      <c r="B54" s="21"/>
      <c r="L54" s="21"/>
    </row>
    <row r="55">
      <c r="B55" s="21"/>
      <c r="L55" s="21"/>
    </row>
    <row r="56">
      <c r="B56" s="21"/>
      <c r="L56" s="21"/>
    </row>
    <row r="57">
      <c r="B57" s="21"/>
      <c r="L57" s="21"/>
    </row>
    <row r="58">
      <c r="B58" s="21"/>
      <c r="L58" s="21"/>
    </row>
    <row r="59">
      <c r="B59" s="21"/>
      <c r="L59" s="21"/>
    </row>
    <row r="60">
      <c r="B60" s="21"/>
      <c r="L60" s="21"/>
    </row>
    <row r="61" s="2" customFormat="1">
      <c r="A61" s="37"/>
      <c r="B61" s="38"/>
      <c r="C61" s="37"/>
      <c r="D61" s="62" t="s">
        <v>50</v>
      </c>
      <c r="E61" s="40"/>
      <c r="F61" s="153" t="s">
        <v>51</v>
      </c>
      <c r="G61" s="62" t="s">
        <v>50</v>
      </c>
      <c r="H61" s="40"/>
      <c r="I61" s="40"/>
      <c r="J61" s="154" t="s">
        <v>51</v>
      </c>
      <c r="K61" s="40"/>
      <c r="L61" s="59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</row>
    <row r="62">
      <c r="B62" s="21"/>
      <c r="L62" s="21"/>
    </row>
    <row r="63">
      <c r="B63" s="21"/>
      <c r="L63" s="21"/>
    </row>
    <row r="64">
      <c r="B64" s="21"/>
      <c r="L64" s="21"/>
    </row>
    <row r="65" s="2" customFormat="1">
      <c r="A65" s="37"/>
      <c r="B65" s="38"/>
      <c r="C65" s="37"/>
      <c r="D65" s="60" t="s">
        <v>52</v>
      </c>
      <c r="E65" s="63"/>
      <c r="F65" s="63"/>
      <c r="G65" s="60" t="s">
        <v>53</v>
      </c>
      <c r="H65" s="63"/>
      <c r="I65" s="63"/>
      <c r="J65" s="63"/>
      <c r="K65" s="63"/>
      <c r="L65" s="59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</row>
    <row r="66">
      <c r="B66" s="21"/>
      <c r="L66" s="21"/>
    </row>
    <row r="67">
      <c r="B67" s="21"/>
      <c r="L67" s="21"/>
    </row>
    <row r="68">
      <c r="B68" s="21"/>
      <c r="L68" s="21"/>
    </row>
    <row r="69">
      <c r="B69" s="21"/>
      <c r="L69" s="21"/>
    </row>
    <row r="70">
      <c r="B70" s="21"/>
      <c r="L70" s="21"/>
    </row>
    <row r="71">
      <c r="B71" s="21"/>
      <c r="L71" s="21"/>
    </row>
    <row r="72">
      <c r="B72" s="21"/>
      <c r="L72" s="21"/>
    </row>
    <row r="73">
      <c r="B73" s="21"/>
      <c r="L73" s="21"/>
    </row>
    <row r="74">
      <c r="B74" s="21"/>
      <c r="L74" s="21"/>
    </row>
    <row r="75">
      <c r="B75" s="21"/>
      <c r="L75" s="21"/>
    </row>
    <row r="76" s="2" customFormat="1">
      <c r="A76" s="37"/>
      <c r="B76" s="38"/>
      <c r="C76" s="37"/>
      <c r="D76" s="62" t="s">
        <v>50</v>
      </c>
      <c r="E76" s="40"/>
      <c r="F76" s="153" t="s">
        <v>51</v>
      </c>
      <c r="G76" s="62" t="s">
        <v>50</v>
      </c>
      <c r="H76" s="40"/>
      <c r="I76" s="40"/>
      <c r="J76" s="154" t="s">
        <v>51</v>
      </c>
      <c r="K76" s="40"/>
      <c r="L76" s="59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</row>
    <row r="77" s="2" customFormat="1" ht="14.4" customHeight="1">
      <c r="A77" s="37"/>
      <c r="B77" s="64"/>
      <c r="C77" s="65"/>
      <c r="D77" s="65"/>
      <c r="E77" s="65"/>
      <c r="F77" s="65"/>
      <c r="G77" s="65"/>
      <c r="H77" s="65"/>
      <c r="I77" s="65"/>
      <c r="J77" s="65"/>
      <c r="K77" s="65"/>
      <c r="L77" s="59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</row>
    <row r="81" s="2" customFormat="1" ht="6.96" customHeight="1">
      <c r="A81" s="37"/>
      <c r="B81" s="66"/>
      <c r="C81" s="67"/>
      <c r="D81" s="67"/>
      <c r="E81" s="67"/>
      <c r="F81" s="67"/>
      <c r="G81" s="67"/>
      <c r="H81" s="67"/>
      <c r="I81" s="67"/>
      <c r="J81" s="67"/>
      <c r="K81" s="67"/>
      <c r="L81" s="59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</row>
    <row r="82" s="2" customFormat="1" ht="24.96" customHeight="1">
      <c r="A82" s="37"/>
      <c r="B82" s="38"/>
      <c r="C82" s="22" t="s">
        <v>230</v>
      </c>
      <c r="D82" s="37"/>
      <c r="E82" s="37"/>
      <c r="F82" s="37"/>
      <c r="G82" s="37"/>
      <c r="H82" s="37"/>
      <c r="I82" s="37"/>
      <c r="J82" s="37"/>
      <c r="K82" s="37"/>
      <c r="L82" s="59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</row>
    <row r="83" s="2" customFormat="1" ht="6.96" customHeight="1">
      <c r="A83" s="37"/>
      <c r="B83" s="38"/>
      <c r="C83" s="37"/>
      <c r="D83" s="37"/>
      <c r="E83" s="37"/>
      <c r="F83" s="37"/>
      <c r="G83" s="37"/>
      <c r="H83" s="37"/>
      <c r="I83" s="37"/>
      <c r="J83" s="37"/>
      <c r="K83" s="37"/>
      <c r="L83" s="59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</row>
    <row r="84" s="2" customFormat="1" ht="12" customHeight="1">
      <c r="A84" s="37"/>
      <c r="B84" s="38"/>
      <c r="C84" s="31" t="s">
        <v>15</v>
      </c>
      <c r="D84" s="37"/>
      <c r="E84" s="37"/>
      <c r="F84" s="37"/>
      <c r="G84" s="37"/>
      <c r="H84" s="37"/>
      <c r="I84" s="37"/>
      <c r="J84" s="37"/>
      <c r="K84" s="37"/>
      <c r="L84" s="59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</row>
    <row r="85" s="2" customFormat="1" ht="26.25" customHeight="1">
      <c r="A85" s="37"/>
      <c r="B85" s="38"/>
      <c r="C85" s="37"/>
      <c r="D85" s="37"/>
      <c r="E85" s="134" t="str">
        <f>E7</f>
        <v>Komplexná rekonštrukcia a realizácia nadstavby budovy študenského domova4,Tr. SNP53,Banská Bystrica</v>
      </c>
      <c r="F85" s="31"/>
      <c r="G85" s="31"/>
      <c r="H85" s="31"/>
      <c r="I85" s="37"/>
      <c r="J85" s="37"/>
      <c r="K85" s="37"/>
      <c r="L85" s="59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</row>
    <row r="86" s="1" customFormat="1" ht="12" customHeight="1">
      <c r="B86" s="21"/>
      <c r="C86" s="31" t="s">
        <v>222</v>
      </c>
      <c r="L86" s="21"/>
    </row>
    <row r="87" s="1" customFormat="1" ht="16.5" customHeight="1">
      <c r="B87" s="21"/>
      <c r="E87" s="134" t="s">
        <v>223</v>
      </c>
      <c r="F87" s="1"/>
      <c r="G87" s="1"/>
      <c r="H87" s="1"/>
      <c r="L87" s="21"/>
    </row>
    <row r="88" s="1" customFormat="1" ht="12" customHeight="1">
      <c r="B88" s="21"/>
      <c r="C88" s="31" t="s">
        <v>224</v>
      </c>
      <c r="L88" s="21"/>
    </row>
    <row r="89" s="2" customFormat="1" ht="16.5" customHeight="1">
      <c r="A89" s="37"/>
      <c r="B89" s="38"/>
      <c r="C89" s="37"/>
      <c r="D89" s="37"/>
      <c r="E89" s="135" t="s">
        <v>3459</v>
      </c>
      <c r="F89" s="37"/>
      <c r="G89" s="37"/>
      <c r="H89" s="37"/>
      <c r="I89" s="37"/>
      <c r="J89" s="37"/>
      <c r="K89" s="37"/>
      <c r="L89" s="59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</row>
    <row r="90" s="2" customFormat="1" ht="12" customHeight="1">
      <c r="A90" s="37"/>
      <c r="B90" s="38"/>
      <c r="C90" s="31" t="s">
        <v>226</v>
      </c>
      <c r="D90" s="37"/>
      <c r="E90" s="37"/>
      <c r="F90" s="37"/>
      <c r="G90" s="37"/>
      <c r="H90" s="37"/>
      <c r="I90" s="37"/>
      <c r="J90" s="37"/>
      <c r="K90" s="37"/>
      <c r="L90" s="59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</row>
    <row r="91" s="2" customFormat="1" ht="16.5" customHeight="1">
      <c r="A91" s="37"/>
      <c r="B91" s="38"/>
      <c r="C91" s="37"/>
      <c r="D91" s="37"/>
      <c r="E91" s="71" t="str">
        <f>E13</f>
        <v>eps-2.etapa - EPS-II.etapa</v>
      </c>
      <c r="F91" s="37"/>
      <c r="G91" s="37"/>
      <c r="H91" s="37"/>
      <c r="I91" s="37"/>
      <c r="J91" s="37"/>
      <c r="K91" s="37"/>
      <c r="L91" s="59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</row>
    <row r="92" s="2" customFormat="1" ht="6.96" customHeight="1">
      <c r="A92" s="37"/>
      <c r="B92" s="38"/>
      <c r="C92" s="37"/>
      <c r="D92" s="37"/>
      <c r="E92" s="37"/>
      <c r="F92" s="37"/>
      <c r="G92" s="37"/>
      <c r="H92" s="37"/>
      <c r="I92" s="37"/>
      <c r="J92" s="37"/>
      <c r="K92" s="37"/>
      <c r="L92" s="59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</row>
    <row r="93" s="2" customFormat="1" ht="12" customHeight="1">
      <c r="A93" s="37"/>
      <c r="B93" s="38"/>
      <c r="C93" s="31" t="s">
        <v>19</v>
      </c>
      <c r="D93" s="37"/>
      <c r="E93" s="37"/>
      <c r="F93" s="26" t="str">
        <f>F16</f>
        <v xml:space="preserve"> </v>
      </c>
      <c r="G93" s="37"/>
      <c r="H93" s="37"/>
      <c r="I93" s="31" t="s">
        <v>21</v>
      </c>
      <c r="J93" s="73" t="str">
        <f>IF(J16="","",J16)</f>
        <v>10. 9. 2024</v>
      </c>
      <c r="K93" s="37"/>
      <c r="L93" s="59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</row>
    <row r="94" s="2" customFormat="1" ht="6.96" customHeight="1">
      <c r="A94" s="37"/>
      <c r="B94" s="38"/>
      <c r="C94" s="37"/>
      <c r="D94" s="37"/>
      <c r="E94" s="37"/>
      <c r="F94" s="37"/>
      <c r="G94" s="37"/>
      <c r="H94" s="37"/>
      <c r="I94" s="37"/>
      <c r="J94" s="37"/>
      <c r="K94" s="37"/>
      <c r="L94" s="59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</row>
    <row r="95" s="2" customFormat="1" ht="15.15" customHeight="1">
      <c r="A95" s="37"/>
      <c r="B95" s="38"/>
      <c r="C95" s="31" t="s">
        <v>23</v>
      </c>
      <c r="D95" s="37"/>
      <c r="E95" s="37"/>
      <c r="F95" s="26" t="str">
        <f>E19</f>
        <v>Univerzita Mateja Bela v Banskej Bystrici</v>
      </c>
      <c r="G95" s="37"/>
      <c r="H95" s="37"/>
      <c r="I95" s="31" t="s">
        <v>29</v>
      </c>
      <c r="J95" s="35" t="str">
        <f>E25</f>
        <v>Insvet s.r.o.,Koeice</v>
      </c>
      <c r="K95" s="37"/>
      <c r="L95" s="59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</row>
    <row r="96" s="2" customFormat="1" ht="15.15" customHeight="1">
      <c r="A96" s="37"/>
      <c r="B96" s="38"/>
      <c r="C96" s="31" t="s">
        <v>27</v>
      </c>
      <c r="D96" s="37"/>
      <c r="E96" s="37"/>
      <c r="F96" s="26" t="str">
        <f>IF(E22="","",E22)</f>
        <v>Vyplň údaj</v>
      </c>
      <c r="G96" s="37"/>
      <c r="H96" s="37"/>
      <c r="I96" s="31" t="s">
        <v>32</v>
      </c>
      <c r="J96" s="35" t="str">
        <f>E28</f>
        <v xml:space="preserve"> </v>
      </c>
      <c r="K96" s="37"/>
      <c r="L96" s="59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</row>
    <row r="97" s="2" customFormat="1" ht="10.32" customHeight="1">
      <c r="A97" s="37"/>
      <c r="B97" s="38"/>
      <c r="C97" s="37"/>
      <c r="D97" s="37"/>
      <c r="E97" s="37"/>
      <c r="F97" s="37"/>
      <c r="G97" s="37"/>
      <c r="H97" s="37"/>
      <c r="I97" s="37"/>
      <c r="J97" s="37"/>
      <c r="K97" s="37"/>
      <c r="L97" s="59"/>
      <c r="S97" s="37"/>
      <c r="T97" s="37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</row>
    <row r="98" s="2" customFormat="1" ht="29.28" customHeight="1">
      <c r="A98" s="37"/>
      <c r="B98" s="38"/>
      <c r="C98" s="155" t="s">
        <v>231</v>
      </c>
      <c r="D98" s="147"/>
      <c r="E98" s="147"/>
      <c r="F98" s="147"/>
      <c r="G98" s="147"/>
      <c r="H98" s="147"/>
      <c r="I98" s="147"/>
      <c r="J98" s="156" t="s">
        <v>232</v>
      </c>
      <c r="K98" s="147"/>
      <c r="L98" s="59"/>
      <c r="S98" s="37"/>
      <c r="T98" s="37"/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</row>
    <row r="99" s="2" customFormat="1" ht="10.32" customHeight="1">
      <c r="A99" s="37"/>
      <c r="B99" s="38"/>
      <c r="C99" s="37"/>
      <c r="D99" s="37"/>
      <c r="E99" s="37"/>
      <c r="F99" s="37"/>
      <c r="G99" s="37"/>
      <c r="H99" s="37"/>
      <c r="I99" s="37"/>
      <c r="J99" s="37"/>
      <c r="K99" s="37"/>
      <c r="L99" s="59"/>
      <c r="S99" s="37"/>
      <c r="T99" s="37"/>
      <c r="U99" s="37"/>
      <c r="V99" s="37"/>
      <c r="W99" s="37"/>
      <c r="X99" s="37"/>
      <c r="Y99" s="37"/>
      <c r="Z99" s="37"/>
      <c r="AA99" s="37"/>
      <c r="AB99" s="37"/>
      <c r="AC99" s="37"/>
      <c r="AD99" s="37"/>
      <c r="AE99" s="37"/>
    </row>
    <row r="100" s="2" customFormat="1" ht="22.8" customHeight="1">
      <c r="A100" s="37"/>
      <c r="B100" s="38"/>
      <c r="C100" s="157" t="s">
        <v>233</v>
      </c>
      <c r="D100" s="37"/>
      <c r="E100" s="37"/>
      <c r="F100" s="37"/>
      <c r="G100" s="37"/>
      <c r="H100" s="37"/>
      <c r="I100" s="37"/>
      <c r="J100" s="100">
        <f>J137</f>
        <v>0</v>
      </c>
      <c r="K100" s="37"/>
      <c r="L100" s="59"/>
      <c r="S100" s="37"/>
      <c r="T100" s="37"/>
      <c r="U100" s="37"/>
      <c r="V100" s="37"/>
      <c r="W100" s="37"/>
      <c r="X100" s="37"/>
      <c r="Y100" s="37"/>
      <c r="Z100" s="37"/>
      <c r="AA100" s="37"/>
      <c r="AB100" s="37"/>
      <c r="AC100" s="37"/>
      <c r="AD100" s="37"/>
      <c r="AE100" s="37"/>
      <c r="AU100" s="18" t="s">
        <v>234</v>
      </c>
    </row>
    <row r="101" s="9" customFormat="1" ht="24.96" customHeight="1">
      <c r="A101" s="9"/>
      <c r="B101" s="158"/>
      <c r="C101" s="9"/>
      <c r="D101" s="159" t="s">
        <v>3215</v>
      </c>
      <c r="E101" s="160"/>
      <c r="F101" s="160"/>
      <c r="G101" s="160"/>
      <c r="H101" s="160"/>
      <c r="I101" s="160"/>
      <c r="J101" s="161">
        <f>J138</f>
        <v>0</v>
      </c>
      <c r="K101" s="9"/>
      <c r="L101" s="158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</row>
    <row r="102" s="9" customFormat="1" ht="24.96" customHeight="1">
      <c r="A102" s="9"/>
      <c r="B102" s="158"/>
      <c r="C102" s="9"/>
      <c r="D102" s="159" t="s">
        <v>4567</v>
      </c>
      <c r="E102" s="160"/>
      <c r="F102" s="160"/>
      <c r="G102" s="160"/>
      <c r="H102" s="160"/>
      <c r="I102" s="160"/>
      <c r="J102" s="161">
        <f>J151</f>
        <v>0</v>
      </c>
      <c r="K102" s="9"/>
      <c r="L102" s="158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</row>
    <row r="103" s="9" customFormat="1" ht="24.96" customHeight="1">
      <c r="A103" s="9"/>
      <c r="B103" s="158"/>
      <c r="C103" s="9"/>
      <c r="D103" s="159" t="s">
        <v>3217</v>
      </c>
      <c r="E103" s="160"/>
      <c r="F103" s="160"/>
      <c r="G103" s="160"/>
      <c r="H103" s="160"/>
      <c r="I103" s="160"/>
      <c r="J103" s="161">
        <f>J175</f>
        <v>0</v>
      </c>
      <c r="K103" s="9"/>
      <c r="L103" s="158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</row>
    <row r="104" s="2" customFormat="1" ht="21.84" customHeight="1">
      <c r="A104" s="37"/>
      <c r="B104" s="38"/>
      <c r="C104" s="37"/>
      <c r="D104" s="37"/>
      <c r="E104" s="37"/>
      <c r="F104" s="37"/>
      <c r="G104" s="37"/>
      <c r="H104" s="37"/>
      <c r="I104" s="37"/>
      <c r="J104" s="37"/>
      <c r="K104" s="37"/>
      <c r="L104" s="59"/>
      <c r="S104" s="37"/>
      <c r="T104" s="37"/>
      <c r="U104" s="37"/>
      <c r="V104" s="37"/>
      <c r="W104" s="37"/>
      <c r="X104" s="37"/>
      <c r="Y104" s="37"/>
      <c r="Z104" s="37"/>
      <c r="AA104" s="37"/>
      <c r="AB104" s="37"/>
      <c r="AC104" s="37"/>
      <c r="AD104" s="37"/>
      <c r="AE104" s="37"/>
    </row>
    <row r="105" s="2" customFormat="1" ht="6.96" customHeight="1">
      <c r="A105" s="37"/>
      <c r="B105" s="38"/>
      <c r="C105" s="37"/>
      <c r="D105" s="37"/>
      <c r="E105" s="37"/>
      <c r="F105" s="37"/>
      <c r="G105" s="37"/>
      <c r="H105" s="37"/>
      <c r="I105" s="37"/>
      <c r="J105" s="37"/>
      <c r="K105" s="37"/>
      <c r="L105" s="59"/>
      <c r="S105" s="37"/>
      <c r="T105" s="37"/>
      <c r="U105" s="37"/>
      <c r="V105" s="37"/>
      <c r="W105" s="37"/>
      <c r="X105" s="37"/>
      <c r="Y105" s="37"/>
      <c r="Z105" s="37"/>
      <c r="AA105" s="37"/>
      <c r="AB105" s="37"/>
      <c r="AC105" s="37"/>
      <c r="AD105" s="37"/>
      <c r="AE105" s="37"/>
    </row>
    <row r="106" s="2" customFormat="1" ht="29.28" customHeight="1">
      <c r="A106" s="37"/>
      <c r="B106" s="38"/>
      <c r="C106" s="157" t="s">
        <v>259</v>
      </c>
      <c r="D106" s="37"/>
      <c r="E106" s="37"/>
      <c r="F106" s="37"/>
      <c r="G106" s="37"/>
      <c r="H106" s="37"/>
      <c r="I106" s="37"/>
      <c r="J106" s="166">
        <f>ROUND(J107 + J108 + J109 + J110 + J111 + J112,2)</f>
        <v>0</v>
      </c>
      <c r="K106" s="37"/>
      <c r="L106" s="59"/>
      <c r="N106" s="167" t="s">
        <v>39</v>
      </c>
      <c r="S106" s="37"/>
      <c r="T106" s="37"/>
      <c r="U106" s="37"/>
      <c r="V106" s="37"/>
      <c r="W106" s="37"/>
      <c r="X106" s="37"/>
      <c r="Y106" s="37"/>
      <c r="Z106" s="37"/>
      <c r="AA106" s="37"/>
      <c r="AB106" s="37"/>
      <c r="AC106" s="37"/>
      <c r="AD106" s="37"/>
      <c r="AE106" s="37"/>
    </row>
    <row r="107" s="2" customFormat="1" ht="18" customHeight="1">
      <c r="A107" s="37"/>
      <c r="B107" s="168"/>
      <c r="C107" s="169"/>
      <c r="D107" s="170" t="s">
        <v>260</v>
      </c>
      <c r="E107" s="171"/>
      <c r="F107" s="171"/>
      <c r="G107" s="169"/>
      <c r="H107" s="169"/>
      <c r="I107" s="169"/>
      <c r="J107" s="172">
        <v>0</v>
      </c>
      <c r="K107" s="169"/>
      <c r="L107" s="173"/>
      <c r="M107" s="174"/>
      <c r="N107" s="175" t="s">
        <v>41</v>
      </c>
      <c r="O107" s="174"/>
      <c r="P107" s="174"/>
      <c r="Q107" s="174"/>
      <c r="R107" s="174"/>
      <c r="S107" s="169"/>
      <c r="T107" s="169"/>
      <c r="U107" s="169"/>
      <c r="V107" s="169"/>
      <c r="W107" s="169"/>
      <c r="X107" s="169"/>
      <c r="Y107" s="169"/>
      <c r="Z107" s="169"/>
      <c r="AA107" s="169"/>
      <c r="AB107" s="169"/>
      <c r="AC107" s="169"/>
      <c r="AD107" s="169"/>
      <c r="AE107" s="169"/>
      <c r="AF107" s="174"/>
      <c r="AG107" s="174"/>
      <c r="AH107" s="174"/>
      <c r="AI107" s="174"/>
      <c r="AJ107" s="174"/>
      <c r="AK107" s="174"/>
      <c r="AL107" s="174"/>
      <c r="AM107" s="174"/>
      <c r="AN107" s="174"/>
      <c r="AO107" s="174"/>
      <c r="AP107" s="174"/>
      <c r="AQ107" s="174"/>
      <c r="AR107" s="174"/>
      <c r="AS107" s="174"/>
      <c r="AT107" s="174"/>
      <c r="AU107" s="174"/>
      <c r="AV107" s="174"/>
      <c r="AW107" s="174"/>
      <c r="AX107" s="174"/>
      <c r="AY107" s="176" t="s">
        <v>261</v>
      </c>
      <c r="AZ107" s="174"/>
      <c r="BA107" s="174"/>
      <c r="BB107" s="174"/>
      <c r="BC107" s="174"/>
      <c r="BD107" s="174"/>
      <c r="BE107" s="177">
        <f>IF(N107="základná",J107,0)</f>
        <v>0</v>
      </c>
      <c r="BF107" s="177">
        <f>IF(N107="znížená",J107,0)</f>
        <v>0</v>
      </c>
      <c r="BG107" s="177">
        <f>IF(N107="zákl. prenesená",J107,0)</f>
        <v>0</v>
      </c>
      <c r="BH107" s="177">
        <f>IF(N107="zníž. prenesená",J107,0)</f>
        <v>0</v>
      </c>
      <c r="BI107" s="177">
        <f>IF(N107="nulová",J107,0)</f>
        <v>0</v>
      </c>
      <c r="BJ107" s="176" t="s">
        <v>87</v>
      </c>
      <c r="BK107" s="174"/>
      <c r="BL107" s="174"/>
      <c r="BM107" s="174"/>
    </row>
    <row r="108" s="2" customFormat="1" ht="18" customHeight="1">
      <c r="A108" s="37"/>
      <c r="B108" s="168"/>
      <c r="C108" s="169"/>
      <c r="D108" s="170" t="s">
        <v>262</v>
      </c>
      <c r="E108" s="171"/>
      <c r="F108" s="171"/>
      <c r="G108" s="169"/>
      <c r="H108" s="169"/>
      <c r="I108" s="169"/>
      <c r="J108" s="172">
        <v>0</v>
      </c>
      <c r="K108" s="169"/>
      <c r="L108" s="173"/>
      <c r="M108" s="174"/>
      <c r="N108" s="175" t="s">
        <v>41</v>
      </c>
      <c r="O108" s="174"/>
      <c r="P108" s="174"/>
      <c r="Q108" s="174"/>
      <c r="R108" s="174"/>
      <c r="S108" s="169"/>
      <c r="T108" s="169"/>
      <c r="U108" s="169"/>
      <c r="V108" s="169"/>
      <c r="W108" s="169"/>
      <c r="X108" s="169"/>
      <c r="Y108" s="169"/>
      <c r="Z108" s="169"/>
      <c r="AA108" s="169"/>
      <c r="AB108" s="169"/>
      <c r="AC108" s="169"/>
      <c r="AD108" s="169"/>
      <c r="AE108" s="169"/>
      <c r="AF108" s="174"/>
      <c r="AG108" s="174"/>
      <c r="AH108" s="174"/>
      <c r="AI108" s="174"/>
      <c r="AJ108" s="174"/>
      <c r="AK108" s="174"/>
      <c r="AL108" s="174"/>
      <c r="AM108" s="174"/>
      <c r="AN108" s="174"/>
      <c r="AO108" s="174"/>
      <c r="AP108" s="174"/>
      <c r="AQ108" s="174"/>
      <c r="AR108" s="174"/>
      <c r="AS108" s="174"/>
      <c r="AT108" s="174"/>
      <c r="AU108" s="174"/>
      <c r="AV108" s="174"/>
      <c r="AW108" s="174"/>
      <c r="AX108" s="174"/>
      <c r="AY108" s="176" t="s">
        <v>261</v>
      </c>
      <c r="AZ108" s="174"/>
      <c r="BA108" s="174"/>
      <c r="BB108" s="174"/>
      <c r="BC108" s="174"/>
      <c r="BD108" s="174"/>
      <c r="BE108" s="177">
        <f>IF(N108="základná",J108,0)</f>
        <v>0</v>
      </c>
      <c r="BF108" s="177">
        <f>IF(N108="znížená",J108,0)</f>
        <v>0</v>
      </c>
      <c r="BG108" s="177">
        <f>IF(N108="zákl. prenesená",J108,0)</f>
        <v>0</v>
      </c>
      <c r="BH108" s="177">
        <f>IF(N108="zníž. prenesená",J108,0)</f>
        <v>0</v>
      </c>
      <c r="BI108" s="177">
        <f>IF(N108="nulová",J108,0)</f>
        <v>0</v>
      </c>
      <c r="BJ108" s="176" t="s">
        <v>87</v>
      </c>
      <c r="BK108" s="174"/>
      <c r="BL108" s="174"/>
      <c r="BM108" s="174"/>
    </row>
    <row r="109" s="2" customFormat="1" ht="18" customHeight="1">
      <c r="A109" s="37"/>
      <c r="B109" s="168"/>
      <c r="C109" s="169"/>
      <c r="D109" s="170" t="s">
        <v>263</v>
      </c>
      <c r="E109" s="171"/>
      <c r="F109" s="171"/>
      <c r="G109" s="169"/>
      <c r="H109" s="169"/>
      <c r="I109" s="169"/>
      <c r="J109" s="172">
        <v>0</v>
      </c>
      <c r="K109" s="169"/>
      <c r="L109" s="173"/>
      <c r="M109" s="174"/>
      <c r="N109" s="175" t="s">
        <v>41</v>
      </c>
      <c r="O109" s="174"/>
      <c r="P109" s="174"/>
      <c r="Q109" s="174"/>
      <c r="R109" s="174"/>
      <c r="S109" s="169"/>
      <c r="T109" s="169"/>
      <c r="U109" s="169"/>
      <c r="V109" s="169"/>
      <c r="W109" s="169"/>
      <c r="X109" s="169"/>
      <c r="Y109" s="169"/>
      <c r="Z109" s="169"/>
      <c r="AA109" s="169"/>
      <c r="AB109" s="169"/>
      <c r="AC109" s="169"/>
      <c r="AD109" s="169"/>
      <c r="AE109" s="169"/>
      <c r="AF109" s="174"/>
      <c r="AG109" s="174"/>
      <c r="AH109" s="174"/>
      <c r="AI109" s="174"/>
      <c r="AJ109" s="174"/>
      <c r="AK109" s="174"/>
      <c r="AL109" s="174"/>
      <c r="AM109" s="174"/>
      <c r="AN109" s="174"/>
      <c r="AO109" s="174"/>
      <c r="AP109" s="174"/>
      <c r="AQ109" s="174"/>
      <c r="AR109" s="174"/>
      <c r="AS109" s="174"/>
      <c r="AT109" s="174"/>
      <c r="AU109" s="174"/>
      <c r="AV109" s="174"/>
      <c r="AW109" s="174"/>
      <c r="AX109" s="174"/>
      <c r="AY109" s="176" t="s">
        <v>261</v>
      </c>
      <c r="AZ109" s="174"/>
      <c r="BA109" s="174"/>
      <c r="BB109" s="174"/>
      <c r="BC109" s="174"/>
      <c r="BD109" s="174"/>
      <c r="BE109" s="177">
        <f>IF(N109="základná",J109,0)</f>
        <v>0</v>
      </c>
      <c r="BF109" s="177">
        <f>IF(N109="znížená",J109,0)</f>
        <v>0</v>
      </c>
      <c r="BG109" s="177">
        <f>IF(N109="zákl. prenesená",J109,0)</f>
        <v>0</v>
      </c>
      <c r="BH109" s="177">
        <f>IF(N109="zníž. prenesená",J109,0)</f>
        <v>0</v>
      </c>
      <c r="BI109" s="177">
        <f>IF(N109="nulová",J109,0)</f>
        <v>0</v>
      </c>
      <c r="BJ109" s="176" t="s">
        <v>87</v>
      </c>
      <c r="BK109" s="174"/>
      <c r="BL109" s="174"/>
      <c r="BM109" s="174"/>
    </row>
    <row r="110" s="2" customFormat="1" ht="18" customHeight="1">
      <c r="A110" s="37"/>
      <c r="B110" s="168"/>
      <c r="C110" s="169"/>
      <c r="D110" s="170" t="s">
        <v>264</v>
      </c>
      <c r="E110" s="171"/>
      <c r="F110" s="171"/>
      <c r="G110" s="169"/>
      <c r="H110" s="169"/>
      <c r="I110" s="169"/>
      <c r="J110" s="172">
        <v>0</v>
      </c>
      <c r="K110" s="169"/>
      <c r="L110" s="173"/>
      <c r="M110" s="174"/>
      <c r="N110" s="175" t="s">
        <v>41</v>
      </c>
      <c r="O110" s="174"/>
      <c r="P110" s="174"/>
      <c r="Q110" s="174"/>
      <c r="R110" s="174"/>
      <c r="S110" s="169"/>
      <c r="T110" s="169"/>
      <c r="U110" s="169"/>
      <c r="V110" s="169"/>
      <c r="W110" s="169"/>
      <c r="X110" s="169"/>
      <c r="Y110" s="169"/>
      <c r="Z110" s="169"/>
      <c r="AA110" s="169"/>
      <c r="AB110" s="169"/>
      <c r="AC110" s="169"/>
      <c r="AD110" s="169"/>
      <c r="AE110" s="169"/>
      <c r="AF110" s="174"/>
      <c r="AG110" s="174"/>
      <c r="AH110" s="174"/>
      <c r="AI110" s="174"/>
      <c r="AJ110" s="174"/>
      <c r="AK110" s="174"/>
      <c r="AL110" s="174"/>
      <c r="AM110" s="174"/>
      <c r="AN110" s="174"/>
      <c r="AO110" s="174"/>
      <c r="AP110" s="174"/>
      <c r="AQ110" s="174"/>
      <c r="AR110" s="174"/>
      <c r="AS110" s="174"/>
      <c r="AT110" s="174"/>
      <c r="AU110" s="174"/>
      <c r="AV110" s="174"/>
      <c r="AW110" s="174"/>
      <c r="AX110" s="174"/>
      <c r="AY110" s="176" t="s">
        <v>261</v>
      </c>
      <c r="AZ110" s="174"/>
      <c r="BA110" s="174"/>
      <c r="BB110" s="174"/>
      <c r="BC110" s="174"/>
      <c r="BD110" s="174"/>
      <c r="BE110" s="177">
        <f>IF(N110="základná",J110,0)</f>
        <v>0</v>
      </c>
      <c r="BF110" s="177">
        <f>IF(N110="znížená",J110,0)</f>
        <v>0</v>
      </c>
      <c r="BG110" s="177">
        <f>IF(N110="zákl. prenesená",J110,0)</f>
        <v>0</v>
      </c>
      <c r="BH110" s="177">
        <f>IF(N110="zníž. prenesená",J110,0)</f>
        <v>0</v>
      </c>
      <c r="BI110" s="177">
        <f>IF(N110="nulová",J110,0)</f>
        <v>0</v>
      </c>
      <c r="BJ110" s="176" t="s">
        <v>87</v>
      </c>
      <c r="BK110" s="174"/>
      <c r="BL110" s="174"/>
      <c r="BM110" s="174"/>
    </row>
    <row r="111" s="2" customFormat="1" ht="18" customHeight="1">
      <c r="A111" s="37"/>
      <c r="B111" s="168"/>
      <c r="C111" s="169"/>
      <c r="D111" s="170" t="s">
        <v>265</v>
      </c>
      <c r="E111" s="171"/>
      <c r="F111" s="171"/>
      <c r="G111" s="169"/>
      <c r="H111" s="169"/>
      <c r="I111" s="169"/>
      <c r="J111" s="172">
        <v>0</v>
      </c>
      <c r="K111" s="169"/>
      <c r="L111" s="173"/>
      <c r="M111" s="174"/>
      <c r="N111" s="175" t="s">
        <v>41</v>
      </c>
      <c r="O111" s="174"/>
      <c r="P111" s="174"/>
      <c r="Q111" s="174"/>
      <c r="R111" s="174"/>
      <c r="S111" s="169"/>
      <c r="T111" s="169"/>
      <c r="U111" s="169"/>
      <c r="V111" s="169"/>
      <c r="W111" s="169"/>
      <c r="X111" s="169"/>
      <c r="Y111" s="169"/>
      <c r="Z111" s="169"/>
      <c r="AA111" s="169"/>
      <c r="AB111" s="169"/>
      <c r="AC111" s="169"/>
      <c r="AD111" s="169"/>
      <c r="AE111" s="169"/>
      <c r="AF111" s="174"/>
      <c r="AG111" s="174"/>
      <c r="AH111" s="174"/>
      <c r="AI111" s="174"/>
      <c r="AJ111" s="174"/>
      <c r="AK111" s="174"/>
      <c r="AL111" s="174"/>
      <c r="AM111" s="174"/>
      <c r="AN111" s="174"/>
      <c r="AO111" s="174"/>
      <c r="AP111" s="174"/>
      <c r="AQ111" s="174"/>
      <c r="AR111" s="174"/>
      <c r="AS111" s="174"/>
      <c r="AT111" s="174"/>
      <c r="AU111" s="174"/>
      <c r="AV111" s="174"/>
      <c r="AW111" s="174"/>
      <c r="AX111" s="174"/>
      <c r="AY111" s="176" t="s">
        <v>261</v>
      </c>
      <c r="AZ111" s="174"/>
      <c r="BA111" s="174"/>
      <c r="BB111" s="174"/>
      <c r="BC111" s="174"/>
      <c r="BD111" s="174"/>
      <c r="BE111" s="177">
        <f>IF(N111="základná",J111,0)</f>
        <v>0</v>
      </c>
      <c r="BF111" s="177">
        <f>IF(N111="znížená",J111,0)</f>
        <v>0</v>
      </c>
      <c r="BG111" s="177">
        <f>IF(N111="zákl. prenesená",J111,0)</f>
        <v>0</v>
      </c>
      <c r="BH111" s="177">
        <f>IF(N111="zníž. prenesená",J111,0)</f>
        <v>0</v>
      </c>
      <c r="BI111" s="177">
        <f>IF(N111="nulová",J111,0)</f>
        <v>0</v>
      </c>
      <c r="BJ111" s="176" t="s">
        <v>87</v>
      </c>
      <c r="BK111" s="174"/>
      <c r="BL111" s="174"/>
      <c r="BM111" s="174"/>
    </row>
    <row r="112" s="2" customFormat="1" ht="18" customHeight="1">
      <c r="A112" s="37"/>
      <c r="B112" s="168"/>
      <c r="C112" s="169"/>
      <c r="D112" s="171" t="s">
        <v>266</v>
      </c>
      <c r="E112" s="169"/>
      <c r="F112" s="169"/>
      <c r="G112" s="169"/>
      <c r="H112" s="169"/>
      <c r="I112" s="169"/>
      <c r="J112" s="172">
        <f>ROUND(J34*T112,2)</f>
        <v>0</v>
      </c>
      <c r="K112" s="169"/>
      <c r="L112" s="173"/>
      <c r="M112" s="174"/>
      <c r="N112" s="175" t="s">
        <v>41</v>
      </c>
      <c r="O112" s="174"/>
      <c r="P112" s="174"/>
      <c r="Q112" s="174"/>
      <c r="R112" s="174"/>
      <c r="S112" s="169"/>
      <c r="T112" s="169"/>
      <c r="U112" s="169"/>
      <c r="V112" s="169"/>
      <c r="W112" s="169"/>
      <c r="X112" s="169"/>
      <c r="Y112" s="169"/>
      <c r="Z112" s="169"/>
      <c r="AA112" s="169"/>
      <c r="AB112" s="169"/>
      <c r="AC112" s="169"/>
      <c r="AD112" s="169"/>
      <c r="AE112" s="169"/>
      <c r="AF112" s="174"/>
      <c r="AG112" s="174"/>
      <c r="AH112" s="174"/>
      <c r="AI112" s="174"/>
      <c r="AJ112" s="174"/>
      <c r="AK112" s="174"/>
      <c r="AL112" s="174"/>
      <c r="AM112" s="174"/>
      <c r="AN112" s="174"/>
      <c r="AO112" s="174"/>
      <c r="AP112" s="174"/>
      <c r="AQ112" s="174"/>
      <c r="AR112" s="174"/>
      <c r="AS112" s="174"/>
      <c r="AT112" s="174"/>
      <c r="AU112" s="174"/>
      <c r="AV112" s="174"/>
      <c r="AW112" s="174"/>
      <c r="AX112" s="174"/>
      <c r="AY112" s="176" t="s">
        <v>267</v>
      </c>
      <c r="AZ112" s="174"/>
      <c r="BA112" s="174"/>
      <c r="BB112" s="174"/>
      <c r="BC112" s="174"/>
      <c r="BD112" s="174"/>
      <c r="BE112" s="177">
        <f>IF(N112="základná",J112,0)</f>
        <v>0</v>
      </c>
      <c r="BF112" s="177">
        <f>IF(N112="znížená",J112,0)</f>
        <v>0</v>
      </c>
      <c r="BG112" s="177">
        <f>IF(N112="zákl. prenesená",J112,0)</f>
        <v>0</v>
      </c>
      <c r="BH112" s="177">
        <f>IF(N112="zníž. prenesená",J112,0)</f>
        <v>0</v>
      </c>
      <c r="BI112" s="177">
        <f>IF(N112="nulová",J112,0)</f>
        <v>0</v>
      </c>
      <c r="BJ112" s="176" t="s">
        <v>87</v>
      </c>
      <c r="BK112" s="174"/>
      <c r="BL112" s="174"/>
      <c r="BM112" s="174"/>
    </row>
    <row r="113" s="2" customFormat="1">
      <c r="A113" s="37"/>
      <c r="B113" s="38"/>
      <c r="C113" s="37"/>
      <c r="D113" s="37"/>
      <c r="E113" s="37"/>
      <c r="F113" s="37"/>
      <c r="G113" s="37"/>
      <c r="H113" s="37"/>
      <c r="I113" s="37"/>
      <c r="J113" s="37"/>
      <c r="K113" s="37"/>
      <c r="L113" s="59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37"/>
    </row>
    <row r="114" s="2" customFormat="1" ht="29.28" customHeight="1">
      <c r="A114" s="37"/>
      <c r="B114" s="38"/>
      <c r="C114" s="178" t="s">
        <v>268</v>
      </c>
      <c r="D114" s="147"/>
      <c r="E114" s="147"/>
      <c r="F114" s="147"/>
      <c r="G114" s="147"/>
      <c r="H114" s="147"/>
      <c r="I114" s="147"/>
      <c r="J114" s="179">
        <f>ROUND(J100+J106,2)</f>
        <v>0</v>
      </c>
      <c r="K114" s="147"/>
      <c r="L114" s="59"/>
      <c r="S114" s="37"/>
      <c r="T114" s="37"/>
      <c r="U114" s="37"/>
      <c r="V114" s="37"/>
      <c r="W114" s="37"/>
      <c r="X114" s="37"/>
      <c r="Y114" s="37"/>
      <c r="Z114" s="37"/>
      <c r="AA114" s="37"/>
      <c r="AB114" s="37"/>
      <c r="AC114" s="37"/>
      <c r="AD114" s="37"/>
      <c r="AE114" s="37"/>
    </row>
    <row r="115" s="2" customFormat="1" ht="6.96" customHeight="1">
      <c r="A115" s="37"/>
      <c r="B115" s="64"/>
      <c r="C115" s="65"/>
      <c r="D115" s="65"/>
      <c r="E115" s="65"/>
      <c r="F115" s="65"/>
      <c r="G115" s="65"/>
      <c r="H115" s="65"/>
      <c r="I115" s="65"/>
      <c r="J115" s="65"/>
      <c r="K115" s="65"/>
      <c r="L115" s="59"/>
      <c r="S115" s="37"/>
      <c r="T115" s="37"/>
      <c r="U115" s="37"/>
      <c r="V115" s="37"/>
      <c r="W115" s="37"/>
      <c r="X115" s="37"/>
      <c r="Y115" s="37"/>
      <c r="Z115" s="37"/>
      <c r="AA115" s="37"/>
      <c r="AB115" s="37"/>
      <c r="AC115" s="37"/>
      <c r="AD115" s="37"/>
      <c r="AE115" s="37"/>
    </row>
    <row r="119" s="2" customFormat="1" ht="6.96" customHeight="1">
      <c r="A119" s="37"/>
      <c r="B119" s="66"/>
      <c r="C119" s="67"/>
      <c r="D119" s="67"/>
      <c r="E119" s="67"/>
      <c r="F119" s="67"/>
      <c r="G119" s="67"/>
      <c r="H119" s="67"/>
      <c r="I119" s="67"/>
      <c r="J119" s="67"/>
      <c r="K119" s="67"/>
      <c r="L119" s="59"/>
      <c r="S119" s="37"/>
      <c r="T119" s="37"/>
      <c r="U119" s="37"/>
      <c r="V119" s="37"/>
      <c r="W119" s="37"/>
      <c r="X119" s="37"/>
      <c r="Y119" s="37"/>
      <c r="Z119" s="37"/>
      <c r="AA119" s="37"/>
      <c r="AB119" s="37"/>
      <c r="AC119" s="37"/>
      <c r="AD119" s="37"/>
      <c r="AE119" s="37"/>
    </row>
    <row r="120" s="2" customFormat="1" ht="24.96" customHeight="1">
      <c r="A120" s="37"/>
      <c r="B120" s="38"/>
      <c r="C120" s="22" t="s">
        <v>269</v>
      </c>
      <c r="D120" s="37"/>
      <c r="E120" s="37"/>
      <c r="F120" s="37"/>
      <c r="G120" s="37"/>
      <c r="H120" s="37"/>
      <c r="I120" s="37"/>
      <c r="J120" s="37"/>
      <c r="K120" s="37"/>
      <c r="L120" s="59"/>
      <c r="S120" s="37"/>
      <c r="T120" s="37"/>
      <c r="U120" s="37"/>
      <c r="V120" s="37"/>
      <c r="W120" s="37"/>
      <c r="X120" s="37"/>
      <c r="Y120" s="37"/>
      <c r="Z120" s="37"/>
      <c r="AA120" s="37"/>
      <c r="AB120" s="37"/>
      <c r="AC120" s="37"/>
      <c r="AD120" s="37"/>
      <c r="AE120" s="37"/>
    </row>
    <row r="121" s="2" customFormat="1" ht="6.96" customHeight="1">
      <c r="A121" s="37"/>
      <c r="B121" s="38"/>
      <c r="C121" s="37"/>
      <c r="D121" s="37"/>
      <c r="E121" s="37"/>
      <c r="F121" s="37"/>
      <c r="G121" s="37"/>
      <c r="H121" s="37"/>
      <c r="I121" s="37"/>
      <c r="J121" s="37"/>
      <c r="K121" s="37"/>
      <c r="L121" s="59"/>
      <c r="S121" s="37"/>
      <c r="T121" s="37"/>
      <c r="U121" s="37"/>
      <c r="V121" s="37"/>
      <c r="W121" s="37"/>
      <c r="X121" s="37"/>
      <c r="Y121" s="37"/>
      <c r="Z121" s="37"/>
      <c r="AA121" s="37"/>
      <c r="AB121" s="37"/>
      <c r="AC121" s="37"/>
      <c r="AD121" s="37"/>
      <c r="AE121" s="37"/>
    </row>
    <row r="122" s="2" customFormat="1" ht="12" customHeight="1">
      <c r="A122" s="37"/>
      <c r="B122" s="38"/>
      <c r="C122" s="31" t="s">
        <v>15</v>
      </c>
      <c r="D122" s="37"/>
      <c r="E122" s="37"/>
      <c r="F122" s="37"/>
      <c r="G122" s="37"/>
      <c r="H122" s="37"/>
      <c r="I122" s="37"/>
      <c r="J122" s="37"/>
      <c r="K122" s="37"/>
      <c r="L122" s="59"/>
      <c r="S122" s="37"/>
      <c r="T122" s="37"/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  <c r="AE122" s="37"/>
    </row>
    <row r="123" s="2" customFormat="1" ht="26.25" customHeight="1">
      <c r="A123" s="37"/>
      <c r="B123" s="38"/>
      <c r="C123" s="37"/>
      <c r="D123" s="37"/>
      <c r="E123" s="134" t="str">
        <f>E7</f>
        <v>Komplexná rekonštrukcia a realizácia nadstavby budovy študenského domova4,Tr. SNP53,Banská Bystrica</v>
      </c>
      <c r="F123" s="31"/>
      <c r="G123" s="31"/>
      <c r="H123" s="31"/>
      <c r="I123" s="37"/>
      <c r="J123" s="37"/>
      <c r="K123" s="37"/>
      <c r="L123" s="59"/>
      <c r="S123" s="37"/>
      <c r="T123" s="37"/>
      <c r="U123" s="37"/>
      <c r="V123" s="37"/>
      <c r="W123" s="37"/>
      <c r="X123" s="37"/>
      <c r="Y123" s="37"/>
      <c r="Z123" s="37"/>
      <c r="AA123" s="37"/>
      <c r="AB123" s="37"/>
      <c r="AC123" s="37"/>
      <c r="AD123" s="37"/>
      <c r="AE123" s="37"/>
    </row>
    <row r="124" s="1" customFormat="1" ht="12" customHeight="1">
      <c r="B124" s="21"/>
      <c r="C124" s="31" t="s">
        <v>222</v>
      </c>
      <c r="L124" s="21"/>
    </row>
    <row r="125" s="1" customFormat="1" ht="16.5" customHeight="1">
      <c r="B125" s="21"/>
      <c r="E125" s="134" t="s">
        <v>223</v>
      </c>
      <c r="F125" s="1"/>
      <c r="G125" s="1"/>
      <c r="H125" s="1"/>
      <c r="L125" s="21"/>
    </row>
    <row r="126" s="1" customFormat="1" ht="12" customHeight="1">
      <c r="B126" s="21"/>
      <c r="C126" s="31" t="s">
        <v>224</v>
      </c>
      <c r="L126" s="21"/>
    </row>
    <row r="127" s="2" customFormat="1" ht="16.5" customHeight="1">
      <c r="A127" s="37"/>
      <c r="B127" s="38"/>
      <c r="C127" s="37"/>
      <c r="D127" s="37"/>
      <c r="E127" s="135" t="s">
        <v>3459</v>
      </c>
      <c r="F127" s="37"/>
      <c r="G127" s="37"/>
      <c r="H127" s="37"/>
      <c r="I127" s="37"/>
      <c r="J127" s="37"/>
      <c r="K127" s="37"/>
      <c r="L127" s="59"/>
      <c r="S127" s="37"/>
      <c r="T127" s="37"/>
      <c r="U127" s="37"/>
      <c r="V127" s="37"/>
      <c r="W127" s="37"/>
      <c r="X127" s="37"/>
      <c r="Y127" s="37"/>
      <c r="Z127" s="37"/>
      <c r="AA127" s="37"/>
      <c r="AB127" s="37"/>
      <c r="AC127" s="37"/>
      <c r="AD127" s="37"/>
      <c r="AE127" s="37"/>
    </row>
    <row r="128" s="2" customFormat="1" ht="12" customHeight="1">
      <c r="A128" s="37"/>
      <c r="B128" s="38"/>
      <c r="C128" s="31" t="s">
        <v>226</v>
      </c>
      <c r="D128" s="37"/>
      <c r="E128" s="37"/>
      <c r="F128" s="37"/>
      <c r="G128" s="37"/>
      <c r="H128" s="37"/>
      <c r="I128" s="37"/>
      <c r="J128" s="37"/>
      <c r="K128" s="37"/>
      <c r="L128" s="59"/>
      <c r="S128" s="37"/>
      <c r="T128" s="37"/>
      <c r="U128" s="37"/>
      <c r="V128" s="37"/>
      <c r="W128" s="37"/>
      <c r="X128" s="37"/>
      <c r="Y128" s="37"/>
      <c r="Z128" s="37"/>
      <c r="AA128" s="37"/>
      <c r="AB128" s="37"/>
      <c r="AC128" s="37"/>
      <c r="AD128" s="37"/>
      <c r="AE128" s="37"/>
    </row>
    <row r="129" s="2" customFormat="1" ht="16.5" customHeight="1">
      <c r="A129" s="37"/>
      <c r="B129" s="38"/>
      <c r="C129" s="37"/>
      <c r="D129" s="37"/>
      <c r="E129" s="71" t="str">
        <f>E13</f>
        <v>eps-2.etapa - EPS-II.etapa</v>
      </c>
      <c r="F129" s="37"/>
      <c r="G129" s="37"/>
      <c r="H129" s="37"/>
      <c r="I129" s="37"/>
      <c r="J129" s="37"/>
      <c r="K129" s="37"/>
      <c r="L129" s="59"/>
      <c r="S129" s="37"/>
      <c r="T129" s="37"/>
      <c r="U129" s="37"/>
      <c r="V129" s="37"/>
      <c r="W129" s="37"/>
      <c r="X129" s="37"/>
      <c r="Y129" s="37"/>
      <c r="Z129" s="37"/>
      <c r="AA129" s="37"/>
      <c r="AB129" s="37"/>
      <c r="AC129" s="37"/>
      <c r="AD129" s="37"/>
      <c r="AE129" s="37"/>
    </row>
    <row r="130" s="2" customFormat="1" ht="6.96" customHeight="1">
      <c r="A130" s="37"/>
      <c r="B130" s="38"/>
      <c r="C130" s="37"/>
      <c r="D130" s="37"/>
      <c r="E130" s="37"/>
      <c r="F130" s="37"/>
      <c r="G130" s="37"/>
      <c r="H130" s="37"/>
      <c r="I130" s="37"/>
      <c r="J130" s="37"/>
      <c r="K130" s="37"/>
      <c r="L130" s="59"/>
      <c r="S130" s="37"/>
      <c r="T130" s="37"/>
      <c r="U130" s="37"/>
      <c r="V130" s="37"/>
      <c r="W130" s="37"/>
      <c r="X130" s="37"/>
      <c r="Y130" s="37"/>
      <c r="Z130" s="37"/>
      <c r="AA130" s="37"/>
      <c r="AB130" s="37"/>
      <c r="AC130" s="37"/>
      <c r="AD130" s="37"/>
      <c r="AE130" s="37"/>
    </row>
    <row r="131" s="2" customFormat="1" ht="12" customHeight="1">
      <c r="A131" s="37"/>
      <c r="B131" s="38"/>
      <c r="C131" s="31" t="s">
        <v>19</v>
      </c>
      <c r="D131" s="37"/>
      <c r="E131" s="37"/>
      <c r="F131" s="26" t="str">
        <f>F16</f>
        <v xml:space="preserve"> </v>
      </c>
      <c r="G131" s="37"/>
      <c r="H131" s="37"/>
      <c r="I131" s="31" t="s">
        <v>21</v>
      </c>
      <c r="J131" s="73" t="str">
        <f>IF(J16="","",J16)</f>
        <v>10. 9. 2024</v>
      </c>
      <c r="K131" s="37"/>
      <c r="L131" s="59"/>
      <c r="S131" s="37"/>
      <c r="T131" s="37"/>
      <c r="U131" s="37"/>
      <c r="V131" s="37"/>
      <c r="W131" s="37"/>
      <c r="X131" s="37"/>
      <c r="Y131" s="37"/>
      <c r="Z131" s="37"/>
      <c r="AA131" s="37"/>
      <c r="AB131" s="37"/>
      <c r="AC131" s="37"/>
      <c r="AD131" s="37"/>
      <c r="AE131" s="37"/>
    </row>
    <row r="132" s="2" customFormat="1" ht="6.96" customHeight="1">
      <c r="A132" s="37"/>
      <c r="B132" s="38"/>
      <c r="C132" s="37"/>
      <c r="D132" s="37"/>
      <c r="E132" s="37"/>
      <c r="F132" s="37"/>
      <c r="G132" s="37"/>
      <c r="H132" s="37"/>
      <c r="I132" s="37"/>
      <c r="J132" s="37"/>
      <c r="K132" s="37"/>
      <c r="L132" s="59"/>
      <c r="S132" s="37"/>
      <c r="T132" s="37"/>
      <c r="U132" s="37"/>
      <c r="V132" s="37"/>
      <c r="W132" s="37"/>
      <c r="X132" s="37"/>
      <c r="Y132" s="37"/>
      <c r="Z132" s="37"/>
      <c r="AA132" s="37"/>
      <c r="AB132" s="37"/>
      <c r="AC132" s="37"/>
      <c r="AD132" s="37"/>
      <c r="AE132" s="37"/>
    </row>
    <row r="133" s="2" customFormat="1" ht="15.15" customHeight="1">
      <c r="A133" s="37"/>
      <c r="B133" s="38"/>
      <c r="C133" s="31" t="s">
        <v>23</v>
      </c>
      <c r="D133" s="37"/>
      <c r="E133" s="37"/>
      <c r="F133" s="26" t="str">
        <f>E19</f>
        <v>Univerzita Mateja Bela v Banskej Bystrici</v>
      </c>
      <c r="G133" s="37"/>
      <c r="H133" s="37"/>
      <c r="I133" s="31" t="s">
        <v>29</v>
      </c>
      <c r="J133" s="35" t="str">
        <f>E25</f>
        <v>Insvet s.r.o.,Koeice</v>
      </c>
      <c r="K133" s="37"/>
      <c r="L133" s="59"/>
      <c r="S133" s="37"/>
      <c r="T133" s="37"/>
      <c r="U133" s="37"/>
      <c r="V133" s="37"/>
      <c r="W133" s="37"/>
      <c r="X133" s="37"/>
      <c r="Y133" s="37"/>
      <c r="Z133" s="37"/>
      <c r="AA133" s="37"/>
      <c r="AB133" s="37"/>
      <c r="AC133" s="37"/>
      <c r="AD133" s="37"/>
      <c r="AE133" s="37"/>
    </row>
    <row r="134" s="2" customFormat="1" ht="15.15" customHeight="1">
      <c r="A134" s="37"/>
      <c r="B134" s="38"/>
      <c r="C134" s="31" t="s">
        <v>27</v>
      </c>
      <c r="D134" s="37"/>
      <c r="E134" s="37"/>
      <c r="F134" s="26" t="str">
        <f>IF(E22="","",E22)</f>
        <v>Vyplň údaj</v>
      </c>
      <c r="G134" s="37"/>
      <c r="H134" s="37"/>
      <c r="I134" s="31" t="s">
        <v>32</v>
      </c>
      <c r="J134" s="35" t="str">
        <f>E28</f>
        <v xml:space="preserve"> </v>
      </c>
      <c r="K134" s="37"/>
      <c r="L134" s="59"/>
      <c r="S134" s="37"/>
      <c r="T134" s="37"/>
      <c r="U134" s="37"/>
      <c r="V134" s="37"/>
      <c r="W134" s="37"/>
      <c r="X134" s="37"/>
      <c r="Y134" s="37"/>
      <c r="Z134" s="37"/>
      <c r="AA134" s="37"/>
      <c r="AB134" s="37"/>
      <c r="AC134" s="37"/>
      <c r="AD134" s="37"/>
      <c r="AE134" s="37"/>
    </row>
    <row r="135" s="2" customFormat="1" ht="10.32" customHeight="1">
      <c r="A135" s="37"/>
      <c r="B135" s="38"/>
      <c r="C135" s="37"/>
      <c r="D135" s="37"/>
      <c r="E135" s="37"/>
      <c r="F135" s="37"/>
      <c r="G135" s="37"/>
      <c r="H135" s="37"/>
      <c r="I135" s="37"/>
      <c r="J135" s="37"/>
      <c r="K135" s="37"/>
      <c r="L135" s="59"/>
      <c r="S135" s="37"/>
      <c r="T135" s="37"/>
      <c r="U135" s="37"/>
      <c r="V135" s="37"/>
      <c r="W135" s="37"/>
      <c r="X135" s="37"/>
      <c r="Y135" s="37"/>
      <c r="Z135" s="37"/>
      <c r="AA135" s="37"/>
      <c r="AB135" s="37"/>
      <c r="AC135" s="37"/>
      <c r="AD135" s="37"/>
      <c r="AE135" s="37"/>
    </row>
    <row r="136" s="11" customFormat="1" ht="29.28" customHeight="1">
      <c r="A136" s="180"/>
      <c r="B136" s="181"/>
      <c r="C136" s="182" t="s">
        <v>270</v>
      </c>
      <c r="D136" s="183" t="s">
        <v>60</v>
      </c>
      <c r="E136" s="183" t="s">
        <v>56</v>
      </c>
      <c r="F136" s="183" t="s">
        <v>57</v>
      </c>
      <c r="G136" s="183" t="s">
        <v>271</v>
      </c>
      <c r="H136" s="183" t="s">
        <v>272</v>
      </c>
      <c r="I136" s="183" t="s">
        <v>273</v>
      </c>
      <c r="J136" s="184" t="s">
        <v>232</v>
      </c>
      <c r="K136" s="185" t="s">
        <v>274</v>
      </c>
      <c r="L136" s="186"/>
      <c r="M136" s="90" t="s">
        <v>1</v>
      </c>
      <c r="N136" s="91" t="s">
        <v>39</v>
      </c>
      <c r="O136" s="91" t="s">
        <v>275</v>
      </c>
      <c r="P136" s="91" t="s">
        <v>276</v>
      </c>
      <c r="Q136" s="91" t="s">
        <v>277</v>
      </c>
      <c r="R136" s="91" t="s">
        <v>278</v>
      </c>
      <c r="S136" s="91" t="s">
        <v>279</v>
      </c>
      <c r="T136" s="92" t="s">
        <v>280</v>
      </c>
      <c r="U136" s="180"/>
      <c r="V136" s="180"/>
      <c r="W136" s="180"/>
      <c r="X136" s="180"/>
      <c r="Y136" s="180"/>
      <c r="Z136" s="180"/>
      <c r="AA136" s="180"/>
      <c r="AB136" s="180"/>
      <c r="AC136" s="180"/>
      <c r="AD136" s="180"/>
      <c r="AE136" s="180"/>
    </row>
    <row r="137" s="2" customFormat="1" ht="22.8" customHeight="1">
      <c r="A137" s="37"/>
      <c r="B137" s="38"/>
      <c r="C137" s="97" t="s">
        <v>228</v>
      </c>
      <c r="D137" s="37"/>
      <c r="E137" s="37"/>
      <c r="F137" s="37"/>
      <c r="G137" s="37"/>
      <c r="H137" s="37"/>
      <c r="I137" s="37"/>
      <c r="J137" s="187">
        <f>BK137</f>
        <v>0</v>
      </c>
      <c r="K137" s="37"/>
      <c r="L137" s="38"/>
      <c r="M137" s="93"/>
      <c r="N137" s="77"/>
      <c r="O137" s="94"/>
      <c r="P137" s="188">
        <f>P138+P151+P175</f>
        <v>0</v>
      </c>
      <c r="Q137" s="94"/>
      <c r="R137" s="188">
        <f>R138+R151+R175</f>
        <v>23.615000000000002</v>
      </c>
      <c r="S137" s="94"/>
      <c r="T137" s="189">
        <f>T138+T151+T175</f>
        <v>0</v>
      </c>
      <c r="U137" s="37"/>
      <c r="V137" s="37"/>
      <c r="W137" s="37"/>
      <c r="X137" s="37"/>
      <c r="Y137" s="37"/>
      <c r="Z137" s="37"/>
      <c r="AA137" s="37"/>
      <c r="AB137" s="37"/>
      <c r="AC137" s="37"/>
      <c r="AD137" s="37"/>
      <c r="AE137" s="37"/>
      <c r="AT137" s="18" t="s">
        <v>74</v>
      </c>
      <c r="AU137" s="18" t="s">
        <v>234</v>
      </c>
      <c r="BK137" s="190">
        <f>BK138+BK151+BK175</f>
        <v>0</v>
      </c>
    </row>
    <row r="138" s="12" customFormat="1" ht="25.92" customHeight="1">
      <c r="A138" s="12"/>
      <c r="B138" s="191"/>
      <c r="C138" s="12"/>
      <c r="D138" s="192" t="s">
        <v>74</v>
      </c>
      <c r="E138" s="193" t="s">
        <v>3218</v>
      </c>
      <c r="F138" s="193" t="s">
        <v>3219</v>
      </c>
      <c r="G138" s="12"/>
      <c r="H138" s="12"/>
      <c r="I138" s="194"/>
      <c r="J138" s="195">
        <f>BK138</f>
        <v>0</v>
      </c>
      <c r="K138" s="12"/>
      <c r="L138" s="191"/>
      <c r="M138" s="196"/>
      <c r="N138" s="197"/>
      <c r="O138" s="197"/>
      <c r="P138" s="198">
        <f>SUM(P139:P150)</f>
        <v>0</v>
      </c>
      <c r="Q138" s="197"/>
      <c r="R138" s="198">
        <f>SUM(R139:R150)</f>
        <v>23.440000000000001</v>
      </c>
      <c r="S138" s="197"/>
      <c r="T138" s="199">
        <f>SUM(T139:T150)</f>
        <v>0</v>
      </c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R138" s="192" t="s">
        <v>82</v>
      </c>
      <c r="AT138" s="200" t="s">
        <v>74</v>
      </c>
      <c r="AU138" s="200" t="s">
        <v>75</v>
      </c>
      <c r="AY138" s="192" t="s">
        <v>283</v>
      </c>
      <c r="BK138" s="201">
        <f>SUM(BK139:BK150)</f>
        <v>0</v>
      </c>
    </row>
    <row r="139" s="2" customFormat="1" ht="16.5" customHeight="1">
      <c r="A139" s="37"/>
      <c r="B139" s="168"/>
      <c r="C139" s="242" t="s">
        <v>82</v>
      </c>
      <c r="D139" s="242" t="s">
        <v>582</v>
      </c>
      <c r="E139" s="243" t="s">
        <v>3220</v>
      </c>
      <c r="F139" s="244" t="s">
        <v>3221</v>
      </c>
      <c r="G139" s="245" t="s">
        <v>373</v>
      </c>
      <c r="H139" s="246">
        <v>241</v>
      </c>
      <c r="I139" s="247"/>
      <c r="J139" s="248">
        <f>ROUND(I139*H139,2)</f>
        <v>0</v>
      </c>
      <c r="K139" s="249"/>
      <c r="L139" s="250"/>
      <c r="M139" s="251" t="s">
        <v>1</v>
      </c>
      <c r="N139" s="252" t="s">
        <v>41</v>
      </c>
      <c r="O139" s="81"/>
      <c r="P139" s="214">
        <f>O139*H139</f>
        <v>0</v>
      </c>
      <c r="Q139" s="214">
        <v>0.040000000000000001</v>
      </c>
      <c r="R139" s="214">
        <f>Q139*H139</f>
        <v>9.6400000000000006</v>
      </c>
      <c r="S139" s="214">
        <v>0</v>
      </c>
      <c r="T139" s="215">
        <f>S139*H139</f>
        <v>0</v>
      </c>
      <c r="U139" s="37"/>
      <c r="V139" s="37"/>
      <c r="W139" s="37"/>
      <c r="X139" s="37"/>
      <c r="Y139" s="37"/>
      <c r="Z139" s="37"/>
      <c r="AA139" s="37"/>
      <c r="AB139" s="37"/>
      <c r="AC139" s="37"/>
      <c r="AD139" s="37"/>
      <c r="AE139" s="37"/>
      <c r="AR139" s="216" t="s">
        <v>1078</v>
      </c>
      <c r="AT139" s="216" t="s">
        <v>582</v>
      </c>
      <c r="AU139" s="216" t="s">
        <v>82</v>
      </c>
      <c r="AY139" s="18" t="s">
        <v>283</v>
      </c>
      <c r="BE139" s="217">
        <f>IF(N139="základná",J139,0)</f>
        <v>0</v>
      </c>
      <c r="BF139" s="217">
        <f>IF(N139="znížená",J139,0)</f>
        <v>0</v>
      </c>
      <c r="BG139" s="217">
        <f>IF(N139="zákl. prenesená",J139,0)</f>
        <v>0</v>
      </c>
      <c r="BH139" s="217">
        <f>IF(N139="zníž. prenesená",J139,0)</f>
        <v>0</v>
      </c>
      <c r="BI139" s="217">
        <f>IF(N139="nulová",J139,0)</f>
        <v>0</v>
      </c>
      <c r="BJ139" s="18" t="s">
        <v>87</v>
      </c>
      <c r="BK139" s="217">
        <f>ROUND(I139*H139,2)</f>
        <v>0</v>
      </c>
      <c r="BL139" s="18" t="s">
        <v>1078</v>
      </c>
      <c r="BM139" s="216" t="s">
        <v>4568</v>
      </c>
    </row>
    <row r="140" s="2" customFormat="1" ht="16.5" customHeight="1">
      <c r="A140" s="37"/>
      <c r="B140" s="168"/>
      <c r="C140" s="204" t="s">
        <v>87</v>
      </c>
      <c r="D140" s="204" t="s">
        <v>285</v>
      </c>
      <c r="E140" s="205" t="s">
        <v>3223</v>
      </c>
      <c r="F140" s="206" t="s">
        <v>3224</v>
      </c>
      <c r="G140" s="207" t="s">
        <v>373</v>
      </c>
      <c r="H140" s="208">
        <v>241</v>
      </c>
      <c r="I140" s="209"/>
      <c r="J140" s="210">
        <f>ROUND(I140*H140,2)</f>
        <v>0</v>
      </c>
      <c r="K140" s="211"/>
      <c r="L140" s="38"/>
      <c r="M140" s="212" t="s">
        <v>1</v>
      </c>
      <c r="N140" s="213" t="s">
        <v>41</v>
      </c>
      <c r="O140" s="81"/>
      <c r="P140" s="214">
        <f>O140*H140</f>
        <v>0</v>
      </c>
      <c r="Q140" s="214">
        <v>0</v>
      </c>
      <c r="R140" s="214">
        <f>Q140*H140</f>
        <v>0</v>
      </c>
      <c r="S140" s="214">
        <v>0</v>
      </c>
      <c r="T140" s="215">
        <f>S140*H140</f>
        <v>0</v>
      </c>
      <c r="U140" s="37"/>
      <c r="V140" s="37"/>
      <c r="W140" s="37"/>
      <c r="X140" s="37"/>
      <c r="Y140" s="37"/>
      <c r="Z140" s="37"/>
      <c r="AA140" s="37"/>
      <c r="AB140" s="37"/>
      <c r="AC140" s="37"/>
      <c r="AD140" s="37"/>
      <c r="AE140" s="37"/>
      <c r="AR140" s="216" t="s">
        <v>656</v>
      </c>
      <c r="AT140" s="216" t="s">
        <v>285</v>
      </c>
      <c r="AU140" s="216" t="s">
        <v>82</v>
      </c>
      <c r="AY140" s="18" t="s">
        <v>283</v>
      </c>
      <c r="BE140" s="217">
        <f>IF(N140="základná",J140,0)</f>
        <v>0</v>
      </c>
      <c r="BF140" s="217">
        <f>IF(N140="znížená",J140,0)</f>
        <v>0</v>
      </c>
      <c r="BG140" s="217">
        <f>IF(N140="zákl. prenesená",J140,0)</f>
        <v>0</v>
      </c>
      <c r="BH140" s="217">
        <f>IF(N140="zníž. prenesená",J140,0)</f>
        <v>0</v>
      </c>
      <c r="BI140" s="217">
        <f>IF(N140="nulová",J140,0)</f>
        <v>0</v>
      </c>
      <c r="BJ140" s="18" t="s">
        <v>87</v>
      </c>
      <c r="BK140" s="217">
        <f>ROUND(I140*H140,2)</f>
        <v>0</v>
      </c>
      <c r="BL140" s="18" t="s">
        <v>656</v>
      </c>
      <c r="BM140" s="216" t="s">
        <v>4569</v>
      </c>
    </row>
    <row r="141" s="2" customFormat="1" ht="16.5" customHeight="1">
      <c r="A141" s="37"/>
      <c r="B141" s="168"/>
      <c r="C141" s="242" t="s">
        <v>92</v>
      </c>
      <c r="D141" s="242" t="s">
        <v>582</v>
      </c>
      <c r="E141" s="243" t="s">
        <v>3226</v>
      </c>
      <c r="F141" s="244" t="s">
        <v>3227</v>
      </c>
      <c r="G141" s="245" t="s">
        <v>373</v>
      </c>
      <c r="H141" s="246">
        <v>13</v>
      </c>
      <c r="I141" s="247"/>
      <c r="J141" s="248">
        <f>ROUND(I141*H141,2)</f>
        <v>0</v>
      </c>
      <c r="K141" s="249"/>
      <c r="L141" s="250"/>
      <c r="M141" s="251" t="s">
        <v>1</v>
      </c>
      <c r="N141" s="252" t="s">
        <v>41</v>
      </c>
      <c r="O141" s="81"/>
      <c r="P141" s="214">
        <f>O141*H141</f>
        <v>0</v>
      </c>
      <c r="Q141" s="214">
        <v>0.040000000000000001</v>
      </c>
      <c r="R141" s="214">
        <f>Q141*H141</f>
        <v>0.52000000000000002</v>
      </c>
      <c r="S141" s="214">
        <v>0</v>
      </c>
      <c r="T141" s="215">
        <f>S141*H141</f>
        <v>0</v>
      </c>
      <c r="U141" s="37"/>
      <c r="V141" s="37"/>
      <c r="W141" s="37"/>
      <c r="X141" s="37"/>
      <c r="Y141" s="37"/>
      <c r="Z141" s="37"/>
      <c r="AA141" s="37"/>
      <c r="AB141" s="37"/>
      <c r="AC141" s="37"/>
      <c r="AD141" s="37"/>
      <c r="AE141" s="37"/>
      <c r="AR141" s="216" t="s">
        <v>1078</v>
      </c>
      <c r="AT141" s="216" t="s">
        <v>582</v>
      </c>
      <c r="AU141" s="216" t="s">
        <v>82</v>
      </c>
      <c r="AY141" s="18" t="s">
        <v>283</v>
      </c>
      <c r="BE141" s="217">
        <f>IF(N141="základná",J141,0)</f>
        <v>0</v>
      </c>
      <c r="BF141" s="217">
        <f>IF(N141="znížená",J141,0)</f>
        <v>0</v>
      </c>
      <c r="BG141" s="217">
        <f>IF(N141="zákl. prenesená",J141,0)</f>
        <v>0</v>
      </c>
      <c r="BH141" s="217">
        <f>IF(N141="zníž. prenesená",J141,0)</f>
        <v>0</v>
      </c>
      <c r="BI141" s="217">
        <f>IF(N141="nulová",J141,0)</f>
        <v>0</v>
      </c>
      <c r="BJ141" s="18" t="s">
        <v>87</v>
      </c>
      <c r="BK141" s="217">
        <f>ROUND(I141*H141,2)</f>
        <v>0</v>
      </c>
      <c r="BL141" s="18" t="s">
        <v>1078</v>
      </c>
      <c r="BM141" s="216" t="s">
        <v>4570</v>
      </c>
    </row>
    <row r="142" s="2" customFormat="1" ht="16.5" customHeight="1">
      <c r="A142" s="37"/>
      <c r="B142" s="168"/>
      <c r="C142" s="204" t="s">
        <v>289</v>
      </c>
      <c r="D142" s="204" t="s">
        <v>285</v>
      </c>
      <c r="E142" s="205" t="s">
        <v>3229</v>
      </c>
      <c r="F142" s="206" t="s">
        <v>3224</v>
      </c>
      <c r="G142" s="207" t="s">
        <v>373</v>
      </c>
      <c r="H142" s="208">
        <v>13</v>
      </c>
      <c r="I142" s="209"/>
      <c r="J142" s="210">
        <f>ROUND(I142*H142,2)</f>
        <v>0</v>
      </c>
      <c r="K142" s="211"/>
      <c r="L142" s="38"/>
      <c r="M142" s="212" t="s">
        <v>1</v>
      </c>
      <c r="N142" s="213" t="s">
        <v>41</v>
      </c>
      <c r="O142" s="81"/>
      <c r="P142" s="214">
        <f>O142*H142</f>
        <v>0</v>
      </c>
      <c r="Q142" s="214">
        <v>0</v>
      </c>
      <c r="R142" s="214">
        <f>Q142*H142</f>
        <v>0</v>
      </c>
      <c r="S142" s="214">
        <v>0</v>
      </c>
      <c r="T142" s="215">
        <f>S142*H142</f>
        <v>0</v>
      </c>
      <c r="U142" s="37"/>
      <c r="V142" s="37"/>
      <c r="W142" s="37"/>
      <c r="X142" s="37"/>
      <c r="Y142" s="37"/>
      <c r="Z142" s="37"/>
      <c r="AA142" s="37"/>
      <c r="AB142" s="37"/>
      <c r="AC142" s="37"/>
      <c r="AD142" s="37"/>
      <c r="AE142" s="37"/>
      <c r="AR142" s="216" t="s">
        <v>656</v>
      </c>
      <c r="AT142" s="216" t="s">
        <v>285</v>
      </c>
      <c r="AU142" s="216" t="s">
        <v>82</v>
      </c>
      <c r="AY142" s="18" t="s">
        <v>283</v>
      </c>
      <c r="BE142" s="217">
        <f>IF(N142="základná",J142,0)</f>
        <v>0</v>
      </c>
      <c r="BF142" s="217">
        <f>IF(N142="znížená",J142,0)</f>
        <v>0</v>
      </c>
      <c r="BG142" s="217">
        <f>IF(N142="zákl. prenesená",J142,0)</f>
        <v>0</v>
      </c>
      <c r="BH142" s="217">
        <f>IF(N142="zníž. prenesená",J142,0)</f>
        <v>0</v>
      </c>
      <c r="BI142" s="217">
        <f>IF(N142="nulová",J142,0)</f>
        <v>0</v>
      </c>
      <c r="BJ142" s="18" t="s">
        <v>87</v>
      </c>
      <c r="BK142" s="217">
        <f>ROUND(I142*H142,2)</f>
        <v>0</v>
      </c>
      <c r="BL142" s="18" t="s">
        <v>656</v>
      </c>
      <c r="BM142" s="216" t="s">
        <v>4571</v>
      </c>
    </row>
    <row r="143" s="2" customFormat="1" ht="24.15" customHeight="1">
      <c r="A143" s="37"/>
      <c r="B143" s="168"/>
      <c r="C143" s="242" t="s">
        <v>306</v>
      </c>
      <c r="D143" s="242" t="s">
        <v>582</v>
      </c>
      <c r="E143" s="243" t="s">
        <v>3231</v>
      </c>
      <c r="F143" s="244" t="s">
        <v>3232</v>
      </c>
      <c r="G143" s="245" t="s">
        <v>373</v>
      </c>
      <c r="H143" s="246">
        <v>254</v>
      </c>
      <c r="I143" s="247"/>
      <c r="J143" s="248">
        <f>ROUND(I143*H143,2)</f>
        <v>0</v>
      </c>
      <c r="K143" s="249"/>
      <c r="L143" s="250"/>
      <c r="M143" s="251" t="s">
        <v>1</v>
      </c>
      <c r="N143" s="252" t="s">
        <v>41</v>
      </c>
      <c r="O143" s="81"/>
      <c r="P143" s="214">
        <f>O143*H143</f>
        <v>0</v>
      </c>
      <c r="Q143" s="214">
        <v>0.040000000000000001</v>
      </c>
      <c r="R143" s="214">
        <f>Q143*H143</f>
        <v>10.16</v>
      </c>
      <c r="S143" s="214">
        <v>0</v>
      </c>
      <c r="T143" s="215">
        <f>S143*H143</f>
        <v>0</v>
      </c>
      <c r="U143" s="37"/>
      <c r="V143" s="37"/>
      <c r="W143" s="37"/>
      <c r="X143" s="37"/>
      <c r="Y143" s="37"/>
      <c r="Z143" s="37"/>
      <c r="AA143" s="37"/>
      <c r="AB143" s="37"/>
      <c r="AC143" s="37"/>
      <c r="AD143" s="37"/>
      <c r="AE143" s="37"/>
      <c r="AR143" s="216" t="s">
        <v>1078</v>
      </c>
      <c r="AT143" s="216" t="s">
        <v>582</v>
      </c>
      <c r="AU143" s="216" t="s">
        <v>82</v>
      </c>
      <c r="AY143" s="18" t="s">
        <v>283</v>
      </c>
      <c r="BE143" s="217">
        <f>IF(N143="základná",J143,0)</f>
        <v>0</v>
      </c>
      <c r="BF143" s="217">
        <f>IF(N143="znížená",J143,0)</f>
        <v>0</v>
      </c>
      <c r="BG143" s="217">
        <f>IF(N143="zákl. prenesená",J143,0)</f>
        <v>0</v>
      </c>
      <c r="BH143" s="217">
        <f>IF(N143="zníž. prenesená",J143,0)</f>
        <v>0</v>
      </c>
      <c r="BI143" s="217">
        <f>IF(N143="nulová",J143,0)</f>
        <v>0</v>
      </c>
      <c r="BJ143" s="18" t="s">
        <v>87</v>
      </c>
      <c r="BK143" s="217">
        <f>ROUND(I143*H143,2)</f>
        <v>0</v>
      </c>
      <c r="BL143" s="18" t="s">
        <v>1078</v>
      </c>
      <c r="BM143" s="216" t="s">
        <v>4572</v>
      </c>
    </row>
    <row r="144" s="2" customFormat="1" ht="16.5" customHeight="1">
      <c r="A144" s="37"/>
      <c r="B144" s="168"/>
      <c r="C144" s="204" t="s">
        <v>310</v>
      </c>
      <c r="D144" s="204" t="s">
        <v>285</v>
      </c>
      <c r="E144" s="205" t="s">
        <v>3234</v>
      </c>
      <c r="F144" s="206" t="s">
        <v>3224</v>
      </c>
      <c r="G144" s="207" t="s">
        <v>373</v>
      </c>
      <c r="H144" s="208">
        <v>254</v>
      </c>
      <c r="I144" s="209"/>
      <c r="J144" s="210">
        <f>ROUND(I144*H144,2)</f>
        <v>0</v>
      </c>
      <c r="K144" s="211"/>
      <c r="L144" s="38"/>
      <c r="M144" s="212" t="s">
        <v>1</v>
      </c>
      <c r="N144" s="213" t="s">
        <v>41</v>
      </c>
      <c r="O144" s="81"/>
      <c r="P144" s="214">
        <f>O144*H144</f>
        <v>0</v>
      </c>
      <c r="Q144" s="214">
        <v>0</v>
      </c>
      <c r="R144" s="214">
        <f>Q144*H144</f>
        <v>0</v>
      </c>
      <c r="S144" s="214">
        <v>0</v>
      </c>
      <c r="T144" s="215">
        <f>S144*H144</f>
        <v>0</v>
      </c>
      <c r="U144" s="37"/>
      <c r="V144" s="37"/>
      <c r="W144" s="37"/>
      <c r="X144" s="37"/>
      <c r="Y144" s="37"/>
      <c r="Z144" s="37"/>
      <c r="AA144" s="37"/>
      <c r="AB144" s="37"/>
      <c r="AC144" s="37"/>
      <c r="AD144" s="37"/>
      <c r="AE144" s="37"/>
      <c r="AR144" s="216" t="s">
        <v>656</v>
      </c>
      <c r="AT144" s="216" t="s">
        <v>285</v>
      </c>
      <c r="AU144" s="216" t="s">
        <v>82</v>
      </c>
      <c r="AY144" s="18" t="s">
        <v>283</v>
      </c>
      <c r="BE144" s="217">
        <f>IF(N144="základná",J144,0)</f>
        <v>0</v>
      </c>
      <c r="BF144" s="217">
        <f>IF(N144="znížená",J144,0)</f>
        <v>0</v>
      </c>
      <c r="BG144" s="217">
        <f>IF(N144="zákl. prenesená",J144,0)</f>
        <v>0</v>
      </c>
      <c r="BH144" s="217">
        <f>IF(N144="zníž. prenesená",J144,0)</f>
        <v>0</v>
      </c>
      <c r="BI144" s="217">
        <f>IF(N144="nulová",J144,0)</f>
        <v>0</v>
      </c>
      <c r="BJ144" s="18" t="s">
        <v>87</v>
      </c>
      <c r="BK144" s="217">
        <f>ROUND(I144*H144,2)</f>
        <v>0</v>
      </c>
      <c r="BL144" s="18" t="s">
        <v>656</v>
      </c>
      <c r="BM144" s="216" t="s">
        <v>4573</v>
      </c>
    </row>
    <row r="145" s="2" customFormat="1" ht="16.5" customHeight="1">
      <c r="A145" s="37"/>
      <c r="B145" s="168"/>
      <c r="C145" s="242" t="s">
        <v>315</v>
      </c>
      <c r="D145" s="242" t="s">
        <v>582</v>
      </c>
      <c r="E145" s="243" t="s">
        <v>3241</v>
      </c>
      <c r="F145" s="244" t="s">
        <v>3242</v>
      </c>
      <c r="G145" s="245" t="s">
        <v>373</v>
      </c>
      <c r="H145" s="246">
        <v>28</v>
      </c>
      <c r="I145" s="247"/>
      <c r="J145" s="248">
        <f>ROUND(I145*H145,2)</f>
        <v>0</v>
      </c>
      <c r="K145" s="249"/>
      <c r="L145" s="250"/>
      <c r="M145" s="251" t="s">
        <v>1</v>
      </c>
      <c r="N145" s="252" t="s">
        <v>41</v>
      </c>
      <c r="O145" s="81"/>
      <c r="P145" s="214">
        <f>O145*H145</f>
        <v>0</v>
      </c>
      <c r="Q145" s="214">
        <v>0.040000000000000001</v>
      </c>
      <c r="R145" s="214">
        <f>Q145*H145</f>
        <v>1.1200000000000001</v>
      </c>
      <c r="S145" s="214">
        <v>0</v>
      </c>
      <c r="T145" s="215">
        <f>S145*H145</f>
        <v>0</v>
      </c>
      <c r="U145" s="37"/>
      <c r="V145" s="37"/>
      <c r="W145" s="37"/>
      <c r="X145" s="37"/>
      <c r="Y145" s="37"/>
      <c r="Z145" s="37"/>
      <c r="AA145" s="37"/>
      <c r="AB145" s="37"/>
      <c r="AC145" s="37"/>
      <c r="AD145" s="37"/>
      <c r="AE145" s="37"/>
      <c r="AR145" s="216" t="s">
        <v>1078</v>
      </c>
      <c r="AT145" s="216" t="s">
        <v>582</v>
      </c>
      <c r="AU145" s="216" t="s">
        <v>82</v>
      </c>
      <c r="AY145" s="18" t="s">
        <v>283</v>
      </c>
      <c r="BE145" s="217">
        <f>IF(N145="základná",J145,0)</f>
        <v>0</v>
      </c>
      <c r="BF145" s="217">
        <f>IF(N145="znížená",J145,0)</f>
        <v>0</v>
      </c>
      <c r="BG145" s="217">
        <f>IF(N145="zákl. prenesená",J145,0)</f>
        <v>0</v>
      </c>
      <c r="BH145" s="217">
        <f>IF(N145="zníž. prenesená",J145,0)</f>
        <v>0</v>
      </c>
      <c r="BI145" s="217">
        <f>IF(N145="nulová",J145,0)</f>
        <v>0</v>
      </c>
      <c r="BJ145" s="18" t="s">
        <v>87</v>
      </c>
      <c r="BK145" s="217">
        <f>ROUND(I145*H145,2)</f>
        <v>0</v>
      </c>
      <c r="BL145" s="18" t="s">
        <v>1078</v>
      </c>
      <c r="BM145" s="216" t="s">
        <v>4574</v>
      </c>
    </row>
    <row r="146" s="2" customFormat="1" ht="16.5" customHeight="1">
      <c r="A146" s="37"/>
      <c r="B146" s="168"/>
      <c r="C146" s="204" t="s">
        <v>319</v>
      </c>
      <c r="D146" s="204" t="s">
        <v>285</v>
      </c>
      <c r="E146" s="205" t="s">
        <v>3244</v>
      </c>
      <c r="F146" s="206" t="s">
        <v>3224</v>
      </c>
      <c r="G146" s="207" t="s">
        <v>373</v>
      </c>
      <c r="H146" s="208">
        <v>28</v>
      </c>
      <c r="I146" s="209"/>
      <c r="J146" s="210">
        <f>ROUND(I146*H146,2)</f>
        <v>0</v>
      </c>
      <c r="K146" s="211"/>
      <c r="L146" s="38"/>
      <c r="M146" s="212" t="s">
        <v>1</v>
      </c>
      <c r="N146" s="213" t="s">
        <v>41</v>
      </c>
      <c r="O146" s="81"/>
      <c r="P146" s="214">
        <f>O146*H146</f>
        <v>0</v>
      </c>
      <c r="Q146" s="214">
        <v>0</v>
      </c>
      <c r="R146" s="214">
        <f>Q146*H146</f>
        <v>0</v>
      </c>
      <c r="S146" s="214">
        <v>0</v>
      </c>
      <c r="T146" s="215">
        <f>S146*H146</f>
        <v>0</v>
      </c>
      <c r="U146" s="37"/>
      <c r="V146" s="37"/>
      <c r="W146" s="37"/>
      <c r="X146" s="37"/>
      <c r="Y146" s="37"/>
      <c r="Z146" s="37"/>
      <c r="AA146" s="37"/>
      <c r="AB146" s="37"/>
      <c r="AC146" s="37"/>
      <c r="AD146" s="37"/>
      <c r="AE146" s="37"/>
      <c r="AR146" s="216" t="s">
        <v>656</v>
      </c>
      <c r="AT146" s="216" t="s">
        <v>285</v>
      </c>
      <c r="AU146" s="216" t="s">
        <v>82</v>
      </c>
      <c r="AY146" s="18" t="s">
        <v>283</v>
      </c>
      <c r="BE146" s="217">
        <f>IF(N146="základná",J146,0)</f>
        <v>0</v>
      </c>
      <c r="BF146" s="217">
        <f>IF(N146="znížená",J146,0)</f>
        <v>0</v>
      </c>
      <c r="BG146" s="217">
        <f>IF(N146="zákl. prenesená",J146,0)</f>
        <v>0</v>
      </c>
      <c r="BH146" s="217">
        <f>IF(N146="zníž. prenesená",J146,0)</f>
        <v>0</v>
      </c>
      <c r="BI146" s="217">
        <f>IF(N146="nulová",J146,0)</f>
        <v>0</v>
      </c>
      <c r="BJ146" s="18" t="s">
        <v>87</v>
      </c>
      <c r="BK146" s="217">
        <f>ROUND(I146*H146,2)</f>
        <v>0</v>
      </c>
      <c r="BL146" s="18" t="s">
        <v>656</v>
      </c>
      <c r="BM146" s="216" t="s">
        <v>4575</v>
      </c>
    </row>
    <row r="147" s="2" customFormat="1" ht="16.5" customHeight="1">
      <c r="A147" s="37"/>
      <c r="B147" s="168"/>
      <c r="C147" s="242" t="s">
        <v>323</v>
      </c>
      <c r="D147" s="242" t="s">
        <v>582</v>
      </c>
      <c r="E147" s="243" t="s">
        <v>3246</v>
      </c>
      <c r="F147" s="244" t="s">
        <v>3247</v>
      </c>
      <c r="G147" s="245" t="s">
        <v>373</v>
      </c>
      <c r="H147" s="246">
        <v>28</v>
      </c>
      <c r="I147" s="247"/>
      <c r="J147" s="248">
        <f>ROUND(I147*H147,2)</f>
        <v>0</v>
      </c>
      <c r="K147" s="249"/>
      <c r="L147" s="250"/>
      <c r="M147" s="251" t="s">
        <v>1</v>
      </c>
      <c r="N147" s="252" t="s">
        <v>41</v>
      </c>
      <c r="O147" s="81"/>
      <c r="P147" s="214">
        <f>O147*H147</f>
        <v>0</v>
      </c>
      <c r="Q147" s="214">
        <v>0.040000000000000001</v>
      </c>
      <c r="R147" s="214">
        <f>Q147*H147</f>
        <v>1.1200000000000001</v>
      </c>
      <c r="S147" s="214">
        <v>0</v>
      </c>
      <c r="T147" s="215">
        <f>S147*H147</f>
        <v>0</v>
      </c>
      <c r="U147" s="37"/>
      <c r="V147" s="37"/>
      <c r="W147" s="37"/>
      <c r="X147" s="37"/>
      <c r="Y147" s="37"/>
      <c r="Z147" s="37"/>
      <c r="AA147" s="37"/>
      <c r="AB147" s="37"/>
      <c r="AC147" s="37"/>
      <c r="AD147" s="37"/>
      <c r="AE147" s="37"/>
      <c r="AR147" s="216" t="s">
        <v>1078</v>
      </c>
      <c r="AT147" s="216" t="s">
        <v>582</v>
      </c>
      <c r="AU147" s="216" t="s">
        <v>82</v>
      </c>
      <c r="AY147" s="18" t="s">
        <v>283</v>
      </c>
      <c r="BE147" s="217">
        <f>IF(N147="základná",J147,0)</f>
        <v>0</v>
      </c>
      <c r="BF147" s="217">
        <f>IF(N147="znížená",J147,0)</f>
        <v>0</v>
      </c>
      <c r="BG147" s="217">
        <f>IF(N147="zákl. prenesená",J147,0)</f>
        <v>0</v>
      </c>
      <c r="BH147" s="217">
        <f>IF(N147="zníž. prenesená",J147,0)</f>
        <v>0</v>
      </c>
      <c r="BI147" s="217">
        <f>IF(N147="nulová",J147,0)</f>
        <v>0</v>
      </c>
      <c r="BJ147" s="18" t="s">
        <v>87</v>
      </c>
      <c r="BK147" s="217">
        <f>ROUND(I147*H147,2)</f>
        <v>0</v>
      </c>
      <c r="BL147" s="18" t="s">
        <v>1078</v>
      </c>
      <c r="BM147" s="216" t="s">
        <v>4576</v>
      </c>
    </row>
    <row r="148" s="2" customFormat="1" ht="16.5" customHeight="1">
      <c r="A148" s="37"/>
      <c r="B148" s="168"/>
      <c r="C148" s="204" t="s">
        <v>327</v>
      </c>
      <c r="D148" s="204" t="s">
        <v>285</v>
      </c>
      <c r="E148" s="205" t="s">
        <v>3249</v>
      </c>
      <c r="F148" s="206" t="s">
        <v>3224</v>
      </c>
      <c r="G148" s="207" t="s">
        <v>373</v>
      </c>
      <c r="H148" s="208">
        <v>28</v>
      </c>
      <c r="I148" s="209"/>
      <c r="J148" s="210">
        <f>ROUND(I148*H148,2)</f>
        <v>0</v>
      </c>
      <c r="K148" s="211"/>
      <c r="L148" s="38"/>
      <c r="M148" s="212" t="s">
        <v>1</v>
      </c>
      <c r="N148" s="213" t="s">
        <v>41</v>
      </c>
      <c r="O148" s="81"/>
      <c r="P148" s="214">
        <f>O148*H148</f>
        <v>0</v>
      </c>
      <c r="Q148" s="214">
        <v>0</v>
      </c>
      <c r="R148" s="214">
        <f>Q148*H148</f>
        <v>0</v>
      </c>
      <c r="S148" s="214">
        <v>0</v>
      </c>
      <c r="T148" s="215">
        <f>S148*H148</f>
        <v>0</v>
      </c>
      <c r="U148" s="37"/>
      <c r="V148" s="37"/>
      <c r="W148" s="37"/>
      <c r="X148" s="37"/>
      <c r="Y148" s="37"/>
      <c r="Z148" s="37"/>
      <c r="AA148" s="37"/>
      <c r="AB148" s="37"/>
      <c r="AC148" s="37"/>
      <c r="AD148" s="37"/>
      <c r="AE148" s="37"/>
      <c r="AR148" s="216" t="s">
        <v>656</v>
      </c>
      <c r="AT148" s="216" t="s">
        <v>285</v>
      </c>
      <c r="AU148" s="216" t="s">
        <v>82</v>
      </c>
      <c r="AY148" s="18" t="s">
        <v>283</v>
      </c>
      <c r="BE148" s="217">
        <f>IF(N148="základná",J148,0)</f>
        <v>0</v>
      </c>
      <c r="BF148" s="217">
        <f>IF(N148="znížená",J148,0)</f>
        <v>0</v>
      </c>
      <c r="BG148" s="217">
        <f>IF(N148="zákl. prenesená",J148,0)</f>
        <v>0</v>
      </c>
      <c r="BH148" s="217">
        <f>IF(N148="zníž. prenesená",J148,0)</f>
        <v>0</v>
      </c>
      <c r="BI148" s="217">
        <f>IF(N148="nulová",J148,0)</f>
        <v>0</v>
      </c>
      <c r="BJ148" s="18" t="s">
        <v>87</v>
      </c>
      <c r="BK148" s="217">
        <f>ROUND(I148*H148,2)</f>
        <v>0</v>
      </c>
      <c r="BL148" s="18" t="s">
        <v>656</v>
      </c>
      <c r="BM148" s="216" t="s">
        <v>4577</v>
      </c>
    </row>
    <row r="149" s="2" customFormat="1" ht="24.15" customHeight="1">
      <c r="A149" s="37"/>
      <c r="B149" s="168"/>
      <c r="C149" s="242" t="s">
        <v>332</v>
      </c>
      <c r="D149" s="242" t="s">
        <v>582</v>
      </c>
      <c r="E149" s="243" t="s">
        <v>3251</v>
      </c>
      <c r="F149" s="244" t="s">
        <v>3252</v>
      </c>
      <c r="G149" s="245" t="s">
        <v>373</v>
      </c>
      <c r="H149" s="246">
        <v>22</v>
      </c>
      <c r="I149" s="247"/>
      <c r="J149" s="248">
        <f>ROUND(I149*H149,2)</f>
        <v>0</v>
      </c>
      <c r="K149" s="249"/>
      <c r="L149" s="250"/>
      <c r="M149" s="251" t="s">
        <v>1</v>
      </c>
      <c r="N149" s="252" t="s">
        <v>41</v>
      </c>
      <c r="O149" s="81"/>
      <c r="P149" s="214">
        <f>O149*H149</f>
        <v>0</v>
      </c>
      <c r="Q149" s="214">
        <v>0.040000000000000001</v>
      </c>
      <c r="R149" s="214">
        <f>Q149*H149</f>
        <v>0.88</v>
      </c>
      <c r="S149" s="214">
        <v>0</v>
      </c>
      <c r="T149" s="215">
        <f>S149*H149</f>
        <v>0</v>
      </c>
      <c r="U149" s="37"/>
      <c r="V149" s="37"/>
      <c r="W149" s="37"/>
      <c r="X149" s="37"/>
      <c r="Y149" s="37"/>
      <c r="Z149" s="37"/>
      <c r="AA149" s="37"/>
      <c r="AB149" s="37"/>
      <c r="AC149" s="37"/>
      <c r="AD149" s="37"/>
      <c r="AE149" s="37"/>
      <c r="AR149" s="216" t="s">
        <v>1078</v>
      </c>
      <c r="AT149" s="216" t="s">
        <v>582</v>
      </c>
      <c r="AU149" s="216" t="s">
        <v>82</v>
      </c>
      <c r="AY149" s="18" t="s">
        <v>283</v>
      </c>
      <c r="BE149" s="217">
        <f>IF(N149="základná",J149,0)</f>
        <v>0</v>
      </c>
      <c r="BF149" s="217">
        <f>IF(N149="znížená",J149,0)</f>
        <v>0</v>
      </c>
      <c r="BG149" s="217">
        <f>IF(N149="zákl. prenesená",J149,0)</f>
        <v>0</v>
      </c>
      <c r="BH149" s="217">
        <f>IF(N149="zníž. prenesená",J149,0)</f>
        <v>0</v>
      </c>
      <c r="BI149" s="217">
        <f>IF(N149="nulová",J149,0)</f>
        <v>0</v>
      </c>
      <c r="BJ149" s="18" t="s">
        <v>87</v>
      </c>
      <c r="BK149" s="217">
        <f>ROUND(I149*H149,2)</f>
        <v>0</v>
      </c>
      <c r="BL149" s="18" t="s">
        <v>1078</v>
      </c>
      <c r="BM149" s="216" t="s">
        <v>4578</v>
      </c>
    </row>
    <row r="150" s="2" customFormat="1" ht="16.5" customHeight="1">
      <c r="A150" s="37"/>
      <c r="B150" s="168"/>
      <c r="C150" s="204" t="s">
        <v>337</v>
      </c>
      <c r="D150" s="204" t="s">
        <v>285</v>
      </c>
      <c r="E150" s="205" t="s">
        <v>3254</v>
      </c>
      <c r="F150" s="206" t="s">
        <v>3224</v>
      </c>
      <c r="G150" s="207" t="s">
        <v>373</v>
      </c>
      <c r="H150" s="208">
        <v>22</v>
      </c>
      <c r="I150" s="209"/>
      <c r="J150" s="210">
        <f>ROUND(I150*H150,2)</f>
        <v>0</v>
      </c>
      <c r="K150" s="211"/>
      <c r="L150" s="38"/>
      <c r="M150" s="212" t="s">
        <v>1</v>
      </c>
      <c r="N150" s="213" t="s">
        <v>41</v>
      </c>
      <c r="O150" s="81"/>
      <c r="P150" s="214">
        <f>O150*H150</f>
        <v>0</v>
      </c>
      <c r="Q150" s="214">
        <v>0</v>
      </c>
      <c r="R150" s="214">
        <f>Q150*H150</f>
        <v>0</v>
      </c>
      <c r="S150" s="214">
        <v>0</v>
      </c>
      <c r="T150" s="215">
        <f>S150*H150</f>
        <v>0</v>
      </c>
      <c r="U150" s="37"/>
      <c r="V150" s="37"/>
      <c r="W150" s="37"/>
      <c r="X150" s="37"/>
      <c r="Y150" s="37"/>
      <c r="Z150" s="37"/>
      <c r="AA150" s="37"/>
      <c r="AB150" s="37"/>
      <c r="AC150" s="37"/>
      <c r="AD150" s="37"/>
      <c r="AE150" s="37"/>
      <c r="AR150" s="216" t="s">
        <v>656</v>
      </c>
      <c r="AT150" s="216" t="s">
        <v>285</v>
      </c>
      <c r="AU150" s="216" t="s">
        <v>82</v>
      </c>
      <c r="AY150" s="18" t="s">
        <v>283</v>
      </c>
      <c r="BE150" s="217">
        <f>IF(N150="základná",J150,0)</f>
        <v>0</v>
      </c>
      <c r="BF150" s="217">
        <f>IF(N150="znížená",J150,0)</f>
        <v>0</v>
      </c>
      <c r="BG150" s="217">
        <f>IF(N150="zákl. prenesená",J150,0)</f>
        <v>0</v>
      </c>
      <c r="BH150" s="217">
        <f>IF(N150="zníž. prenesená",J150,0)</f>
        <v>0</v>
      </c>
      <c r="BI150" s="217">
        <f>IF(N150="nulová",J150,0)</f>
        <v>0</v>
      </c>
      <c r="BJ150" s="18" t="s">
        <v>87</v>
      </c>
      <c r="BK150" s="217">
        <f>ROUND(I150*H150,2)</f>
        <v>0</v>
      </c>
      <c r="BL150" s="18" t="s">
        <v>656</v>
      </c>
      <c r="BM150" s="216" t="s">
        <v>4579</v>
      </c>
    </row>
    <row r="151" s="12" customFormat="1" ht="25.92" customHeight="1">
      <c r="A151" s="12"/>
      <c r="B151" s="191"/>
      <c r="C151" s="12"/>
      <c r="D151" s="192" t="s">
        <v>74</v>
      </c>
      <c r="E151" s="193" t="s">
        <v>3346</v>
      </c>
      <c r="F151" s="193" t="s">
        <v>4580</v>
      </c>
      <c r="G151" s="12"/>
      <c r="H151" s="12"/>
      <c r="I151" s="194"/>
      <c r="J151" s="195">
        <f>BK151</f>
        <v>0</v>
      </c>
      <c r="K151" s="12"/>
      <c r="L151" s="191"/>
      <c r="M151" s="196"/>
      <c r="N151" s="197"/>
      <c r="O151" s="197"/>
      <c r="P151" s="198">
        <f>SUM(P152:P174)</f>
        <v>0</v>
      </c>
      <c r="Q151" s="197"/>
      <c r="R151" s="198">
        <f>SUM(R152:R174)</f>
        <v>0.17500000000000002</v>
      </c>
      <c r="S151" s="197"/>
      <c r="T151" s="199">
        <f>SUM(T152:T174)</f>
        <v>0</v>
      </c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R151" s="192" t="s">
        <v>82</v>
      </c>
      <c r="AT151" s="200" t="s">
        <v>74</v>
      </c>
      <c r="AU151" s="200" t="s">
        <v>75</v>
      </c>
      <c r="AY151" s="192" t="s">
        <v>283</v>
      </c>
      <c r="BK151" s="201">
        <f>SUM(BK152:BK174)</f>
        <v>0</v>
      </c>
    </row>
    <row r="152" s="2" customFormat="1" ht="24.15" customHeight="1">
      <c r="A152" s="37"/>
      <c r="B152" s="168"/>
      <c r="C152" s="204" t="s">
        <v>341</v>
      </c>
      <c r="D152" s="204" t="s">
        <v>285</v>
      </c>
      <c r="E152" s="205" t="s">
        <v>3257</v>
      </c>
      <c r="F152" s="206" t="s">
        <v>3258</v>
      </c>
      <c r="G152" s="207" t="s">
        <v>649</v>
      </c>
      <c r="H152" s="208">
        <v>2137</v>
      </c>
      <c r="I152" s="209"/>
      <c r="J152" s="210">
        <f>ROUND(I152*H152,2)</f>
        <v>0</v>
      </c>
      <c r="K152" s="211"/>
      <c r="L152" s="38"/>
      <c r="M152" s="212" t="s">
        <v>1</v>
      </c>
      <c r="N152" s="213" t="s">
        <v>41</v>
      </c>
      <c r="O152" s="81"/>
      <c r="P152" s="214">
        <f>O152*H152</f>
        <v>0</v>
      </c>
      <c r="Q152" s="214">
        <v>0</v>
      </c>
      <c r="R152" s="214">
        <f>Q152*H152</f>
        <v>0</v>
      </c>
      <c r="S152" s="214">
        <v>0</v>
      </c>
      <c r="T152" s="215">
        <f>S152*H152</f>
        <v>0</v>
      </c>
      <c r="U152" s="37"/>
      <c r="V152" s="37"/>
      <c r="W152" s="37"/>
      <c r="X152" s="37"/>
      <c r="Y152" s="37"/>
      <c r="Z152" s="37"/>
      <c r="AA152" s="37"/>
      <c r="AB152" s="37"/>
      <c r="AC152" s="37"/>
      <c r="AD152" s="37"/>
      <c r="AE152" s="37"/>
      <c r="AR152" s="216" t="s">
        <v>656</v>
      </c>
      <c r="AT152" s="216" t="s">
        <v>285</v>
      </c>
      <c r="AU152" s="216" t="s">
        <v>82</v>
      </c>
      <c r="AY152" s="18" t="s">
        <v>283</v>
      </c>
      <c r="BE152" s="217">
        <f>IF(N152="základná",J152,0)</f>
        <v>0</v>
      </c>
      <c r="BF152" s="217">
        <f>IF(N152="znížená",J152,0)</f>
        <v>0</v>
      </c>
      <c r="BG152" s="217">
        <f>IF(N152="zákl. prenesená",J152,0)</f>
        <v>0</v>
      </c>
      <c r="BH152" s="217">
        <f>IF(N152="zníž. prenesená",J152,0)</f>
        <v>0</v>
      </c>
      <c r="BI152" s="217">
        <f>IF(N152="nulová",J152,0)</f>
        <v>0</v>
      </c>
      <c r="BJ152" s="18" t="s">
        <v>87</v>
      </c>
      <c r="BK152" s="217">
        <f>ROUND(I152*H152,2)</f>
        <v>0</v>
      </c>
      <c r="BL152" s="18" t="s">
        <v>656</v>
      </c>
      <c r="BM152" s="216" t="s">
        <v>4581</v>
      </c>
    </row>
    <row r="153" s="2" customFormat="1" ht="16.5" customHeight="1">
      <c r="A153" s="37"/>
      <c r="B153" s="168"/>
      <c r="C153" s="204" t="s">
        <v>347</v>
      </c>
      <c r="D153" s="204" t="s">
        <v>285</v>
      </c>
      <c r="E153" s="205" t="s">
        <v>4582</v>
      </c>
      <c r="F153" s="206" t="s">
        <v>3224</v>
      </c>
      <c r="G153" s="207" t="s">
        <v>649</v>
      </c>
      <c r="H153" s="208">
        <v>2137</v>
      </c>
      <c r="I153" s="209"/>
      <c r="J153" s="210">
        <f>ROUND(I153*H153,2)</f>
        <v>0</v>
      </c>
      <c r="K153" s="211"/>
      <c r="L153" s="38"/>
      <c r="M153" s="212" t="s">
        <v>1</v>
      </c>
      <c r="N153" s="213" t="s">
        <v>41</v>
      </c>
      <c r="O153" s="81"/>
      <c r="P153" s="214">
        <f>O153*H153</f>
        <v>0</v>
      </c>
      <c r="Q153" s="214">
        <v>0</v>
      </c>
      <c r="R153" s="214">
        <f>Q153*H153</f>
        <v>0</v>
      </c>
      <c r="S153" s="214">
        <v>0</v>
      </c>
      <c r="T153" s="215">
        <f>S153*H153</f>
        <v>0</v>
      </c>
      <c r="U153" s="37"/>
      <c r="V153" s="37"/>
      <c r="W153" s="37"/>
      <c r="X153" s="37"/>
      <c r="Y153" s="37"/>
      <c r="Z153" s="37"/>
      <c r="AA153" s="37"/>
      <c r="AB153" s="37"/>
      <c r="AC153" s="37"/>
      <c r="AD153" s="37"/>
      <c r="AE153" s="37"/>
      <c r="AR153" s="216" t="s">
        <v>656</v>
      </c>
      <c r="AT153" s="216" t="s">
        <v>285</v>
      </c>
      <c r="AU153" s="216" t="s">
        <v>82</v>
      </c>
      <c r="AY153" s="18" t="s">
        <v>283</v>
      </c>
      <c r="BE153" s="217">
        <f>IF(N153="základná",J153,0)</f>
        <v>0</v>
      </c>
      <c r="BF153" s="217">
        <f>IF(N153="znížená",J153,0)</f>
        <v>0</v>
      </c>
      <c r="BG153" s="217">
        <f>IF(N153="zákl. prenesená",J153,0)</f>
        <v>0</v>
      </c>
      <c r="BH153" s="217">
        <f>IF(N153="zníž. prenesená",J153,0)</f>
        <v>0</v>
      </c>
      <c r="BI153" s="217">
        <f>IF(N153="nulová",J153,0)</f>
        <v>0</v>
      </c>
      <c r="BJ153" s="18" t="s">
        <v>87</v>
      </c>
      <c r="BK153" s="217">
        <f>ROUND(I153*H153,2)</f>
        <v>0</v>
      </c>
      <c r="BL153" s="18" t="s">
        <v>656</v>
      </c>
      <c r="BM153" s="216" t="s">
        <v>4583</v>
      </c>
    </row>
    <row r="154" s="2" customFormat="1" ht="37.8" customHeight="1">
      <c r="A154" s="37"/>
      <c r="B154" s="168"/>
      <c r="C154" s="204" t="s">
        <v>352</v>
      </c>
      <c r="D154" s="204" t="s">
        <v>285</v>
      </c>
      <c r="E154" s="205" t="s">
        <v>3261</v>
      </c>
      <c r="F154" s="206" t="s">
        <v>3262</v>
      </c>
      <c r="G154" s="207" t="s">
        <v>649</v>
      </c>
      <c r="H154" s="208">
        <v>563.75</v>
      </c>
      <c r="I154" s="209"/>
      <c r="J154" s="210">
        <f>ROUND(I154*H154,2)</f>
        <v>0</v>
      </c>
      <c r="K154" s="211"/>
      <c r="L154" s="38"/>
      <c r="M154" s="212" t="s">
        <v>1</v>
      </c>
      <c r="N154" s="213" t="s">
        <v>41</v>
      </c>
      <c r="O154" s="81"/>
      <c r="P154" s="214">
        <f>O154*H154</f>
        <v>0</v>
      </c>
      <c r="Q154" s="214">
        <v>0</v>
      </c>
      <c r="R154" s="214">
        <f>Q154*H154</f>
        <v>0</v>
      </c>
      <c r="S154" s="214">
        <v>0</v>
      </c>
      <c r="T154" s="215">
        <f>S154*H154</f>
        <v>0</v>
      </c>
      <c r="U154" s="37"/>
      <c r="V154" s="37"/>
      <c r="W154" s="37"/>
      <c r="X154" s="37"/>
      <c r="Y154" s="37"/>
      <c r="Z154" s="37"/>
      <c r="AA154" s="37"/>
      <c r="AB154" s="37"/>
      <c r="AC154" s="37"/>
      <c r="AD154" s="37"/>
      <c r="AE154" s="37"/>
      <c r="AR154" s="216" t="s">
        <v>656</v>
      </c>
      <c r="AT154" s="216" t="s">
        <v>285</v>
      </c>
      <c r="AU154" s="216" t="s">
        <v>82</v>
      </c>
      <c r="AY154" s="18" t="s">
        <v>283</v>
      </c>
      <c r="BE154" s="217">
        <f>IF(N154="základná",J154,0)</f>
        <v>0</v>
      </c>
      <c r="BF154" s="217">
        <f>IF(N154="znížená",J154,0)</f>
        <v>0</v>
      </c>
      <c r="BG154" s="217">
        <f>IF(N154="zákl. prenesená",J154,0)</f>
        <v>0</v>
      </c>
      <c r="BH154" s="217">
        <f>IF(N154="zníž. prenesená",J154,0)</f>
        <v>0</v>
      </c>
      <c r="BI154" s="217">
        <f>IF(N154="nulová",J154,0)</f>
        <v>0</v>
      </c>
      <c r="BJ154" s="18" t="s">
        <v>87</v>
      </c>
      <c r="BK154" s="217">
        <f>ROUND(I154*H154,2)</f>
        <v>0</v>
      </c>
      <c r="BL154" s="18" t="s">
        <v>656</v>
      </c>
      <c r="BM154" s="216" t="s">
        <v>4584</v>
      </c>
    </row>
    <row r="155" s="2" customFormat="1" ht="16.5" customHeight="1">
      <c r="A155" s="37"/>
      <c r="B155" s="168"/>
      <c r="C155" s="204" t="s">
        <v>358</v>
      </c>
      <c r="D155" s="204" t="s">
        <v>285</v>
      </c>
      <c r="E155" s="205" t="s">
        <v>4585</v>
      </c>
      <c r="F155" s="206" t="s">
        <v>3224</v>
      </c>
      <c r="G155" s="207" t="s">
        <v>649</v>
      </c>
      <c r="H155" s="208">
        <v>563.75</v>
      </c>
      <c r="I155" s="209"/>
      <c r="J155" s="210">
        <f>ROUND(I155*H155,2)</f>
        <v>0</v>
      </c>
      <c r="K155" s="211"/>
      <c r="L155" s="38"/>
      <c r="M155" s="212" t="s">
        <v>1</v>
      </c>
      <c r="N155" s="213" t="s">
        <v>41</v>
      </c>
      <c r="O155" s="81"/>
      <c r="P155" s="214">
        <f>O155*H155</f>
        <v>0</v>
      </c>
      <c r="Q155" s="214">
        <v>0</v>
      </c>
      <c r="R155" s="214">
        <f>Q155*H155</f>
        <v>0</v>
      </c>
      <c r="S155" s="214">
        <v>0</v>
      </c>
      <c r="T155" s="215">
        <f>S155*H155</f>
        <v>0</v>
      </c>
      <c r="U155" s="37"/>
      <c r="V155" s="37"/>
      <c r="W155" s="37"/>
      <c r="X155" s="37"/>
      <c r="Y155" s="37"/>
      <c r="Z155" s="37"/>
      <c r="AA155" s="37"/>
      <c r="AB155" s="37"/>
      <c r="AC155" s="37"/>
      <c r="AD155" s="37"/>
      <c r="AE155" s="37"/>
      <c r="AR155" s="216" t="s">
        <v>656</v>
      </c>
      <c r="AT155" s="216" t="s">
        <v>285</v>
      </c>
      <c r="AU155" s="216" t="s">
        <v>82</v>
      </c>
      <c r="AY155" s="18" t="s">
        <v>283</v>
      </c>
      <c r="BE155" s="217">
        <f>IF(N155="základná",J155,0)</f>
        <v>0</v>
      </c>
      <c r="BF155" s="217">
        <f>IF(N155="znížená",J155,0)</f>
        <v>0</v>
      </c>
      <c r="BG155" s="217">
        <f>IF(N155="zákl. prenesená",J155,0)</f>
        <v>0</v>
      </c>
      <c r="BH155" s="217">
        <f>IF(N155="zníž. prenesená",J155,0)</f>
        <v>0</v>
      </c>
      <c r="BI155" s="217">
        <f>IF(N155="nulová",J155,0)</f>
        <v>0</v>
      </c>
      <c r="BJ155" s="18" t="s">
        <v>87</v>
      </c>
      <c r="BK155" s="217">
        <f>ROUND(I155*H155,2)</f>
        <v>0</v>
      </c>
      <c r="BL155" s="18" t="s">
        <v>656</v>
      </c>
      <c r="BM155" s="216" t="s">
        <v>4586</v>
      </c>
    </row>
    <row r="156" s="2" customFormat="1" ht="16.5" customHeight="1">
      <c r="A156" s="37"/>
      <c r="B156" s="168"/>
      <c r="C156" s="242" t="s">
        <v>364</v>
      </c>
      <c r="D156" s="242" t="s">
        <v>582</v>
      </c>
      <c r="E156" s="243" t="s">
        <v>3265</v>
      </c>
      <c r="F156" s="244" t="s">
        <v>3266</v>
      </c>
      <c r="G156" s="245" t="s">
        <v>649</v>
      </c>
      <c r="H156" s="246">
        <v>1837</v>
      </c>
      <c r="I156" s="247"/>
      <c r="J156" s="248">
        <f>ROUND(I156*H156,2)</f>
        <v>0</v>
      </c>
      <c r="K156" s="249"/>
      <c r="L156" s="250"/>
      <c r="M156" s="251" t="s">
        <v>1</v>
      </c>
      <c r="N156" s="252" t="s">
        <v>41</v>
      </c>
      <c r="O156" s="81"/>
      <c r="P156" s="214">
        <f>O156*H156</f>
        <v>0</v>
      </c>
      <c r="Q156" s="214">
        <v>0</v>
      </c>
      <c r="R156" s="214">
        <f>Q156*H156</f>
        <v>0</v>
      </c>
      <c r="S156" s="214">
        <v>0</v>
      </c>
      <c r="T156" s="215">
        <f>S156*H156</f>
        <v>0</v>
      </c>
      <c r="U156" s="37"/>
      <c r="V156" s="37"/>
      <c r="W156" s="37"/>
      <c r="X156" s="37"/>
      <c r="Y156" s="37"/>
      <c r="Z156" s="37"/>
      <c r="AA156" s="37"/>
      <c r="AB156" s="37"/>
      <c r="AC156" s="37"/>
      <c r="AD156" s="37"/>
      <c r="AE156" s="37"/>
      <c r="AR156" s="216" t="s">
        <v>1399</v>
      </c>
      <c r="AT156" s="216" t="s">
        <v>582</v>
      </c>
      <c r="AU156" s="216" t="s">
        <v>82</v>
      </c>
      <c r="AY156" s="18" t="s">
        <v>283</v>
      </c>
      <c r="BE156" s="217">
        <f>IF(N156="základná",J156,0)</f>
        <v>0</v>
      </c>
      <c r="BF156" s="217">
        <f>IF(N156="znížená",J156,0)</f>
        <v>0</v>
      </c>
      <c r="BG156" s="217">
        <f>IF(N156="zákl. prenesená",J156,0)</f>
        <v>0</v>
      </c>
      <c r="BH156" s="217">
        <f>IF(N156="zníž. prenesená",J156,0)</f>
        <v>0</v>
      </c>
      <c r="BI156" s="217">
        <f>IF(N156="nulová",J156,0)</f>
        <v>0</v>
      </c>
      <c r="BJ156" s="18" t="s">
        <v>87</v>
      </c>
      <c r="BK156" s="217">
        <f>ROUND(I156*H156,2)</f>
        <v>0</v>
      </c>
      <c r="BL156" s="18" t="s">
        <v>656</v>
      </c>
      <c r="BM156" s="216" t="s">
        <v>4587</v>
      </c>
    </row>
    <row r="157" s="2" customFormat="1" ht="16.5" customHeight="1">
      <c r="A157" s="37"/>
      <c r="B157" s="168"/>
      <c r="C157" s="204" t="s">
        <v>370</v>
      </c>
      <c r="D157" s="204" t="s">
        <v>285</v>
      </c>
      <c r="E157" s="205" t="s">
        <v>3267</v>
      </c>
      <c r="F157" s="206" t="s">
        <v>3224</v>
      </c>
      <c r="G157" s="207" t="s">
        <v>649</v>
      </c>
      <c r="H157" s="208">
        <v>1837</v>
      </c>
      <c r="I157" s="209"/>
      <c r="J157" s="210">
        <f>ROUND(I157*H157,2)</f>
        <v>0</v>
      </c>
      <c r="K157" s="211"/>
      <c r="L157" s="38"/>
      <c r="M157" s="212" t="s">
        <v>1</v>
      </c>
      <c r="N157" s="213" t="s">
        <v>41</v>
      </c>
      <c r="O157" s="81"/>
      <c r="P157" s="214">
        <f>O157*H157</f>
        <v>0</v>
      </c>
      <c r="Q157" s="214">
        <v>0</v>
      </c>
      <c r="R157" s="214">
        <f>Q157*H157</f>
        <v>0</v>
      </c>
      <c r="S157" s="214">
        <v>0</v>
      </c>
      <c r="T157" s="215">
        <f>S157*H157</f>
        <v>0</v>
      </c>
      <c r="U157" s="37"/>
      <c r="V157" s="37"/>
      <c r="W157" s="37"/>
      <c r="X157" s="37"/>
      <c r="Y157" s="37"/>
      <c r="Z157" s="37"/>
      <c r="AA157" s="37"/>
      <c r="AB157" s="37"/>
      <c r="AC157" s="37"/>
      <c r="AD157" s="37"/>
      <c r="AE157" s="37"/>
      <c r="AR157" s="216" t="s">
        <v>656</v>
      </c>
      <c r="AT157" s="216" t="s">
        <v>285</v>
      </c>
      <c r="AU157" s="216" t="s">
        <v>82</v>
      </c>
      <c r="AY157" s="18" t="s">
        <v>283</v>
      </c>
      <c r="BE157" s="217">
        <f>IF(N157="základná",J157,0)</f>
        <v>0</v>
      </c>
      <c r="BF157" s="217">
        <f>IF(N157="znížená",J157,0)</f>
        <v>0</v>
      </c>
      <c r="BG157" s="217">
        <f>IF(N157="zákl. prenesená",J157,0)</f>
        <v>0</v>
      </c>
      <c r="BH157" s="217">
        <f>IF(N157="zníž. prenesená",J157,0)</f>
        <v>0</v>
      </c>
      <c r="BI157" s="217">
        <f>IF(N157="nulová",J157,0)</f>
        <v>0</v>
      </c>
      <c r="BJ157" s="18" t="s">
        <v>87</v>
      </c>
      <c r="BK157" s="217">
        <f>ROUND(I157*H157,2)</f>
        <v>0</v>
      </c>
      <c r="BL157" s="18" t="s">
        <v>656</v>
      </c>
      <c r="BM157" s="216" t="s">
        <v>4588</v>
      </c>
    </row>
    <row r="158" s="2" customFormat="1" ht="16.5" customHeight="1">
      <c r="A158" s="37"/>
      <c r="B158" s="168"/>
      <c r="C158" s="242" t="s">
        <v>376</v>
      </c>
      <c r="D158" s="242" t="s">
        <v>582</v>
      </c>
      <c r="E158" s="243" t="s">
        <v>3269</v>
      </c>
      <c r="F158" s="244" t="s">
        <v>3270</v>
      </c>
      <c r="G158" s="245" t="s">
        <v>649</v>
      </c>
      <c r="H158" s="246">
        <v>1837</v>
      </c>
      <c r="I158" s="247"/>
      <c r="J158" s="248">
        <f>ROUND(I158*H158,2)</f>
        <v>0</v>
      </c>
      <c r="K158" s="249"/>
      <c r="L158" s="250"/>
      <c r="M158" s="251" t="s">
        <v>1</v>
      </c>
      <c r="N158" s="252" t="s">
        <v>41</v>
      </c>
      <c r="O158" s="81"/>
      <c r="P158" s="214">
        <f>O158*H158</f>
        <v>0</v>
      </c>
      <c r="Q158" s="214">
        <v>0</v>
      </c>
      <c r="R158" s="214">
        <f>Q158*H158</f>
        <v>0</v>
      </c>
      <c r="S158" s="214">
        <v>0</v>
      </c>
      <c r="T158" s="215">
        <f>S158*H158</f>
        <v>0</v>
      </c>
      <c r="U158" s="37"/>
      <c r="V158" s="37"/>
      <c r="W158" s="37"/>
      <c r="X158" s="37"/>
      <c r="Y158" s="37"/>
      <c r="Z158" s="37"/>
      <c r="AA158" s="37"/>
      <c r="AB158" s="37"/>
      <c r="AC158" s="37"/>
      <c r="AD158" s="37"/>
      <c r="AE158" s="37"/>
      <c r="AR158" s="216" t="s">
        <v>1399</v>
      </c>
      <c r="AT158" s="216" t="s">
        <v>582</v>
      </c>
      <c r="AU158" s="216" t="s">
        <v>82</v>
      </c>
      <c r="AY158" s="18" t="s">
        <v>283</v>
      </c>
      <c r="BE158" s="217">
        <f>IF(N158="základná",J158,0)</f>
        <v>0</v>
      </c>
      <c r="BF158" s="217">
        <f>IF(N158="znížená",J158,0)</f>
        <v>0</v>
      </c>
      <c r="BG158" s="217">
        <f>IF(N158="zákl. prenesená",J158,0)</f>
        <v>0</v>
      </c>
      <c r="BH158" s="217">
        <f>IF(N158="zníž. prenesená",J158,0)</f>
        <v>0</v>
      </c>
      <c r="BI158" s="217">
        <f>IF(N158="nulová",J158,0)</f>
        <v>0</v>
      </c>
      <c r="BJ158" s="18" t="s">
        <v>87</v>
      </c>
      <c r="BK158" s="217">
        <f>ROUND(I158*H158,2)</f>
        <v>0</v>
      </c>
      <c r="BL158" s="18" t="s">
        <v>656</v>
      </c>
      <c r="BM158" s="216" t="s">
        <v>4589</v>
      </c>
    </row>
    <row r="159" s="2" customFormat="1" ht="16.5" customHeight="1">
      <c r="A159" s="37"/>
      <c r="B159" s="168"/>
      <c r="C159" s="242" t="s">
        <v>7</v>
      </c>
      <c r="D159" s="242" t="s">
        <v>582</v>
      </c>
      <c r="E159" s="243" t="s">
        <v>3271</v>
      </c>
      <c r="F159" s="244" t="s">
        <v>3272</v>
      </c>
      <c r="G159" s="245" t="s">
        <v>373</v>
      </c>
      <c r="H159" s="246">
        <v>1000</v>
      </c>
      <c r="I159" s="247"/>
      <c r="J159" s="248">
        <f>ROUND(I159*H159,2)</f>
        <v>0</v>
      </c>
      <c r="K159" s="249"/>
      <c r="L159" s="250"/>
      <c r="M159" s="251" t="s">
        <v>1</v>
      </c>
      <c r="N159" s="252" t="s">
        <v>41</v>
      </c>
      <c r="O159" s="81"/>
      <c r="P159" s="214">
        <f>O159*H159</f>
        <v>0</v>
      </c>
      <c r="Q159" s="214">
        <v>0</v>
      </c>
      <c r="R159" s="214">
        <f>Q159*H159</f>
        <v>0</v>
      </c>
      <c r="S159" s="214">
        <v>0</v>
      </c>
      <c r="T159" s="215">
        <f>S159*H159</f>
        <v>0</v>
      </c>
      <c r="U159" s="37"/>
      <c r="V159" s="37"/>
      <c r="W159" s="37"/>
      <c r="X159" s="37"/>
      <c r="Y159" s="37"/>
      <c r="Z159" s="37"/>
      <c r="AA159" s="37"/>
      <c r="AB159" s="37"/>
      <c r="AC159" s="37"/>
      <c r="AD159" s="37"/>
      <c r="AE159" s="37"/>
      <c r="AR159" s="216" t="s">
        <v>1399</v>
      </c>
      <c r="AT159" s="216" t="s">
        <v>582</v>
      </c>
      <c r="AU159" s="216" t="s">
        <v>82</v>
      </c>
      <c r="AY159" s="18" t="s">
        <v>283</v>
      </c>
      <c r="BE159" s="217">
        <f>IF(N159="základná",J159,0)</f>
        <v>0</v>
      </c>
      <c r="BF159" s="217">
        <f>IF(N159="znížená",J159,0)</f>
        <v>0</v>
      </c>
      <c r="BG159" s="217">
        <f>IF(N159="zákl. prenesená",J159,0)</f>
        <v>0</v>
      </c>
      <c r="BH159" s="217">
        <f>IF(N159="zníž. prenesená",J159,0)</f>
        <v>0</v>
      </c>
      <c r="BI159" s="217">
        <f>IF(N159="nulová",J159,0)</f>
        <v>0</v>
      </c>
      <c r="BJ159" s="18" t="s">
        <v>87</v>
      </c>
      <c r="BK159" s="217">
        <f>ROUND(I159*H159,2)</f>
        <v>0</v>
      </c>
      <c r="BL159" s="18" t="s">
        <v>656</v>
      </c>
      <c r="BM159" s="216" t="s">
        <v>4590</v>
      </c>
    </row>
    <row r="160" s="2" customFormat="1" ht="16.5" customHeight="1">
      <c r="A160" s="37"/>
      <c r="B160" s="168"/>
      <c r="C160" s="242" t="s">
        <v>386</v>
      </c>
      <c r="D160" s="242" t="s">
        <v>582</v>
      </c>
      <c r="E160" s="243" t="s">
        <v>3273</v>
      </c>
      <c r="F160" s="244" t="s">
        <v>3274</v>
      </c>
      <c r="G160" s="245" t="s">
        <v>373</v>
      </c>
      <c r="H160" s="246">
        <v>1000</v>
      </c>
      <c r="I160" s="247"/>
      <c r="J160" s="248">
        <f>ROUND(I160*H160,2)</f>
        <v>0</v>
      </c>
      <c r="K160" s="249"/>
      <c r="L160" s="250"/>
      <c r="M160" s="251" t="s">
        <v>1</v>
      </c>
      <c r="N160" s="252" t="s">
        <v>41</v>
      </c>
      <c r="O160" s="81"/>
      <c r="P160" s="214">
        <f>O160*H160</f>
        <v>0</v>
      </c>
      <c r="Q160" s="214">
        <v>0</v>
      </c>
      <c r="R160" s="214">
        <f>Q160*H160</f>
        <v>0</v>
      </c>
      <c r="S160" s="214">
        <v>0</v>
      </c>
      <c r="T160" s="215">
        <f>S160*H160</f>
        <v>0</v>
      </c>
      <c r="U160" s="37"/>
      <c r="V160" s="37"/>
      <c r="W160" s="37"/>
      <c r="X160" s="37"/>
      <c r="Y160" s="37"/>
      <c r="Z160" s="37"/>
      <c r="AA160" s="37"/>
      <c r="AB160" s="37"/>
      <c r="AC160" s="37"/>
      <c r="AD160" s="37"/>
      <c r="AE160" s="37"/>
      <c r="AR160" s="216" t="s">
        <v>1399</v>
      </c>
      <c r="AT160" s="216" t="s">
        <v>582</v>
      </c>
      <c r="AU160" s="216" t="s">
        <v>82</v>
      </c>
      <c r="AY160" s="18" t="s">
        <v>283</v>
      </c>
      <c r="BE160" s="217">
        <f>IF(N160="základná",J160,0)</f>
        <v>0</v>
      </c>
      <c r="BF160" s="217">
        <f>IF(N160="znížená",J160,0)</f>
        <v>0</v>
      </c>
      <c r="BG160" s="217">
        <f>IF(N160="zákl. prenesená",J160,0)</f>
        <v>0</v>
      </c>
      <c r="BH160" s="217">
        <f>IF(N160="zníž. prenesená",J160,0)</f>
        <v>0</v>
      </c>
      <c r="BI160" s="217">
        <f>IF(N160="nulová",J160,0)</f>
        <v>0</v>
      </c>
      <c r="BJ160" s="18" t="s">
        <v>87</v>
      </c>
      <c r="BK160" s="217">
        <f>ROUND(I160*H160,2)</f>
        <v>0</v>
      </c>
      <c r="BL160" s="18" t="s">
        <v>656</v>
      </c>
      <c r="BM160" s="216" t="s">
        <v>4591</v>
      </c>
    </row>
    <row r="161" s="2" customFormat="1" ht="16.5" customHeight="1">
      <c r="A161" s="37"/>
      <c r="B161" s="168"/>
      <c r="C161" s="204" t="s">
        <v>395</v>
      </c>
      <c r="D161" s="204" t="s">
        <v>285</v>
      </c>
      <c r="E161" s="205" t="s">
        <v>3275</v>
      </c>
      <c r="F161" s="206" t="s">
        <v>3224</v>
      </c>
      <c r="G161" s="207" t="s">
        <v>373</v>
      </c>
      <c r="H161" s="208">
        <v>1000</v>
      </c>
      <c r="I161" s="209"/>
      <c r="J161" s="210">
        <f>ROUND(I161*H161,2)</f>
        <v>0</v>
      </c>
      <c r="K161" s="211"/>
      <c r="L161" s="38"/>
      <c r="M161" s="212" t="s">
        <v>1</v>
      </c>
      <c r="N161" s="213" t="s">
        <v>41</v>
      </c>
      <c r="O161" s="81"/>
      <c r="P161" s="214">
        <f>O161*H161</f>
        <v>0</v>
      </c>
      <c r="Q161" s="214">
        <v>0</v>
      </c>
      <c r="R161" s="214">
        <f>Q161*H161</f>
        <v>0</v>
      </c>
      <c r="S161" s="214">
        <v>0</v>
      </c>
      <c r="T161" s="215">
        <f>S161*H161</f>
        <v>0</v>
      </c>
      <c r="U161" s="37"/>
      <c r="V161" s="37"/>
      <c r="W161" s="37"/>
      <c r="X161" s="37"/>
      <c r="Y161" s="37"/>
      <c r="Z161" s="37"/>
      <c r="AA161" s="37"/>
      <c r="AB161" s="37"/>
      <c r="AC161" s="37"/>
      <c r="AD161" s="37"/>
      <c r="AE161" s="37"/>
      <c r="AR161" s="216" t="s">
        <v>656</v>
      </c>
      <c r="AT161" s="216" t="s">
        <v>285</v>
      </c>
      <c r="AU161" s="216" t="s">
        <v>82</v>
      </c>
      <c r="AY161" s="18" t="s">
        <v>283</v>
      </c>
      <c r="BE161" s="217">
        <f>IF(N161="základná",J161,0)</f>
        <v>0</v>
      </c>
      <c r="BF161" s="217">
        <f>IF(N161="znížená",J161,0)</f>
        <v>0</v>
      </c>
      <c r="BG161" s="217">
        <f>IF(N161="zákl. prenesená",J161,0)</f>
        <v>0</v>
      </c>
      <c r="BH161" s="217">
        <f>IF(N161="zníž. prenesená",J161,0)</f>
        <v>0</v>
      </c>
      <c r="BI161" s="217">
        <f>IF(N161="nulová",J161,0)</f>
        <v>0</v>
      </c>
      <c r="BJ161" s="18" t="s">
        <v>87</v>
      </c>
      <c r="BK161" s="217">
        <f>ROUND(I161*H161,2)</f>
        <v>0</v>
      </c>
      <c r="BL161" s="18" t="s">
        <v>656</v>
      </c>
      <c r="BM161" s="216" t="s">
        <v>4592</v>
      </c>
    </row>
    <row r="162" s="2" customFormat="1" ht="16.5" customHeight="1">
      <c r="A162" s="37"/>
      <c r="B162" s="168"/>
      <c r="C162" s="204" t="s">
        <v>400</v>
      </c>
      <c r="D162" s="204" t="s">
        <v>285</v>
      </c>
      <c r="E162" s="205" t="s">
        <v>3281</v>
      </c>
      <c r="F162" s="206" t="s">
        <v>3282</v>
      </c>
      <c r="G162" s="207" t="s">
        <v>373</v>
      </c>
      <c r="H162" s="208">
        <v>563.75</v>
      </c>
      <c r="I162" s="209"/>
      <c r="J162" s="210">
        <f>ROUND(I162*H162,2)</f>
        <v>0</v>
      </c>
      <c r="K162" s="211"/>
      <c r="L162" s="38"/>
      <c r="M162" s="212" t="s">
        <v>1</v>
      </c>
      <c r="N162" s="213" t="s">
        <v>41</v>
      </c>
      <c r="O162" s="81"/>
      <c r="P162" s="214">
        <f>O162*H162</f>
        <v>0</v>
      </c>
      <c r="Q162" s="214">
        <v>0</v>
      </c>
      <c r="R162" s="214">
        <f>Q162*H162</f>
        <v>0</v>
      </c>
      <c r="S162" s="214">
        <v>0</v>
      </c>
      <c r="T162" s="215">
        <f>S162*H162</f>
        <v>0</v>
      </c>
      <c r="U162" s="37"/>
      <c r="V162" s="37"/>
      <c r="W162" s="37"/>
      <c r="X162" s="37"/>
      <c r="Y162" s="37"/>
      <c r="Z162" s="37"/>
      <c r="AA162" s="37"/>
      <c r="AB162" s="37"/>
      <c r="AC162" s="37"/>
      <c r="AD162" s="37"/>
      <c r="AE162" s="37"/>
      <c r="AR162" s="216" t="s">
        <v>656</v>
      </c>
      <c r="AT162" s="216" t="s">
        <v>285</v>
      </c>
      <c r="AU162" s="216" t="s">
        <v>82</v>
      </c>
      <c r="AY162" s="18" t="s">
        <v>283</v>
      </c>
      <c r="BE162" s="217">
        <f>IF(N162="základná",J162,0)</f>
        <v>0</v>
      </c>
      <c r="BF162" s="217">
        <f>IF(N162="znížená",J162,0)</f>
        <v>0</v>
      </c>
      <c r="BG162" s="217">
        <f>IF(N162="zákl. prenesená",J162,0)</f>
        <v>0</v>
      </c>
      <c r="BH162" s="217">
        <f>IF(N162="zníž. prenesená",J162,0)</f>
        <v>0</v>
      </c>
      <c r="BI162" s="217">
        <f>IF(N162="nulová",J162,0)</f>
        <v>0</v>
      </c>
      <c r="BJ162" s="18" t="s">
        <v>87</v>
      </c>
      <c r="BK162" s="217">
        <f>ROUND(I162*H162,2)</f>
        <v>0</v>
      </c>
      <c r="BL162" s="18" t="s">
        <v>656</v>
      </c>
      <c r="BM162" s="216" t="s">
        <v>4593</v>
      </c>
    </row>
    <row r="163" s="2" customFormat="1" ht="16.5" customHeight="1">
      <c r="A163" s="37"/>
      <c r="B163" s="168"/>
      <c r="C163" s="204" t="s">
        <v>408</v>
      </c>
      <c r="D163" s="204" t="s">
        <v>285</v>
      </c>
      <c r="E163" s="205" t="s">
        <v>4594</v>
      </c>
      <c r="F163" s="206" t="s">
        <v>3284</v>
      </c>
      <c r="G163" s="207" t="s">
        <v>373</v>
      </c>
      <c r="H163" s="208">
        <v>2137</v>
      </c>
      <c r="I163" s="209"/>
      <c r="J163" s="210">
        <f>ROUND(I163*H163,2)</f>
        <v>0</v>
      </c>
      <c r="K163" s="211"/>
      <c r="L163" s="38"/>
      <c r="M163" s="212" t="s">
        <v>1</v>
      </c>
      <c r="N163" s="213" t="s">
        <v>41</v>
      </c>
      <c r="O163" s="81"/>
      <c r="P163" s="214">
        <f>O163*H163</f>
        <v>0</v>
      </c>
      <c r="Q163" s="214">
        <v>0</v>
      </c>
      <c r="R163" s="214">
        <f>Q163*H163</f>
        <v>0</v>
      </c>
      <c r="S163" s="214">
        <v>0</v>
      </c>
      <c r="T163" s="215">
        <f>S163*H163</f>
        <v>0</v>
      </c>
      <c r="U163" s="37"/>
      <c r="V163" s="37"/>
      <c r="W163" s="37"/>
      <c r="X163" s="37"/>
      <c r="Y163" s="37"/>
      <c r="Z163" s="37"/>
      <c r="AA163" s="37"/>
      <c r="AB163" s="37"/>
      <c r="AC163" s="37"/>
      <c r="AD163" s="37"/>
      <c r="AE163" s="37"/>
      <c r="AR163" s="216" t="s">
        <v>656</v>
      </c>
      <c r="AT163" s="216" t="s">
        <v>285</v>
      </c>
      <c r="AU163" s="216" t="s">
        <v>82</v>
      </c>
      <c r="AY163" s="18" t="s">
        <v>283</v>
      </c>
      <c r="BE163" s="217">
        <f>IF(N163="základná",J163,0)</f>
        <v>0</v>
      </c>
      <c r="BF163" s="217">
        <f>IF(N163="znížená",J163,0)</f>
        <v>0</v>
      </c>
      <c r="BG163" s="217">
        <f>IF(N163="zákl. prenesená",J163,0)</f>
        <v>0</v>
      </c>
      <c r="BH163" s="217">
        <f>IF(N163="zníž. prenesená",J163,0)</f>
        <v>0</v>
      </c>
      <c r="BI163" s="217">
        <f>IF(N163="nulová",J163,0)</f>
        <v>0</v>
      </c>
      <c r="BJ163" s="18" t="s">
        <v>87</v>
      </c>
      <c r="BK163" s="217">
        <f>ROUND(I163*H163,2)</f>
        <v>0</v>
      </c>
      <c r="BL163" s="18" t="s">
        <v>656</v>
      </c>
      <c r="BM163" s="216" t="s">
        <v>4595</v>
      </c>
    </row>
    <row r="164" s="2" customFormat="1" ht="16.5" customHeight="1">
      <c r="A164" s="37"/>
      <c r="B164" s="168"/>
      <c r="C164" s="204" t="s">
        <v>418</v>
      </c>
      <c r="D164" s="204" t="s">
        <v>285</v>
      </c>
      <c r="E164" s="205" t="s">
        <v>4596</v>
      </c>
      <c r="F164" s="206" t="s">
        <v>4597</v>
      </c>
      <c r="G164" s="207" t="s">
        <v>373</v>
      </c>
      <c r="H164" s="208">
        <v>175</v>
      </c>
      <c r="I164" s="209"/>
      <c r="J164" s="210">
        <f>ROUND(I164*H164,2)</f>
        <v>0</v>
      </c>
      <c r="K164" s="211"/>
      <c r="L164" s="38"/>
      <c r="M164" s="212" t="s">
        <v>1</v>
      </c>
      <c r="N164" s="213" t="s">
        <v>41</v>
      </c>
      <c r="O164" s="81"/>
      <c r="P164" s="214">
        <f>O164*H164</f>
        <v>0</v>
      </c>
      <c r="Q164" s="214">
        <v>0</v>
      </c>
      <c r="R164" s="214">
        <f>Q164*H164</f>
        <v>0</v>
      </c>
      <c r="S164" s="214">
        <v>0</v>
      </c>
      <c r="T164" s="215">
        <f>S164*H164</f>
        <v>0</v>
      </c>
      <c r="U164" s="37"/>
      <c r="V164" s="37"/>
      <c r="W164" s="37"/>
      <c r="X164" s="37"/>
      <c r="Y164" s="37"/>
      <c r="Z164" s="37"/>
      <c r="AA164" s="37"/>
      <c r="AB164" s="37"/>
      <c r="AC164" s="37"/>
      <c r="AD164" s="37"/>
      <c r="AE164" s="37"/>
      <c r="AR164" s="216" t="s">
        <v>656</v>
      </c>
      <c r="AT164" s="216" t="s">
        <v>285</v>
      </c>
      <c r="AU164" s="216" t="s">
        <v>82</v>
      </c>
      <c r="AY164" s="18" t="s">
        <v>283</v>
      </c>
      <c r="BE164" s="217">
        <f>IF(N164="základná",J164,0)</f>
        <v>0</v>
      </c>
      <c r="BF164" s="217">
        <f>IF(N164="znížená",J164,0)</f>
        <v>0</v>
      </c>
      <c r="BG164" s="217">
        <f>IF(N164="zákl. prenesená",J164,0)</f>
        <v>0</v>
      </c>
      <c r="BH164" s="217">
        <f>IF(N164="zníž. prenesená",J164,0)</f>
        <v>0</v>
      </c>
      <c r="BI164" s="217">
        <f>IF(N164="nulová",J164,0)</f>
        <v>0</v>
      </c>
      <c r="BJ164" s="18" t="s">
        <v>87</v>
      </c>
      <c r="BK164" s="217">
        <f>ROUND(I164*H164,2)</f>
        <v>0</v>
      </c>
      <c r="BL164" s="18" t="s">
        <v>656</v>
      </c>
      <c r="BM164" s="216" t="s">
        <v>4598</v>
      </c>
    </row>
    <row r="165" s="2" customFormat="1" ht="24.15" customHeight="1">
      <c r="A165" s="37"/>
      <c r="B165" s="168"/>
      <c r="C165" s="242" t="s">
        <v>428</v>
      </c>
      <c r="D165" s="242" t="s">
        <v>582</v>
      </c>
      <c r="E165" s="243" t="s">
        <v>3287</v>
      </c>
      <c r="F165" s="244" t="s">
        <v>3288</v>
      </c>
      <c r="G165" s="245" t="s">
        <v>1538</v>
      </c>
      <c r="H165" s="246">
        <v>175</v>
      </c>
      <c r="I165" s="247"/>
      <c r="J165" s="248">
        <f>ROUND(I165*H165,2)</f>
        <v>0</v>
      </c>
      <c r="K165" s="249"/>
      <c r="L165" s="250"/>
      <c r="M165" s="251" t="s">
        <v>1</v>
      </c>
      <c r="N165" s="252" t="s">
        <v>41</v>
      </c>
      <c r="O165" s="81"/>
      <c r="P165" s="214">
        <f>O165*H165</f>
        <v>0</v>
      </c>
      <c r="Q165" s="214">
        <v>0.001</v>
      </c>
      <c r="R165" s="214">
        <f>Q165*H165</f>
        <v>0.17500000000000002</v>
      </c>
      <c r="S165" s="214">
        <v>0</v>
      </c>
      <c r="T165" s="215">
        <f>S165*H165</f>
        <v>0</v>
      </c>
      <c r="U165" s="37"/>
      <c r="V165" s="37"/>
      <c r="W165" s="37"/>
      <c r="X165" s="37"/>
      <c r="Y165" s="37"/>
      <c r="Z165" s="37"/>
      <c r="AA165" s="37"/>
      <c r="AB165" s="37"/>
      <c r="AC165" s="37"/>
      <c r="AD165" s="37"/>
      <c r="AE165" s="37"/>
      <c r="AR165" s="216" t="s">
        <v>1399</v>
      </c>
      <c r="AT165" s="216" t="s">
        <v>582</v>
      </c>
      <c r="AU165" s="216" t="s">
        <v>82</v>
      </c>
      <c r="AY165" s="18" t="s">
        <v>283</v>
      </c>
      <c r="BE165" s="217">
        <f>IF(N165="základná",J165,0)</f>
        <v>0</v>
      </c>
      <c r="BF165" s="217">
        <f>IF(N165="znížená",J165,0)</f>
        <v>0</v>
      </c>
      <c r="BG165" s="217">
        <f>IF(N165="zákl. prenesená",J165,0)</f>
        <v>0</v>
      </c>
      <c r="BH165" s="217">
        <f>IF(N165="zníž. prenesená",J165,0)</f>
        <v>0</v>
      </c>
      <c r="BI165" s="217">
        <f>IF(N165="nulová",J165,0)</f>
        <v>0</v>
      </c>
      <c r="BJ165" s="18" t="s">
        <v>87</v>
      </c>
      <c r="BK165" s="217">
        <f>ROUND(I165*H165,2)</f>
        <v>0</v>
      </c>
      <c r="BL165" s="18" t="s">
        <v>656</v>
      </c>
      <c r="BM165" s="216" t="s">
        <v>4599</v>
      </c>
    </row>
    <row r="166" s="2" customFormat="1" ht="16.5" customHeight="1">
      <c r="A166" s="37"/>
      <c r="B166" s="168"/>
      <c r="C166" s="204" t="s">
        <v>438</v>
      </c>
      <c r="D166" s="204" t="s">
        <v>285</v>
      </c>
      <c r="E166" s="205" t="s">
        <v>4600</v>
      </c>
      <c r="F166" s="206" t="s">
        <v>3224</v>
      </c>
      <c r="G166" s="207" t="s">
        <v>373</v>
      </c>
      <c r="H166" s="208">
        <v>175</v>
      </c>
      <c r="I166" s="209"/>
      <c r="J166" s="210">
        <f>ROUND(I166*H166,2)</f>
        <v>0</v>
      </c>
      <c r="K166" s="211"/>
      <c r="L166" s="38"/>
      <c r="M166" s="212" t="s">
        <v>1</v>
      </c>
      <c r="N166" s="213" t="s">
        <v>41</v>
      </c>
      <c r="O166" s="81"/>
      <c r="P166" s="214">
        <f>O166*H166</f>
        <v>0</v>
      </c>
      <c r="Q166" s="214">
        <v>0</v>
      </c>
      <c r="R166" s="214">
        <f>Q166*H166</f>
        <v>0</v>
      </c>
      <c r="S166" s="214">
        <v>0</v>
      </c>
      <c r="T166" s="215">
        <f>S166*H166</f>
        <v>0</v>
      </c>
      <c r="U166" s="37"/>
      <c r="V166" s="37"/>
      <c r="W166" s="37"/>
      <c r="X166" s="37"/>
      <c r="Y166" s="37"/>
      <c r="Z166" s="37"/>
      <c r="AA166" s="37"/>
      <c r="AB166" s="37"/>
      <c r="AC166" s="37"/>
      <c r="AD166" s="37"/>
      <c r="AE166" s="37"/>
      <c r="AR166" s="216" t="s">
        <v>656</v>
      </c>
      <c r="AT166" s="216" t="s">
        <v>285</v>
      </c>
      <c r="AU166" s="216" t="s">
        <v>82</v>
      </c>
      <c r="AY166" s="18" t="s">
        <v>283</v>
      </c>
      <c r="BE166" s="217">
        <f>IF(N166="základná",J166,0)</f>
        <v>0</v>
      </c>
      <c r="BF166" s="217">
        <f>IF(N166="znížená",J166,0)</f>
        <v>0</v>
      </c>
      <c r="BG166" s="217">
        <f>IF(N166="zákl. prenesená",J166,0)</f>
        <v>0</v>
      </c>
      <c r="BH166" s="217">
        <f>IF(N166="zníž. prenesená",J166,0)</f>
        <v>0</v>
      </c>
      <c r="BI166" s="217">
        <f>IF(N166="nulová",J166,0)</f>
        <v>0</v>
      </c>
      <c r="BJ166" s="18" t="s">
        <v>87</v>
      </c>
      <c r="BK166" s="217">
        <f>ROUND(I166*H166,2)</f>
        <v>0</v>
      </c>
      <c r="BL166" s="18" t="s">
        <v>656</v>
      </c>
      <c r="BM166" s="216" t="s">
        <v>4601</v>
      </c>
    </row>
    <row r="167" s="2" customFormat="1" ht="16.5" customHeight="1">
      <c r="A167" s="37"/>
      <c r="B167" s="168"/>
      <c r="C167" s="204" t="s">
        <v>442</v>
      </c>
      <c r="D167" s="204" t="s">
        <v>285</v>
      </c>
      <c r="E167" s="205" t="s">
        <v>3291</v>
      </c>
      <c r="F167" s="206" t="s">
        <v>3292</v>
      </c>
      <c r="G167" s="207" t="s">
        <v>373</v>
      </c>
      <c r="H167" s="208">
        <v>304</v>
      </c>
      <c r="I167" s="209"/>
      <c r="J167" s="210">
        <f>ROUND(I167*H167,2)</f>
        <v>0</v>
      </c>
      <c r="K167" s="211"/>
      <c r="L167" s="38"/>
      <c r="M167" s="212" t="s">
        <v>1</v>
      </c>
      <c r="N167" s="213" t="s">
        <v>41</v>
      </c>
      <c r="O167" s="81"/>
      <c r="P167" s="214">
        <f>O167*H167</f>
        <v>0</v>
      </c>
      <c r="Q167" s="214">
        <v>0</v>
      </c>
      <c r="R167" s="214">
        <f>Q167*H167</f>
        <v>0</v>
      </c>
      <c r="S167" s="214">
        <v>0</v>
      </c>
      <c r="T167" s="215">
        <f>S167*H167</f>
        <v>0</v>
      </c>
      <c r="U167" s="37"/>
      <c r="V167" s="37"/>
      <c r="W167" s="37"/>
      <c r="X167" s="37"/>
      <c r="Y167" s="37"/>
      <c r="Z167" s="37"/>
      <c r="AA167" s="37"/>
      <c r="AB167" s="37"/>
      <c r="AC167" s="37"/>
      <c r="AD167" s="37"/>
      <c r="AE167" s="37"/>
      <c r="AR167" s="216" t="s">
        <v>656</v>
      </c>
      <c r="AT167" s="216" t="s">
        <v>285</v>
      </c>
      <c r="AU167" s="216" t="s">
        <v>82</v>
      </c>
      <c r="AY167" s="18" t="s">
        <v>283</v>
      </c>
      <c r="BE167" s="217">
        <f>IF(N167="základná",J167,0)</f>
        <v>0</v>
      </c>
      <c r="BF167" s="217">
        <f>IF(N167="znížená",J167,0)</f>
        <v>0</v>
      </c>
      <c r="BG167" s="217">
        <f>IF(N167="zákl. prenesená",J167,0)</f>
        <v>0</v>
      </c>
      <c r="BH167" s="217">
        <f>IF(N167="zníž. prenesená",J167,0)</f>
        <v>0</v>
      </c>
      <c r="BI167" s="217">
        <f>IF(N167="nulová",J167,0)</f>
        <v>0</v>
      </c>
      <c r="BJ167" s="18" t="s">
        <v>87</v>
      </c>
      <c r="BK167" s="217">
        <f>ROUND(I167*H167,2)</f>
        <v>0</v>
      </c>
      <c r="BL167" s="18" t="s">
        <v>656</v>
      </c>
      <c r="BM167" s="216" t="s">
        <v>4602</v>
      </c>
    </row>
    <row r="168" s="2" customFormat="1" ht="16.5" customHeight="1">
      <c r="A168" s="37"/>
      <c r="B168" s="168"/>
      <c r="C168" s="204" t="s">
        <v>447</v>
      </c>
      <c r="D168" s="204" t="s">
        <v>285</v>
      </c>
      <c r="E168" s="205" t="s">
        <v>3293</v>
      </c>
      <c r="F168" s="206" t="s">
        <v>3294</v>
      </c>
      <c r="G168" s="207" t="s">
        <v>373</v>
      </c>
      <c r="H168" s="208">
        <v>304</v>
      </c>
      <c r="I168" s="209"/>
      <c r="J168" s="210">
        <f>ROUND(I168*H168,2)</f>
        <v>0</v>
      </c>
      <c r="K168" s="211"/>
      <c r="L168" s="38"/>
      <c r="M168" s="212" t="s">
        <v>1</v>
      </c>
      <c r="N168" s="213" t="s">
        <v>41</v>
      </c>
      <c r="O168" s="81"/>
      <c r="P168" s="214">
        <f>O168*H168</f>
        <v>0</v>
      </c>
      <c r="Q168" s="214">
        <v>0</v>
      </c>
      <c r="R168" s="214">
        <f>Q168*H168</f>
        <v>0</v>
      </c>
      <c r="S168" s="214">
        <v>0</v>
      </c>
      <c r="T168" s="215">
        <f>S168*H168</f>
        <v>0</v>
      </c>
      <c r="U168" s="37"/>
      <c r="V168" s="37"/>
      <c r="W168" s="37"/>
      <c r="X168" s="37"/>
      <c r="Y168" s="37"/>
      <c r="Z168" s="37"/>
      <c r="AA168" s="37"/>
      <c r="AB168" s="37"/>
      <c r="AC168" s="37"/>
      <c r="AD168" s="37"/>
      <c r="AE168" s="37"/>
      <c r="AR168" s="216" t="s">
        <v>656</v>
      </c>
      <c r="AT168" s="216" t="s">
        <v>285</v>
      </c>
      <c r="AU168" s="216" t="s">
        <v>82</v>
      </c>
      <c r="AY168" s="18" t="s">
        <v>283</v>
      </c>
      <c r="BE168" s="217">
        <f>IF(N168="základná",J168,0)</f>
        <v>0</v>
      </c>
      <c r="BF168" s="217">
        <f>IF(N168="znížená",J168,0)</f>
        <v>0</v>
      </c>
      <c r="BG168" s="217">
        <f>IF(N168="zákl. prenesená",J168,0)</f>
        <v>0</v>
      </c>
      <c r="BH168" s="217">
        <f>IF(N168="zníž. prenesená",J168,0)</f>
        <v>0</v>
      </c>
      <c r="BI168" s="217">
        <f>IF(N168="nulová",J168,0)</f>
        <v>0</v>
      </c>
      <c r="BJ168" s="18" t="s">
        <v>87</v>
      </c>
      <c r="BK168" s="217">
        <f>ROUND(I168*H168,2)</f>
        <v>0</v>
      </c>
      <c r="BL168" s="18" t="s">
        <v>656</v>
      </c>
      <c r="BM168" s="216" t="s">
        <v>4603</v>
      </c>
    </row>
    <row r="169" s="2" customFormat="1" ht="16.5" customHeight="1">
      <c r="A169" s="37"/>
      <c r="B169" s="168"/>
      <c r="C169" s="204" t="s">
        <v>464</v>
      </c>
      <c r="D169" s="204" t="s">
        <v>285</v>
      </c>
      <c r="E169" s="205" t="s">
        <v>4604</v>
      </c>
      <c r="F169" s="206" t="s">
        <v>3224</v>
      </c>
      <c r="G169" s="207" t="s">
        <v>373</v>
      </c>
      <c r="H169" s="208">
        <v>304</v>
      </c>
      <c r="I169" s="209"/>
      <c r="J169" s="210">
        <f>ROUND(I169*H169,2)</f>
        <v>0</v>
      </c>
      <c r="K169" s="211"/>
      <c r="L169" s="38"/>
      <c r="M169" s="212" t="s">
        <v>1</v>
      </c>
      <c r="N169" s="213" t="s">
        <v>41</v>
      </c>
      <c r="O169" s="81"/>
      <c r="P169" s="214">
        <f>O169*H169</f>
        <v>0</v>
      </c>
      <c r="Q169" s="214">
        <v>0</v>
      </c>
      <c r="R169" s="214">
        <f>Q169*H169</f>
        <v>0</v>
      </c>
      <c r="S169" s="214">
        <v>0</v>
      </c>
      <c r="T169" s="215">
        <f>S169*H169</f>
        <v>0</v>
      </c>
      <c r="U169" s="37"/>
      <c r="V169" s="37"/>
      <c r="W169" s="37"/>
      <c r="X169" s="37"/>
      <c r="Y169" s="37"/>
      <c r="Z169" s="37"/>
      <c r="AA169" s="37"/>
      <c r="AB169" s="37"/>
      <c r="AC169" s="37"/>
      <c r="AD169" s="37"/>
      <c r="AE169" s="37"/>
      <c r="AR169" s="216" t="s">
        <v>656</v>
      </c>
      <c r="AT169" s="216" t="s">
        <v>285</v>
      </c>
      <c r="AU169" s="216" t="s">
        <v>82</v>
      </c>
      <c r="AY169" s="18" t="s">
        <v>283</v>
      </c>
      <c r="BE169" s="217">
        <f>IF(N169="základná",J169,0)</f>
        <v>0</v>
      </c>
      <c r="BF169" s="217">
        <f>IF(N169="znížená",J169,0)</f>
        <v>0</v>
      </c>
      <c r="BG169" s="217">
        <f>IF(N169="zákl. prenesená",J169,0)</f>
        <v>0</v>
      </c>
      <c r="BH169" s="217">
        <f>IF(N169="zníž. prenesená",J169,0)</f>
        <v>0</v>
      </c>
      <c r="BI169" s="217">
        <f>IF(N169="nulová",J169,0)</f>
        <v>0</v>
      </c>
      <c r="BJ169" s="18" t="s">
        <v>87</v>
      </c>
      <c r="BK169" s="217">
        <f>ROUND(I169*H169,2)</f>
        <v>0</v>
      </c>
      <c r="BL169" s="18" t="s">
        <v>656</v>
      </c>
      <c r="BM169" s="216" t="s">
        <v>4605</v>
      </c>
    </row>
    <row r="170" s="2" customFormat="1" ht="16.5" customHeight="1">
      <c r="A170" s="37"/>
      <c r="B170" s="168"/>
      <c r="C170" s="204" t="s">
        <v>469</v>
      </c>
      <c r="D170" s="204" t="s">
        <v>285</v>
      </c>
      <c r="E170" s="205" t="s">
        <v>3297</v>
      </c>
      <c r="F170" s="206" t="s">
        <v>3298</v>
      </c>
      <c r="G170" s="207" t="s">
        <v>373</v>
      </c>
      <c r="H170" s="208">
        <v>304</v>
      </c>
      <c r="I170" s="209"/>
      <c r="J170" s="210">
        <f>ROUND(I170*H170,2)</f>
        <v>0</v>
      </c>
      <c r="K170" s="211"/>
      <c r="L170" s="38"/>
      <c r="M170" s="212" t="s">
        <v>1</v>
      </c>
      <c r="N170" s="213" t="s">
        <v>41</v>
      </c>
      <c r="O170" s="81"/>
      <c r="P170" s="214">
        <f>O170*H170</f>
        <v>0</v>
      </c>
      <c r="Q170" s="214">
        <v>0</v>
      </c>
      <c r="R170" s="214">
        <f>Q170*H170</f>
        <v>0</v>
      </c>
      <c r="S170" s="214">
        <v>0</v>
      </c>
      <c r="T170" s="215">
        <f>S170*H170</f>
        <v>0</v>
      </c>
      <c r="U170" s="37"/>
      <c r="V170" s="37"/>
      <c r="W170" s="37"/>
      <c r="X170" s="37"/>
      <c r="Y170" s="37"/>
      <c r="Z170" s="37"/>
      <c r="AA170" s="37"/>
      <c r="AB170" s="37"/>
      <c r="AC170" s="37"/>
      <c r="AD170" s="37"/>
      <c r="AE170" s="37"/>
      <c r="AR170" s="216" t="s">
        <v>656</v>
      </c>
      <c r="AT170" s="216" t="s">
        <v>285</v>
      </c>
      <c r="AU170" s="216" t="s">
        <v>82</v>
      </c>
      <c r="AY170" s="18" t="s">
        <v>283</v>
      </c>
      <c r="BE170" s="217">
        <f>IF(N170="základná",J170,0)</f>
        <v>0</v>
      </c>
      <c r="BF170" s="217">
        <f>IF(N170="znížená",J170,0)</f>
        <v>0</v>
      </c>
      <c r="BG170" s="217">
        <f>IF(N170="zákl. prenesená",J170,0)</f>
        <v>0</v>
      </c>
      <c r="BH170" s="217">
        <f>IF(N170="zníž. prenesená",J170,0)</f>
        <v>0</v>
      </c>
      <c r="BI170" s="217">
        <f>IF(N170="nulová",J170,0)</f>
        <v>0</v>
      </c>
      <c r="BJ170" s="18" t="s">
        <v>87</v>
      </c>
      <c r="BK170" s="217">
        <f>ROUND(I170*H170,2)</f>
        <v>0</v>
      </c>
      <c r="BL170" s="18" t="s">
        <v>656</v>
      </c>
      <c r="BM170" s="216" t="s">
        <v>4606</v>
      </c>
    </row>
    <row r="171" s="2" customFormat="1" ht="16.5" customHeight="1">
      <c r="A171" s="37"/>
      <c r="B171" s="168"/>
      <c r="C171" s="204" t="s">
        <v>473</v>
      </c>
      <c r="D171" s="204" t="s">
        <v>285</v>
      </c>
      <c r="E171" s="205" t="s">
        <v>3299</v>
      </c>
      <c r="F171" s="206" t="s">
        <v>3300</v>
      </c>
      <c r="G171" s="207" t="s">
        <v>373</v>
      </c>
      <c r="H171" s="208">
        <v>304</v>
      </c>
      <c r="I171" s="209"/>
      <c r="J171" s="210">
        <f>ROUND(I171*H171,2)</f>
        <v>0</v>
      </c>
      <c r="K171" s="211"/>
      <c r="L171" s="38"/>
      <c r="M171" s="212" t="s">
        <v>1</v>
      </c>
      <c r="N171" s="213" t="s">
        <v>41</v>
      </c>
      <c r="O171" s="81"/>
      <c r="P171" s="214">
        <f>O171*H171</f>
        <v>0</v>
      </c>
      <c r="Q171" s="214">
        <v>0</v>
      </c>
      <c r="R171" s="214">
        <f>Q171*H171</f>
        <v>0</v>
      </c>
      <c r="S171" s="214">
        <v>0</v>
      </c>
      <c r="T171" s="215">
        <f>S171*H171</f>
        <v>0</v>
      </c>
      <c r="U171" s="37"/>
      <c r="V171" s="37"/>
      <c r="W171" s="37"/>
      <c r="X171" s="37"/>
      <c r="Y171" s="37"/>
      <c r="Z171" s="37"/>
      <c r="AA171" s="37"/>
      <c r="AB171" s="37"/>
      <c r="AC171" s="37"/>
      <c r="AD171" s="37"/>
      <c r="AE171" s="37"/>
      <c r="AR171" s="216" t="s">
        <v>656</v>
      </c>
      <c r="AT171" s="216" t="s">
        <v>285</v>
      </c>
      <c r="AU171" s="216" t="s">
        <v>82</v>
      </c>
      <c r="AY171" s="18" t="s">
        <v>283</v>
      </c>
      <c r="BE171" s="217">
        <f>IF(N171="základná",J171,0)</f>
        <v>0</v>
      </c>
      <c r="BF171" s="217">
        <f>IF(N171="znížená",J171,0)</f>
        <v>0</v>
      </c>
      <c r="BG171" s="217">
        <f>IF(N171="zákl. prenesená",J171,0)</f>
        <v>0</v>
      </c>
      <c r="BH171" s="217">
        <f>IF(N171="zníž. prenesená",J171,0)</f>
        <v>0</v>
      </c>
      <c r="BI171" s="217">
        <f>IF(N171="nulová",J171,0)</f>
        <v>0</v>
      </c>
      <c r="BJ171" s="18" t="s">
        <v>87</v>
      </c>
      <c r="BK171" s="217">
        <f>ROUND(I171*H171,2)</f>
        <v>0</v>
      </c>
      <c r="BL171" s="18" t="s">
        <v>656</v>
      </c>
      <c r="BM171" s="216" t="s">
        <v>4607</v>
      </c>
    </row>
    <row r="172" s="2" customFormat="1" ht="16.5" customHeight="1">
      <c r="A172" s="37"/>
      <c r="B172" s="168"/>
      <c r="C172" s="204" t="s">
        <v>496</v>
      </c>
      <c r="D172" s="204" t="s">
        <v>285</v>
      </c>
      <c r="E172" s="205" t="s">
        <v>3301</v>
      </c>
      <c r="F172" s="206" t="s">
        <v>3302</v>
      </c>
      <c r="G172" s="207" t="s">
        <v>373</v>
      </c>
      <c r="H172" s="208">
        <v>304</v>
      </c>
      <c r="I172" s="209"/>
      <c r="J172" s="210">
        <f>ROUND(I172*H172,2)</f>
        <v>0</v>
      </c>
      <c r="K172" s="211"/>
      <c r="L172" s="38"/>
      <c r="M172" s="212" t="s">
        <v>1</v>
      </c>
      <c r="N172" s="213" t="s">
        <v>41</v>
      </c>
      <c r="O172" s="81"/>
      <c r="P172" s="214">
        <f>O172*H172</f>
        <v>0</v>
      </c>
      <c r="Q172" s="214">
        <v>0</v>
      </c>
      <c r="R172" s="214">
        <f>Q172*H172</f>
        <v>0</v>
      </c>
      <c r="S172" s="214">
        <v>0</v>
      </c>
      <c r="T172" s="215">
        <f>S172*H172</f>
        <v>0</v>
      </c>
      <c r="U172" s="37"/>
      <c r="V172" s="37"/>
      <c r="W172" s="37"/>
      <c r="X172" s="37"/>
      <c r="Y172" s="37"/>
      <c r="Z172" s="37"/>
      <c r="AA172" s="37"/>
      <c r="AB172" s="37"/>
      <c r="AC172" s="37"/>
      <c r="AD172" s="37"/>
      <c r="AE172" s="37"/>
      <c r="AR172" s="216" t="s">
        <v>656</v>
      </c>
      <c r="AT172" s="216" t="s">
        <v>285</v>
      </c>
      <c r="AU172" s="216" t="s">
        <v>82</v>
      </c>
      <c r="AY172" s="18" t="s">
        <v>283</v>
      </c>
      <c r="BE172" s="217">
        <f>IF(N172="základná",J172,0)</f>
        <v>0</v>
      </c>
      <c r="BF172" s="217">
        <f>IF(N172="znížená",J172,0)</f>
        <v>0</v>
      </c>
      <c r="BG172" s="217">
        <f>IF(N172="zákl. prenesená",J172,0)</f>
        <v>0</v>
      </c>
      <c r="BH172" s="217">
        <f>IF(N172="zníž. prenesená",J172,0)</f>
        <v>0</v>
      </c>
      <c r="BI172" s="217">
        <f>IF(N172="nulová",J172,0)</f>
        <v>0</v>
      </c>
      <c r="BJ172" s="18" t="s">
        <v>87</v>
      </c>
      <c r="BK172" s="217">
        <f>ROUND(I172*H172,2)</f>
        <v>0</v>
      </c>
      <c r="BL172" s="18" t="s">
        <v>656</v>
      </c>
      <c r="BM172" s="216" t="s">
        <v>4608</v>
      </c>
    </row>
    <row r="173" s="2" customFormat="1" ht="16.5" customHeight="1">
      <c r="A173" s="37"/>
      <c r="B173" s="168"/>
      <c r="C173" s="204" t="s">
        <v>501</v>
      </c>
      <c r="D173" s="204" t="s">
        <v>285</v>
      </c>
      <c r="E173" s="205" t="s">
        <v>3303</v>
      </c>
      <c r="F173" s="206" t="s">
        <v>3304</v>
      </c>
      <c r="G173" s="207" t="s">
        <v>373</v>
      </c>
      <c r="H173" s="208">
        <v>0.5</v>
      </c>
      <c r="I173" s="209"/>
      <c r="J173" s="210">
        <f>ROUND(I173*H173,2)</f>
        <v>0</v>
      </c>
      <c r="K173" s="211"/>
      <c r="L173" s="38"/>
      <c r="M173" s="212" t="s">
        <v>1</v>
      </c>
      <c r="N173" s="213" t="s">
        <v>41</v>
      </c>
      <c r="O173" s="81"/>
      <c r="P173" s="214">
        <f>O173*H173</f>
        <v>0</v>
      </c>
      <c r="Q173" s="214">
        <v>0</v>
      </c>
      <c r="R173" s="214">
        <f>Q173*H173</f>
        <v>0</v>
      </c>
      <c r="S173" s="214">
        <v>0</v>
      </c>
      <c r="T173" s="215">
        <f>S173*H173</f>
        <v>0</v>
      </c>
      <c r="U173" s="37"/>
      <c r="V173" s="37"/>
      <c r="W173" s="37"/>
      <c r="X173" s="37"/>
      <c r="Y173" s="37"/>
      <c r="Z173" s="37"/>
      <c r="AA173" s="37"/>
      <c r="AB173" s="37"/>
      <c r="AC173" s="37"/>
      <c r="AD173" s="37"/>
      <c r="AE173" s="37"/>
      <c r="AR173" s="216" t="s">
        <v>656</v>
      </c>
      <c r="AT173" s="216" t="s">
        <v>285</v>
      </c>
      <c r="AU173" s="216" t="s">
        <v>82</v>
      </c>
      <c r="AY173" s="18" t="s">
        <v>283</v>
      </c>
      <c r="BE173" s="217">
        <f>IF(N173="základná",J173,0)</f>
        <v>0</v>
      </c>
      <c r="BF173" s="217">
        <f>IF(N173="znížená",J173,0)</f>
        <v>0</v>
      </c>
      <c r="BG173" s="217">
        <f>IF(N173="zákl. prenesená",J173,0)</f>
        <v>0</v>
      </c>
      <c r="BH173" s="217">
        <f>IF(N173="zníž. prenesená",J173,0)</f>
        <v>0</v>
      </c>
      <c r="BI173" s="217">
        <f>IF(N173="nulová",J173,0)</f>
        <v>0</v>
      </c>
      <c r="BJ173" s="18" t="s">
        <v>87</v>
      </c>
      <c r="BK173" s="217">
        <f>ROUND(I173*H173,2)</f>
        <v>0</v>
      </c>
      <c r="BL173" s="18" t="s">
        <v>656</v>
      </c>
      <c r="BM173" s="216" t="s">
        <v>4609</v>
      </c>
    </row>
    <row r="174" s="2" customFormat="1" ht="24.15" customHeight="1">
      <c r="A174" s="37"/>
      <c r="B174" s="168"/>
      <c r="C174" s="204" t="s">
        <v>505</v>
      </c>
      <c r="D174" s="204" t="s">
        <v>285</v>
      </c>
      <c r="E174" s="205" t="s">
        <v>3305</v>
      </c>
      <c r="F174" s="206" t="s">
        <v>3306</v>
      </c>
      <c r="G174" s="207" t="s">
        <v>979</v>
      </c>
      <c r="H174" s="255"/>
      <c r="I174" s="209"/>
      <c r="J174" s="210">
        <f>ROUND(I174*H174,2)</f>
        <v>0</v>
      </c>
      <c r="K174" s="211"/>
      <c r="L174" s="38"/>
      <c r="M174" s="212" t="s">
        <v>1</v>
      </c>
      <c r="N174" s="213" t="s">
        <v>41</v>
      </c>
      <c r="O174" s="81"/>
      <c r="P174" s="214">
        <f>O174*H174</f>
        <v>0</v>
      </c>
      <c r="Q174" s="214">
        <v>0</v>
      </c>
      <c r="R174" s="214">
        <f>Q174*H174</f>
        <v>0</v>
      </c>
      <c r="S174" s="214">
        <v>0</v>
      </c>
      <c r="T174" s="215">
        <f>S174*H174</f>
        <v>0</v>
      </c>
      <c r="U174" s="37"/>
      <c r="V174" s="37"/>
      <c r="W174" s="37"/>
      <c r="X174" s="37"/>
      <c r="Y174" s="37"/>
      <c r="Z174" s="37"/>
      <c r="AA174" s="37"/>
      <c r="AB174" s="37"/>
      <c r="AC174" s="37"/>
      <c r="AD174" s="37"/>
      <c r="AE174" s="37"/>
      <c r="AR174" s="216" t="s">
        <v>656</v>
      </c>
      <c r="AT174" s="216" t="s">
        <v>285</v>
      </c>
      <c r="AU174" s="216" t="s">
        <v>82</v>
      </c>
      <c r="AY174" s="18" t="s">
        <v>283</v>
      </c>
      <c r="BE174" s="217">
        <f>IF(N174="základná",J174,0)</f>
        <v>0</v>
      </c>
      <c r="BF174" s="217">
        <f>IF(N174="znížená",J174,0)</f>
        <v>0</v>
      </c>
      <c r="BG174" s="217">
        <f>IF(N174="zákl. prenesená",J174,0)</f>
        <v>0</v>
      </c>
      <c r="BH174" s="217">
        <f>IF(N174="zníž. prenesená",J174,0)</f>
        <v>0</v>
      </c>
      <c r="BI174" s="217">
        <f>IF(N174="nulová",J174,0)</f>
        <v>0</v>
      </c>
      <c r="BJ174" s="18" t="s">
        <v>87</v>
      </c>
      <c r="BK174" s="217">
        <f>ROUND(I174*H174,2)</f>
        <v>0</v>
      </c>
      <c r="BL174" s="18" t="s">
        <v>656</v>
      </c>
      <c r="BM174" s="216" t="s">
        <v>4610</v>
      </c>
    </row>
    <row r="175" s="12" customFormat="1" ht="25.92" customHeight="1">
      <c r="A175" s="12"/>
      <c r="B175" s="191"/>
      <c r="C175" s="12"/>
      <c r="D175" s="192" t="s">
        <v>74</v>
      </c>
      <c r="E175" s="193" t="s">
        <v>2696</v>
      </c>
      <c r="F175" s="193" t="s">
        <v>3307</v>
      </c>
      <c r="G175" s="12"/>
      <c r="H175" s="12"/>
      <c r="I175" s="194"/>
      <c r="J175" s="195">
        <f>BK175</f>
        <v>0</v>
      </c>
      <c r="K175" s="12"/>
      <c r="L175" s="191"/>
      <c r="M175" s="196"/>
      <c r="N175" s="197"/>
      <c r="O175" s="197"/>
      <c r="P175" s="198">
        <f>SUM(P176:P182)</f>
        <v>0</v>
      </c>
      <c r="Q175" s="197"/>
      <c r="R175" s="198">
        <f>SUM(R176:R182)</f>
        <v>0</v>
      </c>
      <c r="S175" s="197"/>
      <c r="T175" s="199">
        <f>SUM(T176:T182)</f>
        <v>0</v>
      </c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R175" s="192" t="s">
        <v>289</v>
      </c>
      <c r="AT175" s="200" t="s">
        <v>74</v>
      </c>
      <c r="AU175" s="200" t="s">
        <v>75</v>
      </c>
      <c r="AY175" s="192" t="s">
        <v>283</v>
      </c>
      <c r="BK175" s="201">
        <f>SUM(BK176:BK182)</f>
        <v>0</v>
      </c>
    </row>
    <row r="176" s="2" customFormat="1" ht="24.15" customHeight="1">
      <c r="A176" s="37"/>
      <c r="B176" s="168"/>
      <c r="C176" s="204" t="s">
        <v>509</v>
      </c>
      <c r="D176" s="204" t="s">
        <v>285</v>
      </c>
      <c r="E176" s="205" t="s">
        <v>3308</v>
      </c>
      <c r="F176" s="206" t="s">
        <v>3309</v>
      </c>
      <c r="G176" s="207" t="s">
        <v>3310</v>
      </c>
      <c r="H176" s="208">
        <v>1</v>
      </c>
      <c r="I176" s="209"/>
      <c r="J176" s="210">
        <f>ROUND(I176*H176,2)</f>
        <v>0</v>
      </c>
      <c r="K176" s="211"/>
      <c r="L176" s="38"/>
      <c r="M176" s="212" t="s">
        <v>1</v>
      </c>
      <c r="N176" s="213" t="s">
        <v>41</v>
      </c>
      <c r="O176" s="81"/>
      <c r="P176" s="214">
        <f>O176*H176</f>
        <v>0</v>
      </c>
      <c r="Q176" s="214">
        <v>0</v>
      </c>
      <c r="R176" s="214">
        <f>Q176*H176</f>
        <v>0</v>
      </c>
      <c r="S176" s="214">
        <v>0</v>
      </c>
      <c r="T176" s="215">
        <f>S176*H176</f>
        <v>0</v>
      </c>
      <c r="U176" s="37"/>
      <c r="V176" s="37"/>
      <c r="W176" s="37"/>
      <c r="X176" s="37"/>
      <c r="Y176" s="37"/>
      <c r="Z176" s="37"/>
      <c r="AA176" s="37"/>
      <c r="AB176" s="37"/>
      <c r="AC176" s="37"/>
      <c r="AD176" s="37"/>
      <c r="AE176" s="37"/>
      <c r="AR176" s="216" t="s">
        <v>3311</v>
      </c>
      <c r="AT176" s="216" t="s">
        <v>285</v>
      </c>
      <c r="AU176" s="216" t="s">
        <v>82</v>
      </c>
      <c r="AY176" s="18" t="s">
        <v>283</v>
      </c>
      <c r="BE176" s="217">
        <f>IF(N176="základná",J176,0)</f>
        <v>0</v>
      </c>
      <c r="BF176" s="217">
        <f>IF(N176="znížená",J176,0)</f>
        <v>0</v>
      </c>
      <c r="BG176" s="217">
        <f>IF(N176="zákl. prenesená",J176,0)</f>
        <v>0</v>
      </c>
      <c r="BH176" s="217">
        <f>IF(N176="zníž. prenesená",J176,0)</f>
        <v>0</v>
      </c>
      <c r="BI176" s="217">
        <f>IF(N176="nulová",J176,0)</f>
        <v>0</v>
      </c>
      <c r="BJ176" s="18" t="s">
        <v>87</v>
      </c>
      <c r="BK176" s="217">
        <f>ROUND(I176*H176,2)</f>
        <v>0</v>
      </c>
      <c r="BL176" s="18" t="s">
        <v>3311</v>
      </c>
      <c r="BM176" s="216" t="s">
        <v>4611</v>
      </c>
    </row>
    <row r="177" s="2" customFormat="1" ht="21.75" customHeight="1">
      <c r="A177" s="37"/>
      <c r="B177" s="168"/>
      <c r="C177" s="204" t="s">
        <v>515</v>
      </c>
      <c r="D177" s="204" t="s">
        <v>285</v>
      </c>
      <c r="E177" s="205" t="s">
        <v>3313</v>
      </c>
      <c r="F177" s="206" t="s">
        <v>3314</v>
      </c>
      <c r="G177" s="207" t="s">
        <v>3310</v>
      </c>
      <c r="H177" s="208">
        <v>1</v>
      </c>
      <c r="I177" s="209"/>
      <c r="J177" s="210">
        <f>ROUND(I177*H177,2)</f>
        <v>0</v>
      </c>
      <c r="K177" s="211"/>
      <c r="L177" s="38"/>
      <c r="M177" s="212" t="s">
        <v>1</v>
      </c>
      <c r="N177" s="213" t="s">
        <v>41</v>
      </c>
      <c r="O177" s="81"/>
      <c r="P177" s="214">
        <f>O177*H177</f>
        <v>0</v>
      </c>
      <c r="Q177" s="214">
        <v>0</v>
      </c>
      <c r="R177" s="214">
        <f>Q177*H177</f>
        <v>0</v>
      </c>
      <c r="S177" s="214">
        <v>0</v>
      </c>
      <c r="T177" s="215">
        <f>S177*H177</f>
        <v>0</v>
      </c>
      <c r="U177" s="37"/>
      <c r="V177" s="37"/>
      <c r="W177" s="37"/>
      <c r="X177" s="37"/>
      <c r="Y177" s="37"/>
      <c r="Z177" s="37"/>
      <c r="AA177" s="37"/>
      <c r="AB177" s="37"/>
      <c r="AC177" s="37"/>
      <c r="AD177" s="37"/>
      <c r="AE177" s="37"/>
      <c r="AR177" s="216" t="s">
        <v>3311</v>
      </c>
      <c r="AT177" s="216" t="s">
        <v>285</v>
      </c>
      <c r="AU177" s="216" t="s">
        <v>82</v>
      </c>
      <c r="AY177" s="18" t="s">
        <v>283</v>
      </c>
      <c r="BE177" s="217">
        <f>IF(N177="základná",J177,0)</f>
        <v>0</v>
      </c>
      <c r="BF177" s="217">
        <f>IF(N177="znížená",J177,0)</f>
        <v>0</v>
      </c>
      <c r="BG177" s="217">
        <f>IF(N177="zákl. prenesená",J177,0)</f>
        <v>0</v>
      </c>
      <c r="BH177" s="217">
        <f>IF(N177="zníž. prenesená",J177,0)</f>
        <v>0</v>
      </c>
      <c r="BI177" s="217">
        <f>IF(N177="nulová",J177,0)</f>
        <v>0</v>
      </c>
      <c r="BJ177" s="18" t="s">
        <v>87</v>
      </c>
      <c r="BK177" s="217">
        <f>ROUND(I177*H177,2)</f>
        <v>0</v>
      </c>
      <c r="BL177" s="18" t="s">
        <v>3311</v>
      </c>
      <c r="BM177" s="216" t="s">
        <v>4612</v>
      </c>
    </row>
    <row r="178" s="2" customFormat="1" ht="24.15" customHeight="1">
      <c r="A178" s="37"/>
      <c r="B178" s="168"/>
      <c r="C178" s="204" t="s">
        <v>519</v>
      </c>
      <c r="D178" s="204" t="s">
        <v>285</v>
      </c>
      <c r="E178" s="205" t="s">
        <v>3316</v>
      </c>
      <c r="F178" s="206" t="s">
        <v>3317</v>
      </c>
      <c r="G178" s="207" t="s">
        <v>3310</v>
      </c>
      <c r="H178" s="208">
        <v>1</v>
      </c>
      <c r="I178" s="209"/>
      <c r="J178" s="210">
        <f>ROUND(I178*H178,2)</f>
        <v>0</v>
      </c>
      <c r="K178" s="211"/>
      <c r="L178" s="38"/>
      <c r="M178" s="212" t="s">
        <v>1</v>
      </c>
      <c r="N178" s="213" t="s">
        <v>41</v>
      </c>
      <c r="O178" s="81"/>
      <c r="P178" s="214">
        <f>O178*H178</f>
        <v>0</v>
      </c>
      <c r="Q178" s="214">
        <v>0</v>
      </c>
      <c r="R178" s="214">
        <f>Q178*H178</f>
        <v>0</v>
      </c>
      <c r="S178" s="214">
        <v>0</v>
      </c>
      <c r="T178" s="215">
        <f>S178*H178</f>
        <v>0</v>
      </c>
      <c r="U178" s="37"/>
      <c r="V178" s="37"/>
      <c r="W178" s="37"/>
      <c r="X178" s="37"/>
      <c r="Y178" s="37"/>
      <c r="Z178" s="37"/>
      <c r="AA178" s="37"/>
      <c r="AB178" s="37"/>
      <c r="AC178" s="37"/>
      <c r="AD178" s="37"/>
      <c r="AE178" s="37"/>
      <c r="AR178" s="216" t="s">
        <v>3311</v>
      </c>
      <c r="AT178" s="216" t="s">
        <v>285</v>
      </c>
      <c r="AU178" s="216" t="s">
        <v>82</v>
      </c>
      <c r="AY178" s="18" t="s">
        <v>283</v>
      </c>
      <c r="BE178" s="217">
        <f>IF(N178="základná",J178,0)</f>
        <v>0</v>
      </c>
      <c r="BF178" s="217">
        <f>IF(N178="znížená",J178,0)</f>
        <v>0</v>
      </c>
      <c r="BG178" s="217">
        <f>IF(N178="zákl. prenesená",J178,0)</f>
        <v>0</v>
      </c>
      <c r="BH178" s="217">
        <f>IF(N178="zníž. prenesená",J178,0)</f>
        <v>0</v>
      </c>
      <c r="BI178" s="217">
        <f>IF(N178="nulová",J178,0)</f>
        <v>0</v>
      </c>
      <c r="BJ178" s="18" t="s">
        <v>87</v>
      </c>
      <c r="BK178" s="217">
        <f>ROUND(I178*H178,2)</f>
        <v>0</v>
      </c>
      <c r="BL178" s="18" t="s">
        <v>3311</v>
      </c>
      <c r="BM178" s="216" t="s">
        <v>4613</v>
      </c>
    </row>
    <row r="179" s="2" customFormat="1" ht="24.15" customHeight="1">
      <c r="A179" s="37"/>
      <c r="B179" s="168"/>
      <c r="C179" s="204" t="s">
        <v>523</v>
      </c>
      <c r="D179" s="204" t="s">
        <v>285</v>
      </c>
      <c r="E179" s="205" t="s">
        <v>3319</v>
      </c>
      <c r="F179" s="206" t="s">
        <v>3320</v>
      </c>
      <c r="G179" s="207" t="s">
        <v>3310</v>
      </c>
      <c r="H179" s="208">
        <v>1</v>
      </c>
      <c r="I179" s="209"/>
      <c r="J179" s="210">
        <f>ROUND(I179*H179,2)</f>
        <v>0</v>
      </c>
      <c r="K179" s="211"/>
      <c r="L179" s="38"/>
      <c r="M179" s="212" t="s">
        <v>1</v>
      </c>
      <c r="N179" s="213" t="s">
        <v>41</v>
      </c>
      <c r="O179" s="81"/>
      <c r="P179" s="214">
        <f>O179*H179</f>
        <v>0</v>
      </c>
      <c r="Q179" s="214">
        <v>0</v>
      </c>
      <c r="R179" s="214">
        <f>Q179*H179</f>
        <v>0</v>
      </c>
      <c r="S179" s="214">
        <v>0</v>
      </c>
      <c r="T179" s="215">
        <f>S179*H179</f>
        <v>0</v>
      </c>
      <c r="U179" s="37"/>
      <c r="V179" s="37"/>
      <c r="W179" s="37"/>
      <c r="X179" s="37"/>
      <c r="Y179" s="37"/>
      <c r="Z179" s="37"/>
      <c r="AA179" s="37"/>
      <c r="AB179" s="37"/>
      <c r="AC179" s="37"/>
      <c r="AD179" s="37"/>
      <c r="AE179" s="37"/>
      <c r="AR179" s="216" t="s">
        <v>3311</v>
      </c>
      <c r="AT179" s="216" t="s">
        <v>285</v>
      </c>
      <c r="AU179" s="216" t="s">
        <v>82</v>
      </c>
      <c r="AY179" s="18" t="s">
        <v>283</v>
      </c>
      <c r="BE179" s="217">
        <f>IF(N179="základná",J179,0)</f>
        <v>0</v>
      </c>
      <c r="BF179" s="217">
        <f>IF(N179="znížená",J179,0)</f>
        <v>0</v>
      </c>
      <c r="BG179" s="217">
        <f>IF(N179="zákl. prenesená",J179,0)</f>
        <v>0</v>
      </c>
      <c r="BH179" s="217">
        <f>IF(N179="zníž. prenesená",J179,0)</f>
        <v>0</v>
      </c>
      <c r="BI179" s="217">
        <f>IF(N179="nulová",J179,0)</f>
        <v>0</v>
      </c>
      <c r="BJ179" s="18" t="s">
        <v>87</v>
      </c>
      <c r="BK179" s="217">
        <f>ROUND(I179*H179,2)</f>
        <v>0</v>
      </c>
      <c r="BL179" s="18" t="s">
        <v>3311</v>
      </c>
      <c r="BM179" s="216" t="s">
        <v>4614</v>
      </c>
    </row>
    <row r="180" s="2" customFormat="1" ht="24.15" customHeight="1">
      <c r="A180" s="37"/>
      <c r="B180" s="168"/>
      <c r="C180" s="204" t="s">
        <v>527</v>
      </c>
      <c r="D180" s="204" t="s">
        <v>285</v>
      </c>
      <c r="E180" s="205" t="s">
        <v>3322</v>
      </c>
      <c r="F180" s="206" t="s">
        <v>3323</v>
      </c>
      <c r="G180" s="207" t="s">
        <v>3310</v>
      </c>
      <c r="H180" s="208">
        <v>1</v>
      </c>
      <c r="I180" s="209"/>
      <c r="J180" s="210">
        <f>ROUND(I180*H180,2)</f>
        <v>0</v>
      </c>
      <c r="K180" s="211"/>
      <c r="L180" s="38"/>
      <c r="M180" s="212" t="s">
        <v>1</v>
      </c>
      <c r="N180" s="213" t="s">
        <v>41</v>
      </c>
      <c r="O180" s="81"/>
      <c r="P180" s="214">
        <f>O180*H180</f>
        <v>0</v>
      </c>
      <c r="Q180" s="214">
        <v>0</v>
      </c>
      <c r="R180" s="214">
        <f>Q180*H180</f>
        <v>0</v>
      </c>
      <c r="S180" s="214">
        <v>0</v>
      </c>
      <c r="T180" s="215">
        <f>S180*H180</f>
        <v>0</v>
      </c>
      <c r="U180" s="37"/>
      <c r="V180" s="37"/>
      <c r="W180" s="37"/>
      <c r="X180" s="37"/>
      <c r="Y180" s="37"/>
      <c r="Z180" s="37"/>
      <c r="AA180" s="37"/>
      <c r="AB180" s="37"/>
      <c r="AC180" s="37"/>
      <c r="AD180" s="37"/>
      <c r="AE180" s="37"/>
      <c r="AR180" s="216" t="s">
        <v>3311</v>
      </c>
      <c r="AT180" s="216" t="s">
        <v>285</v>
      </c>
      <c r="AU180" s="216" t="s">
        <v>82</v>
      </c>
      <c r="AY180" s="18" t="s">
        <v>283</v>
      </c>
      <c r="BE180" s="217">
        <f>IF(N180="základná",J180,0)</f>
        <v>0</v>
      </c>
      <c r="BF180" s="217">
        <f>IF(N180="znížená",J180,0)</f>
        <v>0</v>
      </c>
      <c r="BG180" s="217">
        <f>IF(N180="zákl. prenesená",J180,0)</f>
        <v>0</v>
      </c>
      <c r="BH180" s="217">
        <f>IF(N180="zníž. prenesená",J180,0)</f>
        <v>0</v>
      </c>
      <c r="BI180" s="217">
        <f>IF(N180="nulová",J180,0)</f>
        <v>0</v>
      </c>
      <c r="BJ180" s="18" t="s">
        <v>87</v>
      </c>
      <c r="BK180" s="217">
        <f>ROUND(I180*H180,2)</f>
        <v>0</v>
      </c>
      <c r="BL180" s="18" t="s">
        <v>3311</v>
      </c>
      <c r="BM180" s="216" t="s">
        <v>4615</v>
      </c>
    </row>
    <row r="181" s="2" customFormat="1" ht="24.15" customHeight="1">
      <c r="A181" s="37"/>
      <c r="B181" s="168"/>
      <c r="C181" s="204" t="s">
        <v>531</v>
      </c>
      <c r="D181" s="204" t="s">
        <v>285</v>
      </c>
      <c r="E181" s="205" t="s">
        <v>3325</v>
      </c>
      <c r="F181" s="206" t="s">
        <v>3326</v>
      </c>
      <c r="G181" s="207" t="s">
        <v>3310</v>
      </c>
      <c r="H181" s="208">
        <v>1</v>
      </c>
      <c r="I181" s="209"/>
      <c r="J181" s="210">
        <f>ROUND(I181*H181,2)</f>
        <v>0</v>
      </c>
      <c r="K181" s="211"/>
      <c r="L181" s="38"/>
      <c r="M181" s="212" t="s">
        <v>1</v>
      </c>
      <c r="N181" s="213" t="s">
        <v>41</v>
      </c>
      <c r="O181" s="81"/>
      <c r="P181" s="214">
        <f>O181*H181</f>
        <v>0</v>
      </c>
      <c r="Q181" s="214">
        <v>0</v>
      </c>
      <c r="R181" s="214">
        <f>Q181*H181</f>
        <v>0</v>
      </c>
      <c r="S181" s="214">
        <v>0</v>
      </c>
      <c r="T181" s="215">
        <f>S181*H181</f>
        <v>0</v>
      </c>
      <c r="U181" s="37"/>
      <c r="V181" s="37"/>
      <c r="W181" s="37"/>
      <c r="X181" s="37"/>
      <c r="Y181" s="37"/>
      <c r="Z181" s="37"/>
      <c r="AA181" s="37"/>
      <c r="AB181" s="37"/>
      <c r="AC181" s="37"/>
      <c r="AD181" s="37"/>
      <c r="AE181" s="37"/>
      <c r="AR181" s="216" t="s">
        <v>3311</v>
      </c>
      <c r="AT181" s="216" t="s">
        <v>285</v>
      </c>
      <c r="AU181" s="216" t="s">
        <v>82</v>
      </c>
      <c r="AY181" s="18" t="s">
        <v>283</v>
      </c>
      <c r="BE181" s="217">
        <f>IF(N181="základná",J181,0)</f>
        <v>0</v>
      </c>
      <c r="BF181" s="217">
        <f>IF(N181="znížená",J181,0)</f>
        <v>0</v>
      </c>
      <c r="BG181" s="217">
        <f>IF(N181="zákl. prenesená",J181,0)</f>
        <v>0</v>
      </c>
      <c r="BH181" s="217">
        <f>IF(N181="zníž. prenesená",J181,0)</f>
        <v>0</v>
      </c>
      <c r="BI181" s="217">
        <f>IF(N181="nulová",J181,0)</f>
        <v>0</v>
      </c>
      <c r="BJ181" s="18" t="s">
        <v>87</v>
      </c>
      <c r="BK181" s="217">
        <f>ROUND(I181*H181,2)</f>
        <v>0</v>
      </c>
      <c r="BL181" s="18" t="s">
        <v>3311</v>
      </c>
      <c r="BM181" s="216" t="s">
        <v>4616</v>
      </c>
    </row>
    <row r="182" s="2" customFormat="1" ht="24.15" customHeight="1">
      <c r="A182" s="37"/>
      <c r="B182" s="168"/>
      <c r="C182" s="204" t="s">
        <v>538</v>
      </c>
      <c r="D182" s="204" t="s">
        <v>285</v>
      </c>
      <c r="E182" s="205" t="s">
        <v>3328</v>
      </c>
      <c r="F182" s="206" t="s">
        <v>3329</v>
      </c>
      <c r="G182" s="207" t="s">
        <v>3310</v>
      </c>
      <c r="H182" s="208">
        <v>1</v>
      </c>
      <c r="I182" s="209"/>
      <c r="J182" s="210">
        <f>ROUND(I182*H182,2)</f>
        <v>0</v>
      </c>
      <c r="K182" s="211"/>
      <c r="L182" s="38"/>
      <c r="M182" s="256" t="s">
        <v>1</v>
      </c>
      <c r="N182" s="257" t="s">
        <v>41</v>
      </c>
      <c r="O182" s="258"/>
      <c r="P182" s="259">
        <f>O182*H182</f>
        <v>0</v>
      </c>
      <c r="Q182" s="259">
        <v>0</v>
      </c>
      <c r="R182" s="259">
        <f>Q182*H182</f>
        <v>0</v>
      </c>
      <c r="S182" s="259">
        <v>0</v>
      </c>
      <c r="T182" s="260">
        <f>S182*H182</f>
        <v>0</v>
      </c>
      <c r="U182" s="37"/>
      <c r="V182" s="37"/>
      <c r="W182" s="37"/>
      <c r="X182" s="37"/>
      <c r="Y182" s="37"/>
      <c r="Z182" s="37"/>
      <c r="AA182" s="37"/>
      <c r="AB182" s="37"/>
      <c r="AC182" s="37"/>
      <c r="AD182" s="37"/>
      <c r="AE182" s="37"/>
      <c r="AR182" s="216" t="s">
        <v>3311</v>
      </c>
      <c r="AT182" s="216" t="s">
        <v>285</v>
      </c>
      <c r="AU182" s="216" t="s">
        <v>82</v>
      </c>
      <c r="AY182" s="18" t="s">
        <v>283</v>
      </c>
      <c r="BE182" s="217">
        <f>IF(N182="základná",J182,0)</f>
        <v>0</v>
      </c>
      <c r="BF182" s="217">
        <f>IF(N182="znížená",J182,0)</f>
        <v>0</v>
      </c>
      <c r="BG182" s="217">
        <f>IF(N182="zákl. prenesená",J182,0)</f>
        <v>0</v>
      </c>
      <c r="BH182" s="217">
        <f>IF(N182="zníž. prenesená",J182,0)</f>
        <v>0</v>
      </c>
      <c r="BI182" s="217">
        <f>IF(N182="nulová",J182,0)</f>
        <v>0</v>
      </c>
      <c r="BJ182" s="18" t="s">
        <v>87</v>
      </c>
      <c r="BK182" s="217">
        <f>ROUND(I182*H182,2)</f>
        <v>0</v>
      </c>
      <c r="BL182" s="18" t="s">
        <v>3311</v>
      </c>
      <c r="BM182" s="216" t="s">
        <v>4617</v>
      </c>
    </row>
    <row r="183" s="2" customFormat="1" ht="6.96" customHeight="1">
      <c r="A183" s="37"/>
      <c r="B183" s="64"/>
      <c r="C183" s="65"/>
      <c r="D183" s="65"/>
      <c r="E183" s="65"/>
      <c r="F183" s="65"/>
      <c r="G183" s="65"/>
      <c r="H183" s="65"/>
      <c r="I183" s="65"/>
      <c r="J183" s="65"/>
      <c r="K183" s="65"/>
      <c r="L183" s="38"/>
      <c r="M183" s="37"/>
      <c r="O183" s="37"/>
      <c r="P183" s="37"/>
      <c r="Q183" s="37"/>
      <c r="R183" s="37"/>
      <c r="S183" s="37"/>
      <c r="T183" s="37"/>
      <c r="U183" s="37"/>
      <c r="V183" s="37"/>
      <c r="W183" s="37"/>
      <c r="X183" s="37"/>
      <c r="Y183" s="37"/>
      <c r="Z183" s="37"/>
      <c r="AA183" s="37"/>
      <c r="AB183" s="37"/>
      <c r="AC183" s="37"/>
      <c r="AD183" s="37"/>
      <c r="AE183" s="37"/>
    </row>
  </sheetData>
  <autoFilter ref="C136:K182"/>
  <mergeCells count="20">
    <mergeCell ref="E7:H7"/>
    <mergeCell ref="E11:H11"/>
    <mergeCell ref="E9:H9"/>
    <mergeCell ref="E13:H13"/>
    <mergeCell ref="E22:H22"/>
    <mergeCell ref="E31:H31"/>
    <mergeCell ref="E85:H85"/>
    <mergeCell ref="E89:H89"/>
    <mergeCell ref="E87:H87"/>
    <mergeCell ref="E91:H91"/>
    <mergeCell ref="D107:F107"/>
    <mergeCell ref="D108:F108"/>
    <mergeCell ref="D109:F109"/>
    <mergeCell ref="D110:F110"/>
    <mergeCell ref="D111:F111"/>
    <mergeCell ref="E123:H123"/>
    <mergeCell ref="E127:H127"/>
    <mergeCell ref="E125:H125"/>
    <mergeCell ref="E129:H129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19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7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8" t="s">
        <v>145</v>
      </c>
    </row>
    <row r="3" s="1" customFormat="1" ht="6.96" customHeight="1">
      <c r="B3" s="19"/>
      <c r="C3" s="20"/>
      <c r="D3" s="20"/>
      <c r="E3" s="20"/>
      <c r="F3" s="20"/>
      <c r="G3" s="20"/>
      <c r="H3" s="20"/>
      <c r="I3" s="20"/>
      <c r="J3" s="20"/>
      <c r="K3" s="20"/>
      <c r="L3" s="21"/>
      <c r="AT3" s="18" t="s">
        <v>75</v>
      </c>
    </row>
    <row r="4" s="1" customFormat="1" ht="24.96" customHeight="1">
      <c r="B4" s="21"/>
      <c r="D4" s="22" t="s">
        <v>221</v>
      </c>
      <c r="L4" s="21"/>
      <c r="M4" s="133" t="s">
        <v>9</v>
      </c>
      <c r="AT4" s="18" t="s">
        <v>3</v>
      </c>
    </row>
    <row r="5" s="1" customFormat="1" ht="6.96" customHeight="1">
      <c r="B5" s="21"/>
      <c r="L5" s="21"/>
    </row>
    <row r="6" s="1" customFormat="1" ht="12" customHeight="1">
      <c r="B6" s="21"/>
      <c r="D6" s="31" t="s">
        <v>15</v>
      </c>
      <c r="L6" s="21"/>
    </row>
    <row r="7" s="1" customFormat="1" ht="26.25" customHeight="1">
      <c r="B7" s="21"/>
      <c r="E7" s="134" t="str">
        <f>'Rekapitulácia stavby'!K6</f>
        <v>Komplexná rekonštrukcia a realizácia nadstavby budovy študenského domova4,Tr. SNP53,Banská Bystrica</v>
      </c>
      <c r="F7" s="31"/>
      <c r="G7" s="31"/>
      <c r="H7" s="31"/>
      <c r="L7" s="21"/>
    </row>
    <row r="8">
      <c r="B8" s="21"/>
      <c r="D8" s="31" t="s">
        <v>222</v>
      </c>
      <c r="L8" s="21"/>
    </row>
    <row r="9" s="1" customFormat="1" ht="16.5" customHeight="1">
      <c r="B9" s="21"/>
      <c r="E9" s="134" t="s">
        <v>223</v>
      </c>
      <c r="F9" s="1"/>
      <c r="G9" s="1"/>
      <c r="H9" s="1"/>
      <c r="L9" s="21"/>
    </row>
    <row r="10" s="1" customFormat="1" ht="12" customHeight="1">
      <c r="B10" s="21"/>
      <c r="D10" s="31" t="s">
        <v>224</v>
      </c>
      <c r="L10" s="21"/>
    </row>
    <row r="11" s="2" customFormat="1" ht="16.5" customHeight="1">
      <c r="A11" s="37"/>
      <c r="B11" s="38"/>
      <c r="C11" s="37"/>
      <c r="D11" s="37"/>
      <c r="E11" s="135" t="s">
        <v>3459</v>
      </c>
      <c r="F11" s="37"/>
      <c r="G11" s="37"/>
      <c r="H11" s="37"/>
      <c r="I11" s="37"/>
      <c r="J11" s="37"/>
      <c r="K11" s="37"/>
      <c r="L11" s="59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</row>
    <row r="12" s="2" customFormat="1" ht="12" customHeight="1">
      <c r="A12" s="37"/>
      <c r="B12" s="38"/>
      <c r="C12" s="37"/>
      <c r="D12" s="31" t="s">
        <v>226</v>
      </c>
      <c r="E12" s="37"/>
      <c r="F12" s="37"/>
      <c r="G12" s="37"/>
      <c r="H12" s="37"/>
      <c r="I12" s="37"/>
      <c r="J12" s="37"/>
      <c r="K12" s="37"/>
      <c r="L12" s="59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</row>
    <row r="13" s="2" customFormat="1" ht="16.5" customHeight="1">
      <c r="A13" s="37"/>
      <c r="B13" s="38"/>
      <c r="C13" s="37"/>
      <c r="D13" s="37"/>
      <c r="E13" s="71" t="s">
        <v>4618</v>
      </c>
      <c r="F13" s="37"/>
      <c r="G13" s="37"/>
      <c r="H13" s="37"/>
      <c r="I13" s="37"/>
      <c r="J13" s="37"/>
      <c r="K13" s="37"/>
      <c r="L13" s="59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</row>
    <row r="14" s="2" customFormat="1">
      <c r="A14" s="37"/>
      <c r="B14" s="38"/>
      <c r="C14" s="37"/>
      <c r="D14" s="37"/>
      <c r="E14" s="37"/>
      <c r="F14" s="37"/>
      <c r="G14" s="37"/>
      <c r="H14" s="37"/>
      <c r="I14" s="37"/>
      <c r="J14" s="37"/>
      <c r="K14" s="37"/>
      <c r="L14" s="59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="2" customFormat="1" ht="12" customHeight="1">
      <c r="A15" s="37"/>
      <c r="B15" s="38"/>
      <c r="C15" s="37"/>
      <c r="D15" s="31" t="s">
        <v>17</v>
      </c>
      <c r="E15" s="37"/>
      <c r="F15" s="26" t="s">
        <v>1</v>
      </c>
      <c r="G15" s="37"/>
      <c r="H15" s="37"/>
      <c r="I15" s="31" t="s">
        <v>18</v>
      </c>
      <c r="J15" s="26" t="s">
        <v>1</v>
      </c>
      <c r="K15" s="37"/>
      <c r="L15" s="59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="2" customFormat="1" ht="12" customHeight="1">
      <c r="A16" s="37"/>
      <c r="B16" s="38"/>
      <c r="C16" s="37"/>
      <c r="D16" s="31" t="s">
        <v>19</v>
      </c>
      <c r="E16" s="37"/>
      <c r="F16" s="26" t="s">
        <v>33</v>
      </c>
      <c r="G16" s="37"/>
      <c r="H16" s="37"/>
      <c r="I16" s="31" t="s">
        <v>21</v>
      </c>
      <c r="J16" s="73" t="str">
        <f>'Rekapitulácia stavby'!AN8</f>
        <v>10. 9. 2024</v>
      </c>
      <c r="K16" s="37"/>
      <c r="L16" s="59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="2" customFormat="1" ht="10.8" customHeight="1">
      <c r="A17" s="37"/>
      <c r="B17" s="38"/>
      <c r="C17" s="37"/>
      <c r="D17" s="37"/>
      <c r="E17" s="37"/>
      <c r="F17" s="37"/>
      <c r="G17" s="37"/>
      <c r="H17" s="37"/>
      <c r="I17" s="37"/>
      <c r="J17" s="37"/>
      <c r="K17" s="37"/>
      <c r="L17" s="59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="2" customFormat="1" ht="12" customHeight="1">
      <c r="A18" s="37"/>
      <c r="B18" s="38"/>
      <c r="C18" s="37"/>
      <c r="D18" s="31" t="s">
        <v>23</v>
      </c>
      <c r="E18" s="37"/>
      <c r="F18" s="37"/>
      <c r="G18" s="37"/>
      <c r="H18" s="37"/>
      <c r="I18" s="31" t="s">
        <v>24</v>
      </c>
      <c r="J18" s="26" t="str">
        <f>IF('Rekapitulácia stavby'!AN10="","",'Rekapitulácia stavby'!AN10)</f>
        <v/>
      </c>
      <c r="K18" s="37"/>
      <c r="L18" s="59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="2" customFormat="1" ht="18" customHeight="1">
      <c r="A19" s="37"/>
      <c r="B19" s="38"/>
      <c r="C19" s="37"/>
      <c r="D19" s="37"/>
      <c r="E19" s="26" t="str">
        <f>IF('Rekapitulácia stavby'!E11="","",'Rekapitulácia stavby'!E11)</f>
        <v>Univerzita Mateja Bela v Banskej Bystrici</v>
      </c>
      <c r="F19" s="37"/>
      <c r="G19" s="37"/>
      <c r="H19" s="37"/>
      <c r="I19" s="31" t="s">
        <v>26</v>
      </c>
      <c r="J19" s="26" t="str">
        <f>IF('Rekapitulácia stavby'!AN11="","",'Rekapitulácia stavby'!AN11)</f>
        <v/>
      </c>
      <c r="K19" s="37"/>
      <c r="L19" s="59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="2" customFormat="1" ht="6.96" customHeight="1">
      <c r="A20" s="37"/>
      <c r="B20" s="38"/>
      <c r="C20" s="37"/>
      <c r="D20" s="37"/>
      <c r="E20" s="37"/>
      <c r="F20" s="37"/>
      <c r="G20" s="37"/>
      <c r="H20" s="37"/>
      <c r="I20" s="37"/>
      <c r="J20" s="37"/>
      <c r="K20" s="37"/>
      <c r="L20" s="59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="2" customFormat="1" ht="12" customHeight="1">
      <c r="A21" s="37"/>
      <c r="B21" s="38"/>
      <c r="C21" s="37"/>
      <c r="D21" s="31" t="s">
        <v>27</v>
      </c>
      <c r="E21" s="37"/>
      <c r="F21" s="37"/>
      <c r="G21" s="37"/>
      <c r="H21" s="37"/>
      <c r="I21" s="31" t="s">
        <v>24</v>
      </c>
      <c r="J21" s="32" t="str">
        <f>'Rekapitulácia stavby'!AN13</f>
        <v>Vyplň údaj</v>
      </c>
      <c r="K21" s="37"/>
      <c r="L21" s="59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="2" customFormat="1" ht="18" customHeight="1">
      <c r="A22" s="37"/>
      <c r="B22" s="38"/>
      <c r="C22" s="37"/>
      <c r="D22" s="37"/>
      <c r="E22" s="32" t="str">
        <f>'Rekapitulácia stavby'!E14</f>
        <v>Vyplň údaj</v>
      </c>
      <c r="F22" s="26"/>
      <c r="G22" s="26"/>
      <c r="H22" s="26"/>
      <c r="I22" s="31" t="s">
        <v>26</v>
      </c>
      <c r="J22" s="32" t="str">
        <f>'Rekapitulácia stavby'!AN14</f>
        <v>Vyplň údaj</v>
      </c>
      <c r="K22" s="37"/>
      <c r="L22" s="59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="2" customFormat="1" ht="6.96" customHeight="1">
      <c r="A23" s="37"/>
      <c r="B23" s="38"/>
      <c r="C23" s="37"/>
      <c r="D23" s="37"/>
      <c r="E23" s="37"/>
      <c r="F23" s="37"/>
      <c r="G23" s="37"/>
      <c r="H23" s="37"/>
      <c r="I23" s="37"/>
      <c r="J23" s="37"/>
      <c r="K23" s="37"/>
      <c r="L23" s="59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="2" customFormat="1" ht="12" customHeight="1">
      <c r="A24" s="37"/>
      <c r="B24" s="38"/>
      <c r="C24" s="37"/>
      <c r="D24" s="31" t="s">
        <v>29</v>
      </c>
      <c r="E24" s="37"/>
      <c r="F24" s="37"/>
      <c r="G24" s="37"/>
      <c r="H24" s="37"/>
      <c r="I24" s="31" t="s">
        <v>24</v>
      </c>
      <c r="J24" s="26" t="str">
        <f>IF('Rekapitulácia stavby'!AN16="","",'Rekapitulácia stavby'!AN16)</f>
        <v/>
      </c>
      <c r="K24" s="37"/>
      <c r="L24" s="59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="2" customFormat="1" ht="18" customHeight="1">
      <c r="A25" s="37"/>
      <c r="B25" s="38"/>
      <c r="C25" s="37"/>
      <c r="D25" s="37"/>
      <c r="E25" s="26" t="str">
        <f>IF('Rekapitulácia stavby'!E17="","",'Rekapitulácia stavby'!E17)</f>
        <v>Insvet s.r.o.,Koeice</v>
      </c>
      <c r="F25" s="37"/>
      <c r="G25" s="37"/>
      <c r="H25" s="37"/>
      <c r="I25" s="31" t="s">
        <v>26</v>
      </c>
      <c r="J25" s="26" t="str">
        <f>IF('Rekapitulácia stavby'!AN17="","",'Rekapitulácia stavby'!AN17)</f>
        <v/>
      </c>
      <c r="K25" s="37"/>
      <c r="L25" s="59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</row>
    <row r="26" s="2" customFormat="1" ht="6.96" customHeight="1">
      <c r="A26" s="37"/>
      <c r="B26" s="38"/>
      <c r="C26" s="37"/>
      <c r="D26" s="37"/>
      <c r="E26" s="37"/>
      <c r="F26" s="37"/>
      <c r="G26" s="37"/>
      <c r="H26" s="37"/>
      <c r="I26" s="37"/>
      <c r="J26" s="37"/>
      <c r="K26" s="37"/>
      <c r="L26" s="59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="2" customFormat="1" ht="12" customHeight="1">
      <c r="A27" s="37"/>
      <c r="B27" s="38"/>
      <c r="C27" s="37"/>
      <c r="D27" s="31" t="s">
        <v>32</v>
      </c>
      <c r="E27" s="37"/>
      <c r="F27" s="37"/>
      <c r="G27" s="37"/>
      <c r="H27" s="37"/>
      <c r="I27" s="31" t="s">
        <v>24</v>
      </c>
      <c r="J27" s="26" t="str">
        <f>IF('Rekapitulácia stavby'!AN19="","",'Rekapitulácia stavby'!AN19)</f>
        <v/>
      </c>
      <c r="K27" s="37"/>
      <c r="L27" s="59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</row>
    <row r="28" s="2" customFormat="1" ht="18" customHeight="1">
      <c r="A28" s="37"/>
      <c r="B28" s="38"/>
      <c r="C28" s="37"/>
      <c r="D28" s="37"/>
      <c r="E28" s="26" t="str">
        <f>IF('Rekapitulácia stavby'!E20="","",'Rekapitulácia stavby'!E20)</f>
        <v xml:space="preserve"> </v>
      </c>
      <c r="F28" s="37"/>
      <c r="G28" s="37"/>
      <c r="H28" s="37"/>
      <c r="I28" s="31" t="s">
        <v>26</v>
      </c>
      <c r="J28" s="26" t="str">
        <f>IF('Rekapitulácia stavby'!AN20="","",'Rekapitulácia stavby'!AN20)</f>
        <v/>
      </c>
      <c r="K28" s="37"/>
      <c r="L28" s="59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</row>
    <row r="29" s="2" customFormat="1" ht="6.96" customHeight="1">
      <c r="A29" s="37"/>
      <c r="B29" s="38"/>
      <c r="C29" s="37"/>
      <c r="D29" s="37"/>
      <c r="E29" s="37"/>
      <c r="F29" s="37"/>
      <c r="G29" s="37"/>
      <c r="H29" s="37"/>
      <c r="I29" s="37"/>
      <c r="J29" s="37"/>
      <c r="K29" s="37"/>
      <c r="L29" s="59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</row>
    <row r="30" s="2" customFormat="1" ht="12" customHeight="1">
      <c r="A30" s="37"/>
      <c r="B30" s="38"/>
      <c r="C30" s="37"/>
      <c r="D30" s="31" t="s">
        <v>34</v>
      </c>
      <c r="E30" s="37"/>
      <c r="F30" s="37"/>
      <c r="G30" s="37"/>
      <c r="H30" s="37"/>
      <c r="I30" s="37"/>
      <c r="J30" s="37"/>
      <c r="K30" s="37"/>
      <c r="L30" s="59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</row>
    <row r="31" s="8" customFormat="1" ht="16.5" customHeight="1">
      <c r="A31" s="136"/>
      <c r="B31" s="137"/>
      <c r="C31" s="136"/>
      <c r="D31" s="136"/>
      <c r="E31" s="35" t="s">
        <v>1</v>
      </c>
      <c r="F31" s="35"/>
      <c r="G31" s="35"/>
      <c r="H31" s="35"/>
      <c r="I31" s="136"/>
      <c r="J31" s="136"/>
      <c r="K31" s="136"/>
      <c r="L31" s="138"/>
      <c r="S31" s="136"/>
      <c r="T31" s="136"/>
      <c r="U31" s="136"/>
      <c r="V31" s="136"/>
      <c r="W31" s="136"/>
      <c r="X31" s="136"/>
      <c r="Y31" s="136"/>
      <c r="Z31" s="136"/>
      <c r="AA31" s="136"/>
      <c r="AB31" s="136"/>
      <c r="AC31" s="136"/>
      <c r="AD31" s="136"/>
      <c r="AE31" s="136"/>
    </row>
    <row r="32" s="2" customFormat="1" ht="6.96" customHeight="1">
      <c r="A32" s="37"/>
      <c r="B32" s="38"/>
      <c r="C32" s="37"/>
      <c r="D32" s="37"/>
      <c r="E32" s="37"/>
      <c r="F32" s="37"/>
      <c r="G32" s="37"/>
      <c r="H32" s="37"/>
      <c r="I32" s="37"/>
      <c r="J32" s="37"/>
      <c r="K32" s="37"/>
      <c r="L32" s="59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</row>
    <row r="33" s="2" customFormat="1" ht="6.96" customHeight="1">
      <c r="A33" s="37"/>
      <c r="B33" s="38"/>
      <c r="C33" s="37"/>
      <c r="D33" s="94"/>
      <c r="E33" s="94"/>
      <c r="F33" s="94"/>
      <c r="G33" s="94"/>
      <c r="H33" s="94"/>
      <c r="I33" s="94"/>
      <c r="J33" s="94"/>
      <c r="K33" s="94"/>
      <c r="L33" s="59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</row>
    <row r="34" s="2" customFormat="1" ht="14.4" customHeight="1">
      <c r="A34" s="37"/>
      <c r="B34" s="38"/>
      <c r="C34" s="37"/>
      <c r="D34" s="26" t="s">
        <v>228</v>
      </c>
      <c r="E34" s="37"/>
      <c r="F34" s="37"/>
      <c r="G34" s="37"/>
      <c r="H34" s="37"/>
      <c r="I34" s="37"/>
      <c r="J34" s="139">
        <f>J100</f>
        <v>0</v>
      </c>
      <c r="K34" s="37"/>
      <c r="L34" s="59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</row>
    <row r="35" s="2" customFormat="1" ht="14.4" customHeight="1">
      <c r="A35" s="37"/>
      <c r="B35" s="38"/>
      <c r="C35" s="37"/>
      <c r="D35" s="140" t="s">
        <v>229</v>
      </c>
      <c r="E35" s="37"/>
      <c r="F35" s="37"/>
      <c r="G35" s="37"/>
      <c r="H35" s="37"/>
      <c r="I35" s="37"/>
      <c r="J35" s="139">
        <f>J106</f>
        <v>0</v>
      </c>
      <c r="K35" s="37"/>
      <c r="L35" s="59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</row>
    <row r="36" s="2" customFormat="1" ht="25.44" customHeight="1">
      <c r="A36" s="37"/>
      <c r="B36" s="38"/>
      <c r="C36" s="37"/>
      <c r="D36" s="141" t="s">
        <v>35</v>
      </c>
      <c r="E36" s="37"/>
      <c r="F36" s="37"/>
      <c r="G36" s="37"/>
      <c r="H36" s="37"/>
      <c r="I36" s="37"/>
      <c r="J36" s="100">
        <f>ROUND(J34 + J35, 2)</f>
        <v>0</v>
      </c>
      <c r="K36" s="37"/>
      <c r="L36" s="59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</row>
    <row r="37" s="2" customFormat="1" ht="6.96" customHeight="1">
      <c r="A37" s="37"/>
      <c r="B37" s="38"/>
      <c r="C37" s="37"/>
      <c r="D37" s="94"/>
      <c r="E37" s="94"/>
      <c r="F37" s="94"/>
      <c r="G37" s="94"/>
      <c r="H37" s="94"/>
      <c r="I37" s="94"/>
      <c r="J37" s="94"/>
      <c r="K37" s="94"/>
      <c r="L37" s="59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</row>
    <row r="38" s="2" customFormat="1" ht="14.4" customHeight="1">
      <c r="A38" s="37"/>
      <c r="B38" s="38"/>
      <c r="C38" s="37"/>
      <c r="D38" s="37"/>
      <c r="E38" s="37"/>
      <c r="F38" s="42" t="s">
        <v>37</v>
      </c>
      <c r="G38" s="37"/>
      <c r="H38" s="37"/>
      <c r="I38" s="42" t="s">
        <v>36</v>
      </c>
      <c r="J38" s="42" t="s">
        <v>38</v>
      </c>
      <c r="K38" s="37"/>
      <c r="L38" s="59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</row>
    <row r="39" s="2" customFormat="1" ht="14.4" customHeight="1">
      <c r="A39" s="37"/>
      <c r="B39" s="38"/>
      <c r="C39" s="37"/>
      <c r="D39" s="135" t="s">
        <v>39</v>
      </c>
      <c r="E39" s="44" t="s">
        <v>40</v>
      </c>
      <c r="F39" s="142">
        <f>ROUND((SUM(BE106:BE113) + SUM(BE137:BE172)),  2)</f>
        <v>0</v>
      </c>
      <c r="G39" s="143"/>
      <c r="H39" s="143"/>
      <c r="I39" s="144">
        <v>0.20000000000000001</v>
      </c>
      <c r="J39" s="142">
        <f>ROUND(((SUM(BE106:BE113) + SUM(BE137:BE172))*I39),  2)</f>
        <v>0</v>
      </c>
      <c r="K39" s="37"/>
      <c r="L39" s="59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</row>
    <row r="40" s="2" customFormat="1" ht="14.4" customHeight="1">
      <c r="A40" s="37"/>
      <c r="B40" s="38"/>
      <c r="C40" s="37"/>
      <c r="D40" s="37"/>
      <c r="E40" s="44" t="s">
        <v>41</v>
      </c>
      <c r="F40" s="142">
        <f>ROUND((SUM(BF106:BF113) + SUM(BF137:BF172)),  2)</f>
        <v>0</v>
      </c>
      <c r="G40" s="143"/>
      <c r="H40" s="143"/>
      <c r="I40" s="144">
        <v>0.20000000000000001</v>
      </c>
      <c r="J40" s="142">
        <f>ROUND(((SUM(BF106:BF113) + SUM(BF137:BF172))*I40),  2)</f>
        <v>0</v>
      </c>
      <c r="K40" s="37"/>
      <c r="L40" s="59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</row>
    <row r="41" hidden="1" s="2" customFormat="1" ht="14.4" customHeight="1">
      <c r="A41" s="37"/>
      <c r="B41" s="38"/>
      <c r="C41" s="37"/>
      <c r="D41" s="37"/>
      <c r="E41" s="31" t="s">
        <v>42</v>
      </c>
      <c r="F41" s="145">
        <f>ROUND((SUM(BG106:BG113) + SUM(BG137:BG172)),  2)</f>
        <v>0</v>
      </c>
      <c r="G41" s="37"/>
      <c r="H41" s="37"/>
      <c r="I41" s="146">
        <v>0.20000000000000001</v>
      </c>
      <c r="J41" s="145">
        <f>0</f>
        <v>0</v>
      </c>
      <c r="K41" s="37"/>
      <c r="L41" s="59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</row>
    <row r="42" hidden="1" s="2" customFormat="1" ht="14.4" customHeight="1">
      <c r="A42" s="37"/>
      <c r="B42" s="38"/>
      <c r="C42" s="37"/>
      <c r="D42" s="37"/>
      <c r="E42" s="31" t="s">
        <v>43</v>
      </c>
      <c r="F42" s="145">
        <f>ROUND((SUM(BH106:BH113) + SUM(BH137:BH172)),  2)</f>
        <v>0</v>
      </c>
      <c r="G42" s="37"/>
      <c r="H42" s="37"/>
      <c r="I42" s="146">
        <v>0.20000000000000001</v>
      </c>
      <c r="J42" s="145">
        <f>0</f>
        <v>0</v>
      </c>
      <c r="K42" s="37"/>
      <c r="L42" s="59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</row>
    <row r="43" hidden="1" s="2" customFormat="1" ht="14.4" customHeight="1">
      <c r="A43" s="37"/>
      <c r="B43" s="38"/>
      <c r="C43" s="37"/>
      <c r="D43" s="37"/>
      <c r="E43" s="44" t="s">
        <v>44</v>
      </c>
      <c r="F43" s="142">
        <f>ROUND((SUM(BI106:BI113) + SUM(BI137:BI172)),  2)</f>
        <v>0</v>
      </c>
      <c r="G43" s="143"/>
      <c r="H43" s="143"/>
      <c r="I43" s="144">
        <v>0</v>
      </c>
      <c r="J43" s="142">
        <f>0</f>
        <v>0</v>
      </c>
      <c r="K43" s="37"/>
      <c r="L43" s="59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</row>
    <row r="44" s="2" customFormat="1" ht="6.96" customHeight="1">
      <c r="A44" s="37"/>
      <c r="B44" s="38"/>
      <c r="C44" s="37"/>
      <c r="D44" s="37"/>
      <c r="E44" s="37"/>
      <c r="F44" s="37"/>
      <c r="G44" s="37"/>
      <c r="H44" s="37"/>
      <c r="I44" s="37"/>
      <c r="J44" s="37"/>
      <c r="K44" s="37"/>
      <c r="L44" s="59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</row>
    <row r="45" s="2" customFormat="1" ht="25.44" customHeight="1">
      <c r="A45" s="37"/>
      <c r="B45" s="38"/>
      <c r="C45" s="147"/>
      <c r="D45" s="148" t="s">
        <v>45</v>
      </c>
      <c r="E45" s="85"/>
      <c r="F45" s="85"/>
      <c r="G45" s="149" t="s">
        <v>46</v>
      </c>
      <c r="H45" s="150" t="s">
        <v>47</v>
      </c>
      <c r="I45" s="85"/>
      <c r="J45" s="151">
        <f>SUM(J36:J43)</f>
        <v>0</v>
      </c>
      <c r="K45" s="152"/>
      <c r="L45" s="59"/>
      <c r="S45" s="37"/>
      <c r="T45" s="37"/>
      <c r="U45" s="37"/>
      <c r="V45" s="37"/>
      <c r="W45" s="37"/>
      <c r="X45" s="37"/>
      <c r="Y45" s="37"/>
      <c r="Z45" s="37"/>
      <c r="AA45" s="37"/>
      <c r="AB45" s="37"/>
      <c r="AC45" s="37"/>
      <c r="AD45" s="37"/>
      <c r="AE45" s="37"/>
    </row>
    <row r="46" s="2" customFormat="1" ht="14.4" customHeight="1">
      <c r="A46" s="37"/>
      <c r="B46" s="38"/>
      <c r="C46" s="37"/>
      <c r="D46" s="37"/>
      <c r="E46" s="37"/>
      <c r="F46" s="37"/>
      <c r="G46" s="37"/>
      <c r="H46" s="37"/>
      <c r="I46" s="37"/>
      <c r="J46" s="37"/>
      <c r="K46" s="37"/>
      <c r="L46" s="59"/>
      <c r="S46" s="37"/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37"/>
    </row>
    <row r="47" s="1" customFormat="1" ht="14.4" customHeight="1">
      <c r="B47" s="21"/>
      <c r="L47" s="21"/>
    </row>
    <row r="48" s="1" customFormat="1" ht="14.4" customHeight="1">
      <c r="B48" s="21"/>
      <c r="L48" s="21"/>
    </row>
    <row r="49" s="1" customFormat="1" ht="14.4" customHeight="1">
      <c r="B49" s="21"/>
      <c r="L49" s="21"/>
    </row>
    <row r="50" s="2" customFormat="1" ht="14.4" customHeight="1">
      <c r="B50" s="59"/>
      <c r="D50" s="60" t="s">
        <v>48</v>
      </c>
      <c r="E50" s="61"/>
      <c r="F50" s="61"/>
      <c r="G50" s="60" t="s">
        <v>49</v>
      </c>
      <c r="H50" s="61"/>
      <c r="I50" s="61"/>
      <c r="J50" s="61"/>
      <c r="K50" s="61"/>
      <c r="L50" s="59"/>
    </row>
    <row r="51">
      <c r="B51" s="21"/>
      <c r="L51" s="21"/>
    </row>
    <row r="52">
      <c r="B52" s="21"/>
      <c r="L52" s="21"/>
    </row>
    <row r="53">
      <c r="B53" s="21"/>
      <c r="L53" s="21"/>
    </row>
    <row r="54">
      <c r="B54" s="21"/>
      <c r="L54" s="21"/>
    </row>
    <row r="55">
      <c r="B55" s="21"/>
      <c r="L55" s="21"/>
    </row>
    <row r="56">
      <c r="B56" s="21"/>
      <c r="L56" s="21"/>
    </row>
    <row r="57">
      <c r="B57" s="21"/>
      <c r="L57" s="21"/>
    </row>
    <row r="58">
      <c r="B58" s="21"/>
      <c r="L58" s="21"/>
    </row>
    <row r="59">
      <c r="B59" s="21"/>
      <c r="L59" s="21"/>
    </row>
    <row r="60">
      <c r="B60" s="21"/>
      <c r="L60" s="21"/>
    </row>
    <row r="61" s="2" customFormat="1">
      <c r="A61" s="37"/>
      <c r="B61" s="38"/>
      <c r="C61" s="37"/>
      <c r="D61" s="62" t="s">
        <v>50</v>
      </c>
      <c r="E61" s="40"/>
      <c r="F61" s="153" t="s">
        <v>51</v>
      </c>
      <c r="G61" s="62" t="s">
        <v>50</v>
      </c>
      <c r="H61" s="40"/>
      <c r="I61" s="40"/>
      <c r="J61" s="154" t="s">
        <v>51</v>
      </c>
      <c r="K61" s="40"/>
      <c r="L61" s="59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</row>
    <row r="62">
      <c r="B62" s="21"/>
      <c r="L62" s="21"/>
    </row>
    <row r="63">
      <c r="B63" s="21"/>
      <c r="L63" s="21"/>
    </row>
    <row r="64">
      <c r="B64" s="21"/>
      <c r="L64" s="21"/>
    </row>
    <row r="65" s="2" customFormat="1">
      <c r="A65" s="37"/>
      <c r="B65" s="38"/>
      <c r="C65" s="37"/>
      <c r="D65" s="60" t="s">
        <v>52</v>
      </c>
      <c r="E65" s="63"/>
      <c r="F65" s="63"/>
      <c r="G65" s="60" t="s">
        <v>53</v>
      </c>
      <c r="H65" s="63"/>
      <c r="I65" s="63"/>
      <c r="J65" s="63"/>
      <c r="K65" s="63"/>
      <c r="L65" s="59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</row>
    <row r="66">
      <c r="B66" s="21"/>
      <c r="L66" s="21"/>
    </row>
    <row r="67">
      <c r="B67" s="21"/>
      <c r="L67" s="21"/>
    </row>
    <row r="68">
      <c r="B68" s="21"/>
      <c r="L68" s="21"/>
    </row>
    <row r="69">
      <c r="B69" s="21"/>
      <c r="L69" s="21"/>
    </row>
    <row r="70">
      <c r="B70" s="21"/>
      <c r="L70" s="21"/>
    </row>
    <row r="71">
      <c r="B71" s="21"/>
      <c r="L71" s="21"/>
    </row>
    <row r="72">
      <c r="B72" s="21"/>
      <c r="L72" s="21"/>
    </row>
    <row r="73">
      <c r="B73" s="21"/>
      <c r="L73" s="21"/>
    </row>
    <row r="74">
      <c r="B74" s="21"/>
      <c r="L74" s="21"/>
    </row>
    <row r="75">
      <c r="B75" s="21"/>
      <c r="L75" s="21"/>
    </row>
    <row r="76" s="2" customFormat="1">
      <c r="A76" s="37"/>
      <c r="B76" s="38"/>
      <c r="C76" s="37"/>
      <c r="D76" s="62" t="s">
        <v>50</v>
      </c>
      <c r="E76" s="40"/>
      <c r="F76" s="153" t="s">
        <v>51</v>
      </c>
      <c r="G76" s="62" t="s">
        <v>50</v>
      </c>
      <c r="H76" s="40"/>
      <c r="I76" s="40"/>
      <c r="J76" s="154" t="s">
        <v>51</v>
      </c>
      <c r="K76" s="40"/>
      <c r="L76" s="59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</row>
    <row r="77" s="2" customFormat="1" ht="14.4" customHeight="1">
      <c r="A77" s="37"/>
      <c r="B77" s="64"/>
      <c r="C77" s="65"/>
      <c r="D77" s="65"/>
      <c r="E77" s="65"/>
      <c r="F77" s="65"/>
      <c r="G77" s="65"/>
      <c r="H77" s="65"/>
      <c r="I77" s="65"/>
      <c r="J77" s="65"/>
      <c r="K77" s="65"/>
      <c r="L77" s="59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</row>
    <row r="81" s="2" customFormat="1" ht="6.96" customHeight="1">
      <c r="A81" s="37"/>
      <c r="B81" s="66"/>
      <c r="C81" s="67"/>
      <c r="D81" s="67"/>
      <c r="E81" s="67"/>
      <c r="F81" s="67"/>
      <c r="G81" s="67"/>
      <c r="H81" s="67"/>
      <c r="I81" s="67"/>
      <c r="J81" s="67"/>
      <c r="K81" s="67"/>
      <c r="L81" s="59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</row>
    <row r="82" s="2" customFormat="1" ht="24.96" customHeight="1">
      <c r="A82" s="37"/>
      <c r="B82" s="38"/>
      <c r="C82" s="22" t="s">
        <v>230</v>
      </c>
      <c r="D82" s="37"/>
      <c r="E82" s="37"/>
      <c r="F82" s="37"/>
      <c r="G82" s="37"/>
      <c r="H82" s="37"/>
      <c r="I82" s="37"/>
      <c r="J82" s="37"/>
      <c r="K82" s="37"/>
      <c r="L82" s="59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</row>
    <row r="83" s="2" customFormat="1" ht="6.96" customHeight="1">
      <c r="A83" s="37"/>
      <c r="B83" s="38"/>
      <c r="C83" s="37"/>
      <c r="D83" s="37"/>
      <c r="E83" s="37"/>
      <c r="F83" s="37"/>
      <c r="G83" s="37"/>
      <c r="H83" s="37"/>
      <c r="I83" s="37"/>
      <c r="J83" s="37"/>
      <c r="K83" s="37"/>
      <c r="L83" s="59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</row>
    <row r="84" s="2" customFormat="1" ht="12" customHeight="1">
      <c r="A84" s="37"/>
      <c r="B84" s="38"/>
      <c r="C84" s="31" t="s">
        <v>15</v>
      </c>
      <c r="D84" s="37"/>
      <c r="E84" s="37"/>
      <c r="F84" s="37"/>
      <c r="G84" s="37"/>
      <c r="H84" s="37"/>
      <c r="I84" s="37"/>
      <c r="J84" s="37"/>
      <c r="K84" s="37"/>
      <c r="L84" s="59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</row>
    <row r="85" s="2" customFormat="1" ht="26.25" customHeight="1">
      <c r="A85" s="37"/>
      <c r="B85" s="38"/>
      <c r="C85" s="37"/>
      <c r="D85" s="37"/>
      <c r="E85" s="134" t="str">
        <f>E7</f>
        <v>Komplexná rekonštrukcia a realizácia nadstavby budovy študenského domova4,Tr. SNP53,Banská Bystrica</v>
      </c>
      <c r="F85" s="31"/>
      <c r="G85" s="31"/>
      <c r="H85" s="31"/>
      <c r="I85" s="37"/>
      <c r="J85" s="37"/>
      <c r="K85" s="37"/>
      <c r="L85" s="59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</row>
    <row r="86" s="1" customFormat="1" ht="12" customHeight="1">
      <c r="B86" s="21"/>
      <c r="C86" s="31" t="s">
        <v>222</v>
      </c>
      <c r="L86" s="21"/>
    </row>
    <row r="87" s="1" customFormat="1" ht="16.5" customHeight="1">
      <c r="B87" s="21"/>
      <c r="E87" s="134" t="s">
        <v>223</v>
      </c>
      <c r="F87" s="1"/>
      <c r="G87" s="1"/>
      <c r="H87" s="1"/>
      <c r="L87" s="21"/>
    </row>
    <row r="88" s="1" customFormat="1" ht="12" customHeight="1">
      <c r="B88" s="21"/>
      <c r="C88" s="31" t="s">
        <v>224</v>
      </c>
      <c r="L88" s="21"/>
    </row>
    <row r="89" s="2" customFormat="1" ht="16.5" customHeight="1">
      <c r="A89" s="37"/>
      <c r="B89" s="38"/>
      <c r="C89" s="37"/>
      <c r="D89" s="37"/>
      <c r="E89" s="135" t="s">
        <v>3459</v>
      </c>
      <c r="F89" s="37"/>
      <c r="G89" s="37"/>
      <c r="H89" s="37"/>
      <c r="I89" s="37"/>
      <c r="J89" s="37"/>
      <c r="K89" s="37"/>
      <c r="L89" s="59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</row>
    <row r="90" s="2" customFormat="1" ht="12" customHeight="1">
      <c r="A90" s="37"/>
      <c r="B90" s="38"/>
      <c r="C90" s="31" t="s">
        <v>226</v>
      </c>
      <c r="D90" s="37"/>
      <c r="E90" s="37"/>
      <c r="F90" s="37"/>
      <c r="G90" s="37"/>
      <c r="H90" s="37"/>
      <c r="I90" s="37"/>
      <c r="J90" s="37"/>
      <c r="K90" s="37"/>
      <c r="L90" s="59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</row>
    <row r="91" s="2" customFormat="1" ht="16.5" customHeight="1">
      <c r="A91" s="37"/>
      <c r="B91" s="38"/>
      <c r="C91" s="37"/>
      <c r="D91" s="37"/>
      <c r="E91" s="71" t="str">
        <f>E13</f>
        <v>hsp-2.etapa - HSP-II.etapa</v>
      </c>
      <c r="F91" s="37"/>
      <c r="G91" s="37"/>
      <c r="H91" s="37"/>
      <c r="I91" s="37"/>
      <c r="J91" s="37"/>
      <c r="K91" s="37"/>
      <c r="L91" s="59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</row>
    <row r="92" s="2" customFormat="1" ht="6.96" customHeight="1">
      <c r="A92" s="37"/>
      <c r="B92" s="38"/>
      <c r="C92" s="37"/>
      <c r="D92" s="37"/>
      <c r="E92" s="37"/>
      <c r="F92" s="37"/>
      <c r="G92" s="37"/>
      <c r="H92" s="37"/>
      <c r="I92" s="37"/>
      <c r="J92" s="37"/>
      <c r="K92" s="37"/>
      <c r="L92" s="59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</row>
    <row r="93" s="2" customFormat="1" ht="12" customHeight="1">
      <c r="A93" s="37"/>
      <c r="B93" s="38"/>
      <c r="C93" s="31" t="s">
        <v>19</v>
      </c>
      <c r="D93" s="37"/>
      <c r="E93" s="37"/>
      <c r="F93" s="26" t="str">
        <f>F16</f>
        <v xml:space="preserve"> </v>
      </c>
      <c r="G93" s="37"/>
      <c r="H93" s="37"/>
      <c r="I93" s="31" t="s">
        <v>21</v>
      </c>
      <c r="J93" s="73" t="str">
        <f>IF(J16="","",J16)</f>
        <v>10. 9. 2024</v>
      </c>
      <c r="K93" s="37"/>
      <c r="L93" s="59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</row>
    <row r="94" s="2" customFormat="1" ht="6.96" customHeight="1">
      <c r="A94" s="37"/>
      <c r="B94" s="38"/>
      <c r="C94" s="37"/>
      <c r="D94" s="37"/>
      <c r="E94" s="37"/>
      <c r="F94" s="37"/>
      <c r="G94" s="37"/>
      <c r="H94" s="37"/>
      <c r="I94" s="37"/>
      <c r="J94" s="37"/>
      <c r="K94" s="37"/>
      <c r="L94" s="59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</row>
    <row r="95" s="2" customFormat="1" ht="15.15" customHeight="1">
      <c r="A95" s="37"/>
      <c r="B95" s="38"/>
      <c r="C95" s="31" t="s">
        <v>23</v>
      </c>
      <c r="D95" s="37"/>
      <c r="E95" s="37"/>
      <c r="F95" s="26" t="str">
        <f>E19</f>
        <v>Univerzita Mateja Bela v Banskej Bystrici</v>
      </c>
      <c r="G95" s="37"/>
      <c r="H95" s="37"/>
      <c r="I95" s="31" t="s">
        <v>29</v>
      </c>
      <c r="J95" s="35" t="str">
        <f>E25</f>
        <v>Insvet s.r.o.,Koeice</v>
      </c>
      <c r="K95" s="37"/>
      <c r="L95" s="59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</row>
    <row r="96" s="2" customFormat="1" ht="15.15" customHeight="1">
      <c r="A96" s="37"/>
      <c r="B96" s="38"/>
      <c r="C96" s="31" t="s">
        <v>27</v>
      </c>
      <c r="D96" s="37"/>
      <c r="E96" s="37"/>
      <c r="F96" s="26" t="str">
        <f>IF(E22="","",E22)</f>
        <v>Vyplň údaj</v>
      </c>
      <c r="G96" s="37"/>
      <c r="H96" s="37"/>
      <c r="I96" s="31" t="s">
        <v>32</v>
      </c>
      <c r="J96" s="35" t="str">
        <f>E28</f>
        <v xml:space="preserve"> </v>
      </c>
      <c r="K96" s="37"/>
      <c r="L96" s="59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</row>
    <row r="97" s="2" customFormat="1" ht="10.32" customHeight="1">
      <c r="A97" s="37"/>
      <c r="B97" s="38"/>
      <c r="C97" s="37"/>
      <c r="D97" s="37"/>
      <c r="E97" s="37"/>
      <c r="F97" s="37"/>
      <c r="G97" s="37"/>
      <c r="H97" s="37"/>
      <c r="I97" s="37"/>
      <c r="J97" s="37"/>
      <c r="K97" s="37"/>
      <c r="L97" s="59"/>
      <c r="S97" s="37"/>
      <c r="T97" s="37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</row>
    <row r="98" s="2" customFormat="1" ht="29.28" customHeight="1">
      <c r="A98" s="37"/>
      <c r="B98" s="38"/>
      <c r="C98" s="155" t="s">
        <v>231</v>
      </c>
      <c r="D98" s="147"/>
      <c r="E98" s="147"/>
      <c r="F98" s="147"/>
      <c r="G98" s="147"/>
      <c r="H98" s="147"/>
      <c r="I98" s="147"/>
      <c r="J98" s="156" t="s">
        <v>232</v>
      </c>
      <c r="K98" s="147"/>
      <c r="L98" s="59"/>
      <c r="S98" s="37"/>
      <c r="T98" s="37"/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</row>
    <row r="99" s="2" customFormat="1" ht="10.32" customHeight="1">
      <c r="A99" s="37"/>
      <c r="B99" s="38"/>
      <c r="C99" s="37"/>
      <c r="D99" s="37"/>
      <c r="E99" s="37"/>
      <c r="F99" s="37"/>
      <c r="G99" s="37"/>
      <c r="H99" s="37"/>
      <c r="I99" s="37"/>
      <c r="J99" s="37"/>
      <c r="K99" s="37"/>
      <c r="L99" s="59"/>
      <c r="S99" s="37"/>
      <c r="T99" s="37"/>
      <c r="U99" s="37"/>
      <c r="V99" s="37"/>
      <c r="W99" s="37"/>
      <c r="X99" s="37"/>
      <c r="Y99" s="37"/>
      <c r="Z99" s="37"/>
      <c r="AA99" s="37"/>
      <c r="AB99" s="37"/>
      <c r="AC99" s="37"/>
      <c r="AD99" s="37"/>
      <c r="AE99" s="37"/>
    </row>
    <row r="100" s="2" customFormat="1" ht="22.8" customHeight="1">
      <c r="A100" s="37"/>
      <c r="B100" s="38"/>
      <c r="C100" s="157" t="s">
        <v>233</v>
      </c>
      <c r="D100" s="37"/>
      <c r="E100" s="37"/>
      <c r="F100" s="37"/>
      <c r="G100" s="37"/>
      <c r="H100" s="37"/>
      <c r="I100" s="37"/>
      <c r="J100" s="100">
        <f>J137</f>
        <v>0</v>
      </c>
      <c r="K100" s="37"/>
      <c r="L100" s="59"/>
      <c r="S100" s="37"/>
      <c r="T100" s="37"/>
      <c r="U100" s="37"/>
      <c r="V100" s="37"/>
      <c r="W100" s="37"/>
      <c r="X100" s="37"/>
      <c r="Y100" s="37"/>
      <c r="Z100" s="37"/>
      <c r="AA100" s="37"/>
      <c r="AB100" s="37"/>
      <c r="AC100" s="37"/>
      <c r="AD100" s="37"/>
      <c r="AE100" s="37"/>
      <c r="AU100" s="18" t="s">
        <v>234</v>
      </c>
    </row>
    <row r="101" s="9" customFormat="1" ht="24.96" customHeight="1">
      <c r="A101" s="9"/>
      <c r="B101" s="158"/>
      <c r="C101" s="9"/>
      <c r="D101" s="159" t="s">
        <v>3333</v>
      </c>
      <c r="E101" s="160"/>
      <c r="F101" s="160"/>
      <c r="G101" s="160"/>
      <c r="H101" s="160"/>
      <c r="I101" s="160"/>
      <c r="J101" s="161">
        <f>J138</f>
        <v>0</v>
      </c>
      <c r="K101" s="9"/>
      <c r="L101" s="158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</row>
    <row r="102" s="9" customFormat="1" ht="24.96" customHeight="1">
      <c r="A102" s="9"/>
      <c r="B102" s="158"/>
      <c r="C102" s="9"/>
      <c r="D102" s="159" t="s">
        <v>3332</v>
      </c>
      <c r="E102" s="160"/>
      <c r="F102" s="160"/>
      <c r="G102" s="160"/>
      <c r="H102" s="160"/>
      <c r="I102" s="160"/>
      <c r="J102" s="161">
        <f>J160</f>
        <v>0</v>
      </c>
      <c r="K102" s="9"/>
      <c r="L102" s="158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</row>
    <row r="103" s="9" customFormat="1" ht="24.96" customHeight="1">
      <c r="A103" s="9"/>
      <c r="B103" s="158"/>
      <c r="C103" s="9"/>
      <c r="D103" s="159" t="s">
        <v>3217</v>
      </c>
      <c r="E103" s="160"/>
      <c r="F103" s="160"/>
      <c r="G103" s="160"/>
      <c r="H103" s="160"/>
      <c r="I103" s="160"/>
      <c r="J103" s="161">
        <f>J165</f>
        <v>0</v>
      </c>
      <c r="K103" s="9"/>
      <c r="L103" s="158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</row>
    <row r="104" s="2" customFormat="1" ht="21.84" customHeight="1">
      <c r="A104" s="37"/>
      <c r="B104" s="38"/>
      <c r="C104" s="37"/>
      <c r="D104" s="37"/>
      <c r="E104" s="37"/>
      <c r="F104" s="37"/>
      <c r="G104" s="37"/>
      <c r="H104" s="37"/>
      <c r="I104" s="37"/>
      <c r="J104" s="37"/>
      <c r="K104" s="37"/>
      <c r="L104" s="59"/>
      <c r="S104" s="37"/>
      <c r="T104" s="37"/>
      <c r="U104" s="37"/>
      <c r="V104" s="37"/>
      <c r="W104" s="37"/>
      <c r="X104" s="37"/>
      <c r="Y104" s="37"/>
      <c r="Z104" s="37"/>
      <c r="AA104" s="37"/>
      <c r="AB104" s="37"/>
      <c r="AC104" s="37"/>
      <c r="AD104" s="37"/>
      <c r="AE104" s="37"/>
    </row>
    <row r="105" s="2" customFormat="1" ht="6.96" customHeight="1">
      <c r="A105" s="37"/>
      <c r="B105" s="38"/>
      <c r="C105" s="37"/>
      <c r="D105" s="37"/>
      <c r="E105" s="37"/>
      <c r="F105" s="37"/>
      <c r="G105" s="37"/>
      <c r="H105" s="37"/>
      <c r="I105" s="37"/>
      <c r="J105" s="37"/>
      <c r="K105" s="37"/>
      <c r="L105" s="59"/>
      <c r="S105" s="37"/>
      <c r="T105" s="37"/>
      <c r="U105" s="37"/>
      <c r="V105" s="37"/>
      <c r="W105" s="37"/>
      <c r="X105" s="37"/>
      <c r="Y105" s="37"/>
      <c r="Z105" s="37"/>
      <c r="AA105" s="37"/>
      <c r="AB105" s="37"/>
      <c r="AC105" s="37"/>
      <c r="AD105" s="37"/>
      <c r="AE105" s="37"/>
    </row>
    <row r="106" s="2" customFormat="1" ht="29.28" customHeight="1">
      <c r="A106" s="37"/>
      <c r="B106" s="38"/>
      <c r="C106" s="157" t="s">
        <v>259</v>
      </c>
      <c r="D106" s="37"/>
      <c r="E106" s="37"/>
      <c r="F106" s="37"/>
      <c r="G106" s="37"/>
      <c r="H106" s="37"/>
      <c r="I106" s="37"/>
      <c r="J106" s="166">
        <f>ROUND(J107 + J108 + J109 + J110 + J111 + J112,2)</f>
        <v>0</v>
      </c>
      <c r="K106" s="37"/>
      <c r="L106" s="59"/>
      <c r="N106" s="167" t="s">
        <v>39</v>
      </c>
      <c r="S106" s="37"/>
      <c r="T106" s="37"/>
      <c r="U106" s="37"/>
      <c r="V106" s="37"/>
      <c r="W106" s="37"/>
      <c r="X106" s="37"/>
      <c r="Y106" s="37"/>
      <c r="Z106" s="37"/>
      <c r="AA106" s="37"/>
      <c r="AB106" s="37"/>
      <c r="AC106" s="37"/>
      <c r="AD106" s="37"/>
      <c r="AE106" s="37"/>
    </row>
    <row r="107" s="2" customFormat="1" ht="18" customHeight="1">
      <c r="A107" s="37"/>
      <c r="B107" s="168"/>
      <c r="C107" s="169"/>
      <c r="D107" s="170" t="s">
        <v>260</v>
      </c>
      <c r="E107" s="171"/>
      <c r="F107" s="171"/>
      <c r="G107" s="169"/>
      <c r="H107" s="169"/>
      <c r="I107" s="169"/>
      <c r="J107" s="172">
        <v>0</v>
      </c>
      <c r="K107" s="169"/>
      <c r="L107" s="173"/>
      <c r="M107" s="174"/>
      <c r="N107" s="175" t="s">
        <v>41</v>
      </c>
      <c r="O107" s="174"/>
      <c r="P107" s="174"/>
      <c r="Q107" s="174"/>
      <c r="R107" s="174"/>
      <c r="S107" s="169"/>
      <c r="T107" s="169"/>
      <c r="U107" s="169"/>
      <c r="V107" s="169"/>
      <c r="W107" s="169"/>
      <c r="X107" s="169"/>
      <c r="Y107" s="169"/>
      <c r="Z107" s="169"/>
      <c r="AA107" s="169"/>
      <c r="AB107" s="169"/>
      <c r="AC107" s="169"/>
      <c r="AD107" s="169"/>
      <c r="AE107" s="169"/>
      <c r="AF107" s="174"/>
      <c r="AG107" s="174"/>
      <c r="AH107" s="174"/>
      <c r="AI107" s="174"/>
      <c r="AJ107" s="174"/>
      <c r="AK107" s="174"/>
      <c r="AL107" s="174"/>
      <c r="AM107" s="174"/>
      <c r="AN107" s="174"/>
      <c r="AO107" s="174"/>
      <c r="AP107" s="174"/>
      <c r="AQ107" s="174"/>
      <c r="AR107" s="174"/>
      <c r="AS107" s="174"/>
      <c r="AT107" s="174"/>
      <c r="AU107" s="174"/>
      <c r="AV107" s="174"/>
      <c r="AW107" s="174"/>
      <c r="AX107" s="174"/>
      <c r="AY107" s="176" t="s">
        <v>261</v>
      </c>
      <c r="AZ107" s="174"/>
      <c r="BA107" s="174"/>
      <c r="BB107" s="174"/>
      <c r="BC107" s="174"/>
      <c r="BD107" s="174"/>
      <c r="BE107" s="177">
        <f>IF(N107="základná",J107,0)</f>
        <v>0</v>
      </c>
      <c r="BF107" s="177">
        <f>IF(N107="znížená",J107,0)</f>
        <v>0</v>
      </c>
      <c r="BG107" s="177">
        <f>IF(N107="zákl. prenesená",J107,0)</f>
        <v>0</v>
      </c>
      <c r="BH107" s="177">
        <f>IF(N107="zníž. prenesená",J107,0)</f>
        <v>0</v>
      </c>
      <c r="BI107" s="177">
        <f>IF(N107="nulová",J107,0)</f>
        <v>0</v>
      </c>
      <c r="BJ107" s="176" t="s">
        <v>87</v>
      </c>
      <c r="BK107" s="174"/>
      <c r="BL107" s="174"/>
      <c r="BM107" s="174"/>
    </row>
    <row r="108" s="2" customFormat="1" ht="18" customHeight="1">
      <c r="A108" s="37"/>
      <c r="B108" s="168"/>
      <c r="C108" s="169"/>
      <c r="D108" s="170" t="s">
        <v>262</v>
      </c>
      <c r="E108" s="171"/>
      <c r="F108" s="171"/>
      <c r="G108" s="169"/>
      <c r="H108" s="169"/>
      <c r="I108" s="169"/>
      <c r="J108" s="172">
        <v>0</v>
      </c>
      <c r="K108" s="169"/>
      <c r="L108" s="173"/>
      <c r="M108" s="174"/>
      <c r="N108" s="175" t="s">
        <v>41</v>
      </c>
      <c r="O108" s="174"/>
      <c r="P108" s="174"/>
      <c r="Q108" s="174"/>
      <c r="R108" s="174"/>
      <c r="S108" s="169"/>
      <c r="T108" s="169"/>
      <c r="U108" s="169"/>
      <c r="V108" s="169"/>
      <c r="W108" s="169"/>
      <c r="X108" s="169"/>
      <c r="Y108" s="169"/>
      <c r="Z108" s="169"/>
      <c r="AA108" s="169"/>
      <c r="AB108" s="169"/>
      <c r="AC108" s="169"/>
      <c r="AD108" s="169"/>
      <c r="AE108" s="169"/>
      <c r="AF108" s="174"/>
      <c r="AG108" s="174"/>
      <c r="AH108" s="174"/>
      <c r="AI108" s="174"/>
      <c r="AJ108" s="174"/>
      <c r="AK108" s="174"/>
      <c r="AL108" s="174"/>
      <c r="AM108" s="174"/>
      <c r="AN108" s="174"/>
      <c r="AO108" s="174"/>
      <c r="AP108" s="174"/>
      <c r="AQ108" s="174"/>
      <c r="AR108" s="174"/>
      <c r="AS108" s="174"/>
      <c r="AT108" s="174"/>
      <c r="AU108" s="174"/>
      <c r="AV108" s="174"/>
      <c r="AW108" s="174"/>
      <c r="AX108" s="174"/>
      <c r="AY108" s="176" t="s">
        <v>261</v>
      </c>
      <c r="AZ108" s="174"/>
      <c r="BA108" s="174"/>
      <c r="BB108" s="174"/>
      <c r="BC108" s="174"/>
      <c r="BD108" s="174"/>
      <c r="BE108" s="177">
        <f>IF(N108="základná",J108,0)</f>
        <v>0</v>
      </c>
      <c r="BF108" s="177">
        <f>IF(N108="znížená",J108,0)</f>
        <v>0</v>
      </c>
      <c r="BG108" s="177">
        <f>IF(N108="zákl. prenesená",J108,0)</f>
        <v>0</v>
      </c>
      <c r="BH108" s="177">
        <f>IF(N108="zníž. prenesená",J108,0)</f>
        <v>0</v>
      </c>
      <c r="BI108" s="177">
        <f>IF(N108="nulová",J108,0)</f>
        <v>0</v>
      </c>
      <c r="BJ108" s="176" t="s">
        <v>87</v>
      </c>
      <c r="BK108" s="174"/>
      <c r="BL108" s="174"/>
      <c r="BM108" s="174"/>
    </row>
    <row r="109" s="2" customFormat="1" ht="18" customHeight="1">
      <c r="A109" s="37"/>
      <c r="B109" s="168"/>
      <c r="C109" s="169"/>
      <c r="D109" s="170" t="s">
        <v>263</v>
      </c>
      <c r="E109" s="171"/>
      <c r="F109" s="171"/>
      <c r="G109" s="169"/>
      <c r="H109" s="169"/>
      <c r="I109" s="169"/>
      <c r="J109" s="172">
        <v>0</v>
      </c>
      <c r="K109" s="169"/>
      <c r="L109" s="173"/>
      <c r="M109" s="174"/>
      <c r="N109" s="175" t="s">
        <v>41</v>
      </c>
      <c r="O109" s="174"/>
      <c r="P109" s="174"/>
      <c r="Q109" s="174"/>
      <c r="R109" s="174"/>
      <c r="S109" s="169"/>
      <c r="T109" s="169"/>
      <c r="U109" s="169"/>
      <c r="V109" s="169"/>
      <c r="W109" s="169"/>
      <c r="X109" s="169"/>
      <c r="Y109" s="169"/>
      <c r="Z109" s="169"/>
      <c r="AA109" s="169"/>
      <c r="AB109" s="169"/>
      <c r="AC109" s="169"/>
      <c r="AD109" s="169"/>
      <c r="AE109" s="169"/>
      <c r="AF109" s="174"/>
      <c r="AG109" s="174"/>
      <c r="AH109" s="174"/>
      <c r="AI109" s="174"/>
      <c r="AJ109" s="174"/>
      <c r="AK109" s="174"/>
      <c r="AL109" s="174"/>
      <c r="AM109" s="174"/>
      <c r="AN109" s="174"/>
      <c r="AO109" s="174"/>
      <c r="AP109" s="174"/>
      <c r="AQ109" s="174"/>
      <c r="AR109" s="174"/>
      <c r="AS109" s="174"/>
      <c r="AT109" s="174"/>
      <c r="AU109" s="174"/>
      <c r="AV109" s="174"/>
      <c r="AW109" s="174"/>
      <c r="AX109" s="174"/>
      <c r="AY109" s="176" t="s">
        <v>261</v>
      </c>
      <c r="AZ109" s="174"/>
      <c r="BA109" s="174"/>
      <c r="BB109" s="174"/>
      <c r="BC109" s="174"/>
      <c r="BD109" s="174"/>
      <c r="BE109" s="177">
        <f>IF(N109="základná",J109,0)</f>
        <v>0</v>
      </c>
      <c r="BF109" s="177">
        <f>IF(N109="znížená",J109,0)</f>
        <v>0</v>
      </c>
      <c r="BG109" s="177">
        <f>IF(N109="zákl. prenesená",J109,0)</f>
        <v>0</v>
      </c>
      <c r="BH109" s="177">
        <f>IF(N109="zníž. prenesená",J109,0)</f>
        <v>0</v>
      </c>
      <c r="BI109" s="177">
        <f>IF(N109="nulová",J109,0)</f>
        <v>0</v>
      </c>
      <c r="BJ109" s="176" t="s">
        <v>87</v>
      </c>
      <c r="BK109" s="174"/>
      <c r="BL109" s="174"/>
      <c r="BM109" s="174"/>
    </row>
    <row r="110" s="2" customFormat="1" ht="18" customHeight="1">
      <c r="A110" s="37"/>
      <c r="B110" s="168"/>
      <c r="C110" s="169"/>
      <c r="D110" s="170" t="s">
        <v>264</v>
      </c>
      <c r="E110" s="171"/>
      <c r="F110" s="171"/>
      <c r="G110" s="169"/>
      <c r="H110" s="169"/>
      <c r="I110" s="169"/>
      <c r="J110" s="172">
        <v>0</v>
      </c>
      <c r="K110" s="169"/>
      <c r="L110" s="173"/>
      <c r="M110" s="174"/>
      <c r="N110" s="175" t="s">
        <v>41</v>
      </c>
      <c r="O110" s="174"/>
      <c r="P110" s="174"/>
      <c r="Q110" s="174"/>
      <c r="R110" s="174"/>
      <c r="S110" s="169"/>
      <c r="T110" s="169"/>
      <c r="U110" s="169"/>
      <c r="V110" s="169"/>
      <c r="W110" s="169"/>
      <c r="X110" s="169"/>
      <c r="Y110" s="169"/>
      <c r="Z110" s="169"/>
      <c r="AA110" s="169"/>
      <c r="AB110" s="169"/>
      <c r="AC110" s="169"/>
      <c r="AD110" s="169"/>
      <c r="AE110" s="169"/>
      <c r="AF110" s="174"/>
      <c r="AG110" s="174"/>
      <c r="AH110" s="174"/>
      <c r="AI110" s="174"/>
      <c r="AJ110" s="174"/>
      <c r="AK110" s="174"/>
      <c r="AL110" s="174"/>
      <c r="AM110" s="174"/>
      <c r="AN110" s="174"/>
      <c r="AO110" s="174"/>
      <c r="AP110" s="174"/>
      <c r="AQ110" s="174"/>
      <c r="AR110" s="174"/>
      <c r="AS110" s="174"/>
      <c r="AT110" s="174"/>
      <c r="AU110" s="174"/>
      <c r="AV110" s="174"/>
      <c r="AW110" s="174"/>
      <c r="AX110" s="174"/>
      <c r="AY110" s="176" t="s">
        <v>261</v>
      </c>
      <c r="AZ110" s="174"/>
      <c r="BA110" s="174"/>
      <c r="BB110" s="174"/>
      <c r="BC110" s="174"/>
      <c r="BD110" s="174"/>
      <c r="BE110" s="177">
        <f>IF(N110="základná",J110,0)</f>
        <v>0</v>
      </c>
      <c r="BF110" s="177">
        <f>IF(N110="znížená",J110,0)</f>
        <v>0</v>
      </c>
      <c r="BG110" s="177">
        <f>IF(N110="zákl. prenesená",J110,0)</f>
        <v>0</v>
      </c>
      <c r="BH110" s="177">
        <f>IF(N110="zníž. prenesená",J110,0)</f>
        <v>0</v>
      </c>
      <c r="BI110" s="177">
        <f>IF(N110="nulová",J110,0)</f>
        <v>0</v>
      </c>
      <c r="BJ110" s="176" t="s">
        <v>87</v>
      </c>
      <c r="BK110" s="174"/>
      <c r="BL110" s="174"/>
      <c r="BM110" s="174"/>
    </row>
    <row r="111" s="2" customFormat="1" ht="18" customHeight="1">
      <c r="A111" s="37"/>
      <c r="B111" s="168"/>
      <c r="C111" s="169"/>
      <c r="D111" s="170" t="s">
        <v>265</v>
      </c>
      <c r="E111" s="171"/>
      <c r="F111" s="171"/>
      <c r="G111" s="169"/>
      <c r="H111" s="169"/>
      <c r="I111" s="169"/>
      <c r="J111" s="172">
        <v>0</v>
      </c>
      <c r="K111" s="169"/>
      <c r="L111" s="173"/>
      <c r="M111" s="174"/>
      <c r="N111" s="175" t="s">
        <v>41</v>
      </c>
      <c r="O111" s="174"/>
      <c r="P111" s="174"/>
      <c r="Q111" s="174"/>
      <c r="R111" s="174"/>
      <c r="S111" s="169"/>
      <c r="T111" s="169"/>
      <c r="U111" s="169"/>
      <c r="V111" s="169"/>
      <c r="W111" s="169"/>
      <c r="X111" s="169"/>
      <c r="Y111" s="169"/>
      <c r="Z111" s="169"/>
      <c r="AA111" s="169"/>
      <c r="AB111" s="169"/>
      <c r="AC111" s="169"/>
      <c r="AD111" s="169"/>
      <c r="AE111" s="169"/>
      <c r="AF111" s="174"/>
      <c r="AG111" s="174"/>
      <c r="AH111" s="174"/>
      <c r="AI111" s="174"/>
      <c r="AJ111" s="174"/>
      <c r="AK111" s="174"/>
      <c r="AL111" s="174"/>
      <c r="AM111" s="174"/>
      <c r="AN111" s="174"/>
      <c r="AO111" s="174"/>
      <c r="AP111" s="174"/>
      <c r="AQ111" s="174"/>
      <c r="AR111" s="174"/>
      <c r="AS111" s="174"/>
      <c r="AT111" s="174"/>
      <c r="AU111" s="174"/>
      <c r="AV111" s="174"/>
      <c r="AW111" s="174"/>
      <c r="AX111" s="174"/>
      <c r="AY111" s="176" t="s">
        <v>261</v>
      </c>
      <c r="AZ111" s="174"/>
      <c r="BA111" s="174"/>
      <c r="BB111" s="174"/>
      <c r="BC111" s="174"/>
      <c r="BD111" s="174"/>
      <c r="BE111" s="177">
        <f>IF(N111="základná",J111,0)</f>
        <v>0</v>
      </c>
      <c r="BF111" s="177">
        <f>IF(N111="znížená",J111,0)</f>
        <v>0</v>
      </c>
      <c r="BG111" s="177">
        <f>IF(N111="zákl. prenesená",J111,0)</f>
        <v>0</v>
      </c>
      <c r="BH111" s="177">
        <f>IF(N111="zníž. prenesená",J111,0)</f>
        <v>0</v>
      </c>
      <c r="BI111" s="177">
        <f>IF(N111="nulová",J111,0)</f>
        <v>0</v>
      </c>
      <c r="BJ111" s="176" t="s">
        <v>87</v>
      </c>
      <c r="BK111" s="174"/>
      <c r="BL111" s="174"/>
      <c r="BM111" s="174"/>
    </row>
    <row r="112" s="2" customFormat="1" ht="18" customHeight="1">
      <c r="A112" s="37"/>
      <c r="B112" s="168"/>
      <c r="C112" s="169"/>
      <c r="D112" s="171" t="s">
        <v>266</v>
      </c>
      <c r="E112" s="169"/>
      <c r="F112" s="169"/>
      <c r="G112" s="169"/>
      <c r="H112" s="169"/>
      <c r="I112" s="169"/>
      <c r="J112" s="172">
        <f>ROUND(J34*T112,2)</f>
        <v>0</v>
      </c>
      <c r="K112" s="169"/>
      <c r="L112" s="173"/>
      <c r="M112" s="174"/>
      <c r="N112" s="175" t="s">
        <v>41</v>
      </c>
      <c r="O112" s="174"/>
      <c r="P112" s="174"/>
      <c r="Q112" s="174"/>
      <c r="R112" s="174"/>
      <c r="S112" s="169"/>
      <c r="T112" s="169"/>
      <c r="U112" s="169"/>
      <c r="V112" s="169"/>
      <c r="W112" s="169"/>
      <c r="X112" s="169"/>
      <c r="Y112" s="169"/>
      <c r="Z112" s="169"/>
      <c r="AA112" s="169"/>
      <c r="AB112" s="169"/>
      <c r="AC112" s="169"/>
      <c r="AD112" s="169"/>
      <c r="AE112" s="169"/>
      <c r="AF112" s="174"/>
      <c r="AG112" s="174"/>
      <c r="AH112" s="174"/>
      <c r="AI112" s="174"/>
      <c r="AJ112" s="174"/>
      <c r="AK112" s="174"/>
      <c r="AL112" s="174"/>
      <c r="AM112" s="174"/>
      <c r="AN112" s="174"/>
      <c r="AO112" s="174"/>
      <c r="AP112" s="174"/>
      <c r="AQ112" s="174"/>
      <c r="AR112" s="174"/>
      <c r="AS112" s="174"/>
      <c r="AT112" s="174"/>
      <c r="AU112" s="174"/>
      <c r="AV112" s="174"/>
      <c r="AW112" s="174"/>
      <c r="AX112" s="174"/>
      <c r="AY112" s="176" t="s">
        <v>267</v>
      </c>
      <c r="AZ112" s="174"/>
      <c r="BA112" s="174"/>
      <c r="BB112" s="174"/>
      <c r="BC112" s="174"/>
      <c r="BD112" s="174"/>
      <c r="BE112" s="177">
        <f>IF(N112="základná",J112,0)</f>
        <v>0</v>
      </c>
      <c r="BF112" s="177">
        <f>IF(N112="znížená",J112,0)</f>
        <v>0</v>
      </c>
      <c r="BG112" s="177">
        <f>IF(N112="zákl. prenesená",J112,0)</f>
        <v>0</v>
      </c>
      <c r="BH112" s="177">
        <f>IF(N112="zníž. prenesená",J112,0)</f>
        <v>0</v>
      </c>
      <c r="BI112" s="177">
        <f>IF(N112="nulová",J112,0)</f>
        <v>0</v>
      </c>
      <c r="BJ112" s="176" t="s">
        <v>87</v>
      </c>
      <c r="BK112" s="174"/>
      <c r="BL112" s="174"/>
      <c r="BM112" s="174"/>
    </row>
    <row r="113" s="2" customFormat="1">
      <c r="A113" s="37"/>
      <c r="B113" s="38"/>
      <c r="C113" s="37"/>
      <c r="D113" s="37"/>
      <c r="E113" s="37"/>
      <c r="F113" s="37"/>
      <c r="G113" s="37"/>
      <c r="H113" s="37"/>
      <c r="I113" s="37"/>
      <c r="J113" s="37"/>
      <c r="K113" s="37"/>
      <c r="L113" s="59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37"/>
    </row>
    <row r="114" s="2" customFormat="1" ht="29.28" customHeight="1">
      <c r="A114" s="37"/>
      <c r="B114" s="38"/>
      <c r="C114" s="178" t="s">
        <v>268</v>
      </c>
      <c r="D114" s="147"/>
      <c r="E114" s="147"/>
      <c r="F114" s="147"/>
      <c r="G114" s="147"/>
      <c r="H114" s="147"/>
      <c r="I114" s="147"/>
      <c r="J114" s="179">
        <f>ROUND(J100+J106,2)</f>
        <v>0</v>
      </c>
      <c r="K114" s="147"/>
      <c r="L114" s="59"/>
      <c r="S114" s="37"/>
      <c r="T114" s="37"/>
      <c r="U114" s="37"/>
      <c r="V114" s="37"/>
      <c r="W114" s="37"/>
      <c r="X114" s="37"/>
      <c r="Y114" s="37"/>
      <c r="Z114" s="37"/>
      <c r="AA114" s="37"/>
      <c r="AB114" s="37"/>
      <c r="AC114" s="37"/>
      <c r="AD114" s="37"/>
      <c r="AE114" s="37"/>
    </row>
    <row r="115" s="2" customFormat="1" ht="6.96" customHeight="1">
      <c r="A115" s="37"/>
      <c r="B115" s="64"/>
      <c r="C115" s="65"/>
      <c r="D115" s="65"/>
      <c r="E115" s="65"/>
      <c r="F115" s="65"/>
      <c r="G115" s="65"/>
      <c r="H115" s="65"/>
      <c r="I115" s="65"/>
      <c r="J115" s="65"/>
      <c r="K115" s="65"/>
      <c r="L115" s="59"/>
      <c r="S115" s="37"/>
      <c r="T115" s="37"/>
      <c r="U115" s="37"/>
      <c r="V115" s="37"/>
      <c r="W115" s="37"/>
      <c r="X115" s="37"/>
      <c r="Y115" s="37"/>
      <c r="Z115" s="37"/>
      <c r="AA115" s="37"/>
      <c r="AB115" s="37"/>
      <c r="AC115" s="37"/>
      <c r="AD115" s="37"/>
      <c r="AE115" s="37"/>
    </row>
    <row r="119" s="2" customFormat="1" ht="6.96" customHeight="1">
      <c r="A119" s="37"/>
      <c r="B119" s="66"/>
      <c r="C119" s="67"/>
      <c r="D119" s="67"/>
      <c r="E119" s="67"/>
      <c r="F119" s="67"/>
      <c r="G119" s="67"/>
      <c r="H119" s="67"/>
      <c r="I119" s="67"/>
      <c r="J119" s="67"/>
      <c r="K119" s="67"/>
      <c r="L119" s="59"/>
      <c r="S119" s="37"/>
      <c r="T119" s="37"/>
      <c r="U119" s="37"/>
      <c r="V119" s="37"/>
      <c r="W119" s="37"/>
      <c r="X119" s="37"/>
      <c r="Y119" s="37"/>
      <c r="Z119" s="37"/>
      <c r="AA119" s="37"/>
      <c r="AB119" s="37"/>
      <c r="AC119" s="37"/>
      <c r="AD119" s="37"/>
      <c r="AE119" s="37"/>
    </row>
    <row r="120" s="2" customFormat="1" ht="24.96" customHeight="1">
      <c r="A120" s="37"/>
      <c r="B120" s="38"/>
      <c r="C120" s="22" t="s">
        <v>269</v>
      </c>
      <c r="D120" s="37"/>
      <c r="E120" s="37"/>
      <c r="F120" s="37"/>
      <c r="G120" s="37"/>
      <c r="H120" s="37"/>
      <c r="I120" s="37"/>
      <c r="J120" s="37"/>
      <c r="K120" s="37"/>
      <c r="L120" s="59"/>
      <c r="S120" s="37"/>
      <c r="T120" s="37"/>
      <c r="U120" s="37"/>
      <c r="V120" s="37"/>
      <c r="W120" s="37"/>
      <c r="X120" s="37"/>
      <c r="Y120" s="37"/>
      <c r="Z120" s="37"/>
      <c r="AA120" s="37"/>
      <c r="AB120" s="37"/>
      <c r="AC120" s="37"/>
      <c r="AD120" s="37"/>
      <c r="AE120" s="37"/>
    </row>
    <row r="121" s="2" customFormat="1" ht="6.96" customHeight="1">
      <c r="A121" s="37"/>
      <c r="B121" s="38"/>
      <c r="C121" s="37"/>
      <c r="D121" s="37"/>
      <c r="E121" s="37"/>
      <c r="F121" s="37"/>
      <c r="G121" s="37"/>
      <c r="H121" s="37"/>
      <c r="I121" s="37"/>
      <c r="J121" s="37"/>
      <c r="K121" s="37"/>
      <c r="L121" s="59"/>
      <c r="S121" s="37"/>
      <c r="T121" s="37"/>
      <c r="U121" s="37"/>
      <c r="V121" s="37"/>
      <c r="W121" s="37"/>
      <c r="X121" s="37"/>
      <c r="Y121" s="37"/>
      <c r="Z121" s="37"/>
      <c r="AA121" s="37"/>
      <c r="AB121" s="37"/>
      <c r="AC121" s="37"/>
      <c r="AD121" s="37"/>
      <c r="AE121" s="37"/>
    </row>
    <row r="122" s="2" customFormat="1" ht="12" customHeight="1">
      <c r="A122" s="37"/>
      <c r="B122" s="38"/>
      <c r="C122" s="31" t="s">
        <v>15</v>
      </c>
      <c r="D122" s="37"/>
      <c r="E122" s="37"/>
      <c r="F122" s="37"/>
      <c r="G122" s="37"/>
      <c r="H122" s="37"/>
      <c r="I122" s="37"/>
      <c r="J122" s="37"/>
      <c r="K122" s="37"/>
      <c r="L122" s="59"/>
      <c r="S122" s="37"/>
      <c r="T122" s="37"/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  <c r="AE122" s="37"/>
    </row>
    <row r="123" s="2" customFormat="1" ht="26.25" customHeight="1">
      <c r="A123" s="37"/>
      <c r="B123" s="38"/>
      <c r="C123" s="37"/>
      <c r="D123" s="37"/>
      <c r="E123" s="134" t="str">
        <f>E7</f>
        <v>Komplexná rekonštrukcia a realizácia nadstavby budovy študenského domova4,Tr. SNP53,Banská Bystrica</v>
      </c>
      <c r="F123" s="31"/>
      <c r="G123" s="31"/>
      <c r="H123" s="31"/>
      <c r="I123" s="37"/>
      <c r="J123" s="37"/>
      <c r="K123" s="37"/>
      <c r="L123" s="59"/>
      <c r="S123" s="37"/>
      <c r="T123" s="37"/>
      <c r="U123" s="37"/>
      <c r="V123" s="37"/>
      <c r="W123" s="37"/>
      <c r="X123" s="37"/>
      <c r="Y123" s="37"/>
      <c r="Z123" s="37"/>
      <c r="AA123" s="37"/>
      <c r="AB123" s="37"/>
      <c r="AC123" s="37"/>
      <c r="AD123" s="37"/>
      <c r="AE123" s="37"/>
    </row>
    <row r="124" s="1" customFormat="1" ht="12" customHeight="1">
      <c r="B124" s="21"/>
      <c r="C124" s="31" t="s">
        <v>222</v>
      </c>
      <c r="L124" s="21"/>
    </row>
    <row r="125" s="1" customFormat="1" ht="16.5" customHeight="1">
      <c r="B125" s="21"/>
      <c r="E125" s="134" t="s">
        <v>223</v>
      </c>
      <c r="F125" s="1"/>
      <c r="G125" s="1"/>
      <c r="H125" s="1"/>
      <c r="L125" s="21"/>
    </row>
    <row r="126" s="1" customFormat="1" ht="12" customHeight="1">
      <c r="B126" s="21"/>
      <c r="C126" s="31" t="s">
        <v>224</v>
      </c>
      <c r="L126" s="21"/>
    </row>
    <row r="127" s="2" customFormat="1" ht="16.5" customHeight="1">
      <c r="A127" s="37"/>
      <c r="B127" s="38"/>
      <c r="C127" s="37"/>
      <c r="D127" s="37"/>
      <c r="E127" s="135" t="s">
        <v>3459</v>
      </c>
      <c r="F127" s="37"/>
      <c r="G127" s="37"/>
      <c r="H127" s="37"/>
      <c r="I127" s="37"/>
      <c r="J127" s="37"/>
      <c r="K127" s="37"/>
      <c r="L127" s="59"/>
      <c r="S127" s="37"/>
      <c r="T127" s="37"/>
      <c r="U127" s="37"/>
      <c r="V127" s="37"/>
      <c r="W127" s="37"/>
      <c r="X127" s="37"/>
      <c r="Y127" s="37"/>
      <c r="Z127" s="37"/>
      <c r="AA127" s="37"/>
      <c r="AB127" s="37"/>
      <c r="AC127" s="37"/>
      <c r="AD127" s="37"/>
      <c r="AE127" s="37"/>
    </row>
    <row r="128" s="2" customFormat="1" ht="12" customHeight="1">
      <c r="A128" s="37"/>
      <c r="B128" s="38"/>
      <c r="C128" s="31" t="s">
        <v>226</v>
      </c>
      <c r="D128" s="37"/>
      <c r="E128" s="37"/>
      <c r="F128" s="37"/>
      <c r="G128" s="37"/>
      <c r="H128" s="37"/>
      <c r="I128" s="37"/>
      <c r="J128" s="37"/>
      <c r="K128" s="37"/>
      <c r="L128" s="59"/>
      <c r="S128" s="37"/>
      <c r="T128" s="37"/>
      <c r="U128" s="37"/>
      <c r="V128" s="37"/>
      <c r="W128" s="37"/>
      <c r="X128" s="37"/>
      <c r="Y128" s="37"/>
      <c r="Z128" s="37"/>
      <c r="AA128" s="37"/>
      <c r="AB128" s="37"/>
      <c r="AC128" s="37"/>
      <c r="AD128" s="37"/>
      <c r="AE128" s="37"/>
    </row>
    <row r="129" s="2" customFormat="1" ht="16.5" customHeight="1">
      <c r="A129" s="37"/>
      <c r="B129" s="38"/>
      <c r="C129" s="37"/>
      <c r="D129" s="37"/>
      <c r="E129" s="71" t="str">
        <f>E13</f>
        <v>hsp-2.etapa - HSP-II.etapa</v>
      </c>
      <c r="F129" s="37"/>
      <c r="G129" s="37"/>
      <c r="H129" s="37"/>
      <c r="I129" s="37"/>
      <c r="J129" s="37"/>
      <c r="K129" s="37"/>
      <c r="L129" s="59"/>
      <c r="S129" s="37"/>
      <c r="T129" s="37"/>
      <c r="U129" s="37"/>
      <c r="V129" s="37"/>
      <c r="W129" s="37"/>
      <c r="X129" s="37"/>
      <c r="Y129" s="37"/>
      <c r="Z129" s="37"/>
      <c r="AA129" s="37"/>
      <c r="AB129" s="37"/>
      <c r="AC129" s="37"/>
      <c r="AD129" s="37"/>
      <c r="AE129" s="37"/>
    </row>
    <row r="130" s="2" customFormat="1" ht="6.96" customHeight="1">
      <c r="A130" s="37"/>
      <c r="B130" s="38"/>
      <c r="C130" s="37"/>
      <c r="D130" s="37"/>
      <c r="E130" s="37"/>
      <c r="F130" s="37"/>
      <c r="G130" s="37"/>
      <c r="H130" s="37"/>
      <c r="I130" s="37"/>
      <c r="J130" s="37"/>
      <c r="K130" s="37"/>
      <c r="L130" s="59"/>
      <c r="S130" s="37"/>
      <c r="T130" s="37"/>
      <c r="U130" s="37"/>
      <c r="V130" s="37"/>
      <c r="W130" s="37"/>
      <c r="X130" s="37"/>
      <c r="Y130" s="37"/>
      <c r="Z130" s="37"/>
      <c r="AA130" s="37"/>
      <c r="AB130" s="37"/>
      <c r="AC130" s="37"/>
      <c r="AD130" s="37"/>
      <c r="AE130" s="37"/>
    </row>
    <row r="131" s="2" customFormat="1" ht="12" customHeight="1">
      <c r="A131" s="37"/>
      <c r="B131" s="38"/>
      <c r="C131" s="31" t="s">
        <v>19</v>
      </c>
      <c r="D131" s="37"/>
      <c r="E131" s="37"/>
      <c r="F131" s="26" t="str">
        <f>F16</f>
        <v xml:space="preserve"> </v>
      </c>
      <c r="G131" s="37"/>
      <c r="H131" s="37"/>
      <c r="I131" s="31" t="s">
        <v>21</v>
      </c>
      <c r="J131" s="73" t="str">
        <f>IF(J16="","",J16)</f>
        <v>10. 9. 2024</v>
      </c>
      <c r="K131" s="37"/>
      <c r="L131" s="59"/>
      <c r="S131" s="37"/>
      <c r="T131" s="37"/>
      <c r="U131" s="37"/>
      <c r="V131" s="37"/>
      <c r="W131" s="37"/>
      <c r="X131" s="37"/>
      <c r="Y131" s="37"/>
      <c r="Z131" s="37"/>
      <c r="AA131" s="37"/>
      <c r="AB131" s="37"/>
      <c r="AC131" s="37"/>
      <c r="AD131" s="37"/>
      <c r="AE131" s="37"/>
    </row>
    <row r="132" s="2" customFormat="1" ht="6.96" customHeight="1">
      <c r="A132" s="37"/>
      <c r="B132" s="38"/>
      <c r="C132" s="37"/>
      <c r="D132" s="37"/>
      <c r="E132" s="37"/>
      <c r="F132" s="37"/>
      <c r="G132" s="37"/>
      <c r="H132" s="37"/>
      <c r="I132" s="37"/>
      <c r="J132" s="37"/>
      <c r="K132" s="37"/>
      <c r="L132" s="59"/>
      <c r="S132" s="37"/>
      <c r="T132" s="37"/>
      <c r="U132" s="37"/>
      <c r="V132" s="37"/>
      <c r="W132" s="37"/>
      <c r="X132" s="37"/>
      <c r="Y132" s="37"/>
      <c r="Z132" s="37"/>
      <c r="AA132" s="37"/>
      <c r="AB132" s="37"/>
      <c r="AC132" s="37"/>
      <c r="AD132" s="37"/>
      <c r="AE132" s="37"/>
    </row>
    <row r="133" s="2" customFormat="1" ht="15.15" customHeight="1">
      <c r="A133" s="37"/>
      <c r="B133" s="38"/>
      <c r="C133" s="31" t="s">
        <v>23</v>
      </c>
      <c r="D133" s="37"/>
      <c r="E133" s="37"/>
      <c r="F133" s="26" t="str">
        <f>E19</f>
        <v>Univerzita Mateja Bela v Banskej Bystrici</v>
      </c>
      <c r="G133" s="37"/>
      <c r="H133" s="37"/>
      <c r="I133" s="31" t="s">
        <v>29</v>
      </c>
      <c r="J133" s="35" t="str">
        <f>E25</f>
        <v>Insvet s.r.o.,Koeice</v>
      </c>
      <c r="K133" s="37"/>
      <c r="L133" s="59"/>
      <c r="S133" s="37"/>
      <c r="T133" s="37"/>
      <c r="U133" s="37"/>
      <c r="V133" s="37"/>
      <c r="W133" s="37"/>
      <c r="X133" s="37"/>
      <c r="Y133" s="37"/>
      <c r="Z133" s="37"/>
      <c r="AA133" s="37"/>
      <c r="AB133" s="37"/>
      <c r="AC133" s="37"/>
      <c r="AD133" s="37"/>
      <c r="AE133" s="37"/>
    </row>
    <row r="134" s="2" customFormat="1" ht="15.15" customHeight="1">
      <c r="A134" s="37"/>
      <c r="B134" s="38"/>
      <c r="C134" s="31" t="s">
        <v>27</v>
      </c>
      <c r="D134" s="37"/>
      <c r="E134" s="37"/>
      <c r="F134" s="26" t="str">
        <f>IF(E22="","",E22)</f>
        <v>Vyplň údaj</v>
      </c>
      <c r="G134" s="37"/>
      <c r="H134" s="37"/>
      <c r="I134" s="31" t="s">
        <v>32</v>
      </c>
      <c r="J134" s="35" t="str">
        <f>E28</f>
        <v xml:space="preserve"> </v>
      </c>
      <c r="K134" s="37"/>
      <c r="L134" s="59"/>
      <c r="S134" s="37"/>
      <c r="T134" s="37"/>
      <c r="U134" s="37"/>
      <c r="V134" s="37"/>
      <c r="W134" s="37"/>
      <c r="X134" s="37"/>
      <c r="Y134" s="37"/>
      <c r="Z134" s="37"/>
      <c r="AA134" s="37"/>
      <c r="AB134" s="37"/>
      <c r="AC134" s="37"/>
      <c r="AD134" s="37"/>
      <c r="AE134" s="37"/>
    </row>
    <row r="135" s="2" customFormat="1" ht="10.32" customHeight="1">
      <c r="A135" s="37"/>
      <c r="B135" s="38"/>
      <c r="C135" s="37"/>
      <c r="D135" s="37"/>
      <c r="E135" s="37"/>
      <c r="F135" s="37"/>
      <c r="G135" s="37"/>
      <c r="H135" s="37"/>
      <c r="I135" s="37"/>
      <c r="J135" s="37"/>
      <c r="K135" s="37"/>
      <c r="L135" s="59"/>
      <c r="S135" s="37"/>
      <c r="T135" s="37"/>
      <c r="U135" s="37"/>
      <c r="V135" s="37"/>
      <c r="W135" s="37"/>
      <c r="X135" s="37"/>
      <c r="Y135" s="37"/>
      <c r="Z135" s="37"/>
      <c r="AA135" s="37"/>
      <c r="AB135" s="37"/>
      <c r="AC135" s="37"/>
      <c r="AD135" s="37"/>
      <c r="AE135" s="37"/>
    </row>
    <row r="136" s="11" customFormat="1" ht="29.28" customHeight="1">
      <c r="A136" s="180"/>
      <c r="B136" s="181"/>
      <c r="C136" s="182" t="s">
        <v>270</v>
      </c>
      <c r="D136" s="183" t="s">
        <v>60</v>
      </c>
      <c r="E136" s="183" t="s">
        <v>56</v>
      </c>
      <c r="F136" s="183" t="s">
        <v>57</v>
      </c>
      <c r="G136" s="183" t="s">
        <v>271</v>
      </c>
      <c r="H136" s="183" t="s">
        <v>272</v>
      </c>
      <c r="I136" s="183" t="s">
        <v>273</v>
      </c>
      <c r="J136" s="184" t="s">
        <v>232</v>
      </c>
      <c r="K136" s="185" t="s">
        <v>274</v>
      </c>
      <c r="L136" s="186"/>
      <c r="M136" s="90" t="s">
        <v>1</v>
      </c>
      <c r="N136" s="91" t="s">
        <v>39</v>
      </c>
      <c r="O136" s="91" t="s">
        <v>275</v>
      </c>
      <c r="P136" s="91" t="s">
        <v>276</v>
      </c>
      <c r="Q136" s="91" t="s">
        <v>277</v>
      </c>
      <c r="R136" s="91" t="s">
        <v>278</v>
      </c>
      <c r="S136" s="91" t="s">
        <v>279</v>
      </c>
      <c r="T136" s="92" t="s">
        <v>280</v>
      </c>
      <c r="U136" s="180"/>
      <c r="V136" s="180"/>
      <c r="W136" s="180"/>
      <c r="X136" s="180"/>
      <c r="Y136" s="180"/>
      <c r="Z136" s="180"/>
      <c r="AA136" s="180"/>
      <c r="AB136" s="180"/>
      <c r="AC136" s="180"/>
      <c r="AD136" s="180"/>
      <c r="AE136" s="180"/>
    </row>
    <row r="137" s="2" customFormat="1" ht="22.8" customHeight="1">
      <c r="A137" s="37"/>
      <c r="B137" s="38"/>
      <c r="C137" s="97" t="s">
        <v>228</v>
      </c>
      <c r="D137" s="37"/>
      <c r="E137" s="37"/>
      <c r="F137" s="37"/>
      <c r="G137" s="37"/>
      <c r="H137" s="37"/>
      <c r="I137" s="37"/>
      <c r="J137" s="187">
        <f>BK137</f>
        <v>0</v>
      </c>
      <c r="K137" s="37"/>
      <c r="L137" s="38"/>
      <c r="M137" s="93"/>
      <c r="N137" s="77"/>
      <c r="O137" s="94"/>
      <c r="P137" s="188">
        <f>P138+P160+P165</f>
        <v>0</v>
      </c>
      <c r="Q137" s="94"/>
      <c r="R137" s="188">
        <f>R138+R160+R165</f>
        <v>0</v>
      </c>
      <c r="S137" s="94"/>
      <c r="T137" s="189">
        <f>T138+T160+T165</f>
        <v>0</v>
      </c>
      <c r="U137" s="37"/>
      <c r="V137" s="37"/>
      <c r="W137" s="37"/>
      <c r="X137" s="37"/>
      <c r="Y137" s="37"/>
      <c r="Z137" s="37"/>
      <c r="AA137" s="37"/>
      <c r="AB137" s="37"/>
      <c r="AC137" s="37"/>
      <c r="AD137" s="37"/>
      <c r="AE137" s="37"/>
      <c r="AT137" s="18" t="s">
        <v>74</v>
      </c>
      <c r="AU137" s="18" t="s">
        <v>234</v>
      </c>
      <c r="BK137" s="190">
        <f>BK138+BK160+BK165</f>
        <v>0</v>
      </c>
    </row>
    <row r="138" s="12" customFormat="1" ht="25.92" customHeight="1">
      <c r="A138" s="12"/>
      <c r="B138" s="191"/>
      <c r="C138" s="12"/>
      <c r="D138" s="192" t="s">
        <v>74</v>
      </c>
      <c r="E138" s="193" t="s">
        <v>3346</v>
      </c>
      <c r="F138" s="193" t="s">
        <v>3347</v>
      </c>
      <c r="G138" s="12"/>
      <c r="H138" s="12"/>
      <c r="I138" s="194"/>
      <c r="J138" s="195">
        <f>BK138</f>
        <v>0</v>
      </c>
      <c r="K138" s="12"/>
      <c r="L138" s="191"/>
      <c r="M138" s="196"/>
      <c r="N138" s="197"/>
      <c r="O138" s="197"/>
      <c r="P138" s="198">
        <f>SUM(P139:P159)</f>
        <v>0</v>
      </c>
      <c r="Q138" s="197"/>
      <c r="R138" s="198">
        <f>SUM(R139:R159)</f>
        <v>0</v>
      </c>
      <c r="S138" s="197"/>
      <c r="T138" s="199">
        <f>SUM(T139:T159)</f>
        <v>0</v>
      </c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R138" s="192" t="s">
        <v>82</v>
      </c>
      <c r="AT138" s="200" t="s">
        <v>74</v>
      </c>
      <c r="AU138" s="200" t="s">
        <v>75</v>
      </c>
      <c r="AY138" s="192" t="s">
        <v>283</v>
      </c>
      <c r="BK138" s="201">
        <f>SUM(BK139:BK159)</f>
        <v>0</v>
      </c>
    </row>
    <row r="139" s="2" customFormat="1" ht="16.5" customHeight="1">
      <c r="A139" s="37"/>
      <c r="B139" s="168"/>
      <c r="C139" s="242" t="s">
        <v>82</v>
      </c>
      <c r="D139" s="242" t="s">
        <v>582</v>
      </c>
      <c r="E139" s="243" t="s">
        <v>3348</v>
      </c>
      <c r="F139" s="244" t="s">
        <v>3349</v>
      </c>
      <c r="G139" s="245" t="s">
        <v>373</v>
      </c>
      <c r="H139" s="246">
        <v>202</v>
      </c>
      <c r="I139" s="247"/>
      <c r="J139" s="248">
        <f>ROUND(I139*H139,2)</f>
        <v>0</v>
      </c>
      <c r="K139" s="249"/>
      <c r="L139" s="250"/>
      <c r="M139" s="251" t="s">
        <v>1</v>
      </c>
      <c r="N139" s="252" t="s">
        <v>41</v>
      </c>
      <c r="O139" s="81"/>
      <c r="P139" s="214">
        <f>O139*H139</f>
        <v>0</v>
      </c>
      <c r="Q139" s="214">
        <v>0</v>
      </c>
      <c r="R139" s="214">
        <f>Q139*H139</f>
        <v>0</v>
      </c>
      <c r="S139" s="214">
        <v>0</v>
      </c>
      <c r="T139" s="215">
        <f>S139*H139</f>
        <v>0</v>
      </c>
      <c r="U139" s="37"/>
      <c r="V139" s="37"/>
      <c r="W139" s="37"/>
      <c r="X139" s="37"/>
      <c r="Y139" s="37"/>
      <c r="Z139" s="37"/>
      <c r="AA139" s="37"/>
      <c r="AB139" s="37"/>
      <c r="AC139" s="37"/>
      <c r="AD139" s="37"/>
      <c r="AE139" s="37"/>
      <c r="AR139" s="216" t="s">
        <v>1399</v>
      </c>
      <c r="AT139" s="216" t="s">
        <v>582</v>
      </c>
      <c r="AU139" s="216" t="s">
        <v>82</v>
      </c>
      <c r="AY139" s="18" t="s">
        <v>283</v>
      </c>
      <c r="BE139" s="217">
        <f>IF(N139="základná",J139,0)</f>
        <v>0</v>
      </c>
      <c r="BF139" s="217">
        <f>IF(N139="znížená",J139,0)</f>
        <v>0</v>
      </c>
      <c r="BG139" s="217">
        <f>IF(N139="zákl. prenesená",J139,0)</f>
        <v>0</v>
      </c>
      <c r="BH139" s="217">
        <f>IF(N139="zníž. prenesená",J139,0)</f>
        <v>0</v>
      </c>
      <c r="BI139" s="217">
        <f>IF(N139="nulová",J139,0)</f>
        <v>0</v>
      </c>
      <c r="BJ139" s="18" t="s">
        <v>87</v>
      </c>
      <c r="BK139" s="217">
        <f>ROUND(I139*H139,2)</f>
        <v>0</v>
      </c>
      <c r="BL139" s="18" t="s">
        <v>656</v>
      </c>
      <c r="BM139" s="216" t="s">
        <v>4619</v>
      </c>
    </row>
    <row r="140" s="2" customFormat="1" ht="16.5" customHeight="1">
      <c r="A140" s="37"/>
      <c r="B140" s="168"/>
      <c r="C140" s="204" t="s">
        <v>87</v>
      </c>
      <c r="D140" s="204" t="s">
        <v>285</v>
      </c>
      <c r="E140" s="205" t="s">
        <v>3350</v>
      </c>
      <c r="F140" s="206" t="s">
        <v>3224</v>
      </c>
      <c r="G140" s="207" t="s">
        <v>373</v>
      </c>
      <c r="H140" s="208">
        <v>202</v>
      </c>
      <c r="I140" s="209"/>
      <c r="J140" s="210">
        <f>ROUND(I140*H140,2)</f>
        <v>0</v>
      </c>
      <c r="K140" s="211"/>
      <c r="L140" s="38"/>
      <c r="M140" s="212" t="s">
        <v>1</v>
      </c>
      <c r="N140" s="213" t="s">
        <v>41</v>
      </c>
      <c r="O140" s="81"/>
      <c r="P140" s="214">
        <f>O140*H140</f>
        <v>0</v>
      </c>
      <c r="Q140" s="214">
        <v>0</v>
      </c>
      <c r="R140" s="214">
        <f>Q140*H140</f>
        <v>0</v>
      </c>
      <c r="S140" s="214">
        <v>0</v>
      </c>
      <c r="T140" s="215">
        <f>S140*H140</f>
        <v>0</v>
      </c>
      <c r="U140" s="37"/>
      <c r="V140" s="37"/>
      <c r="W140" s="37"/>
      <c r="X140" s="37"/>
      <c r="Y140" s="37"/>
      <c r="Z140" s="37"/>
      <c r="AA140" s="37"/>
      <c r="AB140" s="37"/>
      <c r="AC140" s="37"/>
      <c r="AD140" s="37"/>
      <c r="AE140" s="37"/>
      <c r="AR140" s="216" t="s">
        <v>656</v>
      </c>
      <c r="AT140" s="216" t="s">
        <v>285</v>
      </c>
      <c r="AU140" s="216" t="s">
        <v>82</v>
      </c>
      <c r="AY140" s="18" t="s">
        <v>283</v>
      </c>
      <c r="BE140" s="217">
        <f>IF(N140="základná",J140,0)</f>
        <v>0</v>
      </c>
      <c r="BF140" s="217">
        <f>IF(N140="znížená",J140,0)</f>
        <v>0</v>
      </c>
      <c r="BG140" s="217">
        <f>IF(N140="zákl. prenesená",J140,0)</f>
        <v>0</v>
      </c>
      <c r="BH140" s="217">
        <f>IF(N140="zníž. prenesená",J140,0)</f>
        <v>0</v>
      </c>
      <c r="BI140" s="217">
        <f>IF(N140="nulová",J140,0)</f>
        <v>0</v>
      </c>
      <c r="BJ140" s="18" t="s">
        <v>87</v>
      </c>
      <c r="BK140" s="217">
        <f>ROUND(I140*H140,2)</f>
        <v>0</v>
      </c>
      <c r="BL140" s="18" t="s">
        <v>656</v>
      </c>
      <c r="BM140" s="216" t="s">
        <v>4620</v>
      </c>
    </row>
    <row r="141" s="2" customFormat="1" ht="24.15" customHeight="1">
      <c r="A141" s="37"/>
      <c r="B141" s="168"/>
      <c r="C141" s="242" t="s">
        <v>92</v>
      </c>
      <c r="D141" s="242" t="s">
        <v>582</v>
      </c>
      <c r="E141" s="243" t="s">
        <v>3261</v>
      </c>
      <c r="F141" s="244" t="s">
        <v>3352</v>
      </c>
      <c r="G141" s="245" t="s">
        <v>649</v>
      </c>
      <c r="H141" s="246">
        <v>1100</v>
      </c>
      <c r="I141" s="247"/>
      <c r="J141" s="248">
        <f>ROUND(I141*H141,2)</f>
        <v>0</v>
      </c>
      <c r="K141" s="249"/>
      <c r="L141" s="250"/>
      <c r="M141" s="251" t="s">
        <v>1</v>
      </c>
      <c r="N141" s="252" t="s">
        <v>41</v>
      </c>
      <c r="O141" s="81"/>
      <c r="P141" s="214">
        <f>O141*H141</f>
        <v>0</v>
      </c>
      <c r="Q141" s="214">
        <v>0</v>
      </c>
      <c r="R141" s="214">
        <f>Q141*H141</f>
        <v>0</v>
      </c>
      <c r="S141" s="214">
        <v>0</v>
      </c>
      <c r="T141" s="215">
        <f>S141*H141</f>
        <v>0</v>
      </c>
      <c r="U141" s="37"/>
      <c r="V141" s="37"/>
      <c r="W141" s="37"/>
      <c r="X141" s="37"/>
      <c r="Y141" s="37"/>
      <c r="Z141" s="37"/>
      <c r="AA141" s="37"/>
      <c r="AB141" s="37"/>
      <c r="AC141" s="37"/>
      <c r="AD141" s="37"/>
      <c r="AE141" s="37"/>
      <c r="AR141" s="216" t="s">
        <v>1399</v>
      </c>
      <c r="AT141" s="216" t="s">
        <v>582</v>
      </c>
      <c r="AU141" s="216" t="s">
        <v>82</v>
      </c>
      <c r="AY141" s="18" t="s">
        <v>283</v>
      </c>
      <c r="BE141" s="217">
        <f>IF(N141="základná",J141,0)</f>
        <v>0</v>
      </c>
      <c r="BF141" s="217">
        <f>IF(N141="znížená",J141,0)</f>
        <v>0</v>
      </c>
      <c r="BG141" s="217">
        <f>IF(N141="zákl. prenesená",J141,0)</f>
        <v>0</v>
      </c>
      <c r="BH141" s="217">
        <f>IF(N141="zníž. prenesená",J141,0)</f>
        <v>0</v>
      </c>
      <c r="BI141" s="217">
        <f>IF(N141="nulová",J141,0)</f>
        <v>0</v>
      </c>
      <c r="BJ141" s="18" t="s">
        <v>87</v>
      </c>
      <c r="BK141" s="217">
        <f>ROUND(I141*H141,2)</f>
        <v>0</v>
      </c>
      <c r="BL141" s="18" t="s">
        <v>656</v>
      </c>
      <c r="BM141" s="216" t="s">
        <v>4621</v>
      </c>
    </row>
    <row r="142" s="2" customFormat="1" ht="16.5" customHeight="1">
      <c r="A142" s="37"/>
      <c r="B142" s="168"/>
      <c r="C142" s="204" t="s">
        <v>289</v>
      </c>
      <c r="D142" s="204" t="s">
        <v>285</v>
      </c>
      <c r="E142" s="205" t="s">
        <v>3353</v>
      </c>
      <c r="F142" s="206" t="s">
        <v>3224</v>
      </c>
      <c r="G142" s="207" t="s">
        <v>649</v>
      </c>
      <c r="H142" s="208">
        <v>1100</v>
      </c>
      <c r="I142" s="209"/>
      <c r="J142" s="210">
        <f>ROUND(I142*H142,2)</f>
        <v>0</v>
      </c>
      <c r="K142" s="211"/>
      <c r="L142" s="38"/>
      <c r="M142" s="212" t="s">
        <v>1</v>
      </c>
      <c r="N142" s="213" t="s">
        <v>41</v>
      </c>
      <c r="O142" s="81"/>
      <c r="P142" s="214">
        <f>O142*H142</f>
        <v>0</v>
      </c>
      <c r="Q142" s="214">
        <v>0</v>
      </c>
      <c r="R142" s="214">
        <f>Q142*H142</f>
        <v>0</v>
      </c>
      <c r="S142" s="214">
        <v>0</v>
      </c>
      <c r="T142" s="215">
        <f>S142*H142</f>
        <v>0</v>
      </c>
      <c r="U142" s="37"/>
      <c r="V142" s="37"/>
      <c r="W142" s="37"/>
      <c r="X142" s="37"/>
      <c r="Y142" s="37"/>
      <c r="Z142" s="37"/>
      <c r="AA142" s="37"/>
      <c r="AB142" s="37"/>
      <c r="AC142" s="37"/>
      <c r="AD142" s="37"/>
      <c r="AE142" s="37"/>
      <c r="AR142" s="216" t="s">
        <v>656</v>
      </c>
      <c r="AT142" s="216" t="s">
        <v>285</v>
      </c>
      <c r="AU142" s="216" t="s">
        <v>82</v>
      </c>
      <c r="AY142" s="18" t="s">
        <v>283</v>
      </c>
      <c r="BE142" s="217">
        <f>IF(N142="základná",J142,0)</f>
        <v>0</v>
      </c>
      <c r="BF142" s="217">
        <f>IF(N142="znížená",J142,0)</f>
        <v>0</v>
      </c>
      <c r="BG142" s="217">
        <f>IF(N142="zákl. prenesená",J142,0)</f>
        <v>0</v>
      </c>
      <c r="BH142" s="217">
        <f>IF(N142="zníž. prenesená",J142,0)</f>
        <v>0</v>
      </c>
      <c r="BI142" s="217">
        <f>IF(N142="nulová",J142,0)</f>
        <v>0</v>
      </c>
      <c r="BJ142" s="18" t="s">
        <v>87</v>
      </c>
      <c r="BK142" s="217">
        <f>ROUND(I142*H142,2)</f>
        <v>0</v>
      </c>
      <c r="BL142" s="18" t="s">
        <v>656</v>
      </c>
      <c r="BM142" s="216" t="s">
        <v>4622</v>
      </c>
    </row>
    <row r="143" s="2" customFormat="1" ht="37.8" customHeight="1">
      <c r="A143" s="37"/>
      <c r="B143" s="168"/>
      <c r="C143" s="242" t="s">
        <v>306</v>
      </c>
      <c r="D143" s="242" t="s">
        <v>582</v>
      </c>
      <c r="E143" s="243" t="s">
        <v>3355</v>
      </c>
      <c r="F143" s="244" t="s">
        <v>3356</v>
      </c>
      <c r="G143" s="245" t="s">
        <v>649</v>
      </c>
      <c r="H143" s="246">
        <v>900</v>
      </c>
      <c r="I143" s="247"/>
      <c r="J143" s="248">
        <f>ROUND(I143*H143,2)</f>
        <v>0</v>
      </c>
      <c r="K143" s="249"/>
      <c r="L143" s="250"/>
      <c r="M143" s="251" t="s">
        <v>1</v>
      </c>
      <c r="N143" s="252" t="s">
        <v>41</v>
      </c>
      <c r="O143" s="81"/>
      <c r="P143" s="214">
        <f>O143*H143</f>
        <v>0</v>
      </c>
      <c r="Q143" s="214">
        <v>0</v>
      </c>
      <c r="R143" s="214">
        <f>Q143*H143</f>
        <v>0</v>
      </c>
      <c r="S143" s="214">
        <v>0</v>
      </c>
      <c r="T143" s="215">
        <f>S143*H143</f>
        <v>0</v>
      </c>
      <c r="U143" s="37"/>
      <c r="V143" s="37"/>
      <c r="W143" s="37"/>
      <c r="X143" s="37"/>
      <c r="Y143" s="37"/>
      <c r="Z143" s="37"/>
      <c r="AA143" s="37"/>
      <c r="AB143" s="37"/>
      <c r="AC143" s="37"/>
      <c r="AD143" s="37"/>
      <c r="AE143" s="37"/>
      <c r="AR143" s="216" t="s">
        <v>1399</v>
      </c>
      <c r="AT143" s="216" t="s">
        <v>582</v>
      </c>
      <c r="AU143" s="216" t="s">
        <v>82</v>
      </c>
      <c r="AY143" s="18" t="s">
        <v>283</v>
      </c>
      <c r="BE143" s="217">
        <f>IF(N143="základná",J143,0)</f>
        <v>0</v>
      </c>
      <c r="BF143" s="217">
        <f>IF(N143="znížená",J143,0)</f>
        <v>0</v>
      </c>
      <c r="BG143" s="217">
        <f>IF(N143="zákl. prenesená",J143,0)</f>
        <v>0</v>
      </c>
      <c r="BH143" s="217">
        <f>IF(N143="zníž. prenesená",J143,0)</f>
        <v>0</v>
      </c>
      <c r="BI143" s="217">
        <f>IF(N143="nulová",J143,0)</f>
        <v>0</v>
      </c>
      <c r="BJ143" s="18" t="s">
        <v>87</v>
      </c>
      <c r="BK143" s="217">
        <f>ROUND(I143*H143,2)</f>
        <v>0</v>
      </c>
      <c r="BL143" s="18" t="s">
        <v>656</v>
      </c>
      <c r="BM143" s="216" t="s">
        <v>4623</v>
      </c>
    </row>
    <row r="144" s="2" customFormat="1" ht="16.5" customHeight="1">
      <c r="A144" s="37"/>
      <c r="B144" s="168"/>
      <c r="C144" s="204" t="s">
        <v>310</v>
      </c>
      <c r="D144" s="204" t="s">
        <v>285</v>
      </c>
      <c r="E144" s="205" t="s">
        <v>3357</v>
      </c>
      <c r="F144" s="206" t="s">
        <v>3224</v>
      </c>
      <c r="G144" s="207" t="s">
        <v>649</v>
      </c>
      <c r="H144" s="208">
        <v>900</v>
      </c>
      <c r="I144" s="209"/>
      <c r="J144" s="210">
        <f>ROUND(I144*H144,2)</f>
        <v>0</v>
      </c>
      <c r="K144" s="211"/>
      <c r="L144" s="38"/>
      <c r="M144" s="212" t="s">
        <v>1</v>
      </c>
      <c r="N144" s="213" t="s">
        <v>41</v>
      </c>
      <c r="O144" s="81"/>
      <c r="P144" s="214">
        <f>O144*H144</f>
        <v>0</v>
      </c>
      <c r="Q144" s="214">
        <v>0</v>
      </c>
      <c r="R144" s="214">
        <f>Q144*H144</f>
        <v>0</v>
      </c>
      <c r="S144" s="214">
        <v>0</v>
      </c>
      <c r="T144" s="215">
        <f>S144*H144</f>
        <v>0</v>
      </c>
      <c r="U144" s="37"/>
      <c r="V144" s="37"/>
      <c r="W144" s="37"/>
      <c r="X144" s="37"/>
      <c r="Y144" s="37"/>
      <c r="Z144" s="37"/>
      <c r="AA144" s="37"/>
      <c r="AB144" s="37"/>
      <c r="AC144" s="37"/>
      <c r="AD144" s="37"/>
      <c r="AE144" s="37"/>
      <c r="AR144" s="216" t="s">
        <v>656</v>
      </c>
      <c r="AT144" s="216" t="s">
        <v>285</v>
      </c>
      <c r="AU144" s="216" t="s">
        <v>82</v>
      </c>
      <c r="AY144" s="18" t="s">
        <v>283</v>
      </c>
      <c r="BE144" s="217">
        <f>IF(N144="základná",J144,0)</f>
        <v>0</v>
      </c>
      <c r="BF144" s="217">
        <f>IF(N144="znížená",J144,0)</f>
        <v>0</v>
      </c>
      <c r="BG144" s="217">
        <f>IF(N144="zákl. prenesená",J144,0)</f>
        <v>0</v>
      </c>
      <c r="BH144" s="217">
        <f>IF(N144="zníž. prenesená",J144,0)</f>
        <v>0</v>
      </c>
      <c r="BI144" s="217">
        <f>IF(N144="nulová",J144,0)</f>
        <v>0</v>
      </c>
      <c r="BJ144" s="18" t="s">
        <v>87</v>
      </c>
      <c r="BK144" s="217">
        <f>ROUND(I144*H144,2)</f>
        <v>0</v>
      </c>
      <c r="BL144" s="18" t="s">
        <v>656</v>
      </c>
      <c r="BM144" s="216" t="s">
        <v>4624</v>
      </c>
    </row>
    <row r="145" s="2" customFormat="1" ht="16.5" customHeight="1">
      <c r="A145" s="37"/>
      <c r="B145" s="168"/>
      <c r="C145" s="242" t="s">
        <v>315</v>
      </c>
      <c r="D145" s="242" t="s">
        <v>582</v>
      </c>
      <c r="E145" s="243" t="s">
        <v>3359</v>
      </c>
      <c r="F145" s="244" t="s">
        <v>3270</v>
      </c>
      <c r="G145" s="245" t="s">
        <v>649</v>
      </c>
      <c r="H145" s="246">
        <v>1700</v>
      </c>
      <c r="I145" s="247"/>
      <c r="J145" s="248">
        <f>ROUND(I145*H145,2)</f>
        <v>0</v>
      </c>
      <c r="K145" s="249"/>
      <c r="L145" s="250"/>
      <c r="M145" s="251" t="s">
        <v>1</v>
      </c>
      <c r="N145" s="252" t="s">
        <v>41</v>
      </c>
      <c r="O145" s="81"/>
      <c r="P145" s="214">
        <f>O145*H145</f>
        <v>0</v>
      </c>
      <c r="Q145" s="214">
        <v>0</v>
      </c>
      <c r="R145" s="214">
        <f>Q145*H145</f>
        <v>0</v>
      </c>
      <c r="S145" s="214">
        <v>0</v>
      </c>
      <c r="T145" s="215">
        <f>S145*H145</f>
        <v>0</v>
      </c>
      <c r="U145" s="37"/>
      <c r="V145" s="37"/>
      <c r="W145" s="37"/>
      <c r="X145" s="37"/>
      <c r="Y145" s="37"/>
      <c r="Z145" s="37"/>
      <c r="AA145" s="37"/>
      <c r="AB145" s="37"/>
      <c r="AC145" s="37"/>
      <c r="AD145" s="37"/>
      <c r="AE145" s="37"/>
      <c r="AR145" s="216" t="s">
        <v>1399</v>
      </c>
      <c r="AT145" s="216" t="s">
        <v>582</v>
      </c>
      <c r="AU145" s="216" t="s">
        <v>82</v>
      </c>
      <c r="AY145" s="18" t="s">
        <v>283</v>
      </c>
      <c r="BE145" s="217">
        <f>IF(N145="základná",J145,0)</f>
        <v>0</v>
      </c>
      <c r="BF145" s="217">
        <f>IF(N145="znížená",J145,0)</f>
        <v>0</v>
      </c>
      <c r="BG145" s="217">
        <f>IF(N145="zákl. prenesená",J145,0)</f>
        <v>0</v>
      </c>
      <c r="BH145" s="217">
        <f>IF(N145="zníž. prenesená",J145,0)</f>
        <v>0</v>
      </c>
      <c r="BI145" s="217">
        <f>IF(N145="nulová",J145,0)</f>
        <v>0</v>
      </c>
      <c r="BJ145" s="18" t="s">
        <v>87</v>
      </c>
      <c r="BK145" s="217">
        <f>ROUND(I145*H145,2)</f>
        <v>0</v>
      </c>
      <c r="BL145" s="18" t="s">
        <v>656</v>
      </c>
      <c r="BM145" s="216" t="s">
        <v>4625</v>
      </c>
    </row>
    <row r="146" s="2" customFormat="1" ht="16.5" customHeight="1">
      <c r="A146" s="37"/>
      <c r="B146" s="168"/>
      <c r="C146" s="242" t="s">
        <v>319</v>
      </c>
      <c r="D146" s="242" t="s">
        <v>582</v>
      </c>
      <c r="E146" s="243" t="s">
        <v>3360</v>
      </c>
      <c r="F146" s="244" t="s">
        <v>3272</v>
      </c>
      <c r="G146" s="245" t="s">
        <v>373</v>
      </c>
      <c r="H146" s="246">
        <v>750</v>
      </c>
      <c r="I146" s="247"/>
      <c r="J146" s="248">
        <f>ROUND(I146*H146,2)</f>
        <v>0</v>
      </c>
      <c r="K146" s="249"/>
      <c r="L146" s="250"/>
      <c r="M146" s="251" t="s">
        <v>1</v>
      </c>
      <c r="N146" s="252" t="s">
        <v>41</v>
      </c>
      <c r="O146" s="81"/>
      <c r="P146" s="214">
        <f>O146*H146</f>
        <v>0</v>
      </c>
      <c r="Q146" s="214">
        <v>0</v>
      </c>
      <c r="R146" s="214">
        <f>Q146*H146</f>
        <v>0</v>
      </c>
      <c r="S146" s="214">
        <v>0</v>
      </c>
      <c r="T146" s="215">
        <f>S146*H146</f>
        <v>0</v>
      </c>
      <c r="U146" s="37"/>
      <c r="V146" s="37"/>
      <c r="W146" s="37"/>
      <c r="X146" s="37"/>
      <c r="Y146" s="37"/>
      <c r="Z146" s="37"/>
      <c r="AA146" s="37"/>
      <c r="AB146" s="37"/>
      <c r="AC146" s="37"/>
      <c r="AD146" s="37"/>
      <c r="AE146" s="37"/>
      <c r="AR146" s="216" t="s">
        <v>1399</v>
      </c>
      <c r="AT146" s="216" t="s">
        <v>582</v>
      </c>
      <c r="AU146" s="216" t="s">
        <v>82</v>
      </c>
      <c r="AY146" s="18" t="s">
        <v>283</v>
      </c>
      <c r="BE146" s="217">
        <f>IF(N146="základná",J146,0)</f>
        <v>0</v>
      </c>
      <c r="BF146" s="217">
        <f>IF(N146="znížená",J146,0)</f>
        <v>0</v>
      </c>
      <c r="BG146" s="217">
        <f>IF(N146="zákl. prenesená",J146,0)</f>
        <v>0</v>
      </c>
      <c r="BH146" s="217">
        <f>IF(N146="zníž. prenesená",J146,0)</f>
        <v>0</v>
      </c>
      <c r="BI146" s="217">
        <f>IF(N146="nulová",J146,0)</f>
        <v>0</v>
      </c>
      <c r="BJ146" s="18" t="s">
        <v>87</v>
      </c>
      <c r="BK146" s="217">
        <f>ROUND(I146*H146,2)</f>
        <v>0</v>
      </c>
      <c r="BL146" s="18" t="s">
        <v>656</v>
      </c>
      <c r="BM146" s="216" t="s">
        <v>4626</v>
      </c>
    </row>
    <row r="147" s="2" customFormat="1" ht="16.5" customHeight="1">
      <c r="A147" s="37"/>
      <c r="B147" s="168"/>
      <c r="C147" s="242" t="s">
        <v>323</v>
      </c>
      <c r="D147" s="242" t="s">
        <v>582</v>
      </c>
      <c r="E147" s="243" t="s">
        <v>3273</v>
      </c>
      <c r="F147" s="244" t="s">
        <v>3274</v>
      </c>
      <c r="G147" s="245" t="s">
        <v>373</v>
      </c>
      <c r="H147" s="246">
        <v>750</v>
      </c>
      <c r="I147" s="247"/>
      <c r="J147" s="248">
        <f>ROUND(I147*H147,2)</f>
        <v>0</v>
      </c>
      <c r="K147" s="249"/>
      <c r="L147" s="250"/>
      <c r="M147" s="251" t="s">
        <v>1</v>
      </c>
      <c r="N147" s="252" t="s">
        <v>41</v>
      </c>
      <c r="O147" s="81"/>
      <c r="P147" s="214">
        <f>O147*H147</f>
        <v>0</v>
      </c>
      <c r="Q147" s="214">
        <v>0</v>
      </c>
      <c r="R147" s="214">
        <f>Q147*H147</f>
        <v>0</v>
      </c>
      <c r="S147" s="214">
        <v>0</v>
      </c>
      <c r="T147" s="215">
        <f>S147*H147</f>
        <v>0</v>
      </c>
      <c r="U147" s="37"/>
      <c r="V147" s="37"/>
      <c r="W147" s="37"/>
      <c r="X147" s="37"/>
      <c r="Y147" s="37"/>
      <c r="Z147" s="37"/>
      <c r="AA147" s="37"/>
      <c r="AB147" s="37"/>
      <c r="AC147" s="37"/>
      <c r="AD147" s="37"/>
      <c r="AE147" s="37"/>
      <c r="AR147" s="216" t="s">
        <v>1399</v>
      </c>
      <c r="AT147" s="216" t="s">
        <v>582</v>
      </c>
      <c r="AU147" s="216" t="s">
        <v>82</v>
      </c>
      <c r="AY147" s="18" t="s">
        <v>283</v>
      </c>
      <c r="BE147" s="217">
        <f>IF(N147="základná",J147,0)</f>
        <v>0</v>
      </c>
      <c r="BF147" s="217">
        <f>IF(N147="znížená",J147,0)</f>
        <v>0</v>
      </c>
      <c r="BG147" s="217">
        <f>IF(N147="zákl. prenesená",J147,0)</f>
        <v>0</v>
      </c>
      <c r="BH147" s="217">
        <f>IF(N147="zníž. prenesená",J147,0)</f>
        <v>0</v>
      </c>
      <c r="BI147" s="217">
        <f>IF(N147="nulová",J147,0)</f>
        <v>0</v>
      </c>
      <c r="BJ147" s="18" t="s">
        <v>87</v>
      </c>
      <c r="BK147" s="217">
        <f>ROUND(I147*H147,2)</f>
        <v>0</v>
      </c>
      <c r="BL147" s="18" t="s">
        <v>656</v>
      </c>
      <c r="BM147" s="216" t="s">
        <v>4627</v>
      </c>
    </row>
    <row r="148" s="2" customFormat="1" ht="16.5" customHeight="1">
      <c r="A148" s="37"/>
      <c r="B148" s="168"/>
      <c r="C148" s="204" t="s">
        <v>327</v>
      </c>
      <c r="D148" s="204" t="s">
        <v>285</v>
      </c>
      <c r="E148" s="205" t="s">
        <v>3364</v>
      </c>
      <c r="F148" s="206" t="s">
        <v>3224</v>
      </c>
      <c r="G148" s="207" t="s">
        <v>373</v>
      </c>
      <c r="H148" s="208">
        <v>750</v>
      </c>
      <c r="I148" s="209"/>
      <c r="J148" s="210">
        <f>ROUND(I148*H148,2)</f>
        <v>0</v>
      </c>
      <c r="K148" s="211"/>
      <c r="L148" s="38"/>
      <c r="M148" s="212" t="s">
        <v>1</v>
      </c>
      <c r="N148" s="213" t="s">
        <v>41</v>
      </c>
      <c r="O148" s="81"/>
      <c r="P148" s="214">
        <f>O148*H148</f>
        <v>0</v>
      </c>
      <c r="Q148" s="214">
        <v>0</v>
      </c>
      <c r="R148" s="214">
        <f>Q148*H148</f>
        <v>0</v>
      </c>
      <c r="S148" s="214">
        <v>0</v>
      </c>
      <c r="T148" s="215">
        <f>S148*H148</f>
        <v>0</v>
      </c>
      <c r="U148" s="37"/>
      <c r="V148" s="37"/>
      <c r="W148" s="37"/>
      <c r="X148" s="37"/>
      <c r="Y148" s="37"/>
      <c r="Z148" s="37"/>
      <c r="AA148" s="37"/>
      <c r="AB148" s="37"/>
      <c r="AC148" s="37"/>
      <c r="AD148" s="37"/>
      <c r="AE148" s="37"/>
      <c r="AR148" s="216" t="s">
        <v>656</v>
      </c>
      <c r="AT148" s="216" t="s">
        <v>285</v>
      </c>
      <c r="AU148" s="216" t="s">
        <v>82</v>
      </c>
      <c r="AY148" s="18" t="s">
        <v>283</v>
      </c>
      <c r="BE148" s="217">
        <f>IF(N148="základná",J148,0)</f>
        <v>0</v>
      </c>
      <c r="BF148" s="217">
        <f>IF(N148="znížená",J148,0)</f>
        <v>0</v>
      </c>
      <c r="BG148" s="217">
        <f>IF(N148="zákl. prenesená",J148,0)</f>
        <v>0</v>
      </c>
      <c r="BH148" s="217">
        <f>IF(N148="zníž. prenesená",J148,0)</f>
        <v>0</v>
      </c>
      <c r="BI148" s="217">
        <f>IF(N148="nulová",J148,0)</f>
        <v>0</v>
      </c>
      <c r="BJ148" s="18" t="s">
        <v>87</v>
      </c>
      <c r="BK148" s="217">
        <f>ROUND(I148*H148,2)</f>
        <v>0</v>
      </c>
      <c r="BL148" s="18" t="s">
        <v>656</v>
      </c>
      <c r="BM148" s="216" t="s">
        <v>4628</v>
      </c>
    </row>
    <row r="149" s="2" customFormat="1" ht="16.5" customHeight="1">
      <c r="A149" s="37"/>
      <c r="B149" s="168"/>
      <c r="C149" s="242" t="s">
        <v>332</v>
      </c>
      <c r="D149" s="242" t="s">
        <v>582</v>
      </c>
      <c r="E149" s="243" t="s">
        <v>3291</v>
      </c>
      <c r="F149" s="244" t="s">
        <v>3292</v>
      </c>
      <c r="G149" s="245" t="s">
        <v>373</v>
      </c>
      <c r="H149" s="246">
        <v>202</v>
      </c>
      <c r="I149" s="247"/>
      <c r="J149" s="248">
        <f>ROUND(I149*H149,2)</f>
        <v>0</v>
      </c>
      <c r="K149" s="249"/>
      <c r="L149" s="250"/>
      <c r="M149" s="251" t="s">
        <v>1</v>
      </c>
      <c r="N149" s="252" t="s">
        <v>41</v>
      </c>
      <c r="O149" s="81"/>
      <c r="P149" s="214">
        <f>O149*H149</f>
        <v>0</v>
      </c>
      <c r="Q149" s="214">
        <v>0</v>
      </c>
      <c r="R149" s="214">
        <f>Q149*H149</f>
        <v>0</v>
      </c>
      <c r="S149" s="214">
        <v>0</v>
      </c>
      <c r="T149" s="215">
        <f>S149*H149</f>
        <v>0</v>
      </c>
      <c r="U149" s="37"/>
      <c r="V149" s="37"/>
      <c r="W149" s="37"/>
      <c r="X149" s="37"/>
      <c r="Y149" s="37"/>
      <c r="Z149" s="37"/>
      <c r="AA149" s="37"/>
      <c r="AB149" s="37"/>
      <c r="AC149" s="37"/>
      <c r="AD149" s="37"/>
      <c r="AE149" s="37"/>
      <c r="AR149" s="216" t="s">
        <v>1399</v>
      </c>
      <c r="AT149" s="216" t="s">
        <v>582</v>
      </c>
      <c r="AU149" s="216" t="s">
        <v>82</v>
      </c>
      <c r="AY149" s="18" t="s">
        <v>283</v>
      </c>
      <c r="BE149" s="217">
        <f>IF(N149="základná",J149,0)</f>
        <v>0</v>
      </c>
      <c r="BF149" s="217">
        <f>IF(N149="znížená",J149,0)</f>
        <v>0</v>
      </c>
      <c r="BG149" s="217">
        <f>IF(N149="zákl. prenesená",J149,0)</f>
        <v>0</v>
      </c>
      <c r="BH149" s="217">
        <f>IF(N149="zníž. prenesená",J149,0)</f>
        <v>0</v>
      </c>
      <c r="BI149" s="217">
        <f>IF(N149="nulová",J149,0)</f>
        <v>0</v>
      </c>
      <c r="BJ149" s="18" t="s">
        <v>87</v>
      </c>
      <c r="BK149" s="217">
        <f>ROUND(I149*H149,2)</f>
        <v>0</v>
      </c>
      <c r="BL149" s="18" t="s">
        <v>656</v>
      </c>
      <c r="BM149" s="216" t="s">
        <v>4629</v>
      </c>
    </row>
    <row r="150" s="2" customFormat="1" ht="16.5" customHeight="1">
      <c r="A150" s="37"/>
      <c r="B150" s="168"/>
      <c r="C150" s="242" t="s">
        <v>337</v>
      </c>
      <c r="D150" s="242" t="s">
        <v>582</v>
      </c>
      <c r="E150" s="243" t="s">
        <v>3293</v>
      </c>
      <c r="F150" s="244" t="s">
        <v>3294</v>
      </c>
      <c r="G150" s="245" t="s">
        <v>373</v>
      </c>
      <c r="H150" s="246">
        <v>202</v>
      </c>
      <c r="I150" s="247"/>
      <c r="J150" s="248">
        <f>ROUND(I150*H150,2)</f>
        <v>0</v>
      </c>
      <c r="K150" s="249"/>
      <c r="L150" s="250"/>
      <c r="M150" s="251" t="s">
        <v>1</v>
      </c>
      <c r="N150" s="252" t="s">
        <v>41</v>
      </c>
      <c r="O150" s="81"/>
      <c r="P150" s="214">
        <f>O150*H150</f>
        <v>0</v>
      </c>
      <c r="Q150" s="214">
        <v>0</v>
      </c>
      <c r="R150" s="214">
        <f>Q150*H150</f>
        <v>0</v>
      </c>
      <c r="S150" s="214">
        <v>0</v>
      </c>
      <c r="T150" s="215">
        <f>S150*H150</f>
        <v>0</v>
      </c>
      <c r="U150" s="37"/>
      <c r="V150" s="37"/>
      <c r="W150" s="37"/>
      <c r="X150" s="37"/>
      <c r="Y150" s="37"/>
      <c r="Z150" s="37"/>
      <c r="AA150" s="37"/>
      <c r="AB150" s="37"/>
      <c r="AC150" s="37"/>
      <c r="AD150" s="37"/>
      <c r="AE150" s="37"/>
      <c r="AR150" s="216" t="s">
        <v>1399</v>
      </c>
      <c r="AT150" s="216" t="s">
        <v>582</v>
      </c>
      <c r="AU150" s="216" t="s">
        <v>82</v>
      </c>
      <c r="AY150" s="18" t="s">
        <v>283</v>
      </c>
      <c r="BE150" s="217">
        <f>IF(N150="základná",J150,0)</f>
        <v>0</v>
      </c>
      <c r="BF150" s="217">
        <f>IF(N150="znížená",J150,0)</f>
        <v>0</v>
      </c>
      <c r="BG150" s="217">
        <f>IF(N150="zákl. prenesená",J150,0)</f>
        <v>0</v>
      </c>
      <c r="BH150" s="217">
        <f>IF(N150="zníž. prenesená",J150,0)</f>
        <v>0</v>
      </c>
      <c r="BI150" s="217">
        <f>IF(N150="nulová",J150,0)</f>
        <v>0</v>
      </c>
      <c r="BJ150" s="18" t="s">
        <v>87</v>
      </c>
      <c r="BK150" s="217">
        <f>ROUND(I150*H150,2)</f>
        <v>0</v>
      </c>
      <c r="BL150" s="18" t="s">
        <v>656</v>
      </c>
      <c r="BM150" s="216" t="s">
        <v>4630</v>
      </c>
    </row>
    <row r="151" s="2" customFormat="1" ht="16.5" customHeight="1">
      <c r="A151" s="37"/>
      <c r="B151" s="168"/>
      <c r="C151" s="242" t="s">
        <v>341</v>
      </c>
      <c r="D151" s="242" t="s">
        <v>582</v>
      </c>
      <c r="E151" s="243" t="s">
        <v>3366</v>
      </c>
      <c r="F151" s="244" t="s">
        <v>3298</v>
      </c>
      <c r="G151" s="245" t="s">
        <v>373</v>
      </c>
      <c r="H151" s="246">
        <v>202</v>
      </c>
      <c r="I151" s="247"/>
      <c r="J151" s="248">
        <f>ROUND(I151*H151,2)</f>
        <v>0</v>
      </c>
      <c r="K151" s="249"/>
      <c r="L151" s="250"/>
      <c r="M151" s="251" t="s">
        <v>1</v>
      </c>
      <c r="N151" s="252" t="s">
        <v>41</v>
      </c>
      <c r="O151" s="81"/>
      <c r="P151" s="214">
        <f>O151*H151</f>
        <v>0</v>
      </c>
      <c r="Q151" s="214">
        <v>0</v>
      </c>
      <c r="R151" s="214">
        <f>Q151*H151</f>
        <v>0</v>
      </c>
      <c r="S151" s="214">
        <v>0</v>
      </c>
      <c r="T151" s="215">
        <f>S151*H151</f>
        <v>0</v>
      </c>
      <c r="U151" s="37"/>
      <c r="V151" s="37"/>
      <c r="W151" s="37"/>
      <c r="X151" s="37"/>
      <c r="Y151" s="37"/>
      <c r="Z151" s="37"/>
      <c r="AA151" s="37"/>
      <c r="AB151" s="37"/>
      <c r="AC151" s="37"/>
      <c r="AD151" s="37"/>
      <c r="AE151" s="37"/>
      <c r="AR151" s="216" t="s">
        <v>1399</v>
      </c>
      <c r="AT151" s="216" t="s">
        <v>582</v>
      </c>
      <c r="AU151" s="216" t="s">
        <v>82</v>
      </c>
      <c r="AY151" s="18" t="s">
        <v>283</v>
      </c>
      <c r="BE151" s="217">
        <f>IF(N151="základná",J151,0)</f>
        <v>0</v>
      </c>
      <c r="BF151" s="217">
        <f>IF(N151="znížená",J151,0)</f>
        <v>0</v>
      </c>
      <c r="BG151" s="217">
        <f>IF(N151="zákl. prenesená",J151,0)</f>
        <v>0</v>
      </c>
      <c r="BH151" s="217">
        <f>IF(N151="zníž. prenesená",J151,0)</f>
        <v>0</v>
      </c>
      <c r="BI151" s="217">
        <f>IF(N151="nulová",J151,0)</f>
        <v>0</v>
      </c>
      <c r="BJ151" s="18" t="s">
        <v>87</v>
      </c>
      <c r="BK151" s="217">
        <f>ROUND(I151*H151,2)</f>
        <v>0</v>
      </c>
      <c r="BL151" s="18" t="s">
        <v>656</v>
      </c>
      <c r="BM151" s="216" t="s">
        <v>4631</v>
      </c>
    </row>
    <row r="152" s="2" customFormat="1" ht="16.5" customHeight="1">
      <c r="A152" s="37"/>
      <c r="B152" s="168"/>
      <c r="C152" s="242" t="s">
        <v>347</v>
      </c>
      <c r="D152" s="242" t="s">
        <v>582</v>
      </c>
      <c r="E152" s="243" t="s">
        <v>3367</v>
      </c>
      <c r="F152" s="244" t="s">
        <v>3300</v>
      </c>
      <c r="G152" s="245" t="s">
        <v>373</v>
      </c>
      <c r="H152" s="246">
        <v>202</v>
      </c>
      <c r="I152" s="247"/>
      <c r="J152" s="248">
        <f>ROUND(I152*H152,2)</f>
        <v>0</v>
      </c>
      <c r="K152" s="249"/>
      <c r="L152" s="250"/>
      <c r="M152" s="251" t="s">
        <v>1</v>
      </c>
      <c r="N152" s="252" t="s">
        <v>41</v>
      </c>
      <c r="O152" s="81"/>
      <c r="P152" s="214">
        <f>O152*H152</f>
        <v>0</v>
      </c>
      <c r="Q152" s="214">
        <v>0</v>
      </c>
      <c r="R152" s="214">
        <f>Q152*H152</f>
        <v>0</v>
      </c>
      <c r="S152" s="214">
        <v>0</v>
      </c>
      <c r="T152" s="215">
        <f>S152*H152</f>
        <v>0</v>
      </c>
      <c r="U152" s="37"/>
      <c r="V152" s="37"/>
      <c r="W152" s="37"/>
      <c r="X152" s="37"/>
      <c r="Y152" s="37"/>
      <c r="Z152" s="37"/>
      <c r="AA152" s="37"/>
      <c r="AB152" s="37"/>
      <c r="AC152" s="37"/>
      <c r="AD152" s="37"/>
      <c r="AE152" s="37"/>
      <c r="AR152" s="216" t="s">
        <v>1399</v>
      </c>
      <c r="AT152" s="216" t="s">
        <v>582</v>
      </c>
      <c r="AU152" s="216" t="s">
        <v>82</v>
      </c>
      <c r="AY152" s="18" t="s">
        <v>283</v>
      </c>
      <c r="BE152" s="217">
        <f>IF(N152="základná",J152,0)</f>
        <v>0</v>
      </c>
      <c r="BF152" s="217">
        <f>IF(N152="znížená",J152,0)</f>
        <v>0</v>
      </c>
      <c r="BG152" s="217">
        <f>IF(N152="zákl. prenesená",J152,0)</f>
        <v>0</v>
      </c>
      <c r="BH152" s="217">
        <f>IF(N152="zníž. prenesená",J152,0)</f>
        <v>0</v>
      </c>
      <c r="BI152" s="217">
        <f>IF(N152="nulová",J152,0)</f>
        <v>0</v>
      </c>
      <c r="BJ152" s="18" t="s">
        <v>87</v>
      </c>
      <c r="BK152" s="217">
        <f>ROUND(I152*H152,2)</f>
        <v>0</v>
      </c>
      <c r="BL152" s="18" t="s">
        <v>656</v>
      </c>
      <c r="BM152" s="216" t="s">
        <v>4632</v>
      </c>
    </row>
    <row r="153" s="2" customFormat="1" ht="16.5" customHeight="1">
      <c r="A153" s="37"/>
      <c r="B153" s="168"/>
      <c r="C153" s="242" t="s">
        <v>352</v>
      </c>
      <c r="D153" s="242" t="s">
        <v>582</v>
      </c>
      <c r="E153" s="243" t="s">
        <v>3368</v>
      </c>
      <c r="F153" s="244" t="s">
        <v>3369</v>
      </c>
      <c r="G153" s="245" t="s">
        <v>373</v>
      </c>
      <c r="H153" s="246">
        <v>202</v>
      </c>
      <c r="I153" s="247"/>
      <c r="J153" s="248">
        <f>ROUND(I153*H153,2)</f>
        <v>0</v>
      </c>
      <c r="K153" s="249"/>
      <c r="L153" s="250"/>
      <c r="M153" s="251" t="s">
        <v>1</v>
      </c>
      <c r="N153" s="252" t="s">
        <v>41</v>
      </c>
      <c r="O153" s="81"/>
      <c r="P153" s="214">
        <f>O153*H153</f>
        <v>0</v>
      </c>
      <c r="Q153" s="214">
        <v>0</v>
      </c>
      <c r="R153" s="214">
        <f>Q153*H153</f>
        <v>0</v>
      </c>
      <c r="S153" s="214">
        <v>0</v>
      </c>
      <c r="T153" s="215">
        <f>S153*H153</f>
        <v>0</v>
      </c>
      <c r="U153" s="37"/>
      <c r="V153" s="37"/>
      <c r="W153" s="37"/>
      <c r="X153" s="37"/>
      <c r="Y153" s="37"/>
      <c r="Z153" s="37"/>
      <c r="AA153" s="37"/>
      <c r="AB153" s="37"/>
      <c r="AC153" s="37"/>
      <c r="AD153" s="37"/>
      <c r="AE153" s="37"/>
      <c r="AR153" s="216" t="s">
        <v>1399</v>
      </c>
      <c r="AT153" s="216" t="s">
        <v>582</v>
      </c>
      <c r="AU153" s="216" t="s">
        <v>82</v>
      </c>
      <c r="AY153" s="18" t="s">
        <v>283</v>
      </c>
      <c r="BE153" s="217">
        <f>IF(N153="základná",J153,0)</f>
        <v>0</v>
      </c>
      <c r="BF153" s="217">
        <f>IF(N153="znížená",J153,0)</f>
        <v>0</v>
      </c>
      <c r="BG153" s="217">
        <f>IF(N153="zákl. prenesená",J153,0)</f>
        <v>0</v>
      </c>
      <c r="BH153" s="217">
        <f>IF(N153="zníž. prenesená",J153,0)</f>
        <v>0</v>
      </c>
      <c r="BI153" s="217">
        <f>IF(N153="nulová",J153,0)</f>
        <v>0</v>
      </c>
      <c r="BJ153" s="18" t="s">
        <v>87</v>
      </c>
      <c r="BK153" s="217">
        <f>ROUND(I153*H153,2)</f>
        <v>0</v>
      </c>
      <c r="BL153" s="18" t="s">
        <v>656</v>
      </c>
      <c r="BM153" s="216" t="s">
        <v>4633</v>
      </c>
    </row>
    <row r="154" s="2" customFormat="1" ht="16.5" customHeight="1">
      <c r="A154" s="37"/>
      <c r="B154" s="168"/>
      <c r="C154" s="242" t="s">
        <v>358</v>
      </c>
      <c r="D154" s="242" t="s">
        <v>582</v>
      </c>
      <c r="E154" s="243" t="s">
        <v>3370</v>
      </c>
      <c r="F154" s="244" t="s">
        <v>3304</v>
      </c>
      <c r="G154" s="245" t="s">
        <v>373</v>
      </c>
      <c r="H154" s="246">
        <v>0.5</v>
      </c>
      <c r="I154" s="247"/>
      <c r="J154" s="248">
        <f>ROUND(I154*H154,2)</f>
        <v>0</v>
      </c>
      <c r="K154" s="249"/>
      <c r="L154" s="250"/>
      <c r="M154" s="251" t="s">
        <v>1</v>
      </c>
      <c r="N154" s="252" t="s">
        <v>41</v>
      </c>
      <c r="O154" s="81"/>
      <c r="P154" s="214">
        <f>O154*H154</f>
        <v>0</v>
      </c>
      <c r="Q154" s="214">
        <v>0</v>
      </c>
      <c r="R154" s="214">
        <f>Q154*H154</f>
        <v>0</v>
      </c>
      <c r="S154" s="214">
        <v>0</v>
      </c>
      <c r="T154" s="215">
        <f>S154*H154</f>
        <v>0</v>
      </c>
      <c r="U154" s="37"/>
      <c r="V154" s="37"/>
      <c r="W154" s="37"/>
      <c r="X154" s="37"/>
      <c r="Y154" s="37"/>
      <c r="Z154" s="37"/>
      <c r="AA154" s="37"/>
      <c r="AB154" s="37"/>
      <c r="AC154" s="37"/>
      <c r="AD154" s="37"/>
      <c r="AE154" s="37"/>
      <c r="AR154" s="216" t="s">
        <v>1399</v>
      </c>
      <c r="AT154" s="216" t="s">
        <v>582</v>
      </c>
      <c r="AU154" s="216" t="s">
        <v>82</v>
      </c>
      <c r="AY154" s="18" t="s">
        <v>283</v>
      </c>
      <c r="BE154" s="217">
        <f>IF(N154="základná",J154,0)</f>
        <v>0</v>
      </c>
      <c r="BF154" s="217">
        <f>IF(N154="znížená",J154,0)</f>
        <v>0</v>
      </c>
      <c r="BG154" s="217">
        <f>IF(N154="zákl. prenesená",J154,0)</f>
        <v>0</v>
      </c>
      <c r="BH154" s="217">
        <f>IF(N154="zníž. prenesená",J154,0)</f>
        <v>0</v>
      </c>
      <c r="BI154" s="217">
        <f>IF(N154="nulová",J154,0)</f>
        <v>0</v>
      </c>
      <c r="BJ154" s="18" t="s">
        <v>87</v>
      </c>
      <c r="BK154" s="217">
        <f>ROUND(I154*H154,2)</f>
        <v>0</v>
      </c>
      <c r="BL154" s="18" t="s">
        <v>656</v>
      </c>
      <c r="BM154" s="216" t="s">
        <v>4634</v>
      </c>
    </row>
    <row r="155" s="2" customFormat="1" ht="24.15" customHeight="1">
      <c r="A155" s="37"/>
      <c r="B155" s="168"/>
      <c r="C155" s="242" t="s">
        <v>364</v>
      </c>
      <c r="D155" s="242" t="s">
        <v>582</v>
      </c>
      <c r="E155" s="243" t="s">
        <v>3371</v>
      </c>
      <c r="F155" s="244" t="s">
        <v>3306</v>
      </c>
      <c r="G155" s="245" t="s">
        <v>979</v>
      </c>
      <c r="H155" s="263"/>
      <c r="I155" s="247"/>
      <c r="J155" s="248">
        <f>ROUND(I155*H155,2)</f>
        <v>0</v>
      </c>
      <c r="K155" s="249"/>
      <c r="L155" s="250"/>
      <c r="M155" s="251" t="s">
        <v>1</v>
      </c>
      <c r="N155" s="252" t="s">
        <v>41</v>
      </c>
      <c r="O155" s="81"/>
      <c r="P155" s="214">
        <f>O155*H155</f>
        <v>0</v>
      </c>
      <c r="Q155" s="214">
        <v>0</v>
      </c>
      <c r="R155" s="214">
        <f>Q155*H155</f>
        <v>0</v>
      </c>
      <c r="S155" s="214">
        <v>0</v>
      </c>
      <c r="T155" s="215">
        <f>S155*H155</f>
        <v>0</v>
      </c>
      <c r="U155" s="37"/>
      <c r="V155" s="37"/>
      <c r="W155" s="37"/>
      <c r="X155" s="37"/>
      <c r="Y155" s="37"/>
      <c r="Z155" s="37"/>
      <c r="AA155" s="37"/>
      <c r="AB155" s="37"/>
      <c r="AC155" s="37"/>
      <c r="AD155" s="37"/>
      <c r="AE155" s="37"/>
      <c r="AR155" s="216" t="s">
        <v>1399</v>
      </c>
      <c r="AT155" s="216" t="s">
        <v>582</v>
      </c>
      <c r="AU155" s="216" t="s">
        <v>82</v>
      </c>
      <c r="AY155" s="18" t="s">
        <v>283</v>
      </c>
      <c r="BE155" s="217">
        <f>IF(N155="základná",J155,0)</f>
        <v>0</v>
      </c>
      <c r="BF155" s="217">
        <f>IF(N155="znížená",J155,0)</f>
        <v>0</v>
      </c>
      <c r="BG155" s="217">
        <f>IF(N155="zákl. prenesená",J155,0)</f>
        <v>0</v>
      </c>
      <c r="BH155" s="217">
        <f>IF(N155="zníž. prenesená",J155,0)</f>
        <v>0</v>
      </c>
      <c r="BI155" s="217">
        <f>IF(N155="nulová",J155,0)</f>
        <v>0</v>
      </c>
      <c r="BJ155" s="18" t="s">
        <v>87</v>
      </c>
      <c r="BK155" s="217">
        <f>ROUND(I155*H155,2)</f>
        <v>0</v>
      </c>
      <c r="BL155" s="18" t="s">
        <v>656</v>
      </c>
      <c r="BM155" s="216" t="s">
        <v>4635</v>
      </c>
    </row>
    <row r="156" s="2" customFormat="1" ht="16.5" customHeight="1">
      <c r="A156" s="37"/>
      <c r="B156" s="168"/>
      <c r="C156" s="242" t="s">
        <v>370</v>
      </c>
      <c r="D156" s="242" t="s">
        <v>582</v>
      </c>
      <c r="E156" s="243" t="s">
        <v>3281</v>
      </c>
      <c r="F156" s="244" t="s">
        <v>3282</v>
      </c>
      <c r="G156" s="245" t="s">
        <v>649</v>
      </c>
      <c r="H156" s="246">
        <v>2000</v>
      </c>
      <c r="I156" s="247"/>
      <c r="J156" s="248">
        <f>ROUND(I156*H156,2)</f>
        <v>0</v>
      </c>
      <c r="K156" s="249"/>
      <c r="L156" s="250"/>
      <c r="M156" s="251" t="s">
        <v>1</v>
      </c>
      <c r="N156" s="252" t="s">
        <v>41</v>
      </c>
      <c r="O156" s="81"/>
      <c r="P156" s="214">
        <f>O156*H156</f>
        <v>0</v>
      </c>
      <c r="Q156" s="214">
        <v>0</v>
      </c>
      <c r="R156" s="214">
        <f>Q156*H156</f>
        <v>0</v>
      </c>
      <c r="S156" s="214">
        <v>0</v>
      </c>
      <c r="T156" s="215">
        <f>S156*H156</f>
        <v>0</v>
      </c>
      <c r="U156" s="37"/>
      <c r="V156" s="37"/>
      <c r="W156" s="37"/>
      <c r="X156" s="37"/>
      <c r="Y156" s="37"/>
      <c r="Z156" s="37"/>
      <c r="AA156" s="37"/>
      <c r="AB156" s="37"/>
      <c r="AC156" s="37"/>
      <c r="AD156" s="37"/>
      <c r="AE156" s="37"/>
      <c r="AR156" s="216" t="s">
        <v>1399</v>
      </c>
      <c r="AT156" s="216" t="s">
        <v>582</v>
      </c>
      <c r="AU156" s="216" t="s">
        <v>82</v>
      </c>
      <c r="AY156" s="18" t="s">
        <v>283</v>
      </c>
      <c r="BE156" s="217">
        <f>IF(N156="základná",J156,0)</f>
        <v>0</v>
      </c>
      <c r="BF156" s="217">
        <f>IF(N156="znížená",J156,0)</f>
        <v>0</v>
      </c>
      <c r="BG156" s="217">
        <f>IF(N156="zákl. prenesená",J156,0)</f>
        <v>0</v>
      </c>
      <c r="BH156" s="217">
        <f>IF(N156="zníž. prenesená",J156,0)</f>
        <v>0</v>
      </c>
      <c r="BI156" s="217">
        <f>IF(N156="nulová",J156,0)</f>
        <v>0</v>
      </c>
      <c r="BJ156" s="18" t="s">
        <v>87</v>
      </c>
      <c r="BK156" s="217">
        <f>ROUND(I156*H156,2)</f>
        <v>0</v>
      </c>
      <c r="BL156" s="18" t="s">
        <v>656</v>
      </c>
      <c r="BM156" s="216" t="s">
        <v>4636</v>
      </c>
    </row>
    <row r="157" s="2" customFormat="1" ht="16.5" customHeight="1">
      <c r="A157" s="37"/>
      <c r="B157" s="168"/>
      <c r="C157" s="242" t="s">
        <v>376</v>
      </c>
      <c r="D157" s="242" t="s">
        <v>582</v>
      </c>
      <c r="E157" s="243" t="s">
        <v>3285</v>
      </c>
      <c r="F157" s="244" t="s">
        <v>3286</v>
      </c>
      <c r="G157" s="245" t="s">
        <v>373</v>
      </c>
      <c r="H157" s="246">
        <v>175</v>
      </c>
      <c r="I157" s="247"/>
      <c r="J157" s="248">
        <f>ROUND(I157*H157,2)</f>
        <v>0</v>
      </c>
      <c r="K157" s="249"/>
      <c r="L157" s="250"/>
      <c r="M157" s="251" t="s">
        <v>1</v>
      </c>
      <c r="N157" s="252" t="s">
        <v>41</v>
      </c>
      <c r="O157" s="81"/>
      <c r="P157" s="214">
        <f>O157*H157</f>
        <v>0</v>
      </c>
      <c r="Q157" s="214">
        <v>0</v>
      </c>
      <c r="R157" s="214">
        <f>Q157*H157</f>
        <v>0</v>
      </c>
      <c r="S157" s="214">
        <v>0</v>
      </c>
      <c r="T157" s="215">
        <f>S157*H157</f>
        <v>0</v>
      </c>
      <c r="U157" s="37"/>
      <c r="V157" s="37"/>
      <c r="W157" s="37"/>
      <c r="X157" s="37"/>
      <c r="Y157" s="37"/>
      <c r="Z157" s="37"/>
      <c r="AA157" s="37"/>
      <c r="AB157" s="37"/>
      <c r="AC157" s="37"/>
      <c r="AD157" s="37"/>
      <c r="AE157" s="37"/>
      <c r="AR157" s="216" t="s">
        <v>1399</v>
      </c>
      <c r="AT157" s="216" t="s">
        <v>582</v>
      </c>
      <c r="AU157" s="216" t="s">
        <v>82</v>
      </c>
      <c r="AY157" s="18" t="s">
        <v>283</v>
      </c>
      <c r="BE157" s="217">
        <f>IF(N157="základná",J157,0)</f>
        <v>0</v>
      </c>
      <c r="BF157" s="217">
        <f>IF(N157="znížená",J157,0)</f>
        <v>0</v>
      </c>
      <c r="BG157" s="217">
        <f>IF(N157="zákl. prenesená",J157,0)</f>
        <v>0</v>
      </c>
      <c r="BH157" s="217">
        <f>IF(N157="zníž. prenesená",J157,0)</f>
        <v>0</v>
      </c>
      <c r="BI157" s="217">
        <f>IF(N157="nulová",J157,0)</f>
        <v>0</v>
      </c>
      <c r="BJ157" s="18" t="s">
        <v>87</v>
      </c>
      <c r="BK157" s="217">
        <f>ROUND(I157*H157,2)</f>
        <v>0</v>
      </c>
      <c r="BL157" s="18" t="s">
        <v>656</v>
      </c>
      <c r="BM157" s="216" t="s">
        <v>4637</v>
      </c>
    </row>
    <row r="158" s="2" customFormat="1" ht="24.15" customHeight="1">
      <c r="A158" s="37"/>
      <c r="B158" s="168"/>
      <c r="C158" s="242" t="s">
        <v>7</v>
      </c>
      <c r="D158" s="242" t="s">
        <v>582</v>
      </c>
      <c r="E158" s="243" t="s">
        <v>3290</v>
      </c>
      <c r="F158" s="244" t="s">
        <v>3363</v>
      </c>
      <c r="G158" s="245" t="s">
        <v>373</v>
      </c>
      <c r="H158" s="246">
        <v>175</v>
      </c>
      <c r="I158" s="247"/>
      <c r="J158" s="248">
        <f>ROUND(I158*H158,2)</f>
        <v>0</v>
      </c>
      <c r="K158" s="249"/>
      <c r="L158" s="250"/>
      <c r="M158" s="251" t="s">
        <v>1</v>
      </c>
      <c r="N158" s="252" t="s">
        <v>41</v>
      </c>
      <c r="O158" s="81"/>
      <c r="P158" s="214">
        <f>O158*H158</f>
        <v>0</v>
      </c>
      <c r="Q158" s="214">
        <v>0</v>
      </c>
      <c r="R158" s="214">
        <f>Q158*H158</f>
        <v>0</v>
      </c>
      <c r="S158" s="214">
        <v>0</v>
      </c>
      <c r="T158" s="215">
        <f>S158*H158</f>
        <v>0</v>
      </c>
      <c r="U158" s="37"/>
      <c r="V158" s="37"/>
      <c r="W158" s="37"/>
      <c r="X158" s="37"/>
      <c r="Y158" s="37"/>
      <c r="Z158" s="37"/>
      <c r="AA158" s="37"/>
      <c r="AB158" s="37"/>
      <c r="AC158" s="37"/>
      <c r="AD158" s="37"/>
      <c r="AE158" s="37"/>
      <c r="AR158" s="216" t="s">
        <v>1399</v>
      </c>
      <c r="AT158" s="216" t="s">
        <v>582</v>
      </c>
      <c r="AU158" s="216" t="s">
        <v>82</v>
      </c>
      <c r="AY158" s="18" t="s">
        <v>283</v>
      </c>
      <c r="BE158" s="217">
        <f>IF(N158="základná",J158,0)</f>
        <v>0</v>
      </c>
      <c r="BF158" s="217">
        <f>IF(N158="znížená",J158,0)</f>
        <v>0</v>
      </c>
      <c r="BG158" s="217">
        <f>IF(N158="zákl. prenesená",J158,0)</f>
        <v>0</v>
      </c>
      <c r="BH158" s="217">
        <f>IF(N158="zníž. prenesená",J158,0)</f>
        <v>0</v>
      </c>
      <c r="BI158" s="217">
        <f>IF(N158="nulová",J158,0)</f>
        <v>0</v>
      </c>
      <c r="BJ158" s="18" t="s">
        <v>87</v>
      </c>
      <c r="BK158" s="217">
        <f>ROUND(I158*H158,2)</f>
        <v>0</v>
      </c>
      <c r="BL158" s="18" t="s">
        <v>656</v>
      </c>
      <c r="BM158" s="216" t="s">
        <v>4638</v>
      </c>
    </row>
    <row r="159" s="2" customFormat="1" ht="24.15" customHeight="1">
      <c r="A159" s="37"/>
      <c r="B159" s="168"/>
      <c r="C159" s="204" t="s">
        <v>386</v>
      </c>
      <c r="D159" s="204" t="s">
        <v>285</v>
      </c>
      <c r="E159" s="205" t="s">
        <v>4639</v>
      </c>
      <c r="F159" s="206" t="s">
        <v>3224</v>
      </c>
      <c r="G159" s="207" t="s">
        <v>373</v>
      </c>
      <c r="H159" s="208">
        <v>175</v>
      </c>
      <c r="I159" s="209"/>
      <c r="J159" s="210">
        <f>ROUND(I159*H159,2)</f>
        <v>0</v>
      </c>
      <c r="K159" s="211"/>
      <c r="L159" s="38"/>
      <c r="M159" s="212" t="s">
        <v>1</v>
      </c>
      <c r="N159" s="213" t="s">
        <v>41</v>
      </c>
      <c r="O159" s="81"/>
      <c r="P159" s="214">
        <f>O159*H159</f>
        <v>0</v>
      </c>
      <c r="Q159" s="214">
        <v>0</v>
      </c>
      <c r="R159" s="214">
        <f>Q159*H159</f>
        <v>0</v>
      </c>
      <c r="S159" s="214">
        <v>0</v>
      </c>
      <c r="T159" s="215">
        <f>S159*H159</f>
        <v>0</v>
      </c>
      <c r="U159" s="37"/>
      <c r="V159" s="37"/>
      <c r="W159" s="37"/>
      <c r="X159" s="37"/>
      <c r="Y159" s="37"/>
      <c r="Z159" s="37"/>
      <c r="AA159" s="37"/>
      <c r="AB159" s="37"/>
      <c r="AC159" s="37"/>
      <c r="AD159" s="37"/>
      <c r="AE159" s="37"/>
      <c r="AR159" s="216" t="s">
        <v>656</v>
      </c>
      <c r="AT159" s="216" t="s">
        <v>285</v>
      </c>
      <c r="AU159" s="216" t="s">
        <v>82</v>
      </c>
      <c r="AY159" s="18" t="s">
        <v>283</v>
      </c>
      <c r="BE159" s="217">
        <f>IF(N159="základná",J159,0)</f>
        <v>0</v>
      </c>
      <c r="BF159" s="217">
        <f>IF(N159="znížená",J159,0)</f>
        <v>0</v>
      </c>
      <c r="BG159" s="217">
        <f>IF(N159="zákl. prenesená",J159,0)</f>
        <v>0</v>
      </c>
      <c r="BH159" s="217">
        <f>IF(N159="zníž. prenesená",J159,0)</f>
        <v>0</v>
      </c>
      <c r="BI159" s="217">
        <f>IF(N159="nulová",J159,0)</f>
        <v>0</v>
      </c>
      <c r="BJ159" s="18" t="s">
        <v>87</v>
      </c>
      <c r="BK159" s="217">
        <f>ROUND(I159*H159,2)</f>
        <v>0</v>
      </c>
      <c r="BL159" s="18" t="s">
        <v>656</v>
      </c>
      <c r="BM159" s="216" t="s">
        <v>4640</v>
      </c>
    </row>
    <row r="160" s="12" customFormat="1" ht="25.92" customHeight="1">
      <c r="A160" s="12"/>
      <c r="B160" s="191"/>
      <c r="C160" s="12"/>
      <c r="D160" s="192" t="s">
        <v>74</v>
      </c>
      <c r="E160" s="193" t="s">
        <v>3334</v>
      </c>
      <c r="F160" s="193" t="s">
        <v>3335</v>
      </c>
      <c r="G160" s="12"/>
      <c r="H160" s="12"/>
      <c r="I160" s="194"/>
      <c r="J160" s="195">
        <f>BK160</f>
        <v>0</v>
      </c>
      <c r="K160" s="12"/>
      <c r="L160" s="191"/>
      <c r="M160" s="196"/>
      <c r="N160" s="197"/>
      <c r="O160" s="197"/>
      <c r="P160" s="198">
        <f>SUM(P161:P164)</f>
        <v>0</v>
      </c>
      <c r="Q160" s="197"/>
      <c r="R160" s="198">
        <f>SUM(R161:R164)</f>
        <v>0</v>
      </c>
      <c r="S160" s="197"/>
      <c r="T160" s="199">
        <f>SUM(T161:T164)</f>
        <v>0</v>
      </c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R160" s="192" t="s">
        <v>82</v>
      </c>
      <c r="AT160" s="200" t="s">
        <v>74</v>
      </c>
      <c r="AU160" s="200" t="s">
        <v>75</v>
      </c>
      <c r="AY160" s="192" t="s">
        <v>283</v>
      </c>
      <c r="BK160" s="201">
        <f>SUM(BK161:BK164)</f>
        <v>0</v>
      </c>
    </row>
    <row r="161" s="2" customFormat="1" ht="16.5" customHeight="1">
      <c r="A161" s="37"/>
      <c r="B161" s="168"/>
      <c r="C161" s="242" t="s">
        <v>395</v>
      </c>
      <c r="D161" s="242" t="s">
        <v>582</v>
      </c>
      <c r="E161" s="243" t="s">
        <v>3338</v>
      </c>
      <c r="F161" s="244" t="s">
        <v>3339</v>
      </c>
      <c r="G161" s="245" t="s">
        <v>373</v>
      </c>
      <c r="H161" s="246">
        <v>182</v>
      </c>
      <c r="I161" s="247"/>
      <c r="J161" s="248">
        <f>ROUND(I161*H161,2)</f>
        <v>0</v>
      </c>
      <c r="K161" s="249"/>
      <c r="L161" s="250"/>
      <c r="M161" s="251" t="s">
        <v>1</v>
      </c>
      <c r="N161" s="252" t="s">
        <v>41</v>
      </c>
      <c r="O161" s="81"/>
      <c r="P161" s="214">
        <f>O161*H161</f>
        <v>0</v>
      </c>
      <c r="Q161" s="214">
        <v>0</v>
      </c>
      <c r="R161" s="214">
        <f>Q161*H161</f>
        <v>0</v>
      </c>
      <c r="S161" s="214">
        <v>0</v>
      </c>
      <c r="T161" s="215">
        <f>S161*H161</f>
        <v>0</v>
      </c>
      <c r="U161" s="37"/>
      <c r="V161" s="37"/>
      <c r="W161" s="37"/>
      <c r="X161" s="37"/>
      <c r="Y161" s="37"/>
      <c r="Z161" s="37"/>
      <c r="AA161" s="37"/>
      <c r="AB161" s="37"/>
      <c r="AC161" s="37"/>
      <c r="AD161" s="37"/>
      <c r="AE161" s="37"/>
      <c r="AR161" s="216" t="s">
        <v>1399</v>
      </c>
      <c r="AT161" s="216" t="s">
        <v>582</v>
      </c>
      <c r="AU161" s="216" t="s">
        <v>82</v>
      </c>
      <c r="AY161" s="18" t="s">
        <v>283</v>
      </c>
      <c r="BE161" s="217">
        <f>IF(N161="základná",J161,0)</f>
        <v>0</v>
      </c>
      <c r="BF161" s="217">
        <f>IF(N161="znížená",J161,0)</f>
        <v>0</v>
      </c>
      <c r="BG161" s="217">
        <f>IF(N161="zákl. prenesená",J161,0)</f>
        <v>0</v>
      </c>
      <c r="BH161" s="217">
        <f>IF(N161="zníž. prenesená",J161,0)</f>
        <v>0</v>
      </c>
      <c r="BI161" s="217">
        <f>IF(N161="nulová",J161,0)</f>
        <v>0</v>
      </c>
      <c r="BJ161" s="18" t="s">
        <v>87</v>
      </c>
      <c r="BK161" s="217">
        <f>ROUND(I161*H161,2)</f>
        <v>0</v>
      </c>
      <c r="BL161" s="18" t="s">
        <v>656</v>
      </c>
      <c r="BM161" s="216" t="s">
        <v>4641</v>
      </c>
    </row>
    <row r="162" s="2" customFormat="1" ht="16.5" customHeight="1">
      <c r="A162" s="37"/>
      <c r="B162" s="168"/>
      <c r="C162" s="204" t="s">
        <v>400</v>
      </c>
      <c r="D162" s="204" t="s">
        <v>285</v>
      </c>
      <c r="E162" s="205" t="s">
        <v>3340</v>
      </c>
      <c r="F162" s="206" t="s">
        <v>3224</v>
      </c>
      <c r="G162" s="207" t="s">
        <v>373</v>
      </c>
      <c r="H162" s="208">
        <v>182</v>
      </c>
      <c r="I162" s="209"/>
      <c r="J162" s="210">
        <f>ROUND(I162*H162,2)</f>
        <v>0</v>
      </c>
      <c r="K162" s="211"/>
      <c r="L162" s="38"/>
      <c r="M162" s="212" t="s">
        <v>1</v>
      </c>
      <c r="N162" s="213" t="s">
        <v>41</v>
      </c>
      <c r="O162" s="81"/>
      <c r="P162" s="214">
        <f>O162*H162</f>
        <v>0</v>
      </c>
      <c r="Q162" s="214">
        <v>0</v>
      </c>
      <c r="R162" s="214">
        <f>Q162*H162</f>
        <v>0</v>
      </c>
      <c r="S162" s="214">
        <v>0</v>
      </c>
      <c r="T162" s="215">
        <f>S162*H162</f>
        <v>0</v>
      </c>
      <c r="U162" s="37"/>
      <c r="V162" s="37"/>
      <c r="W162" s="37"/>
      <c r="X162" s="37"/>
      <c r="Y162" s="37"/>
      <c r="Z162" s="37"/>
      <c r="AA162" s="37"/>
      <c r="AB162" s="37"/>
      <c r="AC162" s="37"/>
      <c r="AD162" s="37"/>
      <c r="AE162" s="37"/>
      <c r="AR162" s="216" t="s">
        <v>656</v>
      </c>
      <c r="AT162" s="216" t="s">
        <v>285</v>
      </c>
      <c r="AU162" s="216" t="s">
        <v>82</v>
      </c>
      <c r="AY162" s="18" t="s">
        <v>283</v>
      </c>
      <c r="BE162" s="217">
        <f>IF(N162="základná",J162,0)</f>
        <v>0</v>
      </c>
      <c r="BF162" s="217">
        <f>IF(N162="znížená",J162,0)</f>
        <v>0</v>
      </c>
      <c r="BG162" s="217">
        <f>IF(N162="zákl. prenesená",J162,0)</f>
        <v>0</v>
      </c>
      <c r="BH162" s="217">
        <f>IF(N162="zníž. prenesená",J162,0)</f>
        <v>0</v>
      </c>
      <c r="BI162" s="217">
        <f>IF(N162="nulová",J162,0)</f>
        <v>0</v>
      </c>
      <c r="BJ162" s="18" t="s">
        <v>87</v>
      </c>
      <c r="BK162" s="217">
        <f>ROUND(I162*H162,2)</f>
        <v>0</v>
      </c>
      <c r="BL162" s="18" t="s">
        <v>656</v>
      </c>
      <c r="BM162" s="216" t="s">
        <v>4642</v>
      </c>
    </row>
    <row r="163" s="2" customFormat="1" ht="16.5" customHeight="1">
      <c r="A163" s="37"/>
      <c r="B163" s="168"/>
      <c r="C163" s="242" t="s">
        <v>408</v>
      </c>
      <c r="D163" s="242" t="s">
        <v>582</v>
      </c>
      <c r="E163" s="243" t="s">
        <v>3342</v>
      </c>
      <c r="F163" s="244" t="s">
        <v>3343</v>
      </c>
      <c r="G163" s="245" t="s">
        <v>373</v>
      </c>
      <c r="H163" s="246">
        <v>20</v>
      </c>
      <c r="I163" s="247"/>
      <c r="J163" s="248">
        <f>ROUND(I163*H163,2)</f>
        <v>0</v>
      </c>
      <c r="K163" s="249"/>
      <c r="L163" s="250"/>
      <c r="M163" s="251" t="s">
        <v>1</v>
      </c>
      <c r="N163" s="252" t="s">
        <v>41</v>
      </c>
      <c r="O163" s="81"/>
      <c r="P163" s="214">
        <f>O163*H163</f>
        <v>0</v>
      </c>
      <c r="Q163" s="214">
        <v>0</v>
      </c>
      <c r="R163" s="214">
        <f>Q163*H163</f>
        <v>0</v>
      </c>
      <c r="S163" s="214">
        <v>0</v>
      </c>
      <c r="T163" s="215">
        <f>S163*H163</f>
        <v>0</v>
      </c>
      <c r="U163" s="37"/>
      <c r="V163" s="37"/>
      <c r="W163" s="37"/>
      <c r="X163" s="37"/>
      <c r="Y163" s="37"/>
      <c r="Z163" s="37"/>
      <c r="AA163" s="37"/>
      <c r="AB163" s="37"/>
      <c r="AC163" s="37"/>
      <c r="AD163" s="37"/>
      <c r="AE163" s="37"/>
      <c r="AR163" s="216" t="s">
        <v>1399</v>
      </c>
      <c r="AT163" s="216" t="s">
        <v>582</v>
      </c>
      <c r="AU163" s="216" t="s">
        <v>82</v>
      </c>
      <c r="AY163" s="18" t="s">
        <v>283</v>
      </c>
      <c r="BE163" s="217">
        <f>IF(N163="základná",J163,0)</f>
        <v>0</v>
      </c>
      <c r="BF163" s="217">
        <f>IF(N163="znížená",J163,0)</f>
        <v>0</v>
      </c>
      <c r="BG163" s="217">
        <f>IF(N163="zákl. prenesená",J163,0)</f>
        <v>0</v>
      </c>
      <c r="BH163" s="217">
        <f>IF(N163="zníž. prenesená",J163,0)</f>
        <v>0</v>
      </c>
      <c r="BI163" s="217">
        <f>IF(N163="nulová",J163,0)</f>
        <v>0</v>
      </c>
      <c r="BJ163" s="18" t="s">
        <v>87</v>
      </c>
      <c r="BK163" s="217">
        <f>ROUND(I163*H163,2)</f>
        <v>0</v>
      </c>
      <c r="BL163" s="18" t="s">
        <v>656</v>
      </c>
      <c r="BM163" s="216" t="s">
        <v>4643</v>
      </c>
    </row>
    <row r="164" s="2" customFormat="1" ht="16.5" customHeight="1">
      <c r="A164" s="37"/>
      <c r="B164" s="168"/>
      <c r="C164" s="204" t="s">
        <v>418</v>
      </c>
      <c r="D164" s="204" t="s">
        <v>285</v>
      </c>
      <c r="E164" s="205" t="s">
        <v>3344</v>
      </c>
      <c r="F164" s="206" t="s">
        <v>3224</v>
      </c>
      <c r="G164" s="207" t="s">
        <v>373</v>
      </c>
      <c r="H164" s="208">
        <v>20</v>
      </c>
      <c r="I164" s="209"/>
      <c r="J164" s="210">
        <f>ROUND(I164*H164,2)</f>
        <v>0</v>
      </c>
      <c r="K164" s="211"/>
      <c r="L164" s="38"/>
      <c r="M164" s="212" t="s">
        <v>1</v>
      </c>
      <c r="N164" s="213" t="s">
        <v>41</v>
      </c>
      <c r="O164" s="81"/>
      <c r="P164" s="214">
        <f>O164*H164</f>
        <v>0</v>
      </c>
      <c r="Q164" s="214">
        <v>0</v>
      </c>
      <c r="R164" s="214">
        <f>Q164*H164</f>
        <v>0</v>
      </c>
      <c r="S164" s="214">
        <v>0</v>
      </c>
      <c r="T164" s="215">
        <f>S164*H164</f>
        <v>0</v>
      </c>
      <c r="U164" s="37"/>
      <c r="V164" s="37"/>
      <c r="W164" s="37"/>
      <c r="X164" s="37"/>
      <c r="Y164" s="37"/>
      <c r="Z164" s="37"/>
      <c r="AA164" s="37"/>
      <c r="AB164" s="37"/>
      <c r="AC164" s="37"/>
      <c r="AD164" s="37"/>
      <c r="AE164" s="37"/>
      <c r="AR164" s="216" t="s">
        <v>656</v>
      </c>
      <c r="AT164" s="216" t="s">
        <v>285</v>
      </c>
      <c r="AU164" s="216" t="s">
        <v>82</v>
      </c>
      <c r="AY164" s="18" t="s">
        <v>283</v>
      </c>
      <c r="BE164" s="217">
        <f>IF(N164="základná",J164,0)</f>
        <v>0</v>
      </c>
      <c r="BF164" s="217">
        <f>IF(N164="znížená",J164,0)</f>
        <v>0</v>
      </c>
      <c r="BG164" s="217">
        <f>IF(N164="zákl. prenesená",J164,0)</f>
        <v>0</v>
      </c>
      <c r="BH164" s="217">
        <f>IF(N164="zníž. prenesená",J164,0)</f>
        <v>0</v>
      </c>
      <c r="BI164" s="217">
        <f>IF(N164="nulová",J164,0)</f>
        <v>0</v>
      </c>
      <c r="BJ164" s="18" t="s">
        <v>87</v>
      </c>
      <c r="BK164" s="217">
        <f>ROUND(I164*H164,2)</f>
        <v>0</v>
      </c>
      <c r="BL164" s="18" t="s">
        <v>656</v>
      </c>
      <c r="BM164" s="216" t="s">
        <v>4644</v>
      </c>
    </row>
    <row r="165" s="12" customFormat="1" ht="25.92" customHeight="1">
      <c r="A165" s="12"/>
      <c r="B165" s="191"/>
      <c r="C165" s="12"/>
      <c r="D165" s="192" t="s">
        <v>74</v>
      </c>
      <c r="E165" s="193" t="s">
        <v>2696</v>
      </c>
      <c r="F165" s="193" t="s">
        <v>3307</v>
      </c>
      <c r="G165" s="12"/>
      <c r="H165" s="12"/>
      <c r="I165" s="194"/>
      <c r="J165" s="195">
        <f>BK165</f>
        <v>0</v>
      </c>
      <c r="K165" s="12"/>
      <c r="L165" s="191"/>
      <c r="M165" s="196"/>
      <c r="N165" s="197"/>
      <c r="O165" s="197"/>
      <c r="P165" s="198">
        <f>SUM(P166:P172)</f>
        <v>0</v>
      </c>
      <c r="Q165" s="197"/>
      <c r="R165" s="198">
        <f>SUM(R166:R172)</f>
        <v>0</v>
      </c>
      <c r="S165" s="197"/>
      <c r="T165" s="199">
        <f>SUM(T166:T172)</f>
        <v>0</v>
      </c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R165" s="192" t="s">
        <v>289</v>
      </c>
      <c r="AT165" s="200" t="s">
        <v>74</v>
      </c>
      <c r="AU165" s="200" t="s">
        <v>75</v>
      </c>
      <c r="AY165" s="192" t="s">
        <v>283</v>
      </c>
      <c r="BK165" s="201">
        <f>SUM(BK166:BK172)</f>
        <v>0</v>
      </c>
    </row>
    <row r="166" s="2" customFormat="1" ht="24.15" customHeight="1">
      <c r="A166" s="37"/>
      <c r="B166" s="168"/>
      <c r="C166" s="204" t="s">
        <v>428</v>
      </c>
      <c r="D166" s="204" t="s">
        <v>285</v>
      </c>
      <c r="E166" s="205" t="s">
        <v>3308</v>
      </c>
      <c r="F166" s="206" t="s">
        <v>3309</v>
      </c>
      <c r="G166" s="207" t="s">
        <v>3310</v>
      </c>
      <c r="H166" s="208">
        <v>1</v>
      </c>
      <c r="I166" s="209"/>
      <c r="J166" s="210">
        <f>ROUND(I166*H166,2)</f>
        <v>0</v>
      </c>
      <c r="K166" s="211"/>
      <c r="L166" s="38"/>
      <c r="M166" s="212" t="s">
        <v>1</v>
      </c>
      <c r="N166" s="213" t="s">
        <v>41</v>
      </c>
      <c r="O166" s="81"/>
      <c r="P166" s="214">
        <f>O166*H166</f>
        <v>0</v>
      </c>
      <c r="Q166" s="214">
        <v>0</v>
      </c>
      <c r="R166" s="214">
        <f>Q166*H166</f>
        <v>0</v>
      </c>
      <c r="S166" s="214">
        <v>0</v>
      </c>
      <c r="T166" s="215">
        <f>S166*H166</f>
        <v>0</v>
      </c>
      <c r="U166" s="37"/>
      <c r="V166" s="37"/>
      <c r="W166" s="37"/>
      <c r="X166" s="37"/>
      <c r="Y166" s="37"/>
      <c r="Z166" s="37"/>
      <c r="AA166" s="37"/>
      <c r="AB166" s="37"/>
      <c r="AC166" s="37"/>
      <c r="AD166" s="37"/>
      <c r="AE166" s="37"/>
      <c r="AR166" s="216" t="s">
        <v>3311</v>
      </c>
      <c r="AT166" s="216" t="s">
        <v>285</v>
      </c>
      <c r="AU166" s="216" t="s">
        <v>82</v>
      </c>
      <c r="AY166" s="18" t="s">
        <v>283</v>
      </c>
      <c r="BE166" s="217">
        <f>IF(N166="základná",J166,0)</f>
        <v>0</v>
      </c>
      <c r="BF166" s="217">
        <f>IF(N166="znížená",J166,0)</f>
        <v>0</v>
      </c>
      <c r="BG166" s="217">
        <f>IF(N166="zákl. prenesená",J166,0)</f>
        <v>0</v>
      </c>
      <c r="BH166" s="217">
        <f>IF(N166="zníž. prenesená",J166,0)</f>
        <v>0</v>
      </c>
      <c r="BI166" s="217">
        <f>IF(N166="nulová",J166,0)</f>
        <v>0</v>
      </c>
      <c r="BJ166" s="18" t="s">
        <v>87</v>
      </c>
      <c r="BK166" s="217">
        <f>ROUND(I166*H166,2)</f>
        <v>0</v>
      </c>
      <c r="BL166" s="18" t="s">
        <v>3311</v>
      </c>
      <c r="BM166" s="216" t="s">
        <v>4645</v>
      </c>
    </row>
    <row r="167" s="2" customFormat="1" ht="21.75" customHeight="1">
      <c r="A167" s="37"/>
      <c r="B167" s="168"/>
      <c r="C167" s="204" t="s">
        <v>438</v>
      </c>
      <c r="D167" s="204" t="s">
        <v>285</v>
      </c>
      <c r="E167" s="205" t="s">
        <v>3313</v>
      </c>
      <c r="F167" s="206" t="s">
        <v>3314</v>
      </c>
      <c r="G167" s="207" t="s">
        <v>3310</v>
      </c>
      <c r="H167" s="208">
        <v>1</v>
      </c>
      <c r="I167" s="209"/>
      <c r="J167" s="210">
        <f>ROUND(I167*H167,2)</f>
        <v>0</v>
      </c>
      <c r="K167" s="211"/>
      <c r="L167" s="38"/>
      <c r="M167" s="212" t="s">
        <v>1</v>
      </c>
      <c r="N167" s="213" t="s">
        <v>41</v>
      </c>
      <c r="O167" s="81"/>
      <c r="P167" s="214">
        <f>O167*H167</f>
        <v>0</v>
      </c>
      <c r="Q167" s="214">
        <v>0</v>
      </c>
      <c r="R167" s="214">
        <f>Q167*H167</f>
        <v>0</v>
      </c>
      <c r="S167" s="214">
        <v>0</v>
      </c>
      <c r="T167" s="215">
        <f>S167*H167</f>
        <v>0</v>
      </c>
      <c r="U167" s="37"/>
      <c r="V167" s="37"/>
      <c r="W167" s="37"/>
      <c r="X167" s="37"/>
      <c r="Y167" s="37"/>
      <c r="Z167" s="37"/>
      <c r="AA167" s="37"/>
      <c r="AB167" s="37"/>
      <c r="AC167" s="37"/>
      <c r="AD167" s="37"/>
      <c r="AE167" s="37"/>
      <c r="AR167" s="216" t="s">
        <v>3311</v>
      </c>
      <c r="AT167" s="216" t="s">
        <v>285</v>
      </c>
      <c r="AU167" s="216" t="s">
        <v>82</v>
      </c>
      <c r="AY167" s="18" t="s">
        <v>283</v>
      </c>
      <c r="BE167" s="217">
        <f>IF(N167="základná",J167,0)</f>
        <v>0</v>
      </c>
      <c r="BF167" s="217">
        <f>IF(N167="znížená",J167,0)</f>
        <v>0</v>
      </c>
      <c r="BG167" s="217">
        <f>IF(N167="zákl. prenesená",J167,0)</f>
        <v>0</v>
      </c>
      <c r="BH167" s="217">
        <f>IF(N167="zníž. prenesená",J167,0)</f>
        <v>0</v>
      </c>
      <c r="BI167" s="217">
        <f>IF(N167="nulová",J167,0)</f>
        <v>0</v>
      </c>
      <c r="BJ167" s="18" t="s">
        <v>87</v>
      </c>
      <c r="BK167" s="217">
        <f>ROUND(I167*H167,2)</f>
        <v>0</v>
      </c>
      <c r="BL167" s="18" t="s">
        <v>3311</v>
      </c>
      <c r="BM167" s="216" t="s">
        <v>4646</v>
      </c>
    </row>
    <row r="168" s="2" customFormat="1" ht="24.15" customHeight="1">
      <c r="A168" s="37"/>
      <c r="B168" s="168"/>
      <c r="C168" s="204" t="s">
        <v>442</v>
      </c>
      <c r="D168" s="204" t="s">
        <v>285</v>
      </c>
      <c r="E168" s="205" t="s">
        <v>3316</v>
      </c>
      <c r="F168" s="206" t="s">
        <v>3317</v>
      </c>
      <c r="G168" s="207" t="s">
        <v>3310</v>
      </c>
      <c r="H168" s="208">
        <v>1</v>
      </c>
      <c r="I168" s="209"/>
      <c r="J168" s="210">
        <f>ROUND(I168*H168,2)</f>
        <v>0</v>
      </c>
      <c r="K168" s="211"/>
      <c r="L168" s="38"/>
      <c r="M168" s="212" t="s">
        <v>1</v>
      </c>
      <c r="N168" s="213" t="s">
        <v>41</v>
      </c>
      <c r="O168" s="81"/>
      <c r="P168" s="214">
        <f>O168*H168</f>
        <v>0</v>
      </c>
      <c r="Q168" s="214">
        <v>0</v>
      </c>
      <c r="R168" s="214">
        <f>Q168*H168</f>
        <v>0</v>
      </c>
      <c r="S168" s="214">
        <v>0</v>
      </c>
      <c r="T168" s="215">
        <f>S168*H168</f>
        <v>0</v>
      </c>
      <c r="U168" s="37"/>
      <c r="V168" s="37"/>
      <c r="W168" s="37"/>
      <c r="X168" s="37"/>
      <c r="Y168" s="37"/>
      <c r="Z168" s="37"/>
      <c r="AA168" s="37"/>
      <c r="AB168" s="37"/>
      <c r="AC168" s="37"/>
      <c r="AD168" s="37"/>
      <c r="AE168" s="37"/>
      <c r="AR168" s="216" t="s">
        <v>3311</v>
      </c>
      <c r="AT168" s="216" t="s">
        <v>285</v>
      </c>
      <c r="AU168" s="216" t="s">
        <v>82</v>
      </c>
      <c r="AY168" s="18" t="s">
        <v>283</v>
      </c>
      <c r="BE168" s="217">
        <f>IF(N168="základná",J168,0)</f>
        <v>0</v>
      </c>
      <c r="BF168" s="217">
        <f>IF(N168="znížená",J168,0)</f>
        <v>0</v>
      </c>
      <c r="BG168" s="217">
        <f>IF(N168="zákl. prenesená",J168,0)</f>
        <v>0</v>
      </c>
      <c r="BH168" s="217">
        <f>IF(N168="zníž. prenesená",J168,0)</f>
        <v>0</v>
      </c>
      <c r="BI168" s="217">
        <f>IF(N168="nulová",J168,0)</f>
        <v>0</v>
      </c>
      <c r="BJ168" s="18" t="s">
        <v>87</v>
      </c>
      <c r="BK168" s="217">
        <f>ROUND(I168*H168,2)</f>
        <v>0</v>
      </c>
      <c r="BL168" s="18" t="s">
        <v>3311</v>
      </c>
      <c r="BM168" s="216" t="s">
        <v>4647</v>
      </c>
    </row>
    <row r="169" s="2" customFormat="1" ht="24.15" customHeight="1">
      <c r="A169" s="37"/>
      <c r="B169" s="168"/>
      <c r="C169" s="204" t="s">
        <v>447</v>
      </c>
      <c r="D169" s="204" t="s">
        <v>285</v>
      </c>
      <c r="E169" s="205" t="s">
        <v>3319</v>
      </c>
      <c r="F169" s="206" t="s">
        <v>3320</v>
      </c>
      <c r="G169" s="207" t="s">
        <v>3310</v>
      </c>
      <c r="H169" s="208">
        <v>1</v>
      </c>
      <c r="I169" s="209"/>
      <c r="J169" s="210">
        <f>ROUND(I169*H169,2)</f>
        <v>0</v>
      </c>
      <c r="K169" s="211"/>
      <c r="L169" s="38"/>
      <c r="M169" s="212" t="s">
        <v>1</v>
      </c>
      <c r="N169" s="213" t="s">
        <v>41</v>
      </c>
      <c r="O169" s="81"/>
      <c r="P169" s="214">
        <f>O169*H169</f>
        <v>0</v>
      </c>
      <c r="Q169" s="214">
        <v>0</v>
      </c>
      <c r="R169" s="214">
        <f>Q169*H169</f>
        <v>0</v>
      </c>
      <c r="S169" s="214">
        <v>0</v>
      </c>
      <c r="T169" s="215">
        <f>S169*H169</f>
        <v>0</v>
      </c>
      <c r="U169" s="37"/>
      <c r="V169" s="37"/>
      <c r="W169" s="37"/>
      <c r="X169" s="37"/>
      <c r="Y169" s="37"/>
      <c r="Z169" s="37"/>
      <c r="AA169" s="37"/>
      <c r="AB169" s="37"/>
      <c r="AC169" s="37"/>
      <c r="AD169" s="37"/>
      <c r="AE169" s="37"/>
      <c r="AR169" s="216" t="s">
        <v>3311</v>
      </c>
      <c r="AT169" s="216" t="s">
        <v>285</v>
      </c>
      <c r="AU169" s="216" t="s">
        <v>82</v>
      </c>
      <c r="AY169" s="18" t="s">
        <v>283</v>
      </c>
      <c r="BE169" s="217">
        <f>IF(N169="základná",J169,0)</f>
        <v>0</v>
      </c>
      <c r="BF169" s="217">
        <f>IF(N169="znížená",J169,0)</f>
        <v>0</v>
      </c>
      <c r="BG169" s="217">
        <f>IF(N169="zákl. prenesená",J169,0)</f>
        <v>0</v>
      </c>
      <c r="BH169" s="217">
        <f>IF(N169="zníž. prenesená",J169,0)</f>
        <v>0</v>
      </c>
      <c r="BI169" s="217">
        <f>IF(N169="nulová",J169,0)</f>
        <v>0</v>
      </c>
      <c r="BJ169" s="18" t="s">
        <v>87</v>
      </c>
      <c r="BK169" s="217">
        <f>ROUND(I169*H169,2)</f>
        <v>0</v>
      </c>
      <c r="BL169" s="18" t="s">
        <v>3311</v>
      </c>
      <c r="BM169" s="216" t="s">
        <v>4648</v>
      </c>
    </row>
    <row r="170" s="2" customFormat="1" ht="24.15" customHeight="1">
      <c r="A170" s="37"/>
      <c r="B170" s="168"/>
      <c r="C170" s="204" t="s">
        <v>464</v>
      </c>
      <c r="D170" s="204" t="s">
        <v>285</v>
      </c>
      <c r="E170" s="205" t="s">
        <v>3322</v>
      </c>
      <c r="F170" s="206" t="s">
        <v>3323</v>
      </c>
      <c r="G170" s="207" t="s">
        <v>3310</v>
      </c>
      <c r="H170" s="208">
        <v>1</v>
      </c>
      <c r="I170" s="209"/>
      <c r="J170" s="210">
        <f>ROUND(I170*H170,2)</f>
        <v>0</v>
      </c>
      <c r="K170" s="211"/>
      <c r="L170" s="38"/>
      <c r="M170" s="212" t="s">
        <v>1</v>
      </c>
      <c r="N170" s="213" t="s">
        <v>41</v>
      </c>
      <c r="O170" s="81"/>
      <c r="P170" s="214">
        <f>O170*H170</f>
        <v>0</v>
      </c>
      <c r="Q170" s="214">
        <v>0</v>
      </c>
      <c r="R170" s="214">
        <f>Q170*H170</f>
        <v>0</v>
      </c>
      <c r="S170" s="214">
        <v>0</v>
      </c>
      <c r="T170" s="215">
        <f>S170*H170</f>
        <v>0</v>
      </c>
      <c r="U170" s="37"/>
      <c r="V170" s="37"/>
      <c r="W170" s="37"/>
      <c r="X170" s="37"/>
      <c r="Y170" s="37"/>
      <c r="Z170" s="37"/>
      <c r="AA170" s="37"/>
      <c r="AB170" s="37"/>
      <c r="AC170" s="37"/>
      <c r="AD170" s="37"/>
      <c r="AE170" s="37"/>
      <c r="AR170" s="216" t="s">
        <v>3311</v>
      </c>
      <c r="AT170" s="216" t="s">
        <v>285</v>
      </c>
      <c r="AU170" s="216" t="s">
        <v>82</v>
      </c>
      <c r="AY170" s="18" t="s">
        <v>283</v>
      </c>
      <c r="BE170" s="217">
        <f>IF(N170="základná",J170,0)</f>
        <v>0</v>
      </c>
      <c r="BF170" s="217">
        <f>IF(N170="znížená",J170,0)</f>
        <v>0</v>
      </c>
      <c r="BG170" s="217">
        <f>IF(N170="zákl. prenesená",J170,0)</f>
        <v>0</v>
      </c>
      <c r="BH170" s="217">
        <f>IF(N170="zníž. prenesená",J170,0)</f>
        <v>0</v>
      </c>
      <c r="BI170" s="217">
        <f>IF(N170="nulová",J170,0)</f>
        <v>0</v>
      </c>
      <c r="BJ170" s="18" t="s">
        <v>87</v>
      </c>
      <c r="BK170" s="217">
        <f>ROUND(I170*H170,2)</f>
        <v>0</v>
      </c>
      <c r="BL170" s="18" t="s">
        <v>3311</v>
      </c>
      <c r="BM170" s="216" t="s">
        <v>4649</v>
      </c>
    </row>
    <row r="171" s="2" customFormat="1" ht="24.15" customHeight="1">
      <c r="A171" s="37"/>
      <c r="B171" s="168"/>
      <c r="C171" s="204" t="s">
        <v>469</v>
      </c>
      <c r="D171" s="204" t="s">
        <v>285</v>
      </c>
      <c r="E171" s="205" t="s">
        <v>3325</v>
      </c>
      <c r="F171" s="206" t="s">
        <v>3326</v>
      </c>
      <c r="G171" s="207" t="s">
        <v>3310</v>
      </c>
      <c r="H171" s="208">
        <v>1</v>
      </c>
      <c r="I171" s="209"/>
      <c r="J171" s="210">
        <f>ROUND(I171*H171,2)</f>
        <v>0</v>
      </c>
      <c r="K171" s="211"/>
      <c r="L171" s="38"/>
      <c r="M171" s="212" t="s">
        <v>1</v>
      </c>
      <c r="N171" s="213" t="s">
        <v>41</v>
      </c>
      <c r="O171" s="81"/>
      <c r="P171" s="214">
        <f>O171*H171</f>
        <v>0</v>
      </c>
      <c r="Q171" s="214">
        <v>0</v>
      </c>
      <c r="R171" s="214">
        <f>Q171*H171</f>
        <v>0</v>
      </c>
      <c r="S171" s="214">
        <v>0</v>
      </c>
      <c r="T171" s="215">
        <f>S171*H171</f>
        <v>0</v>
      </c>
      <c r="U171" s="37"/>
      <c r="V171" s="37"/>
      <c r="W171" s="37"/>
      <c r="X171" s="37"/>
      <c r="Y171" s="37"/>
      <c r="Z171" s="37"/>
      <c r="AA171" s="37"/>
      <c r="AB171" s="37"/>
      <c r="AC171" s="37"/>
      <c r="AD171" s="37"/>
      <c r="AE171" s="37"/>
      <c r="AR171" s="216" t="s">
        <v>3311</v>
      </c>
      <c r="AT171" s="216" t="s">
        <v>285</v>
      </c>
      <c r="AU171" s="216" t="s">
        <v>82</v>
      </c>
      <c r="AY171" s="18" t="s">
        <v>283</v>
      </c>
      <c r="BE171" s="217">
        <f>IF(N171="základná",J171,0)</f>
        <v>0</v>
      </c>
      <c r="BF171" s="217">
        <f>IF(N171="znížená",J171,0)</f>
        <v>0</v>
      </c>
      <c r="BG171" s="217">
        <f>IF(N171="zákl. prenesená",J171,0)</f>
        <v>0</v>
      </c>
      <c r="BH171" s="217">
        <f>IF(N171="zníž. prenesená",J171,0)</f>
        <v>0</v>
      </c>
      <c r="BI171" s="217">
        <f>IF(N171="nulová",J171,0)</f>
        <v>0</v>
      </c>
      <c r="BJ171" s="18" t="s">
        <v>87</v>
      </c>
      <c r="BK171" s="217">
        <f>ROUND(I171*H171,2)</f>
        <v>0</v>
      </c>
      <c r="BL171" s="18" t="s">
        <v>3311</v>
      </c>
      <c r="BM171" s="216" t="s">
        <v>4650</v>
      </c>
    </row>
    <row r="172" s="2" customFormat="1" ht="24.15" customHeight="1">
      <c r="A172" s="37"/>
      <c r="B172" s="168"/>
      <c r="C172" s="204" t="s">
        <v>473</v>
      </c>
      <c r="D172" s="204" t="s">
        <v>285</v>
      </c>
      <c r="E172" s="205" t="s">
        <v>3328</v>
      </c>
      <c r="F172" s="206" t="s">
        <v>3329</v>
      </c>
      <c r="G172" s="207" t="s">
        <v>3310</v>
      </c>
      <c r="H172" s="208">
        <v>1</v>
      </c>
      <c r="I172" s="209"/>
      <c r="J172" s="210">
        <f>ROUND(I172*H172,2)</f>
        <v>0</v>
      </c>
      <c r="K172" s="211"/>
      <c r="L172" s="38"/>
      <c r="M172" s="256" t="s">
        <v>1</v>
      </c>
      <c r="N172" s="257" t="s">
        <v>41</v>
      </c>
      <c r="O172" s="258"/>
      <c r="P172" s="259">
        <f>O172*H172</f>
        <v>0</v>
      </c>
      <c r="Q172" s="259">
        <v>0</v>
      </c>
      <c r="R172" s="259">
        <f>Q172*H172</f>
        <v>0</v>
      </c>
      <c r="S172" s="259">
        <v>0</v>
      </c>
      <c r="T172" s="260">
        <f>S172*H172</f>
        <v>0</v>
      </c>
      <c r="U172" s="37"/>
      <c r="V172" s="37"/>
      <c r="W172" s="37"/>
      <c r="X172" s="37"/>
      <c r="Y172" s="37"/>
      <c r="Z172" s="37"/>
      <c r="AA172" s="37"/>
      <c r="AB172" s="37"/>
      <c r="AC172" s="37"/>
      <c r="AD172" s="37"/>
      <c r="AE172" s="37"/>
      <c r="AR172" s="216" t="s">
        <v>3311</v>
      </c>
      <c r="AT172" s="216" t="s">
        <v>285</v>
      </c>
      <c r="AU172" s="216" t="s">
        <v>82</v>
      </c>
      <c r="AY172" s="18" t="s">
        <v>283</v>
      </c>
      <c r="BE172" s="217">
        <f>IF(N172="základná",J172,0)</f>
        <v>0</v>
      </c>
      <c r="BF172" s="217">
        <f>IF(N172="znížená",J172,0)</f>
        <v>0</v>
      </c>
      <c r="BG172" s="217">
        <f>IF(N172="zákl. prenesená",J172,0)</f>
        <v>0</v>
      </c>
      <c r="BH172" s="217">
        <f>IF(N172="zníž. prenesená",J172,0)</f>
        <v>0</v>
      </c>
      <c r="BI172" s="217">
        <f>IF(N172="nulová",J172,0)</f>
        <v>0</v>
      </c>
      <c r="BJ172" s="18" t="s">
        <v>87</v>
      </c>
      <c r="BK172" s="217">
        <f>ROUND(I172*H172,2)</f>
        <v>0</v>
      </c>
      <c r="BL172" s="18" t="s">
        <v>3311</v>
      </c>
      <c r="BM172" s="216" t="s">
        <v>4651</v>
      </c>
    </row>
    <row r="173" s="2" customFormat="1" ht="6.96" customHeight="1">
      <c r="A173" s="37"/>
      <c r="B173" s="64"/>
      <c r="C173" s="65"/>
      <c r="D173" s="65"/>
      <c r="E173" s="65"/>
      <c r="F173" s="65"/>
      <c r="G173" s="65"/>
      <c r="H173" s="65"/>
      <c r="I173" s="65"/>
      <c r="J173" s="65"/>
      <c r="K173" s="65"/>
      <c r="L173" s="38"/>
      <c r="M173" s="37"/>
      <c r="O173" s="37"/>
      <c r="P173" s="37"/>
      <c r="Q173" s="37"/>
      <c r="R173" s="37"/>
      <c r="S173" s="37"/>
      <c r="T173" s="37"/>
      <c r="U173" s="37"/>
      <c r="V173" s="37"/>
      <c r="W173" s="37"/>
      <c r="X173" s="37"/>
      <c r="Y173" s="37"/>
      <c r="Z173" s="37"/>
      <c r="AA173" s="37"/>
      <c r="AB173" s="37"/>
      <c r="AC173" s="37"/>
      <c r="AD173" s="37"/>
      <c r="AE173" s="37"/>
    </row>
  </sheetData>
  <autoFilter ref="C136:K172"/>
  <mergeCells count="20">
    <mergeCell ref="E7:H7"/>
    <mergeCell ref="E11:H11"/>
    <mergeCell ref="E9:H9"/>
    <mergeCell ref="E13:H13"/>
    <mergeCell ref="E22:H22"/>
    <mergeCell ref="E31:H31"/>
    <mergeCell ref="E85:H85"/>
    <mergeCell ref="E89:H89"/>
    <mergeCell ref="E87:H87"/>
    <mergeCell ref="E91:H91"/>
    <mergeCell ref="D107:F107"/>
    <mergeCell ref="D108:F108"/>
    <mergeCell ref="D109:F109"/>
    <mergeCell ref="D110:F110"/>
    <mergeCell ref="D111:F111"/>
    <mergeCell ref="E123:H123"/>
    <mergeCell ref="E127:H127"/>
    <mergeCell ref="E125:H125"/>
    <mergeCell ref="E129:H129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20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7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8" t="s">
        <v>148</v>
      </c>
    </row>
    <row r="3" s="1" customFormat="1" ht="6.96" customHeight="1">
      <c r="B3" s="19"/>
      <c r="C3" s="20"/>
      <c r="D3" s="20"/>
      <c r="E3" s="20"/>
      <c r="F3" s="20"/>
      <c r="G3" s="20"/>
      <c r="H3" s="20"/>
      <c r="I3" s="20"/>
      <c r="J3" s="20"/>
      <c r="K3" s="20"/>
      <c r="L3" s="21"/>
      <c r="AT3" s="18" t="s">
        <v>75</v>
      </c>
    </row>
    <row r="4" s="1" customFormat="1" ht="24.96" customHeight="1">
      <c r="B4" s="21"/>
      <c r="D4" s="22" t="s">
        <v>221</v>
      </c>
      <c r="L4" s="21"/>
      <c r="M4" s="133" t="s">
        <v>9</v>
      </c>
      <c r="AT4" s="18" t="s">
        <v>3</v>
      </c>
    </row>
    <row r="5" s="1" customFormat="1" ht="6.96" customHeight="1">
      <c r="B5" s="21"/>
      <c r="L5" s="21"/>
    </row>
    <row r="6" s="1" customFormat="1" ht="12" customHeight="1">
      <c r="B6" s="21"/>
      <c r="D6" s="31" t="s">
        <v>15</v>
      </c>
      <c r="L6" s="21"/>
    </row>
    <row r="7" s="1" customFormat="1" ht="26.25" customHeight="1">
      <c r="B7" s="21"/>
      <c r="E7" s="134" t="str">
        <f>'Rekapitulácia stavby'!K6</f>
        <v>Komplexná rekonštrukcia a realizácia nadstavby budovy študenského domova4,Tr. SNP53,Banská Bystrica</v>
      </c>
      <c r="F7" s="31"/>
      <c r="G7" s="31"/>
      <c r="H7" s="31"/>
      <c r="L7" s="21"/>
    </row>
    <row r="8">
      <c r="B8" s="21"/>
      <c r="D8" s="31" t="s">
        <v>222</v>
      </c>
      <c r="L8" s="21"/>
    </row>
    <row r="9" s="1" customFormat="1" ht="16.5" customHeight="1">
      <c r="B9" s="21"/>
      <c r="E9" s="134" t="s">
        <v>223</v>
      </c>
      <c r="F9" s="1"/>
      <c r="G9" s="1"/>
      <c r="H9" s="1"/>
      <c r="L9" s="21"/>
    </row>
    <row r="10" s="1" customFormat="1" ht="12" customHeight="1">
      <c r="B10" s="21"/>
      <c r="D10" s="31" t="s">
        <v>224</v>
      </c>
      <c r="L10" s="21"/>
    </row>
    <row r="11" s="2" customFormat="1" ht="16.5" customHeight="1">
      <c r="A11" s="37"/>
      <c r="B11" s="38"/>
      <c r="C11" s="37"/>
      <c r="D11" s="37"/>
      <c r="E11" s="135" t="s">
        <v>3459</v>
      </c>
      <c r="F11" s="37"/>
      <c r="G11" s="37"/>
      <c r="H11" s="37"/>
      <c r="I11" s="37"/>
      <c r="J11" s="37"/>
      <c r="K11" s="37"/>
      <c r="L11" s="59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</row>
    <row r="12" s="2" customFormat="1" ht="12" customHeight="1">
      <c r="A12" s="37"/>
      <c r="B12" s="38"/>
      <c r="C12" s="37"/>
      <c r="D12" s="31" t="s">
        <v>226</v>
      </c>
      <c r="E12" s="37"/>
      <c r="F12" s="37"/>
      <c r="G12" s="37"/>
      <c r="H12" s="37"/>
      <c r="I12" s="37"/>
      <c r="J12" s="37"/>
      <c r="K12" s="37"/>
      <c r="L12" s="59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</row>
    <row r="13" s="2" customFormat="1" ht="16.5" customHeight="1">
      <c r="A13" s="37"/>
      <c r="B13" s="38"/>
      <c r="C13" s="37"/>
      <c r="D13" s="37"/>
      <c r="E13" s="71" t="s">
        <v>4652</v>
      </c>
      <c r="F13" s="37"/>
      <c r="G13" s="37"/>
      <c r="H13" s="37"/>
      <c r="I13" s="37"/>
      <c r="J13" s="37"/>
      <c r="K13" s="37"/>
      <c r="L13" s="59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</row>
    <row r="14" s="2" customFormat="1">
      <c r="A14" s="37"/>
      <c r="B14" s="38"/>
      <c r="C14" s="37"/>
      <c r="D14" s="37"/>
      <c r="E14" s="37"/>
      <c r="F14" s="37"/>
      <c r="G14" s="37"/>
      <c r="H14" s="37"/>
      <c r="I14" s="37"/>
      <c r="J14" s="37"/>
      <c r="K14" s="37"/>
      <c r="L14" s="59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="2" customFormat="1" ht="12" customHeight="1">
      <c r="A15" s="37"/>
      <c r="B15" s="38"/>
      <c r="C15" s="37"/>
      <c r="D15" s="31" t="s">
        <v>17</v>
      </c>
      <c r="E15" s="37"/>
      <c r="F15" s="26" t="s">
        <v>1</v>
      </c>
      <c r="G15" s="37"/>
      <c r="H15" s="37"/>
      <c r="I15" s="31" t="s">
        <v>18</v>
      </c>
      <c r="J15" s="26" t="s">
        <v>1</v>
      </c>
      <c r="K15" s="37"/>
      <c r="L15" s="59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="2" customFormat="1" ht="12" customHeight="1">
      <c r="A16" s="37"/>
      <c r="B16" s="38"/>
      <c r="C16" s="37"/>
      <c r="D16" s="31" t="s">
        <v>19</v>
      </c>
      <c r="E16" s="37"/>
      <c r="F16" s="26" t="s">
        <v>33</v>
      </c>
      <c r="G16" s="37"/>
      <c r="H16" s="37"/>
      <c r="I16" s="31" t="s">
        <v>21</v>
      </c>
      <c r="J16" s="73" t="str">
        <f>'Rekapitulácia stavby'!AN8</f>
        <v>10. 9. 2024</v>
      </c>
      <c r="K16" s="37"/>
      <c r="L16" s="59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="2" customFormat="1" ht="10.8" customHeight="1">
      <c r="A17" s="37"/>
      <c r="B17" s="38"/>
      <c r="C17" s="37"/>
      <c r="D17" s="37"/>
      <c r="E17" s="37"/>
      <c r="F17" s="37"/>
      <c r="G17" s="37"/>
      <c r="H17" s="37"/>
      <c r="I17" s="37"/>
      <c r="J17" s="37"/>
      <c r="K17" s="37"/>
      <c r="L17" s="59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="2" customFormat="1" ht="12" customHeight="1">
      <c r="A18" s="37"/>
      <c r="B18" s="38"/>
      <c r="C18" s="37"/>
      <c r="D18" s="31" t="s">
        <v>23</v>
      </c>
      <c r="E18" s="37"/>
      <c r="F18" s="37"/>
      <c r="G18" s="37"/>
      <c r="H18" s="37"/>
      <c r="I18" s="31" t="s">
        <v>24</v>
      </c>
      <c r="J18" s="26" t="str">
        <f>IF('Rekapitulácia stavby'!AN10="","",'Rekapitulácia stavby'!AN10)</f>
        <v/>
      </c>
      <c r="K18" s="37"/>
      <c r="L18" s="59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="2" customFormat="1" ht="18" customHeight="1">
      <c r="A19" s="37"/>
      <c r="B19" s="38"/>
      <c r="C19" s="37"/>
      <c r="D19" s="37"/>
      <c r="E19" s="26" t="str">
        <f>IF('Rekapitulácia stavby'!E11="","",'Rekapitulácia stavby'!E11)</f>
        <v>Univerzita Mateja Bela v Banskej Bystrici</v>
      </c>
      <c r="F19" s="37"/>
      <c r="G19" s="37"/>
      <c r="H19" s="37"/>
      <c r="I19" s="31" t="s">
        <v>26</v>
      </c>
      <c r="J19" s="26" t="str">
        <f>IF('Rekapitulácia stavby'!AN11="","",'Rekapitulácia stavby'!AN11)</f>
        <v/>
      </c>
      <c r="K19" s="37"/>
      <c r="L19" s="59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="2" customFormat="1" ht="6.96" customHeight="1">
      <c r="A20" s="37"/>
      <c r="B20" s="38"/>
      <c r="C20" s="37"/>
      <c r="D20" s="37"/>
      <c r="E20" s="37"/>
      <c r="F20" s="37"/>
      <c r="G20" s="37"/>
      <c r="H20" s="37"/>
      <c r="I20" s="37"/>
      <c r="J20" s="37"/>
      <c r="K20" s="37"/>
      <c r="L20" s="59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="2" customFormat="1" ht="12" customHeight="1">
      <c r="A21" s="37"/>
      <c r="B21" s="38"/>
      <c r="C21" s="37"/>
      <c r="D21" s="31" t="s">
        <v>27</v>
      </c>
      <c r="E21" s="37"/>
      <c r="F21" s="37"/>
      <c r="G21" s="37"/>
      <c r="H21" s="37"/>
      <c r="I21" s="31" t="s">
        <v>24</v>
      </c>
      <c r="J21" s="32" t="str">
        <f>'Rekapitulácia stavby'!AN13</f>
        <v>Vyplň údaj</v>
      </c>
      <c r="K21" s="37"/>
      <c r="L21" s="59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="2" customFormat="1" ht="18" customHeight="1">
      <c r="A22" s="37"/>
      <c r="B22" s="38"/>
      <c r="C22" s="37"/>
      <c r="D22" s="37"/>
      <c r="E22" s="32" t="str">
        <f>'Rekapitulácia stavby'!E14</f>
        <v>Vyplň údaj</v>
      </c>
      <c r="F22" s="26"/>
      <c r="G22" s="26"/>
      <c r="H22" s="26"/>
      <c r="I22" s="31" t="s">
        <v>26</v>
      </c>
      <c r="J22" s="32" t="str">
        <f>'Rekapitulácia stavby'!AN14</f>
        <v>Vyplň údaj</v>
      </c>
      <c r="K22" s="37"/>
      <c r="L22" s="59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="2" customFormat="1" ht="6.96" customHeight="1">
      <c r="A23" s="37"/>
      <c r="B23" s="38"/>
      <c r="C23" s="37"/>
      <c r="D23" s="37"/>
      <c r="E23" s="37"/>
      <c r="F23" s="37"/>
      <c r="G23" s="37"/>
      <c r="H23" s="37"/>
      <c r="I23" s="37"/>
      <c r="J23" s="37"/>
      <c r="K23" s="37"/>
      <c r="L23" s="59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="2" customFormat="1" ht="12" customHeight="1">
      <c r="A24" s="37"/>
      <c r="B24" s="38"/>
      <c r="C24" s="37"/>
      <c r="D24" s="31" t="s">
        <v>29</v>
      </c>
      <c r="E24" s="37"/>
      <c r="F24" s="37"/>
      <c r="G24" s="37"/>
      <c r="H24" s="37"/>
      <c r="I24" s="31" t="s">
        <v>24</v>
      </c>
      <c r="J24" s="26" t="str">
        <f>IF('Rekapitulácia stavby'!AN16="","",'Rekapitulácia stavby'!AN16)</f>
        <v/>
      </c>
      <c r="K24" s="37"/>
      <c r="L24" s="59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="2" customFormat="1" ht="18" customHeight="1">
      <c r="A25" s="37"/>
      <c r="B25" s="38"/>
      <c r="C25" s="37"/>
      <c r="D25" s="37"/>
      <c r="E25" s="26" t="str">
        <f>IF('Rekapitulácia stavby'!E17="","",'Rekapitulácia stavby'!E17)</f>
        <v>Insvet s.r.o.,Koeice</v>
      </c>
      <c r="F25" s="37"/>
      <c r="G25" s="37"/>
      <c r="H25" s="37"/>
      <c r="I25" s="31" t="s">
        <v>26</v>
      </c>
      <c r="J25" s="26" t="str">
        <f>IF('Rekapitulácia stavby'!AN17="","",'Rekapitulácia stavby'!AN17)</f>
        <v/>
      </c>
      <c r="K25" s="37"/>
      <c r="L25" s="59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</row>
    <row r="26" s="2" customFormat="1" ht="6.96" customHeight="1">
      <c r="A26" s="37"/>
      <c r="B26" s="38"/>
      <c r="C26" s="37"/>
      <c r="D26" s="37"/>
      <c r="E26" s="37"/>
      <c r="F26" s="37"/>
      <c r="G26" s="37"/>
      <c r="H26" s="37"/>
      <c r="I26" s="37"/>
      <c r="J26" s="37"/>
      <c r="K26" s="37"/>
      <c r="L26" s="59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="2" customFormat="1" ht="12" customHeight="1">
      <c r="A27" s="37"/>
      <c r="B27" s="38"/>
      <c r="C27" s="37"/>
      <c r="D27" s="31" t="s">
        <v>32</v>
      </c>
      <c r="E27" s="37"/>
      <c r="F27" s="37"/>
      <c r="G27" s="37"/>
      <c r="H27" s="37"/>
      <c r="I27" s="31" t="s">
        <v>24</v>
      </c>
      <c r="J27" s="26" t="str">
        <f>IF('Rekapitulácia stavby'!AN19="","",'Rekapitulácia stavby'!AN19)</f>
        <v/>
      </c>
      <c r="K27" s="37"/>
      <c r="L27" s="59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</row>
    <row r="28" s="2" customFormat="1" ht="18" customHeight="1">
      <c r="A28" s="37"/>
      <c r="B28" s="38"/>
      <c r="C28" s="37"/>
      <c r="D28" s="37"/>
      <c r="E28" s="26" t="str">
        <f>IF('Rekapitulácia stavby'!E20="","",'Rekapitulácia stavby'!E20)</f>
        <v xml:space="preserve"> </v>
      </c>
      <c r="F28" s="37"/>
      <c r="G28" s="37"/>
      <c r="H28" s="37"/>
      <c r="I28" s="31" t="s">
        <v>26</v>
      </c>
      <c r="J28" s="26" t="str">
        <f>IF('Rekapitulácia stavby'!AN20="","",'Rekapitulácia stavby'!AN20)</f>
        <v/>
      </c>
      <c r="K28" s="37"/>
      <c r="L28" s="59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</row>
    <row r="29" s="2" customFormat="1" ht="6.96" customHeight="1">
      <c r="A29" s="37"/>
      <c r="B29" s="38"/>
      <c r="C29" s="37"/>
      <c r="D29" s="37"/>
      <c r="E29" s="37"/>
      <c r="F29" s="37"/>
      <c r="G29" s="37"/>
      <c r="H29" s="37"/>
      <c r="I29" s="37"/>
      <c r="J29" s="37"/>
      <c r="K29" s="37"/>
      <c r="L29" s="59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</row>
    <row r="30" s="2" customFormat="1" ht="12" customHeight="1">
      <c r="A30" s="37"/>
      <c r="B30" s="38"/>
      <c r="C30" s="37"/>
      <c r="D30" s="31" t="s">
        <v>34</v>
      </c>
      <c r="E30" s="37"/>
      <c r="F30" s="37"/>
      <c r="G30" s="37"/>
      <c r="H30" s="37"/>
      <c r="I30" s="37"/>
      <c r="J30" s="37"/>
      <c r="K30" s="37"/>
      <c r="L30" s="59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</row>
    <row r="31" s="8" customFormat="1" ht="16.5" customHeight="1">
      <c r="A31" s="136"/>
      <c r="B31" s="137"/>
      <c r="C31" s="136"/>
      <c r="D31" s="136"/>
      <c r="E31" s="35" t="s">
        <v>1</v>
      </c>
      <c r="F31" s="35"/>
      <c r="G31" s="35"/>
      <c r="H31" s="35"/>
      <c r="I31" s="136"/>
      <c r="J31" s="136"/>
      <c r="K31" s="136"/>
      <c r="L31" s="138"/>
      <c r="S31" s="136"/>
      <c r="T31" s="136"/>
      <c r="U31" s="136"/>
      <c r="V31" s="136"/>
      <c r="W31" s="136"/>
      <c r="X31" s="136"/>
      <c r="Y31" s="136"/>
      <c r="Z31" s="136"/>
      <c r="AA31" s="136"/>
      <c r="AB31" s="136"/>
      <c r="AC31" s="136"/>
      <c r="AD31" s="136"/>
      <c r="AE31" s="136"/>
    </row>
    <row r="32" s="2" customFormat="1" ht="6.96" customHeight="1">
      <c r="A32" s="37"/>
      <c r="B32" s="38"/>
      <c r="C32" s="37"/>
      <c r="D32" s="37"/>
      <c r="E32" s="37"/>
      <c r="F32" s="37"/>
      <c r="G32" s="37"/>
      <c r="H32" s="37"/>
      <c r="I32" s="37"/>
      <c r="J32" s="37"/>
      <c r="K32" s="37"/>
      <c r="L32" s="59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</row>
    <row r="33" s="2" customFormat="1" ht="6.96" customHeight="1">
      <c r="A33" s="37"/>
      <c r="B33" s="38"/>
      <c r="C33" s="37"/>
      <c r="D33" s="94"/>
      <c r="E33" s="94"/>
      <c r="F33" s="94"/>
      <c r="G33" s="94"/>
      <c r="H33" s="94"/>
      <c r="I33" s="94"/>
      <c r="J33" s="94"/>
      <c r="K33" s="94"/>
      <c r="L33" s="59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</row>
    <row r="34" s="2" customFormat="1" ht="14.4" customHeight="1">
      <c r="A34" s="37"/>
      <c r="B34" s="38"/>
      <c r="C34" s="37"/>
      <c r="D34" s="26" t="s">
        <v>228</v>
      </c>
      <c r="E34" s="37"/>
      <c r="F34" s="37"/>
      <c r="G34" s="37"/>
      <c r="H34" s="37"/>
      <c r="I34" s="37"/>
      <c r="J34" s="139">
        <f>J100</f>
        <v>0</v>
      </c>
      <c r="K34" s="37"/>
      <c r="L34" s="59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</row>
    <row r="35" s="2" customFormat="1" ht="14.4" customHeight="1">
      <c r="A35" s="37"/>
      <c r="B35" s="38"/>
      <c r="C35" s="37"/>
      <c r="D35" s="140" t="s">
        <v>229</v>
      </c>
      <c r="E35" s="37"/>
      <c r="F35" s="37"/>
      <c r="G35" s="37"/>
      <c r="H35" s="37"/>
      <c r="I35" s="37"/>
      <c r="J35" s="139">
        <f>J106</f>
        <v>0</v>
      </c>
      <c r="K35" s="37"/>
      <c r="L35" s="59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</row>
    <row r="36" s="2" customFormat="1" ht="25.44" customHeight="1">
      <c r="A36" s="37"/>
      <c r="B36" s="38"/>
      <c r="C36" s="37"/>
      <c r="D36" s="141" t="s">
        <v>35</v>
      </c>
      <c r="E36" s="37"/>
      <c r="F36" s="37"/>
      <c r="G36" s="37"/>
      <c r="H36" s="37"/>
      <c r="I36" s="37"/>
      <c r="J36" s="100">
        <f>ROUND(J34 + J35, 2)</f>
        <v>0</v>
      </c>
      <c r="K36" s="37"/>
      <c r="L36" s="59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</row>
    <row r="37" s="2" customFormat="1" ht="6.96" customHeight="1">
      <c r="A37" s="37"/>
      <c r="B37" s="38"/>
      <c r="C37" s="37"/>
      <c r="D37" s="94"/>
      <c r="E37" s="94"/>
      <c r="F37" s="94"/>
      <c r="G37" s="94"/>
      <c r="H37" s="94"/>
      <c r="I37" s="94"/>
      <c r="J37" s="94"/>
      <c r="K37" s="94"/>
      <c r="L37" s="59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</row>
    <row r="38" s="2" customFormat="1" ht="14.4" customHeight="1">
      <c r="A38" s="37"/>
      <c r="B38" s="38"/>
      <c r="C38" s="37"/>
      <c r="D38" s="37"/>
      <c r="E38" s="37"/>
      <c r="F38" s="42" t="s">
        <v>37</v>
      </c>
      <c r="G38" s="37"/>
      <c r="H38" s="37"/>
      <c r="I38" s="42" t="s">
        <v>36</v>
      </c>
      <c r="J38" s="42" t="s">
        <v>38</v>
      </c>
      <c r="K38" s="37"/>
      <c r="L38" s="59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</row>
    <row r="39" s="2" customFormat="1" ht="14.4" customHeight="1">
      <c r="A39" s="37"/>
      <c r="B39" s="38"/>
      <c r="C39" s="37"/>
      <c r="D39" s="135" t="s">
        <v>39</v>
      </c>
      <c r="E39" s="44" t="s">
        <v>40</v>
      </c>
      <c r="F39" s="142">
        <f>ROUND((SUM(BE106:BE113) + SUM(BE137:BE186)),  2)</f>
        <v>0</v>
      </c>
      <c r="G39" s="143"/>
      <c r="H39" s="143"/>
      <c r="I39" s="144">
        <v>0.20000000000000001</v>
      </c>
      <c r="J39" s="142">
        <f>ROUND(((SUM(BE106:BE113) + SUM(BE137:BE186))*I39),  2)</f>
        <v>0</v>
      </c>
      <c r="K39" s="37"/>
      <c r="L39" s="59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</row>
    <row r="40" s="2" customFormat="1" ht="14.4" customHeight="1">
      <c r="A40" s="37"/>
      <c r="B40" s="38"/>
      <c r="C40" s="37"/>
      <c r="D40" s="37"/>
      <c r="E40" s="44" t="s">
        <v>41</v>
      </c>
      <c r="F40" s="142">
        <f>ROUND((SUM(BF106:BF113) + SUM(BF137:BF186)),  2)</f>
        <v>0</v>
      </c>
      <c r="G40" s="143"/>
      <c r="H40" s="143"/>
      <c r="I40" s="144">
        <v>0.20000000000000001</v>
      </c>
      <c r="J40" s="142">
        <f>ROUND(((SUM(BF106:BF113) + SUM(BF137:BF186))*I40),  2)</f>
        <v>0</v>
      </c>
      <c r="K40" s="37"/>
      <c r="L40" s="59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</row>
    <row r="41" hidden="1" s="2" customFormat="1" ht="14.4" customHeight="1">
      <c r="A41" s="37"/>
      <c r="B41" s="38"/>
      <c r="C41" s="37"/>
      <c r="D41" s="37"/>
      <c r="E41" s="31" t="s">
        <v>42</v>
      </c>
      <c r="F41" s="145">
        <f>ROUND((SUM(BG106:BG113) + SUM(BG137:BG186)),  2)</f>
        <v>0</v>
      </c>
      <c r="G41" s="37"/>
      <c r="H41" s="37"/>
      <c r="I41" s="146">
        <v>0.20000000000000001</v>
      </c>
      <c r="J41" s="145">
        <f>0</f>
        <v>0</v>
      </c>
      <c r="K41" s="37"/>
      <c r="L41" s="59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</row>
    <row r="42" hidden="1" s="2" customFormat="1" ht="14.4" customHeight="1">
      <c r="A42" s="37"/>
      <c r="B42" s="38"/>
      <c r="C42" s="37"/>
      <c r="D42" s="37"/>
      <c r="E42" s="31" t="s">
        <v>43</v>
      </c>
      <c r="F42" s="145">
        <f>ROUND((SUM(BH106:BH113) + SUM(BH137:BH186)),  2)</f>
        <v>0</v>
      </c>
      <c r="G42" s="37"/>
      <c r="H42" s="37"/>
      <c r="I42" s="146">
        <v>0.20000000000000001</v>
      </c>
      <c r="J42" s="145">
        <f>0</f>
        <v>0</v>
      </c>
      <c r="K42" s="37"/>
      <c r="L42" s="59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</row>
    <row r="43" hidden="1" s="2" customFormat="1" ht="14.4" customHeight="1">
      <c r="A43" s="37"/>
      <c r="B43" s="38"/>
      <c r="C43" s="37"/>
      <c r="D43" s="37"/>
      <c r="E43" s="44" t="s">
        <v>44</v>
      </c>
      <c r="F43" s="142">
        <f>ROUND((SUM(BI106:BI113) + SUM(BI137:BI186)),  2)</f>
        <v>0</v>
      </c>
      <c r="G43" s="143"/>
      <c r="H43" s="143"/>
      <c r="I43" s="144">
        <v>0</v>
      </c>
      <c r="J43" s="142">
        <f>0</f>
        <v>0</v>
      </c>
      <c r="K43" s="37"/>
      <c r="L43" s="59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</row>
    <row r="44" s="2" customFormat="1" ht="6.96" customHeight="1">
      <c r="A44" s="37"/>
      <c r="B44" s="38"/>
      <c r="C44" s="37"/>
      <c r="D44" s="37"/>
      <c r="E44" s="37"/>
      <c r="F44" s="37"/>
      <c r="G44" s="37"/>
      <c r="H44" s="37"/>
      <c r="I44" s="37"/>
      <c r="J44" s="37"/>
      <c r="K44" s="37"/>
      <c r="L44" s="59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</row>
    <row r="45" s="2" customFormat="1" ht="25.44" customHeight="1">
      <c r="A45" s="37"/>
      <c r="B45" s="38"/>
      <c r="C45" s="147"/>
      <c r="D45" s="148" t="s">
        <v>45</v>
      </c>
      <c r="E45" s="85"/>
      <c r="F45" s="85"/>
      <c r="G45" s="149" t="s">
        <v>46</v>
      </c>
      <c r="H45" s="150" t="s">
        <v>47</v>
      </c>
      <c r="I45" s="85"/>
      <c r="J45" s="151">
        <f>SUM(J36:J43)</f>
        <v>0</v>
      </c>
      <c r="K45" s="152"/>
      <c r="L45" s="59"/>
      <c r="S45" s="37"/>
      <c r="T45" s="37"/>
      <c r="U45" s="37"/>
      <c r="V45" s="37"/>
      <c r="W45" s="37"/>
      <c r="X45" s="37"/>
      <c r="Y45" s="37"/>
      <c r="Z45" s="37"/>
      <c r="AA45" s="37"/>
      <c r="AB45" s="37"/>
      <c r="AC45" s="37"/>
      <c r="AD45" s="37"/>
      <c r="AE45" s="37"/>
    </row>
    <row r="46" s="2" customFormat="1" ht="14.4" customHeight="1">
      <c r="A46" s="37"/>
      <c r="B46" s="38"/>
      <c r="C46" s="37"/>
      <c r="D46" s="37"/>
      <c r="E46" s="37"/>
      <c r="F46" s="37"/>
      <c r="G46" s="37"/>
      <c r="H46" s="37"/>
      <c r="I46" s="37"/>
      <c r="J46" s="37"/>
      <c r="K46" s="37"/>
      <c r="L46" s="59"/>
      <c r="S46" s="37"/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37"/>
    </row>
    <row r="47" s="1" customFormat="1" ht="14.4" customHeight="1">
      <c r="B47" s="21"/>
      <c r="L47" s="21"/>
    </row>
    <row r="48" s="1" customFormat="1" ht="14.4" customHeight="1">
      <c r="B48" s="21"/>
      <c r="L48" s="21"/>
    </row>
    <row r="49" s="1" customFormat="1" ht="14.4" customHeight="1">
      <c r="B49" s="21"/>
      <c r="L49" s="21"/>
    </row>
    <row r="50" s="2" customFormat="1" ht="14.4" customHeight="1">
      <c r="B50" s="59"/>
      <c r="D50" s="60" t="s">
        <v>48</v>
      </c>
      <c r="E50" s="61"/>
      <c r="F50" s="61"/>
      <c r="G50" s="60" t="s">
        <v>49</v>
      </c>
      <c r="H50" s="61"/>
      <c r="I50" s="61"/>
      <c r="J50" s="61"/>
      <c r="K50" s="61"/>
      <c r="L50" s="59"/>
    </row>
    <row r="51">
      <c r="B51" s="21"/>
      <c r="L51" s="21"/>
    </row>
    <row r="52">
      <c r="B52" s="21"/>
      <c r="L52" s="21"/>
    </row>
    <row r="53">
      <c r="B53" s="21"/>
      <c r="L53" s="21"/>
    </row>
    <row r="54">
      <c r="B54" s="21"/>
      <c r="L54" s="21"/>
    </row>
    <row r="55">
      <c r="B55" s="21"/>
      <c r="L55" s="21"/>
    </row>
    <row r="56">
      <c r="B56" s="21"/>
      <c r="L56" s="21"/>
    </row>
    <row r="57">
      <c r="B57" s="21"/>
      <c r="L57" s="21"/>
    </row>
    <row r="58">
      <c r="B58" s="21"/>
      <c r="L58" s="21"/>
    </row>
    <row r="59">
      <c r="B59" s="21"/>
      <c r="L59" s="21"/>
    </row>
    <row r="60">
      <c r="B60" s="21"/>
      <c r="L60" s="21"/>
    </row>
    <row r="61" s="2" customFormat="1">
      <c r="A61" s="37"/>
      <c r="B61" s="38"/>
      <c r="C61" s="37"/>
      <c r="D61" s="62" t="s">
        <v>50</v>
      </c>
      <c r="E61" s="40"/>
      <c r="F61" s="153" t="s">
        <v>51</v>
      </c>
      <c r="G61" s="62" t="s">
        <v>50</v>
      </c>
      <c r="H61" s="40"/>
      <c r="I61" s="40"/>
      <c r="J61" s="154" t="s">
        <v>51</v>
      </c>
      <c r="K61" s="40"/>
      <c r="L61" s="59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</row>
    <row r="62">
      <c r="B62" s="21"/>
      <c r="L62" s="21"/>
    </row>
    <row r="63">
      <c r="B63" s="21"/>
      <c r="L63" s="21"/>
    </row>
    <row r="64">
      <c r="B64" s="21"/>
      <c r="L64" s="21"/>
    </row>
    <row r="65" s="2" customFormat="1">
      <c r="A65" s="37"/>
      <c r="B65" s="38"/>
      <c r="C65" s="37"/>
      <c r="D65" s="60" t="s">
        <v>52</v>
      </c>
      <c r="E65" s="63"/>
      <c r="F65" s="63"/>
      <c r="G65" s="60" t="s">
        <v>53</v>
      </c>
      <c r="H65" s="63"/>
      <c r="I65" s="63"/>
      <c r="J65" s="63"/>
      <c r="K65" s="63"/>
      <c r="L65" s="59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</row>
    <row r="66">
      <c r="B66" s="21"/>
      <c r="L66" s="21"/>
    </row>
    <row r="67">
      <c r="B67" s="21"/>
      <c r="L67" s="21"/>
    </row>
    <row r="68">
      <c r="B68" s="21"/>
      <c r="L68" s="21"/>
    </row>
    <row r="69">
      <c r="B69" s="21"/>
      <c r="L69" s="21"/>
    </row>
    <row r="70">
      <c r="B70" s="21"/>
      <c r="L70" s="21"/>
    </row>
    <row r="71">
      <c r="B71" s="21"/>
      <c r="L71" s="21"/>
    </row>
    <row r="72">
      <c r="B72" s="21"/>
      <c r="L72" s="21"/>
    </row>
    <row r="73">
      <c r="B73" s="21"/>
      <c r="L73" s="21"/>
    </row>
    <row r="74">
      <c r="B74" s="21"/>
      <c r="L74" s="21"/>
    </row>
    <row r="75">
      <c r="B75" s="21"/>
      <c r="L75" s="21"/>
    </row>
    <row r="76" s="2" customFormat="1">
      <c r="A76" s="37"/>
      <c r="B76" s="38"/>
      <c r="C76" s="37"/>
      <c r="D76" s="62" t="s">
        <v>50</v>
      </c>
      <c r="E76" s="40"/>
      <c r="F76" s="153" t="s">
        <v>51</v>
      </c>
      <c r="G76" s="62" t="s">
        <v>50</v>
      </c>
      <c r="H76" s="40"/>
      <c r="I76" s="40"/>
      <c r="J76" s="154" t="s">
        <v>51</v>
      </c>
      <c r="K76" s="40"/>
      <c r="L76" s="59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</row>
    <row r="77" s="2" customFormat="1" ht="14.4" customHeight="1">
      <c r="A77" s="37"/>
      <c r="B77" s="64"/>
      <c r="C77" s="65"/>
      <c r="D77" s="65"/>
      <c r="E77" s="65"/>
      <c r="F77" s="65"/>
      <c r="G77" s="65"/>
      <c r="H77" s="65"/>
      <c r="I77" s="65"/>
      <c r="J77" s="65"/>
      <c r="K77" s="65"/>
      <c r="L77" s="59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</row>
    <row r="81" s="2" customFormat="1" ht="6.96" customHeight="1">
      <c r="A81" s="37"/>
      <c r="B81" s="66"/>
      <c r="C81" s="67"/>
      <c r="D81" s="67"/>
      <c r="E81" s="67"/>
      <c r="F81" s="67"/>
      <c r="G81" s="67"/>
      <c r="H81" s="67"/>
      <c r="I81" s="67"/>
      <c r="J81" s="67"/>
      <c r="K81" s="67"/>
      <c r="L81" s="59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</row>
    <row r="82" s="2" customFormat="1" ht="24.96" customHeight="1">
      <c r="A82" s="37"/>
      <c r="B82" s="38"/>
      <c r="C82" s="22" t="s">
        <v>230</v>
      </c>
      <c r="D82" s="37"/>
      <c r="E82" s="37"/>
      <c r="F82" s="37"/>
      <c r="G82" s="37"/>
      <c r="H82" s="37"/>
      <c r="I82" s="37"/>
      <c r="J82" s="37"/>
      <c r="K82" s="37"/>
      <c r="L82" s="59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</row>
    <row r="83" s="2" customFormat="1" ht="6.96" customHeight="1">
      <c r="A83" s="37"/>
      <c r="B83" s="38"/>
      <c r="C83" s="37"/>
      <c r="D83" s="37"/>
      <c r="E83" s="37"/>
      <c r="F83" s="37"/>
      <c r="G83" s="37"/>
      <c r="H83" s="37"/>
      <c r="I83" s="37"/>
      <c r="J83" s="37"/>
      <c r="K83" s="37"/>
      <c r="L83" s="59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</row>
    <row r="84" s="2" customFormat="1" ht="12" customHeight="1">
      <c r="A84" s="37"/>
      <c r="B84" s="38"/>
      <c r="C84" s="31" t="s">
        <v>15</v>
      </c>
      <c r="D84" s="37"/>
      <c r="E84" s="37"/>
      <c r="F84" s="37"/>
      <c r="G84" s="37"/>
      <c r="H84" s="37"/>
      <c r="I84" s="37"/>
      <c r="J84" s="37"/>
      <c r="K84" s="37"/>
      <c r="L84" s="59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</row>
    <row r="85" s="2" customFormat="1" ht="26.25" customHeight="1">
      <c r="A85" s="37"/>
      <c r="B85" s="38"/>
      <c r="C85" s="37"/>
      <c r="D85" s="37"/>
      <c r="E85" s="134" t="str">
        <f>E7</f>
        <v>Komplexná rekonštrukcia a realizácia nadstavby budovy študenského domova4,Tr. SNP53,Banská Bystrica</v>
      </c>
      <c r="F85" s="31"/>
      <c r="G85" s="31"/>
      <c r="H85" s="31"/>
      <c r="I85" s="37"/>
      <c r="J85" s="37"/>
      <c r="K85" s="37"/>
      <c r="L85" s="59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</row>
    <row r="86" s="1" customFormat="1" ht="12" customHeight="1">
      <c r="B86" s="21"/>
      <c r="C86" s="31" t="s">
        <v>222</v>
      </c>
      <c r="L86" s="21"/>
    </row>
    <row r="87" s="1" customFormat="1" ht="16.5" customHeight="1">
      <c r="B87" s="21"/>
      <c r="E87" s="134" t="s">
        <v>223</v>
      </c>
      <c r="F87" s="1"/>
      <c r="G87" s="1"/>
      <c r="H87" s="1"/>
      <c r="L87" s="21"/>
    </row>
    <row r="88" s="1" customFormat="1" ht="12" customHeight="1">
      <c r="B88" s="21"/>
      <c r="C88" s="31" t="s">
        <v>224</v>
      </c>
      <c r="L88" s="21"/>
    </row>
    <row r="89" s="2" customFormat="1" ht="16.5" customHeight="1">
      <c r="A89" s="37"/>
      <c r="B89" s="38"/>
      <c r="C89" s="37"/>
      <c r="D89" s="37"/>
      <c r="E89" s="135" t="s">
        <v>3459</v>
      </c>
      <c r="F89" s="37"/>
      <c r="G89" s="37"/>
      <c r="H89" s="37"/>
      <c r="I89" s="37"/>
      <c r="J89" s="37"/>
      <c r="K89" s="37"/>
      <c r="L89" s="59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</row>
    <row r="90" s="2" customFormat="1" ht="12" customHeight="1">
      <c r="A90" s="37"/>
      <c r="B90" s="38"/>
      <c r="C90" s="31" t="s">
        <v>226</v>
      </c>
      <c r="D90" s="37"/>
      <c r="E90" s="37"/>
      <c r="F90" s="37"/>
      <c r="G90" s="37"/>
      <c r="H90" s="37"/>
      <c r="I90" s="37"/>
      <c r="J90" s="37"/>
      <c r="K90" s="37"/>
      <c r="L90" s="59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</row>
    <row r="91" s="2" customFormat="1" ht="16.5" customHeight="1">
      <c r="A91" s="37"/>
      <c r="B91" s="38"/>
      <c r="C91" s="37"/>
      <c r="D91" s="37"/>
      <c r="E91" s="71" t="str">
        <f>E13</f>
        <v>stk-2.etapa - ŠTK-II.etapa</v>
      </c>
      <c r="F91" s="37"/>
      <c r="G91" s="37"/>
      <c r="H91" s="37"/>
      <c r="I91" s="37"/>
      <c r="J91" s="37"/>
      <c r="K91" s="37"/>
      <c r="L91" s="59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</row>
    <row r="92" s="2" customFormat="1" ht="6.96" customHeight="1">
      <c r="A92" s="37"/>
      <c r="B92" s="38"/>
      <c r="C92" s="37"/>
      <c r="D92" s="37"/>
      <c r="E92" s="37"/>
      <c r="F92" s="37"/>
      <c r="G92" s="37"/>
      <c r="H92" s="37"/>
      <c r="I92" s="37"/>
      <c r="J92" s="37"/>
      <c r="K92" s="37"/>
      <c r="L92" s="59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</row>
    <row r="93" s="2" customFormat="1" ht="12" customHeight="1">
      <c r="A93" s="37"/>
      <c r="B93" s="38"/>
      <c r="C93" s="31" t="s">
        <v>19</v>
      </c>
      <c r="D93" s="37"/>
      <c r="E93" s="37"/>
      <c r="F93" s="26" t="str">
        <f>F16</f>
        <v xml:space="preserve"> </v>
      </c>
      <c r="G93" s="37"/>
      <c r="H93" s="37"/>
      <c r="I93" s="31" t="s">
        <v>21</v>
      </c>
      <c r="J93" s="73" t="str">
        <f>IF(J16="","",J16)</f>
        <v>10. 9. 2024</v>
      </c>
      <c r="K93" s="37"/>
      <c r="L93" s="59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</row>
    <row r="94" s="2" customFormat="1" ht="6.96" customHeight="1">
      <c r="A94" s="37"/>
      <c r="B94" s="38"/>
      <c r="C94" s="37"/>
      <c r="D94" s="37"/>
      <c r="E94" s="37"/>
      <c r="F94" s="37"/>
      <c r="G94" s="37"/>
      <c r="H94" s="37"/>
      <c r="I94" s="37"/>
      <c r="J94" s="37"/>
      <c r="K94" s="37"/>
      <c r="L94" s="59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</row>
    <row r="95" s="2" customFormat="1" ht="15.15" customHeight="1">
      <c r="A95" s="37"/>
      <c r="B95" s="38"/>
      <c r="C95" s="31" t="s">
        <v>23</v>
      </c>
      <c r="D95" s="37"/>
      <c r="E95" s="37"/>
      <c r="F95" s="26" t="str">
        <f>E19</f>
        <v>Univerzita Mateja Bela v Banskej Bystrici</v>
      </c>
      <c r="G95" s="37"/>
      <c r="H95" s="37"/>
      <c r="I95" s="31" t="s">
        <v>29</v>
      </c>
      <c r="J95" s="35" t="str">
        <f>E25</f>
        <v>Insvet s.r.o.,Koeice</v>
      </c>
      <c r="K95" s="37"/>
      <c r="L95" s="59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</row>
    <row r="96" s="2" customFormat="1" ht="15.15" customHeight="1">
      <c r="A96" s="37"/>
      <c r="B96" s="38"/>
      <c r="C96" s="31" t="s">
        <v>27</v>
      </c>
      <c r="D96" s="37"/>
      <c r="E96" s="37"/>
      <c r="F96" s="26" t="str">
        <f>IF(E22="","",E22)</f>
        <v>Vyplň údaj</v>
      </c>
      <c r="G96" s="37"/>
      <c r="H96" s="37"/>
      <c r="I96" s="31" t="s">
        <v>32</v>
      </c>
      <c r="J96" s="35" t="str">
        <f>E28</f>
        <v xml:space="preserve"> </v>
      </c>
      <c r="K96" s="37"/>
      <c r="L96" s="59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</row>
    <row r="97" s="2" customFormat="1" ht="10.32" customHeight="1">
      <c r="A97" s="37"/>
      <c r="B97" s="38"/>
      <c r="C97" s="37"/>
      <c r="D97" s="37"/>
      <c r="E97" s="37"/>
      <c r="F97" s="37"/>
      <c r="G97" s="37"/>
      <c r="H97" s="37"/>
      <c r="I97" s="37"/>
      <c r="J97" s="37"/>
      <c r="K97" s="37"/>
      <c r="L97" s="59"/>
      <c r="S97" s="37"/>
      <c r="T97" s="37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</row>
    <row r="98" s="2" customFormat="1" ht="29.28" customHeight="1">
      <c r="A98" s="37"/>
      <c r="B98" s="38"/>
      <c r="C98" s="155" t="s">
        <v>231</v>
      </c>
      <c r="D98" s="147"/>
      <c r="E98" s="147"/>
      <c r="F98" s="147"/>
      <c r="G98" s="147"/>
      <c r="H98" s="147"/>
      <c r="I98" s="147"/>
      <c r="J98" s="156" t="s">
        <v>232</v>
      </c>
      <c r="K98" s="147"/>
      <c r="L98" s="59"/>
      <c r="S98" s="37"/>
      <c r="T98" s="37"/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</row>
    <row r="99" s="2" customFormat="1" ht="10.32" customHeight="1">
      <c r="A99" s="37"/>
      <c r="B99" s="38"/>
      <c r="C99" s="37"/>
      <c r="D99" s="37"/>
      <c r="E99" s="37"/>
      <c r="F99" s="37"/>
      <c r="G99" s="37"/>
      <c r="H99" s="37"/>
      <c r="I99" s="37"/>
      <c r="J99" s="37"/>
      <c r="K99" s="37"/>
      <c r="L99" s="59"/>
      <c r="S99" s="37"/>
      <c r="T99" s="37"/>
      <c r="U99" s="37"/>
      <c r="V99" s="37"/>
      <c r="W99" s="37"/>
      <c r="X99" s="37"/>
      <c r="Y99" s="37"/>
      <c r="Z99" s="37"/>
      <c r="AA99" s="37"/>
      <c r="AB99" s="37"/>
      <c r="AC99" s="37"/>
      <c r="AD99" s="37"/>
      <c r="AE99" s="37"/>
    </row>
    <row r="100" s="2" customFormat="1" ht="22.8" customHeight="1">
      <c r="A100" s="37"/>
      <c r="B100" s="38"/>
      <c r="C100" s="157" t="s">
        <v>233</v>
      </c>
      <c r="D100" s="37"/>
      <c r="E100" s="37"/>
      <c r="F100" s="37"/>
      <c r="G100" s="37"/>
      <c r="H100" s="37"/>
      <c r="I100" s="37"/>
      <c r="J100" s="100">
        <f>J137</f>
        <v>0</v>
      </c>
      <c r="K100" s="37"/>
      <c r="L100" s="59"/>
      <c r="S100" s="37"/>
      <c r="T100" s="37"/>
      <c r="U100" s="37"/>
      <c r="V100" s="37"/>
      <c r="W100" s="37"/>
      <c r="X100" s="37"/>
      <c r="Y100" s="37"/>
      <c r="Z100" s="37"/>
      <c r="AA100" s="37"/>
      <c r="AB100" s="37"/>
      <c r="AC100" s="37"/>
      <c r="AD100" s="37"/>
      <c r="AE100" s="37"/>
      <c r="AU100" s="18" t="s">
        <v>234</v>
      </c>
    </row>
    <row r="101" s="9" customFormat="1" ht="24.96" customHeight="1">
      <c r="A101" s="9"/>
      <c r="B101" s="158"/>
      <c r="C101" s="9"/>
      <c r="D101" s="159" t="s">
        <v>3381</v>
      </c>
      <c r="E101" s="160"/>
      <c r="F101" s="160"/>
      <c r="G101" s="160"/>
      <c r="H101" s="160"/>
      <c r="I101" s="160"/>
      <c r="J101" s="161">
        <f>J138</f>
        <v>0</v>
      </c>
      <c r="K101" s="9"/>
      <c r="L101" s="158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</row>
    <row r="102" s="9" customFormat="1" ht="24.96" customHeight="1">
      <c r="A102" s="9"/>
      <c r="B102" s="158"/>
      <c r="C102" s="9"/>
      <c r="D102" s="159" t="s">
        <v>3382</v>
      </c>
      <c r="E102" s="160"/>
      <c r="F102" s="160"/>
      <c r="G102" s="160"/>
      <c r="H102" s="160"/>
      <c r="I102" s="160"/>
      <c r="J102" s="161">
        <f>J153</f>
        <v>0</v>
      </c>
      <c r="K102" s="9"/>
      <c r="L102" s="158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</row>
    <row r="103" s="9" customFormat="1" ht="24.96" customHeight="1">
      <c r="A103" s="9"/>
      <c r="B103" s="158"/>
      <c r="C103" s="9"/>
      <c r="D103" s="159" t="s">
        <v>3383</v>
      </c>
      <c r="E103" s="160"/>
      <c r="F103" s="160"/>
      <c r="G103" s="160"/>
      <c r="H103" s="160"/>
      <c r="I103" s="160"/>
      <c r="J103" s="161">
        <f>J162</f>
        <v>0</v>
      </c>
      <c r="K103" s="9"/>
      <c r="L103" s="158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</row>
    <row r="104" s="2" customFormat="1" ht="21.84" customHeight="1">
      <c r="A104" s="37"/>
      <c r="B104" s="38"/>
      <c r="C104" s="37"/>
      <c r="D104" s="37"/>
      <c r="E104" s="37"/>
      <c r="F104" s="37"/>
      <c r="G104" s="37"/>
      <c r="H104" s="37"/>
      <c r="I104" s="37"/>
      <c r="J104" s="37"/>
      <c r="K104" s="37"/>
      <c r="L104" s="59"/>
      <c r="S104" s="37"/>
      <c r="T104" s="37"/>
      <c r="U104" s="37"/>
      <c r="V104" s="37"/>
      <c r="W104" s="37"/>
      <c r="X104" s="37"/>
      <c r="Y104" s="37"/>
      <c r="Z104" s="37"/>
      <c r="AA104" s="37"/>
      <c r="AB104" s="37"/>
      <c r="AC104" s="37"/>
      <c r="AD104" s="37"/>
      <c r="AE104" s="37"/>
    </row>
    <row r="105" s="2" customFormat="1" ht="6.96" customHeight="1">
      <c r="A105" s="37"/>
      <c r="B105" s="38"/>
      <c r="C105" s="37"/>
      <c r="D105" s="37"/>
      <c r="E105" s="37"/>
      <c r="F105" s="37"/>
      <c r="G105" s="37"/>
      <c r="H105" s="37"/>
      <c r="I105" s="37"/>
      <c r="J105" s="37"/>
      <c r="K105" s="37"/>
      <c r="L105" s="59"/>
      <c r="S105" s="37"/>
      <c r="T105" s="37"/>
      <c r="U105" s="37"/>
      <c r="V105" s="37"/>
      <c r="W105" s="37"/>
      <c r="X105" s="37"/>
      <c r="Y105" s="37"/>
      <c r="Z105" s="37"/>
      <c r="AA105" s="37"/>
      <c r="AB105" s="37"/>
      <c r="AC105" s="37"/>
      <c r="AD105" s="37"/>
      <c r="AE105" s="37"/>
    </row>
    <row r="106" s="2" customFormat="1" ht="29.28" customHeight="1">
      <c r="A106" s="37"/>
      <c r="B106" s="38"/>
      <c r="C106" s="157" t="s">
        <v>259</v>
      </c>
      <c r="D106" s="37"/>
      <c r="E106" s="37"/>
      <c r="F106" s="37"/>
      <c r="G106" s="37"/>
      <c r="H106" s="37"/>
      <c r="I106" s="37"/>
      <c r="J106" s="166">
        <f>ROUND(J107 + J108 + J109 + J110 + J111 + J112,2)</f>
        <v>0</v>
      </c>
      <c r="K106" s="37"/>
      <c r="L106" s="59"/>
      <c r="N106" s="167" t="s">
        <v>39</v>
      </c>
      <c r="S106" s="37"/>
      <c r="T106" s="37"/>
      <c r="U106" s="37"/>
      <c r="V106" s="37"/>
      <c r="W106" s="37"/>
      <c r="X106" s="37"/>
      <c r="Y106" s="37"/>
      <c r="Z106" s="37"/>
      <c r="AA106" s="37"/>
      <c r="AB106" s="37"/>
      <c r="AC106" s="37"/>
      <c r="AD106" s="37"/>
      <c r="AE106" s="37"/>
    </row>
    <row r="107" s="2" customFormat="1" ht="18" customHeight="1">
      <c r="A107" s="37"/>
      <c r="B107" s="168"/>
      <c r="C107" s="169"/>
      <c r="D107" s="170" t="s">
        <v>260</v>
      </c>
      <c r="E107" s="171"/>
      <c r="F107" s="171"/>
      <c r="G107" s="169"/>
      <c r="H107" s="169"/>
      <c r="I107" s="169"/>
      <c r="J107" s="172">
        <v>0</v>
      </c>
      <c r="K107" s="169"/>
      <c r="L107" s="173"/>
      <c r="M107" s="174"/>
      <c r="N107" s="175" t="s">
        <v>41</v>
      </c>
      <c r="O107" s="174"/>
      <c r="P107" s="174"/>
      <c r="Q107" s="174"/>
      <c r="R107" s="174"/>
      <c r="S107" s="169"/>
      <c r="T107" s="169"/>
      <c r="U107" s="169"/>
      <c r="V107" s="169"/>
      <c r="W107" s="169"/>
      <c r="X107" s="169"/>
      <c r="Y107" s="169"/>
      <c r="Z107" s="169"/>
      <c r="AA107" s="169"/>
      <c r="AB107" s="169"/>
      <c r="AC107" s="169"/>
      <c r="AD107" s="169"/>
      <c r="AE107" s="169"/>
      <c r="AF107" s="174"/>
      <c r="AG107" s="174"/>
      <c r="AH107" s="174"/>
      <c r="AI107" s="174"/>
      <c r="AJ107" s="174"/>
      <c r="AK107" s="174"/>
      <c r="AL107" s="174"/>
      <c r="AM107" s="174"/>
      <c r="AN107" s="174"/>
      <c r="AO107" s="174"/>
      <c r="AP107" s="174"/>
      <c r="AQ107" s="174"/>
      <c r="AR107" s="174"/>
      <c r="AS107" s="174"/>
      <c r="AT107" s="174"/>
      <c r="AU107" s="174"/>
      <c r="AV107" s="174"/>
      <c r="AW107" s="174"/>
      <c r="AX107" s="174"/>
      <c r="AY107" s="176" t="s">
        <v>261</v>
      </c>
      <c r="AZ107" s="174"/>
      <c r="BA107" s="174"/>
      <c r="BB107" s="174"/>
      <c r="BC107" s="174"/>
      <c r="BD107" s="174"/>
      <c r="BE107" s="177">
        <f>IF(N107="základná",J107,0)</f>
        <v>0</v>
      </c>
      <c r="BF107" s="177">
        <f>IF(N107="znížená",J107,0)</f>
        <v>0</v>
      </c>
      <c r="BG107" s="177">
        <f>IF(N107="zákl. prenesená",J107,0)</f>
        <v>0</v>
      </c>
      <c r="BH107" s="177">
        <f>IF(N107="zníž. prenesená",J107,0)</f>
        <v>0</v>
      </c>
      <c r="BI107" s="177">
        <f>IF(N107="nulová",J107,0)</f>
        <v>0</v>
      </c>
      <c r="BJ107" s="176" t="s">
        <v>87</v>
      </c>
      <c r="BK107" s="174"/>
      <c r="BL107" s="174"/>
      <c r="BM107" s="174"/>
    </row>
    <row r="108" s="2" customFormat="1" ht="18" customHeight="1">
      <c r="A108" s="37"/>
      <c r="B108" s="168"/>
      <c r="C108" s="169"/>
      <c r="D108" s="170" t="s">
        <v>262</v>
      </c>
      <c r="E108" s="171"/>
      <c r="F108" s="171"/>
      <c r="G108" s="169"/>
      <c r="H108" s="169"/>
      <c r="I108" s="169"/>
      <c r="J108" s="172">
        <v>0</v>
      </c>
      <c r="K108" s="169"/>
      <c r="L108" s="173"/>
      <c r="M108" s="174"/>
      <c r="N108" s="175" t="s">
        <v>41</v>
      </c>
      <c r="O108" s="174"/>
      <c r="P108" s="174"/>
      <c r="Q108" s="174"/>
      <c r="R108" s="174"/>
      <c r="S108" s="169"/>
      <c r="T108" s="169"/>
      <c r="U108" s="169"/>
      <c r="V108" s="169"/>
      <c r="W108" s="169"/>
      <c r="X108" s="169"/>
      <c r="Y108" s="169"/>
      <c r="Z108" s="169"/>
      <c r="AA108" s="169"/>
      <c r="AB108" s="169"/>
      <c r="AC108" s="169"/>
      <c r="AD108" s="169"/>
      <c r="AE108" s="169"/>
      <c r="AF108" s="174"/>
      <c r="AG108" s="174"/>
      <c r="AH108" s="174"/>
      <c r="AI108" s="174"/>
      <c r="AJ108" s="174"/>
      <c r="AK108" s="174"/>
      <c r="AL108" s="174"/>
      <c r="AM108" s="174"/>
      <c r="AN108" s="174"/>
      <c r="AO108" s="174"/>
      <c r="AP108" s="174"/>
      <c r="AQ108" s="174"/>
      <c r="AR108" s="174"/>
      <c r="AS108" s="174"/>
      <c r="AT108" s="174"/>
      <c r="AU108" s="174"/>
      <c r="AV108" s="174"/>
      <c r="AW108" s="174"/>
      <c r="AX108" s="174"/>
      <c r="AY108" s="176" t="s">
        <v>261</v>
      </c>
      <c r="AZ108" s="174"/>
      <c r="BA108" s="174"/>
      <c r="BB108" s="174"/>
      <c r="BC108" s="174"/>
      <c r="BD108" s="174"/>
      <c r="BE108" s="177">
        <f>IF(N108="základná",J108,0)</f>
        <v>0</v>
      </c>
      <c r="BF108" s="177">
        <f>IF(N108="znížená",J108,0)</f>
        <v>0</v>
      </c>
      <c r="BG108" s="177">
        <f>IF(N108="zákl. prenesená",J108,0)</f>
        <v>0</v>
      </c>
      <c r="BH108" s="177">
        <f>IF(N108="zníž. prenesená",J108,0)</f>
        <v>0</v>
      </c>
      <c r="BI108" s="177">
        <f>IF(N108="nulová",J108,0)</f>
        <v>0</v>
      </c>
      <c r="BJ108" s="176" t="s">
        <v>87</v>
      </c>
      <c r="BK108" s="174"/>
      <c r="BL108" s="174"/>
      <c r="BM108" s="174"/>
    </row>
    <row r="109" s="2" customFormat="1" ht="18" customHeight="1">
      <c r="A109" s="37"/>
      <c r="B109" s="168"/>
      <c r="C109" s="169"/>
      <c r="D109" s="170" t="s">
        <v>263</v>
      </c>
      <c r="E109" s="171"/>
      <c r="F109" s="171"/>
      <c r="G109" s="169"/>
      <c r="H109" s="169"/>
      <c r="I109" s="169"/>
      <c r="J109" s="172">
        <v>0</v>
      </c>
      <c r="K109" s="169"/>
      <c r="L109" s="173"/>
      <c r="M109" s="174"/>
      <c r="N109" s="175" t="s">
        <v>41</v>
      </c>
      <c r="O109" s="174"/>
      <c r="P109" s="174"/>
      <c r="Q109" s="174"/>
      <c r="R109" s="174"/>
      <c r="S109" s="169"/>
      <c r="T109" s="169"/>
      <c r="U109" s="169"/>
      <c r="V109" s="169"/>
      <c r="W109" s="169"/>
      <c r="X109" s="169"/>
      <c r="Y109" s="169"/>
      <c r="Z109" s="169"/>
      <c r="AA109" s="169"/>
      <c r="AB109" s="169"/>
      <c r="AC109" s="169"/>
      <c r="AD109" s="169"/>
      <c r="AE109" s="169"/>
      <c r="AF109" s="174"/>
      <c r="AG109" s="174"/>
      <c r="AH109" s="174"/>
      <c r="AI109" s="174"/>
      <c r="AJ109" s="174"/>
      <c r="AK109" s="174"/>
      <c r="AL109" s="174"/>
      <c r="AM109" s="174"/>
      <c r="AN109" s="174"/>
      <c r="AO109" s="174"/>
      <c r="AP109" s="174"/>
      <c r="AQ109" s="174"/>
      <c r="AR109" s="174"/>
      <c r="AS109" s="174"/>
      <c r="AT109" s="174"/>
      <c r="AU109" s="174"/>
      <c r="AV109" s="174"/>
      <c r="AW109" s="174"/>
      <c r="AX109" s="174"/>
      <c r="AY109" s="176" t="s">
        <v>261</v>
      </c>
      <c r="AZ109" s="174"/>
      <c r="BA109" s="174"/>
      <c r="BB109" s="174"/>
      <c r="BC109" s="174"/>
      <c r="BD109" s="174"/>
      <c r="BE109" s="177">
        <f>IF(N109="základná",J109,0)</f>
        <v>0</v>
      </c>
      <c r="BF109" s="177">
        <f>IF(N109="znížená",J109,0)</f>
        <v>0</v>
      </c>
      <c r="BG109" s="177">
        <f>IF(N109="zákl. prenesená",J109,0)</f>
        <v>0</v>
      </c>
      <c r="BH109" s="177">
        <f>IF(N109="zníž. prenesená",J109,0)</f>
        <v>0</v>
      </c>
      <c r="BI109" s="177">
        <f>IF(N109="nulová",J109,0)</f>
        <v>0</v>
      </c>
      <c r="BJ109" s="176" t="s">
        <v>87</v>
      </c>
      <c r="BK109" s="174"/>
      <c r="BL109" s="174"/>
      <c r="BM109" s="174"/>
    </row>
    <row r="110" s="2" customFormat="1" ht="18" customHeight="1">
      <c r="A110" s="37"/>
      <c r="B110" s="168"/>
      <c r="C110" s="169"/>
      <c r="D110" s="170" t="s">
        <v>264</v>
      </c>
      <c r="E110" s="171"/>
      <c r="F110" s="171"/>
      <c r="G110" s="169"/>
      <c r="H110" s="169"/>
      <c r="I110" s="169"/>
      <c r="J110" s="172">
        <v>0</v>
      </c>
      <c r="K110" s="169"/>
      <c r="L110" s="173"/>
      <c r="M110" s="174"/>
      <c r="N110" s="175" t="s">
        <v>41</v>
      </c>
      <c r="O110" s="174"/>
      <c r="P110" s="174"/>
      <c r="Q110" s="174"/>
      <c r="R110" s="174"/>
      <c r="S110" s="169"/>
      <c r="T110" s="169"/>
      <c r="U110" s="169"/>
      <c r="V110" s="169"/>
      <c r="W110" s="169"/>
      <c r="X110" s="169"/>
      <c r="Y110" s="169"/>
      <c r="Z110" s="169"/>
      <c r="AA110" s="169"/>
      <c r="AB110" s="169"/>
      <c r="AC110" s="169"/>
      <c r="AD110" s="169"/>
      <c r="AE110" s="169"/>
      <c r="AF110" s="174"/>
      <c r="AG110" s="174"/>
      <c r="AH110" s="174"/>
      <c r="AI110" s="174"/>
      <c r="AJ110" s="174"/>
      <c r="AK110" s="174"/>
      <c r="AL110" s="174"/>
      <c r="AM110" s="174"/>
      <c r="AN110" s="174"/>
      <c r="AO110" s="174"/>
      <c r="AP110" s="174"/>
      <c r="AQ110" s="174"/>
      <c r="AR110" s="174"/>
      <c r="AS110" s="174"/>
      <c r="AT110" s="174"/>
      <c r="AU110" s="174"/>
      <c r="AV110" s="174"/>
      <c r="AW110" s="174"/>
      <c r="AX110" s="174"/>
      <c r="AY110" s="176" t="s">
        <v>261</v>
      </c>
      <c r="AZ110" s="174"/>
      <c r="BA110" s="174"/>
      <c r="BB110" s="174"/>
      <c r="BC110" s="174"/>
      <c r="BD110" s="174"/>
      <c r="BE110" s="177">
        <f>IF(N110="základná",J110,0)</f>
        <v>0</v>
      </c>
      <c r="BF110" s="177">
        <f>IF(N110="znížená",J110,0)</f>
        <v>0</v>
      </c>
      <c r="BG110" s="177">
        <f>IF(N110="zákl. prenesená",J110,0)</f>
        <v>0</v>
      </c>
      <c r="BH110" s="177">
        <f>IF(N110="zníž. prenesená",J110,0)</f>
        <v>0</v>
      </c>
      <c r="BI110" s="177">
        <f>IF(N110="nulová",J110,0)</f>
        <v>0</v>
      </c>
      <c r="BJ110" s="176" t="s">
        <v>87</v>
      </c>
      <c r="BK110" s="174"/>
      <c r="BL110" s="174"/>
      <c r="BM110" s="174"/>
    </row>
    <row r="111" s="2" customFormat="1" ht="18" customHeight="1">
      <c r="A111" s="37"/>
      <c r="B111" s="168"/>
      <c r="C111" s="169"/>
      <c r="D111" s="170" t="s">
        <v>265</v>
      </c>
      <c r="E111" s="171"/>
      <c r="F111" s="171"/>
      <c r="G111" s="169"/>
      <c r="H111" s="169"/>
      <c r="I111" s="169"/>
      <c r="J111" s="172">
        <v>0</v>
      </c>
      <c r="K111" s="169"/>
      <c r="L111" s="173"/>
      <c r="M111" s="174"/>
      <c r="N111" s="175" t="s">
        <v>41</v>
      </c>
      <c r="O111" s="174"/>
      <c r="P111" s="174"/>
      <c r="Q111" s="174"/>
      <c r="R111" s="174"/>
      <c r="S111" s="169"/>
      <c r="T111" s="169"/>
      <c r="U111" s="169"/>
      <c r="V111" s="169"/>
      <c r="W111" s="169"/>
      <c r="X111" s="169"/>
      <c r="Y111" s="169"/>
      <c r="Z111" s="169"/>
      <c r="AA111" s="169"/>
      <c r="AB111" s="169"/>
      <c r="AC111" s="169"/>
      <c r="AD111" s="169"/>
      <c r="AE111" s="169"/>
      <c r="AF111" s="174"/>
      <c r="AG111" s="174"/>
      <c r="AH111" s="174"/>
      <c r="AI111" s="174"/>
      <c r="AJ111" s="174"/>
      <c r="AK111" s="174"/>
      <c r="AL111" s="174"/>
      <c r="AM111" s="174"/>
      <c r="AN111" s="174"/>
      <c r="AO111" s="174"/>
      <c r="AP111" s="174"/>
      <c r="AQ111" s="174"/>
      <c r="AR111" s="174"/>
      <c r="AS111" s="174"/>
      <c r="AT111" s="174"/>
      <c r="AU111" s="174"/>
      <c r="AV111" s="174"/>
      <c r="AW111" s="174"/>
      <c r="AX111" s="174"/>
      <c r="AY111" s="176" t="s">
        <v>261</v>
      </c>
      <c r="AZ111" s="174"/>
      <c r="BA111" s="174"/>
      <c r="BB111" s="174"/>
      <c r="BC111" s="174"/>
      <c r="BD111" s="174"/>
      <c r="BE111" s="177">
        <f>IF(N111="základná",J111,0)</f>
        <v>0</v>
      </c>
      <c r="BF111" s="177">
        <f>IF(N111="znížená",J111,0)</f>
        <v>0</v>
      </c>
      <c r="BG111" s="177">
        <f>IF(N111="zákl. prenesená",J111,0)</f>
        <v>0</v>
      </c>
      <c r="BH111" s="177">
        <f>IF(N111="zníž. prenesená",J111,0)</f>
        <v>0</v>
      </c>
      <c r="BI111" s="177">
        <f>IF(N111="nulová",J111,0)</f>
        <v>0</v>
      </c>
      <c r="BJ111" s="176" t="s">
        <v>87</v>
      </c>
      <c r="BK111" s="174"/>
      <c r="BL111" s="174"/>
      <c r="BM111" s="174"/>
    </row>
    <row r="112" s="2" customFormat="1" ht="18" customHeight="1">
      <c r="A112" s="37"/>
      <c r="B112" s="168"/>
      <c r="C112" s="169"/>
      <c r="D112" s="171" t="s">
        <v>266</v>
      </c>
      <c r="E112" s="169"/>
      <c r="F112" s="169"/>
      <c r="G112" s="169"/>
      <c r="H112" s="169"/>
      <c r="I112" s="169"/>
      <c r="J112" s="172">
        <f>ROUND(J34*T112,2)</f>
        <v>0</v>
      </c>
      <c r="K112" s="169"/>
      <c r="L112" s="173"/>
      <c r="M112" s="174"/>
      <c r="N112" s="175" t="s">
        <v>41</v>
      </c>
      <c r="O112" s="174"/>
      <c r="P112" s="174"/>
      <c r="Q112" s="174"/>
      <c r="R112" s="174"/>
      <c r="S112" s="169"/>
      <c r="T112" s="169"/>
      <c r="U112" s="169"/>
      <c r="V112" s="169"/>
      <c r="W112" s="169"/>
      <c r="X112" s="169"/>
      <c r="Y112" s="169"/>
      <c r="Z112" s="169"/>
      <c r="AA112" s="169"/>
      <c r="AB112" s="169"/>
      <c r="AC112" s="169"/>
      <c r="AD112" s="169"/>
      <c r="AE112" s="169"/>
      <c r="AF112" s="174"/>
      <c r="AG112" s="174"/>
      <c r="AH112" s="174"/>
      <c r="AI112" s="174"/>
      <c r="AJ112" s="174"/>
      <c r="AK112" s="174"/>
      <c r="AL112" s="174"/>
      <c r="AM112" s="174"/>
      <c r="AN112" s="174"/>
      <c r="AO112" s="174"/>
      <c r="AP112" s="174"/>
      <c r="AQ112" s="174"/>
      <c r="AR112" s="174"/>
      <c r="AS112" s="174"/>
      <c r="AT112" s="174"/>
      <c r="AU112" s="174"/>
      <c r="AV112" s="174"/>
      <c r="AW112" s="174"/>
      <c r="AX112" s="174"/>
      <c r="AY112" s="176" t="s">
        <v>267</v>
      </c>
      <c r="AZ112" s="174"/>
      <c r="BA112" s="174"/>
      <c r="BB112" s="174"/>
      <c r="BC112" s="174"/>
      <c r="BD112" s="174"/>
      <c r="BE112" s="177">
        <f>IF(N112="základná",J112,0)</f>
        <v>0</v>
      </c>
      <c r="BF112" s="177">
        <f>IF(N112="znížená",J112,0)</f>
        <v>0</v>
      </c>
      <c r="BG112" s="177">
        <f>IF(N112="zákl. prenesená",J112,0)</f>
        <v>0</v>
      </c>
      <c r="BH112" s="177">
        <f>IF(N112="zníž. prenesená",J112,0)</f>
        <v>0</v>
      </c>
      <c r="BI112" s="177">
        <f>IF(N112="nulová",J112,0)</f>
        <v>0</v>
      </c>
      <c r="BJ112" s="176" t="s">
        <v>87</v>
      </c>
      <c r="BK112" s="174"/>
      <c r="BL112" s="174"/>
      <c r="BM112" s="174"/>
    </row>
    <row r="113" s="2" customFormat="1">
      <c r="A113" s="37"/>
      <c r="B113" s="38"/>
      <c r="C113" s="37"/>
      <c r="D113" s="37"/>
      <c r="E113" s="37"/>
      <c r="F113" s="37"/>
      <c r="G113" s="37"/>
      <c r="H113" s="37"/>
      <c r="I113" s="37"/>
      <c r="J113" s="37"/>
      <c r="K113" s="37"/>
      <c r="L113" s="59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37"/>
    </row>
    <row r="114" s="2" customFormat="1" ht="29.28" customHeight="1">
      <c r="A114" s="37"/>
      <c r="B114" s="38"/>
      <c r="C114" s="178" t="s">
        <v>268</v>
      </c>
      <c r="D114" s="147"/>
      <c r="E114" s="147"/>
      <c r="F114" s="147"/>
      <c r="G114" s="147"/>
      <c r="H114" s="147"/>
      <c r="I114" s="147"/>
      <c r="J114" s="179">
        <f>ROUND(J100+J106,2)</f>
        <v>0</v>
      </c>
      <c r="K114" s="147"/>
      <c r="L114" s="59"/>
      <c r="S114" s="37"/>
      <c r="T114" s="37"/>
      <c r="U114" s="37"/>
      <c r="V114" s="37"/>
      <c r="W114" s="37"/>
      <c r="X114" s="37"/>
      <c r="Y114" s="37"/>
      <c r="Z114" s="37"/>
      <c r="AA114" s="37"/>
      <c r="AB114" s="37"/>
      <c r="AC114" s="37"/>
      <c r="AD114" s="37"/>
      <c r="AE114" s="37"/>
    </row>
    <row r="115" s="2" customFormat="1" ht="6.96" customHeight="1">
      <c r="A115" s="37"/>
      <c r="B115" s="64"/>
      <c r="C115" s="65"/>
      <c r="D115" s="65"/>
      <c r="E115" s="65"/>
      <c r="F115" s="65"/>
      <c r="G115" s="65"/>
      <c r="H115" s="65"/>
      <c r="I115" s="65"/>
      <c r="J115" s="65"/>
      <c r="K115" s="65"/>
      <c r="L115" s="59"/>
      <c r="S115" s="37"/>
      <c r="T115" s="37"/>
      <c r="U115" s="37"/>
      <c r="V115" s="37"/>
      <c r="W115" s="37"/>
      <c r="X115" s="37"/>
      <c r="Y115" s="37"/>
      <c r="Z115" s="37"/>
      <c r="AA115" s="37"/>
      <c r="AB115" s="37"/>
      <c r="AC115" s="37"/>
      <c r="AD115" s="37"/>
      <c r="AE115" s="37"/>
    </row>
    <row r="119" s="2" customFormat="1" ht="6.96" customHeight="1">
      <c r="A119" s="37"/>
      <c r="B119" s="66"/>
      <c r="C119" s="67"/>
      <c r="D119" s="67"/>
      <c r="E119" s="67"/>
      <c r="F119" s="67"/>
      <c r="G119" s="67"/>
      <c r="H119" s="67"/>
      <c r="I119" s="67"/>
      <c r="J119" s="67"/>
      <c r="K119" s="67"/>
      <c r="L119" s="59"/>
      <c r="S119" s="37"/>
      <c r="T119" s="37"/>
      <c r="U119" s="37"/>
      <c r="V119" s="37"/>
      <c r="W119" s="37"/>
      <c r="X119" s="37"/>
      <c r="Y119" s="37"/>
      <c r="Z119" s="37"/>
      <c r="AA119" s="37"/>
      <c r="AB119" s="37"/>
      <c r="AC119" s="37"/>
      <c r="AD119" s="37"/>
      <c r="AE119" s="37"/>
    </row>
    <row r="120" s="2" customFormat="1" ht="24.96" customHeight="1">
      <c r="A120" s="37"/>
      <c r="B120" s="38"/>
      <c r="C120" s="22" t="s">
        <v>269</v>
      </c>
      <c r="D120" s="37"/>
      <c r="E120" s="37"/>
      <c r="F120" s="37"/>
      <c r="G120" s="37"/>
      <c r="H120" s="37"/>
      <c r="I120" s="37"/>
      <c r="J120" s="37"/>
      <c r="K120" s="37"/>
      <c r="L120" s="59"/>
      <c r="S120" s="37"/>
      <c r="T120" s="37"/>
      <c r="U120" s="37"/>
      <c r="V120" s="37"/>
      <c r="W120" s="37"/>
      <c r="X120" s="37"/>
      <c r="Y120" s="37"/>
      <c r="Z120" s="37"/>
      <c r="AA120" s="37"/>
      <c r="AB120" s="37"/>
      <c r="AC120" s="37"/>
      <c r="AD120" s="37"/>
      <c r="AE120" s="37"/>
    </row>
    <row r="121" s="2" customFormat="1" ht="6.96" customHeight="1">
      <c r="A121" s="37"/>
      <c r="B121" s="38"/>
      <c r="C121" s="37"/>
      <c r="D121" s="37"/>
      <c r="E121" s="37"/>
      <c r="F121" s="37"/>
      <c r="G121" s="37"/>
      <c r="H121" s="37"/>
      <c r="I121" s="37"/>
      <c r="J121" s="37"/>
      <c r="K121" s="37"/>
      <c r="L121" s="59"/>
      <c r="S121" s="37"/>
      <c r="T121" s="37"/>
      <c r="U121" s="37"/>
      <c r="V121" s="37"/>
      <c r="W121" s="37"/>
      <c r="X121" s="37"/>
      <c r="Y121" s="37"/>
      <c r="Z121" s="37"/>
      <c r="AA121" s="37"/>
      <c r="AB121" s="37"/>
      <c r="AC121" s="37"/>
      <c r="AD121" s="37"/>
      <c r="AE121" s="37"/>
    </row>
    <row r="122" s="2" customFormat="1" ht="12" customHeight="1">
      <c r="A122" s="37"/>
      <c r="B122" s="38"/>
      <c r="C122" s="31" t="s">
        <v>15</v>
      </c>
      <c r="D122" s="37"/>
      <c r="E122" s="37"/>
      <c r="F122" s="37"/>
      <c r="G122" s="37"/>
      <c r="H122" s="37"/>
      <c r="I122" s="37"/>
      <c r="J122" s="37"/>
      <c r="K122" s="37"/>
      <c r="L122" s="59"/>
      <c r="S122" s="37"/>
      <c r="T122" s="37"/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  <c r="AE122" s="37"/>
    </row>
    <row r="123" s="2" customFormat="1" ht="26.25" customHeight="1">
      <c r="A123" s="37"/>
      <c r="B123" s="38"/>
      <c r="C123" s="37"/>
      <c r="D123" s="37"/>
      <c r="E123" s="134" t="str">
        <f>E7</f>
        <v>Komplexná rekonštrukcia a realizácia nadstavby budovy študenského domova4,Tr. SNP53,Banská Bystrica</v>
      </c>
      <c r="F123" s="31"/>
      <c r="G123" s="31"/>
      <c r="H123" s="31"/>
      <c r="I123" s="37"/>
      <c r="J123" s="37"/>
      <c r="K123" s="37"/>
      <c r="L123" s="59"/>
      <c r="S123" s="37"/>
      <c r="T123" s="37"/>
      <c r="U123" s="37"/>
      <c r="V123" s="37"/>
      <c r="W123" s="37"/>
      <c r="X123" s="37"/>
      <c r="Y123" s="37"/>
      <c r="Z123" s="37"/>
      <c r="AA123" s="37"/>
      <c r="AB123" s="37"/>
      <c r="AC123" s="37"/>
      <c r="AD123" s="37"/>
      <c r="AE123" s="37"/>
    </row>
    <row r="124" s="1" customFormat="1" ht="12" customHeight="1">
      <c r="B124" s="21"/>
      <c r="C124" s="31" t="s">
        <v>222</v>
      </c>
      <c r="L124" s="21"/>
    </row>
    <row r="125" s="1" customFormat="1" ht="16.5" customHeight="1">
      <c r="B125" s="21"/>
      <c r="E125" s="134" t="s">
        <v>223</v>
      </c>
      <c r="F125" s="1"/>
      <c r="G125" s="1"/>
      <c r="H125" s="1"/>
      <c r="L125" s="21"/>
    </row>
    <row r="126" s="1" customFormat="1" ht="12" customHeight="1">
      <c r="B126" s="21"/>
      <c r="C126" s="31" t="s">
        <v>224</v>
      </c>
      <c r="L126" s="21"/>
    </row>
    <row r="127" s="2" customFormat="1" ht="16.5" customHeight="1">
      <c r="A127" s="37"/>
      <c r="B127" s="38"/>
      <c r="C127" s="37"/>
      <c r="D127" s="37"/>
      <c r="E127" s="135" t="s">
        <v>3459</v>
      </c>
      <c r="F127" s="37"/>
      <c r="G127" s="37"/>
      <c r="H127" s="37"/>
      <c r="I127" s="37"/>
      <c r="J127" s="37"/>
      <c r="K127" s="37"/>
      <c r="L127" s="59"/>
      <c r="S127" s="37"/>
      <c r="T127" s="37"/>
      <c r="U127" s="37"/>
      <c r="V127" s="37"/>
      <c r="W127" s="37"/>
      <c r="X127" s="37"/>
      <c r="Y127" s="37"/>
      <c r="Z127" s="37"/>
      <c r="AA127" s="37"/>
      <c r="AB127" s="37"/>
      <c r="AC127" s="37"/>
      <c r="AD127" s="37"/>
      <c r="AE127" s="37"/>
    </row>
    <row r="128" s="2" customFormat="1" ht="12" customHeight="1">
      <c r="A128" s="37"/>
      <c r="B128" s="38"/>
      <c r="C128" s="31" t="s">
        <v>226</v>
      </c>
      <c r="D128" s="37"/>
      <c r="E128" s="37"/>
      <c r="F128" s="37"/>
      <c r="G128" s="37"/>
      <c r="H128" s="37"/>
      <c r="I128" s="37"/>
      <c r="J128" s="37"/>
      <c r="K128" s="37"/>
      <c r="L128" s="59"/>
      <c r="S128" s="37"/>
      <c r="T128" s="37"/>
      <c r="U128" s="37"/>
      <c r="V128" s="37"/>
      <c r="W128" s="37"/>
      <c r="X128" s="37"/>
      <c r="Y128" s="37"/>
      <c r="Z128" s="37"/>
      <c r="AA128" s="37"/>
      <c r="AB128" s="37"/>
      <c r="AC128" s="37"/>
      <c r="AD128" s="37"/>
      <c r="AE128" s="37"/>
    </row>
    <row r="129" s="2" customFormat="1" ht="16.5" customHeight="1">
      <c r="A129" s="37"/>
      <c r="B129" s="38"/>
      <c r="C129" s="37"/>
      <c r="D129" s="37"/>
      <c r="E129" s="71" t="str">
        <f>E13</f>
        <v>stk-2.etapa - ŠTK-II.etapa</v>
      </c>
      <c r="F129" s="37"/>
      <c r="G129" s="37"/>
      <c r="H129" s="37"/>
      <c r="I129" s="37"/>
      <c r="J129" s="37"/>
      <c r="K129" s="37"/>
      <c r="L129" s="59"/>
      <c r="S129" s="37"/>
      <c r="T129" s="37"/>
      <c r="U129" s="37"/>
      <c r="V129" s="37"/>
      <c r="W129" s="37"/>
      <c r="X129" s="37"/>
      <c r="Y129" s="37"/>
      <c r="Z129" s="37"/>
      <c r="AA129" s="37"/>
      <c r="AB129" s="37"/>
      <c r="AC129" s="37"/>
      <c r="AD129" s="37"/>
      <c r="AE129" s="37"/>
    </row>
    <row r="130" s="2" customFormat="1" ht="6.96" customHeight="1">
      <c r="A130" s="37"/>
      <c r="B130" s="38"/>
      <c r="C130" s="37"/>
      <c r="D130" s="37"/>
      <c r="E130" s="37"/>
      <c r="F130" s="37"/>
      <c r="G130" s="37"/>
      <c r="H130" s="37"/>
      <c r="I130" s="37"/>
      <c r="J130" s="37"/>
      <c r="K130" s="37"/>
      <c r="L130" s="59"/>
      <c r="S130" s="37"/>
      <c r="T130" s="37"/>
      <c r="U130" s="37"/>
      <c r="V130" s="37"/>
      <c r="W130" s="37"/>
      <c r="X130" s="37"/>
      <c r="Y130" s="37"/>
      <c r="Z130" s="37"/>
      <c r="AA130" s="37"/>
      <c r="AB130" s="37"/>
      <c r="AC130" s="37"/>
      <c r="AD130" s="37"/>
      <c r="AE130" s="37"/>
    </row>
    <row r="131" s="2" customFormat="1" ht="12" customHeight="1">
      <c r="A131" s="37"/>
      <c r="B131" s="38"/>
      <c r="C131" s="31" t="s">
        <v>19</v>
      </c>
      <c r="D131" s="37"/>
      <c r="E131" s="37"/>
      <c r="F131" s="26" t="str">
        <f>F16</f>
        <v xml:space="preserve"> </v>
      </c>
      <c r="G131" s="37"/>
      <c r="H131" s="37"/>
      <c r="I131" s="31" t="s">
        <v>21</v>
      </c>
      <c r="J131" s="73" t="str">
        <f>IF(J16="","",J16)</f>
        <v>10. 9. 2024</v>
      </c>
      <c r="K131" s="37"/>
      <c r="L131" s="59"/>
      <c r="S131" s="37"/>
      <c r="T131" s="37"/>
      <c r="U131" s="37"/>
      <c r="V131" s="37"/>
      <c r="W131" s="37"/>
      <c r="X131" s="37"/>
      <c r="Y131" s="37"/>
      <c r="Z131" s="37"/>
      <c r="AA131" s="37"/>
      <c r="AB131" s="37"/>
      <c r="AC131" s="37"/>
      <c r="AD131" s="37"/>
      <c r="AE131" s="37"/>
    </row>
    <row r="132" s="2" customFormat="1" ht="6.96" customHeight="1">
      <c r="A132" s="37"/>
      <c r="B132" s="38"/>
      <c r="C132" s="37"/>
      <c r="D132" s="37"/>
      <c r="E132" s="37"/>
      <c r="F132" s="37"/>
      <c r="G132" s="37"/>
      <c r="H132" s="37"/>
      <c r="I132" s="37"/>
      <c r="J132" s="37"/>
      <c r="K132" s="37"/>
      <c r="L132" s="59"/>
      <c r="S132" s="37"/>
      <c r="T132" s="37"/>
      <c r="U132" s="37"/>
      <c r="V132" s="37"/>
      <c r="W132" s="37"/>
      <c r="X132" s="37"/>
      <c r="Y132" s="37"/>
      <c r="Z132" s="37"/>
      <c r="AA132" s="37"/>
      <c r="AB132" s="37"/>
      <c r="AC132" s="37"/>
      <c r="AD132" s="37"/>
      <c r="AE132" s="37"/>
    </row>
    <row r="133" s="2" customFormat="1" ht="15.15" customHeight="1">
      <c r="A133" s="37"/>
      <c r="B133" s="38"/>
      <c r="C133" s="31" t="s">
        <v>23</v>
      </c>
      <c r="D133" s="37"/>
      <c r="E133" s="37"/>
      <c r="F133" s="26" t="str">
        <f>E19</f>
        <v>Univerzita Mateja Bela v Banskej Bystrici</v>
      </c>
      <c r="G133" s="37"/>
      <c r="H133" s="37"/>
      <c r="I133" s="31" t="s">
        <v>29</v>
      </c>
      <c r="J133" s="35" t="str">
        <f>E25</f>
        <v>Insvet s.r.o.,Koeice</v>
      </c>
      <c r="K133" s="37"/>
      <c r="L133" s="59"/>
      <c r="S133" s="37"/>
      <c r="T133" s="37"/>
      <c r="U133" s="37"/>
      <c r="V133" s="37"/>
      <c r="W133" s="37"/>
      <c r="X133" s="37"/>
      <c r="Y133" s="37"/>
      <c r="Z133" s="37"/>
      <c r="AA133" s="37"/>
      <c r="AB133" s="37"/>
      <c r="AC133" s="37"/>
      <c r="AD133" s="37"/>
      <c r="AE133" s="37"/>
    </row>
    <row r="134" s="2" customFormat="1" ht="15.15" customHeight="1">
      <c r="A134" s="37"/>
      <c r="B134" s="38"/>
      <c r="C134" s="31" t="s">
        <v>27</v>
      </c>
      <c r="D134" s="37"/>
      <c r="E134" s="37"/>
      <c r="F134" s="26" t="str">
        <f>IF(E22="","",E22)</f>
        <v>Vyplň údaj</v>
      </c>
      <c r="G134" s="37"/>
      <c r="H134" s="37"/>
      <c r="I134" s="31" t="s">
        <v>32</v>
      </c>
      <c r="J134" s="35" t="str">
        <f>E28</f>
        <v xml:space="preserve"> </v>
      </c>
      <c r="K134" s="37"/>
      <c r="L134" s="59"/>
      <c r="S134" s="37"/>
      <c r="T134" s="37"/>
      <c r="U134" s="37"/>
      <c r="V134" s="37"/>
      <c r="W134" s="37"/>
      <c r="X134" s="37"/>
      <c r="Y134" s="37"/>
      <c r="Z134" s="37"/>
      <c r="AA134" s="37"/>
      <c r="AB134" s="37"/>
      <c r="AC134" s="37"/>
      <c r="AD134" s="37"/>
      <c r="AE134" s="37"/>
    </row>
    <row r="135" s="2" customFormat="1" ht="10.32" customHeight="1">
      <c r="A135" s="37"/>
      <c r="B135" s="38"/>
      <c r="C135" s="37"/>
      <c r="D135" s="37"/>
      <c r="E135" s="37"/>
      <c r="F135" s="37"/>
      <c r="G135" s="37"/>
      <c r="H135" s="37"/>
      <c r="I135" s="37"/>
      <c r="J135" s="37"/>
      <c r="K135" s="37"/>
      <c r="L135" s="59"/>
      <c r="S135" s="37"/>
      <c r="T135" s="37"/>
      <c r="U135" s="37"/>
      <c r="V135" s="37"/>
      <c r="W135" s="37"/>
      <c r="X135" s="37"/>
      <c r="Y135" s="37"/>
      <c r="Z135" s="37"/>
      <c r="AA135" s="37"/>
      <c r="AB135" s="37"/>
      <c r="AC135" s="37"/>
      <c r="AD135" s="37"/>
      <c r="AE135" s="37"/>
    </row>
    <row r="136" s="11" customFormat="1" ht="29.28" customHeight="1">
      <c r="A136" s="180"/>
      <c r="B136" s="181"/>
      <c r="C136" s="182" t="s">
        <v>270</v>
      </c>
      <c r="D136" s="183" t="s">
        <v>60</v>
      </c>
      <c r="E136" s="183" t="s">
        <v>56</v>
      </c>
      <c r="F136" s="183" t="s">
        <v>57</v>
      </c>
      <c r="G136" s="183" t="s">
        <v>271</v>
      </c>
      <c r="H136" s="183" t="s">
        <v>272</v>
      </c>
      <c r="I136" s="183" t="s">
        <v>273</v>
      </c>
      <c r="J136" s="184" t="s">
        <v>232</v>
      </c>
      <c r="K136" s="185" t="s">
        <v>274</v>
      </c>
      <c r="L136" s="186"/>
      <c r="M136" s="90" t="s">
        <v>1</v>
      </c>
      <c r="N136" s="91" t="s">
        <v>39</v>
      </c>
      <c r="O136" s="91" t="s">
        <v>275</v>
      </c>
      <c r="P136" s="91" t="s">
        <v>276</v>
      </c>
      <c r="Q136" s="91" t="s">
        <v>277</v>
      </c>
      <c r="R136" s="91" t="s">
        <v>278</v>
      </c>
      <c r="S136" s="91" t="s">
        <v>279</v>
      </c>
      <c r="T136" s="92" t="s">
        <v>280</v>
      </c>
      <c r="U136" s="180"/>
      <c r="V136" s="180"/>
      <c r="W136" s="180"/>
      <c r="X136" s="180"/>
      <c r="Y136" s="180"/>
      <c r="Z136" s="180"/>
      <c r="AA136" s="180"/>
      <c r="AB136" s="180"/>
      <c r="AC136" s="180"/>
      <c r="AD136" s="180"/>
      <c r="AE136" s="180"/>
    </row>
    <row r="137" s="2" customFormat="1" ht="22.8" customHeight="1">
      <c r="A137" s="37"/>
      <c r="B137" s="38"/>
      <c r="C137" s="97" t="s">
        <v>228</v>
      </c>
      <c r="D137" s="37"/>
      <c r="E137" s="37"/>
      <c r="F137" s="37"/>
      <c r="G137" s="37"/>
      <c r="H137" s="37"/>
      <c r="I137" s="37"/>
      <c r="J137" s="187">
        <f>BK137</f>
        <v>0</v>
      </c>
      <c r="K137" s="37"/>
      <c r="L137" s="38"/>
      <c r="M137" s="93"/>
      <c r="N137" s="77"/>
      <c r="O137" s="94"/>
      <c r="P137" s="188">
        <f>P138+P153+P162</f>
        <v>0</v>
      </c>
      <c r="Q137" s="94"/>
      <c r="R137" s="188">
        <f>R138+R153+R162</f>
        <v>0</v>
      </c>
      <c r="S137" s="94"/>
      <c r="T137" s="189">
        <f>T138+T153+T162</f>
        <v>0</v>
      </c>
      <c r="U137" s="37"/>
      <c r="V137" s="37"/>
      <c r="W137" s="37"/>
      <c r="X137" s="37"/>
      <c r="Y137" s="37"/>
      <c r="Z137" s="37"/>
      <c r="AA137" s="37"/>
      <c r="AB137" s="37"/>
      <c r="AC137" s="37"/>
      <c r="AD137" s="37"/>
      <c r="AE137" s="37"/>
      <c r="AT137" s="18" t="s">
        <v>74</v>
      </c>
      <c r="AU137" s="18" t="s">
        <v>234</v>
      </c>
      <c r="BK137" s="190">
        <f>BK138+BK153+BK162</f>
        <v>0</v>
      </c>
    </row>
    <row r="138" s="12" customFormat="1" ht="25.92" customHeight="1">
      <c r="A138" s="12"/>
      <c r="B138" s="191"/>
      <c r="C138" s="12"/>
      <c r="D138" s="192" t="s">
        <v>74</v>
      </c>
      <c r="E138" s="193" t="s">
        <v>2522</v>
      </c>
      <c r="F138" s="193" t="s">
        <v>3384</v>
      </c>
      <c r="G138" s="12"/>
      <c r="H138" s="12"/>
      <c r="I138" s="194"/>
      <c r="J138" s="195">
        <f>BK138</f>
        <v>0</v>
      </c>
      <c r="K138" s="12"/>
      <c r="L138" s="191"/>
      <c r="M138" s="196"/>
      <c r="N138" s="197"/>
      <c r="O138" s="197"/>
      <c r="P138" s="198">
        <f>SUM(P139:P152)</f>
        <v>0</v>
      </c>
      <c r="Q138" s="197"/>
      <c r="R138" s="198">
        <f>SUM(R139:R152)</f>
        <v>0</v>
      </c>
      <c r="S138" s="197"/>
      <c r="T138" s="199">
        <f>SUM(T139:T152)</f>
        <v>0</v>
      </c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R138" s="192" t="s">
        <v>82</v>
      </c>
      <c r="AT138" s="200" t="s">
        <v>74</v>
      </c>
      <c r="AU138" s="200" t="s">
        <v>75</v>
      </c>
      <c r="AY138" s="192" t="s">
        <v>283</v>
      </c>
      <c r="BK138" s="201">
        <f>SUM(BK139:BK152)</f>
        <v>0</v>
      </c>
    </row>
    <row r="139" s="2" customFormat="1" ht="33" customHeight="1">
      <c r="A139" s="37"/>
      <c r="B139" s="168"/>
      <c r="C139" s="242" t="s">
        <v>82</v>
      </c>
      <c r="D139" s="242" t="s">
        <v>582</v>
      </c>
      <c r="E139" s="243" t="s">
        <v>3385</v>
      </c>
      <c r="F139" s="244" t="s">
        <v>3386</v>
      </c>
      <c r="G139" s="245" t="s">
        <v>373</v>
      </c>
      <c r="H139" s="246">
        <v>20</v>
      </c>
      <c r="I139" s="247"/>
      <c r="J139" s="248">
        <f>ROUND(I139*H139,2)</f>
        <v>0</v>
      </c>
      <c r="K139" s="249"/>
      <c r="L139" s="250"/>
      <c r="M139" s="251" t="s">
        <v>1</v>
      </c>
      <c r="N139" s="252" t="s">
        <v>41</v>
      </c>
      <c r="O139" s="81"/>
      <c r="P139" s="214">
        <f>O139*H139</f>
        <v>0</v>
      </c>
      <c r="Q139" s="214">
        <v>0</v>
      </c>
      <c r="R139" s="214">
        <f>Q139*H139</f>
        <v>0</v>
      </c>
      <c r="S139" s="214">
        <v>0</v>
      </c>
      <c r="T139" s="215">
        <f>S139*H139</f>
        <v>0</v>
      </c>
      <c r="U139" s="37"/>
      <c r="V139" s="37"/>
      <c r="W139" s="37"/>
      <c r="X139" s="37"/>
      <c r="Y139" s="37"/>
      <c r="Z139" s="37"/>
      <c r="AA139" s="37"/>
      <c r="AB139" s="37"/>
      <c r="AC139" s="37"/>
      <c r="AD139" s="37"/>
      <c r="AE139" s="37"/>
      <c r="AR139" s="216" t="s">
        <v>1399</v>
      </c>
      <c r="AT139" s="216" t="s">
        <v>582</v>
      </c>
      <c r="AU139" s="216" t="s">
        <v>82</v>
      </c>
      <c r="AY139" s="18" t="s">
        <v>283</v>
      </c>
      <c r="BE139" s="217">
        <f>IF(N139="základná",J139,0)</f>
        <v>0</v>
      </c>
      <c r="BF139" s="217">
        <f>IF(N139="znížená",J139,0)</f>
        <v>0</v>
      </c>
      <c r="BG139" s="217">
        <f>IF(N139="zákl. prenesená",J139,0)</f>
        <v>0</v>
      </c>
      <c r="BH139" s="217">
        <f>IF(N139="zníž. prenesená",J139,0)</f>
        <v>0</v>
      </c>
      <c r="BI139" s="217">
        <f>IF(N139="nulová",J139,0)</f>
        <v>0</v>
      </c>
      <c r="BJ139" s="18" t="s">
        <v>87</v>
      </c>
      <c r="BK139" s="217">
        <f>ROUND(I139*H139,2)</f>
        <v>0</v>
      </c>
      <c r="BL139" s="18" t="s">
        <v>656</v>
      </c>
      <c r="BM139" s="216" t="s">
        <v>4653</v>
      </c>
    </row>
    <row r="140" s="2" customFormat="1" ht="16.5" customHeight="1">
      <c r="A140" s="37"/>
      <c r="B140" s="168"/>
      <c r="C140" s="204" t="s">
        <v>87</v>
      </c>
      <c r="D140" s="204" t="s">
        <v>285</v>
      </c>
      <c r="E140" s="205" t="s">
        <v>3387</v>
      </c>
      <c r="F140" s="206" t="s">
        <v>3224</v>
      </c>
      <c r="G140" s="207" t="s">
        <v>373</v>
      </c>
      <c r="H140" s="208">
        <v>20</v>
      </c>
      <c r="I140" s="209"/>
      <c r="J140" s="210">
        <f>ROUND(I140*H140,2)</f>
        <v>0</v>
      </c>
      <c r="K140" s="211"/>
      <c r="L140" s="38"/>
      <c r="M140" s="212" t="s">
        <v>1</v>
      </c>
      <c r="N140" s="213" t="s">
        <v>41</v>
      </c>
      <c r="O140" s="81"/>
      <c r="P140" s="214">
        <f>O140*H140</f>
        <v>0</v>
      </c>
      <c r="Q140" s="214">
        <v>0</v>
      </c>
      <c r="R140" s="214">
        <f>Q140*H140</f>
        <v>0</v>
      </c>
      <c r="S140" s="214">
        <v>0</v>
      </c>
      <c r="T140" s="215">
        <f>S140*H140</f>
        <v>0</v>
      </c>
      <c r="U140" s="37"/>
      <c r="V140" s="37"/>
      <c r="W140" s="37"/>
      <c r="X140" s="37"/>
      <c r="Y140" s="37"/>
      <c r="Z140" s="37"/>
      <c r="AA140" s="37"/>
      <c r="AB140" s="37"/>
      <c r="AC140" s="37"/>
      <c r="AD140" s="37"/>
      <c r="AE140" s="37"/>
      <c r="AR140" s="216" t="s">
        <v>656</v>
      </c>
      <c r="AT140" s="216" t="s">
        <v>285</v>
      </c>
      <c r="AU140" s="216" t="s">
        <v>82</v>
      </c>
      <c r="AY140" s="18" t="s">
        <v>283</v>
      </c>
      <c r="BE140" s="217">
        <f>IF(N140="základná",J140,0)</f>
        <v>0</v>
      </c>
      <c r="BF140" s="217">
        <f>IF(N140="znížená",J140,0)</f>
        <v>0</v>
      </c>
      <c r="BG140" s="217">
        <f>IF(N140="zákl. prenesená",J140,0)</f>
        <v>0</v>
      </c>
      <c r="BH140" s="217">
        <f>IF(N140="zníž. prenesená",J140,0)</f>
        <v>0</v>
      </c>
      <c r="BI140" s="217">
        <f>IF(N140="nulová",J140,0)</f>
        <v>0</v>
      </c>
      <c r="BJ140" s="18" t="s">
        <v>87</v>
      </c>
      <c r="BK140" s="217">
        <f>ROUND(I140*H140,2)</f>
        <v>0</v>
      </c>
      <c r="BL140" s="18" t="s">
        <v>656</v>
      </c>
      <c r="BM140" s="216" t="s">
        <v>4654</v>
      </c>
    </row>
    <row r="141" s="2" customFormat="1" ht="16.5" customHeight="1">
      <c r="A141" s="37"/>
      <c r="B141" s="168"/>
      <c r="C141" s="242" t="s">
        <v>92</v>
      </c>
      <c r="D141" s="242" t="s">
        <v>582</v>
      </c>
      <c r="E141" s="243" t="s">
        <v>3389</v>
      </c>
      <c r="F141" s="244" t="s">
        <v>3390</v>
      </c>
      <c r="G141" s="245" t="s">
        <v>373</v>
      </c>
      <c r="H141" s="246">
        <v>480</v>
      </c>
      <c r="I141" s="247"/>
      <c r="J141" s="248">
        <f>ROUND(I141*H141,2)</f>
        <v>0</v>
      </c>
      <c r="K141" s="249"/>
      <c r="L141" s="250"/>
      <c r="M141" s="251" t="s">
        <v>1</v>
      </c>
      <c r="N141" s="252" t="s">
        <v>41</v>
      </c>
      <c r="O141" s="81"/>
      <c r="P141" s="214">
        <f>O141*H141</f>
        <v>0</v>
      </c>
      <c r="Q141" s="214">
        <v>0</v>
      </c>
      <c r="R141" s="214">
        <f>Q141*H141</f>
        <v>0</v>
      </c>
      <c r="S141" s="214">
        <v>0</v>
      </c>
      <c r="T141" s="215">
        <f>S141*H141</f>
        <v>0</v>
      </c>
      <c r="U141" s="37"/>
      <c r="V141" s="37"/>
      <c r="W141" s="37"/>
      <c r="X141" s="37"/>
      <c r="Y141" s="37"/>
      <c r="Z141" s="37"/>
      <c r="AA141" s="37"/>
      <c r="AB141" s="37"/>
      <c r="AC141" s="37"/>
      <c r="AD141" s="37"/>
      <c r="AE141" s="37"/>
      <c r="AR141" s="216" t="s">
        <v>1399</v>
      </c>
      <c r="AT141" s="216" t="s">
        <v>582</v>
      </c>
      <c r="AU141" s="216" t="s">
        <v>82</v>
      </c>
      <c r="AY141" s="18" t="s">
        <v>283</v>
      </c>
      <c r="BE141" s="217">
        <f>IF(N141="základná",J141,0)</f>
        <v>0</v>
      </c>
      <c r="BF141" s="217">
        <f>IF(N141="znížená",J141,0)</f>
        <v>0</v>
      </c>
      <c r="BG141" s="217">
        <f>IF(N141="zákl. prenesená",J141,0)</f>
        <v>0</v>
      </c>
      <c r="BH141" s="217">
        <f>IF(N141="zníž. prenesená",J141,0)</f>
        <v>0</v>
      </c>
      <c r="BI141" s="217">
        <f>IF(N141="nulová",J141,0)</f>
        <v>0</v>
      </c>
      <c r="BJ141" s="18" t="s">
        <v>87</v>
      </c>
      <c r="BK141" s="217">
        <f>ROUND(I141*H141,2)</f>
        <v>0</v>
      </c>
      <c r="BL141" s="18" t="s">
        <v>656</v>
      </c>
      <c r="BM141" s="216" t="s">
        <v>4655</v>
      </c>
    </row>
    <row r="142" s="2" customFormat="1" ht="16.5" customHeight="1">
      <c r="A142" s="37"/>
      <c r="B142" s="168"/>
      <c r="C142" s="204" t="s">
        <v>289</v>
      </c>
      <c r="D142" s="204" t="s">
        <v>285</v>
      </c>
      <c r="E142" s="205" t="s">
        <v>3391</v>
      </c>
      <c r="F142" s="206" t="s">
        <v>3224</v>
      </c>
      <c r="G142" s="207" t="s">
        <v>373</v>
      </c>
      <c r="H142" s="208">
        <v>480</v>
      </c>
      <c r="I142" s="209"/>
      <c r="J142" s="210">
        <f>ROUND(I142*H142,2)</f>
        <v>0</v>
      </c>
      <c r="K142" s="211"/>
      <c r="L142" s="38"/>
      <c r="M142" s="212" t="s">
        <v>1</v>
      </c>
      <c r="N142" s="213" t="s">
        <v>41</v>
      </c>
      <c r="O142" s="81"/>
      <c r="P142" s="214">
        <f>O142*H142</f>
        <v>0</v>
      </c>
      <c r="Q142" s="214">
        <v>0</v>
      </c>
      <c r="R142" s="214">
        <f>Q142*H142</f>
        <v>0</v>
      </c>
      <c r="S142" s="214">
        <v>0</v>
      </c>
      <c r="T142" s="215">
        <f>S142*H142</f>
        <v>0</v>
      </c>
      <c r="U142" s="37"/>
      <c r="V142" s="37"/>
      <c r="W142" s="37"/>
      <c r="X142" s="37"/>
      <c r="Y142" s="37"/>
      <c r="Z142" s="37"/>
      <c r="AA142" s="37"/>
      <c r="AB142" s="37"/>
      <c r="AC142" s="37"/>
      <c r="AD142" s="37"/>
      <c r="AE142" s="37"/>
      <c r="AR142" s="216" t="s">
        <v>656</v>
      </c>
      <c r="AT142" s="216" t="s">
        <v>285</v>
      </c>
      <c r="AU142" s="216" t="s">
        <v>82</v>
      </c>
      <c r="AY142" s="18" t="s">
        <v>283</v>
      </c>
      <c r="BE142" s="217">
        <f>IF(N142="základná",J142,0)</f>
        <v>0</v>
      </c>
      <c r="BF142" s="217">
        <f>IF(N142="znížená",J142,0)</f>
        <v>0</v>
      </c>
      <c r="BG142" s="217">
        <f>IF(N142="zákl. prenesená",J142,0)</f>
        <v>0</v>
      </c>
      <c r="BH142" s="217">
        <f>IF(N142="zníž. prenesená",J142,0)</f>
        <v>0</v>
      </c>
      <c r="BI142" s="217">
        <f>IF(N142="nulová",J142,0)</f>
        <v>0</v>
      </c>
      <c r="BJ142" s="18" t="s">
        <v>87</v>
      </c>
      <c r="BK142" s="217">
        <f>ROUND(I142*H142,2)</f>
        <v>0</v>
      </c>
      <c r="BL142" s="18" t="s">
        <v>656</v>
      </c>
      <c r="BM142" s="216" t="s">
        <v>4656</v>
      </c>
    </row>
    <row r="143" s="2" customFormat="1" ht="16.5" customHeight="1">
      <c r="A143" s="37"/>
      <c r="B143" s="168"/>
      <c r="C143" s="242" t="s">
        <v>306</v>
      </c>
      <c r="D143" s="242" t="s">
        <v>582</v>
      </c>
      <c r="E143" s="243" t="s">
        <v>3393</v>
      </c>
      <c r="F143" s="244" t="s">
        <v>3394</v>
      </c>
      <c r="G143" s="245" t="s">
        <v>373</v>
      </c>
      <c r="H143" s="246">
        <v>58</v>
      </c>
      <c r="I143" s="247"/>
      <c r="J143" s="248">
        <f>ROUND(I143*H143,2)</f>
        <v>0</v>
      </c>
      <c r="K143" s="249"/>
      <c r="L143" s="250"/>
      <c r="M143" s="251" t="s">
        <v>1</v>
      </c>
      <c r="N143" s="252" t="s">
        <v>41</v>
      </c>
      <c r="O143" s="81"/>
      <c r="P143" s="214">
        <f>O143*H143</f>
        <v>0</v>
      </c>
      <c r="Q143" s="214">
        <v>0</v>
      </c>
      <c r="R143" s="214">
        <f>Q143*H143</f>
        <v>0</v>
      </c>
      <c r="S143" s="214">
        <v>0</v>
      </c>
      <c r="T143" s="215">
        <f>S143*H143</f>
        <v>0</v>
      </c>
      <c r="U143" s="37"/>
      <c r="V143" s="37"/>
      <c r="W143" s="37"/>
      <c r="X143" s="37"/>
      <c r="Y143" s="37"/>
      <c r="Z143" s="37"/>
      <c r="AA143" s="37"/>
      <c r="AB143" s="37"/>
      <c r="AC143" s="37"/>
      <c r="AD143" s="37"/>
      <c r="AE143" s="37"/>
      <c r="AR143" s="216" t="s">
        <v>1399</v>
      </c>
      <c r="AT143" s="216" t="s">
        <v>582</v>
      </c>
      <c r="AU143" s="216" t="s">
        <v>82</v>
      </c>
      <c r="AY143" s="18" t="s">
        <v>283</v>
      </c>
      <c r="BE143" s="217">
        <f>IF(N143="základná",J143,0)</f>
        <v>0</v>
      </c>
      <c r="BF143" s="217">
        <f>IF(N143="znížená",J143,0)</f>
        <v>0</v>
      </c>
      <c r="BG143" s="217">
        <f>IF(N143="zákl. prenesená",J143,0)</f>
        <v>0</v>
      </c>
      <c r="BH143" s="217">
        <f>IF(N143="zníž. prenesená",J143,0)</f>
        <v>0</v>
      </c>
      <c r="BI143" s="217">
        <f>IF(N143="nulová",J143,0)</f>
        <v>0</v>
      </c>
      <c r="BJ143" s="18" t="s">
        <v>87</v>
      </c>
      <c r="BK143" s="217">
        <f>ROUND(I143*H143,2)</f>
        <v>0</v>
      </c>
      <c r="BL143" s="18" t="s">
        <v>656</v>
      </c>
      <c r="BM143" s="216" t="s">
        <v>4657</v>
      </c>
    </row>
    <row r="144" s="2" customFormat="1" ht="16.5" customHeight="1">
      <c r="A144" s="37"/>
      <c r="B144" s="168"/>
      <c r="C144" s="204" t="s">
        <v>310</v>
      </c>
      <c r="D144" s="204" t="s">
        <v>285</v>
      </c>
      <c r="E144" s="205" t="s">
        <v>3403</v>
      </c>
      <c r="F144" s="206" t="s">
        <v>3224</v>
      </c>
      <c r="G144" s="207" t="s">
        <v>373</v>
      </c>
      <c r="H144" s="208">
        <v>58</v>
      </c>
      <c r="I144" s="209"/>
      <c r="J144" s="210">
        <f>ROUND(I144*H144,2)</f>
        <v>0</v>
      </c>
      <c r="K144" s="211"/>
      <c r="L144" s="38"/>
      <c r="M144" s="212" t="s">
        <v>1</v>
      </c>
      <c r="N144" s="213" t="s">
        <v>41</v>
      </c>
      <c r="O144" s="81"/>
      <c r="P144" s="214">
        <f>O144*H144</f>
        <v>0</v>
      </c>
      <c r="Q144" s="214">
        <v>0</v>
      </c>
      <c r="R144" s="214">
        <f>Q144*H144</f>
        <v>0</v>
      </c>
      <c r="S144" s="214">
        <v>0</v>
      </c>
      <c r="T144" s="215">
        <f>S144*H144</f>
        <v>0</v>
      </c>
      <c r="U144" s="37"/>
      <c r="V144" s="37"/>
      <c r="W144" s="37"/>
      <c r="X144" s="37"/>
      <c r="Y144" s="37"/>
      <c r="Z144" s="37"/>
      <c r="AA144" s="37"/>
      <c r="AB144" s="37"/>
      <c r="AC144" s="37"/>
      <c r="AD144" s="37"/>
      <c r="AE144" s="37"/>
      <c r="AR144" s="216" t="s">
        <v>656</v>
      </c>
      <c r="AT144" s="216" t="s">
        <v>285</v>
      </c>
      <c r="AU144" s="216" t="s">
        <v>82</v>
      </c>
      <c r="AY144" s="18" t="s">
        <v>283</v>
      </c>
      <c r="BE144" s="217">
        <f>IF(N144="základná",J144,0)</f>
        <v>0</v>
      </c>
      <c r="BF144" s="217">
        <f>IF(N144="znížená",J144,0)</f>
        <v>0</v>
      </c>
      <c r="BG144" s="217">
        <f>IF(N144="zákl. prenesená",J144,0)</f>
        <v>0</v>
      </c>
      <c r="BH144" s="217">
        <f>IF(N144="zníž. prenesená",J144,0)</f>
        <v>0</v>
      </c>
      <c r="BI144" s="217">
        <f>IF(N144="nulová",J144,0)</f>
        <v>0</v>
      </c>
      <c r="BJ144" s="18" t="s">
        <v>87</v>
      </c>
      <c r="BK144" s="217">
        <f>ROUND(I144*H144,2)</f>
        <v>0</v>
      </c>
      <c r="BL144" s="18" t="s">
        <v>656</v>
      </c>
      <c r="BM144" s="216" t="s">
        <v>4658</v>
      </c>
    </row>
    <row r="145" s="2" customFormat="1" ht="16.5" customHeight="1">
      <c r="A145" s="37"/>
      <c r="B145" s="168"/>
      <c r="C145" s="242" t="s">
        <v>315</v>
      </c>
      <c r="D145" s="242" t="s">
        <v>582</v>
      </c>
      <c r="E145" s="243" t="s">
        <v>4659</v>
      </c>
      <c r="F145" s="244" t="s">
        <v>3398</v>
      </c>
      <c r="G145" s="245" t="s">
        <v>373</v>
      </c>
      <c r="H145" s="246">
        <v>158</v>
      </c>
      <c r="I145" s="247"/>
      <c r="J145" s="248">
        <f>ROUND(I145*H145,2)</f>
        <v>0</v>
      </c>
      <c r="K145" s="249"/>
      <c r="L145" s="250"/>
      <c r="M145" s="251" t="s">
        <v>1</v>
      </c>
      <c r="N145" s="252" t="s">
        <v>41</v>
      </c>
      <c r="O145" s="81"/>
      <c r="P145" s="214">
        <f>O145*H145</f>
        <v>0</v>
      </c>
      <c r="Q145" s="214">
        <v>0</v>
      </c>
      <c r="R145" s="214">
        <f>Q145*H145</f>
        <v>0</v>
      </c>
      <c r="S145" s="214">
        <v>0</v>
      </c>
      <c r="T145" s="215">
        <f>S145*H145</f>
        <v>0</v>
      </c>
      <c r="U145" s="37"/>
      <c r="V145" s="37"/>
      <c r="W145" s="37"/>
      <c r="X145" s="37"/>
      <c r="Y145" s="37"/>
      <c r="Z145" s="37"/>
      <c r="AA145" s="37"/>
      <c r="AB145" s="37"/>
      <c r="AC145" s="37"/>
      <c r="AD145" s="37"/>
      <c r="AE145" s="37"/>
      <c r="AR145" s="216" t="s">
        <v>1399</v>
      </c>
      <c r="AT145" s="216" t="s">
        <v>582</v>
      </c>
      <c r="AU145" s="216" t="s">
        <v>82</v>
      </c>
      <c r="AY145" s="18" t="s">
        <v>283</v>
      </c>
      <c r="BE145" s="217">
        <f>IF(N145="základná",J145,0)</f>
        <v>0</v>
      </c>
      <c r="BF145" s="217">
        <f>IF(N145="znížená",J145,0)</f>
        <v>0</v>
      </c>
      <c r="BG145" s="217">
        <f>IF(N145="zákl. prenesená",J145,0)</f>
        <v>0</v>
      </c>
      <c r="BH145" s="217">
        <f>IF(N145="zníž. prenesená",J145,0)</f>
        <v>0</v>
      </c>
      <c r="BI145" s="217">
        <f>IF(N145="nulová",J145,0)</f>
        <v>0</v>
      </c>
      <c r="BJ145" s="18" t="s">
        <v>87</v>
      </c>
      <c r="BK145" s="217">
        <f>ROUND(I145*H145,2)</f>
        <v>0</v>
      </c>
      <c r="BL145" s="18" t="s">
        <v>656</v>
      </c>
      <c r="BM145" s="216" t="s">
        <v>4660</v>
      </c>
    </row>
    <row r="146" s="2" customFormat="1" ht="16.5" customHeight="1">
      <c r="A146" s="37"/>
      <c r="B146" s="168"/>
      <c r="C146" s="204" t="s">
        <v>319</v>
      </c>
      <c r="D146" s="204" t="s">
        <v>285</v>
      </c>
      <c r="E146" s="205" t="s">
        <v>3403</v>
      </c>
      <c r="F146" s="206" t="s">
        <v>3224</v>
      </c>
      <c r="G146" s="207" t="s">
        <v>373</v>
      </c>
      <c r="H146" s="208">
        <v>158</v>
      </c>
      <c r="I146" s="209"/>
      <c r="J146" s="210">
        <f>ROUND(I146*H146,2)</f>
        <v>0</v>
      </c>
      <c r="K146" s="211"/>
      <c r="L146" s="38"/>
      <c r="M146" s="212" t="s">
        <v>1</v>
      </c>
      <c r="N146" s="213" t="s">
        <v>41</v>
      </c>
      <c r="O146" s="81"/>
      <c r="P146" s="214">
        <f>O146*H146</f>
        <v>0</v>
      </c>
      <c r="Q146" s="214">
        <v>0</v>
      </c>
      <c r="R146" s="214">
        <f>Q146*H146</f>
        <v>0</v>
      </c>
      <c r="S146" s="214">
        <v>0</v>
      </c>
      <c r="T146" s="215">
        <f>S146*H146</f>
        <v>0</v>
      </c>
      <c r="U146" s="37"/>
      <c r="V146" s="37"/>
      <c r="W146" s="37"/>
      <c r="X146" s="37"/>
      <c r="Y146" s="37"/>
      <c r="Z146" s="37"/>
      <c r="AA146" s="37"/>
      <c r="AB146" s="37"/>
      <c r="AC146" s="37"/>
      <c r="AD146" s="37"/>
      <c r="AE146" s="37"/>
      <c r="AR146" s="216" t="s">
        <v>656</v>
      </c>
      <c r="AT146" s="216" t="s">
        <v>285</v>
      </c>
      <c r="AU146" s="216" t="s">
        <v>82</v>
      </c>
      <c r="AY146" s="18" t="s">
        <v>283</v>
      </c>
      <c r="BE146" s="217">
        <f>IF(N146="základná",J146,0)</f>
        <v>0</v>
      </c>
      <c r="BF146" s="217">
        <f>IF(N146="znížená",J146,0)</f>
        <v>0</v>
      </c>
      <c r="BG146" s="217">
        <f>IF(N146="zákl. prenesená",J146,0)</f>
        <v>0</v>
      </c>
      <c r="BH146" s="217">
        <f>IF(N146="zníž. prenesená",J146,0)</f>
        <v>0</v>
      </c>
      <c r="BI146" s="217">
        <f>IF(N146="nulová",J146,0)</f>
        <v>0</v>
      </c>
      <c r="BJ146" s="18" t="s">
        <v>87</v>
      </c>
      <c r="BK146" s="217">
        <f>ROUND(I146*H146,2)</f>
        <v>0</v>
      </c>
      <c r="BL146" s="18" t="s">
        <v>656</v>
      </c>
      <c r="BM146" s="216" t="s">
        <v>4661</v>
      </c>
    </row>
    <row r="147" s="2" customFormat="1" ht="16.5" customHeight="1">
      <c r="A147" s="37"/>
      <c r="B147" s="168"/>
      <c r="C147" s="242" t="s">
        <v>323</v>
      </c>
      <c r="D147" s="242" t="s">
        <v>582</v>
      </c>
      <c r="E147" s="243" t="s">
        <v>3401</v>
      </c>
      <c r="F147" s="244" t="s">
        <v>3402</v>
      </c>
      <c r="G147" s="245" t="s">
        <v>373</v>
      </c>
      <c r="H147" s="246">
        <v>39</v>
      </c>
      <c r="I147" s="247"/>
      <c r="J147" s="248">
        <f>ROUND(I147*H147,2)</f>
        <v>0</v>
      </c>
      <c r="K147" s="249"/>
      <c r="L147" s="250"/>
      <c r="M147" s="251" t="s">
        <v>1</v>
      </c>
      <c r="N147" s="252" t="s">
        <v>41</v>
      </c>
      <c r="O147" s="81"/>
      <c r="P147" s="214">
        <f>O147*H147</f>
        <v>0</v>
      </c>
      <c r="Q147" s="214">
        <v>0</v>
      </c>
      <c r="R147" s="214">
        <f>Q147*H147</f>
        <v>0</v>
      </c>
      <c r="S147" s="214">
        <v>0</v>
      </c>
      <c r="T147" s="215">
        <f>S147*H147</f>
        <v>0</v>
      </c>
      <c r="U147" s="37"/>
      <c r="V147" s="37"/>
      <c r="W147" s="37"/>
      <c r="X147" s="37"/>
      <c r="Y147" s="37"/>
      <c r="Z147" s="37"/>
      <c r="AA147" s="37"/>
      <c r="AB147" s="37"/>
      <c r="AC147" s="37"/>
      <c r="AD147" s="37"/>
      <c r="AE147" s="37"/>
      <c r="AR147" s="216" t="s">
        <v>1399</v>
      </c>
      <c r="AT147" s="216" t="s">
        <v>582</v>
      </c>
      <c r="AU147" s="216" t="s">
        <v>82</v>
      </c>
      <c r="AY147" s="18" t="s">
        <v>283</v>
      </c>
      <c r="BE147" s="217">
        <f>IF(N147="základná",J147,0)</f>
        <v>0</v>
      </c>
      <c r="BF147" s="217">
        <f>IF(N147="znížená",J147,0)</f>
        <v>0</v>
      </c>
      <c r="BG147" s="217">
        <f>IF(N147="zákl. prenesená",J147,0)</f>
        <v>0</v>
      </c>
      <c r="BH147" s="217">
        <f>IF(N147="zníž. prenesená",J147,0)</f>
        <v>0</v>
      </c>
      <c r="BI147" s="217">
        <f>IF(N147="nulová",J147,0)</f>
        <v>0</v>
      </c>
      <c r="BJ147" s="18" t="s">
        <v>87</v>
      </c>
      <c r="BK147" s="217">
        <f>ROUND(I147*H147,2)</f>
        <v>0</v>
      </c>
      <c r="BL147" s="18" t="s">
        <v>656</v>
      </c>
      <c r="BM147" s="216" t="s">
        <v>4662</v>
      </c>
    </row>
    <row r="148" s="2" customFormat="1" ht="16.5" customHeight="1">
      <c r="A148" s="37"/>
      <c r="B148" s="168"/>
      <c r="C148" s="204" t="s">
        <v>327</v>
      </c>
      <c r="D148" s="204" t="s">
        <v>285</v>
      </c>
      <c r="E148" s="205" t="s">
        <v>3407</v>
      </c>
      <c r="F148" s="206" t="s">
        <v>3224</v>
      </c>
      <c r="G148" s="207" t="s">
        <v>373</v>
      </c>
      <c r="H148" s="208">
        <v>39</v>
      </c>
      <c r="I148" s="209"/>
      <c r="J148" s="210">
        <f>ROUND(I148*H148,2)</f>
        <v>0</v>
      </c>
      <c r="K148" s="211"/>
      <c r="L148" s="38"/>
      <c r="M148" s="212" t="s">
        <v>1</v>
      </c>
      <c r="N148" s="213" t="s">
        <v>41</v>
      </c>
      <c r="O148" s="81"/>
      <c r="P148" s="214">
        <f>O148*H148</f>
        <v>0</v>
      </c>
      <c r="Q148" s="214">
        <v>0</v>
      </c>
      <c r="R148" s="214">
        <f>Q148*H148</f>
        <v>0</v>
      </c>
      <c r="S148" s="214">
        <v>0</v>
      </c>
      <c r="T148" s="215">
        <f>S148*H148</f>
        <v>0</v>
      </c>
      <c r="U148" s="37"/>
      <c r="V148" s="37"/>
      <c r="W148" s="37"/>
      <c r="X148" s="37"/>
      <c r="Y148" s="37"/>
      <c r="Z148" s="37"/>
      <c r="AA148" s="37"/>
      <c r="AB148" s="37"/>
      <c r="AC148" s="37"/>
      <c r="AD148" s="37"/>
      <c r="AE148" s="37"/>
      <c r="AR148" s="216" t="s">
        <v>656</v>
      </c>
      <c r="AT148" s="216" t="s">
        <v>285</v>
      </c>
      <c r="AU148" s="216" t="s">
        <v>82</v>
      </c>
      <c r="AY148" s="18" t="s">
        <v>283</v>
      </c>
      <c r="BE148" s="217">
        <f>IF(N148="základná",J148,0)</f>
        <v>0</v>
      </c>
      <c r="BF148" s="217">
        <f>IF(N148="znížená",J148,0)</f>
        <v>0</v>
      </c>
      <c r="BG148" s="217">
        <f>IF(N148="zákl. prenesená",J148,0)</f>
        <v>0</v>
      </c>
      <c r="BH148" s="217">
        <f>IF(N148="zníž. prenesená",J148,0)</f>
        <v>0</v>
      </c>
      <c r="BI148" s="217">
        <f>IF(N148="nulová",J148,0)</f>
        <v>0</v>
      </c>
      <c r="BJ148" s="18" t="s">
        <v>87</v>
      </c>
      <c r="BK148" s="217">
        <f>ROUND(I148*H148,2)</f>
        <v>0</v>
      </c>
      <c r="BL148" s="18" t="s">
        <v>656</v>
      </c>
      <c r="BM148" s="216" t="s">
        <v>4663</v>
      </c>
    </row>
    <row r="149" s="2" customFormat="1" ht="16.5" customHeight="1">
      <c r="A149" s="37"/>
      <c r="B149" s="168"/>
      <c r="C149" s="242" t="s">
        <v>332</v>
      </c>
      <c r="D149" s="242" t="s">
        <v>582</v>
      </c>
      <c r="E149" s="243" t="s">
        <v>3405</v>
      </c>
      <c r="F149" s="244" t="s">
        <v>3406</v>
      </c>
      <c r="G149" s="245" t="s">
        <v>373</v>
      </c>
      <c r="H149" s="246">
        <v>216</v>
      </c>
      <c r="I149" s="247"/>
      <c r="J149" s="248">
        <f>ROUND(I149*H149,2)</f>
        <v>0</v>
      </c>
      <c r="K149" s="249"/>
      <c r="L149" s="250"/>
      <c r="M149" s="251" t="s">
        <v>1</v>
      </c>
      <c r="N149" s="252" t="s">
        <v>41</v>
      </c>
      <c r="O149" s="81"/>
      <c r="P149" s="214">
        <f>O149*H149</f>
        <v>0</v>
      </c>
      <c r="Q149" s="214">
        <v>0</v>
      </c>
      <c r="R149" s="214">
        <f>Q149*H149</f>
        <v>0</v>
      </c>
      <c r="S149" s="214">
        <v>0</v>
      </c>
      <c r="T149" s="215">
        <f>S149*H149</f>
        <v>0</v>
      </c>
      <c r="U149" s="37"/>
      <c r="V149" s="37"/>
      <c r="W149" s="37"/>
      <c r="X149" s="37"/>
      <c r="Y149" s="37"/>
      <c r="Z149" s="37"/>
      <c r="AA149" s="37"/>
      <c r="AB149" s="37"/>
      <c r="AC149" s="37"/>
      <c r="AD149" s="37"/>
      <c r="AE149" s="37"/>
      <c r="AR149" s="216" t="s">
        <v>1399</v>
      </c>
      <c r="AT149" s="216" t="s">
        <v>582</v>
      </c>
      <c r="AU149" s="216" t="s">
        <v>82</v>
      </c>
      <c r="AY149" s="18" t="s">
        <v>283</v>
      </c>
      <c r="BE149" s="217">
        <f>IF(N149="základná",J149,0)</f>
        <v>0</v>
      </c>
      <c r="BF149" s="217">
        <f>IF(N149="znížená",J149,0)</f>
        <v>0</v>
      </c>
      <c r="BG149" s="217">
        <f>IF(N149="zákl. prenesená",J149,0)</f>
        <v>0</v>
      </c>
      <c r="BH149" s="217">
        <f>IF(N149="zníž. prenesená",J149,0)</f>
        <v>0</v>
      </c>
      <c r="BI149" s="217">
        <f>IF(N149="nulová",J149,0)</f>
        <v>0</v>
      </c>
      <c r="BJ149" s="18" t="s">
        <v>87</v>
      </c>
      <c r="BK149" s="217">
        <f>ROUND(I149*H149,2)</f>
        <v>0</v>
      </c>
      <c r="BL149" s="18" t="s">
        <v>656</v>
      </c>
      <c r="BM149" s="216" t="s">
        <v>4664</v>
      </c>
    </row>
    <row r="150" s="2" customFormat="1" ht="16.5" customHeight="1">
      <c r="A150" s="37"/>
      <c r="B150" s="168"/>
      <c r="C150" s="204" t="s">
        <v>337</v>
      </c>
      <c r="D150" s="204" t="s">
        <v>285</v>
      </c>
      <c r="E150" s="205" t="s">
        <v>3395</v>
      </c>
      <c r="F150" s="206" t="s">
        <v>3224</v>
      </c>
      <c r="G150" s="207" t="s">
        <v>373</v>
      </c>
      <c r="H150" s="208">
        <v>216</v>
      </c>
      <c r="I150" s="209"/>
      <c r="J150" s="210">
        <f>ROUND(I150*H150,2)</f>
        <v>0</v>
      </c>
      <c r="K150" s="211"/>
      <c r="L150" s="38"/>
      <c r="M150" s="212" t="s">
        <v>1</v>
      </c>
      <c r="N150" s="213" t="s">
        <v>41</v>
      </c>
      <c r="O150" s="81"/>
      <c r="P150" s="214">
        <f>O150*H150</f>
        <v>0</v>
      </c>
      <c r="Q150" s="214">
        <v>0</v>
      </c>
      <c r="R150" s="214">
        <f>Q150*H150</f>
        <v>0</v>
      </c>
      <c r="S150" s="214">
        <v>0</v>
      </c>
      <c r="T150" s="215">
        <f>S150*H150</f>
        <v>0</v>
      </c>
      <c r="U150" s="37"/>
      <c r="V150" s="37"/>
      <c r="W150" s="37"/>
      <c r="X150" s="37"/>
      <c r="Y150" s="37"/>
      <c r="Z150" s="37"/>
      <c r="AA150" s="37"/>
      <c r="AB150" s="37"/>
      <c r="AC150" s="37"/>
      <c r="AD150" s="37"/>
      <c r="AE150" s="37"/>
      <c r="AR150" s="216" t="s">
        <v>656</v>
      </c>
      <c r="AT150" s="216" t="s">
        <v>285</v>
      </c>
      <c r="AU150" s="216" t="s">
        <v>82</v>
      </c>
      <c r="AY150" s="18" t="s">
        <v>283</v>
      </c>
      <c r="BE150" s="217">
        <f>IF(N150="základná",J150,0)</f>
        <v>0</v>
      </c>
      <c r="BF150" s="217">
        <f>IF(N150="znížená",J150,0)</f>
        <v>0</v>
      </c>
      <c r="BG150" s="217">
        <f>IF(N150="zákl. prenesená",J150,0)</f>
        <v>0</v>
      </c>
      <c r="BH150" s="217">
        <f>IF(N150="zníž. prenesená",J150,0)</f>
        <v>0</v>
      </c>
      <c r="BI150" s="217">
        <f>IF(N150="nulová",J150,0)</f>
        <v>0</v>
      </c>
      <c r="BJ150" s="18" t="s">
        <v>87</v>
      </c>
      <c r="BK150" s="217">
        <f>ROUND(I150*H150,2)</f>
        <v>0</v>
      </c>
      <c r="BL150" s="18" t="s">
        <v>656</v>
      </c>
      <c r="BM150" s="216" t="s">
        <v>4665</v>
      </c>
    </row>
    <row r="151" s="2" customFormat="1" ht="76.35" customHeight="1">
      <c r="A151" s="37"/>
      <c r="B151" s="168"/>
      <c r="C151" s="242" t="s">
        <v>341</v>
      </c>
      <c r="D151" s="242" t="s">
        <v>582</v>
      </c>
      <c r="E151" s="243" t="s">
        <v>3409</v>
      </c>
      <c r="F151" s="244" t="s">
        <v>3410</v>
      </c>
      <c r="G151" s="245" t="s">
        <v>373</v>
      </c>
      <c r="H151" s="246">
        <v>39</v>
      </c>
      <c r="I151" s="247"/>
      <c r="J151" s="248">
        <f>ROUND(I151*H151,2)</f>
        <v>0</v>
      </c>
      <c r="K151" s="249"/>
      <c r="L151" s="250"/>
      <c r="M151" s="251" t="s">
        <v>1</v>
      </c>
      <c r="N151" s="252" t="s">
        <v>41</v>
      </c>
      <c r="O151" s="81"/>
      <c r="P151" s="214">
        <f>O151*H151</f>
        <v>0</v>
      </c>
      <c r="Q151" s="214">
        <v>0</v>
      </c>
      <c r="R151" s="214">
        <f>Q151*H151</f>
        <v>0</v>
      </c>
      <c r="S151" s="214">
        <v>0</v>
      </c>
      <c r="T151" s="215">
        <f>S151*H151</f>
        <v>0</v>
      </c>
      <c r="U151" s="37"/>
      <c r="V151" s="37"/>
      <c r="W151" s="37"/>
      <c r="X151" s="37"/>
      <c r="Y151" s="37"/>
      <c r="Z151" s="37"/>
      <c r="AA151" s="37"/>
      <c r="AB151" s="37"/>
      <c r="AC151" s="37"/>
      <c r="AD151" s="37"/>
      <c r="AE151" s="37"/>
      <c r="AR151" s="216" t="s">
        <v>1399</v>
      </c>
      <c r="AT151" s="216" t="s">
        <v>582</v>
      </c>
      <c r="AU151" s="216" t="s">
        <v>82</v>
      </c>
      <c r="AY151" s="18" t="s">
        <v>283</v>
      </c>
      <c r="BE151" s="217">
        <f>IF(N151="základná",J151,0)</f>
        <v>0</v>
      </c>
      <c r="BF151" s="217">
        <f>IF(N151="znížená",J151,0)</f>
        <v>0</v>
      </c>
      <c r="BG151" s="217">
        <f>IF(N151="zákl. prenesená",J151,0)</f>
        <v>0</v>
      </c>
      <c r="BH151" s="217">
        <f>IF(N151="zníž. prenesená",J151,0)</f>
        <v>0</v>
      </c>
      <c r="BI151" s="217">
        <f>IF(N151="nulová",J151,0)</f>
        <v>0</v>
      </c>
      <c r="BJ151" s="18" t="s">
        <v>87</v>
      </c>
      <c r="BK151" s="217">
        <f>ROUND(I151*H151,2)</f>
        <v>0</v>
      </c>
      <c r="BL151" s="18" t="s">
        <v>656</v>
      </c>
      <c r="BM151" s="216" t="s">
        <v>4666</v>
      </c>
    </row>
    <row r="152" s="2" customFormat="1" ht="16.5" customHeight="1">
      <c r="A152" s="37"/>
      <c r="B152" s="168"/>
      <c r="C152" s="204" t="s">
        <v>347</v>
      </c>
      <c r="D152" s="204" t="s">
        <v>285</v>
      </c>
      <c r="E152" s="205" t="s">
        <v>3411</v>
      </c>
      <c r="F152" s="206" t="s">
        <v>3224</v>
      </c>
      <c r="G152" s="207" t="s">
        <v>373</v>
      </c>
      <c r="H152" s="208">
        <v>39</v>
      </c>
      <c r="I152" s="209"/>
      <c r="J152" s="210">
        <f>ROUND(I152*H152,2)</f>
        <v>0</v>
      </c>
      <c r="K152" s="211"/>
      <c r="L152" s="38"/>
      <c r="M152" s="212" t="s">
        <v>1</v>
      </c>
      <c r="N152" s="213" t="s">
        <v>41</v>
      </c>
      <c r="O152" s="81"/>
      <c r="P152" s="214">
        <f>O152*H152</f>
        <v>0</v>
      </c>
      <c r="Q152" s="214">
        <v>0</v>
      </c>
      <c r="R152" s="214">
        <f>Q152*H152</f>
        <v>0</v>
      </c>
      <c r="S152" s="214">
        <v>0</v>
      </c>
      <c r="T152" s="215">
        <f>S152*H152</f>
        <v>0</v>
      </c>
      <c r="U152" s="37"/>
      <c r="V152" s="37"/>
      <c r="W152" s="37"/>
      <c r="X152" s="37"/>
      <c r="Y152" s="37"/>
      <c r="Z152" s="37"/>
      <c r="AA152" s="37"/>
      <c r="AB152" s="37"/>
      <c r="AC152" s="37"/>
      <c r="AD152" s="37"/>
      <c r="AE152" s="37"/>
      <c r="AR152" s="216" t="s">
        <v>656</v>
      </c>
      <c r="AT152" s="216" t="s">
        <v>285</v>
      </c>
      <c r="AU152" s="216" t="s">
        <v>82</v>
      </c>
      <c r="AY152" s="18" t="s">
        <v>283</v>
      </c>
      <c r="BE152" s="217">
        <f>IF(N152="základná",J152,0)</f>
        <v>0</v>
      </c>
      <c r="BF152" s="217">
        <f>IF(N152="znížená",J152,0)</f>
        <v>0</v>
      </c>
      <c r="BG152" s="217">
        <f>IF(N152="zákl. prenesená",J152,0)</f>
        <v>0</v>
      </c>
      <c r="BH152" s="217">
        <f>IF(N152="zníž. prenesená",J152,0)</f>
        <v>0</v>
      </c>
      <c r="BI152" s="217">
        <f>IF(N152="nulová",J152,0)</f>
        <v>0</v>
      </c>
      <c r="BJ152" s="18" t="s">
        <v>87</v>
      </c>
      <c r="BK152" s="217">
        <f>ROUND(I152*H152,2)</f>
        <v>0</v>
      </c>
      <c r="BL152" s="18" t="s">
        <v>656</v>
      </c>
      <c r="BM152" s="216" t="s">
        <v>4667</v>
      </c>
    </row>
    <row r="153" s="12" customFormat="1" ht="25.92" customHeight="1">
      <c r="A153" s="12"/>
      <c r="B153" s="191"/>
      <c r="C153" s="12"/>
      <c r="D153" s="192" t="s">
        <v>74</v>
      </c>
      <c r="E153" s="193" t="s">
        <v>2129</v>
      </c>
      <c r="F153" s="193" t="s">
        <v>3413</v>
      </c>
      <c r="G153" s="12"/>
      <c r="H153" s="12"/>
      <c r="I153" s="194"/>
      <c r="J153" s="195">
        <f>BK153</f>
        <v>0</v>
      </c>
      <c r="K153" s="12"/>
      <c r="L153" s="191"/>
      <c r="M153" s="196"/>
      <c r="N153" s="197"/>
      <c r="O153" s="197"/>
      <c r="P153" s="198">
        <f>SUM(P154:P161)</f>
        <v>0</v>
      </c>
      <c r="Q153" s="197"/>
      <c r="R153" s="198">
        <f>SUM(R154:R161)</f>
        <v>0</v>
      </c>
      <c r="S153" s="197"/>
      <c r="T153" s="199">
        <f>SUM(T154:T161)</f>
        <v>0</v>
      </c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R153" s="192" t="s">
        <v>82</v>
      </c>
      <c r="AT153" s="200" t="s">
        <v>74</v>
      </c>
      <c r="AU153" s="200" t="s">
        <v>75</v>
      </c>
      <c r="AY153" s="192" t="s">
        <v>283</v>
      </c>
      <c r="BK153" s="201">
        <f>SUM(BK154:BK161)</f>
        <v>0</v>
      </c>
    </row>
    <row r="154" s="2" customFormat="1" ht="66.75" customHeight="1">
      <c r="A154" s="37"/>
      <c r="B154" s="168"/>
      <c r="C154" s="242" t="s">
        <v>352</v>
      </c>
      <c r="D154" s="242" t="s">
        <v>582</v>
      </c>
      <c r="E154" s="243" t="s">
        <v>3414</v>
      </c>
      <c r="F154" s="244" t="s">
        <v>3415</v>
      </c>
      <c r="G154" s="245" t="s">
        <v>373</v>
      </c>
      <c r="H154" s="246">
        <v>18</v>
      </c>
      <c r="I154" s="247"/>
      <c r="J154" s="248">
        <f>ROUND(I154*H154,2)</f>
        <v>0</v>
      </c>
      <c r="K154" s="249"/>
      <c r="L154" s="250"/>
      <c r="M154" s="251" t="s">
        <v>1</v>
      </c>
      <c r="N154" s="252" t="s">
        <v>41</v>
      </c>
      <c r="O154" s="81"/>
      <c r="P154" s="214">
        <f>O154*H154</f>
        <v>0</v>
      </c>
      <c r="Q154" s="214">
        <v>0</v>
      </c>
      <c r="R154" s="214">
        <f>Q154*H154</f>
        <v>0</v>
      </c>
      <c r="S154" s="214">
        <v>0</v>
      </c>
      <c r="T154" s="215">
        <f>S154*H154</f>
        <v>0</v>
      </c>
      <c r="U154" s="37"/>
      <c r="V154" s="37"/>
      <c r="W154" s="37"/>
      <c r="X154" s="37"/>
      <c r="Y154" s="37"/>
      <c r="Z154" s="37"/>
      <c r="AA154" s="37"/>
      <c r="AB154" s="37"/>
      <c r="AC154" s="37"/>
      <c r="AD154" s="37"/>
      <c r="AE154" s="37"/>
      <c r="AR154" s="216" t="s">
        <v>1399</v>
      </c>
      <c r="AT154" s="216" t="s">
        <v>582</v>
      </c>
      <c r="AU154" s="216" t="s">
        <v>82</v>
      </c>
      <c r="AY154" s="18" t="s">
        <v>283</v>
      </c>
      <c r="BE154" s="217">
        <f>IF(N154="základná",J154,0)</f>
        <v>0</v>
      </c>
      <c r="BF154" s="217">
        <f>IF(N154="znížená",J154,0)</f>
        <v>0</v>
      </c>
      <c r="BG154" s="217">
        <f>IF(N154="zákl. prenesená",J154,0)</f>
        <v>0</v>
      </c>
      <c r="BH154" s="217">
        <f>IF(N154="zníž. prenesená",J154,0)</f>
        <v>0</v>
      </c>
      <c r="BI154" s="217">
        <f>IF(N154="nulová",J154,0)</f>
        <v>0</v>
      </c>
      <c r="BJ154" s="18" t="s">
        <v>87</v>
      </c>
      <c r="BK154" s="217">
        <f>ROUND(I154*H154,2)</f>
        <v>0</v>
      </c>
      <c r="BL154" s="18" t="s">
        <v>656</v>
      </c>
      <c r="BM154" s="216" t="s">
        <v>4668</v>
      </c>
    </row>
    <row r="155" s="2" customFormat="1" ht="24.15" customHeight="1">
      <c r="A155" s="37"/>
      <c r="B155" s="168"/>
      <c r="C155" s="204" t="s">
        <v>358</v>
      </c>
      <c r="D155" s="204" t="s">
        <v>285</v>
      </c>
      <c r="E155" s="205" t="s">
        <v>4669</v>
      </c>
      <c r="F155" s="206" t="s">
        <v>3224</v>
      </c>
      <c r="G155" s="207" t="s">
        <v>373</v>
      </c>
      <c r="H155" s="208">
        <v>18</v>
      </c>
      <c r="I155" s="209"/>
      <c r="J155" s="210">
        <f>ROUND(I155*H155,2)</f>
        <v>0</v>
      </c>
      <c r="K155" s="211"/>
      <c r="L155" s="38"/>
      <c r="M155" s="212" t="s">
        <v>1</v>
      </c>
      <c r="N155" s="213" t="s">
        <v>41</v>
      </c>
      <c r="O155" s="81"/>
      <c r="P155" s="214">
        <f>O155*H155</f>
        <v>0</v>
      </c>
      <c r="Q155" s="214">
        <v>0</v>
      </c>
      <c r="R155" s="214">
        <f>Q155*H155</f>
        <v>0</v>
      </c>
      <c r="S155" s="214">
        <v>0</v>
      </c>
      <c r="T155" s="215">
        <f>S155*H155</f>
        <v>0</v>
      </c>
      <c r="U155" s="37"/>
      <c r="V155" s="37"/>
      <c r="W155" s="37"/>
      <c r="X155" s="37"/>
      <c r="Y155" s="37"/>
      <c r="Z155" s="37"/>
      <c r="AA155" s="37"/>
      <c r="AB155" s="37"/>
      <c r="AC155" s="37"/>
      <c r="AD155" s="37"/>
      <c r="AE155" s="37"/>
      <c r="AR155" s="216" t="s">
        <v>656</v>
      </c>
      <c r="AT155" s="216" t="s">
        <v>285</v>
      </c>
      <c r="AU155" s="216" t="s">
        <v>82</v>
      </c>
      <c r="AY155" s="18" t="s">
        <v>283</v>
      </c>
      <c r="BE155" s="217">
        <f>IF(N155="základná",J155,0)</f>
        <v>0</v>
      </c>
      <c r="BF155" s="217">
        <f>IF(N155="znížená",J155,0)</f>
        <v>0</v>
      </c>
      <c r="BG155" s="217">
        <f>IF(N155="zákl. prenesená",J155,0)</f>
        <v>0</v>
      </c>
      <c r="BH155" s="217">
        <f>IF(N155="zníž. prenesená",J155,0)</f>
        <v>0</v>
      </c>
      <c r="BI155" s="217">
        <f>IF(N155="nulová",J155,0)</f>
        <v>0</v>
      </c>
      <c r="BJ155" s="18" t="s">
        <v>87</v>
      </c>
      <c r="BK155" s="217">
        <f>ROUND(I155*H155,2)</f>
        <v>0</v>
      </c>
      <c r="BL155" s="18" t="s">
        <v>656</v>
      </c>
      <c r="BM155" s="216" t="s">
        <v>4670</v>
      </c>
    </row>
    <row r="156" s="2" customFormat="1" ht="33" customHeight="1">
      <c r="A156" s="37"/>
      <c r="B156" s="168"/>
      <c r="C156" s="242" t="s">
        <v>364</v>
      </c>
      <c r="D156" s="242" t="s">
        <v>582</v>
      </c>
      <c r="E156" s="243" t="s">
        <v>3385</v>
      </c>
      <c r="F156" s="244" t="s">
        <v>3386</v>
      </c>
      <c r="G156" s="245" t="s">
        <v>373</v>
      </c>
      <c r="H156" s="246">
        <v>1</v>
      </c>
      <c r="I156" s="247"/>
      <c r="J156" s="248">
        <f>ROUND(I156*H156,2)</f>
        <v>0</v>
      </c>
      <c r="K156" s="249"/>
      <c r="L156" s="250"/>
      <c r="M156" s="251" t="s">
        <v>1</v>
      </c>
      <c r="N156" s="252" t="s">
        <v>41</v>
      </c>
      <c r="O156" s="81"/>
      <c r="P156" s="214">
        <f>O156*H156</f>
        <v>0</v>
      </c>
      <c r="Q156" s="214">
        <v>0</v>
      </c>
      <c r="R156" s="214">
        <f>Q156*H156</f>
        <v>0</v>
      </c>
      <c r="S156" s="214">
        <v>0</v>
      </c>
      <c r="T156" s="215">
        <f>S156*H156</f>
        <v>0</v>
      </c>
      <c r="U156" s="37"/>
      <c r="V156" s="37"/>
      <c r="W156" s="37"/>
      <c r="X156" s="37"/>
      <c r="Y156" s="37"/>
      <c r="Z156" s="37"/>
      <c r="AA156" s="37"/>
      <c r="AB156" s="37"/>
      <c r="AC156" s="37"/>
      <c r="AD156" s="37"/>
      <c r="AE156" s="37"/>
      <c r="AR156" s="216" t="s">
        <v>1399</v>
      </c>
      <c r="AT156" s="216" t="s">
        <v>582</v>
      </c>
      <c r="AU156" s="216" t="s">
        <v>82</v>
      </c>
      <c r="AY156" s="18" t="s">
        <v>283</v>
      </c>
      <c r="BE156" s="217">
        <f>IF(N156="základná",J156,0)</f>
        <v>0</v>
      </c>
      <c r="BF156" s="217">
        <f>IF(N156="znížená",J156,0)</f>
        <v>0</v>
      </c>
      <c r="BG156" s="217">
        <f>IF(N156="zákl. prenesená",J156,0)</f>
        <v>0</v>
      </c>
      <c r="BH156" s="217">
        <f>IF(N156="zníž. prenesená",J156,0)</f>
        <v>0</v>
      </c>
      <c r="BI156" s="217">
        <f>IF(N156="nulová",J156,0)</f>
        <v>0</v>
      </c>
      <c r="BJ156" s="18" t="s">
        <v>87</v>
      </c>
      <c r="BK156" s="217">
        <f>ROUND(I156*H156,2)</f>
        <v>0</v>
      </c>
      <c r="BL156" s="18" t="s">
        <v>656</v>
      </c>
      <c r="BM156" s="216" t="s">
        <v>4671</v>
      </c>
    </row>
    <row r="157" s="2" customFormat="1" ht="16.5" customHeight="1">
      <c r="A157" s="37"/>
      <c r="B157" s="168"/>
      <c r="C157" s="204" t="s">
        <v>370</v>
      </c>
      <c r="D157" s="204" t="s">
        <v>285</v>
      </c>
      <c r="E157" s="205" t="s">
        <v>4672</v>
      </c>
      <c r="F157" s="206" t="s">
        <v>3224</v>
      </c>
      <c r="G157" s="207" t="s">
        <v>373</v>
      </c>
      <c r="H157" s="208">
        <v>1</v>
      </c>
      <c r="I157" s="209"/>
      <c r="J157" s="210">
        <f>ROUND(I157*H157,2)</f>
        <v>0</v>
      </c>
      <c r="K157" s="211"/>
      <c r="L157" s="38"/>
      <c r="M157" s="212" t="s">
        <v>1</v>
      </c>
      <c r="N157" s="213" t="s">
        <v>41</v>
      </c>
      <c r="O157" s="81"/>
      <c r="P157" s="214">
        <f>O157*H157</f>
        <v>0</v>
      </c>
      <c r="Q157" s="214">
        <v>0</v>
      </c>
      <c r="R157" s="214">
        <f>Q157*H157</f>
        <v>0</v>
      </c>
      <c r="S157" s="214">
        <v>0</v>
      </c>
      <c r="T157" s="215">
        <f>S157*H157</f>
        <v>0</v>
      </c>
      <c r="U157" s="37"/>
      <c r="V157" s="37"/>
      <c r="W157" s="37"/>
      <c r="X157" s="37"/>
      <c r="Y157" s="37"/>
      <c r="Z157" s="37"/>
      <c r="AA157" s="37"/>
      <c r="AB157" s="37"/>
      <c r="AC157" s="37"/>
      <c r="AD157" s="37"/>
      <c r="AE157" s="37"/>
      <c r="AR157" s="216" t="s">
        <v>656</v>
      </c>
      <c r="AT157" s="216" t="s">
        <v>285</v>
      </c>
      <c r="AU157" s="216" t="s">
        <v>82</v>
      </c>
      <c r="AY157" s="18" t="s">
        <v>283</v>
      </c>
      <c r="BE157" s="217">
        <f>IF(N157="základná",J157,0)</f>
        <v>0</v>
      </c>
      <c r="BF157" s="217">
        <f>IF(N157="znížená",J157,0)</f>
        <v>0</v>
      </c>
      <c r="BG157" s="217">
        <f>IF(N157="zákl. prenesená",J157,0)</f>
        <v>0</v>
      </c>
      <c r="BH157" s="217">
        <f>IF(N157="zníž. prenesená",J157,0)</f>
        <v>0</v>
      </c>
      <c r="BI157" s="217">
        <f>IF(N157="nulová",J157,0)</f>
        <v>0</v>
      </c>
      <c r="BJ157" s="18" t="s">
        <v>87</v>
      </c>
      <c r="BK157" s="217">
        <f>ROUND(I157*H157,2)</f>
        <v>0</v>
      </c>
      <c r="BL157" s="18" t="s">
        <v>656</v>
      </c>
      <c r="BM157" s="216" t="s">
        <v>4673</v>
      </c>
    </row>
    <row r="158" s="2" customFormat="1" ht="16.5" customHeight="1">
      <c r="A158" s="37"/>
      <c r="B158" s="168"/>
      <c r="C158" s="242" t="s">
        <v>376</v>
      </c>
      <c r="D158" s="242" t="s">
        <v>582</v>
      </c>
      <c r="E158" s="243" t="s">
        <v>3389</v>
      </c>
      <c r="F158" s="244" t="s">
        <v>3390</v>
      </c>
      <c r="G158" s="245" t="s">
        <v>373</v>
      </c>
      <c r="H158" s="246">
        <v>24</v>
      </c>
      <c r="I158" s="247"/>
      <c r="J158" s="248">
        <f>ROUND(I158*H158,2)</f>
        <v>0</v>
      </c>
      <c r="K158" s="249"/>
      <c r="L158" s="250"/>
      <c r="M158" s="251" t="s">
        <v>1</v>
      </c>
      <c r="N158" s="252" t="s">
        <v>41</v>
      </c>
      <c r="O158" s="81"/>
      <c r="P158" s="214">
        <f>O158*H158</f>
        <v>0</v>
      </c>
      <c r="Q158" s="214">
        <v>0</v>
      </c>
      <c r="R158" s="214">
        <f>Q158*H158</f>
        <v>0</v>
      </c>
      <c r="S158" s="214">
        <v>0</v>
      </c>
      <c r="T158" s="215">
        <f>S158*H158</f>
        <v>0</v>
      </c>
      <c r="U158" s="37"/>
      <c r="V158" s="37"/>
      <c r="W158" s="37"/>
      <c r="X158" s="37"/>
      <c r="Y158" s="37"/>
      <c r="Z158" s="37"/>
      <c r="AA158" s="37"/>
      <c r="AB158" s="37"/>
      <c r="AC158" s="37"/>
      <c r="AD158" s="37"/>
      <c r="AE158" s="37"/>
      <c r="AR158" s="216" t="s">
        <v>1399</v>
      </c>
      <c r="AT158" s="216" t="s">
        <v>582</v>
      </c>
      <c r="AU158" s="216" t="s">
        <v>82</v>
      </c>
      <c r="AY158" s="18" t="s">
        <v>283</v>
      </c>
      <c r="BE158" s="217">
        <f>IF(N158="základná",J158,0)</f>
        <v>0</v>
      </c>
      <c r="BF158" s="217">
        <f>IF(N158="znížená",J158,0)</f>
        <v>0</v>
      </c>
      <c r="BG158" s="217">
        <f>IF(N158="zákl. prenesená",J158,0)</f>
        <v>0</v>
      </c>
      <c r="BH158" s="217">
        <f>IF(N158="zníž. prenesená",J158,0)</f>
        <v>0</v>
      </c>
      <c r="BI158" s="217">
        <f>IF(N158="nulová",J158,0)</f>
        <v>0</v>
      </c>
      <c r="BJ158" s="18" t="s">
        <v>87</v>
      </c>
      <c r="BK158" s="217">
        <f>ROUND(I158*H158,2)</f>
        <v>0</v>
      </c>
      <c r="BL158" s="18" t="s">
        <v>656</v>
      </c>
      <c r="BM158" s="216" t="s">
        <v>4674</v>
      </c>
    </row>
    <row r="159" s="2" customFormat="1" ht="16.5" customHeight="1">
      <c r="A159" s="37"/>
      <c r="B159" s="168"/>
      <c r="C159" s="204" t="s">
        <v>7</v>
      </c>
      <c r="D159" s="204" t="s">
        <v>285</v>
      </c>
      <c r="E159" s="205" t="s">
        <v>3418</v>
      </c>
      <c r="F159" s="206" t="s">
        <v>3224</v>
      </c>
      <c r="G159" s="207" t="s">
        <v>373</v>
      </c>
      <c r="H159" s="208">
        <v>24</v>
      </c>
      <c r="I159" s="209"/>
      <c r="J159" s="210">
        <f>ROUND(I159*H159,2)</f>
        <v>0</v>
      </c>
      <c r="K159" s="211"/>
      <c r="L159" s="38"/>
      <c r="M159" s="212" t="s">
        <v>1</v>
      </c>
      <c r="N159" s="213" t="s">
        <v>41</v>
      </c>
      <c r="O159" s="81"/>
      <c r="P159" s="214">
        <f>O159*H159</f>
        <v>0</v>
      </c>
      <c r="Q159" s="214">
        <v>0</v>
      </c>
      <c r="R159" s="214">
        <f>Q159*H159</f>
        <v>0</v>
      </c>
      <c r="S159" s="214">
        <v>0</v>
      </c>
      <c r="T159" s="215">
        <f>S159*H159</f>
        <v>0</v>
      </c>
      <c r="U159" s="37"/>
      <c r="V159" s="37"/>
      <c r="W159" s="37"/>
      <c r="X159" s="37"/>
      <c r="Y159" s="37"/>
      <c r="Z159" s="37"/>
      <c r="AA159" s="37"/>
      <c r="AB159" s="37"/>
      <c r="AC159" s="37"/>
      <c r="AD159" s="37"/>
      <c r="AE159" s="37"/>
      <c r="AR159" s="216" t="s">
        <v>656</v>
      </c>
      <c r="AT159" s="216" t="s">
        <v>285</v>
      </c>
      <c r="AU159" s="216" t="s">
        <v>82</v>
      </c>
      <c r="AY159" s="18" t="s">
        <v>283</v>
      </c>
      <c r="BE159" s="217">
        <f>IF(N159="základná",J159,0)</f>
        <v>0</v>
      </c>
      <c r="BF159" s="217">
        <f>IF(N159="znížená",J159,0)</f>
        <v>0</v>
      </c>
      <c r="BG159" s="217">
        <f>IF(N159="zákl. prenesená",J159,0)</f>
        <v>0</v>
      </c>
      <c r="BH159" s="217">
        <f>IF(N159="zníž. prenesená",J159,0)</f>
        <v>0</v>
      </c>
      <c r="BI159" s="217">
        <f>IF(N159="nulová",J159,0)</f>
        <v>0</v>
      </c>
      <c r="BJ159" s="18" t="s">
        <v>87</v>
      </c>
      <c r="BK159" s="217">
        <f>ROUND(I159*H159,2)</f>
        <v>0</v>
      </c>
      <c r="BL159" s="18" t="s">
        <v>656</v>
      </c>
      <c r="BM159" s="216" t="s">
        <v>4675</v>
      </c>
    </row>
    <row r="160" s="2" customFormat="1" ht="16.5" customHeight="1">
      <c r="A160" s="37"/>
      <c r="B160" s="168"/>
      <c r="C160" s="242" t="s">
        <v>386</v>
      </c>
      <c r="D160" s="242" t="s">
        <v>582</v>
      </c>
      <c r="E160" s="243" t="s">
        <v>3421</v>
      </c>
      <c r="F160" s="244" t="s">
        <v>3422</v>
      </c>
      <c r="G160" s="245" t="s">
        <v>373</v>
      </c>
      <c r="H160" s="246">
        <v>18</v>
      </c>
      <c r="I160" s="247"/>
      <c r="J160" s="248">
        <f>ROUND(I160*H160,2)</f>
        <v>0</v>
      </c>
      <c r="K160" s="249"/>
      <c r="L160" s="250"/>
      <c r="M160" s="251" t="s">
        <v>1</v>
      </c>
      <c r="N160" s="252" t="s">
        <v>41</v>
      </c>
      <c r="O160" s="81"/>
      <c r="P160" s="214">
        <f>O160*H160</f>
        <v>0</v>
      </c>
      <c r="Q160" s="214">
        <v>0</v>
      </c>
      <c r="R160" s="214">
        <f>Q160*H160</f>
        <v>0</v>
      </c>
      <c r="S160" s="214">
        <v>0</v>
      </c>
      <c r="T160" s="215">
        <f>S160*H160</f>
        <v>0</v>
      </c>
      <c r="U160" s="37"/>
      <c r="V160" s="37"/>
      <c r="W160" s="37"/>
      <c r="X160" s="37"/>
      <c r="Y160" s="37"/>
      <c r="Z160" s="37"/>
      <c r="AA160" s="37"/>
      <c r="AB160" s="37"/>
      <c r="AC160" s="37"/>
      <c r="AD160" s="37"/>
      <c r="AE160" s="37"/>
      <c r="AR160" s="216" t="s">
        <v>1399</v>
      </c>
      <c r="AT160" s="216" t="s">
        <v>582</v>
      </c>
      <c r="AU160" s="216" t="s">
        <v>82</v>
      </c>
      <c r="AY160" s="18" t="s">
        <v>283</v>
      </c>
      <c r="BE160" s="217">
        <f>IF(N160="základná",J160,0)</f>
        <v>0</v>
      </c>
      <c r="BF160" s="217">
        <f>IF(N160="znížená",J160,0)</f>
        <v>0</v>
      </c>
      <c r="BG160" s="217">
        <f>IF(N160="zákl. prenesená",J160,0)</f>
        <v>0</v>
      </c>
      <c r="BH160" s="217">
        <f>IF(N160="zníž. prenesená",J160,0)</f>
        <v>0</v>
      </c>
      <c r="BI160" s="217">
        <f>IF(N160="nulová",J160,0)</f>
        <v>0</v>
      </c>
      <c r="BJ160" s="18" t="s">
        <v>87</v>
      </c>
      <c r="BK160" s="217">
        <f>ROUND(I160*H160,2)</f>
        <v>0</v>
      </c>
      <c r="BL160" s="18" t="s">
        <v>656</v>
      </c>
      <c r="BM160" s="216" t="s">
        <v>4676</v>
      </c>
    </row>
    <row r="161" s="2" customFormat="1" ht="16.5" customHeight="1">
      <c r="A161" s="37"/>
      <c r="B161" s="168"/>
      <c r="C161" s="204" t="s">
        <v>395</v>
      </c>
      <c r="D161" s="204" t="s">
        <v>285</v>
      </c>
      <c r="E161" s="205" t="s">
        <v>3387</v>
      </c>
      <c r="F161" s="206" t="s">
        <v>3224</v>
      </c>
      <c r="G161" s="207" t="s">
        <v>373</v>
      </c>
      <c r="H161" s="208">
        <v>18</v>
      </c>
      <c r="I161" s="209"/>
      <c r="J161" s="210">
        <f>ROUND(I161*H161,2)</f>
        <v>0</v>
      </c>
      <c r="K161" s="211"/>
      <c r="L161" s="38"/>
      <c r="M161" s="212" t="s">
        <v>1</v>
      </c>
      <c r="N161" s="213" t="s">
        <v>41</v>
      </c>
      <c r="O161" s="81"/>
      <c r="P161" s="214">
        <f>O161*H161</f>
        <v>0</v>
      </c>
      <c r="Q161" s="214">
        <v>0</v>
      </c>
      <c r="R161" s="214">
        <f>Q161*H161</f>
        <v>0</v>
      </c>
      <c r="S161" s="214">
        <v>0</v>
      </c>
      <c r="T161" s="215">
        <f>S161*H161</f>
        <v>0</v>
      </c>
      <c r="U161" s="37"/>
      <c r="V161" s="37"/>
      <c r="W161" s="37"/>
      <c r="X161" s="37"/>
      <c r="Y161" s="37"/>
      <c r="Z161" s="37"/>
      <c r="AA161" s="37"/>
      <c r="AB161" s="37"/>
      <c r="AC161" s="37"/>
      <c r="AD161" s="37"/>
      <c r="AE161" s="37"/>
      <c r="AR161" s="216" t="s">
        <v>656</v>
      </c>
      <c r="AT161" s="216" t="s">
        <v>285</v>
      </c>
      <c r="AU161" s="216" t="s">
        <v>82</v>
      </c>
      <c r="AY161" s="18" t="s">
        <v>283</v>
      </c>
      <c r="BE161" s="217">
        <f>IF(N161="základná",J161,0)</f>
        <v>0</v>
      </c>
      <c r="BF161" s="217">
        <f>IF(N161="znížená",J161,0)</f>
        <v>0</v>
      </c>
      <c r="BG161" s="217">
        <f>IF(N161="zákl. prenesená",J161,0)</f>
        <v>0</v>
      </c>
      <c r="BH161" s="217">
        <f>IF(N161="zníž. prenesená",J161,0)</f>
        <v>0</v>
      </c>
      <c r="BI161" s="217">
        <f>IF(N161="nulová",J161,0)</f>
        <v>0</v>
      </c>
      <c r="BJ161" s="18" t="s">
        <v>87</v>
      </c>
      <c r="BK161" s="217">
        <f>ROUND(I161*H161,2)</f>
        <v>0</v>
      </c>
      <c r="BL161" s="18" t="s">
        <v>656</v>
      </c>
      <c r="BM161" s="216" t="s">
        <v>4677</v>
      </c>
    </row>
    <row r="162" s="12" customFormat="1" ht="25.92" customHeight="1">
      <c r="A162" s="12"/>
      <c r="B162" s="191"/>
      <c r="C162" s="12"/>
      <c r="D162" s="192" t="s">
        <v>74</v>
      </c>
      <c r="E162" s="193" t="s">
        <v>2174</v>
      </c>
      <c r="F162" s="193" t="s">
        <v>3424</v>
      </c>
      <c r="G162" s="12"/>
      <c r="H162" s="12"/>
      <c r="I162" s="194"/>
      <c r="J162" s="195">
        <f>BK162</f>
        <v>0</v>
      </c>
      <c r="K162" s="12"/>
      <c r="L162" s="191"/>
      <c r="M162" s="196"/>
      <c r="N162" s="197"/>
      <c r="O162" s="197"/>
      <c r="P162" s="198">
        <f>SUM(P163:P186)</f>
        <v>0</v>
      </c>
      <c r="Q162" s="197"/>
      <c r="R162" s="198">
        <f>SUM(R163:R186)</f>
        <v>0</v>
      </c>
      <c r="S162" s="197"/>
      <c r="T162" s="199">
        <f>SUM(T163:T186)</f>
        <v>0</v>
      </c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R162" s="192" t="s">
        <v>82</v>
      </c>
      <c r="AT162" s="200" t="s">
        <v>74</v>
      </c>
      <c r="AU162" s="200" t="s">
        <v>75</v>
      </c>
      <c r="AY162" s="192" t="s">
        <v>283</v>
      </c>
      <c r="BK162" s="201">
        <f>SUM(BK163:BK186)</f>
        <v>0</v>
      </c>
    </row>
    <row r="163" s="2" customFormat="1" ht="24.15" customHeight="1">
      <c r="A163" s="37"/>
      <c r="B163" s="168"/>
      <c r="C163" s="242" t="s">
        <v>400</v>
      </c>
      <c r="D163" s="242" t="s">
        <v>582</v>
      </c>
      <c r="E163" s="243" t="s">
        <v>3425</v>
      </c>
      <c r="F163" s="244" t="s">
        <v>3426</v>
      </c>
      <c r="G163" s="245" t="s">
        <v>649</v>
      </c>
      <c r="H163" s="246">
        <v>23705</v>
      </c>
      <c r="I163" s="247"/>
      <c r="J163" s="248">
        <f>ROUND(I163*H163,2)</f>
        <v>0</v>
      </c>
      <c r="K163" s="249"/>
      <c r="L163" s="250"/>
      <c r="M163" s="251" t="s">
        <v>1</v>
      </c>
      <c r="N163" s="252" t="s">
        <v>41</v>
      </c>
      <c r="O163" s="81"/>
      <c r="P163" s="214">
        <f>O163*H163</f>
        <v>0</v>
      </c>
      <c r="Q163" s="214">
        <v>0</v>
      </c>
      <c r="R163" s="214">
        <f>Q163*H163</f>
        <v>0</v>
      </c>
      <c r="S163" s="214">
        <v>0</v>
      </c>
      <c r="T163" s="215">
        <f>S163*H163</f>
        <v>0</v>
      </c>
      <c r="U163" s="37"/>
      <c r="V163" s="37"/>
      <c r="W163" s="37"/>
      <c r="X163" s="37"/>
      <c r="Y163" s="37"/>
      <c r="Z163" s="37"/>
      <c r="AA163" s="37"/>
      <c r="AB163" s="37"/>
      <c r="AC163" s="37"/>
      <c r="AD163" s="37"/>
      <c r="AE163" s="37"/>
      <c r="AR163" s="216" t="s">
        <v>1399</v>
      </c>
      <c r="AT163" s="216" t="s">
        <v>582</v>
      </c>
      <c r="AU163" s="216" t="s">
        <v>82</v>
      </c>
      <c r="AY163" s="18" t="s">
        <v>283</v>
      </c>
      <c r="BE163" s="217">
        <f>IF(N163="základná",J163,0)</f>
        <v>0</v>
      </c>
      <c r="BF163" s="217">
        <f>IF(N163="znížená",J163,0)</f>
        <v>0</v>
      </c>
      <c r="BG163" s="217">
        <f>IF(N163="zákl. prenesená",J163,0)</f>
        <v>0</v>
      </c>
      <c r="BH163" s="217">
        <f>IF(N163="zníž. prenesená",J163,0)</f>
        <v>0</v>
      </c>
      <c r="BI163" s="217">
        <f>IF(N163="nulová",J163,0)</f>
        <v>0</v>
      </c>
      <c r="BJ163" s="18" t="s">
        <v>87</v>
      </c>
      <c r="BK163" s="217">
        <f>ROUND(I163*H163,2)</f>
        <v>0</v>
      </c>
      <c r="BL163" s="18" t="s">
        <v>656</v>
      </c>
      <c r="BM163" s="216" t="s">
        <v>4678</v>
      </c>
    </row>
    <row r="164" s="2" customFormat="1" ht="16.5" customHeight="1">
      <c r="A164" s="37"/>
      <c r="B164" s="168"/>
      <c r="C164" s="204" t="s">
        <v>408</v>
      </c>
      <c r="D164" s="204" t="s">
        <v>285</v>
      </c>
      <c r="E164" s="205" t="s">
        <v>3427</v>
      </c>
      <c r="F164" s="206" t="s">
        <v>3224</v>
      </c>
      <c r="G164" s="207" t="s">
        <v>373</v>
      </c>
      <c r="H164" s="208">
        <v>23705</v>
      </c>
      <c r="I164" s="209"/>
      <c r="J164" s="210">
        <f>ROUND(I164*H164,2)</f>
        <v>0</v>
      </c>
      <c r="K164" s="211"/>
      <c r="L164" s="38"/>
      <c r="M164" s="212" t="s">
        <v>1</v>
      </c>
      <c r="N164" s="213" t="s">
        <v>41</v>
      </c>
      <c r="O164" s="81"/>
      <c r="P164" s="214">
        <f>O164*H164</f>
        <v>0</v>
      </c>
      <c r="Q164" s="214">
        <v>0</v>
      </c>
      <c r="R164" s="214">
        <f>Q164*H164</f>
        <v>0</v>
      </c>
      <c r="S164" s="214">
        <v>0</v>
      </c>
      <c r="T164" s="215">
        <f>S164*H164</f>
        <v>0</v>
      </c>
      <c r="U164" s="37"/>
      <c r="V164" s="37"/>
      <c r="W164" s="37"/>
      <c r="X164" s="37"/>
      <c r="Y164" s="37"/>
      <c r="Z164" s="37"/>
      <c r="AA164" s="37"/>
      <c r="AB164" s="37"/>
      <c r="AC164" s="37"/>
      <c r="AD164" s="37"/>
      <c r="AE164" s="37"/>
      <c r="AR164" s="216" t="s">
        <v>656</v>
      </c>
      <c r="AT164" s="216" t="s">
        <v>285</v>
      </c>
      <c r="AU164" s="216" t="s">
        <v>82</v>
      </c>
      <c r="AY164" s="18" t="s">
        <v>283</v>
      </c>
      <c r="BE164" s="217">
        <f>IF(N164="základná",J164,0)</f>
        <v>0</v>
      </c>
      <c r="BF164" s="217">
        <f>IF(N164="znížená",J164,0)</f>
        <v>0</v>
      </c>
      <c r="BG164" s="217">
        <f>IF(N164="zákl. prenesená",J164,0)</f>
        <v>0</v>
      </c>
      <c r="BH164" s="217">
        <f>IF(N164="zníž. prenesená",J164,0)</f>
        <v>0</v>
      </c>
      <c r="BI164" s="217">
        <f>IF(N164="nulová",J164,0)</f>
        <v>0</v>
      </c>
      <c r="BJ164" s="18" t="s">
        <v>87</v>
      </c>
      <c r="BK164" s="217">
        <f>ROUND(I164*H164,2)</f>
        <v>0</v>
      </c>
      <c r="BL164" s="18" t="s">
        <v>656</v>
      </c>
      <c r="BM164" s="216" t="s">
        <v>4679</v>
      </c>
    </row>
    <row r="165" s="2" customFormat="1" ht="37.8" customHeight="1">
      <c r="A165" s="37"/>
      <c r="B165" s="168"/>
      <c r="C165" s="242" t="s">
        <v>418</v>
      </c>
      <c r="D165" s="242" t="s">
        <v>582</v>
      </c>
      <c r="E165" s="243" t="s">
        <v>3429</v>
      </c>
      <c r="F165" s="244" t="s">
        <v>3430</v>
      </c>
      <c r="G165" s="245" t="s">
        <v>649</v>
      </c>
      <c r="H165" s="246">
        <v>2523</v>
      </c>
      <c r="I165" s="247"/>
      <c r="J165" s="248">
        <f>ROUND(I165*H165,2)</f>
        <v>0</v>
      </c>
      <c r="K165" s="249"/>
      <c r="L165" s="250"/>
      <c r="M165" s="251" t="s">
        <v>1</v>
      </c>
      <c r="N165" s="252" t="s">
        <v>41</v>
      </c>
      <c r="O165" s="81"/>
      <c r="P165" s="214">
        <f>O165*H165</f>
        <v>0</v>
      </c>
      <c r="Q165" s="214">
        <v>0</v>
      </c>
      <c r="R165" s="214">
        <f>Q165*H165</f>
        <v>0</v>
      </c>
      <c r="S165" s="214">
        <v>0</v>
      </c>
      <c r="T165" s="215">
        <f>S165*H165</f>
        <v>0</v>
      </c>
      <c r="U165" s="37"/>
      <c r="V165" s="37"/>
      <c r="W165" s="37"/>
      <c r="X165" s="37"/>
      <c r="Y165" s="37"/>
      <c r="Z165" s="37"/>
      <c r="AA165" s="37"/>
      <c r="AB165" s="37"/>
      <c r="AC165" s="37"/>
      <c r="AD165" s="37"/>
      <c r="AE165" s="37"/>
      <c r="AR165" s="216" t="s">
        <v>1399</v>
      </c>
      <c r="AT165" s="216" t="s">
        <v>582</v>
      </c>
      <c r="AU165" s="216" t="s">
        <v>82</v>
      </c>
      <c r="AY165" s="18" t="s">
        <v>283</v>
      </c>
      <c r="BE165" s="217">
        <f>IF(N165="základná",J165,0)</f>
        <v>0</v>
      </c>
      <c r="BF165" s="217">
        <f>IF(N165="znížená",J165,0)</f>
        <v>0</v>
      </c>
      <c r="BG165" s="217">
        <f>IF(N165="zákl. prenesená",J165,0)</f>
        <v>0</v>
      </c>
      <c r="BH165" s="217">
        <f>IF(N165="zníž. prenesená",J165,0)</f>
        <v>0</v>
      </c>
      <c r="BI165" s="217">
        <f>IF(N165="nulová",J165,0)</f>
        <v>0</v>
      </c>
      <c r="BJ165" s="18" t="s">
        <v>87</v>
      </c>
      <c r="BK165" s="217">
        <f>ROUND(I165*H165,2)</f>
        <v>0</v>
      </c>
      <c r="BL165" s="18" t="s">
        <v>656</v>
      </c>
      <c r="BM165" s="216" t="s">
        <v>4680</v>
      </c>
    </row>
    <row r="166" s="2" customFormat="1" ht="16.5" customHeight="1">
      <c r="A166" s="37"/>
      <c r="B166" s="168"/>
      <c r="C166" s="204" t="s">
        <v>428</v>
      </c>
      <c r="D166" s="204" t="s">
        <v>285</v>
      </c>
      <c r="E166" s="205" t="s">
        <v>4681</v>
      </c>
      <c r="F166" s="206" t="s">
        <v>3224</v>
      </c>
      <c r="G166" s="207" t="s">
        <v>649</v>
      </c>
      <c r="H166" s="208">
        <v>2523</v>
      </c>
      <c r="I166" s="209"/>
      <c r="J166" s="210">
        <f>ROUND(I166*H166,2)</f>
        <v>0</v>
      </c>
      <c r="K166" s="211"/>
      <c r="L166" s="38"/>
      <c r="M166" s="212" t="s">
        <v>1</v>
      </c>
      <c r="N166" s="213" t="s">
        <v>41</v>
      </c>
      <c r="O166" s="81"/>
      <c r="P166" s="214">
        <f>O166*H166</f>
        <v>0</v>
      </c>
      <c r="Q166" s="214">
        <v>0</v>
      </c>
      <c r="R166" s="214">
        <f>Q166*H166</f>
        <v>0</v>
      </c>
      <c r="S166" s="214">
        <v>0</v>
      </c>
      <c r="T166" s="215">
        <f>S166*H166</f>
        <v>0</v>
      </c>
      <c r="U166" s="37"/>
      <c r="V166" s="37"/>
      <c r="W166" s="37"/>
      <c r="X166" s="37"/>
      <c r="Y166" s="37"/>
      <c r="Z166" s="37"/>
      <c r="AA166" s="37"/>
      <c r="AB166" s="37"/>
      <c r="AC166" s="37"/>
      <c r="AD166" s="37"/>
      <c r="AE166" s="37"/>
      <c r="AR166" s="216" t="s">
        <v>656</v>
      </c>
      <c r="AT166" s="216" t="s">
        <v>285</v>
      </c>
      <c r="AU166" s="216" t="s">
        <v>82</v>
      </c>
      <c r="AY166" s="18" t="s">
        <v>283</v>
      </c>
      <c r="BE166" s="217">
        <f>IF(N166="základná",J166,0)</f>
        <v>0</v>
      </c>
      <c r="BF166" s="217">
        <f>IF(N166="znížená",J166,0)</f>
        <v>0</v>
      </c>
      <c r="BG166" s="217">
        <f>IF(N166="zákl. prenesená",J166,0)</f>
        <v>0</v>
      </c>
      <c r="BH166" s="217">
        <f>IF(N166="zníž. prenesená",J166,0)</f>
        <v>0</v>
      </c>
      <c r="BI166" s="217">
        <f>IF(N166="nulová",J166,0)</f>
        <v>0</v>
      </c>
      <c r="BJ166" s="18" t="s">
        <v>87</v>
      </c>
      <c r="BK166" s="217">
        <f>ROUND(I166*H166,2)</f>
        <v>0</v>
      </c>
      <c r="BL166" s="18" t="s">
        <v>656</v>
      </c>
      <c r="BM166" s="216" t="s">
        <v>4682</v>
      </c>
    </row>
    <row r="167" s="2" customFormat="1" ht="24.15" customHeight="1">
      <c r="A167" s="37"/>
      <c r="B167" s="168"/>
      <c r="C167" s="242" t="s">
        <v>438</v>
      </c>
      <c r="D167" s="242" t="s">
        <v>582</v>
      </c>
      <c r="E167" s="243" t="s">
        <v>3433</v>
      </c>
      <c r="F167" s="244" t="s">
        <v>3434</v>
      </c>
      <c r="G167" s="245" t="s">
        <v>373</v>
      </c>
      <c r="H167" s="246">
        <v>18</v>
      </c>
      <c r="I167" s="247"/>
      <c r="J167" s="248">
        <f>ROUND(I167*H167,2)</f>
        <v>0</v>
      </c>
      <c r="K167" s="249"/>
      <c r="L167" s="250"/>
      <c r="M167" s="251" t="s">
        <v>1</v>
      </c>
      <c r="N167" s="252" t="s">
        <v>41</v>
      </c>
      <c r="O167" s="81"/>
      <c r="P167" s="214">
        <f>O167*H167</f>
        <v>0</v>
      </c>
      <c r="Q167" s="214">
        <v>0</v>
      </c>
      <c r="R167" s="214">
        <f>Q167*H167</f>
        <v>0</v>
      </c>
      <c r="S167" s="214">
        <v>0</v>
      </c>
      <c r="T167" s="215">
        <f>S167*H167</f>
        <v>0</v>
      </c>
      <c r="U167" s="37"/>
      <c r="V167" s="37"/>
      <c r="W167" s="37"/>
      <c r="X167" s="37"/>
      <c r="Y167" s="37"/>
      <c r="Z167" s="37"/>
      <c r="AA167" s="37"/>
      <c r="AB167" s="37"/>
      <c r="AC167" s="37"/>
      <c r="AD167" s="37"/>
      <c r="AE167" s="37"/>
      <c r="AR167" s="216" t="s">
        <v>1399</v>
      </c>
      <c r="AT167" s="216" t="s">
        <v>582</v>
      </c>
      <c r="AU167" s="216" t="s">
        <v>82</v>
      </c>
      <c r="AY167" s="18" t="s">
        <v>283</v>
      </c>
      <c r="BE167" s="217">
        <f>IF(N167="základná",J167,0)</f>
        <v>0</v>
      </c>
      <c r="BF167" s="217">
        <f>IF(N167="znížená",J167,0)</f>
        <v>0</v>
      </c>
      <c r="BG167" s="217">
        <f>IF(N167="zákl. prenesená",J167,0)</f>
        <v>0</v>
      </c>
      <c r="BH167" s="217">
        <f>IF(N167="zníž. prenesená",J167,0)</f>
        <v>0</v>
      </c>
      <c r="BI167" s="217">
        <f>IF(N167="nulová",J167,0)</f>
        <v>0</v>
      </c>
      <c r="BJ167" s="18" t="s">
        <v>87</v>
      </c>
      <c r="BK167" s="217">
        <f>ROUND(I167*H167,2)</f>
        <v>0</v>
      </c>
      <c r="BL167" s="18" t="s">
        <v>656</v>
      </c>
      <c r="BM167" s="216" t="s">
        <v>4683</v>
      </c>
    </row>
    <row r="168" s="2" customFormat="1" ht="24.15" customHeight="1">
      <c r="A168" s="37"/>
      <c r="B168" s="168"/>
      <c r="C168" s="242" t="s">
        <v>442</v>
      </c>
      <c r="D168" s="242" t="s">
        <v>582</v>
      </c>
      <c r="E168" s="243" t="s">
        <v>3435</v>
      </c>
      <c r="F168" s="244" t="s">
        <v>3434</v>
      </c>
      <c r="G168" s="245" t="s">
        <v>373</v>
      </c>
      <c r="H168" s="246">
        <v>216</v>
      </c>
      <c r="I168" s="247"/>
      <c r="J168" s="248">
        <f>ROUND(I168*H168,2)</f>
        <v>0</v>
      </c>
      <c r="K168" s="249"/>
      <c r="L168" s="250"/>
      <c r="M168" s="251" t="s">
        <v>1</v>
      </c>
      <c r="N168" s="252" t="s">
        <v>41</v>
      </c>
      <c r="O168" s="81"/>
      <c r="P168" s="214">
        <f>O168*H168</f>
        <v>0</v>
      </c>
      <c r="Q168" s="214">
        <v>0</v>
      </c>
      <c r="R168" s="214">
        <f>Q168*H168</f>
        <v>0</v>
      </c>
      <c r="S168" s="214">
        <v>0</v>
      </c>
      <c r="T168" s="215">
        <f>S168*H168</f>
        <v>0</v>
      </c>
      <c r="U168" s="37"/>
      <c r="V168" s="37"/>
      <c r="W168" s="37"/>
      <c r="X168" s="37"/>
      <c r="Y168" s="37"/>
      <c r="Z168" s="37"/>
      <c r="AA168" s="37"/>
      <c r="AB168" s="37"/>
      <c r="AC168" s="37"/>
      <c r="AD168" s="37"/>
      <c r="AE168" s="37"/>
      <c r="AR168" s="216" t="s">
        <v>1399</v>
      </c>
      <c r="AT168" s="216" t="s">
        <v>582</v>
      </c>
      <c r="AU168" s="216" t="s">
        <v>82</v>
      </c>
      <c r="AY168" s="18" t="s">
        <v>283</v>
      </c>
      <c r="BE168" s="217">
        <f>IF(N168="základná",J168,0)</f>
        <v>0</v>
      </c>
      <c r="BF168" s="217">
        <f>IF(N168="znížená",J168,0)</f>
        <v>0</v>
      </c>
      <c r="BG168" s="217">
        <f>IF(N168="zákl. prenesená",J168,0)</f>
        <v>0</v>
      </c>
      <c r="BH168" s="217">
        <f>IF(N168="zníž. prenesená",J168,0)</f>
        <v>0</v>
      </c>
      <c r="BI168" s="217">
        <f>IF(N168="nulová",J168,0)</f>
        <v>0</v>
      </c>
      <c r="BJ168" s="18" t="s">
        <v>87</v>
      </c>
      <c r="BK168" s="217">
        <f>ROUND(I168*H168,2)</f>
        <v>0</v>
      </c>
      <c r="BL168" s="18" t="s">
        <v>656</v>
      </c>
      <c r="BM168" s="216" t="s">
        <v>4684</v>
      </c>
    </row>
    <row r="169" s="2" customFormat="1" ht="16.5" customHeight="1">
      <c r="A169" s="37"/>
      <c r="B169" s="168"/>
      <c r="C169" s="242" t="s">
        <v>447</v>
      </c>
      <c r="D169" s="242" t="s">
        <v>582</v>
      </c>
      <c r="E169" s="243" t="s">
        <v>3436</v>
      </c>
      <c r="F169" s="244" t="s">
        <v>3437</v>
      </c>
      <c r="G169" s="245" t="s">
        <v>373</v>
      </c>
      <c r="H169" s="246">
        <v>100</v>
      </c>
      <c r="I169" s="247"/>
      <c r="J169" s="248">
        <f>ROUND(I169*H169,2)</f>
        <v>0</v>
      </c>
      <c r="K169" s="249"/>
      <c r="L169" s="250"/>
      <c r="M169" s="251" t="s">
        <v>1</v>
      </c>
      <c r="N169" s="252" t="s">
        <v>41</v>
      </c>
      <c r="O169" s="81"/>
      <c r="P169" s="214">
        <f>O169*H169</f>
        <v>0</v>
      </c>
      <c r="Q169" s="214">
        <v>0</v>
      </c>
      <c r="R169" s="214">
        <f>Q169*H169</f>
        <v>0</v>
      </c>
      <c r="S169" s="214">
        <v>0</v>
      </c>
      <c r="T169" s="215">
        <f>S169*H169</f>
        <v>0</v>
      </c>
      <c r="U169" s="37"/>
      <c r="V169" s="37"/>
      <c r="W169" s="37"/>
      <c r="X169" s="37"/>
      <c r="Y169" s="37"/>
      <c r="Z169" s="37"/>
      <c r="AA169" s="37"/>
      <c r="AB169" s="37"/>
      <c r="AC169" s="37"/>
      <c r="AD169" s="37"/>
      <c r="AE169" s="37"/>
      <c r="AR169" s="216" t="s">
        <v>1399</v>
      </c>
      <c r="AT169" s="216" t="s">
        <v>582</v>
      </c>
      <c r="AU169" s="216" t="s">
        <v>82</v>
      </c>
      <c r="AY169" s="18" t="s">
        <v>283</v>
      </c>
      <c r="BE169" s="217">
        <f>IF(N169="základná",J169,0)</f>
        <v>0</v>
      </c>
      <c r="BF169" s="217">
        <f>IF(N169="znížená",J169,0)</f>
        <v>0</v>
      </c>
      <c r="BG169" s="217">
        <f>IF(N169="zákl. prenesená",J169,0)</f>
        <v>0</v>
      </c>
      <c r="BH169" s="217">
        <f>IF(N169="zníž. prenesená",J169,0)</f>
        <v>0</v>
      </c>
      <c r="BI169" s="217">
        <f>IF(N169="nulová",J169,0)</f>
        <v>0</v>
      </c>
      <c r="BJ169" s="18" t="s">
        <v>87</v>
      </c>
      <c r="BK169" s="217">
        <f>ROUND(I169*H169,2)</f>
        <v>0</v>
      </c>
      <c r="BL169" s="18" t="s">
        <v>656</v>
      </c>
      <c r="BM169" s="216" t="s">
        <v>4685</v>
      </c>
    </row>
    <row r="170" s="2" customFormat="1" ht="16.5" customHeight="1">
      <c r="A170" s="37"/>
      <c r="B170" s="168"/>
      <c r="C170" s="242" t="s">
        <v>464</v>
      </c>
      <c r="D170" s="242" t="s">
        <v>582</v>
      </c>
      <c r="E170" s="243" t="s">
        <v>3273</v>
      </c>
      <c r="F170" s="244" t="s">
        <v>3438</v>
      </c>
      <c r="G170" s="245" t="s">
        <v>373</v>
      </c>
      <c r="H170" s="246">
        <v>100</v>
      </c>
      <c r="I170" s="247"/>
      <c r="J170" s="248">
        <f>ROUND(I170*H170,2)</f>
        <v>0</v>
      </c>
      <c r="K170" s="249"/>
      <c r="L170" s="250"/>
      <c r="M170" s="251" t="s">
        <v>1</v>
      </c>
      <c r="N170" s="252" t="s">
        <v>41</v>
      </c>
      <c r="O170" s="81"/>
      <c r="P170" s="214">
        <f>O170*H170</f>
        <v>0</v>
      </c>
      <c r="Q170" s="214">
        <v>0</v>
      </c>
      <c r="R170" s="214">
        <f>Q170*H170</f>
        <v>0</v>
      </c>
      <c r="S170" s="214">
        <v>0</v>
      </c>
      <c r="T170" s="215">
        <f>S170*H170</f>
        <v>0</v>
      </c>
      <c r="U170" s="37"/>
      <c r="V170" s="37"/>
      <c r="W170" s="37"/>
      <c r="X170" s="37"/>
      <c r="Y170" s="37"/>
      <c r="Z170" s="37"/>
      <c r="AA170" s="37"/>
      <c r="AB170" s="37"/>
      <c r="AC170" s="37"/>
      <c r="AD170" s="37"/>
      <c r="AE170" s="37"/>
      <c r="AR170" s="216" t="s">
        <v>1399</v>
      </c>
      <c r="AT170" s="216" t="s">
        <v>582</v>
      </c>
      <c r="AU170" s="216" t="s">
        <v>82</v>
      </c>
      <c r="AY170" s="18" t="s">
        <v>283</v>
      </c>
      <c r="BE170" s="217">
        <f>IF(N170="základná",J170,0)</f>
        <v>0</v>
      </c>
      <c r="BF170" s="217">
        <f>IF(N170="znížená",J170,0)</f>
        <v>0</v>
      </c>
      <c r="BG170" s="217">
        <f>IF(N170="zákl. prenesená",J170,0)</f>
        <v>0</v>
      </c>
      <c r="BH170" s="217">
        <f>IF(N170="zníž. prenesená",J170,0)</f>
        <v>0</v>
      </c>
      <c r="BI170" s="217">
        <f>IF(N170="nulová",J170,0)</f>
        <v>0</v>
      </c>
      <c r="BJ170" s="18" t="s">
        <v>87</v>
      </c>
      <c r="BK170" s="217">
        <f>ROUND(I170*H170,2)</f>
        <v>0</v>
      </c>
      <c r="BL170" s="18" t="s">
        <v>656</v>
      </c>
      <c r="BM170" s="216" t="s">
        <v>4686</v>
      </c>
    </row>
    <row r="171" s="2" customFormat="1" ht="16.5" customHeight="1">
      <c r="A171" s="37"/>
      <c r="B171" s="168"/>
      <c r="C171" s="204" t="s">
        <v>469</v>
      </c>
      <c r="D171" s="204" t="s">
        <v>285</v>
      </c>
      <c r="E171" s="205" t="s">
        <v>3439</v>
      </c>
      <c r="F171" s="206" t="s">
        <v>3224</v>
      </c>
      <c r="G171" s="207" t="s">
        <v>373</v>
      </c>
      <c r="H171" s="208">
        <v>100</v>
      </c>
      <c r="I171" s="209"/>
      <c r="J171" s="210">
        <f>ROUND(I171*H171,2)</f>
        <v>0</v>
      </c>
      <c r="K171" s="211"/>
      <c r="L171" s="38"/>
      <c r="M171" s="212" t="s">
        <v>1</v>
      </c>
      <c r="N171" s="213" t="s">
        <v>41</v>
      </c>
      <c r="O171" s="81"/>
      <c r="P171" s="214">
        <f>O171*H171</f>
        <v>0</v>
      </c>
      <c r="Q171" s="214">
        <v>0</v>
      </c>
      <c r="R171" s="214">
        <f>Q171*H171</f>
        <v>0</v>
      </c>
      <c r="S171" s="214">
        <v>0</v>
      </c>
      <c r="T171" s="215">
        <f>S171*H171</f>
        <v>0</v>
      </c>
      <c r="U171" s="37"/>
      <c r="V171" s="37"/>
      <c r="W171" s="37"/>
      <c r="X171" s="37"/>
      <c r="Y171" s="37"/>
      <c r="Z171" s="37"/>
      <c r="AA171" s="37"/>
      <c r="AB171" s="37"/>
      <c r="AC171" s="37"/>
      <c r="AD171" s="37"/>
      <c r="AE171" s="37"/>
      <c r="AR171" s="216" t="s">
        <v>656</v>
      </c>
      <c r="AT171" s="216" t="s">
        <v>285</v>
      </c>
      <c r="AU171" s="216" t="s">
        <v>82</v>
      </c>
      <c r="AY171" s="18" t="s">
        <v>283</v>
      </c>
      <c r="BE171" s="217">
        <f>IF(N171="základná",J171,0)</f>
        <v>0</v>
      </c>
      <c r="BF171" s="217">
        <f>IF(N171="znížená",J171,0)</f>
        <v>0</v>
      </c>
      <c r="BG171" s="217">
        <f>IF(N171="zákl. prenesená",J171,0)</f>
        <v>0</v>
      </c>
      <c r="BH171" s="217">
        <f>IF(N171="zníž. prenesená",J171,0)</f>
        <v>0</v>
      </c>
      <c r="BI171" s="217">
        <f>IF(N171="nulová",J171,0)</f>
        <v>0</v>
      </c>
      <c r="BJ171" s="18" t="s">
        <v>87</v>
      </c>
      <c r="BK171" s="217">
        <f>ROUND(I171*H171,2)</f>
        <v>0</v>
      </c>
      <c r="BL171" s="18" t="s">
        <v>656</v>
      </c>
      <c r="BM171" s="216" t="s">
        <v>4687</v>
      </c>
    </row>
    <row r="172" s="2" customFormat="1" ht="16.5" customHeight="1">
      <c r="A172" s="37"/>
      <c r="B172" s="168"/>
      <c r="C172" s="242" t="s">
        <v>473</v>
      </c>
      <c r="D172" s="242" t="s">
        <v>582</v>
      </c>
      <c r="E172" s="243" t="s">
        <v>3441</v>
      </c>
      <c r="F172" s="244" t="s">
        <v>3442</v>
      </c>
      <c r="G172" s="245" t="s">
        <v>649</v>
      </c>
      <c r="H172" s="246">
        <v>340</v>
      </c>
      <c r="I172" s="247"/>
      <c r="J172" s="248">
        <f>ROUND(I172*H172,2)</f>
        <v>0</v>
      </c>
      <c r="K172" s="249"/>
      <c r="L172" s="250"/>
      <c r="M172" s="251" t="s">
        <v>1</v>
      </c>
      <c r="N172" s="252" t="s">
        <v>41</v>
      </c>
      <c r="O172" s="81"/>
      <c r="P172" s="214">
        <f>O172*H172</f>
        <v>0</v>
      </c>
      <c r="Q172" s="214">
        <v>0</v>
      </c>
      <c r="R172" s="214">
        <f>Q172*H172</f>
        <v>0</v>
      </c>
      <c r="S172" s="214">
        <v>0</v>
      </c>
      <c r="T172" s="215">
        <f>S172*H172</f>
        <v>0</v>
      </c>
      <c r="U172" s="37"/>
      <c r="V172" s="37"/>
      <c r="W172" s="37"/>
      <c r="X172" s="37"/>
      <c r="Y172" s="37"/>
      <c r="Z172" s="37"/>
      <c r="AA172" s="37"/>
      <c r="AB172" s="37"/>
      <c r="AC172" s="37"/>
      <c r="AD172" s="37"/>
      <c r="AE172" s="37"/>
      <c r="AR172" s="216" t="s">
        <v>1399</v>
      </c>
      <c r="AT172" s="216" t="s">
        <v>582</v>
      </c>
      <c r="AU172" s="216" t="s">
        <v>82</v>
      </c>
      <c r="AY172" s="18" t="s">
        <v>283</v>
      </c>
      <c r="BE172" s="217">
        <f>IF(N172="základná",J172,0)</f>
        <v>0</v>
      </c>
      <c r="BF172" s="217">
        <f>IF(N172="znížená",J172,0)</f>
        <v>0</v>
      </c>
      <c r="BG172" s="217">
        <f>IF(N172="zákl. prenesená",J172,0)</f>
        <v>0</v>
      </c>
      <c r="BH172" s="217">
        <f>IF(N172="zníž. prenesená",J172,0)</f>
        <v>0</v>
      </c>
      <c r="BI172" s="217">
        <f>IF(N172="nulová",J172,0)</f>
        <v>0</v>
      </c>
      <c r="BJ172" s="18" t="s">
        <v>87</v>
      </c>
      <c r="BK172" s="217">
        <f>ROUND(I172*H172,2)</f>
        <v>0</v>
      </c>
      <c r="BL172" s="18" t="s">
        <v>656</v>
      </c>
      <c r="BM172" s="216" t="s">
        <v>4688</v>
      </c>
    </row>
    <row r="173" s="2" customFormat="1" ht="16.5" customHeight="1">
      <c r="A173" s="37"/>
      <c r="B173" s="168"/>
      <c r="C173" s="204" t="s">
        <v>496</v>
      </c>
      <c r="D173" s="204" t="s">
        <v>285</v>
      </c>
      <c r="E173" s="205" t="s">
        <v>3443</v>
      </c>
      <c r="F173" s="206" t="s">
        <v>3224</v>
      </c>
      <c r="G173" s="207" t="s">
        <v>373</v>
      </c>
      <c r="H173" s="208">
        <v>340</v>
      </c>
      <c r="I173" s="209"/>
      <c r="J173" s="210">
        <f>ROUND(I173*H173,2)</f>
        <v>0</v>
      </c>
      <c r="K173" s="211"/>
      <c r="L173" s="38"/>
      <c r="M173" s="212" t="s">
        <v>1</v>
      </c>
      <c r="N173" s="213" t="s">
        <v>41</v>
      </c>
      <c r="O173" s="81"/>
      <c r="P173" s="214">
        <f>O173*H173</f>
        <v>0</v>
      </c>
      <c r="Q173" s="214">
        <v>0</v>
      </c>
      <c r="R173" s="214">
        <f>Q173*H173</f>
        <v>0</v>
      </c>
      <c r="S173" s="214">
        <v>0</v>
      </c>
      <c r="T173" s="215">
        <f>S173*H173</f>
        <v>0</v>
      </c>
      <c r="U173" s="37"/>
      <c r="V173" s="37"/>
      <c r="W173" s="37"/>
      <c r="X173" s="37"/>
      <c r="Y173" s="37"/>
      <c r="Z173" s="37"/>
      <c r="AA173" s="37"/>
      <c r="AB173" s="37"/>
      <c r="AC173" s="37"/>
      <c r="AD173" s="37"/>
      <c r="AE173" s="37"/>
      <c r="AR173" s="216" t="s">
        <v>656</v>
      </c>
      <c r="AT173" s="216" t="s">
        <v>285</v>
      </c>
      <c r="AU173" s="216" t="s">
        <v>82</v>
      </c>
      <c r="AY173" s="18" t="s">
        <v>283</v>
      </c>
      <c r="BE173" s="217">
        <f>IF(N173="základná",J173,0)</f>
        <v>0</v>
      </c>
      <c r="BF173" s="217">
        <f>IF(N173="znížená",J173,0)</f>
        <v>0</v>
      </c>
      <c r="BG173" s="217">
        <f>IF(N173="zákl. prenesená",J173,0)</f>
        <v>0</v>
      </c>
      <c r="BH173" s="217">
        <f>IF(N173="zníž. prenesená",J173,0)</f>
        <v>0</v>
      </c>
      <c r="BI173" s="217">
        <f>IF(N173="nulová",J173,0)</f>
        <v>0</v>
      </c>
      <c r="BJ173" s="18" t="s">
        <v>87</v>
      </c>
      <c r="BK173" s="217">
        <f>ROUND(I173*H173,2)</f>
        <v>0</v>
      </c>
      <c r="BL173" s="18" t="s">
        <v>656</v>
      </c>
      <c r="BM173" s="216" t="s">
        <v>4689</v>
      </c>
    </row>
    <row r="174" s="2" customFormat="1" ht="16.5" customHeight="1">
      <c r="A174" s="37"/>
      <c r="B174" s="168"/>
      <c r="C174" s="242" t="s">
        <v>501</v>
      </c>
      <c r="D174" s="242" t="s">
        <v>582</v>
      </c>
      <c r="E174" s="243" t="s">
        <v>3283</v>
      </c>
      <c r="F174" s="244" t="s">
        <v>3284</v>
      </c>
      <c r="G174" s="245" t="s">
        <v>649</v>
      </c>
      <c r="H174" s="246">
        <v>340</v>
      </c>
      <c r="I174" s="247"/>
      <c r="J174" s="248">
        <f>ROUND(I174*H174,2)</f>
        <v>0</v>
      </c>
      <c r="K174" s="249"/>
      <c r="L174" s="250"/>
      <c r="M174" s="251" t="s">
        <v>1</v>
      </c>
      <c r="N174" s="252" t="s">
        <v>41</v>
      </c>
      <c r="O174" s="81"/>
      <c r="P174" s="214">
        <f>O174*H174</f>
        <v>0</v>
      </c>
      <c r="Q174" s="214">
        <v>0</v>
      </c>
      <c r="R174" s="214">
        <f>Q174*H174</f>
        <v>0</v>
      </c>
      <c r="S174" s="214">
        <v>0</v>
      </c>
      <c r="T174" s="215">
        <f>S174*H174</f>
        <v>0</v>
      </c>
      <c r="U174" s="37"/>
      <c r="V174" s="37"/>
      <c r="W174" s="37"/>
      <c r="X174" s="37"/>
      <c r="Y174" s="37"/>
      <c r="Z174" s="37"/>
      <c r="AA174" s="37"/>
      <c r="AB174" s="37"/>
      <c r="AC174" s="37"/>
      <c r="AD174" s="37"/>
      <c r="AE174" s="37"/>
      <c r="AR174" s="216" t="s">
        <v>1399</v>
      </c>
      <c r="AT174" s="216" t="s">
        <v>582</v>
      </c>
      <c r="AU174" s="216" t="s">
        <v>82</v>
      </c>
      <c r="AY174" s="18" t="s">
        <v>283</v>
      </c>
      <c r="BE174" s="217">
        <f>IF(N174="základná",J174,0)</f>
        <v>0</v>
      </c>
      <c r="BF174" s="217">
        <f>IF(N174="znížená",J174,0)</f>
        <v>0</v>
      </c>
      <c r="BG174" s="217">
        <f>IF(N174="zákl. prenesená",J174,0)</f>
        <v>0</v>
      </c>
      <c r="BH174" s="217">
        <f>IF(N174="zníž. prenesená",J174,0)</f>
        <v>0</v>
      </c>
      <c r="BI174" s="217">
        <f>IF(N174="nulová",J174,0)</f>
        <v>0</v>
      </c>
      <c r="BJ174" s="18" t="s">
        <v>87</v>
      </c>
      <c r="BK174" s="217">
        <f>ROUND(I174*H174,2)</f>
        <v>0</v>
      </c>
      <c r="BL174" s="18" t="s">
        <v>656</v>
      </c>
      <c r="BM174" s="216" t="s">
        <v>4690</v>
      </c>
    </row>
    <row r="175" s="2" customFormat="1" ht="24.15" customHeight="1">
      <c r="A175" s="37"/>
      <c r="B175" s="168"/>
      <c r="C175" s="242" t="s">
        <v>505</v>
      </c>
      <c r="D175" s="242" t="s">
        <v>582</v>
      </c>
      <c r="E175" s="243" t="s">
        <v>3290</v>
      </c>
      <c r="F175" s="244" t="s">
        <v>3363</v>
      </c>
      <c r="G175" s="245" t="s">
        <v>373</v>
      </c>
      <c r="H175" s="246">
        <v>5</v>
      </c>
      <c r="I175" s="247"/>
      <c r="J175" s="248">
        <f>ROUND(I175*H175,2)</f>
        <v>0</v>
      </c>
      <c r="K175" s="249"/>
      <c r="L175" s="250"/>
      <c r="M175" s="251" t="s">
        <v>1</v>
      </c>
      <c r="N175" s="252" t="s">
        <v>41</v>
      </c>
      <c r="O175" s="81"/>
      <c r="P175" s="214">
        <f>O175*H175</f>
        <v>0</v>
      </c>
      <c r="Q175" s="214">
        <v>0</v>
      </c>
      <c r="R175" s="214">
        <f>Q175*H175</f>
        <v>0</v>
      </c>
      <c r="S175" s="214">
        <v>0</v>
      </c>
      <c r="T175" s="215">
        <f>S175*H175</f>
        <v>0</v>
      </c>
      <c r="U175" s="37"/>
      <c r="V175" s="37"/>
      <c r="W175" s="37"/>
      <c r="X175" s="37"/>
      <c r="Y175" s="37"/>
      <c r="Z175" s="37"/>
      <c r="AA175" s="37"/>
      <c r="AB175" s="37"/>
      <c r="AC175" s="37"/>
      <c r="AD175" s="37"/>
      <c r="AE175" s="37"/>
      <c r="AR175" s="216" t="s">
        <v>1399</v>
      </c>
      <c r="AT175" s="216" t="s">
        <v>582</v>
      </c>
      <c r="AU175" s="216" t="s">
        <v>82</v>
      </c>
      <c r="AY175" s="18" t="s">
        <v>283</v>
      </c>
      <c r="BE175" s="217">
        <f>IF(N175="základná",J175,0)</f>
        <v>0</v>
      </c>
      <c r="BF175" s="217">
        <f>IF(N175="znížená",J175,0)</f>
        <v>0</v>
      </c>
      <c r="BG175" s="217">
        <f>IF(N175="zákl. prenesená",J175,0)</f>
        <v>0</v>
      </c>
      <c r="BH175" s="217">
        <f>IF(N175="zníž. prenesená",J175,0)</f>
        <v>0</v>
      </c>
      <c r="BI175" s="217">
        <f>IF(N175="nulová",J175,0)</f>
        <v>0</v>
      </c>
      <c r="BJ175" s="18" t="s">
        <v>87</v>
      </c>
      <c r="BK175" s="217">
        <f>ROUND(I175*H175,2)</f>
        <v>0</v>
      </c>
      <c r="BL175" s="18" t="s">
        <v>656</v>
      </c>
      <c r="BM175" s="216" t="s">
        <v>4691</v>
      </c>
    </row>
    <row r="176" s="2" customFormat="1" ht="16.5" customHeight="1">
      <c r="A176" s="37"/>
      <c r="B176" s="168"/>
      <c r="C176" s="204" t="s">
        <v>509</v>
      </c>
      <c r="D176" s="204" t="s">
        <v>285</v>
      </c>
      <c r="E176" s="205" t="s">
        <v>3445</v>
      </c>
      <c r="F176" s="206" t="s">
        <v>3224</v>
      </c>
      <c r="G176" s="207" t="s">
        <v>373</v>
      </c>
      <c r="H176" s="208">
        <v>5</v>
      </c>
      <c r="I176" s="209"/>
      <c r="J176" s="210">
        <f>ROUND(I176*H176,2)</f>
        <v>0</v>
      </c>
      <c r="K176" s="211"/>
      <c r="L176" s="38"/>
      <c r="M176" s="212" t="s">
        <v>1</v>
      </c>
      <c r="N176" s="213" t="s">
        <v>41</v>
      </c>
      <c r="O176" s="81"/>
      <c r="P176" s="214">
        <f>O176*H176</f>
        <v>0</v>
      </c>
      <c r="Q176" s="214">
        <v>0</v>
      </c>
      <c r="R176" s="214">
        <f>Q176*H176</f>
        <v>0</v>
      </c>
      <c r="S176" s="214">
        <v>0</v>
      </c>
      <c r="T176" s="215">
        <f>S176*H176</f>
        <v>0</v>
      </c>
      <c r="U176" s="37"/>
      <c r="V176" s="37"/>
      <c r="W176" s="37"/>
      <c r="X176" s="37"/>
      <c r="Y176" s="37"/>
      <c r="Z176" s="37"/>
      <c r="AA176" s="37"/>
      <c r="AB176" s="37"/>
      <c r="AC176" s="37"/>
      <c r="AD176" s="37"/>
      <c r="AE176" s="37"/>
      <c r="AR176" s="216" t="s">
        <v>656</v>
      </c>
      <c r="AT176" s="216" t="s">
        <v>285</v>
      </c>
      <c r="AU176" s="216" t="s">
        <v>82</v>
      </c>
      <c r="AY176" s="18" t="s">
        <v>283</v>
      </c>
      <c r="BE176" s="217">
        <f>IF(N176="základná",J176,0)</f>
        <v>0</v>
      </c>
      <c r="BF176" s="217">
        <f>IF(N176="znížená",J176,0)</f>
        <v>0</v>
      </c>
      <c r="BG176" s="217">
        <f>IF(N176="zákl. prenesená",J176,0)</f>
        <v>0</v>
      </c>
      <c r="BH176" s="217">
        <f>IF(N176="zníž. prenesená",J176,0)</f>
        <v>0</v>
      </c>
      <c r="BI176" s="217">
        <f>IF(N176="nulová",J176,0)</f>
        <v>0</v>
      </c>
      <c r="BJ176" s="18" t="s">
        <v>87</v>
      </c>
      <c r="BK176" s="217">
        <f>ROUND(I176*H176,2)</f>
        <v>0</v>
      </c>
      <c r="BL176" s="18" t="s">
        <v>656</v>
      </c>
      <c r="BM176" s="216" t="s">
        <v>4692</v>
      </c>
    </row>
    <row r="177" s="2" customFormat="1" ht="16.5" customHeight="1">
      <c r="A177" s="37"/>
      <c r="B177" s="168"/>
      <c r="C177" s="242" t="s">
        <v>515</v>
      </c>
      <c r="D177" s="242" t="s">
        <v>582</v>
      </c>
      <c r="E177" s="243" t="s">
        <v>3291</v>
      </c>
      <c r="F177" s="244" t="s">
        <v>3447</v>
      </c>
      <c r="G177" s="245" t="s">
        <v>373</v>
      </c>
      <c r="H177" s="246">
        <v>449</v>
      </c>
      <c r="I177" s="247"/>
      <c r="J177" s="248">
        <f>ROUND(I177*H177,2)</f>
        <v>0</v>
      </c>
      <c r="K177" s="249"/>
      <c r="L177" s="250"/>
      <c r="M177" s="251" t="s">
        <v>1</v>
      </c>
      <c r="N177" s="252" t="s">
        <v>41</v>
      </c>
      <c r="O177" s="81"/>
      <c r="P177" s="214">
        <f>O177*H177</f>
        <v>0</v>
      </c>
      <c r="Q177" s="214">
        <v>0</v>
      </c>
      <c r="R177" s="214">
        <f>Q177*H177</f>
        <v>0</v>
      </c>
      <c r="S177" s="214">
        <v>0</v>
      </c>
      <c r="T177" s="215">
        <f>S177*H177</f>
        <v>0</v>
      </c>
      <c r="U177" s="37"/>
      <c r="V177" s="37"/>
      <c r="W177" s="37"/>
      <c r="X177" s="37"/>
      <c r="Y177" s="37"/>
      <c r="Z177" s="37"/>
      <c r="AA177" s="37"/>
      <c r="AB177" s="37"/>
      <c r="AC177" s="37"/>
      <c r="AD177" s="37"/>
      <c r="AE177" s="37"/>
      <c r="AR177" s="216" t="s">
        <v>1399</v>
      </c>
      <c r="AT177" s="216" t="s">
        <v>582</v>
      </c>
      <c r="AU177" s="216" t="s">
        <v>82</v>
      </c>
      <c r="AY177" s="18" t="s">
        <v>283</v>
      </c>
      <c r="BE177" s="217">
        <f>IF(N177="základná",J177,0)</f>
        <v>0</v>
      </c>
      <c r="BF177" s="217">
        <f>IF(N177="znížená",J177,0)</f>
        <v>0</v>
      </c>
      <c r="BG177" s="217">
        <f>IF(N177="zákl. prenesená",J177,0)</f>
        <v>0</v>
      </c>
      <c r="BH177" s="217">
        <f>IF(N177="zníž. prenesená",J177,0)</f>
        <v>0</v>
      </c>
      <c r="BI177" s="217">
        <f>IF(N177="nulová",J177,0)</f>
        <v>0</v>
      </c>
      <c r="BJ177" s="18" t="s">
        <v>87</v>
      </c>
      <c r="BK177" s="217">
        <f>ROUND(I177*H177,2)</f>
        <v>0</v>
      </c>
      <c r="BL177" s="18" t="s">
        <v>656</v>
      </c>
      <c r="BM177" s="216" t="s">
        <v>4693</v>
      </c>
    </row>
    <row r="178" s="2" customFormat="1" ht="16.5" customHeight="1">
      <c r="A178" s="37"/>
      <c r="B178" s="168"/>
      <c r="C178" s="242" t="s">
        <v>519</v>
      </c>
      <c r="D178" s="242" t="s">
        <v>582</v>
      </c>
      <c r="E178" s="243" t="s">
        <v>3293</v>
      </c>
      <c r="F178" s="244" t="s">
        <v>3294</v>
      </c>
      <c r="G178" s="245" t="s">
        <v>373</v>
      </c>
      <c r="H178" s="246">
        <v>449</v>
      </c>
      <c r="I178" s="247"/>
      <c r="J178" s="248">
        <f>ROUND(I178*H178,2)</f>
        <v>0</v>
      </c>
      <c r="K178" s="249"/>
      <c r="L178" s="250"/>
      <c r="M178" s="251" t="s">
        <v>1</v>
      </c>
      <c r="N178" s="252" t="s">
        <v>41</v>
      </c>
      <c r="O178" s="81"/>
      <c r="P178" s="214">
        <f>O178*H178</f>
        <v>0</v>
      </c>
      <c r="Q178" s="214">
        <v>0</v>
      </c>
      <c r="R178" s="214">
        <f>Q178*H178</f>
        <v>0</v>
      </c>
      <c r="S178" s="214">
        <v>0</v>
      </c>
      <c r="T178" s="215">
        <f>S178*H178</f>
        <v>0</v>
      </c>
      <c r="U178" s="37"/>
      <c r="V178" s="37"/>
      <c r="W178" s="37"/>
      <c r="X178" s="37"/>
      <c r="Y178" s="37"/>
      <c r="Z178" s="37"/>
      <c r="AA178" s="37"/>
      <c r="AB178" s="37"/>
      <c r="AC178" s="37"/>
      <c r="AD178" s="37"/>
      <c r="AE178" s="37"/>
      <c r="AR178" s="216" t="s">
        <v>1399</v>
      </c>
      <c r="AT178" s="216" t="s">
        <v>582</v>
      </c>
      <c r="AU178" s="216" t="s">
        <v>82</v>
      </c>
      <c r="AY178" s="18" t="s">
        <v>283</v>
      </c>
      <c r="BE178" s="217">
        <f>IF(N178="základná",J178,0)</f>
        <v>0</v>
      </c>
      <c r="BF178" s="217">
        <f>IF(N178="znížená",J178,0)</f>
        <v>0</v>
      </c>
      <c r="BG178" s="217">
        <f>IF(N178="zákl. prenesená",J178,0)</f>
        <v>0</v>
      </c>
      <c r="BH178" s="217">
        <f>IF(N178="zníž. prenesená",J178,0)</f>
        <v>0</v>
      </c>
      <c r="BI178" s="217">
        <f>IF(N178="nulová",J178,0)</f>
        <v>0</v>
      </c>
      <c r="BJ178" s="18" t="s">
        <v>87</v>
      </c>
      <c r="BK178" s="217">
        <f>ROUND(I178*H178,2)</f>
        <v>0</v>
      </c>
      <c r="BL178" s="18" t="s">
        <v>656</v>
      </c>
      <c r="BM178" s="216" t="s">
        <v>4694</v>
      </c>
    </row>
    <row r="179" s="2" customFormat="1" ht="16.5" customHeight="1">
      <c r="A179" s="37"/>
      <c r="B179" s="168"/>
      <c r="C179" s="242" t="s">
        <v>523</v>
      </c>
      <c r="D179" s="242" t="s">
        <v>582</v>
      </c>
      <c r="E179" s="243" t="s">
        <v>3448</v>
      </c>
      <c r="F179" s="244" t="s">
        <v>3298</v>
      </c>
      <c r="G179" s="245" t="s">
        <v>373</v>
      </c>
      <c r="H179" s="246">
        <v>449</v>
      </c>
      <c r="I179" s="247"/>
      <c r="J179" s="248">
        <f>ROUND(I179*H179,2)</f>
        <v>0</v>
      </c>
      <c r="K179" s="249"/>
      <c r="L179" s="250"/>
      <c r="M179" s="251" t="s">
        <v>1</v>
      </c>
      <c r="N179" s="252" t="s">
        <v>41</v>
      </c>
      <c r="O179" s="81"/>
      <c r="P179" s="214">
        <f>O179*H179</f>
        <v>0</v>
      </c>
      <c r="Q179" s="214">
        <v>0</v>
      </c>
      <c r="R179" s="214">
        <f>Q179*H179</f>
        <v>0</v>
      </c>
      <c r="S179" s="214">
        <v>0</v>
      </c>
      <c r="T179" s="215">
        <f>S179*H179</f>
        <v>0</v>
      </c>
      <c r="U179" s="37"/>
      <c r="V179" s="37"/>
      <c r="W179" s="37"/>
      <c r="X179" s="37"/>
      <c r="Y179" s="37"/>
      <c r="Z179" s="37"/>
      <c r="AA179" s="37"/>
      <c r="AB179" s="37"/>
      <c r="AC179" s="37"/>
      <c r="AD179" s="37"/>
      <c r="AE179" s="37"/>
      <c r="AR179" s="216" t="s">
        <v>1399</v>
      </c>
      <c r="AT179" s="216" t="s">
        <v>582</v>
      </c>
      <c r="AU179" s="216" t="s">
        <v>82</v>
      </c>
      <c r="AY179" s="18" t="s">
        <v>283</v>
      </c>
      <c r="BE179" s="217">
        <f>IF(N179="základná",J179,0)</f>
        <v>0</v>
      </c>
      <c r="BF179" s="217">
        <f>IF(N179="znížená",J179,0)</f>
        <v>0</v>
      </c>
      <c r="BG179" s="217">
        <f>IF(N179="zákl. prenesená",J179,0)</f>
        <v>0</v>
      </c>
      <c r="BH179" s="217">
        <f>IF(N179="zníž. prenesená",J179,0)</f>
        <v>0</v>
      </c>
      <c r="BI179" s="217">
        <f>IF(N179="nulová",J179,0)</f>
        <v>0</v>
      </c>
      <c r="BJ179" s="18" t="s">
        <v>87</v>
      </c>
      <c r="BK179" s="217">
        <f>ROUND(I179*H179,2)</f>
        <v>0</v>
      </c>
      <c r="BL179" s="18" t="s">
        <v>656</v>
      </c>
      <c r="BM179" s="216" t="s">
        <v>4695</v>
      </c>
    </row>
    <row r="180" s="2" customFormat="1" ht="16.5" customHeight="1">
      <c r="A180" s="37"/>
      <c r="B180" s="168"/>
      <c r="C180" s="242" t="s">
        <v>527</v>
      </c>
      <c r="D180" s="242" t="s">
        <v>582</v>
      </c>
      <c r="E180" s="243" t="s">
        <v>3449</v>
      </c>
      <c r="F180" s="244" t="s">
        <v>3270</v>
      </c>
      <c r="G180" s="245" t="s">
        <v>649</v>
      </c>
      <c r="H180" s="246">
        <v>2523</v>
      </c>
      <c r="I180" s="247"/>
      <c r="J180" s="248">
        <f>ROUND(I180*H180,2)</f>
        <v>0</v>
      </c>
      <c r="K180" s="249"/>
      <c r="L180" s="250"/>
      <c r="M180" s="251" t="s">
        <v>1</v>
      </c>
      <c r="N180" s="252" t="s">
        <v>41</v>
      </c>
      <c r="O180" s="81"/>
      <c r="P180" s="214">
        <f>O180*H180</f>
        <v>0</v>
      </c>
      <c r="Q180" s="214">
        <v>0</v>
      </c>
      <c r="R180" s="214">
        <f>Q180*H180</f>
        <v>0</v>
      </c>
      <c r="S180" s="214">
        <v>0</v>
      </c>
      <c r="T180" s="215">
        <f>S180*H180</f>
        <v>0</v>
      </c>
      <c r="U180" s="37"/>
      <c r="V180" s="37"/>
      <c r="W180" s="37"/>
      <c r="X180" s="37"/>
      <c r="Y180" s="37"/>
      <c r="Z180" s="37"/>
      <c r="AA180" s="37"/>
      <c r="AB180" s="37"/>
      <c r="AC180" s="37"/>
      <c r="AD180" s="37"/>
      <c r="AE180" s="37"/>
      <c r="AR180" s="216" t="s">
        <v>1399</v>
      </c>
      <c r="AT180" s="216" t="s">
        <v>582</v>
      </c>
      <c r="AU180" s="216" t="s">
        <v>82</v>
      </c>
      <c r="AY180" s="18" t="s">
        <v>283</v>
      </c>
      <c r="BE180" s="217">
        <f>IF(N180="základná",J180,0)</f>
        <v>0</v>
      </c>
      <c r="BF180" s="217">
        <f>IF(N180="znížená",J180,0)</f>
        <v>0</v>
      </c>
      <c r="BG180" s="217">
        <f>IF(N180="zákl. prenesená",J180,0)</f>
        <v>0</v>
      </c>
      <c r="BH180" s="217">
        <f>IF(N180="zníž. prenesená",J180,0)</f>
        <v>0</v>
      </c>
      <c r="BI180" s="217">
        <f>IF(N180="nulová",J180,0)</f>
        <v>0</v>
      </c>
      <c r="BJ180" s="18" t="s">
        <v>87</v>
      </c>
      <c r="BK180" s="217">
        <f>ROUND(I180*H180,2)</f>
        <v>0</v>
      </c>
      <c r="BL180" s="18" t="s">
        <v>656</v>
      </c>
      <c r="BM180" s="216" t="s">
        <v>4696</v>
      </c>
    </row>
    <row r="181" s="2" customFormat="1" ht="16.5" customHeight="1">
      <c r="A181" s="37"/>
      <c r="B181" s="168"/>
      <c r="C181" s="242" t="s">
        <v>531</v>
      </c>
      <c r="D181" s="242" t="s">
        <v>582</v>
      </c>
      <c r="E181" s="243" t="s">
        <v>3285</v>
      </c>
      <c r="F181" s="244" t="s">
        <v>3286</v>
      </c>
      <c r="G181" s="245" t="s">
        <v>373</v>
      </c>
      <c r="H181" s="246">
        <v>155</v>
      </c>
      <c r="I181" s="247"/>
      <c r="J181" s="248">
        <f>ROUND(I181*H181,2)</f>
        <v>0</v>
      </c>
      <c r="K181" s="249"/>
      <c r="L181" s="250"/>
      <c r="M181" s="251" t="s">
        <v>1</v>
      </c>
      <c r="N181" s="252" t="s">
        <v>41</v>
      </c>
      <c r="O181" s="81"/>
      <c r="P181" s="214">
        <f>O181*H181</f>
        <v>0</v>
      </c>
      <c r="Q181" s="214">
        <v>0</v>
      </c>
      <c r="R181" s="214">
        <f>Q181*H181</f>
        <v>0</v>
      </c>
      <c r="S181" s="214">
        <v>0</v>
      </c>
      <c r="T181" s="215">
        <f>S181*H181</f>
        <v>0</v>
      </c>
      <c r="U181" s="37"/>
      <c r="V181" s="37"/>
      <c r="W181" s="37"/>
      <c r="X181" s="37"/>
      <c r="Y181" s="37"/>
      <c r="Z181" s="37"/>
      <c r="AA181" s="37"/>
      <c r="AB181" s="37"/>
      <c r="AC181" s="37"/>
      <c r="AD181" s="37"/>
      <c r="AE181" s="37"/>
      <c r="AR181" s="216" t="s">
        <v>1399</v>
      </c>
      <c r="AT181" s="216" t="s">
        <v>582</v>
      </c>
      <c r="AU181" s="216" t="s">
        <v>82</v>
      </c>
      <c r="AY181" s="18" t="s">
        <v>283</v>
      </c>
      <c r="BE181" s="217">
        <f>IF(N181="základná",J181,0)</f>
        <v>0</v>
      </c>
      <c r="BF181" s="217">
        <f>IF(N181="znížená",J181,0)</f>
        <v>0</v>
      </c>
      <c r="BG181" s="217">
        <f>IF(N181="zákl. prenesená",J181,0)</f>
        <v>0</v>
      </c>
      <c r="BH181" s="217">
        <f>IF(N181="zníž. prenesená",J181,0)</f>
        <v>0</v>
      </c>
      <c r="BI181" s="217">
        <f>IF(N181="nulová",J181,0)</f>
        <v>0</v>
      </c>
      <c r="BJ181" s="18" t="s">
        <v>87</v>
      </c>
      <c r="BK181" s="217">
        <f>ROUND(I181*H181,2)</f>
        <v>0</v>
      </c>
      <c r="BL181" s="18" t="s">
        <v>656</v>
      </c>
      <c r="BM181" s="216" t="s">
        <v>4697</v>
      </c>
    </row>
    <row r="182" s="2" customFormat="1" ht="16.5" customHeight="1">
      <c r="A182" s="37"/>
      <c r="B182" s="168"/>
      <c r="C182" s="242" t="s">
        <v>538</v>
      </c>
      <c r="D182" s="242" t="s">
        <v>582</v>
      </c>
      <c r="E182" s="243" t="s">
        <v>3450</v>
      </c>
      <c r="F182" s="244" t="s">
        <v>3304</v>
      </c>
      <c r="G182" s="245" t="s">
        <v>373</v>
      </c>
      <c r="H182" s="246">
        <v>0.5</v>
      </c>
      <c r="I182" s="247"/>
      <c r="J182" s="248">
        <f>ROUND(I182*H182,2)</f>
        <v>0</v>
      </c>
      <c r="K182" s="249"/>
      <c r="L182" s="250"/>
      <c r="M182" s="251" t="s">
        <v>1</v>
      </c>
      <c r="N182" s="252" t="s">
        <v>41</v>
      </c>
      <c r="O182" s="81"/>
      <c r="P182" s="214">
        <f>O182*H182</f>
        <v>0</v>
      </c>
      <c r="Q182" s="214">
        <v>0</v>
      </c>
      <c r="R182" s="214">
        <f>Q182*H182</f>
        <v>0</v>
      </c>
      <c r="S182" s="214">
        <v>0</v>
      </c>
      <c r="T182" s="215">
        <f>S182*H182</f>
        <v>0</v>
      </c>
      <c r="U182" s="37"/>
      <c r="V182" s="37"/>
      <c r="W182" s="37"/>
      <c r="X182" s="37"/>
      <c r="Y182" s="37"/>
      <c r="Z182" s="37"/>
      <c r="AA182" s="37"/>
      <c r="AB182" s="37"/>
      <c r="AC182" s="37"/>
      <c r="AD182" s="37"/>
      <c r="AE182" s="37"/>
      <c r="AR182" s="216" t="s">
        <v>1399</v>
      </c>
      <c r="AT182" s="216" t="s">
        <v>582</v>
      </c>
      <c r="AU182" s="216" t="s">
        <v>82</v>
      </c>
      <c r="AY182" s="18" t="s">
        <v>283</v>
      </c>
      <c r="BE182" s="217">
        <f>IF(N182="základná",J182,0)</f>
        <v>0</v>
      </c>
      <c r="BF182" s="217">
        <f>IF(N182="znížená",J182,0)</f>
        <v>0</v>
      </c>
      <c r="BG182" s="217">
        <f>IF(N182="zákl. prenesená",J182,0)</f>
        <v>0</v>
      </c>
      <c r="BH182" s="217">
        <f>IF(N182="zníž. prenesená",J182,0)</f>
        <v>0</v>
      </c>
      <c r="BI182" s="217">
        <f>IF(N182="nulová",J182,0)</f>
        <v>0</v>
      </c>
      <c r="BJ182" s="18" t="s">
        <v>87</v>
      </c>
      <c r="BK182" s="217">
        <f>ROUND(I182*H182,2)</f>
        <v>0</v>
      </c>
      <c r="BL182" s="18" t="s">
        <v>656</v>
      </c>
      <c r="BM182" s="216" t="s">
        <v>4698</v>
      </c>
    </row>
    <row r="183" s="2" customFormat="1" ht="24.15" customHeight="1">
      <c r="A183" s="37"/>
      <c r="B183" s="168"/>
      <c r="C183" s="242" t="s">
        <v>542</v>
      </c>
      <c r="D183" s="242" t="s">
        <v>582</v>
      </c>
      <c r="E183" s="243" t="s">
        <v>3451</v>
      </c>
      <c r="F183" s="244" t="s">
        <v>3306</v>
      </c>
      <c r="G183" s="245" t="s">
        <v>979</v>
      </c>
      <c r="H183" s="263"/>
      <c r="I183" s="247"/>
      <c r="J183" s="248">
        <f>ROUND(I183*H183,2)</f>
        <v>0</v>
      </c>
      <c r="K183" s="249"/>
      <c r="L183" s="250"/>
      <c r="M183" s="251" t="s">
        <v>1</v>
      </c>
      <c r="N183" s="252" t="s">
        <v>41</v>
      </c>
      <c r="O183" s="81"/>
      <c r="P183" s="214">
        <f>O183*H183</f>
        <v>0</v>
      </c>
      <c r="Q183" s="214">
        <v>0</v>
      </c>
      <c r="R183" s="214">
        <f>Q183*H183</f>
        <v>0</v>
      </c>
      <c r="S183" s="214">
        <v>0</v>
      </c>
      <c r="T183" s="215">
        <f>S183*H183</f>
        <v>0</v>
      </c>
      <c r="U183" s="37"/>
      <c r="V183" s="37"/>
      <c r="W183" s="37"/>
      <c r="X183" s="37"/>
      <c r="Y183" s="37"/>
      <c r="Z183" s="37"/>
      <c r="AA183" s="37"/>
      <c r="AB183" s="37"/>
      <c r="AC183" s="37"/>
      <c r="AD183" s="37"/>
      <c r="AE183" s="37"/>
      <c r="AR183" s="216" t="s">
        <v>1399</v>
      </c>
      <c r="AT183" s="216" t="s">
        <v>582</v>
      </c>
      <c r="AU183" s="216" t="s">
        <v>82</v>
      </c>
      <c r="AY183" s="18" t="s">
        <v>283</v>
      </c>
      <c r="BE183" s="217">
        <f>IF(N183="základná",J183,0)</f>
        <v>0</v>
      </c>
      <c r="BF183" s="217">
        <f>IF(N183="znížená",J183,0)</f>
        <v>0</v>
      </c>
      <c r="BG183" s="217">
        <f>IF(N183="zákl. prenesená",J183,0)</f>
        <v>0</v>
      </c>
      <c r="BH183" s="217">
        <f>IF(N183="zníž. prenesená",J183,0)</f>
        <v>0</v>
      </c>
      <c r="BI183" s="217">
        <f>IF(N183="nulová",J183,0)</f>
        <v>0</v>
      </c>
      <c r="BJ183" s="18" t="s">
        <v>87</v>
      </c>
      <c r="BK183" s="217">
        <f>ROUND(I183*H183,2)</f>
        <v>0</v>
      </c>
      <c r="BL183" s="18" t="s">
        <v>656</v>
      </c>
      <c r="BM183" s="216" t="s">
        <v>4699</v>
      </c>
    </row>
    <row r="184" s="2" customFormat="1" ht="24.15" customHeight="1">
      <c r="A184" s="37"/>
      <c r="B184" s="168"/>
      <c r="C184" s="242" t="s">
        <v>546</v>
      </c>
      <c r="D184" s="242" t="s">
        <v>582</v>
      </c>
      <c r="E184" s="243" t="s">
        <v>3452</v>
      </c>
      <c r="F184" s="244" t="s">
        <v>3323</v>
      </c>
      <c r="G184" s="245" t="s">
        <v>3310</v>
      </c>
      <c r="H184" s="246">
        <v>1</v>
      </c>
      <c r="I184" s="247"/>
      <c r="J184" s="248">
        <f>ROUND(I184*H184,2)</f>
        <v>0</v>
      </c>
      <c r="K184" s="249"/>
      <c r="L184" s="250"/>
      <c r="M184" s="251" t="s">
        <v>1</v>
      </c>
      <c r="N184" s="252" t="s">
        <v>41</v>
      </c>
      <c r="O184" s="81"/>
      <c r="P184" s="214">
        <f>O184*H184</f>
        <v>0</v>
      </c>
      <c r="Q184" s="214">
        <v>0</v>
      </c>
      <c r="R184" s="214">
        <f>Q184*H184</f>
        <v>0</v>
      </c>
      <c r="S184" s="214">
        <v>0</v>
      </c>
      <c r="T184" s="215">
        <f>S184*H184</f>
        <v>0</v>
      </c>
      <c r="U184" s="37"/>
      <c r="V184" s="37"/>
      <c r="W184" s="37"/>
      <c r="X184" s="37"/>
      <c r="Y184" s="37"/>
      <c r="Z184" s="37"/>
      <c r="AA184" s="37"/>
      <c r="AB184" s="37"/>
      <c r="AC184" s="37"/>
      <c r="AD184" s="37"/>
      <c r="AE184" s="37"/>
      <c r="AR184" s="216" t="s">
        <v>1399</v>
      </c>
      <c r="AT184" s="216" t="s">
        <v>582</v>
      </c>
      <c r="AU184" s="216" t="s">
        <v>82</v>
      </c>
      <c r="AY184" s="18" t="s">
        <v>283</v>
      </c>
      <c r="BE184" s="217">
        <f>IF(N184="základná",J184,0)</f>
        <v>0</v>
      </c>
      <c r="BF184" s="217">
        <f>IF(N184="znížená",J184,0)</f>
        <v>0</v>
      </c>
      <c r="BG184" s="217">
        <f>IF(N184="zákl. prenesená",J184,0)</f>
        <v>0</v>
      </c>
      <c r="BH184" s="217">
        <f>IF(N184="zníž. prenesená",J184,0)</f>
        <v>0</v>
      </c>
      <c r="BI184" s="217">
        <f>IF(N184="nulová",J184,0)</f>
        <v>0</v>
      </c>
      <c r="BJ184" s="18" t="s">
        <v>87</v>
      </c>
      <c r="BK184" s="217">
        <f>ROUND(I184*H184,2)</f>
        <v>0</v>
      </c>
      <c r="BL184" s="18" t="s">
        <v>656</v>
      </c>
      <c r="BM184" s="216" t="s">
        <v>4700</v>
      </c>
    </row>
    <row r="185" s="2" customFormat="1" ht="24.15" customHeight="1">
      <c r="A185" s="37"/>
      <c r="B185" s="168"/>
      <c r="C185" s="242" t="s">
        <v>551</v>
      </c>
      <c r="D185" s="242" t="s">
        <v>582</v>
      </c>
      <c r="E185" s="243" t="s">
        <v>3454</v>
      </c>
      <c r="F185" s="244" t="s">
        <v>3326</v>
      </c>
      <c r="G185" s="245" t="s">
        <v>3310</v>
      </c>
      <c r="H185" s="246">
        <v>1</v>
      </c>
      <c r="I185" s="247"/>
      <c r="J185" s="248">
        <f>ROUND(I185*H185,2)</f>
        <v>0</v>
      </c>
      <c r="K185" s="249"/>
      <c r="L185" s="250"/>
      <c r="M185" s="251" t="s">
        <v>1</v>
      </c>
      <c r="N185" s="252" t="s">
        <v>41</v>
      </c>
      <c r="O185" s="81"/>
      <c r="P185" s="214">
        <f>O185*H185</f>
        <v>0</v>
      </c>
      <c r="Q185" s="214">
        <v>0</v>
      </c>
      <c r="R185" s="214">
        <f>Q185*H185</f>
        <v>0</v>
      </c>
      <c r="S185" s="214">
        <v>0</v>
      </c>
      <c r="T185" s="215">
        <f>S185*H185</f>
        <v>0</v>
      </c>
      <c r="U185" s="37"/>
      <c r="V185" s="37"/>
      <c r="W185" s="37"/>
      <c r="X185" s="37"/>
      <c r="Y185" s="37"/>
      <c r="Z185" s="37"/>
      <c r="AA185" s="37"/>
      <c r="AB185" s="37"/>
      <c r="AC185" s="37"/>
      <c r="AD185" s="37"/>
      <c r="AE185" s="37"/>
      <c r="AR185" s="216" t="s">
        <v>1399</v>
      </c>
      <c r="AT185" s="216" t="s">
        <v>582</v>
      </c>
      <c r="AU185" s="216" t="s">
        <v>82</v>
      </c>
      <c r="AY185" s="18" t="s">
        <v>283</v>
      </c>
      <c r="BE185" s="217">
        <f>IF(N185="základná",J185,0)</f>
        <v>0</v>
      </c>
      <c r="BF185" s="217">
        <f>IF(N185="znížená",J185,0)</f>
        <v>0</v>
      </c>
      <c r="BG185" s="217">
        <f>IF(N185="zákl. prenesená",J185,0)</f>
        <v>0</v>
      </c>
      <c r="BH185" s="217">
        <f>IF(N185="zníž. prenesená",J185,0)</f>
        <v>0</v>
      </c>
      <c r="BI185" s="217">
        <f>IF(N185="nulová",J185,0)</f>
        <v>0</v>
      </c>
      <c r="BJ185" s="18" t="s">
        <v>87</v>
      </c>
      <c r="BK185" s="217">
        <f>ROUND(I185*H185,2)</f>
        <v>0</v>
      </c>
      <c r="BL185" s="18" t="s">
        <v>656</v>
      </c>
      <c r="BM185" s="216" t="s">
        <v>4701</v>
      </c>
    </row>
    <row r="186" s="2" customFormat="1" ht="24.15" customHeight="1">
      <c r="A186" s="37"/>
      <c r="B186" s="168"/>
      <c r="C186" s="242" t="s">
        <v>555</v>
      </c>
      <c r="D186" s="242" t="s">
        <v>582</v>
      </c>
      <c r="E186" s="243" t="s">
        <v>3456</v>
      </c>
      <c r="F186" s="244" t="s">
        <v>3457</v>
      </c>
      <c r="G186" s="245" t="s">
        <v>3310</v>
      </c>
      <c r="H186" s="246">
        <v>1</v>
      </c>
      <c r="I186" s="247"/>
      <c r="J186" s="248">
        <f>ROUND(I186*H186,2)</f>
        <v>0</v>
      </c>
      <c r="K186" s="249"/>
      <c r="L186" s="250"/>
      <c r="M186" s="261" t="s">
        <v>1</v>
      </c>
      <c r="N186" s="262" t="s">
        <v>41</v>
      </c>
      <c r="O186" s="258"/>
      <c r="P186" s="259">
        <f>O186*H186</f>
        <v>0</v>
      </c>
      <c r="Q186" s="259">
        <v>0</v>
      </c>
      <c r="R186" s="259">
        <f>Q186*H186</f>
        <v>0</v>
      </c>
      <c r="S186" s="259">
        <v>0</v>
      </c>
      <c r="T186" s="260">
        <f>S186*H186</f>
        <v>0</v>
      </c>
      <c r="U186" s="37"/>
      <c r="V186" s="37"/>
      <c r="W186" s="37"/>
      <c r="X186" s="37"/>
      <c r="Y186" s="37"/>
      <c r="Z186" s="37"/>
      <c r="AA186" s="37"/>
      <c r="AB186" s="37"/>
      <c r="AC186" s="37"/>
      <c r="AD186" s="37"/>
      <c r="AE186" s="37"/>
      <c r="AR186" s="216" t="s">
        <v>1399</v>
      </c>
      <c r="AT186" s="216" t="s">
        <v>582</v>
      </c>
      <c r="AU186" s="216" t="s">
        <v>82</v>
      </c>
      <c r="AY186" s="18" t="s">
        <v>283</v>
      </c>
      <c r="BE186" s="217">
        <f>IF(N186="základná",J186,0)</f>
        <v>0</v>
      </c>
      <c r="BF186" s="217">
        <f>IF(N186="znížená",J186,0)</f>
        <v>0</v>
      </c>
      <c r="BG186" s="217">
        <f>IF(N186="zákl. prenesená",J186,0)</f>
        <v>0</v>
      </c>
      <c r="BH186" s="217">
        <f>IF(N186="zníž. prenesená",J186,0)</f>
        <v>0</v>
      </c>
      <c r="BI186" s="217">
        <f>IF(N186="nulová",J186,0)</f>
        <v>0</v>
      </c>
      <c r="BJ186" s="18" t="s">
        <v>87</v>
      </c>
      <c r="BK186" s="217">
        <f>ROUND(I186*H186,2)</f>
        <v>0</v>
      </c>
      <c r="BL186" s="18" t="s">
        <v>656</v>
      </c>
      <c r="BM186" s="216" t="s">
        <v>4702</v>
      </c>
    </row>
    <row r="187" s="2" customFormat="1" ht="6.96" customHeight="1">
      <c r="A187" s="37"/>
      <c r="B187" s="64"/>
      <c r="C187" s="65"/>
      <c r="D187" s="65"/>
      <c r="E187" s="65"/>
      <c r="F187" s="65"/>
      <c r="G187" s="65"/>
      <c r="H187" s="65"/>
      <c r="I187" s="65"/>
      <c r="J187" s="65"/>
      <c r="K187" s="65"/>
      <c r="L187" s="38"/>
      <c r="M187" s="37"/>
      <c r="O187" s="37"/>
      <c r="P187" s="37"/>
      <c r="Q187" s="37"/>
      <c r="R187" s="37"/>
      <c r="S187" s="37"/>
      <c r="T187" s="37"/>
      <c r="U187" s="37"/>
      <c r="V187" s="37"/>
      <c r="W187" s="37"/>
      <c r="X187" s="37"/>
      <c r="Y187" s="37"/>
      <c r="Z187" s="37"/>
      <c r="AA187" s="37"/>
      <c r="AB187" s="37"/>
      <c r="AC187" s="37"/>
      <c r="AD187" s="37"/>
      <c r="AE187" s="37"/>
    </row>
  </sheetData>
  <autoFilter ref="C136:K186"/>
  <mergeCells count="20">
    <mergeCell ref="E7:H7"/>
    <mergeCell ref="E11:H11"/>
    <mergeCell ref="E9:H9"/>
    <mergeCell ref="E13:H13"/>
    <mergeCell ref="E22:H22"/>
    <mergeCell ref="E31:H31"/>
    <mergeCell ref="E85:H85"/>
    <mergeCell ref="E89:H89"/>
    <mergeCell ref="E87:H87"/>
    <mergeCell ref="E91:H91"/>
    <mergeCell ref="D107:F107"/>
    <mergeCell ref="D108:F108"/>
    <mergeCell ref="D109:F109"/>
    <mergeCell ref="D110:F110"/>
    <mergeCell ref="D111:F111"/>
    <mergeCell ref="E123:H123"/>
    <mergeCell ref="E127:H127"/>
    <mergeCell ref="E125:H125"/>
    <mergeCell ref="E129:H129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2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7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8" t="s">
        <v>154</v>
      </c>
    </row>
    <row r="3" s="1" customFormat="1" ht="6.96" customHeight="1">
      <c r="B3" s="19"/>
      <c r="C3" s="20"/>
      <c r="D3" s="20"/>
      <c r="E3" s="20"/>
      <c r="F3" s="20"/>
      <c r="G3" s="20"/>
      <c r="H3" s="20"/>
      <c r="I3" s="20"/>
      <c r="J3" s="20"/>
      <c r="K3" s="20"/>
      <c r="L3" s="21"/>
      <c r="AT3" s="18" t="s">
        <v>75</v>
      </c>
    </row>
    <row r="4" s="1" customFormat="1" ht="24.96" customHeight="1">
      <c r="B4" s="21"/>
      <c r="D4" s="22" t="s">
        <v>221</v>
      </c>
      <c r="L4" s="21"/>
      <c r="M4" s="133" t="s">
        <v>9</v>
      </c>
      <c r="AT4" s="18" t="s">
        <v>3</v>
      </c>
    </row>
    <row r="5" s="1" customFormat="1" ht="6.96" customHeight="1">
      <c r="B5" s="21"/>
      <c r="L5" s="21"/>
    </row>
    <row r="6" s="1" customFormat="1" ht="12" customHeight="1">
      <c r="B6" s="21"/>
      <c r="D6" s="31" t="s">
        <v>15</v>
      </c>
      <c r="L6" s="21"/>
    </row>
    <row r="7" s="1" customFormat="1" ht="26.25" customHeight="1">
      <c r="B7" s="21"/>
      <c r="E7" s="134" t="str">
        <f>'Rekapitulácia stavby'!K6</f>
        <v>Komplexná rekonštrukcia a realizácia nadstavby budovy študenského domova4,Tr. SNP53,Banská Bystrica</v>
      </c>
      <c r="F7" s="31"/>
      <c r="G7" s="31"/>
      <c r="H7" s="31"/>
      <c r="L7" s="21"/>
    </row>
    <row r="8">
      <c r="B8" s="21"/>
      <c r="D8" s="31" t="s">
        <v>222</v>
      </c>
      <c r="L8" s="21"/>
    </row>
    <row r="9" s="1" customFormat="1" ht="16.5" customHeight="1">
      <c r="B9" s="21"/>
      <c r="E9" s="134" t="s">
        <v>223</v>
      </c>
      <c r="F9" s="1"/>
      <c r="G9" s="1"/>
      <c r="H9" s="1"/>
      <c r="L9" s="21"/>
    </row>
    <row r="10" s="1" customFormat="1" ht="12" customHeight="1">
      <c r="B10" s="21"/>
      <c r="D10" s="31" t="s">
        <v>224</v>
      </c>
      <c r="L10" s="21"/>
    </row>
    <row r="11" s="2" customFormat="1" ht="16.5" customHeight="1">
      <c r="A11" s="37"/>
      <c r="B11" s="38"/>
      <c r="C11" s="37"/>
      <c r="D11" s="37"/>
      <c r="E11" s="135" t="s">
        <v>4703</v>
      </c>
      <c r="F11" s="37"/>
      <c r="G11" s="37"/>
      <c r="H11" s="37"/>
      <c r="I11" s="37"/>
      <c r="J11" s="37"/>
      <c r="K11" s="37"/>
      <c r="L11" s="59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</row>
    <row r="12" s="2" customFormat="1" ht="12" customHeight="1">
      <c r="A12" s="37"/>
      <c r="B12" s="38"/>
      <c r="C12" s="37"/>
      <c r="D12" s="31" t="s">
        <v>226</v>
      </c>
      <c r="E12" s="37"/>
      <c r="F12" s="37"/>
      <c r="G12" s="37"/>
      <c r="H12" s="37"/>
      <c r="I12" s="37"/>
      <c r="J12" s="37"/>
      <c r="K12" s="37"/>
      <c r="L12" s="59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</row>
    <row r="13" s="2" customFormat="1" ht="16.5" customHeight="1">
      <c r="A13" s="37"/>
      <c r="B13" s="38"/>
      <c r="C13" s="37"/>
      <c r="D13" s="37"/>
      <c r="E13" s="71" t="s">
        <v>4704</v>
      </c>
      <c r="F13" s="37"/>
      <c r="G13" s="37"/>
      <c r="H13" s="37"/>
      <c r="I13" s="37"/>
      <c r="J13" s="37"/>
      <c r="K13" s="37"/>
      <c r="L13" s="59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</row>
    <row r="14" s="2" customFormat="1">
      <c r="A14" s="37"/>
      <c r="B14" s="38"/>
      <c r="C14" s="37"/>
      <c r="D14" s="37"/>
      <c r="E14" s="37"/>
      <c r="F14" s="37"/>
      <c r="G14" s="37"/>
      <c r="H14" s="37"/>
      <c r="I14" s="37"/>
      <c r="J14" s="37"/>
      <c r="K14" s="37"/>
      <c r="L14" s="59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="2" customFormat="1" ht="12" customHeight="1">
      <c r="A15" s="37"/>
      <c r="B15" s="38"/>
      <c r="C15" s="37"/>
      <c r="D15" s="31" t="s">
        <v>17</v>
      </c>
      <c r="E15" s="37"/>
      <c r="F15" s="26" t="s">
        <v>33</v>
      </c>
      <c r="G15" s="37"/>
      <c r="H15" s="37"/>
      <c r="I15" s="31" t="s">
        <v>18</v>
      </c>
      <c r="J15" s="26" t="s">
        <v>1</v>
      </c>
      <c r="K15" s="37"/>
      <c r="L15" s="59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="2" customFormat="1" ht="12" customHeight="1">
      <c r="A16" s="37"/>
      <c r="B16" s="38"/>
      <c r="C16" s="37"/>
      <c r="D16" s="31" t="s">
        <v>19</v>
      </c>
      <c r="E16" s="37"/>
      <c r="F16" s="26" t="s">
        <v>33</v>
      </c>
      <c r="G16" s="37"/>
      <c r="H16" s="37"/>
      <c r="I16" s="31" t="s">
        <v>21</v>
      </c>
      <c r="J16" s="73" t="str">
        <f>'Rekapitulácia stavby'!AN8</f>
        <v>10. 9. 2024</v>
      </c>
      <c r="K16" s="37"/>
      <c r="L16" s="59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="2" customFormat="1" ht="10.8" customHeight="1">
      <c r="A17" s="37"/>
      <c r="B17" s="38"/>
      <c r="C17" s="37"/>
      <c r="D17" s="37"/>
      <c r="E17" s="37"/>
      <c r="F17" s="37"/>
      <c r="G17" s="37"/>
      <c r="H17" s="37"/>
      <c r="I17" s="37"/>
      <c r="J17" s="37"/>
      <c r="K17" s="37"/>
      <c r="L17" s="59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="2" customFormat="1" ht="12" customHeight="1">
      <c r="A18" s="37"/>
      <c r="B18" s="38"/>
      <c r="C18" s="37"/>
      <c r="D18" s="31" t="s">
        <v>23</v>
      </c>
      <c r="E18" s="37"/>
      <c r="F18" s="37"/>
      <c r="G18" s="37"/>
      <c r="H18" s="37"/>
      <c r="I18" s="31" t="s">
        <v>24</v>
      </c>
      <c r="J18" s="26" t="s">
        <v>1</v>
      </c>
      <c r="K18" s="37"/>
      <c r="L18" s="59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="2" customFormat="1" ht="18" customHeight="1">
      <c r="A19" s="37"/>
      <c r="B19" s="38"/>
      <c r="C19" s="37"/>
      <c r="D19" s="37"/>
      <c r="E19" s="26" t="s">
        <v>33</v>
      </c>
      <c r="F19" s="37"/>
      <c r="G19" s="37"/>
      <c r="H19" s="37"/>
      <c r="I19" s="31" t="s">
        <v>26</v>
      </c>
      <c r="J19" s="26" t="s">
        <v>1</v>
      </c>
      <c r="K19" s="37"/>
      <c r="L19" s="59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="2" customFormat="1" ht="6.96" customHeight="1">
      <c r="A20" s="37"/>
      <c r="B20" s="38"/>
      <c r="C20" s="37"/>
      <c r="D20" s="37"/>
      <c r="E20" s="37"/>
      <c r="F20" s="37"/>
      <c r="G20" s="37"/>
      <c r="H20" s="37"/>
      <c r="I20" s="37"/>
      <c r="J20" s="37"/>
      <c r="K20" s="37"/>
      <c r="L20" s="59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="2" customFormat="1" ht="12" customHeight="1">
      <c r="A21" s="37"/>
      <c r="B21" s="38"/>
      <c r="C21" s="37"/>
      <c r="D21" s="31" t="s">
        <v>27</v>
      </c>
      <c r="E21" s="37"/>
      <c r="F21" s="37"/>
      <c r="G21" s="37"/>
      <c r="H21" s="37"/>
      <c r="I21" s="31" t="s">
        <v>24</v>
      </c>
      <c r="J21" s="32" t="str">
        <f>'Rekapitulácia stavby'!AN13</f>
        <v>Vyplň údaj</v>
      </c>
      <c r="K21" s="37"/>
      <c r="L21" s="59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="2" customFormat="1" ht="18" customHeight="1">
      <c r="A22" s="37"/>
      <c r="B22" s="38"/>
      <c r="C22" s="37"/>
      <c r="D22" s="37"/>
      <c r="E22" s="32" t="str">
        <f>'Rekapitulácia stavby'!E14</f>
        <v>Vyplň údaj</v>
      </c>
      <c r="F22" s="26"/>
      <c r="G22" s="26"/>
      <c r="H22" s="26"/>
      <c r="I22" s="31" t="s">
        <v>26</v>
      </c>
      <c r="J22" s="32" t="str">
        <f>'Rekapitulácia stavby'!AN14</f>
        <v>Vyplň údaj</v>
      </c>
      <c r="K22" s="37"/>
      <c r="L22" s="59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="2" customFormat="1" ht="6.96" customHeight="1">
      <c r="A23" s="37"/>
      <c r="B23" s="38"/>
      <c r="C23" s="37"/>
      <c r="D23" s="37"/>
      <c r="E23" s="37"/>
      <c r="F23" s="37"/>
      <c r="G23" s="37"/>
      <c r="H23" s="37"/>
      <c r="I23" s="37"/>
      <c r="J23" s="37"/>
      <c r="K23" s="37"/>
      <c r="L23" s="59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="2" customFormat="1" ht="12" customHeight="1">
      <c r="A24" s="37"/>
      <c r="B24" s="38"/>
      <c r="C24" s="37"/>
      <c r="D24" s="31" t="s">
        <v>29</v>
      </c>
      <c r="E24" s="37"/>
      <c r="F24" s="37"/>
      <c r="G24" s="37"/>
      <c r="H24" s="37"/>
      <c r="I24" s="31" t="s">
        <v>24</v>
      </c>
      <c r="J24" s="26" t="s">
        <v>1</v>
      </c>
      <c r="K24" s="37"/>
      <c r="L24" s="59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="2" customFormat="1" ht="18" customHeight="1">
      <c r="A25" s="37"/>
      <c r="B25" s="38"/>
      <c r="C25" s="37"/>
      <c r="D25" s="37"/>
      <c r="E25" s="26" t="s">
        <v>2517</v>
      </c>
      <c r="F25" s="37"/>
      <c r="G25" s="37"/>
      <c r="H25" s="37"/>
      <c r="I25" s="31" t="s">
        <v>26</v>
      </c>
      <c r="J25" s="26" t="s">
        <v>1</v>
      </c>
      <c r="K25" s="37"/>
      <c r="L25" s="59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</row>
    <row r="26" s="2" customFormat="1" ht="6.96" customHeight="1">
      <c r="A26" s="37"/>
      <c r="B26" s="38"/>
      <c r="C26" s="37"/>
      <c r="D26" s="37"/>
      <c r="E26" s="37"/>
      <c r="F26" s="37"/>
      <c r="G26" s="37"/>
      <c r="H26" s="37"/>
      <c r="I26" s="37"/>
      <c r="J26" s="37"/>
      <c r="K26" s="37"/>
      <c r="L26" s="59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="2" customFormat="1" ht="12" customHeight="1">
      <c r="A27" s="37"/>
      <c r="B27" s="38"/>
      <c r="C27" s="37"/>
      <c r="D27" s="31" t="s">
        <v>32</v>
      </c>
      <c r="E27" s="37"/>
      <c r="F27" s="37"/>
      <c r="G27" s="37"/>
      <c r="H27" s="37"/>
      <c r="I27" s="31" t="s">
        <v>24</v>
      </c>
      <c r="J27" s="26" t="s">
        <v>1</v>
      </c>
      <c r="K27" s="37"/>
      <c r="L27" s="59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</row>
    <row r="28" s="2" customFormat="1" ht="18" customHeight="1">
      <c r="A28" s="37"/>
      <c r="B28" s="38"/>
      <c r="C28" s="37"/>
      <c r="D28" s="37"/>
      <c r="E28" s="26" t="s">
        <v>2518</v>
      </c>
      <c r="F28" s="37"/>
      <c r="G28" s="37"/>
      <c r="H28" s="37"/>
      <c r="I28" s="31" t="s">
        <v>26</v>
      </c>
      <c r="J28" s="26" t="s">
        <v>1</v>
      </c>
      <c r="K28" s="37"/>
      <c r="L28" s="59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</row>
    <row r="29" s="2" customFormat="1" ht="6.96" customHeight="1">
      <c r="A29" s="37"/>
      <c r="B29" s="38"/>
      <c r="C29" s="37"/>
      <c r="D29" s="37"/>
      <c r="E29" s="37"/>
      <c r="F29" s="37"/>
      <c r="G29" s="37"/>
      <c r="H29" s="37"/>
      <c r="I29" s="37"/>
      <c r="J29" s="37"/>
      <c r="K29" s="37"/>
      <c r="L29" s="59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</row>
    <row r="30" s="2" customFormat="1" ht="12" customHeight="1">
      <c r="A30" s="37"/>
      <c r="B30" s="38"/>
      <c r="C30" s="37"/>
      <c r="D30" s="31" t="s">
        <v>34</v>
      </c>
      <c r="E30" s="37"/>
      <c r="F30" s="37"/>
      <c r="G30" s="37"/>
      <c r="H30" s="37"/>
      <c r="I30" s="37"/>
      <c r="J30" s="37"/>
      <c r="K30" s="37"/>
      <c r="L30" s="59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</row>
    <row r="31" s="8" customFormat="1" ht="16.5" customHeight="1">
      <c r="A31" s="136"/>
      <c r="B31" s="137"/>
      <c r="C31" s="136"/>
      <c r="D31" s="136"/>
      <c r="E31" s="35" t="s">
        <v>1</v>
      </c>
      <c r="F31" s="35"/>
      <c r="G31" s="35"/>
      <c r="H31" s="35"/>
      <c r="I31" s="136"/>
      <c r="J31" s="136"/>
      <c r="K31" s="136"/>
      <c r="L31" s="138"/>
      <c r="S31" s="136"/>
      <c r="T31" s="136"/>
      <c r="U31" s="136"/>
      <c r="V31" s="136"/>
      <c r="W31" s="136"/>
      <c r="X31" s="136"/>
      <c r="Y31" s="136"/>
      <c r="Z31" s="136"/>
      <c r="AA31" s="136"/>
      <c r="AB31" s="136"/>
      <c r="AC31" s="136"/>
      <c r="AD31" s="136"/>
      <c r="AE31" s="136"/>
    </row>
    <row r="32" s="2" customFormat="1" ht="6.96" customHeight="1">
      <c r="A32" s="37"/>
      <c r="B32" s="38"/>
      <c r="C32" s="37"/>
      <c r="D32" s="37"/>
      <c r="E32" s="37"/>
      <c r="F32" s="37"/>
      <c r="G32" s="37"/>
      <c r="H32" s="37"/>
      <c r="I32" s="37"/>
      <c r="J32" s="37"/>
      <c r="K32" s="37"/>
      <c r="L32" s="59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</row>
    <row r="33" s="2" customFormat="1" ht="6.96" customHeight="1">
      <c r="A33" s="37"/>
      <c r="B33" s="38"/>
      <c r="C33" s="37"/>
      <c r="D33" s="94"/>
      <c r="E33" s="94"/>
      <c r="F33" s="94"/>
      <c r="G33" s="94"/>
      <c r="H33" s="94"/>
      <c r="I33" s="94"/>
      <c r="J33" s="94"/>
      <c r="K33" s="94"/>
      <c r="L33" s="59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</row>
    <row r="34" s="2" customFormat="1" ht="14.4" customHeight="1">
      <c r="A34" s="37"/>
      <c r="B34" s="38"/>
      <c r="C34" s="37"/>
      <c r="D34" s="26" t="s">
        <v>228</v>
      </c>
      <c r="E34" s="37"/>
      <c r="F34" s="37"/>
      <c r="G34" s="37"/>
      <c r="H34" s="37"/>
      <c r="I34" s="37"/>
      <c r="J34" s="139">
        <f>J100</f>
        <v>0</v>
      </c>
      <c r="K34" s="37"/>
      <c r="L34" s="59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</row>
    <row r="35" s="2" customFormat="1" ht="14.4" customHeight="1">
      <c r="A35" s="37"/>
      <c r="B35" s="38"/>
      <c r="C35" s="37"/>
      <c r="D35" s="140" t="s">
        <v>229</v>
      </c>
      <c r="E35" s="37"/>
      <c r="F35" s="37"/>
      <c r="G35" s="37"/>
      <c r="H35" s="37"/>
      <c r="I35" s="37"/>
      <c r="J35" s="139">
        <f>J117</f>
        <v>0</v>
      </c>
      <c r="K35" s="37"/>
      <c r="L35" s="59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</row>
    <row r="36" s="2" customFormat="1" ht="25.44" customHeight="1">
      <c r="A36" s="37"/>
      <c r="B36" s="38"/>
      <c r="C36" s="37"/>
      <c r="D36" s="141" t="s">
        <v>35</v>
      </c>
      <c r="E36" s="37"/>
      <c r="F36" s="37"/>
      <c r="G36" s="37"/>
      <c r="H36" s="37"/>
      <c r="I36" s="37"/>
      <c r="J36" s="100">
        <f>ROUND(J34 + J35, 2)</f>
        <v>0</v>
      </c>
      <c r="K36" s="37"/>
      <c r="L36" s="59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</row>
    <row r="37" s="2" customFormat="1" ht="6.96" customHeight="1">
      <c r="A37" s="37"/>
      <c r="B37" s="38"/>
      <c r="C37" s="37"/>
      <c r="D37" s="94"/>
      <c r="E37" s="94"/>
      <c r="F37" s="94"/>
      <c r="G37" s="94"/>
      <c r="H37" s="94"/>
      <c r="I37" s="94"/>
      <c r="J37" s="94"/>
      <c r="K37" s="94"/>
      <c r="L37" s="59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</row>
    <row r="38" s="2" customFormat="1" ht="14.4" customHeight="1">
      <c r="A38" s="37"/>
      <c r="B38" s="38"/>
      <c r="C38" s="37"/>
      <c r="D38" s="37"/>
      <c r="E38" s="37"/>
      <c r="F38" s="42" t="s">
        <v>37</v>
      </c>
      <c r="G38" s="37"/>
      <c r="H38" s="37"/>
      <c r="I38" s="42" t="s">
        <v>36</v>
      </c>
      <c r="J38" s="42" t="s">
        <v>38</v>
      </c>
      <c r="K38" s="37"/>
      <c r="L38" s="59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</row>
    <row r="39" s="2" customFormat="1" ht="14.4" customHeight="1">
      <c r="A39" s="37"/>
      <c r="B39" s="38"/>
      <c r="C39" s="37"/>
      <c r="D39" s="135" t="s">
        <v>39</v>
      </c>
      <c r="E39" s="44" t="s">
        <v>40</v>
      </c>
      <c r="F39" s="142">
        <f>ROUND((SUM(BE117:BE124) + SUM(BE148:BE200)),  2)</f>
        <v>0</v>
      </c>
      <c r="G39" s="143"/>
      <c r="H39" s="143"/>
      <c r="I39" s="144">
        <v>0.20000000000000001</v>
      </c>
      <c r="J39" s="142">
        <f>ROUND(((SUM(BE117:BE124) + SUM(BE148:BE200))*I39),  2)</f>
        <v>0</v>
      </c>
      <c r="K39" s="37"/>
      <c r="L39" s="59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</row>
    <row r="40" s="2" customFormat="1" ht="14.4" customHeight="1">
      <c r="A40" s="37"/>
      <c r="B40" s="38"/>
      <c r="C40" s="37"/>
      <c r="D40" s="37"/>
      <c r="E40" s="44" t="s">
        <v>41</v>
      </c>
      <c r="F40" s="142">
        <f>ROUND((SUM(BF117:BF124) + SUM(BF148:BF200)),  2)</f>
        <v>0</v>
      </c>
      <c r="G40" s="143"/>
      <c r="H40" s="143"/>
      <c r="I40" s="144">
        <v>0.20000000000000001</v>
      </c>
      <c r="J40" s="142">
        <f>ROUND(((SUM(BF117:BF124) + SUM(BF148:BF200))*I40),  2)</f>
        <v>0</v>
      </c>
      <c r="K40" s="37"/>
      <c r="L40" s="59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</row>
    <row r="41" hidden="1" s="2" customFormat="1" ht="14.4" customHeight="1">
      <c r="A41" s="37"/>
      <c r="B41" s="38"/>
      <c r="C41" s="37"/>
      <c r="D41" s="37"/>
      <c r="E41" s="31" t="s">
        <v>42</v>
      </c>
      <c r="F41" s="145">
        <f>ROUND((SUM(BG117:BG124) + SUM(BG148:BG200)),  2)</f>
        <v>0</v>
      </c>
      <c r="G41" s="37"/>
      <c r="H41" s="37"/>
      <c r="I41" s="146">
        <v>0.20000000000000001</v>
      </c>
      <c r="J41" s="145">
        <f>0</f>
        <v>0</v>
      </c>
      <c r="K41" s="37"/>
      <c r="L41" s="59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</row>
    <row r="42" hidden="1" s="2" customFormat="1" ht="14.4" customHeight="1">
      <c r="A42" s="37"/>
      <c r="B42" s="38"/>
      <c r="C42" s="37"/>
      <c r="D42" s="37"/>
      <c r="E42" s="31" t="s">
        <v>43</v>
      </c>
      <c r="F42" s="145">
        <f>ROUND((SUM(BH117:BH124) + SUM(BH148:BH200)),  2)</f>
        <v>0</v>
      </c>
      <c r="G42" s="37"/>
      <c r="H42" s="37"/>
      <c r="I42" s="146">
        <v>0.20000000000000001</v>
      </c>
      <c r="J42" s="145">
        <f>0</f>
        <v>0</v>
      </c>
      <c r="K42" s="37"/>
      <c r="L42" s="59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</row>
    <row r="43" hidden="1" s="2" customFormat="1" ht="14.4" customHeight="1">
      <c r="A43" s="37"/>
      <c r="B43" s="38"/>
      <c r="C43" s="37"/>
      <c r="D43" s="37"/>
      <c r="E43" s="44" t="s">
        <v>44</v>
      </c>
      <c r="F43" s="142">
        <f>ROUND((SUM(BI117:BI124) + SUM(BI148:BI200)),  2)</f>
        <v>0</v>
      </c>
      <c r="G43" s="143"/>
      <c r="H43" s="143"/>
      <c r="I43" s="144">
        <v>0</v>
      </c>
      <c r="J43" s="142">
        <f>0</f>
        <v>0</v>
      </c>
      <c r="K43" s="37"/>
      <c r="L43" s="59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</row>
    <row r="44" s="2" customFormat="1" ht="6.96" customHeight="1">
      <c r="A44" s="37"/>
      <c r="B44" s="38"/>
      <c r="C44" s="37"/>
      <c r="D44" s="37"/>
      <c r="E44" s="37"/>
      <c r="F44" s="37"/>
      <c r="G44" s="37"/>
      <c r="H44" s="37"/>
      <c r="I44" s="37"/>
      <c r="J44" s="37"/>
      <c r="K44" s="37"/>
      <c r="L44" s="59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</row>
    <row r="45" s="2" customFormat="1" ht="25.44" customHeight="1">
      <c r="A45" s="37"/>
      <c r="B45" s="38"/>
      <c r="C45" s="147"/>
      <c r="D45" s="148" t="s">
        <v>45</v>
      </c>
      <c r="E45" s="85"/>
      <c r="F45" s="85"/>
      <c r="G45" s="149" t="s">
        <v>46</v>
      </c>
      <c r="H45" s="150" t="s">
        <v>47</v>
      </c>
      <c r="I45" s="85"/>
      <c r="J45" s="151">
        <f>SUM(J36:J43)</f>
        <v>0</v>
      </c>
      <c r="K45" s="152"/>
      <c r="L45" s="59"/>
      <c r="S45" s="37"/>
      <c r="T45" s="37"/>
      <c r="U45" s="37"/>
      <c r="V45" s="37"/>
      <c r="W45" s="37"/>
      <c r="X45" s="37"/>
      <c r="Y45" s="37"/>
      <c r="Z45" s="37"/>
      <c r="AA45" s="37"/>
      <c r="AB45" s="37"/>
      <c r="AC45" s="37"/>
      <c r="AD45" s="37"/>
      <c r="AE45" s="37"/>
    </row>
    <row r="46" s="2" customFormat="1" ht="14.4" customHeight="1">
      <c r="A46" s="37"/>
      <c r="B46" s="38"/>
      <c r="C46" s="37"/>
      <c r="D46" s="37"/>
      <c r="E46" s="37"/>
      <c r="F46" s="37"/>
      <c r="G46" s="37"/>
      <c r="H46" s="37"/>
      <c r="I46" s="37"/>
      <c r="J46" s="37"/>
      <c r="K46" s="37"/>
      <c r="L46" s="59"/>
      <c r="S46" s="37"/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37"/>
    </row>
    <row r="47" s="1" customFormat="1" ht="14.4" customHeight="1">
      <c r="B47" s="21"/>
      <c r="L47" s="21"/>
    </row>
    <row r="48" s="1" customFormat="1" ht="14.4" customHeight="1">
      <c r="B48" s="21"/>
      <c r="L48" s="21"/>
    </row>
    <row r="49" s="1" customFormat="1" ht="14.4" customHeight="1">
      <c r="B49" s="21"/>
      <c r="L49" s="21"/>
    </row>
    <row r="50" s="2" customFormat="1" ht="14.4" customHeight="1">
      <c r="B50" s="59"/>
      <c r="D50" s="60" t="s">
        <v>48</v>
      </c>
      <c r="E50" s="61"/>
      <c r="F50" s="61"/>
      <c r="G50" s="60" t="s">
        <v>49</v>
      </c>
      <c r="H50" s="61"/>
      <c r="I50" s="61"/>
      <c r="J50" s="61"/>
      <c r="K50" s="61"/>
      <c r="L50" s="59"/>
    </row>
    <row r="51">
      <c r="B51" s="21"/>
      <c r="L51" s="21"/>
    </row>
    <row r="52">
      <c r="B52" s="21"/>
      <c r="L52" s="21"/>
    </row>
    <row r="53">
      <c r="B53" s="21"/>
      <c r="L53" s="21"/>
    </row>
    <row r="54">
      <c r="B54" s="21"/>
      <c r="L54" s="21"/>
    </row>
    <row r="55">
      <c r="B55" s="21"/>
      <c r="L55" s="21"/>
    </row>
    <row r="56">
      <c r="B56" s="21"/>
      <c r="L56" s="21"/>
    </row>
    <row r="57">
      <c r="B57" s="21"/>
      <c r="L57" s="21"/>
    </row>
    <row r="58">
      <c r="B58" s="21"/>
      <c r="L58" s="21"/>
    </row>
    <row r="59">
      <c r="B59" s="21"/>
      <c r="L59" s="21"/>
    </row>
    <row r="60">
      <c r="B60" s="21"/>
      <c r="L60" s="21"/>
    </row>
    <row r="61" s="2" customFormat="1">
      <c r="A61" s="37"/>
      <c r="B61" s="38"/>
      <c r="C61" s="37"/>
      <c r="D61" s="62" t="s">
        <v>50</v>
      </c>
      <c r="E61" s="40"/>
      <c r="F61" s="153" t="s">
        <v>51</v>
      </c>
      <c r="G61" s="62" t="s">
        <v>50</v>
      </c>
      <c r="H61" s="40"/>
      <c r="I61" s="40"/>
      <c r="J61" s="154" t="s">
        <v>51</v>
      </c>
      <c r="K61" s="40"/>
      <c r="L61" s="59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</row>
    <row r="62">
      <c r="B62" s="21"/>
      <c r="L62" s="21"/>
    </row>
    <row r="63">
      <c r="B63" s="21"/>
      <c r="L63" s="21"/>
    </row>
    <row r="64">
      <c r="B64" s="21"/>
      <c r="L64" s="21"/>
    </row>
    <row r="65" s="2" customFormat="1">
      <c r="A65" s="37"/>
      <c r="B65" s="38"/>
      <c r="C65" s="37"/>
      <c r="D65" s="60" t="s">
        <v>52</v>
      </c>
      <c r="E65" s="63"/>
      <c r="F65" s="63"/>
      <c r="G65" s="60" t="s">
        <v>53</v>
      </c>
      <c r="H65" s="63"/>
      <c r="I65" s="63"/>
      <c r="J65" s="63"/>
      <c r="K65" s="63"/>
      <c r="L65" s="59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</row>
    <row r="66">
      <c r="B66" s="21"/>
      <c r="L66" s="21"/>
    </row>
    <row r="67">
      <c r="B67" s="21"/>
      <c r="L67" s="21"/>
    </row>
    <row r="68">
      <c r="B68" s="21"/>
      <c r="L68" s="21"/>
    </row>
    <row r="69">
      <c r="B69" s="21"/>
      <c r="L69" s="21"/>
    </row>
    <row r="70">
      <c r="B70" s="21"/>
      <c r="L70" s="21"/>
    </row>
    <row r="71">
      <c r="B71" s="21"/>
      <c r="L71" s="21"/>
    </row>
    <row r="72">
      <c r="B72" s="21"/>
      <c r="L72" s="21"/>
    </row>
    <row r="73">
      <c r="B73" s="21"/>
      <c r="L73" s="21"/>
    </row>
    <row r="74">
      <c r="B74" s="21"/>
      <c r="L74" s="21"/>
    </row>
    <row r="75">
      <c r="B75" s="21"/>
      <c r="L75" s="21"/>
    </row>
    <row r="76" s="2" customFormat="1">
      <c r="A76" s="37"/>
      <c r="B76" s="38"/>
      <c r="C76" s="37"/>
      <c r="D76" s="62" t="s">
        <v>50</v>
      </c>
      <c r="E76" s="40"/>
      <c r="F76" s="153" t="s">
        <v>51</v>
      </c>
      <c r="G76" s="62" t="s">
        <v>50</v>
      </c>
      <c r="H76" s="40"/>
      <c r="I76" s="40"/>
      <c r="J76" s="154" t="s">
        <v>51</v>
      </c>
      <c r="K76" s="40"/>
      <c r="L76" s="59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</row>
    <row r="77" s="2" customFormat="1" ht="14.4" customHeight="1">
      <c r="A77" s="37"/>
      <c r="B77" s="64"/>
      <c r="C77" s="65"/>
      <c r="D77" s="65"/>
      <c r="E77" s="65"/>
      <c r="F77" s="65"/>
      <c r="G77" s="65"/>
      <c r="H77" s="65"/>
      <c r="I77" s="65"/>
      <c r="J77" s="65"/>
      <c r="K77" s="65"/>
      <c r="L77" s="59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</row>
    <row r="81" s="2" customFormat="1" ht="6.96" customHeight="1">
      <c r="A81" s="37"/>
      <c r="B81" s="66"/>
      <c r="C81" s="67"/>
      <c r="D81" s="67"/>
      <c r="E81" s="67"/>
      <c r="F81" s="67"/>
      <c r="G81" s="67"/>
      <c r="H81" s="67"/>
      <c r="I81" s="67"/>
      <c r="J81" s="67"/>
      <c r="K81" s="67"/>
      <c r="L81" s="59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</row>
    <row r="82" s="2" customFormat="1" ht="24.96" customHeight="1">
      <c r="A82" s="37"/>
      <c r="B82" s="38"/>
      <c r="C82" s="22" t="s">
        <v>230</v>
      </c>
      <c r="D82" s="37"/>
      <c r="E82" s="37"/>
      <c r="F82" s="37"/>
      <c r="G82" s="37"/>
      <c r="H82" s="37"/>
      <c r="I82" s="37"/>
      <c r="J82" s="37"/>
      <c r="K82" s="37"/>
      <c r="L82" s="59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</row>
    <row r="83" s="2" customFormat="1" ht="6.96" customHeight="1">
      <c r="A83" s="37"/>
      <c r="B83" s="38"/>
      <c r="C83" s="37"/>
      <c r="D83" s="37"/>
      <c r="E83" s="37"/>
      <c r="F83" s="37"/>
      <c r="G83" s="37"/>
      <c r="H83" s="37"/>
      <c r="I83" s="37"/>
      <c r="J83" s="37"/>
      <c r="K83" s="37"/>
      <c r="L83" s="59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</row>
    <row r="84" s="2" customFormat="1" ht="12" customHeight="1">
      <c r="A84" s="37"/>
      <c r="B84" s="38"/>
      <c r="C84" s="31" t="s">
        <v>15</v>
      </c>
      <c r="D84" s="37"/>
      <c r="E84" s="37"/>
      <c r="F84" s="37"/>
      <c r="G84" s="37"/>
      <c r="H84" s="37"/>
      <c r="I84" s="37"/>
      <c r="J84" s="37"/>
      <c r="K84" s="37"/>
      <c r="L84" s="59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</row>
    <row r="85" s="2" customFormat="1" ht="26.25" customHeight="1">
      <c r="A85" s="37"/>
      <c r="B85" s="38"/>
      <c r="C85" s="37"/>
      <c r="D85" s="37"/>
      <c r="E85" s="134" t="str">
        <f>E7</f>
        <v>Komplexná rekonštrukcia a realizácia nadstavby budovy študenského domova4,Tr. SNP53,Banská Bystrica</v>
      </c>
      <c r="F85" s="31"/>
      <c r="G85" s="31"/>
      <c r="H85" s="31"/>
      <c r="I85" s="37"/>
      <c r="J85" s="37"/>
      <c r="K85" s="37"/>
      <c r="L85" s="59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</row>
    <row r="86" s="1" customFormat="1" ht="12" customHeight="1">
      <c r="B86" s="21"/>
      <c r="C86" s="31" t="s">
        <v>222</v>
      </c>
      <c r="L86" s="21"/>
    </row>
    <row r="87" s="1" customFormat="1" ht="16.5" customHeight="1">
      <c r="B87" s="21"/>
      <c r="E87" s="134" t="s">
        <v>223</v>
      </c>
      <c r="F87" s="1"/>
      <c r="G87" s="1"/>
      <c r="H87" s="1"/>
      <c r="L87" s="21"/>
    </row>
    <row r="88" s="1" customFormat="1" ht="12" customHeight="1">
      <c r="B88" s="21"/>
      <c r="C88" s="31" t="s">
        <v>224</v>
      </c>
      <c r="L88" s="21"/>
    </row>
    <row r="89" s="2" customFormat="1" ht="16.5" customHeight="1">
      <c r="A89" s="37"/>
      <c r="B89" s="38"/>
      <c r="C89" s="37"/>
      <c r="D89" s="37"/>
      <c r="E89" s="135" t="s">
        <v>4703</v>
      </c>
      <c r="F89" s="37"/>
      <c r="G89" s="37"/>
      <c r="H89" s="37"/>
      <c r="I89" s="37"/>
      <c r="J89" s="37"/>
      <c r="K89" s="37"/>
      <c r="L89" s="59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</row>
    <row r="90" s="2" customFormat="1" ht="12" customHeight="1">
      <c r="A90" s="37"/>
      <c r="B90" s="38"/>
      <c r="C90" s="31" t="s">
        <v>226</v>
      </c>
      <c r="D90" s="37"/>
      <c r="E90" s="37"/>
      <c r="F90" s="37"/>
      <c r="G90" s="37"/>
      <c r="H90" s="37"/>
      <c r="I90" s="37"/>
      <c r="J90" s="37"/>
      <c r="K90" s="37"/>
      <c r="L90" s="59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</row>
    <row r="91" s="2" customFormat="1" ht="16.5" customHeight="1">
      <c r="A91" s="37"/>
      <c r="B91" s="38"/>
      <c r="C91" s="37"/>
      <c r="D91" s="37"/>
      <c r="E91" s="71" t="str">
        <f>E13</f>
        <v>eo 1-2 - Elektroinštalácia I. a II. etapa</v>
      </c>
      <c r="F91" s="37"/>
      <c r="G91" s="37"/>
      <c r="H91" s="37"/>
      <c r="I91" s="37"/>
      <c r="J91" s="37"/>
      <c r="K91" s="37"/>
      <c r="L91" s="59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</row>
    <row r="92" s="2" customFormat="1" ht="6.96" customHeight="1">
      <c r="A92" s="37"/>
      <c r="B92" s="38"/>
      <c r="C92" s="37"/>
      <c r="D92" s="37"/>
      <c r="E92" s="37"/>
      <c r="F92" s="37"/>
      <c r="G92" s="37"/>
      <c r="H92" s="37"/>
      <c r="I92" s="37"/>
      <c r="J92" s="37"/>
      <c r="K92" s="37"/>
      <c r="L92" s="59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</row>
    <row r="93" s="2" customFormat="1" ht="12" customHeight="1">
      <c r="A93" s="37"/>
      <c r="B93" s="38"/>
      <c r="C93" s="31" t="s">
        <v>19</v>
      </c>
      <c r="D93" s="37"/>
      <c r="E93" s="37"/>
      <c r="F93" s="26" t="str">
        <f>F16</f>
        <v xml:space="preserve"> </v>
      </c>
      <c r="G93" s="37"/>
      <c r="H93" s="37"/>
      <c r="I93" s="31" t="s">
        <v>21</v>
      </c>
      <c r="J93" s="73" t="str">
        <f>IF(J16="","",J16)</f>
        <v>10. 9. 2024</v>
      </c>
      <c r="K93" s="37"/>
      <c r="L93" s="59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</row>
    <row r="94" s="2" customFormat="1" ht="6.96" customHeight="1">
      <c r="A94" s="37"/>
      <c r="B94" s="38"/>
      <c r="C94" s="37"/>
      <c r="D94" s="37"/>
      <c r="E94" s="37"/>
      <c r="F94" s="37"/>
      <c r="G94" s="37"/>
      <c r="H94" s="37"/>
      <c r="I94" s="37"/>
      <c r="J94" s="37"/>
      <c r="K94" s="37"/>
      <c r="L94" s="59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</row>
    <row r="95" s="2" customFormat="1" ht="15.15" customHeight="1">
      <c r="A95" s="37"/>
      <c r="B95" s="38"/>
      <c r="C95" s="31" t="s">
        <v>23</v>
      </c>
      <c r="D95" s="37"/>
      <c r="E95" s="37"/>
      <c r="F95" s="26" t="str">
        <f>E19</f>
        <v xml:space="preserve"> </v>
      </c>
      <c r="G95" s="37"/>
      <c r="H95" s="37"/>
      <c r="I95" s="31" t="s">
        <v>29</v>
      </c>
      <c r="J95" s="35" t="str">
        <f>E25</f>
        <v xml:space="preserve"> NH PARTNER s.r.o. </v>
      </c>
      <c r="K95" s="37"/>
      <c r="L95" s="59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</row>
    <row r="96" s="2" customFormat="1" ht="25.65" customHeight="1">
      <c r="A96" s="37"/>
      <c r="B96" s="38"/>
      <c r="C96" s="31" t="s">
        <v>27</v>
      </c>
      <c r="D96" s="37"/>
      <c r="E96" s="37"/>
      <c r="F96" s="26" t="str">
        <f>IF(E22="","",E22)</f>
        <v>Vyplň údaj</v>
      </c>
      <c r="G96" s="37"/>
      <c r="H96" s="37"/>
      <c r="I96" s="31" t="s">
        <v>32</v>
      </c>
      <c r="J96" s="35" t="str">
        <f>E28</f>
        <v xml:space="preserve">                                         </v>
      </c>
      <c r="K96" s="37"/>
      <c r="L96" s="59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</row>
    <row r="97" s="2" customFormat="1" ht="10.32" customHeight="1">
      <c r="A97" s="37"/>
      <c r="B97" s="38"/>
      <c r="C97" s="37"/>
      <c r="D97" s="37"/>
      <c r="E97" s="37"/>
      <c r="F97" s="37"/>
      <c r="G97" s="37"/>
      <c r="H97" s="37"/>
      <c r="I97" s="37"/>
      <c r="J97" s="37"/>
      <c r="K97" s="37"/>
      <c r="L97" s="59"/>
      <c r="S97" s="37"/>
      <c r="T97" s="37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</row>
    <row r="98" s="2" customFormat="1" ht="29.28" customHeight="1">
      <c r="A98" s="37"/>
      <c r="B98" s="38"/>
      <c r="C98" s="155" t="s">
        <v>231</v>
      </c>
      <c r="D98" s="147"/>
      <c r="E98" s="147"/>
      <c r="F98" s="147"/>
      <c r="G98" s="147"/>
      <c r="H98" s="147"/>
      <c r="I98" s="147"/>
      <c r="J98" s="156" t="s">
        <v>232</v>
      </c>
      <c r="K98" s="147"/>
      <c r="L98" s="59"/>
      <c r="S98" s="37"/>
      <c r="T98" s="37"/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</row>
    <row r="99" s="2" customFormat="1" ht="10.32" customHeight="1">
      <c r="A99" s="37"/>
      <c r="B99" s="38"/>
      <c r="C99" s="37"/>
      <c r="D99" s="37"/>
      <c r="E99" s="37"/>
      <c r="F99" s="37"/>
      <c r="G99" s="37"/>
      <c r="H99" s="37"/>
      <c r="I99" s="37"/>
      <c r="J99" s="37"/>
      <c r="K99" s="37"/>
      <c r="L99" s="59"/>
      <c r="S99" s="37"/>
      <c r="T99" s="37"/>
      <c r="U99" s="37"/>
      <c r="V99" s="37"/>
      <c r="W99" s="37"/>
      <c r="X99" s="37"/>
      <c r="Y99" s="37"/>
      <c r="Z99" s="37"/>
      <c r="AA99" s="37"/>
      <c r="AB99" s="37"/>
      <c r="AC99" s="37"/>
      <c r="AD99" s="37"/>
      <c r="AE99" s="37"/>
    </row>
    <row r="100" s="2" customFormat="1" ht="22.8" customHeight="1">
      <c r="A100" s="37"/>
      <c r="B100" s="38"/>
      <c r="C100" s="157" t="s">
        <v>233</v>
      </c>
      <c r="D100" s="37"/>
      <c r="E100" s="37"/>
      <c r="F100" s="37"/>
      <c r="G100" s="37"/>
      <c r="H100" s="37"/>
      <c r="I100" s="37"/>
      <c r="J100" s="100">
        <f>J148</f>
        <v>0</v>
      </c>
      <c r="K100" s="37"/>
      <c r="L100" s="59"/>
      <c r="S100" s="37"/>
      <c r="T100" s="37"/>
      <c r="U100" s="37"/>
      <c r="V100" s="37"/>
      <c r="W100" s="37"/>
      <c r="X100" s="37"/>
      <c r="Y100" s="37"/>
      <c r="Z100" s="37"/>
      <c r="AA100" s="37"/>
      <c r="AB100" s="37"/>
      <c r="AC100" s="37"/>
      <c r="AD100" s="37"/>
      <c r="AE100" s="37"/>
      <c r="AU100" s="18" t="s">
        <v>234</v>
      </c>
    </row>
    <row r="101" s="9" customFormat="1" ht="24.96" customHeight="1">
      <c r="A101" s="9"/>
      <c r="B101" s="158"/>
      <c r="C101" s="9"/>
      <c r="D101" s="159" t="s">
        <v>2519</v>
      </c>
      <c r="E101" s="160"/>
      <c r="F101" s="160"/>
      <c r="G101" s="160"/>
      <c r="H101" s="160"/>
      <c r="I101" s="160"/>
      <c r="J101" s="161">
        <f>J149</f>
        <v>0</v>
      </c>
      <c r="K101" s="9"/>
      <c r="L101" s="158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</row>
    <row r="102" s="9" customFormat="1" ht="24.96" customHeight="1">
      <c r="A102" s="9"/>
      <c r="B102" s="158"/>
      <c r="C102" s="9"/>
      <c r="D102" s="159" t="s">
        <v>2107</v>
      </c>
      <c r="E102" s="160"/>
      <c r="F102" s="160"/>
      <c r="G102" s="160"/>
      <c r="H102" s="160"/>
      <c r="I102" s="160"/>
      <c r="J102" s="161">
        <f>J150</f>
        <v>0</v>
      </c>
      <c r="K102" s="9"/>
      <c r="L102" s="158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</row>
    <row r="103" s="10" customFormat="1" ht="19.92" customHeight="1">
      <c r="A103" s="10"/>
      <c r="B103" s="162"/>
      <c r="C103" s="10"/>
      <c r="D103" s="163" t="s">
        <v>2110</v>
      </c>
      <c r="E103" s="164"/>
      <c r="F103" s="164"/>
      <c r="G103" s="164"/>
      <c r="H103" s="164"/>
      <c r="I103" s="164"/>
      <c r="J103" s="165">
        <f>J154</f>
        <v>0</v>
      </c>
      <c r="K103" s="10"/>
      <c r="L103" s="162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</row>
    <row r="104" s="9" customFormat="1" ht="24.96" customHeight="1">
      <c r="A104" s="9"/>
      <c r="B104" s="158"/>
      <c r="C104" s="9"/>
      <c r="D104" s="159" t="s">
        <v>4705</v>
      </c>
      <c r="E104" s="160"/>
      <c r="F104" s="160"/>
      <c r="G104" s="160"/>
      <c r="H104" s="160"/>
      <c r="I104" s="160"/>
      <c r="J104" s="161">
        <f>J157</f>
        <v>0</v>
      </c>
      <c r="K104" s="9"/>
      <c r="L104" s="158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</row>
    <row r="105" s="9" customFormat="1" ht="24.96" customHeight="1">
      <c r="A105" s="9"/>
      <c r="B105" s="158"/>
      <c r="C105" s="9"/>
      <c r="D105" s="159" t="s">
        <v>4706</v>
      </c>
      <c r="E105" s="160"/>
      <c r="F105" s="160"/>
      <c r="G105" s="160"/>
      <c r="H105" s="160"/>
      <c r="I105" s="160"/>
      <c r="J105" s="161">
        <f>J162</f>
        <v>0</v>
      </c>
      <c r="K105" s="9"/>
      <c r="L105" s="158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</row>
    <row r="106" s="9" customFormat="1" ht="24.96" customHeight="1">
      <c r="A106" s="9"/>
      <c r="B106" s="158"/>
      <c r="C106" s="9"/>
      <c r="D106" s="159" t="s">
        <v>4707</v>
      </c>
      <c r="E106" s="160"/>
      <c r="F106" s="160"/>
      <c r="G106" s="160"/>
      <c r="H106" s="160"/>
      <c r="I106" s="160"/>
      <c r="J106" s="161">
        <f>J169</f>
        <v>0</v>
      </c>
      <c r="K106" s="9"/>
      <c r="L106" s="158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</row>
    <row r="107" s="10" customFormat="1" ht="19.92" customHeight="1">
      <c r="A107" s="10"/>
      <c r="B107" s="162"/>
      <c r="C107" s="10"/>
      <c r="D107" s="163" t="s">
        <v>2115</v>
      </c>
      <c r="E107" s="164"/>
      <c r="F107" s="164"/>
      <c r="G107" s="164"/>
      <c r="H107" s="164"/>
      <c r="I107" s="164"/>
      <c r="J107" s="165">
        <f>J172</f>
        <v>0</v>
      </c>
      <c r="K107" s="10"/>
      <c r="L107" s="162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</row>
    <row r="108" s="9" customFormat="1" ht="24.96" customHeight="1">
      <c r="A108" s="9"/>
      <c r="B108" s="158"/>
      <c r="C108" s="9"/>
      <c r="D108" s="159" t="s">
        <v>4708</v>
      </c>
      <c r="E108" s="160"/>
      <c r="F108" s="160"/>
      <c r="G108" s="160"/>
      <c r="H108" s="160"/>
      <c r="I108" s="160"/>
      <c r="J108" s="161">
        <f>J179</f>
        <v>0</v>
      </c>
      <c r="K108" s="9"/>
      <c r="L108" s="158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</row>
    <row r="109" s="9" customFormat="1" ht="24.96" customHeight="1">
      <c r="A109" s="9"/>
      <c r="B109" s="158"/>
      <c r="C109" s="9"/>
      <c r="D109" s="159" t="s">
        <v>4709</v>
      </c>
      <c r="E109" s="160"/>
      <c r="F109" s="160"/>
      <c r="G109" s="160"/>
      <c r="H109" s="160"/>
      <c r="I109" s="160"/>
      <c r="J109" s="161">
        <f>J186</f>
        <v>0</v>
      </c>
      <c r="K109" s="9"/>
      <c r="L109" s="158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</row>
    <row r="110" s="9" customFormat="1" ht="24.96" customHeight="1">
      <c r="A110" s="9"/>
      <c r="B110" s="158"/>
      <c r="C110" s="9"/>
      <c r="D110" s="159" t="s">
        <v>4710</v>
      </c>
      <c r="E110" s="160"/>
      <c r="F110" s="160"/>
      <c r="G110" s="160"/>
      <c r="H110" s="160"/>
      <c r="I110" s="160"/>
      <c r="J110" s="161">
        <f>J189</f>
        <v>0</v>
      </c>
      <c r="K110" s="9"/>
      <c r="L110" s="158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</row>
    <row r="111" s="9" customFormat="1" ht="24.96" customHeight="1">
      <c r="A111" s="9"/>
      <c r="B111" s="158"/>
      <c r="C111" s="9"/>
      <c r="D111" s="159" t="s">
        <v>4711</v>
      </c>
      <c r="E111" s="160"/>
      <c r="F111" s="160"/>
      <c r="G111" s="160"/>
      <c r="H111" s="160"/>
      <c r="I111" s="160"/>
      <c r="J111" s="161">
        <f>J191</f>
        <v>0</v>
      </c>
      <c r="K111" s="9"/>
      <c r="L111" s="158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</row>
    <row r="112" s="9" customFormat="1" ht="24.96" customHeight="1">
      <c r="A112" s="9"/>
      <c r="B112" s="158"/>
      <c r="C112" s="9"/>
      <c r="D112" s="159" t="s">
        <v>4712</v>
      </c>
      <c r="E112" s="160"/>
      <c r="F112" s="160"/>
      <c r="G112" s="160"/>
      <c r="H112" s="160"/>
      <c r="I112" s="160"/>
      <c r="J112" s="161">
        <f>J194</f>
        <v>0</v>
      </c>
      <c r="K112" s="9"/>
      <c r="L112" s="158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</row>
    <row r="113" s="9" customFormat="1" ht="24.96" customHeight="1">
      <c r="A113" s="9"/>
      <c r="B113" s="158"/>
      <c r="C113" s="9"/>
      <c r="D113" s="159" t="s">
        <v>4713</v>
      </c>
      <c r="E113" s="160"/>
      <c r="F113" s="160"/>
      <c r="G113" s="160"/>
      <c r="H113" s="160"/>
      <c r="I113" s="160"/>
      <c r="J113" s="161">
        <f>J197</f>
        <v>0</v>
      </c>
      <c r="K113" s="9"/>
      <c r="L113" s="158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</row>
    <row r="114" s="9" customFormat="1" ht="24.96" customHeight="1">
      <c r="A114" s="9"/>
      <c r="B114" s="158"/>
      <c r="C114" s="9"/>
      <c r="D114" s="159" t="s">
        <v>4714</v>
      </c>
      <c r="E114" s="160"/>
      <c r="F114" s="160"/>
      <c r="G114" s="160"/>
      <c r="H114" s="160"/>
      <c r="I114" s="160"/>
      <c r="J114" s="161">
        <f>J199</f>
        <v>0</v>
      </c>
      <c r="K114" s="9"/>
      <c r="L114" s="158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</row>
    <row r="115" s="2" customFormat="1" ht="21.84" customHeight="1">
      <c r="A115" s="37"/>
      <c r="B115" s="38"/>
      <c r="C115" s="37"/>
      <c r="D115" s="37"/>
      <c r="E115" s="37"/>
      <c r="F115" s="37"/>
      <c r="G115" s="37"/>
      <c r="H115" s="37"/>
      <c r="I115" s="37"/>
      <c r="J115" s="37"/>
      <c r="K115" s="37"/>
      <c r="L115" s="59"/>
      <c r="S115" s="37"/>
      <c r="T115" s="37"/>
      <c r="U115" s="37"/>
      <c r="V115" s="37"/>
      <c r="W115" s="37"/>
      <c r="X115" s="37"/>
      <c r="Y115" s="37"/>
      <c r="Z115" s="37"/>
      <c r="AA115" s="37"/>
      <c r="AB115" s="37"/>
      <c r="AC115" s="37"/>
      <c r="AD115" s="37"/>
      <c r="AE115" s="37"/>
    </row>
    <row r="116" s="2" customFormat="1" ht="6.96" customHeight="1">
      <c r="A116" s="37"/>
      <c r="B116" s="38"/>
      <c r="C116" s="37"/>
      <c r="D116" s="37"/>
      <c r="E116" s="37"/>
      <c r="F116" s="37"/>
      <c r="G116" s="37"/>
      <c r="H116" s="37"/>
      <c r="I116" s="37"/>
      <c r="J116" s="37"/>
      <c r="K116" s="37"/>
      <c r="L116" s="59"/>
      <c r="S116" s="37"/>
      <c r="T116" s="37"/>
      <c r="U116" s="37"/>
      <c r="V116" s="37"/>
      <c r="W116" s="37"/>
      <c r="X116" s="37"/>
      <c r="Y116" s="37"/>
      <c r="Z116" s="37"/>
      <c r="AA116" s="37"/>
      <c r="AB116" s="37"/>
      <c r="AC116" s="37"/>
      <c r="AD116" s="37"/>
      <c r="AE116" s="37"/>
    </row>
    <row r="117" s="2" customFormat="1" ht="29.28" customHeight="1">
      <c r="A117" s="37"/>
      <c r="B117" s="38"/>
      <c r="C117" s="157" t="s">
        <v>259</v>
      </c>
      <c r="D117" s="37"/>
      <c r="E117" s="37"/>
      <c r="F117" s="37"/>
      <c r="G117" s="37"/>
      <c r="H117" s="37"/>
      <c r="I117" s="37"/>
      <c r="J117" s="166">
        <f>ROUND(J118 + J119 + J120 + J121 + J122 + J123,2)</f>
        <v>0</v>
      </c>
      <c r="K117" s="37"/>
      <c r="L117" s="59"/>
      <c r="N117" s="167" t="s">
        <v>39</v>
      </c>
      <c r="S117" s="37"/>
      <c r="T117" s="37"/>
      <c r="U117" s="37"/>
      <c r="V117" s="37"/>
      <c r="W117" s="37"/>
      <c r="X117" s="37"/>
      <c r="Y117" s="37"/>
      <c r="Z117" s="37"/>
      <c r="AA117" s="37"/>
      <c r="AB117" s="37"/>
      <c r="AC117" s="37"/>
      <c r="AD117" s="37"/>
      <c r="AE117" s="37"/>
    </row>
    <row r="118" s="2" customFormat="1" ht="18" customHeight="1">
      <c r="A118" s="37"/>
      <c r="B118" s="168"/>
      <c r="C118" s="169"/>
      <c r="D118" s="170" t="s">
        <v>260</v>
      </c>
      <c r="E118" s="171"/>
      <c r="F118" s="171"/>
      <c r="G118" s="169"/>
      <c r="H118" s="169"/>
      <c r="I118" s="169"/>
      <c r="J118" s="172">
        <v>0</v>
      </c>
      <c r="K118" s="169"/>
      <c r="L118" s="173"/>
      <c r="M118" s="174"/>
      <c r="N118" s="175" t="s">
        <v>41</v>
      </c>
      <c r="O118" s="174"/>
      <c r="P118" s="174"/>
      <c r="Q118" s="174"/>
      <c r="R118" s="174"/>
      <c r="S118" s="169"/>
      <c r="T118" s="169"/>
      <c r="U118" s="169"/>
      <c r="V118" s="169"/>
      <c r="W118" s="169"/>
      <c r="X118" s="169"/>
      <c r="Y118" s="169"/>
      <c r="Z118" s="169"/>
      <c r="AA118" s="169"/>
      <c r="AB118" s="169"/>
      <c r="AC118" s="169"/>
      <c r="AD118" s="169"/>
      <c r="AE118" s="169"/>
      <c r="AF118" s="174"/>
      <c r="AG118" s="174"/>
      <c r="AH118" s="174"/>
      <c r="AI118" s="174"/>
      <c r="AJ118" s="174"/>
      <c r="AK118" s="174"/>
      <c r="AL118" s="174"/>
      <c r="AM118" s="174"/>
      <c r="AN118" s="174"/>
      <c r="AO118" s="174"/>
      <c r="AP118" s="174"/>
      <c r="AQ118" s="174"/>
      <c r="AR118" s="174"/>
      <c r="AS118" s="174"/>
      <c r="AT118" s="174"/>
      <c r="AU118" s="174"/>
      <c r="AV118" s="174"/>
      <c r="AW118" s="174"/>
      <c r="AX118" s="174"/>
      <c r="AY118" s="176" t="s">
        <v>261</v>
      </c>
      <c r="AZ118" s="174"/>
      <c r="BA118" s="174"/>
      <c r="BB118" s="174"/>
      <c r="BC118" s="174"/>
      <c r="BD118" s="174"/>
      <c r="BE118" s="177">
        <f>IF(N118="základná",J118,0)</f>
        <v>0</v>
      </c>
      <c r="BF118" s="177">
        <f>IF(N118="znížená",J118,0)</f>
        <v>0</v>
      </c>
      <c r="BG118" s="177">
        <f>IF(N118="zákl. prenesená",J118,0)</f>
        <v>0</v>
      </c>
      <c r="BH118" s="177">
        <f>IF(N118="zníž. prenesená",J118,0)</f>
        <v>0</v>
      </c>
      <c r="BI118" s="177">
        <f>IF(N118="nulová",J118,0)</f>
        <v>0</v>
      </c>
      <c r="BJ118" s="176" t="s">
        <v>87</v>
      </c>
      <c r="BK118" s="174"/>
      <c r="BL118" s="174"/>
      <c r="BM118" s="174"/>
    </row>
    <row r="119" s="2" customFormat="1" ht="18" customHeight="1">
      <c r="A119" s="37"/>
      <c r="B119" s="168"/>
      <c r="C119" s="169"/>
      <c r="D119" s="170" t="s">
        <v>262</v>
      </c>
      <c r="E119" s="171"/>
      <c r="F119" s="171"/>
      <c r="G119" s="169"/>
      <c r="H119" s="169"/>
      <c r="I119" s="169"/>
      <c r="J119" s="172">
        <v>0</v>
      </c>
      <c r="K119" s="169"/>
      <c r="L119" s="173"/>
      <c r="M119" s="174"/>
      <c r="N119" s="175" t="s">
        <v>41</v>
      </c>
      <c r="O119" s="174"/>
      <c r="P119" s="174"/>
      <c r="Q119" s="174"/>
      <c r="R119" s="174"/>
      <c r="S119" s="169"/>
      <c r="T119" s="169"/>
      <c r="U119" s="169"/>
      <c r="V119" s="169"/>
      <c r="W119" s="169"/>
      <c r="X119" s="169"/>
      <c r="Y119" s="169"/>
      <c r="Z119" s="169"/>
      <c r="AA119" s="169"/>
      <c r="AB119" s="169"/>
      <c r="AC119" s="169"/>
      <c r="AD119" s="169"/>
      <c r="AE119" s="169"/>
      <c r="AF119" s="174"/>
      <c r="AG119" s="174"/>
      <c r="AH119" s="174"/>
      <c r="AI119" s="174"/>
      <c r="AJ119" s="174"/>
      <c r="AK119" s="174"/>
      <c r="AL119" s="174"/>
      <c r="AM119" s="174"/>
      <c r="AN119" s="174"/>
      <c r="AO119" s="174"/>
      <c r="AP119" s="174"/>
      <c r="AQ119" s="174"/>
      <c r="AR119" s="174"/>
      <c r="AS119" s="174"/>
      <c r="AT119" s="174"/>
      <c r="AU119" s="174"/>
      <c r="AV119" s="174"/>
      <c r="AW119" s="174"/>
      <c r="AX119" s="174"/>
      <c r="AY119" s="176" t="s">
        <v>261</v>
      </c>
      <c r="AZ119" s="174"/>
      <c r="BA119" s="174"/>
      <c r="BB119" s="174"/>
      <c r="BC119" s="174"/>
      <c r="BD119" s="174"/>
      <c r="BE119" s="177">
        <f>IF(N119="základná",J119,0)</f>
        <v>0</v>
      </c>
      <c r="BF119" s="177">
        <f>IF(N119="znížená",J119,0)</f>
        <v>0</v>
      </c>
      <c r="BG119" s="177">
        <f>IF(N119="zákl. prenesená",J119,0)</f>
        <v>0</v>
      </c>
      <c r="BH119" s="177">
        <f>IF(N119="zníž. prenesená",J119,0)</f>
        <v>0</v>
      </c>
      <c r="BI119" s="177">
        <f>IF(N119="nulová",J119,0)</f>
        <v>0</v>
      </c>
      <c r="BJ119" s="176" t="s">
        <v>87</v>
      </c>
      <c r="BK119" s="174"/>
      <c r="BL119" s="174"/>
      <c r="BM119" s="174"/>
    </row>
    <row r="120" s="2" customFormat="1" ht="18" customHeight="1">
      <c r="A120" s="37"/>
      <c r="B120" s="168"/>
      <c r="C120" s="169"/>
      <c r="D120" s="170" t="s">
        <v>263</v>
      </c>
      <c r="E120" s="171"/>
      <c r="F120" s="171"/>
      <c r="G120" s="169"/>
      <c r="H120" s="169"/>
      <c r="I120" s="169"/>
      <c r="J120" s="172">
        <v>0</v>
      </c>
      <c r="K120" s="169"/>
      <c r="L120" s="173"/>
      <c r="M120" s="174"/>
      <c r="N120" s="175" t="s">
        <v>41</v>
      </c>
      <c r="O120" s="174"/>
      <c r="P120" s="174"/>
      <c r="Q120" s="174"/>
      <c r="R120" s="174"/>
      <c r="S120" s="169"/>
      <c r="T120" s="169"/>
      <c r="U120" s="169"/>
      <c r="V120" s="169"/>
      <c r="W120" s="169"/>
      <c r="X120" s="169"/>
      <c r="Y120" s="169"/>
      <c r="Z120" s="169"/>
      <c r="AA120" s="169"/>
      <c r="AB120" s="169"/>
      <c r="AC120" s="169"/>
      <c r="AD120" s="169"/>
      <c r="AE120" s="169"/>
      <c r="AF120" s="174"/>
      <c r="AG120" s="174"/>
      <c r="AH120" s="174"/>
      <c r="AI120" s="174"/>
      <c r="AJ120" s="174"/>
      <c r="AK120" s="174"/>
      <c r="AL120" s="174"/>
      <c r="AM120" s="174"/>
      <c r="AN120" s="174"/>
      <c r="AO120" s="174"/>
      <c r="AP120" s="174"/>
      <c r="AQ120" s="174"/>
      <c r="AR120" s="174"/>
      <c r="AS120" s="174"/>
      <c r="AT120" s="174"/>
      <c r="AU120" s="174"/>
      <c r="AV120" s="174"/>
      <c r="AW120" s="174"/>
      <c r="AX120" s="174"/>
      <c r="AY120" s="176" t="s">
        <v>261</v>
      </c>
      <c r="AZ120" s="174"/>
      <c r="BA120" s="174"/>
      <c r="BB120" s="174"/>
      <c r="BC120" s="174"/>
      <c r="BD120" s="174"/>
      <c r="BE120" s="177">
        <f>IF(N120="základná",J120,0)</f>
        <v>0</v>
      </c>
      <c r="BF120" s="177">
        <f>IF(N120="znížená",J120,0)</f>
        <v>0</v>
      </c>
      <c r="BG120" s="177">
        <f>IF(N120="zákl. prenesená",J120,0)</f>
        <v>0</v>
      </c>
      <c r="BH120" s="177">
        <f>IF(N120="zníž. prenesená",J120,0)</f>
        <v>0</v>
      </c>
      <c r="BI120" s="177">
        <f>IF(N120="nulová",J120,0)</f>
        <v>0</v>
      </c>
      <c r="BJ120" s="176" t="s">
        <v>87</v>
      </c>
      <c r="BK120" s="174"/>
      <c r="BL120" s="174"/>
      <c r="BM120" s="174"/>
    </row>
    <row r="121" s="2" customFormat="1" ht="18" customHeight="1">
      <c r="A121" s="37"/>
      <c r="B121" s="168"/>
      <c r="C121" s="169"/>
      <c r="D121" s="170" t="s">
        <v>264</v>
      </c>
      <c r="E121" s="171"/>
      <c r="F121" s="171"/>
      <c r="G121" s="169"/>
      <c r="H121" s="169"/>
      <c r="I121" s="169"/>
      <c r="J121" s="172">
        <v>0</v>
      </c>
      <c r="K121" s="169"/>
      <c r="L121" s="173"/>
      <c r="M121" s="174"/>
      <c r="N121" s="175" t="s">
        <v>41</v>
      </c>
      <c r="O121" s="174"/>
      <c r="P121" s="174"/>
      <c r="Q121" s="174"/>
      <c r="R121" s="174"/>
      <c r="S121" s="169"/>
      <c r="T121" s="169"/>
      <c r="U121" s="169"/>
      <c r="V121" s="169"/>
      <c r="W121" s="169"/>
      <c r="X121" s="169"/>
      <c r="Y121" s="169"/>
      <c r="Z121" s="169"/>
      <c r="AA121" s="169"/>
      <c r="AB121" s="169"/>
      <c r="AC121" s="169"/>
      <c r="AD121" s="169"/>
      <c r="AE121" s="169"/>
      <c r="AF121" s="174"/>
      <c r="AG121" s="174"/>
      <c r="AH121" s="174"/>
      <c r="AI121" s="174"/>
      <c r="AJ121" s="174"/>
      <c r="AK121" s="174"/>
      <c r="AL121" s="174"/>
      <c r="AM121" s="174"/>
      <c r="AN121" s="174"/>
      <c r="AO121" s="174"/>
      <c r="AP121" s="174"/>
      <c r="AQ121" s="174"/>
      <c r="AR121" s="174"/>
      <c r="AS121" s="174"/>
      <c r="AT121" s="174"/>
      <c r="AU121" s="174"/>
      <c r="AV121" s="174"/>
      <c r="AW121" s="174"/>
      <c r="AX121" s="174"/>
      <c r="AY121" s="176" t="s">
        <v>261</v>
      </c>
      <c r="AZ121" s="174"/>
      <c r="BA121" s="174"/>
      <c r="BB121" s="174"/>
      <c r="BC121" s="174"/>
      <c r="BD121" s="174"/>
      <c r="BE121" s="177">
        <f>IF(N121="základná",J121,0)</f>
        <v>0</v>
      </c>
      <c r="BF121" s="177">
        <f>IF(N121="znížená",J121,0)</f>
        <v>0</v>
      </c>
      <c r="BG121" s="177">
        <f>IF(N121="zákl. prenesená",J121,0)</f>
        <v>0</v>
      </c>
      <c r="BH121" s="177">
        <f>IF(N121="zníž. prenesená",J121,0)</f>
        <v>0</v>
      </c>
      <c r="BI121" s="177">
        <f>IF(N121="nulová",J121,0)</f>
        <v>0</v>
      </c>
      <c r="BJ121" s="176" t="s">
        <v>87</v>
      </c>
      <c r="BK121" s="174"/>
      <c r="BL121" s="174"/>
      <c r="BM121" s="174"/>
    </row>
    <row r="122" s="2" customFormat="1" ht="18" customHeight="1">
      <c r="A122" s="37"/>
      <c r="B122" s="168"/>
      <c r="C122" s="169"/>
      <c r="D122" s="170" t="s">
        <v>265</v>
      </c>
      <c r="E122" s="171"/>
      <c r="F122" s="171"/>
      <c r="G122" s="169"/>
      <c r="H122" s="169"/>
      <c r="I122" s="169"/>
      <c r="J122" s="172">
        <v>0</v>
      </c>
      <c r="K122" s="169"/>
      <c r="L122" s="173"/>
      <c r="M122" s="174"/>
      <c r="N122" s="175" t="s">
        <v>41</v>
      </c>
      <c r="O122" s="174"/>
      <c r="P122" s="174"/>
      <c r="Q122" s="174"/>
      <c r="R122" s="174"/>
      <c r="S122" s="169"/>
      <c r="T122" s="169"/>
      <c r="U122" s="169"/>
      <c r="V122" s="169"/>
      <c r="W122" s="169"/>
      <c r="X122" s="169"/>
      <c r="Y122" s="169"/>
      <c r="Z122" s="169"/>
      <c r="AA122" s="169"/>
      <c r="AB122" s="169"/>
      <c r="AC122" s="169"/>
      <c r="AD122" s="169"/>
      <c r="AE122" s="169"/>
      <c r="AF122" s="174"/>
      <c r="AG122" s="174"/>
      <c r="AH122" s="174"/>
      <c r="AI122" s="174"/>
      <c r="AJ122" s="174"/>
      <c r="AK122" s="174"/>
      <c r="AL122" s="174"/>
      <c r="AM122" s="174"/>
      <c r="AN122" s="174"/>
      <c r="AO122" s="174"/>
      <c r="AP122" s="174"/>
      <c r="AQ122" s="174"/>
      <c r="AR122" s="174"/>
      <c r="AS122" s="174"/>
      <c r="AT122" s="174"/>
      <c r="AU122" s="174"/>
      <c r="AV122" s="174"/>
      <c r="AW122" s="174"/>
      <c r="AX122" s="174"/>
      <c r="AY122" s="176" t="s">
        <v>261</v>
      </c>
      <c r="AZ122" s="174"/>
      <c r="BA122" s="174"/>
      <c r="BB122" s="174"/>
      <c r="BC122" s="174"/>
      <c r="BD122" s="174"/>
      <c r="BE122" s="177">
        <f>IF(N122="základná",J122,0)</f>
        <v>0</v>
      </c>
      <c r="BF122" s="177">
        <f>IF(N122="znížená",J122,0)</f>
        <v>0</v>
      </c>
      <c r="BG122" s="177">
        <f>IF(N122="zákl. prenesená",J122,0)</f>
        <v>0</v>
      </c>
      <c r="BH122" s="177">
        <f>IF(N122="zníž. prenesená",J122,0)</f>
        <v>0</v>
      </c>
      <c r="BI122" s="177">
        <f>IF(N122="nulová",J122,0)</f>
        <v>0</v>
      </c>
      <c r="BJ122" s="176" t="s">
        <v>87</v>
      </c>
      <c r="BK122" s="174"/>
      <c r="BL122" s="174"/>
      <c r="BM122" s="174"/>
    </row>
    <row r="123" s="2" customFormat="1" ht="18" customHeight="1">
      <c r="A123" s="37"/>
      <c r="B123" s="168"/>
      <c r="C123" s="169"/>
      <c r="D123" s="171" t="s">
        <v>266</v>
      </c>
      <c r="E123" s="169"/>
      <c r="F123" s="169"/>
      <c r="G123" s="169"/>
      <c r="H123" s="169"/>
      <c r="I123" s="169"/>
      <c r="J123" s="172">
        <f>ROUND(J34*T123,2)</f>
        <v>0</v>
      </c>
      <c r="K123" s="169"/>
      <c r="L123" s="173"/>
      <c r="M123" s="174"/>
      <c r="N123" s="175" t="s">
        <v>41</v>
      </c>
      <c r="O123" s="174"/>
      <c r="P123" s="174"/>
      <c r="Q123" s="174"/>
      <c r="R123" s="174"/>
      <c r="S123" s="169"/>
      <c r="T123" s="169"/>
      <c r="U123" s="169"/>
      <c r="V123" s="169"/>
      <c r="W123" s="169"/>
      <c r="X123" s="169"/>
      <c r="Y123" s="169"/>
      <c r="Z123" s="169"/>
      <c r="AA123" s="169"/>
      <c r="AB123" s="169"/>
      <c r="AC123" s="169"/>
      <c r="AD123" s="169"/>
      <c r="AE123" s="169"/>
      <c r="AF123" s="174"/>
      <c r="AG123" s="174"/>
      <c r="AH123" s="174"/>
      <c r="AI123" s="174"/>
      <c r="AJ123" s="174"/>
      <c r="AK123" s="174"/>
      <c r="AL123" s="174"/>
      <c r="AM123" s="174"/>
      <c r="AN123" s="174"/>
      <c r="AO123" s="174"/>
      <c r="AP123" s="174"/>
      <c r="AQ123" s="174"/>
      <c r="AR123" s="174"/>
      <c r="AS123" s="174"/>
      <c r="AT123" s="174"/>
      <c r="AU123" s="174"/>
      <c r="AV123" s="174"/>
      <c r="AW123" s="174"/>
      <c r="AX123" s="174"/>
      <c r="AY123" s="176" t="s">
        <v>267</v>
      </c>
      <c r="AZ123" s="174"/>
      <c r="BA123" s="174"/>
      <c r="BB123" s="174"/>
      <c r="BC123" s="174"/>
      <c r="BD123" s="174"/>
      <c r="BE123" s="177">
        <f>IF(N123="základná",J123,0)</f>
        <v>0</v>
      </c>
      <c r="BF123" s="177">
        <f>IF(N123="znížená",J123,0)</f>
        <v>0</v>
      </c>
      <c r="BG123" s="177">
        <f>IF(N123="zákl. prenesená",J123,0)</f>
        <v>0</v>
      </c>
      <c r="BH123" s="177">
        <f>IF(N123="zníž. prenesená",J123,0)</f>
        <v>0</v>
      </c>
      <c r="BI123" s="177">
        <f>IF(N123="nulová",J123,0)</f>
        <v>0</v>
      </c>
      <c r="BJ123" s="176" t="s">
        <v>87</v>
      </c>
      <c r="BK123" s="174"/>
      <c r="BL123" s="174"/>
      <c r="BM123" s="174"/>
    </row>
    <row r="124" s="2" customFormat="1">
      <c r="A124" s="37"/>
      <c r="B124" s="38"/>
      <c r="C124" s="37"/>
      <c r="D124" s="37"/>
      <c r="E124" s="37"/>
      <c r="F124" s="37"/>
      <c r="G124" s="37"/>
      <c r="H124" s="37"/>
      <c r="I124" s="37"/>
      <c r="J124" s="37"/>
      <c r="K124" s="37"/>
      <c r="L124" s="59"/>
      <c r="S124" s="37"/>
      <c r="T124" s="37"/>
      <c r="U124" s="37"/>
      <c r="V124" s="37"/>
      <c r="W124" s="37"/>
      <c r="X124" s="37"/>
      <c r="Y124" s="37"/>
      <c r="Z124" s="37"/>
      <c r="AA124" s="37"/>
      <c r="AB124" s="37"/>
      <c r="AC124" s="37"/>
      <c r="AD124" s="37"/>
      <c r="AE124" s="37"/>
    </row>
    <row r="125" s="2" customFormat="1" ht="29.28" customHeight="1">
      <c r="A125" s="37"/>
      <c r="B125" s="38"/>
      <c r="C125" s="178" t="s">
        <v>268</v>
      </c>
      <c r="D125" s="147"/>
      <c r="E125" s="147"/>
      <c r="F125" s="147"/>
      <c r="G125" s="147"/>
      <c r="H125" s="147"/>
      <c r="I125" s="147"/>
      <c r="J125" s="179">
        <f>ROUND(J100+J117,2)</f>
        <v>0</v>
      </c>
      <c r="K125" s="147"/>
      <c r="L125" s="59"/>
      <c r="S125" s="37"/>
      <c r="T125" s="37"/>
      <c r="U125" s="37"/>
      <c r="V125" s="37"/>
      <c r="W125" s="37"/>
      <c r="X125" s="37"/>
      <c r="Y125" s="37"/>
      <c r="Z125" s="37"/>
      <c r="AA125" s="37"/>
      <c r="AB125" s="37"/>
      <c r="AC125" s="37"/>
      <c r="AD125" s="37"/>
      <c r="AE125" s="37"/>
    </row>
    <row r="126" s="2" customFormat="1" ht="6.96" customHeight="1">
      <c r="A126" s="37"/>
      <c r="B126" s="64"/>
      <c r="C126" s="65"/>
      <c r="D126" s="65"/>
      <c r="E126" s="65"/>
      <c r="F126" s="65"/>
      <c r="G126" s="65"/>
      <c r="H126" s="65"/>
      <c r="I126" s="65"/>
      <c r="J126" s="65"/>
      <c r="K126" s="65"/>
      <c r="L126" s="59"/>
      <c r="S126" s="37"/>
      <c r="T126" s="37"/>
      <c r="U126" s="37"/>
      <c r="V126" s="37"/>
      <c r="W126" s="37"/>
      <c r="X126" s="37"/>
      <c r="Y126" s="37"/>
      <c r="Z126" s="37"/>
      <c r="AA126" s="37"/>
      <c r="AB126" s="37"/>
      <c r="AC126" s="37"/>
      <c r="AD126" s="37"/>
      <c r="AE126" s="37"/>
    </row>
    <row r="130" s="2" customFormat="1" ht="6.96" customHeight="1">
      <c r="A130" s="37"/>
      <c r="B130" s="66"/>
      <c r="C130" s="67"/>
      <c r="D130" s="67"/>
      <c r="E130" s="67"/>
      <c r="F130" s="67"/>
      <c r="G130" s="67"/>
      <c r="H130" s="67"/>
      <c r="I130" s="67"/>
      <c r="J130" s="67"/>
      <c r="K130" s="67"/>
      <c r="L130" s="59"/>
      <c r="S130" s="37"/>
      <c r="T130" s="37"/>
      <c r="U130" s="37"/>
      <c r="V130" s="37"/>
      <c r="W130" s="37"/>
      <c r="X130" s="37"/>
      <c r="Y130" s="37"/>
      <c r="Z130" s="37"/>
      <c r="AA130" s="37"/>
      <c r="AB130" s="37"/>
      <c r="AC130" s="37"/>
      <c r="AD130" s="37"/>
      <c r="AE130" s="37"/>
    </row>
    <row r="131" s="2" customFormat="1" ht="24.96" customHeight="1">
      <c r="A131" s="37"/>
      <c r="B131" s="38"/>
      <c r="C131" s="22" t="s">
        <v>269</v>
      </c>
      <c r="D131" s="37"/>
      <c r="E131" s="37"/>
      <c r="F131" s="37"/>
      <c r="G131" s="37"/>
      <c r="H131" s="37"/>
      <c r="I131" s="37"/>
      <c r="J131" s="37"/>
      <c r="K131" s="37"/>
      <c r="L131" s="59"/>
      <c r="S131" s="37"/>
      <c r="T131" s="37"/>
      <c r="U131" s="37"/>
      <c r="V131" s="37"/>
      <c r="W131" s="37"/>
      <c r="X131" s="37"/>
      <c r="Y131" s="37"/>
      <c r="Z131" s="37"/>
      <c r="AA131" s="37"/>
      <c r="AB131" s="37"/>
      <c r="AC131" s="37"/>
      <c r="AD131" s="37"/>
      <c r="AE131" s="37"/>
    </row>
    <row r="132" s="2" customFormat="1" ht="6.96" customHeight="1">
      <c r="A132" s="37"/>
      <c r="B132" s="38"/>
      <c r="C132" s="37"/>
      <c r="D132" s="37"/>
      <c r="E132" s="37"/>
      <c r="F132" s="37"/>
      <c r="G132" s="37"/>
      <c r="H132" s="37"/>
      <c r="I132" s="37"/>
      <c r="J132" s="37"/>
      <c r="K132" s="37"/>
      <c r="L132" s="59"/>
      <c r="S132" s="37"/>
      <c r="T132" s="37"/>
      <c r="U132" s="37"/>
      <c r="V132" s="37"/>
      <c r="W132" s="37"/>
      <c r="X132" s="37"/>
      <c r="Y132" s="37"/>
      <c r="Z132" s="37"/>
      <c r="AA132" s="37"/>
      <c r="AB132" s="37"/>
      <c r="AC132" s="37"/>
      <c r="AD132" s="37"/>
      <c r="AE132" s="37"/>
    </row>
    <row r="133" s="2" customFormat="1" ht="12" customHeight="1">
      <c r="A133" s="37"/>
      <c r="B133" s="38"/>
      <c r="C133" s="31" t="s">
        <v>15</v>
      </c>
      <c r="D133" s="37"/>
      <c r="E133" s="37"/>
      <c r="F133" s="37"/>
      <c r="G133" s="37"/>
      <c r="H133" s="37"/>
      <c r="I133" s="37"/>
      <c r="J133" s="37"/>
      <c r="K133" s="37"/>
      <c r="L133" s="59"/>
      <c r="S133" s="37"/>
      <c r="T133" s="37"/>
      <c r="U133" s="37"/>
      <c r="V133" s="37"/>
      <c r="W133" s="37"/>
      <c r="X133" s="37"/>
      <c r="Y133" s="37"/>
      <c r="Z133" s="37"/>
      <c r="AA133" s="37"/>
      <c r="AB133" s="37"/>
      <c r="AC133" s="37"/>
      <c r="AD133" s="37"/>
      <c r="AE133" s="37"/>
    </row>
    <row r="134" s="2" customFormat="1" ht="26.25" customHeight="1">
      <c r="A134" s="37"/>
      <c r="B134" s="38"/>
      <c r="C134" s="37"/>
      <c r="D134" s="37"/>
      <c r="E134" s="134" t="str">
        <f>E7</f>
        <v>Komplexná rekonštrukcia a realizácia nadstavby budovy študenského domova4,Tr. SNP53,Banská Bystrica</v>
      </c>
      <c r="F134" s="31"/>
      <c r="G134" s="31"/>
      <c r="H134" s="31"/>
      <c r="I134" s="37"/>
      <c r="J134" s="37"/>
      <c r="K134" s="37"/>
      <c r="L134" s="59"/>
      <c r="S134" s="37"/>
      <c r="T134" s="37"/>
      <c r="U134" s="37"/>
      <c r="V134" s="37"/>
      <c r="W134" s="37"/>
      <c r="X134" s="37"/>
      <c r="Y134" s="37"/>
      <c r="Z134" s="37"/>
      <c r="AA134" s="37"/>
      <c r="AB134" s="37"/>
      <c r="AC134" s="37"/>
      <c r="AD134" s="37"/>
      <c r="AE134" s="37"/>
    </row>
    <row r="135" s="1" customFormat="1" ht="12" customHeight="1">
      <c r="B135" s="21"/>
      <c r="C135" s="31" t="s">
        <v>222</v>
      </c>
      <c r="L135" s="21"/>
    </row>
    <row r="136" s="1" customFormat="1" ht="16.5" customHeight="1">
      <c r="B136" s="21"/>
      <c r="E136" s="134" t="s">
        <v>223</v>
      </c>
      <c r="F136" s="1"/>
      <c r="G136" s="1"/>
      <c r="H136" s="1"/>
      <c r="L136" s="21"/>
    </row>
    <row r="137" s="1" customFormat="1" ht="12" customHeight="1">
      <c r="B137" s="21"/>
      <c r="C137" s="31" t="s">
        <v>224</v>
      </c>
      <c r="L137" s="21"/>
    </row>
    <row r="138" s="2" customFormat="1" ht="16.5" customHeight="1">
      <c r="A138" s="37"/>
      <c r="B138" s="38"/>
      <c r="C138" s="37"/>
      <c r="D138" s="37"/>
      <c r="E138" s="135" t="s">
        <v>4703</v>
      </c>
      <c r="F138" s="37"/>
      <c r="G138" s="37"/>
      <c r="H138" s="37"/>
      <c r="I138" s="37"/>
      <c r="J138" s="37"/>
      <c r="K138" s="37"/>
      <c r="L138" s="59"/>
      <c r="S138" s="37"/>
      <c r="T138" s="37"/>
      <c r="U138" s="37"/>
      <c r="V138" s="37"/>
      <c r="W138" s="37"/>
      <c r="X138" s="37"/>
      <c r="Y138" s="37"/>
      <c r="Z138" s="37"/>
      <c r="AA138" s="37"/>
      <c r="AB138" s="37"/>
      <c r="AC138" s="37"/>
      <c r="AD138" s="37"/>
      <c r="AE138" s="37"/>
    </row>
    <row r="139" s="2" customFormat="1" ht="12" customHeight="1">
      <c r="A139" s="37"/>
      <c r="B139" s="38"/>
      <c r="C139" s="31" t="s">
        <v>226</v>
      </c>
      <c r="D139" s="37"/>
      <c r="E139" s="37"/>
      <c r="F139" s="37"/>
      <c r="G139" s="37"/>
      <c r="H139" s="37"/>
      <c r="I139" s="37"/>
      <c r="J139" s="37"/>
      <c r="K139" s="37"/>
      <c r="L139" s="59"/>
      <c r="S139" s="37"/>
      <c r="T139" s="37"/>
      <c r="U139" s="37"/>
      <c r="V139" s="37"/>
      <c r="W139" s="37"/>
      <c r="X139" s="37"/>
      <c r="Y139" s="37"/>
      <c r="Z139" s="37"/>
      <c r="AA139" s="37"/>
      <c r="AB139" s="37"/>
      <c r="AC139" s="37"/>
      <c r="AD139" s="37"/>
      <c r="AE139" s="37"/>
    </row>
    <row r="140" s="2" customFormat="1" ht="16.5" customHeight="1">
      <c r="A140" s="37"/>
      <c r="B140" s="38"/>
      <c r="C140" s="37"/>
      <c r="D140" s="37"/>
      <c r="E140" s="71" t="str">
        <f>E13</f>
        <v>eo 1-2 - Elektroinštalácia I. a II. etapa</v>
      </c>
      <c r="F140" s="37"/>
      <c r="G140" s="37"/>
      <c r="H140" s="37"/>
      <c r="I140" s="37"/>
      <c r="J140" s="37"/>
      <c r="K140" s="37"/>
      <c r="L140" s="59"/>
      <c r="S140" s="37"/>
      <c r="T140" s="37"/>
      <c r="U140" s="37"/>
      <c r="V140" s="37"/>
      <c r="W140" s="37"/>
      <c r="X140" s="37"/>
      <c r="Y140" s="37"/>
      <c r="Z140" s="37"/>
      <c r="AA140" s="37"/>
      <c r="AB140" s="37"/>
      <c r="AC140" s="37"/>
      <c r="AD140" s="37"/>
      <c r="AE140" s="37"/>
    </row>
    <row r="141" s="2" customFormat="1" ht="6.96" customHeight="1">
      <c r="A141" s="37"/>
      <c r="B141" s="38"/>
      <c r="C141" s="37"/>
      <c r="D141" s="37"/>
      <c r="E141" s="37"/>
      <c r="F141" s="37"/>
      <c r="G141" s="37"/>
      <c r="H141" s="37"/>
      <c r="I141" s="37"/>
      <c r="J141" s="37"/>
      <c r="K141" s="37"/>
      <c r="L141" s="59"/>
      <c r="S141" s="37"/>
      <c r="T141" s="37"/>
      <c r="U141" s="37"/>
      <c r="V141" s="37"/>
      <c r="W141" s="37"/>
      <c r="X141" s="37"/>
      <c r="Y141" s="37"/>
      <c r="Z141" s="37"/>
      <c r="AA141" s="37"/>
      <c r="AB141" s="37"/>
      <c r="AC141" s="37"/>
      <c r="AD141" s="37"/>
      <c r="AE141" s="37"/>
    </row>
    <row r="142" s="2" customFormat="1" ht="12" customHeight="1">
      <c r="A142" s="37"/>
      <c r="B142" s="38"/>
      <c r="C142" s="31" t="s">
        <v>19</v>
      </c>
      <c r="D142" s="37"/>
      <c r="E142" s="37"/>
      <c r="F142" s="26" t="str">
        <f>F16</f>
        <v xml:space="preserve"> </v>
      </c>
      <c r="G142" s="37"/>
      <c r="H142" s="37"/>
      <c r="I142" s="31" t="s">
        <v>21</v>
      </c>
      <c r="J142" s="73" t="str">
        <f>IF(J16="","",J16)</f>
        <v>10. 9. 2024</v>
      </c>
      <c r="K142" s="37"/>
      <c r="L142" s="59"/>
      <c r="S142" s="37"/>
      <c r="T142" s="37"/>
      <c r="U142" s="37"/>
      <c r="V142" s="37"/>
      <c r="W142" s="37"/>
      <c r="X142" s="37"/>
      <c r="Y142" s="37"/>
      <c r="Z142" s="37"/>
      <c r="AA142" s="37"/>
      <c r="AB142" s="37"/>
      <c r="AC142" s="37"/>
      <c r="AD142" s="37"/>
      <c r="AE142" s="37"/>
    </row>
    <row r="143" s="2" customFormat="1" ht="6.96" customHeight="1">
      <c r="A143" s="37"/>
      <c r="B143" s="38"/>
      <c r="C143" s="37"/>
      <c r="D143" s="37"/>
      <c r="E143" s="37"/>
      <c r="F143" s="37"/>
      <c r="G143" s="37"/>
      <c r="H143" s="37"/>
      <c r="I143" s="37"/>
      <c r="J143" s="37"/>
      <c r="K143" s="37"/>
      <c r="L143" s="59"/>
      <c r="S143" s="37"/>
      <c r="T143" s="37"/>
      <c r="U143" s="37"/>
      <c r="V143" s="37"/>
      <c r="W143" s="37"/>
      <c r="X143" s="37"/>
      <c r="Y143" s="37"/>
      <c r="Z143" s="37"/>
      <c r="AA143" s="37"/>
      <c r="AB143" s="37"/>
      <c r="AC143" s="37"/>
      <c r="AD143" s="37"/>
      <c r="AE143" s="37"/>
    </row>
    <row r="144" s="2" customFormat="1" ht="15.15" customHeight="1">
      <c r="A144" s="37"/>
      <c r="B144" s="38"/>
      <c r="C144" s="31" t="s">
        <v>23</v>
      </c>
      <c r="D144" s="37"/>
      <c r="E144" s="37"/>
      <c r="F144" s="26" t="str">
        <f>E19</f>
        <v xml:space="preserve"> </v>
      </c>
      <c r="G144" s="37"/>
      <c r="H144" s="37"/>
      <c r="I144" s="31" t="s">
        <v>29</v>
      </c>
      <c r="J144" s="35" t="str">
        <f>E25</f>
        <v xml:space="preserve"> NH PARTNER s.r.o. </v>
      </c>
      <c r="K144" s="37"/>
      <c r="L144" s="59"/>
      <c r="S144" s="37"/>
      <c r="T144" s="37"/>
      <c r="U144" s="37"/>
      <c r="V144" s="37"/>
      <c r="W144" s="37"/>
      <c r="X144" s="37"/>
      <c r="Y144" s="37"/>
      <c r="Z144" s="37"/>
      <c r="AA144" s="37"/>
      <c r="AB144" s="37"/>
      <c r="AC144" s="37"/>
      <c r="AD144" s="37"/>
      <c r="AE144" s="37"/>
    </row>
    <row r="145" s="2" customFormat="1" ht="25.65" customHeight="1">
      <c r="A145" s="37"/>
      <c r="B145" s="38"/>
      <c r="C145" s="31" t="s">
        <v>27</v>
      </c>
      <c r="D145" s="37"/>
      <c r="E145" s="37"/>
      <c r="F145" s="26" t="str">
        <f>IF(E22="","",E22)</f>
        <v>Vyplň údaj</v>
      </c>
      <c r="G145" s="37"/>
      <c r="H145" s="37"/>
      <c r="I145" s="31" t="s">
        <v>32</v>
      </c>
      <c r="J145" s="35" t="str">
        <f>E28</f>
        <v xml:space="preserve">                                         </v>
      </c>
      <c r="K145" s="37"/>
      <c r="L145" s="59"/>
      <c r="S145" s="37"/>
      <c r="T145" s="37"/>
      <c r="U145" s="37"/>
      <c r="V145" s="37"/>
      <c r="W145" s="37"/>
      <c r="X145" s="37"/>
      <c r="Y145" s="37"/>
      <c r="Z145" s="37"/>
      <c r="AA145" s="37"/>
      <c r="AB145" s="37"/>
      <c r="AC145" s="37"/>
      <c r="AD145" s="37"/>
      <c r="AE145" s="37"/>
    </row>
    <row r="146" s="2" customFormat="1" ht="10.32" customHeight="1">
      <c r="A146" s="37"/>
      <c r="B146" s="38"/>
      <c r="C146" s="37"/>
      <c r="D146" s="37"/>
      <c r="E146" s="37"/>
      <c r="F146" s="37"/>
      <c r="G146" s="37"/>
      <c r="H146" s="37"/>
      <c r="I146" s="37"/>
      <c r="J146" s="37"/>
      <c r="K146" s="37"/>
      <c r="L146" s="59"/>
      <c r="S146" s="37"/>
      <c r="T146" s="37"/>
      <c r="U146" s="37"/>
      <c r="V146" s="37"/>
      <c r="W146" s="37"/>
      <c r="X146" s="37"/>
      <c r="Y146" s="37"/>
      <c r="Z146" s="37"/>
      <c r="AA146" s="37"/>
      <c r="AB146" s="37"/>
      <c r="AC146" s="37"/>
      <c r="AD146" s="37"/>
      <c r="AE146" s="37"/>
    </row>
    <row r="147" s="11" customFormat="1" ht="29.28" customHeight="1">
      <c r="A147" s="180"/>
      <c r="B147" s="181"/>
      <c r="C147" s="182" t="s">
        <v>270</v>
      </c>
      <c r="D147" s="183" t="s">
        <v>60</v>
      </c>
      <c r="E147" s="183" t="s">
        <v>56</v>
      </c>
      <c r="F147" s="183" t="s">
        <v>57</v>
      </c>
      <c r="G147" s="183" t="s">
        <v>271</v>
      </c>
      <c r="H147" s="183" t="s">
        <v>272</v>
      </c>
      <c r="I147" s="183" t="s">
        <v>273</v>
      </c>
      <c r="J147" s="184" t="s">
        <v>232</v>
      </c>
      <c r="K147" s="185" t="s">
        <v>274</v>
      </c>
      <c r="L147" s="186"/>
      <c r="M147" s="90" t="s">
        <v>1</v>
      </c>
      <c r="N147" s="91" t="s">
        <v>39</v>
      </c>
      <c r="O147" s="91" t="s">
        <v>275</v>
      </c>
      <c r="P147" s="91" t="s">
        <v>276</v>
      </c>
      <c r="Q147" s="91" t="s">
        <v>277</v>
      </c>
      <c r="R147" s="91" t="s">
        <v>278</v>
      </c>
      <c r="S147" s="91" t="s">
        <v>279</v>
      </c>
      <c r="T147" s="92" t="s">
        <v>280</v>
      </c>
      <c r="U147" s="180"/>
      <c r="V147" s="180"/>
      <c r="W147" s="180"/>
      <c r="X147" s="180"/>
      <c r="Y147" s="180"/>
      <c r="Z147" s="180"/>
      <c r="AA147" s="180"/>
      <c r="AB147" s="180"/>
      <c r="AC147" s="180"/>
      <c r="AD147" s="180"/>
      <c r="AE147" s="180"/>
    </row>
    <row r="148" s="2" customFormat="1" ht="22.8" customHeight="1">
      <c r="A148" s="37"/>
      <c r="B148" s="38"/>
      <c r="C148" s="97" t="s">
        <v>228</v>
      </c>
      <c r="D148" s="37"/>
      <c r="E148" s="37"/>
      <c r="F148" s="37"/>
      <c r="G148" s="37"/>
      <c r="H148" s="37"/>
      <c r="I148" s="37"/>
      <c r="J148" s="187">
        <f>BK148</f>
        <v>0</v>
      </c>
      <c r="K148" s="37"/>
      <c r="L148" s="38"/>
      <c r="M148" s="93"/>
      <c r="N148" s="77"/>
      <c r="O148" s="94"/>
      <c r="P148" s="188">
        <f>P149+P150+P157+P162+P169+P179+P186+P189+P191+P194+P197+P199</f>
        <v>0</v>
      </c>
      <c r="Q148" s="94"/>
      <c r="R148" s="188">
        <f>R149+R150+R157+R162+R169+R179+R186+R189+R191+R194+R197+R199</f>
        <v>0</v>
      </c>
      <c r="S148" s="94"/>
      <c r="T148" s="189">
        <f>T149+T150+T157+T162+T169+T179+T186+T189+T191+T194+T197+T199</f>
        <v>0</v>
      </c>
      <c r="U148" s="37"/>
      <c r="V148" s="37"/>
      <c r="W148" s="37"/>
      <c r="X148" s="37"/>
      <c r="Y148" s="37"/>
      <c r="Z148" s="37"/>
      <c r="AA148" s="37"/>
      <c r="AB148" s="37"/>
      <c r="AC148" s="37"/>
      <c r="AD148" s="37"/>
      <c r="AE148" s="37"/>
      <c r="AT148" s="18" t="s">
        <v>74</v>
      </c>
      <c r="AU148" s="18" t="s">
        <v>234</v>
      </c>
      <c r="BK148" s="190">
        <f>BK149+BK150+BK157+BK162+BK169+BK179+BK186+BK189+BK191+BK194+BK197+BK199</f>
        <v>0</v>
      </c>
    </row>
    <row r="149" s="12" customFormat="1" ht="25.92" customHeight="1">
      <c r="A149" s="12"/>
      <c r="B149" s="191"/>
      <c r="C149" s="12"/>
      <c r="D149" s="192" t="s">
        <v>74</v>
      </c>
      <c r="E149" s="193" t="s">
        <v>2522</v>
      </c>
      <c r="F149" s="193" t="s">
        <v>2523</v>
      </c>
      <c r="G149" s="12"/>
      <c r="H149" s="12"/>
      <c r="I149" s="194"/>
      <c r="J149" s="195">
        <f>BK149</f>
        <v>0</v>
      </c>
      <c r="K149" s="12"/>
      <c r="L149" s="191"/>
      <c r="M149" s="196"/>
      <c r="N149" s="197"/>
      <c r="O149" s="197"/>
      <c r="P149" s="198">
        <v>0</v>
      </c>
      <c r="Q149" s="197"/>
      <c r="R149" s="198">
        <v>0</v>
      </c>
      <c r="S149" s="197"/>
      <c r="T149" s="199">
        <v>0</v>
      </c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R149" s="192" t="s">
        <v>82</v>
      </c>
      <c r="AT149" s="200" t="s">
        <v>74</v>
      </c>
      <c r="AU149" s="200" t="s">
        <v>75</v>
      </c>
      <c r="AY149" s="192" t="s">
        <v>283</v>
      </c>
      <c r="BK149" s="201">
        <v>0</v>
      </c>
    </row>
    <row r="150" s="12" customFormat="1" ht="25.92" customHeight="1">
      <c r="A150" s="12"/>
      <c r="B150" s="191"/>
      <c r="C150" s="12"/>
      <c r="D150" s="192" t="s">
        <v>74</v>
      </c>
      <c r="E150" s="193" t="s">
        <v>2129</v>
      </c>
      <c r="F150" s="193" t="s">
        <v>2130</v>
      </c>
      <c r="G150" s="12"/>
      <c r="H150" s="12"/>
      <c r="I150" s="194"/>
      <c r="J150" s="195">
        <f>BK150</f>
        <v>0</v>
      </c>
      <c r="K150" s="12"/>
      <c r="L150" s="191"/>
      <c r="M150" s="196"/>
      <c r="N150" s="197"/>
      <c r="O150" s="197"/>
      <c r="P150" s="198">
        <f>P151+SUM(P152:P154)</f>
        <v>0</v>
      </c>
      <c r="Q150" s="197"/>
      <c r="R150" s="198">
        <f>R151+SUM(R152:R154)</f>
        <v>0</v>
      </c>
      <c r="S150" s="197"/>
      <c r="T150" s="199">
        <f>T151+SUM(T152:T154)</f>
        <v>0</v>
      </c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R150" s="192" t="s">
        <v>82</v>
      </c>
      <c r="AT150" s="200" t="s">
        <v>74</v>
      </c>
      <c r="AU150" s="200" t="s">
        <v>75</v>
      </c>
      <c r="AY150" s="192" t="s">
        <v>283</v>
      </c>
      <c r="BK150" s="201">
        <f>BK151+SUM(BK152:BK154)</f>
        <v>0</v>
      </c>
    </row>
    <row r="151" s="2" customFormat="1" ht="37.8" customHeight="1">
      <c r="A151" s="37"/>
      <c r="B151" s="168"/>
      <c r="C151" s="204" t="s">
        <v>82</v>
      </c>
      <c r="D151" s="204" t="s">
        <v>285</v>
      </c>
      <c r="E151" s="205" t="s">
        <v>4362</v>
      </c>
      <c r="F151" s="206" t="s">
        <v>4715</v>
      </c>
      <c r="G151" s="207" t="s">
        <v>2139</v>
      </c>
      <c r="H151" s="208">
        <v>154</v>
      </c>
      <c r="I151" s="209"/>
      <c r="J151" s="210">
        <f>ROUND(I151*H151,2)</f>
        <v>0</v>
      </c>
      <c r="K151" s="211"/>
      <c r="L151" s="38"/>
      <c r="M151" s="212" t="s">
        <v>1</v>
      </c>
      <c r="N151" s="213" t="s">
        <v>41</v>
      </c>
      <c r="O151" s="81"/>
      <c r="P151" s="214">
        <f>O151*H151</f>
        <v>0</v>
      </c>
      <c r="Q151" s="214">
        <v>0</v>
      </c>
      <c r="R151" s="214">
        <f>Q151*H151</f>
        <v>0</v>
      </c>
      <c r="S151" s="214">
        <v>0</v>
      </c>
      <c r="T151" s="215">
        <f>S151*H151</f>
        <v>0</v>
      </c>
      <c r="U151" s="37"/>
      <c r="V151" s="37"/>
      <c r="W151" s="37"/>
      <c r="X151" s="37"/>
      <c r="Y151" s="37"/>
      <c r="Z151" s="37"/>
      <c r="AA151" s="37"/>
      <c r="AB151" s="37"/>
      <c r="AC151" s="37"/>
      <c r="AD151" s="37"/>
      <c r="AE151" s="37"/>
      <c r="AR151" s="216" t="s">
        <v>289</v>
      </c>
      <c r="AT151" s="216" t="s">
        <v>285</v>
      </c>
      <c r="AU151" s="216" t="s">
        <v>82</v>
      </c>
      <c r="AY151" s="18" t="s">
        <v>283</v>
      </c>
      <c r="BE151" s="217">
        <f>IF(N151="základná",J151,0)</f>
        <v>0</v>
      </c>
      <c r="BF151" s="217">
        <f>IF(N151="znížená",J151,0)</f>
        <v>0</v>
      </c>
      <c r="BG151" s="217">
        <f>IF(N151="zákl. prenesená",J151,0)</f>
        <v>0</v>
      </c>
      <c r="BH151" s="217">
        <f>IF(N151="zníž. prenesená",J151,0)</f>
        <v>0</v>
      </c>
      <c r="BI151" s="217">
        <f>IF(N151="nulová",J151,0)</f>
        <v>0</v>
      </c>
      <c r="BJ151" s="18" t="s">
        <v>87</v>
      </c>
      <c r="BK151" s="217">
        <f>ROUND(I151*H151,2)</f>
        <v>0</v>
      </c>
      <c r="BL151" s="18" t="s">
        <v>289</v>
      </c>
      <c r="BM151" s="216" t="s">
        <v>87</v>
      </c>
    </row>
    <row r="152" s="2" customFormat="1" ht="24.15" customHeight="1">
      <c r="A152" s="37"/>
      <c r="B152" s="168"/>
      <c r="C152" s="242" t="s">
        <v>87</v>
      </c>
      <c r="D152" s="242" t="s">
        <v>582</v>
      </c>
      <c r="E152" s="243" t="s">
        <v>2168</v>
      </c>
      <c r="F152" s="244" t="s">
        <v>2169</v>
      </c>
      <c r="G152" s="245" t="s">
        <v>2139</v>
      </c>
      <c r="H152" s="246">
        <v>44</v>
      </c>
      <c r="I152" s="247"/>
      <c r="J152" s="248">
        <f>ROUND(I152*H152,2)</f>
        <v>0</v>
      </c>
      <c r="K152" s="249"/>
      <c r="L152" s="250"/>
      <c r="M152" s="251" t="s">
        <v>1</v>
      </c>
      <c r="N152" s="252" t="s">
        <v>41</v>
      </c>
      <c r="O152" s="81"/>
      <c r="P152" s="214">
        <f>O152*H152</f>
        <v>0</v>
      </c>
      <c r="Q152" s="214">
        <v>0</v>
      </c>
      <c r="R152" s="214">
        <f>Q152*H152</f>
        <v>0</v>
      </c>
      <c r="S152" s="214">
        <v>0</v>
      </c>
      <c r="T152" s="215">
        <f>S152*H152</f>
        <v>0</v>
      </c>
      <c r="U152" s="37"/>
      <c r="V152" s="37"/>
      <c r="W152" s="37"/>
      <c r="X152" s="37"/>
      <c r="Y152" s="37"/>
      <c r="Z152" s="37"/>
      <c r="AA152" s="37"/>
      <c r="AB152" s="37"/>
      <c r="AC152" s="37"/>
      <c r="AD152" s="37"/>
      <c r="AE152" s="37"/>
      <c r="AR152" s="216" t="s">
        <v>319</v>
      </c>
      <c r="AT152" s="216" t="s">
        <v>582</v>
      </c>
      <c r="AU152" s="216" t="s">
        <v>82</v>
      </c>
      <c r="AY152" s="18" t="s">
        <v>283</v>
      </c>
      <c r="BE152" s="217">
        <f>IF(N152="základná",J152,0)</f>
        <v>0</v>
      </c>
      <c r="BF152" s="217">
        <f>IF(N152="znížená",J152,0)</f>
        <v>0</v>
      </c>
      <c r="BG152" s="217">
        <f>IF(N152="zákl. prenesená",J152,0)</f>
        <v>0</v>
      </c>
      <c r="BH152" s="217">
        <f>IF(N152="zníž. prenesená",J152,0)</f>
        <v>0</v>
      </c>
      <c r="BI152" s="217">
        <f>IF(N152="nulová",J152,0)</f>
        <v>0</v>
      </c>
      <c r="BJ152" s="18" t="s">
        <v>87</v>
      </c>
      <c r="BK152" s="217">
        <f>ROUND(I152*H152,2)</f>
        <v>0</v>
      </c>
      <c r="BL152" s="18" t="s">
        <v>289</v>
      </c>
      <c r="BM152" s="216" t="s">
        <v>289</v>
      </c>
    </row>
    <row r="153" s="2" customFormat="1" ht="33" customHeight="1">
      <c r="A153" s="37"/>
      <c r="B153" s="168"/>
      <c r="C153" s="242" t="s">
        <v>92</v>
      </c>
      <c r="D153" s="242" t="s">
        <v>582</v>
      </c>
      <c r="E153" s="243" t="s">
        <v>2171</v>
      </c>
      <c r="F153" s="244" t="s">
        <v>2172</v>
      </c>
      <c r="G153" s="245" t="s">
        <v>2139</v>
      </c>
      <c r="H153" s="246">
        <v>110</v>
      </c>
      <c r="I153" s="247"/>
      <c r="J153" s="248">
        <f>ROUND(I153*H153,2)</f>
        <v>0</v>
      </c>
      <c r="K153" s="249"/>
      <c r="L153" s="250"/>
      <c r="M153" s="251" t="s">
        <v>1</v>
      </c>
      <c r="N153" s="252" t="s">
        <v>41</v>
      </c>
      <c r="O153" s="81"/>
      <c r="P153" s="214">
        <f>O153*H153</f>
        <v>0</v>
      </c>
      <c r="Q153" s="214">
        <v>0</v>
      </c>
      <c r="R153" s="214">
        <f>Q153*H153</f>
        <v>0</v>
      </c>
      <c r="S153" s="214">
        <v>0</v>
      </c>
      <c r="T153" s="215">
        <f>S153*H153</f>
        <v>0</v>
      </c>
      <c r="U153" s="37"/>
      <c r="V153" s="37"/>
      <c r="W153" s="37"/>
      <c r="X153" s="37"/>
      <c r="Y153" s="37"/>
      <c r="Z153" s="37"/>
      <c r="AA153" s="37"/>
      <c r="AB153" s="37"/>
      <c r="AC153" s="37"/>
      <c r="AD153" s="37"/>
      <c r="AE153" s="37"/>
      <c r="AR153" s="216" t="s">
        <v>319</v>
      </c>
      <c r="AT153" s="216" t="s">
        <v>582</v>
      </c>
      <c r="AU153" s="216" t="s">
        <v>82</v>
      </c>
      <c r="AY153" s="18" t="s">
        <v>283</v>
      </c>
      <c r="BE153" s="217">
        <f>IF(N153="základná",J153,0)</f>
        <v>0</v>
      </c>
      <c r="BF153" s="217">
        <f>IF(N153="znížená",J153,0)</f>
        <v>0</v>
      </c>
      <c r="BG153" s="217">
        <f>IF(N153="zákl. prenesená",J153,0)</f>
        <v>0</v>
      </c>
      <c r="BH153" s="217">
        <f>IF(N153="zníž. prenesená",J153,0)</f>
        <v>0</v>
      </c>
      <c r="BI153" s="217">
        <f>IF(N153="nulová",J153,0)</f>
        <v>0</v>
      </c>
      <c r="BJ153" s="18" t="s">
        <v>87</v>
      </c>
      <c r="BK153" s="217">
        <f>ROUND(I153*H153,2)</f>
        <v>0</v>
      </c>
      <c r="BL153" s="18" t="s">
        <v>289</v>
      </c>
      <c r="BM153" s="216" t="s">
        <v>310</v>
      </c>
    </row>
    <row r="154" s="12" customFormat="1" ht="22.8" customHeight="1">
      <c r="A154" s="12"/>
      <c r="B154" s="191"/>
      <c r="C154" s="12"/>
      <c r="D154" s="192" t="s">
        <v>74</v>
      </c>
      <c r="E154" s="202" t="s">
        <v>2199</v>
      </c>
      <c r="F154" s="202" t="s">
        <v>2200</v>
      </c>
      <c r="G154" s="12"/>
      <c r="H154" s="12"/>
      <c r="I154" s="194"/>
      <c r="J154" s="203">
        <f>BK154</f>
        <v>0</v>
      </c>
      <c r="K154" s="12"/>
      <c r="L154" s="191"/>
      <c r="M154" s="196"/>
      <c r="N154" s="197"/>
      <c r="O154" s="197"/>
      <c r="P154" s="198">
        <f>SUM(P155:P156)</f>
        <v>0</v>
      </c>
      <c r="Q154" s="197"/>
      <c r="R154" s="198">
        <f>SUM(R155:R156)</f>
        <v>0</v>
      </c>
      <c r="S154" s="197"/>
      <c r="T154" s="199">
        <f>SUM(T155:T156)</f>
        <v>0</v>
      </c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R154" s="192" t="s">
        <v>82</v>
      </c>
      <c r="AT154" s="200" t="s">
        <v>74</v>
      </c>
      <c r="AU154" s="200" t="s">
        <v>82</v>
      </c>
      <c r="AY154" s="192" t="s">
        <v>283</v>
      </c>
      <c r="BK154" s="201">
        <f>SUM(BK155:BK156)</f>
        <v>0</v>
      </c>
    </row>
    <row r="155" s="2" customFormat="1" ht="21.75" customHeight="1">
      <c r="A155" s="37"/>
      <c r="B155" s="168"/>
      <c r="C155" s="204" t="s">
        <v>289</v>
      </c>
      <c r="D155" s="204" t="s">
        <v>285</v>
      </c>
      <c r="E155" s="205" t="s">
        <v>4716</v>
      </c>
      <c r="F155" s="206" t="s">
        <v>4717</v>
      </c>
      <c r="G155" s="207" t="s">
        <v>2139</v>
      </c>
      <c r="H155" s="208">
        <v>16</v>
      </c>
      <c r="I155" s="209"/>
      <c r="J155" s="210">
        <f>ROUND(I155*H155,2)</f>
        <v>0</v>
      </c>
      <c r="K155" s="211"/>
      <c r="L155" s="38"/>
      <c r="M155" s="212" t="s">
        <v>1</v>
      </c>
      <c r="N155" s="213" t="s">
        <v>41</v>
      </c>
      <c r="O155" s="81"/>
      <c r="P155" s="214">
        <f>O155*H155</f>
        <v>0</v>
      </c>
      <c r="Q155" s="214">
        <v>0</v>
      </c>
      <c r="R155" s="214">
        <f>Q155*H155</f>
        <v>0</v>
      </c>
      <c r="S155" s="214">
        <v>0</v>
      </c>
      <c r="T155" s="215">
        <f>S155*H155</f>
        <v>0</v>
      </c>
      <c r="U155" s="37"/>
      <c r="V155" s="37"/>
      <c r="W155" s="37"/>
      <c r="X155" s="37"/>
      <c r="Y155" s="37"/>
      <c r="Z155" s="37"/>
      <c r="AA155" s="37"/>
      <c r="AB155" s="37"/>
      <c r="AC155" s="37"/>
      <c r="AD155" s="37"/>
      <c r="AE155" s="37"/>
      <c r="AR155" s="216" t="s">
        <v>289</v>
      </c>
      <c r="AT155" s="216" t="s">
        <v>285</v>
      </c>
      <c r="AU155" s="216" t="s">
        <v>87</v>
      </c>
      <c r="AY155" s="18" t="s">
        <v>283</v>
      </c>
      <c r="BE155" s="217">
        <f>IF(N155="základná",J155,0)</f>
        <v>0</v>
      </c>
      <c r="BF155" s="217">
        <f>IF(N155="znížená",J155,0)</f>
        <v>0</v>
      </c>
      <c r="BG155" s="217">
        <f>IF(N155="zákl. prenesená",J155,0)</f>
        <v>0</v>
      </c>
      <c r="BH155" s="217">
        <f>IF(N155="zníž. prenesená",J155,0)</f>
        <v>0</v>
      </c>
      <c r="BI155" s="217">
        <f>IF(N155="nulová",J155,0)</f>
        <v>0</v>
      </c>
      <c r="BJ155" s="18" t="s">
        <v>87</v>
      </c>
      <c r="BK155" s="217">
        <f>ROUND(I155*H155,2)</f>
        <v>0</v>
      </c>
      <c r="BL155" s="18" t="s">
        <v>289</v>
      </c>
      <c r="BM155" s="216" t="s">
        <v>319</v>
      </c>
    </row>
    <row r="156" s="2" customFormat="1" ht="24.15" customHeight="1">
      <c r="A156" s="37"/>
      <c r="B156" s="168"/>
      <c r="C156" s="204" t="s">
        <v>306</v>
      </c>
      <c r="D156" s="204" t="s">
        <v>285</v>
      </c>
      <c r="E156" s="205" t="s">
        <v>4718</v>
      </c>
      <c r="F156" s="206" t="s">
        <v>4719</v>
      </c>
      <c r="G156" s="207" t="s">
        <v>2139</v>
      </c>
      <c r="H156" s="208">
        <v>4</v>
      </c>
      <c r="I156" s="209"/>
      <c r="J156" s="210">
        <f>ROUND(I156*H156,2)</f>
        <v>0</v>
      </c>
      <c r="K156" s="211"/>
      <c r="L156" s="38"/>
      <c r="M156" s="212" t="s">
        <v>1</v>
      </c>
      <c r="N156" s="213" t="s">
        <v>41</v>
      </c>
      <c r="O156" s="81"/>
      <c r="P156" s="214">
        <f>O156*H156</f>
        <v>0</v>
      </c>
      <c r="Q156" s="214">
        <v>0</v>
      </c>
      <c r="R156" s="214">
        <f>Q156*H156</f>
        <v>0</v>
      </c>
      <c r="S156" s="214">
        <v>0</v>
      </c>
      <c r="T156" s="215">
        <f>S156*H156</f>
        <v>0</v>
      </c>
      <c r="U156" s="37"/>
      <c r="V156" s="37"/>
      <c r="W156" s="37"/>
      <c r="X156" s="37"/>
      <c r="Y156" s="37"/>
      <c r="Z156" s="37"/>
      <c r="AA156" s="37"/>
      <c r="AB156" s="37"/>
      <c r="AC156" s="37"/>
      <c r="AD156" s="37"/>
      <c r="AE156" s="37"/>
      <c r="AR156" s="216" t="s">
        <v>289</v>
      </c>
      <c r="AT156" s="216" t="s">
        <v>285</v>
      </c>
      <c r="AU156" s="216" t="s">
        <v>87</v>
      </c>
      <c r="AY156" s="18" t="s">
        <v>283</v>
      </c>
      <c r="BE156" s="217">
        <f>IF(N156="základná",J156,0)</f>
        <v>0</v>
      </c>
      <c r="BF156" s="217">
        <f>IF(N156="znížená",J156,0)</f>
        <v>0</v>
      </c>
      <c r="BG156" s="217">
        <f>IF(N156="zákl. prenesená",J156,0)</f>
        <v>0</v>
      </c>
      <c r="BH156" s="217">
        <f>IF(N156="zníž. prenesená",J156,0)</f>
        <v>0</v>
      </c>
      <c r="BI156" s="217">
        <f>IF(N156="nulová",J156,0)</f>
        <v>0</v>
      </c>
      <c r="BJ156" s="18" t="s">
        <v>87</v>
      </c>
      <c r="BK156" s="217">
        <f>ROUND(I156*H156,2)</f>
        <v>0</v>
      </c>
      <c r="BL156" s="18" t="s">
        <v>289</v>
      </c>
      <c r="BM156" s="216" t="s">
        <v>327</v>
      </c>
    </row>
    <row r="157" s="12" customFormat="1" ht="25.92" customHeight="1">
      <c r="A157" s="12"/>
      <c r="B157" s="191"/>
      <c r="C157" s="12"/>
      <c r="D157" s="192" t="s">
        <v>74</v>
      </c>
      <c r="E157" s="193" t="s">
        <v>2174</v>
      </c>
      <c r="F157" s="193" t="s">
        <v>4720</v>
      </c>
      <c r="G157" s="12"/>
      <c r="H157" s="12"/>
      <c r="I157" s="194"/>
      <c r="J157" s="195">
        <f>BK157</f>
        <v>0</v>
      </c>
      <c r="K157" s="12"/>
      <c r="L157" s="191"/>
      <c r="M157" s="196"/>
      <c r="N157" s="197"/>
      <c r="O157" s="197"/>
      <c r="P157" s="198">
        <f>SUM(P158:P161)</f>
        <v>0</v>
      </c>
      <c r="Q157" s="197"/>
      <c r="R157" s="198">
        <f>SUM(R158:R161)</f>
        <v>0</v>
      </c>
      <c r="S157" s="197"/>
      <c r="T157" s="199">
        <f>SUM(T158:T161)</f>
        <v>0</v>
      </c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R157" s="192" t="s">
        <v>82</v>
      </c>
      <c r="AT157" s="200" t="s">
        <v>74</v>
      </c>
      <c r="AU157" s="200" t="s">
        <v>75</v>
      </c>
      <c r="AY157" s="192" t="s">
        <v>283</v>
      </c>
      <c r="BK157" s="201">
        <f>SUM(BK158:BK161)</f>
        <v>0</v>
      </c>
    </row>
    <row r="158" s="2" customFormat="1" ht="24.15" customHeight="1">
      <c r="A158" s="37"/>
      <c r="B158" s="168"/>
      <c r="C158" s="204" t="s">
        <v>310</v>
      </c>
      <c r="D158" s="204" t="s">
        <v>285</v>
      </c>
      <c r="E158" s="205" t="s">
        <v>4721</v>
      </c>
      <c r="F158" s="206" t="s">
        <v>4722</v>
      </c>
      <c r="G158" s="207" t="s">
        <v>2139</v>
      </c>
      <c r="H158" s="208">
        <v>1</v>
      </c>
      <c r="I158" s="209"/>
      <c r="J158" s="210">
        <f>ROUND(I158*H158,2)</f>
        <v>0</v>
      </c>
      <c r="K158" s="211"/>
      <c r="L158" s="38"/>
      <c r="M158" s="212" t="s">
        <v>1</v>
      </c>
      <c r="N158" s="213" t="s">
        <v>41</v>
      </c>
      <c r="O158" s="81"/>
      <c r="P158" s="214">
        <f>O158*H158</f>
        <v>0</v>
      </c>
      <c r="Q158" s="214">
        <v>0</v>
      </c>
      <c r="R158" s="214">
        <f>Q158*H158</f>
        <v>0</v>
      </c>
      <c r="S158" s="214">
        <v>0</v>
      </c>
      <c r="T158" s="215">
        <f>S158*H158</f>
        <v>0</v>
      </c>
      <c r="U158" s="37"/>
      <c r="V158" s="37"/>
      <c r="W158" s="37"/>
      <c r="X158" s="37"/>
      <c r="Y158" s="37"/>
      <c r="Z158" s="37"/>
      <c r="AA158" s="37"/>
      <c r="AB158" s="37"/>
      <c r="AC158" s="37"/>
      <c r="AD158" s="37"/>
      <c r="AE158" s="37"/>
      <c r="AR158" s="216" t="s">
        <v>289</v>
      </c>
      <c r="AT158" s="216" t="s">
        <v>285</v>
      </c>
      <c r="AU158" s="216" t="s">
        <v>82</v>
      </c>
      <c r="AY158" s="18" t="s">
        <v>283</v>
      </c>
      <c r="BE158" s="217">
        <f>IF(N158="základná",J158,0)</f>
        <v>0</v>
      </c>
      <c r="BF158" s="217">
        <f>IF(N158="znížená",J158,0)</f>
        <v>0</v>
      </c>
      <c r="BG158" s="217">
        <f>IF(N158="zákl. prenesená",J158,0)</f>
        <v>0</v>
      </c>
      <c r="BH158" s="217">
        <f>IF(N158="zníž. prenesená",J158,0)</f>
        <v>0</v>
      </c>
      <c r="BI158" s="217">
        <f>IF(N158="nulová",J158,0)</f>
        <v>0</v>
      </c>
      <c r="BJ158" s="18" t="s">
        <v>87</v>
      </c>
      <c r="BK158" s="217">
        <f>ROUND(I158*H158,2)</f>
        <v>0</v>
      </c>
      <c r="BL158" s="18" t="s">
        <v>289</v>
      </c>
      <c r="BM158" s="216" t="s">
        <v>337</v>
      </c>
    </row>
    <row r="159" s="2" customFormat="1" ht="16.5" customHeight="1">
      <c r="A159" s="37"/>
      <c r="B159" s="168"/>
      <c r="C159" s="242" t="s">
        <v>315</v>
      </c>
      <c r="D159" s="242" t="s">
        <v>582</v>
      </c>
      <c r="E159" s="243" t="s">
        <v>4723</v>
      </c>
      <c r="F159" s="244" t="s">
        <v>4724</v>
      </c>
      <c r="G159" s="245" t="s">
        <v>2139</v>
      </c>
      <c r="H159" s="246">
        <v>1</v>
      </c>
      <c r="I159" s="247"/>
      <c r="J159" s="248">
        <f>ROUND(I159*H159,2)</f>
        <v>0</v>
      </c>
      <c r="K159" s="249"/>
      <c r="L159" s="250"/>
      <c r="M159" s="251" t="s">
        <v>1</v>
      </c>
      <c r="N159" s="252" t="s">
        <v>41</v>
      </c>
      <c r="O159" s="81"/>
      <c r="P159" s="214">
        <f>O159*H159</f>
        <v>0</v>
      </c>
      <c r="Q159" s="214">
        <v>0</v>
      </c>
      <c r="R159" s="214">
        <f>Q159*H159</f>
        <v>0</v>
      </c>
      <c r="S159" s="214">
        <v>0</v>
      </c>
      <c r="T159" s="215">
        <f>S159*H159</f>
        <v>0</v>
      </c>
      <c r="U159" s="37"/>
      <c r="V159" s="37"/>
      <c r="W159" s="37"/>
      <c r="X159" s="37"/>
      <c r="Y159" s="37"/>
      <c r="Z159" s="37"/>
      <c r="AA159" s="37"/>
      <c r="AB159" s="37"/>
      <c r="AC159" s="37"/>
      <c r="AD159" s="37"/>
      <c r="AE159" s="37"/>
      <c r="AR159" s="216" t="s">
        <v>319</v>
      </c>
      <c r="AT159" s="216" t="s">
        <v>582</v>
      </c>
      <c r="AU159" s="216" t="s">
        <v>82</v>
      </c>
      <c r="AY159" s="18" t="s">
        <v>283</v>
      </c>
      <c r="BE159" s="217">
        <f>IF(N159="základná",J159,0)</f>
        <v>0</v>
      </c>
      <c r="BF159" s="217">
        <f>IF(N159="znížená",J159,0)</f>
        <v>0</v>
      </c>
      <c r="BG159" s="217">
        <f>IF(N159="zákl. prenesená",J159,0)</f>
        <v>0</v>
      </c>
      <c r="BH159" s="217">
        <f>IF(N159="zníž. prenesená",J159,0)</f>
        <v>0</v>
      </c>
      <c r="BI159" s="217">
        <f>IF(N159="nulová",J159,0)</f>
        <v>0</v>
      </c>
      <c r="BJ159" s="18" t="s">
        <v>87</v>
      </c>
      <c r="BK159" s="217">
        <f>ROUND(I159*H159,2)</f>
        <v>0</v>
      </c>
      <c r="BL159" s="18" t="s">
        <v>289</v>
      </c>
      <c r="BM159" s="216" t="s">
        <v>347</v>
      </c>
    </row>
    <row r="160" s="2" customFormat="1" ht="24.15" customHeight="1">
      <c r="A160" s="37"/>
      <c r="B160" s="168"/>
      <c r="C160" s="204" t="s">
        <v>319</v>
      </c>
      <c r="D160" s="204" t="s">
        <v>285</v>
      </c>
      <c r="E160" s="205" t="s">
        <v>4725</v>
      </c>
      <c r="F160" s="206" t="s">
        <v>4726</v>
      </c>
      <c r="G160" s="207" t="s">
        <v>2139</v>
      </c>
      <c r="H160" s="208">
        <v>1</v>
      </c>
      <c r="I160" s="209"/>
      <c r="J160" s="210">
        <f>ROUND(I160*H160,2)</f>
        <v>0</v>
      </c>
      <c r="K160" s="211"/>
      <c r="L160" s="38"/>
      <c r="M160" s="212" t="s">
        <v>1</v>
      </c>
      <c r="N160" s="213" t="s">
        <v>41</v>
      </c>
      <c r="O160" s="81"/>
      <c r="P160" s="214">
        <f>O160*H160</f>
        <v>0</v>
      </c>
      <c r="Q160" s="214">
        <v>0</v>
      </c>
      <c r="R160" s="214">
        <f>Q160*H160</f>
        <v>0</v>
      </c>
      <c r="S160" s="214">
        <v>0</v>
      </c>
      <c r="T160" s="215">
        <f>S160*H160</f>
        <v>0</v>
      </c>
      <c r="U160" s="37"/>
      <c r="V160" s="37"/>
      <c r="W160" s="37"/>
      <c r="X160" s="37"/>
      <c r="Y160" s="37"/>
      <c r="Z160" s="37"/>
      <c r="AA160" s="37"/>
      <c r="AB160" s="37"/>
      <c r="AC160" s="37"/>
      <c r="AD160" s="37"/>
      <c r="AE160" s="37"/>
      <c r="AR160" s="216" t="s">
        <v>289</v>
      </c>
      <c r="AT160" s="216" t="s">
        <v>285</v>
      </c>
      <c r="AU160" s="216" t="s">
        <v>82</v>
      </c>
      <c r="AY160" s="18" t="s">
        <v>283</v>
      </c>
      <c r="BE160" s="217">
        <f>IF(N160="základná",J160,0)</f>
        <v>0</v>
      </c>
      <c r="BF160" s="217">
        <f>IF(N160="znížená",J160,0)</f>
        <v>0</v>
      </c>
      <c r="BG160" s="217">
        <f>IF(N160="zákl. prenesená",J160,0)</f>
        <v>0</v>
      </c>
      <c r="BH160" s="217">
        <f>IF(N160="zníž. prenesená",J160,0)</f>
        <v>0</v>
      </c>
      <c r="BI160" s="217">
        <f>IF(N160="nulová",J160,0)</f>
        <v>0</v>
      </c>
      <c r="BJ160" s="18" t="s">
        <v>87</v>
      </c>
      <c r="BK160" s="217">
        <f>ROUND(I160*H160,2)</f>
        <v>0</v>
      </c>
      <c r="BL160" s="18" t="s">
        <v>289</v>
      </c>
      <c r="BM160" s="216" t="s">
        <v>358</v>
      </c>
    </row>
    <row r="161" s="2" customFormat="1" ht="24.15" customHeight="1">
      <c r="A161" s="37"/>
      <c r="B161" s="168"/>
      <c r="C161" s="242" t="s">
        <v>323</v>
      </c>
      <c r="D161" s="242" t="s">
        <v>582</v>
      </c>
      <c r="E161" s="243" t="s">
        <v>4727</v>
      </c>
      <c r="F161" s="244" t="s">
        <v>4728</v>
      </c>
      <c r="G161" s="245" t="s">
        <v>2139</v>
      </c>
      <c r="H161" s="246">
        <v>1</v>
      </c>
      <c r="I161" s="247"/>
      <c r="J161" s="248">
        <f>ROUND(I161*H161,2)</f>
        <v>0</v>
      </c>
      <c r="K161" s="249"/>
      <c r="L161" s="250"/>
      <c r="M161" s="251" t="s">
        <v>1</v>
      </c>
      <c r="N161" s="252" t="s">
        <v>41</v>
      </c>
      <c r="O161" s="81"/>
      <c r="P161" s="214">
        <f>O161*H161</f>
        <v>0</v>
      </c>
      <c r="Q161" s="214">
        <v>0</v>
      </c>
      <c r="R161" s="214">
        <f>Q161*H161</f>
        <v>0</v>
      </c>
      <c r="S161" s="214">
        <v>0</v>
      </c>
      <c r="T161" s="215">
        <f>S161*H161</f>
        <v>0</v>
      </c>
      <c r="U161" s="37"/>
      <c r="V161" s="37"/>
      <c r="W161" s="37"/>
      <c r="X161" s="37"/>
      <c r="Y161" s="37"/>
      <c r="Z161" s="37"/>
      <c r="AA161" s="37"/>
      <c r="AB161" s="37"/>
      <c r="AC161" s="37"/>
      <c r="AD161" s="37"/>
      <c r="AE161" s="37"/>
      <c r="AR161" s="216" t="s">
        <v>319</v>
      </c>
      <c r="AT161" s="216" t="s">
        <v>582</v>
      </c>
      <c r="AU161" s="216" t="s">
        <v>82</v>
      </c>
      <c r="AY161" s="18" t="s">
        <v>283</v>
      </c>
      <c r="BE161" s="217">
        <f>IF(N161="základná",J161,0)</f>
        <v>0</v>
      </c>
      <c r="BF161" s="217">
        <f>IF(N161="znížená",J161,0)</f>
        <v>0</v>
      </c>
      <c r="BG161" s="217">
        <f>IF(N161="zákl. prenesená",J161,0)</f>
        <v>0</v>
      </c>
      <c r="BH161" s="217">
        <f>IF(N161="zníž. prenesená",J161,0)</f>
        <v>0</v>
      </c>
      <c r="BI161" s="217">
        <f>IF(N161="nulová",J161,0)</f>
        <v>0</v>
      </c>
      <c r="BJ161" s="18" t="s">
        <v>87</v>
      </c>
      <c r="BK161" s="217">
        <f>ROUND(I161*H161,2)</f>
        <v>0</v>
      </c>
      <c r="BL161" s="18" t="s">
        <v>289</v>
      </c>
      <c r="BM161" s="216" t="s">
        <v>370</v>
      </c>
    </row>
    <row r="162" s="12" customFormat="1" ht="25.92" customHeight="1">
      <c r="A162" s="12"/>
      <c r="B162" s="191"/>
      <c r="C162" s="12"/>
      <c r="D162" s="192" t="s">
        <v>74</v>
      </c>
      <c r="E162" s="193" t="s">
        <v>2188</v>
      </c>
      <c r="F162" s="193" t="s">
        <v>2303</v>
      </c>
      <c r="G162" s="12"/>
      <c r="H162" s="12"/>
      <c r="I162" s="194"/>
      <c r="J162" s="195">
        <f>BK162</f>
        <v>0</v>
      </c>
      <c r="K162" s="12"/>
      <c r="L162" s="191"/>
      <c r="M162" s="196"/>
      <c r="N162" s="197"/>
      <c r="O162" s="197"/>
      <c r="P162" s="198">
        <f>SUM(P163:P168)</f>
        <v>0</v>
      </c>
      <c r="Q162" s="197"/>
      <c r="R162" s="198">
        <f>SUM(R163:R168)</f>
        <v>0</v>
      </c>
      <c r="S162" s="197"/>
      <c r="T162" s="199">
        <f>SUM(T163:T168)</f>
        <v>0</v>
      </c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R162" s="192" t="s">
        <v>82</v>
      </c>
      <c r="AT162" s="200" t="s">
        <v>74</v>
      </c>
      <c r="AU162" s="200" t="s">
        <v>75</v>
      </c>
      <c r="AY162" s="192" t="s">
        <v>283</v>
      </c>
      <c r="BK162" s="201">
        <f>SUM(BK163:BK168)</f>
        <v>0</v>
      </c>
    </row>
    <row r="163" s="2" customFormat="1" ht="16.5" customHeight="1">
      <c r="A163" s="37"/>
      <c r="B163" s="168"/>
      <c r="C163" s="204" t="s">
        <v>327</v>
      </c>
      <c r="D163" s="204" t="s">
        <v>285</v>
      </c>
      <c r="E163" s="205" t="s">
        <v>4729</v>
      </c>
      <c r="F163" s="206" t="s">
        <v>4730</v>
      </c>
      <c r="G163" s="207" t="s">
        <v>2139</v>
      </c>
      <c r="H163" s="208">
        <v>2</v>
      </c>
      <c r="I163" s="209"/>
      <c r="J163" s="210">
        <f>ROUND(I163*H163,2)</f>
        <v>0</v>
      </c>
      <c r="K163" s="211"/>
      <c r="L163" s="38"/>
      <c r="M163" s="212" t="s">
        <v>1</v>
      </c>
      <c r="N163" s="213" t="s">
        <v>41</v>
      </c>
      <c r="O163" s="81"/>
      <c r="P163" s="214">
        <f>O163*H163</f>
        <v>0</v>
      </c>
      <c r="Q163" s="214">
        <v>0</v>
      </c>
      <c r="R163" s="214">
        <f>Q163*H163</f>
        <v>0</v>
      </c>
      <c r="S163" s="214">
        <v>0</v>
      </c>
      <c r="T163" s="215">
        <f>S163*H163</f>
        <v>0</v>
      </c>
      <c r="U163" s="37"/>
      <c r="V163" s="37"/>
      <c r="W163" s="37"/>
      <c r="X163" s="37"/>
      <c r="Y163" s="37"/>
      <c r="Z163" s="37"/>
      <c r="AA163" s="37"/>
      <c r="AB163" s="37"/>
      <c r="AC163" s="37"/>
      <c r="AD163" s="37"/>
      <c r="AE163" s="37"/>
      <c r="AR163" s="216" t="s">
        <v>289</v>
      </c>
      <c r="AT163" s="216" t="s">
        <v>285</v>
      </c>
      <c r="AU163" s="216" t="s">
        <v>82</v>
      </c>
      <c r="AY163" s="18" t="s">
        <v>283</v>
      </c>
      <c r="BE163" s="217">
        <f>IF(N163="základná",J163,0)</f>
        <v>0</v>
      </c>
      <c r="BF163" s="217">
        <f>IF(N163="znížená",J163,0)</f>
        <v>0</v>
      </c>
      <c r="BG163" s="217">
        <f>IF(N163="zákl. prenesená",J163,0)</f>
        <v>0</v>
      </c>
      <c r="BH163" s="217">
        <f>IF(N163="zníž. prenesená",J163,0)</f>
        <v>0</v>
      </c>
      <c r="BI163" s="217">
        <f>IF(N163="nulová",J163,0)</f>
        <v>0</v>
      </c>
      <c r="BJ163" s="18" t="s">
        <v>87</v>
      </c>
      <c r="BK163" s="217">
        <f>ROUND(I163*H163,2)</f>
        <v>0</v>
      </c>
      <c r="BL163" s="18" t="s">
        <v>289</v>
      </c>
      <c r="BM163" s="216" t="s">
        <v>7</v>
      </c>
    </row>
    <row r="164" s="2" customFormat="1" ht="16.5" customHeight="1">
      <c r="A164" s="37"/>
      <c r="B164" s="168"/>
      <c r="C164" s="242" t="s">
        <v>332</v>
      </c>
      <c r="D164" s="242" t="s">
        <v>582</v>
      </c>
      <c r="E164" s="243" t="s">
        <v>4731</v>
      </c>
      <c r="F164" s="244" t="s">
        <v>4732</v>
      </c>
      <c r="G164" s="245" t="s">
        <v>2139</v>
      </c>
      <c r="H164" s="246">
        <v>1</v>
      </c>
      <c r="I164" s="247"/>
      <c r="J164" s="248">
        <f>ROUND(I164*H164,2)</f>
        <v>0</v>
      </c>
      <c r="K164" s="249"/>
      <c r="L164" s="250"/>
      <c r="M164" s="251" t="s">
        <v>1</v>
      </c>
      <c r="N164" s="252" t="s">
        <v>41</v>
      </c>
      <c r="O164" s="81"/>
      <c r="P164" s="214">
        <f>O164*H164</f>
        <v>0</v>
      </c>
      <c r="Q164" s="214">
        <v>0</v>
      </c>
      <c r="R164" s="214">
        <f>Q164*H164</f>
        <v>0</v>
      </c>
      <c r="S164" s="214">
        <v>0</v>
      </c>
      <c r="T164" s="215">
        <f>S164*H164</f>
        <v>0</v>
      </c>
      <c r="U164" s="37"/>
      <c r="V164" s="37"/>
      <c r="W164" s="37"/>
      <c r="X164" s="37"/>
      <c r="Y164" s="37"/>
      <c r="Z164" s="37"/>
      <c r="AA164" s="37"/>
      <c r="AB164" s="37"/>
      <c r="AC164" s="37"/>
      <c r="AD164" s="37"/>
      <c r="AE164" s="37"/>
      <c r="AR164" s="216" t="s">
        <v>319</v>
      </c>
      <c r="AT164" s="216" t="s">
        <v>582</v>
      </c>
      <c r="AU164" s="216" t="s">
        <v>82</v>
      </c>
      <c r="AY164" s="18" t="s">
        <v>283</v>
      </c>
      <c r="BE164" s="217">
        <f>IF(N164="základná",J164,0)</f>
        <v>0</v>
      </c>
      <c r="BF164" s="217">
        <f>IF(N164="znížená",J164,0)</f>
        <v>0</v>
      </c>
      <c r="BG164" s="217">
        <f>IF(N164="zákl. prenesená",J164,0)</f>
        <v>0</v>
      </c>
      <c r="BH164" s="217">
        <f>IF(N164="zníž. prenesená",J164,0)</f>
        <v>0</v>
      </c>
      <c r="BI164" s="217">
        <f>IF(N164="nulová",J164,0)</f>
        <v>0</v>
      </c>
      <c r="BJ164" s="18" t="s">
        <v>87</v>
      </c>
      <c r="BK164" s="217">
        <f>ROUND(I164*H164,2)</f>
        <v>0</v>
      </c>
      <c r="BL164" s="18" t="s">
        <v>289</v>
      </c>
      <c r="BM164" s="216" t="s">
        <v>395</v>
      </c>
    </row>
    <row r="165" s="2" customFormat="1" ht="16.5" customHeight="1">
      <c r="A165" s="37"/>
      <c r="B165" s="168"/>
      <c r="C165" s="204" t="s">
        <v>337</v>
      </c>
      <c r="D165" s="204" t="s">
        <v>285</v>
      </c>
      <c r="E165" s="205" t="s">
        <v>4733</v>
      </c>
      <c r="F165" s="206" t="s">
        <v>4734</v>
      </c>
      <c r="G165" s="207" t="s">
        <v>2139</v>
      </c>
      <c r="H165" s="208">
        <v>2</v>
      </c>
      <c r="I165" s="209"/>
      <c r="J165" s="210">
        <f>ROUND(I165*H165,2)</f>
        <v>0</v>
      </c>
      <c r="K165" s="211"/>
      <c r="L165" s="38"/>
      <c r="M165" s="212" t="s">
        <v>1</v>
      </c>
      <c r="N165" s="213" t="s">
        <v>41</v>
      </c>
      <c r="O165" s="81"/>
      <c r="P165" s="214">
        <f>O165*H165</f>
        <v>0</v>
      </c>
      <c r="Q165" s="214">
        <v>0</v>
      </c>
      <c r="R165" s="214">
        <f>Q165*H165</f>
        <v>0</v>
      </c>
      <c r="S165" s="214">
        <v>0</v>
      </c>
      <c r="T165" s="215">
        <f>S165*H165</f>
        <v>0</v>
      </c>
      <c r="U165" s="37"/>
      <c r="V165" s="37"/>
      <c r="W165" s="37"/>
      <c r="X165" s="37"/>
      <c r="Y165" s="37"/>
      <c r="Z165" s="37"/>
      <c r="AA165" s="37"/>
      <c r="AB165" s="37"/>
      <c r="AC165" s="37"/>
      <c r="AD165" s="37"/>
      <c r="AE165" s="37"/>
      <c r="AR165" s="216" t="s">
        <v>289</v>
      </c>
      <c r="AT165" s="216" t="s">
        <v>285</v>
      </c>
      <c r="AU165" s="216" t="s">
        <v>82</v>
      </c>
      <c r="AY165" s="18" t="s">
        <v>283</v>
      </c>
      <c r="BE165" s="217">
        <f>IF(N165="základná",J165,0)</f>
        <v>0</v>
      </c>
      <c r="BF165" s="217">
        <f>IF(N165="znížená",J165,0)</f>
        <v>0</v>
      </c>
      <c r="BG165" s="217">
        <f>IF(N165="zákl. prenesená",J165,0)</f>
        <v>0</v>
      </c>
      <c r="BH165" s="217">
        <f>IF(N165="zníž. prenesená",J165,0)</f>
        <v>0</v>
      </c>
      <c r="BI165" s="217">
        <f>IF(N165="nulová",J165,0)</f>
        <v>0</v>
      </c>
      <c r="BJ165" s="18" t="s">
        <v>87</v>
      </c>
      <c r="BK165" s="217">
        <f>ROUND(I165*H165,2)</f>
        <v>0</v>
      </c>
      <c r="BL165" s="18" t="s">
        <v>289</v>
      </c>
      <c r="BM165" s="216" t="s">
        <v>408</v>
      </c>
    </row>
    <row r="166" s="2" customFormat="1" ht="16.5" customHeight="1">
      <c r="A166" s="37"/>
      <c r="B166" s="168"/>
      <c r="C166" s="204" t="s">
        <v>341</v>
      </c>
      <c r="D166" s="204" t="s">
        <v>285</v>
      </c>
      <c r="E166" s="205" t="s">
        <v>4735</v>
      </c>
      <c r="F166" s="206" t="s">
        <v>4736</v>
      </c>
      <c r="G166" s="207" t="s">
        <v>2139</v>
      </c>
      <c r="H166" s="208">
        <v>1</v>
      </c>
      <c r="I166" s="209"/>
      <c r="J166" s="210">
        <f>ROUND(I166*H166,2)</f>
        <v>0</v>
      </c>
      <c r="K166" s="211"/>
      <c r="L166" s="38"/>
      <c r="M166" s="212" t="s">
        <v>1</v>
      </c>
      <c r="N166" s="213" t="s">
        <v>41</v>
      </c>
      <c r="O166" s="81"/>
      <c r="P166" s="214">
        <f>O166*H166</f>
        <v>0</v>
      </c>
      <c r="Q166" s="214">
        <v>0</v>
      </c>
      <c r="R166" s="214">
        <f>Q166*H166</f>
        <v>0</v>
      </c>
      <c r="S166" s="214">
        <v>0</v>
      </c>
      <c r="T166" s="215">
        <f>S166*H166</f>
        <v>0</v>
      </c>
      <c r="U166" s="37"/>
      <c r="V166" s="37"/>
      <c r="W166" s="37"/>
      <c r="X166" s="37"/>
      <c r="Y166" s="37"/>
      <c r="Z166" s="37"/>
      <c r="AA166" s="37"/>
      <c r="AB166" s="37"/>
      <c r="AC166" s="37"/>
      <c r="AD166" s="37"/>
      <c r="AE166" s="37"/>
      <c r="AR166" s="216" t="s">
        <v>289</v>
      </c>
      <c r="AT166" s="216" t="s">
        <v>285</v>
      </c>
      <c r="AU166" s="216" t="s">
        <v>82</v>
      </c>
      <c r="AY166" s="18" t="s">
        <v>283</v>
      </c>
      <c r="BE166" s="217">
        <f>IF(N166="základná",J166,0)</f>
        <v>0</v>
      </c>
      <c r="BF166" s="217">
        <f>IF(N166="znížená",J166,0)</f>
        <v>0</v>
      </c>
      <c r="BG166" s="217">
        <f>IF(N166="zákl. prenesená",J166,0)</f>
        <v>0</v>
      </c>
      <c r="BH166" s="217">
        <f>IF(N166="zníž. prenesená",J166,0)</f>
        <v>0</v>
      </c>
      <c r="BI166" s="217">
        <f>IF(N166="nulová",J166,0)</f>
        <v>0</v>
      </c>
      <c r="BJ166" s="18" t="s">
        <v>87</v>
      </c>
      <c r="BK166" s="217">
        <f>ROUND(I166*H166,2)</f>
        <v>0</v>
      </c>
      <c r="BL166" s="18" t="s">
        <v>289</v>
      </c>
      <c r="BM166" s="216" t="s">
        <v>428</v>
      </c>
    </row>
    <row r="167" s="2" customFormat="1" ht="16.5" customHeight="1">
      <c r="A167" s="37"/>
      <c r="B167" s="168"/>
      <c r="C167" s="204" t="s">
        <v>347</v>
      </c>
      <c r="D167" s="204" t="s">
        <v>285</v>
      </c>
      <c r="E167" s="205" t="s">
        <v>4737</v>
      </c>
      <c r="F167" s="206" t="s">
        <v>4738</v>
      </c>
      <c r="G167" s="207" t="s">
        <v>2139</v>
      </c>
      <c r="H167" s="208">
        <v>1</v>
      </c>
      <c r="I167" s="209"/>
      <c r="J167" s="210">
        <f>ROUND(I167*H167,2)</f>
        <v>0</v>
      </c>
      <c r="K167" s="211"/>
      <c r="L167" s="38"/>
      <c r="M167" s="212" t="s">
        <v>1</v>
      </c>
      <c r="N167" s="213" t="s">
        <v>41</v>
      </c>
      <c r="O167" s="81"/>
      <c r="P167" s="214">
        <f>O167*H167</f>
        <v>0</v>
      </c>
      <c r="Q167" s="214">
        <v>0</v>
      </c>
      <c r="R167" s="214">
        <f>Q167*H167</f>
        <v>0</v>
      </c>
      <c r="S167" s="214">
        <v>0</v>
      </c>
      <c r="T167" s="215">
        <f>S167*H167</f>
        <v>0</v>
      </c>
      <c r="U167" s="37"/>
      <c r="V167" s="37"/>
      <c r="W167" s="37"/>
      <c r="X167" s="37"/>
      <c r="Y167" s="37"/>
      <c r="Z167" s="37"/>
      <c r="AA167" s="37"/>
      <c r="AB167" s="37"/>
      <c r="AC167" s="37"/>
      <c r="AD167" s="37"/>
      <c r="AE167" s="37"/>
      <c r="AR167" s="216" t="s">
        <v>289</v>
      </c>
      <c r="AT167" s="216" t="s">
        <v>285</v>
      </c>
      <c r="AU167" s="216" t="s">
        <v>82</v>
      </c>
      <c r="AY167" s="18" t="s">
        <v>283</v>
      </c>
      <c r="BE167" s="217">
        <f>IF(N167="základná",J167,0)</f>
        <v>0</v>
      </c>
      <c r="BF167" s="217">
        <f>IF(N167="znížená",J167,0)</f>
        <v>0</v>
      </c>
      <c r="BG167" s="217">
        <f>IF(N167="zákl. prenesená",J167,0)</f>
        <v>0</v>
      </c>
      <c r="BH167" s="217">
        <f>IF(N167="zníž. prenesená",J167,0)</f>
        <v>0</v>
      </c>
      <c r="BI167" s="217">
        <f>IF(N167="nulová",J167,0)</f>
        <v>0</v>
      </c>
      <c r="BJ167" s="18" t="s">
        <v>87</v>
      </c>
      <c r="BK167" s="217">
        <f>ROUND(I167*H167,2)</f>
        <v>0</v>
      </c>
      <c r="BL167" s="18" t="s">
        <v>289</v>
      </c>
      <c r="BM167" s="216" t="s">
        <v>442</v>
      </c>
    </row>
    <row r="168" s="2" customFormat="1" ht="16.5" customHeight="1">
      <c r="A168" s="37"/>
      <c r="B168" s="168"/>
      <c r="C168" s="242" t="s">
        <v>352</v>
      </c>
      <c r="D168" s="242" t="s">
        <v>582</v>
      </c>
      <c r="E168" s="243" t="s">
        <v>4739</v>
      </c>
      <c r="F168" s="244" t="s">
        <v>4740</v>
      </c>
      <c r="G168" s="245" t="s">
        <v>2139</v>
      </c>
      <c r="H168" s="246">
        <v>1</v>
      </c>
      <c r="I168" s="247"/>
      <c r="J168" s="248">
        <f>ROUND(I168*H168,2)</f>
        <v>0</v>
      </c>
      <c r="K168" s="249"/>
      <c r="L168" s="250"/>
      <c r="M168" s="251" t="s">
        <v>1</v>
      </c>
      <c r="N168" s="252" t="s">
        <v>41</v>
      </c>
      <c r="O168" s="81"/>
      <c r="P168" s="214">
        <f>O168*H168</f>
        <v>0</v>
      </c>
      <c r="Q168" s="214">
        <v>0</v>
      </c>
      <c r="R168" s="214">
        <f>Q168*H168</f>
        <v>0</v>
      </c>
      <c r="S168" s="214">
        <v>0</v>
      </c>
      <c r="T168" s="215">
        <f>S168*H168</f>
        <v>0</v>
      </c>
      <c r="U168" s="37"/>
      <c r="V168" s="37"/>
      <c r="W168" s="37"/>
      <c r="X168" s="37"/>
      <c r="Y168" s="37"/>
      <c r="Z168" s="37"/>
      <c r="AA168" s="37"/>
      <c r="AB168" s="37"/>
      <c r="AC168" s="37"/>
      <c r="AD168" s="37"/>
      <c r="AE168" s="37"/>
      <c r="AR168" s="216" t="s">
        <v>319</v>
      </c>
      <c r="AT168" s="216" t="s">
        <v>582</v>
      </c>
      <c r="AU168" s="216" t="s">
        <v>82</v>
      </c>
      <c r="AY168" s="18" t="s">
        <v>283</v>
      </c>
      <c r="BE168" s="217">
        <f>IF(N168="základná",J168,0)</f>
        <v>0</v>
      </c>
      <c r="BF168" s="217">
        <f>IF(N168="znížená",J168,0)</f>
        <v>0</v>
      </c>
      <c r="BG168" s="217">
        <f>IF(N168="zákl. prenesená",J168,0)</f>
        <v>0</v>
      </c>
      <c r="BH168" s="217">
        <f>IF(N168="zníž. prenesená",J168,0)</f>
        <v>0</v>
      </c>
      <c r="BI168" s="217">
        <f>IF(N168="nulová",J168,0)</f>
        <v>0</v>
      </c>
      <c r="BJ168" s="18" t="s">
        <v>87</v>
      </c>
      <c r="BK168" s="217">
        <f>ROUND(I168*H168,2)</f>
        <v>0</v>
      </c>
      <c r="BL168" s="18" t="s">
        <v>289</v>
      </c>
      <c r="BM168" s="216" t="s">
        <v>464</v>
      </c>
    </row>
    <row r="169" s="12" customFormat="1" ht="25.92" customHeight="1">
      <c r="A169" s="12"/>
      <c r="B169" s="191"/>
      <c r="C169" s="12"/>
      <c r="D169" s="192" t="s">
        <v>74</v>
      </c>
      <c r="E169" s="193" t="s">
        <v>2219</v>
      </c>
      <c r="F169" s="193" t="s">
        <v>2379</v>
      </c>
      <c r="G169" s="12"/>
      <c r="H169" s="12"/>
      <c r="I169" s="194"/>
      <c r="J169" s="195">
        <f>BK169</f>
        <v>0</v>
      </c>
      <c r="K169" s="12"/>
      <c r="L169" s="191"/>
      <c r="M169" s="196"/>
      <c r="N169" s="197"/>
      <c r="O169" s="197"/>
      <c r="P169" s="198">
        <f>P170+P171+P172</f>
        <v>0</v>
      </c>
      <c r="Q169" s="197"/>
      <c r="R169" s="198">
        <f>R170+R171+R172</f>
        <v>0</v>
      </c>
      <c r="S169" s="197"/>
      <c r="T169" s="199">
        <f>T170+T171+T172</f>
        <v>0</v>
      </c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R169" s="192" t="s">
        <v>82</v>
      </c>
      <c r="AT169" s="200" t="s">
        <v>74</v>
      </c>
      <c r="AU169" s="200" t="s">
        <v>75</v>
      </c>
      <c r="AY169" s="192" t="s">
        <v>283</v>
      </c>
      <c r="BK169" s="201">
        <f>BK170+BK171+BK172</f>
        <v>0</v>
      </c>
    </row>
    <row r="170" s="2" customFormat="1" ht="16.5" customHeight="1">
      <c r="A170" s="37"/>
      <c r="B170" s="168"/>
      <c r="C170" s="204" t="s">
        <v>358</v>
      </c>
      <c r="D170" s="204" t="s">
        <v>285</v>
      </c>
      <c r="E170" s="205" t="s">
        <v>2407</v>
      </c>
      <c r="F170" s="206" t="s">
        <v>2408</v>
      </c>
      <c r="G170" s="207" t="s">
        <v>2139</v>
      </c>
      <c r="H170" s="208">
        <v>1</v>
      </c>
      <c r="I170" s="209"/>
      <c r="J170" s="210">
        <f>ROUND(I170*H170,2)</f>
        <v>0</v>
      </c>
      <c r="K170" s="211"/>
      <c r="L170" s="38"/>
      <c r="M170" s="212" t="s">
        <v>1</v>
      </c>
      <c r="N170" s="213" t="s">
        <v>41</v>
      </c>
      <c r="O170" s="81"/>
      <c r="P170" s="214">
        <f>O170*H170</f>
        <v>0</v>
      </c>
      <c r="Q170" s="214">
        <v>0</v>
      </c>
      <c r="R170" s="214">
        <f>Q170*H170</f>
        <v>0</v>
      </c>
      <c r="S170" s="214">
        <v>0</v>
      </c>
      <c r="T170" s="215">
        <f>S170*H170</f>
        <v>0</v>
      </c>
      <c r="U170" s="37"/>
      <c r="V170" s="37"/>
      <c r="W170" s="37"/>
      <c r="X170" s="37"/>
      <c r="Y170" s="37"/>
      <c r="Z170" s="37"/>
      <c r="AA170" s="37"/>
      <c r="AB170" s="37"/>
      <c r="AC170" s="37"/>
      <c r="AD170" s="37"/>
      <c r="AE170" s="37"/>
      <c r="AR170" s="216" t="s">
        <v>289</v>
      </c>
      <c r="AT170" s="216" t="s">
        <v>285</v>
      </c>
      <c r="AU170" s="216" t="s">
        <v>82</v>
      </c>
      <c r="AY170" s="18" t="s">
        <v>283</v>
      </c>
      <c r="BE170" s="217">
        <f>IF(N170="základná",J170,0)</f>
        <v>0</v>
      </c>
      <c r="BF170" s="217">
        <f>IF(N170="znížená",J170,0)</f>
        <v>0</v>
      </c>
      <c r="BG170" s="217">
        <f>IF(N170="zákl. prenesená",J170,0)</f>
        <v>0</v>
      </c>
      <c r="BH170" s="217">
        <f>IF(N170="zníž. prenesená",J170,0)</f>
        <v>0</v>
      </c>
      <c r="BI170" s="217">
        <f>IF(N170="nulová",J170,0)</f>
        <v>0</v>
      </c>
      <c r="BJ170" s="18" t="s">
        <v>87</v>
      </c>
      <c r="BK170" s="217">
        <f>ROUND(I170*H170,2)</f>
        <v>0</v>
      </c>
      <c r="BL170" s="18" t="s">
        <v>289</v>
      </c>
      <c r="BM170" s="216" t="s">
        <v>473</v>
      </c>
    </row>
    <row r="171" s="2" customFormat="1" ht="24.15" customHeight="1">
      <c r="A171" s="37"/>
      <c r="B171" s="168"/>
      <c r="C171" s="242" t="s">
        <v>364</v>
      </c>
      <c r="D171" s="242" t="s">
        <v>582</v>
      </c>
      <c r="E171" s="243" t="s">
        <v>2410</v>
      </c>
      <c r="F171" s="244" t="s">
        <v>2411</v>
      </c>
      <c r="G171" s="245" t="s">
        <v>2139</v>
      </c>
      <c r="H171" s="246">
        <v>1</v>
      </c>
      <c r="I171" s="247"/>
      <c r="J171" s="248">
        <f>ROUND(I171*H171,2)</f>
        <v>0</v>
      </c>
      <c r="K171" s="249"/>
      <c r="L171" s="250"/>
      <c r="M171" s="251" t="s">
        <v>1</v>
      </c>
      <c r="N171" s="252" t="s">
        <v>41</v>
      </c>
      <c r="O171" s="81"/>
      <c r="P171" s="214">
        <f>O171*H171</f>
        <v>0</v>
      </c>
      <c r="Q171" s="214">
        <v>0</v>
      </c>
      <c r="R171" s="214">
        <f>Q171*H171</f>
        <v>0</v>
      </c>
      <c r="S171" s="214">
        <v>0</v>
      </c>
      <c r="T171" s="215">
        <f>S171*H171</f>
        <v>0</v>
      </c>
      <c r="U171" s="37"/>
      <c r="V171" s="37"/>
      <c r="W171" s="37"/>
      <c r="X171" s="37"/>
      <c r="Y171" s="37"/>
      <c r="Z171" s="37"/>
      <c r="AA171" s="37"/>
      <c r="AB171" s="37"/>
      <c r="AC171" s="37"/>
      <c r="AD171" s="37"/>
      <c r="AE171" s="37"/>
      <c r="AR171" s="216" t="s">
        <v>319</v>
      </c>
      <c r="AT171" s="216" t="s">
        <v>582</v>
      </c>
      <c r="AU171" s="216" t="s">
        <v>82</v>
      </c>
      <c r="AY171" s="18" t="s">
        <v>283</v>
      </c>
      <c r="BE171" s="217">
        <f>IF(N171="základná",J171,0)</f>
        <v>0</v>
      </c>
      <c r="BF171" s="217">
        <f>IF(N171="znížená",J171,0)</f>
        <v>0</v>
      </c>
      <c r="BG171" s="217">
        <f>IF(N171="zákl. prenesená",J171,0)</f>
        <v>0</v>
      </c>
      <c r="BH171" s="217">
        <f>IF(N171="zníž. prenesená",J171,0)</f>
        <v>0</v>
      </c>
      <c r="BI171" s="217">
        <f>IF(N171="nulová",J171,0)</f>
        <v>0</v>
      </c>
      <c r="BJ171" s="18" t="s">
        <v>87</v>
      </c>
      <c r="BK171" s="217">
        <f>ROUND(I171*H171,2)</f>
        <v>0</v>
      </c>
      <c r="BL171" s="18" t="s">
        <v>289</v>
      </c>
      <c r="BM171" s="216" t="s">
        <v>501</v>
      </c>
    </row>
    <row r="172" s="12" customFormat="1" ht="22.8" customHeight="1">
      <c r="A172" s="12"/>
      <c r="B172" s="191"/>
      <c r="C172" s="12"/>
      <c r="D172" s="192" t="s">
        <v>74</v>
      </c>
      <c r="E172" s="202" t="s">
        <v>2413</v>
      </c>
      <c r="F172" s="202" t="s">
        <v>2414</v>
      </c>
      <c r="G172" s="12"/>
      <c r="H172" s="12"/>
      <c r="I172" s="194"/>
      <c r="J172" s="203">
        <f>BK172</f>
        <v>0</v>
      </c>
      <c r="K172" s="12"/>
      <c r="L172" s="191"/>
      <c r="M172" s="196"/>
      <c r="N172" s="197"/>
      <c r="O172" s="197"/>
      <c r="P172" s="198">
        <f>SUM(P173:P178)</f>
        <v>0</v>
      </c>
      <c r="Q172" s="197"/>
      <c r="R172" s="198">
        <f>SUM(R173:R178)</f>
        <v>0</v>
      </c>
      <c r="S172" s="197"/>
      <c r="T172" s="199">
        <f>SUM(T173:T178)</f>
        <v>0</v>
      </c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R172" s="192" t="s">
        <v>82</v>
      </c>
      <c r="AT172" s="200" t="s">
        <v>74</v>
      </c>
      <c r="AU172" s="200" t="s">
        <v>82</v>
      </c>
      <c r="AY172" s="192" t="s">
        <v>283</v>
      </c>
      <c r="BK172" s="201">
        <f>SUM(BK173:BK178)</f>
        <v>0</v>
      </c>
    </row>
    <row r="173" s="2" customFormat="1" ht="24.15" customHeight="1">
      <c r="A173" s="37"/>
      <c r="B173" s="168"/>
      <c r="C173" s="204" t="s">
        <v>370</v>
      </c>
      <c r="D173" s="204" t="s">
        <v>285</v>
      </c>
      <c r="E173" s="205" t="s">
        <v>2415</v>
      </c>
      <c r="F173" s="206" t="s">
        <v>2416</v>
      </c>
      <c r="G173" s="207" t="s">
        <v>2139</v>
      </c>
      <c r="H173" s="208">
        <v>10</v>
      </c>
      <c r="I173" s="209"/>
      <c r="J173" s="210">
        <f>ROUND(I173*H173,2)</f>
        <v>0</v>
      </c>
      <c r="K173" s="211"/>
      <c r="L173" s="38"/>
      <c r="M173" s="212" t="s">
        <v>1</v>
      </c>
      <c r="N173" s="213" t="s">
        <v>41</v>
      </c>
      <c r="O173" s="81"/>
      <c r="P173" s="214">
        <f>O173*H173</f>
        <v>0</v>
      </c>
      <c r="Q173" s="214">
        <v>0</v>
      </c>
      <c r="R173" s="214">
        <f>Q173*H173</f>
        <v>0</v>
      </c>
      <c r="S173" s="214">
        <v>0</v>
      </c>
      <c r="T173" s="215">
        <f>S173*H173</f>
        <v>0</v>
      </c>
      <c r="U173" s="37"/>
      <c r="V173" s="37"/>
      <c r="W173" s="37"/>
      <c r="X173" s="37"/>
      <c r="Y173" s="37"/>
      <c r="Z173" s="37"/>
      <c r="AA173" s="37"/>
      <c r="AB173" s="37"/>
      <c r="AC173" s="37"/>
      <c r="AD173" s="37"/>
      <c r="AE173" s="37"/>
      <c r="AR173" s="216" t="s">
        <v>289</v>
      </c>
      <c r="AT173" s="216" t="s">
        <v>285</v>
      </c>
      <c r="AU173" s="216" t="s">
        <v>87</v>
      </c>
      <c r="AY173" s="18" t="s">
        <v>283</v>
      </c>
      <c r="BE173" s="217">
        <f>IF(N173="základná",J173,0)</f>
        <v>0</v>
      </c>
      <c r="BF173" s="217">
        <f>IF(N173="znížená",J173,0)</f>
        <v>0</v>
      </c>
      <c r="BG173" s="217">
        <f>IF(N173="zákl. prenesená",J173,0)</f>
        <v>0</v>
      </c>
      <c r="BH173" s="217">
        <f>IF(N173="zníž. prenesená",J173,0)</f>
        <v>0</v>
      </c>
      <c r="BI173" s="217">
        <f>IF(N173="nulová",J173,0)</f>
        <v>0</v>
      </c>
      <c r="BJ173" s="18" t="s">
        <v>87</v>
      </c>
      <c r="BK173" s="217">
        <f>ROUND(I173*H173,2)</f>
        <v>0</v>
      </c>
      <c r="BL173" s="18" t="s">
        <v>289</v>
      </c>
      <c r="BM173" s="216" t="s">
        <v>509</v>
      </c>
    </row>
    <row r="174" s="2" customFormat="1" ht="16.5" customHeight="1">
      <c r="A174" s="37"/>
      <c r="B174" s="168"/>
      <c r="C174" s="242" t="s">
        <v>376</v>
      </c>
      <c r="D174" s="242" t="s">
        <v>582</v>
      </c>
      <c r="E174" s="243" t="s">
        <v>2418</v>
      </c>
      <c r="F174" s="244" t="s">
        <v>2419</v>
      </c>
      <c r="G174" s="245" t="s">
        <v>2139</v>
      </c>
      <c r="H174" s="246">
        <v>10</v>
      </c>
      <c r="I174" s="247"/>
      <c r="J174" s="248">
        <f>ROUND(I174*H174,2)</f>
        <v>0</v>
      </c>
      <c r="K174" s="249"/>
      <c r="L174" s="250"/>
      <c r="M174" s="251" t="s">
        <v>1</v>
      </c>
      <c r="N174" s="252" t="s">
        <v>41</v>
      </c>
      <c r="O174" s="81"/>
      <c r="P174" s="214">
        <f>O174*H174</f>
        <v>0</v>
      </c>
      <c r="Q174" s="214">
        <v>0</v>
      </c>
      <c r="R174" s="214">
        <f>Q174*H174</f>
        <v>0</v>
      </c>
      <c r="S174" s="214">
        <v>0</v>
      </c>
      <c r="T174" s="215">
        <f>S174*H174</f>
        <v>0</v>
      </c>
      <c r="U174" s="37"/>
      <c r="V174" s="37"/>
      <c r="W174" s="37"/>
      <c r="X174" s="37"/>
      <c r="Y174" s="37"/>
      <c r="Z174" s="37"/>
      <c r="AA174" s="37"/>
      <c r="AB174" s="37"/>
      <c r="AC174" s="37"/>
      <c r="AD174" s="37"/>
      <c r="AE174" s="37"/>
      <c r="AR174" s="216" t="s">
        <v>319</v>
      </c>
      <c r="AT174" s="216" t="s">
        <v>582</v>
      </c>
      <c r="AU174" s="216" t="s">
        <v>87</v>
      </c>
      <c r="AY174" s="18" t="s">
        <v>283</v>
      </c>
      <c r="BE174" s="217">
        <f>IF(N174="základná",J174,0)</f>
        <v>0</v>
      </c>
      <c r="BF174" s="217">
        <f>IF(N174="znížená",J174,0)</f>
        <v>0</v>
      </c>
      <c r="BG174" s="217">
        <f>IF(N174="zákl. prenesená",J174,0)</f>
        <v>0</v>
      </c>
      <c r="BH174" s="217">
        <f>IF(N174="zníž. prenesená",J174,0)</f>
        <v>0</v>
      </c>
      <c r="BI174" s="217">
        <f>IF(N174="nulová",J174,0)</f>
        <v>0</v>
      </c>
      <c r="BJ174" s="18" t="s">
        <v>87</v>
      </c>
      <c r="BK174" s="217">
        <f>ROUND(I174*H174,2)</f>
        <v>0</v>
      </c>
      <c r="BL174" s="18" t="s">
        <v>289</v>
      </c>
      <c r="BM174" s="216" t="s">
        <v>519</v>
      </c>
    </row>
    <row r="175" s="2" customFormat="1" ht="21.75" customHeight="1">
      <c r="A175" s="37"/>
      <c r="B175" s="168"/>
      <c r="C175" s="204" t="s">
        <v>7</v>
      </c>
      <c r="D175" s="204" t="s">
        <v>285</v>
      </c>
      <c r="E175" s="205" t="s">
        <v>4741</v>
      </c>
      <c r="F175" s="206" t="s">
        <v>4742</v>
      </c>
      <c r="G175" s="207" t="s">
        <v>2139</v>
      </c>
      <c r="H175" s="208">
        <v>100</v>
      </c>
      <c r="I175" s="209"/>
      <c r="J175" s="210">
        <f>ROUND(I175*H175,2)</f>
        <v>0</v>
      </c>
      <c r="K175" s="211"/>
      <c r="L175" s="38"/>
      <c r="M175" s="212" t="s">
        <v>1</v>
      </c>
      <c r="N175" s="213" t="s">
        <v>41</v>
      </c>
      <c r="O175" s="81"/>
      <c r="P175" s="214">
        <f>O175*H175</f>
        <v>0</v>
      </c>
      <c r="Q175" s="214">
        <v>0</v>
      </c>
      <c r="R175" s="214">
        <f>Q175*H175</f>
        <v>0</v>
      </c>
      <c r="S175" s="214">
        <v>0</v>
      </c>
      <c r="T175" s="215">
        <f>S175*H175</f>
        <v>0</v>
      </c>
      <c r="U175" s="37"/>
      <c r="V175" s="37"/>
      <c r="W175" s="37"/>
      <c r="X175" s="37"/>
      <c r="Y175" s="37"/>
      <c r="Z175" s="37"/>
      <c r="AA175" s="37"/>
      <c r="AB175" s="37"/>
      <c r="AC175" s="37"/>
      <c r="AD175" s="37"/>
      <c r="AE175" s="37"/>
      <c r="AR175" s="216" t="s">
        <v>289</v>
      </c>
      <c r="AT175" s="216" t="s">
        <v>285</v>
      </c>
      <c r="AU175" s="216" t="s">
        <v>87</v>
      </c>
      <c r="AY175" s="18" t="s">
        <v>283</v>
      </c>
      <c r="BE175" s="217">
        <f>IF(N175="základná",J175,0)</f>
        <v>0</v>
      </c>
      <c r="BF175" s="217">
        <f>IF(N175="znížená",J175,0)</f>
        <v>0</v>
      </c>
      <c r="BG175" s="217">
        <f>IF(N175="zákl. prenesená",J175,0)</f>
        <v>0</v>
      </c>
      <c r="BH175" s="217">
        <f>IF(N175="zníž. prenesená",J175,0)</f>
        <v>0</v>
      </c>
      <c r="BI175" s="217">
        <f>IF(N175="nulová",J175,0)</f>
        <v>0</v>
      </c>
      <c r="BJ175" s="18" t="s">
        <v>87</v>
      </c>
      <c r="BK175" s="217">
        <f>ROUND(I175*H175,2)</f>
        <v>0</v>
      </c>
      <c r="BL175" s="18" t="s">
        <v>289</v>
      </c>
      <c r="BM175" s="216" t="s">
        <v>527</v>
      </c>
    </row>
    <row r="176" s="2" customFormat="1" ht="16.5" customHeight="1">
      <c r="A176" s="37"/>
      <c r="B176" s="168"/>
      <c r="C176" s="242" t="s">
        <v>386</v>
      </c>
      <c r="D176" s="242" t="s">
        <v>582</v>
      </c>
      <c r="E176" s="243" t="s">
        <v>4743</v>
      </c>
      <c r="F176" s="244" t="s">
        <v>4744</v>
      </c>
      <c r="G176" s="245" t="s">
        <v>2139</v>
      </c>
      <c r="H176" s="246">
        <v>100</v>
      </c>
      <c r="I176" s="247"/>
      <c r="J176" s="248">
        <f>ROUND(I176*H176,2)</f>
        <v>0</v>
      </c>
      <c r="K176" s="249"/>
      <c r="L176" s="250"/>
      <c r="M176" s="251" t="s">
        <v>1</v>
      </c>
      <c r="N176" s="252" t="s">
        <v>41</v>
      </c>
      <c r="O176" s="81"/>
      <c r="P176" s="214">
        <f>O176*H176</f>
        <v>0</v>
      </c>
      <c r="Q176" s="214">
        <v>0</v>
      </c>
      <c r="R176" s="214">
        <f>Q176*H176</f>
        <v>0</v>
      </c>
      <c r="S176" s="214">
        <v>0</v>
      </c>
      <c r="T176" s="215">
        <f>S176*H176</f>
        <v>0</v>
      </c>
      <c r="U176" s="37"/>
      <c r="V176" s="37"/>
      <c r="W176" s="37"/>
      <c r="X176" s="37"/>
      <c r="Y176" s="37"/>
      <c r="Z176" s="37"/>
      <c r="AA176" s="37"/>
      <c r="AB176" s="37"/>
      <c r="AC176" s="37"/>
      <c r="AD176" s="37"/>
      <c r="AE176" s="37"/>
      <c r="AR176" s="216" t="s">
        <v>319</v>
      </c>
      <c r="AT176" s="216" t="s">
        <v>582</v>
      </c>
      <c r="AU176" s="216" t="s">
        <v>87</v>
      </c>
      <c r="AY176" s="18" t="s">
        <v>283</v>
      </c>
      <c r="BE176" s="217">
        <f>IF(N176="základná",J176,0)</f>
        <v>0</v>
      </c>
      <c r="BF176" s="217">
        <f>IF(N176="znížená",J176,0)</f>
        <v>0</v>
      </c>
      <c r="BG176" s="217">
        <f>IF(N176="zákl. prenesená",J176,0)</f>
        <v>0</v>
      </c>
      <c r="BH176" s="217">
        <f>IF(N176="zníž. prenesená",J176,0)</f>
        <v>0</v>
      </c>
      <c r="BI176" s="217">
        <f>IF(N176="nulová",J176,0)</f>
        <v>0</v>
      </c>
      <c r="BJ176" s="18" t="s">
        <v>87</v>
      </c>
      <c r="BK176" s="217">
        <f>ROUND(I176*H176,2)</f>
        <v>0</v>
      </c>
      <c r="BL176" s="18" t="s">
        <v>289</v>
      </c>
      <c r="BM176" s="216" t="s">
        <v>538</v>
      </c>
    </row>
    <row r="177" s="2" customFormat="1" ht="16.5" customHeight="1">
      <c r="A177" s="37"/>
      <c r="B177" s="168"/>
      <c r="C177" s="204" t="s">
        <v>395</v>
      </c>
      <c r="D177" s="204" t="s">
        <v>285</v>
      </c>
      <c r="E177" s="205" t="s">
        <v>2421</v>
      </c>
      <c r="F177" s="206" t="s">
        <v>2422</v>
      </c>
      <c r="G177" s="207" t="s">
        <v>2139</v>
      </c>
      <c r="H177" s="208">
        <v>40</v>
      </c>
      <c r="I177" s="209"/>
      <c r="J177" s="210">
        <f>ROUND(I177*H177,2)</f>
        <v>0</v>
      </c>
      <c r="K177" s="211"/>
      <c r="L177" s="38"/>
      <c r="M177" s="212" t="s">
        <v>1</v>
      </c>
      <c r="N177" s="213" t="s">
        <v>41</v>
      </c>
      <c r="O177" s="81"/>
      <c r="P177" s="214">
        <f>O177*H177</f>
        <v>0</v>
      </c>
      <c r="Q177" s="214">
        <v>0</v>
      </c>
      <c r="R177" s="214">
        <f>Q177*H177</f>
        <v>0</v>
      </c>
      <c r="S177" s="214">
        <v>0</v>
      </c>
      <c r="T177" s="215">
        <f>S177*H177</f>
        <v>0</v>
      </c>
      <c r="U177" s="37"/>
      <c r="V177" s="37"/>
      <c r="W177" s="37"/>
      <c r="X177" s="37"/>
      <c r="Y177" s="37"/>
      <c r="Z177" s="37"/>
      <c r="AA177" s="37"/>
      <c r="AB177" s="37"/>
      <c r="AC177" s="37"/>
      <c r="AD177" s="37"/>
      <c r="AE177" s="37"/>
      <c r="AR177" s="216" t="s">
        <v>289</v>
      </c>
      <c r="AT177" s="216" t="s">
        <v>285</v>
      </c>
      <c r="AU177" s="216" t="s">
        <v>87</v>
      </c>
      <c r="AY177" s="18" t="s">
        <v>283</v>
      </c>
      <c r="BE177" s="217">
        <f>IF(N177="základná",J177,0)</f>
        <v>0</v>
      </c>
      <c r="BF177" s="217">
        <f>IF(N177="znížená",J177,0)</f>
        <v>0</v>
      </c>
      <c r="BG177" s="217">
        <f>IF(N177="zákl. prenesená",J177,0)</f>
        <v>0</v>
      </c>
      <c r="BH177" s="217">
        <f>IF(N177="zníž. prenesená",J177,0)</f>
        <v>0</v>
      </c>
      <c r="BI177" s="217">
        <f>IF(N177="nulová",J177,0)</f>
        <v>0</v>
      </c>
      <c r="BJ177" s="18" t="s">
        <v>87</v>
      </c>
      <c r="BK177" s="217">
        <f>ROUND(I177*H177,2)</f>
        <v>0</v>
      </c>
      <c r="BL177" s="18" t="s">
        <v>289</v>
      </c>
      <c r="BM177" s="216" t="s">
        <v>546</v>
      </c>
    </row>
    <row r="178" s="2" customFormat="1" ht="37.8" customHeight="1">
      <c r="A178" s="37"/>
      <c r="B178" s="168"/>
      <c r="C178" s="242" t="s">
        <v>400</v>
      </c>
      <c r="D178" s="242" t="s">
        <v>582</v>
      </c>
      <c r="E178" s="243" t="s">
        <v>2424</v>
      </c>
      <c r="F178" s="244" t="s">
        <v>2425</v>
      </c>
      <c r="G178" s="245" t="s">
        <v>2139</v>
      </c>
      <c r="H178" s="246">
        <v>40</v>
      </c>
      <c r="I178" s="247"/>
      <c r="J178" s="248">
        <f>ROUND(I178*H178,2)</f>
        <v>0</v>
      </c>
      <c r="K178" s="249"/>
      <c r="L178" s="250"/>
      <c r="M178" s="251" t="s">
        <v>1</v>
      </c>
      <c r="N178" s="252" t="s">
        <v>41</v>
      </c>
      <c r="O178" s="81"/>
      <c r="P178" s="214">
        <f>O178*H178</f>
        <v>0</v>
      </c>
      <c r="Q178" s="214">
        <v>0</v>
      </c>
      <c r="R178" s="214">
        <f>Q178*H178</f>
        <v>0</v>
      </c>
      <c r="S178" s="214">
        <v>0</v>
      </c>
      <c r="T178" s="215">
        <f>S178*H178</f>
        <v>0</v>
      </c>
      <c r="U178" s="37"/>
      <c r="V178" s="37"/>
      <c r="W178" s="37"/>
      <c r="X178" s="37"/>
      <c r="Y178" s="37"/>
      <c r="Z178" s="37"/>
      <c r="AA178" s="37"/>
      <c r="AB178" s="37"/>
      <c r="AC178" s="37"/>
      <c r="AD178" s="37"/>
      <c r="AE178" s="37"/>
      <c r="AR178" s="216" t="s">
        <v>319</v>
      </c>
      <c r="AT178" s="216" t="s">
        <v>582</v>
      </c>
      <c r="AU178" s="216" t="s">
        <v>87</v>
      </c>
      <c r="AY178" s="18" t="s">
        <v>283</v>
      </c>
      <c r="BE178" s="217">
        <f>IF(N178="základná",J178,0)</f>
        <v>0</v>
      </c>
      <c r="BF178" s="217">
        <f>IF(N178="znížená",J178,0)</f>
        <v>0</v>
      </c>
      <c r="BG178" s="217">
        <f>IF(N178="zákl. prenesená",J178,0)</f>
        <v>0</v>
      </c>
      <c r="BH178" s="217">
        <f>IF(N178="zníž. prenesená",J178,0)</f>
        <v>0</v>
      </c>
      <c r="BI178" s="217">
        <f>IF(N178="nulová",J178,0)</f>
        <v>0</v>
      </c>
      <c r="BJ178" s="18" t="s">
        <v>87</v>
      </c>
      <c r="BK178" s="217">
        <f>ROUND(I178*H178,2)</f>
        <v>0</v>
      </c>
      <c r="BL178" s="18" t="s">
        <v>289</v>
      </c>
      <c r="BM178" s="216" t="s">
        <v>555</v>
      </c>
    </row>
    <row r="179" s="12" customFormat="1" ht="25.92" customHeight="1">
      <c r="A179" s="12"/>
      <c r="B179" s="191"/>
      <c r="C179" s="12"/>
      <c r="D179" s="192" t="s">
        <v>74</v>
      </c>
      <c r="E179" s="193" t="s">
        <v>2302</v>
      </c>
      <c r="F179" s="193" t="s">
        <v>2428</v>
      </c>
      <c r="G179" s="12"/>
      <c r="H179" s="12"/>
      <c r="I179" s="194"/>
      <c r="J179" s="195">
        <f>BK179</f>
        <v>0</v>
      </c>
      <c r="K179" s="12"/>
      <c r="L179" s="191"/>
      <c r="M179" s="196"/>
      <c r="N179" s="197"/>
      <c r="O179" s="197"/>
      <c r="P179" s="198">
        <f>SUM(P180:P185)</f>
        <v>0</v>
      </c>
      <c r="Q179" s="197"/>
      <c r="R179" s="198">
        <f>SUM(R180:R185)</f>
        <v>0</v>
      </c>
      <c r="S179" s="197"/>
      <c r="T179" s="199">
        <f>SUM(T180:T185)</f>
        <v>0</v>
      </c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R179" s="192" t="s">
        <v>82</v>
      </c>
      <c r="AT179" s="200" t="s">
        <v>74</v>
      </c>
      <c r="AU179" s="200" t="s">
        <v>75</v>
      </c>
      <c r="AY179" s="192" t="s">
        <v>283</v>
      </c>
      <c r="BK179" s="201">
        <f>SUM(BK180:BK185)</f>
        <v>0</v>
      </c>
    </row>
    <row r="180" s="2" customFormat="1" ht="33" customHeight="1">
      <c r="A180" s="37"/>
      <c r="B180" s="168"/>
      <c r="C180" s="204" t="s">
        <v>408</v>
      </c>
      <c r="D180" s="204" t="s">
        <v>285</v>
      </c>
      <c r="E180" s="205" t="s">
        <v>4745</v>
      </c>
      <c r="F180" s="206" t="s">
        <v>4746</v>
      </c>
      <c r="G180" s="207" t="s">
        <v>649</v>
      </c>
      <c r="H180" s="208">
        <v>5</v>
      </c>
      <c r="I180" s="209"/>
      <c r="J180" s="210">
        <f>ROUND(I180*H180,2)</f>
        <v>0</v>
      </c>
      <c r="K180" s="211"/>
      <c r="L180" s="38"/>
      <c r="M180" s="212" t="s">
        <v>1</v>
      </c>
      <c r="N180" s="213" t="s">
        <v>41</v>
      </c>
      <c r="O180" s="81"/>
      <c r="P180" s="214">
        <f>O180*H180</f>
        <v>0</v>
      </c>
      <c r="Q180" s="214">
        <v>0</v>
      </c>
      <c r="R180" s="214">
        <f>Q180*H180</f>
        <v>0</v>
      </c>
      <c r="S180" s="214">
        <v>0</v>
      </c>
      <c r="T180" s="215">
        <f>S180*H180</f>
        <v>0</v>
      </c>
      <c r="U180" s="37"/>
      <c r="V180" s="37"/>
      <c r="W180" s="37"/>
      <c r="X180" s="37"/>
      <c r="Y180" s="37"/>
      <c r="Z180" s="37"/>
      <c r="AA180" s="37"/>
      <c r="AB180" s="37"/>
      <c r="AC180" s="37"/>
      <c r="AD180" s="37"/>
      <c r="AE180" s="37"/>
      <c r="AR180" s="216" t="s">
        <v>289</v>
      </c>
      <c r="AT180" s="216" t="s">
        <v>285</v>
      </c>
      <c r="AU180" s="216" t="s">
        <v>82</v>
      </c>
      <c r="AY180" s="18" t="s">
        <v>283</v>
      </c>
      <c r="BE180" s="217">
        <f>IF(N180="základná",J180,0)</f>
        <v>0</v>
      </c>
      <c r="BF180" s="217">
        <f>IF(N180="znížená",J180,0)</f>
        <v>0</v>
      </c>
      <c r="BG180" s="217">
        <f>IF(N180="zákl. prenesená",J180,0)</f>
        <v>0</v>
      </c>
      <c r="BH180" s="217">
        <f>IF(N180="zníž. prenesená",J180,0)</f>
        <v>0</v>
      </c>
      <c r="BI180" s="217">
        <f>IF(N180="nulová",J180,0)</f>
        <v>0</v>
      </c>
      <c r="BJ180" s="18" t="s">
        <v>87</v>
      </c>
      <c r="BK180" s="217">
        <f>ROUND(I180*H180,2)</f>
        <v>0</v>
      </c>
      <c r="BL180" s="18" t="s">
        <v>289</v>
      </c>
      <c r="BM180" s="216" t="s">
        <v>566</v>
      </c>
    </row>
    <row r="181" s="2" customFormat="1" ht="33" customHeight="1">
      <c r="A181" s="37"/>
      <c r="B181" s="168"/>
      <c r="C181" s="242" t="s">
        <v>418</v>
      </c>
      <c r="D181" s="242" t="s">
        <v>582</v>
      </c>
      <c r="E181" s="243" t="s">
        <v>2456</v>
      </c>
      <c r="F181" s="244" t="s">
        <v>2457</v>
      </c>
      <c r="G181" s="245" t="s">
        <v>649</v>
      </c>
      <c r="H181" s="246">
        <v>5</v>
      </c>
      <c r="I181" s="247"/>
      <c r="J181" s="248">
        <f>ROUND(I181*H181,2)</f>
        <v>0</v>
      </c>
      <c r="K181" s="249"/>
      <c r="L181" s="250"/>
      <c r="M181" s="251" t="s">
        <v>1</v>
      </c>
      <c r="N181" s="252" t="s">
        <v>41</v>
      </c>
      <c r="O181" s="81"/>
      <c r="P181" s="214">
        <f>O181*H181</f>
        <v>0</v>
      </c>
      <c r="Q181" s="214">
        <v>0</v>
      </c>
      <c r="R181" s="214">
        <f>Q181*H181</f>
        <v>0</v>
      </c>
      <c r="S181" s="214">
        <v>0</v>
      </c>
      <c r="T181" s="215">
        <f>S181*H181</f>
        <v>0</v>
      </c>
      <c r="U181" s="37"/>
      <c r="V181" s="37"/>
      <c r="W181" s="37"/>
      <c r="X181" s="37"/>
      <c r="Y181" s="37"/>
      <c r="Z181" s="37"/>
      <c r="AA181" s="37"/>
      <c r="AB181" s="37"/>
      <c r="AC181" s="37"/>
      <c r="AD181" s="37"/>
      <c r="AE181" s="37"/>
      <c r="AR181" s="216" t="s">
        <v>319</v>
      </c>
      <c r="AT181" s="216" t="s">
        <v>582</v>
      </c>
      <c r="AU181" s="216" t="s">
        <v>82</v>
      </c>
      <c r="AY181" s="18" t="s">
        <v>283</v>
      </c>
      <c r="BE181" s="217">
        <f>IF(N181="základná",J181,0)</f>
        <v>0</v>
      </c>
      <c r="BF181" s="217">
        <f>IF(N181="znížená",J181,0)</f>
        <v>0</v>
      </c>
      <c r="BG181" s="217">
        <f>IF(N181="zákl. prenesená",J181,0)</f>
        <v>0</v>
      </c>
      <c r="BH181" s="217">
        <f>IF(N181="zníž. prenesená",J181,0)</f>
        <v>0</v>
      </c>
      <c r="BI181" s="217">
        <f>IF(N181="nulová",J181,0)</f>
        <v>0</v>
      </c>
      <c r="BJ181" s="18" t="s">
        <v>87</v>
      </c>
      <c r="BK181" s="217">
        <f>ROUND(I181*H181,2)</f>
        <v>0</v>
      </c>
      <c r="BL181" s="18" t="s">
        <v>289</v>
      </c>
      <c r="BM181" s="216" t="s">
        <v>576</v>
      </c>
    </row>
    <row r="182" s="2" customFormat="1" ht="24.15" customHeight="1">
      <c r="A182" s="37"/>
      <c r="B182" s="168"/>
      <c r="C182" s="204" t="s">
        <v>428</v>
      </c>
      <c r="D182" s="204" t="s">
        <v>285</v>
      </c>
      <c r="E182" s="205" t="s">
        <v>2459</v>
      </c>
      <c r="F182" s="206" t="s">
        <v>2460</v>
      </c>
      <c r="G182" s="207" t="s">
        <v>649</v>
      </c>
      <c r="H182" s="208">
        <v>100</v>
      </c>
      <c r="I182" s="209"/>
      <c r="J182" s="210">
        <f>ROUND(I182*H182,2)</f>
        <v>0</v>
      </c>
      <c r="K182" s="211"/>
      <c r="L182" s="38"/>
      <c r="M182" s="212" t="s">
        <v>1</v>
      </c>
      <c r="N182" s="213" t="s">
        <v>41</v>
      </c>
      <c r="O182" s="81"/>
      <c r="P182" s="214">
        <f>O182*H182</f>
        <v>0</v>
      </c>
      <c r="Q182" s="214">
        <v>0</v>
      </c>
      <c r="R182" s="214">
        <f>Q182*H182</f>
        <v>0</v>
      </c>
      <c r="S182" s="214">
        <v>0</v>
      </c>
      <c r="T182" s="215">
        <f>S182*H182</f>
        <v>0</v>
      </c>
      <c r="U182" s="37"/>
      <c r="V182" s="37"/>
      <c r="W182" s="37"/>
      <c r="X182" s="37"/>
      <c r="Y182" s="37"/>
      <c r="Z182" s="37"/>
      <c r="AA182" s="37"/>
      <c r="AB182" s="37"/>
      <c r="AC182" s="37"/>
      <c r="AD182" s="37"/>
      <c r="AE182" s="37"/>
      <c r="AR182" s="216" t="s">
        <v>289</v>
      </c>
      <c r="AT182" s="216" t="s">
        <v>285</v>
      </c>
      <c r="AU182" s="216" t="s">
        <v>82</v>
      </c>
      <c r="AY182" s="18" t="s">
        <v>283</v>
      </c>
      <c r="BE182" s="217">
        <f>IF(N182="základná",J182,0)</f>
        <v>0</v>
      </c>
      <c r="BF182" s="217">
        <f>IF(N182="znížená",J182,0)</f>
        <v>0</v>
      </c>
      <c r="BG182" s="217">
        <f>IF(N182="zákl. prenesená",J182,0)</f>
        <v>0</v>
      </c>
      <c r="BH182" s="217">
        <f>IF(N182="zníž. prenesená",J182,0)</f>
        <v>0</v>
      </c>
      <c r="BI182" s="217">
        <f>IF(N182="nulová",J182,0)</f>
        <v>0</v>
      </c>
      <c r="BJ182" s="18" t="s">
        <v>87</v>
      </c>
      <c r="BK182" s="217">
        <f>ROUND(I182*H182,2)</f>
        <v>0</v>
      </c>
      <c r="BL182" s="18" t="s">
        <v>289</v>
      </c>
      <c r="BM182" s="216" t="s">
        <v>587</v>
      </c>
    </row>
    <row r="183" s="2" customFormat="1" ht="24.15" customHeight="1">
      <c r="A183" s="37"/>
      <c r="B183" s="168"/>
      <c r="C183" s="242" t="s">
        <v>438</v>
      </c>
      <c r="D183" s="242" t="s">
        <v>582</v>
      </c>
      <c r="E183" s="243" t="s">
        <v>4747</v>
      </c>
      <c r="F183" s="244" t="s">
        <v>4748</v>
      </c>
      <c r="G183" s="245" t="s">
        <v>649</v>
      </c>
      <c r="H183" s="246">
        <v>100</v>
      </c>
      <c r="I183" s="247"/>
      <c r="J183" s="248">
        <f>ROUND(I183*H183,2)</f>
        <v>0</v>
      </c>
      <c r="K183" s="249"/>
      <c r="L183" s="250"/>
      <c r="M183" s="251" t="s">
        <v>1</v>
      </c>
      <c r="N183" s="252" t="s">
        <v>41</v>
      </c>
      <c r="O183" s="81"/>
      <c r="P183" s="214">
        <f>O183*H183</f>
        <v>0</v>
      </c>
      <c r="Q183" s="214">
        <v>0</v>
      </c>
      <c r="R183" s="214">
        <f>Q183*H183</f>
        <v>0</v>
      </c>
      <c r="S183" s="214">
        <v>0</v>
      </c>
      <c r="T183" s="215">
        <f>S183*H183</f>
        <v>0</v>
      </c>
      <c r="U183" s="37"/>
      <c r="V183" s="37"/>
      <c r="W183" s="37"/>
      <c r="X183" s="37"/>
      <c r="Y183" s="37"/>
      <c r="Z183" s="37"/>
      <c r="AA183" s="37"/>
      <c r="AB183" s="37"/>
      <c r="AC183" s="37"/>
      <c r="AD183" s="37"/>
      <c r="AE183" s="37"/>
      <c r="AR183" s="216" t="s">
        <v>319</v>
      </c>
      <c r="AT183" s="216" t="s">
        <v>582</v>
      </c>
      <c r="AU183" s="216" t="s">
        <v>82</v>
      </c>
      <c r="AY183" s="18" t="s">
        <v>283</v>
      </c>
      <c r="BE183" s="217">
        <f>IF(N183="základná",J183,0)</f>
        <v>0</v>
      </c>
      <c r="BF183" s="217">
        <f>IF(N183="znížená",J183,0)</f>
        <v>0</v>
      </c>
      <c r="BG183" s="217">
        <f>IF(N183="zákl. prenesená",J183,0)</f>
        <v>0</v>
      </c>
      <c r="BH183" s="217">
        <f>IF(N183="zníž. prenesená",J183,0)</f>
        <v>0</v>
      </c>
      <c r="BI183" s="217">
        <f>IF(N183="nulová",J183,0)</f>
        <v>0</v>
      </c>
      <c r="BJ183" s="18" t="s">
        <v>87</v>
      </c>
      <c r="BK183" s="217">
        <f>ROUND(I183*H183,2)</f>
        <v>0</v>
      </c>
      <c r="BL183" s="18" t="s">
        <v>289</v>
      </c>
      <c r="BM183" s="216" t="s">
        <v>600</v>
      </c>
    </row>
    <row r="184" s="2" customFormat="1" ht="24.15" customHeight="1">
      <c r="A184" s="37"/>
      <c r="B184" s="168"/>
      <c r="C184" s="204" t="s">
        <v>442</v>
      </c>
      <c r="D184" s="204" t="s">
        <v>285</v>
      </c>
      <c r="E184" s="205" t="s">
        <v>2477</v>
      </c>
      <c r="F184" s="206" t="s">
        <v>2478</v>
      </c>
      <c r="G184" s="207" t="s">
        <v>649</v>
      </c>
      <c r="H184" s="208">
        <v>10</v>
      </c>
      <c r="I184" s="209"/>
      <c r="J184" s="210">
        <f>ROUND(I184*H184,2)</f>
        <v>0</v>
      </c>
      <c r="K184" s="211"/>
      <c r="L184" s="38"/>
      <c r="M184" s="212" t="s">
        <v>1</v>
      </c>
      <c r="N184" s="213" t="s">
        <v>41</v>
      </c>
      <c r="O184" s="81"/>
      <c r="P184" s="214">
        <f>O184*H184</f>
        <v>0</v>
      </c>
      <c r="Q184" s="214">
        <v>0</v>
      </c>
      <c r="R184" s="214">
        <f>Q184*H184</f>
        <v>0</v>
      </c>
      <c r="S184" s="214">
        <v>0</v>
      </c>
      <c r="T184" s="215">
        <f>S184*H184</f>
        <v>0</v>
      </c>
      <c r="U184" s="37"/>
      <c r="V184" s="37"/>
      <c r="W184" s="37"/>
      <c r="X184" s="37"/>
      <c r="Y184" s="37"/>
      <c r="Z184" s="37"/>
      <c r="AA184" s="37"/>
      <c r="AB184" s="37"/>
      <c r="AC184" s="37"/>
      <c r="AD184" s="37"/>
      <c r="AE184" s="37"/>
      <c r="AR184" s="216" t="s">
        <v>289</v>
      </c>
      <c r="AT184" s="216" t="s">
        <v>285</v>
      </c>
      <c r="AU184" s="216" t="s">
        <v>82</v>
      </c>
      <c r="AY184" s="18" t="s">
        <v>283</v>
      </c>
      <c r="BE184" s="217">
        <f>IF(N184="základná",J184,0)</f>
        <v>0</v>
      </c>
      <c r="BF184" s="217">
        <f>IF(N184="znížená",J184,0)</f>
        <v>0</v>
      </c>
      <c r="BG184" s="217">
        <f>IF(N184="zákl. prenesená",J184,0)</f>
        <v>0</v>
      </c>
      <c r="BH184" s="217">
        <f>IF(N184="zníž. prenesená",J184,0)</f>
        <v>0</v>
      </c>
      <c r="BI184" s="217">
        <f>IF(N184="nulová",J184,0)</f>
        <v>0</v>
      </c>
      <c r="BJ184" s="18" t="s">
        <v>87</v>
      </c>
      <c r="BK184" s="217">
        <f>ROUND(I184*H184,2)</f>
        <v>0</v>
      </c>
      <c r="BL184" s="18" t="s">
        <v>289</v>
      </c>
      <c r="BM184" s="216" t="s">
        <v>612</v>
      </c>
    </row>
    <row r="185" s="2" customFormat="1" ht="24.15" customHeight="1">
      <c r="A185" s="37"/>
      <c r="B185" s="168"/>
      <c r="C185" s="242" t="s">
        <v>447</v>
      </c>
      <c r="D185" s="242" t="s">
        <v>582</v>
      </c>
      <c r="E185" s="243" t="s">
        <v>4384</v>
      </c>
      <c r="F185" s="244" t="s">
        <v>4385</v>
      </c>
      <c r="G185" s="245" t="s">
        <v>649</v>
      </c>
      <c r="H185" s="246">
        <v>10</v>
      </c>
      <c r="I185" s="247"/>
      <c r="J185" s="248">
        <f>ROUND(I185*H185,2)</f>
        <v>0</v>
      </c>
      <c r="K185" s="249"/>
      <c r="L185" s="250"/>
      <c r="M185" s="251" t="s">
        <v>1</v>
      </c>
      <c r="N185" s="252" t="s">
        <v>41</v>
      </c>
      <c r="O185" s="81"/>
      <c r="P185" s="214">
        <f>O185*H185</f>
        <v>0</v>
      </c>
      <c r="Q185" s="214">
        <v>0</v>
      </c>
      <c r="R185" s="214">
        <f>Q185*H185</f>
        <v>0</v>
      </c>
      <c r="S185" s="214">
        <v>0</v>
      </c>
      <c r="T185" s="215">
        <f>S185*H185</f>
        <v>0</v>
      </c>
      <c r="U185" s="37"/>
      <c r="V185" s="37"/>
      <c r="W185" s="37"/>
      <c r="X185" s="37"/>
      <c r="Y185" s="37"/>
      <c r="Z185" s="37"/>
      <c r="AA185" s="37"/>
      <c r="AB185" s="37"/>
      <c r="AC185" s="37"/>
      <c r="AD185" s="37"/>
      <c r="AE185" s="37"/>
      <c r="AR185" s="216" t="s">
        <v>319</v>
      </c>
      <c r="AT185" s="216" t="s">
        <v>582</v>
      </c>
      <c r="AU185" s="216" t="s">
        <v>82</v>
      </c>
      <c r="AY185" s="18" t="s">
        <v>283</v>
      </c>
      <c r="BE185" s="217">
        <f>IF(N185="základná",J185,0)</f>
        <v>0</v>
      </c>
      <c r="BF185" s="217">
        <f>IF(N185="znížená",J185,0)</f>
        <v>0</v>
      </c>
      <c r="BG185" s="217">
        <f>IF(N185="zákl. prenesená",J185,0)</f>
        <v>0</v>
      </c>
      <c r="BH185" s="217">
        <f>IF(N185="zníž. prenesená",J185,0)</f>
        <v>0</v>
      </c>
      <c r="BI185" s="217">
        <f>IF(N185="nulová",J185,0)</f>
        <v>0</v>
      </c>
      <c r="BJ185" s="18" t="s">
        <v>87</v>
      </c>
      <c r="BK185" s="217">
        <f>ROUND(I185*H185,2)</f>
        <v>0</v>
      </c>
      <c r="BL185" s="18" t="s">
        <v>289</v>
      </c>
      <c r="BM185" s="216" t="s">
        <v>620</v>
      </c>
    </row>
    <row r="186" s="12" customFormat="1" ht="25.92" customHeight="1">
      <c r="A186" s="12"/>
      <c r="B186" s="191"/>
      <c r="C186" s="12"/>
      <c r="D186" s="192" t="s">
        <v>74</v>
      </c>
      <c r="E186" s="193" t="s">
        <v>2337</v>
      </c>
      <c r="F186" s="193" t="s">
        <v>4749</v>
      </c>
      <c r="G186" s="12"/>
      <c r="H186" s="12"/>
      <c r="I186" s="194"/>
      <c r="J186" s="195">
        <f>BK186</f>
        <v>0</v>
      </c>
      <c r="K186" s="12"/>
      <c r="L186" s="191"/>
      <c r="M186" s="196"/>
      <c r="N186" s="197"/>
      <c r="O186" s="197"/>
      <c r="P186" s="198">
        <f>SUM(P187:P188)</f>
        <v>0</v>
      </c>
      <c r="Q186" s="197"/>
      <c r="R186" s="198">
        <f>SUM(R187:R188)</f>
        <v>0</v>
      </c>
      <c r="S186" s="197"/>
      <c r="T186" s="199">
        <f>SUM(T187:T188)</f>
        <v>0</v>
      </c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R186" s="192" t="s">
        <v>82</v>
      </c>
      <c r="AT186" s="200" t="s">
        <v>74</v>
      </c>
      <c r="AU186" s="200" t="s">
        <v>75</v>
      </c>
      <c r="AY186" s="192" t="s">
        <v>283</v>
      </c>
      <c r="BK186" s="201">
        <f>SUM(BK187:BK188)</f>
        <v>0</v>
      </c>
    </row>
    <row r="187" s="2" customFormat="1" ht="21.75" customHeight="1">
      <c r="A187" s="37"/>
      <c r="B187" s="168"/>
      <c r="C187" s="204" t="s">
        <v>464</v>
      </c>
      <c r="D187" s="204" t="s">
        <v>285</v>
      </c>
      <c r="E187" s="205" t="s">
        <v>4750</v>
      </c>
      <c r="F187" s="206" t="s">
        <v>4751</v>
      </c>
      <c r="G187" s="207" t="s">
        <v>649</v>
      </c>
      <c r="H187" s="208">
        <v>30</v>
      </c>
      <c r="I187" s="209"/>
      <c r="J187" s="210">
        <f>ROUND(I187*H187,2)</f>
        <v>0</v>
      </c>
      <c r="K187" s="211"/>
      <c r="L187" s="38"/>
      <c r="M187" s="212" t="s">
        <v>1</v>
      </c>
      <c r="N187" s="213" t="s">
        <v>41</v>
      </c>
      <c r="O187" s="81"/>
      <c r="P187" s="214">
        <f>O187*H187</f>
        <v>0</v>
      </c>
      <c r="Q187" s="214">
        <v>0</v>
      </c>
      <c r="R187" s="214">
        <f>Q187*H187</f>
        <v>0</v>
      </c>
      <c r="S187" s="214">
        <v>0</v>
      </c>
      <c r="T187" s="215">
        <f>S187*H187</f>
        <v>0</v>
      </c>
      <c r="U187" s="37"/>
      <c r="V187" s="37"/>
      <c r="W187" s="37"/>
      <c r="X187" s="37"/>
      <c r="Y187" s="37"/>
      <c r="Z187" s="37"/>
      <c r="AA187" s="37"/>
      <c r="AB187" s="37"/>
      <c r="AC187" s="37"/>
      <c r="AD187" s="37"/>
      <c r="AE187" s="37"/>
      <c r="AR187" s="216" t="s">
        <v>289</v>
      </c>
      <c r="AT187" s="216" t="s">
        <v>285</v>
      </c>
      <c r="AU187" s="216" t="s">
        <v>82</v>
      </c>
      <c r="AY187" s="18" t="s">
        <v>283</v>
      </c>
      <c r="BE187" s="217">
        <f>IF(N187="základná",J187,0)</f>
        <v>0</v>
      </c>
      <c r="BF187" s="217">
        <f>IF(N187="znížená",J187,0)</f>
        <v>0</v>
      </c>
      <c r="BG187" s="217">
        <f>IF(N187="zákl. prenesená",J187,0)</f>
        <v>0</v>
      </c>
      <c r="BH187" s="217">
        <f>IF(N187="zníž. prenesená",J187,0)</f>
        <v>0</v>
      </c>
      <c r="BI187" s="217">
        <f>IF(N187="nulová",J187,0)</f>
        <v>0</v>
      </c>
      <c r="BJ187" s="18" t="s">
        <v>87</v>
      </c>
      <c r="BK187" s="217">
        <f>ROUND(I187*H187,2)</f>
        <v>0</v>
      </c>
      <c r="BL187" s="18" t="s">
        <v>289</v>
      </c>
      <c r="BM187" s="216" t="s">
        <v>632</v>
      </c>
    </row>
    <row r="188" s="2" customFormat="1" ht="16.5" customHeight="1">
      <c r="A188" s="37"/>
      <c r="B188" s="168"/>
      <c r="C188" s="242" t="s">
        <v>469</v>
      </c>
      <c r="D188" s="242" t="s">
        <v>582</v>
      </c>
      <c r="E188" s="243" t="s">
        <v>4752</v>
      </c>
      <c r="F188" s="244" t="s">
        <v>4753</v>
      </c>
      <c r="G188" s="245" t="s">
        <v>649</v>
      </c>
      <c r="H188" s="246">
        <v>30</v>
      </c>
      <c r="I188" s="247"/>
      <c r="J188" s="248">
        <f>ROUND(I188*H188,2)</f>
        <v>0</v>
      </c>
      <c r="K188" s="249"/>
      <c r="L188" s="250"/>
      <c r="M188" s="251" t="s">
        <v>1</v>
      </c>
      <c r="N188" s="252" t="s">
        <v>41</v>
      </c>
      <c r="O188" s="81"/>
      <c r="P188" s="214">
        <f>O188*H188</f>
        <v>0</v>
      </c>
      <c r="Q188" s="214">
        <v>0</v>
      </c>
      <c r="R188" s="214">
        <f>Q188*H188</f>
        <v>0</v>
      </c>
      <c r="S188" s="214">
        <v>0</v>
      </c>
      <c r="T188" s="215">
        <f>S188*H188</f>
        <v>0</v>
      </c>
      <c r="U188" s="37"/>
      <c r="V188" s="37"/>
      <c r="W188" s="37"/>
      <c r="X188" s="37"/>
      <c r="Y188" s="37"/>
      <c r="Z188" s="37"/>
      <c r="AA188" s="37"/>
      <c r="AB188" s="37"/>
      <c r="AC188" s="37"/>
      <c r="AD188" s="37"/>
      <c r="AE188" s="37"/>
      <c r="AR188" s="216" t="s">
        <v>319</v>
      </c>
      <c r="AT188" s="216" t="s">
        <v>582</v>
      </c>
      <c r="AU188" s="216" t="s">
        <v>82</v>
      </c>
      <c r="AY188" s="18" t="s">
        <v>283</v>
      </c>
      <c r="BE188" s="217">
        <f>IF(N188="základná",J188,0)</f>
        <v>0</v>
      </c>
      <c r="BF188" s="217">
        <f>IF(N188="znížená",J188,0)</f>
        <v>0</v>
      </c>
      <c r="BG188" s="217">
        <f>IF(N188="zákl. prenesená",J188,0)</f>
        <v>0</v>
      </c>
      <c r="BH188" s="217">
        <f>IF(N188="zníž. prenesená",J188,0)</f>
        <v>0</v>
      </c>
      <c r="BI188" s="217">
        <f>IF(N188="nulová",J188,0)</f>
        <v>0</v>
      </c>
      <c r="BJ188" s="18" t="s">
        <v>87</v>
      </c>
      <c r="BK188" s="217">
        <f>ROUND(I188*H188,2)</f>
        <v>0</v>
      </c>
      <c r="BL188" s="18" t="s">
        <v>289</v>
      </c>
      <c r="BM188" s="216" t="s">
        <v>646</v>
      </c>
    </row>
    <row r="189" s="12" customFormat="1" ht="25.92" customHeight="1">
      <c r="A189" s="12"/>
      <c r="B189" s="191"/>
      <c r="C189" s="12"/>
      <c r="D189" s="192" t="s">
        <v>74</v>
      </c>
      <c r="E189" s="193" t="s">
        <v>2378</v>
      </c>
      <c r="F189" s="193" t="s">
        <v>2118</v>
      </c>
      <c r="G189" s="12"/>
      <c r="H189" s="12"/>
      <c r="I189" s="194"/>
      <c r="J189" s="195">
        <f>BK189</f>
        <v>0</v>
      </c>
      <c r="K189" s="12"/>
      <c r="L189" s="191"/>
      <c r="M189" s="196"/>
      <c r="N189" s="197"/>
      <c r="O189" s="197"/>
      <c r="P189" s="198">
        <f>P190</f>
        <v>0</v>
      </c>
      <c r="Q189" s="197"/>
      <c r="R189" s="198">
        <f>R190</f>
        <v>0</v>
      </c>
      <c r="S189" s="197"/>
      <c r="T189" s="199">
        <f>T190</f>
        <v>0</v>
      </c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R189" s="192" t="s">
        <v>82</v>
      </c>
      <c r="AT189" s="200" t="s">
        <v>74</v>
      </c>
      <c r="AU189" s="200" t="s">
        <v>75</v>
      </c>
      <c r="AY189" s="192" t="s">
        <v>283</v>
      </c>
      <c r="BK189" s="201">
        <f>BK190</f>
        <v>0</v>
      </c>
    </row>
    <row r="190" s="2" customFormat="1" ht="24.15" customHeight="1">
      <c r="A190" s="37"/>
      <c r="B190" s="168"/>
      <c r="C190" s="204" t="s">
        <v>473</v>
      </c>
      <c r="D190" s="204" t="s">
        <v>285</v>
      </c>
      <c r="E190" s="205" t="s">
        <v>2126</v>
      </c>
      <c r="F190" s="206" t="s">
        <v>2127</v>
      </c>
      <c r="G190" s="207" t="s">
        <v>2121</v>
      </c>
      <c r="H190" s="208">
        <v>10</v>
      </c>
      <c r="I190" s="209"/>
      <c r="J190" s="210">
        <f>ROUND(I190*H190,2)</f>
        <v>0</v>
      </c>
      <c r="K190" s="211"/>
      <c r="L190" s="38"/>
      <c r="M190" s="212" t="s">
        <v>1</v>
      </c>
      <c r="N190" s="213" t="s">
        <v>41</v>
      </c>
      <c r="O190" s="81"/>
      <c r="P190" s="214">
        <f>O190*H190</f>
        <v>0</v>
      </c>
      <c r="Q190" s="214">
        <v>0</v>
      </c>
      <c r="R190" s="214">
        <f>Q190*H190</f>
        <v>0</v>
      </c>
      <c r="S190" s="214">
        <v>0</v>
      </c>
      <c r="T190" s="215">
        <f>S190*H190</f>
        <v>0</v>
      </c>
      <c r="U190" s="37"/>
      <c r="V190" s="37"/>
      <c r="W190" s="37"/>
      <c r="X190" s="37"/>
      <c r="Y190" s="37"/>
      <c r="Z190" s="37"/>
      <c r="AA190" s="37"/>
      <c r="AB190" s="37"/>
      <c r="AC190" s="37"/>
      <c r="AD190" s="37"/>
      <c r="AE190" s="37"/>
      <c r="AR190" s="216" t="s">
        <v>289</v>
      </c>
      <c r="AT190" s="216" t="s">
        <v>285</v>
      </c>
      <c r="AU190" s="216" t="s">
        <v>82</v>
      </c>
      <c r="AY190" s="18" t="s">
        <v>283</v>
      </c>
      <c r="BE190" s="217">
        <f>IF(N190="základná",J190,0)</f>
        <v>0</v>
      </c>
      <c r="BF190" s="217">
        <f>IF(N190="znížená",J190,0)</f>
        <v>0</v>
      </c>
      <c r="BG190" s="217">
        <f>IF(N190="zákl. prenesená",J190,0)</f>
        <v>0</v>
      </c>
      <c r="BH190" s="217">
        <f>IF(N190="zníž. prenesená",J190,0)</f>
        <v>0</v>
      </c>
      <c r="BI190" s="217">
        <f>IF(N190="nulová",J190,0)</f>
        <v>0</v>
      </c>
      <c r="BJ190" s="18" t="s">
        <v>87</v>
      </c>
      <c r="BK190" s="217">
        <f>ROUND(I190*H190,2)</f>
        <v>0</v>
      </c>
      <c r="BL190" s="18" t="s">
        <v>289</v>
      </c>
      <c r="BM190" s="216" t="s">
        <v>656</v>
      </c>
    </row>
    <row r="191" s="12" customFormat="1" ht="25.92" customHeight="1">
      <c r="A191" s="12"/>
      <c r="B191" s="191"/>
      <c r="C191" s="12"/>
      <c r="D191" s="192" t="s">
        <v>74</v>
      </c>
      <c r="E191" s="193" t="s">
        <v>2427</v>
      </c>
      <c r="F191" s="193" t="s">
        <v>4754</v>
      </c>
      <c r="G191" s="12"/>
      <c r="H191" s="12"/>
      <c r="I191" s="194"/>
      <c r="J191" s="195">
        <f>BK191</f>
        <v>0</v>
      </c>
      <c r="K191" s="12"/>
      <c r="L191" s="191"/>
      <c r="M191" s="196"/>
      <c r="N191" s="197"/>
      <c r="O191" s="197"/>
      <c r="P191" s="198">
        <f>SUM(P192:P193)</f>
        <v>0</v>
      </c>
      <c r="Q191" s="197"/>
      <c r="R191" s="198">
        <f>SUM(R192:R193)</f>
        <v>0</v>
      </c>
      <c r="S191" s="197"/>
      <c r="T191" s="199">
        <f>SUM(T192:T193)</f>
        <v>0</v>
      </c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R191" s="192" t="s">
        <v>82</v>
      </c>
      <c r="AT191" s="200" t="s">
        <v>74</v>
      </c>
      <c r="AU191" s="200" t="s">
        <v>75</v>
      </c>
      <c r="AY191" s="192" t="s">
        <v>283</v>
      </c>
      <c r="BK191" s="201">
        <f>SUM(BK192:BK193)</f>
        <v>0</v>
      </c>
    </row>
    <row r="192" s="2" customFormat="1" ht="16.5" customHeight="1">
      <c r="A192" s="37"/>
      <c r="B192" s="168"/>
      <c r="C192" s="204" t="s">
        <v>496</v>
      </c>
      <c r="D192" s="204" t="s">
        <v>285</v>
      </c>
      <c r="E192" s="205" t="s">
        <v>4755</v>
      </c>
      <c r="F192" s="206" t="s">
        <v>4756</v>
      </c>
      <c r="G192" s="207" t="s">
        <v>288</v>
      </c>
      <c r="H192" s="208">
        <v>1</v>
      </c>
      <c r="I192" s="209"/>
      <c r="J192" s="210">
        <f>ROUND(I192*H192,2)</f>
        <v>0</v>
      </c>
      <c r="K192" s="211"/>
      <c r="L192" s="38"/>
      <c r="M192" s="212" t="s">
        <v>1</v>
      </c>
      <c r="N192" s="213" t="s">
        <v>41</v>
      </c>
      <c r="O192" s="81"/>
      <c r="P192" s="214">
        <f>O192*H192</f>
        <v>0</v>
      </c>
      <c r="Q192" s="214">
        <v>0</v>
      </c>
      <c r="R192" s="214">
        <f>Q192*H192</f>
        <v>0</v>
      </c>
      <c r="S192" s="214">
        <v>0</v>
      </c>
      <c r="T192" s="215">
        <f>S192*H192</f>
        <v>0</v>
      </c>
      <c r="U192" s="37"/>
      <c r="V192" s="37"/>
      <c r="W192" s="37"/>
      <c r="X192" s="37"/>
      <c r="Y192" s="37"/>
      <c r="Z192" s="37"/>
      <c r="AA192" s="37"/>
      <c r="AB192" s="37"/>
      <c r="AC192" s="37"/>
      <c r="AD192" s="37"/>
      <c r="AE192" s="37"/>
      <c r="AR192" s="216" t="s">
        <v>289</v>
      </c>
      <c r="AT192" s="216" t="s">
        <v>285</v>
      </c>
      <c r="AU192" s="216" t="s">
        <v>82</v>
      </c>
      <c r="AY192" s="18" t="s">
        <v>283</v>
      </c>
      <c r="BE192" s="217">
        <f>IF(N192="základná",J192,0)</f>
        <v>0</v>
      </c>
      <c r="BF192" s="217">
        <f>IF(N192="znížená",J192,0)</f>
        <v>0</v>
      </c>
      <c r="BG192" s="217">
        <f>IF(N192="zákl. prenesená",J192,0)</f>
        <v>0</v>
      </c>
      <c r="BH192" s="217">
        <f>IF(N192="zníž. prenesená",J192,0)</f>
        <v>0</v>
      </c>
      <c r="BI192" s="217">
        <f>IF(N192="nulová",J192,0)</f>
        <v>0</v>
      </c>
      <c r="BJ192" s="18" t="s">
        <v>87</v>
      </c>
      <c r="BK192" s="217">
        <f>ROUND(I192*H192,2)</f>
        <v>0</v>
      </c>
      <c r="BL192" s="18" t="s">
        <v>289</v>
      </c>
      <c r="BM192" s="216" t="s">
        <v>666</v>
      </c>
    </row>
    <row r="193" s="2" customFormat="1" ht="16.5" customHeight="1">
      <c r="A193" s="37"/>
      <c r="B193" s="168"/>
      <c r="C193" s="242" t="s">
        <v>501</v>
      </c>
      <c r="D193" s="242" t="s">
        <v>582</v>
      </c>
      <c r="E193" s="243" t="s">
        <v>4757</v>
      </c>
      <c r="F193" s="244" t="s">
        <v>4758</v>
      </c>
      <c r="G193" s="245" t="s">
        <v>2139</v>
      </c>
      <c r="H193" s="246">
        <v>1</v>
      </c>
      <c r="I193" s="247"/>
      <c r="J193" s="248">
        <f>ROUND(I193*H193,2)</f>
        <v>0</v>
      </c>
      <c r="K193" s="249"/>
      <c r="L193" s="250"/>
      <c r="M193" s="251" t="s">
        <v>1</v>
      </c>
      <c r="N193" s="252" t="s">
        <v>41</v>
      </c>
      <c r="O193" s="81"/>
      <c r="P193" s="214">
        <f>O193*H193</f>
        <v>0</v>
      </c>
      <c r="Q193" s="214">
        <v>0</v>
      </c>
      <c r="R193" s="214">
        <f>Q193*H193</f>
        <v>0</v>
      </c>
      <c r="S193" s="214">
        <v>0</v>
      </c>
      <c r="T193" s="215">
        <f>S193*H193</f>
        <v>0</v>
      </c>
      <c r="U193" s="37"/>
      <c r="V193" s="37"/>
      <c r="W193" s="37"/>
      <c r="X193" s="37"/>
      <c r="Y193" s="37"/>
      <c r="Z193" s="37"/>
      <c r="AA193" s="37"/>
      <c r="AB193" s="37"/>
      <c r="AC193" s="37"/>
      <c r="AD193" s="37"/>
      <c r="AE193" s="37"/>
      <c r="AR193" s="216" t="s">
        <v>319</v>
      </c>
      <c r="AT193" s="216" t="s">
        <v>582</v>
      </c>
      <c r="AU193" s="216" t="s">
        <v>82</v>
      </c>
      <c r="AY193" s="18" t="s">
        <v>283</v>
      </c>
      <c r="BE193" s="217">
        <f>IF(N193="základná",J193,0)</f>
        <v>0</v>
      </c>
      <c r="BF193" s="217">
        <f>IF(N193="znížená",J193,0)</f>
        <v>0</v>
      </c>
      <c r="BG193" s="217">
        <f>IF(N193="zákl. prenesená",J193,0)</f>
        <v>0</v>
      </c>
      <c r="BH193" s="217">
        <f>IF(N193="zníž. prenesená",J193,0)</f>
        <v>0</v>
      </c>
      <c r="BI193" s="217">
        <f>IF(N193="nulová",J193,0)</f>
        <v>0</v>
      </c>
      <c r="BJ193" s="18" t="s">
        <v>87</v>
      </c>
      <c r="BK193" s="217">
        <f>ROUND(I193*H193,2)</f>
        <v>0</v>
      </c>
      <c r="BL193" s="18" t="s">
        <v>289</v>
      </c>
      <c r="BM193" s="216" t="s">
        <v>674</v>
      </c>
    </row>
    <row r="194" s="12" customFormat="1" ht="25.92" customHeight="1">
      <c r="A194" s="12"/>
      <c r="B194" s="191"/>
      <c r="C194" s="12"/>
      <c r="D194" s="192" t="s">
        <v>74</v>
      </c>
      <c r="E194" s="193" t="s">
        <v>2117</v>
      </c>
      <c r="F194" s="193" t="s">
        <v>4759</v>
      </c>
      <c r="G194" s="12"/>
      <c r="H194" s="12"/>
      <c r="I194" s="194"/>
      <c r="J194" s="195">
        <f>BK194</f>
        <v>0</v>
      </c>
      <c r="K194" s="12"/>
      <c r="L194" s="191"/>
      <c r="M194" s="196"/>
      <c r="N194" s="197"/>
      <c r="O194" s="197"/>
      <c r="P194" s="198">
        <f>SUM(P195:P196)</f>
        <v>0</v>
      </c>
      <c r="Q194" s="197"/>
      <c r="R194" s="198">
        <f>SUM(R195:R196)</f>
        <v>0</v>
      </c>
      <c r="S194" s="197"/>
      <c r="T194" s="199">
        <f>SUM(T195:T196)</f>
        <v>0</v>
      </c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R194" s="192" t="s">
        <v>82</v>
      </c>
      <c r="AT194" s="200" t="s">
        <v>74</v>
      </c>
      <c r="AU194" s="200" t="s">
        <v>75</v>
      </c>
      <c r="AY194" s="192" t="s">
        <v>283</v>
      </c>
      <c r="BK194" s="201">
        <f>SUM(BK195:BK196)</f>
        <v>0</v>
      </c>
    </row>
    <row r="195" s="2" customFormat="1" ht="16.5" customHeight="1">
      <c r="A195" s="37"/>
      <c r="B195" s="168"/>
      <c r="C195" s="204" t="s">
        <v>505</v>
      </c>
      <c r="D195" s="204" t="s">
        <v>285</v>
      </c>
      <c r="E195" s="205" t="s">
        <v>4760</v>
      </c>
      <c r="F195" s="206" t="s">
        <v>4761</v>
      </c>
      <c r="G195" s="207" t="s">
        <v>2139</v>
      </c>
      <c r="H195" s="208">
        <v>1</v>
      </c>
      <c r="I195" s="209"/>
      <c r="J195" s="210">
        <f>ROUND(I195*H195,2)</f>
        <v>0</v>
      </c>
      <c r="K195" s="211"/>
      <c r="L195" s="38"/>
      <c r="M195" s="212" t="s">
        <v>1</v>
      </c>
      <c r="N195" s="213" t="s">
        <v>41</v>
      </c>
      <c r="O195" s="81"/>
      <c r="P195" s="214">
        <f>O195*H195</f>
        <v>0</v>
      </c>
      <c r="Q195" s="214">
        <v>0</v>
      </c>
      <c r="R195" s="214">
        <f>Q195*H195</f>
        <v>0</v>
      </c>
      <c r="S195" s="214">
        <v>0</v>
      </c>
      <c r="T195" s="215">
        <f>S195*H195</f>
        <v>0</v>
      </c>
      <c r="U195" s="37"/>
      <c r="V195" s="37"/>
      <c r="W195" s="37"/>
      <c r="X195" s="37"/>
      <c r="Y195" s="37"/>
      <c r="Z195" s="37"/>
      <c r="AA195" s="37"/>
      <c r="AB195" s="37"/>
      <c r="AC195" s="37"/>
      <c r="AD195" s="37"/>
      <c r="AE195" s="37"/>
      <c r="AR195" s="216" t="s">
        <v>289</v>
      </c>
      <c r="AT195" s="216" t="s">
        <v>285</v>
      </c>
      <c r="AU195" s="216" t="s">
        <v>82</v>
      </c>
      <c r="AY195" s="18" t="s">
        <v>283</v>
      </c>
      <c r="BE195" s="217">
        <f>IF(N195="základná",J195,0)</f>
        <v>0</v>
      </c>
      <c r="BF195" s="217">
        <f>IF(N195="znížená",J195,0)</f>
        <v>0</v>
      </c>
      <c r="BG195" s="217">
        <f>IF(N195="zákl. prenesená",J195,0)</f>
        <v>0</v>
      </c>
      <c r="BH195" s="217">
        <f>IF(N195="zníž. prenesená",J195,0)</f>
        <v>0</v>
      </c>
      <c r="BI195" s="217">
        <f>IF(N195="nulová",J195,0)</f>
        <v>0</v>
      </c>
      <c r="BJ195" s="18" t="s">
        <v>87</v>
      </c>
      <c r="BK195" s="217">
        <f>ROUND(I195*H195,2)</f>
        <v>0</v>
      </c>
      <c r="BL195" s="18" t="s">
        <v>289</v>
      </c>
      <c r="BM195" s="216" t="s">
        <v>692</v>
      </c>
    </row>
    <row r="196" s="2" customFormat="1" ht="16.5" customHeight="1">
      <c r="A196" s="37"/>
      <c r="B196" s="168"/>
      <c r="C196" s="242" t="s">
        <v>509</v>
      </c>
      <c r="D196" s="242" t="s">
        <v>582</v>
      </c>
      <c r="E196" s="243" t="s">
        <v>4762</v>
      </c>
      <c r="F196" s="244" t="s">
        <v>4763</v>
      </c>
      <c r="G196" s="245" t="s">
        <v>2139</v>
      </c>
      <c r="H196" s="246">
        <v>1</v>
      </c>
      <c r="I196" s="247"/>
      <c r="J196" s="248">
        <f>ROUND(I196*H196,2)</f>
        <v>0</v>
      </c>
      <c r="K196" s="249"/>
      <c r="L196" s="250"/>
      <c r="M196" s="251" t="s">
        <v>1</v>
      </c>
      <c r="N196" s="252" t="s">
        <v>41</v>
      </c>
      <c r="O196" s="81"/>
      <c r="P196" s="214">
        <f>O196*H196</f>
        <v>0</v>
      </c>
      <c r="Q196" s="214">
        <v>0</v>
      </c>
      <c r="R196" s="214">
        <f>Q196*H196</f>
        <v>0</v>
      </c>
      <c r="S196" s="214">
        <v>0</v>
      </c>
      <c r="T196" s="215">
        <f>S196*H196</f>
        <v>0</v>
      </c>
      <c r="U196" s="37"/>
      <c r="V196" s="37"/>
      <c r="W196" s="37"/>
      <c r="X196" s="37"/>
      <c r="Y196" s="37"/>
      <c r="Z196" s="37"/>
      <c r="AA196" s="37"/>
      <c r="AB196" s="37"/>
      <c r="AC196" s="37"/>
      <c r="AD196" s="37"/>
      <c r="AE196" s="37"/>
      <c r="AR196" s="216" t="s">
        <v>319</v>
      </c>
      <c r="AT196" s="216" t="s">
        <v>582</v>
      </c>
      <c r="AU196" s="216" t="s">
        <v>82</v>
      </c>
      <c r="AY196" s="18" t="s">
        <v>283</v>
      </c>
      <c r="BE196" s="217">
        <f>IF(N196="základná",J196,0)</f>
        <v>0</v>
      </c>
      <c r="BF196" s="217">
        <f>IF(N196="znížená",J196,0)</f>
        <v>0</v>
      </c>
      <c r="BG196" s="217">
        <f>IF(N196="zákl. prenesená",J196,0)</f>
        <v>0</v>
      </c>
      <c r="BH196" s="217">
        <f>IF(N196="zníž. prenesená",J196,0)</f>
        <v>0</v>
      </c>
      <c r="BI196" s="217">
        <f>IF(N196="nulová",J196,0)</f>
        <v>0</v>
      </c>
      <c r="BJ196" s="18" t="s">
        <v>87</v>
      </c>
      <c r="BK196" s="217">
        <f>ROUND(I196*H196,2)</f>
        <v>0</v>
      </c>
      <c r="BL196" s="18" t="s">
        <v>289</v>
      </c>
      <c r="BM196" s="216" t="s">
        <v>702</v>
      </c>
    </row>
    <row r="197" s="12" customFormat="1" ht="25.92" customHeight="1">
      <c r="A197" s="12"/>
      <c r="B197" s="191"/>
      <c r="C197" s="12"/>
      <c r="D197" s="192" t="s">
        <v>74</v>
      </c>
      <c r="E197" s="193" t="s">
        <v>4764</v>
      </c>
      <c r="F197" s="193" t="s">
        <v>4765</v>
      </c>
      <c r="G197" s="12"/>
      <c r="H197" s="12"/>
      <c r="I197" s="194"/>
      <c r="J197" s="195">
        <f>BK197</f>
        <v>0</v>
      </c>
      <c r="K197" s="12"/>
      <c r="L197" s="191"/>
      <c r="M197" s="196"/>
      <c r="N197" s="197"/>
      <c r="O197" s="197"/>
      <c r="P197" s="198">
        <f>P198</f>
        <v>0</v>
      </c>
      <c r="Q197" s="197"/>
      <c r="R197" s="198">
        <f>R198</f>
        <v>0</v>
      </c>
      <c r="S197" s="197"/>
      <c r="T197" s="199">
        <f>T198</f>
        <v>0</v>
      </c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R197" s="192" t="s">
        <v>82</v>
      </c>
      <c r="AT197" s="200" t="s">
        <v>74</v>
      </c>
      <c r="AU197" s="200" t="s">
        <v>75</v>
      </c>
      <c r="AY197" s="192" t="s">
        <v>283</v>
      </c>
      <c r="BK197" s="201">
        <f>BK198</f>
        <v>0</v>
      </c>
    </row>
    <row r="198" s="2" customFormat="1" ht="16.5" customHeight="1">
      <c r="A198" s="37"/>
      <c r="B198" s="168"/>
      <c r="C198" s="204" t="s">
        <v>515</v>
      </c>
      <c r="D198" s="204" t="s">
        <v>285</v>
      </c>
      <c r="E198" s="205" t="s">
        <v>4766</v>
      </c>
      <c r="F198" s="206" t="s">
        <v>4767</v>
      </c>
      <c r="G198" s="207" t="s">
        <v>2139</v>
      </c>
      <c r="H198" s="208">
        <v>1</v>
      </c>
      <c r="I198" s="209"/>
      <c r="J198" s="210">
        <f>ROUND(I198*H198,2)</f>
        <v>0</v>
      </c>
      <c r="K198" s="211"/>
      <c r="L198" s="38"/>
      <c r="M198" s="212" t="s">
        <v>1</v>
      </c>
      <c r="N198" s="213" t="s">
        <v>41</v>
      </c>
      <c r="O198" s="81"/>
      <c r="P198" s="214">
        <f>O198*H198</f>
        <v>0</v>
      </c>
      <c r="Q198" s="214">
        <v>0</v>
      </c>
      <c r="R198" s="214">
        <f>Q198*H198</f>
        <v>0</v>
      </c>
      <c r="S198" s="214">
        <v>0</v>
      </c>
      <c r="T198" s="215">
        <f>S198*H198</f>
        <v>0</v>
      </c>
      <c r="U198" s="37"/>
      <c r="V198" s="37"/>
      <c r="W198" s="37"/>
      <c r="X198" s="37"/>
      <c r="Y198" s="37"/>
      <c r="Z198" s="37"/>
      <c r="AA198" s="37"/>
      <c r="AB198" s="37"/>
      <c r="AC198" s="37"/>
      <c r="AD198" s="37"/>
      <c r="AE198" s="37"/>
      <c r="AR198" s="216" t="s">
        <v>289</v>
      </c>
      <c r="AT198" s="216" t="s">
        <v>285</v>
      </c>
      <c r="AU198" s="216" t="s">
        <v>82</v>
      </c>
      <c r="AY198" s="18" t="s">
        <v>283</v>
      </c>
      <c r="BE198" s="217">
        <f>IF(N198="základná",J198,0)</f>
        <v>0</v>
      </c>
      <c r="BF198" s="217">
        <f>IF(N198="znížená",J198,0)</f>
        <v>0</v>
      </c>
      <c r="BG198" s="217">
        <f>IF(N198="zákl. prenesená",J198,0)</f>
        <v>0</v>
      </c>
      <c r="BH198" s="217">
        <f>IF(N198="zníž. prenesená",J198,0)</f>
        <v>0</v>
      </c>
      <c r="BI198" s="217">
        <f>IF(N198="nulová",J198,0)</f>
        <v>0</v>
      </c>
      <c r="BJ198" s="18" t="s">
        <v>87</v>
      </c>
      <c r="BK198" s="217">
        <f>ROUND(I198*H198,2)</f>
        <v>0</v>
      </c>
      <c r="BL198" s="18" t="s">
        <v>289</v>
      </c>
      <c r="BM198" s="216" t="s">
        <v>725</v>
      </c>
    </row>
    <row r="199" s="12" customFormat="1" ht="25.92" customHeight="1">
      <c r="A199" s="12"/>
      <c r="B199" s="191"/>
      <c r="C199" s="12"/>
      <c r="D199" s="192" t="s">
        <v>74</v>
      </c>
      <c r="E199" s="193" t="s">
        <v>4768</v>
      </c>
      <c r="F199" s="193" t="s">
        <v>4769</v>
      </c>
      <c r="G199" s="12"/>
      <c r="H199" s="12"/>
      <c r="I199" s="194"/>
      <c r="J199" s="195">
        <f>BK199</f>
        <v>0</v>
      </c>
      <c r="K199" s="12"/>
      <c r="L199" s="191"/>
      <c r="M199" s="196"/>
      <c r="N199" s="197"/>
      <c r="O199" s="197"/>
      <c r="P199" s="198">
        <f>P200</f>
        <v>0</v>
      </c>
      <c r="Q199" s="197"/>
      <c r="R199" s="198">
        <f>R200</f>
        <v>0</v>
      </c>
      <c r="S199" s="197"/>
      <c r="T199" s="199">
        <f>T200</f>
        <v>0</v>
      </c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R199" s="192" t="s">
        <v>82</v>
      </c>
      <c r="AT199" s="200" t="s">
        <v>74</v>
      </c>
      <c r="AU199" s="200" t="s">
        <v>75</v>
      </c>
      <c r="AY199" s="192" t="s">
        <v>283</v>
      </c>
      <c r="BK199" s="201">
        <f>BK200</f>
        <v>0</v>
      </c>
    </row>
    <row r="200" s="2" customFormat="1" ht="16.5" customHeight="1">
      <c r="A200" s="37"/>
      <c r="B200" s="168"/>
      <c r="C200" s="204" t="s">
        <v>519</v>
      </c>
      <c r="D200" s="204" t="s">
        <v>285</v>
      </c>
      <c r="E200" s="205" t="s">
        <v>4770</v>
      </c>
      <c r="F200" s="206" t="s">
        <v>4771</v>
      </c>
      <c r="G200" s="207" t="s">
        <v>2139</v>
      </c>
      <c r="H200" s="208">
        <v>1</v>
      </c>
      <c r="I200" s="209"/>
      <c r="J200" s="210">
        <f>ROUND(I200*H200,2)</f>
        <v>0</v>
      </c>
      <c r="K200" s="211"/>
      <c r="L200" s="38"/>
      <c r="M200" s="256" t="s">
        <v>1</v>
      </c>
      <c r="N200" s="257" t="s">
        <v>41</v>
      </c>
      <c r="O200" s="258"/>
      <c r="P200" s="259">
        <f>O200*H200</f>
        <v>0</v>
      </c>
      <c r="Q200" s="259">
        <v>0</v>
      </c>
      <c r="R200" s="259">
        <f>Q200*H200</f>
        <v>0</v>
      </c>
      <c r="S200" s="259">
        <v>0</v>
      </c>
      <c r="T200" s="260">
        <f>S200*H200</f>
        <v>0</v>
      </c>
      <c r="U200" s="37"/>
      <c r="V200" s="37"/>
      <c r="W200" s="37"/>
      <c r="X200" s="37"/>
      <c r="Y200" s="37"/>
      <c r="Z200" s="37"/>
      <c r="AA200" s="37"/>
      <c r="AB200" s="37"/>
      <c r="AC200" s="37"/>
      <c r="AD200" s="37"/>
      <c r="AE200" s="37"/>
      <c r="AR200" s="216" t="s">
        <v>289</v>
      </c>
      <c r="AT200" s="216" t="s">
        <v>285</v>
      </c>
      <c r="AU200" s="216" t="s">
        <v>82</v>
      </c>
      <c r="AY200" s="18" t="s">
        <v>283</v>
      </c>
      <c r="BE200" s="217">
        <f>IF(N200="základná",J200,0)</f>
        <v>0</v>
      </c>
      <c r="BF200" s="217">
        <f>IF(N200="znížená",J200,0)</f>
        <v>0</v>
      </c>
      <c r="BG200" s="217">
        <f>IF(N200="zákl. prenesená",J200,0)</f>
        <v>0</v>
      </c>
      <c r="BH200" s="217">
        <f>IF(N200="zníž. prenesená",J200,0)</f>
        <v>0</v>
      </c>
      <c r="BI200" s="217">
        <f>IF(N200="nulová",J200,0)</f>
        <v>0</v>
      </c>
      <c r="BJ200" s="18" t="s">
        <v>87</v>
      </c>
      <c r="BK200" s="217">
        <f>ROUND(I200*H200,2)</f>
        <v>0</v>
      </c>
      <c r="BL200" s="18" t="s">
        <v>289</v>
      </c>
      <c r="BM200" s="216" t="s">
        <v>744</v>
      </c>
    </row>
    <row r="201" s="2" customFormat="1" ht="6.96" customHeight="1">
      <c r="A201" s="37"/>
      <c r="B201" s="64"/>
      <c r="C201" s="65"/>
      <c r="D201" s="65"/>
      <c r="E201" s="65"/>
      <c r="F201" s="65"/>
      <c r="G201" s="65"/>
      <c r="H201" s="65"/>
      <c r="I201" s="65"/>
      <c r="J201" s="65"/>
      <c r="K201" s="65"/>
      <c r="L201" s="38"/>
      <c r="M201" s="37"/>
      <c r="O201" s="37"/>
      <c r="P201" s="37"/>
      <c r="Q201" s="37"/>
      <c r="R201" s="37"/>
      <c r="S201" s="37"/>
      <c r="T201" s="37"/>
      <c r="U201" s="37"/>
      <c r="V201" s="37"/>
      <c r="W201" s="37"/>
      <c r="X201" s="37"/>
      <c r="Y201" s="37"/>
      <c r="Z201" s="37"/>
      <c r="AA201" s="37"/>
      <c r="AB201" s="37"/>
      <c r="AC201" s="37"/>
      <c r="AD201" s="37"/>
      <c r="AE201" s="37"/>
    </row>
  </sheetData>
  <autoFilter ref="C147:K200"/>
  <mergeCells count="20">
    <mergeCell ref="E7:H7"/>
    <mergeCell ref="E11:H11"/>
    <mergeCell ref="E9:H9"/>
    <mergeCell ref="E13:H13"/>
    <mergeCell ref="E22:H22"/>
    <mergeCell ref="E31:H31"/>
    <mergeCell ref="E85:H85"/>
    <mergeCell ref="E89:H89"/>
    <mergeCell ref="E87:H87"/>
    <mergeCell ref="E91:H91"/>
    <mergeCell ref="D118:F118"/>
    <mergeCell ref="D119:F119"/>
    <mergeCell ref="D120:F120"/>
    <mergeCell ref="D121:F121"/>
    <mergeCell ref="D122:F122"/>
    <mergeCell ref="E134:H134"/>
    <mergeCell ref="E138:H138"/>
    <mergeCell ref="E136:H136"/>
    <mergeCell ref="E140:H140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2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7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8" t="s">
        <v>157</v>
      </c>
    </row>
    <row r="3" s="1" customFormat="1" ht="6.96" customHeight="1">
      <c r="B3" s="19"/>
      <c r="C3" s="20"/>
      <c r="D3" s="20"/>
      <c r="E3" s="20"/>
      <c r="F3" s="20"/>
      <c r="G3" s="20"/>
      <c r="H3" s="20"/>
      <c r="I3" s="20"/>
      <c r="J3" s="20"/>
      <c r="K3" s="20"/>
      <c r="L3" s="21"/>
      <c r="AT3" s="18" t="s">
        <v>75</v>
      </c>
    </row>
    <row r="4" s="1" customFormat="1" ht="24.96" customHeight="1">
      <c r="B4" s="21"/>
      <c r="D4" s="22" t="s">
        <v>221</v>
      </c>
      <c r="L4" s="21"/>
      <c r="M4" s="133" t="s">
        <v>9</v>
      </c>
      <c r="AT4" s="18" t="s">
        <v>3</v>
      </c>
    </row>
    <row r="5" s="1" customFormat="1" ht="6.96" customHeight="1">
      <c r="B5" s="21"/>
      <c r="L5" s="21"/>
    </row>
    <row r="6" s="1" customFormat="1" ht="12" customHeight="1">
      <c r="B6" s="21"/>
      <c r="D6" s="31" t="s">
        <v>15</v>
      </c>
      <c r="L6" s="21"/>
    </row>
    <row r="7" s="1" customFormat="1" ht="26.25" customHeight="1">
      <c r="B7" s="21"/>
      <c r="E7" s="134" t="str">
        <f>'Rekapitulácia stavby'!K6</f>
        <v>Komplexná rekonštrukcia a realizácia nadstavby budovy študenského domova4,Tr. SNP53,Banská Bystrica</v>
      </c>
      <c r="F7" s="31"/>
      <c r="G7" s="31"/>
      <c r="H7" s="31"/>
      <c r="L7" s="21"/>
    </row>
    <row r="8">
      <c r="B8" s="21"/>
      <c r="D8" s="31" t="s">
        <v>222</v>
      </c>
      <c r="L8" s="21"/>
    </row>
    <row r="9" s="1" customFormat="1" ht="16.5" customHeight="1">
      <c r="B9" s="21"/>
      <c r="E9" s="134" t="s">
        <v>223</v>
      </c>
      <c r="F9" s="1"/>
      <c r="G9" s="1"/>
      <c r="H9" s="1"/>
      <c r="L9" s="21"/>
    </row>
    <row r="10" s="1" customFormat="1" ht="12" customHeight="1">
      <c r="B10" s="21"/>
      <c r="D10" s="31" t="s">
        <v>224</v>
      </c>
      <c r="L10" s="21"/>
    </row>
    <row r="11" s="2" customFormat="1" ht="16.5" customHeight="1">
      <c r="A11" s="37"/>
      <c r="B11" s="38"/>
      <c r="C11" s="37"/>
      <c r="D11" s="37"/>
      <c r="E11" s="135" t="s">
        <v>4703</v>
      </c>
      <c r="F11" s="37"/>
      <c r="G11" s="37"/>
      <c r="H11" s="37"/>
      <c r="I11" s="37"/>
      <c r="J11" s="37"/>
      <c r="K11" s="37"/>
      <c r="L11" s="59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</row>
    <row r="12" s="2" customFormat="1" ht="12" customHeight="1">
      <c r="A12" s="37"/>
      <c r="B12" s="38"/>
      <c r="C12" s="37"/>
      <c r="D12" s="31" t="s">
        <v>226</v>
      </c>
      <c r="E12" s="37"/>
      <c r="F12" s="37"/>
      <c r="G12" s="37"/>
      <c r="H12" s="37"/>
      <c r="I12" s="37"/>
      <c r="J12" s="37"/>
      <c r="K12" s="37"/>
      <c r="L12" s="59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</row>
    <row r="13" s="2" customFormat="1" ht="16.5" customHeight="1">
      <c r="A13" s="37"/>
      <c r="B13" s="38"/>
      <c r="C13" s="37"/>
      <c r="D13" s="37"/>
      <c r="E13" s="71" t="s">
        <v>4772</v>
      </c>
      <c r="F13" s="37"/>
      <c r="G13" s="37"/>
      <c r="H13" s="37"/>
      <c r="I13" s="37"/>
      <c r="J13" s="37"/>
      <c r="K13" s="37"/>
      <c r="L13" s="59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</row>
    <row r="14" s="2" customFormat="1">
      <c r="A14" s="37"/>
      <c r="B14" s="38"/>
      <c r="C14" s="37"/>
      <c r="D14" s="37"/>
      <c r="E14" s="37"/>
      <c r="F14" s="37"/>
      <c r="G14" s="37"/>
      <c r="H14" s="37"/>
      <c r="I14" s="37"/>
      <c r="J14" s="37"/>
      <c r="K14" s="37"/>
      <c r="L14" s="59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="2" customFormat="1" ht="12" customHeight="1">
      <c r="A15" s="37"/>
      <c r="B15" s="38"/>
      <c r="C15" s="37"/>
      <c r="D15" s="31" t="s">
        <v>17</v>
      </c>
      <c r="E15" s="37"/>
      <c r="F15" s="26" t="s">
        <v>1</v>
      </c>
      <c r="G15" s="37"/>
      <c r="H15" s="37"/>
      <c r="I15" s="31" t="s">
        <v>18</v>
      </c>
      <c r="J15" s="26" t="s">
        <v>1</v>
      </c>
      <c r="K15" s="37"/>
      <c r="L15" s="59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="2" customFormat="1" ht="12" customHeight="1">
      <c r="A16" s="37"/>
      <c r="B16" s="38"/>
      <c r="C16" s="37"/>
      <c r="D16" s="31" t="s">
        <v>19</v>
      </c>
      <c r="E16" s="37"/>
      <c r="F16" s="26" t="s">
        <v>33</v>
      </c>
      <c r="G16" s="37"/>
      <c r="H16" s="37"/>
      <c r="I16" s="31" t="s">
        <v>21</v>
      </c>
      <c r="J16" s="73" t="str">
        <f>'Rekapitulácia stavby'!AN8</f>
        <v>10. 9. 2024</v>
      </c>
      <c r="K16" s="37"/>
      <c r="L16" s="59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="2" customFormat="1" ht="10.8" customHeight="1">
      <c r="A17" s="37"/>
      <c r="B17" s="38"/>
      <c r="C17" s="37"/>
      <c r="D17" s="37"/>
      <c r="E17" s="37"/>
      <c r="F17" s="37"/>
      <c r="G17" s="37"/>
      <c r="H17" s="37"/>
      <c r="I17" s="37"/>
      <c r="J17" s="37"/>
      <c r="K17" s="37"/>
      <c r="L17" s="59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="2" customFormat="1" ht="12" customHeight="1">
      <c r="A18" s="37"/>
      <c r="B18" s="38"/>
      <c r="C18" s="37"/>
      <c r="D18" s="31" t="s">
        <v>23</v>
      </c>
      <c r="E18" s="37"/>
      <c r="F18" s="37"/>
      <c r="G18" s="37"/>
      <c r="H18" s="37"/>
      <c r="I18" s="31" t="s">
        <v>24</v>
      </c>
      <c r="J18" s="26" t="str">
        <f>IF('Rekapitulácia stavby'!AN10="","",'Rekapitulácia stavby'!AN10)</f>
        <v/>
      </c>
      <c r="K18" s="37"/>
      <c r="L18" s="59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="2" customFormat="1" ht="18" customHeight="1">
      <c r="A19" s="37"/>
      <c r="B19" s="38"/>
      <c r="C19" s="37"/>
      <c r="D19" s="37"/>
      <c r="E19" s="26" t="str">
        <f>IF('Rekapitulácia stavby'!E11="","",'Rekapitulácia stavby'!E11)</f>
        <v>Univerzita Mateja Bela v Banskej Bystrici</v>
      </c>
      <c r="F19" s="37"/>
      <c r="G19" s="37"/>
      <c r="H19" s="37"/>
      <c r="I19" s="31" t="s">
        <v>26</v>
      </c>
      <c r="J19" s="26" t="str">
        <f>IF('Rekapitulácia stavby'!AN11="","",'Rekapitulácia stavby'!AN11)</f>
        <v/>
      </c>
      <c r="K19" s="37"/>
      <c r="L19" s="59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="2" customFormat="1" ht="6.96" customHeight="1">
      <c r="A20" s="37"/>
      <c r="B20" s="38"/>
      <c r="C20" s="37"/>
      <c r="D20" s="37"/>
      <c r="E20" s="37"/>
      <c r="F20" s="37"/>
      <c r="G20" s="37"/>
      <c r="H20" s="37"/>
      <c r="I20" s="37"/>
      <c r="J20" s="37"/>
      <c r="K20" s="37"/>
      <c r="L20" s="59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="2" customFormat="1" ht="12" customHeight="1">
      <c r="A21" s="37"/>
      <c r="B21" s="38"/>
      <c r="C21" s="37"/>
      <c r="D21" s="31" t="s">
        <v>27</v>
      </c>
      <c r="E21" s="37"/>
      <c r="F21" s="37"/>
      <c r="G21" s="37"/>
      <c r="H21" s="37"/>
      <c r="I21" s="31" t="s">
        <v>24</v>
      </c>
      <c r="J21" s="32" t="str">
        <f>'Rekapitulácia stavby'!AN13</f>
        <v>Vyplň údaj</v>
      </c>
      <c r="K21" s="37"/>
      <c r="L21" s="59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="2" customFormat="1" ht="18" customHeight="1">
      <c r="A22" s="37"/>
      <c r="B22" s="38"/>
      <c r="C22" s="37"/>
      <c r="D22" s="37"/>
      <c r="E22" s="32" t="str">
        <f>'Rekapitulácia stavby'!E14</f>
        <v>Vyplň údaj</v>
      </c>
      <c r="F22" s="26"/>
      <c r="G22" s="26"/>
      <c r="H22" s="26"/>
      <c r="I22" s="31" t="s">
        <v>26</v>
      </c>
      <c r="J22" s="32" t="str">
        <f>'Rekapitulácia stavby'!AN14</f>
        <v>Vyplň údaj</v>
      </c>
      <c r="K22" s="37"/>
      <c r="L22" s="59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="2" customFormat="1" ht="6.96" customHeight="1">
      <c r="A23" s="37"/>
      <c r="B23" s="38"/>
      <c r="C23" s="37"/>
      <c r="D23" s="37"/>
      <c r="E23" s="37"/>
      <c r="F23" s="37"/>
      <c r="G23" s="37"/>
      <c r="H23" s="37"/>
      <c r="I23" s="37"/>
      <c r="J23" s="37"/>
      <c r="K23" s="37"/>
      <c r="L23" s="59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="2" customFormat="1" ht="12" customHeight="1">
      <c r="A24" s="37"/>
      <c r="B24" s="38"/>
      <c r="C24" s="37"/>
      <c r="D24" s="31" t="s">
        <v>29</v>
      </c>
      <c r="E24" s="37"/>
      <c r="F24" s="37"/>
      <c r="G24" s="37"/>
      <c r="H24" s="37"/>
      <c r="I24" s="31" t="s">
        <v>24</v>
      </c>
      <c r="J24" s="26" t="str">
        <f>IF('Rekapitulácia stavby'!AN16="","",'Rekapitulácia stavby'!AN16)</f>
        <v/>
      </c>
      <c r="K24" s="37"/>
      <c r="L24" s="59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="2" customFormat="1" ht="18" customHeight="1">
      <c r="A25" s="37"/>
      <c r="B25" s="38"/>
      <c r="C25" s="37"/>
      <c r="D25" s="37"/>
      <c r="E25" s="26" t="str">
        <f>IF('Rekapitulácia stavby'!E17="","",'Rekapitulácia stavby'!E17)</f>
        <v>Insvet s.r.o.,Koeice</v>
      </c>
      <c r="F25" s="37"/>
      <c r="G25" s="37"/>
      <c r="H25" s="37"/>
      <c r="I25" s="31" t="s">
        <v>26</v>
      </c>
      <c r="J25" s="26" t="str">
        <f>IF('Rekapitulácia stavby'!AN17="","",'Rekapitulácia stavby'!AN17)</f>
        <v/>
      </c>
      <c r="K25" s="37"/>
      <c r="L25" s="59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</row>
    <row r="26" s="2" customFormat="1" ht="6.96" customHeight="1">
      <c r="A26" s="37"/>
      <c r="B26" s="38"/>
      <c r="C26" s="37"/>
      <c r="D26" s="37"/>
      <c r="E26" s="37"/>
      <c r="F26" s="37"/>
      <c r="G26" s="37"/>
      <c r="H26" s="37"/>
      <c r="I26" s="37"/>
      <c r="J26" s="37"/>
      <c r="K26" s="37"/>
      <c r="L26" s="59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="2" customFormat="1" ht="12" customHeight="1">
      <c r="A27" s="37"/>
      <c r="B27" s="38"/>
      <c r="C27" s="37"/>
      <c r="D27" s="31" t="s">
        <v>32</v>
      </c>
      <c r="E27" s="37"/>
      <c r="F27" s="37"/>
      <c r="G27" s="37"/>
      <c r="H27" s="37"/>
      <c r="I27" s="31" t="s">
        <v>24</v>
      </c>
      <c r="J27" s="26" t="str">
        <f>IF('Rekapitulácia stavby'!AN19="","",'Rekapitulácia stavby'!AN19)</f>
        <v/>
      </c>
      <c r="K27" s="37"/>
      <c r="L27" s="59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</row>
    <row r="28" s="2" customFormat="1" ht="18" customHeight="1">
      <c r="A28" s="37"/>
      <c r="B28" s="38"/>
      <c r="C28" s="37"/>
      <c r="D28" s="37"/>
      <c r="E28" s="26" t="str">
        <f>IF('Rekapitulácia stavby'!E20="","",'Rekapitulácia stavby'!E20)</f>
        <v xml:space="preserve"> </v>
      </c>
      <c r="F28" s="37"/>
      <c r="G28" s="37"/>
      <c r="H28" s="37"/>
      <c r="I28" s="31" t="s">
        <v>26</v>
      </c>
      <c r="J28" s="26" t="str">
        <f>IF('Rekapitulácia stavby'!AN20="","",'Rekapitulácia stavby'!AN20)</f>
        <v/>
      </c>
      <c r="K28" s="37"/>
      <c r="L28" s="59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</row>
    <row r="29" s="2" customFormat="1" ht="6.96" customHeight="1">
      <c r="A29" s="37"/>
      <c r="B29" s="38"/>
      <c r="C29" s="37"/>
      <c r="D29" s="37"/>
      <c r="E29" s="37"/>
      <c r="F29" s="37"/>
      <c r="G29" s="37"/>
      <c r="H29" s="37"/>
      <c r="I29" s="37"/>
      <c r="J29" s="37"/>
      <c r="K29" s="37"/>
      <c r="L29" s="59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</row>
    <row r="30" s="2" customFormat="1" ht="12" customHeight="1">
      <c r="A30" s="37"/>
      <c r="B30" s="38"/>
      <c r="C30" s="37"/>
      <c r="D30" s="31" t="s">
        <v>34</v>
      </c>
      <c r="E30" s="37"/>
      <c r="F30" s="37"/>
      <c r="G30" s="37"/>
      <c r="H30" s="37"/>
      <c r="I30" s="37"/>
      <c r="J30" s="37"/>
      <c r="K30" s="37"/>
      <c r="L30" s="59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</row>
    <row r="31" s="8" customFormat="1" ht="16.5" customHeight="1">
      <c r="A31" s="136"/>
      <c r="B31" s="137"/>
      <c r="C31" s="136"/>
      <c r="D31" s="136"/>
      <c r="E31" s="35" t="s">
        <v>1</v>
      </c>
      <c r="F31" s="35"/>
      <c r="G31" s="35"/>
      <c r="H31" s="35"/>
      <c r="I31" s="136"/>
      <c r="J31" s="136"/>
      <c r="K31" s="136"/>
      <c r="L31" s="138"/>
      <c r="S31" s="136"/>
      <c r="T31" s="136"/>
      <c r="U31" s="136"/>
      <c r="V31" s="136"/>
      <c r="W31" s="136"/>
      <c r="X31" s="136"/>
      <c r="Y31" s="136"/>
      <c r="Z31" s="136"/>
      <c r="AA31" s="136"/>
      <c r="AB31" s="136"/>
      <c r="AC31" s="136"/>
      <c r="AD31" s="136"/>
      <c r="AE31" s="136"/>
    </row>
    <row r="32" s="2" customFormat="1" ht="6.96" customHeight="1">
      <c r="A32" s="37"/>
      <c r="B32" s="38"/>
      <c r="C32" s="37"/>
      <c r="D32" s="37"/>
      <c r="E32" s="37"/>
      <c r="F32" s="37"/>
      <c r="G32" s="37"/>
      <c r="H32" s="37"/>
      <c r="I32" s="37"/>
      <c r="J32" s="37"/>
      <c r="K32" s="37"/>
      <c r="L32" s="59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</row>
    <row r="33" s="2" customFormat="1" ht="6.96" customHeight="1">
      <c r="A33" s="37"/>
      <c r="B33" s="38"/>
      <c r="C33" s="37"/>
      <c r="D33" s="94"/>
      <c r="E33" s="94"/>
      <c r="F33" s="94"/>
      <c r="G33" s="94"/>
      <c r="H33" s="94"/>
      <c r="I33" s="94"/>
      <c r="J33" s="94"/>
      <c r="K33" s="94"/>
      <c r="L33" s="59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</row>
    <row r="34" s="2" customFormat="1" ht="14.4" customHeight="1">
      <c r="A34" s="37"/>
      <c r="B34" s="38"/>
      <c r="C34" s="37"/>
      <c r="D34" s="26" t="s">
        <v>228</v>
      </c>
      <c r="E34" s="37"/>
      <c r="F34" s="37"/>
      <c r="G34" s="37"/>
      <c r="H34" s="37"/>
      <c r="I34" s="37"/>
      <c r="J34" s="139">
        <f>J100</f>
        <v>0</v>
      </c>
      <c r="K34" s="37"/>
      <c r="L34" s="59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</row>
    <row r="35" s="2" customFormat="1" ht="14.4" customHeight="1">
      <c r="A35" s="37"/>
      <c r="B35" s="38"/>
      <c r="C35" s="37"/>
      <c r="D35" s="140" t="s">
        <v>229</v>
      </c>
      <c r="E35" s="37"/>
      <c r="F35" s="37"/>
      <c r="G35" s="37"/>
      <c r="H35" s="37"/>
      <c r="I35" s="37"/>
      <c r="J35" s="139">
        <f>J112</f>
        <v>0</v>
      </c>
      <c r="K35" s="37"/>
      <c r="L35" s="59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</row>
    <row r="36" s="2" customFormat="1" ht="25.44" customHeight="1">
      <c r="A36" s="37"/>
      <c r="B36" s="38"/>
      <c r="C36" s="37"/>
      <c r="D36" s="141" t="s">
        <v>35</v>
      </c>
      <c r="E36" s="37"/>
      <c r="F36" s="37"/>
      <c r="G36" s="37"/>
      <c r="H36" s="37"/>
      <c r="I36" s="37"/>
      <c r="J36" s="100">
        <f>ROUND(J34 + J35, 2)</f>
        <v>0</v>
      </c>
      <c r="K36" s="37"/>
      <c r="L36" s="59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</row>
    <row r="37" s="2" customFormat="1" ht="6.96" customHeight="1">
      <c r="A37" s="37"/>
      <c r="B37" s="38"/>
      <c r="C37" s="37"/>
      <c r="D37" s="94"/>
      <c r="E37" s="94"/>
      <c r="F37" s="94"/>
      <c r="G37" s="94"/>
      <c r="H37" s="94"/>
      <c r="I37" s="94"/>
      <c r="J37" s="94"/>
      <c r="K37" s="94"/>
      <c r="L37" s="59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</row>
    <row r="38" s="2" customFormat="1" ht="14.4" customHeight="1">
      <c r="A38" s="37"/>
      <c r="B38" s="38"/>
      <c r="C38" s="37"/>
      <c r="D38" s="37"/>
      <c r="E38" s="37"/>
      <c r="F38" s="42" t="s">
        <v>37</v>
      </c>
      <c r="G38" s="37"/>
      <c r="H38" s="37"/>
      <c r="I38" s="42" t="s">
        <v>36</v>
      </c>
      <c r="J38" s="42" t="s">
        <v>38</v>
      </c>
      <c r="K38" s="37"/>
      <c r="L38" s="59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</row>
    <row r="39" s="2" customFormat="1" ht="14.4" customHeight="1">
      <c r="A39" s="37"/>
      <c r="B39" s="38"/>
      <c r="C39" s="37"/>
      <c r="D39" s="135" t="s">
        <v>39</v>
      </c>
      <c r="E39" s="44" t="s">
        <v>40</v>
      </c>
      <c r="F39" s="142">
        <f>ROUND((SUM(BE112:BE119) + SUM(BE143:BE251)),  2)</f>
        <v>0</v>
      </c>
      <c r="G39" s="143"/>
      <c r="H39" s="143"/>
      <c r="I39" s="144">
        <v>0.20000000000000001</v>
      </c>
      <c r="J39" s="142">
        <f>ROUND(((SUM(BE112:BE119) + SUM(BE143:BE251))*I39),  2)</f>
        <v>0</v>
      </c>
      <c r="K39" s="37"/>
      <c r="L39" s="59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</row>
    <row r="40" s="2" customFormat="1" ht="14.4" customHeight="1">
      <c r="A40" s="37"/>
      <c r="B40" s="38"/>
      <c r="C40" s="37"/>
      <c r="D40" s="37"/>
      <c r="E40" s="44" t="s">
        <v>41</v>
      </c>
      <c r="F40" s="142">
        <f>ROUND((SUM(BF112:BF119) + SUM(BF143:BF251)),  2)</f>
        <v>0</v>
      </c>
      <c r="G40" s="143"/>
      <c r="H40" s="143"/>
      <c r="I40" s="144">
        <v>0.20000000000000001</v>
      </c>
      <c r="J40" s="142">
        <f>ROUND(((SUM(BF112:BF119) + SUM(BF143:BF251))*I40),  2)</f>
        <v>0</v>
      </c>
      <c r="K40" s="37"/>
      <c r="L40" s="59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</row>
    <row r="41" hidden="1" s="2" customFormat="1" ht="14.4" customHeight="1">
      <c r="A41" s="37"/>
      <c r="B41" s="38"/>
      <c r="C41" s="37"/>
      <c r="D41" s="37"/>
      <c r="E41" s="31" t="s">
        <v>42</v>
      </c>
      <c r="F41" s="145">
        <f>ROUND((SUM(BG112:BG119) + SUM(BG143:BG251)),  2)</f>
        <v>0</v>
      </c>
      <c r="G41" s="37"/>
      <c r="H41" s="37"/>
      <c r="I41" s="146">
        <v>0.20000000000000001</v>
      </c>
      <c r="J41" s="145">
        <f>0</f>
        <v>0</v>
      </c>
      <c r="K41" s="37"/>
      <c r="L41" s="59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</row>
    <row r="42" hidden="1" s="2" customFormat="1" ht="14.4" customHeight="1">
      <c r="A42" s="37"/>
      <c r="B42" s="38"/>
      <c r="C42" s="37"/>
      <c r="D42" s="37"/>
      <c r="E42" s="31" t="s">
        <v>43</v>
      </c>
      <c r="F42" s="145">
        <f>ROUND((SUM(BH112:BH119) + SUM(BH143:BH251)),  2)</f>
        <v>0</v>
      </c>
      <c r="G42" s="37"/>
      <c r="H42" s="37"/>
      <c r="I42" s="146">
        <v>0.20000000000000001</v>
      </c>
      <c r="J42" s="145">
        <f>0</f>
        <v>0</v>
      </c>
      <c r="K42" s="37"/>
      <c r="L42" s="59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</row>
    <row r="43" hidden="1" s="2" customFormat="1" ht="14.4" customHeight="1">
      <c r="A43" s="37"/>
      <c r="B43" s="38"/>
      <c r="C43" s="37"/>
      <c r="D43" s="37"/>
      <c r="E43" s="44" t="s">
        <v>44</v>
      </c>
      <c r="F43" s="142">
        <f>ROUND((SUM(BI112:BI119) + SUM(BI143:BI251)),  2)</f>
        <v>0</v>
      </c>
      <c r="G43" s="143"/>
      <c r="H43" s="143"/>
      <c r="I43" s="144">
        <v>0</v>
      </c>
      <c r="J43" s="142">
        <f>0</f>
        <v>0</v>
      </c>
      <c r="K43" s="37"/>
      <c r="L43" s="59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</row>
    <row r="44" s="2" customFormat="1" ht="6.96" customHeight="1">
      <c r="A44" s="37"/>
      <c r="B44" s="38"/>
      <c r="C44" s="37"/>
      <c r="D44" s="37"/>
      <c r="E44" s="37"/>
      <c r="F44" s="37"/>
      <c r="G44" s="37"/>
      <c r="H44" s="37"/>
      <c r="I44" s="37"/>
      <c r="J44" s="37"/>
      <c r="K44" s="37"/>
      <c r="L44" s="59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</row>
    <row r="45" s="2" customFormat="1" ht="25.44" customHeight="1">
      <c r="A45" s="37"/>
      <c r="B45" s="38"/>
      <c r="C45" s="147"/>
      <c r="D45" s="148" t="s">
        <v>45</v>
      </c>
      <c r="E45" s="85"/>
      <c r="F45" s="85"/>
      <c r="G45" s="149" t="s">
        <v>46</v>
      </c>
      <c r="H45" s="150" t="s">
        <v>47</v>
      </c>
      <c r="I45" s="85"/>
      <c r="J45" s="151">
        <f>SUM(J36:J43)</f>
        <v>0</v>
      </c>
      <c r="K45" s="152"/>
      <c r="L45" s="59"/>
      <c r="S45" s="37"/>
      <c r="T45" s="37"/>
      <c r="U45" s="37"/>
      <c r="V45" s="37"/>
      <c r="W45" s="37"/>
      <c r="X45" s="37"/>
      <c r="Y45" s="37"/>
      <c r="Z45" s="37"/>
      <c r="AA45" s="37"/>
      <c r="AB45" s="37"/>
      <c r="AC45" s="37"/>
      <c r="AD45" s="37"/>
      <c r="AE45" s="37"/>
    </row>
    <row r="46" s="2" customFormat="1" ht="14.4" customHeight="1">
      <c r="A46" s="37"/>
      <c r="B46" s="38"/>
      <c r="C46" s="37"/>
      <c r="D46" s="37"/>
      <c r="E46" s="37"/>
      <c r="F46" s="37"/>
      <c r="G46" s="37"/>
      <c r="H46" s="37"/>
      <c r="I46" s="37"/>
      <c r="J46" s="37"/>
      <c r="K46" s="37"/>
      <c r="L46" s="59"/>
      <c r="S46" s="37"/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37"/>
    </row>
    <row r="47" s="1" customFormat="1" ht="14.4" customHeight="1">
      <c r="B47" s="21"/>
      <c r="L47" s="21"/>
    </row>
    <row r="48" s="1" customFormat="1" ht="14.4" customHeight="1">
      <c r="B48" s="21"/>
      <c r="L48" s="21"/>
    </row>
    <row r="49" s="1" customFormat="1" ht="14.4" customHeight="1">
      <c r="B49" s="21"/>
      <c r="L49" s="21"/>
    </row>
    <row r="50" s="2" customFormat="1" ht="14.4" customHeight="1">
      <c r="B50" s="59"/>
      <c r="D50" s="60" t="s">
        <v>48</v>
      </c>
      <c r="E50" s="61"/>
      <c r="F50" s="61"/>
      <c r="G50" s="60" t="s">
        <v>49</v>
      </c>
      <c r="H50" s="61"/>
      <c r="I50" s="61"/>
      <c r="J50" s="61"/>
      <c r="K50" s="61"/>
      <c r="L50" s="59"/>
    </row>
    <row r="51">
      <c r="B51" s="21"/>
      <c r="L51" s="21"/>
    </row>
    <row r="52">
      <c r="B52" s="21"/>
      <c r="L52" s="21"/>
    </row>
    <row r="53">
      <c r="B53" s="21"/>
      <c r="L53" s="21"/>
    </row>
    <row r="54">
      <c r="B54" s="21"/>
      <c r="L54" s="21"/>
    </row>
    <row r="55">
      <c r="B55" s="21"/>
      <c r="L55" s="21"/>
    </row>
    <row r="56">
      <c r="B56" s="21"/>
      <c r="L56" s="21"/>
    </row>
    <row r="57">
      <c r="B57" s="21"/>
      <c r="L57" s="21"/>
    </row>
    <row r="58">
      <c r="B58" s="21"/>
      <c r="L58" s="21"/>
    </row>
    <row r="59">
      <c r="B59" s="21"/>
      <c r="L59" s="21"/>
    </row>
    <row r="60">
      <c r="B60" s="21"/>
      <c r="L60" s="21"/>
    </row>
    <row r="61" s="2" customFormat="1">
      <c r="A61" s="37"/>
      <c r="B61" s="38"/>
      <c r="C61" s="37"/>
      <c r="D61" s="62" t="s">
        <v>50</v>
      </c>
      <c r="E61" s="40"/>
      <c r="F61" s="153" t="s">
        <v>51</v>
      </c>
      <c r="G61" s="62" t="s">
        <v>50</v>
      </c>
      <c r="H61" s="40"/>
      <c r="I61" s="40"/>
      <c r="J61" s="154" t="s">
        <v>51</v>
      </c>
      <c r="K61" s="40"/>
      <c r="L61" s="59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</row>
    <row r="62">
      <c r="B62" s="21"/>
      <c r="L62" s="21"/>
    </row>
    <row r="63">
      <c r="B63" s="21"/>
      <c r="L63" s="21"/>
    </row>
    <row r="64">
      <c r="B64" s="21"/>
      <c r="L64" s="21"/>
    </row>
    <row r="65" s="2" customFormat="1">
      <c r="A65" s="37"/>
      <c r="B65" s="38"/>
      <c r="C65" s="37"/>
      <c r="D65" s="60" t="s">
        <v>52</v>
      </c>
      <c r="E65" s="63"/>
      <c r="F65" s="63"/>
      <c r="G65" s="60" t="s">
        <v>53</v>
      </c>
      <c r="H65" s="63"/>
      <c r="I65" s="63"/>
      <c r="J65" s="63"/>
      <c r="K65" s="63"/>
      <c r="L65" s="59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</row>
    <row r="66">
      <c r="B66" s="21"/>
      <c r="L66" s="21"/>
    </row>
    <row r="67">
      <c r="B67" s="21"/>
      <c r="L67" s="21"/>
    </row>
    <row r="68">
      <c r="B68" s="21"/>
      <c r="L68" s="21"/>
    </row>
    <row r="69">
      <c r="B69" s="21"/>
      <c r="L69" s="21"/>
    </row>
    <row r="70">
      <c r="B70" s="21"/>
      <c r="L70" s="21"/>
    </row>
    <row r="71">
      <c r="B71" s="21"/>
      <c r="L71" s="21"/>
    </row>
    <row r="72">
      <c r="B72" s="21"/>
      <c r="L72" s="21"/>
    </row>
    <row r="73">
      <c r="B73" s="21"/>
      <c r="L73" s="21"/>
    </row>
    <row r="74">
      <c r="B74" s="21"/>
      <c r="L74" s="21"/>
    </row>
    <row r="75">
      <c r="B75" s="21"/>
      <c r="L75" s="21"/>
    </row>
    <row r="76" s="2" customFormat="1">
      <c r="A76" s="37"/>
      <c r="B76" s="38"/>
      <c r="C76" s="37"/>
      <c r="D76" s="62" t="s">
        <v>50</v>
      </c>
      <c r="E76" s="40"/>
      <c r="F76" s="153" t="s">
        <v>51</v>
      </c>
      <c r="G76" s="62" t="s">
        <v>50</v>
      </c>
      <c r="H76" s="40"/>
      <c r="I76" s="40"/>
      <c r="J76" s="154" t="s">
        <v>51</v>
      </c>
      <c r="K76" s="40"/>
      <c r="L76" s="59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</row>
    <row r="77" s="2" customFormat="1" ht="14.4" customHeight="1">
      <c r="A77" s="37"/>
      <c r="B77" s="64"/>
      <c r="C77" s="65"/>
      <c r="D77" s="65"/>
      <c r="E77" s="65"/>
      <c r="F77" s="65"/>
      <c r="G77" s="65"/>
      <c r="H77" s="65"/>
      <c r="I77" s="65"/>
      <c r="J77" s="65"/>
      <c r="K77" s="65"/>
      <c r="L77" s="59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</row>
    <row r="81" s="2" customFormat="1" ht="6.96" customHeight="1">
      <c r="A81" s="37"/>
      <c r="B81" s="66"/>
      <c r="C81" s="67"/>
      <c r="D81" s="67"/>
      <c r="E81" s="67"/>
      <c r="F81" s="67"/>
      <c r="G81" s="67"/>
      <c r="H81" s="67"/>
      <c r="I81" s="67"/>
      <c r="J81" s="67"/>
      <c r="K81" s="67"/>
      <c r="L81" s="59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</row>
    <row r="82" s="2" customFormat="1" ht="24.96" customHeight="1">
      <c r="A82" s="37"/>
      <c r="B82" s="38"/>
      <c r="C82" s="22" t="s">
        <v>230</v>
      </c>
      <c r="D82" s="37"/>
      <c r="E82" s="37"/>
      <c r="F82" s="37"/>
      <c r="G82" s="37"/>
      <c r="H82" s="37"/>
      <c r="I82" s="37"/>
      <c r="J82" s="37"/>
      <c r="K82" s="37"/>
      <c r="L82" s="59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</row>
    <row r="83" s="2" customFormat="1" ht="6.96" customHeight="1">
      <c r="A83" s="37"/>
      <c r="B83" s="38"/>
      <c r="C83" s="37"/>
      <c r="D83" s="37"/>
      <c r="E83" s="37"/>
      <c r="F83" s="37"/>
      <c r="G83" s="37"/>
      <c r="H83" s="37"/>
      <c r="I83" s="37"/>
      <c r="J83" s="37"/>
      <c r="K83" s="37"/>
      <c r="L83" s="59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</row>
    <row r="84" s="2" customFormat="1" ht="12" customHeight="1">
      <c r="A84" s="37"/>
      <c r="B84" s="38"/>
      <c r="C84" s="31" t="s">
        <v>15</v>
      </c>
      <c r="D84" s="37"/>
      <c r="E84" s="37"/>
      <c r="F84" s="37"/>
      <c r="G84" s="37"/>
      <c r="H84" s="37"/>
      <c r="I84" s="37"/>
      <c r="J84" s="37"/>
      <c r="K84" s="37"/>
      <c r="L84" s="59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</row>
    <row r="85" s="2" customFormat="1" ht="26.25" customHeight="1">
      <c r="A85" s="37"/>
      <c r="B85" s="38"/>
      <c r="C85" s="37"/>
      <c r="D85" s="37"/>
      <c r="E85" s="134" t="str">
        <f>E7</f>
        <v>Komplexná rekonštrukcia a realizácia nadstavby budovy študenského domova4,Tr. SNP53,Banská Bystrica</v>
      </c>
      <c r="F85" s="31"/>
      <c r="G85" s="31"/>
      <c r="H85" s="31"/>
      <c r="I85" s="37"/>
      <c r="J85" s="37"/>
      <c r="K85" s="37"/>
      <c r="L85" s="59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</row>
    <row r="86" s="1" customFormat="1" ht="12" customHeight="1">
      <c r="B86" s="21"/>
      <c r="C86" s="31" t="s">
        <v>222</v>
      </c>
      <c r="L86" s="21"/>
    </row>
    <row r="87" s="1" customFormat="1" ht="16.5" customHeight="1">
      <c r="B87" s="21"/>
      <c r="E87" s="134" t="s">
        <v>223</v>
      </c>
      <c r="F87" s="1"/>
      <c r="G87" s="1"/>
      <c r="H87" s="1"/>
      <c r="L87" s="21"/>
    </row>
    <row r="88" s="1" customFormat="1" ht="12" customHeight="1">
      <c r="B88" s="21"/>
      <c r="C88" s="31" t="s">
        <v>224</v>
      </c>
      <c r="L88" s="21"/>
    </row>
    <row r="89" s="2" customFormat="1" ht="16.5" customHeight="1">
      <c r="A89" s="37"/>
      <c r="B89" s="38"/>
      <c r="C89" s="37"/>
      <c r="D89" s="37"/>
      <c r="E89" s="135" t="s">
        <v>4703</v>
      </c>
      <c r="F89" s="37"/>
      <c r="G89" s="37"/>
      <c r="H89" s="37"/>
      <c r="I89" s="37"/>
      <c r="J89" s="37"/>
      <c r="K89" s="37"/>
      <c r="L89" s="59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</row>
    <row r="90" s="2" customFormat="1" ht="12" customHeight="1">
      <c r="A90" s="37"/>
      <c r="B90" s="38"/>
      <c r="C90" s="31" t="s">
        <v>226</v>
      </c>
      <c r="D90" s="37"/>
      <c r="E90" s="37"/>
      <c r="F90" s="37"/>
      <c r="G90" s="37"/>
      <c r="H90" s="37"/>
      <c r="I90" s="37"/>
      <c r="J90" s="37"/>
      <c r="K90" s="37"/>
      <c r="L90" s="59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</row>
    <row r="91" s="2" customFormat="1" ht="16.5" customHeight="1">
      <c r="A91" s="37"/>
      <c r="B91" s="38"/>
      <c r="C91" s="37"/>
      <c r="D91" s="37"/>
      <c r="E91" s="71" t="str">
        <f>E13</f>
        <v xml:space="preserve">úk - Ústredné vykurovanie  I. a II. etapa</v>
      </c>
      <c r="F91" s="37"/>
      <c r="G91" s="37"/>
      <c r="H91" s="37"/>
      <c r="I91" s="37"/>
      <c r="J91" s="37"/>
      <c r="K91" s="37"/>
      <c r="L91" s="59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</row>
    <row r="92" s="2" customFormat="1" ht="6.96" customHeight="1">
      <c r="A92" s="37"/>
      <c r="B92" s="38"/>
      <c r="C92" s="37"/>
      <c r="D92" s="37"/>
      <c r="E92" s="37"/>
      <c r="F92" s="37"/>
      <c r="G92" s="37"/>
      <c r="H92" s="37"/>
      <c r="I92" s="37"/>
      <c r="J92" s="37"/>
      <c r="K92" s="37"/>
      <c r="L92" s="59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</row>
    <row r="93" s="2" customFormat="1" ht="12" customHeight="1">
      <c r="A93" s="37"/>
      <c r="B93" s="38"/>
      <c r="C93" s="31" t="s">
        <v>19</v>
      </c>
      <c r="D93" s="37"/>
      <c r="E93" s="37"/>
      <c r="F93" s="26" t="str">
        <f>F16</f>
        <v xml:space="preserve"> </v>
      </c>
      <c r="G93" s="37"/>
      <c r="H93" s="37"/>
      <c r="I93" s="31" t="s">
        <v>21</v>
      </c>
      <c r="J93" s="73" t="str">
        <f>IF(J16="","",J16)</f>
        <v>10. 9. 2024</v>
      </c>
      <c r="K93" s="37"/>
      <c r="L93" s="59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</row>
    <row r="94" s="2" customFormat="1" ht="6.96" customHeight="1">
      <c r="A94" s="37"/>
      <c r="B94" s="38"/>
      <c r="C94" s="37"/>
      <c r="D94" s="37"/>
      <c r="E94" s="37"/>
      <c r="F94" s="37"/>
      <c r="G94" s="37"/>
      <c r="H94" s="37"/>
      <c r="I94" s="37"/>
      <c r="J94" s="37"/>
      <c r="K94" s="37"/>
      <c r="L94" s="59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</row>
    <row r="95" s="2" customFormat="1" ht="15.15" customHeight="1">
      <c r="A95" s="37"/>
      <c r="B95" s="38"/>
      <c r="C95" s="31" t="s">
        <v>23</v>
      </c>
      <c r="D95" s="37"/>
      <c r="E95" s="37"/>
      <c r="F95" s="26" t="str">
        <f>E19</f>
        <v>Univerzita Mateja Bela v Banskej Bystrici</v>
      </c>
      <c r="G95" s="37"/>
      <c r="H95" s="37"/>
      <c r="I95" s="31" t="s">
        <v>29</v>
      </c>
      <c r="J95" s="35" t="str">
        <f>E25</f>
        <v>Insvet s.r.o.,Koeice</v>
      </c>
      <c r="K95" s="37"/>
      <c r="L95" s="59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</row>
    <row r="96" s="2" customFormat="1" ht="15.15" customHeight="1">
      <c r="A96" s="37"/>
      <c r="B96" s="38"/>
      <c r="C96" s="31" t="s">
        <v>27</v>
      </c>
      <c r="D96" s="37"/>
      <c r="E96" s="37"/>
      <c r="F96" s="26" t="str">
        <f>IF(E22="","",E22)</f>
        <v>Vyplň údaj</v>
      </c>
      <c r="G96" s="37"/>
      <c r="H96" s="37"/>
      <c r="I96" s="31" t="s">
        <v>32</v>
      </c>
      <c r="J96" s="35" t="str">
        <f>E28</f>
        <v xml:space="preserve"> </v>
      </c>
      <c r="K96" s="37"/>
      <c r="L96" s="59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</row>
    <row r="97" s="2" customFormat="1" ht="10.32" customHeight="1">
      <c r="A97" s="37"/>
      <c r="B97" s="38"/>
      <c r="C97" s="37"/>
      <c r="D97" s="37"/>
      <c r="E97" s="37"/>
      <c r="F97" s="37"/>
      <c r="G97" s="37"/>
      <c r="H97" s="37"/>
      <c r="I97" s="37"/>
      <c r="J97" s="37"/>
      <c r="K97" s="37"/>
      <c r="L97" s="59"/>
      <c r="S97" s="37"/>
      <c r="T97" s="37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</row>
    <row r="98" s="2" customFormat="1" ht="29.28" customHeight="1">
      <c r="A98" s="37"/>
      <c r="B98" s="38"/>
      <c r="C98" s="155" t="s">
        <v>231</v>
      </c>
      <c r="D98" s="147"/>
      <c r="E98" s="147"/>
      <c r="F98" s="147"/>
      <c r="G98" s="147"/>
      <c r="H98" s="147"/>
      <c r="I98" s="147"/>
      <c r="J98" s="156" t="s">
        <v>232</v>
      </c>
      <c r="K98" s="147"/>
      <c r="L98" s="59"/>
      <c r="S98" s="37"/>
      <c r="T98" s="37"/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</row>
    <row r="99" s="2" customFormat="1" ht="10.32" customHeight="1">
      <c r="A99" s="37"/>
      <c r="B99" s="38"/>
      <c r="C99" s="37"/>
      <c r="D99" s="37"/>
      <c r="E99" s="37"/>
      <c r="F99" s="37"/>
      <c r="G99" s="37"/>
      <c r="H99" s="37"/>
      <c r="I99" s="37"/>
      <c r="J99" s="37"/>
      <c r="K99" s="37"/>
      <c r="L99" s="59"/>
      <c r="S99" s="37"/>
      <c r="T99" s="37"/>
      <c r="U99" s="37"/>
      <c r="V99" s="37"/>
      <c r="W99" s="37"/>
      <c r="X99" s="37"/>
      <c r="Y99" s="37"/>
      <c r="Z99" s="37"/>
      <c r="AA99" s="37"/>
      <c r="AB99" s="37"/>
      <c r="AC99" s="37"/>
      <c r="AD99" s="37"/>
      <c r="AE99" s="37"/>
    </row>
    <row r="100" s="2" customFormat="1" ht="22.8" customHeight="1">
      <c r="A100" s="37"/>
      <c r="B100" s="38"/>
      <c r="C100" s="157" t="s">
        <v>233</v>
      </c>
      <c r="D100" s="37"/>
      <c r="E100" s="37"/>
      <c r="F100" s="37"/>
      <c r="G100" s="37"/>
      <c r="H100" s="37"/>
      <c r="I100" s="37"/>
      <c r="J100" s="100">
        <f>J143</f>
        <v>0</v>
      </c>
      <c r="K100" s="37"/>
      <c r="L100" s="59"/>
      <c r="S100" s="37"/>
      <c r="T100" s="37"/>
      <c r="U100" s="37"/>
      <c r="V100" s="37"/>
      <c r="W100" s="37"/>
      <c r="X100" s="37"/>
      <c r="Y100" s="37"/>
      <c r="Z100" s="37"/>
      <c r="AA100" s="37"/>
      <c r="AB100" s="37"/>
      <c r="AC100" s="37"/>
      <c r="AD100" s="37"/>
      <c r="AE100" s="37"/>
      <c r="AU100" s="18" t="s">
        <v>234</v>
      </c>
    </row>
    <row r="101" s="9" customFormat="1" ht="24.96" customHeight="1">
      <c r="A101" s="9"/>
      <c r="B101" s="158"/>
      <c r="C101" s="9"/>
      <c r="D101" s="159" t="s">
        <v>235</v>
      </c>
      <c r="E101" s="160"/>
      <c r="F101" s="160"/>
      <c r="G101" s="160"/>
      <c r="H101" s="160"/>
      <c r="I101" s="160"/>
      <c r="J101" s="161">
        <f>J144</f>
        <v>0</v>
      </c>
      <c r="K101" s="9"/>
      <c r="L101" s="158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</row>
    <row r="102" s="10" customFormat="1" ht="19.92" customHeight="1">
      <c r="A102" s="10"/>
      <c r="B102" s="162"/>
      <c r="C102" s="10"/>
      <c r="D102" s="163" t="s">
        <v>240</v>
      </c>
      <c r="E102" s="164"/>
      <c r="F102" s="164"/>
      <c r="G102" s="164"/>
      <c r="H102" s="164"/>
      <c r="I102" s="164"/>
      <c r="J102" s="165">
        <f>J145</f>
        <v>0</v>
      </c>
      <c r="K102" s="10"/>
      <c r="L102" s="162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</row>
    <row r="103" s="9" customFormat="1" ht="24.96" customHeight="1">
      <c r="A103" s="9"/>
      <c r="B103" s="158"/>
      <c r="C103" s="9"/>
      <c r="D103" s="159" t="s">
        <v>242</v>
      </c>
      <c r="E103" s="160"/>
      <c r="F103" s="160"/>
      <c r="G103" s="160"/>
      <c r="H103" s="160"/>
      <c r="I103" s="160"/>
      <c r="J103" s="161">
        <f>J153</f>
        <v>0</v>
      </c>
      <c r="K103" s="9"/>
      <c r="L103" s="158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</row>
    <row r="104" s="10" customFormat="1" ht="19.92" customHeight="1">
      <c r="A104" s="10"/>
      <c r="B104" s="162"/>
      <c r="C104" s="10"/>
      <c r="D104" s="163" t="s">
        <v>245</v>
      </c>
      <c r="E104" s="164"/>
      <c r="F104" s="164"/>
      <c r="G104" s="164"/>
      <c r="H104" s="164"/>
      <c r="I104" s="164"/>
      <c r="J104" s="165">
        <f>J154</f>
        <v>0</v>
      </c>
      <c r="K104" s="10"/>
      <c r="L104" s="162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</row>
    <row r="105" s="10" customFormat="1" ht="19.92" customHeight="1">
      <c r="A105" s="10"/>
      <c r="B105" s="162"/>
      <c r="C105" s="10"/>
      <c r="D105" s="163" t="s">
        <v>2585</v>
      </c>
      <c r="E105" s="164"/>
      <c r="F105" s="164"/>
      <c r="G105" s="164"/>
      <c r="H105" s="164"/>
      <c r="I105" s="164"/>
      <c r="J105" s="165">
        <f>J167</f>
        <v>0</v>
      </c>
      <c r="K105" s="10"/>
      <c r="L105" s="162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</row>
    <row r="106" s="10" customFormat="1" ht="19.92" customHeight="1">
      <c r="A106" s="10"/>
      <c r="B106" s="162"/>
      <c r="C106" s="10"/>
      <c r="D106" s="163" t="s">
        <v>2586</v>
      </c>
      <c r="E106" s="164"/>
      <c r="F106" s="164"/>
      <c r="G106" s="164"/>
      <c r="H106" s="164"/>
      <c r="I106" s="164"/>
      <c r="J106" s="165">
        <f>J176</f>
        <v>0</v>
      </c>
      <c r="K106" s="10"/>
      <c r="L106" s="162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</row>
    <row r="107" s="10" customFormat="1" ht="19.92" customHeight="1">
      <c r="A107" s="10"/>
      <c r="B107" s="162"/>
      <c r="C107" s="10"/>
      <c r="D107" s="163" t="s">
        <v>2587</v>
      </c>
      <c r="E107" s="164"/>
      <c r="F107" s="164"/>
      <c r="G107" s="164"/>
      <c r="H107" s="164"/>
      <c r="I107" s="164"/>
      <c r="J107" s="165">
        <f>J196</f>
        <v>0</v>
      </c>
      <c r="K107" s="10"/>
      <c r="L107" s="162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</row>
    <row r="108" s="10" customFormat="1" ht="19.92" customHeight="1">
      <c r="A108" s="10"/>
      <c r="B108" s="162"/>
      <c r="C108" s="10"/>
      <c r="D108" s="163" t="s">
        <v>256</v>
      </c>
      <c r="E108" s="164"/>
      <c r="F108" s="164"/>
      <c r="G108" s="164"/>
      <c r="H108" s="164"/>
      <c r="I108" s="164"/>
      <c r="J108" s="165">
        <f>J246</f>
        <v>0</v>
      </c>
      <c r="K108" s="10"/>
      <c r="L108" s="162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</row>
    <row r="109" s="9" customFormat="1" ht="24.96" customHeight="1">
      <c r="A109" s="9"/>
      <c r="B109" s="158"/>
      <c r="C109" s="9"/>
      <c r="D109" s="159" t="s">
        <v>2589</v>
      </c>
      <c r="E109" s="160"/>
      <c r="F109" s="160"/>
      <c r="G109" s="160"/>
      <c r="H109" s="160"/>
      <c r="I109" s="160"/>
      <c r="J109" s="161">
        <f>J249</f>
        <v>0</v>
      </c>
      <c r="K109" s="9"/>
      <c r="L109" s="158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</row>
    <row r="110" s="2" customFormat="1" ht="21.84" customHeight="1">
      <c r="A110" s="37"/>
      <c r="B110" s="38"/>
      <c r="C110" s="37"/>
      <c r="D110" s="37"/>
      <c r="E110" s="37"/>
      <c r="F110" s="37"/>
      <c r="G110" s="37"/>
      <c r="H110" s="37"/>
      <c r="I110" s="37"/>
      <c r="J110" s="37"/>
      <c r="K110" s="37"/>
      <c r="L110" s="59"/>
      <c r="S110" s="37"/>
      <c r="T110" s="37"/>
      <c r="U110" s="37"/>
      <c r="V110" s="37"/>
      <c r="W110" s="37"/>
      <c r="X110" s="37"/>
      <c r="Y110" s="37"/>
      <c r="Z110" s="37"/>
      <c r="AA110" s="37"/>
      <c r="AB110" s="37"/>
      <c r="AC110" s="37"/>
      <c r="AD110" s="37"/>
      <c r="AE110" s="37"/>
    </row>
    <row r="111" s="2" customFormat="1" ht="6.96" customHeight="1">
      <c r="A111" s="37"/>
      <c r="B111" s="38"/>
      <c r="C111" s="37"/>
      <c r="D111" s="37"/>
      <c r="E111" s="37"/>
      <c r="F111" s="37"/>
      <c r="G111" s="37"/>
      <c r="H111" s="37"/>
      <c r="I111" s="37"/>
      <c r="J111" s="37"/>
      <c r="K111" s="37"/>
      <c r="L111" s="59"/>
      <c r="S111" s="37"/>
      <c r="T111" s="37"/>
      <c r="U111" s="37"/>
      <c r="V111" s="37"/>
      <c r="W111" s="37"/>
      <c r="X111" s="37"/>
      <c r="Y111" s="37"/>
      <c r="Z111" s="37"/>
      <c r="AA111" s="37"/>
      <c r="AB111" s="37"/>
      <c r="AC111" s="37"/>
      <c r="AD111" s="37"/>
      <c r="AE111" s="37"/>
    </row>
    <row r="112" s="2" customFormat="1" ht="29.28" customHeight="1">
      <c r="A112" s="37"/>
      <c r="B112" s="38"/>
      <c r="C112" s="157" t="s">
        <v>259</v>
      </c>
      <c r="D112" s="37"/>
      <c r="E112" s="37"/>
      <c r="F112" s="37"/>
      <c r="G112" s="37"/>
      <c r="H112" s="37"/>
      <c r="I112" s="37"/>
      <c r="J112" s="166">
        <f>ROUND(J113 + J114 + J115 + J116 + J117 + J118,2)</f>
        <v>0</v>
      </c>
      <c r="K112" s="37"/>
      <c r="L112" s="59"/>
      <c r="N112" s="167" t="s">
        <v>39</v>
      </c>
      <c r="S112" s="37"/>
      <c r="T112" s="37"/>
      <c r="U112" s="37"/>
      <c r="V112" s="37"/>
      <c r="W112" s="37"/>
      <c r="X112" s="37"/>
      <c r="Y112" s="37"/>
      <c r="Z112" s="37"/>
      <c r="AA112" s="37"/>
      <c r="AB112" s="37"/>
      <c r="AC112" s="37"/>
      <c r="AD112" s="37"/>
      <c r="AE112" s="37"/>
    </row>
    <row r="113" s="2" customFormat="1" ht="18" customHeight="1">
      <c r="A113" s="37"/>
      <c r="B113" s="168"/>
      <c r="C113" s="169"/>
      <c r="D113" s="170" t="s">
        <v>260</v>
      </c>
      <c r="E113" s="171"/>
      <c r="F113" s="171"/>
      <c r="G113" s="169"/>
      <c r="H113" s="169"/>
      <c r="I113" s="169"/>
      <c r="J113" s="172">
        <v>0</v>
      </c>
      <c r="K113" s="169"/>
      <c r="L113" s="173"/>
      <c r="M113" s="174"/>
      <c r="N113" s="175" t="s">
        <v>41</v>
      </c>
      <c r="O113" s="174"/>
      <c r="P113" s="174"/>
      <c r="Q113" s="174"/>
      <c r="R113" s="174"/>
      <c r="S113" s="169"/>
      <c r="T113" s="169"/>
      <c r="U113" s="169"/>
      <c r="V113" s="169"/>
      <c r="W113" s="169"/>
      <c r="X113" s="169"/>
      <c r="Y113" s="169"/>
      <c r="Z113" s="169"/>
      <c r="AA113" s="169"/>
      <c r="AB113" s="169"/>
      <c r="AC113" s="169"/>
      <c r="AD113" s="169"/>
      <c r="AE113" s="169"/>
      <c r="AF113" s="174"/>
      <c r="AG113" s="174"/>
      <c r="AH113" s="174"/>
      <c r="AI113" s="174"/>
      <c r="AJ113" s="174"/>
      <c r="AK113" s="174"/>
      <c r="AL113" s="174"/>
      <c r="AM113" s="174"/>
      <c r="AN113" s="174"/>
      <c r="AO113" s="174"/>
      <c r="AP113" s="174"/>
      <c r="AQ113" s="174"/>
      <c r="AR113" s="174"/>
      <c r="AS113" s="174"/>
      <c r="AT113" s="174"/>
      <c r="AU113" s="174"/>
      <c r="AV113" s="174"/>
      <c r="AW113" s="174"/>
      <c r="AX113" s="174"/>
      <c r="AY113" s="176" t="s">
        <v>261</v>
      </c>
      <c r="AZ113" s="174"/>
      <c r="BA113" s="174"/>
      <c r="BB113" s="174"/>
      <c r="BC113" s="174"/>
      <c r="BD113" s="174"/>
      <c r="BE113" s="177">
        <f>IF(N113="základná",J113,0)</f>
        <v>0</v>
      </c>
      <c r="BF113" s="177">
        <f>IF(N113="znížená",J113,0)</f>
        <v>0</v>
      </c>
      <c r="BG113" s="177">
        <f>IF(N113="zákl. prenesená",J113,0)</f>
        <v>0</v>
      </c>
      <c r="BH113" s="177">
        <f>IF(N113="zníž. prenesená",J113,0)</f>
        <v>0</v>
      </c>
      <c r="BI113" s="177">
        <f>IF(N113="nulová",J113,0)</f>
        <v>0</v>
      </c>
      <c r="BJ113" s="176" t="s">
        <v>87</v>
      </c>
      <c r="BK113" s="174"/>
      <c r="BL113" s="174"/>
      <c r="BM113" s="174"/>
    </row>
    <row r="114" s="2" customFormat="1" ht="18" customHeight="1">
      <c r="A114" s="37"/>
      <c r="B114" s="168"/>
      <c r="C114" s="169"/>
      <c r="D114" s="170" t="s">
        <v>262</v>
      </c>
      <c r="E114" s="171"/>
      <c r="F114" s="171"/>
      <c r="G114" s="169"/>
      <c r="H114" s="169"/>
      <c r="I114" s="169"/>
      <c r="J114" s="172">
        <v>0</v>
      </c>
      <c r="K114" s="169"/>
      <c r="L114" s="173"/>
      <c r="M114" s="174"/>
      <c r="N114" s="175" t="s">
        <v>41</v>
      </c>
      <c r="O114" s="174"/>
      <c r="P114" s="174"/>
      <c r="Q114" s="174"/>
      <c r="R114" s="174"/>
      <c r="S114" s="169"/>
      <c r="T114" s="169"/>
      <c r="U114" s="169"/>
      <c r="V114" s="169"/>
      <c r="W114" s="169"/>
      <c r="X114" s="169"/>
      <c r="Y114" s="169"/>
      <c r="Z114" s="169"/>
      <c r="AA114" s="169"/>
      <c r="AB114" s="169"/>
      <c r="AC114" s="169"/>
      <c r="AD114" s="169"/>
      <c r="AE114" s="169"/>
      <c r="AF114" s="174"/>
      <c r="AG114" s="174"/>
      <c r="AH114" s="174"/>
      <c r="AI114" s="174"/>
      <c r="AJ114" s="174"/>
      <c r="AK114" s="174"/>
      <c r="AL114" s="174"/>
      <c r="AM114" s="174"/>
      <c r="AN114" s="174"/>
      <c r="AO114" s="174"/>
      <c r="AP114" s="174"/>
      <c r="AQ114" s="174"/>
      <c r="AR114" s="174"/>
      <c r="AS114" s="174"/>
      <c r="AT114" s="174"/>
      <c r="AU114" s="174"/>
      <c r="AV114" s="174"/>
      <c r="AW114" s="174"/>
      <c r="AX114" s="174"/>
      <c r="AY114" s="176" t="s">
        <v>261</v>
      </c>
      <c r="AZ114" s="174"/>
      <c r="BA114" s="174"/>
      <c r="BB114" s="174"/>
      <c r="BC114" s="174"/>
      <c r="BD114" s="174"/>
      <c r="BE114" s="177">
        <f>IF(N114="základná",J114,0)</f>
        <v>0</v>
      </c>
      <c r="BF114" s="177">
        <f>IF(N114="znížená",J114,0)</f>
        <v>0</v>
      </c>
      <c r="BG114" s="177">
        <f>IF(N114="zákl. prenesená",J114,0)</f>
        <v>0</v>
      </c>
      <c r="BH114" s="177">
        <f>IF(N114="zníž. prenesená",J114,0)</f>
        <v>0</v>
      </c>
      <c r="BI114" s="177">
        <f>IF(N114="nulová",J114,0)</f>
        <v>0</v>
      </c>
      <c r="BJ114" s="176" t="s">
        <v>87</v>
      </c>
      <c r="BK114" s="174"/>
      <c r="BL114" s="174"/>
      <c r="BM114" s="174"/>
    </row>
    <row r="115" s="2" customFormat="1" ht="18" customHeight="1">
      <c r="A115" s="37"/>
      <c r="B115" s="168"/>
      <c r="C115" s="169"/>
      <c r="D115" s="170" t="s">
        <v>263</v>
      </c>
      <c r="E115" s="171"/>
      <c r="F115" s="171"/>
      <c r="G115" s="169"/>
      <c r="H115" s="169"/>
      <c r="I115" s="169"/>
      <c r="J115" s="172">
        <v>0</v>
      </c>
      <c r="K115" s="169"/>
      <c r="L115" s="173"/>
      <c r="M115" s="174"/>
      <c r="N115" s="175" t="s">
        <v>41</v>
      </c>
      <c r="O115" s="174"/>
      <c r="P115" s="174"/>
      <c r="Q115" s="174"/>
      <c r="R115" s="174"/>
      <c r="S115" s="169"/>
      <c r="T115" s="169"/>
      <c r="U115" s="169"/>
      <c r="V115" s="169"/>
      <c r="W115" s="169"/>
      <c r="X115" s="169"/>
      <c r="Y115" s="169"/>
      <c r="Z115" s="169"/>
      <c r="AA115" s="169"/>
      <c r="AB115" s="169"/>
      <c r="AC115" s="169"/>
      <c r="AD115" s="169"/>
      <c r="AE115" s="169"/>
      <c r="AF115" s="174"/>
      <c r="AG115" s="174"/>
      <c r="AH115" s="174"/>
      <c r="AI115" s="174"/>
      <c r="AJ115" s="174"/>
      <c r="AK115" s="174"/>
      <c r="AL115" s="174"/>
      <c r="AM115" s="174"/>
      <c r="AN115" s="174"/>
      <c r="AO115" s="174"/>
      <c r="AP115" s="174"/>
      <c r="AQ115" s="174"/>
      <c r="AR115" s="174"/>
      <c r="AS115" s="174"/>
      <c r="AT115" s="174"/>
      <c r="AU115" s="174"/>
      <c r="AV115" s="174"/>
      <c r="AW115" s="174"/>
      <c r="AX115" s="174"/>
      <c r="AY115" s="176" t="s">
        <v>261</v>
      </c>
      <c r="AZ115" s="174"/>
      <c r="BA115" s="174"/>
      <c r="BB115" s="174"/>
      <c r="BC115" s="174"/>
      <c r="BD115" s="174"/>
      <c r="BE115" s="177">
        <f>IF(N115="základná",J115,0)</f>
        <v>0</v>
      </c>
      <c r="BF115" s="177">
        <f>IF(N115="znížená",J115,0)</f>
        <v>0</v>
      </c>
      <c r="BG115" s="177">
        <f>IF(N115="zákl. prenesená",J115,0)</f>
        <v>0</v>
      </c>
      <c r="BH115" s="177">
        <f>IF(N115="zníž. prenesená",J115,0)</f>
        <v>0</v>
      </c>
      <c r="BI115" s="177">
        <f>IF(N115="nulová",J115,0)</f>
        <v>0</v>
      </c>
      <c r="BJ115" s="176" t="s">
        <v>87</v>
      </c>
      <c r="BK115" s="174"/>
      <c r="BL115" s="174"/>
      <c r="BM115" s="174"/>
    </row>
    <row r="116" s="2" customFormat="1" ht="18" customHeight="1">
      <c r="A116" s="37"/>
      <c r="B116" s="168"/>
      <c r="C116" s="169"/>
      <c r="D116" s="170" t="s">
        <v>264</v>
      </c>
      <c r="E116" s="171"/>
      <c r="F116" s="171"/>
      <c r="G116" s="169"/>
      <c r="H116" s="169"/>
      <c r="I116" s="169"/>
      <c r="J116" s="172">
        <v>0</v>
      </c>
      <c r="K116" s="169"/>
      <c r="L116" s="173"/>
      <c r="M116" s="174"/>
      <c r="N116" s="175" t="s">
        <v>41</v>
      </c>
      <c r="O116" s="174"/>
      <c r="P116" s="174"/>
      <c r="Q116" s="174"/>
      <c r="R116" s="174"/>
      <c r="S116" s="169"/>
      <c r="T116" s="169"/>
      <c r="U116" s="169"/>
      <c r="V116" s="169"/>
      <c r="W116" s="169"/>
      <c r="X116" s="169"/>
      <c r="Y116" s="169"/>
      <c r="Z116" s="169"/>
      <c r="AA116" s="169"/>
      <c r="AB116" s="169"/>
      <c r="AC116" s="169"/>
      <c r="AD116" s="169"/>
      <c r="AE116" s="169"/>
      <c r="AF116" s="174"/>
      <c r="AG116" s="174"/>
      <c r="AH116" s="174"/>
      <c r="AI116" s="174"/>
      <c r="AJ116" s="174"/>
      <c r="AK116" s="174"/>
      <c r="AL116" s="174"/>
      <c r="AM116" s="174"/>
      <c r="AN116" s="174"/>
      <c r="AO116" s="174"/>
      <c r="AP116" s="174"/>
      <c r="AQ116" s="174"/>
      <c r="AR116" s="174"/>
      <c r="AS116" s="174"/>
      <c r="AT116" s="174"/>
      <c r="AU116" s="174"/>
      <c r="AV116" s="174"/>
      <c r="AW116" s="174"/>
      <c r="AX116" s="174"/>
      <c r="AY116" s="176" t="s">
        <v>261</v>
      </c>
      <c r="AZ116" s="174"/>
      <c r="BA116" s="174"/>
      <c r="BB116" s="174"/>
      <c r="BC116" s="174"/>
      <c r="BD116" s="174"/>
      <c r="BE116" s="177">
        <f>IF(N116="základná",J116,0)</f>
        <v>0</v>
      </c>
      <c r="BF116" s="177">
        <f>IF(N116="znížená",J116,0)</f>
        <v>0</v>
      </c>
      <c r="BG116" s="177">
        <f>IF(N116="zákl. prenesená",J116,0)</f>
        <v>0</v>
      </c>
      <c r="BH116" s="177">
        <f>IF(N116="zníž. prenesená",J116,0)</f>
        <v>0</v>
      </c>
      <c r="BI116" s="177">
        <f>IF(N116="nulová",J116,0)</f>
        <v>0</v>
      </c>
      <c r="BJ116" s="176" t="s">
        <v>87</v>
      </c>
      <c r="BK116" s="174"/>
      <c r="BL116" s="174"/>
      <c r="BM116" s="174"/>
    </row>
    <row r="117" s="2" customFormat="1" ht="18" customHeight="1">
      <c r="A117" s="37"/>
      <c r="B117" s="168"/>
      <c r="C117" s="169"/>
      <c r="D117" s="170" t="s">
        <v>265</v>
      </c>
      <c r="E117" s="171"/>
      <c r="F117" s="171"/>
      <c r="G117" s="169"/>
      <c r="H117" s="169"/>
      <c r="I117" s="169"/>
      <c r="J117" s="172">
        <v>0</v>
      </c>
      <c r="K117" s="169"/>
      <c r="L117" s="173"/>
      <c r="M117" s="174"/>
      <c r="N117" s="175" t="s">
        <v>41</v>
      </c>
      <c r="O117" s="174"/>
      <c r="P117" s="174"/>
      <c r="Q117" s="174"/>
      <c r="R117" s="174"/>
      <c r="S117" s="169"/>
      <c r="T117" s="169"/>
      <c r="U117" s="169"/>
      <c r="V117" s="169"/>
      <c r="W117" s="169"/>
      <c r="X117" s="169"/>
      <c r="Y117" s="169"/>
      <c r="Z117" s="169"/>
      <c r="AA117" s="169"/>
      <c r="AB117" s="169"/>
      <c r="AC117" s="169"/>
      <c r="AD117" s="169"/>
      <c r="AE117" s="169"/>
      <c r="AF117" s="174"/>
      <c r="AG117" s="174"/>
      <c r="AH117" s="174"/>
      <c r="AI117" s="174"/>
      <c r="AJ117" s="174"/>
      <c r="AK117" s="174"/>
      <c r="AL117" s="174"/>
      <c r="AM117" s="174"/>
      <c r="AN117" s="174"/>
      <c r="AO117" s="174"/>
      <c r="AP117" s="174"/>
      <c r="AQ117" s="174"/>
      <c r="AR117" s="174"/>
      <c r="AS117" s="174"/>
      <c r="AT117" s="174"/>
      <c r="AU117" s="174"/>
      <c r="AV117" s="174"/>
      <c r="AW117" s="174"/>
      <c r="AX117" s="174"/>
      <c r="AY117" s="176" t="s">
        <v>261</v>
      </c>
      <c r="AZ117" s="174"/>
      <c r="BA117" s="174"/>
      <c r="BB117" s="174"/>
      <c r="BC117" s="174"/>
      <c r="BD117" s="174"/>
      <c r="BE117" s="177">
        <f>IF(N117="základná",J117,0)</f>
        <v>0</v>
      </c>
      <c r="BF117" s="177">
        <f>IF(N117="znížená",J117,0)</f>
        <v>0</v>
      </c>
      <c r="BG117" s="177">
        <f>IF(N117="zákl. prenesená",J117,0)</f>
        <v>0</v>
      </c>
      <c r="BH117" s="177">
        <f>IF(N117="zníž. prenesená",J117,0)</f>
        <v>0</v>
      </c>
      <c r="BI117" s="177">
        <f>IF(N117="nulová",J117,0)</f>
        <v>0</v>
      </c>
      <c r="BJ117" s="176" t="s">
        <v>87</v>
      </c>
      <c r="BK117" s="174"/>
      <c r="BL117" s="174"/>
      <c r="BM117" s="174"/>
    </row>
    <row r="118" s="2" customFormat="1" ht="18" customHeight="1">
      <c r="A118" s="37"/>
      <c r="B118" s="168"/>
      <c r="C118" s="169"/>
      <c r="D118" s="171" t="s">
        <v>266</v>
      </c>
      <c r="E118" s="169"/>
      <c r="F118" s="169"/>
      <c r="G118" s="169"/>
      <c r="H118" s="169"/>
      <c r="I118" s="169"/>
      <c r="J118" s="172">
        <f>ROUND(J34*T118,2)</f>
        <v>0</v>
      </c>
      <c r="K118" s="169"/>
      <c r="L118" s="173"/>
      <c r="M118" s="174"/>
      <c r="N118" s="175" t="s">
        <v>41</v>
      </c>
      <c r="O118" s="174"/>
      <c r="P118" s="174"/>
      <c r="Q118" s="174"/>
      <c r="R118" s="174"/>
      <c r="S118" s="169"/>
      <c r="T118" s="169"/>
      <c r="U118" s="169"/>
      <c r="V118" s="169"/>
      <c r="W118" s="169"/>
      <c r="X118" s="169"/>
      <c r="Y118" s="169"/>
      <c r="Z118" s="169"/>
      <c r="AA118" s="169"/>
      <c r="AB118" s="169"/>
      <c r="AC118" s="169"/>
      <c r="AD118" s="169"/>
      <c r="AE118" s="169"/>
      <c r="AF118" s="174"/>
      <c r="AG118" s="174"/>
      <c r="AH118" s="174"/>
      <c r="AI118" s="174"/>
      <c r="AJ118" s="174"/>
      <c r="AK118" s="174"/>
      <c r="AL118" s="174"/>
      <c r="AM118" s="174"/>
      <c r="AN118" s="174"/>
      <c r="AO118" s="174"/>
      <c r="AP118" s="174"/>
      <c r="AQ118" s="174"/>
      <c r="AR118" s="174"/>
      <c r="AS118" s="174"/>
      <c r="AT118" s="174"/>
      <c r="AU118" s="174"/>
      <c r="AV118" s="174"/>
      <c r="AW118" s="174"/>
      <c r="AX118" s="174"/>
      <c r="AY118" s="176" t="s">
        <v>267</v>
      </c>
      <c r="AZ118" s="174"/>
      <c r="BA118" s="174"/>
      <c r="BB118" s="174"/>
      <c r="BC118" s="174"/>
      <c r="BD118" s="174"/>
      <c r="BE118" s="177">
        <f>IF(N118="základná",J118,0)</f>
        <v>0</v>
      </c>
      <c r="BF118" s="177">
        <f>IF(N118="znížená",J118,0)</f>
        <v>0</v>
      </c>
      <c r="BG118" s="177">
        <f>IF(N118="zákl. prenesená",J118,0)</f>
        <v>0</v>
      </c>
      <c r="BH118" s="177">
        <f>IF(N118="zníž. prenesená",J118,0)</f>
        <v>0</v>
      </c>
      <c r="BI118" s="177">
        <f>IF(N118="nulová",J118,0)</f>
        <v>0</v>
      </c>
      <c r="BJ118" s="176" t="s">
        <v>87</v>
      </c>
      <c r="BK118" s="174"/>
      <c r="BL118" s="174"/>
      <c r="BM118" s="174"/>
    </row>
    <row r="119" s="2" customFormat="1">
      <c r="A119" s="37"/>
      <c r="B119" s="38"/>
      <c r="C119" s="37"/>
      <c r="D119" s="37"/>
      <c r="E119" s="37"/>
      <c r="F119" s="37"/>
      <c r="G119" s="37"/>
      <c r="H119" s="37"/>
      <c r="I119" s="37"/>
      <c r="J119" s="37"/>
      <c r="K119" s="37"/>
      <c r="L119" s="59"/>
      <c r="S119" s="37"/>
      <c r="T119" s="37"/>
      <c r="U119" s="37"/>
      <c r="V119" s="37"/>
      <c r="W119" s="37"/>
      <c r="X119" s="37"/>
      <c r="Y119" s="37"/>
      <c r="Z119" s="37"/>
      <c r="AA119" s="37"/>
      <c r="AB119" s="37"/>
      <c r="AC119" s="37"/>
      <c r="AD119" s="37"/>
      <c r="AE119" s="37"/>
    </row>
    <row r="120" s="2" customFormat="1" ht="29.28" customHeight="1">
      <c r="A120" s="37"/>
      <c r="B120" s="38"/>
      <c r="C120" s="178" t="s">
        <v>268</v>
      </c>
      <c r="D120" s="147"/>
      <c r="E120" s="147"/>
      <c r="F120" s="147"/>
      <c r="G120" s="147"/>
      <c r="H120" s="147"/>
      <c r="I120" s="147"/>
      <c r="J120" s="179">
        <f>ROUND(J100+J112,2)</f>
        <v>0</v>
      </c>
      <c r="K120" s="147"/>
      <c r="L120" s="59"/>
      <c r="S120" s="37"/>
      <c r="T120" s="37"/>
      <c r="U120" s="37"/>
      <c r="V120" s="37"/>
      <c r="W120" s="37"/>
      <c r="X120" s="37"/>
      <c r="Y120" s="37"/>
      <c r="Z120" s="37"/>
      <c r="AA120" s="37"/>
      <c r="AB120" s="37"/>
      <c r="AC120" s="37"/>
      <c r="AD120" s="37"/>
      <c r="AE120" s="37"/>
    </row>
    <row r="121" s="2" customFormat="1" ht="6.96" customHeight="1">
      <c r="A121" s="37"/>
      <c r="B121" s="64"/>
      <c r="C121" s="65"/>
      <c r="D121" s="65"/>
      <c r="E121" s="65"/>
      <c r="F121" s="65"/>
      <c r="G121" s="65"/>
      <c r="H121" s="65"/>
      <c r="I121" s="65"/>
      <c r="J121" s="65"/>
      <c r="K121" s="65"/>
      <c r="L121" s="59"/>
      <c r="S121" s="37"/>
      <c r="T121" s="37"/>
      <c r="U121" s="37"/>
      <c r="V121" s="37"/>
      <c r="W121" s="37"/>
      <c r="X121" s="37"/>
      <c r="Y121" s="37"/>
      <c r="Z121" s="37"/>
      <c r="AA121" s="37"/>
      <c r="AB121" s="37"/>
      <c r="AC121" s="37"/>
      <c r="AD121" s="37"/>
      <c r="AE121" s="37"/>
    </row>
    <row r="125" s="2" customFormat="1" ht="6.96" customHeight="1">
      <c r="A125" s="37"/>
      <c r="B125" s="66"/>
      <c r="C125" s="67"/>
      <c r="D125" s="67"/>
      <c r="E125" s="67"/>
      <c r="F125" s="67"/>
      <c r="G125" s="67"/>
      <c r="H125" s="67"/>
      <c r="I125" s="67"/>
      <c r="J125" s="67"/>
      <c r="K125" s="67"/>
      <c r="L125" s="59"/>
      <c r="S125" s="37"/>
      <c r="T125" s="37"/>
      <c r="U125" s="37"/>
      <c r="V125" s="37"/>
      <c r="W125" s="37"/>
      <c r="X125" s="37"/>
      <c r="Y125" s="37"/>
      <c r="Z125" s="37"/>
      <c r="AA125" s="37"/>
      <c r="AB125" s="37"/>
      <c r="AC125" s="37"/>
      <c r="AD125" s="37"/>
      <c r="AE125" s="37"/>
    </row>
    <row r="126" s="2" customFormat="1" ht="24.96" customHeight="1">
      <c r="A126" s="37"/>
      <c r="B126" s="38"/>
      <c r="C126" s="22" t="s">
        <v>269</v>
      </c>
      <c r="D126" s="37"/>
      <c r="E126" s="37"/>
      <c r="F126" s="37"/>
      <c r="G126" s="37"/>
      <c r="H126" s="37"/>
      <c r="I126" s="37"/>
      <c r="J126" s="37"/>
      <c r="K126" s="37"/>
      <c r="L126" s="59"/>
      <c r="S126" s="37"/>
      <c r="T126" s="37"/>
      <c r="U126" s="37"/>
      <c r="V126" s="37"/>
      <c r="W126" s="37"/>
      <c r="X126" s="37"/>
      <c r="Y126" s="37"/>
      <c r="Z126" s="37"/>
      <c r="AA126" s="37"/>
      <c r="AB126" s="37"/>
      <c r="AC126" s="37"/>
      <c r="AD126" s="37"/>
      <c r="AE126" s="37"/>
    </row>
    <row r="127" s="2" customFormat="1" ht="6.96" customHeight="1">
      <c r="A127" s="37"/>
      <c r="B127" s="38"/>
      <c r="C127" s="37"/>
      <c r="D127" s="37"/>
      <c r="E127" s="37"/>
      <c r="F127" s="37"/>
      <c r="G127" s="37"/>
      <c r="H127" s="37"/>
      <c r="I127" s="37"/>
      <c r="J127" s="37"/>
      <c r="K127" s="37"/>
      <c r="L127" s="59"/>
      <c r="S127" s="37"/>
      <c r="T127" s="37"/>
      <c r="U127" s="37"/>
      <c r="V127" s="37"/>
      <c r="W127" s="37"/>
      <c r="X127" s="37"/>
      <c r="Y127" s="37"/>
      <c r="Z127" s="37"/>
      <c r="AA127" s="37"/>
      <c r="AB127" s="37"/>
      <c r="AC127" s="37"/>
      <c r="AD127" s="37"/>
      <c r="AE127" s="37"/>
    </row>
    <row r="128" s="2" customFormat="1" ht="12" customHeight="1">
      <c r="A128" s="37"/>
      <c r="B128" s="38"/>
      <c r="C128" s="31" t="s">
        <v>15</v>
      </c>
      <c r="D128" s="37"/>
      <c r="E128" s="37"/>
      <c r="F128" s="37"/>
      <c r="G128" s="37"/>
      <c r="H128" s="37"/>
      <c r="I128" s="37"/>
      <c r="J128" s="37"/>
      <c r="K128" s="37"/>
      <c r="L128" s="59"/>
      <c r="S128" s="37"/>
      <c r="T128" s="37"/>
      <c r="U128" s="37"/>
      <c r="V128" s="37"/>
      <c r="W128" s="37"/>
      <c r="X128" s="37"/>
      <c r="Y128" s="37"/>
      <c r="Z128" s="37"/>
      <c r="AA128" s="37"/>
      <c r="AB128" s="37"/>
      <c r="AC128" s="37"/>
      <c r="AD128" s="37"/>
      <c r="AE128" s="37"/>
    </row>
    <row r="129" s="2" customFormat="1" ht="26.25" customHeight="1">
      <c r="A129" s="37"/>
      <c r="B129" s="38"/>
      <c r="C129" s="37"/>
      <c r="D129" s="37"/>
      <c r="E129" s="134" t="str">
        <f>E7</f>
        <v>Komplexná rekonštrukcia a realizácia nadstavby budovy študenského domova4,Tr. SNP53,Banská Bystrica</v>
      </c>
      <c r="F129" s="31"/>
      <c r="G129" s="31"/>
      <c r="H129" s="31"/>
      <c r="I129" s="37"/>
      <c r="J129" s="37"/>
      <c r="K129" s="37"/>
      <c r="L129" s="59"/>
      <c r="S129" s="37"/>
      <c r="T129" s="37"/>
      <c r="U129" s="37"/>
      <c r="V129" s="37"/>
      <c r="W129" s="37"/>
      <c r="X129" s="37"/>
      <c r="Y129" s="37"/>
      <c r="Z129" s="37"/>
      <c r="AA129" s="37"/>
      <c r="AB129" s="37"/>
      <c r="AC129" s="37"/>
      <c r="AD129" s="37"/>
      <c r="AE129" s="37"/>
    </row>
    <row r="130" s="1" customFormat="1" ht="12" customHeight="1">
      <c r="B130" s="21"/>
      <c r="C130" s="31" t="s">
        <v>222</v>
      </c>
      <c r="L130" s="21"/>
    </row>
    <row r="131" s="1" customFormat="1" ht="16.5" customHeight="1">
      <c r="B131" s="21"/>
      <c r="E131" s="134" t="s">
        <v>223</v>
      </c>
      <c r="F131" s="1"/>
      <c r="G131" s="1"/>
      <c r="H131" s="1"/>
      <c r="L131" s="21"/>
    </row>
    <row r="132" s="1" customFormat="1" ht="12" customHeight="1">
      <c r="B132" s="21"/>
      <c r="C132" s="31" t="s">
        <v>224</v>
      </c>
      <c r="L132" s="21"/>
    </row>
    <row r="133" s="2" customFormat="1" ht="16.5" customHeight="1">
      <c r="A133" s="37"/>
      <c r="B133" s="38"/>
      <c r="C133" s="37"/>
      <c r="D133" s="37"/>
      <c r="E133" s="135" t="s">
        <v>4703</v>
      </c>
      <c r="F133" s="37"/>
      <c r="G133" s="37"/>
      <c r="H133" s="37"/>
      <c r="I133" s="37"/>
      <c r="J133" s="37"/>
      <c r="K133" s="37"/>
      <c r="L133" s="59"/>
      <c r="S133" s="37"/>
      <c r="T133" s="37"/>
      <c r="U133" s="37"/>
      <c r="V133" s="37"/>
      <c r="W133" s="37"/>
      <c r="X133" s="37"/>
      <c r="Y133" s="37"/>
      <c r="Z133" s="37"/>
      <c r="AA133" s="37"/>
      <c r="AB133" s="37"/>
      <c r="AC133" s="37"/>
      <c r="AD133" s="37"/>
      <c r="AE133" s="37"/>
    </row>
    <row r="134" s="2" customFormat="1" ht="12" customHeight="1">
      <c r="A134" s="37"/>
      <c r="B134" s="38"/>
      <c r="C134" s="31" t="s">
        <v>226</v>
      </c>
      <c r="D134" s="37"/>
      <c r="E134" s="37"/>
      <c r="F134" s="37"/>
      <c r="G134" s="37"/>
      <c r="H134" s="37"/>
      <c r="I134" s="37"/>
      <c r="J134" s="37"/>
      <c r="K134" s="37"/>
      <c r="L134" s="59"/>
      <c r="S134" s="37"/>
      <c r="T134" s="37"/>
      <c r="U134" s="37"/>
      <c r="V134" s="37"/>
      <c r="W134" s="37"/>
      <c r="X134" s="37"/>
      <c r="Y134" s="37"/>
      <c r="Z134" s="37"/>
      <c r="AA134" s="37"/>
      <c r="AB134" s="37"/>
      <c r="AC134" s="37"/>
      <c r="AD134" s="37"/>
      <c r="AE134" s="37"/>
    </row>
    <row r="135" s="2" customFormat="1" ht="16.5" customHeight="1">
      <c r="A135" s="37"/>
      <c r="B135" s="38"/>
      <c r="C135" s="37"/>
      <c r="D135" s="37"/>
      <c r="E135" s="71" t="str">
        <f>E13</f>
        <v xml:space="preserve">úk - Ústredné vykurovanie  I. a II. etapa</v>
      </c>
      <c r="F135" s="37"/>
      <c r="G135" s="37"/>
      <c r="H135" s="37"/>
      <c r="I135" s="37"/>
      <c r="J135" s="37"/>
      <c r="K135" s="37"/>
      <c r="L135" s="59"/>
      <c r="S135" s="37"/>
      <c r="T135" s="37"/>
      <c r="U135" s="37"/>
      <c r="V135" s="37"/>
      <c r="W135" s="37"/>
      <c r="X135" s="37"/>
      <c r="Y135" s="37"/>
      <c r="Z135" s="37"/>
      <c r="AA135" s="37"/>
      <c r="AB135" s="37"/>
      <c r="AC135" s="37"/>
      <c r="AD135" s="37"/>
      <c r="AE135" s="37"/>
    </row>
    <row r="136" s="2" customFormat="1" ht="6.96" customHeight="1">
      <c r="A136" s="37"/>
      <c r="B136" s="38"/>
      <c r="C136" s="37"/>
      <c r="D136" s="37"/>
      <c r="E136" s="37"/>
      <c r="F136" s="37"/>
      <c r="G136" s="37"/>
      <c r="H136" s="37"/>
      <c r="I136" s="37"/>
      <c r="J136" s="37"/>
      <c r="K136" s="37"/>
      <c r="L136" s="59"/>
      <c r="S136" s="37"/>
      <c r="T136" s="37"/>
      <c r="U136" s="37"/>
      <c r="V136" s="37"/>
      <c r="W136" s="37"/>
      <c r="X136" s="37"/>
      <c r="Y136" s="37"/>
      <c r="Z136" s="37"/>
      <c r="AA136" s="37"/>
      <c r="AB136" s="37"/>
      <c r="AC136" s="37"/>
      <c r="AD136" s="37"/>
      <c r="AE136" s="37"/>
    </row>
    <row r="137" s="2" customFormat="1" ht="12" customHeight="1">
      <c r="A137" s="37"/>
      <c r="B137" s="38"/>
      <c r="C137" s="31" t="s">
        <v>19</v>
      </c>
      <c r="D137" s="37"/>
      <c r="E137" s="37"/>
      <c r="F137" s="26" t="str">
        <f>F16</f>
        <v xml:space="preserve"> </v>
      </c>
      <c r="G137" s="37"/>
      <c r="H137" s="37"/>
      <c r="I137" s="31" t="s">
        <v>21</v>
      </c>
      <c r="J137" s="73" t="str">
        <f>IF(J16="","",J16)</f>
        <v>10. 9. 2024</v>
      </c>
      <c r="K137" s="37"/>
      <c r="L137" s="59"/>
      <c r="S137" s="37"/>
      <c r="T137" s="37"/>
      <c r="U137" s="37"/>
      <c r="V137" s="37"/>
      <c r="W137" s="37"/>
      <c r="X137" s="37"/>
      <c r="Y137" s="37"/>
      <c r="Z137" s="37"/>
      <c r="AA137" s="37"/>
      <c r="AB137" s="37"/>
      <c r="AC137" s="37"/>
      <c r="AD137" s="37"/>
      <c r="AE137" s="37"/>
    </row>
    <row r="138" s="2" customFormat="1" ht="6.96" customHeight="1">
      <c r="A138" s="37"/>
      <c r="B138" s="38"/>
      <c r="C138" s="37"/>
      <c r="D138" s="37"/>
      <c r="E138" s="37"/>
      <c r="F138" s="37"/>
      <c r="G138" s="37"/>
      <c r="H138" s="37"/>
      <c r="I138" s="37"/>
      <c r="J138" s="37"/>
      <c r="K138" s="37"/>
      <c r="L138" s="59"/>
      <c r="S138" s="37"/>
      <c r="T138" s="37"/>
      <c r="U138" s="37"/>
      <c r="V138" s="37"/>
      <c r="W138" s="37"/>
      <c r="X138" s="37"/>
      <c r="Y138" s="37"/>
      <c r="Z138" s="37"/>
      <c r="AA138" s="37"/>
      <c r="AB138" s="37"/>
      <c r="AC138" s="37"/>
      <c r="AD138" s="37"/>
      <c r="AE138" s="37"/>
    </row>
    <row r="139" s="2" customFormat="1" ht="15.15" customHeight="1">
      <c r="A139" s="37"/>
      <c r="B139" s="38"/>
      <c r="C139" s="31" t="s">
        <v>23</v>
      </c>
      <c r="D139" s="37"/>
      <c r="E139" s="37"/>
      <c r="F139" s="26" t="str">
        <f>E19</f>
        <v>Univerzita Mateja Bela v Banskej Bystrici</v>
      </c>
      <c r="G139" s="37"/>
      <c r="H139" s="37"/>
      <c r="I139" s="31" t="s">
        <v>29</v>
      </c>
      <c r="J139" s="35" t="str">
        <f>E25</f>
        <v>Insvet s.r.o.,Koeice</v>
      </c>
      <c r="K139" s="37"/>
      <c r="L139" s="59"/>
      <c r="S139" s="37"/>
      <c r="T139" s="37"/>
      <c r="U139" s="37"/>
      <c r="V139" s="37"/>
      <c r="W139" s="37"/>
      <c r="X139" s="37"/>
      <c r="Y139" s="37"/>
      <c r="Z139" s="37"/>
      <c r="AA139" s="37"/>
      <c r="AB139" s="37"/>
      <c r="AC139" s="37"/>
      <c r="AD139" s="37"/>
      <c r="AE139" s="37"/>
    </row>
    <row r="140" s="2" customFormat="1" ht="15.15" customHeight="1">
      <c r="A140" s="37"/>
      <c r="B140" s="38"/>
      <c r="C140" s="31" t="s">
        <v>27</v>
      </c>
      <c r="D140" s="37"/>
      <c r="E140" s="37"/>
      <c r="F140" s="26" t="str">
        <f>IF(E22="","",E22)</f>
        <v>Vyplň údaj</v>
      </c>
      <c r="G140" s="37"/>
      <c r="H140" s="37"/>
      <c r="I140" s="31" t="s">
        <v>32</v>
      </c>
      <c r="J140" s="35" t="str">
        <f>E28</f>
        <v xml:space="preserve"> </v>
      </c>
      <c r="K140" s="37"/>
      <c r="L140" s="59"/>
      <c r="S140" s="37"/>
      <c r="T140" s="37"/>
      <c r="U140" s="37"/>
      <c r="V140" s="37"/>
      <c r="W140" s="37"/>
      <c r="X140" s="37"/>
      <c r="Y140" s="37"/>
      <c r="Z140" s="37"/>
      <c r="AA140" s="37"/>
      <c r="AB140" s="37"/>
      <c r="AC140" s="37"/>
      <c r="AD140" s="37"/>
      <c r="AE140" s="37"/>
    </row>
    <row r="141" s="2" customFormat="1" ht="10.32" customHeight="1">
      <c r="A141" s="37"/>
      <c r="B141" s="38"/>
      <c r="C141" s="37"/>
      <c r="D141" s="37"/>
      <c r="E141" s="37"/>
      <c r="F141" s="37"/>
      <c r="G141" s="37"/>
      <c r="H141" s="37"/>
      <c r="I141" s="37"/>
      <c r="J141" s="37"/>
      <c r="K141" s="37"/>
      <c r="L141" s="59"/>
      <c r="S141" s="37"/>
      <c r="T141" s="37"/>
      <c r="U141" s="37"/>
      <c r="V141" s="37"/>
      <c r="W141" s="37"/>
      <c r="X141" s="37"/>
      <c r="Y141" s="37"/>
      <c r="Z141" s="37"/>
      <c r="AA141" s="37"/>
      <c r="AB141" s="37"/>
      <c r="AC141" s="37"/>
      <c r="AD141" s="37"/>
      <c r="AE141" s="37"/>
    </row>
    <row r="142" s="11" customFormat="1" ht="29.28" customHeight="1">
      <c r="A142" s="180"/>
      <c r="B142" s="181"/>
      <c r="C142" s="182" t="s">
        <v>270</v>
      </c>
      <c r="D142" s="183" t="s">
        <v>60</v>
      </c>
      <c r="E142" s="183" t="s">
        <v>56</v>
      </c>
      <c r="F142" s="183" t="s">
        <v>57</v>
      </c>
      <c r="G142" s="183" t="s">
        <v>271</v>
      </c>
      <c r="H142" s="183" t="s">
        <v>272</v>
      </c>
      <c r="I142" s="183" t="s">
        <v>273</v>
      </c>
      <c r="J142" s="184" t="s">
        <v>232</v>
      </c>
      <c r="K142" s="185" t="s">
        <v>274</v>
      </c>
      <c r="L142" s="186"/>
      <c r="M142" s="90" t="s">
        <v>1</v>
      </c>
      <c r="N142" s="91" t="s">
        <v>39</v>
      </c>
      <c r="O142" s="91" t="s">
        <v>275</v>
      </c>
      <c r="P142" s="91" t="s">
        <v>276</v>
      </c>
      <c r="Q142" s="91" t="s">
        <v>277</v>
      </c>
      <c r="R142" s="91" t="s">
        <v>278</v>
      </c>
      <c r="S142" s="91" t="s">
        <v>279</v>
      </c>
      <c r="T142" s="92" t="s">
        <v>280</v>
      </c>
      <c r="U142" s="180"/>
      <c r="V142" s="180"/>
      <c r="W142" s="180"/>
      <c r="X142" s="180"/>
      <c r="Y142" s="180"/>
      <c r="Z142" s="180"/>
      <c r="AA142" s="180"/>
      <c r="AB142" s="180"/>
      <c r="AC142" s="180"/>
      <c r="AD142" s="180"/>
      <c r="AE142" s="180"/>
    </row>
    <row r="143" s="2" customFormat="1" ht="22.8" customHeight="1">
      <c r="A143" s="37"/>
      <c r="B143" s="38"/>
      <c r="C143" s="97" t="s">
        <v>228</v>
      </c>
      <c r="D143" s="37"/>
      <c r="E143" s="37"/>
      <c r="F143" s="37"/>
      <c r="G143" s="37"/>
      <c r="H143" s="37"/>
      <c r="I143" s="37"/>
      <c r="J143" s="187">
        <f>BK143</f>
        <v>0</v>
      </c>
      <c r="K143" s="37"/>
      <c r="L143" s="38"/>
      <c r="M143" s="93"/>
      <c r="N143" s="77"/>
      <c r="O143" s="94"/>
      <c r="P143" s="188">
        <f>P144+P153+P249</f>
        <v>0</v>
      </c>
      <c r="Q143" s="94"/>
      <c r="R143" s="188">
        <f>R144+R153+R249</f>
        <v>0</v>
      </c>
      <c r="S143" s="94"/>
      <c r="T143" s="189">
        <f>T144+T153+T249</f>
        <v>0</v>
      </c>
      <c r="U143" s="37"/>
      <c r="V143" s="37"/>
      <c r="W143" s="37"/>
      <c r="X143" s="37"/>
      <c r="Y143" s="37"/>
      <c r="Z143" s="37"/>
      <c r="AA143" s="37"/>
      <c r="AB143" s="37"/>
      <c r="AC143" s="37"/>
      <c r="AD143" s="37"/>
      <c r="AE143" s="37"/>
      <c r="AT143" s="18" t="s">
        <v>74</v>
      </c>
      <c r="AU143" s="18" t="s">
        <v>234</v>
      </c>
      <c r="BK143" s="190">
        <f>BK144+BK153+BK249</f>
        <v>0</v>
      </c>
    </row>
    <row r="144" s="12" customFormat="1" ht="25.92" customHeight="1">
      <c r="A144" s="12"/>
      <c r="B144" s="191"/>
      <c r="C144" s="12"/>
      <c r="D144" s="192" t="s">
        <v>74</v>
      </c>
      <c r="E144" s="193" t="s">
        <v>281</v>
      </c>
      <c r="F144" s="193" t="s">
        <v>282</v>
      </c>
      <c r="G144" s="12"/>
      <c r="H144" s="12"/>
      <c r="I144" s="194"/>
      <c r="J144" s="195">
        <f>BK144</f>
        <v>0</v>
      </c>
      <c r="K144" s="12"/>
      <c r="L144" s="191"/>
      <c r="M144" s="196"/>
      <c r="N144" s="197"/>
      <c r="O144" s="197"/>
      <c r="P144" s="198">
        <f>P145</f>
        <v>0</v>
      </c>
      <c r="Q144" s="197"/>
      <c r="R144" s="198">
        <f>R145</f>
        <v>0</v>
      </c>
      <c r="S144" s="197"/>
      <c r="T144" s="199">
        <f>T145</f>
        <v>0</v>
      </c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R144" s="192" t="s">
        <v>82</v>
      </c>
      <c r="AT144" s="200" t="s">
        <v>74</v>
      </c>
      <c r="AU144" s="200" t="s">
        <v>75</v>
      </c>
      <c r="AY144" s="192" t="s">
        <v>283</v>
      </c>
      <c r="BK144" s="201">
        <f>BK145</f>
        <v>0</v>
      </c>
    </row>
    <row r="145" s="12" customFormat="1" ht="22.8" customHeight="1">
      <c r="A145" s="12"/>
      <c r="B145" s="191"/>
      <c r="C145" s="12"/>
      <c r="D145" s="192" t="s">
        <v>74</v>
      </c>
      <c r="E145" s="202" t="s">
        <v>323</v>
      </c>
      <c r="F145" s="202" t="s">
        <v>645</v>
      </c>
      <c r="G145" s="12"/>
      <c r="H145" s="12"/>
      <c r="I145" s="194"/>
      <c r="J145" s="203">
        <f>BK145</f>
        <v>0</v>
      </c>
      <c r="K145" s="12"/>
      <c r="L145" s="191"/>
      <c r="M145" s="196"/>
      <c r="N145" s="197"/>
      <c r="O145" s="197"/>
      <c r="P145" s="198">
        <f>SUM(P146:P152)</f>
        <v>0</v>
      </c>
      <c r="Q145" s="197"/>
      <c r="R145" s="198">
        <f>SUM(R146:R152)</f>
        <v>0</v>
      </c>
      <c r="S145" s="197"/>
      <c r="T145" s="199">
        <f>SUM(T146:T152)</f>
        <v>0</v>
      </c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R145" s="192" t="s">
        <v>82</v>
      </c>
      <c r="AT145" s="200" t="s">
        <v>74</v>
      </c>
      <c r="AU145" s="200" t="s">
        <v>82</v>
      </c>
      <c r="AY145" s="192" t="s">
        <v>283</v>
      </c>
      <c r="BK145" s="201">
        <f>SUM(BK146:BK152)</f>
        <v>0</v>
      </c>
    </row>
    <row r="146" s="2" customFormat="1" ht="24.15" customHeight="1">
      <c r="A146" s="37"/>
      <c r="B146" s="168"/>
      <c r="C146" s="204" t="s">
        <v>82</v>
      </c>
      <c r="D146" s="204" t="s">
        <v>285</v>
      </c>
      <c r="E146" s="205" t="s">
        <v>905</v>
      </c>
      <c r="F146" s="206" t="s">
        <v>906</v>
      </c>
      <c r="G146" s="207" t="s">
        <v>344</v>
      </c>
      <c r="H146" s="208">
        <v>6.0289999999999999</v>
      </c>
      <c r="I146" s="209"/>
      <c r="J146" s="210">
        <f>ROUND(I146*H146,2)</f>
        <v>0</v>
      </c>
      <c r="K146" s="211"/>
      <c r="L146" s="38"/>
      <c r="M146" s="212" t="s">
        <v>1</v>
      </c>
      <c r="N146" s="213" t="s">
        <v>41</v>
      </c>
      <c r="O146" s="81"/>
      <c r="P146" s="214">
        <f>O146*H146</f>
        <v>0</v>
      </c>
      <c r="Q146" s="214">
        <v>0</v>
      </c>
      <c r="R146" s="214">
        <f>Q146*H146</f>
        <v>0</v>
      </c>
      <c r="S146" s="214">
        <v>0</v>
      </c>
      <c r="T146" s="215">
        <f>S146*H146</f>
        <v>0</v>
      </c>
      <c r="U146" s="37"/>
      <c r="V146" s="37"/>
      <c r="W146" s="37"/>
      <c r="X146" s="37"/>
      <c r="Y146" s="37"/>
      <c r="Z146" s="37"/>
      <c r="AA146" s="37"/>
      <c r="AB146" s="37"/>
      <c r="AC146" s="37"/>
      <c r="AD146" s="37"/>
      <c r="AE146" s="37"/>
      <c r="AR146" s="216" t="s">
        <v>289</v>
      </c>
      <c r="AT146" s="216" t="s">
        <v>285</v>
      </c>
      <c r="AU146" s="216" t="s">
        <v>87</v>
      </c>
      <c r="AY146" s="18" t="s">
        <v>283</v>
      </c>
      <c r="BE146" s="217">
        <f>IF(N146="základná",J146,0)</f>
        <v>0</v>
      </c>
      <c r="BF146" s="217">
        <f>IF(N146="znížená",J146,0)</f>
        <v>0</v>
      </c>
      <c r="BG146" s="217">
        <f>IF(N146="zákl. prenesená",J146,0)</f>
        <v>0</v>
      </c>
      <c r="BH146" s="217">
        <f>IF(N146="zníž. prenesená",J146,0)</f>
        <v>0</v>
      </c>
      <c r="BI146" s="217">
        <f>IF(N146="nulová",J146,0)</f>
        <v>0</v>
      </c>
      <c r="BJ146" s="18" t="s">
        <v>87</v>
      </c>
      <c r="BK146" s="217">
        <f>ROUND(I146*H146,2)</f>
        <v>0</v>
      </c>
      <c r="BL146" s="18" t="s">
        <v>289</v>
      </c>
      <c r="BM146" s="216" t="s">
        <v>87</v>
      </c>
    </row>
    <row r="147" s="2" customFormat="1" ht="24.15" customHeight="1">
      <c r="A147" s="37"/>
      <c r="B147" s="168"/>
      <c r="C147" s="204" t="s">
        <v>87</v>
      </c>
      <c r="D147" s="204" t="s">
        <v>285</v>
      </c>
      <c r="E147" s="205" t="s">
        <v>909</v>
      </c>
      <c r="F147" s="206" t="s">
        <v>910</v>
      </c>
      <c r="G147" s="207" t="s">
        <v>344</v>
      </c>
      <c r="H147" s="208">
        <v>36.173999999999999</v>
      </c>
      <c r="I147" s="209"/>
      <c r="J147" s="210">
        <f>ROUND(I147*H147,2)</f>
        <v>0</v>
      </c>
      <c r="K147" s="211"/>
      <c r="L147" s="38"/>
      <c r="M147" s="212" t="s">
        <v>1</v>
      </c>
      <c r="N147" s="213" t="s">
        <v>41</v>
      </c>
      <c r="O147" s="81"/>
      <c r="P147" s="214">
        <f>O147*H147</f>
        <v>0</v>
      </c>
      <c r="Q147" s="214">
        <v>0</v>
      </c>
      <c r="R147" s="214">
        <f>Q147*H147</f>
        <v>0</v>
      </c>
      <c r="S147" s="214">
        <v>0</v>
      </c>
      <c r="T147" s="215">
        <f>S147*H147</f>
        <v>0</v>
      </c>
      <c r="U147" s="37"/>
      <c r="V147" s="37"/>
      <c r="W147" s="37"/>
      <c r="X147" s="37"/>
      <c r="Y147" s="37"/>
      <c r="Z147" s="37"/>
      <c r="AA147" s="37"/>
      <c r="AB147" s="37"/>
      <c r="AC147" s="37"/>
      <c r="AD147" s="37"/>
      <c r="AE147" s="37"/>
      <c r="AR147" s="216" t="s">
        <v>289</v>
      </c>
      <c r="AT147" s="216" t="s">
        <v>285</v>
      </c>
      <c r="AU147" s="216" t="s">
        <v>87</v>
      </c>
      <c r="AY147" s="18" t="s">
        <v>283</v>
      </c>
      <c r="BE147" s="217">
        <f>IF(N147="základná",J147,0)</f>
        <v>0</v>
      </c>
      <c r="BF147" s="217">
        <f>IF(N147="znížená",J147,0)</f>
        <v>0</v>
      </c>
      <c r="BG147" s="217">
        <f>IF(N147="zákl. prenesená",J147,0)</f>
        <v>0</v>
      </c>
      <c r="BH147" s="217">
        <f>IF(N147="zníž. prenesená",J147,0)</f>
        <v>0</v>
      </c>
      <c r="BI147" s="217">
        <f>IF(N147="nulová",J147,0)</f>
        <v>0</v>
      </c>
      <c r="BJ147" s="18" t="s">
        <v>87</v>
      </c>
      <c r="BK147" s="217">
        <f>ROUND(I147*H147,2)</f>
        <v>0</v>
      </c>
      <c r="BL147" s="18" t="s">
        <v>289</v>
      </c>
      <c r="BM147" s="216" t="s">
        <v>289</v>
      </c>
    </row>
    <row r="148" s="2" customFormat="1" ht="21.75" customHeight="1">
      <c r="A148" s="37"/>
      <c r="B148" s="168"/>
      <c r="C148" s="204" t="s">
        <v>92</v>
      </c>
      <c r="D148" s="204" t="s">
        <v>285</v>
      </c>
      <c r="E148" s="205" t="s">
        <v>914</v>
      </c>
      <c r="F148" s="206" t="s">
        <v>915</v>
      </c>
      <c r="G148" s="207" t="s">
        <v>344</v>
      </c>
      <c r="H148" s="208">
        <v>0.46200000000000002</v>
      </c>
      <c r="I148" s="209"/>
      <c r="J148" s="210">
        <f>ROUND(I148*H148,2)</f>
        <v>0</v>
      </c>
      <c r="K148" s="211"/>
      <c r="L148" s="38"/>
      <c r="M148" s="212" t="s">
        <v>1</v>
      </c>
      <c r="N148" s="213" t="s">
        <v>41</v>
      </c>
      <c r="O148" s="81"/>
      <c r="P148" s="214">
        <f>O148*H148</f>
        <v>0</v>
      </c>
      <c r="Q148" s="214">
        <v>0</v>
      </c>
      <c r="R148" s="214">
        <f>Q148*H148</f>
        <v>0</v>
      </c>
      <c r="S148" s="214">
        <v>0</v>
      </c>
      <c r="T148" s="215">
        <f>S148*H148</f>
        <v>0</v>
      </c>
      <c r="U148" s="37"/>
      <c r="V148" s="37"/>
      <c r="W148" s="37"/>
      <c r="X148" s="37"/>
      <c r="Y148" s="37"/>
      <c r="Z148" s="37"/>
      <c r="AA148" s="37"/>
      <c r="AB148" s="37"/>
      <c r="AC148" s="37"/>
      <c r="AD148" s="37"/>
      <c r="AE148" s="37"/>
      <c r="AR148" s="216" t="s">
        <v>289</v>
      </c>
      <c r="AT148" s="216" t="s">
        <v>285</v>
      </c>
      <c r="AU148" s="216" t="s">
        <v>87</v>
      </c>
      <c r="AY148" s="18" t="s">
        <v>283</v>
      </c>
      <c r="BE148" s="217">
        <f>IF(N148="základná",J148,0)</f>
        <v>0</v>
      </c>
      <c r="BF148" s="217">
        <f>IF(N148="znížená",J148,0)</f>
        <v>0</v>
      </c>
      <c r="BG148" s="217">
        <f>IF(N148="zákl. prenesená",J148,0)</f>
        <v>0</v>
      </c>
      <c r="BH148" s="217">
        <f>IF(N148="zníž. prenesená",J148,0)</f>
        <v>0</v>
      </c>
      <c r="BI148" s="217">
        <f>IF(N148="nulová",J148,0)</f>
        <v>0</v>
      </c>
      <c r="BJ148" s="18" t="s">
        <v>87</v>
      </c>
      <c r="BK148" s="217">
        <f>ROUND(I148*H148,2)</f>
        <v>0</v>
      </c>
      <c r="BL148" s="18" t="s">
        <v>289</v>
      </c>
      <c r="BM148" s="216" t="s">
        <v>310</v>
      </c>
    </row>
    <row r="149" s="2" customFormat="1" ht="24.15" customHeight="1">
      <c r="A149" s="37"/>
      <c r="B149" s="168"/>
      <c r="C149" s="204" t="s">
        <v>289</v>
      </c>
      <c r="D149" s="204" t="s">
        <v>285</v>
      </c>
      <c r="E149" s="205" t="s">
        <v>918</v>
      </c>
      <c r="F149" s="206" t="s">
        <v>919</v>
      </c>
      <c r="G149" s="207" t="s">
        <v>344</v>
      </c>
      <c r="H149" s="208">
        <v>6.468</v>
      </c>
      <c r="I149" s="209"/>
      <c r="J149" s="210">
        <f>ROUND(I149*H149,2)</f>
        <v>0</v>
      </c>
      <c r="K149" s="211"/>
      <c r="L149" s="38"/>
      <c r="M149" s="212" t="s">
        <v>1</v>
      </c>
      <c r="N149" s="213" t="s">
        <v>41</v>
      </c>
      <c r="O149" s="81"/>
      <c r="P149" s="214">
        <f>O149*H149</f>
        <v>0</v>
      </c>
      <c r="Q149" s="214">
        <v>0</v>
      </c>
      <c r="R149" s="214">
        <f>Q149*H149</f>
        <v>0</v>
      </c>
      <c r="S149" s="214">
        <v>0</v>
      </c>
      <c r="T149" s="215">
        <f>S149*H149</f>
        <v>0</v>
      </c>
      <c r="U149" s="37"/>
      <c r="V149" s="37"/>
      <c r="W149" s="37"/>
      <c r="X149" s="37"/>
      <c r="Y149" s="37"/>
      <c r="Z149" s="37"/>
      <c r="AA149" s="37"/>
      <c r="AB149" s="37"/>
      <c r="AC149" s="37"/>
      <c r="AD149" s="37"/>
      <c r="AE149" s="37"/>
      <c r="AR149" s="216" t="s">
        <v>289</v>
      </c>
      <c r="AT149" s="216" t="s">
        <v>285</v>
      </c>
      <c r="AU149" s="216" t="s">
        <v>87</v>
      </c>
      <c r="AY149" s="18" t="s">
        <v>283</v>
      </c>
      <c r="BE149" s="217">
        <f>IF(N149="základná",J149,0)</f>
        <v>0</v>
      </c>
      <c r="BF149" s="217">
        <f>IF(N149="znížená",J149,0)</f>
        <v>0</v>
      </c>
      <c r="BG149" s="217">
        <f>IF(N149="zákl. prenesená",J149,0)</f>
        <v>0</v>
      </c>
      <c r="BH149" s="217">
        <f>IF(N149="zníž. prenesená",J149,0)</f>
        <v>0</v>
      </c>
      <c r="BI149" s="217">
        <f>IF(N149="nulová",J149,0)</f>
        <v>0</v>
      </c>
      <c r="BJ149" s="18" t="s">
        <v>87</v>
      </c>
      <c r="BK149" s="217">
        <f>ROUND(I149*H149,2)</f>
        <v>0</v>
      </c>
      <c r="BL149" s="18" t="s">
        <v>289</v>
      </c>
      <c r="BM149" s="216" t="s">
        <v>319</v>
      </c>
    </row>
    <row r="150" s="2" customFormat="1" ht="24.15" customHeight="1">
      <c r="A150" s="37"/>
      <c r="B150" s="168"/>
      <c r="C150" s="204" t="s">
        <v>306</v>
      </c>
      <c r="D150" s="204" t="s">
        <v>285</v>
      </c>
      <c r="E150" s="205" t="s">
        <v>923</v>
      </c>
      <c r="F150" s="206" t="s">
        <v>924</v>
      </c>
      <c r="G150" s="207" t="s">
        <v>344</v>
      </c>
      <c r="H150" s="208">
        <v>6.0289999999999999</v>
      </c>
      <c r="I150" s="209"/>
      <c r="J150" s="210">
        <f>ROUND(I150*H150,2)</f>
        <v>0</v>
      </c>
      <c r="K150" s="211"/>
      <c r="L150" s="38"/>
      <c r="M150" s="212" t="s">
        <v>1</v>
      </c>
      <c r="N150" s="213" t="s">
        <v>41</v>
      </c>
      <c r="O150" s="81"/>
      <c r="P150" s="214">
        <f>O150*H150</f>
        <v>0</v>
      </c>
      <c r="Q150" s="214">
        <v>0</v>
      </c>
      <c r="R150" s="214">
        <f>Q150*H150</f>
        <v>0</v>
      </c>
      <c r="S150" s="214">
        <v>0</v>
      </c>
      <c r="T150" s="215">
        <f>S150*H150</f>
        <v>0</v>
      </c>
      <c r="U150" s="37"/>
      <c r="V150" s="37"/>
      <c r="W150" s="37"/>
      <c r="X150" s="37"/>
      <c r="Y150" s="37"/>
      <c r="Z150" s="37"/>
      <c r="AA150" s="37"/>
      <c r="AB150" s="37"/>
      <c r="AC150" s="37"/>
      <c r="AD150" s="37"/>
      <c r="AE150" s="37"/>
      <c r="AR150" s="216" t="s">
        <v>289</v>
      </c>
      <c r="AT150" s="216" t="s">
        <v>285</v>
      </c>
      <c r="AU150" s="216" t="s">
        <v>87</v>
      </c>
      <c r="AY150" s="18" t="s">
        <v>283</v>
      </c>
      <c r="BE150" s="217">
        <f>IF(N150="základná",J150,0)</f>
        <v>0</v>
      </c>
      <c r="BF150" s="217">
        <f>IF(N150="znížená",J150,0)</f>
        <v>0</v>
      </c>
      <c r="BG150" s="217">
        <f>IF(N150="zákl. prenesená",J150,0)</f>
        <v>0</v>
      </c>
      <c r="BH150" s="217">
        <f>IF(N150="zníž. prenesená",J150,0)</f>
        <v>0</v>
      </c>
      <c r="BI150" s="217">
        <f>IF(N150="nulová",J150,0)</f>
        <v>0</v>
      </c>
      <c r="BJ150" s="18" t="s">
        <v>87</v>
      </c>
      <c r="BK150" s="217">
        <f>ROUND(I150*H150,2)</f>
        <v>0</v>
      </c>
      <c r="BL150" s="18" t="s">
        <v>289</v>
      </c>
      <c r="BM150" s="216" t="s">
        <v>327</v>
      </c>
    </row>
    <row r="151" s="2" customFormat="1" ht="24.15" customHeight="1">
      <c r="A151" s="37"/>
      <c r="B151" s="168"/>
      <c r="C151" s="204" t="s">
        <v>310</v>
      </c>
      <c r="D151" s="204" t="s">
        <v>285</v>
      </c>
      <c r="E151" s="205" t="s">
        <v>2590</v>
      </c>
      <c r="F151" s="206" t="s">
        <v>2591</v>
      </c>
      <c r="G151" s="207" t="s">
        <v>344</v>
      </c>
      <c r="H151" s="208">
        <v>30.145</v>
      </c>
      <c r="I151" s="209"/>
      <c r="J151" s="210">
        <f>ROUND(I151*H151,2)</f>
        <v>0</v>
      </c>
      <c r="K151" s="211"/>
      <c r="L151" s="38"/>
      <c r="M151" s="212" t="s">
        <v>1</v>
      </c>
      <c r="N151" s="213" t="s">
        <v>41</v>
      </c>
      <c r="O151" s="81"/>
      <c r="P151" s="214">
        <f>O151*H151</f>
        <v>0</v>
      </c>
      <c r="Q151" s="214">
        <v>0</v>
      </c>
      <c r="R151" s="214">
        <f>Q151*H151</f>
        <v>0</v>
      </c>
      <c r="S151" s="214">
        <v>0</v>
      </c>
      <c r="T151" s="215">
        <f>S151*H151</f>
        <v>0</v>
      </c>
      <c r="U151" s="37"/>
      <c r="V151" s="37"/>
      <c r="W151" s="37"/>
      <c r="X151" s="37"/>
      <c r="Y151" s="37"/>
      <c r="Z151" s="37"/>
      <c r="AA151" s="37"/>
      <c r="AB151" s="37"/>
      <c r="AC151" s="37"/>
      <c r="AD151" s="37"/>
      <c r="AE151" s="37"/>
      <c r="AR151" s="216" t="s">
        <v>289</v>
      </c>
      <c r="AT151" s="216" t="s">
        <v>285</v>
      </c>
      <c r="AU151" s="216" t="s">
        <v>87</v>
      </c>
      <c r="AY151" s="18" t="s">
        <v>283</v>
      </c>
      <c r="BE151" s="217">
        <f>IF(N151="základná",J151,0)</f>
        <v>0</v>
      </c>
      <c r="BF151" s="217">
        <f>IF(N151="znížená",J151,0)</f>
        <v>0</v>
      </c>
      <c r="BG151" s="217">
        <f>IF(N151="zákl. prenesená",J151,0)</f>
        <v>0</v>
      </c>
      <c r="BH151" s="217">
        <f>IF(N151="zníž. prenesená",J151,0)</f>
        <v>0</v>
      </c>
      <c r="BI151" s="217">
        <f>IF(N151="nulová",J151,0)</f>
        <v>0</v>
      </c>
      <c r="BJ151" s="18" t="s">
        <v>87</v>
      </c>
      <c r="BK151" s="217">
        <f>ROUND(I151*H151,2)</f>
        <v>0</v>
      </c>
      <c r="BL151" s="18" t="s">
        <v>289</v>
      </c>
      <c r="BM151" s="216" t="s">
        <v>337</v>
      </c>
    </row>
    <row r="152" s="2" customFormat="1" ht="24.15" customHeight="1">
      <c r="A152" s="37"/>
      <c r="B152" s="168"/>
      <c r="C152" s="204" t="s">
        <v>315</v>
      </c>
      <c r="D152" s="204" t="s">
        <v>285</v>
      </c>
      <c r="E152" s="205" t="s">
        <v>2592</v>
      </c>
      <c r="F152" s="206" t="s">
        <v>2593</v>
      </c>
      <c r="G152" s="207" t="s">
        <v>344</v>
      </c>
      <c r="H152" s="208">
        <v>0.46200000000000002</v>
      </c>
      <c r="I152" s="209"/>
      <c r="J152" s="210">
        <f>ROUND(I152*H152,2)</f>
        <v>0</v>
      </c>
      <c r="K152" s="211"/>
      <c r="L152" s="38"/>
      <c r="M152" s="212" t="s">
        <v>1</v>
      </c>
      <c r="N152" s="213" t="s">
        <v>41</v>
      </c>
      <c r="O152" s="81"/>
      <c r="P152" s="214">
        <f>O152*H152</f>
        <v>0</v>
      </c>
      <c r="Q152" s="214">
        <v>0</v>
      </c>
      <c r="R152" s="214">
        <f>Q152*H152</f>
        <v>0</v>
      </c>
      <c r="S152" s="214">
        <v>0</v>
      </c>
      <c r="T152" s="215">
        <f>S152*H152</f>
        <v>0</v>
      </c>
      <c r="U152" s="37"/>
      <c r="V152" s="37"/>
      <c r="W152" s="37"/>
      <c r="X152" s="37"/>
      <c r="Y152" s="37"/>
      <c r="Z152" s="37"/>
      <c r="AA152" s="37"/>
      <c r="AB152" s="37"/>
      <c r="AC152" s="37"/>
      <c r="AD152" s="37"/>
      <c r="AE152" s="37"/>
      <c r="AR152" s="216" t="s">
        <v>289</v>
      </c>
      <c r="AT152" s="216" t="s">
        <v>285</v>
      </c>
      <c r="AU152" s="216" t="s">
        <v>87</v>
      </c>
      <c r="AY152" s="18" t="s">
        <v>283</v>
      </c>
      <c r="BE152" s="217">
        <f>IF(N152="základná",J152,0)</f>
        <v>0</v>
      </c>
      <c r="BF152" s="217">
        <f>IF(N152="znížená",J152,0)</f>
        <v>0</v>
      </c>
      <c r="BG152" s="217">
        <f>IF(N152="zákl. prenesená",J152,0)</f>
        <v>0</v>
      </c>
      <c r="BH152" s="217">
        <f>IF(N152="zníž. prenesená",J152,0)</f>
        <v>0</v>
      </c>
      <c r="BI152" s="217">
        <f>IF(N152="nulová",J152,0)</f>
        <v>0</v>
      </c>
      <c r="BJ152" s="18" t="s">
        <v>87</v>
      </c>
      <c r="BK152" s="217">
        <f>ROUND(I152*H152,2)</f>
        <v>0</v>
      </c>
      <c r="BL152" s="18" t="s">
        <v>289</v>
      </c>
      <c r="BM152" s="216" t="s">
        <v>347</v>
      </c>
    </row>
    <row r="153" s="12" customFormat="1" ht="25.92" customHeight="1">
      <c r="A153" s="12"/>
      <c r="B153" s="191"/>
      <c r="C153" s="12"/>
      <c r="D153" s="192" t="s">
        <v>74</v>
      </c>
      <c r="E153" s="193" t="s">
        <v>955</v>
      </c>
      <c r="F153" s="193" t="s">
        <v>956</v>
      </c>
      <c r="G153" s="12"/>
      <c r="H153" s="12"/>
      <c r="I153" s="194"/>
      <c r="J153" s="195">
        <f>BK153</f>
        <v>0</v>
      </c>
      <c r="K153" s="12"/>
      <c r="L153" s="191"/>
      <c r="M153" s="196"/>
      <c r="N153" s="197"/>
      <c r="O153" s="197"/>
      <c r="P153" s="198">
        <f>P154+P167+P176+P196+P246</f>
        <v>0</v>
      </c>
      <c r="Q153" s="197"/>
      <c r="R153" s="198">
        <f>R154+R167+R176+R196+R246</f>
        <v>0</v>
      </c>
      <c r="S153" s="197"/>
      <c r="T153" s="199">
        <f>T154+T167+T176+T196+T246</f>
        <v>0</v>
      </c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R153" s="192" t="s">
        <v>87</v>
      </c>
      <c r="AT153" s="200" t="s">
        <v>74</v>
      </c>
      <c r="AU153" s="200" t="s">
        <v>75</v>
      </c>
      <c r="AY153" s="192" t="s">
        <v>283</v>
      </c>
      <c r="BK153" s="201">
        <f>BK154+BK167+BK176+BK196+BK246</f>
        <v>0</v>
      </c>
    </row>
    <row r="154" s="12" customFormat="1" ht="22.8" customHeight="1">
      <c r="A154" s="12"/>
      <c r="B154" s="191"/>
      <c r="C154" s="12"/>
      <c r="D154" s="192" t="s">
        <v>74</v>
      </c>
      <c r="E154" s="202" t="s">
        <v>1062</v>
      </c>
      <c r="F154" s="202" t="s">
        <v>1063</v>
      </c>
      <c r="G154" s="12"/>
      <c r="H154" s="12"/>
      <c r="I154" s="194"/>
      <c r="J154" s="203">
        <f>BK154</f>
        <v>0</v>
      </c>
      <c r="K154" s="12"/>
      <c r="L154" s="191"/>
      <c r="M154" s="196"/>
      <c r="N154" s="197"/>
      <c r="O154" s="197"/>
      <c r="P154" s="198">
        <f>SUM(P155:P166)</f>
        <v>0</v>
      </c>
      <c r="Q154" s="197"/>
      <c r="R154" s="198">
        <f>SUM(R155:R166)</f>
        <v>0</v>
      </c>
      <c r="S154" s="197"/>
      <c r="T154" s="199">
        <f>SUM(T155:T166)</f>
        <v>0</v>
      </c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R154" s="192" t="s">
        <v>87</v>
      </c>
      <c r="AT154" s="200" t="s">
        <v>74</v>
      </c>
      <c r="AU154" s="200" t="s">
        <v>82</v>
      </c>
      <c r="AY154" s="192" t="s">
        <v>283</v>
      </c>
      <c r="BK154" s="201">
        <f>SUM(BK155:BK166)</f>
        <v>0</v>
      </c>
    </row>
    <row r="155" s="2" customFormat="1" ht="24.15" customHeight="1">
      <c r="A155" s="37"/>
      <c r="B155" s="168"/>
      <c r="C155" s="204" t="s">
        <v>319</v>
      </c>
      <c r="D155" s="204" t="s">
        <v>285</v>
      </c>
      <c r="E155" s="205" t="s">
        <v>4773</v>
      </c>
      <c r="F155" s="206" t="s">
        <v>4774</v>
      </c>
      <c r="G155" s="207" t="s">
        <v>288</v>
      </c>
      <c r="H155" s="208">
        <v>220</v>
      </c>
      <c r="I155" s="209"/>
      <c r="J155" s="210">
        <f>ROUND(I155*H155,2)</f>
        <v>0</v>
      </c>
      <c r="K155" s="211"/>
      <c r="L155" s="38"/>
      <c r="M155" s="212" t="s">
        <v>1</v>
      </c>
      <c r="N155" s="213" t="s">
        <v>41</v>
      </c>
      <c r="O155" s="81"/>
      <c r="P155" s="214">
        <f>O155*H155</f>
        <v>0</v>
      </c>
      <c r="Q155" s="214">
        <v>0</v>
      </c>
      <c r="R155" s="214">
        <f>Q155*H155</f>
        <v>0</v>
      </c>
      <c r="S155" s="214">
        <v>0</v>
      </c>
      <c r="T155" s="215">
        <f>S155*H155</f>
        <v>0</v>
      </c>
      <c r="U155" s="37"/>
      <c r="V155" s="37"/>
      <c r="W155" s="37"/>
      <c r="X155" s="37"/>
      <c r="Y155" s="37"/>
      <c r="Z155" s="37"/>
      <c r="AA155" s="37"/>
      <c r="AB155" s="37"/>
      <c r="AC155" s="37"/>
      <c r="AD155" s="37"/>
      <c r="AE155" s="37"/>
      <c r="AR155" s="216" t="s">
        <v>358</v>
      </c>
      <c r="AT155" s="216" t="s">
        <v>285</v>
      </c>
      <c r="AU155" s="216" t="s">
        <v>87</v>
      </c>
      <c r="AY155" s="18" t="s">
        <v>283</v>
      </c>
      <c r="BE155" s="217">
        <f>IF(N155="základná",J155,0)</f>
        <v>0</v>
      </c>
      <c r="BF155" s="217">
        <f>IF(N155="znížená",J155,0)</f>
        <v>0</v>
      </c>
      <c r="BG155" s="217">
        <f>IF(N155="zákl. prenesená",J155,0)</f>
        <v>0</v>
      </c>
      <c r="BH155" s="217">
        <f>IF(N155="zníž. prenesená",J155,0)</f>
        <v>0</v>
      </c>
      <c r="BI155" s="217">
        <f>IF(N155="nulová",J155,0)</f>
        <v>0</v>
      </c>
      <c r="BJ155" s="18" t="s">
        <v>87</v>
      </c>
      <c r="BK155" s="217">
        <f>ROUND(I155*H155,2)</f>
        <v>0</v>
      </c>
      <c r="BL155" s="18" t="s">
        <v>358</v>
      </c>
      <c r="BM155" s="216" t="s">
        <v>358</v>
      </c>
    </row>
    <row r="156" s="2" customFormat="1" ht="24.15" customHeight="1">
      <c r="A156" s="37"/>
      <c r="B156" s="168"/>
      <c r="C156" s="204" t="s">
        <v>323</v>
      </c>
      <c r="D156" s="204" t="s">
        <v>285</v>
      </c>
      <c r="E156" s="205" t="s">
        <v>2596</v>
      </c>
      <c r="F156" s="206" t="s">
        <v>2597</v>
      </c>
      <c r="G156" s="207" t="s">
        <v>649</v>
      </c>
      <c r="H156" s="208">
        <v>643</v>
      </c>
      <c r="I156" s="209"/>
      <c r="J156" s="210">
        <f>ROUND(I156*H156,2)</f>
        <v>0</v>
      </c>
      <c r="K156" s="211"/>
      <c r="L156" s="38"/>
      <c r="M156" s="212" t="s">
        <v>1</v>
      </c>
      <c r="N156" s="213" t="s">
        <v>41</v>
      </c>
      <c r="O156" s="81"/>
      <c r="P156" s="214">
        <f>O156*H156</f>
        <v>0</v>
      </c>
      <c r="Q156" s="214">
        <v>0</v>
      </c>
      <c r="R156" s="214">
        <f>Q156*H156</f>
        <v>0</v>
      </c>
      <c r="S156" s="214">
        <v>0</v>
      </c>
      <c r="T156" s="215">
        <f>S156*H156</f>
        <v>0</v>
      </c>
      <c r="U156" s="37"/>
      <c r="V156" s="37"/>
      <c r="W156" s="37"/>
      <c r="X156" s="37"/>
      <c r="Y156" s="37"/>
      <c r="Z156" s="37"/>
      <c r="AA156" s="37"/>
      <c r="AB156" s="37"/>
      <c r="AC156" s="37"/>
      <c r="AD156" s="37"/>
      <c r="AE156" s="37"/>
      <c r="AR156" s="216" t="s">
        <v>358</v>
      </c>
      <c r="AT156" s="216" t="s">
        <v>285</v>
      </c>
      <c r="AU156" s="216" t="s">
        <v>87</v>
      </c>
      <c r="AY156" s="18" t="s">
        <v>283</v>
      </c>
      <c r="BE156" s="217">
        <f>IF(N156="základná",J156,0)</f>
        <v>0</v>
      </c>
      <c r="BF156" s="217">
        <f>IF(N156="znížená",J156,0)</f>
        <v>0</v>
      </c>
      <c r="BG156" s="217">
        <f>IF(N156="zákl. prenesená",J156,0)</f>
        <v>0</v>
      </c>
      <c r="BH156" s="217">
        <f>IF(N156="zníž. prenesená",J156,0)</f>
        <v>0</v>
      </c>
      <c r="BI156" s="217">
        <f>IF(N156="nulová",J156,0)</f>
        <v>0</v>
      </c>
      <c r="BJ156" s="18" t="s">
        <v>87</v>
      </c>
      <c r="BK156" s="217">
        <f>ROUND(I156*H156,2)</f>
        <v>0</v>
      </c>
      <c r="BL156" s="18" t="s">
        <v>358</v>
      </c>
      <c r="BM156" s="216" t="s">
        <v>370</v>
      </c>
    </row>
    <row r="157" s="2" customFormat="1" ht="24.15" customHeight="1">
      <c r="A157" s="37"/>
      <c r="B157" s="168"/>
      <c r="C157" s="242" t="s">
        <v>327</v>
      </c>
      <c r="D157" s="242" t="s">
        <v>582</v>
      </c>
      <c r="E157" s="243" t="s">
        <v>4775</v>
      </c>
      <c r="F157" s="244" t="s">
        <v>4776</v>
      </c>
      <c r="G157" s="245" t="s">
        <v>649</v>
      </c>
      <c r="H157" s="246">
        <v>3</v>
      </c>
      <c r="I157" s="247"/>
      <c r="J157" s="248">
        <f>ROUND(I157*H157,2)</f>
        <v>0</v>
      </c>
      <c r="K157" s="249"/>
      <c r="L157" s="250"/>
      <c r="M157" s="251" t="s">
        <v>1</v>
      </c>
      <c r="N157" s="252" t="s">
        <v>41</v>
      </c>
      <c r="O157" s="81"/>
      <c r="P157" s="214">
        <f>O157*H157</f>
        <v>0</v>
      </c>
      <c r="Q157" s="214">
        <v>0</v>
      </c>
      <c r="R157" s="214">
        <f>Q157*H157</f>
        <v>0</v>
      </c>
      <c r="S157" s="214">
        <v>0</v>
      </c>
      <c r="T157" s="215">
        <f>S157*H157</f>
        <v>0</v>
      </c>
      <c r="U157" s="37"/>
      <c r="V157" s="37"/>
      <c r="W157" s="37"/>
      <c r="X157" s="37"/>
      <c r="Y157" s="37"/>
      <c r="Z157" s="37"/>
      <c r="AA157" s="37"/>
      <c r="AB157" s="37"/>
      <c r="AC157" s="37"/>
      <c r="AD157" s="37"/>
      <c r="AE157" s="37"/>
      <c r="AR157" s="216" t="s">
        <v>473</v>
      </c>
      <c r="AT157" s="216" t="s">
        <v>582</v>
      </c>
      <c r="AU157" s="216" t="s">
        <v>87</v>
      </c>
      <c r="AY157" s="18" t="s">
        <v>283</v>
      </c>
      <c r="BE157" s="217">
        <f>IF(N157="základná",J157,0)</f>
        <v>0</v>
      </c>
      <c r="BF157" s="217">
        <f>IF(N157="znížená",J157,0)</f>
        <v>0</v>
      </c>
      <c r="BG157" s="217">
        <f>IF(N157="zákl. prenesená",J157,0)</f>
        <v>0</v>
      </c>
      <c r="BH157" s="217">
        <f>IF(N157="zníž. prenesená",J157,0)</f>
        <v>0</v>
      </c>
      <c r="BI157" s="217">
        <f>IF(N157="nulová",J157,0)</f>
        <v>0</v>
      </c>
      <c r="BJ157" s="18" t="s">
        <v>87</v>
      </c>
      <c r="BK157" s="217">
        <f>ROUND(I157*H157,2)</f>
        <v>0</v>
      </c>
      <c r="BL157" s="18" t="s">
        <v>358</v>
      </c>
      <c r="BM157" s="216" t="s">
        <v>7</v>
      </c>
    </row>
    <row r="158" s="2" customFormat="1" ht="24.15" customHeight="1">
      <c r="A158" s="37"/>
      <c r="B158" s="168"/>
      <c r="C158" s="242" t="s">
        <v>332</v>
      </c>
      <c r="D158" s="242" t="s">
        <v>582</v>
      </c>
      <c r="E158" s="243" t="s">
        <v>2598</v>
      </c>
      <c r="F158" s="244" t="s">
        <v>2599</v>
      </c>
      <c r="G158" s="245" t="s">
        <v>649</v>
      </c>
      <c r="H158" s="246">
        <v>40</v>
      </c>
      <c r="I158" s="247"/>
      <c r="J158" s="248">
        <f>ROUND(I158*H158,2)</f>
        <v>0</v>
      </c>
      <c r="K158" s="249"/>
      <c r="L158" s="250"/>
      <c r="M158" s="251" t="s">
        <v>1</v>
      </c>
      <c r="N158" s="252" t="s">
        <v>41</v>
      </c>
      <c r="O158" s="81"/>
      <c r="P158" s="214">
        <f>O158*H158</f>
        <v>0</v>
      </c>
      <c r="Q158" s="214">
        <v>0</v>
      </c>
      <c r="R158" s="214">
        <f>Q158*H158</f>
        <v>0</v>
      </c>
      <c r="S158" s="214">
        <v>0</v>
      </c>
      <c r="T158" s="215">
        <f>S158*H158</f>
        <v>0</v>
      </c>
      <c r="U158" s="37"/>
      <c r="V158" s="37"/>
      <c r="W158" s="37"/>
      <c r="X158" s="37"/>
      <c r="Y158" s="37"/>
      <c r="Z158" s="37"/>
      <c r="AA158" s="37"/>
      <c r="AB158" s="37"/>
      <c r="AC158" s="37"/>
      <c r="AD158" s="37"/>
      <c r="AE158" s="37"/>
      <c r="AR158" s="216" t="s">
        <v>473</v>
      </c>
      <c r="AT158" s="216" t="s">
        <v>582</v>
      </c>
      <c r="AU158" s="216" t="s">
        <v>87</v>
      </c>
      <c r="AY158" s="18" t="s">
        <v>283</v>
      </c>
      <c r="BE158" s="217">
        <f>IF(N158="základná",J158,0)</f>
        <v>0</v>
      </c>
      <c r="BF158" s="217">
        <f>IF(N158="znížená",J158,0)</f>
        <v>0</v>
      </c>
      <c r="BG158" s="217">
        <f>IF(N158="zákl. prenesená",J158,0)</f>
        <v>0</v>
      </c>
      <c r="BH158" s="217">
        <f>IF(N158="zníž. prenesená",J158,0)</f>
        <v>0</v>
      </c>
      <c r="BI158" s="217">
        <f>IF(N158="nulová",J158,0)</f>
        <v>0</v>
      </c>
      <c r="BJ158" s="18" t="s">
        <v>87</v>
      </c>
      <c r="BK158" s="217">
        <f>ROUND(I158*H158,2)</f>
        <v>0</v>
      </c>
      <c r="BL158" s="18" t="s">
        <v>358</v>
      </c>
      <c r="BM158" s="216" t="s">
        <v>395</v>
      </c>
    </row>
    <row r="159" s="2" customFormat="1" ht="24.15" customHeight="1">
      <c r="A159" s="37"/>
      <c r="B159" s="168"/>
      <c r="C159" s="242" t="s">
        <v>337</v>
      </c>
      <c r="D159" s="242" t="s">
        <v>582</v>
      </c>
      <c r="E159" s="243" t="s">
        <v>2600</v>
      </c>
      <c r="F159" s="244" t="s">
        <v>2601</v>
      </c>
      <c r="G159" s="245" t="s">
        <v>649</v>
      </c>
      <c r="H159" s="246">
        <v>185</v>
      </c>
      <c r="I159" s="247"/>
      <c r="J159" s="248">
        <f>ROUND(I159*H159,2)</f>
        <v>0</v>
      </c>
      <c r="K159" s="249"/>
      <c r="L159" s="250"/>
      <c r="M159" s="251" t="s">
        <v>1</v>
      </c>
      <c r="N159" s="252" t="s">
        <v>41</v>
      </c>
      <c r="O159" s="81"/>
      <c r="P159" s="214">
        <f>O159*H159</f>
        <v>0</v>
      </c>
      <c r="Q159" s="214">
        <v>0</v>
      </c>
      <c r="R159" s="214">
        <f>Q159*H159</f>
        <v>0</v>
      </c>
      <c r="S159" s="214">
        <v>0</v>
      </c>
      <c r="T159" s="215">
        <f>S159*H159</f>
        <v>0</v>
      </c>
      <c r="U159" s="37"/>
      <c r="V159" s="37"/>
      <c r="W159" s="37"/>
      <c r="X159" s="37"/>
      <c r="Y159" s="37"/>
      <c r="Z159" s="37"/>
      <c r="AA159" s="37"/>
      <c r="AB159" s="37"/>
      <c r="AC159" s="37"/>
      <c r="AD159" s="37"/>
      <c r="AE159" s="37"/>
      <c r="AR159" s="216" t="s">
        <v>473</v>
      </c>
      <c r="AT159" s="216" t="s">
        <v>582</v>
      </c>
      <c r="AU159" s="216" t="s">
        <v>87</v>
      </c>
      <c r="AY159" s="18" t="s">
        <v>283</v>
      </c>
      <c r="BE159" s="217">
        <f>IF(N159="základná",J159,0)</f>
        <v>0</v>
      </c>
      <c r="BF159" s="217">
        <f>IF(N159="znížená",J159,0)</f>
        <v>0</v>
      </c>
      <c r="BG159" s="217">
        <f>IF(N159="zákl. prenesená",J159,0)</f>
        <v>0</v>
      </c>
      <c r="BH159" s="217">
        <f>IF(N159="zníž. prenesená",J159,0)</f>
        <v>0</v>
      </c>
      <c r="BI159" s="217">
        <f>IF(N159="nulová",J159,0)</f>
        <v>0</v>
      </c>
      <c r="BJ159" s="18" t="s">
        <v>87</v>
      </c>
      <c r="BK159" s="217">
        <f>ROUND(I159*H159,2)</f>
        <v>0</v>
      </c>
      <c r="BL159" s="18" t="s">
        <v>358</v>
      </c>
      <c r="BM159" s="216" t="s">
        <v>408</v>
      </c>
    </row>
    <row r="160" s="2" customFormat="1" ht="24.15" customHeight="1">
      <c r="A160" s="37"/>
      <c r="B160" s="168"/>
      <c r="C160" s="242" t="s">
        <v>341</v>
      </c>
      <c r="D160" s="242" t="s">
        <v>582</v>
      </c>
      <c r="E160" s="243" t="s">
        <v>2602</v>
      </c>
      <c r="F160" s="244" t="s">
        <v>2603</v>
      </c>
      <c r="G160" s="245" t="s">
        <v>649</v>
      </c>
      <c r="H160" s="246">
        <v>115</v>
      </c>
      <c r="I160" s="247"/>
      <c r="J160" s="248">
        <f>ROUND(I160*H160,2)</f>
        <v>0</v>
      </c>
      <c r="K160" s="249"/>
      <c r="L160" s="250"/>
      <c r="M160" s="251" t="s">
        <v>1</v>
      </c>
      <c r="N160" s="252" t="s">
        <v>41</v>
      </c>
      <c r="O160" s="81"/>
      <c r="P160" s="214">
        <f>O160*H160</f>
        <v>0</v>
      </c>
      <c r="Q160" s="214">
        <v>0</v>
      </c>
      <c r="R160" s="214">
        <f>Q160*H160</f>
        <v>0</v>
      </c>
      <c r="S160" s="214">
        <v>0</v>
      </c>
      <c r="T160" s="215">
        <f>S160*H160</f>
        <v>0</v>
      </c>
      <c r="U160" s="37"/>
      <c r="V160" s="37"/>
      <c r="W160" s="37"/>
      <c r="X160" s="37"/>
      <c r="Y160" s="37"/>
      <c r="Z160" s="37"/>
      <c r="AA160" s="37"/>
      <c r="AB160" s="37"/>
      <c r="AC160" s="37"/>
      <c r="AD160" s="37"/>
      <c r="AE160" s="37"/>
      <c r="AR160" s="216" t="s">
        <v>473</v>
      </c>
      <c r="AT160" s="216" t="s">
        <v>582</v>
      </c>
      <c r="AU160" s="216" t="s">
        <v>87</v>
      </c>
      <c r="AY160" s="18" t="s">
        <v>283</v>
      </c>
      <c r="BE160" s="217">
        <f>IF(N160="základná",J160,0)</f>
        <v>0</v>
      </c>
      <c r="BF160" s="217">
        <f>IF(N160="znížená",J160,0)</f>
        <v>0</v>
      </c>
      <c r="BG160" s="217">
        <f>IF(N160="zákl. prenesená",J160,0)</f>
        <v>0</v>
      </c>
      <c r="BH160" s="217">
        <f>IF(N160="zníž. prenesená",J160,0)</f>
        <v>0</v>
      </c>
      <c r="BI160" s="217">
        <f>IF(N160="nulová",J160,0)</f>
        <v>0</v>
      </c>
      <c r="BJ160" s="18" t="s">
        <v>87</v>
      </c>
      <c r="BK160" s="217">
        <f>ROUND(I160*H160,2)</f>
        <v>0</v>
      </c>
      <c r="BL160" s="18" t="s">
        <v>358</v>
      </c>
      <c r="BM160" s="216" t="s">
        <v>428</v>
      </c>
    </row>
    <row r="161" s="2" customFormat="1" ht="24.15" customHeight="1">
      <c r="A161" s="37"/>
      <c r="B161" s="168"/>
      <c r="C161" s="242" t="s">
        <v>347</v>
      </c>
      <c r="D161" s="242" t="s">
        <v>582</v>
      </c>
      <c r="E161" s="243" t="s">
        <v>4777</v>
      </c>
      <c r="F161" s="244" t="s">
        <v>4778</v>
      </c>
      <c r="G161" s="245" t="s">
        <v>649</v>
      </c>
      <c r="H161" s="246">
        <v>80</v>
      </c>
      <c r="I161" s="247"/>
      <c r="J161" s="248">
        <f>ROUND(I161*H161,2)</f>
        <v>0</v>
      </c>
      <c r="K161" s="249"/>
      <c r="L161" s="250"/>
      <c r="M161" s="251" t="s">
        <v>1</v>
      </c>
      <c r="N161" s="252" t="s">
        <v>41</v>
      </c>
      <c r="O161" s="81"/>
      <c r="P161" s="214">
        <f>O161*H161</f>
        <v>0</v>
      </c>
      <c r="Q161" s="214">
        <v>0</v>
      </c>
      <c r="R161" s="214">
        <f>Q161*H161</f>
        <v>0</v>
      </c>
      <c r="S161" s="214">
        <v>0</v>
      </c>
      <c r="T161" s="215">
        <f>S161*H161</f>
        <v>0</v>
      </c>
      <c r="U161" s="37"/>
      <c r="V161" s="37"/>
      <c r="W161" s="37"/>
      <c r="X161" s="37"/>
      <c r="Y161" s="37"/>
      <c r="Z161" s="37"/>
      <c r="AA161" s="37"/>
      <c r="AB161" s="37"/>
      <c r="AC161" s="37"/>
      <c r="AD161" s="37"/>
      <c r="AE161" s="37"/>
      <c r="AR161" s="216" t="s">
        <v>473</v>
      </c>
      <c r="AT161" s="216" t="s">
        <v>582</v>
      </c>
      <c r="AU161" s="216" t="s">
        <v>87</v>
      </c>
      <c r="AY161" s="18" t="s">
        <v>283</v>
      </c>
      <c r="BE161" s="217">
        <f>IF(N161="základná",J161,0)</f>
        <v>0</v>
      </c>
      <c r="BF161" s="217">
        <f>IF(N161="znížená",J161,0)</f>
        <v>0</v>
      </c>
      <c r="BG161" s="217">
        <f>IF(N161="zákl. prenesená",J161,0)</f>
        <v>0</v>
      </c>
      <c r="BH161" s="217">
        <f>IF(N161="zníž. prenesená",J161,0)</f>
        <v>0</v>
      </c>
      <c r="BI161" s="217">
        <f>IF(N161="nulová",J161,0)</f>
        <v>0</v>
      </c>
      <c r="BJ161" s="18" t="s">
        <v>87</v>
      </c>
      <c r="BK161" s="217">
        <f>ROUND(I161*H161,2)</f>
        <v>0</v>
      </c>
      <c r="BL161" s="18" t="s">
        <v>358</v>
      </c>
      <c r="BM161" s="216" t="s">
        <v>442</v>
      </c>
    </row>
    <row r="162" s="2" customFormat="1" ht="24.15" customHeight="1">
      <c r="A162" s="37"/>
      <c r="B162" s="168"/>
      <c r="C162" s="242" t="s">
        <v>352</v>
      </c>
      <c r="D162" s="242" t="s">
        <v>582</v>
      </c>
      <c r="E162" s="243" t="s">
        <v>4779</v>
      </c>
      <c r="F162" s="244" t="s">
        <v>4780</v>
      </c>
      <c r="G162" s="245" t="s">
        <v>649</v>
      </c>
      <c r="H162" s="246">
        <v>170</v>
      </c>
      <c r="I162" s="247"/>
      <c r="J162" s="248">
        <f>ROUND(I162*H162,2)</f>
        <v>0</v>
      </c>
      <c r="K162" s="249"/>
      <c r="L162" s="250"/>
      <c r="M162" s="251" t="s">
        <v>1</v>
      </c>
      <c r="N162" s="252" t="s">
        <v>41</v>
      </c>
      <c r="O162" s="81"/>
      <c r="P162" s="214">
        <f>O162*H162</f>
        <v>0</v>
      </c>
      <c r="Q162" s="214">
        <v>0</v>
      </c>
      <c r="R162" s="214">
        <f>Q162*H162</f>
        <v>0</v>
      </c>
      <c r="S162" s="214">
        <v>0</v>
      </c>
      <c r="T162" s="215">
        <f>S162*H162</f>
        <v>0</v>
      </c>
      <c r="U162" s="37"/>
      <c r="V162" s="37"/>
      <c r="W162" s="37"/>
      <c r="X162" s="37"/>
      <c r="Y162" s="37"/>
      <c r="Z162" s="37"/>
      <c r="AA162" s="37"/>
      <c r="AB162" s="37"/>
      <c r="AC162" s="37"/>
      <c r="AD162" s="37"/>
      <c r="AE162" s="37"/>
      <c r="AR162" s="216" t="s">
        <v>473</v>
      </c>
      <c r="AT162" s="216" t="s">
        <v>582</v>
      </c>
      <c r="AU162" s="216" t="s">
        <v>87</v>
      </c>
      <c r="AY162" s="18" t="s">
        <v>283</v>
      </c>
      <c r="BE162" s="217">
        <f>IF(N162="základná",J162,0)</f>
        <v>0</v>
      </c>
      <c r="BF162" s="217">
        <f>IF(N162="znížená",J162,0)</f>
        <v>0</v>
      </c>
      <c r="BG162" s="217">
        <f>IF(N162="zákl. prenesená",J162,0)</f>
        <v>0</v>
      </c>
      <c r="BH162" s="217">
        <f>IF(N162="zníž. prenesená",J162,0)</f>
        <v>0</v>
      </c>
      <c r="BI162" s="217">
        <f>IF(N162="nulová",J162,0)</f>
        <v>0</v>
      </c>
      <c r="BJ162" s="18" t="s">
        <v>87</v>
      </c>
      <c r="BK162" s="217">
        <f>ROUND(I162*H162,2)</f>
        <v>0</v>
      </c>
      <c r="BL162" s="18" t="s">
        <v>358</v>
      </c>
      <c r="BM162" s="216" t="s">
        <v>464</v>
      </c>
    </row>
    <row r="163" s="2" customFormat="1" ht="24.15" customHeight="1">
      <c r="A163" s="37"/>
      <c r="B163" s="168"/>
      <c r="C163" s="242" t="s">
        <v>358</v>
      </c>
      <c r="D163" s="242" t="s">
        <v>582</v>
      </c>
      <c r="E163" s="243" t="s">
        <v>4781</v>
      </c>
      <c r="F163" s="244" t="s">
        <v>4782</v>
      </c>
      <c r="G163" s="245" t="s">
        <v>649</v>
      </c>
      <c r="H163" s="246">
        <v>50</v>
      </c>
      <c r="I163" s="247"/>
      <c r="J163" s="248">
        <f>ROUND(I163*H163,2)</f>
        <v>0</v>
      </c>
      <c r="K163" s="249"/>
      <c r="L163" s="250"/>
      <c r="M163" s="251" t="s">
        <v>1</v>
      </c>
      <c r="N163" s="252" t="s">
        <v>41</v>
      </c>
      <c r="O163" s="81"/>
      <c r="P163" s="214">
        <f>O163*H163</f>
        <v>0</v>
      </c>
      <c r="Q163" s="214">
        <v>0</v>
      </c>
      <c r="R163" s="214">
        <f>Q163*H163</f>
        <v>0</v>
      </c>
      <c r="S163" s="214">
        <v>0</v>
      </c>
      <c r="T163" s="215">
        <f>S163*H163</f>
        <v>0</v>
      </c>
      <c r="U163" s="37"/>
      <c r="V163" s="37"/>
      <c r="W163" s="37"/>
      <c r="X163" s="37"/>
      <c r="Y163" s="37"/>
      <c r="Z163" s="37"/>
      <c r="AA163" s="37"/>
      <c r="AB163" s="37"/>
      <c r="AC163" s="37"/>
      <c r="AD163" s="37"/>
      <c r="AE163" s="37"/>
      <c r="AR163" s="216" t="s">
        <v>473</v>
      </c>
      <c r="AT163" s="216" t="s">
        <v>582</v>
      </c>
      <c r="AU163" s="216" t="s">
        <v>87</v>
      </c>
      <c r="AY163" s="18" t="s">
        <v>283</v>
      </c>
      <c r="BE163" s="217">
        <f>IF(N163="základná",J163,0)</f>
        <v>0</v>
      </c>
      <c r="BF163" s="217">
        <f>IF(N163="znížená",J163,0)</f>
        <v>0</v>
      </c>
      <c r="BG163" s="217">
        <f>IF(N163="zákl. prenesená",J163,0)</f>
        <v>0</v>
      </c>
      <c r="BH163" s="217">
        <f>IF(N163="zníž. prenesená",J163,0)</f>
        <v>0</v>
      </c>
      <c r="BI163" s="217">
        <f>IF(N163="nulová",J163,0)</f>
        <v>0</v>
      </c>
      <c r="BJ163" s="18" t="s">
        <v>87</v>
      </c>
      <c r="BK163" s="217">
        <f>ROUND(I163*H163,2)</f>
        <v>0</v>
      </c>
      <c r="BL163" s="18" t="s">
        <v>358</v>
      </c>
      <c r="BM163" s="216" t="s">
        <v>473</v>
      </c>
    </row>
    <row r="164" s="2" customFormat="1" ht="37.8" customHeight="1">
      <c r="A164" s="37"/>
      <c r="B164" s="168"/>
      <c r="C164" s="204" t="s">
        <v>364</v>
      </c>
      <c r="D164" s="204" t="s">
        <v>285</v>
      </c>
      <c r="E164" s="205" t="s">
        <v>4387</v>
      </c>
      <c r="F164" s="206" t="s">
        <v>4388</v>
      </c>
      <c r="G164" s="207" t="s">
        <v>649</v>
      </c>
      <c r="H164" s="208">
        <v>10</v>
      </c>
      <c r="I164" s="209"/>
      <c r="J164" s="210">
        <f>ROUND(I164*H164,2)</f>
        <v>0</v>
      </c>
      <c r="K164" s="211"/>
      <c r="L164" s="38"/>
      <c r="M164" s="212" t="s">
        <v>1</v>
      </c>
      <c r="N164" s="213" t="s">
        <v>41</v>
      </c>
      <c r="O164" s="81"/>
      <c r="P164" s="214">
        <f>O164*H164</f>
        <v>0</v>
      </c>
      <c r="Q164" s="214">
        <v>0</v>
      </c>
      <c r="R164" s="214">
        <f>Q164*H164</f>
        <v>0</v>
      </c>
      <c r="S164" s="214">
        <v>0</v>
      </c>
      <c r="T164" s="215">
        <f>S164*H164</f>
        <v>0</v>
      </c>
      <c r="U164" s="37"/>
      <c r="V164" s="37"/>
      <c r="W164" s="37"/>
      <c r="X164" s="37"/>
      <c r="Y164" s="37"/>
      <c r="Z164" s="37"/>
      <c r="AA164" s="37"/>
      <c r="AB164" s="37"/>
      <c r="AC164" s="37"/>
      <c r="AD164" s="37"/>
      <c r="AE164" s="37"/>
      <c r="AR164" s="216" t="s">
        <v>358</v>
      </c>
      <c r="AT164" s="216" t="s">
        <v>285</v>
      </c>
      <c r="AU164" s="216" t="s">
        <v>87</v>
      </c>
      <c r="AY164" s="18" t="s">
        <v>283</v>
      </c>
      <c r="BE164" s="217">
        <f>IF(N164="základná",J164,0)</f>
        <v>0</v>
      </c>
      <c r="BF164" s="217">
        <f>IF(N164="znížená",J164,0)</f>
        <v>0</v>
      </c>
      <c r="BG164" s="217">
        <f>IF(N164="zákl. prenesená",J164,0)</f>
        <v>0</v>
      </c>
      <c r="BH164" s="217">
        <f>IF(N164="zníž. prenesená",J164,0)</f>
        <v>0</v>
      </c>
      <c r="BI164" s="217">
        <f>IF(N164="nulová",J164,0)</f>
        <v>0</v>
      </c>
      <c r="BJ164" s="18" t="s">
        <v>87</v>
      </c>
      <c r="BK164" s="217">
        <f>ROUND(I164*H164,2)</f>
        <v>0</v>
      </c>
      <c r="BL164" s="18" t="s">
        <v>358</v>
      </c>
      <c r="BM164" s="216" t="s">
        <v>501</v>
      </c>
    </row>
    <row r="165" s="2" customFormat="1" ht="24.15" customHeight="1">
      <c r="A165" s="37"/>
      <c r="B165" s="168"/>
      <c r="C165" s="242" t="s">
        <v>370</v>
      </c>
      <c r="D165" s="242" t="s">
        <v>582</v>
      </c>
      <c r="E165" s="243" t="s">
        <v>4391</v>
      </c>
      <c r="F165" s="244" t="s">
        <v>4392</v>
      </c>
      <c r="G165" s="245" t="s">
        <v>649</v>
      </c>
      <c r="H165" s="246">
        <v>10</v>
      </c>
      <c r="I165" s="247"/>
      <c r="J165" s="248">
        <f>ROUND(I165*H165,2)</f>
        <v>0</v>
      </c>
      <c r="K165" s="249"/>
      <c r="L165" s="250"/>
      <c r="M165" s="251" t="s">
        <v>1</v>
      </c>
      <c r="N165" s="252" t="s">
        <v>41</v>
      </c>
      <c r="O165" s="81"/>
      <c r="P165" s="214">
        <f>O165*H165</f>
        <v>0</v>
      </c>
      <c r="Q165" s="214">
        <v>0</v>
      </c>
      <c r="R165" s="214">
        <f>Q165*H165</f>
        <v>0</v>
      </c>
      <c r="S165" s="214">
        <v>0</v>
      </c>
      <c r="T165" s="215">
        <f>S165*H165</f>
        <v>0</v>
      </c>
      <c r="U165" s="37"/>
      <c r="V165" s="37"/>
      <c r="W165" s="37"/>
      <c r="X165" s="37"/>
      <c r="Y165" s="37"/>
      <c r="Z165" s="37"/>
      <c r="AA165" s="37"/>
      <c r="AB165" s="37"/>
      <c r="AC165" s="37"/>
      <c r="AD165" s="37"/>
      <c r="AE165" s="37"/>
      <c r="AR165" s="216" t="s">
        <v>473</v>
      </c>
      <c r="AT165" s="216" t="s">
        <v>582</v>
      </c>
      <c r="AU165" s="216" t="s">
        <v>87</v>
      </c>
      <c r="AY165" s="18" t="s">
        <v>283</v>
      </c>
      <c r="BE165" s="217">
        <f>IF(N165="základná",J165,0)</f>
        <v>0</v>
      </c>
      <c r="BF165" s="217">
        <f>IF(N165="znížená",J165,0)</f>
        <v>0</v>
      </c>
      <c r="BG165" s="217">
        <f>IF(N165="zákl. prenesená",J165,0)</f>
        <v>0</v>
      </c>
      <c r="BH165" s="217">
        <f>IF(N165="zníž. prenesená",J165,0)</f>
        <v>0</v>
      </c>
      <c r="BI165" s="217">
        <f>IF(N165="nulová",J165,0)</f>
        <v>0</v>
      </c>
      <c r="BJ165" s="18" t="s">
        <v>87</v>
      </c>
      <c r="BK165" s="217">
        <f>ROUND(I165*H165,2)</f>
        <v>0</v>
      </c>
      <c r="BL165" s="18" t="s">
        <v>358</v>
      </c>
      <c r="BM165" s="216" t="s">
        <v>509</v>
      </c>
    </row>
    <row r="166" s="2" customFormat="1" ht="24.15" customHeight="1">
      <c r="A166" s="37"/>
      <c r="B166" s="168"/>
      <c r="C166" s="204" t="s">
        <v>376</v>
      </c>
      <c r="D166" s="204" t="s">
        <v>285</v>
      </c>
      <c r="E166" s="205" t="s">
        <v>1116</v>
      </c>
      <c r="F166" s="206" t="s">
        <v>1117</v>
      </c>
      <c r="G166" s="207" t="s">
        <v>979</v>
      </c>
      <c r="H166" s="255"/>
      <c r="I166" s="209"/>
      <c r="J166" s="210">
        <f>ROUND(I166*H166,2)</f>
        <v>0</v>
      </c>
      <c r="K166" s="211"/>
      <c r="L166" s="38"/>
      <c r="M166" s="212" t="s">
        <v>1</v>
      </c>
      <c r="N166" s="213" t="s">
        <v>41</v>
      </c>
      <c r="O166" s="81"/>
      <c r="P166" s="214">
        <f>O166*H166</f>
        <v>0</v>
      </c>
      <c r="Q166" s="214">
        <v>0</v>
      </c>
      <c r="R166" s="214">
        <f>Q166*H166</f>
        <v>0</v>
      </c>
      <c r="S166" s="214">
        <v>0</v>
      </c>
      <c r="T166" s="215">
        <f>S166*H166</f>
        <v>0</v>
      </c>
      <c r="U166" s="37"/>
      <c r="V166" s="37"/>
      <c r="W166" s="37"/>
      <c r="X166" s="37"/>
      <c r="Y166" s="37"/>
      <c r="Z166" s="37"/>
      <c r="AA166" s="37"/>
      <c r="AB166" s="37"/>
      <c r="AC166" s="37"/>
      <c r="AD166" s="37"/>
      <c r="AE166" s="37"/>
      <c r="AR166" s="216" t="s">
        <v>358</v>
      </c>
      <c r="AT166" s="216" t="s">
        <v>285</v>
      </c>
      <c r="AU166" s="216" t="s">
        <v>87</v>
      </c>
      <c r="AY166" s="18" t="s">
        <v>283</v>
      </c>
      <c r="BE166" s="217">
        <f>IF(N166="základná",J166,0)</f>
        <v>0</v>
      </c>
      <c r="BF166" s="217">
        <f>IF(N166="znížená",J166,0)</f>
        <v>0</v>
      </c>
      <c r="BG166" s="217">
        <f>IF(N166="zákl. prenesená",J166,0)</f>
        <v>0</v>
      </c>
      <c r="BH166" s="217">
        <f>IF(N166="zníž. prenesená",J166,0)</f>
        <v>0</v>
      </c>
      <c r="BI166" s="217">
        <f>IF(N166="nulová",J166,0)</f>
        <v>0</v>
      </c>
      <c r="BJ166" s="18" t="s">
        <v>87</v>
      </c>
      <c r="BK166" s="217">
        <f>ROUND(I166*H166,2)</f>
        <v>0</v>
      </c>
      <c r="BL166" s="18" t="s">
        <v>358</v>
      </c>
      <c r="BM166" s="216" t="s">
        <v>519</v>
      </c>
    </row>
    <row r="167" s="12" customFormat="1" ht="22.8" customHeight="1">
      <c r="A167" s="12"/>
      <c r="B167" s="191"/>
      <c r="C167" s="12"/>
      <c r="D167" s="192" t="s">
        <v>74</v>
      </c>
      <c r="E167" s="202" t="s">
        <v>2604</v>
      </c>
      <c r="F167" s="202" t="s">
        <v>2605</v>
      </c>
      <c r="G167" s="12"/>
      <c r="H167" s="12"/>
      <c r="I167" s="194"/>
      <c r="J167" s="203">
        <f>BK167</f>
        <v>0</v>
      </c>
      <c r="K167" s="12"/>
      <c r="L167" s="191"/>
      <c r="M167" s="196"/>
      <c r="N167" s="197"/>
      <c r="O167" s="197"/>
      <c r="P167" s="198">
        <f>SUM(P168:P175)</f>
        <v>0</v>
      </c>
      <c r="Q167" s="197"/>
      <c r="R167" s="198">
        <f>SUM(R168:R175)</f>
        <v>0</v>
      </c>
      <c r="S167" s="197"/>
      <c r="T167" s="199">
        <f>SUM(T168:T175)</f>
        <v>0</v>
      </c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R167" s="192" t="s">
        <v>87</v>
      </c>
      <c r="AT167" s="200" t="s">
        <v>74</v>
      </c>
      <c r="AU167" s="200" t="s">
        <v>82</v>
      </c>
      <c r="AY167" s="192" t="s">
        <v>283</v>
      </c>
      <c r="BK167" s="201">
        <f>SUM(BK168:BK175)</f>
        <v>0</v>
      </c>
    </row>
    <row r="168" s="2" customFormat="1" ht="16.5" customHeight="1">
      <c r="A168" s="37"/>
      <c r="B168" s="168"/>
      <c r="C168" s="204" t="s">
        <v>7</v>
      </c>
      <c r="D168" s="204" t="s">
        <v>285</v>
      </c>
      <c r="E168" s="205" t="s">
        <v>4783</v>
      </c>
      <c r="F168" s="206" t="s">
        <v>4784</v>
      </c>
      <c r="G168" s="207" t="s">
        <v>373</v>
      </c>
      <c r="H168" s="208">
        <v>2</v>
      </c>
      <c r="I168" s="209"/>
      <c r="J168" s="210">
        <f>ROUND(I168*H168,2)</f>
        <v>0</v>
      </c>
      <c r="K168" s="211"/>
      <c r="L168" s="38"/>
      <c r="M168" s="212" t="s">
        <v>1</v>
      </c>
      <c r="N168" s="213" t="s">
        <v>41</v>
      </c>
      <c r="O168" s="81"/>
      <c r="P168" s="214">
        <f>O168*H168</f>
        <v>0</v>
      </c>
      <c r="Q168" s="214">
        <v>0</v>
      </c>
      <c r="R168" s="214">
        <f>Q168*H168</f>
        <v>0</v>
      </c>
      <c r="S168" s="214">
        <v>0</v>
      </c>
      <c r="T168" s="215">
        <f>S168*H168</f>
        <v>0</v>
      </c>
      <c r="U168" s="37"/>
      <c r="V168" s="37"/>
      <c r="W168" s="37"/>
      <c r="X168" s="37"/>
      <c r="Y168" s="37"/>
      <c r="Z168" s="37"/>
      <c r="AA168" s="37"/>
      <c r="AB168" s="37"/>
      <c r="AC168" s="37"/>
      <c r="AD168" s="37"/>
      <c r="AE168" s="37"/>
      <c r="AR168" s="216" t="s">
        <v>358</v>
      </c>
      <c r="AT168" s="216" t="s">
        <v>285</v>
      </c>
      <c r="AU168" s="216" t="s">
        <v>87</v>
      </c>
      <c r="AY168" s="18" t="s">
        <v>283</v>
      </c>
      <c r="BE168" s="217">
        <f>IF(N168="základná",J168,0)</f>
        <v>0</v>
      </c>
      <c r="BF168" s="217">
        <f>IF(N168="znížená",J168,0)</f>
        <v>0</v>
      </c>
      <c r="BG168" s="217">
        <f>IF(N168="zákl. prenesená",J168,0)</f>
        <v>0</v>
      </c>
      <c r="BH168" s="217">
        <f>IF(N168="zníž. prenesená",J168,0)</f>
        <v>0</v>
      </c>
      <c r="BI168" s="217">
        <f>IF(N168="nulová",J168,0)</f>
        <v>0</v>
      </c>
      <c r="BJ168" s="18" t="s">
        <v>87</v>
      </c>
      <c r="BK168" s="217">
        <f>ROUND(I168*H168,2)</f>
        <v>0</v>
      </c>
      <c r="BL168" s="18" t="s">
        <v>358</v>
      </c>
      <c r="BM168" s="216" t="s">
        <v>527</v>
      </c>
    </row>
    <row r="169" s="2" customFormat="1" ht="49.05" customHeight="1">
      <c r="A169" s="37"/>
      <c r="B169" s="168"/>
      <c r="C169" s="242" t="s">
        <v>386</v>
      </c>
      <c r="D169" s="242" t="s">
        <v>582</v>
      </c>
      <c r="E169" s="243" t="s">
        <v>4785</v>
      </c>
      <c r="F169" s="244" t="s">
        <v>4786</v>
      </c>
      <c r="G169" s="245" t="s">
        <v>373</v>
      </c>
      <c r="H169" s="246">
        <v>2</v>
      </c>
      <c r="I169" s="247"/>
      <c r="J169" s="248">
        <f>ROUND(I169*H169,2)</f>
        <v>0</v>
      </c>
      <c r="K169" s="249"/>
      <c r="L169" s="250"/>
      <c r="M169" s="251" t="s">
        <v>1</v>
      </c>
      <c r="N169" s="252" t="s">
        <v>41</v>
      </c>
      <c r="O169" s="81"/>
      <c r="P169" s="214">
        <f>O169*H169</f>
        <v>0</v>
      </c>
      <c r="Q169" s="214">
        <v>0</v>
      </c>
      <c r="R169" s="214">
        <f>Q169*H169</f>
        <v>0</v>
      </c>
      <c r="S169" s="214">
        <v>0</v>
      </c>
      <c r="T169" s="215">
        <f>S169*H169</f>
        <v>0</v>
      </c>
      <c r="U169" s="37"/>
      <c r="V169" s="37"/>
      <c r="W169" s="37"/>
      <c r="X169" s="37"/>
      <c r="Y169" s="37"/>
      <c r="Z169" s="37"/>
      <c r="AA169" s="37"/>
      <c r="AB169" s="37"/>
      <c r="AC169" s="37"/>
      <c r="AD169" s="37"/>
      <c r="AE169" s="37"/>
      <c r="AR169" s="216" t="s">
        <v>473</v>
      </c>
      <c r="AT169" s="216" t="s">
        <v>582</v>
      </c>
      <c r="AU169" s="216" t="s">
        <v>87</v>
      </c>
      <c r="AY169" s="18" t="s">
        <v>283</v>
      </c>
      <c r="BE169" s="217">
        <f>IF(N169="základná",J169,0)</f>
        <v>0</v>
      </c>
      <c r="BF169" s="217">
        <f>IF(N169="znížená",J169,0)</f>
        <v>0</v>
      </c>
      <c r="BG169" s="217">
        <f>IF(N169="zákl. prenesená",J169,0)</f>
        <v>0</v>
      </c>
      <c r="BH169" s="217">
        <f>IF(N169="zníž. prenesená",J169,0)</f>
        <v>0</v>
      </c>
      <c r="BI169" s="217">
        <f>IF(N169="nulová",J169,0)</f>
        <v>0</v>
      </c>
      <c r="BJ169" s="18" t="s">
        <v>87</v>
      </c>
      <c r="BK169" s="217">
        <f>ROUND(I169*H169,2)</f>
        <v>0</v>
      </c>
      <c r="BL169" s="18" t="s">
        <v>358</v>
      </c>
      <c r="BM169" s="216" t="s">
        <v>538</v>
      </c>
    </row>
    <row r="170" s="2" customFormat="1" ht="24.15" customHeight="1">
      <c r="A170" s="37"/>
      <c r="B170" s="168"/>
      <c r="C170" s="204" t="s">
        <v>395</v>
      </c>
      <c r="D170" s="204" t="s">
        <v>285</v>
      </c>
      <c r="E170" s="205" t="s">
        <v>4787</v>
      </c>
      <c r="F170" s="206" t="s">
        <v>4788</v>
      </c>
      <c r="G170" s="207" t="s">
        <v>373</v>
      </c>
      <c r="H170" s="208">
        <v>1</v>
      </c>
      <c r="I170" s="209"/>
      <c r="J170" s="210">
        <f>ROUND(I170*H170,2)</f>
        <v>0</v>
      </c>
      <c r="K170" s="211"/>
      <c r="L170" s="38"/>
      <c r="M170" s="212" t="s">
        <v>1</v>
      </c>
      <c r="N170" s="213" t="s">
        <v>41</v>
      </c>
      <c r="O170" s="81"/>
      <c r="P170" s="214">
        <f>O170*H170</f>
        <v>0</v>
      </c>
      <c r="Q170" s="214">
        <v>0</v>
      </c>
      <c r="R170" s="214">
        <f>Q170*H170</f>
        <v>0</v>
      </c>
      <c r="S170" s="214">
        <v>0</v>
      </c>
      <c r="T170" s="215">
        <f>S170*H170</f>
        <v>0</v>
      </c>
      <c r="U170" s="37"/>
      <c r="V170" s="37"/>
      <c r="W170" s="37"/>
      <c r="X170" s="37"/>
      <c r="Y170" s="37"/>
      <c r="Z170" s="37"/>
      <c r="AA170" s="37"/>
      <c r="AB170" s="37"/>
      <c r="AC170" s="37"/>
      <c r="AD170" s="37"/>
      <c r="AE170" s="37"/>
      <c r="AR170" s="216" t="s">
        <v>358</v>
      </c>
      <c r="AT170" s="216" t="s">
        <v>285</v>
      </c>
      <c r="AU170" s="216" t="s">
        <v>87</v>
      </c>
      <c r="AY170" s="18" t="s">
        <v>283</v>
      </c>
      <c r="BE170" s="217">
        <f>IF(N170="základná",J170,0)</f>
        <v>0</v>
      </c>
      <c r="BF170" s="217">
        <f>IF(N170="znížená",J170,0)</f>
        <v>0</v>
      </c>
      <c r="BG170" s="217">
        <f>IF(N170="zákl. prenesená",J170,0)</f>
        <v>0</v>
      </c>
      <c r="BH170" s="217">
        <f>IF(N170="zníž. prenesená",J170,0)</f>
        <v>0</v>
      </c>
      <c r="BI170" s="217">
        <f>IF(N170="nulová",J170,0)</f>
        <v>0</v>
      </c>
      <c r="BJ170" s="18" t="s">
        <v>87</v>
      </c>
      <c r="BK170" s="217">
        <f>ROUND(I170*H170,2)</f>
        <v>0</v>
      </c>
      <c r="BL170" s="18" t="s">
        <v>358</v>
      </c>
      <c r="BM170" s="216" t="s">
        <v>546</v>
      </c>
    </row>
    <row r="171" s="2" customFormat="1" ht="24.15" customHeight="1">
      <c r="A171" s="37"/>
      <c r="B171" s="168"/>
      <c r="C171" s="204" t="s">
        <v>400</v>
      </c>
      <c r="D171" s="204" t="s">
        <v>285</v>
      </c>
      <c r="E171" s="205" t="s">
        <v>4789</v>
      </c>
      <c r="F171" s="206" t="s">
        <v>4790</v>
      </c>
      <c r="G171" s="207" t="s">
        <v>373</v>
      </c>
      <c r="H171" s="208">
        <v>4</v>
      </c>
      <c r="I171" s="209"/>
      <c r="J171" s="210">
        <f>ROUND(I171*H171,2)</f>
        <v>0</v>
      </c>
      <c r="K171" s="211"/>
      <c r="L171" s="38"/>
      <c r="M171" s="212" t="s">
        <v>1</v>
      </c>
      <c r="N171" s="213" t="s">
        <v>41</v>
      </c>
      <c r="O171" s="81"/>
      <c r="P171" s="214">
        <f>O171*H171</f>
        <v>0</v>
      </c>
      <c r="Q171" s="214">
        <v>0</v>
      </c>
      <c r="R171" s="214">
        <f>Q171*H171</f>
        <v>0</v>
      </c>
      <c r="S171" s="214">
        <v>0</v>
      </c>
      <c r="T171" s="215">
        <f>S171*H171</f>
        <v>0</v>
      </c>
      <c r="U171" s="37"/>
      <c r="V171" s="37"/>
      <c r="W171" s="37"/>
      <c r="X171" s="37"/>
      <c r="Y171" s="37"/>
      <c r="Z171" s="37"/>
      <c r="AA171" s="37"/>
      <c r="AB171" s="37"/>
      <c r="AC171" s="37"/>
      <c r="AD171" s="37"/>
      <c r="AE171" s="37"/>
      <c r="AR171" s="216" t="s">
        <v>358</v>
      </c>
      <c r="AT171" s="216" t="s">
        <v>285</v>
      </c>
      <c r="AU171" s="216" t="s">
        <v>87</v>
      </c>
      <c r="AY171" s="18" t="s">
        <v>283</v>
      </c>
      <c r="BE171" s="217">
        <f>IF(N171="základná",J171,0)</f>
        <v>0</v>
      </c>
      <c r="BF171" s="217">
        <f>IF(N171="znížená",J171,0)</f>
        <v>0</v>
      </c>
      <c r="BG171" s="217">
        <f>IF(N171="zákl. prenesená",J171,0)</f>
        <v>0</v>
      </c>
      <c r="BH171" s="217">
        <f>IF(N171="zníž. prenesená",J171,0)</f>
        <v>0</v>
      </c>
      <c r="BI171" s="217">
        <f>IF(N171="nulová",J171,0)</f>
        <v>0</v>
      </c>
      <c r="BJ171" s="18" t="s">
        <v>87</v>
      </c>
      <c r="BK171" s="217">
        <f>ROUND(I171*H171,2)</f>
        <v>0</v>
      </c>
      <c r="BL171" s="18" t="s">
        <v>358</v>
      </c>
      <c r="BM171" s="216" t="s">
        <v>555</v>
      </c>
    </row>
    <row r="172" s="2" customFormat="1" ht="24.15" customHeight="1">
      <c r="A172" s="37"/>
      <c r="B172" s="168"/>
      <c r="C172" s="204" t="s">
        <v>408</v>
      </c>
      <c r="D172" s="204" t="s">
        <v>285</v>
      </c>
      <c r="E172" s="205" t="s">
        <v>4791</v>
      </c>
      <c r="F172" s="206" t="s">
        <v>4792</v>
      </c>
      <c r="G172" s="207" t="s">
        <v>3044</v>
      </c>
      <c r="H172" s="208">
        <v>3</v>
      </c>
      <c r="I172" s="209"/>
      <c r="J172" s="210">
        <f>ROUND(I172*H172,2)</f>
        <v>0</v>
      </c>
      <c r="K172" s="211"/>
      <c r="L172" s="38"/>
      <c r="M172" s="212" t="s">
        <v>1</v>
      </c>
      <c r="N172" s="213" t="s">
        <v>41</v>
      </c>
      <c r="O172" s="81"/>
      <c r="P172" s="214">
        <f>O172*H172</f>
        <v>0</v>
      </c>
      <c r="Q172" s="214">
        <v>0</v>
      </c>
      <c r="R172" s="214">
        <f>Q172*H172</f>
        <v>0</v>
      </c>
      <c r="S172" s="214">
        <v>0</v>
      </c>
      <c r="T172" s="215">
        <f>S172*H172</f>
        <v>0</v>
      </c>
      <c r="U172" s="37"/>
      <c r="V172" s="37"/>
      <c r="W172" s="37"/>
      <c r="X172" s="37"/>
      <c r="Y172" s="37"/>
      <c r="Z172" s="37"/>
      <c r="AA172" s="37"/>
      <c r="AB172" s="37"/>
      <c r="AC172" s="37"/>
      <c r="AD172" s="37"/>
      <c r="AE172" s="37"/>
      <c r="AR172" s="216" t="s">
        <v>358</v>
      </c>
      <c r="AT172" s="216" t="s">
        <v>285</v>
      </c>
      <c r="AU172" s="216" t="s">
        <v>87</v>
      </c>
      <c r="AY172" s="18" t="s">
        <v>283</v>
      </c>
      <c r="BE172" s="217">
        <f>IF(N172="základná",J172,0)</f>
        <v>0</v>
      </c>
      <c r="BF172" s="217">
        <f>IF(N172="znížená",J172,0)</f>
        <v>0</v>
      </c>
      <c r="BG172" s="217">
        <f>IF(N172="zákl. prenesená",J172,0)</f>
        <v>0</v>
      </c>
      <c r="BH172" s="217">
        <f>IF(N172="zníž. prenesená",J172,0)</f>
        <v>0</v>
      </c>
      <c r="BI172" s="217">
        <f>IF(N172="nulová",J172,0)</f>
        <v>0</v>
      </c>
      <c r="BJ172" s="18" t="s">
        <v>87</v>
      </c>
      <c r="BK172" s="217">
        <f>ROUND(I172*H172,2)</f>
        <v>0</v>
      </c>
      <c r="BL172" s="18" t="s">
        <v>358</v>
      </c>
      <c r="BM172" s="216" t="s">
        <v>566</v>
      </c>
    </row>
    <row r="173" s="2" customFormat="1" ht="49.05" customHeight="1">
      <c r="A173" s="37"/>
      <c r="B173" s="168"/>
      <c r="C173" s="242" t="s">
        <v>418</v>
      </c>
      <c r="D173" s="242" t="s">
        <v>582</v>
      </c>
      <c r="E173" s="243" t="s">
        <v>4793</v>
      </c>
      <c r="F173" s="244" t="s">
        <v>4794</v>
      </c>
      <c r="G173" s="245" t="s">
        <v>373</v>
      </c>
      <c r="H173" s="246">
        <v>1</v>
      </c>
      <c r="I173" s="247"/>
      <c r="J173" s="248">
        <f>ROUND(I173*H173,2)</f>
        <v>0</v>
      </c>
      <c r="K173" s="249"/>
      <c r="L173" s="250"/>
      <c r="M173" s="251" t="s">
        <v>1</v>
      </c>
      <c r="N173" s="252" t="s">
        <v>41</v>
      </c>
      <c r="O173" s="81"/>
      <c r="P173" s="214">
        <f>O173*H173</f>
        <v>0</v>
      </c>
      <c r="Q173" s="214">
        <v>0</v>
      </c>
      <c r="R173" s="214">
        <f>Q173*H173</f>
        <v>0</v>
      </c>
      <c r="S173" s="214">
        <v>0</v>
      </c>
      <c r="T173" s="215">
        <f>S173*H173</f>
        <v>0</v>
      </c>
      <c r="U173" s="37"/>
      <c r="V173" s="37"/>
      <c r="W173" s="37"/>
      <c r="X173" s="37"/>
      <c r="Y173" s="37"/>
      <c r="Z173" s="37"/>
      <c r="AA173" s="37"/>
      <c r="AB173" s="37"/>
      <c r="AC173" s="37"/>
      <c r="AD173" s="37"/>
      <c r="AE173" s="37"/>
      <c r="AR173" s="216" t="s">
        <v>473</v>
      </c>
      <c r="AT173" s="216" t="s">
        <v>582</v>
      </c>
      <c r="AU173" s="216" t="s">
        <v>87</v>
      </c>
      <c r="AY173" s="18" t="s">
        <v>283</v>
      </c>
      <c r="BE173" s="217">
        <f>IF(N173="základná",J173,0)</f>
        <v>0</v>
      </c>
      <c r="BF173" s="217">
        <f>IF(N173="znížená",J173,0)</f>
        <v>0</v>
      </c>
      <c r="BG173" s="217">
        <f>IF(N173="zákl. prenesená",J173,0)</f>
        <v>0</v>
      </c>
      <c r="BH173" s="217">
        <f>IF(N173="zníž. prenesená",J173,0)</f>
        <v>0</v>
      </c>
      <c r="BI173" s="217">
        <f>IF(N173="nulová",J173,0)</f>
        <v>0</v>
      </c>
      <c r="BJ173" s="18" t="s">
        <v>87</v>
      </c>
      <c r="BK173" s="217">
        <f>ROUND(I173*H173,2)</f>
        <v>0</v>
      </c>
      <c r="BL173" s="18" t="s">
        <v>358</v>
      </c>
      <c r="BM173" s="216" t="s">
        <v>576</v>
      </c>
    </row>
    <row r="174" s="2" customFormat="1" ht="49.05" customHeight="1">
      <c r="A174" s="37"/>
      <c r="B174" s="168"/>
      <c r="C174" s="242" t="s">
        <v>428</v>
      </c>
      <c r="D174" s="242" t="s">
        <v>582</v>
      </c>
      <c r="E174" s="243" t="s">
        <v>4795</v>
      </c>
      <c r="F174" s="244" t="s">
        <v>4796</v>
      </c>
      <c r="G174" s="245" t="s">
        <v>373</v>
      </c>
      <c r="H174" s="246">
        <v>2</v>
      </c>
      <c r="I174" s="247"/>
      <c r="J174" s="248">
        <f>ROUND(I174*H174,2)</f>
        <v>0</v>
      </c>
      <c r="K174" s="249"/>
      <c r="L174" s="250"/>
      <c r="M174" s="251" t="s">
        <v>1</v>
      </c>
      <c r="N174" s="252" t="s">
        <v>41</v>
      </c>
      <c r="O174" s="81"/>
      <c r="P174" s="214">
        <f>O174*H174</f>
        <v>0</v>
      </c>
      <c r="Q174" s="214">
        <v>0</v>
      </c>
      <c r="R174" s="214">
        <f>Q174*H174</f>
        <v>0</v>
      </c>
      <c r="S174" s="214">
        <v>0</v>
      </c>
      <c r="T174" s="215">
        <f>S174*H174</f>
        <v>0</v>
      </c>
      <c r="U174" s="37"/>
      <c r="V174" s="37"/>
      <c r="W174" s="37"/>
      <c r="X174" s="37"/>
      <c r="Y174" s="37"/>
      <c r="Z174" s="37"/>
      <c r="AA174" s="37"/>
      <c r="AB174" s="37"/>
      <c r="AC174" s="37"/>
      <c r="AD174" s="37"/>
      <c r="AE174" s="37"/>
      <c r="AR174" s="216" t="s">
        <v>473</v>
      </c>
      <c r="AT174" s="216" t="s">
        <v>582</v>
      </c>
      <c r="AU174" s="216" t="s">
        <v>87</v>
      </c>
      <c r="AY174" s="18" t="s">
        <v>283</v>
      </c>
      <c r="BE174" s="217">
        <f>IF(N174="základná",J174,0)</f>
        <v>0</v>
      </c>
      <c r="BF174" s="217">
        <f>IF(N174="znížená",J174,0)</f>
        <v>0</v>
      </c>
      <c r="BG174" s="217">
        <f>IF(N174="zákl. prenesená",J174,0)</f>
        <v>0</v>
      </c>
      <c r="BH174" s="217">
        <f>IF(N174="zníž. prenesená",J174,0)</f>
        <v>0</v>
      </c>
      <c r="BI174" s="217">
        <f>IF(N174="nulová",J174,0)</f>
        <v>0</v>
      </c>
      <c r="BJ174" s="18" t="s">
        <v>87</v>
      </c>
      <c r="BK174" s="217">
        <f>ROUND(I174*H174,2)</f>
        <v>0</v>
      </c>
      <c r="BL174" s="18" t="s">
        <v>358</v>
      </c>
      <c r="BM174" s="216" t="s">
        <v>587</v>
      </c>
    </row>
    <row r="175" s="2" customFormat="1" ht="24.15" customHeight="1">
      <c r="A175" s="37"/>
      <c r="B175" s="168"/>
      <c r="C175" s="204" t="s">
        <v>438</v>
      </c>
      <c r="D175" s="204" t="s">
        <v>285</v>
      </c>
      <c r="E175" s="205" t="s">
        <v>4401</v>
      </c>
      <c r="F175" s="206" t="s">
        <v>4402</v>
      </c>
      <c r="G175" s="207" t="s">
        <v>979</v>
      </c>
      <c r="H175" s="255"/>
      <c r="I175" s="209"/>
      <c r="J175" s="210">
        <f>ROUND(I175*H175,2)</f>
        <v>0</v>
      </c>
      <c r="K175" s="211"/>
      <c r="L175" s="38"/>
      <c r="M175" s="212" t="s">
        <v>1</v>
      </c>
      <c r="N175" s="213" t="s">
        <v>41</v>
      </c>
      <c r="O175" s="81"/>
      <c r="P175" s="214">
        <f>O175*H175</f>
        <v>0</v>
      </c>
      <c r="Q175" s="214">
        <v>0</v>
      </c>
      <c r="R175" s="214">
        <f>Q175*H175</f>
        <v>0</v>
      </c>
      <c r="S175" s="214">
        <v>0</v>
      </c>
      <c r="T175" s="215">
        <f>S175*H175</f>
        <v>0</v>
      </c>
      <c r="U175" s="37"/>
      <c r="V175" s="37"/>
      <c r="W175" s="37"/>
      <c r="X175" s="37"/>
      <c r="Y175" s="37"/>
      <c r="Z175" s="37"/>
      <c r="AA175" s="37"/>
      <c r="AB175" s="37"/>
      <c r="AC175" s="37"/>
      <c r="AD175" s="37"/>
      <c r="AE175" s="37"/>
      <c r="AR175" s="216" t="s">
        <v>358</v>
      </c>
      <c r="AT175" s="216" t="s">
        <v>285</v>
      </c>
      <c r="AU175" s="216" t="s">
        <v>87</v>
      </c>
      <c r="AY175" s="18" t="s">
        <v>283</v>
      </c>
      <c r="BE175" s="217">
        <f>IF(N175="základná",J175,0)</f>
        <v>0</v>
      </c>
      <c r="BF175" s="217">
        <f>IF(N175="znížená",J175,0)</f>
        <v>0</v>
      </c>
      <c r="BG175" s="217">
        <f>IF(N175="zákl. prenesená",J175,0)</f>
        <v>0</v>
      </c>
      <c r="BH175" s="217">
        <f>IF(N175="zníž. prenesená",J175,0)</f>
        <v>0</v>
      </c>
      <c r="BI175" s="217">
        <f>IF(N175="nulová",J175,0)</f>
        <v>0</v>
      </c>
      <c r="BJ175" s="18" t="s">
        <v>87</v>
      </c>
      <c r="BK175" s="217">
        <f>ROUND(I175*H175,2)</f>
        <v>0</v>
      </c>
      <c r="BL175" s="18" t="s">
        <v>358</v>
      </c>
      <c r="BM175" s="216" t="s">
        <v>600</v>
      </c>
    </row>
    <row r="176" s="12" customFormat="1" ht="22.8" customHeight="1">
      <c r="A176" s="12"/>
      <c r="B176" s="191"/>
      <c r="C176" s="12"/>
      <c r="D176" s="192" t="s">
        <v>74</v>
      </c>
      <c r="E176" s="202" t="s">
        <v>2608</v>
      </c>
      <c r="F176" s="202" t="s">
        <v>2609</v>
      </c>
      <c r="G176" s="12"/>
      <c r="H176" s="12"/>
      <c r="I176" s="194"/>
      <c r="J176" s="203">
        <f>BK176</f>
        <v>0</v>
      </c>
      <c r="K176" s="12"/>
      <c r="L176" s="191"/>
      <c r="M176" s="196"/>
      <c r="N176" s="197"/>
      <c r="O176" s="197"/>
      <c r="P176" s="198">
        <f>SUM(P177:P195)</f>
        <v>0</v>
      </c>
      <c r="Q176" s="197"/>
      <c r="R176" s="198">
        <f>SUM(R177:R195)</f>
        <v>0</v>
      </c>
      <c r="S176" s="197"/>
      <c r="T176" s="199">
        <f>SUM(T177:T195)</f>
        <v>0</v>
      </c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R176" s="192" t="s">
        <v>87</v>
      </c>
      <c r="AT176" s="200" t="s">
        <v>74</v>
      </c>
      <c r="AU176" s="200" t="s">
        <v>82</v>
      </c>
      <c r="AY176" s="192" t="s">
        <v>283</v>
      </c>
      <c r="BK176" s="201">
        <f>SUM(BK177:BK195)</f>
        <v>0</v>
      </c>
    </row>
    <row r="177" s="2" customFormat="1" ht="24.15" customHeight="1">
      <c r="A177" s="37"/>
      <c r="B177" s="168"/>
      <c r="C177" s="204" t="s">
        <v>442</v>
      </c>
      <c r="D177" s="204" t="s">
        <v>285</v>
      </c>
      <c r="E177" s="205" t="s">
        <v>2610</v>
      </c>
      <c r="F177" s="206" t="s">
        <v>2611</v>
      </c>
      <c r="G177" s="207" t="s">
        <v>649</v>
      </c>
      <c r="H177" s="208">
        <v>10</v>
      </c>
      <c r="I177" s="209"/>
      <c r="J177" s="210">
        <f>ROUND(I177*H177,2)</f>
        <v>0</v>
      </c>
      <c r="K177" s="211"/>
      <c r="L177" s="38"/>
      <c r="M177" s="212" t="s">
        <v>1</v>
      </c>
      <c r="N177" s="213" t="s">
        <v>41</v>
      </c>
      <c r="O177" s="81"/>
      <c r="P177" s="214">
        <f>O177*H177</f>
        <v>0</v>
      </c>
      <c r="Q177" s="214">
        <v>0</v>
      </c>
      <c r="R177" s="214">
        <f>Q177*H177</f>
        <v>0</v>
      </c>
      <c r="S177" s="214">
        <v>0</v>
      </c>
      <c r="T177" s="215">
        <f>S177*H177</f>
        <v>0</v>
      </c>
      <c r="U177" s="37"/>
      <c r="V177" s="37"/>
      <c r="W177" s="37"/>
      <c r="X177" s="37"/>
      <c r="Y177" s="37"/>
      <c r="Z177" s="37"/>
      <c r="AA177" s="37"/>
      <c r="AB177" s="37"/>
      <c r="AC177" s="37"/>
      <c r="AD177" s="37"/>
      <c r="AE177" s="37"/>
      <c r="AR177" s="216" t="s">
        <v>358</v>
      </c>
      <c r="AT177" s="216" t="s">
        <v>285</v>
      </c>
      <c r="AU177" s="216" t="s">
        <v>87</v>
      </c>
      <c r="AY177" s="18" t="s">
        <v>283</v>
      </c>
      <c r="BE177" s="217">
        <f>IF(N177="základná",J177,0)</f>
        <v>0</v>
      </c>
      <c r="BF177" s="217">
        <f>IF(N177="znížená",J177,0)</f>
        <v>0</v>
      </c>
      <c r="BG177" s="217">
        <f>IF(N177="zákl. prenesená",J177,0)</f>
        <v>0</v>
      </c>
      <c r="BH177" s="217">
        <f>IF(N177="zníž. prenesená",J177,0)</f>
        <v>0</v>
      </c>
      <c r="BI177" s="217">
        <f>IF(N177="nulová",J177,0)</f>
        <v>0</v>
      </c>
      <c r="BJ177" s="18" t="s">
        <v>87</v>
      </c>
      <c r="BK177" s="217">
        <f>ROUND(I177*H177,2)</f>
        <v>0</v>
      </c>
      <c r="BL177" s="18" t="s">
        <v>358</v>
      </c>
      <c r="BM177" s="216" t="s">
        <v>612</v>
      </c>
    </row>
    <row r="178" s="2" customFormat="1" ht="24.15" customHeight="1">
      <c r="A178" s="37"/>
      <c r="B178" s="168"/>
      <c r="C178" s="204" t="s">
        <v>447</v>
      </c>
      <c r="D178" s="204" t="s">
        <v>285</v>
      </c>
      <c r="E178" s="205" t="s">
        <v>2612</v>
      </c>
      <c r="F178" s="206" t="s">
        <v>2613</v>
      </c>
      <c r="G178" s="207" t="s">
        <v>649</v>
      </c>
      <c r="H178" s="208">
        <v>30</v>
      </c>
      <c r="I178" s="209"/>
      <c r="J178" s="210">
        <f>ROUND(I178*H178,2)</f>
        <v>0</v>
      </c>
      <c r="K178" s="211"/>
      <c r="L178" s="38"/>
      <c r="M178" s="212" t="s">
        <v>1</v>
      </c>
      <c r="N178" s="213" t="s">
        <v>41</v>
      </c>
      <c r="O178" s="81"/>
      <c r="P178" s="214">
        <f>O178*H178</f>
        <v>0</v>
      </c>
      <c r="Q178" s="214">
        <v>0</v>
      </c>
      <c r="R178" s="214">
        <f>Q178*H178</f>
        <v>0</v>
      </c>
      <c r="S178" s="214">
        <v>0</v>
      </c>
      <c r="T178" s="215">
        <f>S178*H178</f>
        <v>0</v>
      </c>
      <c r="U178" s="37"/>
      <c r="V178" s="37"/>
      <c r="W178" s="37"/>
      <c r="X178" s="37"/>
      <c r="Y178" s="37"/>
      <c r="Z178" s="37"/>
      <c r="AA178" s="37"/>
      <c r="AB178" s="37"/>
      <c r="AC178" s="37"/>
      <c r="AD178" s="37"/>
      <c r="AE178" s="37"/>
      <c r="AR178" s="216" t="s">
        <v>358</v>
      </c>
      <c r="AT178" s="216" t="s">
        <v>285</v>
      </c>
      <c r="AU178" s="216" t="s">
        <v>87</v>
      </c>
      <c r="AY178" s="18" t="s">
        <v>283</v>
      </c>
      <c r="BE178" s="217">
        <f>IF(N178="základná",J178,0)</f>
        <v>0</v>
      </c>
      <c r="BF178" s="217">
        <f>IF(N178="znížená",J178,0)</f>
        <v>0</v>
      </c>
      <c r="BG178" s="217">
        <f>IF(N178="zákl. prenesená",J178,0)</f>
        <v>0</v>
      </c>
      <c r="BH178" s="217">
        <f>IF(N178="zníž. prenesená",J178,0)</f>
        <v>0</v>
      </c>
      <c r="BI178" s="217">
        <f>IF(N178="nulová",J178,0)</f>
        <v>0</v>
      </c>
      <c r="BJ178" s="18" t="s">
        <v>87</v>
      </c>
      <c r="BK178" s="217">
        <f>ROUND(I178*H178,2)</f>
        <v>0</v>
      </c>
      <c r="BL178" s="18" t="s">
        <v>358</v>
      </c>
      <c r="BM178" s="216" t="s">
        <v>620</v>
      </c>
    </row>
    <row r="179" s="2" customFormat="1" ht="24.15" customHeight="1">
      <c r="A179" s="37"/>
      <c r="B179" s="168"/>
      <c r="C179" s="204" t="s">
        <v>464</v>
      </c>
      <c r="D179" s="204" t="s">
        <v>285</v>
      </c>
      <c r="E179" s="205" t="s">
        <v>2614</v>
      </c>
      <c r="F179" s="206" t="s">
        <v>2615</v>
      </c>
      <c r="G179" s="207" t="s">
        <v>649</v>
      </c>
      <c r="H179" s="208">
        <v>60</v>
      </c>
      <c r="I179" s="209"/>
      <c r="J179" s="210">
        <f>ROUND(I179*H179,2)</f>
        <v>0</v>
      </c>
      <c r="K179" s="211"/>
      <c r="L179" s="38"/>
      <c r="M179" s="212" t="s">
        <v>1</v>
      </c>
      <c r="N179" s="213" t="s">
        <v>41</v>
      </c>
      <c r="O179" s="81"/>
      <c r="P179" s="214">
        <f>O179*H179</f>
        <v>0</v>
      </c>
      <c r="Q179" s="214">
        <v>0</v>
      </c>
      <c r="R179" s="214">
        <f>Q179*H179</f>
        <v>0</v>
      </c>
      <c r="S179" s="214">
        <v>0</v>
      </c>
      <c r="T179" s="215">
        <f>S179*H179</f>
        <v>0</v>
      </c>
      <c r="U179" s="37"/>
      <c r="V179" s="37"/>
      <c r="W179" s="37"/>
      <c r="X179" s="37"/>
      <c r="Y179" s="37"/>
      <c r="Z179" s="37"/>
      <c r="AA179" s="37"/>
      <c r="AB179" s="37"/>
      <c r="AC179" s="37"/>
      <c r="AD179" s="37"/>
      <c r="AE179" s="37"/>
      <c r="AR179" s="216" t="s">
        <v>358</v>
      </c>
      <c r="AT179" s="216" t="s">
        <v>285</v>
      </c>
      <c r="AU179" s="216" t="s">
        <v>87</v>
      </c>
      <c r="AY179" s="18" t="s">
        <v>283</v>
      </c>
      <c r="BE179" s="217">
        <f>IF(N179="základná",J179,0)</f>
        <v>0</v>
      </c>
      <c r="BF179" s="217">
        <f>IF(N179="znížená",J179,0)</f>
        <v>0</v>
      </c>
      <c r="BG179" s="217">
        <f>IF(N179="zákl. prenesená",J179,0)</f>
        <v>0</v>
      </c>
      <c r="BH179" s="217">
        <f>IF(N179="zníž. prenesená",J179,0)</f>
        <v>0</v>
      </c>
      <c r="BI179" s="217">
        <f>IF(N179="nulová",J179,0)</f>
        <v>0</v>
      </c>
      <c r="BJ179" s="18" t="s">
        <v>87</v>
      </c>
      <c r="BK179" s="217">
        <f>ROUND(I179*H179,2)</f>
        <v>0</v>
      </c>
      <c r="BL179" s="18" t="s">
        <v>358</v>
      </c>
      <c r="BM179" s="216" t="s">
        <v>632</v>
      </c>
    </row>
    <row r="180" s="2" customFormat="1" ht="24.15" customHeight="1">
      <c r="A180" s="37"/>
      <c r="B180" s="168"/>
      <c r="C180" s="204" t="s">
        <v>469</v>
      </c>
      <c r="D180" s="204" t="s">
        <v>285</v>
      </c>
      <c r="E180" s="205" t="s">
        <v>2616</v>
      </c>
      <c r="F180" s="206" t="s">
        <v>2617</v>
      </c>
      <c r="G180" s="207" t="s">
        <v>649</v>
      </c>
      <c r="H180" s="208">
        <v>3</v>
      </c>
      <c r="I180" s="209"/>
      <c r="J180" s="210">
        <f>ROUND(I180*H180,2)</f>
        <v>0</v>
      </c>
      <c r="K180" s="211"/>
      <c r="L180" s="38"/>
      <c r="M180" s="212" t="s">
        <v>1</v>
      </c>
      <c r="N180" s="213" t="s">
        <v>41</v>
      </c>
      <c r="O180" s="81"/>
      <c r="P180" s="214">
        <f>O180*H180</f>
        <v>0</v>
      </c>
      <c r="Q180" s="214">
        <v>0</v>
      </c>
      <c r="R180" s="214">
        <f>Q180*H180</f>
        <v>0</v>
      </c>
      <c r="S180" s="214">
        <v>0</v>
      </c>
      <c r="T180" s="215">
        <f>S180*H180</f>
        <v>0</v>
      </c>
      <c r="U180" s="37"/>
      <c r="V180" s="37"/>
      <c r="W180" s="37"/>
      <c r="X180" s="37"/>
      <c r="Y180" s="37"/>
      <c r="Z180" s="37"/>
      <c r="AA180" s="37"/>
      <c r="AB180" s="37"/>
      <c r="AC180" s="37"/>
      <c r="AD180" s="37"/>
      <c r="AE180" s="37"/>
      <c r="AR180" s="216" t="s">
        <v>358</v>
      </c>
      <c r="AT180" s="216" t="s">
        <v>285</v>
      </c>
      <c r="AU180" s="216" t="s">
        <v>87</v>
      </c>
      <c r="AY180" s="18" t="s">
        <v>283</v>
      </c>
      <c r="BE180" s="217">
        <f>IF(N180="základná",J180,0)</f>
        <v>0</v>
      </c>
      <c r="BF180" s="217">
        <f>IF(N180="znížená",J180,0)</f>
        <v>0</v>
      </c>
      <c r="BG180" s="217">
        <f>IF(N180="zákl. prenesená",J180,0)</f>
        <v>0</v>
      </c>
      <c r="BH180" s="217">
        <f>IF(N180="zníž. prenesená",J180,0)</f>
        <v>0</v>
      </c>
      <c r="BI180" s="217">
        <f>IF(N180="nulová",J180,0)</f>
        <v>0</v>
      </c>
      <c r="BJ180" s="18" t="s">
        <v>87</v>
      </c>
      <c r="BK180" s="217">
        <f>ROUND(I180*H180,2)</f>
        <v>0</v>
      </c>
      <c r="BL180" s="18" t="s">
        <v>358</v>
      </c>
      <c r="BM180" s="216" t="s">
        <v>646</v>
      </c>
    </row>
    <row r="181" s="2" customFormat="1" ht="24.15" customHeight="1">
      <c r="A181" s="37"/>
      <c r="B181" s="168"/>
      <c r="C181" s="204" t="s">
        <v>473</v>
      </c>
      <c r="D181" s="204" t="s">
        <v>285</v>
      </c>
      <c r="E181" s="205" t="s">
        <v>2618</v>
      </c>
      <c r="F181" s="206" t="s">
        <v>2619</v>
      </c>
      <c r="G181" s="207" t="s">
        <v>649</v>
      </c>
      <c r="H181" s="208">
        <v>40</v>
      </c>
      <c r="I181" s="209"/>
      <c r="J181" s="210">
        <f>ROUND(I181*H181,2)</f>
        <v>0</v>
      </c>
      <c r="K181" s="211"/>
      <c r="L181" s="38"/>
      <c r="M181" s="212" t="s">
        <v>1</v>
      </c>
      <c r="N181" s="213" t="s">
        <v>41</v>
      </c>
      <c r="O181" s="81"/>
      <c r="P181" s="214">
        <f>O181*H181</f>
        <v>0</v>
      </c>
      <c r="Q181" s="214">
        <v>0</v>
      </c>
      <c r="R181" s="214">
        <f>Q181*H181</f>
        <v>0</v>
      </c>
      <c r="S181" s="214">
        <v>0</v>
      </c>
      <c r="T181" s="215">
        <f>S181*H181</f>
        <v>0</v>
      </c>
      <c r="U181" s="37"/>
      <c r="V181" s="37"/>
      <c r="W181" s="37"/>
      <c r="X181" s="37"/>
      <c r="Y181" s="37"/>
      <c r="Z181" s="37"/>
      <c r="AA181" s="37"/>
      <c r="AB181" s="37"/>
      <c r="AC181" s="37"/>
      <c r="AD181" s="37"/>
      <c r="AE181" s="37"/>
      <c r="AR181" s="216" t="s">
        <v>358</v>
      </c>
      <c r="AT181" s="216" t="s">
        <v>285</v>
      </c>
      <c r="AU181" s="216" t="s">
        <v>87</v>
      </c>
      <c r="AY181" s="18" t="s">
        <v>283</v>
      </c>
      <c r="BE181" s="217">
        <f>IF(N181="základná",J181,0)</f>
        <v>0</v>
      </c>
      <c r="BF181" s="217">
        <f>IF(N181="znížená",J181,0)</f>
        <v>0</v>
      </c>
      <c r="BG181" s="217">
        <f>IF(N181="zákl. prenesená",J181,0)</f>
        <v>0</v>
      </c>
      <c r="BH181" s="217">
        <f>IF(N181="zníž. prenesená",J181,0)</f>
        <v>0</v>
      </c>
      <c r="BI181" s="217">
        <f>IF(N181="nulová",J181,0)</f>
        <v>0</v>
      </c>
      <c r="BJ181" s="18" t="s">
        <v>87</v>
      </c>
      <c r="BK181" s="217">
        <f>ROUND(I181*H181,2)</f>
        <v>0</v>
      </c>
      <c r="BL181" s="18" t="s">
        <v>358</v>
      </c>
      <c r="BM181" s="216" t="s">
        <v>656</v>
      </c>
    </row>
    <row r="182" s="2" customFormat="1" ht="24.15" customHeight="1">
      <c r="A182" s="37"/>
      <c r="B182" s="168"/>
      <c r="C182" s="204" t="s">
        <v>496</v>
      </c>
      <c r="D182" s="204" t="s">
        <v>285</v>
      </c>
      <c r="E182" s="205" t="s">
        <v>2620</v>
      </c>
      <c r="F182" s="206" t="s">
        <v>2621</v>
      </c>
      <c r="G182" s="207" t="s">
        <v>649</v>
      </c>
      <c r="H182" s="208">
        <v>185</v>
      </c>
      <c r="I182" s="209"/>
      <c r="J182" s="210">
        <f>ROUND(I182*H182,2)</f>
        <v>0</v>
      </c>
      <c r="K182" s="211"/>
      <c r="L182" s="38"/>
      <c r="M182" s="212" t="s">
        <v>1</v>
      </c>
      <c r="N182" s="213" t="s">
        <v>41</v>
      </c>
      <c r="O182" s="81"/>
      <c r="P182" s="214">
        <f>O182*H182</f>
        <v>0</v>
      </c>
      <c r="Q182" s="214">
        <v>0</v>
      </c>
      <c r="R182" s="214">
        <f>Q182*H182</f>
        <v>0</v>
      </c>
      <c r="S182" s="214">
        <v>0</v>
      </c>
      <c r="T182" s="215">
        <f>S182*H182</f>
        <v>0</v>
      </c>
      <c r="U182" s="37"/>
      <c r="V182" s="37"/>
      <c r="W182" s="37"/>
      <c r="X182" s="37"/>
      <c r="Y182" s="37"/>
      <c r="Z182" s="37"/>
      <c r="AA182" s="37"/>
      <c r="AB182" s="37"/>
      <c r="AC182" s="37"/>
      <c r="AD182" s="37"/>
      <c r="AE182" s="37"/>
      <c r="AR182" s="216" t="s">
        <v>358</v>
      </c>
      <c r="AT182" s="216" t="s">
        <v>285</v>
      </c>
      <c r="AU182" s="216" t="s">
        <v>87</v>
      </c>
      <c r="AY182" s="18" t="s">
        <v>283</v>
      </c>
      <c r="BE182" s="217">
        <f>IF(N182="základná",J182,0)</f>
        <v>0</v>
      </c>
      <c r="BF182" s="217">
        <f>IF(N182="znížená",J182,0)</f>
        <v>0</v>
      </c>
      <c r="BG182" s="217">
        <f>IF(N182="zákl. prenesená",J182,0)</f>
        <v>0</v>
      </c>
      <c r="BH182" s="217">
        <f>IF(N182="zníž. prenesená",J182,0)</f>
        <v>0</v>
      </c>
      <c r="BI182" s="217">
        <f>IF(N182="nulová",J182,0)</f>
        <v>0</v>
      </c>
      <c r="BJ182" s="18" t="s">
        <v>87</v>
      </c>
      <c r="BK182" s="217">
        <f>ROUND(I182*H182,2)</f>
        <v>0</v>
      </c>
      <c r="BL182" s="18" t="s">
        <v>358</v>
      </c>
      <c r="BM182" s="216" t="s">
        <v>666</v>
      </c>
    </row>
    <row r="183" s="2" customFormat="1" ht="24.15" customHeight="1">
      <c r="A183" s="37"/>
      <c r="B183" s="168"/>
      <c r="C183" s="204" t="s">
        <v>501</v>
      </c>
      <c r="D183" s="204" t="s">
        <v>285</v>
      </c>
      <c r="E183" s="205" t="s">
        <v>2622</v>
      </c>
      <c r="F183" s="206" t="s">
        <v>2623</v>
      </c>
      <c r="G183" s="207" t="s">
        <v>649</v>
      </c>
      <c r="H183" s="208">
        <v>115</v>
      </c>
      <c r="I183" s="209"/>
      <c r="J183" s="210">
        <f>ROUND(I183*H183,2)</f>
        <v>0</v>
      </c>
      <c r="K183" s="211"/>
      <c r="L183" s="38"/>
      <c r="M183" s="212" t="s">
        <v>1</v>
      </c>
      <c r="N183" s="213" t="s">
        <v>41</v>
      </c>
      <c r="O183" s="81"/>
      <c r="P183" s="214">
        <f>O183*H183</f>
        <v>0</v>
      </c>
      <c r="Q183" s="214">
        <v>0</v>
      </c>
      <c r="R183" s="214">
        <f>Q183*H183</f>
        <v>0</v>
      </c>
      <c r="S183" s="214">
        <v>0</v>
      </c>
      <c r="T183" s="215">
        <f>S183*H183</f>
        <v>0</v>
      </c>
      <c r="U183" s="37"/>
      <c r="V183" s="37"/>
      <c r="W183" s="37"/>
      <c r="X183" s="37"/>
      <c r="Y183" s="37"/>
      <c r="Z183" s="37"/>
      <c r="AA183" s="37"/>
      <c r="AB183" s="37"/>
      <c r="AC183" s="37"/>
      <c r="AD183" s="37"/>
      <c r="AE183" s="37"/>
      <c r="AR183" s="216" t="s">
        <v>358</v>
      </c>
      <c r="AT183" s="216" t="s">
        <v>285</v>
      </c>
      <c r="AU183" s="216" t="s">
        <v>87</v>
      </c>
      <c r="AY183" s="18" t="s">
        <v>283</v>
      </c>
      <c r="BE183" s="217">
        <f>IF(N183="základná",J183,0)</f>
        <v>0</v>
      </c>
      <c r="BF183" s="217">
        <f>IF(N183="znížená",J183,0)</f>
        <v>0</v>
      </c>
      <c r="BG183" s="217">
        <f>IF(N183="zákl. prenesená",J183,0)</f>
        <v>0</v>
      </c>
      <c r="BH183" s="217">
        <f>IF(N183="zníž. prenesená",J183,0)</f>
        <v>0</v>
      </c>
      <c r="BI183" s="217">
        <f>IF(N183="nulová",J183,0)</f>
        <v>0</v>
      </c>
      <c r="BJ183" s="18" t="s">
        <v>87</v>
      </c>
      <c r="BK183" s="217">
        <f>ROUND(I183*H183,2)</f>
        <v>0</v>
      </c>
      <c r="BL183" s="18" t="s">
        <v>358</v>
      </c>
      <c r="BM183" s="216" t="s">
        <v>674</v>
      </c>
    </row>
    <row r="184" s="2" customFormat="1" ht="24.15" customHeight="1">
      <c r="A184" s="37"/>
      <c r="B184" s="168"/>
      <c r="C184" s="204" t="s">
        <v>505</v>
      </c>
      <c r="D184" s="204" t="s">
        <v>285</v>
      </c>
      <c r="E184" s="205" t="s">
        <v>4797</v>
      </c>
      <c r="F184" s="206" t="s">
        <v>4798</v>
      </c>
      <c r="G184" s="207" t="s">
        <v>649</v>
      </c>
      <c r="H184" s="208">
        <v>80</v>
      </c>
      <c r="I184" s="209"/>
      <c r="J184" s="210">
        <f>ROUND(I184*H184,2)</f>
        <v>0</v>
      </c>
      <c r="K184" s="211"/>
      <c r="L184" s="38"/>
      <c r="M184" s="212" t="s">
        <v>1</v>
      </c>
      <c r="N184" s="213" t="s">
        <v>41</v>
      </c>
      <c r="O184" s="81"/>
      <c r="P184" s="214">
        <f>O184*H184</f>
        <v>0</v>
      </c>
      <c r="Q184" s="214">
        <v>0</v>
      </c>
      <c r="R184" s="214">
        <f>Q184*H184</f>
        <v>0</v>
      </c>
      <c r="S184" s="214">
        <v>0</v>
      </c>
      <c r="T184" s="215">
        <f>S184*H184</f>
        <v>0</v>
      </c>
      <c r="U184" s="37"/>
      <c r="V184" s="37"/>
      <c r="W184" s="37"/>
      <c r="X184" s="37"/>
      <c r="Y184" s="37"/>
      <c r="Z184" s="37"/>
      <c r="AA184" s="37"/>
      <c r="AB184" s="37"/>
      <c r="AC184" s="37"/>
      <c r="AD184" s="37"/>
      <c r="AE184" s="37"/>
      <c r="AR184" s="216" t="s">
        <v>358</v>
      </c>
      <c r="AT184" s="216" t="s">
        <v>285</v>
      </c>
      <c r="AU184" s="216" t="s">
        <v>87</v>
      </c>
      <c r="AY184" s="18" t="s">
        <v>283</v>
      </c>
      <c r="BE184" s="217">
        <f>IF(N184="základná",J184,0)</f>
        <v>0</v>
      </c>
      <c r="BF184" s="217">
        <f>IF(N184="znížená",J184,0)</f>
        <v>0</v>
      </c>
      <c r="BG184" s="217">
        <f>IF(N184="zákl. prenesená",J184,0)</f>
        <v>0</v>
      </c>
      <c r="BH184" s="217">
        <f>IF(N184="zníž. prenesená",J184,0)</f>
        <v>0</v>
      </c>
      <c r="BI184" s="217">
        <f>IF(N184="nulová",J184,0)</f>
        <v>0</v>
      </c>
      <c r="BJ184" s="18" t="s">
        <v>87</v>
      </c>
      <c r="BK184" s="217">
        <f>ROUND(I184*H184,2)</f>
        <v>0</v>
      </c>
      <c r="BL184" s="18" t="s">
        <v>358</v>
      </c>
      <c r="BM184" s="216" t="s">
        <v>692</v>
      </c>
    </row>
    <row r="185" s="2" customFormat="1" ht="24.15" customHeight="1">
      <c r="A185" s="37"/>
      <c r="B185" s="168"/>
      <c r="C185" s="204" t="s">
        <v>509</v>
      </c>
      <c r="D185" s="204" t="s">
        <v>285</v>
      </c>
      <c r="E185" s="205" t="s">
        <v>4799</v>
      </c>
      <c r="F185" s="206" t="s">
        <v>4800</v>
      </c>
      <c r="G185" s="207" t="s">
        <v>649</v>
      </c>
      <c r="H185" s="208">
        <v>170</v>
      </c>
      <c r="I185" s="209"/>
      <c r="J185" s="210">
        <f>ROUND(I185*H185,2)</f>
        <v>0</v>
      </c>
      <c r="K185" s="211"/>
      <c r="L185" s="38"/>
      <c r="M185" s="212" t="s">
        <v>1</v>
      </c>
      <c r="N185" s="213" t="s">
        <v>41</v>
      </c>
      <c r="O185" s="81"/>
      <c r="P185" s="214">
        <f>O185*H185</f>
        <v>0</v>
      </c>
      <c r="Q185" s="214">
        <v>0</v>
      </c>
      <c r="R185" s="214">
        <f>Q185*H185</f>
        <v>0</v>
      </c>
      <c r="S185" s="214">
        <v>0</v>
      </c>
      <c r="T185" s="215">
        <f>S185*H185</f>
        <v>0</v>
      </c>
      <c r="U185" s="37"/>
      <c r="V185" s="37"/>
      <c r="W185" s="37"/>
      <c r="X185" s="37"/>
      <c r="Y185" s="37"/>
      <c r="Z185" s="37"/>
      <c r="AA185" s="37"/>
      <c r="AB185" s="37"/>
      <c r="AC185" s="37"/>
      <c r="AD185" s="37"/>
      <c r="AE185" s="37"/>
      <c r="AR185" s="216" t="s">
        <v>358</v>
      </c>
      <c r="AT185" s="216" t="s">
        <v>285</v>
      </c>
      <c r="AU185" s="216" t="s">
        <v>87</v>
      </c>
      <c r="AY185" s="18" t="s">
        <v>283</v>
      </c>
      <c r="BE185" s="217">
        <f>IF(N185="základná",J185,0)</f>
        <v>0</v>
      </c>
      <c r="BF185" s="217">
        <f>IF(N185="znížená",J185,0)</f>
        <v>0</v>
      </c>
      <c r="BG185" s="217">
        <f>IF(N185="zákl. prenesená",J185,0)</f>
        <v>0</v>
      </c>
      <c r="BH185" s="217">
        <f>IF(N185="zníž. prenesená",J185,0)</f>
        <v>0</v>
      </c>
      <c r="BI185" s="217">
        <f>IF(N185="nulová",J185,0)</f>
        <v>0</v>
      </c>
      <c r="BJ185" s="18" t="s">
        <v>87</v>
      </c>
      <c r="BK185" s="217">
        <f>ROUND(I185*H185,2)</f>
        <v>0</v>
      </c>
      <c r="BL185" s="18" t="s">
        <v>358</v>
      </c>
      <c r="BM185" s="216" t="s">
        <v>702</v>
      </c>
    </row>
    <row r="186" s="2" customFormat="1" ht="24.15" customHeight="1">
      <c r="A186" s="37"/>
      <c r="B186" s="168"/>
      <c r="C186" s="204" t="s">
        <v>515</v>
      </c>
      <c r="D186" s="204" t="s">
        <v>285</v>
      </c>
      <c r="E186" s="205" t="s">
        <v>4801</v>
      </c>
      <c r="F186" s="206" t="s">
        <v>4802</v>
      </c>
      <c r="G186" s="207" t="s">
        <v>649</v>
      </c>
      <c r="H186" s="208">
        <v>120</v>
      </c>
      <c r="I186" s="209"/>
      <c r="J186" s="210">
        <f>ROUND(I186*H186,2)</f>
        <v>0</v>
      </c>
      <c r="K186" s="211"/>
      <c r="L186" s="38"/>
      <c r="M186" s="212" t="s">
        <v>1</v>
      </c>
      <c r="N186" s="213" t="s">
        <v>41</v>
      </c>
      <c r="O186" s="81"/>
      <c r="P186" s="214">
        <f>O186*H186</f>
        <v>0</v>
      </c>
      <c r="Q186" s="214">
        <v>0</v>
      </c>
      <c r="R186" s="214">
        <f>Q186*H186</f>
        <v>0</v>
      </c>
      <c r="S186" s="214">
        <v>0</v>
      </c>
      <c r="T186" s="215">
        <f>S186*H186</f>
        <v>0</v>
      </c>
      <c r="U186" s="37"/>
      <c r="V186" s="37"/>
      <c r="W186" s="37"/>
      <c r="X186" s="37"/>
      <c r="Y186" s="37"/>
      <c r="Z186" s="37"/>
      <c r="AA186" s="37"/>
      <c r="AB186" s="37"/>
      <c r="AC186" s="37"/>
      <c r="AD186" s="37"/>
      <c r="AE186" s="37"/>
      <c r="AR186" s="216" t="s">
        <v>358</v>
      </c>
      <c r="AT186" s="216" t="s">
        <v>285</v>
      </c>
      <c r="AU186" s="216" t="s">
        <v>87</v>
      </c>
      <c r="AY186" s="18" t="s">
        <v>283</v>
      </c>
      <c r="BE186" s="217">
        <f>IF(N186="základná",J186,0)</f>
        <v>0</v>
      </c>
      <c r="BF186" s="217">
        <f>IF(N186="znížená",J186,0)</f>
        <v>0</v>
      </c>
      <c r="BG186" s="217">
        <f>IF(N186="zákl. prenesená",J186,0)</f>
        <v>0</v>
      </c>
      <c r="BH186" s="217">
        <f>IF(N186="zníž. prenesená",J186,0)</f>
        <v>0</v>
      </c>
      <c r="BI186" s="217">
        <f>IF(N186="nulová",J186,0)</f>
        <v>0</v>
      </c>
      <c r="BJ186" s="18" t="s">
        <v>87</v>
      </c>
      <c r="BK186" s="217">
        <f>ROUND(I186*H186,2)</f>
        <v>0</v>
      </c>
      <c r="BL186" s="18" t="s">
        <v>358</v>
      </c>
      <c r="BM186" s="216" t="s">
        <v>725</v>
      </c>
    </row>
    <row r="187" s="2" customFormat="1" ht="24.15" customHeight="1">
      <c r="A187" s="37"/>
      <c r="B187" s="168"/>
      <c r="C187" s="204" t="s">
        <v>519</v>
      </c>
      <c r="D187" s="204" t="s">
        <v>285</v>
      </c>
      <c r="E187" s="205" t="s">
        <v>4803</v>
      </c>
      <c r="F187" s="206" t="s">
        <v>4804</v>
      </c>
      <c r="G187" s="207" t="s">
        <v>649</v>
      </c>
      <c r="H187" s="208">
        <v>200</v>
      </c>
      <c r="I187" s="209"/>
      <c r="J187" s="210">
        <f>ROUND(I187*H187,2)</f>
        <v>0</v>
      </c>
      <c r="K187" s="211"/>
      <c r="L187" s="38"/>
      <c r="M187" s="212" t="s">
        <v>1</v>
      </c>
      <c r="N187" s="213" t="s">
        <v>41</v>
      </c>
      <c r="O187" s="81"/>
      <c r="P187" s="214">
        <f>O187*H187</f>
        <v>0</v>
      </c>
      <c r="Q187" s="214">
        <v>0</v>
      </c>
      <c r="R187" s="214">
        <f>Q187*H187</f>
        <v>0</v>
      </c>
      <c r="S187" s="214">
        <v>0</v>
      </c>
      <c r="T187" s="215">
        <f>S187*H187</f>
        <v>0</v>
      </c>
      <c r="U187" s="37"/>
      <c r="V187" s="37"/>
      <c r="W187" s="37"/>
      <c r="X187" s="37"/>
      <c r="Y187" s="37"/>
      <c r="Z187" s="37"/>
      <c r="AA187" s="37"/>
      <c r="AB187" s="37"/>
      <c r="AC187" s="37"/>
      <c r="AD187" s="37"/>
      <c r="AE187" s="37"/>
      <c r="AR187" s="216" t="s">
        <v>358</v>
      </c>
      <c r="AT187" s="216" t="s">
        <v>285</v>
      </c>
      <c r="AU187" s="216" t="s">
        <v>87</v>
      </c>
      <c r="AY187" s="18" t="s">
        <v>283</v>
      </c>
      <c r="BE187" s="217">
        <f>IF(N187="základná",J187,0)</f>
        <v>0</v>
      </c>
      <c r="BF187" s="217">
        <f>IF(N187="znížená",J187,0)</f>
        <v>0</v>
      </c>
      <c r="BG187" s="217">
        <f>IF(N187="zákl. prenesená",J187,0)</f>
        <v>0</v>
      </c>
      <c r="BH187" s="217">
        <f>IF(N187="zníž. prenesená",J187,0)</f>
        <v>0</v>
      </c>
      <c r="BI187" s="217">
        <f>IF(N187="nulová",J187,0)</f>
        <v>0</v>
      </c>
      <c r="BJ187" s="18" t="s">
        <v>87</v>
      </c>
      <c r="BK187" s="217">
        <f>ROUND(I187*H187,2)</f>
        <v>0</v>
      </c>
      <c r="BL187" s="18" t="s">
        <v>358</v>
      </c>
      <c r="BM187" s="216" t="s">
        <v>744</v>
      </c>
    </row>
    <row r="188" s="2" customFormat="1" ht="24.15" customHeight="1">
      <c r="A188" s="37"/>
      <c r="B188" s="168"/>
      <c r="C188" s="204" t="s">
        <v>523</v>
      </c>
      <c r="D188" s="204" t="s">
        <v>285</v>
      </c>
      <c r="E188" s="205" t="s">
        <v>4805</v>
      </c>
      <c r="F188" s="206" t="s">
        <v>4806</v>
      </c>
      <c r="G188" s="207" t="s">
        <v>649</v>
      </c>
      <c r="H188" s="208">
        <v>20</v>
      </c>
      <c r="I188" s="209"/>
      <c r="J188" s="210">
        <f>ROUND(I188*H188,2)</f>
        <v>0</v>
      </c>
      <c r="K188" s="211"/>
      <c r="L188" s="38"/>
      <c r="M188" s="212" t="s">
        <v>1</v>
      </c>
      <c r="N188" s="213" t="s">
        <v>41</v>
      </c>
      <c r="O188" s="81"/>
      <c r="P188" s="214">
        <f>O188*H188</f>
        <v>0</v>
      </c>
      <c r="Q188" s="214">
        <v>0</v>
      </c>
      <c r="R188" s="214">
        <f>Q188*H188</f>
        <v>0</v>
      </c>
      <c r="S188" s="214">
        <v>0</v>
      </c>
      <c r="T188" s="215">
        <f>S188*H188</f>
        <v>0</v>
      </c>
      <c r="U188" s="37"/>
      <c r="V188" s="37"/>
      <c r="W188" s="37"/>
      <c r="X188" s="37"/>
      <c r="Y188" s="37"/>
      <c r="Z188" s="37"/>
      <c r="AA188" s="37"/>
      <c r="AB188" s="37"/>
      <c r="AC188" s="37"/>
      <c r="AD188" s="37"/>
      <c r="AE188" s="37"/>
      <c r="AR188" s="216" t="s">
        <v>358</v>
      </c>
      <c r="AT188" s="216" t="s">
        <v>285</v>
      </c>
      <c r="AU188" s="216" t="s">
        <v>87</v>
      </c>
      <c r="AY188" s="18" t="s">
        <v>283</v>
      </c>
      <c r="BE188" s="217">
        <f>IF(N188="základná",J188,0)</f>
        <v>0</v>
      </c>
      <c r="BF188" s="217">
        <f>IF(N188="znížená",J188,0)</f>
        <v>0</v>
      </c>
      <c r="BG188" s="217">
        <f>IF(N188="zákl. prenesená",J188,0)</f>
        <v>0</v>
      </c>
      <c r="BH188" s="217">
        <f>IF(N188="zníž. prenesená",J188,0)</f>
        <v>0</v>
      </c>
      <c r="BI188" s="217">
        <f>IF(N188="nulová",J188,0)</f>
        <v>0</v>
      </c>
      <c r="BJ188" s="18" t="s">
        <v>87</v>
      </c>
      <c r="BK188" s="217">
        <f>ROUND(I188*H188,2)</f>
        <v>0</v>
      </c>
      <c r="BL188" s="18" t="s">
        <v>358</v>
      </c>
      <c r="BM188" s="216" t="s">
        <v>759</v>
      </c>
    </row>
    <row r="189" s="2" customFormat="1" ht="24.15" customHeight="1">
      <c r="A189" s="37"/>
      <c r="B189" s="168"/>
      <c r="C189" s="204" t="s">
        <v>527</v>
      </c>
      <c r="D189" s="204" t="s">
        <v>285</v>
      </c>
      <c r="E189" s="205" t="s">
        <v>4807</v>
      </c>
      <c r="F189" s="206" t="s">
        <v>4808</v>
      </c>
      <c r="G189" s="207" t="s">
        <v>649</v>
      </c>
      <c r="H189" s="208">
        <v>50</v>
      </c>
      <c r="I189" s="209"/>
      <c r="J189" s="210">
        <f>ROUND(I189*H189,2)</f>
        <v>0</v>
      </c>
      <c r="K189" s="211"/>
      <c r="L189" s="38"/>
      <c r="M189" s="212" t="s">
        <v>1</v>
      </c>
      <c r="N189" s="213" t="s">
        <v>41</v>
      </c>
      <c r="O189" s="81"/>
      <c r="P189" s="214">
        <f>O189*H189</f>
        <v>0</v>
      </c>
      <c r="Q189" s="214">
        <v>0</v>
      </c>
      <c r="R189" s="214">
        <f>Q189*H189</f>
        <v>0</v>
      </c>
      <c r="S189" s="214">
        <v>0</v>
      </c>
      <c r="T189" s="215">
        <f>S189*H189</f>
        <v>0</v>
      </c>
      <c r="U189" s="37"/>
      <c r="V189" s="37"/>
      <c r="W189" s="37"/>
      <c r="X189" s="37"/>
      <c r="Y189" s="37"/>
      <c r="Z189" s="37"/>
      <c r="AA189" s="37"/>
      <c r="AB189" s="37"/>
      <c r="AC189" s="37"/>
      <c r="AD189" s="37"/>
      <c r="AE189" s="37"/>
      <c r="AR189" s="216" t="s">
        <v>358</v>
      </c>
      <c r="AT189" s="216" t="s">
        <v>285</v>
      </c>
      <c r="AU189" s="216" t="s">
        <v>87</v>
      </c>
      <c r="AY189" s="18" t="s">
        <v>283</v>
      </c>
      <c r="BE189" s="217">
        <f>IF(N189="základná",J189,0)</f>
        <v>0</v>
      </c>
      <c r="BF189" s="217">
        <f>IF(N189="znížená",J189,0)</f>
        <v>0</v>
      </c>
      <c r="BG189" s="217">
        <f>IF(N189="zákl. prenesená",J189,0)</f>
        <v>0</v>
      </c>
      <c r="BH189" s="217">
        <f>IF(N189="zníž. prenesená",J189,0)</f>
        <v>0</v>
      </c>
      <c r="BI189" s="217">
        <f>IF(N189="nulová",J189,0)</f>
        <v>0</v>
      </c>
      <c r="BJ189" s="18" t="s">
        <v>87</v>
      </c>
      <c r="BK189" s="217">
        <f>ROUND(I189*H189,2)</f>
        <v>0</v>
      </c>
      <c r="BL189" s="18" t="s">
        <v>358</v>
      </c>
      <c r="BM189" s="216" t="s">
        <v>774</v>
      </c>
    </row>
    <row r="190" s="2" customFormat="1" ht="21.75" customHeight="1">
      <c r="A190" s="37"/>
      <c r="B190" s="168"/>
      <c r="C190" s="204" t="s">
        <v>531</v>
      </c>
      <c r="D190" s="204" t="s">
        <v>285</v>
      </c>
      <c r="E190" s="205" t="s">
        <v>2626</v>
      </c>
      <c r="F190" s="206" t="s">
        <v>2627</v>
      </c>
      <c r="G190" s="207" t="s">
        <v>649</v>
      </c>
      <c r="H190" s="208">
        <v>30</v>
      </c>
      <c r="I190" s="209"/>
      <c r="J190" s="210">
        <f>ROUND(I190*H190,2)</f>
        <v>0</v>
      </c>
      <c r="K190" s="211"/>
      <c r="L190" s="38"/>
      <c r="M190" s="212" t="s">
        <v>1</v>
      </c>
      <c r="N190" s="213" t="s">
        <v>41</v>
      </c>
      <c r="O190" s="81"/>
      <c r="P190" s="214">
        <f>O190*H190</f>
        <v>0</v>
      </c>
      <c r="Q190" s="214">
        <v>0</v>
      </c>
      <c r="R190" s="214">
        <f>Q190*H190</f>
        <v>0</v>
      </c>
      <c r="S190" s="214">
        <v>0</v>
      </c>
      <c r="T190" s="215">
        <f>S190*H190</f>
        <v>0</v>
      </c>
      <c r="U190" s="37"/>
      <c r="V190" s="37"/>
      <c r="W190" s="37"/>
      <c r="X190" s="37"/>
      <c r="Y190" s="37"/>
      <c r="Z190" s="37"/>
      <c r="AA190" s="37"/>
      <c r="AB190" s="37"/>
      <c r="AC190" s="37"/>
      <c r="AD190" s="37"/>
      <c r="AE190" s="37"/>
      <c r="AR190" s="216" t="s">
        <v>358</v>
      </c>
      <c r="AT190" s="216" t="s">
        <v>285</v>
      </c>
      <c r="AU190" s="216" t="s">
        <v>87</v>
      </c>
      <c r="AY190" s="18" t="s">
        <v>283</v>
      </c>
      <c r="BE190" s="217">
        <f>IF(N190="základná",J190,0)</f>
        <v>0</v>
      </c>
      <c r="BF190" s="217">
        <f>IF(N190="znížená",J190,0)</f>
        <v>0</v>
      </c>
      <c r="BG190" s="217">
        <f>IF(N190="zákl. prenesená",J190,0)</f>
        <v>0</v>
      </c>
      <c r="BH190" s="217">
        <f>IF(N190="zníž. prenesená",J190,0)</f>
        <v>0</v>
      </c>
      <c r="BI190" s="217">
        <f>IF(N190="nulová",J190,0)</f>
        <v>0</v>
      </c>
      <c r="BJ190" s="18" t="s">
        <v>87</v>
      </c>
      <c r="BK190" s="217">
        <f>ROUND(I190*H190,2)</f>
        <v>0</v>
      </c>
      <c r="BL190" s="18" t="s">
        <v>358</v>
      </c>
      <c r="BM190" s="216" t="s">
        <v>788</v>
      </c>
    </row>
    <row r="191" s="2" customFormat="1" ht="24.15" customHeight="1">
      <c r="A191" s="37"/>
      <c r="B191" s="168"/>
      <c r="C191" s="204" t="s">
        <v>538</v>
      </c>
      <c r="D191" s="204" t="s">
        <v>285</v>
      </c>
      <c r="E191" s="205" t="s">
        <v>4405</v>
      </c>
      <c r="F191" s="206" t="s">
        <v>4406</v>
      </c>
      <c r="G191" s="207" t="s">
        <v>649</v>
      </c>
      <c r="H191" s="208">
        <v>10</v>
      </c>
      <c r="I191" s="209"/>
      <c r="J191" s="210">
        <f>ROUND(I191*H191,2)</f>
        <v>0</v>
      </c>
      <c r="K191" s="211"/>
      <c r="L191" s="38"/>
      <c r="M191" s="212" t="s">
        <v>1</v>
      </c>
      <c r="N191" s="213" t="s">
        <v>41</v>
      </c>
      <c r="O191" s="81"/>
      <c r="P191" s="214">
        <f>O191*H191</f>
        <v>0</v>
      </c>
      <c r="Q191" s="214">
        <v>0</v>
      </c>
      <c r="R191" s="214">
        <f>Q191*H191</f>
        <v>0</v>
      </c>
      <c r="S191" s="214">
        <v>0</v>
      </c>
      <c r="T191" s="215">
        <f>S191*H191</f>
        <v>0</v>
      </c>
      <c r="U191" s="37"/>
      <c r="V191" s="37"/>
      <c r="W191" s="37"/>
      <c r="X191" s="37"/>
      <c r="Y191" s="37"/>
      <c r="Z191" s="37"/>
      <c r="AA191" s="37"/>
      <c r="AB191" s="37"/>
      <c r="AC191" s="37"/>
      <c r="AD191" s="37"/>
      <c r="AE191" s="37"/>
      <c r="AR191" s="216" t="s">
        <v>358</v>
      </c>
      <c r="AT191" s="216" t="s">
        <v>285</v>
      </c>
      <c r="AU191" s="216" t="s">
        <v>87</v>
      </c>
      <c r="AY191" s="18" t="s">
        <v>283</v>
      </c>
      <c r="BE191" s="217">
        <f>IF(N191="základná",J191,0)</f>
        <v>0</v>
      </c>
      <c r="BF191" s="217">
        <f>IF(N191="znížená",J191,0)</f>
        <v>0</v>
      </c>
      <c r="BG191" s="217">
        <f>IF(N191="zákl. prenesená",J191,0)</f>
        <v>0</v>
      </c>
      <c r="BH191" s="217">
        <f>IF(N191="zníž. prenesená",J191,0)</f>
        <v>0</v>
      </c>
      <c r="BI191" s="217">
        <f>IF(N191="nulová",J191,0)</f>
        <v>0</v>
      </c>
      <c r="BJ191" s="18" t="s">
        <v>87</v>
      </c>
      <c r="BK191" s="217">
        <f>ROUND(I191*H191,2)</f>
        <v>0</v>
      </c>
      <c r="BL191" s="18" t="s">
        <v>358</v>
      </c>
      <c r="BM191" s="216" t="s">
        <v>803</v>
      </c>
    </row>
    <row r="192" s="2" customFormat="1" ht="21.75" customHeight="1">
      <c r="A192" s="37"/>
      <c r="B192" s="168"/>
      <c r="C192" s="204" t="s">
        <v>542</v>
      </c>
      <c r="D192" s="204" t="s">
        <v>285</v>
      </c>
      <c r="E192" s="205" t="s">
        <v>2628</v>
      </c>
      <c r="F192" s="206" t="s">
        <v>2629</v>
      </c>
      <c r="G192" s="207" t="s">
        <v>649</v>
      </c>
      <c r="H192" s="208">
        <v>593</v>
      </c>
      <c r="I192" s="209"/>
      <c r="J192" s="210">
        <f>ROUND(I192*H192,2)</f>
        <v>0</v>
      </c>
      <c r="K192" s="211"/>
      <c r="L192" s="38"/>
      <c r="M192" s="212" t="s">
        <v>1</v>
      </c>
      <c r="N192" s="213" t="s">
        <v>41</v>
      </c>
      <c r="O192" s="81"/>
      <c r="P192" s="214">
        <f>O192*H192</f>
        <v>0</v>
      </c>
      <c r="Q192" s="214">
        <v>0</v>
      </c>
      <c r="R192" s="214">
        <f>Q192*H192</f>
        <v>0</v>
      </c>
      <c r="S192" s="214">
        <v>0</v>
      </c>
      <c r="T192" s="215">
        <f>S192*H192</f>
        <v>0</v>
      </c>
      <c r="U192" s="37"/>
      <c r="V192" s="37"/>
      <c r="W192" s="37"/>
      <c r="X192" s="37"/>
      <c r="Y192" s="37"/>
      <c r="Z192" s="37"/>
      <c r="AA192" s="37"/>
      <c r="AB192" s="37"/>
      <c r="AC192" s="37"/>
      <c r="AD192" s="37"/>
      <c r="AE192" s="37"/>
      <c r="AR192" s="216" t="s">
        <v>358</v>
      </c>
      <c r="AT192" s="216" t="s">
        <v>285</v>
      </c>
      <c r="AU192" s="216" t="s">
        <v>87</v>
      </c>
      <c r="AY192" s="18" t="s">
        <v>283</v>
      </c>
      <c r="BE192" s="217">
        <f>IF(N192="základná",J192,0)</f>
        <v>0</v>
      </c>
      <c r="BF192" s="217">
        <f>IF(N192="znížená",J192,0)</f>
        <v>0</v>
      </c>
      <c r="BG192" s="217">
        <f>IF(N192="zákl. prenesená",J192,0)</f>
        <v>0</v>
      </c>
      <c r="BH192" s="217">
        <f>IF(N192="zníž. prenesená",J192,0)</f>
        <v>0</v>
      </c>
      <c r="BI192" s="217">
        <f>IF(N192="nulová",J192,0)</f>
        <v>0</v>
      </c>
      <c r="BJ192" s="18" t="s">
        <v>87</v>
      </c>
      <c r="BK192" s="217">
        <f>ROUND(I192*H192,2)</f>
        <v>0</v>
      </c>
      <c r="BL192" s="18" t="s">
        <v>358</v>
      </c>
      <c r="BM192" s="216" t="s">
        <v>811</v>
      </c>
    </row>
    <row r="193" s="2" customFormat="1" ht="24.15" customHeight="1">
      <c r="A193" s="37"/>
      <c r="B193" s="168"/>
      <c r="C193" s="204" t="s">
        <v>546</v>
      </c>
      <c r="D193" s="204" t="s">
        <v>285</v>
      </c>
      <c r="E193" s="205" t="s">
        <v>4809</v>
      </c>
      <c r="F193" s="206" t="s">
        <v>4810</v>
      </c>
      <c r="G193" s="207" t="s">
        <v>649</v>
      </c>
      <c r="H193" s="208">
        <v>50</v>
      </c>
      <c r="I193" s="209"/>
      <c r="J193" s="210">
        <f>ROUND(I193*H193,2)</f>
        <v>0</v>
      </c>
      <c r="K193" s="211"/>
      <c r="L193" s="38"/>
      <c r="M193" s="212" t="s">
        <v>1</v>
      </c>
      <c r="N193" s="213" t="s">
        <v>41</v>
      </c>
      <c r="O193" s="81"/>
      <c r="P193" s="214">
        <f>O193*H193</f>
        <v>0</v>
      </c>
      <c r="Q193" s="214">
        <v>0</v>
      </c>
      <c r="R193" s="214">
        <f>Q193*H193</f>
        <v>0</v>
      </c>
      <c r="S193" s="214">
        <v>0</v>
      </c>
      <c r="T193" s="215">
        <f>S193*H193</f>
        <v>0</v>
      </c>
      <c r="U193" s="37"/>
      <c r="V193" s="37"/>
      <c r="W193" s="37"/>
      <c r="X193" s="37"/>
      <c r="Y193" s="37"/>
      <c r="Z193" s="37"/>
      <c r="AA193" s="37"/>
      <c r="AB193" s="37"/>
      <c r="AC193" s="37"/>
      <c r="AD193" s="37"/>
      <c r="AE193" s="37"/>
      <c r="AR193" s="216" t="s">
        <v>358</v>
      </c>
      <c r="AT193" s="216" t="s">
        <v>285</v>
      </c>
      <c r="AU193" s="216" t="s">
        <v>87</v>
      </c>
      <c r="AY193" s="18" t="s">
        <v>283</v>
      </c>
      <c r="BE193" s="217">
        <f>IF(N193="základná",J193,0)</f>
        <v>0</v>
      </c>
      <c r="BF193" s="217">
        <f>IF(N193="znížená",J193,0)</f>
        <v>0</v>
      </c>
      <c r="BG193" s="217">
        <f>IF(N193="zákl. prenesená",J193,0)</f>
        <v>0</v>
      </c>
      <c r="BH193" s="217">
        <f>IF(N193="zníž. prenesená",J193,0)</f>
        <v>0</v>
      </c>
      <c r="BI193" s="217">
        <f>IF(N193="nulová",J193,0)</f>
        <v>0</v>
      </c>
      <c r="BJ193" s="18" t="s">
        <v>87</v>
      </c>
      <c r="BK193" s="217">
        <f>ROUND(I193*H193,2)</f>
        <v>0</v>
      </c>
      <c r="BL193" s="18" t="s">
        <v>358</v>
      </c>
      <c r="BM193" s="216" t="s">
        <v>825</v>
      </c>
    </row>
    <row r="194" s="2" customFormat="1" ht="21.75" customHeight="1">
      <c r="A194" s="37"/>
      <c r="B194" s="168"/>
      <c r="C194" s="204" t="s">
        <v>551</v>
      </c>
      <c r="D194" s="204" t="s">
        <v>285</v>
      </c>
      <c r="E194" s="205" t="s">
        <v>4407</v>
      </c>
      <c r="F194" s="206" t="s">
        <v>4408</v>
      </c>
      <c r="G194" s="207" t="s">
        <v>649</v>
      </c>
      <c r="H194" s="208">
        <v>10</v>
      </c>
      <c r="I194" s="209"/>
      <c r="J194" s="210">
        <f>ROUND(I194*H194,2)</f>
        <v>0</v>
      </c>
      <c r="K194" s="211"/>
      <c r="L194" s="38"/>
      <c r="M194" s="212" t="s">
        <v>1</v>
      </c>
      <c r="N194" s="213" t="s">
        <v>41</v>
      </c>
      <c r="O194" s="81"/>
      <c r="P194" s="214">
        <f>O194*H194</f>
        <v>0</v>
      </c>
      <c r="Q194" s="214">
        <v>0</v>
      </c>
      <c r="R194" s="214">
        <f>Q194*H194</f>
        <v>0</v>
      </c>
      <c r="S194" s="214">
        <v>0</v>
      </c>
      <c r="T194" s="215">
        <f>S194*H194</f>
        <v>0</v>
      </c>
      <c r="U194" s="37"/>
      <c r="V194" s="37"/>
      <c r="W194" s="37"/>
      <c r="X194" s="37"/>
      <c r="Y194" s="37"/>
      <c r="Z194" s="37"/>
      <c r="AA194" s="37"/>
      <c r="AB194" s="37"/>
      <c r="AC194" s="37"/>
      <c r="AD194" s="37"/>
      <c r="AE194" s="37"/>
      <c r="AR194" s="216" t="s">
        <v>358</v>
      </c>
      <c r="AT194" s="216" t="s">
        <v>285</v>
      </c>
      <c r="AU194" s="216" t="s">
        <v>87</v>
      </c>
      <c r="AY194" s="18" t="s">
        <v>283</v>
      </c>
      <c r="BE194" s="217">
        <f>IF(N194="základná",J194,0)</f>
        <v>0</v>
      </c>
      <c r="BF194" s="217">
        <f>IF(N194="znížená",J194,0)</f>
        <v>0</v>
      </c>
      <c r="BG194" s="217">
        <f>IF(N194="zákl. prenesená",J194,0)</f>
        <v>0</v>
      </c>
      <c r="BH194" s="217">
        <f>IF(N194="zníž. prenesená",J194,0)</f>
        <v>0</v>
      </c>
      <c r="BI194" s="217">
        <f>IF(N194="nulová",J194,0)</f>
        <v>0</v>
      </c>
      <c r="BJ194" s="18" t="s">
        <v>87</v>
      </c>
      <c r="BK194" s="217">
        <f>ROUND(I194*H194,2)</f>
        <v>0</v>
      </c>
      <c r="BL194" s="18" t="s">
        <v>358</v>
      </c>
      <c r="BM194" s="216" t="s">
        <v>839</v>
      </c>
    </row>
    <row r="195" s="2" customFormat="1" ht="24.15" customHeight="1">
      <c r="A195" s="37"/>
      <c r="B195" s="168"/>
      <c r="C195" s="204" t="s">
        <v>555</v>
      </c>
      <c r="D195" s="204" t="s">
        <v>285</v>
      </c>
      <c r="E195" s="205" t="s">
        <v>2630</v>
      </c>
      <c r="F195" s="206" t="s">
        <v>2631</v>
      </c>
      <c r="G195" s="207" t="s">
        <v>979</v>
      </c>
      <c r="H195" s="255"/>
      <c r="I195" s="209"/>
      <c r="J195" s="210">
        <f>ROUND(I195*H195,2)</f>
        <v>0</v>
      </c>
      <c r="K195" s="211"/>
      <c r="L195" s="38"/>
      <c r="M195" s="212" t="s">
        <v>1</v>
      </c>
      <c r="N195" s="213" t="s">
        <v>41</v>
      </c>
      <c r="O195" s="81"/>
      <c r="P195" s="214">
        <f>O195*H195</f>
        <v>0</v>
      </c>
      <c r="Q195" s="214">
        <v>0</v>
      </c>
      <c r="R195" s="214">
        <f>Q195*H195</f>
        <v>0</v>
      </c>
      <c r="S195" s="214">
        <v>0</v>
      </c>
      <c r="T195" s="215">
        <f>S195*H195</f>
        <v>0</v>
      </c>
      <c r="U195" s="37"/>
      <c r="V195" s="37"/>
      <c r="W195" s="37"/>
      <c r="X195" s="37"/>
      <c r="Y195" s="37"/>
      <c r="Z195" s="37"/>
      <c r="AA195" s="37"/>
      <c r="AB195" s="37"/>
      <c r="AC195" s="37"/>
      <c r="AD195" s="37"/>
      <c r="AE195" s="37"/>
      <c r="AR195" s="216" t="s">
        <v>358</v>
      </c>
      <c r="AT195" s="216" t="s">
        <v>285</v>
      </c>
      <c r="AU195" s="216" t="s">
        <v>87</v>
      </c>
      <c r="AY195" s="18" t="s">
        <v>283</v>
      </c>
      <c r="BE195" s="217">
        <f>IF(N195="základná",J195,0)</f>
        <v>0</v>
      </c>
      <c r="BF195" s="217">
        <f>IF(N195="znížená",J195,0)</f>
        <v>0</v>
      </c>
      <c r="BG195" s="217">
        <f>IF(N195="zákl. prenesená",J195,0)</f>
        <v>0</v>
      </c>
      <c r="BH195" s="217">
        <f>IF(N195="zníž. prenesená",J195,0)</f>
        <v>0</v>
      </c>
      <c r="BI195" s="217">
        <f>IF(N195="nulová",J195,0)</f>
        <v>0</v>
      </c>
      <c r="BJ195" s="18" t="s">
        <v>87</v>
      </c>
      <c r="BK195" s="217">
        <f>ROUND(I195*H195,2)</f>
        <v>0</v>
      </c>
      <c r="BL195" s="18" t="s">
        <v>358</v>
      </c>
      <c r="BM195" s="216" t="s">
        <v>875</v>
      </c>
    </row>
    <row r="196" s="12" customFormat="1" ht="22.8" customHeight="1">
      <c r="A196" s="12"/>
      <c r="B196" s="191"/>
      <c r="C196" s="12"/>
      <c r="D196" s="192" t="s">
        <v>74</v>
      </c>
      <c r="E196" s="202" t="s">
        <v>2632</v>
      </c>
      <c r="F196" s="202" t="s">
        <v>2633</v>
      </c>
      <c r="G196" s="12"/>
      <c r="H196" s="12"/>
      <c r="I196" s="194"/>
      <c r="J196" s="203">
        <f>BK196</f>
        <v>0</v>
      </c>
      <c r="K196" s="12"/>
      <c r="L196" s="191"/>
      <c r="M196" s="196"/>
      <c r="N196" s="197"/>
      <c r="O196" s="197"/>
      <c r="P196" s="198">
        <f>SUM(P197:P245)</f>
        <v>0</v>
      </c>
      <c r="Q196" s="197"/>
      <c r="R196" s="198">
        <f>SUM(R197:R245)</f>
        <v>0</v>
      </c>
      <c r="S196" s="197"/>
      <c r="T196" s="199">
        <f>SUM(T197:T245)</f>
        <v>0</v>
      </c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R196" s="192" t="s">
        <v>87</v>
      </c>
      <c r="AT196" s="200" t="s">
        <v>74</v>
      </c>
      <c r="AU196" s="200" t="s">
        <v>82</v>
      </c>
      <c r="AY196" s="192" t="s">
        <v>283</v>
      </c>
      <c r="BK196" s="201">
        <f>SUM(BK197:BK245)</f>
        <v>0</v>
      </c>
    </row>
    <row r="197" s="2" customFormat="1" ht="24.15" customHeight="1">
      <c r="A197" s="37"/>
      <c r="B197" s="168"/>
      <c r="C197" s="204" t="s">
        <v>561</v>
      </c>
      <c r="D197" s="204" t="s">
        <v>285</v>
      </c>
      <c r="E197" s="205" t="s">
        <v>4811</v>
      </c>
      <c r="F197" s="206" t="s">
        <v>4812</v>
      </c>
      <c r="G197" s="207" t="s">
        <v>373</v>
      </c>
      <c r="H197" s="208">
        <v>14</v>
      </c>
      <c r="I197" s="209"/>
      <c r="J197" s="210">
        <f>ROUND(I197*H197,2)</f>
        <v>0</v>
      </c>
      <c r="K197" s="211"/>
      <c r="L197" s="38"/>
      <c r="M197" s="212" t="s">
        <v>1</v>
      </c>
      <c r="N197" s="213" t="s">
        <v>41</v>
      </c>
      <c r="O197" s="81"/>
      <c r="P197" s="214">
        <f>O197*H197</f>
        <v>0</v>
      </c>
      <c r="Q197" s="214">
        <v>0</v>
      </c>
      <c r="R197" s="214">
        <f>Q197*H197</f>
        <v>0</v>
      </c>
      <c r="S197" s="214">
        <v>0</v>
      </c>
      <c r="T197" s="215">
        <f>S197*H197</f>
        <v>0</v>
      </c>
      <c r="U197" s="37"/>
      <c r="V197" s="37"/>
      <c r="W197" s="37"/>
      <c r="X197" s="37"/>
      <c r="Y197" s="37"/>
      <c r="Z197" s="37"/>
      <c r="AA197" s="37"/>
      <c r="AB197" s="37"/>
      <c r="AC197" s="37"/>
      <c r="AD197" s="37"/>
      <c r="AE197" s="37"/>
      <c r="AR197" s="216" t="s">
        <v>358</v>
      </c>
      <c r="AT197" s="216" t="s">
        <v>285</v>
      </c>
      <c r="AU197" s="216" t="s">
        <v>87</v>
      </c>
      <c r="AY197" s="18" t="s">
        <v>283</v>
      </c>
      <c r="BE197" s="217">
        <f>IF(N197="základná",J197,0)</f>
        <v>0</v>
      </c>
      <c r="BF197" s="217">
        <f>IF(N197="znížená",J197,0)</f>
        <v>0</v>
      </c>
      <c r="BG197" s="217">
        <f>IF(N197="zákl. prenesená",J197,0)</f>
        <v>0</v>
      </c>
      <c r="BH197" s="217">
        <f>IF(N197="zníž. prenesená",J197,0)</f>
        <v>0</v>
      </c>
      <c r="BI197" s="217">
        <f>IF(N197="nulová",J197,0)</f>
        <v>0</v>
      </c>
      <c r="BJ197" s="18" t="s">
        <v>87</v>
      </c>
      <c r="BK197" s="217">
        <f>ROUND(I197*H197,2)</f>
        <v>0</v>
      </c>
      <c r="BL197" s="18" t="s">
        <v>358</v>
      </c>
      <c r="BM197" s="216" t="s">
        <v>887</v>
      </c>
    </row>
    <row r="198" s="2" customFormat="1" ht="24.15" customHeight="1">
      <c r="A198" s="37"/>
      <c r="B198" s="168"/>
      <c r="C198" s="204" t="s">
        <v>566</v>
      </c>
      <c r="D198" s="204" t="s">
        <v>285</v>
      </c>
      <c r="E198" s="205" t="s">
        <v>4813</v>
      </c>
      <c r="F198" s="206" t="s">
        <v>4814</v>
      </c>
      <c r="G198" s="207" t="s">
        <v>373</v>
      </c>
      <c r="H198" s="208">
        <v>2</v>
      </c>
      <c r="I198" s="209"/>
      <c r="J198" s="210">
        <f>ROUND(I198*H198,2)</f>
        <v>0</v>
      </c>
      <c r="K198" s="211"/>
      <c r="L198" s="38"/>
      <c r="M198" s="212" t="s">
        <v>1</v>
      </c>
      <c r="N198" s="213" t="s">
        <v>41</v>
      </c>
      <c r="O198" s="81"/>
      <c r="P198" s="214">
        <f>O198*H198</f>
        <v>0</v>
      </c>
      <c r="Q198" s="214">
        <v>0</v>
      </c>
      <c r="R198" s="214">
        <f>Q198*H198</f>
        <v>0</v>
      </c>
      <c r="S198" s="214">
        <v>0</v>
      </c>
      <c r="T198" s="215">
        <f>S198*H198</f>
        <v>0</v>
      </c>
      <c r="U198" s="37"/>
      <c r="V198" s="37"/>
      <c r="W198" s="37"/>
      <c r="X198" s="37"/>
      <c r="Y198" s="37"/>
      <c r="Z198" s="37"/>
      <c r="AA198" s="37"/>
      <c r="AB198" s="37"/>
      <c r="AC198" s="37"/>
      <c r="AD198" s="37"/>
      <c r="AE198" s="37"/>
      <c r="AR198" s="216" t="s">
        <v>358</v>
      </c>
      <c r="AT198" s="216" t="s">
        <v>285</v>
      </c>
      <c r="AU198" s="216" t="s">
        <v>87</v>
      </c>
      <c r="AY198" s="18" t="s">
        <v>283</v>
      </c>
      <c r="BE198" s="217">
        <f>IF(N198="základná",J198,0)</f>
        <v>0</v>
      </c>
      <c r="BF198" s="217">
        <f>IF(N198="znížená",J198,0)</f>
        <v>0</v>
      </c>
      <c r="BG198" s="217">
        <f>IF(N198="zákl. prenesená",J198,0)</f>
        <v>0</v>
      </c>
      <c r="BH198" s="217">
        <f>IF(N198="zníž. prenesená",J198,0)</f>
        <v>0</v>
      </c>
      <c r="BI198" s="217">
        <f>IF(N198="nulová",J198,0)</f>
        <v>0</v>
      </c>
      <c r="BJ198" s="18" t="s">
        <v>87</v>
      </c>
      <c r="BK198" s="217">
        <f>ROUND(I198*H198,2)</f>
        <v>0</v>
      </c>
      <c r="BL198" s="18" t="s">
        <v>358</v>
      </c>
      <c r="BM198" s="216" t="s">
        <v>904</v>
      </c>
    </row>
    <row r="199" s="2" customFormat="1" ht="16.5" customHeight="1">
      <c r="A199" s="37"/>
      <c r="B199" s="168"/>
      <c r="C199" s="204" t="s">
        <v>571</v>
      </c>
      <c r="D199" s="204" t="s">
        <v>285</v>
      </c>
      <c r="E199" s="205" t="s">
        <v>4815</v>
      </c>
      <c r="F199" s="206" t="s">
        <v>4816</v>
      </c>
      <c r="G199" s="207" t="s">
        <v>3044</v>
      </c>
      <c r="H199" s="208">
        <v>4</v>
      </c>
      <c r="I199" s="209"/>
      <c r="J199" s="210">
        <f>ROUND(I199*H199,2)</f>
        <v>0</v>
      </c>
      <c r="K199" s="211"/>
      <c r="L199" s="38"/>
      <c r="M199" s="212" t="s">
        <v>1</v>
      </c>
      <c r="N199" s="213" t="s">
        <v>41</v>
      </c>
      <c r="O199" s="81"/>
      <c r="P199" s="214">
        <f>O199*H199</f>
        <v>0</v>
      </c>
      <c r="Q199" s="214">
        <v>0</v>
      </c>
      <c r="R199" s="214">
        <f>Q199*H199</f>
        <v>0</v>
      </c>
      <c r="S199" s="214">
        <v>0</v>
      </c>
      <c r="T199" s="215">
        <f>S199*H199</f>
        <v>0</v>
      </c>
      <c r="U199" s="37"/>
      <c r="V199" s="37"/>
      <c r="W199" s="37"/>
      <c r="X199" s="37"/>
      <c r="Y199" s="37"/>
      <c r="Z199" s="37"/>
      <c r="AA199" s="37"/>
      <c r="AB199" s="37"/>
      <c r="AC199" s="37"/>
      <c r="AD199" s="37"/>
      <c r="AE199" s="37"/>
      <c r="AR199" s="216" t="s">
        <v>358</v>
      </c>
      <c r="AT199" s="216" t="s">
        <v>285</v>
      </c>
      <c r="AU199" s="216" t="s">
        <v>87</v>
      </c>
      <c r="AY199" s="18" t="s">
        <v>283</v>
      </c>
      <c r="BE199" s="217">
        <f>IF(N199="základná",J199,0)</f>
        <v>0</v>
      </c>
      <c r="BF199" s="217">
        <f>IF(N199="znížená",J199,0)</f>
        <v>0</v>
      </c>
      <c r="BG199" s="217">
        <f>IF(N199="zákl. prenesená",J199,0)</f>
        <v>0</v>
      </c>
      <c r="BH199" s="217">
        <f>IF(N199="zníž. prenesená",J199,0)</f>
        <v>0</v>
      </c>
      <c r="BI199" s="217">
        <f>IF(N199="nulová",J199,0)</f>
        <v>0</v>
      </c>
      <c r="BJ199" s="18" t="s">
        <v>87</v>
      </c>
      <c r="BK199" s="217">
        <f>ROUND(I199*H199,2)</f>
        <v>0</v>
      </c>
      <c r="BL199" s="18" t="s">
        <v>358</v>
      </c>
      <c r="BM199" s="216" t="s">
        <v>913</v>
      </c>
    </row>
    <row r="200" s="2" customFormat="1" ht="24.15" customHeight="1">
      <c r="A200" s="37"/>
      <c r="B200" s="168"/>
      <c r="C200" s="204" t="s">
        <v>576</v>
      </c>
      <c r="D200" s="204" t="s">
        <v>285</v>
      </c>
      <c r="E200" s="205" t="s">
        <v>4817</v>
      </c>
      <c r="F200" s="206" t="s">
        <v>4818</v>
      </c>
      <c r="G200" s="207" t="s">
        <v>373</v>
      </c>
      <c r="H200" s="208">
        <v>6</v>
      </c>
      <c r="I200" s="209"/>
      <c r="J200" s="210">
        <f>ROUND(I200*H200,2)</f>
        <v>0</v>
      </c>
      <c r="K200" s="211"/>
      <c r="L200" s="38"/>
      <c r="M200" s="212" t="s">
        <v>1</v>
      </c>
      <c r="N200" s="213" t="s">
        <v>41</v>
      </c>
      <c r="O200" s="81"/>
      <c r="P200" s="214">
        <f>O200*H200</f>
        <v>0</v>
      </c>
      <c r="Q200" s="214">
        <v>0</v>
      </c>
      <c r="R200" s="214">
        <f>Q200*H200</f>
        <v>0</v>
      </c>
      <c r="S200" s="214">
        <v>0</v>
      </c>
      <c r="T200" s="215">
        <f>S200*H200</f>
        <v>0</v>
      </c>
      <c r="U200" s="37"/>
      <c r="V200" s="37"/>
      <c r="W200" s="37"/>
      <c r="X200" s="37"/>
      <c r="Y200" s="37"/>
      <c r="Z200" s="37"/>
      <c r="AA200" s="37"/>
      <c r="AB200" s="37"/>
      <c r="AC200" s="37"/>
      <c r="AD200" s="37"/>
      <c r="AE200" s="37"/>
      <c r="AR200" s="216" t="s">
        <v>358</v>
      </c>
      <c r="AT200" s="216" t="s">
        <v>285</v>
      </c>
      <c r="AU200" s="216" t="s">
        <v>87</v>
      </c>
      <c r="AY200" s="18" t="s">
        <v>283</v>
      </c>
      <c r="BE200" s="217">
        <f>IF(N200="základná",J200,0)</f>
        <v>0</v>
      </c>
      <c r="BF200" s="217">
        <f>IF(N200="znížená",J200,0)</f>
        <v>0</v>
      </c>
      <c r="BG200" s="217">
        <f>IF(N200="zákl. prenesená",J200,0)</f>
        <v>0</v>
      </c>
      <c r="BH200" s="217">
        <f>IF(N200="zníž. prenesená",J200,0)</f>
        <v>0</v>
      </c>
      <c r="BI200" s="217">
        <f>IF(N200="nulová",J200,0)</f>
        <v>0</v>
      </c>
      <c r="BJ200" s="18" t="s">
        <v>87</v>
      </c>
      <c r="BK200" s="217">
        <f>ROUND(I200*H200,2)</f>
        <v>0</v>
      </c>
      <c r="BL200" s="18" t="s">
        <v>358</v>
      </c>
      <c r="BM200" s="216" t="s">
        <v>922</v>
      </c>
    </row>
    <row r="201" s="2" customFormat="1" ht="24.15" customHeight="1">
      <c r="A201" s="37"/>
      <c r="B201" s="168"/>
      <c r="C201" s="204" t="s">
        <v>581</v>
      </c>
      <c r="D201" s="204" t="s">
        <v>285</v>
      </c>
      <c r="E201" s="205" t="s">
        <v>4819</v>
      </c>
      <c r="F201" s="206" t="s">
        <v>4820</v>
      </c>
      <c r="G201" s="207" t="s">
        <v>373</v>
      </c>
      <c r="H201" s="208">
        <v>28</v>
      </c>
      <c r="I201" s="209"/>
      <c r="J201" s="210">
        <f>ROUND(I201*H201,2)</f>
        <v>0</v>
      </c>
      <c r="K201" s="211"/>
      <c r="L201" s="38"/>
      <c r="M201" s="212" t="s">
        <v>1</v>
      </c>
      <c r="N201" s="213" t="s">
        <v>41</v>
      </c>
      <c r="O201" s="81"/>
      <c r="P201" s="214">
        <f>O201*H201</f>
        <v>0</v>
      </c>
      <c r="Q201" s="214">
        <v>0</v>
      </c>
      <c r="R201" s="214">
        <f>Q201*H201</f>
        <v>0</v>
      </c>
      <c r="S201" s="214">
        <v>0</v>
      </c>
      <c r="T201" s="215">
        <f>S201*H201</f>
        <v>0</v>
      </c>
      <c r="U201" s="37"/>
      <c r="V201" s="37"/>
      <c r="W201" s="37"/>
      <c r="X201" s="37"/>
      <c r="Y201" s="37"/>
      <c r="Z201" s="37"/>
      <c r="AA201" s="37"/>
      <c r="AB201" s="37"/>
      <c r="AC201" s="37"/>
      <c r="AD201" s="37"/>
      <c r="AE201" s="37"/>
      <c r="AR201" s="216" t="s">
        <v>358</v>
      </c>
      <c r="AT201" s="216" t="s">
        <v>285</v>
      </c>
      <c r="AU201" s="216" t="s">
        <v>87</v>
      </c>
      <c r="AY201" s="18" t="s">
        <v>283</v>
      </c>
      <c r="BE201" s="217">
        <f>IF(N201="základná",J201,0)</f>
        <v>0</v>
      </c>
      <c r="BF201" s="217">
        <f>IF(N201="znížená",J201,0)</f>
        <v>0</v>
      </c>
      <c r="BG201" s="217">
        <f>IF(N201="zákl. prenesená",J201,0)</f>
        <v>0</v>
      </c>
      <c r="BH201" s="217">
        <f>IF(N201="zníž. prenesená",J201,0)</f>
        <v>0</v>
      </c>
      <c r="BI201" s="217">
        <f>IF(N201="nulová",J201,0)</f>
        <v>0</v>
      </c>
      <c r="BJ201" s="18" t="s">
        <v>87</v>
      </c>
      <c r="BK201" s="217">
        <f>ROUND(I201*H201,2)</f>
        <v>0</v>
      </c>
      <c r="BL201" s="18" t="s">
        <v>358</v>
      </c>
      <c r="BM201" s="216" t="s">
        <v>951</v>
      </c>
    </row>
    <row r="202" s="2" customFormat="1" ht="16.5" customHeight="1">
      <c r="A202" s="37"/>
      <c r="B202" s="168"/>
      <c r="C202" s="204" t="s">
        <v>587</v>
      </c>
      <c r="D202" s="204" t="s">
        <v>285</v>
      </c>
      <c r="E202" s="205" t="s">
        <v>4821</v>
      </c>
      <c r="F202" s="206" t="s">
        <v>4822</v>
      </c>
      <c r="G202" s="207" t="s">
        <v>373</v>
      </c>
      <c r="H202" s="208">
        <v>4</v>
      </c>
      <c r="I202" s="209"/>
      <c r="J202" s="210">
        <f>ROUND(I202*H202,2)</f>
        <v>0</v>
      </c>
      <c r="K202" s="211"/>
      <c r="L202" s="38"/>
      <c r="M202" s="212" t="s">
        <v>1</v>
      </c>
      <c r="N202" s="213" t="s">
        <v>41</v>
      </c>
      <c r="O202" s="81"/>
      <c r="P202" s="214">
        <f>O202*H202</f>
        <v>0</v>
      </c>
      <c r="Q202" s="214">
        <v>0</v>
      </c>
      <c r="R202" s="214">
        <f>Q202*H202</f>
        <v>0</v>
      </c>
      <c r="S202" s="214">
        <v>0</v>
      </c>
      <c r="T202" s="215">
        <f>S202*H202</f>
        <v>0</v>
      </c>
      <c r="U202" s="37"/>
      <c r="V202" s="37"/>
      <c r="W202" s="37"/>
      <c r="X202" s="37"/>
      <c r="Y202" s="37"/>
      <c r="Z202" s="37"/>
      <c r="AA202" s="37"/>
      <c r="AB202" s="37"/>
      <c r="AC202" s="37"/>
      <c r="AD202" s="37"/>
      <c r="AE202" s="37"/>
      <c r="AR202" s="216" t="s">
        <v>358</v>
      </c>
      <c r="AT202" s="216" t="s">
        <v>285</v>
      </c>
      <c r="AU202" s="216" t="s">
        <v>87</v>
      </c>
      <c r="AY202" s="18" t="s">
        <v>283</v>
      </c>
      <c r="BE202" s="217">
        <f>IF(N202="základná",J202,0)</f>
        <v>0</v>
      </c>
      <c r="BF202" s="217">
        <f>IF(N202="znížená",J202,0)</f>
        <v>0</v>
      </c>
      <c r="BG202" s="217">
        <f>IF(N202="zákl. prenesená",J202,0)</f>
        <v>0</v>
      </c>
      <c r="BH202" s="217">
        <f>IF(N202="zníž. prenesená",J202,0)</f>
        <v>0</v>
      </c>
      <c r="BI202" s="217">
        <f>IF(N202="nulová",J202,0)</f>
        <v>0</v>
      </c>
      <c r="BJ202" s="18" t="s">
        <v>87</v>
      </c>
      <c r="BK202" s="217">
        <f>ROUND(I202*H202,2)</f>
        <v>0</v>
      </c>
      <c r="BL202" s="18" t="s">
        <v>358</v>
      </c>
      <c r="BM202" s="216" t="s">
        <v>963</v>
      </c>
    </row>
    <row r="203" s="2" customFormat="1" ht="24.15" customHeight="1">
      <c r="A203" s="37"/>
      <c r="B203" s="168"/>
      <c r="C203" s="242" t="s">
        <v>591</v>
      </c>
      <c r="D203" s="242" t="s">
        <v>582</v>
      </c>
      <c r="E203" s="243" t="s">
        <v>4823</v>
      </c>
      <c r="F203" s="244" t="s">
        <v>4824</v>
      </c>
      <c r="G203" s="245" t="s">
        <v>373</v>
      </c>
      <c r="H203" s="246">
        <v>4</v>
      </c>
      <c r="I203" s="247"/>
      <c r="J203" s="248">
        <f>ROUND(I203*H203,2)</f>
        <v>0</v>
      </c>
      <c r="K203" s="249"/>
      <c r="L203" s="250"/>
      <c r="M203" s="251" t="s">
        <v>1</v>
      </c>
      <c r="N203" s="252" t="s">
        <v>41</v>
      </c>
      <c r="O203" s="81"/>
      <c r="P203" s="214">
        <f>O203*H203</f>
        <v>0</v>
      </c>
      <c r="Q203" s="214">
        <v>0</v>
      </c>
      <c r="R203" s="214">
        <f>Q203*H203</f>
        <v>0</v>
      </c>
      <c r="S203" s="214">
        <v>0</v>
      </c>
      <c r="T203" s="215">
        <f>S203*H203</f>
        <v>0</v>
      </c>
      <c r="U203" s="37"/>
      <c r="V203" s="37"/>
      <c r="W203" s="37"/>
      <c r="X203" s="37"/>
      <c r="Y203" s="37"/>
      <c r="Z203" s="37"/>
      <c r="AA203" s="37"/>
      <c r="AB203" s="37"/>
      <c r="AC203" s="37"/>
      <c r="AD203" s="37"/>
      <c r="AE203" s="37"/>
      <c r="AR203" s="216" t="s">
        <v>473</v>
      </c>
      <c r="AT203" s="216" t="s">
        <v>582</v>
      </c>
      <c r="AU203" s="216" t="s">
        <v>87</v>
      </c>
      <c r="AY203" s="18" t="s">
        <v>283</v>
      </c>
      <c r="BE203" s="217">
        <f>IF(N203="základná",J203,0)</f>
        <v>0</v>
      </c>
      <c r="BF203" s="217">
        <f>IF(N203="znížená",J203,0)</f>
        <v>0</v>
      </c>
      <c r="BG203" s="217">
        <f>IF(N203="zákl. prenesená",J203,0)</f>
        <v>0</v>
      </c>
      <c r="BH203" s="217">
        <f>IF(N203="zníž. prenesená",J203,0)</f>
        <v>0</v>
      </c>
      <c r="BI203" s="217">
        <f>IF(N203="nulová",J203,0)</f>
        <v>0</v>
      </c>
      <c r="BJ203" s="18" t="s">
        <v>87</v>
      </c>
      <c r="BK203" s="217">
        <f>ROUND(I203*H203,2)</f>
        <v>0</v>
      </c>
      <c r="BL203" s="18" t="s">
        <v>358</v>
      </c>
      <c r="BM203" s="216" t="s">
        <v>971</v>
      </c>
    </row>
    <row r="204" s="2" customFormat="1" ht="24.15" customHeight="1">
      <c r="A204" s="37"/>
      <c r="B204" s="168"/>
      <c r="C204" s="204" t="s">
        <v>600</v>
      </c>
      <c r="D204" s="204" t="s">
        <v>285</v>
      </c>
      <c r="E204" s="205" t="s">
        <v>2636</v>
      </c>
      <c r="F204" s="206" t="s">
        <v>2637</v>
      </c>
      <c r="G204" s="207" t="s">
        <v>373</v>
      </c>
      <c r="H204" s="208">
        <v>10</v>
      </c>
      <c r="I204" s="209"/>
      <c r="J204" s="210">
        <f>ROUND(I204*H204,2)</f>
        <v>0</v>
      </c>
      <c r="K204" s="211"/>
      <c r="L204" s="38"/>
      <c r="M204" s="212" t="s">
        <v>1</v>
      </c>
      <c r="N204" s="213" t="s">
        <v>41</v>
      </c>
      <c r="O204" s="81"/>
      <c r="P204" s="214">
        <f>O204*H204</f>
        <v>0</v>
      </c>
      <c r="Q204" s="214">
        <v>0</v>
      </c>
      <c r="R204" s="214">
        <f>Q204*H204</f>
        <v>0</v>
      </c>
      <c r="S204" s="214">
        <v>0</v>
      </c>
      <c r="T204" s="215">
        <f>S204*H204</f>
        <v>0</v>
      </c>
      <c r="U204" s="37"/>
      <c r="V204" s="37"/>
      <c r="W204" s="37"/>
      <c r="X204" s="37"/>
      <c r="Y204" s="37"/>
      <c r="Z204" s="37"/>
      <c r="AA204" s="37"/>
      <c r="AB204" s="37"/>
      <c r="AC204" s="37"/>
      <c r="AD204" s="37"/>
      <c r="AE204" s="37"/>
      <c r="AR204" s="216" t="s">
        <v>358</v>
      </c>
      <c r="AT204" s="216" t="s">
        <v>285</v>
      </c>
      <c r="AU204" s="216" t="s">
        <v>87</v>
      </c>
      <c r="AY204" s="18" t="s">
        <v>283</v>
      </c>
      <c r="BE204" s="217">
        <f>IF(N204="základná",J204,0)</f>
        <v>0</v>
      </c>
      <c r="BF204" s="217">
        <f>IF(N204="znížená",J204,0)</f>
        <v>0</v>
      </c>
      <c r="BG204" s="217">
        <f>IF(N204="zákl. prenesená",J204,0)</f>
        <v>0</v>
      </c>
      <c r="BH204" s="217">
        <f>IF(N204="zníž. prenesená",J204,0)</f>
        <v>0</v>
      </c>
      <c r="BI204" s="217">
        <f>IF(N204="nulová",J204,0)</f>
        <v>0</v>
      </c>
      <c r="BJ204" s="18" t="s">
        <v>87</v>
      </c>
      <c r="BK204" s="217">
        <f>ROUND(I204*H204,2)</f>
        <v>0</v>
      </c>
      <c r="BL204" s="18" t="s">
        <v>358</v>
      </c>
      <c r="BM204" s="216" t="s">
        <v>983</v>
      </c>
    </row>
    <row r="205" s="2" customFormat="1" ht="24.15" customHeight="1">
      <c r="A205" s="37"/>
      <c r="B205" s="168"/>
      <c r="C205" s="204" t="s">
        <v>606</v>
      </c>
      <c r="D205" s="204" t="s">
        <v>285</v>
      </c>
      <c r="E205" s="205" t="s">
        <v>4825</v>
      </c>
      <c r="F205" s="206" t="s">
        <v>4826</v>
      </c>
      <c r="G205" s="207" t="s">
        <v>373</v>
      </c>
      <c r="H205" s="208">
        <v>10</v>
      </c>
      <c r="I205" s="209"/>
      <c r="J205" s="210">
        <f>ROUND(I205*H205,2)</f>
        <v>0</v>
      </c>
      <c r="K205" s="211"/>
      <c r="L205" s="38"/>
      <c r="M205" s="212" t="s">
        <v>1</v>
      </c>
      <c r="N205" s="213" t="s">
        <v>41</v>
      </c>
      <c r="O205" s="81"/>
      <c r="P205" s="214">
        <f>O205*H205</f>
        <v>0</v>
      </c>
      <c r="Q205" s="214">
        <v>0</v>
      </c>
      <c r="R205" s="214">
        <f>Q205*H205</f>
        <v>0</v>
      </c>
      <c r="S205" s="214">
        <v>0</v>
      </c>
      <c r="T205" s="215">
        <f>S205*H205</f>
        <v>0</v>
      </c>
      <c r="U205" s="37"/>
      <c r="V205" s="37"/>
      <c r="W205" s="37"/>
      <c r="X205" s="37"/>
      <c r="Y205" s="37"/>
      <c r="Z205" s="37"/>
      <c r="AA205" s="37"/>
      <c r="AB205" s="37"/>
      <c r="AC205" s="37"/>
      <c r="AD205" s="37"/>
      <c r="AE205" s="37"/>
      <c r="AR205" s="216" t="s">
        <v>358</v>
      </c>
      <c r="AT205" s="216" t="s">
        <v>285</v>
      </c>
      <c r="AU205" s="216" t="s">
        <v>87</v>
      </c>
      <c r="AY205" s="18" t="s">
        <v>283</v>
      </c>
      <c r="BE205" s="217">
        <f>IF(N205="základná",J205,0)</f>
        <v>0</v>
      </c>
      <c r="BF205" s="217">
        <f>IF(N205="znížená",J205,0)</f>
        <v>0</v>
      </c>
      <c r="BG205" s="217">
        <f>IF(N205="zákl. prenesená",J205,0)</f>
        <v>0</v>
      </c>
      <c r="BH205" s="217">
        <f>IF(N205="zníž. prenesená",J205,0)</f>
        <v>0</v>
      </c>
      <c r="BI205" s="217">
        <f>IF(N205="nulová",J205,0)</f>
        <v>0</v>
      </c>
      <c r="BJ205" s="18" t="s">
        <v>87</v>
      </c>
      <c r="BK205" s="217">
        <f>ROUND(I205*H205,2)</f>
        <v>0</v>
      </c>
      <c r="BL205" s="18" t="s">
        <v>358</v>
      </c>
      <c r="BM205" s="216" t="s">
        <v>994</v>
      </c>
    </row>
    <row r="206" s="2" customFormat="1" ht="24.15" customHeight="1">
      <c r="A206" s="37"/>
      <c r="B206" s="168"/>
      <c r="C206" s="204" t="s">
        <v>612</v>
      </c>
      <c r="D206" s="204" t="s">
        <v>285</v>
      </c>
      <c r="E206" s="205" t="s">
        <v>4827</v>
      </c>
      <c r="F206" s="206" t="s">
        <v>4828</v>
      </c>
      <c r="G206" s="207" t="s">
        <v>373</v>
      </c>
      <c r="H206" s="208">
        <v>30</v>
      </c>
      <c r="I206" s="209"/>
      <c r="J206" s="210">
        <f>ROUND(I206*H206,2)</f>
        <v>0</v>
      </c>
      <c r="K206" s="211"/>
      <c r="L206" s="38"/>
      <c r="M206" s="212" t="s">
        <v>1</v>
      </c>
      <c r="N206" s="213" t="s">
        <v>41</v>
      </c>
      <c r="O206" s="81"/>
      <c r="P206" s="214">
        <f>O206*H206</f>
        <v>0</v>
      </c>
      <c r="Q206" s="214">
        <v>0</v>
      </c>
      <c r="R206" s="214">
        <f>Q206*H206</f>
        <v>0</v>
      </c>
      <c r="S206" s="214">
        <v>0</v>
      </c>
      <c r="T206" s="215">
        <f>S206*H206</f>
        <v>0</v>
      </c>
      <c r="U206" s="37"/>
      <c r="V206" s="37"/>
      <c r="W206" s="37"/>
      <c r="X206" s="37"/>
      <c r="Y206" s="37"/>
      <c r="Z206" s="37"/>
      <c r="AA206" s="37"/>
      <c r="AB206" s="37"/>
      <c r="AC206" s="37"/>
      <c r="AD206" s="37"/>
      <c r="AE206" s="37"/>
      <c r="AR206" s="216" t="s">
        <v>358</v>
      </c>
      <c r="AT206" s="216" t="s">
        <v>285</v>
      </c>
      <c r="AU206" s="216" t="s">
        <v>87</v>
      </c>
      <c r="AY206" s="18" t="s">
        <v>283</v>
      </c>
      <c r="BE206" s="217">
        <f>IF(N206="základná",J206,0)</f>
        <v>0</v>
      </c>
      <c r="BF206" s="217">
        <f>IF(N206="znížená",J206,0)</f>
        <v>0</v>
      </c>
      <c r="BG206" s="217">
        <f>IF(N206="zákl. prenesená",J206,0)</f>
        <v>0</v>
      </c>
      <c r="BH206" s="217">
        <f>IF(N206="zníž. prenesená",J206,0)</f>
        <v>0</v>
      </c>
      <c r="BI206" s="217">
        <f>IF(N206="nulová",J206,0)</f>
        <v>0</v>
      </c>
      <c r="BJ206" s="18" t="s">
        <v>87</v>
      </c>
      <c r="BK206" s="217">
        <f>ROUND(I206*H206,2)</f>
        <v>0</v>
      </c>
      <c r="BL206" s="18" t="s">
        <v>358</v>
      </c>
      <c r="BM206" s="216" t="s">
        <v>1002</v>
      </c>
    </row>
    <row r="207" s="2" customFormat="1" ht="24.15" customHeight="1">
      <c r="A207" s="37"/>
      <c r="B207" s="168"/>
      <c r="C207" s="204" t="s">
        <v>616</v>
      </c>
      <c r="D207" s="204" t="s">
        <v>285</v>
      </c>
      <c r="E207" s="205" t="s">
        <v>4829</v>
      </c>
      <c r="F207" s="206" t="s">
        <v>4830</v>
      </c>
      <c r="G207" s="207" t="s">
        <v>373</v>
      </c>
      <c r="H207" s="208">
        <v>6</v>
      </c>
      <c r="I207" s="209"/>
      <c r="J207" s="210">
        <f>ROUND(I207*H207,2)</f>
        <v>0</v>
      </c>
      <c r="K207" s="211"/>
      <c r="L207" s="38"/>
      <c r="M207" s="212" t="s">
        <v>1</v>
      </c>
      <c r="N207" s="213" t="s">
        <v>41</v>
      </c>
      <c r="O207" s="81"/>
      <c r="P207" s="214">
        <f>O207*H207</f>
        <v>0</v>
      </c>
      <c r="Q207" s="214">
        <v>0</v>
      </c>
      <c r="R207" s="214">
        <f>Q207*H207</f>
        <v>0</v>
      </c>
      <c r="S207" s="214">
        <v>0</v>
      </c>
      <c r="T207" s="215">
        <f>S207*H207</f>
        <v>0</v>
      </c>
      <c r="U207" s="37"/>
      <c r="V207" s="37"/>
      <c r="W207" s="37"/>
      <c r="X207" s="37"/>
      <c r="Y207" s="37"/>
      <c r="Z207" s="37"/>
      <c r="AA207" s="37"/>
      <c r="AB207" s="37"/>
      <c r="AC207" s="37"/>
      <c r="AD207" s="37"/>
      <c r="AE207" s="37"/>
      <c r="AR207" s="216" t="s">
        <v>358</v>
      </c>
      <c r="AT207" s="216" t="s">
        <v>285</v>
      </c>
      <c r="AU207" s="216" t="s">
        <v>87</v>
      </c>
      <c r="AY207" s="18" t="s">
        <v>283</v>
      </c>
      <c r="BE207" s="217">
        <f>IF(N207="základná",J207,0)</f>
        <v>0</v>
      </c>
      <c r="BF207" s="217">
        <f>IF(N207="znížená",J207,0)</f>
        <v>0</v>
      </c>
      <c r="BG207" s="217">
        <f>IF(N207="zákl. prenesená",J207,0)</f>
        <v>0</v>
      </c>
      <c r="BH207" s="217">
        <f>IF(N207="zníž. prenesená",J207,0)</f>
        <v>0</v>
      </c>
      <c r="BI207" s="217">
        <f>IF(N207="nulová",J207,0)</f>
        <v>0</v>
      </c>
      <c r="BJ207" s="18" t="s">
        <v>87</v>
      </c>
      <c r="BK207" s="217">
        <f>ROUND(I207*H207,2)</f>
        <v>0</v>
      </c>
      <c r="BL207" s="18" t="s">
        <v>358</v>
      </c>
      <c r="BM207" s="216" t="s">
        <v>1010</v>
      </c>
    </row>
    <row r="208" s="2" customFormat="1" ht="16.5" customHeight="1">
      <c r="A208" s="37"/>
      <c r="B208" s="168"/>
      <c r="C208" s="242" t="s">
        <v>620</v>
      </c>
      <c r="D208" s="242" t="s">
        <v>582</v>
      </c>
      <c r="E208" s="243" t="s">
        <v>4831</v>
      </c>
      <c r="F208" s="244" t="s">
        <v>4832</v>
      </c>
      <c r="G208" s="245" t="s">
        <v>373</v>
      </c>
      <c r="H208" s="246">
        <v>6</v>
      </c>
      <c r="I208" s="247"/>
      <c r="J208" s="248">
        <f>ROUND(I208*H208,2)</f>
        <v>0</v>
      </c>
      <c r="K208" s="249"/>
      <c r="L208" s="250"/>
      <c r="M208" s="251" t="s">
        <v>1</v>
      </c>
      <c r="N208" s="252" t="s">
        <v>41</v>
      </c>
      <c r="O208" s="81"/>
      <c r="P208" s="214">
        <f>O208*H208</f>
        <v>0</v>
      </c>
      <c r="Q208" s="214">
        <v>0</v>
      </c>
      <c r="R208" s="214">
        <f>Q208*H208</f>
        <v>0</v>
      </c>
      <c r="S208" s="214">
        <v>0</v>
      </c>
      <c r="T208" s="215">
        <f>S208*H208</f>
        <v>0</v>
      </c>
      <c r="U208" s="37"/>
      <c r="V208" s="37"/>
      <c r="W208" s="37"/>
      <c r="X208" s="37"/>
      <c r="Y208" s="37"/>
      <c r="Z208" s="37"/>
      <c r="AA208" s="37"/>
      <c r="AB208" s="37"/>
      <c r="AC208" s="37"/>
      <c r="AD208" s="37"/>
      <c r="AE208" s="37"/>
      <c r="AR208" s="216" t="s">
        <v>473</v>
      </c>
      <c r="AT208" s="216" t="s">
        <v>582</v>
      </c>
      <c r="AU208" s="216" t="s">
        <v>87</v>
      </c>
      <c r="AY208" s="18" t="s">
        <v>283</v>
      </c>
      <c r="BE208" s="217">
        <f>IF(N208="základná",J208,0)</f>
        <v>0</v>
      </c>
      <c r="BF208" s="217">
        <f>IF(N208="znížená",J208,0)</f>
        <v>0</v>
      </c>
      <c r="BG208" s="217">
        <f>IF(N208="zákl. prenesená",J208,0)</f>
        <v>0</v>
      </c>
      <c r="BH208" s="217">
        <f>IF(N208="zníž. prenesená",J208,0)</f>
        <v>0</v>
      </c>
      <c r="BI208" s="217">
        <f>IF(N208="nulová",J208,0)</f>
        <v>0</v>
      </c>
      <c r="BJ208" s="18" t="s">
        <v>87</v>
      </c>
      <c r="BK208" s="217">
        <f>ROUND(I208*H208,2)</f>
        <v>0</v>
      </c>
      <c r="BL208" s="18" t="s">
        <v>358</v>
      </c>
      <c r="BM208" s="216" t="s">
        <v>1019</v>
      </c>
    </row>
    <row r="209" s="2" customFormat="1" ht="24.15" customHeight="1">
      <c r="A209" s="37"/>
      <c r="B209" s="168"/>
      <c r="C209" s="204" t="s">
        <v>625</v>
      </c>
      <c r="D209" s="204" t="s">
        <v>285</v>
      </c>
      <c r="E209" s="205" t="s">
        <v>4833</v>
      </c>
      <c r="F209" s="206" t="s">
        <v>4834</v>
      </c>
      <c r="G209" s="207" t="s">
        <v>373</v>
      </c>
      <c r="H209" s="208">
        <v>5</v>
      </c>
      <c r="I209" s="209"/>
      <c r="J209" s="210">
        <f>ROUND(I209*H209,2)</f>
        <v>0</v>
      </c>
      <c r="K209" s="211"/>
      <c r="L209" s="38"/>
      <c r="M209" s="212" t="s">
        <v>1</v>
      </c>
      <c r="N209" s="213" t="s">
        <v>41</v>
      </c>
      <c r="O209" s="81"/>
      <c r="P209" s="214">
        <f>O209*H209</f>
        <v>0</v>
      </c>
      <c r="Q209" s="214">
        <v>0</v>
      </c>
      <c r="R209" s="214">
        <f>Q209*H209</f>
        <v>0</v>
      </c>
      <c r="S209" s="214">
        <v>0</v>
      </c>
      <c r="T209" s="215">
        <f>S209*H209</f>
        <v>0</v>
      </c>
      <c r="U209" s="37"/>
      <c r="V209" s="37"/>
      <c r="W209" s="37"/>
      <c r="X209" s="37"/>
      <c r="Y209" s="37"/>
      <c r="Z209" s="37"/>
      <c r="AA209" s="37"/>
      <c r="AB209" s="37"/>
      <c r="AC209" s="37"/>
      <c r="AD209" s="37"/>
      <c r="AE209" s="37"/>
      <c r="AR209" s="216" t="s">
        <v>358</v>
      </c>
      <c r="AT209" s="216" t="s">
        <v>285</v>
      </c>
      <c r="AU209" s="216" t="s">
        <v>87</v>
      </c>
      <c r="AY209" s="18" t="s">
        <v>283</v>
      </c>
      <c r="BE209" s="217">
        <f>IF(N209="základná",J209,0)</f>
        <v>0</v>
      </c>
      <c r="BF209" s="217">
        <f>IF(N209="znížená",J209,0)</f>
        <v>0</v>
      </c>
      <c r="BG209" s="217">
        <f>IF(N209="zákl. prenesená",J209,0)</f>
        <v>0</v>
      </c>
      <c r="BH209" s="217">
        <f>IF(N209="zníž. prenesená",J209,0)</f>
        <v>0</v>
      </c>
      <c r="BI209" s="217">
        <f>IF(N209="nulová",J209,0)</f>
        <v>0</v>
      </c>
      <c r="BJ209" s="18" t="s">
        <v>87</v>
      </c>
      <c r="BK209" s="217">
        <f>ROUND(I209*H209,2)</f>
        <v>0</v>
      </c>
      <c r="BL209" s="18" t="s">
        <v>358</v>
      </c>
      <c r="BM209" s="216" t="s">
        <v>1028</v>
      </c>
    </row>
    <row r="210" s="2" customFormat="1" ht="37.8" customHeight="1">
      <c r="A210" s="37"/>
      <c r="B210" s="168"/>
      <c r="C210" s="242" t="s">
        <v>632</v>
      </c>
      <c r="D210" s="242" t="s">
        <v>582</v>
      </c>
      <c r="E210" s="243" t="s">
        <v>4835</v>
      </c>
      <c r="F210" s="244" t="s">
        <v>4836</v>
      </c>
      <c r="G210" s="245" t="s">
        <v>373</v>
      </c>
      <c r="H210" s="246">
        <v>8</v>
      </c>
      <c r="I210" s="247"/>
      <c r="J210" s="248">
        <f>ROUND(I210*H210,2)</f>
        <v>0</v>
      </c>
      <c r="K210" s="249"/>
      <c r="L210" s="250"/>
      <c r="M210" s="251" t="s">
        <v>1</v>
      </c>
      <c r="N210" s="252" t="s">
        <v>41</v>
      </c>
      <c r="O210" s="81"/>
      <c r="P210" s="214">
        <f>O210*H210</f>
        <v>0</v>
      </c>
      <c r="Q210" s="214">
        <v>0</v>
      </c>
      <c r="R210" s="214">
        <f>Q210*H210</f>
        <v>0</v>
      </c>
      <c r="S210" s="214">
        <v>0</v>
      </c>
      <c r="T210" s="215">
        <f>S210*H210</f>
        <v>0</v>
      </c>
      <c r="U210" s="37"/>
      <c r="V210" s="37"/>
      <c r="W210" s="37"/>
      <c r="X210" s="37"/>
      <c r="Y210" s="37"/>
      <c r="Z210" s="37"/>
      <c r="AA210" s="37"/>
      <c r="AB210" s="37"/>
      <c r="AC210" s="37"/>
      <c r="AD210" s="37"/>
      <c r="AE210" s="37"/>
      <c r="AR210" s="216" t="s">
        <v>473</v>
      </c>
      <c r="AT210" s="216" t="s">
        <v>582</v>
      </c>
      <c r="AU210" s="216" t="s">
        <v>87</v>
      </c>
      <c r="AY210" s="18" t="s">
        <v>283</v>
      </c>
      <c r="BE210" s="217">
        <f>IF(N210="základná",J210,0)</f>
        <v>0</v>
      </c>
      <c r="BF210" s="217">
        <f>IF(N210="znížená",J210,0)</f>
        <v>0</v>
      </c>
      <c r="BG210" s="217">
        <f>IF(N210="zákl. prenesená",J210,0)</f>
        <v>0</v>
      </c>
      <c r="BH210" s="217">
        <f>IF(N210="zníž. prenesená",J210,0)</f>
        <v>0</v>
      </c>
      <c r="BI210" s="217">
        <f>IF(N210="nulová",J210,0)</f>
        <v>0</v>
      </c>
      <c r="BJ210" s="18" t="s">
        <v>87</v>
      </c>
      <c r="BK210" s="217">
        <f>ROUND(I210*H210,2)</f>
        <v>0</v>
      </c>
      <c r="BL210" s="18" t="s">
        <v>358</v>
      </c>
      <c r="BM210" s="216" t="s">
        <v>1036</v>
      </c>
    </row>
    <row r="211" s="2" customFormat="1" ht="66.75" customHeight="1">
      <c r="A211" s="37"/>
      <c r="B211" s="168"/>
      <c r="C211" s="242" t="s">
        <v>641</v>
      </c>
      <c r="D211" s="242" t="s">
        <v>582</v>
      </c>
      <c r="E211" s="243" t="s">
        <v>4837</v>
      </c>
      <c r="F211" s="244" t="s">
        <v>4838</v>
      </c>
      <c r="G211" s="245" t="s">
        <v>373</v>
      </c>
      <c r="H211" s="246">
        <v>1</v>
      </c>
      <c r="I211" s="247"/>
      <c r="J211" s="248">
        <f>ROUND(I211*H211,2)</f>
        <v>0</v>
      </c>
      <c r="K211" s="249"/>
      <c r="L211" s="250"/>
      <c r="M211" s="251" t="s">
        <v>1</v>
      </c>
      <c r="N211" s="252" t="s">
        <v>41</v>
      </c>
      <c r="O211" s="81"/>
      <c r="P211" s="214">
        <f>O211*H211</f>
        <v>0</v>
      </c>
      <c r="Q211" s="214">
        <v>0</v>
      </c>
      <c r="R211" s="214">
        <f>Q211*H211</f>
        <v>0</v>
      </c>
      <c r="S211" s="214">
        <v>0</v>
      </c>
      <c r="T211" s="215">
        <f>S211*H211</f>
        <v>0</v>
      </c>
      <c r="U211" s="37"/>
      <c r="V211" s="37"/>
      <c r="W211" s="37"/>
      <c r="X211" s="37"/>
      <c r="Y211" s="37"/>
      <c r="Z211" s="37"/>
      <c r="AA211" s="37"/>
      <c r="AB211" s="37"/>
      <c r="AC211" s="37"/>
      <c r="AD211" s="37"/>
      <c r="AE211" s="37"/>
      <c r="AR211" s="216" t="s">
        <v>473</v>
      </c>
      <c r="AT211" s="216" t="s">
        <v>582</v>
      </c>
      <c r="AU211" s="216" t="s">
        <v>87</v>
      </c>
      <c r="AY211" s="18" t="s">
        <v>283</v>
      </c>
      <c r="BE211" s="217">
        <f>IF(N211="základná",J211,0)</f>
        <v>0</v>
      </c>
      <c r="BF211" s="217">
        <f>IF(N211="znížená",J211,0)</f>
        <v>0</v>
      </c>
      <c r="BG211" s="217">
        <f>IF(N211="zákl. prenesená",J211,0)</f>
        <v>0</v>
      </c>
      <c r="BH211" s="217">
        <f>IF(N211="zníž. prenesená",J211,0)</f>
        <v>0</v>
      </c>
      <c r="BI211" s="217">
        <f>IF(N211="nulová",J211,0)</f>
        <v>0</v>
      </c>
      <c r="BJ211" s="18" t="s">
        <v>87</v>
      </c>
      <c r="BK211" s="217">
        <f>ROUND(I211*H211,2)</f>
        <v>0</v>
      </c>
      <c r="BL211" s="18" t="s">
        <v>358</v>
      </c>
      <c r="BM211" s="216" t="s">
        <v>1044</v>
      </c>
    </row>
    <row r="212" s="2" customFormat="1" ht="24.15" customHeight="1">
      <c r="A212" s="37"/>
      <c r="B212" s="168"/>
      <c r="C212" s="204" t="s">
        <v>646</v>
      </c>
      <c r="D212" s="204" t="s">
        <v>285</v>
      </c>
      <c r="E212" s="205" t="s">
        <v>4839</v>
      </c>
      <c r="F212" s="206" t="s">
        <v>4834</v>
      </c>
      <c r="G212" s="207" t="s">
        <v>373</v>
      </c>
      <c r="H212" s="208">
        <v>9</v>
      </c>
      <c r="I212" s="209"/>
      <c r="J212" s="210">
        <f>ROUND(I212*H212,2)</f>
        <v>0</v>
      </c>
      <c r="K212" s="211"/>
      <c r="L212" s="38"/>
      <c r="M212" s="212" t="s">
        <v>1</v>
      </c>
      <c r="N212" s="213" t="s">
        <v>41</v>
      </c>
      <c r="O212" s="81"/>
      <c r="P212" s="214">
        <f>O212*H212</f>
        <v>0</v>
      </c>
      <c r="Q212" s="214">
        <v>0</v>
      </c>
      <c r="R212" s="214">
        <f>Q212*H212</f>
        <v>0</v>
      </c>
      <c r="S212" s="214">
        <v>0</v>
      </c>
      <c r="T212" s="215">
        <f>S212*H212</f>
        <v>0</v>
      </c>
      <c r="U212" s="37"/>
      <c r="V212" s="37"/>
      <c r="W212" s="37"/>
      <c r="X212" s="37"/>
      <c r="Y212" s="37"/>
      <c r="Z212" s="37"/>
      <c r="AA212" s="37"/>
      <c r="AB212" s="37"/>
      <c r="AC212" s="37"/>
      <c r="AD212" s="37"/>
      <c r="AE212" s="37"/>
      <c r="AR212" s="216" t="s">
        <v>358</v>
      </c>
      <c r="AT212" s="216" t="s">
        <v>285</v>
      </c>
      <c r="AU212" s="216" t="s">
        <v>87</v>
      </c>
      <c r="AY212" s="18" t="s">
        <v>283</v>
      </c>
      <c r="BE212" s="217">
        <f>IF(N212="základná",J212,0)</f>
        <v>0</v>
      </c>
      <c r="BF212" s="217">
        <f>IF(N212="znížená",J212,0)</f>
        <v>0</v>
      </c>
      <c r="BG212" s="217">
        <f>IF(N212="zákl. prenesená",J212,0)</f>
        <v>0</v>
      </c>
      <c r="BH212" s="217">
        <f>IF(N212="zníž. prenesená",J212,0)</f>
        <v>0</v>
      </c>
      <c r="BI212" s="217">
        <f>IF(N212="nulová",J212,0)</f>
        <v>0</v>
      </c>
      <c r="BJ212" s="18" t="s">
        <v>87</v>
      </c>
      <c r="BK212" s="217">
        <f>ROUND(I212*H212,2)</f>
        <v>0</v>
      </c>
      <c r="BL212" s="18" t="s">
        <v>358</v>
      </c>
      <c r="BM212" s="216" t="s">
        <v>1053</v>
      </c>
    </row>
    <row r="213" s="2" customFormat="1" ht="37.8" customHeight="1">
      <c r="A213" s="37"/>
      <c r="B213" s="168"/>
      <c r="C213" s="242" t="s">
        <v>651</v>
      </c>
      <c r="D213" s="242" t="s">
        <v>582</v>
      </c>
      <c r="E213" s="243" t="s">
        <v>4840</v>
      </c>
      <c r="F213" s="244" t="s">
        <v>4841</v>
      </c>
      <c r="G213" s="245" t="s">
        <v>373</v>
      </c>
      <c r="H213" s="246">
        <v>8</v>
      </c>
      <c r="I213" s="247"/>
      <c r="J213" s="248">
        <f>ROUND(I213*H213,2)</f>
        <v>0</v>
      </c>
      <c r="K213" s="249"/>
      <c r="L213" s="250"/>
      <c r="M213" s="251" t="s">
        <v>1</v>
      </c>
      <c r="N213" s="252" t="s">
        <v>41</v>
      </c>
      <c r="O213" s="81"/>
      <c r="P213" s="214">
        <f>O213*H213</f>
        <v>0</v>
      </c>
      <c r="Q213" s="214">
        <v>0</v>
      </c>
      <c r="R213" s="214">
        <f>Q213*H213</f>
        <v>0</v>
      </c>
      <c r="S213" s="214">
        <v>0</v>
      </c>
      <c r="T213" s="215">
        <f>S213*H213</f>
        <v>0</v>
      </c>
      <c r="U213" s="37"/>
      <c r="V213" s="37"/>
      <c r="W213" s="37"/>
      <c r="X213" s="37"/>
      <c r="Y213" s="37"/>
      <c r="Z213" s="37"/>
      <c r="AA213" s="37"/>
      <c r="AB213" s="37"/>
      <c r="AC213" s="37"/>
      <c r="AD213" s="37"/>
      <c r="AE213" s="37"/>
      <c r="AR213" s="216" t="s">
        <v>473</v>
      </c>
      <c r="AT213" s="216" t="s">
        <v>582</v>
      </c>
      <c r="AU213" s="216" t="s">
        <v>87</v>
      </c>
      <c r="AY213" s="18" t="s">
        <v>283</v>
      </c>
      <c r="BE213" s="217">
        <f>IF(N213="základná",J213,0)</f>
        <v>0</v>
      </c>
      <c r="BF213" s="217">
        <f>IF(N213="znížená",J213,0)</f>
        <v>0</v>
      </c>
      <c r="BG213" s="217">
        <f>IF(N213="zákl. prenesená",J213,0)</f>
        <v>0</v>
      </c>
      <c r="BH213" s="217">
        <f>IF(N213="zníž. prenesená",J213,0)</f>
        <v>0</v>
      </c>
      <c r="BI213" s="217">
        <f>IF(N213="nulová",J213,0)</f>
        <v>0</v>
      </c>
      <c r="BJ213" s="18" t="s">
        <v>87</v>
      </c>
      <c r="BK213" s="217">
        <f>ROUND(I213*H213,2)</f>
        <v>0</v>
      </c>
      <c r="BL213" s="18" t="s">
        <v>358</v>
      </c>
      <c r="BM213" s="216" t="s">
        <v>1064</v>
      </c>
    </row>
    <row r="214" s="2" customFormat="1" ht="66.75" customHeight="1">
      <c r="A214" s="37"/>
      <c r="B214" s="168"/>
      <c r="C214" s="242" t="s">
        <v>656</v>
      </c>
      <c r="D214" s="242" t="s">
        <v>582</v>
      </c>
      <c r="E214" s="243" t="s">
        <v>4842</v>
      </c>
      <c r="F214" s="244" t="s">
        <v>4843</v>
      </c>
      <c r="G214" s="245" t="s">
        <v>373</v>
      </c>
      <c r="H214" s="246">
        <v>1</v>
      </c>
      <c r="I214" s="247"/>
      <c r="J214" s="248">
        <f>ROUND(I214*H214,2)</f>
        <v>0</v>
      </c>
      <c r="K214" s="249"/>
      <c r="L214" s="250"/>
      <c r="M214" s="251" t="s">
        <v>1</v>
      </c>
      <c r="N214" s="252" t="s">
        <v>41</v>
      </c>
      <c r="O214" s="81"/>
      <c r="P214" s="214">
        <f>O214*H214</f>
        <v>0</v>
      </c>
      <c r="Q214" s="214">
        <v>0</v>
      </c>
      <c r="R214" s="214">
        <f>Q214*H214</f>
        <v>0</v>
      </c>
      <c r="S214" s="214">
        <v>0</v>
      </c>
      <c r="T214" s="215">
        <f>S214*H214</f>
        <v>0</v>
      </c>
      <c r="U214" s="37"/>
      <c r="V214" s="37"/>
      <c r="W214" s="37"/>
      <c r="X214" s="37"/>
      <c r="Y214" s="37"/>
      <c r="Z214" s="37"/>
      <c r="AA214" s="37"/>
      <c r="AB214" s="37"/>
      <c r="AC214" s="37"/>
      <c r="AD214" s="37"/>
      <c r="AE214" s="37"/>
      <c r="AR214" s="216" t="s">
        <v>473</v>
      </c>
      <c r="AT214" s="216" t="s">
        <v>582</v>
      </c>
      <c r="AU214" s="216" t="s">
        <v>87</v>
      </c>
      <c r="AY214" s="18" t="s">
        <v>283</v>
      </c>
      <c r="BE214" s="217">
        <f>IF(N214="základná",J214,0)</f>
        <v>0</v>
      </c>
      <c r="BF214" s="217">
        <f>IF(N214="znížená",J214,0)</f>
        <v>0</v>
      </c>
      <c r="BG214" s="217">
        <f>IF(N214="zákl. prenesená",J214,0)</f>
        <v>0</v>
      </c>
      <c r="BH214" s="217">
        <f>IF(N214="zníž. prenesená",J214,0)</f>
        <v>0</v>
      </c>
      <c r="BI214" s="217">
        <f>IF(N214="nulová",J214,0)</f>
        <v>0</v>
      </c>
      <c r="BJ214" s="18" t="s">
        <v>87</v>
      </c>
      <c r="BK214" s="217">
        <f>ROUND(I214*H214,2)</f>
        <v>0</v>
      </c>
      <c r="BL214" s="18" t="s">
        <v>358</v>
      </c>
      <c r="BM214" s="216" t="s">
        <v>1078</v>
      </c>
    </row>
    <row r="215" s="2" customFormat="1" ht="24.15" customHeight="1">
      <c r="A215" s="37"/>
      <c r="B215" s="168"/>
      <c r="C215" s="204" t="s">
        <v>661</v>
      </c>
      <c r="D215" s="204" t="s">
        <v>285</v>
      </c>
      <c r="E215" s="205" t="s">
        <v>4844</v>
      </c>
      <c r="F215" s="206" t="s">
        <v>4845</v>
      </c>
      <c r="G215" s="207" t="s">
        <v>373</v>
      </c>
      <c r="H215" s="208">
        <v>17</v>
      </c>
      <c r="I215" s="209"/>
      <c r="J215" s="210">
        <f>ROUND(I215*H215,2)</f>
        <v>0</v>
      </c>
      <c r="K215" s="211"/>
      <c r="L215" s="38"/>
      <c r="M215" s="212" t="s">
        <v>1</v>
      </c>
      <c r="N215" s="213" t="s">
        <v>41</v>
      </c>
      <c r="O215" s="81"/>
      <c r="P215" s="214">
        <f>O215*H215</f>
        <v>0</v>
      </c>
      <c r="Q215" s="214">
        <v>0</v>
      </c>
      <c r="R215" s="214">
        <f>Q215*H215</f>
        <v>0</v>
      </c>
      <c r="S215" s="214">
        <v>0</v>
      </c>
      <c r="T215" s="215">
        <f>S215*H215</f>
        <v>0</v>
      </c>
      <c r="U215" s="37"/>
      <c r="V215" s="37"/>
      <c r="W215" s="37"/>
      <c r="X215" s="37"/>
      <c r="Y215" s="37"/>
      <c r="Z215" s="37"/>
      <c r="AA215" s="37"/>
      <c r="AB215" s="37"/>
      <c r="AC215" s="37"/>
      <c r="AD215" s="37"/>
      <c r="AE215" s="37"/>
      <c r="AR215" s="216" t="s">
        <v>358</v>
      </c>
      <c r="AT215" s="216" t="s">
        <v>285</v>
      </c>
      <c r="AU215" s="216" t="s">
        <v>87</v>
      </c>
      <c r="AY215" s="18" t="s">
        <v>283</v>
      </c>
      <c r="BE215" s="217">
        <f>IF(N215="základná",J215,0)</f>
        <v>0</v>
      </c>
      <c r="BF215" s="217">
        <f>IF(N215="znížená",J215,0)</f>
        <v>0</v>
      </c>
      <c r="BG215" s="217">
        <f>IF(N215="zákl. prenesená",J215,0)</f>
        <v>0</v>
      </c>
      <c r="BH215" s="217">
        <f>IF(N215="zníž. prenesená",J215,0)</f>
        <v>0</v>
      </c>
      <c r="BI215" s="217">
        <f>IF(N215="nulová",J215,0)</f>
        <v>0</v>
      </c>
      <c r="BJ215" s="18" t="s">
        <v>87</v>
      </c>
      <c r="BK215" s="217">
        <f>ROUND(I215*H215,2)</f>
        <v>0</v>
      </c>
      <c r="BL215" s="18" t="s">
        <v>358</v>
      </c>
      <c r="BM215" s="216" t="s">
        <v>1091</v>
      </c>
    </row>
    <row r="216" s="2" customFormat="1" ht="37.8" customHeight="1">
      <c r="A216" s="37"/>
      <c r="B216" s="168"/>
      <c r="C216" s="242" t="s">
        <v>666</v>
      </c>
      <c r="D216" s="242" t="s">
        <v>582</v>
      </c>
      <c r="E216" s="243" t="s">
        <v>4846</v>
      </c>
      <c r="F216" s="244" t="s">
        <v>4847</v>
      </c>
      <c r="G216" s="245" t="s">
        <v>373</v>
      </c>
      <c r="H216" s="246">
        <v>5</v>
      </c>
      <c r="I216" s="247"/>
      <c r="J216" s="248">
        <f>ROUND(I216*H216,2)</f>
        <v>0</v>
      </c>
      <c r="K216" s="249"/>
      <c r="L216" s="250"/>
      <c r="M216" s="251" t="s">
        <v>1</v>
      </c>
      <c r="N216" s="252" t="s">
        <v>41</v>
      </c>
      <c r="O216" s="81"/>
      <c r="P216" s="214">
        <f>O216*H216</f>
        <v>0</v>
      </c>
      <c r="Q216" s="214">
        <v>0</v>
      </c>
      <c r="R216" s="214">
        <f>Q216*H216</f>
        <v>0</v>
      </c>
      <c r="S216" s="214">
        <v>0</v>
      </c>
      <c r="T216" s="215">
        <f>S216*H216</f>
        <v>0</v>
      </c>
      <c r="U216" s="37"/>
      <c r="V216" s="37"/>
      <c r="W216" s="37"/>
      <c r="X216" s="37"/>
      <c r="Y216" s="37"/>
      <c r="Z216" s="37"/>
      <c r="AA216" s="37"/>
      <c r="AB216" s="37"/>
      <c r="AC216" s="37"/>
      <c r="AD216" s="37"/>
      <c r="AE216" s="37"/>
      <c r="AR216" s="216" t="s">
        <v>473</v>
      </c>
      <c r="AT216" s="216" t="s">
        <v>582</v>
      </c>
      <c r="AU216" s="216" t="s">
        <v>87</v>
      </c>
      <c r="AY216" s="18" t="s">
        <v>283</v>
      </c>
      <c r="BE216" s="217">
        <f>IF(N216="základná",J216,0)</f>
        <v>0</v>
      </c>
      <c r="BF216" s="217">
        <f>IF(N216="znížená",J216,0)</f>
        <v>0</v>
      </c>
      <c r="BG216" s="217">
        <f>IF(N216="zákl. prenesená",J216,0)</f>
        <v>0</v>
      </c>
      <c r="BH216" s="217">
        <f>IF(N216="zníž. prenesená",J216,0)</f>
        <v>0</v>
      </c>
      <c r="BI216" s="217">
        <f>IF(N216="nulová",J216,0)</f>
        <v>0</v>
      </c>
      <c r="BJ216" s="18" t="s">
        <v>87</v>
      </c>
      <c r="BK216" s="217">
        <f>ROUND(I216*H216,2)</f>
        <v>0</v>
      </c>
      <c r="BL216" s="18" t="s">
        <v>358</v>
      </c>
      <c r="BM216" s="216" t="s">
        <v>1105</v>
      </c>
    </row>
    <row r="217" s="2" customFormat="1" ht="66.75" customHeight="1">
      <c r="A217" s="37"/>
      <c r="B217" s="168"/>
      <c r="C217" s="242" t="s">
        <v>670</v>
      </c>
      <c r="D217" s="242" t="s">
        <v>582</v>
      </c>
      <c r="E217" s="243" t="s">
        <v>4848</v>
      </c>
      <c r="F217" s="244" t="s">
        <v>4849</v>
      </c>
      <c r="G217" s="245" t="s">
        <v>373</v>
      </c>
      <c r="H217" s="246">
        <v>12</v>
      </c>
      <c r="I217" s="247"/>
      <c r="J217" s="248">
        <f>ROUND(I217*H217,2)</f>
        <v>0</v>
      </c>
      <c r="K217" s="249"/>
      <c r="L217" s="250"/>
      <c r="M217" s="251" t="s">
        <v>1</v>
      </c>
      <c r="N217" s="252" t="s">
        <v>41</v>
      </c>
      <c r="O217" s="81"/>
      <c r="P217" s="214">
        <f>O217*H217</f>
        <v>0</v>
      </c>
      <c r="Q217" s="214">
        <v>0</v>
      </c>
      <c r="R217" s="214">
        <f>Q217*H217</f>
        <v>0</v>
      </c>
      <c r="S217" s="214">
        <v>0</v>
      </c>
      <c r="T217" s="215">
        <f>S217*H217</f>
        <v>0</v>
      </c>
      <c r="U217" s="37"/>
      <c r="V217" s="37"/>
      <c r="W217" s="37"/>
      <c r="X217" s="37"/>
      <c r="Y217" s="37"/>
      <c r="Z217" s="37"/>
      <c r="AA217" s="37"/>
      <c r="AB217" s="37"/>
      <c r="AC217" s="37"/>
      <c r="AD217" s="37"/>
      <c r="AE217" s="37"/>
      <c r="AR217" s="216" t="s">
        <v>473</v>
      </c>
      <c r="AT217" s="216" t="s">
        <v>582</v>
      </c>
      <c r="AU217" s="216" t="s">
        <v>87</v>
      </c>
      <c r="AY217" s="18" t="s">
        <v>283</v>
      </c>
      <c r="BE217" s="217">
        <f>IF(N217="základná",J217,0)</f>
        <v>0</v>
      </c>
      <c r="BF217" s="217">
        <f>IF(N217="znížená",J217,0)</f>
        <v>0</v>
      </c>
      <c r="BG217" s="217">
        <f>IF(N217="zákl. prenesená",J217,0)</f>
        <v>0</v>
      </c>
      <c r="BH217" s="217">
        <f>IF(N217="zníž. prenesená",J217,0)</f>
        <v>0</v>
      </c>
      <c r="BI217" s="217">
        <f>IF(N217="nulová",J217,0)</f>
        <v>0</v>
      </c>
      <c r="BJ217" s="18" t="s">
        <v>87</v>
      </c>
      <c r="BK217" s="217">
        <f>ROUND(I217*H217,2)</f>
        <v>0</v>
      </c>
      <c r="BL217" s="18" t="s">
        <v>358</v>
      </c>
      <c r="BM217" s="216" t="s">
        <v>1121</v>
      </c>
    </row>
    <row r="218" s="2" customFormat="1" ht="24.15" customHeight="1">
      <c r="A218" s="37"/>
      <c r="B218" s="168"/>
      <c r="C218" s="204" t="s">
        <v>674</v>
      </c>
      <c r="D218" s="204" t="s">
        <v>285</v>
      </c>
      <c r="E218" s="205" t="s">
        <v>4850</v>
      </c>
      <c r="F218" s="206" t="s">
        <v>4851</v>
      </c>
      <c r="G218" s="207" t="s">
        <v>373</v>
      </c>
      <c r="H218" s="208">
        <v>7</v>
      </c>
      <c r="I218" s="209"/>
      <c r="J218" s="210">
        <f>ROUND(I218*H218,2)</f>
        <v>0</v>
      </c>
      <c r="K218" s="211"/>
      <c r="L218" s="38"/>
      <c r="M218" s="212" t="s">
        <v>1</v>
      </c>
      <c r="N218" s="213" t="s">
        <v>41</v>
      </c>
      <c r="O218" s="81"/>
      <c r="P218" s="214">
        <f>O218*H218</f>
        <v>0</v>
      </c>
      <c r="Q218" s="214">
        <v>0</v>
      </c>
      <c r="R218" s="214">
        <f>Q218*H218</f>
        <v>0</v>
      </c>
      <c r="S218" s="214">
        <v>0</v>
      </c>
      <c r="T218" s="215">
        <f>S218*H218</f>
        <v>0</v>
      </c>
      <c r="U218" s="37"/>
      <c r="V218" s="37"/>
      <c r="W218" s="37"/>
      <c r="X218" s="37"/>
      <c r="Y218" s="37"/>
      <c r="Z218" s="37"/>
      <c r="AA218" s="37"/>
      <c r="AB218" s="37"/>
      <c r="AC218" s="37"/>
      <c r="AD218" s="37"/>
      <c r="AE218" s="37"/>
      <c r="AR218" s="216" t="s">
        <v>358</v>
      </c>
      <c r="AT218" s="216" t="s">
        <v>285</v>
      </c>
      <c r="AU218" s="216" t="s">
        <v>87</v>
      </c>
      <c r="AY218" s="18" t="s">
        <v>283</v>
      </c>
      <c r="BE218" s="217">
        <f>IF(N218="základná",J218,0)</f>
        <v>0</v>
      </c>
      <c r="BF218" s="217">
        <f>IF(N218="znížená",J218,0)</f>
        <v>0</v>
      </c>
      <c r="BG218" s="217">
        <f>IF(N218="zákl. prenesená",J218,0)</f>
        <v>0</v>
      </c>
      <c r="BH218" s="217">
        <f>IF(N218="zníž. prenesená",J218,0)</f>
        <v>0</v>
      </c>
      <c r="BI218" s="217">
        <f>IF(N218="nulová",J218,0)</f>
        <v>0</v>
      </c>
      <c r="BJ218" s="18" t="s">
        <v>87</v>
      </c>
      <c r="BK218" s="217">
        <f>ROUND(I218*H218,2)</f>
        <v>0</v>
      </c>
      <c r="BL218" s="18" t="s">
        <v>358</v>
      </c>
      <c r="BM218" s="216" t="s">
        <v>1130</v>
      </c>
    </row>
    <row r="219" s="2" customFormat="1" ht="37.8" customHeight="1">
      <c r="A219" s="37"/>
      <c r="B219" s="168"/>
      <c r="C219" s="242" t="s">
        <v>679</v>
      </c>
      <c r="D219" s="242" t="s">
        <v>582</v>
      </c>
      <c r="E219" s="243" t="s">
        <v>4852</v>
      </c>
      <c r="F219" s="244" t="s">
        <v>4853</v>
      </c>
      <c r="G219" s="245" t="s">
        <v>373</v>
      </c>
      <c r="H219" s="246">
        <v>3</v>
      </c>
      <c r="I219" s="247"/>
      <c r="J219" s="248">
        <f>ROUND(I219*H219,2)</f>
        <v>0</v>
      </c>
      <c r="K219" s="249"/>
      <c r="L219" s="250"/>
      <c r="M219" s="251" t="s">
        <v>1</v>
      </c>
      <c r="N219" s="252" t="s">
        <v>41</v>
      </c>
      <c r="O219" s="81"/>
      <c r="P219" s="214">
        <f>O219*H219</f>
        <v>0</v>
      </c>
      <c r="Q219" s="214">
        <v>0</v>
      </c>
      <c r="R219" s="214">
        <f>Q219*H219</f>
        <v>0</v>
      </c>
      <c r="S219" s="214">
        <v>0</v>
      </c>
      <c r="T219" s="215">
        <f>S219*H219</f>
        <v>0</v>
      </c>
      <c r="U219" s="37"/>
      <c r="V219" s="37"/>
      <c r="W219" s="37"/>
      <c r="X219" s="37"/>
      <c r="Y219" s="37"/>
      <c r="Z219" s="37"/>
      <c r="AA219" s="37"/>
      <c r="AB219" s="37"/>
      <c r="AC219" s="37"/>
      <c r="AD219" s="37"/>
      <c r="AE219" s="37"/>
      <c r="AR219" s="216" t="s">
        <v>473</v>
      </c>
      <c r="AT219" s="216" t="s">
        <v>582</v>
      </c>
      <c r="AU219" s="216" t="s">
        <v>87</v>
      </c>
      <c r="AY219" s="18" t="s">
        <v>283</v>
      </c>
      <c r="BE219" s="217">
        <f>IF(N219="základná",J219,0)</f>
        <v>0</v>
      </c>
      <c r="BF219" s="217">
        <f>IF(N219="znížená",J219,0)</f>
        <v>0</v>
      </c>
      <c r="BG219" s="217">
        <f>IF(N219="zákl. prenesená",J219,0)</f>
        <v>0</v>
      </c>
      <c r="BH219" s="217">
        <f>IF(N219="zníž. prenesená",J219,0)</f>
        <v>0</v>
      </c>
      <c r="BI219" s="217">
        <f>IF(N219="nulová",J219,0)</f>
        <v>0</v>
      </c>
      <c r="BJ219" s="18" t="s">
        <v>87</v>
      </c>
      <c r="BK219" s="217">
        <f>ROUND(I219*H219,2)</f>
        <v>0</v>
      </c>
      <c r="BL219" s="18" t="s">
        <v>358</v>
      </c>
      <c r="BM219" s="216" t="s">
        <v>1140</v>
      </c>
    </row>
    <row r="220" s="2" customFormat="1" ht="66.75" customHeight="1">
      <c r="A220" s="37"/>
      <c r="B220" s="168"/>
      <c r="C220" s="242" t="s">
        <v>692</v>
      </c>
      <c r="D220" s="242" t="s">
        <v>582</v>
      </c>
      <c r="E220" s="243" t="s">
        <v>4854</v>
      </c>
      <c r="F220" s="244" t="s">
        <v>4855</v>
      </c>
      <c r="G220" s="245" t="s">
        <v>373</v>
      </c>
      <c r="H220" s="246">
        <v>4</v>
      </c>
      <c r="I220" s="247"/>
      <c r="J220" s="248">
        <f>ROUND(I220*H220,2)</f>
        <v>0</v>
      </c>
      <c r="K220" s="249"/>
      <c r="L220" s="250"/>
      <c r="M220" s="251" t="s">
        <v>1</v>
      </c>
      <c r="N220" s="252" t="s">
        <v>41</v>
      </c>
      <c r="O220" s="81"/>
      <c r="P220" s="214">
        <f>O220*H220</f>
        <v>0</v>
      </c>
      <c r="Q220" s="214">
        <v>0</v>
      </c>
      <c r="R220" s="214">
        <f>Q220*H220</f>
        <v>0</v>
      </c>
      <c r="S220" s="214">
        <v>0</v>
      </c>
      <c r="T220" s="215">
        <f>S220*H220</f>
        <v>0</v>
      </c>
      <c r="U220" s="37"/>
      <c r="V220" s="37"/>
      <c r="W220" s="37"/>
      <c r="X220" s="37"/>
      <c r="Y220" s="37"/>
      <c r="Z220" s="37"/>
      <c r="AA220" s="37"/>
      <c r="AB220" s="37"/>
      <c r="AC220" s="37"/>
      <c r="AD220" s="37"/>
      <c r="AE220" s="37"/>
      <c r="AR220" s="216" t="s">
        <v>473</v>
      </c>
      <c r="AT220" s="216" t="s">
        <v>582</v>
      </c>
      <c r="AU220" s="216" t="s">
        <v>87</v>
      </c>
      <c r="AY220" s="18" t="s">
        <v>283</v>
      </c>
      <c r="BE220" s="217">
        <f>IF(N220="základná",J220,0)</f>
        <v>0</v>
      </c>
      <c r="BF220" s="217">
        <f>IF(N220="znížená",J220,0)</f>
        <v>0</v>
      </c>
      <c r="BG220" s="217">
        <f>IF(N220="zákl. prenesená",J220,0)</f>
        <v>0</v>
      </c>
      <c r="BH220" s="217">
        <f>IF(N220="zníž. prenesená",J220,0)</f>
        <v>0</v>
      </c>
      <c r="BI220" s="217">
        <f>IF(N220="nulová",J220,0)</f>
        <v>0</v>
      </c>
      <c r="BJ220" s="18" t="s">
        <v>87</v>
      </c>
      <c r="BK220" s="217">
        <f>ROUND(I220*H220,2)</f>
        <v>0</v>
      </c>
      <c r="BL220" s="18" t="s">
        <v>358</v>
      </c>
      <c r="BM220" s="216" t="s">
        <v>1156</v>
      </c>
    </row>
    <row r="221" s="2" customFormat="1" ht="24.15" customHeight="1">
      <c r="A221" s="37"/>
      <c r="B221" s="168"/>
      <c r="C221" s="204" t="s">
        <v>697</v>
      </c>
      <c r="D221" s="204" t="s">
        <v>285</v>
      </c>
      <c r="E221" s="205" t="s">
        <v>4856</v>
      </c>
      <c r="F221" s="206" t="s">
        <v>4857</v>
      </c>
      <c r="G221" s="207" t="s">
        <v>373</v>
      </c>
      <c r="H221" s="208">
        <v>2</v>
      </c>
      <c r="I221" s="209"/>
      <c r="J221" s="210">
        <f>ROUND(I221*H221,2)</f>
        <v>0</v>
      </c>
      <c r="K221" s="211"/>
      <c r="L221" s="38"/>
      <c r="M221" s="212" t="s">
        <v>1</v>
      </c>
      <c r="N221" s="213" t="s">
        <v>41</v>
      </c>
      <c r="O221" s="81"/>
      <c r="P221" s="214">
        <f>O221*H221</f>
        <v>0</v>
      </c>
      <c r="Q221" s="214">
        <v>0</v>
      </c>
      <c r="R221" s="214">
        <f>Q221*H221</f>
        <v>0</v>
      </c>
      <c r="S221" s="214">
        <v>0</v>
      </c>
      <c r="T221" s="215">
        <f>S221*H221</f>
        <v>0</v>
      </c>
      <c r="U221" s="37"/>
      <c r="V221" s="37"/>
      <c r="W221" s="37"/>
      <c r="X221" s="37"/>
      <c r="Y221" s="37"/>
      <c r="Z221" s="37"/>
      <c r="AA221" s="37"/>
      <c r="AB221" s="37"/>
      <c r="AC221" s="37"/>
      <c r="AD221" s="37"/>
      <c r="AE221" s="37"/>
      <c r="AR221" s="216" t="s">
        <v>358</v>
      </c>
      <c r="AT221" s="216" t="s">
        <v>285</v>
      </c>
      <c r="AU221" s="216" t="s">
        <v>87</v>
      </c>
      <c r="AY221" s="18" t="s">
        <v>283</v>
      </c>
      <c r="BE221" s="217">
        <f>IF(N221="základná",J221,0)</f>
        <v>0</v>
      </c>
      <c r="BF221" s="217">
        <f>IF(N221="znížená",J221,0)</f>
        <v>0</v>
      </c>
      <c r="BG221" s="217">
        <f>IF(N221="zákl. prenesená",J221,0)</f>
        <v>0</v>
      </c>
      <c r="BH221" s="217">
        <f>IF(N221="zníž. prenesená",J221,0)</f>
        <v>0</v>
      </c>
      <c r="BI221" s="217">
        <f>IF(N221="nulová",J221,0)</f>
        <v>0</v>
      </c>
      <c r="BJ221" s="18" t="s">
        <v>87</v>
      </c>
      <c r="BK221" s="217">
        <f>ROUND(I221*H221,2)</f>
        <v>0</v>
      </c>
      <c r="BL221" s="18" t="s">
        <v>358</v>
      </c>
      <c r="BM221" s="216" t="s">
        <v>1172</v>
      </c>
    </row>
    <row r="222" s="2" customFormat="1" ht="37.8" customHeight="1">
      <c r="A222" s="37"/>
      <c r="B222" s="168"/>
      <c r="C222" s="242" t="s">
        <v>702</v>
      </c>
      <c r="D222" s="242" t="s">
        <v>582</v>
      </c>
      <c r="E222" s="243" t="s">
        <v>4858</v>
      </c>
      <c r="F222" s="244" t="s">
        <v>4859</v>
      </c>
      <c r="G222" s="245" t="s">
        <v>373</v>
      </c>
      <c r="H222" s="246">
        <v>1</v>
      </c>
      <c r="I222" s="247"/>
      <c r="J222" s="248">
        <f>ROUND(I222*H222,2)</f>
        <v>0</v>
      </c>
      <c r="K222" s="249"/>
      <c r="L222" s="250"/>
      <c r="M222" s="251" t="s">
        <v>1</v>
      </c>
      <c r="N222" s="252" t="s">
        <v>41</v>
      </c>
      <c r="O222" s="81"/>
      <c r="P222" s="214">
        <f>O222*H222</f>
        <v>0</v>
      </c>
      <c r="Q222" s="214">
        <v>0</v>
      </c>
      <c r="R222" s="214">
        <f>Q222*H222</f>
        <v>0</v>
      </c>
      <c r="S222" s="214">
        <v>0</v>
      </c>
      <c r="T222" s="215">
        <f>S222*H222</f>
        <v>0</v>
      </c>
      <c r="U222" s="37"/>
      <c r="V222" s="37"/>
      <c r="W222" s="37"/>
      <c r="X222" s="37"/>
      <c r="Y222" s="37"/>
      <c r="Z222" s="37"/>
      <c r="AA222" s="37"/>
      <c r="AB222" s="37"/>
      <c r="AC222" s="37"/>
      <c r="AD222" s="37"/>
      <c r="AE222" s="37"/>
      <c r="AR222" s="216" t="s">
        <v>473</v>
      </c>
      <c r="AT222" s="216" t="s">
        <v>582</v>
      </c>
      <c r="AU222" s="216" t="s">
        <v>87</v>
      </c>
      <c r="AY222" s="18" t="s">
        <v>283</v>
      </c>
      <c r="BE222" s="217">
        <f>IF(N222="základná",J222,0)</f>
        <v>0</v>
      </c>
      <c r="BF222" s="217">
        <f>IF(N222="znížená",J222,0)</f>
        <v>0</v>
      </c>
      <c r="BG222" s="217">
        <f>IF(N222="zákl. prenesená",J222,0)</f>
        <v>0</v>
      </c>
      <c r="BH222" s="217">
        <f>IF(N222="zníž. prenesená",J222,0)</f>
        <v>0</v>
      </c>
      <c r="BI222" s="217">
        <f>IF(N222="nulová",J222,0)</f>
        <v>0</v>
      </c>
      <c r="BJ222" s="18" t="s">
        <v>87</v>
      </c>
      <c r="BK222" s="217">
        <f>ROUND(I222*H222,2)</f>
        <v>0</v>
      </c>
      <c r="BL222" s="18" t="s">
        <v>358</v>
      </c>
      <c r="BM222" s="216" t="s">
        <v>1182</v>
      </c>
    </row>
    <row r="223" s="2" customFormat="1" ht="66.75" customHeight="1">
      <c r="A223" s="37"/>
      <c r="B223" s="168"/>
      <c r="C223" s="242" t="s">
        <v>719</v>
      </c>
      <c r="D223" s="242" t="s">
        <v>582</v>
      </c>
      <c r="E223" s="243" t="s">
        <v>4860</v>
      </c>
      <c r="F223" s="244" t="s">
        <v>4861</v>
      </c>
      <c r="G223" s="245" t="s">
        <v>373</v>
      </c>
      <c r="H223" s="246">
        <v>1</v>
      </c>
      <c r="I223" s="247"/>
      <c r="J223" s="248">
        <f>ROUND(I223*H223,2)</f>
        <v>0</v>
      </c>
      <c r="K223" s="249"/>
      <c r="L223" s="250"/>
      <c r="M223" s="251" t="s">
        <v>1</v>
      </c>
      <c r="N223" s="252" t="s">
        <v>41</v>
      </c>
      <c r="O223" s="81"/>
      <c r="P223" s="214">
        <f>O223*H223</f>
        <v>0</v>
      </c>
      <c r="Q223" s="214">
        <v>0</v>
      </c>
      <c r="R223" s="214">
        <f>Q223*H223</f>
        <v>0</v>
      </c>
      <c r="S223" s="214">
        <v>0</v>
      </c>
      <c r="T223" s="215">
        <f>S223*H223</f>
        <v>0</v>
      </c>
      <c r="U223" s="37"/>
      <c r="V223" s="37"/>
      <c r="W223" s="37"/>
      <c r="X223" s="37"/>
      <c r="Y223" s="37"/>
      <c r="Z223" s="37"/>
      <c r="AA223" s="37"/>
      <c r="AB223" s="37"/>
      <c r="AC223" s="37"/>
      <c r="AD223" s="37"/>
      <c r="AE223" s="37"/>
      <c r="AR223" s="216" t="s">
        <v>473</v>
      </c>
      <c r="AT223" s="216" t="s">
        <v>582</v>
      </c>
      <c r="AU223" s="216" t="s">
        <v>87</v>
      </c>
      <c r="AY223" s="18" t="s">
        <v>283</v>
      </c>
      <c r="BE223" s="217">
        <f>IF(N223="základná",J223,0)</f>
        <v>0</v>
      </c>
      <c r="BF223" s="217">
        <f>IF(N223="znížená",J223,0)</f>
        <v>0</v>
      </c>
      <c r="BG223" s="217">
        <f>IF(N223="zákl. prenesená",J223,0)</f>
        <v>0</v>
      </c>
      <c r="BH223" s="217">
        <f>IF(N223="zníž. prenesená",J223,0)</f>
        <v>0</v>
      </c>
      <c r="BI223" s="217">
        <f>IF(N223="nulová",J223,0)</f>
        <v>0</v>
      </c>
      <c r="BJ223" s="18" t="s">
        <v>87</v>
      </c>
      <c r="BK223" s="217">
        <f>ROUND(I223*H223,2)</f>
        <v>0</v>
      </c>
      <c r="BL223" s="18" t="s">
        <v>358</v>
      </c>
      <c r="BM223" s="216" t="s">
        <v>1192</v>
      </c>
    </row>
    <row r="224" s="2" customFormat="1" ht="16.5" customHeight="1">
      <c r="A224" s="37"/>
      <c r="B224" s="168"/>
      <c r="C224" s="204" t="s">
        <v>725</v>
      </c>
      <c r="D224" s="204" t="s">
        <v>285</v>
      </c>
      <c r="E224" s="205" t="s">
        <v>4862</v>
      </c>
      <c r="F224" s="206" t="s">
        <v>4863</v>
      </c>
      <c r="G224" s="207" t="s">
        <v>373</v>
      </c>
      <c r="H224" s="208">
        <v>2</v>
      </c>
      <c r="I224" s="209"/>
      <c r="J224" s="210">
        <f>ROUND(I224*H224,2)</f>
        <v>0</v>
      </c>
      <c r="K224" s="211"/>
      <c r="L224" s="38"/>
      <c r="M224" s="212" t="s">
        <v>1</v>
      </c>
      <c r="N224" s="213" t="s">
        <v>41</v>
      </c>
      <c r="O224" s="81"/>
      <c r="P224" s="214">
        <f>O224*H224</f>
        <v>0</v>
      </c>
      <c r="Q224" s="214">
        <v>0</v>
      </c>
      <c r="R224" s="214">
        <f>Q224*H224</f>
        <v>0</v>
      </c>
      <c r="S224" s="214">
        <v>0</v>
      </c>
      <c r="T224" s="215">
        <f>S224*H224</f>
        <v>0</v>
      </c>
      <c r="U224" s="37"/>
      <c r="V224" s="37"/>
      <c r="W224" s="37"/>
      <c r="X224" s="37"/>
      <c r="Y224" s="37"/>
      <c r="Z224" s="37"/>
      <c r="AA224" s="37"/>
      <c r="AB224" s="37"/>
      <c r="AC224" s="37"/>
      <c r="AD224" s="37"/>
      <c r="AE224" s="37"/>
      <c r="AR224" s="216" t="s">
        <v>358</v>
      </c>
      <c r="AT224" s="216" t="s">
        <v>285</v>
      </c>
      <c r="AU224" s="216" t="s">
        <v>87</v>
      </c>
      <c r="AY224" s="18" t="s">
        <v>283</v>
      </c>
      <c r="BE224" s="217">
        <f>IF(N224="základná",J224,0)</f>
        <v>0</v>
      </c>
      <c r="BF224" s="217">
        <f>IF(N224="znížená",J224,0)</f>
        <v>0</v>
      </c>
      <c r="BG224" s="217">
        <f>IF(N224="zákl. prenesená",J224,0)</f>
        <v>0</v>
      </c>
      <c r="BH224" s="217">
        <f>IF(N224="zníž. prenesená",J224,0)</f>
        <v>0</v>
      </c>
      <c r="BI224" s="217">
        <f>IF(N224="nulová",J224,0)</f>
        <v>0</v>
      </c>
      <c r="BJ224" s="18" t="s">
        <v>87</v>
      </c>
      <c r="BK224" s="217">
        <f>ROUND(I224*H224,2)</f>
        <v>0</v>
      </c>
      <c r="BL224" s="18" t="s">
        <v>358</v>
      </c>
      <c r="BM224" s="216" t="s">
        <v>1202</v>
      </c>
    </row>
    <row r="225" s="2" customFormat="1" ht="16.5" customHeight="1">
      <c r="A225" s="37"/>
      <c r="B225" s="168"/>
      <c r="C225" s="242" t="s">
        <v>734</v>
      </c>
      <c r="D225" s="242" t="s">
        <v>582</v>
      </c>
      <c r="E225" s="243" t="s">
        <v>4864</v>
      </c>
      <c r="F225" s="244" t="s">
        <v>4865</v>
      </c>
      <c r="G225" s="245" t="s">
        <v>373</v>
      </c>
      <c r="H225" s="246">
        <v>2</v>
      </c>
      <c r="I225" s="247"/>
      <c r="J225" s="248">
        <f>ROUND(I225*H225,2)</f>
        <v>0</v>
      </c>
      <c r="K225" s="249"/>
      <c r="L225" s="250"/>
      <c r="M225" s="251" t="s">
        <v>1</v>
      </c>
      <c r="N225" s="252" t="s">
        <v>41</v>
      </c>
      <c r="O225" s="81"/>
      <c r="P225" s="214">
        <f>O225*H225</f>
        <v>0</v>
      </c>
      <c r="Q225" s="214">
        <v>0</v>
      </c>
      <c r="R225" s="214">
        <f>Q225*H225</f>
        <v>0</v>
      </c>
      <c r="S225" s="214">
        <v>0</v>
      </c>
      <c r="T225" s="215">
        <f>S225*H225</f>
        <v>0</v>
      </c>
      <c r="U225" s="37"/>
      <c r="V225" s="37"/>
      <c r="W225" s="37"/>
      <c r="X225" s="37"/>
      <c r="Y225" s="37"/>
      <c r="Z225" s="37"/>
      <c r="AA225" s="37"/>
      <c r="AB225" s="37"/>
      <c r="AC225" s="37"/>
      <c r="AD225" s="37"/>
      <c r="AE225" s="37"/>
      <c r="AR225" s="216" t="s">
        <v>473</v>
      </c>
      <c r="AT225" s="216" t="s">
        <v>582</v>
      </c>
      <c r="AU225" s="216" t="s">
        <v>87</v>
      </c>
      <c r="AY225" s="18" t="s">
        <v>283</v>
      </c>
      <c r="BE225" s="217">
        <f>IF(N225="základná",J225,0)</f>
        <v>0</v>
      </c>
      <c r="BF225" s="217">
        <f>IF(N225="znížená",J225,0)</f>
        <v>0</v>
      </c>
      <c r="BG225" s="217">
        <f>IF(N225="zákl. prenesená",J225,0)</f>
        <v>0</v>
      </c>
      <c r="BH225" s="217">
        <f>IF(N225="zníž. prenesená",J225,0)</f>
        <v>0</v>
      </c>
      <c r="BI225" s="217">
        <f>IF(N225="nulová",J225,0)</f>
        <v>0</v>
      </c>
      <c r="BJ225" s="18" t="s">
        <v>87</v>
      </c>
      <c r="BK225" s="217">
        <f>ROUND(I225*H225,2)</f>
        <v>0</v>
      </c>
      <c r="BL225" s="18" t="s">
        <v>358</v>
      </c>
      <c r="BM225" s="216" t="s">
        <v>1211</v>
      </c>
    </row>
    <row r="226" s="2" customFormat="1" ht="16.5" customHeight="1">
      <c r="A226" s="37"/>
      <c r="B226" s="168"/>
      <c r="C226" s="204" t="s">
        <v>744</v>
      </c>
      <c r="D226" s="204" t="s">
        <v>285</v>
      </c>
      <c r="E226" s="205" t="s">
        <v>4866</v>
      </c>
      <c r="F226" s="206" t="s">
        <v>4867</v>
      </c>
      <c r="G226" s="207" t="s">
        <v>373</v>
      </c>
      <c r="H226" s="208">
        <v>2</v>
      </c>
      <c r="I226" s="209"/>
      <c r="J226" s="210">
        <f>ROUND(I226*H226,2)</f>
        <v>0</v>
      </c>
      <c r="K226" s="211"/>
      <c r="L226" s="38"/>
      <c r="M226" s="212" t="s">
        <v>1</v>
      </c>
      <c r="N226" s="213" t="s">
        <v>41</v>
      </c>
      <c r="O226" s="81"/>
      <c r="P226" s="214">
        <f>O226*H226</f>
        <v>0</v>
      </c>
      <c r="Q226" s="214">
        <v>0</v>
      </c>
      <c r="R226" s="214">
        <f>Q226*H226</f>
        <v>0</v>
      </c>
      <c r="S226" s="214">
        <v>0</v>
      </c>
      <c r="T226" s="215">
        <f>S226*H226</f>
        <v>0</v>
      </c>
      <c r="U226" s="37"/>
      <c r="V226" s="37"/>
      <c r="W226" s="37"/>
      <c r="X226" s="37"/>
      <c r="Y226" s="37"/>
      <c r="Z226" s="37"/>
      <c r="AA226" s="37"/>
      <c r="AB226" s="37"/>
      <c r="AC226" s="37"/>
      <c r="AD226" s="37"/>
      <c r="AE226" s="37"/>
      <c r="AR226" s="216" t="s">
        <v>358</v>
      </c>
      <c r="AT226" s="216" t="s">
        <v>285</v>
      </c>
      <c r="AU226" s="216" t="s">
        <v>87</v>
      </c>
      <c r="AY226" s="18" t="s">
        <v>283</v>
      </c>
      <c r="BE226" s="217">
        <f>IF(N226="základná",J226,0)</f>
        <v>0</v>
      </c>
      <c r="BF226" s="217">
        <f>IF(N226="znížená",J226,0)</f>
        <v>0</v>
      </c>
      <c r="BG226" s="217">
        <f>IF(N226="zákl. prenesená",J226,0)</f>
        <v>0</v>
      </c>
      <c r="BH226" s="217">
        <f>IF(N226="zníž. prenesená",J226,0)</f>
        <v>0</v>
      </c>
      <c r="BI226" s="217">
        <f>IF(N226="nulová",J226,0)</f>
        <v>0</v>
      </c>
      <c r="BJ226" s="18" t="s">
        <v>87</v>
      </c>
      <c r="BK226" s="217">
        <f>ROUND(I226*H226,2)</f>
        <v>0</v>
      </c>
      <c r="BL226" s="18" t="s">
        <v>358</v>
      </c>
      <c r="BM226" s="216" t="s">
        <v>1226</v>
      </c>
    </row>
    <row r="227" s="2" customFormat="1" ht="16.5" customHeight="1">
      <c r="A227" s="37"/>
      <c r="B227" s="168"/>
      <c r="C227" s="242" t="s">
        <v>750</v>
      </c>
      <c r="D227" s="242" t="s">
        <v>582</v>
      </c>
      <c r="E227" s="243" t="s">
        <v>4868</v>
      </c>
      <c r="F227" s="244" t="s">
        <v>4869</v>
      </c>
      <c r="G227" s="245" t="s">
        <v>373</v>
      </c>
      <c r="H227" s="246">
        <v>2</v>
      </c>
      <c r="I227" s="247"/>
      <c r="J227" s="248">
        <f>ROUND(I227*H227,2)</f>
        <v>0</v>
      </c>
      <c r="K227" s="249"/>
      <c r="L227" s="250"/>
      <c r="M227" s="251" t="s">
        <v>1</v>
      </c>
      <c r="N227" s="252" t="s">
        <v>41</v>
      </c>
      <c r="O227" s="81"/>
      <c r="P227" s="214">
        <f>O227*H227</f>
        <v>0</v>
      </c>
      <c r="Q227" s="214">
        <v>0</v>
      </c>
      <c r="R227" s="214">
        <f>Q227*H227</f>
        <v>0</v>
      </c>
      <c r="S227" s="214">
        <v>0</v>
      </c>
      <c r="T227" s="215">
        <f>S227*H227</f>
        <v>0</v>
      </c>
      <c r="U227" s="37"/>
      <c r="V227" s="37"/>
      <c r="W227" s="37"/>
      <c r="X227" s="37"/>
      <c r="Y227" s="37"/>
      <c r="Z227" s="37"/>
      <c r="AA227" s="37"/>
      <c r="AB227" s="37"/>
      <c r="AC227" s="37"/>
      <c r="AD227" s="37"/>
      <c r="AE227" s="37"/>
      <c r="AR227" s="216" t="s">
        <v>473</v>
      </c>
      <c r="AT227" s="216" t="s">
        <v>582</v>
      </c>
      <c r="AU227" s="216" t="s">
        <v>87</v>
      </c>
      <c r="AY227" s="18" t="s">
        <v>283</v>
      </c>
      <c r="BE227" s="217">
        <f>IF(N227="základná",J227,0)</f>
        <v>0</v>
      </c>
      <c r="BF227" s="217">
        <f>IF(N227="znížená",J227,0)</f>
        <v>0</v>
      </c>
      <c r="BG227" s="217">
        <f>IF(N227="zákl. prenesená",J227,0)</f>
        <v>0</v>
      </c>
      <c r="BH227" s="217">
        <f>IF(N227="zníž. prenesená",J227,0)</f>
        <v>0</v>
      </c>
      <c r="BI227" s="217">
        <f>IF(N227="nulová",J227,0)</f>
        <v>0</v>
      </c>
      <c r="BJ227" s="18" t="s">
        <v>87</v>
      </c>
      <c r="BK227" s="217">
        <f>ROUND(I227*H227,2)</f>
        <v>0</v>
      </c>
      <c r="BL227" s="18" t="s">
        <v>358</v>
      </c>
      <c r="BM227" s="216" t="s">
        <v>1237</v>
      </c>
    </row>
    <row r="228" s="2" customFormat="1" ht="16.5" customHeight="1">
      <c r="A228" s="37"/>
      <c r="B228" s="168"/>
      <c r="C228" s="204" t="s">
        <v>759</v>
      </c>
      <c r="D228" s="204" t="s">
        <v>285</v>
      </c>
      <c r="E228" s="205" t="s">
        <v>4870</v>
      </c>
      <c r="F228" s="206" t="s">
        <v>4871</v>
      </c>
      <c r="G228" s="207" t="s">
        <v>373</v>
      </c>
      <c r="H228" s="208">
        <v>1</v>
      </c>
      <c r="I228" s="209"/>
      <c r="J228" s="210">
        <f>ROUND(I228*H228,2)</f>
        <v>0</v>
      </c>
      <c r="K228" s="211"/>
      <c r="L228" s="38"/>
      <c r="M228" s="212" t="s">
        <v>1</v>
      </c>
      <c r="N228" s="213" t="s">
        <v>41</v>
      </c>
      <c r="O228" s="81"/>
      <c r="P228" s="214">
        <f>O228*H228</f>
        <v>0</v>
      </c>
      <c r="Q228" s="214">
        <v>0</v>
      </c>
      <c r="R228" s="214">
        <f>Q228*H228</f>
        <v>0</v>
      </c>
      <c r="S228" s="214">
        <v>0</v>
      </c>
      <c r="T228" s="215">
        <f>S228*H228</f>
        <v>0</v>
      </c>
      <c r="U228" s="37"/>
      <c r="V228" s="37"/>
      <c r="W228" s="37"/>
      <c r="X228" s="37"/>
      <c r="Y228" s="37"/>
      <c r="Z228" s="37"/>
      <c r="AA228" s="37"/>
      <c r="AB228" s="37"/>
      <c r="AC228" s="37"/>
      <c r="AD228" s="37"/>
      <c r="AE228" s="37"/>
      <c r="AR228" s="216" t="s">
        <v>358</v>
      </c>
      <c r="AT228" s="216" t="s">
        <v>285</v>
      </c>
      <c r="AU228" s="216" t="s">
        <v>87</v>
      </c>
      <c r="AY228" s="18" t="s">
        <v>283</v>
      </c>
      <c r="BE228" s="217">
        <f>IF(N228="základná",J228,0)</f>
        <v>0</v>
      </c>
      <c r="BF228" s="217">
        <f>IF(N228="znížená",J228,0)</f>
        <v>0</v>
      </c>
      <c r="BG228" s="217">
        <f>IF(N228="zákl. prenesená",J228,0)</f>
        <v>0</v>
      </c>
      <c r="BH228" s="217">
        <f>IF(N228="zníž. prenesená",J228,0)</f>
        <v>0</v>
      </c>
      <c r="BI228" s="217">
        <f>IF(N228="nulová",J228,0)</f>
        <v>0</v>
      </c>
      <c r="BJ228" s="18" t="s">
        <v>87</v>
      </c>
      <c r="BK228" s="217">
        <f>ROUND(I228*H228,2)</f>
        <v>0</v>
      </c>
      <c r="BL228" s="18" t="s">
        <v>358</v>
      </c>
      <c r="BM228" s="216" t="s">
        <v>1247</v>
      </c>
    </row>
    <row r="229" s="2" customFormat="1" ht="24.15" customHeight="1">
      <c r="A229" s="37"/>
      <c r="B229" s="168"/>
      <c r="C229" s="242" t="s">
        <v>769</v>
      </c>
      <c r="D229" s="242" t="s">
        <v>582</v>
      </c>
      <c r="E229" s="243" t="s">
        <v>4872</v>
      </c>
      <c r="F229" s="244" t="s">
        <v>4873</v>
      </c>
      <c r="G229" s="245" t="s">
        <v>373</v>
      </c>
      <c r="H229" s="246">
        <v>1</v>
      </c>
      <c r="I229" s="247"/>
      <c r="J229" s="248">
        <f>ROUND(I229*H229,2)</f>
        <v>0</v>
      </c>
      <c r="K229" s="249"/>
      <c r="L229" s="250"/>
      <c r="M229" s="251" t="s">
        <v>1</v>
      </c>
      <c r="N229" s="252" t="s">
        <v>41</v>
      </c>
      <c r="O229" s="81"/>
      <c r="P229" s="214">
        <f>O229*H229</f>
        <v>0</v>
      </c>
      <c r="Q229" s="214">
        <v>0</v>
      </c>
      <c r="R229" s="214">
        <f>Q229*H229</f>
        <v>0</v>
      </c>
      <c r="S229" s="214">
        <v>0</v>
      </c>
      <c r="T229" s="215">
        <f>S229*H229</f>
        <v>0</v>
      </c>
      <c r="U229" s="37"/>
      <c r="V229" s="37"/>
      <c r="W229" s="37"/>
      <c r="X229" s="37"/>
      <c r="Y229" s="37"/>
      <c r="Z229" s="37"/>
      <c r="AA229" s="37"/>
      <c r="AB229" s="37"/>
      <c r="AC229" s="37"/>
      <c r="AD229" s="37"/>
      <c r="AE229" s="37"/>
      <c r="AR229" s="216" t="s">
        <v>473</v>
      </c>
      <c r="AT229" s="216" t="s">
        <v>582</v>
      </c>
      <c r="AU229" s="216" t="s">
        <v>87</v>
      </c>
      <c r="AY229" s="18" t="s">
        <v>283</v>
      </c>
      <c r="BE229" s="217">
        <f>IF(N229="základná",J229,0)</f>
        <v>0</v>
      </c>
      <c r="BF229" s="217">
        <f>IF(N229="znížená",J229,0)</f>
        <v>0</v>
      </c>
      <c r="BG229" s="217">
        <f>IF(N229="zákl. prenesená",J229,0)</f>
        <v>0</v>
      </c>
      <c r="BH229" s="217">
        <f>IF(N229="zníž. prenesená",J229,0)</f>
        <v>0</v>
      </c>
      <c r="BI229" s="217">
        <f>IF(N229="nulová",J229,0)</f>
        <v>0</v>
      </c>
      <c r="BJ229" s="18" t="s">
        <v>87</v>
      </c>
      <c r="BK229" s="217">
        <f>ROUND(I229*H229,2)</f>
        <v>0</v>
      </c>
      <c r="BL229" s="18" t="s">
        <v>358</v>
      </c>
      <c r="BM229" s="216" t="s">
        <v>1257</v>
      </c>
    </row>
    <row r="230" s="2" customFormat="1" ht="16.5" customHeight="1">
      <c r="A230" s="37"/>
      <c r="B230" s="168"/>
      <c r="C230" s="204" t="s">
        <v>774</v>
      </c>
      <c r="D230" s="204" t="s">
        <v>285</v>
      </c>
      <c r="E230" s="205" t="s">
        <v>4874</v>
      </c>
      <c r="F230" s="206" t="s">
        <v>4875</v>
      </c>
      <c r="G230" s="207" t="s">
        <v>373</v>
      </c>
      <c r="H230" s="208">
        <v>2</v>
      </c>
      <c r="I230" s="209"/>
      <c r="J230" s="210">
        <f>ROUND(I230*H230,2)</f>
        <v>0</v>
      </c>
      <c r="K230" s="211"/>
      <c r="L230" s="38"/>
      <c r="M230" s="212" t="s">
        <v>1</v>
      </c>
      <c r="N230" s="213" t="s">
        <v>41</v>
      </c>
      <c r="O230" s="81"/>
      <c r="P230" s="214">
        <f>O230*H230</f>
        <v>0</v>
      </c>
      <c r="Q230" s="214">
        <v>0</v>
      </c>
      <c r="R230" s="214">
        <f>Q230*H230</f>
        <v>0</v>
      </c>
      <c r="S230" s="214">
        <v>0</v>
      </c>
      <c r="T230" s="215">
        <f>S230*H230</f>
        <v>0</v>
      </c>
      <c r="U230" s="37"/>
      <c r="V230" s="37"/>
      <c r="W230" s="37"/>
      <c r="X230" s="37"/>
      <c r="Y230" s="37"/>
      <c r="Z230" s="37"/>
      <c r="AA230" s="37"/>
      <c r="AB230" s="37"/>
      <c r="AC230" s="37"/>
      <c r="AD230" s="37"/>
      <c r="AE230" s="37"/>
      <c r="AR230" s="216" t="s">
        <v>358</v>
      </c>
      <c r="AT230" s="216" t="s">
        <v>285</v>
      </c>
      <c r="AU230" s="216" t="s">
        <v>87</v>
      </c>
      <c r="AY230" s="18" t="s">
        <v>283</v>
      </c>
      <c r="BE230" s="217">
        <f>IF(N230="základná",J230,0)</f>
        <v>0</v>
      </c>
      <c r="BF230" s="217">
        <f>IF(N230="znížená",J230,0)</f>
        <v>0</v>
      </c>
      <c r="BG230" s="217">
        <f>IF(N230="zákl. prenesená",J230,0)</f>
        <v>0</v>
      </c>
      <c r="BH230" s="217">
        <f>IF(N230="zníž. prenesená",J230,0)</f>
        <v>0</v>
      </c>
      <c r="BI230" s="217">
        <f>IF(N230="nulová",J230,0)</f>
        <v>0</v>
      </c>
      <c r="BJ230" s="18" t="s">
        <v>87</v>
      </c>
      <c r="BK230" s="217">
        <f>ROUND(I230*H230,2)</f>
        <v>0</v>
      </c>
      <c r="BL230" s="18" t="s">
        <v>358</v>
      </c>
      <c r="BM230" s="216" t="s">
        <v>1267</v>
      </c>
    </row>
    <row r="231" s="2" customFormat="1" ht="24.15" customHeight="1">
      <c r="A231" s="37"/>
      <c r="B231" s="168"/>
      <c r="C231" s="242" t="s">
        <v>779</v>
      </c>
      <c r="D231" s="242" t="s">
        <v>582</v>
      </c>
      <c r="E231" s="243" t="s">
        <v>4876</v>
      </c>
      <c r="F231" s="244" t="s">
        <v>4877</v>
      </c>
      <c r="G231" s="245" t="s">
        <v>373</v>
      </c>
      <c r="H231" s="246">
        <v>2</v>
      </c>
      <c r="I231" s="247"/>
      <c r="J231" s="248">
        <f>ROUND(I231*H231,2)</f>
        <v>0</v>
      </c>
      <c r="K231" s="249"/>
      <c r="L231" s="250"/>
      <c r="M231" s="251" t="s">
        <v>1</v>
      </c>
      <c r="N231" s="252" t="s">
        <v>41</v>
      </c>
      <c r="O231" s="81"/>
      <c r="P231" s="214">
        <f>O231*H231</f>
        <v>0</v>
      </c>
      <c r="Q231" s="214">
        <v>0</v>
      </c>
      <c r="R231" s="214">
        <f>Q231*H231</f>
        <v>0</v>
      </c>
      <c r="S231" s="214">
        <v>0</v>
      </c>
      <c r="T231" s="215">
        <f>S231*H231</f>
        <v>0</v>
      </c>
      <c r="U231" s="37"/>
      <c r="V231" s="37"/>
      <c r="W231" s="37"/>
      <c r="X231" s="37"/>
      <c r="Y231" s="37"/>
      <c r="Z231" s="37"/>
      <c r="AA231" s="37"/>
      <c r="AB231" s="37"/>
      <c r="AC231" s="37"/>
      <c r="AD231" s="37"/>
      <c r="AE231" s="37"/>
      <c r="AR231" s="216" t="s">
        <v>473</v>
      </c>
      <c r="AT231" s="216" t="s">
        <v>582</v>
      </c>
      <c r="AU231" s="216" t="s">
        <v>87</v>
      </c>
      <c r="AY231" s="18" t="s">
        <v>283</v>
      </c>
      <c r="BE231" s="217">
        <f>IF(N231="základná",J231,0)</f>
        <v>0</v>
      </c>
      <c r="BF231" s="217">
        <f>IF(N231="znížená",J231,0)</f>
        <v>0</v>
      </c>
      <c r="BG231" s="217">
        <f>IF(N231="zákl. prenesená",J231,0)</f>
        <v>0</v>
      </c>
      <c r="BH231" s="217">
        <f>IF(N231="zníž. prenesená",J231,0)</f>
        <v>0</v>
      </c>
      <c r="BI231" s="217">
        <f>IF(N231="nulová",J231,0)</f>
        <v>0</v>
      </c>
      <c r="BJ231" s="18" t="s">
        <v>87</v>
      </c>
      <c r="BK231" s="217">
        <f>ROUND(I231*H231,2)</f>
        <v>0</v>
      </c>
      <c r="BL231" s="18" t="s">
        <v>358</v>
      </c>
      <c r="BM231" s="216" t="s">
        <v>1278</v>
      </c>
    </row>
    <row r="232" s="2" customFormat="1" ht="24.15" customHeight="1">
      <c r="A232" s="37"/>
      <c r="B232" s="168"/>
      <c r="C232" s="204" t="s">
        <v>788</v>
      </c>
      <c r="D232" s="204" t="s">
        <v>285</v>
      </c>
      <c r="E232" s="205" t="s">
        <v>4878</v>
      </c>
      <c r="F232" s="206" t="s">
        <v>4879</v>
      </c>
      <c r="G232" s="207" t="s">
        <v>373</v>
      </c>
      <c r="H232" s="208">
        <v>58</v>
      </c>
      <c r="I232" s="209"/>
      <c r="J232" s="210">
        <f>ROUND(I232*H232,2)</f>
        <v>0</v>
      </c>
      <c r="K232" s="211"/>
      <c r="L232" s="38"/>
      <c r="M232" s="212" t="s">
        <v>1</v>
      </c>
      <c r="N232" s="213" t="s">
        <v>41</v>
      </c>
      <c r="O232" s="81"/>
      <c r="P232" s="214">
        <f>O232*H232</f>
        <v>0</v>
      </c>
      <c r="Q232" s="214">
        <v>0</v>
      </c>
      <c r="R232" s="214">
        <f>Q232*H232</f>
        <v>0</v>
      </c>
      <c r="S232" s="214">
        <v>0</v>
      </c>
      <c r="T232" s="215">
        <f>S232*H232</f>
        <v>0</v>
      </c>
      <c r="U232" s="37"/>
      <c r="V232" s="37"/>
      <c r="W232" s="37"/>
      <c r="X232" s="37"/>
      <c r="Y232" s="37"/>
      <c r="Z232" s="37"/>
      <c r="AA232" s="37"/>
      <c r="AB232" s="37"/>
      <c r="AC232" s="37"/>
      <c r="AD232" s="37"/>
      <c r="AE232" s="37"/>
      <c r="AR232" s="216" t="s">
        <v>358</v>
      </c>
      <c r="AT232" s="216" t="s">
        <v>285</v>
      </c>
      <c r="AU232" s="216" t="s">
        <v>87</v>
      </c>
      <c r="AY232" s="18" t="s">
        <v>283</v>
      </c>
      <c r="BE232" s="217">
        <f>IF(N232="základná",J232,0)</f>
        <v>0</v>
      </c>
      <c r="BF232" s="217">
        <f>IF(N232="znížená",J232,0)</f>
        <v>0</v>
      </c>
      <c r="BG232" s="217">
        <f>IF(N232="zákl. prenesená",J232,0)</f>
        <v>0</v>
      </c>
      <c r="BH232" s="217">
        <f>IF(N232="zníž. prenesená",J232,0)</f>
        <v>0</v>
      </c>
      <c r="BI232" s="217">
        <f>IF(N232="nulová",J232,0)</f>
        <v>0</v>
      </c>
      <c r="BJ232" s="18" t="s">
        <v>87</v>
      </c>
      <c r="BK232" s="217">
        <f>ROUND(I232*H232,2)</f>
        <v>0</v>
      </c>
      <c r="BL232" s="18" t="s">
        <v>358</v>
      </c>
      <c r="BM232" s="216" t="s">
        <v>1291</v>
      </c>
    </row>
    <row r="233" s="2" customFormat="1" ht="16.5" customHeight="1">
      <c r="A233" s="37"/>
      <c r="B233" s="168"/>
      <c r="C233" s="204" t="s">
        <v>798</v>
      </c>
      <c r="D233" s="204" t="s">
        <v>285</v>
      </c>
      <c r="E233" s="205" t="s">
        <v>4880</v>
      </c>
      <c r="F233" s="206" t="s">
        <v>4881</v>
      </c>
      <c r="G233" s="207" t="s">
        <v>373</v>
      </c>
      <c r="H233" s="208">
        <v>1</v>
      </c>
      <c r="I233" s="209"/>
      <c r="J233" s="210">
        <f>ROUND(I233*H233,2)</f>
        <v>0</v>
      </c>
      <c r="K233" s="211"/>
      <c r="L233" s="38"/>
      <c r="M233" s="212" t="s">
        <v>1</v>
      </c>
      <c r="N233" s="213" t="s">
        <v>41</v>
      </c>
      <c r="O233" s="81"/>
      <c r="P233" s="214">
        <f>O233*H233</f>
        <v>0</v>
      </c>
      <c r="Q233" s="214">
        <v>0</v>
      </c>
      <c r="R233" s="214">
        <f>Q233*H233</f>
        <v>0</v>
      </c>
      <c r="S233" s="214">
        <v>0</v>
      </c>
      <c r="T233" s="215">
        <f>S233*H233</f>
        <v>0</v>
      </c>
      <c r="U233" s="37"/>
      <c r="V233" s="37"/>
      <c r="W233" s="37"/>
      <c r="X233" s="37"/>
      <c r="Y233" s="37"/>
      <c r="Z233" s="37"/>
      <c r="AA233" s="37"/>
      <c r="AB233" s="37"/>
      <c r="AC233" s="37"/>
      <c r="AD233" s="37"/>
      <c r="AE233" s="37"/>
      <c r="AR233" s="216" t="s">
        <v>358</v>
      </c>
      <c r="AT233" s="216" t="s">
        <v>285</v>
      </c>
      <c r="AU233" s="216" t="s">
        <v>87</v>
      </c>
      <c r="AY233" s="18" t="s">
        <v>283</v>
      </c>
      <c r="BE233" s="217">
        <f>IF(N233="základná",J233,0)</f>
        <v>0</v>
      </c>
      <c r="BF233" s="217">
        <f>IF(N233="znížená",J233,0)</f>
        <v>0</v>
      </c>
      <c r="BG233" s="217">
        <f>IF(N233="zákl. prenesená",J233,0)</f>
        <v>0</v>
      </c>
      <c r="BH233" s="217">
        <f>IF(N233="zníž. prenesená",J233,0)</f>
        <v>0</v>
      </c>
      <c r="BI233" s="217">
        <f>IF(N233="nulová",J233,0)</f>
        <v>0</v>
      </c>
      <c r="BJ233" s="18" t="s">
        <v>87</v>
      </c>
      <c r="BK233" s="217">
        <f>ROUND(I233*H233,2)</f>
        <v>0</v>
      </c>
      <c r="BL233" s="18" t="s">
        <v>358</v>
      </c>
      <c r="BM233" s="216" t="s">
        <v>1299</v>
      </c>
    </row>
    <row r="234" s="2" customFormat="1" ht="16.5" customHeight="1">
      <c r="A234" s="37"/>
      <c r="B234" s="168"/>
      <c r="C234" s="242" t="s">
        <v>803</v>
      </c>
      <c r="D234" s="242" t="s">
        <v>582</v>
      </c>
      <c r="E234" s="243" t="s">
        <v>4882</v>
      </c>
      <c r="F234" s="244" t="s">
        <v>4883</v>
      </c>
      <c r="G234" s="245" t="s">
        <v>373</v>
      </c>
      <c r="H234" s="246">
        <v>1</v>
      </c>
      <c r="I234" s="247"/>
      <c r="J234" s="248">
        <f>ROUND(I234*H234,2)</f>
        <v>0</v>
      </c>
      <c r="K234" s="249"/>
      <c r="L234" s="250"/>
      <c r="M234" s="251" t="s">
        <v>1</v>
      </c>
      <c r="N234" s="252" t="s">
        <v>41</v>
      </c>
      <c r="O234" s="81"/>
      <c r="P234" s="214">
        <f>O234*H234</f>
        <v>0</v>
      </c>
      <c r="Q234" s="214">
        <v>0</v>
      </c>
      <c r="R234" s="214">
        <f>Q234*H234</f>
        <v>0</v>
      </c>
      <c r="S234" s="214">
        <v>0</v>
      </c>
      <c r="T234" s="215">
        <f>S234*H234</f>
        <v>0</v>
      </c>
      <c r="U234" s="37"/>
      <c r="V234" s="37"/>
      <c r="W234" s="37"/>
      <c r="X234" s="37"/>
      <c r="Y234" s="37"/>
      <c r="Z234" s="37"/>
      <c r="AA234" s="37"/>
      <c r="AB234" s="37"/>
      <c r="AC234" s="37"/>
      <c r="AD234" s="37"/>
      <c r="AE234" s="37"/>
      <c r="AR234" s="216" t="s">
        <v>473</v>
      </c>
      <c r="AT234" s="216" t="s">
        <v>582</v>
      </c>
      <c r="AU234" s="216" t="s">
        <v>87</v>
      </c>
      <c r="AY234" s="18" t="s">
        <v>283</v>
      </c>
      <c r="BE234" s="217">
        <f>IF(N234="základná",J234,0)</f>
        <v>0</v>
      </c>
      <c r="BF234" s="217">
        <f>IF(N234="znížená",J234,0)</f>
        <v>0</v>
      </c>
      <c r="BG234" s="217">
        <f>IF(N234="zákl. prenesená",J234,0)</f>
        <v>0</v>
      </c>
      <c r="BH234" s="217">
        <f>IF(N234="zníž. prenesená",J234,0)</f>
        <v>0</v>
      </c>
      <c r="BI234" s="217">
        <f>IF(N234="nulová",J234,0)</f>
        <v>0</v>
      </c>
      <c r="BJ234" s="18" t="s">
        <v>87</v>
      </c>
      <c r="BK234" s="217">
        <f>ROUND(I234*H234,2)</f>
        <v>0</v>
      </c>
      <c r="BL234" s="18" t="s">
        <v>358</v>
      </c>
      <c r="BM234" s="216" t="s">
        <v>1308</v>
      </c>
    </row>
    <row r="235" s="2" customFormat="1" ht="16.5" customHeight="1">
      <c r="A235" s="37"/>
      <c r="B235" s="168"/>
      <c r="C235" s="204" t="s">
        <v>807</v>
      </c>
      <c r="D235" s="204" t="s">
        <v>285</v>
      </c>
      <c r="E235" s="205" t="s">
        <v>4884</v>
      </c>
      <c r="F235" s="206" t="s">
        <v>4885</v>
      </c>
      <c r="G235" s="207" t="s">
        <v>373</v>
      </c>
      <c r="H235" s="208">
        <v>2</v>
      </c>
      <c r="I235" s="209"/>
      <c r="J235" s="210">
        <f>ROUND(I235*H235,2)</f>
        <v>0</v>
      </c>
      <c r="K235" s="211"/>
      <c r="L235" s="38"/>
      <c r="M235" s="212" t="s">
        <v>1</v>
      </c>
      <c r="N235" s="213" t="s">
        <v>41</v>
      </c>
      <c r="O235" s="81"/>
      <c r="P235" s="214">
        <f>O235*H235</f>
        <v>0</v>
      </c>
      <c r="Q235" s="214">
        <v>0</v>
      </c>
      <c r="R235" s="214">
        <f>Q235*H235</f>
        <v>0</v>
      </c>
      <c r="S235" s="214">
        <v>0</v>
      </c>
      <c r="T235" s="215">
        <f>S235*H235</f>
        <v>0</v>
      </c>
      <c r="U235" s="37"/>
      <c r="V235" s="37"/>
      <c r="W235" s="37"/>
      <c r="X235" s="37"/>
      <c r="Y235" s="37"/>
      <c r="Z235" s="37"/>
      <c r="AA235" s="37"/>
      <c r="AB235" s="37"/>
      <c r="AC235" s="37"/>
      <c r="AD235" s="37"/>
      <c r="AE235" s="37"/>
      <c r="AR235" s="216" t="s">
        <v>358</v>
      </c>
      <c r="AT235" s="216" t="s">
        <v>285</v>
      </c>
      <c r="AU235" s="216" t="s">
        <v>87</v>
      </c>
      <c r="AY235" s="18" t="s">
        <v>283</v>
      </c>
      <c r="BE235" s="217">
        <f>IF(N235="základná",J235,0)</f>
        <v>0</v>
      </c>
      <c r="BF235" s="217">
        <f>IF(N235="znížená",J235,0)</f>
        <v>0</v>
      </c>
      <c r="BG235" s="217">
        <f>IF(N235="zákl. prenesená",J235,0)</f>
        <v>0</v>
      </c>
      <c r="BH235" s="217">
        <f>IF(N235="zníž. prenesená",J235,0)</f>
        <v>0</v>
      </c>
      <c r="BI235" s="217">
        <f>IF(N235="nulová",J235,0)</f>
        <v>0</v>
      </c>
      <c r="BJ235" s="18" t="s">
        <v>87</v>
      </c>
      <c r="BK235" s="217">
        <f>ROUND(I235*H235,2)</f>
        <v>0</v>
      </c>
      <c r="BL235" s="18" t="s">
        <v>358</v>
      </c>
      <c r="BM235" s="216" t="s">
        <v>1318</v>
      </c>
    </row>
    <row r="236" s="2" customFormat="1" ht="21.75" customHeight="1">
      <c r="A236" s="37"/>
      <c r="B236" s="168"/>
      <c r="C236" s="242" t="s">
        <v>811</v>
      </c>
      <c r="D236" s="242" t="s">
        <v>582</v>
      </c>
      <c r="E236" s="243" t="s">
        <v>4886</v>
      </c>
      <c r="F236" s="244" t="s">
        <v>4887</v>
      </c>
      <c r="G236" s="245" t="s">
        <v>373</v>
      </c>
      <c r="H236" s="246">
        <v>2</v>
      </c>
      <c r="I236" s="247"/>
      <c r="J236" s="248">
        <f>ROUND(I236*H236,2)</f>
        <v>0</v>
      </c>
      <c r="K236" s="249"/>
      <c r="L236" s="250"/>
      <c r="M236" s="251" t="s">
        <v>1</v>
      </c>
      <c r="N236" s="252" t="s">
        <v>41</v>
      </c>
      <c r="O236" s="81"/>
      <c r="P236" s="214">
        <f>O236*H236</f>
        <v>0</v>
      </c>
      <c r="Q236" s="214">
        <v>0</v>
      </c>
      <c r="R236" s="214">
        <f>Q236*H236</f>
        <v>0</v>
      </c>
      <c r="S236" s="214">
        <v>0</v>
      </c>
      <c r="T236" s="215">
        <f>S236*H236</f>
        <v>0</v>
      </c>
      <c r="U236" s="37"/>
      <c r="V236" s="37"/>
      <c r="W236" s="37"/>
      <c r="X236" s="37"/>
      <c r="Y236" s="37"/>
      <c r="Z236" s="37"/>
      <c r="AA236" s="37"/>
      <c r="AB236" s="37"/>
      <c r="AC236" s="37"/>
      <c r="AD236" s="37"/>
      <c r="AE236" s="37"/>
      <c r="AR236" s="216" t="s">
        <v>473</v>
      </c>
      <c r="AT236" s="216" t="s">
        <v>582</v>
      </c>
      <c r="AU236" s="216" t="s">
        <v>87</v>
      </c>
      <c r="AY236" s="18" t="s">
        <v>283</v>
      </c>
      <c r="BE236" s="217">
        <f>IF(N236="základná",J236,0)</f>
        <v>0</v>
      </c>
      <c r="BF236" s="217">
        <f>IF(N236="znížená",J236,0)</f>
        <v>0</v>
      </c>
      <c r="BG236" s="217">
        <f>IF(N236="zákl. prenesená",J236,0)</f>
        <v>0</v>
      </c>
      <c r="BH236" s="217">
        <f>IF(N236="zníž. prenesená",J236,0)</f>
        <v>0</v>
      </c>
      <c r="BI236" s="217">
        <f>IF(N236="nulová",J236,0)</f>
        <v>0</v>
      </c>
      <c r="BJ236" s="18" t="s">
        <v>87</v>
      </c>
      <c r="BK236" s="217">
        <f>ROUND(I236*H236,2)</f>
        <v>0</v>
      </c>
      <c r="BL236" s="18" t="s">
        <v>358</v>
      </c>
      <c r="BM236" s="216" t="s">
        <v>1328</v>
      </c>
    </row>
    <row r="237" s="2" customFormat="1" ht="24.15" customHeight="1">
      <c r="A237" s="37"/>
      <c r="B237" s="168"/>
      <c r="C237" s="204" t="s">
        <v>816</v>
      </c>
      <c r="D237" s="204" t="s">
        <v>285</v>
      </c>
      <c r="E237" s="205" t="s">
        <v>4888</v>
      </c>
      <c r="F237" s="206" t="s">
        <v>4889</v>
      </c>
      <c r="G237" s="207" t="s">
        <v>373</v>
      </c>
      <c r="H237" s="208">
        <v>1</v>
      </c>
      <c r="I237" s="209"/>
      <c r="J237" s="210">
        <f>ROUND(I237*H237,2)</f>
        <v>0</v>
      </c>
      <c r="K237" s="211"/>
      <c r="L237" s="38"/>
      <c r="M237" s="212" t="s">
        <v>1</v>
      </c>
      <c r="N237" s="213" t="s">
        <v>41</v>
      </c>
      <c r="O237" s="81"/>
      <c r="P237" s="214">
        <f>O237*H237</f>
        <v>0</v>
      </c>
      <c r="Q237" s="214">
        <v>0</v>
      </c>
      <c r="R237" s="214">
        <f>Q237*H237</f>
        <v>0</v>
      </c>
      <c r="S237" s="214">
        <v>0</v>
      </c>
      <c r="T237" s="215">
        <f>S237*H237</f>
        <v>0</v>
      </c>
      <c r="U237" s="37"/>
      <c r="V237" s="37"/>
      <c r="W237" s="37"/>
      <c r="X237" s="37"/>
      <c r="Y237" s="37"/>
      <c r="Z237" s="37"/>
      <c r="AA237" s="37"/>
      <c r="AB237" s="37"/>
      <c r="AC237" s="37"/>
      <c r="AD237" s="37"/>
      <c r="AE237" s="37"/>
      <c r="AR237" s="216" t="s">
        <v>358</v>
      </c>
      <c r="AT237" s="216" t="s">
        <v>285</v>
      </c>
      <c r="AU237" s="216" t="s">
        <v>87</v>
      </c>
      <c r="AY237" s="18" t="s">
        <v>283</v>
      </c>
      <c r="BE237" s="217">
        <f>IF(N237="základná",J237,0)</f>
        <v>0</v>
      </c>
      <c r="BF237" s="217">
        <f>IF(N237="znížená",J237,0)</f>
        <v>0</v>
      </c>
      <c r="BG237" s="217">
        <f>IF(N237="zákl. prenesená",J237,0)</f>
        <v>0</v>
      </c>
      <c r="BH237" s="217">
        <f>IF(N237="zníž. prenesená",J237,0)</f>
        <v>0</v>
      </c>
      <c r="BI237" s="217">
        <f>IF(N237="nulová",J237,0)</f>
        <v>0</v>
      </c>
      <c r="BJ237" s="18" t="s">
        <v>87</v>
      </c>
      <c r="BK237" s="217">
        <f>ROUND(I237*H237,2)</f>
        <v>0</v>
      </c>
      <c r="BL237" s="18" t="s">
        <v>358</v>
      </c>
      <c r="BM237" s="216" t="s">
        <v>1334</v>
      </c>
    </row>
    <row r="238" s="2" customFormat="1" ht="24.15" customHeight="1">
      <c r="A238" s="37"/>
      <c r="B238" s="168"/>
      <c r="C238" s="242" t="s">
        <v>825</v>
      </c>
      <c r="D238" s="242" t="s">
        <v>582</v>
      </c>
      <c r="E238" s="243" t="s">
        <v>4890</v>
      </c>
      <c r="F238" s="244" t="s">
        <v>4891</v>
      </c>
      <c r="G238" s="245" t="s">
        <v>373</v>
      </c>
      <c r="H238" s="246">
        <v>1</v>
      </c>
      <c r="I238" s="247"/>
      <c r="J238" s="248">
        <f>ROUND(I238*H238,2)</f>
        <v>0</v>
      </c>
      <c r="K238" s="249"/>
      <c r="L238" s="250"/>
      <c r="M238" s="251" t="s">
        <v>1</v>
      </c>
      <c r="N238" s="252" t="s">
        <v>41</v>
      </c>
      <c r="O238" s="81"/>
      <c r="P238" s="214">
        <f>O238*H238</f>
        <v>0</v>
      </c>
      <c r="Q238" s="214">
        <v>0</v>
      </c>
      <c r="R238" s="214">
        <f>Q238*H238</f>
        <v>0</v>
      </c>
      <c r="S238" s="214">
        <v>0</v>
      </c>
      <c r="T238" s="215">
        <f>S238*H238</f>
        <v>0</v>
      </c>
      <c r="U238" s="37"/>
      <c r="V238" s="37"/>
      <c r="W238" s="37"/>
      <c r="X238" s="37"/>
      <c r="Y238" s="37"/>
      <c r="Z238" s="37"/>
      <c r="AA238" s="37"/>
      <c r="AB238" s="37"/>
      <c r="AC238" s="37"/>
      <c r="AD238" s="37"/>
      <c r="AE238" s="37"/>
      <c r="AR238" s="216" t="s">
        <v>473</v>
      </c>
      <c r="AT238" s="216" t="s">
        <v>582</v>
      </c>
      <c r="AU238" s="216" t="s">
        <v>87</v>
      </c>
      <c r="AY238" s="18" t="s">
        <v>283</v>
      </c>
      <c r="BE238" s="217">
        <f>IF(N238="základná",J238,0)</f>
        <v>0</v>
      </c>
      <c r="BF238" s="217">
        <f>IF(N238="znížená",J238,0)</f>
        <v>0</v>
      </c>
      <c r="BG238" s="217">
        <f>IF(N238="zákl. prenesená",J238,0)</f>
        <v>0</v>
      </c>
      <c r="BH238" s="217">
        <f>IF(N238="zníž. prenesená",J238,0)</f>
        <v>0</v>
      </c>
      <c r="BI238" s="217">
        <f>IF(N238="nulová",J238,0)</f>
        <v>0</v>
      </c>
      <c r="BJ238" s="18" t="s">
        <v>87</v>
      </c>
      <c r="BK238" s="217">
        <f>ROUND(I238*H238,2)</f>
        <v>0</v>
      </c>
      <c r="BL238" s="18" t="s">
        <v>358</v>
      </c>
      <c r="BM238" s="216" t="s">
        <v>1344</v>
      </c>
    </row>
    <row r="239" s="2" customFormat="1" ht="24.15" customHeight="1">
      <c r="A239" s="37"/>
      <c r="B239" s="168"/>
      <c r="C239" s="204" t="s">
        <v>835</v>
      </c>
      <c r="D239" s="204" t="s">
        <v>285</v>
      </c>
      <c r="E239" s="205" t="s">
        <v>4892</v>
      </c>
      <c r="F239" s="206" t="s">
        <v>4893</v>
      </c>
      <c r="G239" s="207" t="s">
        <v>373</v>
      </c>
      <c r="H239" s="208">
        <v>2</v>
      </c>
      <c r="I239" s="209"/>
      <c r="J239" s="210">
        <f>ROUND(I239*H239,2)</f>
        <v>0</v>
      </c>
      <c r="K239" s="211"/>
      <c r="L239" s="38"/>
      <c r="M239" s="212" t="s">
        <v>1</v>
      </c>
      <c r="N239" s="213" t="s">
        <v>41</v>
      </c>
      <c r="O239" s="81"/>
      <c r="P239" s="214">
        <f>O239*H239</f>
        <v>0</v>
      </c>
      <c r="Q239" s="214">
        <v>0</v>
      </c>
      <c r="R239" s="214">
        <f>Q239*H239</f>
        <v>0</v>
      </c>
      <c r="S239" s="214">
        <v>0</v>
      </c>
      <c r="T239" s="215">
        <f>S239*H239</f>
        <v>0</v>
      </c>
      <c r="U239" s="37"/>
      <c r="V239" s="37"/>
      <c r="W239" s="37"/>
      <c r="X239" s="37"/>
      <c r="Y239" s="37"/>
      <c r="Z239" s="37"/>
      <c r="AA239" s="37"/>
      <c r="AB239" s="37"/>
      <c r="AC239" s="37"/>
      <c r="AD239" s="37"/>
      <c r="AE239" s="37"/>
      <c r="AR239" s="216" t="s">
        <v>358</v>
      </c>
      <c r="AT239" s="216" t="s">
        <v>285</v>
      </c>
      <c r="AU239" s="216" t="s">
        <v>87</v>
      </c>
      <c r="AY239" s="18" t="s">
        <v>283</v>
      </c>
      <c r="BE239" s="217">
        <f>IF(N239="základná",J239,0)</f>
        <v>0</v>
      </c>
      <c r="BF239" s="217">
        <f>IF(N239="znížená",J239,0)</f>
        <v>0</v>
      </c>
      <c r="BG239" s="217">
        <f>IF(N239="zákl. prenesená",J239,0)</f>
        <v>0</v>
      </c>
      <c r="BH239" s="217">
        <f>IF(N239="zníž. prenesená",J239,0)</f>
        <v>0</v>
      </c>
      <c r="BI239" s="217">
        <f>IF(N239="nulová",J239,0)</f>
        <v>0</v>
      </c>
      <c r="BJ239" s="18" t="s">
        <v>87</v>
      </c>
      <c r="BK239" s="217">
        <f>ROUND(I239*H239,2)</f>
        <v>0</v>
      </c>
      <c r="BL239" s="18" t="s">
        <v>358</v>
      </c>
      <c r="BM239" s="216" t="s">
        <v>1354</v>
      </c>
    </row>
    <row r="240" s="2" customFormat="1" ht="24.15" customHeight="1">
      <c r="A240" s="37"/>
      <c r="B240" s="168"/>
      <c r="C240" s="242" t="s">
        <v>839</v>
      </c>
      <c r="D240" s="242" t="s">
        <v>582</v>
      </c>
      <c r="E240" s="243" t="s">
        <v>4894</v>
      </c>
      <c r="F240" s="244" t="s">
        <v>4895</v>
      </c>
      <c r="G240" s="245" t="s">
        <v>373</v>
      </c>
      <c r="H240" s="246">
        <v>2</v>
      </c>
      <c r="I240" s="247"/>
      <c r="J240" s="248">
        <f>ROUND(I240*H240,2)</f>
        <v>0</v>
      </c>
      <c r="K240" s="249"/>
      <c r="L240" s="250"/>
      <c r="M240" s="251" t="s">
        <v>1</v>
      </c>
      <c r="N240" s="252" t="s">
        <v>41</v>
      </c>
      <c r="O240" s="81"/>
      <c r="P240" s="214">
        <f>O240*H240</f>
        <v>0</v>
      </c>
      <c r="Q240" s="214">
        <v>0</v>
      </c>
      <c r="R240" s="214">
        <f>Q240*H240</f>
        <v>0</v>
      </c>
      <c r="S240" s="214">
        <v>0</v>
      </c>
      <c r="T240" s="215">
        <f>S240*H240</f>
        <v>0</v>
      </c>
      <c r="U240" s="37"/>
      <c r="V240" s="37"/>
      <c r="W240" s="37"/>
      <c r="X240" s="37"/>
      <c r="Y240" s="37"/>
      <c r="Z240" s="37"/>
      <c r="AA240" s="37"/>
      <c r="AB240" s="37"/>
      <c r="AC240" s="37"/>
      <c r="AD240" s="37"/>
      <c r="AE240" s="37"/>
      <c r="AR240" s="216" t="s">
        <v>473</v>
      </c>
      <c r="AT240" s="216" t="s">
        <v>582</v>
      </c>
      <c r="AU240" s="216" t="s">
        <v>87</v>
      </c>
      <c r="AY240" s="18" t="s">
        <v>283</v>
      </c>
      <c r="BE240" s="217">
        <f>IF(N240="základná",J240,0)</f>
        <v>0</v>
      </c>
      <c r="BF240" s="217">
        <f>IF(N240="znížená",J240,0)</f>
        <v>0</v>
      </c>
      <c r="BG240" s="217">
        <f>IF(N240="zákl. prenesená",J240,0)</f>
        <v>0</v>
      </c>
      <c r="BH240" s="217">
        <f>IF(N240="zníž. prenesená",J240,0)</f>
        <v>0</v>
      </c>
      <c r="BI240" s="217">
        <f>IF(N240="nulová",J240,0)</f>
        <v>0</v>
      </c>
      <c r="BJ240" s="18" t="s">
        <v>87</v>
      </c>
      <c r="BK240" s="217">
        <f>ROUND(I240*H240,2)</f>
        <v>0</v>
      </c>
      <c r="BL240" s="18" t="s">
        <v>358</v>
      </c>
      <c r="BM240" s="216" t="s">
        <v>1365</v>
      </c>
    </row>
    <row r="241" s="2" customFormat="1" ht="24.15" customHeight="1">
      <c r="A241" s="37"/>
      <c r="B241" s="168"/>
      <c r="C241" s="242" t="s">
        <v>850</v>
      </c>
      <c r="D241" s="242" t="s">
        <v>582</v>
      </c>
      <c r="E241" s="243" t="s">
        <v>4896</v>
      </c>
      <c r="F241" s="244" t="s">
        <v>4897</v>
      </c>
      <c r="G241" s="245" t="s">
        <v>373</v>
      </c>
      <c r="H241" s="246">
        <v>3</v>
      </c>
      <c r="I241" s="247"/>
      <c r="J241" s="248">
        <f>ROUND(I241*H241,2)</f>
        <v>0</v>
      </c>
      <c r="K241" s="249"/>
      <c r="L241" s="250"/>
      <c r="M241" s="251" t="s">
        <v>1</v>
      </c>
      <c r="N241" s="252" t="s">
        <v>41</v>
      </c>
      <c r="O241" s="81"/>
      <c r="P241" s="214">
        <f>O241*H241</f>
        <v>0</v>
      </c>
      <c r="Q241" s="214">
        <v>0</v>
      </c>
      <c r="R241" s="214">
        <f>Q241*H241</f>
        <v>0</v>
      </c>
      <c r="S241" s="214">
        <v>0</v>
      </c>
      <c r="T241" s="215">
        <f>S241*H241</f>
        <v>0</v>
      </c>
      <c r="U241" s="37"/>
      <c r="V241" s="37"/>
      <c r="W241" s="37"/>
      <c r="X241" s="37"/>
      <c r="Y241" s="37"/>
      <c r="Z241" s="37"/>
      <c r="AA241" s="37"/>
      <c r="AB241" s="37"/>
      <c r="AC241" s="37"/>
      <c r="AD241" s="37"/>
      <c r="AE241" s="37"/>
      <c r="AR241" s="216" t="s">
        <v>473</v>
      </c>
      <c r="AT241" s="216" t="s">
        <v>582</v>
      </c>
      <c r="AU241" s="216" t="s">
        <v>87</v>
      </c>
      <c r="AY241" s="18" t="s">
        <v>283</v>
      </c>
      <c r="BE241" s="217">
        <f>IF(N241="základná",J241,0)</f>
        <v>0</v>
      </c>
      <c r="BF241" s="217">
        <f>IF(N241="znížená",J241,0)</f>
        <v>0</v>
      </c>
      <c r="BG241" s="217">
        <f>IF(N241="zákl. prenesená",J241,0)</f>
        <v>0</v>
      </c>
      <c r="BH241" s="217">
        <f>IF(N241="zníž. prenesená",J241,0)</f>
        <v>0</v>
      </c>
      <c r="BI241" s="217">
        <f>IF(N241="nulová",J241,0)</f>
        <v>0</v>
      </c>
      <c r="BJ241" s="18" t="s">
        <v>87</v>
      </c>
      <c r="BK241" s="217">
        <f>ROUND(I241*H241,2)</f>
        <v>0</v>
      </c>
      <c r="BL241" s="18" t="s">
        <v>358</v>
      </c>
      <c r="BM241" s="216" t="s">
        <v>1380</v>
      </c>
    </row>
    <row r="242" s="2" customFormat="1" ht="24.15" customHeight="1">
      <c r="A242" s="37"/>
      <c r="B242" s="168"/>
      <c r="C242" s="204" t="s">
        <v>875</v>
      </c>
      <c r="D242" s="204" t="s">
        <v>285</v>
      </c>
      <c r="E242" s="205" t="s">
        <v>4898</v>
      </c>
      <c r="F242" s="206" t="s">
        <v>4899</v>
      </c>
      <c r="G242" s="207" t="s">
        <v>373</v>
      </c>
      <c r="H242" s="208">
        <v>6</v>
      </c>
      <c r="I242" s="209"/>
      <c r="J242" s="210">
        <f>ROUND(I242*H242,2)</f>
        <v>0</v>
      </c>
      <c r="K242" s="211"/>
      <c r="L242" s="38"/>
      <c r="M242" s="212" t="s">
        <v>1</v>
      </c>
      <c r="N242" s="213" t="s">
        <v>41</v>
      </c>
      <c r="O242" s="81"/>
      <c r="P242" s="214">
        <f>O242*H242</f>
        <v>0</v>
      </c>
      <c r="Q242" s="214">
        <v>0</v>
      </c>
      <c r="R242" s="214">
        <f>Q242*H242</f>
        <v>0</v>
      </c>
      <c r="S242" s="214">
        <v>0</v>
      </c>
      <c r="T242" s="215">
        <f>S242*H242</f>
        <v>0</v>
      </c>
      <c r="U242" s="37"/>
      <c r="V242" s="37"/>
      <c r="W242" s="37"/>
      <c r="X242" s="37"/>
      <c r="Y242" s="37"/>
      <c r="Z242" s="37"/>
      <c r="AA242" s="37"/>
      <c r="AB242" s="37"/>
      <c r="AC242" s="37"/>
      <c r="AD242" s="37"/>
      <c r="AE242" s="37"/>
      <c r="AR242" s="216" t="s">
        <v>358</v>
      </c>
      <c r="AT242" s="216" t="s">
        <v>285</v>
      </c>
      <c r="AU242" s="216" t="s">
        <v>87</v>
      </c>
      <c r="AY242" s="18" t="s">
        <v>283</v>
      </c>
      <c r="BE242" s="217">
        <f>IF(N242="základná",J242,0)</f>
        <v>0</v>
      </c>
      <c r="BF242" s="217">
        <f>IF(N242="znížená",J242,0)</f>
        <v>0</v>
      </c>
      <c r="BG242" s="217">
        <f>IF(N242="zákl. prenesená",J242,0)</f>
        <v>0</v>
      </c>
      <c r="BH242" s="217">
        <f>IF(N242="zníž. prenesená",J242,0)</f>
        <v>0</v>
      </c>
      <c r="BI242" s="217">
        <f>IF(N242="nulová",J242,0)</f>
        <v>0</v>
      </c>
      <c r="BJ242" s="18" t="s">
        <v>87</v>
      </c>
      <c r="BK242" s="217">
        <f>ROUND(I242*H242,2)</f>
        <v>0</v>
      </c>
      <c r="BL242" s="18" t="s">
        <v>358</v>
      </c>
      <c r="BM242" s="216" t="s">
        <v>1389</v>
      </c>
    </row>
    <row r="243" s="2" customFormat="1" ht="24.15" customHeight="1">
      <c r="A243" s="37"/>
      <c r="B243" s="168"/>
      <c r="C243" s="242" t="s">
        <v>880</v>
      </c>
      <c r="D243" s="242" t="s">
        <v>582</v>
      </c>
      <c r="E243" s="243" t="s">
        <v>4900</v>
      </c>
      <c r="F243" s="244" t="s">
        <v>4901</v>
      </c>
      <c r="G243" s="245" t="s">
        <v>373</v>
      </c>
      <c r="H243" s="246">
        <v>6</v>
      </c>
      <c r="I243" s="247"/>
      <c r="J243" s="248">
        <f>ROUND(I243*H243,2)</f>
        <v>0</v>
      </c>
      <c r="K243" s="249"/>
      <c r="L243" s="250"/>
      <c r="M243" s="251" t="s">
        <v>1</v>
      </c>
      <c r="N243" s="252" t="s">
        <v>41</v>
      </c>
      <c r="O243" s="81"/>
      <c r="P243" s="214">
        <f>O243*H243</f>
        <v>0</v>
      </c>
      <c r="Q243" s="214">
        <v>0</v>
      </c>
      <c r="R243" s="214">
        <f>Q243*H243</f>
        <v>0</v>
      </c>
      <c r="S243" s="214">
        <v>0</v>
      </c>
      <c r="T243" s="215">
        <f>S243*H243</f>
        <v>0</v>
      </c>
      <c r="U243" s="37"/>
      <c r="V243" s="37"/>
      <c r="W243" s="37"/>
      <c r="X243" s="37"/>
      <c r="Y243" s="37"/>
      <c r="Z243" s="37"/>
      <c r="AA243" s="37"/>
      <c r="AB243" s="37"/>
      <c r="AC243" s="37"/>
      <c r="AD243" s="37"/>
      <c r="AE243" s="37"/>
      <c r="AR243" s="216" t="s">
        <v>473</v>
      </c>
      <c r="AT243" s="216" t="s">
        <v>582</v>
      </c>
      <c r="AU243" s="216" t="s">
        <v>87</v>
      </c>
      <c r="AY243" s="18" t="s">
        <v>283</v>
      </c>
      <c r="BE243" s="217">
        <f>IF(N243="základná",J243,0)</f>
        <v>0</v>
      </c>
      <c r="BF243" s="217">
        <f>IF(N243="znížená",J243,0)</f>
        <v>0</v>
      </c>
      <c r="BG243" s="217">
        <f>IF(N243="zákl. prenesená",J243,0)</f>
        <v>0</v>
      </c>
      <c r="BH243" s="217">
        <f>IF(N243="zníž. prenesená",J243,0)</f>
        <v>0</v>
      </c>
      <c r="BI243" s="217">
        <f>IF(N243="nulová",J243,0)</f>
        <v>0</v>
      </c>
      <c r="BJ243" s="18" t="s">
        <v>87</v>
      </c>
      <c r="BK243" s="217">
        <f>ROUND(I243*H243,2)</f>
        <v>0</v>
      </c>
      <c r="BL243" s="18" t="s">
        <v>358</v>
      </c>
      <c r="BM243" s="216" t="s">
        <v>1403</v>
      </c>
    </row>
    <row r="244" s="2" customFormat="1" ht="24.15" customHeight="1">
      <c r="A244" s="37"/>
      <c r="B244" s="168"/>
      <c r="C244" s="204" t="s">
        <v>887</v>
      </c>
      <c r="D244" s="204" t="s">
        <v>285</v>
      </c>
      <c r="E244" s="205" t="s">
        <v>4902</v>
      </c>
      <c r="F244" s="206" t="s">
        <v>4903</v>
      </c>
      <c r="G244" s="207" t="s">
        <v>373</v>
      </c>
      <c r="H244" s="208">
        <v>64</v>
      </c>
      <c r="I244" s="209"/>
      <c r="J244" s="210">
        <f>ROUND(I244*H244,2)</f>
        <v>0</v>
      </c>
      <c r="K244" s="211"/>
      <c r="L244" s="38"/>
      <c r="M244" s="212" t="s">
        <v>1</v>
      </c>
      <c r="N244" s="213" t="s">
        <v>41</v>
      </c>
      <c r="O244" s="81"/>
      <c r="P244" s="214">
        <f>O244*H244</f>
        <v>0</v>
      </c>
      <c r="Q244" s="214">
        <v>0</v>
      </c>
      <c r="R244" s="214">
        <f>Q244*H244</f>
        <v>0</v>
      </c>
      <c r="S244" s="214">
        <v>0</v>
      </c>
      <c r="T244" s="215">
        <f>S244*H244</f>
        <v>0</v>
      </c>
      <c r="U244" s="37"/>
      <c r="V244" s="37"/>
      <c r="W244" s="37"/>
      <c r="X244" s="37"/>
      <c r="Y244" s="37"/>
      <c r="Z244" s="37"/>
      <c r="AA244" s="37"/>
      <c r="AB244" s="37"/>
      <c r="AC244" s="37"/>
      <c r="AD244" s="37"/>
      <c r="AE244" s="37"/>
      <c r="AR244" s="216" t="s">
        <v>358</v>
      </c>
      <c r="AT244" s="216" t="s">
        <v>285</v>
      </c>
      <c r="AU244" s="216" t="s">
        <v>87</v>
      </c>
      <c r="AY244" s="18" t="s">
        <v>283</v>
      </c>
      <c r="BE244" s="217">
        <f>IF(N244="základná",J244,0)</f>
        <v>0</v>
      </c>
      <c r="BF244" s="217">
        <f>IF(N244="znížená",J244,0)</f>
        <v>0</v>
      </c>
      <c r="BG244" s="217">
        <f>IF(N244="zákl. prenesená",J244,0)</f>
        <v>0</v>
      </c>
      <c r="BH244" s="217">
        <f>IF(N244="zníž. prenesená",J244,0)</f>
        <v>0</v>
      </c>
      <c r="BI244" s="217">
        <f>IF(N244="nulová",J244,0)</f>
        <v>0</v>
      </c>
      <c r="BJ244" s="18" t="s">
        <v>87</v>
      </c>
      <c r="BK244" s="217">
        <f>ROUND(I244*H244,2)</f>
        <v>0</v>
      </c>
      <c r="BL244" s="18" t="s">
        <v>358</v>
      </c>
      <c r="BM244" s="216" t="s">
        <v>1415</v>
      </c>
    </row>
    <row r="245" s="2" customFormat="1" ht="24.15" customHeight="1">
      <c r="A245" s="37"/>
      <c r="B245" s="168"/>
      <c r="C245" s="204" t="s">
        <v>898</v>
      </c>
      <c r="D245" s="204" t="s">
        <v>285</v>
      </c>
      <c r="E245" s="205" t="s">
        <v>2648</v>
      </c>
      <c r="F245" s="206" t="s">
        <v>2649</v>
      </c>
      <c r="G245" s="207" t="s">
        <v>979</v>
      </c>
      <c r="H245" s="255"/>
      <c r="I245" s="209"/>
      <c r="J245" s="210">
        <f>ROUND(I245*H245,2)</f>
        <v>0</v>
      </c>
      <c r="K245" s="211"/>
      <c r="L245" s="38"/>
      <c r="M245" s="212" t="s">
        <v>1</v>
      </c>
      <c r="N245" s="213" t="s">
        <v>41</v>
      </c>
      <c r="O245" s="81"/>
      <c r="P245" s="214">
        <f>O245*H245</f>
        <v>0</v>
      </c>
      <c r="Q245" s="214">
        <v>0</v>
      </c>
      <c r="R245" s="214">
        <f>Q245*H245</f>
        <v>0</v>
      </c>
      <c r="S245" s="214">
        <v>0</v>
      </c>
      <c r="T245" s="215">
        <f>S245*H245</f>
        <v>0</v>
      </c>
      <c r="U245" s="37"/>
      <c r="V245" s="37"/>
      <c r="W245" s="37"/>
      <c r="X245" s="37"/>
      <c r="Y245" s="37"/>
      <c r="Z245" s="37"/>
      <c r="AA245" s="37"/>
      <c r="AB245" s="37"/>
      <c r="AC245" s="37"/>
      <c r="AD245" s="37"/>
      <c r="AE245" s="37"/>
      <c r="AR245" s="216" t="s">
        <v>358</v>
      </c>
      <c r="AT245" s="216" t="s">
        <v>285</v>
      </c>
      <c r="AU245" s="216" t="s">
        <v>87</v>
      </c>
      <c r="AY245" s="18" t="s">
        <v>283</v>
      </c>
      <c r="BE245" s="217">
        <f>IF(N245="základná",J245,0)</f>
        <v>0</v>
      </c>
      <c r="BF245" s="217">
        <f>IF(N245="znížená",J245,0)</f>
        <v>0</v>
      </c>
      <c r="BG245" s="217">
        <f>IF(N245="zákl. prenesená",J245,0)</f>
        <v>0</v>
      </c>
      <c r="BH245" s="217">
        <f>IF(N245="zníž. prenesená",J245,0)</f>
        <v>0</v>
      </c>
      <c r="BI245" s="217">
        <f>IF(N245="nulová",J245,0)</f>
        <v>0</v>
      </c>
      <c r="BJ245" s="18" t="s">
        <v>87</v>
      </c>
      <c r="BK245" s="217">
        <f>ROUND(I245*H245,2)</f>
        <v>0</v>
      </c>
      <c r="BL245" s="18" t="s">
        <v>358</v>
      </c>
      <c r="BM245" s="216" t="s">
        <v>1424</v>
      </c>
    </row>
    <row r="246" s="12" customFormat="1" ht="22.8" customHeight="1">
      <c r="A246" s="12"/>
      <c r="B246" s="191"/>
      <c r="C246" s="12"/>
      <c r="D246" s="192" t="s">
        <v>74</v>
      </c>
      <c r="E246" s="202" t="s">
        <v>1723</v>
      </c>
      <c r="F246" s="202" t="s">
        <v>1724</v>
      </c>
      <c r="G246" s="12"/>
      <c r="H246" s="12"/>
      <c r="I246" s="194"/>
      <c r="J246" s="203">
        <f>BK246</f>
        <v>0</v>
      </c>
      <c r="K246" s="12"/>
      <c r="L246" s="191"/>
      <c r="M246" s="196"/>
      <c r="N246" s="197"/>
      <c r="O246" s="197"/>
      <c r="P246" s="198">
        <f>SUM(P247:P248)</f>
        <v>0</v>
      </c>
      <c r="Q246" s="197"/>
      <c r="R246" s="198">
        <f>SUM(R247:R248)</f>
        <v>0</v>
      </c>
      <c r="S246" s="197"/>
      <c r="T246" s="199">
        <f>SUM(T247:T248)</f>
        <v>0</v>
      </c>
      <c r="U246" s="12"/>
      <c r="V246" s="12"/>
      <c r="W246" s="12"/>
      <c r="X246" s="12"/>
      <c r="Y246" s="12"/>
      <c r="Z246" s="12"/>
      <c r="AA246" s="12"/>
      <c r="AB246" s="12"/>
      <c r="AC246" s="12"/>
      <c r="AD246" s="12"/>
      <c r="AE246" s="12"/>
      <c r="AR246" s="192" t="s">
        <v>87</v>
      </c>
      <c r="AT246" s="200" t="s">
        <v>74</v>
      </c>
      <c r="AU246" s="200" t="s">
        <v>82</v>
      </c>
      <c r="AY246" s="192" t="s">
        <v>283</v>
      </c>
      <c r="BK246" s="201">
        <f>SUM(BK247:BK248)</f>
        <v>0</v>
      </c>
    </row>
    <row r="247" s="2" customFormat="1" ht="24.15" customHeight="1">
      <c r="A247" s="37"/>
      <c r="B247" s="168"/>
      <c r="C247" s="204" t="s">
        <v>904</v>
      </c>
      <c r="D247" s="204" t="s">
        <v>285</v>
      </c>
      <c r="E247" s="205" t="s">
        <v>2694</v>
      </c>
      <c r="F247" s="206" t="s">
        <v>2695</v>
      </c>
      <c r="G247" s="207" t="s">
        <v>649</v>
      </c>
      <c r="H247" s="208">
        <v>588</v>
      </c>
      <c r="I247" s="209"/>
      <c r="J247" s="210">
        <f>ROUND(I247*H247,2)</f>
        <v>0</v>
      </c>
      <c r="K247" s="211"/>
      <c r="L247" s="38"/>
      <c r="M247" s="212" t="s">
        <v>1</v>
      </c>
      <c r="N247" s="213" t="s">
        <v>41</v>
      </c>
      <c r="O247" s="81"/>
      <c r="P247" s="214">
        <f>O247*H247</f>
        <v>0</v>
      </c>
      <c r="Q247" s="214">
        <v>0</v>
      </c>
      <c r="R247" s="214">
        <f>Q247*H247</f>
        <v>0</v>
      </c>
      <c r="S247" s="214">
        <v>0</v>
      </c>
      <c r="T247" s="215">
        <f>S247*H247</f>
        <v>0</v>
      </c>
      <c r="U247" s="37"/>
      <c r="V247" s="37"/>
      <c r="W247" s="37"/>
      <c r="X247" s="37"/>
      <c r="Y247" s="37"/>
      <c r="Z247" s="37"/>
      <c r="AA247" s="37"/>
      <c r="AB247" s="37"/>
      <c r="AC247" s="37"/>
      <c r="AD247" s="37"/>
      <c r="AE247" s="37"/>
      <c r="AR247" s="216" t="s">
        <v>358</v>
      </c>
      <c r="AT247" s="216" t="s">
        <v>285</v>
      </c>
      <c r="AU247" s="216" t="s">
        <v>87</v>
      </c>
      <c r="AY247" s="18" t="s">
        <v>283</v>
      </c>
      <c r="BE247" s="217">
        <f>IF(N247="základná",J247,0)</f>
        <v>0</v>
      </c>
      <c r="BF247" s="217">
        <f>IF(N247="znížená",J247,0)</f>
        <v>0</v>
      </c>
      <c r="BG247" s="217">
        <f>IF(N247="zákl. prenesená",J247,0)</f>
        <v>0</v>
      </c>
      <c r="BH247" s="217">
        <f>IF(N247="zníž. prenesená",J247,0)</f>
        <v>0</v>
      </c>
      <c r="BI247" s="217">
        <f>IF(N247="nulová",J247,0)</f>
        <v>0</v>
      </c>
      <c r="BJ247" s="18" t="s">
        <v>87</v>
      </c>
      <c r="BK247" s="217">
        <f>ROUND(I247*H247,2)</f>
        <v>0</v>
      </c>
      <c r="BL247" s="18" t="s">
        <v>358</v>
      </c>
      <c r="BM247" s="216" t="s">
        <v>1433</v>
      </c>
    </row>
    <row r="248" s="2" customFormat="1" ht="24.15" customHeight="1">
      <c r="A248" s="37"/>
      <c r="B248" s="168"/>
      <c r="C248" s="204" t="s">
        <v>908</v>
      </c>
      <c r="D248" s="204" t="s">
        <v>285</v>
      </c>
      <c r="E248" s="205" t="s">
        <v>4904</v>
      </c>
      <c r="F248" s="206" t="s">
        <v>4905</v>
      </c>
      <c r="G248" s="207" t="s">
        <v>649</v>
      </c>
      <c r="H248" s="208">
        <v>50</v>
      </c>
      <c r="I248" s="209"/>
      <c r="J248" s="210">
        <f>ROUND(I248*H248,2)</f>
        <v>0</v>
      </c>
      <c r="K248" s="211"/>
      <c r="L248" s="38"/>
      <c r="M248" s="212" t="s">
        <v>1</v>
      </c>
      <c r="N248" s="213" t="s">
        <v>41</v>
      </c>
      <c r="O248" s="81"/>
      <c r="P248" s="214">
        <f>O248*H248</f>
        <v>0</v>
      </c>
      <c r="Q248" s="214">
        <v>0</v>
      </c>
      <c r="R248" s="214">
        <f>Q248*H248</f>
        <v>0</v>
      </c>
      <c r="S248" s="214">
        <v>0</v>
      </c>
      <c r="T248" s="215">
        <f>S248*H248</f>
        <v>0</v>
      </c>
      <c r="U248" s="37"/>
      <c r="V248" s="37"/>
      <c r="W248" s="37"/>
      <c r="X248" s="37"/>
      <c r="Y248" s="37"/>
      <c r="Z248" s="37"/>
      <c r="AA248" s="37"/>
      <c r="AB248" s="37"/>
      <c r="AC248" s="37"/>
      <c r="AD248" s="37"/>
      <c r="AE248" s="37"/>
      <c r="AR248" s="216" t="s">
        <v>358</v>
      </c>
      <c r="AT248" s="216" t="s">
        <v>285</v>
      </c>
      <c r="AU248" s="216" t="s">
        <v>87</v>
      </c>
      <c r="AY248" s="18" t="s">
        <v>283</v>
      </c>
      <c r="BE248" s="217">
        <f>IF(N248="základná",J248,0)</f>
        <v>0</v>
      </c>
      <c r="BF248" s="217">
        <f>IF(N248="znížená",J248,0)</f>
        <v>0</v>
      </c>
      <c r="BG248" s="217">
        <f>IF(N248="zákl. prenesená",J248,0)</f>
        <v>0</v>
      </c>
      <c r="BH248" s="217">
        <f>IF(N248="zníž. prenesená",J248,0)</f>
        <v>0</v>
      </c>
      <c r="BI248" s="217">
        <f>IF(N248="nulová",J248,0)</f>
        <v>0</v>
      </c>
      <c r="BJ248" s="18" t="s">
        <v>87</v>
      </c>
      <c r="BK248" s="217">
        <f>ROUND(I248*H248,2)</f>
        <v>0</v>
      </c>
      <c r="BL248" s="18" t="s">
        <v>358</v>
      </c>
      <c r="BM248" s="216" t="s">
        <v>1446</v>
      </c>
    </row>
    <row r="249" s="12" customFormat="1" ht="25.92" customHeight="1">
      <c r="A249" s="12"/>
      <c r="B249" s="191"/>
      <c r="C249" s="12"/>
      <c r="D249" s="192" t="s">
        <v>74</v>
      </c>
      <c r="E249" s="193" t="s">
        <v>2696</v>
      </c>
      <c r="F249" s="193" t="s">
        <v>2697</v>
      </c>
      <c r="G249" s="12"/>
      <c r="H249" s="12"/>
      <c r="I249" s="194"/>
      <c r="J249" s="195">
        <f>BK249</f>
        <v>0</v>
      </c>
      <c r="K249" s="12"/>
      <c r="L249" s="191"/>
      <c r="M249" s="196"/>
      <c r="N249" s="197"/>
      <c r="O249" s="197"/>
      <c r="P249" s="198">
        <f>SUM(P250:P251)</f>
        <v>0</v>
      </c>
      <c r="Q249" s="197"/>
      <c r="R249" s="198">
        <f>SUM(R250:R251)</f>
        <v>0</v>
      </c>
      <c r="S249" s="197"/>
      <c r="T249" s="199">
        <f>SUM(T250:T251)</f>
        <v>0</v>
      </c>
      <c r="U249" s="12"/>
      <c r="V249" s="12"/>
      <c r="W249" s="12"/>
      <c r="X249" s="12"/>
      <c r="Y249" s="12"/>
      <c r="Z249" s="12"/>
      <c r="AA249" s="12"/>
      <c r="AB249" s="12"/>
      <c r="AC249" s="12"/>
      <c r="AD249" s="12"/>
      <c r="AE249" s="12"/>
      <c r="AR249" s="192" t="s">
        <v>289</v>
      </c>
      <c r="AT249" s="200" t="s">
        <v>74</v>
      </c>
      <c r="AU249" s="200" t="s">
        <v>75</v>
      </c>
      <c r="AY249" s="192" t="s">
        <v>283</v>
      </c>
      <c r="BK249" s="201">
        <f>SUM(BK250:BK251)</f>
        <v>0</v>
      </c>
    </row>
    <row r="250" s="2" customFormat="1" ht="33" customHeight="1">
      <c r="A250" s="37"/>
      <c r="B250" s="168"/>
      <c r="C250" s="204" t="s">
        <v>913</v>
      </c>
      <c r="D250" s="204" t="s">
        <v>285</v>
      </c>
      <c r="E250" s="205" t="s">
        <v>2698</v>
      </c>
      <c r="F250" s="206" t="s">
        <v>2699</v>
      </c>
      <c r="G250" s="207" t="s">
        <v>2121</v>
      </c>
      <c r="H250" s="208">
        <v>160</v>
      </c>
      <c r="I250" s="209"/>
      <c r="J250" s="210">
        <f>ROUND(I250*H250,2)</f>
        <v>0</v>
      </c>
      <c r="K250" s="211"/>
      <c r="L250" s="38"/>
      <c r="M250" s="212" t="s">
        <v>1</v>
      </c>
      <c r="N250" s="213" t="s">
        <v>41</v>
      </c>
      <c r="O250" s="81"/>
      <c r="P250" s="214">
        <f>O250*H250</f>
        <v>0</v>
      </c>
      <c r="Q250" s="214">
        <v>0</v>
      </c>
      <c r="R250" s="214">
        <f>Q250*H250</f>
        <v>0</v>
      </c>
      <c r="S250" s="214">
        <v>0</v>
      </c>
      <c r="T250" s="215">
        <f>S250*H250</f>
        <v>0</v>
      </c>
      <c r="U250" s="37"/>
      <c r="V250" s="37"/>
      <c r="W250" s="37"/>
      <c r="X250" s="37"/>
      <c r="Y250" s="37"/>
      <c r="Z250" s="37"/>
      <c r="AA250" s="37"/>
      <c r="AB250" s="37"/>
      <c r="AC250" s="37"/>
      <c r="AD250" s="37"/>
      <c r="AE250" s="37"/>
      <c r="AR250" s="216" t="s">
        <v>2700</v>
      </c>
      <c r="AT250" s="216" t="s">
        <v>285</v>
      </c>
      <c r="AU250" s="216" t="s">
        <v>82</v>
      </c>
      <c r="AY250" s="18" t="s">
        <v>283</v>
      </c>
      <c r="BE250" s="217">
        <f>IF(N250="základná",J250,0)</f>
        <v>0</v>
      </c>
      <c r="BF250" s="217">
        <f>IF(N250="znížená",J250,0)</f>
        <v>0</v>
      </c>
      <c r="BG250" s="217">
        <f>IF(N250="zákl. prenesená",J250,0)</f>
        <v>0</v>
      </c>
      <c r="BH250" s="217">
        <f>IF(N250="zníž. prenesená",J250,0)</f>
        <v>0</v>
      </c>
      <c r="BI250" s="217">
        <f>IF(N250="nulová",J250,0)</f>
        <v>0</v>
      </c>
      <c r="BJ250" s="18" t="s">
        <v>87</v>
      </c>
      <c r="BK250" s="217">
        <f>ROUND(I250*H250,2)</f>
        <v>0</v>
      </c>
      <c r="BL250" s="18" t="s">
        <v>2700</v>
      </c>
      <c r="BM250" s="216" t="s">
        <v>1469</v>
      </c>
    </row>
    <row r="251" s="2" customFormat="1" ht="33" customHeight="1">
      <c r="A251" s="37"/>
      <c r="B251" s="168"/>
      <c r="C251" s="204" t="s">
        <v>917</v>
      </c>
      <c r="D251" s="204" t="s">
        <v>285</v>
      </c>
      <c r="E251" s="205" t="s">
        <v>2701</v>
      </c>
      <c r="F251" s="206" t="s">
        <v>2702</v>
      </c>
      <c r="G251" s="207" t="s">
        <v>2121</v>
      </c>
      <c r="H251" s="208">
        <v>66</v>
      </c>
      <c r="I251" s="209"/>
      <c r="J251" s="210">
        <f>ROUND(I251*H251,2)</f>
        <v>0</v>
      </c>
      <c r="K251" s="211"/>
      <c r="L251" s="38"/>
      <c r="M251" s="256" t="s">
        <v>1</v>
      </c>
      <c r="N251" s="257" t="s">
        <v>41</v>
      </c>
      <c r="O251" s="258"/>
      <c r="P251" s="259">
        <f>O251*H251</f>
        <v>0</v>
      </c>
      <c r="Q251" s="259">
        <v>0</v>
      </c>
      <c r="R251" s="259">
        <f>Q251*H251</f>
        <v>0</v>
      </c>
      <c r="S251" s="259">
        <v>0</v>
      </c>
      <c r="T251" s="260">
        <f>S251*H251</f>
        <v>0</v>
      </c>
      <c r="U251" s="37"/>
      <c r="V251" s="37"/>
      <c r="W251" s="37"/>
      <c r="X251" s="37"/>
      <c r="Y251" s="37"/>
      <c r="Z251" s="37"/>
      <c r="AA251" s="37"/>
      <c r="AB251" s="37"/>
      <c r="AC251" s="37"/>
      <c r="AD251" s="37"/>
      <c r="AE251" s="37"/>
      <c r="AR251" s="216" t="s">
        <v>2700</v>
      </c>
      <c r="AT251" s="216" t="s">
        <v>285</v>
      </c>
      <c r="AU251" s="216" t="s">
        <v>82</v>
      </c>
      <c r="AY251" s="18" t="s">
        <v>283</v>
      </c>
      <c r="BE251" s="217">
        <f>IF(N251="základná",J251,0)</f>
        <v>0</v>
      </c>
      <c r="BF251" s="217">
        <f>IF(N251="znížená",J251,0)</f>
        <v>0</v>
      </c>
      <c r="BG251" s="217">
        <f>IF(N251="zákl. prenesená",J251,0)</f>
        <v>0</v>
      </c>
      <c r="BH251" s="217">
        <f>IF(N251="zníž. prenesená",J251,0)</f>
        <v>0</v>
      </c>
      <c r="BI251" s="217">
        <f>IF(N251="nulová",J251,0)</f>
        <v>0</v>
      </c>
      <c r="BJ251" s="18" t="s">
        <v>87</v>
      </c>
      <c r="BK251" s="217">
        <f>ROUND(I251*H251,2)</f>
        <v>0</v>
      </c>
      <c r="BL251" s="18" t="s">
        <v>2700</v>
      </c>
      <c r="BM251" s="216" t="s">
        <v>1479</v>
      </c>
    </row>
    <row r="252" s="2" customFormat="1" ht="6.96" customHeight="1">
      <c r="A252" s="37"/>
      <c r="B252" s="64"/>
      <c r="C252" s="65"/>
      <c r="D252" s="65"/>
      <c r="E252" s="65"/>
      <c r="F252" s="65"/>
      <c r="G252" s="65"/>
      <c r="H252" s="65"/>
      <c r="I252" s="65"/>
      <c r="J252" s="65"/>
      <c r="K252" s="65"/>
      <c r="L252" s="38"/>
      <c r="M252" s="37"/>
      <c r="O252" s="37"/>
      <c r="P252" s="37"/>
      <c r="Q252" s="37"/>
      <c r="R252" s="37"/>
      <c r="S252" s="37"/>
      <c r="T252" s="37"/>
      <c r="U252" s="37"/>
      <c r="V252" s="37"/>
      <c r="W252" s="37"/>
      <c r="X252" s="37"/>
      <c r="Y252" s="37"/>
      <c r="Z252" s="37"/>
      <c r="AA252" s="37"/>
      <c r="AB252" s="37"/>
      <c r="AC252" s="37"/>
      <c r="AD252" s="37"/>
      <c r="AE252" s="37"/>
    </row>
  </sheetData>
  <autoFilter ref="C142:K251"/>
  <mergeCells count="20">
    <mergeCell ref="E7:H7"/>
    <mergeCell ref="E11:H11"/>
    <mergeCell ref="E9:H9"/>
    <mergeCell ref="E13:H13"/>
    <mergeCell ref="E22:H22"/>
    <mergeCell ref="E31:H31"/>
    <mergeCell ref="E85:H85"/>
    <mergeCell ref="E89:H89"/>
    <mergeCell ref="E87:H87"/>
    <mergeCell ref="E91:H91"/>
    <mergeCell ref="D113:F113"/>
    <mergeCell ref="D114:F114"/>
    <mergeCell ref="D115:F115"/>
    <mergeCell ref="D116:F116"/>
    <mergeCell ref="D117:F117"/>
    <mergeCell ref="E129:H129"/>
    <mergeCell ref="E133:H133"/>
    <mergeCell ref="E131:H131"/>
    <mergeCell ref="E135:H135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2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7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8" t="s">
        <v>160</v>
      </c>
    </row>
    <row r="3" s="1" customFormat="1" ht="6.96" customHeight="1">
      <c r="B3" s="19"/>
      <c r="C3" s="20"/>
      <c r="D3" s="20"/>
      <c r="E3" s="20"/>
      <c r="F3" s="20"/>
      <c r="G3" s="20"/>
      <c r="H3" s="20"/>
      <c r="I3" s="20"/>
      <c r="J3" s="20"/>
      <c r="K3" s="20"/>
      <c r="L3" s="21"/>
      <c r="AT3" s="18" t="s">
        <v>75</v>
      </c>
    </row>
    <row r="4" s="1" customFormat="1" ht="24.96" customHeight="1">
      <c r="B4" s="21"/>
      <c r="D4" s="22" t="s">
        <v>221</v>
      </c>
      <c r="L4" s="21"/>
      <c r="M4" s="133" t="s">
        <v>9</v>
      </c>
      <c r="AT4" s="18" t="s">
        <v>3</v>
      </c>
    </row>
    <row r="5" s="1" customFormat="1" ht="6.96" customHeight="1">
      <c r="B5" s="21"/>
      <c r="L5" s="21"/>
    </row>
    <row r="6" s="1" customFormat="1" ht="12" customHeight="1">
      <c r="B6" s="21"/>
      <c r="D6" s="31" t="s">
        <v>15</v>
      </c>
      <c r="L6" s="21"/>
    </row>
    <row r="7" s="1" customFormat="1" ht="26.25" customHeight="1">
      <c r="B7" s="21"/>
      <c r="E7" s="134" t="str">
        <f>'Rekapitulácia stavby'!K6</f>
        <v>Komplexná rekonštrukcia a realizácia nadstavby budovy študenského domova4,Tr. SNP53,Banská Bystrica</v>
      </c>
      <c r="F7" s="31"/>
      <c r="G7" s="31"/>
      <c r="H7" s="31"/>
      <c r="L7" s="21"/>
    </row>
    <row r="8">
      <c r="B8" s="21"/>
      <c r="D8" s="31" t="s">
        <v>222</v>
      </c>
      <c r="L8" s="21"/>
    </row>
    <row r="9" s="1" customFormat="1" ht="16.5" customHeight="1">
      <c r="B9" s="21"/>
      <c r="E9" s="134" t="s">
        <v>223</v>
      </c>
      <c r="F9" s="1"/>
      <c r="G9" s="1"/>
      <c r="H9" s="1"/>
      <c r="L9" s="21"/>
    </row>
    <row r="10" s="1" customFormat="1" ht="12" customHeight="1">
      <c r="B10" s="21"/>
      <c r="D10" s="31" t="s">
        <v>224</v>
      </c>
      <c r="L10" s="21"/>
    </row>
    <row r="11" s="2" customFormat="1" ht="16.5" customHeight="1">
      <c r="A11" s="37"/>
      <c r="B11" s="38"/>
      <c r="C11" s="37"/>
      <c r="D11" s="37"/>
      <c r="E11" s="135" t="s">
        <v>4703</v>
      </c>
      <c r="F11" s="37"/>
      <c r="G11" s="37"/>
      <c r="H11" s="37"/>
      <c r="I11" s="37"/>
      <c r="J11" s="37"/>
      <c r="K11" s="37"/>
      <c r="L11" s="59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</row>
    <row r="12" s="2" customFormat="1" ht="12" customHeight="1">
      <c r="A12" s="37"/>
      <c r="B12" s="38"/>
      <c r="C12" s="37"/>
      <c r="D12" s="31" t="s">
        <v>226</v>
      </c>
      <c r="E12" s="37"/>
      <c r="F12" s="37"/>
      <c r="G12" s="37"/>
      <c r="H12" s="37"/>
      <c r="I12" s="37"/>
      <c r="J12" s="37"/>
      <c r="K12" s="37"/>
      <c r="L12" s="59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</row>
    <row r="13" s="2" customFormat="1" ht="16.5" customHeight="1">
      <c r="A13" s="37"/>
      <c r="B13" s="38"/>
      <c r="C13" s="37"/>
      <c r="D13" s="37"/>
      <c r="E13" s="71" t="s">
        <v>4906</v>
      </c>
      <c r="F13" s="37"/>
      <c r="G13" s="37"/>
      <c r="H13" s="37"/>
      <c r="I13" s="37"/>
      <c r="J13" s="37"/>
      <c r="K13" s="37"/>
      <c r="L13" s="59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</row>
    <row r="14" s="2" customFormat="1">
      <c r="A14" s="37"/>
      <c r="B14" s="38"/>
      <c r="C14" s="37"/>
      <c r="D14" s="37"/>
      <c r="E14" s="37"/>
      <c r="F14" s="37"/>
      <c r="G14" s="37"/>
      <c r="H14" s="37"/>
      <c r="I14" s="37"/>
      <c r="J14" s="37"/>
      <c r="K14" s="37"/>
      <c r="L14" s="59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="2" customFormat="1" ht="12" customHeight="1">
      <c r="A15" s="37"/>
      <c r="B15" s="38"/>
      <c r="C15" s="37"/>
      <c r="D15" s="31" t="s">
        <v>17</v>
      </c>
      <c r="E15" s="37"/>
      <c r="F15" s="26" t="s">
        <v>1</v>
      </c>
      <c r="G15" s="37"/>
      <c r="H15" s="37"/>
      <c r="I15" s="31" t="s">
        <v>18</v>
      </c>
      <c r="J15" s="26" t="s">
        <v>1</v>
      </c>
      <c r="K15" s="37"/>
      <c r="L15" s="59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="2" customFormat="1" ht="12" customHeight="1">
      <c r="A16" s="37"/>
      <c r="B16" s="38"/>
      <c r="C16" s="37"/>
      <c r="D16" s="31" t="s">
        <v>19</v>
      </c>
      <c r="E16" s="37"/>
      <c r="F16" s="26" t="s">
        <v>33</v>
      </c>
      <c r="G16" s="37"/>
      <c r="H16" s="37"/>
      <c r="I16" s="31" t="s">
        <v>21</v>
      </c>
      <c r="J16" s="73" t="str">
        <f>'Rekapitulácia stavby'!AN8</f>
        <v>10. 9. 2024</v>
      </c>
      <c r="K16" s="37"/>
      <c r="L16" s="59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="2" customFormat="1" ht="10.8" customHeight="1">
      <c r="A17" s="37"/>
      <c r="B17" s="38"/>
      <c r="C17" s="37"/>
      <c r="D17" s="37"/>
      <c r="E17" s="37"/>
      <c r="F17" s="37"/>
      <c r="G17" s="37"/>
      <c r="H17" s="37"/>
      <c r="I17" s="37"/>
      <c r="J17" s="37"/>
      <c r="K17" s="37"/>
      <c r="L17" s="59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="2" customFormat="1" ht="12" customHeight="1">
      <c r="A18" s="37"/>
      <c r="B18" s="38"/>
      <c r="C18" s="37"/>
      <c r="D18" s="31" t="s">
        <v>23</v>
      </c>
      <c r="E18" s="37"/>
      <c r="F18" s="37"/>
      <c r="G18" s="37"/>
      <c r="H18" s="37"/>
      <c r="I18" s="31" t="s">
        <v>24</v>
      </c>
      <c r="J18" s="26" t="str">
        <f>IF('Rekapitulácia stavby'!AN10="","",'Rekapitulácia stavby'!AN10)</f>
        <v/>
      </c>
      <c r="K18" s="37"/>
      <c r="L18" s="59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="2" customFormat="1" ht="18" customHeight="1">
      <c r="A19" s="37"/>
      <c r="B19" s="38"/>
      <c r="C19" s="37"/>
      <c r="D19" s="37"/>
      <c r="E19" s="26" t="str">
        <f>IF('Rekapitulácia stavby'!E11="","",'Rekapitulácia stavby'!E11)</f>
        <v>Univerzita Mateja Bela v Banskej Bystrici</v>
      </c>
      <c r="F19" s="37"/>
      <c r="G19" s="37"/>
      <c r="H19" s="37"/>
      <c r="I19" s="31" t="s">
        <v>26</v>
      </c>
      <c r="J19" s="26" t="str">
        <f>IF('Rekapitulácia stavby'!AN11="","",'Rekapitulácia stavby'!AN11)</f>
        <v/>
      </c>
      <c r="K19" s="37"/>
      <c r="L19" s="59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="2" customFormat="1" ht="6.96" customHeight="1">
      <c r="A20" s="37"/>
      <c r="B20" s="38"/>
      <c r="C20" s="37"/>
      <c r="D20" s="37"/>
      <c r="E20" s="37"/>
      <c r="F20" s="37"/>
      <c r="G20" s="37"/>
      <c r="H20" s="37"/>
      <c r="I20" s="37"/>
      <c r="J20" s="37"/>
      <c r="K20" s="37"/>
      <c r="L20" s="59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="2" customFormat="1" ht="12" customHeight="1">
      <c r="A21" s="37"/>
      <c r="B21" s="38"/>
      <c r="C21" s="37"/>
      <c r="D21" s="31" t="s">
        <v>27</v>
      </c>
      <c r="E21" s="37"/>
      <c r="F21" s="37"/>
      <c r="G21" s="37"/>
      <c r="H21" s="37"/>
      <c r="I21" s="31" t="s">
        <v>24</v>
      </c>
      <c r="J21" s="32" t="str">
        <f>'Rekapitulácia stavby'!AN13</f>
        <v>Vyplň údaj</v>
      </c>
      <c r="K21" s="37"/>
      <c r="L21" s="59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="2" customFormat="1" ht="18" customHeight="1">
      <c r="A22" s="37"/>
      <c r="B22" s="38"/>
      <c r="C22" s="37"/>
      <c r="D22" s="37"/>
      <c r="E22" s="32" t="str">
        <f>'Rekapitulácia stavby'!E14</f>
        <v>Vyplň údaj</v>
      </c>
      <c r="F22" s="26"/>
      <c r="G22" s="26"/>
      <c r="H22" s="26"/>
      <c r="I22" s="31" t="s">
        <v>26</v>
      </c>
      <c r="J22" s="32" t="str">
        <f>'Rekapitulácia stavby'!AN14</f>
        <v>Vyplň údaj</v>
      </c>
      <c r="K22" s="37"/>
      <c r="L22" s="59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="2" customFormat="1" ht="6.96" customHeight="1">
      <c r="A23" s="37"/>
      <c r="B23" s="38"/>
      <c r="C23" s="37"/>
      <c r="D23" s="37"/>
      <c r="E23" s="37"/>
      <c r="F23" s="37"/>
      <c r="G23" s="37"/>
      <c r="H23" s="37"/>
      <c r="I23" s="37"/>
      <c r="J23" s="37"/>
      <c r="K23" s="37"/>
      <c r="L23" s="59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="2" customFormat="1" ht="12" customHeight="1">
      <c r="A24" s="37"/>
      <c r="B24" s="38"/>
      <c r="C24" s="37"/>
      <c r="D24" s="31" t="s">
        <v>29</v>
      </c>
      <c r="E24" s="37"/>
      <c r="F24" s="37"/>
      <c r="G24" s="37"/>
      <c r="H24" s="37"/>
      <c r="I24" s="31" t="s">
        <v>24</v>
      </c>
      <c r="J24" s="26" t="str">
        <f>IF('Rekapitulácia stavby'!AN16="","",'Rekapitulácia stavby'!AN16)</f>
        <v/>
      </c>
      <c r="K24" s="37"/>
      <c r="L24" s="59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="2" customFormat="1" ht="18" customHeight="1">
      <c r="A25" s="37"/>
      <c r="B25" s="38"/>
      <c r="C25" s="37"/>
      <c r="D25" s="37"/>
      <c r="E25" s="26" t="str">
        <f>IF('Rekapitulácia stavby'!E17="","",'Rekapitulácia stavby'!E17)</f>
        <v>Insvet s.r.o.,Koeice</v>
      </c>
      <c r="F25" s="37"/>
      <c r="G25" s="37"/>
      <c r="H25" s="37"/>
      <c r="I25" s="31" t="s">
        <v>26</v>
      </c>
      <c r="J25" s="26" t="str">
        <f>IF('Rekapitulácia stavby'!AN17="","",'Rekapitulácia stavby'!AN17)</f>
        <v/>
      </c>
      <c r="K25" s="37"/>
      <c r="L25" s="59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</row>
    <row r="26" s="2" customFormat="1" ht="6.96" customHeight="1">
      <c r="A26" s="37"/>
      <c r="B26" s="38"/>
      <c r="C26" s="37"/>
      <c r="D26" s="37"/>
      <c r="E26" s="37"/>
      <c r="F26" s="37"/>
      <c r="G26" s="37"/>
      <c r="H26" s="37"/>
      <c r="I26" s="37"/>
      <c r="J26" s="37"/>
      <c r="K26" s="37"/>
      <c r="L26" s="59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="2" customFormat="1" ht="12" customHeight="1">
      <c r="A27" s="37"/>
      <c r="B27" s="38"/>
      <c r="C27" s="37"/>
      <c r="D27" s="31" t="s">
        <v>32</v>
      </c>
      <c r="E27" s="37"/>
      <c r="F27" s="37"/>
      <c r="G27" s="37"/>
      <c r="H27" s="37"/>
      <c r="I27" s="31" t="s">
        <v>24</v>
      </c>
      <c r="J27" s="26" t="str">
        <f>IF('Rekapitulácia stavby'!AN19="","",'Rekapitulácia stavby'!AN19)</f>
        <v/>
      </c>
      <c r="K27" s="37"/>
      <c r="L27" s="59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</row>
    <row r="28" s="2" customFormat="1" ht="18" customHeight="1">
      <c r="A28" s="37"/>
      <c r="B28" s="38"/>
      <c r="C28" s="37"/>
      <c r="D28" s="37"/>
      <c r="E28" s="26" t="str">
        <f>IF('Rekapitulácia stavby'!E20="","",'Rekapitulácia stavby'!E20)</f>
        <v xml:space="preserve"> </v>
      </c>
      <c r="F28" s="37"/>
      <c r="G28" s="37"/>
      <c r="H28" s="37"/>
      <c r="I28" s="31" t="s">
        <v>26</v>
      </c>
      <c r="J28" s="26" t="str">
        <f>IF('Rekapitulácia stavby'!AN20="","",'Rekapitulácia stavby'!AN20)</f>
        <v/>
      </c>
      <c r="K28" s="37"/>
      <c r="L28" s="59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</row>
    <row r="29" s="2" customFormat="1" ht="6.96" customHeight="1">
      <c r="A29" s="37"/>
      <c r="B29" s="38"/>
      <c r="C29" s="37"/>
      <c r="D29" s="37"/>
      <c r="E29" s="37"/>
      <c r="F29" s="37"/>
      <c r="G29" s="37"/>
      <c r="H29" s="37"/>
      <c r="I29" s="37"/>
      <c r="J29" s="37"/>
      <c r="K29" s="37"/>
      <c r="L29" s="59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</row>
    <row r="30" s="2" customFormat="1" ht="12" customHeight="1">
      <c r="A30" s="37"/>
      <c r="B30" s="38"/>
      <c r="C30" s="37"/>
      <c r="D30" s="31" t="s">
        <v>34</v>
      </c>
      <c r="E30" s="37"/>
      <c r="F30" s="37"/>
      <c r="G30" s="37"/>
      <c r="H30" s="37"/>
      <c r="I30" s="37"/>
      <c r="J30" s="37"/>
      <c r="K30" s="37"/>
      <c r="L30" s="59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</row>
    <row r="31" s="8" customFormat="1" ht="16.5" customHeight="1">
      <c r="A31" s="136"/>
      <c r="B31" s="137"/>
      <c r="C31" s="136"/>
      <c r="D31" s="136"/>
      <c r="E31" s="35" t="s">
        <v>1</v>
      </c>
      <c r="F31" s="35"/>
      <c r="G31" s="35"/>
      <c r="H31" s="35"/>
      <c r="I31" s="136"/>
      <c r="J31" s="136"/>
      <c r="K31" s="136"/>
      <c r="L31" s="138"/>
      <c r="S31" s="136"/>
      <c r="T31" s="136"/>
      <c r="U31" s="136"/>
      <c r="V31" s="136"/>
      <c r="W31" s="136"/>
      <c r="X31" s="136"/>
      <c r="Y31" s="136"/>
      <c r="Z31" s="136"/>
      <c r="AA31" s="136"/>
      <c r="AB31" s="136"/>
      <c r="AC31" s="136"/>
      <c r="AD31" s="136"/>
      <c r="AE31" s="136"/>
    </row>
    <row r="32" s="2" customFormat="1" ht="6.96" customHeight="1">
      <c r="A32" s="37"/>
      <c r="B32" s="38"/>
      <c r="C32" s="37"/>
      <c r="D32" s="37"/>
      <c r="E32" s="37"/>
      <c r="F32" s="37"/>
      <c r="G32" s="37"/>
      <c r="H32" s="37"/>
      <c r="I32" s="37"/>
      <c r="J32" s="37"/>
      <c r="K32" s="37"/>
      <c r="L32" s="59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</row>
    <row r="33" s="2" customFormat="1" ht="6.96" customHeight="1">
      <c r="A33" s="37"/>
      <c r="B33" s="38"/>
      <c r="C33" s="37"/>
      <c r="D33" s="94"/>
      <c r="E33" s="94"/>
      <c r="F33" s="94"/>
      <c r="G33" s="94"/>
      <c r="H33" s="94"/>
      <c r="I33" s="94"/>
      <c r="J33" s="94"/>
      <c r="K33" s="94"/>
      <c r="L33" s="59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</row>
    <row r="34" s="2" customFormat="1" ht="14.4" customHeight="1">
      <c r="A34" s="37"/>
      <c r="B34" s="38"/>
      <c r="C34" s="37"/>
      <c r="D34" s="26" t="s">
        <v>228</v>
      </c>
      <c r="E34" s="37"/>
      <c r="F34" s="37"/>
      <c r="G34" s="37"/>
      <c r="H34" s="37"/>
      <c r="I34" s="37"/>
      <c r="J34" s="139">
        <f>J100</f>
        <v>0</v>
      </c>
      <c r="K34" s="37"/>
      <c r="L34" s="59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</row>
    <row r="35" s="2" customFormat="1" ht="14.4" customHeight="1">
      <c r="A35" s="37"/>
      <c r="B35" s="38"/>
      <c r="C35" s="37"/>
      <c r="D35" s="140" t="s">
        <v>229</v>
      </c>
      <c r="E35" s="37"/>
      <c r="F35" s="37"/>
      <c r="G35" s="37"/>
      <c r="H35" s="37"/>
      <c r="I35" s="37"/>
      <c r="J35" s="139">
        <f>J107</f>
        <v>0</v>
      </c>
      <c r="K35" s="37"/>
      <c r="L35" s="59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</row>
    <row r="36" s="2" customFormat="1" ht="25.44" customHeight="1">
      <c r="A36" s="37"/>
      <c r="B36" s="38"/>
      <c r="C36" s="37"/>
      <c r="D36" s="141" t="s">
        <v>35</v>
      </c>
      <c r="E36" s="37"/>
      <c r="F36" s="37"/>
      <c r="G36" s="37"/>
      <c r="H36" s="37"/>
      <c r="I36" s="37"/>
      <c r="J36" s="100">
        <f>ROUND(J34 + J35, 2)</f>
        <v>0</v>
      </c>
      <c r="K36" s="37"/>
      <c r="L36" s="59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</row>
    <row r="37" s="2" customFormat="1" ht="6.96" customHeight="1">
      <c r="A37" s="37"/>
      <c r="B37" s="38"/>
      <c r="C37" s="37"/>
      <c r="D37" s="94"/>
      <c r="E37" s="94"/>
      <c r="F37" s="94"/>
      <c r="G37" s="94"/>
      <c r="H37" s="94"/>
      <c r="I37" s="94"/>
      <c r="J37" s="94"/>
      <c r="K37" s="94"/>
      <c r="L37" s="59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</row>
    <row r="38" s="2" customFormat="1" ht="14.4" customHeight="1">
      <c r="A38" s="37"/>
      <c r="B38" s="38"/>
      <c r="C38" s="37"/>
      <c r="D38" s="37"/>
      <c r="E38" s="37"/>
      <c r="F38" s="42" t="s">
        <v>37</v>
      </c>
      <c r="G38" s="37"/>
      <c r="H38" s="37"/>
      <c r="I38" s="42" t="s">
        <v>36</v>
      </c>
      <c r="J38" s="42" t="s">
        <v>38</v>
      </c>
      <c r="K38" s="37"/>
      <c r="L38" s="59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</row>
    <row r="39" s="2" customFormat="1" ht="14.4" customHeight="1">
      <c r="A39" s="37"/>
      <c r="B39" s="38"/>
      <c r="C39" s="37"/>
      <c r="D39" s="135" t="s">
        <v>39</v>
      </c>
      <c r="E39" s="44" t="s">
        <v>40</v>
      </c>
      <c r="F39" s="142">
        <f>ROUND((SUM(BE107:BE114) + SUM(BE138:BE192)),  2)</f>
        <v>0</v>
      </c>
      <c r="G39" s="143"/>
      <c r="H39" s="143"/>
      <c r="I39" s="144">
        <v>0.20000000000000001</v>
      </c>
      <c r="J39" s="142">
        <f>ROUND(((SUM(BE107:BE114) + SUM(BE138:BE192))*I39),  2)</f>
        <v>0</v>
      </c>
      <c r="K39" s="37"/>
      <c r="L39" s="59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</row>
    <row r="40" s="2" customFormat="1" ht="14.4" customHeight="1">
      <c r="A40" s="37"/>
      <c r="B40" s="38"/>
      <c r="C40" s="37"/>
      <c r="D40" s="37"/>
      <c r="E40" s="44" t="s">
        <v>41</v>
      </c>
      <c r="F40" s="142">
        <f>ROUND((SUM(BF107:BF114) + SUM(BF138:BF192)),  2)</f>
        <v>0</v>
      </c>
      <c r="G40" s="143"/>
      <c r="H40" s="143"/>
      <c r="I40" s="144">
        <v>0.20000000000000001</v>
      </c>
      <c r="J40" s="142">
        <f>ROUND(((SUM(BF107:BF114) + SUM(BF138:BF192))*I40),  2)</f>
        <v>0</v>
      </c>
      <c r="K40" s="37"/>
      <c r="L40" s="59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</row>
    <row r="41" hidden="1" s="2" customFormat="1" ht="14.4" customHeight="1">
      <c r="A41" s="37"/>
      <c r="B41" s="38"/>
      <c r="C41" s="37"/>
      <c r="D41" s="37"/>
      <c r="E41" s="31" t="s">
        <v>42</v>
      </c>
      <c r="F41" s="145">
        <f>ROUND((SUM(BG107:BG114) + SUM(BG138:BG192)),  2)</f>
        <v>0</v>
      </c>
      <c r="G41" s="37"/>
      <c r="H41" s="37"/>
      <c r="I41" s="146">
        <v>0.20000000000000001</v>
      </c>
      <c r="J41" s="145">
        <f>0</f>
        <v>0</v>
      </c>
      <c r="K41" s="37"/>
      <c r="L41" s="59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</row>
    <row r="42" hidden="1" s="2" customFormat="1" ht="14.4" customHeight="1">
      <c r="A42" s="37"/>
      <c r="B42" s="38"/>
      <c r="C42" s="37"/>
      <c r="D42" s="37"/>
      <c r="E42" s="31" t="s">
        <v>43</v>
      </c>
      <c r="F42" s="145">
        <f>ROUND((SUM(BH107:BH114) + SUM(BH138:BH192)),  2)</f>
        <v>0</v>
      </c>
      <c r="G42" s="37"/>
      <c r="H42" s="37"/>
      <c r="I42" s="146">
        <v>0.20000000000000001</v>
      </c>
      <c r="J42" s="145">
        <f>0</f>
        <v>0</v>
      </c>
      <c r="K42" s="37"/>
      <c r="L42" s="59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</row>
    <row r="43" hidden="1" s="2" customFormat="1" ht="14.4" customHeight="1">
      <c r="A43" s="37"/>
      <c r="B43" s="38"/>
      <c r="C43" s="37"/>
      <c r="D43" s="37"/>
      <c r="E43" s="44" t="s">
        <v>44</v>
      </c>
      <c r="F43" s="142">
        <f>ROUND((SUM(BI107:BI114) + SUM(BI138:BI192)),  2)</f>
        <v>0</v>
      </c>
      <c r="G43" s="143"/>
      <c r="H43" s="143"/>
      <c r="I43" s="144">
        <v>0</v>
      </c>
      <c r="J43" s="142">
        <f>0</f>
        <v>0</v>
      </c>
      <c r="K43" s="37"/>
      <c r="L43" s="59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</row>
    <row r="44" s="2" customFormat="1" ht="6.96" customHeight="1">
      <c r="A44" s="37"/>
      <c r="B44" s="38"/>
      <c r="C44" s="37"/>
      <c r="D44" s="37"/>
      <c r="E44" s="37"/>
      <c r="F44" s="37"/>
      <c r="G44" s="37"/>
      <c r="H44" s="37"/>
      <c r="I44" s="37"/>
      <c r="J44" s="37"/>
      <c r="K44" s="37"/>
      <c r="L44" s="59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</row>
    <row r="45" s="2" customFormat="1" ht="25.44" customHeight="1">
      <c r="A45" s="37"/>
      <c r="B45" s="38"/>
      <c r="C45" s="147"/>
      <c r="D45" s="148" t="s">
        <v>45</v>
      </c>
      <c r="E45" s="85"/>
      <c r="F45" s="85"/>
      <c r="G45" s="149" t="s">
        <v>46</v>
      </c>
      <c r="H45" s="150" t="s">
        <v>47</v>
      </c>
      <c r="I45" s="85"/>
      <c r="J45" s="151">
        <f>SUM(J36:J43)</f>
        <v>0</v>
      </c>
      <c r="K45" s="152"/>
      <c r="L45" s="59"/>
      <c r="S45" s="37"/>
      <c r="T45" s="37"/>
      <c r="U45" s="37"/>
      <c r="V45" s="37"/>
      <c r="W45" s="37"/>
      <c r="X45" s="37"/>
      <c r="Y45" s="37"/>
      <c r="Z45" s="37"/>
      <c r="AA45" s="37"/>
      <c r="AB45" s="37"/>
      <c r="AC45" s="37"/>
      <c r="AD45" s="37"/>
      <c r="AE45" s="37"/>
    </row>
    <row r="46" s="2" customFormat="1" ht="14.4" customHeight="1">
      <c r="A46" s="37"/>
      <c r="B46" s="38"/>
      <c r="C46" s="37"/>
      <c r="D46" s="37"/>
      <c r="E46" s="37"/>
      <c r="F46" s="37"/>
      <c r="G46" s="37"/>
      <c r="H46" s="37"/>
      <c r="I46" s="37"/>
      <c r="J46" s="37"/>
      <c r="K46" s="37"/>
      <c r="L46" s="59"/>
      <c r="S46" s="37"/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37"/>
    </row>
    <row r="47" s="1" customFormat="1" ht="14.4" customHeight="1">
      <c r="B47" s="21"/>
      <c r="L47" s="21"/>
    </row>
    <row r="48" s="1" customFormat="1" ht="14.4" customHeight="1">
      <c r="B48" s="21"/>
      <c r="L48" s="21"/>
    </row>
    <row r="49" s="1" customFormat="1" ht="14.4" customHeight="1">
      <c r="B49" s="21"/>
      <c r="L49" s="21"/>
    </row>
    <row r="50" s="2" customFormat="1" ht="14.4" customHeight="1">
      <c r="B50" s="59"/>
      <c r="D50" s="60" t="s">
        <v>48</v>
      </c>
      <c r="E50" s="61"/>
      <c r="F50" s="61"/>
      <c r="G50" s="60" t="s">
        <v>49</v>
      </c>
      <c r="H50" s="61"/>
      <c r="I50" s="61"/>
      <c r="J50" s="61"/>
      <c r="K50" s="61"/>
      <c r="L50" s="59"/>
    </row>
    <row r="51">
      <c r="B51" s="21"/>
      <c r="L51" s="21"/>
    </row>
    <row r="52">
      <c r="B52" s="21"/>
      <c r="L52" s="21"/>
    </row>
    <row r="53">
      <c r="B53" s="21"/>
      <c r="L53" s="21"/>
    </row>
    <row r="54">
      <c r="B54" s="21"/>
      <c r="L54" s="21"/>
    </row>
    <row r="55">
      <c r="B55" s="21"/>
      <c r="L55" s="21"/>
    </row>
    <row r="56">
      <c r="B56" s="21"/>
      <c r="L56" s="21"/>
    </row>
    <row r="57">
      <c r="B57" s="21"/>
      <c r="L57" s="21"/>
    </row>
    <row r="58">
      <c r="B58" s="21"/>
      <c r="L58" s="21"/>
    </row>
    <row r="59">
      <c r="B59" s="21"/>
      <c r="L59" s="21"/>
    </row>
    <row r="60">
      <c r="B60" s="21"/>
      <c r="L60" s="21"/>
    </row>
    <row r="61" s="2" customFormat="1">
      <c r="A61" s="37"/>
      <c r="B61" s="38"/>
      <c r="C61" s="37"/>
      <c r="D61" s="62" t="s">
        <v>50</v>
      </c>
      <c r="E61" s="40"/>
      <c r="F61" s="153" t="s">
        <v>51</v>
      </c>
      <c r="G61" s="62" t="s">
        <v>50</v>
      </c>
      <c r="H61" s="40"/>
      <c r="I61" s="40"/>
      <c r="J61" s="154" t="s">
        <v>51</v>
      </c>
      <c r="K61" s="40"/>
      <c r="L61" s="59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</row>
    <row r="62">
      <c r="B62" s="21"/>
      <c r="L62" s="21"/>
    </row>
    <row r="63">
      <c r="B63" s="21"/>
      <c r="L63" s="21"/>
    </row>
    <row r="64">
      <c r="B64" s="21"/>
      <c r="L64" s="21"/>
    </row>
    <row r="65" s="2" customFormat="1">
      <c r="A65" s="37"/>
      <c r="B65" s="38"/>
      <c r="C65" s="37"/>
      <c r="D65" s="60" t="s">
        <v>52</v>
      </c>
      <c r="E65" s="63"/>
      <c r="F65" s="63"/>
      <c r="G65" s="60" t="s">
        <v>53</v>
      </c>
      <c r="H65" s="63"/>
      <c r="I65" s="63"/>
      <c r="J65" s="63"/>
      <c r="K65" s="63"/>
      <c r="L65" s="59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</row>
    <row r="66">
      <c r="B66" s="21"/>
      <c r="L66" s="21"/>
    </row>
    <row r="67">
      <c r="B67" s="21"/>
      <c r="L67" s="21"/>
    </row>
    <row r="68">
      <c r="B68" s="21"/>
      <c r="L68" s="21"/>
    </row>
    <row r="69">
      <c r="B69" s="21"/>
      <c r="L69" s="21"/>
    </row>
    <row r="70">
      <c r="B70" s="21"/>
      <c r="L70" s="21"/>
    </row>
    <row r="71">
      <c r="B71" s="21"/>
      <c r="L71" s="21"/>
    </row>
    <row r="72">
      <c r="B72" s="21"/>
      <c r="L72" s="21"/>
    </row>
    <row r="73">
      <c r="B73" s="21"/>
      <c r="L73" s="21"/>
    </row>
    <row r="74">
      <c r="B74" s="21"/>
      <c r="L74" s="21"/>
    </row>
    <row r="75">
      <c r="B75" s="21"/>
      <c r="L75" s="21"/>
    </row>
    <row r="76" s="2" customFormat="1">
      <c r="A76" s="37"/>
      <c r="B76" s="38"/>
      <c r="C76" s="37"/>
      <c r="D76" s="62" t="s">
        <v>50</v>
      </c>
      <c r="E76" s="40"/>
      <c r="F76" s="153" t="s">
        <v>51</v>
      </c>
      <c r="G76" s="62" t="s">
        <v>50</v>
      </c>
      <c r="H76" s="40"/>
      <c r="I76" s="40"/>
      <c r="J76" s="154" t="s">
        <v>51</v>
      </c>
      <c r="K76" s="40"/>
      <c r="L76" s="59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</row>
    <row r="77" s="2" customFormat="1" ht="14.4" customHeight="1">
      <c r="A77" s="37"/>
      <c r="B77" s="64"/>
      <c r="C77" s="65"/>
      <c r="D77" s="65"/>
      <c r="E77" s="65"/>
      <c r="F77" s="65"/>
      <c r="G77" s="65"/>
      <c r="H77" s="65"/>
      <c r="I77" s="65"/>
      <c r="J77" s="65"/>
      <c r="K77" s="65"/>
      <c r="L77" s="59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</row>
    <row r="81" s="2" customFormat="1" ht="6.96" customHeight="1">
      <c r="A81" s="37"/>
      <c r="B81" s="66"/>
      <c r="C81" s="67"/>
      <c r="D81" s="67"/>
      <c r="E81" s="67"/>
      <c r="F81" s="67"/>
      <c r="G81" s="67"/>
      <c r="H81" s="67"/>
      <c r="I81" s="67"/>
      <c r="J81" s="67"/>
      <c r="K81" s="67"/>
      <c r="L81" s="59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</row>
    <row r="82" s="2" customFormat="1" ht="24.96" customHeight="1">
      <c r="A82" s="37"/>
      <c r="B82" s="38"/>
      <c r="C82" s="22" t="s">
        <v>230</v>
      </c>
      <c r="D82" s="37"/>
      <c r="E82" s="37"/>
      <c r="F82" s="37"/>
      <c r="G82" s="37"/>
      <c r="H82" s="37"/>
      <c r="I82" s="37"/>
      <c r="J82" s="37"/>
      <c r="K82" s="37"/>
      <c r="L82" s="59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</row>
    <row r="83" s="2" customFormat="1" ht="6.96" customHeight="1">
      <c r="A83" s="37"/>
      <c r="B83" s="38"/>
      <c r="C83" s="37"/>
      <c r="D83" s="37"/>
      <c r="E83" s="37"/>
      <c r="F83" s="37"/>
      <c r="G83" s="37"/>
      <c r="H83" s="37"/>
      <c r="I83" s="37"/>
      <c r="J83" s="37"/>
      <c r="K83" s="37"/>
      <c r="L83" s="59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</row>
    <row r="84" s="2" customFormat="1" ht="12" customHeight="1">
      <c r="A84" s="37"/>
      <c r="B84" s="38"/>
      <c r="C84" s="31" t="s">
        <v>15</v>
      </c>
      <c r="D84" s="37"/>
      <c r="E84" s="37"/>
      <c r="F84" s="37"/>
      <c r="G84" s="37"/>
      <c r="H84" s="37"/>
      <c r="I84" s="37"/>
      <c r="J84" s="37"/>
      <c r="K84" s="37"/>
      <c r="L84" s="59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</row>
    <row r="85" s="2" customFormat="1" ht="26.25" customHeight="1">
      <c r="A85" s="37"/>
      <c r="B85" s="38"/>
      <c r="C85" s="37"/>
      <c r="D85" s="37"/>
      <c r="E85" s="134" t="str">
        <f>E7</f>
        <v>Komplexná rekonštrukcia a realizácia nadstavby budovy študenského domova4,Tr. SNP53,Banská Bystrica</v>
      </c>
      <c r="F85" s="31"/>
      <c r="G85" s="31"/>
      <c r="H85" s="31"/>
      <c r="I85" s="37"/>
      <c r="J85" s="37"/>
      <c r="K85" s="37"/>
      <c r="L85" s="59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</row>
    <row r="86" s="1" customFormat="1" ht="12" customHeight="1">
      <c r="B86" s="21"/>
      <c r="C86" s="31" t="s">
        <v>222</v>
      </c>
      <c r="L86" s="21"/>
    </row>
    <row r="87" s="1" customFormat="1" ht="16.5" customHeight="1">
      <c r="B87" s="21"/>
      <c r="E87" s="134" t="s">
        <v>223</v>
      </c>
      <c r="F87" s="1"/>
      <c r="G87" s="1"/>
      <c r="H87" s="1"/>
      <c r="L87" s="21"/>
    </row>
    <row r="88" s="1" customFormat="1" ht="12" customHeight="1">
      <c r="B88" s="21"/>
      <c r="C88" s="31" t="s">
        <v>224</v>
      </c>
      <c r="L88" s="21"/>
    </row>
    <row r="89" s="2" customFormat="1" ht="16.5" customHeight="1">
      <c r="A89" s="37"/>
      <c r="B89" s="38"/>
      <c r="C89" s="37"/>
      <c r="D89" s="37"/>
      <c r="E89" s="135" t="s">
        <v>4703</v>
      </c>
      <c r="F89" s="37"/>
      <c r="G89" s="37"/>
      <c r="H89" s="37"/>
      <c r="I89" s="37"/>
      <c r="J89" s="37"/>
      <c r="K89" s="37"/>
      <c r="L89" s="59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</row>
    <row r="90" s="2" customFormat="1" ht="12" customHeight="1">
      <c r="A90" s="37"/>
      <c r="B90" s="38"/>
      <c r="C90" s="31" t="s">
        <v>226</v>
      </c>
      <c r="D90" s="37"/>
      <c r="E90" s="37"/>
      <c r="F90" s="37"/>
      <c r="G90" s="37"/>
      <c r="H90" s="37"/>
      <c r="I90" s="37"/>
      <c r="J90" s="37"/>
      <c r="K90" s="37"/>
      <c r="L90" s="59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</row>
    <row r="91" s="2" customFormat="1" ht="16.5" customHeight="1">
      <c r="A91" s="37"/>
      <c r="B91" s="38"/>
      <c r="C91" s="37"/>
      <c r="D91" s="37"/>
      <c r="E91" s="71" t="str">
        <f>E13</f>
        <v>eps - EPS-I+II.etapa</v>
      </c>
      <c r="F91" s="37"/>
      <c r="G91" s="37"/>
      <c r="H91" s="37"/>
      <c r="I91" s="37"/>
      <c r="J91" s="37"/>
      <c r="K91" s="37"/>
      <c r="L91" s="59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</row>
    <row r="92" s="2" customFormat="1" ht="6.96" customHeight="1">
      <c r="A92" s="37"/>
      <c r="B92" s="38"/>
      <c r="C92" s="37"/>
      <c r="D92" s="37"/>
      <c r="E92" s="37"/>
      <c r="F92" s="37"/>
      <c r="G92" s="37"/>
      <c r="H92" s="37"/>
      <c r="I92" s="37"/>
      <c r="J92" s="37"/>
      <c r="K92" s="37"/>
      <c r="L92" s="59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</row>
    <row r="93" s="2" customFormat="1" ht="12" customHeight="1">
      <c r="A93" s="37"/>
      <c r="B93" s="38"/>
      <c r="C93" s="31" t="s">
        <v>19</v>
      </c>
      <c r="D93" s="37"/>
      <c r="E93" s="37"/>
      <c r="F93" s="26" t="str">
        <f>F16</f>
        <v xml:space="preserve"> </v>
      </c>
      <c r="G93" s="37"/>
      <c r="H93" s="37"/>
      <c r="I93" s="31" t="s">
        <v>21</v>
      </c>
      <c r="J93" s="73" t="str">
        <f>IF(J16="","",J16)</f>
        <v>10. 9. 2024</v>
      </c>
      <c r="K93" s="37"/>
      <c r="L93" s="59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</row>
    <row r="94" s="2" customFormat="1" ht="6.96" customHeight="1">
      <c r="A94" s="37"/>
      <c r="B94" s="38"/>
      <c r="C94" s="37"/>
      <c r="D94" s="37"/>
      <c r="E94" s="37"/>
      <c r="F94" s="37"/>
      <c r="G94" s="37"/>
      <c r="H94" s="37"/>
      <c r="I94" s="37"/>
      <c r="J94" s="37"/>
      <c r="K94" s="37"/>
      <c r="L94" s="59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</row>
    <row r="95" s="2" customFormat="1" ht="15.15" customHeight="1">
      <c r="A95" s="37"/>
      <c r="B95" s="38"/>
      <c r="C95" s="31" t="s">
        <v>23</v>
      </c>
      <c r="D95" s="37"/>
      <c r="E95" s="37"/>
      <c r="F95" s="26" t="str">
        <f>E19</f>
        <v>Univerzita Mateja Bela v Banskej Bystrici</v>
      </c>
      <c r="G95" s="37"/>
      <c r="H95" s="37"/>
      <c r="I95" s="31" t="s">
        <v>29</v>
      </c>
      <c r="J95" s="35" t="str">
        <f>E25</f>
        <v>Insvet s.r.o.,Koeice</v>
      </c>
      <c r="K95" s="37"/>
      <c r="L95" s="59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</row>
    <row r="96" s="2" customFormat="1" ht="15.15" customHeight="1">
      <c r="A96" s="37"/>
      <c r="B96" s="38"/>
      <c r="C96" s="31" t="s">
        <v>27</v>
      </c>
      <c r="D96" s="37"/>
      <c r="E96" s="37"/>
      <c r="F96" s="26" t="str">
        <f>IF(E22="","",E22)</f>
        <v>Vyplň údaj</v>
      </c>
      <c r="G96" s="37"/>
      <c r="H96" s="37"/>
      <c r="I96" s="31" t="s">
        <v>32</v>
      </c>
      <c r="J96" s="35" t="str">
        <f>E28</f>
        <v xml:space="preserve"> </v>
      </c>
      <c r="K96" s="37"/>
      <c r="L96" s="59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</row>
    <row r="97" s="2" customFormat="1" ht="10.32" customHeight="1">
      <c r="A97" s="37"/>
      <c r="B97" s="38"/>
      <c r="C97" s="37"/>
      <c r="D97" s="37"/>
      <c r="E97" s="37"/>
      <c r="F97" s="37"/>
      <c r="G97" s="37"/>
      <c r="H97" s="37"/>
      <c r="I97" s="37"/>
      <c r="J97" s="37"/>
      <c r="K97" s="37"/>
      <c r="L97" s="59"/>
      <c r="S97" s="37"/>
      <c r="T97" s="37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</row>
    <row r="98" s="2" customFormat="1" ht="29.28" customHeight="1">
      <c r="A98" s="37"/>
      <c r="B98" s="38"/>
      <c r="C98" s="155" t="s">
        <v>231</v>
      </c>
      <c r="D98" s="147"/>
      <c r="E98" s="147"/>
      <c r="F98" s="147"/>
      <c r="G98" s="147"/>
      <c r="H98" s="147"/>
      <c r="I98" s="147"/>
      <c r="J98" s="156" t="s">
        <v>232</v>
      </c>
      <c r="K98" s="147"/>
      <c r="L98" s="59"/>
      <c r="S98" s="37"/>
      <c r="T98" s="37"/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</row>
    <row r="99" s="2" customFormat="1" ht="10.32" customHeight="1">
      <c r="A99" s="37"/>
      <c r="B99" s="38"/>
      <c r="C99" s="37"/>
      <c r="D99" s="37"/>
      <c r="E99" s="37"/>
      <c r="F99" s="37"/>
      <c r="G99" s="37"/>
      <c r="H99" s="37"/>
      <c r="I99" s="37"/>
      <c r="J99" s="37"/>
      <c r="K99" s="37"/>
      <c r="L99" s="59"/>
      <c r="S99" s="37"/>
      <c r="T99" s="37"/>
      <c r="U99" s="37"/>
      <c r="V99" s="37"/>
      <c r="W99" s="37"/>
      <c r="X99" s="37"/>
      <c r="Y99" s="37"/>
      <c r="Z99" s="37"/>
      <c r="AA99" s="37"/>
      <c r="AB99" s="37"/>
      <c r="AC99" s="37"/>
      <c r="AD99" s="37"/>
      <c r="AE99" s="37"/>
    </row>
    <row r="100" s="2" customFormat="1" ht="22.8" customHeight="1">
      <c r="A100" s="37"/>
      <c r="B100" s="38"/>
      <c r="C100" s="157" t="s">
        <v>233</v>
      </c>
      <c r="D100" s="37"/>
      <c r="E100" s="37"/>
      <c r="F100" s="37"/>
      <c r="G100" s="37"/>
      <c r="H100" s="37"/>
      <c r="I100" s="37"/>
      <c r="J100" s="100">
        <f>J138</f>
        <v>0</v>
      </c>
      <c r="K100" s="37"/>
      <c r="L100" s="59"/>
      <c r="S100" s="37"/>
      <c r="T100" s="37"/>
      <c r="U100" s="37"/>
      <c r="V100" s="37"/>
      <c r="W100" s="37"/>
      <c r="X100" s="37"/>
      <c r="Y100" s="37"/>
      <c r="Z100" s="37"/>
      <c r="AA100" s="37"/>
      <c r="AB100" s="37"/>
      <c r="AC100" s="37"/>
      <c r="AD100" s="37"/>
      <c r="AE100" s="37"/>
      <c r="AU100" s="18" t="s">
        <v>234</v>
      </c>
    </row>
    <row r="101" s="9" customFormat="1" ht="24.96" customHeight="1">
      <c r="A101" s="9"/>
      <c r="B101" s="158"/>
      <c r="C101" s="9"/>
      <c r="D101" s="159" t="s">
        <v>4907</v>
      </c>
      <c r="E101" s="160"/>
      <c r="F101" s="160"/>
      <c r="G101" s="160"/>
      <c r="H101" s="160"/>
      <c r="I101" s="160"/>
      <c r="J101" s="161">
        <f>J139</f>
        <v>0</v>
      </c>
      <c r="K101" s="9"/>
      <c r="L101" s="158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</row>
    <row r="102" s="10" customFormat="1" ht="19.92" customHeight="1">
      <c r="A102" s="10"/>
      <c r="B102" s="162"/>
      <c r="C102" s="10"/>
      <c r="D102" s="163" t="s">
        <v>4908</v>
      </c>
      <c r="E102" s="164"/>
      <c r="F102" s="164"/>
      <c r="G102" s="164"/>
      <c r="H102" s="164"/>
      <c r="I102" s="164"/>
      <c r="J102" s="165">
        <f>J140</f>
        <v>0</v>
      </c>
      <c r="K102" s="10"/>
      <c r="L102" s="162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</row>
    <row r="103" s="9" customFormat="1" ht="24.96" customHeight="1">
      <c r="A103" s="9"/>
      <c r="B103" s="158"/>
      <c r="C103" s="9"/>
      <c r="D103" s="159" t="s">
        <v>4567</v>
      </c>
      <c r="E103" s="160"/>
      <c r="F103" s="160"/>
      <c r="G103" s="160"/>
      <c r="H103" s="160"/>
      <c r="I103" s="160"/>
      <c r="J103" s="161">
        <f>J176</f>
        <v>0</v>
      </c>
      <c r="K103" s="9"/>
      <c r="L103" s="158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</row>
    <row r="104" s="9" customFormat="1" ht="24.96" customHeight="1">
      <c r="A104" s="9"/>
      <c r="B104" s="158"/>
      <c r="C104" s="9"/>
      <c r="D104" s="159" t="s">
        <v>3217</v>
      </c>
      <c r="E104" s="160"/>
      <c r="F104" s="160"/>
      <c r="G104" s="160"/>
      <c r="H104" s="160"/>
      <c r="I104" s="160"/>
      <c r="J104" s="161">
        <f>J189</f>
        <v>0</v>
      </c>
      <c r="K104" s="9"/>
      <c r="L104" s="158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</row>
    <row r="105" s="2" customFormat="1" ht="21.84" customHeight="1">
      <c r="A105" s="37"/>
      <c r="B105" s="38"/>
      <c r="C105" s="37"/>
      <c r="D105" s="37"/>
      <c r="E105" s="37"/>
      <c r="F105" s="37"/>
      <c r="G105" s="37"/>
      <c r="H105" s="37"/>
      <c r="I105" s="37"/>
      <c r="J105" s="37"/>
      <c r="K105" s="37"/>
      <c r="L105" s="59"/>
      <c r="S105" s="37"/>
      <c r="T105" s="37"/>
      <c r="U105" s="37"/>
      <c r="V105" s="37"/>
      <c r="W105" s="37"/>
      <c r="X105" s="37"/>
      <c r="Y105" s="37"/>
      <c r="Z105" s="37"/>
      <c r="AA105" s="37"/>
      <c r="AB105" s="37"/>
      <c r="AC105" s="37"/>
      <c r="AD105" s="37"/>
      <c r="AE105" s="37"/>
    </row>
    <row r="106" s="2" customFormat="1" ht="6.96" customHeight="1">
      <c r="A106" s="37"/>
      <c r="B106" s="38"/>
      <c r="C106" s="37"/>
      <c r="D106" s="37"/>
      <c r="E106" s="37"/>
      <c r="F106" s="37"/>
      <c r="G106" s="37"/>
      <c r="H106" s="37"/>
      <c r="I106" s="37"/>
      <c r="J106" s="37"/>
      <c r="K106" s="37"/>
      <c r="L106" s="59"/>
      <c r="S106" s="37"/>
      <c r="T106" s="37"/>
      <c r="U106" s="37"/>
      <c r="V106" s="37"/>
      <c r="W106" s="37"/>
      <c r="X106" s="37"/>
      <c r="Y106" s="37"/>
      <c r="Z106" s="37"/>
      <c r="AA106" s="37"/>
      <c r="AB106" s="37"/>
      <c r="AC106" s="37"/>
      <c r="AD106" s="37"/>
      <c r="AE106" s="37"/>
    </row>
    <row r="107" s="2" customFormat="1" ht="29.28" customHeight="1">
      <c r="A107" s="37"/>
      <c r="B107" s="38"/>
      <c r="C107" s="157" t="s">
        <v>259</v>
      </c>
      <c r="D107" s="37"/>
      <c r="E107" s="37"/>
      <c r="F107" s="37"/>
      <c r="G107" s="37"/>
      <c r="H107" s="37"/>
      <c r="I107" s="37"/>
      <c r="J107" s="166">
        <f>ROUND(J108 + J109 + J110 + J111 + J112 + J113,2)</f>
        <v>0</v>
      </c>
      <c r="K107" s="37"/>
      <c r="L107" s="59"/>
      <c r="N107" s="167" t="s">
        <v>39</v>
      </c>
      <c r="S107" s="37"/>
      <c r="T107" s="37"/>
      <c r="U107" s="37"/>
      <c r="V107" s="37"/>
      <c r="W107" s="37"/>
      <c r="X107" s="37"/>
      <c r="Y107" s="37"/>
      <c r="Z107" s="37"/>
      <c r="AA107" s="37"/>
      <c r="AB107" s="37"/>
      <c r="AC107" s="37"/>
      <c r="AD107" s="37"/>
      <c r="AE107" s="37"/>
    </row>
    <row r="108" s="2" customFormat="1" ht="18" customHeight="1">
      <c r="A108" s="37"/>
      <c r="B108" s="168"/>
      <c r="C108" s="169"/>
      <c r="D108" s="170" t="s">
        <v>260</v>
      </c>
      <c r="E108" s="171"/>
      <c r="F108" s="171"/>
      <c r="G108" s="169"/>
      <c r="H108" s="169"/>
      <c r="I108" s="169"/>
      <c r="J108" s="172">
        <v>0</v>
      </c>
      <c r="K108" s="169"/>
      <c r="L108" s="173"/>
      <c r="M108" s="174"/>
      <c r="N108" s="175" t="s">
        <v>41</v>
      </c>
      <c r="O108" s="174"/>
      <c r="P108" s="174"/>
      <c r="Q108" s="174"/>
      <c r="R108" s="174"/>
      <c r="S108" s="169"/>
      <c r="T108" s="169"/>
      <c r="U108" s="169"/>
      <c r="V108" s="169"/>
      <c r="W108" s="169"/>
      <c r="X108" s="169"/>
      <c r="Y108" s="169"/>
      <c r="Z108" s="169"/>
      <c r="AA108" s="169"/>
      <c r="AB108" s="169"/>
      <c r="AC108" s="169"/>
      <c r="AD108" s="169"/>
      <c r="AE108" s="169"/>
      <c r="AF108" s="174"/>
      <c r="AG108" s="174"/>
      <c r="AH108" s="174"/>
      <c r="AI108" s="174"/>
      <c r="AJ108" s="174"/>
      <c r="AK108" s="174"/>
      <c r="AL108" s="174"/>
      <c r="AM108" s="174"/>
      <c r="AN108" s="174"/>
      <c r="AO108" s="174"/>
      <c r="AP108" s="174"/>
      <c r="AQ108" s="174"/>
      <c r="AR108" s="174"/>
      <c r="AS108" s="174"/>
      <c r="AT108" s="174"/>
      <c r="AU108" s="174"/>
      <c r="AV108" s="174"/>
      <c r="AW108" s="174"/>
      <c r="AX108" s="174"/>
      <c r="AY108" s="176" t="s">
        <v>261</v>
      </c>
      <c r="AZ108" s="174"/>
      <c r="BA108" s="174"/>
      <c r="BB108" s="174"/>
      <c r="BC108" s="174"/>
      <c r="BD108" s="174"/>
      <c r="BE108" s="177">
        <f>IF(N108="základná",J108,0)</f>
        <v>0</v>
      </c>
      <c r="BF108" s="177">
        <f>IF(N108="znížená",J108,0)</f>
        <v>0</v>
      </c>
      <c r="BG108" s="177">
        <f>IF(N108="zákl. prenesená",J108,0)</f>
        <v>0</v>
      </c>
      <c r="BH108" s="177">
        <f>IF(N108="zníž. prenesená",J108,0)</f>
        <v>0</v>
      </c>
      <c r="BI108" s="177">
        <f>IF(N108="nulová",J108,0)</f>
        <v>0</v>
      </c>
      <c r="BJ108" s="176" t="s">
        <v>87</v>
      </c>
      <c r="BK108" s="174"/>
      <c r="BL108" s="174"/>
      <c r="BM108" s="174"/>
    </row>
    <row r="109" s="2" customFormat="1" ht="18" customHeight="1">
      <c r="A109" s="37"/>
      <c r="B109" s="168"/>
      <c r="C109" s="169"/>
      <c r="D109" s="170" t="s">
        <v>262</v>
      </c>
      <c r="E109" s="171"/>
      <c r="F109" s="171"/>
      <c r="G109" s="169"/>
      <c r="H109" s="169"/>
      <c r="I109" s="169"/>
      <c r="J109" s="172">
        <v>0</v>
      </c>
      <c r="K109" s="169"/>
      <c r="L109" s="173"/>
      <c r="M109" s="174"/>
      <c r="N109" s="175" t="s">
        <v>41</v>
      </c>
      <c r="O109" s="174"/>
      <c r="P109" s="174"/>
      <c r="Q109" s="174"/>
      <c r="R109" s="174"/>
      <c r="S109" s="169"/>
      <c r="T109" s="169"/>
      <c r="U109" s="169"/>
      <c r="V109" s="169"/>
      <c r="W109" s="169"/>
      <c r="X109" s="169"/>
      <c r="Y109" s="169"/>
      <c r="Z109" s="169"/>
      <c r="AA109" s="169"/>
      <c r="AB109" s="169"/>
      <c r="AC109" s="169"/>
      <c r="AD109" s="169"/>
      <c r="AE109" s="169"/>
      <c r="AF109" s="174"/>
      <c r="AG109" s="174"/>
      <c r="AH109" s="174"/>
      <c r="AI109" s="174"/>
      <c r="AJ109" s="174"/>
      <c r="AK109" s="174"/>
      <c r="AL109" s="174"/>
      <c r="AM109" s="174"/>
      <c r="AN109" s="174"/>
      <c r="AO109" s="174"/>
      <c r="AP109" s="174"/>
      <c r="AQ109" s="174"/>
      <c r="AR109" s="174"/>
      <c r="AS109" s="174"/>
      <c r="AT109" s="174"/>
      <c r="AU109" s="174"/>
      <c r="AV109" s="174"/>
      <c r="AW109" s="174"/>
      <c r="AX109" s="174"/>
      <c r="AY109" s="176" t="s">
        <v>261</v>
      </c>
      <c r="AZ109" s="174"/>
      <c r="BA109" s="174"/>
      <c r="BB109" s="174"/>
      <c r="BC109" s="174"/>
      <c r="BD109" s="174"/>
      <c r="BE109" s="177">
        <f>IF(N109="základná",J109,0)</f>
        <v>0</v>
      </c>
      <c r="BF109" s="177">
        <f>IF(N109="znížená",J109,0)</f>
        <v>0</v>
      </c>
      <c r="BG109" s="177">
        <f>IF(N109="zákl. prenesená",J109,0)</f>
        <v>0</v>
      </c>
      <c r="BH109" s="177">
        <f>IF(N109="zníž. prenesená",J109,0)</f>
        <v>0</v>
      </c>
      <c r="BI109" s="177">
        <f>IF(N109="nulová",J109,0)</f>
        <v>0</v>
      </c>
      <c r="BJ109" s="176" t="s">
        <v>87</v>
      </c>
      <c r="BK109" s="174"/>
      <c r="BL109" s="174"/>
      <c r="BM109" s="174"/>
    </row>
    <row r="110" s="2" customFormat="1" ht="18" customHeight="1">
      <c r="A110" s="37"/>
      <c r="B110" s="168"/>
      <c r="C110" s="169"/>
      <c r="D110" s="170" t="s">
        <v>263</v>
      </c>
      <c r="E110" s="171"/>
      <c r="F110" s="171"/>
      <c r="G110" s="169"/>
      <c r="H110" s="169"/>
      <c r="I110" s="169"/>
      <c r="J110" s="172">
        <v>0</v>
      </c>
      <c r="K110" s="169"/>
      <c r="L110" s="173"/>
      <c r="M110" s="174"/>
      <c r="N110" s="175" t="s">
        <v>41</v>
      </c>
      <c r="O110" s="174"/>
      <c r="P110" s="174"/>
      <c r="Q110" s="174"/>
      <c r="R110" s="174"/>
      <c r="S110" s="169"/>
      <c r="T110" s="169"/>
      <c r="U110" s="169"/>
      <c r="V110" s="169"/>
      <c r="W110" s="169"/>
      <c r="X110" s="169"/>
      <c r="Y110" s="169"/>
      <c r="Z110" s="169"/>
      <c r="AA110" s="169"/>
      <c r="AB110" s="169"/>
      <c r="AC110" s="169"/>
      <c r="AD110" s="169"/>
      <c r="AE110" s="169"/>
      <c r="AF110" s="174"/>
      <c r="AG110" s="174"/>
      <c r="AH110" s="174"/>
      <c r="AI110" s="174"/>
      <c r="AJ110" s="174"/>
      <c r="AK110" s="174"/>
      <c r="AL110" s="174"/>
      <c r="AM110" s="174"/>
      <c r="AN110" s="174"/>
      <c r="AO110" s="174"/>
      <c r="AP110" s="174"/>
      <c r="AQ110" s="174"/>
      <c r="AR110" s="174"/>
      <c r="AS110" s="174"/>
      <c r="AT110" s="174"/>
      <c r="AU110" s="174"/>
      <c r="AV110" s="174"/>
      <c r="AW110" s="174"/>
      <c r="AX110" s="174"/>
      <c r="AY110" s="176" t="s">
        <v>261</v>
      </c>
      <c r="AZ110" s="174"/>
      <c r="BA110" s="174"/>
      <c r="BB110" s="174"/>
      <c r="BC110" s="174"/>
      <c r="BD110" s="174"/>
      <c r="BE110" s="177">
        <f>IF(N110="základná",J110,0)</f>
        <v>0</v>
      </c>
      <c r="BF110" s="177">
        <f>IF(N110="znížená",J110,0)</f>
        <v>0</v>
      </c>
      <c r="BG110" s="177">
        <f>IF(N110="zákl. prenesená",J110,0)</f>
        <v>0</v>
      </c>
      <c r="BH110" s="177">
        <f>IF(N110="zníž. prenesená",J110,0)</f>
        <v>0</v>
      </c>
      <c r="BI110" s="177">
        <f>IF(N110="nulová",J110,0)</f>
        <v>0</v>
      </c>
      <c r="BJ110" s="176" t="s">
        <v>87</v>
      </c>
      <c r="BK110" s="174"/>
      <c r="BL110" s="174"/>
      <c r="BM110" s="174"/>
    </row>
    <row r="111" s="2" customFormat="1" ht="18" customHeight="1">
      <c r="A111" s="37"/>
      <c r="B111" s="168"/>
      <c r="C111" s="169"/>
      <c r="D111" s="170" t="s">
        <v>264</v>
      </c>
      <c r="E111" s="171"/>
      <c r="F111" s="171"/>
      <c r="G111" s="169"/>
      <c r="H111" s="169"/>
      <c r="I111" s="169"/>
      <c r="J111" s="172">
        <v>0</v>
      </c>
      <c r="K111" s="169"/>
      <c r="L111" s="173"/>
      <c r="M111" s="174"/>
      <c r="N111" s="175" t="s">
        <v>41</v>
      </c>
      <c r="O111" s="174"/>
      <c r="P111" s="174"/>
      <c r="Q111" s="174"/>
      <c r="R111" s="174"/>
      <c r="S111" s="169"/>
      <c r="T111" s="169"/>
      <c r="U111" s="169"/>
      <c r="V111" s="169"/>
      <c r="W111" s="169"/>
      <c r="X111" s="169"/>
      <c r="Y111" s="169"/>
      <c r="Z111" s="169"/>
      <c r="AA111" s="169"/>
      <c r="AB111" s="169"/>
      <c r="AC111" s="169"/>
      <c r="AD111" s="169"/>
      <c r="AE111" s="169"/>
      <c r="AF111" s="174"/>
      <c r="AG111" s="174"/>
      <c r="AH111" s="174"/>
      <c r="AI111" s="174"/>
      <c r="AJ111" s="174"/>
      <c r="AK111" s="174"/>
      <c r="AL111" s="174"/>
      <c r="AM111" s="174"/>
      <c r="AN111" s="174"/>
      <c r="AO111" s="174"/>
      <c r="AP111" s="174"/>
      <c r="AQ111" s="174"/>
      <c r="AR111" s="174"/>
      <c r="AS111" s="174"/>
      <c r="AT111" s="174"/>
      <c r="AU111" s="174"/>
      <c r="AV111" s="174"/>
      <c r="AW111" s="174"/>
      <c r="AX111" s="174"/>
      <c r="AY111" s="176" t="s">
        <v>261</v>
      </c>
      <c r="AZ111" s="174"/>
      <c r="BA111" s="174"/>
      <c r="BB111" s="174"/>
      <c r="BC111" s="174"/>
      <c r="BD111" s="174"/>
      <c r="BE111" s="177">
        <f>IF(N111="základná",J111,0)</f>
        <v>0</v>
      </c>
      <c r="BF111" s="177">
        <f>IF(N111="znížená",J111,0)</f>
        <v>0</v>
      </c>
      <c r="BG111" s="177">
        <f>IF(N111="zákl. prenesená",J111,0)</f>
        <v>0</v>
      </c>
      <c r="BH111" s="177">
        <f>IF(N111="zníž. prenesená",J111,0)</f>
        <v>0</v>
      </c>
      <c r="BI111" s="177">
        <f>IF(N111="nulová",J111,0)</f>
        <v>0</v>
      </c>
      <c r="BJ111" s="176" t="s">
        <v>87</v>
      </c>
      <c r="BK111" s="174"/>
      <c r="BL111" s="174"/>
      <c r="BM111" s="174"/>
    </row>
    <row r="112" s="2" customFormat="1" ht="18" customHeight="1">
      <c r="A112" s="37"/>
      <c r="B112" s="168"/>
      <c r="C112" s="169"/>
      <c r="D112" s="170" t="s">
        <v>265</v>
      </c>
      <c r="E112" s="171"/>
      <c r="F112" s="171"/>
      <c r="G112" s="169"/>
      <c r="H112" s="169"/>
      <c r="I112" s="169"/>
      <c r="J112" s="172">
        <v>0</v>
      </c>
      <c r="K112" s="169"/>
      <c r="L112" s="173"/>
      <c r="M112" s="174"/>
      <c r="N112" s="175" t="s">
        <v>41</v>
      </c>
      <c r="O112" s="174"/>
      <c r="P112" s="174"/>
      <c r="Q112" s="174"/>
      <c r="R112" s="174"/>
      <c r="S112" s="169"/>
      <c r="T112" s="169"/>
      <c r="U112" s="169"/>
      <c r="V112" s="169"/>
      <c r="W112" s="169"/>
      <c r="X112" s="169"/>
      <c r="Y112" s="169"/>
      <c r="Z112" s="169"/>
      <c r="AA112" s="169"/>
      <c r="AB112" s="169"/>
      <c r="AC112" s="169"/>
      <c r="AD112" s="169"/>
      <c r="AE112" s="169"/>
      <c r="AF112" s="174"/>
      <c r="AG112" s="174"/>
      <c r="AH112" s="174"/>
      <c r="AI112" s="174"/>
      <c r="AJ112" s="174"/>
      <c r="AK112" s="174"/>
      <c r="AL112" s="174"/>
      <c r="AM112" s="174"/>
      <c r="AN112" s="174"/>
      <c r="AO112" s="174"/>
      <c r="AP112" s="174"/>
      <c r="AQ112" s="174"/>
      <c r="AR112" s="174"/>
      <c r="AS112" s="174"/>
      <c r="AT112" s="174"/>
      <c r="AU112" s="174"/>
      <c r="AV112" s="174"/>
      <c r="AW112" s="174"/>
      <c r="AX112" s="174"/>
      <c r="AY112" s="176" t="s">
        <v>261</v>
      </c>
      <c r="AZ112" s="174"/>
      <c r="BA112" s="174"/>
      <c r="BB112" s="174"/>
      <c r="BC112" s="174"/>
      <c r="BD112" s="174"/>
      <c r="BE112" s="177">
        <f>IF(N112="základná",J112,0)</f>
        <v>0</v>
      </c>
      <c r="BF112" s="177">
        <f>IF(N112="znížená",J112,0)</f>
        <v>0</v>
      </c>
      <c r="BG112" s="177">
        <f>IF(N112="zákl. prenesená",J112,0)</f>
        <v>0</v>
      </c>
      <c r="BH112" s="177">
        <f>IF(N112="zníž. prenesená",J112,0)</f>
        <v>0</v>
      </c>
      <c r="BI112" s="177">
        <f>IF(N112="nulová",J112,0)</f>
        <v>0</v>
      </c>
      <c r="BJ112" s="176" t="s">
        <v>87</v>
      </c>
      <c r="BK112" s="174"/>
      <c r="BL112" s="174"/>
      <c r="BM112" s="174"/>
    </row>
    <row r="113" s="2" customFormat="1" ht="18" customHeight="1">
      <c r="A113" s="37"/>
      <c r="B113" s="168"/>
      <c r="C113" s="169"/>
      <c r="D113" s="171" t="s">
        <v>266</v>
      </c>
      <c r="E113" s="169"/>
      <c r="F113" s="169"/>
      <c r="G113" s="169"/>
      <c r="H113" s="169"/>
      <c r="I113" s="169"/>
      <c r="J113" s="172">
        <f>ROUND(J34*T113,2)</f>
        <v>0</v>
      </c>
      <c r="K113" s="169"/>
      <c r="L113" s="173"/>
      <c r="M113" s="174"/>
      <c r="N113" s="175" t="s">
        <v>41</v>
      </c>
      <c r="O113" s="174"/>
      <c r="P113" s="174"/>
      <c r="Q113" s="174"/>
      <c r="R113" s="174"/>
      <c r="S113" s="169"/>
      <c r="T113" s="169"/>
      <c r="U113" s="169"/>
      <c r="V113" s="169"/>
      <c r="W113" s="169"/>
      <c r="X113" s="169"/>
      <c r="Y113" s="169"/>
      <c r="Z113" s="169"/>
      <c r="AA113" s="169"/>
      <c r="AB113" s="169"/>
      <c r="AC113" s="169"/>
      <c r="AD113" s="169"/>
      <c r="AE113" s="169"/>
      <c r="AF113" s="174"/>
      <c r="AG113" s="174"/>
      <c r="AH113" s="174"/>
      <c r="AI113" s="174"/>
      <c r="AJ113" s="174"/>
      <c r="AK113" s="174"/>
      <c r="AL113" s="174"/>
      <c r="AM113" s="174"/>
      <c r="AN113" s="174"/>
      <c r="AO113" s="174"/>
      <c r="AP113" s="174"/>
      <c r="AQ113" s="174"/>
      <c r="AR113" s="174"/>
      <c r="AS113" s="174"/>
      <c r="AT113" s="174"/>
      <c r="AU113" s="174"/>
      <c r="AV113" s="174"/>
      <c r="AW113" s="174"/>
      <c r="AX113" s="174"/>
      <c r="AY113" s="176" t="s">
        <v>267</v>
      </c>
      <c r="AZ113" s="174"/>
      <c r="BA113" s="174"/>
      <c r="BB113" s="174"/>
      <c r="BC113" s="174"/>
      <c r="BD113" s="174"/>
      <c r="BE113" s="177">
        <f>IF(N113="základná",J113,0)</f>
        <v>0</v>
      </c>
      <c r="BF113" s="177">
        <f>IF(N113="znížená",J113,0)</f>
        <v>0</v>
      </c>
      <c r="BG113" s="177">
        <f>IF(N113="zákl. prenesená",J113,0)</f>
        <v>0</v>
      </c>
      <c r="BH113" s="177">
        <f>IF(N113="zníž. prenesená",J113,0)</f>
        <v>0</v>
      </c>
      <c r="BI113" s="177">
        <f>IF(N113="nulová",J113,0)</f>
        <v>0</v>
      </c>
      <c r="BJ113" s="176" t="s">
        <v>87</v>
      </c>
      <c r="BK113" s="174"/>
      <c r="BL113" s="174"/>
      <c r="BM113" s="174"/>
    </row>
    <row r="114" s="2" customFormat="1">
      <c r="A114" s="37"/>
      <c r="B114" s="38"/>
      <c r="C114" s="37"/>
      <c r="D114" s="37"/>
      <c r="E114" s="37"/>
      <c r="F114" s="37"/>
      <c r="G114" s="37"/>
      <c r="H114" s="37"/>
      <c r="I114" s="37"/>
      <c r="J114" s="37"/>
      <c r="K114" s="37"/>
      <c r="L114" s="59"/>
      <c r="S114" s="37"/>
      <c r="T114" s="37"/>
      <c r="U114" s="37"/>
      <c r="V114" s="37"/>
      <c r="W114" s="37"/>
      <c r="X114" s="37"/>
      <c r="Y114" s="37"/>
      <c r="Z114" s="37"/>
      <c r="AA114" s="37"/>
      <c r="AB114" s="37"/>
      <c r="AC114" s="37"/>
      <c r="AD114" s="37"/>
      <c r="AE114" s="37"/>
    </row>
    <row r="115" s="2" customFormat="1" ht="29.28" customHeight="1">
      <c r="A115" s="37"/>
      <c r="B115" s="38"/>
      <c r="C115" s="178" t="s">
        <v>268</v>
      </c>
      <c r="D115" s="147"/>
      <c r="E115" s="147"/>
      <c r="F115" s="147"/>
      <c r="G115" s="147"/>
      <c r="H115" s="147"/>
      <c r="I115" s="147"/>
      <c r="J115" s="179">
        <f>ROUND(J100+J107,2)</f>
        <v>0</v>
      </c>
      <c r="K115" s="147"/>
      <c r="L115" s="59"/>
      <c r="S115" s="37"/>
      <c r="T115" s="37"/>
      <c r="U115" s="37"/>
      <c r="V115" s="37"/>
      <c r="W115" s="37"/>
      <c r="X115" s="37"/>
      <c r="Y115" s="37"/>
      <c r="Z115" s="37"/>
      <c r="AA115" s="37"/>
      <c r="AB115" s="37"/>
      <c r="AC115" s="37"/>
      <c r="AD115" s="37"/>
      <c r="AE115" s="37"/>
    </row>
    <row r="116" s="2" customFormat="1" ht="6.96" customHeight="1">
      <c r="A116" s="37"/>
      <c r="B116" s="64"/>
      <c r="C116" s="65"/>
      <c r="D116" s="65"/>
      <c r="E116" s="65"/>
      <c r="F116" s="65"/>
      <c r="G116" s="65"/>
      <c r="H116" s="65"/>
      <c r="I116" s="65"/>
      <c r="J116" s="65"/>
      <c r="K116" s="65"/>
      <c r="L116" s="59"/>
      <c r="S116" s="37"/>
      <c r="T116" s="37"/>
      <c r="U116" s="37"/>
      <c r="V116" s="37"/>
      <c r="W116" s="37"/>
      <c r="X116" s="37"/>
      <c r="Y116" s="37"/>
      <c r="Z116" s="37"/>
      <c r="AA116" s="37"/>
      <c r="AB116" s="37"/>
      <c r="AC116" s="37"/>
      <c r="AD116" s="37"/>
      <c r="AE116" s="37"/>
    </row>
    <row r="120" s="2" customFormat="1" ht="6.96" customHeight="1">
      <c r="A120" s="37"/>
      <c r="B120" s="66"/>
      <c r="C120" s="67"/>
      <c r="D120" s="67"/>
      <c r="E120" s="67"/>
      <c r="F120" s="67"/>
      <c r="G120" s="67"/>
      <c r="H120" s="67"/>
      <c r="I120" s="67"/>
      <c r="J120" s="67"/>
      <c r="K120" s="67"/>
      <c r="L120" s="59"/>
      <c r="S120" s="37"/>
      <c r="T120" s="37"/>
      <c r="U120" s="37"/>
      <c r="V120" s="37"/>
      <c r="W120" s="37"/>
      <c r="X120" s="37"/>
      <c r="Y120" s="37"/>
      <c r="Z120" s="37"/>
      <c r="AA120" s="37"/>
      <c r="AB120" s="37"/>
      <c r="AC120" s="37"/>
      <c r="AD120" s="37"/>
      <c r="AE120" s="37"/>
    </row>
    <row r="121" s="2" customFormat="1" ht="24.96" customHeight="1">
      <c r="A121" s="37"/>
      <c r="B121" s="38"/>
      <c r="C121" s="22" t="s">
        <v>269</v>
      </c>
      <c r="D121" s="37"/>
      <c r="E121" s="37"/>
      <c r="F121" s="37"/>
      <c r="G121" s="37"/>
      <c r="H121" s="37"/>
      <c r="I121" s="37"/>
      <c r="J121" s="37"/>
      <c r="K121" s="37"/>
      <c r="L121" s="59"/>
      <c r="S121" s="37"/>
      <c r="T121" s="37"/>
      <c r="U121" s="37"/>
      <c r="V121" s="37"/>
      <c r="W121" s="37"/>
      <c r="X121" s="37"/>
      <c r="Y121" s="37"/>
      <c r="Z121" s="37"/>
      <c r="AA121" s="37"/>
      <c r="AB121" s="37"/>
      <c r="AC121" s="37"/>
      <c r="AD121" s="37"/>
      <c r="AE121" s="37"/>
    </row>
    <row r="122" s="2" customFormat="1" ht="6.96" customHeight="1">
      <c r="A122" s="37"/>
      <c r="B122" s="38"/>
      <c r="C122" s="37"/>
      <c r="D122" s="37"/>
      <c r="E122" s="37"/>
      <c r="F122" s="37"/>
      <c r="G122" s="37"/>
      <c r="H122" s="37"/>
      <c r="I122" s="37"/>
      <c r="J122" s="37"/>
      <c r="K122" s="37"/>
      <c r="L122" s="59"/>
      <c r="S122" s="37"/>
      <c r="T122" s="37"/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  <c r="AE122" s="37"/>
    </row>
    <row r="123" s="2" customFormat="1" ht="12" customHeight="1">
      <c r="A123" s="37"/>
      <c r="B123" s="38"/>
      <c r="C123" s="31" t="s">
        <v>15</v>
      </c>
      <c r="D123" s="37"/>
      <c r="E123" s="37"/>
      <c r="F123" s="37"/>
      <c r="G123" s="37"/>
      <c r="H123" s="37"/>
      <c r="I123" s="37"/>
      <c r="J123" s="37"/>
      <c r="K123" s="37"/>
      <c r="L123" s="59"/>
      <c r="S123" s="37"/>
      <c r="T123" s="37"/>
      <c r="U123" s="37"/>
      <c r="V123" s="37"/>
      <c r="W123" s="37"/>
      <c r="X123" s="37"/>
      <c r="Y123" s="37"/>
      <c r="Z123" s="37"/>
      <c r="AA123" s="37"/>
      <c r="AB123" s="37"/>
      <c r="AC123" s="37"/>
      <c r="AD123" s="37"/>
      <c r="AE123" s="37"/>
    </row>
    <row r="124" s="2" customFormat="1" ht="26.25" customHeight="1">
      <c r="A124" s="37"/>
      <c r="B124" s="38"/>
      <c r="C124" s="37"/>
      <c r="D124" s="37"/>
      <c r="E124" s="134" t="str">
        <f>E7</f>
        <v>Komplexná rekonštrukcia a realizácia nadstavby budovy študenského domova4,Tr. SNP53,Banská Bystrica</v>
      </c>
      <c r="F124" s="31"/>
      <c r="G124" s="31"/>
      <c r="H124" s="31"/>
      <c r="I124" s="37"/>
      <c r="J124" s="37"/>
      <c r="K124" s="37"/>
      <c r="L124" s="59"/>
      <c r="S124" s="37"/>
      <c r="T124" s="37"/>
      <c r="U124" s="37"/>
      <c r="V124" s="37"/>
      <c r="W124" s="37"/>
      <c r="X124" s="37"/>
      <c r="Y124" s="37"/>
      <c r="Z124" s="37"/>
      <c r="AA124" s="37"/>
      <c r="AB124" s="37"/>
      <c r="AC124" s="37"/>
      <c r="AD124" s="37"/>
      <c r="AE124" s="37"/>
    </row>
    <row r="125" s="1" customFormat="1" ht="12" customHeight="1">
      <c r="B125" s="21"/>
      <c r="C125" s="31" t="s">
        <v>222</v>
      </c>
      <c r="L125" s="21"/>
    </row>
    <row r="126" s="1" customFormat="1" ht="16.5" customHeight="1">
      <c r="B126" s="21"/>
      <c r="E126" s="134" t="s">
        <v>223</v>
      </c>
      <c r="F126" s="1"/>
      <c r="G126" s="1"/>
      <c r="H126" s="1"/>
      <c r="L126" s="21"/>
    </row>
    <row r="127" s="1" customFormat="1" ht="12" customHeight="1">
      <c r="B127" s="21"/>
      <c r="C127" s="31" t="s">
        <v>224</v>
      </c>
      <c r="L127" s="21"/>
    </row>
    <row r="128" s="2" customFormat="1" ht="16.5" customHeight="1">
      <c r="A128" s="37"/>
      <c r="B128" s="38"/>
      <c r="C128" s="37"/>
      <c r="D128" s="37"/>
      <c r="E128" s="135" t="s">
        <v>4703</v>
      </c>
      <c r="F128" s="37"/>
      <c r="G128" s="37"/>
      <c r="H128" s="37"/>
      <c r="I128" s="37"/>
      <c r="J128" s="37"/>
      <c r="K128" s="37"/>
      <c r="L128" s="59"/>
      <c r="S128" s="37"/>
      <c r="T128" s="37"/>
      <c r="U128" s="37"/>
      <c r="V128" s="37"/>
      <c r="W128" s="37"/>
      <c r="X128" s="37"/>
      <c r="Y128" s="37"/>
      <c r="Z128" s="37"/>
      <c r="AA128" s="37"/>
      <c r="AB128" s="37"/>
      <c r="AC128" s="37"/>
      <c r="AD128" s="37"/>
      <c r="AE128" s="37"/>
    </row>
    <row r="129" s="2" customFormat="1" ht="12" customHeight="1">
      <c r="A129" s="37"/>
      <c r="B129" s="38"/>
      <c r="C129" s="31" t="s">
        <v>226</v>
      </c>
      <c r="D129" s="37"/>
      <c r="E129" s="37"/>
      <c r="F129" s="37"/>
      <c r="G129" s="37"/>
      <c r="H129" s="37"/>
      <c r="I129" s="37"/>
      <c r="J129" s="37"/>
      <c r="K129" s="37"/>
      <c r="L129" s="59"/>
      <c r="S129" s="37"/>
      <c r="T129" s="37"/>
      <c r="U129" s="37"/>
      <c r="V129" s="37"/>
      <c r="W129" s="37"/>
      <c r="X129" s="37"/>
      <c r="Y129" s="37"/>
      <c r="Z129" s="37"/>
      <c r="AA129" s="37"/>
      <c r="AB129" s="37"/>
      <c r="AC129" s="37"/>
      <c r="AD129" s="37"/>
      <c r="AE129" s="37"/>
    </row>
    <row r="130" s="2" customFormat="1" ht="16.5" customHeight="1">
      <c r="A130" s="37"/>
      <c r="B130" s="38"/>
      <c r="C130" s="37"/>
      <c r="D130" s="37"/>
      <c r="E130" s="71" t="str">
        <f>E13</f>
        <v>eps - EPS-I+II.etapa</v>
      </c>
      <c r="F130" s="37"/>
      <c r="G130" s="37"/>
      <c r="H130" s="37"/>
      <c r="I130" s="37"/>
      <c r="J130" s="37"/>
      <c r="K130" s="37"/>
      <c r="L130" s="59"/>
      <c r="S130" s="37"/>
      <c r="T130" s="37"/>
      <c r="U130" s="37"/>
      <c r="V130" s="37"/>
      <c r="W130" s="37"/>
      <c r="X130" s="37"/>
      <c r="Y130" s="37"/>
      <c r="Z130" s="37"/>
      <c r="AA130" s="37"/>
      <c r="AB130" s="37"/>
      <c r="AC130" s="37"/>
      <c r="AD130" s="37"/>
      <c r="AE130" s="37"/>
    </row>
    <row r="131" s="2" customFormat="1" ht="6.96" customHeight="1">
      <c r="A131" s="37"/>
      <c r="B131" s="38"/>
      <c r="C131" s="37"/>
      <c r="D131" s="37"/>
      <c r="E131" s="37"/>
      <c r="F131" s="37"/>
      <c r="G131" s="37"/>
      <c r="H131" s="37"/>
      <c r="I131" s="37"/>
      <c r="J131" s="37"/>
      <c r="K131" s="37"/>
      <c r="L131" s="59"/>
      <c r="S131" s="37"/>
      <c r="T131" s="37"/>
      <c r="U131" s="37"/>
      <c r="V131" s="37"/>
      <c r="W131" s="37"/>
      <c r="X131" s="37"/>
      <c r="Y131" s="37"/>
      <c r="Z131" s="37"/>
      <c r="AA131" s="37"/>
      <c r="AB131" s="37"/>
      <c r="AC131" s="37"/>
      <c r="AD131" s="37"/>
      <c r="AE131" s="37"/>
    </row>
    <row r="132" s="2" customFormat="1" ht="12" customHeight="1">
      <c r="A132" s="37"/>
      <c r="B132" s="38"/>
      <c r="C132" s="31" t="s">
        <v>19</v>
      </c>
      <c r="D132" s="37"/>
      <c r="E132" s="37"/>
      <c r="F132" s="26" t="str">
        <f>F16</f>
        <v xml:space="preserve"> </v>
      </c>
      <c r="G132" s="37"/>
      <c r="H132" s="37"/>
      <c r="I132" s="31" t="s">
        <v>21</v>
      </c>
      <c r="J132" s="73" t="str">
        <f>IF(J16="","",J16)</f>
        <v>10. 9. 2024</v>
      </c>
      <c r="K132" s="37"/>
      <c r="L132" s="59"/>
      <c r="S132" s="37"/>
      <c r="T132" s="37"/>
      <c r="U132" s="37"/>
      <c r="V132" s="37"/>
      <c r="W132" s="37"/>
      <c r="X132" s="37"/>
      <c r="Y132" s="37"/>
      <c r="Z132" s="37"/>
      <c r="AA132" s="37"/>
      <c r="AB132" s="37"/>
      <c r="AC132" s="37"/>
      <c r="AD132" s="37"/>
      <c r="AE132" s="37"/>
    </row>
    <row r="133" s="2" customFormat="1" ht="6.96" customHeight="1">
      <c r="A133" s="37"/>
      <c r="B133" s="38"/>
      <c r="C133" s="37"/>
      <c r="D133" s="37"/>
      <c r="E133" s="37"/>
      <c r="F133" s="37"/>
      <c r="G133" s="37"/>
      <c r="H133" s="37"/>
      <c r="I133" s="37"/>
      <c r="J133" s="37"/>
      <c r="K133" s="37"/>
      <c r="L133" s="59"/>
      <c r="S133" s="37"/>
      <c r="T133" s="37"/>
      <c r="U133" s="37"/>
      <c r="V133" s="37"/>
      <c r="W133" s="37"/>
      <c r="X133" s="37"/>
      <c r="Y133" s="37"/>
      <c r="Z133" s="37"/>
      <c r="AA133" s="37"/>
      <c r="AB133" s="37"/>
      <c r="AC133" s="37"/>
      <c r="AD133" s="37"/>
      <c r="AE133" s="37"/>
    </row>
    <row r="134" s="2" customFormat="1" ht="15.15" customHeight="1">
      <c r="A134" s="37"/>
      <c r="B134" s="38"/>
      <c r="C134" s="31" t="s">
        <v>23</v>
      </c>
      <c r="D134" s="37"/>
      <c r="E134" s="37"/>
      <c r="F134" s="26" t="str">
        <f>E19</f>
        <v>Univerzita Mateja Bela v Banskej Bystrici</v>
      </c>
      <c r="G134" s="37"/>
      <c r="H134" s="37"/>
      <c r="I134" s="31" t="s">
        <v>29</v>
      </c>
      <c r="J134" s="35" t="str">
        <f>E25</f>
        <v>Insvet s.r.o.,Koeice</v>
      </c>
      <c r="K134" s="37"/>
      <c r="L134" s="59"/>
      <c r="S134" s="37"/>
      <c r="T134" s="37"/>
      <c r="U134" s="37"/>
      <c r="V134" s="37"/>
      <c r="W134" s="37"/>
      <c r="X134" s="37"/>
      <c r="Y134" s="37"/>
      <c r="Z134" s="37"/>
      <c r="AA134" s="37"/>
      <c r="AB134" s="37"/>
      <c r="AC134" s="37"/>
      <c r="AD134" s="37"/>
      <c r="AE134" s="37"/>
    </row>
    <row r="135" s="2" customFormat="1" ht="15.15" customHeight="1">
      <c r="A135" s="37"/>
      <c r="B135" s="38"/>
      <c r="C135" s="31" t="s">
        <v>27</v>
      </c>
      <c r="D135" s="37"/>
      <c r="E135" s="37"/>
      <c r="F135" s="26" t="str">
        <f>IF(E22="","",E22)</f>
        <v>Vyplň údaj</v>
      </c>
      <c r="G135" s="37"/>
      <c r="H135" s="37"/>
      <c r="I135" s="31" t="s">
        <v>32</v>
      </c>
      <c r="J135" s="35" t="str">
        <f>E28</f>
        <v xml:space="preserve"> </v>
      </c>
      <c r="K135" s="37"/>
      <c r="L135" s="59"/>
      <c r="S135" s="37"/>
      <c r="T135" s="37"/>
      <c r="U135" s="37"/>
      <c r="V135" s="37"/>
      <c r="W135" s="37"/>
      <c r="X135" s="37"/>
      <c r="Y135" s="37"/>
      <c r="Z135" s="37"/>
      <c r="AA135" s="37"/>
      <c r="AB135" s="37"/>
      <c r="AC135" s="37"/>
      <c r="AD135" s="37"/>
      <c r="AE135" s="37"/>
    </row>
    <row r="136" s="2" customFormat="1" ht="10.32" customHeight="1">
      <c r="A136" s="37"/>
      <c r="B136" s="38"/>
      <c r="C136" s="37"/>
      <c r="D136" s="37"/>
      <c r="E136" s="37"/>
      <c r="F136" s="37"/>
      <c r="G136" s="37"/>
      <c r="H136" s="37"/>
      <c r="I136" s="37"/>
      <c r="J136" s="37"/>
      <c r="K136" s="37"/>
      <c r="L136" s="59"/>
      <c r="S136" s="37"/>
      <c r="T136" s="37"/>
      <c r="U136" s="37"/>
      <c r="V136" s="37"/>
      <c r="W136" s="37"/>
      <c r="X136" s="37"/>
      <c r="Y136" s="37"/>
      <c r="Z136" s="37"/>
      <c r="AA136" s="37"/>
      <c r="AB136" s="37"/>
      <c r="AC136" s="37"/>
      <c r="AD136" s="37"/>
      <c r="AE136" s="37"/>
    </row>
    <row r="137" s="11" customFormat="1" ht="29.28" customHeight="1">
      <c r="A137" s="180"/>
      <c r="B137" s="181"/>
      <c r="C137" s="182" t="s">
        <v>270</v>
      </c>
      <c r="D137" s="183" t="s">
        <v>60</v>
      </c>
      <c r="E137" s="183" t="s">
        <v>56</v>
      </c>
      <c r="F137" s="183" t="s">
        <v>57</v>
      </c>
      <c r="G137" s="183" t="s">
        <v>271</v>
      </c>
      <c r="H137" s="183" t="s">
        <v>272</v>
      </c>
      <c r="I137" s="183" t="s">
        <v>273</v>
      </c>
      <c r="J137" s="184" t="s">
        <v>232</v>
      </c>
      <c r="K137" s="185" t="s">
        <v>274</v>
      </c>
      <c r="L137" s="186"/>
      <c r="M137" s="90" t="s">
        <v>1</v>
      </c>
      <c r="N137" s="91" t="s">
        <v>39</v>
      </c>
      <c r="O137" s="91" t="s">
        <v>275</v>
      </c>
      <c r="P137" s="91" t="s">
        <v>276</v>
      </c>
      <c r="Q137" s="91" t="s">
        <v>277</v>
      </c>
      <c r="R137" s="91" t="s">
        <v>278</v>
      </c>
      <c r="S137" s="91" t="s">
        <v>279</v>
      </c>
      <c r="T137" s="92" t="s">
        <v>280</v>
      </c>
      <c r="U137" s="180"/>
      <c r="V137" s="180"/>
      <c r="W137" s="180"/>
      <c r="X137" s="180"/>
      <c r="Y137" s="180"/>
      <c r="Z137" s="180"/>
      <c r="AA137" s="180"/>
      <c r="AB137" s="180"/>
      <c r="AC137" s="180"/>
      <c r="AD137" s="180"/>
      <c r="AE137" s="180"/>
    </row>
    <row r="138" s="2" customFormat="1" ht="22.8" customHeight="1">
      <c r="A138" s="37"/>
      <c r="B138" s="38"/>
      <c r="C138" s="97" t="s">
        <v>228</v>
      </c>
      <c r="D138" s="37"/>
      <c r="E138" s="37"/>
      <c r="F138" s="37"/>
      <c r="G138" s="37"/>
      <c r="H138" s="37"/>
      <c r="I138" s="37"/>
      <c r="J138" s="187">
        <f>BK138</f>
        <v>0</v>
      </c>
      <c r="K138" s="37"/>
      <c r="L138" s="38"/>
      <c r="M138" s="93"/>
      <c r="N138" s="77"/>
      <c r="O138" s="94"/>
      <c r="P138" s="188">
        <f>P139+P176+P189</f>
        <v>0</v>
      </c>
      <c r="Q138" s="94"/>
      <c r="R138" s="188">
        <f>R139+R176+R189</f>
        <v>0.00027999999999999998</v>
      </c>
      <c r="S138" s="94"/>
      <c r="T138" s="189">
        <f>T139+T176+T189</f>
        <v>0</v>
      </c>
      <c r="U138" s="37"/>
      <c r="V138" s="37"/>
      <c r="W138" s="37"/>
      <c r="X138" s="37"/>
      <c r="Y138" s="37"/>
      <c r="Z138" s="37"/>
      <c r="AA138" s="37"/>
      <c r="AB138" s="37"/>
      <c r="AC138" s="37"/>
      <c r="AD138" s="37"/>
      <c r="AE138" s="37"/>
      <c r="AT138" s="18" t="s">
        <v>74</v>
      </c>
      <c r="AU138" s="18" t="s">
        <v>234</v>
      </c>
      <c r="BK138" s="190">
        <f>BK139+BK176+BK189</f>
        <v>0</v>
      </c>
    </row>
    <row r="139" s="12" customFormat="1" ht="25.92" customHeight="1">
      <c r="A139" s="12"/>
      <c r="B139" s="191"/>
      <c r="C139" s="12"/>
      <c r="D139" s="192" t="s">
        <v>74</v>
      </c>
      <c r="E139" s="193" t="s">
        <v>281</v>
      </c>
      <c r="F139" s="193" t="s">
        <v>281</v>
      </c>
      <c r="G139" s="12"/>
      <c r="H139" s="12"/>
      <c r="I139" s="194"/>
      <c r="J139" s="195">
        <f>BK139</f>
        <v>0</v>
      </c>
      <c r="K139" s="12"/>
      <c r="L139" s="191"/>
      <c r="M139" s="196"/>
      <c r="N139" s="197"/>
      <c r="O139" s="197"/>
      <c r="P139" s="198">
        <f>P140</f>
        <v>0</v>
      </c>
      <c r="Q139" s="197"/>
      <c r="R139" s="198">
        <f>R140</f>
        <v>0.00027999999999999998</v>
      </c>
      <c r="S139" s="197"/>
      <c r="T139" s="199">
        <f>T140</f>
        <v>0</v>
      </c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R139" s="192" t="s">
        <v>82</v>
      </c>
      <c r="AT139" s="200" t="s">
        <v>74</v>
      </c>
      <c r="AU139" s="200" t="s">
        <v>75</v>
      </c>
      <c r="AY139" s="192" t="s">
        <v>283</v>
      </c>
      <c r="BK139" s="201">
        <f>BK140</f>
        <v>0</v>
      </c>
    </row>
    <row r="140" s="12" customFormat="1" ht="22.8" customHeight="1">
      <c r="A140" s="12"/>
      <c r="B140" s="191"/>
      <c r="C140" s="12"/>
      <c r="D140" s="192" t="s">
        <v>74</v>
      </c>
      <c r="E140" s="202" t="s">
        <v>3218</v>
      </c>
      <c r="F140" s="202" t="s">
        <v>3219</v>
      </c>
      <c r="G140" s="12"/>
      <c r="H140" s="12"/>
      <c r="I140" s="194"/>
      <c r="J140" s="203">
        <f>BK140</f>
        <v>0</v>
      </c>
      <c r="K140" s="12"/>
      <c r="L140" s="191"/>
      <c r="M140" s="196"/>
      <c r="N140" s="197"/>
      <c r="O140" s="197"/>
      <c r="P140" s="198">
        <f>SUM(P141:P175)</f>
        <v>0</v>
      </c>
      <c r="Q140" s="197"/>
      <c r="R140" s="198">
        <f>SUM(R141:R175)</f>
        <v>0.00027999999999999998</v>
      </c>
      <c r="S140" s="197"/>
      <c r="T140" s="199">
        <f>SUM(T141:T175)</f>
        <v>0</v>
      </c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R140" s="192" t="s">
        <v>82</v>
      </c>
      <c r="AT140" s="200" t="s">
        <v>74</v>
      </c>
      <c r="AU140" s="200" t="s">
        <v>82</v>
      </c>
      <c r="AY140" s="192" t="s">
        <v>283</v>
      </c>
      <c r="BK140" s="201">
        <f>SUM(BK141:BK175)</f>
        <v>0</v>
      </c>
    </row>
    <row r="141" s="2" customFormat="1" ht="16.5" customHeight="1">
      <c r="A141" s="37"/>
      <c r="B141" s="168"/>
      <c r="C141" s="242" t="s">
        <v>82</v>
      </c>
      <c r="D141" s="242" t="s">
        <v>582</v>
      </c>
      <c r="E141" s="243" t="s">
        <v>4909</v>
      </c>
      <c r="F141" s="244" t="s">
        <v>4910</v>
      </c>
      <c r="G141" s="245" t="s">
        <v>373</v>
      </c>
      <c r="H141" s="246">
        <v>1</v>
      </c>
      <c r="I141" s="247"/>
      <c r="J141" s="248">
        <f>ROUND(I141*H141,2)</f>
        <v>0</v>
      </c>
      <c r="K141" s="249"/>
      <c r="L141" s="250"/>
      <c r="M141" s="251" t="s">
        <v>1</v>
      </c>
      <c r="N141" s="252" t="s">
        <v>41</v>
      </c>
      <c r="O141" s="81"/>
      <c r="P141" s="214">
        <f>O141*H141</f>
        <v>0</v>
      </c>
      <c r="Q141" s="214">
        <v>0</v>
      </c>
      <c r="R141" s="214">
        <f>Q141*H141</f>
        <v>0</v>
      </c>
      <c r="S141" s="214">
        <v>0</v>
      </c>
      <c r="T141" s="215">
        <f>S141*H141</f>
        <v>0</v>
      </c>
      <c r="U141" s="37"/>
      <c r="V141" s="37"/>
      <c r="W141" s="37"/>
      <c r="X141" s="37"/>
      <c r="Y141" s="37"/>
      <c r="Z141" s="37"/>
      <c r="AA141" s="37"/>
      <c r="AB141" s="37"/>
      <c r="AC141" s="37"/>
      <c r="AD141" s="37"/>
      <c r="AE141" s="37"/>
      <c r="AR141" s="216" t="s">
        <v>1078</v>
      </c>
      <c r="AT141" s="216" t="s">
        <v>582</v>
      </c>
      <c r="AU141" s="216" t="s">
        <v>87</v>
      </c>
      <c r="AY141" s="18" t="s">
        <v>283</v>
      </c>
      <c r="BE141" s="217">
        <f>IF(N141="základná",J141,0)</f>
        <v>0</v>
      </c>
      <c r="BF141" s="217">
        <f>IF(N141="znížená",J141,0)</f>
        <v>0</v>
      </c>
      <c r="BG141" s="217">
        <f>IF(N141="zákl. prenesená",J141,0)</f>
        <v>0</v>
      </c>
      <c r="BH141" s="217">
        <f>IF(N141="zníž. prenesená",J141,0)</f>
        <v>0</v>
      </c>
      <c r="BI141" s="217">
        <f>IF(N141="nulová",J141,0)</f>
        <v>0</v>
      </c>
      <c r="BJ141" s="18" t="s">
        <v>87</v>
      </c>
      <c r="BK141" s="217">
        <f>ROUND(I141*H141,2)</f>
        <v>0</v>
      </c>
      <c r="BL141" s="18" t="s">
        <v>1078</v>
      </c>
      <c r="BM141" s="216" t="s">
        <v>4911</v>
      </c>
    </row>
    <row r="142" s="2" customFormat="1" ht="16.5" customHeight="1">
      <c r="A142" s="37"/>
      <c r="B142" s="168"/>
      <c r="C142" s="204" t="s">
        <v>87</v>
      </c>
      <c r="D142" s="204" t="s">
        <v>285</v>
      </c>
      <c r="E142" s="205" t="s">
        <v>4912</v>
      </c>
      <c r="F142" s="206" t="s">
        <v>3224</v>
      </c>
      <c r="G142" s="207" t="s">
        <v>373</v>
      </c>
      <c r="H142" s="208">
        <v>1</v>
      </c>
      <c r="I142" s="209"/>
      <c r="J142" s="210">
        <f>ROUND(I142*H142,2)</f>
        <v>0</v>
      </c>
      <c r="K142" s="211"/>
      <c r="L142" s="38"/>
      <c r="M142" s="212" t="s">
        <v>1</v>
      </c>
      <c r="N142" s="213" t="s">
        <v>41</v>
      </c>
      <c r="O142" s="81"/>
      <c r="P142" s="214">
        <f>O142*H142</f>
        <v>0</v>
      </c>
      <c r="Q142" s="214">
        <v>0</v>
      </c>
      <c r="R142" s="214">
        <f>Q142*H142</f>
        <v>0</v>
      </c>
      <c r="S142" s="214">
        <v>0</v>
      </c>
      <c r="T142" s="215">
        <f>S142*H142</f>
        <v>0</v>
      </c>
      <c r="U142" s="37"/>
      <c r="V142" s="37"/>
      <c r="W142" s="37"/>
      <c r="X142" s="37"/>
      <c r="Y142" s="37"/>
      <c r="Z142" s="37"/>
      <c r="AA142" s="37"/>
      <c r="AB142" s="37"/>
      <c r="AC142" s="37"/>
      <c r="AD142" s="37"/>
      <c r="AE142" s="37"/>
      <c r="AR142" s="216" t="s">
        <v>656</v>
      </c>
      <c r="AT142" s="216" t="s">
        <v>285</v>
      </c>
      <c r="AU142" s="216" t="s">
        <v>87</v>
      </c>
      <c r="AY142" s="18" t="s">
        <v>283</v>
      </c>
      <c r="BE142" s="217">
        <f>IF(N142="základná",J142,0)</f>
        <v>0</v>
      </c>
      <c r="BF142" s="217">
        <f>IF(N142="znížená",J142,0)</f>
        <v>0</v>
      </c>
      <c r="BG142" s="217">
        <f>IF(N142="zákl. prenesená",J142,0)</f>
        <v>0</v>
      </c>
      <c r="BH142" s="217">
        <f>IF(N142="zníž. prenesená",J142,0)</f>
        <v>0</v>
      </c>
      <c r="BI142" s="217">
        <f>IF(N142="nulová",J142,0)</f>
        <v>0</v>
      </c>
      <c r="BJ142" s="18" t="s">
        <v>87</v>
      </c>
      <c r="BK142" s="217">
        <f>ROUND(I142*H142,2)</f>
        <v>0</v>
      </c>
      <c r="BL142" s="18" t="s">
        <v>656</v>
      </c>
      <c r="BM142" s="216" t="s">
        <v>4913</v>
      </c>
    </row>
    <row r="143" s="2" customFormat="1" ht="16.5" customHeight="1">
      <c r="A143" s="37"/>
      <c r="B143" s="168"/>
      <c r="C143" s="242" t="s">
        <v>92</v>
      </c>
      <c r="D143" s="242" t="s">
        <v>582</v>
      </c>
      <c r="E143" s="243" t="s">
        <v>4914</v>
      </c>
      <c r="F143" s="244" t="s">
        <v>4915</v>
      </c>
      <c r="G143" s="245" t="s">
        <v>373</v>
      </c>
      <c r="H143" s="246">
        <v>1</v>
      </c>
      <c r="I143" s="247"/>
      <c r="J143" s="248">
        <f>ROUND(I143*H143,2)</f>
        <v>0</v>
      </c>
      <c r="K143" s="249"/>
      <c r="L143" s="250"/>
      <c r="M143" s="251" t="s">
        <v>1</v>
      </c>
      <c r="N143" s="252" t="s">
        <v>41</v>
      </c>
      <c r="O143" s="81"/>
      <c r="P143" s="214">
        <f>O143*H143</f>
        <v>0</v>
      </c>
      <c r="Q143" s="214">
        <v>0</v>
      </c>
      <c r="R143" s="214">
        <f>Q143*H143</f>
        <v>0</v>
      </c>
      <c r="S143" s="214">
        <v>0</v>
      </c>
      <c r="T143" s="215">
        <f>S143*H143</f>
        <v>0</v>
      </c>
      <c r="U143" s="37"/>
      <c r="V143" s="37"/>
      <c r="W143" s="37"/>
      <c r="X143" s="37"/>
      <c r="Y143" s="37"/>
      <c r="Z143" s="37"/>
      <c r="AA143" s="37"/>
      <c r="AB143" s="37"/>
      <c r="AC143" s="37"/>
      <c r="AD143" s="37"/>
      <c r="AE143" s="37"/>
      <c r="AR143" s="216" t="s">
        <v>1399</v>
      </c>
      <c r="AT143" s="216" t="s">
        <v>582</v>
      </c>
      <c r="AU143" s="216" t="s">
        <v>87</v>
      </c>
      <c r="AY143" s="18" t="s">
        <v>283</v>
      </c>
      <c r="BE143" s="217">
        <f>IF(N143="základná",J143,0)</f>
        <v>0</v>
      </c>
      <c r="BF143" s="217">
        <f>IF(N143="znížená",J143,0)</f>
        <v>0</v>
      </c>
      <c r="BG143" s="217">
        <f>IF(N143="zákl. prenesená",J143,0)</f>
        <v>0</v>
      </c>
      <c r="BH143" s="217">
        <f>IF(N143="zníž. prenesená",J143,0)</f>
        <v>0</v>
      </c>
      <c r="BI143" s="217">
        <f>IF(N143="nulová",J143,0)</f>
        <v>0</v>
      </c>
      <c r="BJ143" s="18" t="s">
        <v>87</v>
      </c>
      <c r="BK143" s="217">
        <f>ROUND(I143*H143,2)</f>
        <v>0</v>
      </c>
      <c r="BL143" s="18" t="s">
        <v>656</v>
      </c>
      <c r="BM143" s="216" t="s">
        <v>4916</v>
      </c>
    </row>
    <row r="144" s="2" customFormat="1" ht="16.5" customHeight="1">
      <c r="A144" s="37"/>
      <c r="B144" s="168"/>
      <c r="C144" s="204" t="s">
        <v>289</v>
      </c>
      <c r="D144" s="204" t="s">
        <v>285</v>
      </c>
      <c r="E144" s="205" t="s">
        <v>4917</v>
      </c>
      <c r="F144" s="206" t="s">
        <v>3224</v>
      </c>
      <c r="G144" s="207" t="s">
        <v>373</v>
      </c>
      <c r="H144" s="208">
        <v>1</v>
      </c>
      <c r="I144" s="209"/>
      <c r="J144" s="210">
        <f>ROUND(I144*H144,2)</f>
        <v>0</v>
      </c>
      <c r="K144" s="211"/>
      <c r="L144" s="38"/>
      <c r="M144" s="212" t="s">
        <v>1</v>
      </c>
      <c r="N144" s="213" t="s">
        <v>41</v>
      </c>
      <c r="O144" s="81"/>
      <c r="P144" s="214">
        <f>O144*H144</f>
        <v>0</v>
      </c>
      <c r="Q144" s="214">
        <v>0</v>
      </c>
      <c r="R144" s="214">
        <f>Q144*H144</f>
        <v>0</v>
      </c>
      <c r="S144" s="214">
        <v>0</v>
      </c>
      <c r="T144" s="215">
        <f>S144*H144</f>
        <v>0</v>
      </c>
      <c r="U144" s="37"/>
      <c r="V144" s="37"/>
      <c r="W144" s="37"/>
      <c r="X144" s="37"/>
      <c r="Y144" s="37"/>
      <c r="Z144" s="37"/>
      <c r="AA144" s="37"/>
      <c r="AB144" s="37"/>
      <c r="AC144" s="37"/>
      <c r="AD144" s="37"/>
      <c r="AE144" s="37"/>
      <c r="AR144" s="216" t="s">
        <v>656</v>
      </c>
      <c r="AT144" s="216" t="s">
        <v>285</v>
      </c>
      <c r="AU144" s="216" t="s">
        <v>87</v>
      </c>
      <c r="AY144" s="18" t="s">
        <v>283</v>
      </c>
      <c r="BE144" s="217">
        <f>IF(N144="základná",J144,0)</f>
        <v>0</v>
      </c>
      <c r="BF144" s="217">
        <f>IF(N144="znížená",J144,0)</f>
        <v>0</v>
      </c>
      <c r="BG144" s="217">
        <f>IF(N144="zákl. prenesená",J144,0)</f>
        <v>0</v>
      </c>
      <c r="BH144" s="217">
        <f>IF(N144="zníž. prenesená",J144,0)</f>
        <v>0</v>
      </c>
      <c r="BI144" s="217">
        <f>IF(N144="nulová",J144,0)</f>
        <v>0</v>
      </c>
      <c r="BJ144" s="18" t="s">
        <v>87</v>
      </c>
      <c r="BK144" s="217">
        <f>ROUND(I144*H144,2)</f>
        <v>0</v>
      </c>
      <c r="BL144" s="18" t="s">
        <v>656</v>
      </c>
      <c r="BM144" s="216" t="s">
        <v>4918</v>
      </c>
    </row>
    <row r="145" s="2" customFormat="1" ht="16.5" customHeight="1">
      <c r="A145" s="37"/>
      <c r="B145" s="168"/>
      <c r="C145" s="242" t="s">
        <v>306</v>
      </c>
      <c r="D145" s="242" t="s">
        <v>582</v>
      </c>
      <c r="E145" s="243" t="s">
        <v>4919</v>
      </c>
      <c r="F145" s="244" t="s">
        <v>4920</v>
      </c>
      <c r="G145" s="245" t="s">
        <v>373</v>
      </c>
      <c r="H145" s="246">
        <v>1</v>
      </c>
      <c r="I145" s="247"/>
      <c r="J145" s="248">
        <f>ROUND(I145*H145,2)</f>
        <v>0</v>
      </c>
      <c r="K145" s="249"/>
      <c r="L145" s="250"/>
      <c r="M145" s="251" t="s">
        <v>1</v>
      </c>
      <c r="N145" s="252" t="s">
        <v>41</v>
      </c>
      <c r="O145" s="81"/>
      <c r="P145" s="214">
        <f>O145*H145</f>
        <v>0</v>
      </c>
      <c r="Q145" s="214">
        <v>0</v>
      </c>
      <c r="R145" s="214">
        <f>Q145*H145</f>
        <v>0</v>
      </c>
      <c r="S145" s="214">
        <v>0</v>
      </c>
      <c r="T145" s="215">
        <f>S145*H145</f>
        <v>0</v>
      </c>
      <c r="U145" s="37"/>
      <c r="V145" s="37"/>
      <c r="W145" s="37"/>
      <c r="X145" s="37"/>
      <c r="Y145" s="37"/>
      <c r="Z145" s="37"/>
      <c r="AA145" s="37"/>
      <c r="AB145" s="37"/>
      <c r="AC145" s="37"/>
      <c r="AD145" s="37"/>
      <c r="AE145" s="37"/>
      <c r="AR145" s="216" t="s">
        <v>1399</v>
      </c>
      <c r="AT145" s="216" t="s">
        <v>582</v>
      </c>
      <c r="AU145" s="216" t="s">
        <v>87</v>
      </c>
      <c r="AY145" s="18" t="s">
        <v>283</v>
      </c>
      <c r="BE145" s="217">
        <f>IF(N145="základná",J145,0)</f>
        <v>0</v>
      </c>
      <c r="BF145" s="217">
        <f>IF(N145="znížená",J145,0)</f>
        <v>0</v>
      </c>
      <c r="BG145" s="217">
        <f>IF(N145="zákl. prenesená",J145,0)</f>
        <v>0</v>
      </c>
      <c r="BH145" s="217">
        <f>IF(N145="zníž. prenesená",J145,0)</f>
        <v>0</v>
      </c>
      <c r="BI145" s="217">
        <f>IF(N145="nulová",J145,0)</f>
        <v>0</v>
      </c>
      <c r="BJ145" s="18" t="s">
        <v>87</v>
      </c>
      <c r="BK145" s="217">
        <f>ROUND(I145*H145,2)</f>
        <v>0</v>
      </c>
      <c r="BL145" s="18" t="s">
        <v>656</v>
      </c>
      <c r="BM145" s="216" t="s">
        <v>4921</v>
      </c>
    </row>
    <row r="146" s="2" customFormat="1" ht="16.5" customHeight="1">
      <c r="A146" s="37"/>
      <c r="B146" s="168"/>
      <c r="C146" s="204" t="s">
        <v>310</v>
      </c>
      <c r="D146" s="204" t="s">
        <v>285</v>
      </c>
      <c r="E146" s="205" t="s">
        <v>4917</v>
      </c>
      <c r="F146" s="206" t="s">
        <v>3224</v>
      </c>
      <c r="G146" s="207" t="s">
        <v>373</v>
      </c>
      <c r="H146" s="208">
        <v>1</v>
      </c>
      <c r="I146" s="209"/>
      <c r="J146" s="210">
        <f>ROUND(I146*H146,2)</f>
        <v>0</v>
      </c>
      <c r="K146" s="211"/>
      <c r="L146" s="38"/>
      <c r="M146" s="212" t="s">
        <v>1</v>
      </c>
      <c r="N146" s="213" t="s">
        <v>41</v>
      </c>
      <c r="O146" s="81"/>
      <c r="P146" s="214">
        <f>O146*H146</f>
        <v>0</v>
      </c>
      <c r="Q146" s="214">
        <v>0</v>
      </c>
      <c r="R146" s="214">
        <f>Q146*H146</f>
        <v>0</v>
      </c>
      <c r="S146" s="214">
        <v>0</v>
      </c>
      <c r="T146" s="215">
        <f>S146*H146</f>
        <v>0</v>
      </c>
      <c r="U146" s="37"/>
      <c r="V146" s="37"/>
      <c r="W146" s="37"/>
      <c r="X146" s="37"/>
      <c r="Y146" s="37"/>
      <c r="Z146" s="37"/>
      <c r="AA146" s="37"/>
      <c r="AB146" s="37"/>
      <c r="AC146" s="37"/>
      <c r="AD146" s="37"/>
      <c r="AE146" s="37"/>
      <c r="AR146" s="216" t="s">
        <v>656</v>
      </c>
      <c r="AT146" s="216" t="s">
        <v>285</v>
      </c>
      <c r="AU146" s="216" t="s">
        <v>87</v>
      </c>
      <c r="AY146" s="18" t="s">
        <v>283</v>
      </c>
      <c r="BE146" s="217">
        <f>IF(N146="základná",J146,0)</f>
        <v>0</v>
      </c>
      <c r="BF146" s="217">
        <f>IF(N146="znížená",J146,0)</f>
        <v>0</v>
      </c>
      <c r="BG146" s="217">
        <f>IF(N146="zákl. prenesená",J146,0)</f>
        <v>0</v>
      </c>
      <c r="BH146" s="217">
        <f>IF(N146="zníž. prenesená",J146,0)</f>
        <v>0</v>
      </c>
      <c r="BI146" s="217">
        <f>IF(N146="nulová",J146,0)</f>
        <v>0</v>
      </c>
      <c r="BJ146" s="18" t="s">
        <v>87</v>
      </c>
      <c r="BK146" s="217">
        <f>ROUND(I146*H146,2)</f>
        <v>0</v>
      </c>
      <c r="BL146" s="18" t="s">
        <v>656</v>
      </c>
      <c r="BM146" s="216" t="s">
        <v>4922</v>
      </c>
    </row>
    <row r="147" s="2" customFormat="1" ht="16.5" customHeight="1">
      <c r="A147" s="37"/>
      <c r="B147" s="168"/>
      <c r="C147" s="242" t="s">
        <v>315</v>
      </c>
      <c r="D147" s="242" t="s">
        <v>582</v>
      </c>
      <c r="E147" s="243" t="s">
        <v>4923</v>
      </c>
      <c r="F147" s="244" t="s">
        <v>4924</v>
      </c>
      <c r="G147" s="245" t="s">
        <v>373</v>
      </c>
      <c r="H147" s="246">
        <v>1</v>
      </c>
      <c r="I147" s="247"/>
      <c r="J147" s="248">
        <f>ROUND(I147*H147,2)</f>
        <v>0</v>
      </c>
      <c r="K147" s="249"/>
      <c r="L147" s="250"/>
      <c r="M147" s="251" t="s">
        <v>1</v>
      </c>
      <c r="N147" s="252" t="s">
        <v>41</v>
      </c>
      <c r="O147" s="81"/>
      <c r="P147" s="214">
        <f>O147*H147</f>
        <v>0</v>
      </c>
      <c r="Q147" s="214">
        <v>0</v>
      </c>
      <c r="R147" s="214">
        <f>Q147*H147</f>
        <v>0</v>
      </c>
      <c r="S147" s="214">
        <v>0</v>
      </c>
      <c r="T147" s="215">
        <f>S147*H147</f>
        <v>0</v>
      </c>
      <c r="U147" s="37"/>
      <c r="V147" s="37"/>
      <c r="W147" s="37"/>
      <c r="X147" s="37"/>
      <c r="Y147" s="37"/>
      <c r="Z147" s="37"/>
      <c r="AA147" s="37"/>
      <c r="AB147" s="37"/>
      <c r="AC147" s="37"/>
      <c r="AD147" s="37"/>
      <c r="AE147" s="37"/>
      <c r="AR147" s="216" t="s">
        <v>1399</v>
      </c>
      <c r="AT147" s="216" t="s">
        <v>582</v>
      </c>
      <c r="AU147" s="216" t="s">
        <v>87</v>
      </c>
      <c r="AY147" s="18" t="s">
        <v>283</v>
      </c>
      <c r="BE147" s="217">
        <f>IF(N147="základná",J147,0)</f>
        <v>0</v>
      </c>
      <c r="BF147" s="217">
        <f>IF(N147="znížená",J147,0)</f>
        <v>0</v>
      </c>
      <c r="BG147" s="217">
        <f>IF(N147="zákl. prenesená",J147,0)</f>
        <v>0</v>
      </c>
      <c r="BH147" s="217">
        <f>IF(N147="zníž. prenesená",J147,0)</f>
        <v>0</v>
      </c>
      <c r="BI147" s="217">
        <f>IF(N147="nulová",J147,0)</f>
        <v>0</v>
      </c>
      <c r="BJ147" s="18" t="s">
        <v>87</v>
      </c>
      <c r="BK147" s="217">
        <f>ROUND(I147*H147,2)</f>
        <v>0</v>
      </c>
      <c r="BL147" s="18" t="s">
        <v>656</v>
      </c>
      <c r="BM147" s="216" t="s">
        <v>4925</v>
      </c>
    </row>
    <row r="148" s="2" customFormat="1" ht="16.5" customHeight="1">
      <c r="A148" s="37"/>
      <c r="B148" s="168"/>
      <c r="C148" s="204" t="s">
        <v>319</v>
      </c>
      <c r="D148" s="204" t="s">
        <v>285</v>
      </c>
      <c r="E148" s="205" t="s">
        <v>3223</v>
      </c>
      <c r="F148" s="206" t="s">
        <v>3224</v>
      </c>
      <c r="G148" s="207" t="s">
        <v>373</v>
      </c>
      <c r="H148" s="208">
        <v>1</v>
      </c>
      <c r="I148" s="209"/>
      <c r="J148" s="210">
        <f>ROUND(I148*H148,2)</f>
        <v>0</v>
      </c>
      <c r="K148" s="211"/>
      <c r="L148" s="38"/>
      <c r="M148" s="212" t="s">
        <v>1</v>
      </c>
      <c r="N148" s="213" t="s">
        <v>41</v>
      </c>
      <c r="O148" s="81"/>
      <c r="P148" s="214">
        <f>O148*H148</f>
        <v>0</v>
      </c>
      <c r="Q148" s="214">
        <v>0</v>
      </c>
      <c r="R148" s="214">
        <f>Q148*H148</f>
        <v>0</v>
      </c>
      <c r="S148" s="214">
        <v>0</v>
      </c>
      <c r="T148" s="215">
        <f>S148*H148</f>
        <v>0</v>
      </c>
      <c r="U148" s="37"/>
      <c r="V148" s="37"/>
      <c r="W148" s="37"/>
      <c r="X148" s="37"/>
      <c r="Y148" s="37"/>
      <c r="Z148" s="37"/>
      <c r="AA148" s="37"/>
      <c r="AB148" s="37"/>
      <c r="AC148" s="37"/>
      <c r="AD148" s="37"/>
      <c r="AE148" s="37"/>
      <c r="AR148" s="216" t="s">
        <v>656</v>
      </c>
      <c r="AT148" s="216" t="s">
        <v>285</v>
      </c>
      <c r="AU148" s="216" t="s">
        <v>87</v>
      </c>
      <c r="AY148" s="18" t="s">
        <v>283</v>
      </c>
      <c r="BE148" s="217">
        <f>IF(N148="základná",J148,0)</f>
        <v>0</v>
      </c>
      <c r="BF148" s="217">
        <f>IF(N148="znížená",J148,0)</f>
        <v>0</v>
      </c>
      <c r="BG148" s="217">
        <f>IF(N148="zákl. prenesená",J148,0)</f>
        <v>0</v>
      </c>
      <c r="BH148" s="217">
        <f>IF(N148="zníž. prenesená",J148,0)</f>
        <v>0</v>
      </c>
      <c r="BI148" s="217">
        <f>IF(N148="nulová",J148,0)</f>
        <v>0</v>
      </c>
      <c r="BJ148" s="18" t="s">
        <v>87</v>
      </c>
      <c r="BK148" s="217">
        <f>ROUND(I148*H148,2)</f>
        <v>0</v>
      </c>
      <c r="BL148" s="18" t="s">
        <v>656</v>
      </c>
      <c r="BM148" s="216" t="s">
        <v>4926</v>
      </c>
    </row>
    <row r="149" s="2" customFormat="1" ht="16.5" customHeight="1">
      <c r="A149" s="37"/>
      <c r="B149" s="168"/>
      <c r="C149" s="242" t="s">
        <v>323</v>
      </c>
      <c r="D149" s="242" t="s">
        <v>582</v>
      </c>
      <c r="E149" s="243" t="s">
        <v>4927</v>
      </c>
      <c r="F149" s="244" t="s">
        <v>4928</v>
      </c>
      <c r="G149" s="245" t="s">
        <v>373</v>
      </c>
      <c r="H149" s="246">
        <v>1</v>
      </c>
      <c r="I149" s="247"/>
      <c r="J149" s="248">
        <f>ROUND(I149*H149,2)</f>
        <v>0</v>
      </c>
      <c r="K149" s="249"/>
      <c r="L149" s="250"/>
      <c r="M149" s="251" t="s">
        <v>1</v>
      </c>
      <c r="N149" s="252" t="s">
        <v>41</v>
      </c>
      <c r="O149" s="81"/>
      <c r="P149" s="214">
        <f>O149*H149</f>
        <v>0</v>
      </c>
      <c r="Q149" s="214">
        <v>0</v>
      </c>
      <c r="R149" s="214">
        <f>Q149*H149</f>
        <v>0</v>
      </c>
      <c r="S149" s="214">
        <v>0</v>
      </c>
      <c r="T149" s="215">
        <f>S149*H149</f>
        <v>0</v>
      </c>
      <c r="U149" s="37"/>
      <c r="V149" s="37"/>
      <c r="W149" s="37"/>
      <c r="X149" s="37"/>
      <c r="Y149" s="37"/>
      <c r="Z149" s="37"/>
      <c r="AA149" s="37"/>
      <c r="AB149" s="37"/>
      <c r="AC149" s="37"/>
      <c r="AD149" s="37"/>
      <c r="AE149" s="37"/>
      <c r="AR149" s="216" t="s">
        <v>1399</v>
      </c>
      <c r="AT149" s="216" t="s">
        <v>582</v>
      </c>
      <c r="AU149" s="216" t="s">
        <v>87</v>
      </c>
      <c r="AY149" s="18" t="s">
        <v>283</v>
      </c>
      <c r="BE149" s="217">
        <f>IF(N149="základná",J149,0)</f>
        <v>0</v>
      </c>
      <c r="BF149" s="217">
        <f>IF(N149="znížená",J149,0)</f>
        <v>0</v>
      </c>
      <c r="BG149" s="217">
        <f>IF(N149="zákl. prenesená",J149,0)</f>
        <v>0</v>
      </c>
      <c r="BH149" s="217">
        <f>IF(N149="zníž. prenesená",J149,0)</f>
        <v>0</v>
      </c>
      <c r="BI149" s="217">
        <f>IF(N149="nulová",J149,0)</f>
        <v>0</v>
      </c>
      <c r="BJ149" s="18" t="s">
        <v>87</v>
      </c>
      <c r="BK149" s="217">
        <f>ROUND(I149*H149,2)</f>
        <v>0</v>
      </c>
      <c r="BL149" s="18" t="s">
        <v>656</v>
      </c>
      <c r="BM149" s="216" t="s">
        <v>4929</v>
      </c>
    </row>
    <row r="150" s="2" customFormat="1" ht="16.5" customHeight="1">
      <c r="A150" s="37"/>
      <c r="B150" s="168"/>
      <c r="C150" s="204" t="s">
        <v>327</v>
      </c>
      <c r="D150" s="204" t="s">
        <v>285</v>
      </c>
      <c r="E150" s="205" t="s">
        <v>4930</v>
      </c>
      <c r="F150" s="206" t="s">
        <v>3224</v>
      </c>
      <c r="G150" s="207" t="s">
        <v>373</v>
      </c>
      <c r="H150" s="208">
        <v>1</v>
      </c>
      <c r="I150" s="209"/>
      <c r="J150" s="210">
        <f>ROUND(I150*H150,2)</f>
        <v>0</v>
      </c>
      <c r="K150" s="211"/>
      <c r="L150" s="38"/>
      <c r="M150" s="212" t="s">
        <v>1</v>
      </c>
      <c r="N150" s="213" t="s">
        <v>41</v>
      </c>
      <c r="O150" s="81"/>
      <c r="P150" s="214">
        <f>O150*H150</f>
        <v>0</v>
      </c>
      <c r="Q150" s="214">
        <v>0</v>
      </c>
      <c r="R150" s="214">
        <f>Q150*H150</f>
        <v>0</v>
      </c>
      <c r="S150" s="214">
        <v>0</v>
      </c>
      <c r="T150" s="215">
        <f>S150*H150</f>
        <v>0</v>
      </c>
      <c r="U150" s="37"/>
      <c r="V150" s="37"/>
      <c r="W150" s="37"/>
      <c r="X150" s="37"/>
      <c r="Y150" s="37"/>
      <c r="Z150" s="37"/>
      <c r="AA150" s="37"/>
      <c r="AB150" s="37"/>
      <c r="AC150" s="37"/>
      <c r="AD150" s="37"/>
      <c r="AE150" s="37"/>
      <c r="AR150" s="216" t="s">
        <v>656</v>
      </c>
      <c r="AT150" s="216" t="s">
        <v>285</v>
      </c>
      <c r="AU150" s="216" t="s">
        <v>87</v>
      </c>
      <c r="AY150" s="18" t="s">
        <v>283</v>
      </c>
      <c r="BE150" s="217">
        <f>IF(N150="základná",J150,0)</f>
        <v>0</v>
      </c>
      <c r="BF150" s="217">
        <f>IF(N150="znížená",J150,0)</f>
        <v>0</v>
      </c>
      <c r="BG150" s="217">
        <f>IF(N150="zákl. prenesená",J150,0)</f>
        <v>0</v>
      </c>
      <c r="BH150" s="217">
        <f>IF(N150="zníž. prenesená",J150,0)</f>
        <v>0</v>
      </c>
      <c r="BI150" s="217">
        <f>IF(N150="nulová",J150,0)</f>
        <v>0</v>
      </c>
      <c r="BJ150" s="18" t="s">
        <v>87</v>
      </c>
      <c r="BK150" s="217">
        <f>ROUND(I150*H150,2)</f>
        <v>0</v>
      </c>
      <c r="BL150" s="18" t="s">
        <v>656</v>
      </c>
      <c r="BM150" s="216" t="s">
        <v>4931</v>
      </c>
    </row>
    <row r="151" s="2" customFormat="1" ht="16.5" customHeight="1">
      <c r="A151" s="37"/>
      <c r="B151" s="168"/>
      <c r="C151" s="242" t="s">
        <v>332</v>
      </c>
      <c r="D151" s="242" t="s">
        <v>582</v>
      </c>
      <c r="E151" s="243" t="s">
        <v>4932</v>
      </c>
      <c r="F151" s="244" t="s">
        <v>4933</v>
      </c>
      <c r="G151" s="245" t="s">
        <v>373</v>
      </c>
      <c r="H151" s="246">
        <v>10</v>
      </c>
      <c r="I151" s="247"/>
      <c r="J151" s="248">
        <f>ROUND(I151*H151,2)</f>
        <v>0</v>
      </c>
      <c r="K151" s="249"/>
      <c r="L151" s="250"/>
      <c r="M151" s="251" t="s">
        <v>1</v>
      </c>
      <c r="N151" s="252" t="s">
        <v>41</v>
      </c>
      <c r="O151" s="81"/>
      <c r="P151" s="214">
        <f>O151*H151</f>
        <v>0</v>
      </c>
      <c r="Q151" s="214">
        <v>0</v>
      </c>
      <c r="R151" s="214">
        <f>Q151*H151</f>
        <v>0</v>
      </c>
      <c r="S151" s="214">
        <v>0</v>
      </c>
      <c r="T151" s="215">
        <f>S151*H151</f>
        <v>0</v>
      </c>
      <c r="U151" s="37"/>
      <c r="V151" s="37"/>
      <c r="W151" s="37"/>
      <c r="X151" s="37"/>
      <c r="Y151" s="37"/>
      <c r="Z151" s="37"/>
      <c r="AA151" s="37"/>
      <c r="AB151" s="37"/>
      <c r="AC151" s="37"/>
      <c r="AD151" s="37"/>
      <c r="AE151" s="37"/>
      <c r="AR151" s="216" t="s">
        <v>1399</v>
      </c>
      <c r="AT151" s="216" t="s">
        <v>582</v>
      </c>
      <c r="AU151" s="216" t="s">
        <v>87</v>
      </c>
      <c r="AY151" s="18" t="s">
        <v>283</v>
      </c>
      <c r="BE151" s="217">
        <f>IF(N151="základná",J151,0)</f>
        <v>0</v>
      </c>
      <c r="BF151" s="217">
        <f>IF(N151="znížená",J151,0)</f>
        <v>0</v>
      </c>
      <c r="BG151" s="217">
        <f>IF(N151="zákl. prenesená",J151,0)</f>
        <v>0</v>
      </c>
      <c r="BH151" s="217">
        <f>IF(N151="zníž. prenesená",J151,0)</f>
        <v>0</v>
      </c>
      <c r="BI151" s="217">
        <f>IF(N151="nulová",J151,0)</f>
        <v>0</v>
      </c>
      <c r="BJ151" s="18" t="s">
        <v>87</v>
      </c>
      <c r="BK151" s="217">
        <f>ROUND(I151*H151,2)</f>
        <v>0</v>
      </c>
      <c r="BL151" s="18" t="s">
        <v>656</v>
      </c>
      <c r="BM151" s="216" t="s">
        <v>4934</v>
      </c>
    </row>
    <row r="152" s="2" customFormat="1" ht="16.5" customHeight="1">
      <c r="A152" s="37"/>
      <c r="B152" s="168"/>
      <c r="C152" s="204" t="s">
        <v>337</v>
      </c>
      <c r="D152" s="204" t="s">
        <v>285</v>
      </c>
      <c r="E152" s="205" t="s">
        <v>3229</v>
      </c>
      <c r="F152" s="206" t="s">
        <v>3224</v>
      </c>
      <c r="G152" s="207" t="s">
        <v>373</v>
      </c>
      <c r="H152" s="208">
        <v>10</v>
      </c>
      <c r="I152" s="209"/>
      <c r="J152" s="210">
        <f>ROUND(I152*H152,2)</f>
        <v>0</v>
      </c>
      <c r="K152" s="211"/>
      <c r="L152" s="38"/>
      <c r="M152" s="212" t="s">
        <v>1</v>
      </c>
      <c r="N152" s="213" t="s">
        <v>41</v>
      </c>
      <c r="O152" s="81"/>
      <c r="P152" s="214">
        <f>O152*H152</f>
        <v>0</v>
      </c>
      <c r="Q152" s="214">
        <v>0</v>
      </c>
      <c r="R152" s="214">
        <f>Q152*H152</f>
        <v>0</v>
      </c>
      <c r="S152" s="214">
        <v>0</v>
      </c>
      <c r="T152" s="215">
        <f>S152*H152</f>
        <v>0</v>
      </c>
      <c r="U152" s="37"/>
      <c r="V152" s="37"/>
      <c r="W152" s="37"/>
      <c r="X152" s="37"/>
      <c r="Y152" s="37"/>
      <c r="Z152" s="37"/>
      <c r="AA152" s="37"/>
      <c r="AB152" s="37"/>
      <c r="AC152" s="37"/>
      <c r="AD152" s="37"/>
      <c r="AE152" s="37"/>
      <c r="AR152" s="216" t="s">
        <v>656</v>
      </c>
      <c r="AT152" s="216" t="s">
        <v>285</v>
      </c>
      <c r="AU152" s="216" t="s">
        <v>87</v>
      </c>
      <c r="AY152" s="18" t="s">
        <v>283</v>
      </c>
      <c r="BE152" s="217">
        <f>IF(N152="základná",J152,0)</f>
        <v>0</v>
      </c>
      <c r="BF152" s="217">
        <f>IF(N152="znížená",J152,0)</f>
        <v>0</v>
      </c>
      <c r="BG152" s="217">
        <f>IF(N152="zákl. prenesená",J152,0)</f>
        <v>0</v>
      </c>
      <c r="BH152" s="217">
        <f>IF(N152="zníž. prenesená",J152,0)</f>
        <v>0</v>
      </c>
      <c r="BI152" s="217">
        <f>IF(N152="nulová",J152,0)</f>
        <v>0</v>
      </c>
      <c r="BJ152" s="18" t="s">
        <v>87</v>
      </c>
      <c r="BK152" s="217">
        <f>ROUND(I152*H152,2)</f>
        <v>0</v>
      </c>
      <c r="BL152" s="18" t="s">
        <v>656</v>
      </c>
      <c r="BM152" s="216" t="s">
        <v>4935</v>
      </c>
    </row>
    <row r="153" s="2" customFormat="1" ht="16.5" customHeight="1">
      <c r="A153" s="37"/>
      <c r="B153" s="168"/>
      <c r="C153" s="242" t="s">
        <v>341</v>
      </c>
      <c r="D153" s="242" t="s">
        <v>582</v>
      </c>
      <c r="E153" s="243" t="s">
        <v>4936</v>
      </c>
      <c r="F153" s="244" t="s">
        <v>4937</v>
      </c>
      <c r="G153" s="245" t="s">
        <v>373</v>
      </c>
      <c r="H153" s="246">
        <v>4</v>
      </c>
      <c r="I153" s="247"/>
      <c r="J153" s="248">
        <f>ROUND(I153*H153,2)</f>
        <v>0</v>
      </c>
      <c r="K153" s="249"/>
      <c r="L153" s="250"/>
      <c r="M153" s="251" t="s">
        <v>1</v>
      </c>
      <c r="N153" s="252" t="s">
        <v>41</v>
      </c>
      <c r="O153" s="81"/>
      <c r="P153" s="214">
        <f>O153*H153</f>
        <v>0</v>
      </c>
      <c r="Q153" s="214">
        <v>0</v>
      </c>
      <c r="R153" s="214">
        <f>Q153*H153</f>
        <v>0</v>
      </c>
      <c r="S153" s="214">
        <v>0</v>
      </c>
      <c r="T153" s="215">
        <f>S153*H153</f>
        <v>0</v>
      </c>
      <c r="U153" s="37"/>
      <c r="V153" s="37"/>
      <c r="W153" s="37"/>
      <c r="X153" s="37"/>
      <c r="Y153" s="37"/>
      <c r="Z153" s="37"/>
      <c r="AA153" s="37"/>
      <c r="AB153" s="37"/>
      <c r="AC153" s="37"/>
      <c r="AD153" s="37"/>
      <c r="AE153" s="37"/>
      <c r="AR153" s="216" t="s">
        <v>1078</v>
      </c>
      <c r="AT153" s="216" t="s">
        <v>582</v>
      </c>
      <c r="AU153" s="216" t="s">
        <v>87</v>
      </c>
      <c r="AY153" s="18" t="s">
        <v>283</v>
      </c>
      <c r="BE153" s="217">
        <f>IF(N153="základná",J153,0)</f>
        <v>0</v>
      </c>
      <c r="BF153" s="217">
        <f>IF(N153="znížená",J153,0)</f>
        <v>0</v>
      </c>
      <c r="BG153" s="217">
        <f>IF(N153="zákl. prenesená",J153,0)</f>
        <v>0</v>
      </c>
      <c r="BH153" s="217">
        <f>IF(N153="zníž. prenesená",J153,0)</f>
        <v>0</v>
      </c>
      <c r="BI153" s="217">
        <f>IF(N153="nulová",J153,0)</f>
        <v>0</v>
      </c>
      <c r="BJ153" s="18" t="s">
        <v>87</v>
      </c>
      <c r="BK153" s="217">
        <f>ROUND(I153*H153,2)</f>
        <v>0</v>
      </c>
      <c r="BL153" s="18" t="s">
        <v>1078</v>
      </c>
      <c r="BM153" s="216" t="s">
        <v>4938</v>
      </c>
    </row>
    <row r="154" s="2" customFormat="1" ht="16.5" customHeight="1">
      <c r="A154" s="37"/>
      <c r="B154" s="168"/>
      <c r="C154" s="204" t="s">
        <v>347</v>
      </c>
      <c r="D154" s="204" t="s">
        <v>285</v>
      </c>
      <c r="E154" s="205" t="s">
        <v>3234</v>
      </c>
      <c r="F154" s="206" t="s">
        <v>3224</v>
      </c>
      <c r="G154" s="207" t="s">
        <v>373</v>
      </c>
      <c r="H154" s="208">
        <v>4</v>
      </c>
      <c r="I154" s="209"/>
      <c r="J154" s="210">
        <f>ROUND(I154*H154,2)</f>
        <v>0</v>
      </c>
      <c r="K154" s="211"/>
      <c r="L154" s="38"/>
      <c r="M154" s="212" t="s">
        <v>1</v>
      </c>
      <c r="N154" s="213" t="s">
        <v>41</v>
      </c>
      <c r="O154" s="81"/>
      <c r="P154" s="214">
        <f>O154*H154</f>
        <v>0</v>
      </c>
      <c r="Q154" s="214">
        <v>0</v>
      </c>
      <c r="R154" s="214">
        <f>Q154*H154</f>
        <v>0</v>
      </c>
      <c r="S154" s="214">
        <v>0</v>
      </c>
      <c r="T154" s="215">
        <f>S154*H154</f>
        <v>0</v>
      </c>
      <c r="U154" s="37"/>
      <c r="V154" s="37"/>
      <c r="W154" s="37"/>
      <c r="X154" s="37"/>
      <c r="Y154" s="37"/>
      <c r="Z154" s="37"/>
      <c r="AA154" s="37"/>
      <c r="AB154" s="37"/>
      <c r="AC154" s="37"/>
      <c r="AD154" s="37"/>
      <c r="AE154" s="37"/>
      <c r="AR154" s="216" t="s">
        <v>656</v>
      </c>
      <c r="AT154" s="216" t="s">
        <v>285</v>
      </c>
      <c r="AU154" s="216" t="s">
        <v>87</v>
      </c>
      <c r="AY154" s="18" t="s">
        <v>283</v>
      </c>
      <c r="BE154" s="217">
        <f>IF(N154="základná",J154,0)</f>
        <v>0</v>
      </c>
      <c r="BF154" s="217">
        <f>IF(N154="znížená",J154,0)</f>
        <v>0</v>
      </c>
      <c r="BG154" s="217">
        <f>IF(N154="zákl. prenesená",J154,0)</f>
        <v>0</v>
      </c>
      <c r="BH154" s="217">
        <f>IF(N154="zníž. prenesená",J154,0)</f>
        <v>0</v>
      </c>
      <c r="BI154" s="217">
        <f>IF(N154="nulová",J154,0)</f>
        <v>0</v>
      </c>
      <c r="BJ154" s="18" t="s">
        <v>87</v>
      </c>
      <c r="BK154" s="217">
        <f>ROUND(I154*H154,2)</f>
        <v>0</v>
      </c>
      <c r="BL154" s="18" t="s">
        <v>656</v>
      </c>
      <c r="BM154" s="216" t="s">
        <v>4939</v>
      </c>
    </row>
    <row r="155" s="2" customFormat="1" ht="44.25" customHeight="1">
      <c r="A155" s="37"/>
      <c r="B155" s="168"/>
      <c r="C155" s="242" t="s">
        <v>352</v>
      </c>
      <c r="D155" s="242" t="s">
        <v>582</v>
      </c>
      <c r="E155" s="243" t="s">
        <v>4940</v>
      </c>
      <c r="F155" s="244" t="s">
        <v>4941</v>
      </c>
      <c r="G155" s="245" t="s">
        <v>373</v>
      </c>
      <c r="H155" s="246">
        <v>1</v>
      </c>
      <c r="I155" s="247"/>
      <c r="J155" s="248">
        <f>ROUND(I155*H155,2)</f>
        <v>0</v>
      </c>
      <c r="K155" s="249"/>
      <c r="L155" s="250"/>
      <c r="M155" s="251" t="s">
        <v>1</v>
      </c>
      <c r="N155" s="252" t="s">
        <v>41</v>
      </c>
      <c r="O155" s="81"/>
      <c r="P155" s="214">
        <f>O155*H155</f>
        <v>0</v>
      </c>
      <c r="Q155" s="214">
        <v>0.00013999999999999999</v>
      </c>
      <c r="R155" s="214">
        <f>Q155*H155</f>
        <v>0.00013999999999999999</v>
      </c>
      <c r="S155" s="214">
        <v>0</v>
      </c>
      <c r="T155" s="215">
        <f>S155*H155</f>
        <v>0</v>
      </c>
      <c r="U155" s="37"/>
      <c r="V155" s="37"/>
      <c r="W155" s="37"/>
      <c r="X155" s="37"/>
      <c r="Y155" s="37"/>
      <c r="Z155" s="37"/>
      <c r="AA155" s="37"/>
      <c r="AB155" s="37"/>
      <c r="AC155" s="37"/>
      <c r="AD155" s="37"/>
      <c r="AE155" s="37"/>
      <c r="AR155" s="216" t="s">
        <v>1399</v>
      </c>
      <c r="AT155" s="216" t="s">
        <v>582</v>
      </c>
      <c r="AU155" s="216" t="s">
        <v>87</v>
      </c>
      <c r="AY155" s="18" t="s">
        <v>283</v>
      </c>
      <c r="BE155" s="217">
        <f>IF(N155="základná",J155,0)</f>
        <v>0</v>
      </c>
      <c r="BF155" s="217">
        <f>IF(N155="znížená",J155,0)</f>
        <v>0</v>
      </c>
      <c r="BG155" s="217">
        <f>IF(N155="zákl. prenesená",J155,0)</f>
        <v>0</v>
      </c>
      <c r="BH155" s="217">
        <f>IF(N155="zníž. prenesená",J155,0)</f>
        <v>0</v>
      </c>
      <c r="BI155" s="217">
        <f>IF(N155="nulová",J155,0)</f>
        <v>0</v>
      </c>
      <c r="BJ155" s="18" t="s">
        <v>87</v>
      </c>
      <c r="BK155" s="217">
        <f>ROUND(I155*H155,2)</f>
        <v>0</v>
      </c>
      <c r="BL155" s="18" t="s">
        <v>656</v>
      </c>
      <c r="BM155" s="216" t="s">
        <v>4942</v>
      </c>
    </row>
    <row r="156" s="2" customFormat="1" ht="16.5" customHeight="1">
      <c r="A156" s="37"/>
      <c r="B156" s="168"/>
      <c r="C156" s="204" t="s">
        <v>358</v>
      </c>
      <c r="D156" s="204" t="s">
        <v>285</v>
      </c>
      <c r="E156" s="205" t="s">
        <v>4943</v>
      </c>
      <c r="F156" s="206" t="s">
        <v>3224</v>
      </c>
      <c r="G156" s="207" t="s">
        <v>373</v>
      </c>
      <c r="H156" s="208">
        <v>1</v>
      </c>
      <c r="I156" s="209"/>
      <c r="J156" s="210">
        <f>ROUND(I156*H156,2)</f>
        <v>0</v>
      </c>
      <c r="K156" s="211"/>
      <c r="L156" s="38"/>
      <c r="M156" s="212" t="s">
        <v>1</v>
      </c>
      <c r="N156" s="213" t="s">
        <v>41</v>
      </c>
      <c r="O156" s="81"/>
      <c r="P156" s="214">
        <f>O156*H156</f>
        <v>0</v>
      </c>
      <c r="Q156" s="214">
        <v>0</v>
      </c>
      <c r="R156" s="214">
        <f>Q156*H156</f>
        <v>0</v>
      </c>
      <c r="S156" s="214">
        <v>0</v>
      </c>
      <c r="T156" s="215">
        <f>S156*H156</f>
        <v>0</v>
      </c>
      <c r="U156" s="37"/>
      <c r="V156" s="37"/>
      <c r="W156" s="37"/>
      <c r="X156" s="37"/>
      <c r="Y156" s="37"/>
      <c r="Z156" s="37"/>
      <c r="AA156" s="37"/>
      <c r="AB156" s="37"/>
      <c r="AC156" s="37"/>
      <c r="AD156" s="37"/>
      <c r="AE156" s="37"/>
      <c r="AR156" s="216" t="s">
        <v>656</v>
      </c>
      <c r="AT156" s="216" t="s">
        <v>285</v>
      </c>
      <c r="AU156" s="216" t="s">
        <v>87</v>
      </c>
      <c r="AY156" s="18" t="s">
        <v>283</v>
      </c>
      <c r="BE156" s="217">
        <f>IF(N156="základná",J156,0)</f>
        <v>0</v>
      </c>
      <c r="BF156" s="217">
        <f>IF(N156="znížená",J156,0)</f>
        <v>0</v>
      </c>
      <c r="BG156" s="217">
        <f>IF(N156="zákl. prenesená",J156,0)</f>
        <v>0</v>
      </c>
      <c r="BH156" s="217">
        <f>IF(N156="zníž. prenesená",J156,0)</f>
        <v>0</v>
      </c>
      <c r="BI156" s="217">
        <f>IF(N156="nulová",J156,0)</f>
        <v>0</v>
      </c>
      <c r="BJ156" s="18" t="s">
        <v>87</v>
      </c>
      <c r="BK156" s="217">
        <f>ROUND(I156*H156,2)</f>
        <v>0</v>
      </c>
      <c r="BL156" s="18" t="s">
        <v>656</v>
      </c>
      <c r="BM156" s="216" t="s">
        <v>4944</v>
      </c>
    </row>
    <row r="157" s="2" customFormat="1" ht="16.5" customHeight="1">
      <c r="A157" s="37"/>
      <c r="B157" s="168"/>
      <c r="C157" s="242" t="s">
        <v>364</v>
      </c>
      <c r="D157" s="242" t="s">
        <v>582</v>
      </c>
      <c r="E157" s="243" t="s">
        <v>4936</v>
      </c>
      <c r="F157" s="244" t="s">
        <v>4937</v>
      </c>
      <c r="G157" s="245" t="s">
        <v>373</v>
      </c>
      <c r="H157" s="246">
        <v>2</v>
      </c>
      <c r="I157" s="247"/>
      <c r="J157" s="248">
        <f>ROUND(I157*H157,2)</f>
        <v>0</v>
      </c>
      <c r="K157" s="249"/>
      <c r="L157" s="250"/>
      <c r="M157" s="251" t="s">
        <v>1</v>
      </c>
      <c r="N157" s="252" t="s">
        <v>41</v>
      </c>
      <c r="O157" s="81"/>
      <c r="P157" s="214">
        <f>O157*H157</f>
        <v>0</v>
      </c>
      <c r="Q157" s="214">
        <v>0</v>
      </c>
      <c r="R157" s="214">
        <f>Q157*H157</f>
        <v>0</v>
      </c>
      <c r="S157" s="214">
        <v>0</v>
      </c>
      <c r="T157" s="215">
        <f>S157*H157</f>
        <v>0</v>
      </c>
      <c r="U157" s="37"/>
      <c r="V157" s="37"/>
      <c r="W157" s="37"/>
      <c r="X157" s="37"/>
      <c r="Y157" s="37"/>
      <c r="Z157" s="37"/>
      <c r="AA157" s="37"/>
      <c r="AB157" s="37"/>
      <c r="AC157" s="37"/>
      <c r="AD157" s="37"/>
      <c r="AE157" s="37"/>
      <c r="AR157" s="216" t="s">
        <v>1078</v>
      </c>
      <c r="AT157" s="216" t="s">
        <v>582</v>
      </c>
      <c r="AU157" s="216" t="s">
        <v>87</v>
      </c>
      <c r="AY157" s="18" t="s">
        <v>283</v>
      </c>
      <c r="BE157" s="217">
        <f>IF(N157="základná",J157,0)</f>
        <v>0</v>
      </c>
      <c r="BF157" s="217">
        <f>IF(N157="znížená",J157,0)</f>
        <v>0</v>
      </c>
      <c r="BG157" s="217">
        <f>IF(N157="zákl. prenesená",J157,0)</f>
        <v>0</v>
      </c>
      <c r="BH157" s="217">
        <f>IF(N157="zníž. prenesená",J157,0)</f>
        <v>0</v>
      </c>
      <c r="BI157" s="217">
        <f>IF(N157="nulová",J157,0)</f>
        <v>0</v>
      </c>
      <c r="BJ157" s="18" t="s">
        <v>87</v>
      </c>
      <c r="BK157" s="217">
        <f>ROUND(I157*H157,2)</f>
        <v>0</v>
      </c>
      <c r="BL157" s="18" t="s">
        <v>1078</v>
      </c>
      <c r="BM157" s="216" t="s">
        <v>4945</v>
      </c>
    </row>
    <row r="158" s="2" customFormat="1" ht="16.5" customHeight="1">
      <c r="A158" s="37"/>
      <c r="B158" s="168"/>
      <c r="C158" s="204" t="s">
        <v>370</v>
      </c>
      <c r="D158" s="204" t="s">
        <v>285</v>
      </c>
      <c r="E158" s="205" t="s">
        <v>3234</v>
      </c>
      <c r="F158" s="206" t="s">
        <v>3224</v>
      </c>
      <c r="G158" s="207" t="s">
        <v>373</v>
      </c>
      <c r="H158" s="208">
        <v>2</v>
      </c>
      <c r="I158" s="209"/>
      <c r="J158" s="210">
        <f>ROUND(I158*H158,2)</f>
        <v>0</v>
      </c>
      <c r="K158" s="211"/>
      <c r="L158" s="38"/>
      <c r="M158" s="212" t="s">
        <v>1</v>
      </c>
      <c r="N158" s="213" t="s">
        <v>41</v>
      </c>
      <c r="O158" s="81"/>
      <c r="P158" s="214">
        <f>O158*H158</f>
        <v>0</v>
      </c>
      <c r="Q158" s="214">
        <v>0</v>
      </c>
      <c r="R158" s="214">
        <f>Q158*H158</f>
        <v>0</v>
      </c>
      <c r="S158" s="214">
        <v>0</v>
      </c>
      <c r="T158" s="215">
        <f>S158*H158</f>
        <v>0</v>
      </c>
      <c r="U158" s="37"/>
      <c r="V158" s="37"/>
      <c r="W158" s="37"/>
      <c r="X158" s="37"/>
      <c r="Y158" s="37"/>
      <c r="Z158" s="37"/>
      <c r="AA158" s="37"/>
      <c r="AB158" s="37"/>
      <c r="AC158" s="37"/>
      <c r="AD158" s="37"/>
      <c r="AE158" s="37"/>
      <c r="AR158" s="216" t="s">
        <v>656</v>
      </c>
      <c r="AT158" s="216" t="s">
        <v>285</v>
      </c>
      <c r="AU158" s="216" t="s">
        <v>87</v>
      </c>
      <c r="AY158" s="18" t="s">
        <v>283</v>
      </c>
      <c r="BE158" s="217">
        <f>IF(N158="základná",J158,0)</f>
        <v>0</v>
      </c>
      <c r="BF158" s="217">
        <f>IF(N158="znížená",J158,0)</f>
        <v>0</v>
      </c>
      <c r="BG158" s="217">
        <f>IF(N158="zákl. prenesená",J158,0)</f>
        <v>0</v>
      </c>
      <c r="BH158" s="217">
        <f>IF(N158="zníž. prenesená",J158,0)</f>
        <v>0</v>
      </c>
      <c r="BI158" s="217">
        <f>IF(N158="nulová",J158,0)</f>
        <v>0</v>
      </c>
      <c r="BJ158" s="18" t="s">
        <v>87</v>
      </c>
      <c r="BK158" s="217">
        <f>ROUND(I158*H158,2)</f>
        <v>0</v>
      </c>
      <c r="BL158" s="18" t="s">
        <v>656</v>
      </c>
      <c r="BM158" s="216" t="s">
        <v>4946</v>
      </c>
    </row>
    <row r="159" s="2" customFormat="1" ht="44.25" customHeight="1">
      <c r="A159" s="37"/>
      <c r="B159" s="168"/>
      <c r="C159" s="242" t="s">
        <v>376</v>
      </c>
      <c r="D159" s="242" t="s">
        <v>582</v>
      </c>
      <c r="E159" s="243" t="s">
        <v>4947</v>
      </c>
      <c r="F159" s="244" t="s">
        <v>4948</v>
      </c>
      <c r="G159" s="245" t="s">
        <v>373</v>
      </c>
      <c r="H159" s="246">
        <v>1</v>
      </c>
      <c r="I159" s="247"/>
      <c r="J159" s="248">
        <f>ROUND(I159*H159,2)</f>
        <v>0</v>
      </c>
      <c r="K159" s="249"/>
      <c r="L159" s="250"/>
      <c r="M159" s="251" t="s">
        <v>1</v>
      </c>
      <c r="N159" s="252" t="s">
        <v>41</v>
      </c>
      <c r="O159" s="81"/>
      <c r="P159" s="214">
        <f>O159*H159</f>
        <v>0</v>
      </c>
      <c r="Q159" s="214">
        <v>0.00013999999999999999</v>
      </c>
      <c r="R159" s="214">
        <f>Q159*H159</f>
        <v>0.00013999999999999999</v>
      </c>
      <c r="S159" s="214">
        <v>0</v>
      </c>
      <c r="T159" s="215">
        <f>S159*H159</f>
        <v>0</v>
      </c>
      <c r="U159" s="37"/>
      <c r="V159" s="37"/>
      <c r="W159" s="37"/>
      <c r="X159" s="37"/>
      <c r="Y159" s="37"/>
      <c r="Z159" s="37"/>
      <c r="AA159" s="37"/>
      <c r="AB159" s="37"/>
      <c r="AC159" s="37"/>
      <c r="AD159" s="37"/>
      <c r="AE159" s="37"/>
      <c r="AR159" s="216" t="s">
        <v>1399</v>
      </c>
      <c r="AT159" s="216" t="s">
        <v>582</v>
      </c>
      <c r="AU159" s="216" t="s">
        <v>87</v>
      </c>
      <c r="AY159" s="18" t="s">
        <v>283</v>
      </c>
      <c r="BE159" s="217">
        <f>IF(N159="základná",J159,0)</f>
        <v>0</v>
      </c>
      <c r="BF159" s="217">
        <f>IF(N159="znížená",J159,0)</f>
        <v>0</v>
      </c>
      <c r="BG159" s="217">
        <f>IF(N159="zákl. prenesená",J159,0)</f>
        <v>0</v>
      </c>
      <c r="BH159" s="217">
        <f>IF(N159="zníž. prenesená",J159,0)</f>
        <v>0</v>
      </c>
      <c r="BI159" s="217">
        <f>IF(N159="nulová",J159,0)</f>
        <v>0</v>
      </c>
      <c r="BJ159" s="18" t="s">
        <v>87</v>
      </c>
      <c r="BK159" s="217">
        <f>ROUND(I159*H159,2)</f>
        <v>0</v>
      </c>
      <c r="BL159" s="18" t="s">
        <v>656</v>
      </c>
      <c r="BM159" s="216" t="s">
        <v>4949</v>
      </c>
    </row>
    <row r="160" s="2" customFormat="1" ht="16.5" customHeight="1">
      <c r="A160" s="37"/>
      <c r="B160" s="168"/>
      <c r="C160" s="204" t="s">
        <v>7</v>
      </c>
      <c r="D160" s="204" t="s">
        <v>285</v>
      </c>
      <c r="E160" s="205" t="s">
        <v>4943</v>
      </c>
      <c r="F160" s="206" t="s">
        <v>3224</v>
      </c>
      <c r="G160" s="207" t="s">
        <v>373</v>
      </c>
      <c r="H160" s="208">
        <v>1</v>
      </c>
      <c r="I160" s="209"/>
      <c r="J160" s="210">
        <f>ROUND(I160*H160,2)</f>
        <v>0</v>
      </c>
      <c r="K160" s="211"/>
      <c r="L160" s="38"/>
      <c r="M160" s="212" t="s">
        <v>1</v>
      </c>
      <c r="N160" s="213" t="s">
        <v>41</v>
      </c>
      <c r="O160" s="81"/>
      <c r="P160" s="214">
        <f>O160*H160</f>
        <v>0</v>
      </c>
      <c r="Q160" s="214">
        <v>0</v>
      </c>
      <c r="R160" s="214">
        <f>Q160*H160</f>
        <v>0</v>
      </c>
      <c r="S160" s="214">
        <v>0</v>
      </c>
      <c r="T160" s="215">
        <f>S160*H160</f>
        <v>0</v>
      </c>
      <c r="U160" s="37"/>
      <c r="V160" s="37"/>
      <c r="W160" s="37"/>
      <c r="X160" s="37"/>
      <c r="Y160" s="37"/>
      <c r="Z160" s="37"/>
      <c r="AA160" s="37"/>
      <c r="AB160" s="37"/>
      <c r="AC160" s="37"/>
      <c r="AD160" s="37"/>
      <c r="AE160" s="37"/>
      <c r="AR160" s="216" t="s">
        <v>656</v>
      </c>
      <c r="AT160" s="216" t="s">
        <v>285</v>
      </c>
      <c r="AU160" s="216" t="s">
        <v>87</v>
      </c>
      <c r="AY160" s="18" t="s">
        <v>283</v>
      </c>
      <c r="BE160" s="217">
        <f>IF(N160="základná",J160,0)</f>
        <v>0</v>
      </c>
      <c r="BF160" s="217">
        <f>IF(N160="znížená",J160,0)</f>
        <v>0</v>
      </c>
      <c r="BG160" s="217">
        <f>IF(N160="zákl. prenesená",J160,0)</f>
        <v>0</v>
      </c>
      <c r="BH160" s="217">
        <f>IF(N160="zníž. prenesená",J160,0)</f>
        <v>0</v>
      </c>
      <c r="BI160" s="217">
        <f>IF(N160="nulová",J160,0)</f>
        <v>0</v>
      </c>
      <c r="BJ160" s="18" t="s">
        <v>87</v>
      </c>
      <c r="BK160" s="217">
        <f>ROUND(I160*H160,2)</f>
        <v>0</v>
      </c>
      <c r="BL160" s="18" t="s">
        <v>656</v>
      </c>
      <c r="BM160" s="216" t="s">
        <v>4950</v>
      </c>
    </row>
    <row r="161" s="2" customFormat="1" ht="16.5" customHeight="1">
      <c r="A161" s="37"/>
      <c r="B161" s="168"/>
      <c r="C161" s="242" t="s">
        <v>386</v>
      </c>
      <c r="D161" s="242" t="s">
        <v>582</v>
      </c>
      <c r="E161" s="243" t="s">
        <v>4951</v>
      </c>
      <c r="F161" s="244" t="s">
        <v>4952</v>
      </c>
      <c r="G161" s="245" t="s">
        <v>373</v>
      </c>
      <c r="H161" s="246">
        <v>2</v>
      </c>
      <c r="I161" s="247"/>
      <c r="J161" s="248">
        <f>ROUND(I161*H161,2)</f>
        <v>0</v>
      </c>
      <c r="K161" s="249"/>
      <c r="L161" s="250"/>
      <c r="M161" s="251" t="s">
        <v>1</v>
      </c>
      <c r="N161" s="252" t="s">
        <v>41</v>
      </c>
      <c r="O161" s="81"/>
      <c r="P161" s="214">
        <f>O161*H161</f>
        <v>0</v>
      </c>
      <c r="Q161" s="214">
        <v>0</v>
      </c>
      <c r="R161" s="214">
        <f>Q161*H161</f>
        <v>0</v>
      </c>
      <c r="S161" s="214">
        <v>0</v>
      </c>
      <c r="T161" s="215">
        <f>S161*H161</f>
        <v>0</v>
      </c>
      <c r="U161" s="37"/>
      <c r="V161" s="37"/>
      <c r="W161" s="37"/>
      <c r="X161" s="37"/>
      <c r="Y161" s="37"/>
      <c r="Z161" s="37"/>
      <c r="AA161" s="37"/>
      <c r="AB161" s="37"/>
      <c r="AC161" s="37"/>
      <c r="AD161" s="37"/>
      <c r="AE161" s="37"/>
      <c r="AR161" s="216" t="s">
        <v>1078</v>
      </c>
      <c r="AT161" s="216" t="s">
        <v>582</v>
      </c>
      <c r="AU161" s="216" t="s">
        <v>87</v>
      </c>
      <c r="AY161" s="18" t="s">
        <v>283</v>
      </c>
      <c r="BE161" s="217">
        <f>IF(N161="základná",J161,0)</f>
        <v>0</v>
      </c>
      <c r="BF161" s="217">
        <f>IF(N161="znížená",J161,0)</f>
        <v>0</v>
      </c>
      <c r="BG161" s="217">
        <f>IF(N161="zákl. prenesená",J161,0)</f>
        <v>0</v>
      </c>
      <c r="BH161" s="217">
        <f>IF(N161="zníž. prenesená",J161,0)</f>
        <v>0</v>
      </c>
      <c r="BI161" s="217">
        <f>IF(N161="nulová",J161,0)</f>
        <v>0</v>
      </c>
      <c r="BJ161" s="18" t="s">
        <v>87</v>
      </c>
      <c r="BK161" s="217">
        <f>ROUND(I161*H161,2)</f>
        <v>0</v>
      </c>
      <c r="BL161" s="18" t="s">
        <v>1078</v>
      </c>
      <c r="BM161" s="216" t="s">
        <v>4953</v>
      </c>
    </row>
    <row r="162" s="2" customFormat="1" ht="16.5" customHeight="1">
      <c r="A162" s="37"/>
      <c r="B162" s="168"/>
      <c r="C162" s="204" t="s">
        <v>395</v>
      </c>
      <c r="D162" s="204" t="s">
        <v>285</v>
      </c>
      <c r="E162" s="205" t="s">
        <v>3234</v>
      </c>
      <c r="F162" s="206" t="s">
        <v>3224</v>
      </c>
      <c r="G162" s="207" t="s">
        <v>373</v>
      </c>
      <c r="H162" s="208">
        <v>2</v>
      </c>
      <c r="I162" s="209"/>
      <c r="J162" s="210">
        <f>ROUND(I162*H162,2)</f>
        <v>0</v>
      </c>
      <c r="K162" s="211"/>
      <c r="L162" s="38"/>
      <c r="M162" s="212" t="s">
        <v>1</v>
      </c>
      <c r="N162" s="213" t="s">
        <v>41</v>
      </c>
      <c r="O162" s="81"/>
      <c r="P162" s="214">
        <f>O162*H162</f>
        <v>0</v>
      </c>
      <c r="Q162" s="214">
        <v>0</v>
      </c>
      <c r="R162" s="214">
        <f>Q162*H162</f>
        <v>0</v>
      </c>
      <c r="S162" s="214">
        <v>0</v>
      </c>
      <c r="T162" s="215">
        <f>S162*H162</f>
        <v>0</v>
      </c>
      <c r="U162" s="37"/>
      <c r="V162" s="37"/>
      <c r="W162" s="37"/>
      <c r="X162" s="37"/>
      <c r="Y162" s="37"/>
      <c r="Z162" s="37"/>
      <c r="AA162" s="37"/>
      <c r="AB162" s="37"/>
      <c r="AC162" s="37"/>
      <c r="AD162" s="37"/>
      <c r="AE162" s="37"/>
      <c r="AR162" s="216" t="s">
        <v>656</v>
      </c>
      <c r="AT162" s="216" t="s">
        <v>285</v>
      </c>
      <c r="AU162" s="216" t="s">
        <v>87</v>
      </c>
      <c r="AY162" s="18" t="s">
        <v>283</v>
      </c>
      <c r="BE162" s="217">
        <f>IF(N162="základná",J162,0)</f>
        <v>0</v>
      </c>
      <c r="BF162" s="217">
        <f>IF(N162="znížená",J162,0)</f>
        <v>0</v>
      </c>
      <c r="BG162" s="217">
        <f>IF(N162="zákl. prenesená",J162,0)</f>
        <v>0</v>
      </c>
      <c r="BH162" s="217">
        <f>IF(N162="zníž. prenesená",J162,0)</f>
        <v>0</v>
      </c>
      <c r="BI162" s="217">
        <f>IF(N162="nulová",J162,0)</f>
        <v>0</v>
      </c>
      <c r="BJ162" s="18" t="s">
        <v>87</v>
      </c>
      <c r="BK162" s="217">
        <f>ROUND(I162*H162,2)</f>
        <v>0</v>
      </c>
      <c r="BL162" s="18" t="s">
        <v>656</v>
      </c>
      <c r="BM162" s="216" t="s">
        <v>4954</v>
      </c>
    </row>
    <row r="163" s="2" customFormat="1" ht="16.5" customHeight="1">
      <c r="A163" s="37"/>
      <c r="B163" s="168"/>
      <c r="C163" s="242" t="s">
        <v>400</v>
      </c>
      <c r="D163" s="242" t="s">
        <v>582</v>
      </c>
      <c r="E163" s="243" t="s">
        <v>4955</v>
      </c>
      <c r="F163" s="244" t="s">
        <v>4956</v>
      </c>
      <c r="G163" s="245" t="s">
        <v>373</v>
      </c>
      <c r="H163" s="246">
        <v>1</v>
      </c>
      <c r="I163" s="247"/>
      <c r="J163" s="248">
        <f>ROUND(I163*H163,2)</f>
        <v>0</v>
      </c>
      <c r="K163" s="249"/>
      <c r="L163" s="250"/>
      <c r="M163" s="251" t="s">
        <v>1</v>
      </c>
      <c r="N163" s="252" t="s">
        <v>41</v>
      </c>
      <c r="O163" s="81"/>
      <c r="P163" s="214">
        <f>O163*H163</f>
        <v>0</v>
      </c>
      <c r="Q163" s="214">
        <v>0</v>
      </c>
      <c r="R163" s="214">
        <f>Q163*H163</f>
        <v>0</v>
      </c>
      <c r="S163" s="214">
        <v>0</v>
      </c>
      <c r="T163" s="215">
        <f>S163*H163</f>
        <v>0</v>
      </c>
      <c r="U163" s="37"/>
      <c r="V163" s="37"/>
      <c r="W163" s="37"/>
      <c r="X163" s="37"/>
      <c r="Y163" s="37"/>
      <c r="Z163" s="37"/>
      <c r="AA163" s="37"/>
      <c r="AB163" s="37"/>
      <c r="AC163" s="37"/>
      <c r="AD163" s="37"/>
      <c r="AE163" s="37"/>
      <c r="AR163" s="216" t="s">
        <v>1078</v>
      </c>
      <c r="AT163" s="216" t="s">
        <v>582</v>
      </c>
      <c r="AU163" s="216" t="s">
        <v>87</v>
      </c>
      <c r="AY163" s="18" t="s">
        <v>283</v>
      </c>
      <c r="BE163" s="217">
        <f>IF(N163="základná",J163,0)</f>
        <v>0</v>
      </c>
      <c r="BF163" s="217">
        <f>IF(N163="znížená",J163,0)</f>
        <v>0</v>
      </c>
      <c r="BG163" s="217">
        <f>IF(N163="zákl. prenesená",J163,0)</f>
        <v>0</v>
      </c>
      <c r="BH163" s="217">
        <f>IF(N163="zníž. prenesená",J163,0)</f>
        <v>0</v>
      </c>
      <c r="BI163" s="217">
        <f>IF(N163="nulová",J163,0)</f>
        <v>0</v>
      </c>
      <c r="BJ163" s="18" t="s">
        <v>87</v>
      </c>
      <c r="BK163" s="217">
        <f>ROUND(I163*H163,2)</f>
        <v>0</v>
      </c>
      <c r="BL163" s="18" t="s">
        <v>1078</v>
      </c>
      <c r="BM163" s="216" t="s">
        <v>4957</v>
      </c>
    </row>
    <row r="164" s="2" customFormat="1" ht="16.5" customHeight="1">
      <c r="A164" s="37"/>
      <c r="B164" s="168"/>
      <c r="C164" s="242" t="s">
        <v>408</v>
      </c>
      <c r="D164" s="242" t="s">
        <v>582</v>
      </c>
      <c r="E164" s="243" t="s">
        <v>4958</v>
      </c>
      <c r="F164" s="244" t="s">
        <v>4959</v>
      </c>
      <c r="G164" s="245" t="s">
        <v>373</v>
      </c>
      <c r="H164" s="246">
        <v>5</v>
      </c>
      <c r="I164" s="247"/>
      <c r="J164" s="248">
        <f>ROUND(I164*H164,2)</f>
        <v>0</v>
      </c>
      <c r="K164" s="249"/>
      <c r="L164" s="250"/>
      <c r="M164" s="251" t="s">
        <v>1</v>
      </c>
      <c r="N164" s="252" t="s">
        <v>41</v>
      </c>
      <c r="O164" s="81"/>
      <c r="P164" s="214">
        <f>O164*H164</f>
        <v>0</v>
      </c>
      <c r="Q164" s="214">
        <v>0</v>
      </c>
      <c r="R164" s="214">
        <f>Q164*H164</f>
        <v>0</v>
      </c>
      <c r="S164" s="214">
        <v>0</v>
      </c>
      <c r="T164" s="215">
        <f>S164*H164</f>
        <v>0</v>
      </c>
      <c r="U164" s="37"/>
      <c r="V164" s="37"/>
      <c r="W164" s="37"/>
      <c r="X164" s="37"/>
      <c r="Y164" s="37"/>
      <c r="Z164" s="37"/>
      <c r="AA164" s="37"/>
      <c r="AB164" s="37"/>
      <c r="AC164" s="37"/>
      <c r="AD164" s="37"/>
      <c r="AE164" s="37"/>
      <c r="AR164" s="216" t="s">
        <v>1078</v>
      </c>
      <c r="AT164" s="216" t="s">
        <v>582</v>
      </c>
      <c r="AU164" s="216" t="s">
        <v>87</v>
      </c>
      <c r="AY164" s="18" t="s">
        <v>283</v>
      </c>
      <c r="BE164" s="217">
        <f>IF(N164="základná",J164,0)</f>
        <v>0</v>
      </c>
      <c r="BF164" s="217">
        <f>IF(N164="znížená",J164,0)</f>
        <v>0</v>
      </c>
      <c r="BG164" s="217">
        <f>IF(N164="zákl. prenesená",J164,0)</f>
        <v>0</v>
      </c>
      <c r="BH164" s="217">
        <f>IF(N164="zníž. prenesená",J164,0)</f>
        <v>0</v>
      </c>
      <c r="BI164" s="217">
        <f>IF(N164="nulová",J164,0)</f>
        <v>0</v>
      </c>
      <c r="BJ164" s="18" t="s">
        <v>87</v>
      </c>
      <c r="BK164" s="217">
        <f>ROUND(I164*H164,2)</f>
        <v>0</v>
      </c>
      <c r="BL164" s="18" t="s">
        <v>1078</v>
      </c>
      <c r="BM164" s="216" t="s">
        <v>4960</v>
      </c>
    </row>
    <row r="165" s="2" customFormat="1" ht="24.15" customHeight="1">
      <c r="A165" s="37"/>
      <c r="B165" s="168"/>
      <c r="C165" s="242" t="s">
        <v>418</v>
      </c>
      <c r="D165" s="242" t="s">
        <v>582</v>
      </c>
      <c r="E165" s="243" t="s">
        <v>4961</v>
      </c>
      <c r="F165" s="244" t="s">
        <v>4962</v>
      </c>
      <c r="G165" s="245" t="s">
        <v>373</v>
      </c>
      <c r="H165" s="246">
        <v>2</v>
      </c>
      <c r="I165" s="247"/>
      <c r="J165" s="248">
        <f>ROUND(I165*H165,2)</f>
        <v>0</v>
      </c>
      <c r="K165" s="249"/>
      <c r="L165" s="250"/>
      <c r="M165" s="251" t="s">
        <v>1</v>
      </c>
      <c r="N165" s="252" t="s">
        <v>41</v>
      </c>
      <c r="O165" s="81"/>
      <c r="P165" s="214">
        <f>O165*H165</f>
        <v>0</v>
      </c>
      <c r="Q165" s="214">
        <v>0</v>
      </c>
      <c r="R165" s="214">
        <f>Q165*H165</f>
        <v>0</v>
      </c>
      <c r="S165" s="214">
        <v>0</v>
      </c>
      <c r="T165" s="215">
        <f>S165*H165</f>
        <v>0</v>
      </c>
      <c r="U165" s="37"/>
      <c r="V165" s="37"/>
      <c r="W165" s="37"/>
      <c r="X165" s="37"/>
      <c r="Y165" s="37"/>
      <c r="Z165" s="37"/>
      <c r="AA165" s="37"/>
      <c r="AB165" s="37"/>
      <c r="AC165" s="37"/>
      <c r="AD165" s="37"/>
      <c r="AE165" s="37"/>
      <c r="AR165" s="216" t="s">
        <v>1078</v>
      </c>
      <c r="AT165" s="216" t="s">
        <v>582</v>
      </c>
      <c r="AU165" s="216" t="s">
        <v>87</v>
      </c>
      <c r="AY165" s="18" t="s">
        <v>283</v>
      </c>
      <c r="BE165" s="217">
        <f>IF(N165="základná",J165,0)</f>
        <v>0</v>
      </c>
      <c r="BF165" s="217">
        <f>IF(N165="znížená",J165,0)</f>
        <v>0</v>
      </c>
      <c r="BG165" s="217">
        <f>IF(N165="zákl. prenesená",J165,0)</f>
        <v>0</v>
      </c>
      <c r="BH165" s="217">
        <f>IF(N165="zníž. prenesená",J165,0)</f>
        <v>0</v>
      </c>
      <c r="BI165" s="217">
        <f>IF(N165="nulová",J165,0)</f>
        <v>0</v>
      </c>
      <c r="BJ165" s="18" t="s">
        <v>87</v>
      </c>
      <c r="BK165" s="217">
        <f>ROUND(I165*H165,2)</f>
        <v>0</v>
      </c>
      <c r="BL165" s="18" t="s">
        <v>1078</v>
      </c>
      <c r="BM165" s="216" t="s">
        <v>4963</v>
      </c>
    </row>
    <row r="166" s="2" customFormat="1" ht="16.5" customHeight="1">
      <c r="A166" s="37"/>
      <c r="B166" s="168"/>
      <c r="C166" s="204" t="s">
        <v>428</v>
      </c>
      <c r="D166" s="204" t="s">
        <v>285</v>
      </c>
      <c r="E166" s="205" t="s">
        <v>3249</v>
      </c>
      <c r="F166" s="206" t="s">
        <v>3224</v>
      </c>
      <c r="G166" s="207" t="s">
        <v>373</v>
      </c>
      <c r="H166" s="208">
        <v>2</v>
      </c>
      <c r="I166" s="209"/>
      <c r="J166" s="210">
        <f>ROUND(I166*H166,2)</f>
        <v>0</v>
      </c>
      <c r="K166" s="211"/>
      <c r="L166" s="38"/>
      <c r="M166" s="212" t="s">
        <v>1</v>
      </c>
      <c r="N166" s="213" t="s">
        <v>41</v>
      </c>
      <c r="O166" s="81"/>
      <c r="P166" s="214">
        <f>O166*H166</f>
        <v>0</v>
      </c>
      <c r="Q166" s="214">
        <v>0</v>
      </c>
      <c r="R166" s="214">
        <f>Q166*H166</f>
        <v>0</v>
      </c>
      <c r="S166" s="214">
        <v>0</v>
      </c>
      <c r="T166" s="215">
        <f>S166*H166</f>
        <v>0</v>
      </c>
      <c r="U166" s="37"/>
      <c r="V166" s="37"/>
      <c r="W166" s="37"/>
      <c r="X166" s="37"/>
      <c r="Y166" s="37"/>
      <c r="Z166" s="37"/>
      <c r="AA166" s="37"/>
      <c r="AB166" s="37"/>
      <c r="AC166" s="37"/>
      <c r="AD166" s="37"/>
      <c r="AE166" s="37"/>
      <c r="AR166" s="216" t="s">
        <v>656</v>
      </c>
      <c r="AT166" s="216" t="s">
        <v>285</v>
      </c>
      <c r="AU166" s="216" t="s">
        <v>87</v>
      </c>
      <c r="AY166" s="18" t="s">
        <v>283</v>
      </c>
      <c r="BE166" s="217">
        <f>IF(N166="základná",J166,0)</f>
        <v>0</v>
      </c>
      <c r="BF166" s="217">
        <f>IF(N166="znížená",J166,0)</f>
        <v>0</v>
      </c>
      <c r="BG166" s="217">
        <f>IF(N166="zákl. prenesená",J166,0)</f>
        <v>0</v>
      </c>
      <c r="BH166" s="217">
        <f>IF(N166="zníž. prenesená",J166,0)</f>
        <v>0</v>
      </c>
      <c r="BI166" s="217">
        <f>IF(N166="nulová",J166,0)</f>
        <v>0</v>
      </c>
      <c r="BJ166" s="18" t="s">
        <v>87</v>
      </c>
      <c r="BK166" s="217">
        <f>ROUND(I166*H166,2)</f>
        <v>0</v>
      </c>
      <c r="BL166" s="18" t="s">
        <v>656</v>
      </c>
      <c r="BM166" s="216" t="s">
        <v>4964</v>
      </c>
    </row>
    <row r="167" s="2" customFormat="1" ht="16.5" customHeight="1">
      <c r="A167" s="37"/>
      <c r="B167" s="168"/>
      <c r="C167" s="242" t="s">
        <v>438</v>
      </c>
      <c r="D167" s="242" t="s">
        <v>582</v>
      </c>
      <c r="E167" s="243" t="s">
        <v>4965</v>
      </c>
      <c r="F167" s="244" t="s">
        <v>4966</v>
      </c>
      <c r="G167" s="245" t="s">
        <v>373</v>
      </c>
      <c r="H167" s="246">
        <v>2</v>
      </c>
      <c r="I167" s="247"/>
      <c r="J167" s="248">
        <f>ROUND(I167*H167,2)</f>
        <v>0</v>
      </c>
      <c r="K167" s="249"/>
      <c r="L167" s="250"/>
      <c r="M167" s="251" t="s">
        <v>1</v>
      </c>
      <c r="N167" s="252" t="s">
        <v>41</v>
      </c>
      <c r="O167" s="81"/>
      <c r="P167" s="214">
        <f>O167*H167</f>
        <v>0</v>
      </c>
      <c r="Q167" s="214">
        <v>0</v>
      </c>
      <c r="R167" s="214">
        <f>Q167*H167</f>
        <v>0</v>
      </c>
      <c r="S167" s="214">
        <v>0</v>
      </c>
      <c r="T167" s="215">
        <f>S167*H167</f>
        <v>0</v>
      </c>
      <c r="U167" s="37"/>
      <c r="V167" s="37"/>
      <c r="W167" s="37"/>
      <c r="X167" s="37"/>
      <c r="Y167" s="37"/>
      <c r="Z167" s="37"/>
      <c r="AA167" s="37"/>
      <c r="AB167" s="37"/>
      <c r="AC167" s="37"/>
      <c r="AD167" s="37"/>
      <c r="AE167" s="37"/>
      <c r="AR167" s="216" t="s">
        <v>1399</v>
      </c>
      <c r="AT167" s="216" t="s">
        <v>582</v>
      </c>
      <c r="AU167" s="216" t="s">
        <v>87</v>
      </c>
      <c r="AY167" s="18" t="s">
        <v>283</v>
      </c>
      <c r="BE167" s="217">
        <f>IF(N167="základná",J167,0)</f>
        <v>0</v>
      </c>
      <c r="BF167" s="217">
        <f>IF(N167="znížená",J167,0)</f>
        <v>0</v>
      </c>
      <c r="BG167" s="217">
        <f>IF(N167="zákl. prenesená",J167,0)</f>
        <v>0</v>
      </c>
      <c r="BH167" s="217">
        <f>IF(N167="zníž. prenesená",J167,0)</f>
        <v>0</v>
      </c>
      <c r="BI167" s="217">
        <f>IF(N167="nulová",J167,0)</f>
        <v>0</v>
      </c>
      <c r="BJ167" s="18" t="s">
        <v>87</v>
      </c>
      <c r="BK167" s="217">
        <f>ROUND(I167*H167,2)</f>
        <v>0</v>
      </c>
      <c r="BL167" s="18" t="s">
        <v>656</v>
      </c>
      <c r="BM167" s="216" t="s">
        <v>4967</v>
      </c>
    </row>
    <row r="168" s="2" customFormat="1" ht="16.5" customHeight="1">
      <c r="A168" s="37"/>
      <c r="B168" s="168"/>
      <c r="C168" s="204" t="s">
        <v>442</v>
      </c>
      <c r="D168" s="204" t="s">
        <v>285</v>
      </c>
      <c r="E168" s="205" t="s">
        <v>3254</v>
      </c>
      <c r="F168" s="206" t="s">
        <v>3224</v>
      </c>
      <c r="G168" s="207" t="s">
        <v>373</v>
      </c>
      <c r="H168" s="208">
        <v>2</v>
      </c>
      <c r="I168" s="209"/>
      <c r="J168" s="210">
        <f>ROUND(I168*H168,2)</f>
        <v>0</v>
      </c>
      <c r="K168" s="211"/>
      <c r="L168" s="38"/>
      <c r="M168" s="212" t="s">
        <v>1</v>
      </c>
      <c r="N168" s="213" t="s">
        <v>41</v>
      </c>
      <c r="O168" s="81"/>
      <c r="P168" s="214">
        <f>O168*H168</f>
        <v>0</v>
      </c>
      <c r="Q168" s="214">
        <v>0</v>
      </c>
      <c r="R168" s="214">
        <f>Q168*H168</f>
        <v>0</v>
      </c>
      <c r="S168" s="214">
        <v>0</v>
      </c>
      <c r="T168" s="215">
        <f>S168*H168</f>
        <v>0</v>
      </c>
      <c r="U168" s="37"/>
      <c r="V168" s="37"/>
      <c r="W168" s="37"/>
      <c r="X168" s="37"/>
      <c r="Y168" s="37"/>
      <c r="Z168" s="37"/>
      <c r="AA168" s="37"/>
      <c r="AB168" s="37"/>
      <c r="AC168" s="37"/>
      <c r="AD168" s="37"/>
      <c r="AE168" s="37"/>
      <c r="AR168" s="216" t="s">
        <v>656</v>
      </c>
      <c r="AT168" s="216" t="s">
        <v>285</v>
      </c>
      <c r="AU168" s="216" t="s">
        <v>87</v>
      </c>
      <c r="AY168" s="18" t="s">
        <v>283</v>
      </c>
      <c r="BE168" s="217">
        <f>IF(N168="základná",J168,0)</f>
        <v>0</v>
      </c>
      <c r="BF168" s="217">
        <f>IF(N168="znížená",J168,0)</f>
        <v>0</v>
      </c>
      <c r="BG168" s="217">
        <f>IF(N168="zákl. prenesená",J168,0)</f>
        <v>0</v>
      </c>
      <c r="BH168" s="217">
        <f>IF(N168="zníž. prenesená",J168,0)</f>
        <v>0</v>
      </c>
      <c r="BI168" s="217">
        <f>IF(N168="nulová",J168,0)</f>
        <v>0</v>
      </c>
      <c r="BJ168" s="18" t="s">
        <v>87</v>
      </c>
      <c r="BK168" s="217">
        <f>ROUND(I168*H168,2)</f>
        <v>0</v>
      </c>
      <c r="BL168" s="18" t="s">
        <v>656</v>
      </c>
      <c r="BM168" s="216" t="s">
        <v>4968</v>
      </c>
    </row>
    <row r="169" s="2" customFormat="1" ht="21.75" customHeight="1">
      <c r="A169" s="37"/>
      <c r="B169" s="168"/>
      <c r="C169" s="242" t="s">
        <v>447</v>
      </c>
      <c r="D169" s="242" t="s">
        <v>582</v>
      </c>
      <c r="E169" s="243" t="s">
        <v>4969</v>
      </c>
      <c r="F169" s="244" t="s">
        <v>4970</v>
      </c>
      <c r="G169" s="245" t="s">
        <v>373</v>
      </c>
      <c r="H169" s="246">
        <v>4</v>
      </c>
      <c r="I169" s="247"/>
      <c r="J169" s="248">
        <f>ROUND(I169*H169,2)</f>
        <v>0</v>
      </c>
      <c r="K169" s="249"/>
      <c r="L169" s="250"/>
      <c r="M169" s="251" t="s">
        <v>1</v>
      </c>
      <c r="N169" s="252" t="s">
        <v>41</v>
      </c>
      <c r="O169" s="81"/>
      <c r="P169" s="214">
        <f>O169*H169</f>
        <v>0</v>
      </c>
      <c r="Q169" s="214">
        <v>0</v>
      </c>
      <c r="R169" s="214">
        <f>Q169*H169</f>
        <v>0</v>
      </c>
      <c r="S169" s="214">
        <v>0</v>
      </c>
      <c r="T169" s="215">
        <f>S169*H169</f>
        <v>0</v>
      </c>
      <c r="U169" s="37"/>
      <c r="V169" s="37"/>
      <c r="W169" s="37"/>
      <c r="X169" s="37"/>
      <c r="Y169" s="37"/>
      <c r="Z169" s="37"/>
      <c r="AA169" s="37"/>
      <c r="AB169" s="37"/>
      <c r="AC169" s="37"/>
      <c r="AD169" s="37"/>
      <c r="AE169" s="37"/>
      <c r="AR169" s="216" t="s">
        <v>1399</v>
      </c>
      <c r="AT169" s="216" t="s">
        <v>582</v>
      </c>
      <c r="AU169" s="216" t="s">
        <v>87</v>
      </c>
      <c r="AY169" s="18" t="s">
        <v>283</v>
      </c>
      <c r="BE169" s="217">
        <f>IF(N169="základná",J169,0)</f>
        <v>0</v>
      </c>
      <c r="BF169" s="217">
        <f>IF(N169="znížená",J169,0)</f>
        <v>0</v>
      </c>
      <c r="BG169" s="217">
        <f>IF(N169="zákl. prenesená",J169,0)</f>
        <v>0</v>
      </c>
      <c r="BH169" s="217">
        <f>IF(N169="zníž. prenesená",J169,0)</f>
        <v>0</v>
      </c>
      <c r="BI169" s="217">
        <f>IF(N169="nulová",J169,0)</f>
        <v>0</v>
      </c>
      <c r="BJ169" s="18" t="s">
        <v>87</v>
      </c>
      <c r="BK169" s="217">
        <f>ROUND(I169*H169,2)</f>
        <v>0</v>
      </c>
      <c r="BL169" s="18" t="s">
        <v>656</v>
      </c>
      <c r="BM169" s="216" t="s">
        <v>4971</v>
      </c>
    </row>
    <row r="170" s="2" customFormat="1" ht="16.5" customHeight="1">
      <c r="A170" s="37"/>
      <c r="B170" s="168"/>
      <c r="C170" s="204" t="s">
        <v>464</v>
      </c>
      <c r="D170" s="204" t="s">
        <v>285</v>
      </c>
      <c r="E170" s="205" t="s">
        <v>4972</v>
      </c>
      <c r="F170" s="206" t="s">
        <v>3224</v>
      </c>
      <c r="G170" s="207" t="s">
        <v>373</v>
      </c>
      <c r="H170" s="208">
        <v>4</v>
      </c>
      <c r="I170" s="209"/>
      <c r="J170" s="210">
        <f>ROUND(I170*H170,2)</f>
        <v>0</v>
      </c>
      <c r="K170" s="211"/>
      <c r="L170" s="38"/>
      <c r="M170" s="212" t="s">
        <v>1</v>
      </c>
      <c r="N170" s="213" t="s">
        <v>41</v>
      </c>
      <c r="O170" s="81"/>
      <c r="P170" s="214">
        <f>O170*H170</f>
        <v>0</v>
      </c>
      <c r="Q170" s="214">
        <v>0</v>
      </c>
      <c r="R170" s="214">
        <f>Q170*H170</f>
        <v>0</v>
      </c>
      <c r="S170" s="214">
        <v>0</v>
      </c>
      <c r="T170" s="215">
        <f>S170*H170</f>
        <v>0</v>
      </c>
      <c r="U170" s="37"/>
      <c r="V170" s="37"/>
      <c r="W170" s="37"/>
      <c r="X170" s="37"/>
      <c r="Y170" s="37"/>
      <c r="Z170" s="37"/>
      <c r="AA170" s="37"/>
      <c r="AB170" s="37"/>
      <c r="AC170" s="37"/>
      <c r="AD170" s="37"/>
      <c r="AE170" s="37"/>
      <c r="AR170" s="216" t="s">
        <v>656</v>
      </c>
      <c r="AT170" s="216" t="s">
        <v>285</v>
      </c>
      <c r="AU170" s="216" t="s">
        <v>87</v>
      </c>
      <c r="AY170" s="18" t="s">
        <v>283</v>
      </c>
      <c r="BE170" s="217">
        <f>IF(N170="základná",J170,0)</f>
        <v>0</v>
      </c>
      <c r="BF170" s="217">
        <f>IF(N170="znížená",J170,0)</f>
        <v>0</v>
      </c>
      <c r="BG170" s="217">
        <f>IF(N170="zákl. prenesená",J170,0)</f>
        <v>0</v>
      </c>
      <c r="BH170" s="217">
        <f>IF(N170="zníž. prenesená",J170,0)</f>
        <v>0</v>
      </c>
      <c r="BI170" s="217">
        <f>IF(N170="nulová",J170,0)</f>
        <v>0</v>
      </c>
      <c r="BJ170" s="18" t="s">
        <v>87</v>
      </c>
      <c r="BK170" s="217">
        <f>ROUND(I170*H170,2)</f>
        <v>0</v>
      </c>
      <c r="BL170" s="18" t="s">
        <v>656</v>
      </c>
      <c r="BM170" s="216" t="s">
        <v>4973</v>
      </c>
    </row>
    <row r="171" s="2" customFormat="1" ht="16.5" customHeight="1">
      <c r="A171" s="37"/>
      <c r="B171" s="168"/>
      <c r="C171" s="242" t="s">
        <v>469</v>
      </c>
      <c r="D171" s="242" t="s">
        <v>582</v>
      </c>
      <c r="E171" s="243" t="s">
        <v>4974</v>
      </c>
      <c r="F171" s="244" t="s">
        <v>4975</v>
      </c>
      <c r="G171" s="245" t="s">
        <v>373</v>
      </c>
      <c r="H171" s="246">
        <v>10</v>
      </c>
      <c r="I171" s="247"/>
      <c r="J171" s="248">
        <f>ROUND(I171*H171,2)</f>
        <v>0</v>
      </c>
      <c r="K171" s="249"/>
      <c r="L171" s="250"/>
      <c r="M171" s="251" t="s">
        <v>1</v>
      </c>
      <c r="N171" s="252" t="s">
        <v>41</v>
      </c>
      <c r="O171" s="81"/>
      <c r="P171" s="214">
        <f>O171*H171</f>
        <v>0</v>
      </c>
      <c r="Q171" s="214">
        <v>0</v>
      </c>
      <c r="R171" s="214">
        <f>Q171*H171</f>
        <v>0</v>
      </c>
      <c r="S171" s="214">
        <v>0</v>
      </c>
      <c r="T171" s="215">
        <f>S171*H171</f>
        <v>0</v>
      </c>
      <c r="U171" s="37"/>
      <c r="V171" s="37"/>
      <c r="W171" s="37"/>
      <c r="X171" s="37"/>
      <c r="Y171" s="37"/>
      <c r="Z171" s="37"/>
      <c r="AA171" s="37"/>
      <c r="AB171" s="37"/>
      <c r="AC171" s="37"/>
      <c r="AD171" s="37"/>
      <c r="AE171" s="37"/>
      <c r="AR171" s="216" t="s">
        <v>1399</v>
      </c>
      <c r="AT171" s="216" t="s">
        <v>582</v>
      </c>
      <c r="AU171" s="216" t="s">
        <v>87</v>
      </c>
      <c r="AY171" s="18" t="s">
        <v>283</v>
      </c>
      <c r="BE171" s="217">
        <f>IF(N171="základná",J171,0)</f>
        <v>0</v>
      </c>
      <c r="BF171" s="217">
        <f>IF(N171="znížená",J171,0)</f>
        <v>0</v>
      </c>
      <c r="BG171" s="217">
        <f>IF(N171="zákl. prenesená",J171,0)</f>
        <v>0</v>
      </c>
      <c r="BH171" s="217">
        <f>IF(N171="zníž. prenesená",J171,0)</f>
        <v>0</v>
      </c>
      <c r="BI171" s="217">
        <f>IF(N171="nulová",J171,0)</f>
        <v>0</v>
      </c>
      <c r="BJ171" s="18" t="s">
        <v>87</v>
      </c>
      <c r="BK171" s="217">
        <f>ROUND(I171*H171,2)</f>
        <v>0</v>
      </c>
      <c r="BL171" s="18" t="s">
        <v>656</v>
      </c>
      <c r="BM171" s="216" t="s">
        <v>4976</v>
      </c>
    </row>
    <row r="172" s="2" customFormat="1" ht="16.5" customHeight="1">
      <c r="A172" s="37"/>
      <c r="B172" s="168"/>
      <c r="C172" s="204" t="s">
        <v>473</v>
      </c>
      <c r="D172" s="204" t="s">
        <v>285</v>
      </c>
      <c r="E172" s="205" t="s">
        <v>4977</v>
      </c>
      <c r="F172" s="206" t="s">
        <v>3224</v>
      </c>
      <c r="G172" s="207" t="s">
        <v>373</v>
      </c>
      <c r="H172" s="208">
        <v>10</v>
      </c>
      <c r="I172" s="209"/>
      <c r="J172" s="210">
        <f>ROUND(I172*H172,2)</f>
        <v>0</v>
      </c>
      <c r="K172" s="211"/>
      <c r="L172" s="38"/>
      <c r="M172" s="212" t="s">
        <v>1</v>
      </c>
      <c r="N172" s="213" t="s">
        <v>41</v>
      </c>
      <c r="O172" s="81"/>
      <c r="P172" s="214">
        <f>O172*H172</f>
        <v>0</v>
      </c>
      <c r="Q172" s="214">
        <v>0</v>
      </c>
      <c r="R172" s="214">
        <f>Q172*H172</f>
        <v>0</v>
      </c>
      <c r="S172" s="214">
        <v>0</v>
      </c>
      <c r="T172" s="215">
        <f>S172*H172</f>
        <v>0</v>
      </c>
      <c r="U172" s="37"/>
      <c r="V172" s="37"/>
      <c r="W172" s="37"/>
      <c r="X172" s="37"/>
      <c r="Y172" s="37"/>
      <c r="Z172" s="37"/>
      <c r="AA172" s="37"/>
      <c r="AB172" s="37"/>
      <c r="AC172" s="37"/>
      <c r="AD172" s="37"/>
      <c r="AE172" s="37"/>
      <c r="AR172" s="216" t="s">
        <v>656</v>
      </c>
      <c r="AT172" s="216" t="s">
        <v>285</v>
      </c>
      <c r="AU172" s="216" t="s">
        <v>87</v>
      </c>
      <c r="AY172" s="18" t="s">
        <v>283</v>
      </c>
      <c r="BE172" s="217">
        <f>IF(N172="základná",J172,0)</f>
        <v>0</v>
      </c>
      <c r="BF172" s="217">
        <f>IF(N172="znížená",J172,0)</f>
        <v>0</v>
      </c>
      <c r="BG172" s="217">
        <f>IF(N172="zákl. prenesená",J172,0)</f>
        <v>0</v>
      </c>
      <c r="BH172" s="217">
        <f>IF(N172="zníž. prenesená",J172,0)</f>
        <v>0</v>
      </c>
      <c r="BI172" s="217">
        <f>IF(N172="nulová",J172,0)</f>
        <v>0</v>
      </c>
      <c r="BJ172" s="18" t="s">
        <v>87</v>
      </c>
      <c r="BK172" s="217">
        <f>ROUND(I172*H172,2)</f>
        <v>0</v>
      </c>
      <c r="BL172" s="18" t="s">
        <v>656</v>
      </c>
      <c r="BM172" s="216" t="s">
        <v>4978</v>
      </c>
    </row>
    <row r="173" s="2" customFormat="1" ht="16.5" customHeight="1">
      <c r="A173" s="37"/>
      <c r="B173" s="168"/>
      <c r="C173" s="242" t="s">
        <v>496</v>
      </c>
      <c r="D173" s="242" t="s">
        <v>582</v>
      </c>
      <c r="E173" s="243" t="s">
        <v>4979</v>
      </c>
      <c r="F173" s="244" t="s">
        <v>4980</v>
      </c>
      <c r="G173" s="245" t="s">
        <v>373</v>
      </c>
      <c r="H173" s="246">
        <v>10</v>
      </c>
      <c r="I173" s="247"/>
      <c r="J173" s="248">
        <f>ROUND(I173*H173,2)</f>
        <v>0</v>
      </c>
      <c r="K173" s="249"/>
      <c r="L173" s="250"/>
      <c r="M173" s="251" t="s">
        <v>1</v>
      </c>
      <c r="N173" s="252" t="s">
        <v>41</v>
      </c>
      <c r="O173" s="81"/>
      <c r="P173" s="214">
        <f>O173*H173</f>
        <v>0</v>
      </c>
      <c r="Q173" s="214">
        <v>0</v>
      </c>
      <c r="R173" s="214">
        <f>Q173*H173</f>
        <v>0</v>
      </c>
      <c r="S173" s="214">
        <v>0</v>
      </c>
      <c r="T173" s="215">
        <f>S173*H173</f>
        <v>0</v>
      </c>
      <c r="U173" s="37"/>
      <c r="V173" s="37"/>
      <c r="W173" s="37"/>
      <c r="X173" s="37"/>
      <c r="Y173" s="37"/>
      <c r="Z173" s="37"/>
      <c r="AA173" s="37"/>
      <c r="AB173" s="37"/>
      <c r="AC173" s="37"/>
      <c r="AD173" s="37"/>
      <c r="AE173" s="37"/>
      <c r="AR173" s="216" t="s">
        <v>1399</v>
      </c>
      <c r="AT173" s="216" t="s">
        <v>582</v>
      </c>
      <c r="AU173" s="216" t="s">
        <v>87</v>
      </c>
      <c r="AY173" s="18" t="s">
        <v>283</v>
      </c>
      <c r="BE173" s="217">
        <f>IF(N173="základná",J173,0)</f>
        <v>0</v>
      </c>
      <c r="BF173" s="217">
        <f>IF(N173="znížená",J173,0)</f>
        <v>0</v>
      </c>
      <c r="BG173" s="217">
        <f>IF(N173="zákl. prenesená",J173,0)</f>
        <v>0</v>
      </c>
      <c r="BH173" s="217">
        <f>IF(N173="zníž. prenesená",J173,0)</f>
        <v>0</v>
      </c>
      <c r="BI173" s="217">
        <f>IF(N173="nulová",J173,0)</f>
        <v>0</v>
      </c>
      <c r="BJ173" s="18" t="s">
        <v>87</v>
      </c>
      <c r="BK173" s="217">
        <f>ROUND(I173*H173,2)</f>
        <v>0</v>
      </c>
      <c r="BL173" s="18" t="s">
        <v>656</v>
      </c>
      <c r="BM173" s="216" t="s">
        <v>4981</v>
      </c>
    </row>
    <row r="174" s="2" customFormat="1" ht="16.5" customHeight="1">
      <c r="A174" s="37"/>
      <c r="B174" s="168"/>
      <c r="C174" s="204" t="s">
        <v>501</v>
      </c>
      <c r="D174" s="204" t="s">
        <v>285</v>
      </c>
      <c r="E174" s="205" t="s">
        <v>4982</v>
      </c>
      <c r="F174" s="206" t="s">
        <v>3224</v>
      </c>
      <c r="G174" s="207" t="s">
        <v>373</v>
      </c>
      <c r="H174" s="208">
        <v>10</v>
      </c>
      <c r="I174" s="209"/>
      <c r="J174" s="210">
        <f>ROUND(I174*H174,2)</f>
        <v>0</v>
      </c>
      <c r="K174" s="211"/>
      <c r="L174" s="38"/>
      <c r="M174" s="212" t="s">
        <v>1</v>
      </c>
      <c r="N174" s="213" t="s">
        <v>41</v>
      </c>
      <c r="O174" s="81"/>
      <c r="P174" s="214">
        <f>O174*H174</f>
        <v>0</v>
      </c>
      <c r="Q174" s="214">
        <v>0</v>
      </c>
      <c r="R174" s="214">
        <f>Q174*H174</f>
        <v>0</v>
      </c>
      <c r="S174" s="214">
        <v>0</v>
      </c>
      <c r="T174" s="215">
        <f>S174*H174</f>
        <v>0</v>
      </c>
      <c r="U174" s="37"/>
      <c r="V174" s="37"/>
      <c r="W174" s="37"/>
      <c r="X174" s="37"/>
      <c r="Y174" s="37"/>
      <c r="Z174" s="37"/>
      <c r="AA174" s="37"/>
      <c r="AB174" s="37"/>
      <c r="AC174" s="37"/>
      <c r="AD174" s="37"/>
      <c r="AE174" s="37"/>
      <c r="AR174" s="216" t="s">
        <v>656</v>
      </c>
      <c r="AT174" s="216" t="s">
        <v>285</v>
      </c>
      <c r="AU174" s="216" t="s">
        <v>87</v>
      </c>
      <c r="AY174" s="18" t="s">
        <v>283</v>
      </c>
      <c r="BE174" s="217">
        <f>IF(N174="základná",J174,0)</f>
        <v>0</v>
      </c>
      <c r="BF174" s="217">
        <f>IF(N174="znížená",J174,0)</f>
        <v>0</v>
      </c>
      <c r="BG174" s="217">
        <f>IF(N174="zákl. prenesená",J174,0)</f>
        <v>0</v>
      </c>
      <c r="BH174" s="217">
        <f>IF(N174="zníž. prenesená",J174,0)</f>
        <v>0</v>
      </c>
      <c r="BI174" s="217">
        <f>IF(N174="nulová",J174,0)</f>
        <v>0</v>
      </c>
      <c r="BJ174" s="18" t="s">
        <v>87</v>
      </c>
      <c r="BK174" s="217">
        <f>ROUND(I174*H174,2)</f>
        <v>0</v>
      </c>
      <c r="BL174" s="18" t="s">
        <v>656</v>
      </c>
      <c r="BM174" s="216" t="s">
        <v>4983</v>
      </c>
    </row>
    <row r="175" s="2" customFormat="1" ht="16.5" customHeight="1">
      <c r="A175" s="37"/>
      <c r="B175" s="168"/>
      <c r="C175" s="242" t="s">
        <v>505</v>
      </c>
      <c r="D175" s="242" t="s">
        <v>582</v>
      </c>
      <c r="E175" s="243" t="s">
        <v>4984</v>
      </c>
      <c r="F175" s="244" t="s">
        <v>4985</v>
      </c>
      <c r="G175" s="245" t="s">
        <v>373</v>
      </c>
      <c r="H175" s="246">
        <v>5</v>
      </c>
      <c r="I175" s="247"/>
      <c r="J175" s="248">
        <f>ROUND(I175*H175,2)</f>
        <v>0</v>
      </c>
      <c r="K175" s="249"/>
      <c r="L175" s="250"/>
      <c r="M175" s="251" t="s">
        <v>1</v>
      </c>
      <c r="N175" s="252" t="s">
        <v>41</v>
      </c>
      <c r="O175" s="81"/>
      <c r="P175" s="214">
        <f>O175*H175</f>
        <v>0</v>
      </c>
      <c r="Q175" s="214">
        <v>0</v>
      </c>
      <c r="R175" s="214">
        <f>Q175*H175</f>
        <v>0</v>
      </c>
      <c r="S175" s="214">
        <v>0</v>
      </c>
      <c r="T175" s="215">
        <f>S175*H175</f>
        <v>0</v>
      </c>
      <c r="U175" s="37"/>
      <c r="V175" s="37"/>
      <c r="W175" s="37"/>
      <c r="X175" s="37"/>
      <c r="Y175" s="37"/>
      <c r="Z175" s="37"/>
      <c r="AA175" s="37"/>
      <c r="AB175" s="37"/>
      <c r="AC175" s="37"/>
      <c r="AD175" s="37"/>
      <c r="AE175" s="37"/>
      <c r="AR175" s="216" t="s">
        <v>1399</v>
      </c>
      <c r="AT175" s="216" t="s">
        <v>582</v>
      </c>
      <c r="AU175" s="216" t="s">
        <v>87</v>
      </c>
      <c r="AY175" s="18" t="s">
        <v>283</v>
      </c>
      <c r="BE175" s="217">
        <f>IF(N175="základná",J175,0)</f>
        <v>0</v>
      </c>
      <c r="BF175" s="217">
        <f>IF(N175="znížená",J175,0)</f>
        <v>0</v>
      </c>
      <c r="BG175" s="217">
        <f>IF(N175="zákl. prenesená",J175,0)</f>
        <v>0</v>
      </c>
      <c r="BH175" s="217">
        <f>IF(N175="zníž. prenesená",J175,0)</f>
        <v>0</v>
      </c>
      <c r="BI175" s="217">
        <f>IF(N175="nulová",J175,0)</f>
        <v>0</v>
      </c>
      <c r="BJ175" s="18" t="s">
        <v>87</v>
      </c>
      <c r="BK175" s="217">
        <f>ROUND(I175*H175,2)</f>
        <v>0</v>
      </c>
      <c r="BL175" s="18" t="s">
        <v>656</v>
      </c>
      <c r="BM175" s="216" t="s">
        <v>4986</v>
      </c>
    </row>
    <row r="176" s="12" customFormat="1" ht="25.92" customHeight="1">
      <c r="A176" s="12"/>
      <c r="B176" s="191"/>
      <c r="C176" s="12"/>
      <c r="D176" s="192" t="s">
        <v>74</v>
      </c>
      <c r="E176" s="193" t="s">
        <v>3346</v>
      </c>
      <c r="F176" s="193" t="s">
        <v>4580</v>
      </c>
      <c r="G176" s="12"/>
      <c r="H176" s="12"/>
      <c r="I176" s="194"/>
      <c r="J176" s="195">
        <f>BK176</f>
        <v>0</v>
      </c>
      <c r="K176" s="12"/>
      <c r="L176" s="191"/>
      <c r="M176" s="196"/>
      <c r="N176" s="197"/>
      <c r="O176" s="197"/>
      <c r="P176" s="198">
        <f>SUM(P177:P188)</f>
        <v>0</v>
      </c>
      <c r="Q176" s="197"/>
      <c r="R176" s="198">
        <f>SUM(R177:R188)</f>
        <v>0</v>
      </c>
      <c r="S176" s="197"/>
      <c r="T176" s="199">
        <f>SUM(T177:T188)</f>
        <v>0</v>
      </c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R176" s="192" t="s">
        <v>82</v>
      </c>
      <c r="AT176" s="200" t="s">
        <v>74</v>
      </c>
      <c r="AU176" s="200" t="s">
        <v>75</v>
      </c>
      <c r="AY176" s="192" t="s">
        <v>283</v>
      </c>
      <c r="BK176" s="201">
        <f>SUM(BK177:BK188)</f>
        <v>0</v>
      </c>
    </row>
    <row r="177" s="2" customFormat="1" ht="33" customHeight="1">
      <c r="A177" s="37"/>
      <c r="B177" s="168"/>
      <c r="C177" s="242" t="s">
        <v>509</v>
      </c>
      <c r="D177" s="242" t="s">
        <v>582</v>
      </c>
      <c r="E177" s="243" t="s">
        <v>4987</v>
      </c>
      <c r="F177" s="244" t="s">
        <v>4988</v>
      </c>
      <c r="G177" s="245" t="s">
        <v>649</v>
      </c>
      <c r="H177" s="246">
        <v>350</v>
      </c>
      <c r="I177" s="247"/>
      <c r="J177" s="248">
        <f>ROUND(I177*H177,2)</f>
        <v>0</v>
      </c>
      <c r="K177" s="249"/>
      <c r="L177" s="250"/>
      <c r="M177" s="251" t="s">
        <v>1</v>
      </c>
      <c r="N177" s="252" t="s">
        <v>41</v>
      </c>
      <c r="O177" s="81"/>
      <c r="P177" s="214">
        <f>O177*H177</f>
        <v>0</v>
      </c>
      <c r="Q177" s="214">
        <v>0</v>
      </c>
      <c r="R177" s="214">
        <f>Q177*H177</f>
        <v>0</v>
      </c>
      <c r="S177" s="214">
        <v>0</v>
      </c>
      <c r="T177" s="215">
        <f>S177*H177</f>
        <v>0</v>
      </c>
      <c r="U177" s="37"/>
      <c r="V177" s="37"/>
      <c r="W177" s="37"/>
      <c r="X177" s="37"/>
      <c r="Y177" s="37"/>
      <c r="Z177" s="37"/>
      <c r="AA177" s="37"/>
      <c r="AB177" s="37"/>
      <c r="AC177" s="37"/>
      <c r="AD177" s="37"/>
      <c r="AE177" s="37"/>
      <c r="AR177" s="216" t="s">
        <v>319</v>
      </c>
      <c r="AT177" s="216" t="s">
        <v>582</v>
      </c>
      <c r="AU177" s="216" t="s">
        <v>82</v>
      </c>
      <c r="AY177" s="18" t="s">
        <v>283</v>
      </c>
      <c r="BE177" s="217">
        <f>IF(N177="základná",J177,0)</f>
        <v>0</v>
      </c>
      <c r="BF177" s="217">
        <f>IF(N177="znížená",J177,0)</f>
        <v>0</v>
      </c>
      <c r="BG177" s="217">
        <f>IF(N177="zákl. prenesená",J177,0)</f>
        <v>0</v>
      </c>
      <c r="BH177" s="217">
        <f>IF(N177="zníž. prenesená",J177,0)</f>
        <v>0</v>
      </c>
      <c r="BI177" s="217">
        <f>IF(N177="nulová",J177,0)</f>
        <v>0</v>
      </c>
      <c r="BJ177" s="18" t="s">
        <v>87</v>
      </c>
      <c r="BK177" s="217">
        <f>ROUND(I177*H177,2)</f>
        <v>0</v>
      </c>
      <c r="BL177" s="18" t="s">
        <v>289</v>
      </c>
      <c r="BM177" s="216" t="s">
        <v>4989</v>
      </c>
    </row>
    <row r="178" s="2" customFormat="1" ht="16.5" customHeight="1">
      <c r="A178" s="37"/>
      <c r="B178" s="168"/>
      <c r="C178" s="204" t="s">
        <v>515</v>
      </c>
      <c r="D178" s="204" t="s">
        <v>285</v>
      </c>
      <c r="E178" s="205" t="s">
        <v>3267</v>
      </c>
      <c r="F178" s="206" t="s">
        <v>3224</v>
      </c>
      <c r="G178" s="207" t="s">
        <v>649</v>
      </c>
      <c r="H178" s="208">
        <v>350</v>
      </c>
      <c r="I178" s="209"/>
      <c r="J178" s="210">
        <f>ROUND(I178*H178,2)</f>
        <v>0</v>
      </c>
      <c r="K178" s="211"/>
      <c r="L178" s="38"/>
      <c r="M178" s="212" t="s">
        <v>1</v>
      </c>
      <c r="N178" s="213" t="s">
        <v>41</v>
      </c>
      <c r="O178" s="81"/>
      <c r="P178" s="214">
        <f>O178*H178</f>
        <v>0</v>
      </c>
      <c r="Q178" s="214">
        <v>0</v>
      </c>
      <c r="R178" s="214">
        <f>Q178*H178</f>
        <v>0</v>
      </c>
      <c r="S178" s="214">
        <v>0</v>
      </c>
      <c r="T178" s="215">
        <f>S178*H178</f>
        <v>0</v>
      </c>
      <c r="U178" s="37"/>
      <c r="V178" s="37"/>
      <c r="W178" s="37"/>
      <c r="X178" s="37"/>
      <c r="Y178" s="37"/>
      <c r="Z178" s="37"/>
      <c r="AA178" s="37"/>
      <c r="AB178" s="37"/>
      <c r="AC178" s="37"/>
      <c r="AD178" s="37"/>
      <c r="AE178" s="37"/>
      <c r="AR178" s="216" t="s">
        <v>656</v>
      </c>
      <c r="AT178" s="216" t="s">
        <v>285</v>
      </c>
      <c r="AU178" s="216" t="s">
        <v>82</v>
      </c>
      <c r="AY178" s="18" t="s">
        <v>283</v>
      </c>
      <c r="BE178" s="217">
        <f>IF(N178="základná",J178,0)</f>
        <v>0</v>
      </c>
      <c r="BF178" s="217">
        <f>IF(N178="znížená",J178,0)</f>
        <v>0</v>
      </c>
      <c r="BG178" s="217">
        <f>IF(N178="zákl. prenesená",J178,0)</f>
        <v>0</v>
      </c>
      <c r="BH178" s="217">
        <f>IF(N178="zníž. prenesená",J178,0)</f>
        <v>0</v>
      </c>
      <c r="BI178" s="217">
        <f>IF(N178="nulová",J178,0)</f>
        <v>0</v>
      </c>
      <c r="BJ178" s="18" t="s">
        <v>87</v>
      </c>
      <c r="BK178" s="217">
        <f>ROUND(I178*H178,2)</f>
        <v>0</v>
      </c>
      <c r="BL178" s="18" t="s">
        <v>656</v>
      </c>
      <c r="BM178" s="216" t="s">
        <v>4990</v>
      </c>
    </row>
    <row r="179" s="2" customFormat="1" ht="24.15" customHeight="1">
      <c r="A179" s="37"/>
      <c r="B179" s="168"/>
      <c r="C179" s="242" t="s">
        <v>519</v>
      </c>
      <c r="D179" s="242" t="s">
        <v>582</v>
      </c>
      <c r="E179" s="243" t="s">
        <v>4991</v>
      </c>
      <c r="F179" s="244" t="s">
        <v>4992</v>
      </c>
      <c r="G179" s="245" t="s">
        <v>649</v>
      </c>
      <c r="H179" s="246">
        <v>25</v>
      </c>
      <c r="I179" s="247"/>
      <c r="J179" s="248">
        <f>ROUND(I179*H179,2)</f>
        <v>0</v>
      </c>
      <c r="K179" s="249"/>
      <c r="L179" s="250"/>
      <c r="M179" s="251" t="s">
        <v>1</v>
      </c>
      <c r="N179" s="252" t="s">
        <v>41</v>
      </c>
      <c r="O179" s="81"/>
      <c r="P179" s="214">
        <f>O179*H179</f>
        <v>0</v>
      </c>
      <c r="Q179" s="214">
        <v>0</v>
      </c>
      <c r="R179" s="214">
        <f>Q179*H179</f>
        <v>0</v>
      </c>
      <c r="S179" s="214">
        <v>0</v>
      </c>
      <c r="T179" s="215">
        <f>S179*H179</f>
        <v>0</v>
      </c>
      <c r="U179" s="37"/>
      <c r="V179" s="37"/>
      <c r="W179" s="37"/>
      <c r="X179" s="37"/>
      <c r="Y179" s="37"/>
      <c r="Z179" s="37"/>
      <c r="AA179" s="37"/>
      <c r="AB179" s="37"/>
      <c r="AC179" s="37"/>
      <c r="AD179" s="37"/>
      <c r="AE179" s="37"/>
      <c r="AR179" s="216" t="s">
        <v>319</v>
      </c>
      <c r="AT179" s="216" t="s">
        <v>582</v>
      </c>
      <c r="AU179" s="216" t="s">
        <v>82</v>
      </c>
      <c r="AY179" s="18" t="s">
        <v>283</v>
      </c>
      <c r="BE179" s="217">
        <f>IF(N179="základná",J179,0)</f>
        <v>0</v>
      </c>
      <c r="BF179" s="217">
        <f>IF(N179="znížená",J179,0)</f>
        <v>0</v>
      </c>
      <c r="BG179" s="217">
        <f>IF(N179="zákl. prenesená",J179,0)</f>
        <v>0</v>
      </c>
      <c r="BH179" s="217">
        <f>IF(N179="zníž. prenesená",J179,0)</f>
        <v>0</v>
      </c>
      <c r="BI179" s="217">
        <f>IF(N179="nulová",J179,0)</f>
        <v>0</v>
      </c>
      <c r="BJ179" s="18" t="s">
        <v>87</v>
      </c>
      <c r="BK179" s="217">
        <f>ROUND(I179*H179,2)</f>
        <v>0</v>
      </c>
      <c r="BL179" s="18" t="s">
        <v>289</v>
      </c>
      <c r="BM179" s="216" t="s">
        <v>4993</v>
      </c>
    </row>
    <row r="180" s="2" customFormat="1" ht="16.5" customHeight="1">
      <c r="A180" s="37"/>
      <c r="B180" s="168"/>
      <c r="C180" s="204" t="s">
        <v>523</v>
      </c>
      <c r="D180" s="204" t="s">
        <v>285</v>
      </c>
      <c r="E180" s="205" t="s">
        <v>3267</v>
      </c>
      <c r="F180" s="206" t="s">
        <v>3224</v>
      </c>
      <c r="G180" s="207" t="s">
        <v>649</v>
      </c>
      <c r="H180" s="208">
        <v>25</v>
      </c>
      <c r="I180" s="209"/>
      <c r="J180" s="210">
        <f>ROUND(I180*H180,2)</f>
        <v>0</v>
      </c>
      <c r="K180" s="211"/>
      <c r="L180" s="38"/>
      <c r="M180" s="212" t="s">
        <v>1</v>
      </c>
      <c r="N180" s="213" t="s">
        <v>41</v>
      </c>
      <c r="O180" s="81"/>
      <c r="P180" s="214">
        <f>O180*H180</f>
        <v>0</v>
      </c>
      <c r="Q180" s="214">
        <v>0</v>
      </c>
      <c r="R180" s="214">
        <f>Q180*H180</f>
        <v>0</v>
      </c>
      <c r="S180" s="214">
        <v>0</v>
      </c>
      <c r="T180" s="215">
        <f>S180*H180</f>
        <v>0</v>
      </c>
      <c r="U180" s="37"/>
      <c r="V180" s="37"/>
      <c r="W180" s="37"/>
      <c r="X180" s="37"/>
      <c r="Y180" s="37"/>
      <c r="Z180" s="37"/>
      <c r="AA180" s="37"/>
      <c r="AB180" s="37"/>
      <c r="AC180" s="37"/>
      <c r="AD180" s="37"/>
      <c r="AE180" s="37"/>
      <c r="AR180" s="216" t="s">
        <v>656</v>
      </c>
      <c r="AT180" s="216" t="s">
        <v>285</v>
      </c>
      <c r="AU180" s="216" t="s">
        <v>82</v>
      </c>
      <c r="AY180" s="18" t="s">
        <v>283</v>
      </c>
      <c r="BE180" s="217">
        <f>IF(N180="základná",J180,0)</f>
        <v>0</v>
      </c>
      <c r="BF180" s="217">
        <f>IF(N180="znížená",J180,0)</f>
        <v>0</v>
      </c>
      <c r="BG180" s="217">
        <f>IF(N180="zákl. prenesená",J180,0)</f>
        <v>0</v>
      </c>
      <c r="BH180" s="217">
        <f>IF(N180="zníž. prenesená",J180,0)</f>
        <v>0</v>
      </c>
      <c r="BI180" s="217">
        <f>IF(N180="nulová",J180,0)</f>
        <v>0</v>
      </c>
      <c r="BJ180" s="18" t="s">
        <v>87</v>
      </c>
      <c r="BK180" s="217">
        <f>ROUND(I180*H180,2)</f>
        <v>0</v>
      </c>
      <c r="BL180" s="18" t="s">
        <v>656</v>
      </c>
      <c r="BM180" s="216" t="s">
        <v>4994</v>
      </c>
    </row>
    <row r="181" s="2" customFormat="1" ht="16.5" customHeight="1">
      <c r="A181" s="37"/>
      <c r="B181" s="168"/>
      <c r="C181" s="242" t="s">
        <v>527</v>
      </c>
      <c r="D181" s="242" t="s">
        <v>582</v>
      </c>
      <c r="E181" s="243" t="s">
        <v>4995</v>
      </c>
      <c r="F181" s="244" t="s">
        <v>4996</v>
      </c>
      <c r="G181" s="245" t="s">
        <v>373</v>
      </c>
      <c r="H181" s="246">
        <v>14</v>
      </c>
      <c r="I181" s="247"/>
      <c r="J181" s="248">
        <f>ROUND(I181*H181,2)</f>
        <v>0</v>
      </c>
      <c r="K181" s="249"/>
      <c r="L181" s="250"/>
      <c r="M181" s="251" t="s">
        <v>1</v>
      </c>
      <c r="N181" s="252" t="s">
        <v>41</v>
      </c>
      <c r="O181" s="81"/>
      <c r="P181" s="214">
        <f>O181*H181</f>
        <v>0</v>
      </c>
      <c r="Q181" s="214">
        <v>0</v>
      </c>
      <c r="R181" s="214">
        <f>Q181*H181</f>
        <v>0</v>
      </c>
      <c r="S181" s="214">
        <v>0</v>
      </c>
      <c r="T181" s="215">
        <f>S181*H181</f>
        <v>0</v>
      </c>
      <c r="U181" s="37"/>
      <c r="V181" s="37"/>
      <c r="W181" s="37"/>
      <c r="X181" s="37"/>
      <c r="Y181" s="37"/>
      <c r="Z181" s="37"/>
      <c r="AA181" s="37"/>
      <c r="AB181" s="37"/>
      <c r="AC181" s="37"/>
      <c r="AD181" s="37"/>
      <c r="AE181" s="37"/>
      <c r="AR181" s="216" t="s">
        <v>319</v>
      </c>
      <c r="AT181" s="216" t="s">
        <v>582</v>
      </c>
      <c r="AU181" s="216" t="s">
        <v>82</v>
      </c>
      <c r="AY181" s="18" t="s">
        <v>283</v>
      </c>
      <c r="BE181" s="217">
        <f>IF(N181="základná",J181,0)</f>
        <v>0</v>
      </c>
      <c r="BF181" s="217">
        <f>IF(N181="znížená",J181,0)</f>
        <v>0</v>
      </c>
      <c r="BG181" s="217">
        <f>IF(N181="zákl. prenesená",J181,0)</f>
        <v>0</v>
      </c>
      <c r="BH181" s="217">
        <f>IF(N181="zníž. prenesená",J181,0)</f>
        <v>0</v>
      </c>
      <c r="BI181" s="217">
        <f>IF(N181="nulová",J181,0)</f>
        <v>0</v>
      </c>
      <c r="BJ181" s="18" t="s">
        <v>87</v>
      </c>
      <c r="BK181" s="217">
        <f>ROUND(I181*H181,2)</f>
        <v>0</v>
      </c>
      <c r="BL181" s="18" t="s">
        <v>289</v>
      </c>
      <c r="BM181" s="216" t="s">
        <v>4997</v>
      </c>
    </row>
    <row r="182" s="2" customFormat="1" ht="21.75" customHeight="1">
      <c r="A182" s="37"/>
      <c r="B182" s="168"/>
      <c r="C182" s="242" t="s">
        <v>531</v>
      </c>
      <c r="D182" s="242" t="s">
        <v>582</v>
      </c>
      <c r="E182" s="243" t="s">
        <v>4998</v>
      </c>
      <c r="F182" s="244" t="s">
        <v>4999</v>
      </c>
      <c r="G182" s="245" t="s">
        <v>373</v>
      </c>
      <c r="H182" s="246">
        <v>36</v>
      </c>
      <c r="I182" s="247"/>
      <c r="J182" s="248">
        <f>ROUND(I182*H182,2)</f>
        <v>0</v>
      </c>
      <c r="K182" s="249"/>
      <c r="L182" s="250"/>
      <c r="M182" s="251" t="s">
        <v>1</v>
      </c>
      <c r="N182" s="252" t="s">
        <v>41</v>
      </c>
      <c r="O182" s="81"/>
      <c r="P182" s="214">
        <f>O182*H182</f>
        <v>0</v>
      </c>
      <c r="Q182" s="214">
        <v>0</v>
      </c>
      <c r="R182" s="214">
        <f>Q182*H182</f>
        <v>0</v>
      </c>
      <c r="S182" s="214">
        <v>0</v>
      </c>
      <c r="T182" s="215">
        <f>S182*H182</f>
        <v>0</v>
      </c>
      <c r="U182" s="37"/>
      <c r="V182" s="37"/>
      <c r="W182" s="37"/>
      <c r="X182" s="37"/>
      <c r="Y182" s="37"/>
      <c r="Z182" s="37"/>
      <c r="AA182" s="37"/>
      <c r="AB182" s="37"/>
      <c r="AC182" s="37"/>
      <c r="AD182" s="37"/>
      <c r="AE182" s="37"/>
      <c r="AR182" s="216" t="s">
        <v>319</v>
      </c>
      <c r="AT182" s="216" t="s">
        <v>582</v>
      </c>
      <c r="AU182" s="216" t="s">
        <v>82</v>
      </c>
      <c r="AY182" s="18" t="s">
        <v>283</v>
      </c>
      <c r="BE182" s="217">
        <f>IF(N182="základná",J182,0)</f>
        <v>0</v>
      </c>
      <c r="BF182" s="217">
        <f>IF(N182="znížená",J182,0)</f>
        <v>0</v>
      </c>
      <c r="BG182" s="217">
        <f>IF(N182="zákl. prenesená",J182,0)</f>
        <v>0</v>
      </c>
      <c r="BH182" s="217">
        <f>IF(N182="zníž. prenesená",J182,0)</f>
        <v>0</v>
      </c>
      <c r="BI182" s="217">
        <f>IF(N182="nulová",J182,0)</f>
        <v>0</v>
      </c>
      <c r="BJ182" s="18" t="s">
        <v>87</v>
      </c>
      <c r="BK182" s="217">
        <f>ROUND(I182*H182,2)</f>
        <v>0</v>
      </c>
      <c r="BL182" s="18" t="s">
        <v>289</v>
      </c>
      <c r="BM182" s="216" t="s">
        <v>5000</v>
      </c>
    </row>
    <row r="183" s="2" customFormat="1" ht="24.15" customHeight="1">
      <c r="A183" s="37"/>
      <c r="B183" s="168"/>
      <c r="C183" s="242" t="s">
        <v>538</v>
      </c>
      <c r="D183" s="242" t="s">
        <v>582</v>
      </c>
      <c r="E183" s="243" t="s">
        <v>5001</v>
      </c>
      <c r="F183" s="244" t="s">
        <v>5002</v>
      </c>
      <c r="G183" s="245" t="s">
        <v>373</v>
      </c>
      <c r="H183" s="246">
        <v>28</v>
      </c>
      <c r="I183" s="247"/>
      <c r="J183" s="248">
        <f>ROUND(I183*H183,2)</f>
        <v>0</v>
      </c>
      <c r="K183" s="249"/>
      <c r="L183" s="250"/>
      <c r="M183" s="251" t="s">
        <v>1</v>
      </c>
      <c r="N183" s="252" t="s">
        <v>41</v>
      </c>
      <c r="O183" s="81"/>
      <c r="P183" s="214">
        <f>O183*H183</f>
        <v>0</v>
      </c>
      <c r="Q183" s="214">
        <v>0</v>
      </c>
      <c r="R183" s="214">
        <f>Q183*H183</f>
        <v>0</v>
      </c>
      <c r="S183" s="214">
        <v>0</v>
      </c>
      <c r="T183" s="215">
        <f>S183*H183</f>
        <v>0</v>
      </c>
      <c r="U183" s="37"/>
      <c r="V183" s="37"/>
      <c r="W183" s="37"/>
      <c r="X183" s="37"/>
      <c r="Y183" s="37"/>
      <c r="Z183" s="37"/>
      <c r="AA183" s="37"/>
      <c r="AB183" s="37"/>
      <c r="AC183" s="37"/>
      <c r="AD183" s="37"/>
      <c r="AE183" s="37"/>
      <c r="AR183" s="216" t="s">
        <v>319</v>
      </c>
      <c r="AT183" s="216" t="s">
        <v>582</v>
      </c>
      <c r="AU183" s="216" t="s">
        <v>82</v>
      </c>
      <c r="AY183" s="18" t="s">
        <v>283</v>
      </c>
      <c r="BE183" s="217">
        <f>IF(N183="základná",J183,0)</f>
        <v>0</v>
      </c>
      <c r="BF183" s="217">
        <f>IF(N183="znížená",J183,0)</f>
        <v>0</v>
      </c>
      <c r="BG183" s="217">
        <f>IF(N183="zákl. prenesená",J183,0)</f>
        <v>0</v>
      </c>
      <c r="BH183" s="217">
        <f>IF(N183="zníž. prenesená",J183,0)</f>
        <v>0</v>
      </c>
      <c r="BI183" s="217">
        <f>IF(N183="nulová",J183,0)</f>
        <v>0</v>
      </c>
      <c r="BJ183" s="18" t="s">
        <v>87</v>
      </c>
      <c r="BK183" s="217">
        <f>ROUND(I183*H183,2)</f>
        <v>0</v>
      </c>
      <c r="BL183" s="18" t="s">
        <v>289</v>
      </c>
      <c r="BM183" s="216" t="s">
        <v>5003</v>
      </c>
    </row>
    <row r="184" s="2" customFormat="1" ht="16.5" customHeight="1">
      <c r="A184" s="37"/>
      <c r="B184" s="168"/>
      <c r="C184" s="242" t="s">
        <v>542</v>
      </c>
      <c r="D184" s="242" t="s">
        <v>582</v>
      </c>
      <c r="E184" s="243" t="s">
        <v>5004</v>
      </c>
      <c r="F184" s="244" t="s">
        <v>5005</v>
      </c>
      <c r="G184" s="245" t="s">
        <v>373</v>
      </c>
      <c r="H184" s="246">
        <v>36</v>
      </c>
      <c r="I184" s="247"/>
      <c r="J184" s="248">
        <f>ROUND(I184*H184,2)</f>
        <v>0</v>
      </c>
      <c r="K184" s="249"/>
      <c r="L184" s="250"/>
      <c r="M184" s="251" t="s">
        <v>1</v>
      </c>
      <c r="N184" s="252" t="s">
        <v>41</v>
      </c>
      <c r="O184" s="81"/>
      <c r="P184" s="214">
        <f>O184*H184</f>
        <v>0</v>
      </c>
      <c r="Q184" s="214">
        <v>0</v>
      </c>
      <c r="R184" s="214">
        <f>Q184*H184</f>
        <v>0</v>
      </c>
      <c r="S184" s="214">
        <v>0</v>
      </c>
      <c r="T184" s="215">
        <f>S184*H184</f>
        <v>0</v>
      </c>
      <c r="U184" s="37"/>
      <c r="V184" s="37"/>
      <c r="W184" s="37"/>
      <c r="X184" s="37"/>
      <c r="Y184" s="37"/>
      <c r="Z184" s="37"/>
      <c r="AA184" s="37"/>
      <c r="AB184" s="37"/>
      <c r="AC184" s="37"/>
      <c r="AD184" s="37"/>
      <c r="AE184" s="37"/>
      <c r="AR184" s="216" t="s">
        <v>319</v>
      </c>
      <c r="AT184" s="216" t="s">
        <v>582</v>
      </c>
      <c r="AU184" s="216" t="s">
        <v>82</v>
      </c>
      <c r="AY184" s="18" t="s">
        <v>283</v>
      </c>
      <c r="BE184" s="217">
        <f>IF(N184="základná",J184,0)</f>
        <v>0</v>
      </c>
      <c r="BF184" s="217">
        <f>IF(N184="znížená",J184,0)</f>
        <v>0</v>
      </c>
      <c r="BG184" s="217">
        <f>IF(N184="zákl. prenesená",J184,0)</f>
        <v>0</v>
      </c>
      <c r="BH184" s="217">
        <f>IF(N184="zníž. prenesená",J184,0)</f>
        <v>0</v>
      </c>
      <c r="BI184" s="217">
        <f>IF(N184="nulová",J184,0)</f>
        <v>0</v>
      </c>
      <c r="BJ184" s="18" t="s">
        <v>87</v>
      </c>
      <c r="BK184" s="217">
        <f>ROUND(I184*H184,2)</f>
        <v>0</v>
      </c>
      <c r="BL184" s="18" t="s">
        <v>289</v>
      </c>
      <c r="BM184" s="216" t="s">
        <v>5006</v>
      </c>
    </row>
    <row r="185" s="2" customFormat="1" ht="24.15" customHeight="1">
      <c r="A185" s="37"/>
      <c r="B185" s="168"/>
      <c r="C185" s="242" t="s">
        <v>546</v>
      </c>
      <c r="D185" s="242" t="s">
        <v>582</v>
      </c>
      <c r="E185" s="243" t="s">
        <v>5007</v>
      </c>
      <c r="F185" s="244" t="s">
        <v>5008</v>
      </c>
      <c r="G185" s="245" t="s">
        <v>373</v>
      </c>
      <c r="H185" s="246">
        <v>25</v>
      </c>
      <c r="I185" s="247"/>
      <c r="J185" s="248">
        <f>ROUND(I185*H185,2)</f>
        <v>0</v>
      </c>
      <c r="K185" s="249"/>
      <c r="L185" s="250"/>
      <c r="M185" s="251" t="s">
        <v>1</v>
      </c>
      <c r="N185" s="252" t="s">
        <v>41</v>
      </c>
      <c r="O185" s="81"/>
      <c r="P185" s="214">
        <f>O185*H185</f>
        <v>0</v>
      </c>
      <c r="Q185" s="214">
        <v>0</v>
      </c>
      <c r="R185" s="214">
        <f>Q185*H185</f>
        <v>0</v>
      </c>
      <c r="S185" s="214">
        <v>0</v>
      </c>
      <c r="T185" s="215">
        <f>S185*H185</f>
        <v>0</v>
      </c>
      <c r="U185" s="37"/>
      <c r="V185" s="37"/>
      <c r="W185" s="37"/>
      <c r="X185" s="37"/>
      <c r="Y185" s="37"/>
      <c r="Z185" s="37"/>
      <c r="AA185" s="37"/>
      <c r="AB185" s="37"/>
      <c r="AC185" s="37"/>
      <c r="AD185" s="37"/>
      <c r="AE185" s="37"/>
      <c r="AR185" s="216" t="s">
        <v>319</v>
      </c>
      <c r="AT185" s="216" t="s">
        <v>582</v>
      </c>
      <c r="AU185" s="216" t="s">
        <v>82</v>
      </c>
      <c r="AY185" s="18" t="s">
        <v>283</v>
      </c>
      <c r="BE185" s="217">
        <f>IF(N185="základná",J185,0)</f>
        <v>0</v>
      </c>
      <c r="BF185" s="217">
        <f>IF(N185="znížená",J185,0)</f>
        <v>0</v>
      </c>
      <c r="BG185" s="217">
        <f>IF(N185="zákl. prenesená",J185,0)</f>
        <v>0</v>
      </c>
      <c r="BH185" s="217">
        <f>IF(N185="zníž. prenesená",J185,0)</f>
        <v>0</v>
      </c>
      <c r="BI185" s="217">
        <f>IF(N185="nulová",J185,0)</f>
        <v>0</v>
      </c>
      <c r="BJ185" s="18" t="s">
        <v>87</v>
      </c>
      <c r="BK185" s="217">
        <f>ROUND(I185*H185,2)</f>
        <v>0</v>
      </c>
      <c r="BL185" s="18" t="s">
        <v>289</v>
      </c>
      <c r="BM185" s="216" t="s">
        <v>5009</v>
      </c>
    </row>
    <row r="186" s="2" customFormat="1" ht="16.5" customHeight="1">
      <c r="A186" s="37"/>
      <c r="B186" s="168"/>
      <c r="C186" s="242" t="s">
        <v>551</v>
      </c>
      <c r="D186" s="242" t="s">
        <v>582</v>
      </c>
      <c r="E186" s="243" t="s">
        <v>5010</v>
      </c>
      <c r="F186" s="244" t="s">
        <v>5011</v>
      </c>
      <c r="G186" s="245" t="s">
        <v>373</v>
      </c>
      <c r="H186" s="246">
        <v>25</v>
      </c>
      <c r="I186" s="247"/>
      <c r="J186" s="248">
        <f>ROUND(I186*H186,2)</f>
        <v>0</v>
      </c>
      <c r="K186" s="249"/>
      <c r="L186" s="250"/>
      <c r="M186" s="251" t="s">
        <v>1</v>
      </c>
      <c r="N186" s="252" t="s">
        <v>41</v>
      </c>
      <c r="O186" s="81"/>
      <c r="P186" s="214">
        <f>O186*H186</f>
        <v>0</v>
      </c>
      <c r="Q186" s="214">
        <v>0</v>
      </c>
      <c r="R186" s="214">
        <f>Q186*H186</f>
        <v>0</v>
      </c>
      <c r="S186" s="214">
        <v>0</v>
      </c>
      <c r="T186" s="215">
        <f>S186*H186</f>
        <v>0</v>
      </c>
      <c r="U186" s="37"/>
      <c r="V186" s="37"/>
      <c r="W186" s="37"/>
      <c r="X186" s="37"/>
      <c r="Y186" s="37"/>
      <c r="Z186" s="37"/>
      <c r="AA186" s="37"/>
      <c r="AB186" s="37"/>
      <c r="AC186" s="37"/>
      <c r="AD186" s="37"/>
      <c r="AE186" s="37"/>
      <c r="AR186" s="216" t="s">
        <v>319</v>
      </c>
      <c r="AT186" s="216" t="s">
        <v>582</v>
      </c>
      <c r="AU186" s="216" t="s">
        <v>82</v>
      </c>
      <c r="AY186" s="18" t="s">
        <v>283</v>
      </c>
      <c r="BE186" s="217">
        <f>IF(N186="základná",J186,0)</f>
        <v>0</v>
      </c>
      <c r="BF186" s="217">
        <f>IF(N186="znížená",J186,0)</f>
        <v>0</v>
      </c>
      <c r="BG186" s="217">
        <f>IF(N186="zákl. prenesená",J186,0)</f>
        <v>0</v>
      </c>
      <c r="BH186" s="217">
        <f>IF(N186="zníž. prenesená",J186,0)</f>
        <v>0</v>
      </c>
      <c r="BI186" s="217">
        <f>IF(N186="nulová",J186,0)</f>
        <v>0</v>
      </c>
      <c r="BJ186" s="18" t="s">
        <v>87</v>
      </c>
      <c r="BK186" s="217">
        <f>ROUND(I186*H186,2)</f>
        <v>0</v>
      </c>
      <c r="BL186" s="18" t="s">
        <v>289</v>
      </c>
      <c r="BM186" s="216" t="s">
        <v>5012</v>
      </c>
    </row>
    <row r="187" s="2" customFormat="1" ht="16.5" customHeight="1">
      <c r="A187" s="37"/>
      <c r="B187" s="168"/>
      <c r="C187" s="204" t="s">
        <v>555</v>
      </c>
      <c r="D187" s="204" t="s">
        <v>285</v>
      </c>
      <c r="E187" s="205" t="s">
        <v>3281</v>
      </c>
      <c r="F187" s="206" t="s">
        <v>3282</v>
      </c>
      <c r="G187" s="207" t="s">
        <v>373</v>
      </c>
      <c r="H187" s="208">
        <v>350</v>
      </c>
      <c r="I187" s="209"/>
      <c r="J187" s="210">
        <f>ROUND(I187*H187,2)</f>
        <v>0</v>
      </c>
      <c r="K187" s="211"/>
      <c r="L187" s="38"/>
      <c r="M187" s="212" t="s">
        <v>1</v>
      </c>
      <c r="N187" s="213" t="s">
        <v>41</v>
      </c>
      <c r="O187" s="81"/>
      <c r="P187" s="214">
        <f>O187*H187</f>
        <v>0</v>
      </c>
      <c r="Q187" s="214">
        <v>0</v>
      </c>
      <c r="R187" s="214">
        <f>Q187*H187</f>
        <v>0</v>
      </c>
      <c r="S187" s="214">
        <v>0</v>
      </c>
      <c r="T187" s="215">
        <f>S187*H187</f>
        <v>0</v>
      </c>
      <c r="U187" s="37"/>
      <c r="V187" s="37"/>
      <c r="W187" s="37"/>
      <c r="X187" s="37"/>
      <c r="Y187" s="37"/>
      <c r="Z187" s="37"/>
      <c r="AA187" s="37"/>
      <c r="AB187" s="37"/>
      <c r="AC187" s="37"/>
      <c r="AD187" s="37"/>
      <c r="AE187" s="37"/>
      <c r="AR187" s="216" t="s">
        <v>289</v>
      </c>
      <c r="AT187" s="216" t="s">
        <v>285</v>
      </c>
      <c r="AU187" s="216" t="s">
        <v>82</v>
      </c>
      <c r="AY187" s="18" t="s">
        <v>283</v>
      </c>
      <c r="BE187" s="217">
        <f>IF(N187="základná",J187,0)</f>
        <v>0</v>
      </c>
      <c r="BF187" s="217">
        <f>IF(N187="znížená",J187,0)</f>
        <v>0</v>
      </c>
      <c r="BG187" s="217">
        <f>IF(N187="zákl. prenesená",J187,0)</f>
        <v>0</v>
      </c>
      <c r="BH187" s="217">
        <f>IF(N187="zníž. prenesená",J187,0)</f>
        <v>0</v>
      </c>
      <c r="BI187" s="217">
        <f>IF(N187="nulová",J187,0)</f>
        <v>0</v>
      </c>
      <c r="BJ187" s="18" t="s">
        <v>87</v>
      </c>
      <c r="BK187" s="217">
        <f>ROUND(I187*H187,2)</f>
        <v>0</v>
      </c>
      <c r="BL187" s="18" t="s">
        <v>289</v>
      </c>
      <c r="BM187" s="216" t="s">
        <v>5013</v>
      </c>
    </row>
    <row r="188" s="2" customFormat="1" ht="24.15" customHeight="1">
      <c r="A188" s="37"/>
      <c r="B188" s="168"/>
      <c r="C188" s="204" t="s">
        <v>561</v>
      </c>
      <c r="D188" s="204" t="s">
        <v>285</v>
      </c>
      <c r="E188" s="205" t="s">
        <v>5014</v>
      </c>
      <c r="F188" s="206" t="s">
        <v>3306</v>
      </c>
      <c r="G188" s="207" t="s">
        <v>979</v>
      </c>
      <c r="H188" s="255"/>
      <c r="I188" s="209"/>
      <c r="J188" s="210">
        <f>ROUND(I188*H188,2)</f>
        <v>0</v>
      </c>
      <c r="K188" s="211"/>
      <c r="L188" s="38"/>
      <c r="M188" s="212" t="s">
        <v>1</v>
      </c>
      <c r="N188" s="213" t="s">
        <v>41</v>
      </c>
      <c r="O188" s="81"/>
      <c r="P188" s="214">
        <f>O188*H188</f>
        <v>0</v>
      </c>
      <c r="Q188" s="214">
        <v>0</v>
      </c>
      <c r="R188" s="214">
        <f>Q188*H188</f>
        <v>0</v>
      </c>
      <c r="S188" s="214">
        <v>0</v>
      </c>
      <c r="T188" s="215">
        <f>S188*H188</f>
        <v>0</v>
      </c>
      <c r="U188" s="37"/>
      <c r="V188" s="37"/>
      <c r="W188" s="37"/>
      <c r="X188" s="37"/>
      <c r="Y188" s="37"/>
      <c r="Z188" s="37"/>
      <c r="AA188" s="37"/>
      <c r="AB188" s="37"/>
      <c r="AC188" s="37"/>
      <c r="AD188" s="37"/>
      <c r="AE188" s="37"/>
      <c r="AR188" s="216" t="s">
        <v>289</v>
      </c>
      <c r="AT188" s="216" t="s">
        <v>285</v>
      </c>
      <c r="AU188" s="216" t="s">
        <v>82</v>
      </c>
      <c r="AY188" s="18" t="s">
        <v>283</v>
      </c>
      <c r="BE188" s="217">
        <f>IF(N188="základná",J188,0)</f>
        <v>0</v>
      </c>
      <c r="BF188" s="217">
        <f>IF(N188="znížená",J188,0)</f>
        <v>0</v>
      </c>
      <c r="BG188" s="217">
        <f>IF(N188="zákl. prenesená",J188,0)</f>
        <v>0</v>
      </c>
      <c r="BH188" s="217">
        <f>IF(N188="zníž. prenesená",J188,0)</f>
        <v>0</v>
      </c>
      <c r="BI188" s="217">
        <f>IF(N188="nulová",J188,0)</f>
        <v>0</v>
      </c>
      <c r="BJ188" s="18" t="s">
        <v>87</v>
      </c>
      <c r="BK188" s="217">
        <f>ROUND(I188*H188,2)</f>
        <v>0</v>
      </c>
      <c r="BL188" s="18" t="s">
        <v>289</v>
      </c>
      <c r="BM188" s="216" t="s">
        <v>5015</v>
      </c>
    </row>
    <row r="189" s="12" customFormat="1" ht="25.92" customHeight="1">
      <c r="A189" s="12"/>
      <c r="B189" s="191"/>
      <c r="C189" s="12"/>
      <c r="D189" s="192" t="s">
        <v>74</v>
      </c>
      <c r="E189" s="193" t="s">
        <v>2696</v>
      </c>
      <c r="F189" s="193" t="s">
        <v>3307</v>
      </c>
      <c r="G189" s="12"/>
      <c r="H189" s="12"/>
      <c r="I189" s="194"/>
      <c r="J189" s="195">
        <f>BK189</f>
        <v>0</v>
      </c>
      <c r="K189" s="12"/>
      <c r="L189" s="191"/>
      <c r="M189" s="196"/>
      <c r="N189" s="197"/>
      <c r="O189" s="197"/>
      <c r="P189" s="198">
        <f>SUM(P190:P192)</f>
        <v>0</v>
      </c>
      <c r="Q189" s="197"/>
      <c r="R189" s="198">
        <f>SUM(R190:R192)</f>
        <v>0</v>
      </c>
      <c r="S189" s="197"/>
      <c r="T189" s="199">
        <f>SUM(T190:T192)</f>
        <v>0</v>
      </c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R189" s="192" t="s">
        <v>289</v>
      </c>
      <c r="AT189" s="200" t="s">
        <v>74</v>
      </c>
      <c r="AU189" s="200" t="s">
        <v>75</v>
      </c>
      <c r="AY189" s="192" t="s">
        <v>283</v>
      </c>
      <c r="BK189" s="201">
        <f>SUM(BK190:BK192)</f>
        <v>0</v>
      </c>
    </row>
    <row r="190" s="2" customFormat="1" ht="24.15" customHeight="1">
      <c r="A190" s="37"/>
      <c r="B190" s="168"/>
      <c r="C190" s="204" t="s">
        <v>566</v>
      </c>
      <c r="D190" s="204" t="s">
        <v>285</v>
      </c>
      <c r="E190" s="205" t="s">
        <v>3322</v>
      </c>
      <c r="F190" s="206" t="s">
        <v>3323</v>
      </c>
      <c r="G190" s="207" t="s">
        <v>3310</v>
      </c>
      <c r="H190" s="208">
        <v>1</v>
      </c>
      <c r="I190" s="209"/>
      <c r="J190" s="210">
        <f>ROUND(I190*H190,2)</f>
        <v>0</v>
      </c>
      <c r="K190" s="211"/>
      <c r="L190" s="38"/>
      <c r="M190" s="212" t="s">
        <v>1</v>
      </c>
      <c r="N190" s="213" t="s">
        <v>41</v>
      </c>
      <c r="O190" s="81"/>
      <c r="P190" s="214">
        <f>O190*H190</f>
        <v>0</v>
      </c>
      <c r="Q190" s="214">
        <v>0</v>
      </c>
      <c r="R190" s="214">
        <f>Q190*H190</f>
        <v>0</v>
      </c>
      <c r="S190" s="214">
        <v>0</v>
      </c>
      <c r="T190" s="215">
        <f>S190*H190</f>
        <v>0</v>
      </c>
      <c r="U190" s="37"/>
      <c r="V190" s="37"/>
      <c r="W190" s="37"/>
      <c r="X190" s="37"/>
      <c r="Y190" s="37"/>
      <c r="Z190" s="37"/>
      <c r="AA190" s="37"/>
      <c r="AB190" s="37"/>
      <c r="AC190" s="37"/>
      <c r="AD190" s="37"/>
      <c r="AE190" s="37"/>
      <c r="AR190" s="216" t="s">
        <v>3311</v>
      </c>
      <c r="AT190" s="216" t="s">
        <v>285</v>
      </c>
      <c r="AU190" s="216" t="s">
        <v>82</v>
      </c>
      <c r="AY190" s="18" t="s">
        <v>283</v>
      </c>
      <c r="BE190" s="217">
        <f>IF(N190="základná",J190,0)</f>
        <v>0</v>
      </c>
      <c r="BF190" s="217">
        <f>IF(N190="znížená",J190,0)</f>
        <v>0</v>
      </c>
      <c r="BG190" s="217">
        <f>IF(N190="zákl. prenesená",J190,0)</f>
        <v>0</v>
      </c>
      <c r="BH190" s="217">
        <f>IF(N190="zníž. prenesená",J190,0)</f>
        <v>0</v>
      </c>
      <c r="BI190" s="217">
        <f>IF(N190="nulová",J190,0)</f>
        <v>0</v>
      </c>
      <c r="BJ190" s="18" t="s">
        <v>87</v>
      </c>
      <c r="BK190" s="217">
        <f>ROUND(I190*H190,2)</f>
        <v>0</v>
      </c>
      <c r="BL190" s="18" t="s">
        <v>3311</v>
      </c>
      <c r="BM190" s="216" t="s">
        <v>5016</v>
      </c>
    </row>
    <row r="191" s="2" customFormat="1" ht="24.15" customHeight="1">
      <c r="A191" s="37"/>
      <c r="B191" s="168"/>
      <c r="C191" s="204" t="s">
        <v>571</v>
      </c>
      <c r="D191" s="204" t="s">
        <v>285</v>
      </c>
      <c r="E191" s="205" t="s">
        <v>3325</v>
      </c>
      <c r="F191" s="206" t="s">
        <v>3326</v>
      </c>
      <c r="G191" s="207" t="s">
        <v>3310</v>
      </c>
      <c r="H191" s="208">
        <v>1</v>
      </c>
      <c r="I191" s="209"/>
      <c r="J191" s="210">
        <f>ROUND(I191*H191,2)</f>
        <v>0</v>
      </c>
      <c r="K191" s="211"/>
      <c r="L191" s="38"/>
      <c r="M191" s="212" t="s">
        <v>1</v>
      </c>
      <c r="N191" s="213" t="s">
        <v>41</v>
      </c>
      <c r="O191" s="81"/>
      <c r="P191" s="214">
        <f>O191*H191</f>
        <v>0</v>
      </c>
      <c r="Q191" s="214">
        <v>0</v>
      </c>
      <c r="R191" s="214">
        <f>Q191*H191</f>
        <v>0</v>
      </c>
      <c r="S191" s="214">
        <v>0</v>
      </c>
      <c r="T191" s="215">
        <f>S191*H191</f>
        <v>0</v>
      </c>
      <c r="U191" s="37"/>
      <c r="V191" s="37"/>
      <c r="W191" s="37"/>
      <c r="X191" s="37"/>
      <c r="Y191" s="37"/>
      <c r="Z191" s="37"/>
      <c r="AA191" s="37"/>
      <c r="AB191" s="37"/>
      <c r="AC191" s="37"/>
      <c r="AD191" s="37"/>
      <c r="AE191" s="37"/>
      <c r="AR191" s="216" t="s">
        <v>3311</v>
      </c>
      <c r="AT191" s="216" t="s">
        <v>285</v>
      </c>
      <c r="AU191" s="216" t="s">
        <v>82</v>
      </c>
      <c r="AY191" s="18" t="s">
        <v>283</v>
      </c>
      <c r="BE191" s="217">
        <f>IF(N191="základná",J191,0)</f>
        <v>0</v>
      </c>
      <c r="BF191" s="217">
        <f>IF(N191="znížená",J191,0)</f>
        <v>0</v>
      </c>
      <c r="BG191" s="217">
        <f>IF(N191="zákl. prenesená",J191,0)</f>
        <v>0</v>
      </c>
      <c r="BH191" s="217">
        <f>IF(N191="zníž. prenesená",J191,0)</f>
        <v>0</v>
      </c>
      <c r="BI191" s="217">
        <f>IF(N191="nulová",J191,0)</f>
        <v>0</v>
      </c>
      <c r="BJ191" s="18" t="s">
        <v>87</v>
      </c>
      <c r="BK191" s="217">
        <f>ROUND(I191*H191,2)</f>
        <v>0</v>
      </c>
      <c r="BL191" s="18" t="s">
        <v>3311</v>
      </c>
      <c r="BM191" s="216" t="s">
        <v>5017</v>
      </c>
    </row>
    <row r="192" s="2" customFormat="1" ht="24.15" customHeight="1">
      <c r="A192" s="37"/>
      <c r="B192" s="168"/>
      <c r="C192" s="204" t="s">
        <v>576</v>
      </c>
      <c r="D192" s="204" t="s">
        <v>285</v>
      </c>
      <c r="E192" s="205" t="s">
        <v>3328</v>
      </c>
      <c r="F192" s="206" t="s">
        <v>3329</v>
      </c>
      <c r="G192" s="207" t="s">
        <v>3310</v>
      </c>
      <c r="H192" s="208">
        <v>1</v>
      </c>
      <c r="I192" s="209"/>
      <c r="J192" s="210">
        <f>ROUND(I192*H192,2)</f>
        <v>0</v>
      </c>
      <c r="K192" s="211"/>
      <c r="L192" s="38"/>
      <c r="M192" s="256" t="s">
        <v>1</v>
      </c>
      <c r="N192" s="257" t="s">
        <v>41</v>
      </c>
      <c r="O192" s="258"/>
      <c r="P192" s="259">
        <f>O192*H192</f>
        <v>0</v>
      </c>
      <c r="Q192" s="259">
        <v>0</v>
      </c>
      <c r="R192" s="259">
        <f>Q192*H192</f>
        <v>0</v>
      </c>
      <c r="S192" s="259">
        <v>0</v>
      </c>
      <c r="T192" s="260">
        <f>S192*H192</f>
        <v>0</v>
      </c>
      <c r="U192" s="37"/>
      <c r="V192" s="37"/>
      <c r="W192" s="37"/>
      <c r="X192" s="37"/>
      <c r="Y192" s="37"/>
      <c r="Z192" s="37"/>
      <c r="AA192" s="37"/>
      <c r="AB192" s="37"/>
      <c r="AC192" s="37"/>
      <c r="AD192" s="37"/>
      <c r="AE192" s="37"/>
      <c r="AR192" s="216" t="s">
        <v>3311</v>
      </c>
      <c r="AT192" s="216" t="s">
        <v>285</v>
      </c>
      <c r="AU192" s="216" t="s">
        <v>82</v>
      </c>
      <c r="AY192" s="18" t="s">
        <v>283</v>
      </c>
      <c r="BE192" s="217">
        <f>IF(N192="základná",J192,0)</f>
        <v>0</v>
      </c>
      <c r="BF192" s="217">
        <f>IF(N192="znížená",J192,0)</f>
        <v>0</v>
      </c>
      <c r="BG192" s="217">
        <f>IF(N192="zákl. prenesená",J192,0)</f>
        <v>0</v>
      </c>
      <c r="BH192" s="217">
        <f>IF(N192="zníž. prenesená",J192,0)</f>
        <v>0</v>
      </c>
      <c r="BI192" s="217">
        <f>IF(N192="nulová",J192,0)</f>
        <v>0</v>
      </c>
      <c r="BJ192" s="18" t="s">
        <v>87</v>
      </c>
      <c r="BK192" s="217">
        <f>ROUND(I192*H192,2)</f>
        <v>0</v>
      </c>
      <c r="BL192" s="18" t="s">
        <v>3311</v>
      </c>
      <c r="BM192" s="216" t="s">
        <v>5018</v>
      </c>
    </row>
    <row r="193" s="2" customFormat="1" ht="6.96" customHeight="1">
      <c r="A193" s="37"/>
      <c r="B193" s="64"/>
      <c r="C193" s="65"/>
      <c r="D193" s="65"/>
      <c r="E193" s="65"/>
      <c r="F193" s="65"/>
      <c r="G193" s="65"/>
      <c r="H193" s="65"/>
      <c r="I193" s="65"/>
      <c r="J193" s="65"/>
      <c r="K193" s="65"/>
      <c r="L193" s="38"/>
      <c r="M193" s="37"/>
      <c r="O193" s="37"/>
      <c r="P193" s="37"/>
      <c r="Q193" s="37"/>
      <c r="R193" s="37"/>
      <c r="S193" s="37"/>
      <c r="T193" s="37"/>
      <c r="U193" s="37"/>
      <c r="V193" s="37"/>
      <c r="W193" s="37"/>
      <c r="X193" s="37"/>
      <c r="Y193" s="37"/>
      <c r="Z193" s="37"/>
      <c r="AA193" s="37"/>
      <c r="AB193" s="37"/>
      <c r="AC193" s="37"/>
      <c r="AD193" s="37"/>
      <c r="AE193" s="37"/>
    </row>
  </sheetData>
  <autoFilter ref="C137:K192"/>
  <mergeCells count="20">
    <mergeCell ref="E7:H7"/>
    <mergeCell ref="E11:H11"/>
    <mergeCell ref="E9:H9"/>
    <mergeCell ref="E13:H13"/>
    <mergeCell ref="E22:H22"/>
    <mergeCell ref="E31:H31"/>
    <mergeCell ref="E85:H85"/>
    <mergeCell ref="E89:H89"/>
    <mergeCell ref="E87:H87"/>
    <mergeCell ref="E91:H91"/>
    <mergeCell ref="D108:F108"/>
    <mergeCell ref="D109:F109"/>
    <mergeCell ref="D110:F110"/>
    <mergeCell ref="D111:F111"/>
    <mergeCell ref="D112:F112"/>
    <mergeCell ref="E124:H124"/>
    <mergeCell ref="E128:H128"/>
    <mergeCell ref="E126:H126"/>
    <mergeCell ref="E130:H130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24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7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8" t="s">
        <v>163</v>
      </c>
    </row>
    <row r="3" s="1" customFormat="1" ht="6.96" customHeight="1">
      <c r="B3" s="19"/>
      <c r="C3" s="20"/>
      <c r="D3" s="20"/>
      <c r="E3" s="20"/>
      <c r="F3" s="20"/>
      <c r="G3" s="20"/>
      <c r="H3" s="20"/>
      <c r="I3" s="20"/>
      <c r="J3" s="20"/>
      <c r="K3" s="20"/>
      <c r="L3" s="21"/>
      <c r="AT3" s="18" t="s">
        <v>75</v>
      </c>
    </row>
    <row r="4" s="1" customFormat="1" ht="24.96" customHeight="1">
      <c r="B4" s="21"/>
      <c r="D4" s="22" t="s">
        <v>221</v>
      </c>
      <c r="L4" s="21"/>
      <c r="M4" s="133" t="s">
        <v>9</v>
      </c>
      <c r="AT4" s="18" t="s">
        <v>3</v>
      </c>
    </row>
    <row r="5" s="1" customFormat="1" ht="6.96" customHeight="1">
      <c r="B5" s="21"/>
      <c r="L5" s="21"/>
    </row>
    <row r="6" s="1" customFormat="1" ht="12" customHeight="1">
      <c r="B6" s="21"/>
      <c r="D6" s="31" t="s">
        <v>15</v>
      </c>
      <c r="L6" s="21"/>
    </row>
    <row r="7" s="1" customFormat="1" ht="26.25" customHeight="1">
      <c r="B7" s="21"/>
      <c r="E7" s="134" t="str">
        <f>'Rekapitulácia stavby'!K6</f>
        <v>Komplexná rekonštrukcia a realizácia nadstavby budovy študenského domova4,Tr. SNP53,Banská Bystrica</v>
      </c>
      <c r="F7" s="31"/>
      <c r="G7" s="31"/>
      <c r="H7" s="31"/>
      <c r="L7" s="21"/>
    </row>
    <row r="8">
      <c r="B8" s="21"/>
      <c r="D8" s="31" t="s">
        <v>222</v>
      </c>
      <c r="L8" s="21"/>
    </row>
    <row r="9" s="1" customFormat="1" ht="16.5" customHeight="1">
      <c r="B9" s="21"/>
      <c r="E9" s="134" t="s">
        <v>223</v>
      </c>
      <c r="F9" s="1"/>
      <c r="G9" s="1"/>
      <c r="H9" s="1"/>
      <c r="L9" s="21"/>
    </row>
    <row r="10" s="1" customFormat="1" ht="12" customHeight="1">
      <c r="B10" s="21"/>
      <c r="D10" s="31" t="s">
        <v>224</v>
      </c>
      <c r="L10" s="21"/>
    </row>
    <row r="11" s="2" customFormat="1" ht="16.5" customHeight="1">
      <c r="A11" s="37"/>
      <c r="B11" s="38"/>
      <c r="C11" s="37"/>
      <c r="D11" s="37"/>
      <c r="E11" s="135" t="s">
        <v>4703</v>
      </c>
      <c r="F11" s="37"/>
      <c r="G11" s="37"/>
      <c r="H11" s="37"/>
      <c r="I11" s="37"/>
      <c r="J11" s="37"/>
      <c r="K11" s="37"/>
      <c r="L11" s="59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</row>
    <row r="12" s="2" customFormat="1" ht="12" customHeight="1">
      <c r="A12" s="37"/>
      <c r="B12" s="38"/>
      <c r="C12" s="37"/>
      <c r="D12" s="31" t="s">
        <v>226</v>
      </c>
      <c r="E12" s="37"/>
      <c r="F12" s="37"/>
      <c r="G12" s="37"/>
      <c r="H12" s="37"/>
      <c r="I12" s="37"/>
      <c r="J12" s="37"/>
      <c r="K12" s="37"/>
      <c r="L12" s="59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</row>
    <row r="13" s="2" customFormat="1" ht="16.5" customHeight="1">
      <c r="A13" s="37"/>
      <c r="B13" s="38"/>
      <c r="C13" s="37"/>
      <c r="D13" s="37"/>
      <c r="E13" s="71" t="s">
        <v>5019</v>
      </c>
      <c r="F13" s="37"/>
      <c r="G13" s="37"/>
      <c r="H13" s="37"/>
      <c r="I13" s="37"/>
      <c r="J13" s="37"/>
      <c r="K13" s="37"/>
      <c r="L13" s="59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</row>
    <row r="14" s="2" customFormat="1">
      <c r="A14" s="37"/>
      <c r="B14" s="38"/>
      <c r="C14" s="37"/>
      <c r="D14" s="37"/>
      <c r="E14" s="37"/>
      <c r="F14" s="37"/>
      <c r="G14" s="37"/>
      <c r="H14" s="37"/>
      <c r="I14" s="37"/>
      <c r="J14" s="37"/>
      <c r="K14" s="37"/>
      <c r="L14" s="59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="2" customFormat="1" ht="12" customHeight="1">
      <c r="A15" s="37"/>
      <c r="B15" s="38"/>
      <c r="C15" s="37"/>
      <c r="D15" s="31" t="s">
        <v>17</v>
      </c>
      <c r="E15" s="37"/>
      <c r="F15" s="26" t="s">
        <v>1</v>
      </c>
      <c r="G15" s="37"/>
      <c r="H15" s="37"/>
      <c r="I15" s="31" t="s">
        <v>18</v>
      </c>
      <c r="J15" s="26" t="s">
        <v>1</v>
      </c>
      <c r="K15" s="37"/>
      <c r="L15" s="59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="2" customFormat="1" ht="12" customHeight="1">
      <c r="A16" s="37"/>
      <c r="B16" s="38"/>
      <c r="C16" s="37"/>
      <c r="D16" s="31" t="s">
        <v>19</v>
      </c>
      <c r="E16" s="37"/>
      <c r="F16" s="26" t="s">
        <v>33</v>
      </c>
      <c r="G16" s="37"/>
      <c r="H16" s="37"/>
      <c r="I16" s="31" t="s">
        <v>21</v>
      </c>
      <c r="J16" s="73" t="str">
        <f>'Rekapitulácia stavby'!AN8</f>
        <v>10. 9. 2024</v>
      </c>
      <c r="K16" s="37"/>
      <c r="L16" s="59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="2" customFormat="1" ht="10.8" customHeight="1">
      <c r="A17" s="37"/>
      <c r="B17" s="38"/>
      <c r="C17" s="37"/>
      <c r="D17" s="37"/>
      <c r="E17" s="37"/>
      <c r="F17" s="37"/>
      <c r="G17" s="37"/>
      <c r="H17" s="37"/>
      <c r="I17" s="37"/>
      <c r="J17" s="37"/>
      <c r="K17" s="37"/>
      <c r="L17" s="59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="2" customFormat="1" ht="12" customHeight="1">
      <c r="A18" s="37"/>
      <c r="B18" s="38"/>
      <c r="C18" s="37"/>
      <c r="D18" s="31" t="s">
        <v>23</v>
      </c>
      <c r="E18" s="37"/>
      <c r="F18" s="37"/>
      <c r="G18" s="37"/>
      <c r="H18" s="37"/>
      <c r="I18" s="31" t="s">
        <v>24</v>
      </c>
      <c r="J18" s="26" t="str">
        <f>IF('Rekapitulácia stavby'!AN10="","",'Rekapitulácia stavby'!AN10)</f>
        <v/>
      </c>
      <c r="K18" s="37"/>
      <c r="L18" s="59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="2" customFormat="1" ht="18" customHeight="1">
      <c r="A19" s="37"/>
      <c r="B19" s="38"/>
      <c r="C19" s="37"/>
      <c r="D19" s="37"/>
      <c r="E19" s="26" t="str">
        <f>IF('Rekapitulácia stavby'!E11="","",'Rekapitulácia stavby'!E11)</f>
        <v>Univerzita Mateja Bela v Banskej Bystrici</v>
      </c>
      <c r="F19" s="37"/>
      <c r="G19" s="37"/>
      <c r="H19" s="37"/>
      <c r="I19" s="31" t="s">
        <v>26</v>
      </c>
      <c r="J19" s="26" t="str">
        <f>IF('Rekapitulácia stavby'!AN11="","",'Rekapitulácia stavby'!AN11)</f>
        <v/>
      </c>
      <c r="K19" s="37"/>
      <c r="L19" s="59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="2" customFormat="1" ht="6.96" customHeight="1">
      <c r="A20" s="37"/>
      <c r="B20" s="38"/>
      <c r="C20" s="37"/>
      <c r="D20" s="37"/>
      <c r="E20" s="37"/>
      <c r="F20" s="37"/>
      <c r="G20" s="37"/>
      <c r="H20" s="37"/>
      <c r="I20" s="37"/>
      <c r="J20" s="37"/>
      <c r="K20" s="37"/>
      <c r="L20" s="59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="2" customFormat="1" ht="12" customHeight="1">
      <c r="A21" s="37"/>
      <c r="B21" s="38"/>
      <c r="C21" s="37"/>
      <c r="D21" s="31" t="s">
        <v>27</v>
      </c>
      <c r="E21" s="37"/>
      <c r="F21" s="37"/>
      <c r="G21" s="37"/>
      <c r="H21" s="37"/>
      <c r="I21" s="31" t="s">
        <v>24</v>
      </c>
      <c r="J21" s="32" t="str">
        <f>'Rekapitulácia stavby'!AN13</f>
        <v>Vyplň údaj</v>
      </c>
      <c r="K21" s="37"/>
      <c r="L21" s="59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="2" customFormat="1" ht="18" customHeight="1">
      <c r="A22" s="37"/>
      <c r="B22" s="38"/>
      <c r="C22" s="37"/>
      <c r="D22" s="37"/>
      <c r="E22" s="32" t="str">
        <f>'Rekapitulácia stavby'!E14</f>
        <v>Vyplň údaj</v>
      </c>
      <c r="F22" s="26"/>
      <c r="G22" s="26"/>
      <c r="H22" s="26"/>
      <c r="I22" s="31" t="s">
        <v>26</v>
      </c>
      <c r="J22" s="32" t="str">
        <f>'Rekapitulácia stavby'!AN14</f>
        <v>Vyplň údaj</v>
      </c>
      <c r="K22" s="37"/>
      <c r="L22" s="59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="2" customFormat="1" ht="6.96" customHeight="1">
      <c r="A23" s="37"/>
      <c r="B23" s="38"/>
      <c r="C23" s="37"/>
      <c r="D23" s="37"/>
      <c r="E23" s="37"/>
      <c r="F23" s="37"/>
      <c r="G23" s="37"/>
      <c r="H23" s="37"/>
      <c r="I23" s="37"/>
      <c r="J23" s="37"/>
      <c r="K23" s="37"/>
      <c r="L23" s="59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="2" customFormat="1" ht="12" customHeight="1">
      <c r="A24" s="37"/>
      <c r="B24" s="38"/>
      <c r="C24" s="37"/>
      <c r="D24" s="31" t="s">
        <v>29</v>
      </c>
      <c r="E24" s="37"/>
      <c r="F24" s="37"/>
      <c r="G24" s="37"/>
      <c r="H24" s="37"/>
      <c r="I24" s="31" t="s">
        <v>24</v>
      </c>
      <c r="J24" s="26" t="str">
        <f>IF('Rekapitulácia stavby'!AN16="","",'Rekapitulácia stavby'!AN16)</f>
        <v/>
      </c>
      <c r="K24" s="37"/>
      <c r="L24" s="59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="2" customFormat="1" ht="18" customHeight="1">
      <c r="A25" s="37"/>
      <c r="B25" s="38"/>
      <c r="C25" s="37"/>
      <c r="D25" s="37"/>
      <c r="E25" s="26" t="str">
        <f>IF('Rekapitulácia stavby'!E17="","",'Rekapitulácia stavby'!E17)</f>
        <v>Insvet s.r.o.,Koeice</v>
      </c>
      <c r="F25" s="37"/>
      <c r="G25" s="37"/>
      <c r="H25" s="37"/>
      <c r="I25" s="31" t="s">
        <v>26</v>
      </c>
      <c r="J25" s="26" t="str">
        <f>IF('Rekapitulácia stavby'!AN17="","",'Rekapitulácia stavby'!AN17)</f>
        <v/>
      </c>
      <c r="K25" s="37"/>
      <c r="L25" s="59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</row>
    <row r="26" s="2" customFormat="1" ht="6.96" customHeight="1">
      <c r="A26" s="37"/>
      <c r="B26" s="38"/>
      <c r="C26" s="37"/>
      <c r="D26" s="37"/>
      <c r="E26" s="37"/>
      <c r="F26" s="37"/>
      <c r="G26" s="37"/>
      <c r="H26" s="37"/>
      <c r="I26" s="37"/>
      <c r="J26" s="37"/>
      <c r="K26" s="37"/>
      <c r="L26" s="59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="2" customFormat="1" ht="12" customHeight="1">
      <c r="A27" s="37"/>
      <c r="B27" s="38"/>
      <c r="C27" s="37"/>
      <c r="D27" s="31" t="s">
        <v>32</v>
      </c>
      <c r="E27" s="37"/>
      <c r="F27" s="37"/>
      <c r="G27" s="37"/>
      <c r="H27" s="37"/>
      <c r="I27" s="31" t="s">
        <v>24</v>
      </c>
      <c r="J27" s="26" t="str">
        <f>IF('Rekapitulácia stavby'!AN19="","",'Rekapitulácia stavby'!AN19)</f>
        <v/>
      </c>
      <c r="K27" s="37"/>
      <c r="L27" s="59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</row>
    <row r="28" s="2" customFormat="1" ht="18" customHeight="1">
      <c r="A28" s="37"/>
      <c r="B28" s="38"/>
      <c r="C28" s="37"/>
      <c r="D28" s="37"/>
      <c r="E28" s="26" t="str">
        <f>IF('Rekapitulácia stavby'!E20="","",'Rekapitulácia stavby'!E20)</f>
        <v xml:space="preserve"> </v>
      </c>
      <c r="F28" s="37"/>
      <c r="G28" s="37"/>
      <c r="H28" s="37"/>
      <c r="I28" s="31" t="s">
        <v>26</v>
      </c>
      <c r="J28" s="26" t="str">
        <f>IF('Rekapitulácia stavby'!AN20="","",'Rekapitulácia stavby'!AN20)</f>
        <v/>
      </c>
      <c r="K28" s="37"/>
      <c r="L28" s="59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</row>
    <row r="29" s="2" customFormat="1" ht="6.96" customHeight="1">
      <c r="A29" s="37"/>
      <c r="B29" s="38"/>
      <c r="C29" s="37"/>
      <c r="D29" s="37"/>
      <c r="E29" s="37"/>
      <c r="F29" s="37"/>
      <c r="G29" s="37"/>
      <c r="H29" s="37"/>
      <c r="I29" s="37"/>
      <c r="J29" s="37"/>
      <c r="K29" s="37"/>
      <c r="L29" s="59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</row>
    <row r="30" s="2" customFormat="1" ht="12" customHeight="1">
      <c r="A30" s="37"/>
      <c r="B30" s="38"/>
      <c r="C30" s="37"/>
      <c r="D30" s="31" t="s">
        <v>34</v>
      </c>
      <c r="E30" s="37"/>
      <c r="F30" s="37"/>
      <c r="G30" s="37"/>
      <c r="H30" s="37"/>
      <c r="I30" s="37"/>
      <c r="J30" s="37"/>
      <c r="K30" s="37"/>
      <c r="L30" s="59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</row>
    <row r="31" s="8" customFormat="1" ht="16.5" customHeight="1">
      <c r="A31" s="136"/>
      <c r="B31" s="137"/>
      <c r="C31" s="136"/>
      <c r="D31" s="136"/>
      <c r="E31" s="35" t="s">
        <v>1</v>
      </c>
      <c r="F31" s="35"/>
      <c r="G31" s="35"/>
      <c r="H31" s="35"/>
      <c r="I31" s="136"/>
      <c r="J31" s="136"/>
      <c r="K31" s="136"/>
      <c r="L31" s="138"/>
      <c r="S31" s="136"/>
      <c r="T31" s="136"/>
      <c r="U31" s="136"/>
      <c r="V31" s="136"/>
      <c r="W31" s="136"/>
      <c r="X31" s="136"/>
      <c r="Y31" s="136"/>
      <c r="Z31" s="136"/>
      <c r="AA31" s="136"/>
      <c r="AB31" s="136"/>
      <c r="AC31" s="136"/>
      <c r="AD31" s="136"/>
      <c r="AE31" s="136"/>
    </row>
    <row r="32" s="2" customFormat="1" ht="6.96" customHeight="1">
      <c r="A32" s="37"/>
      <c r="B32" s="38"/>
      <c r="C32" s="37"/>
      <c r="D32" s="37"/>
      <c r="E32" s="37"/>
      <c r="F32" s="37"/>
      <c r="G32" s="37"/>
      <c r="H32" s="37"/>
      <c r="I32" s="37"/>
      <c r="J32" s="37"/>
      <c r="K32" s="37"/>
      <c r="L32" s="59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</row>
    <row r="33" s="2" customFormat="1" ht="6.96" customHeight="1">
      <c r="A33" s="37"/>
      <c r="B33" s="38"/>
      <c r="C33" s="37"/>
      <c r="D33" s="94"/>
      <c r="E33" s="94"/>
      <c r="F33" s="94"/>
      <c r="G33" s="94"/>
      <c r="H33" s="94"/>
      <c r="I33" s="94"/>
      <c r="J33" s="94"/>
      <c r="K33" s="94"/>
      <c r="L33" s="59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</row>
    <row r="34" s="2" customFormat="1" ht="14.4" customHeight="1">
      <c r="A34" s="37"/>
      <c r="B34" s="38"/>
      <c r="C34" s="37"/>
      <c r="D34" s="26" t="s">
        <v>228</v>
      </c>
      <c r="E34" s="37"/>
      <c r="F34" s="37"/>
      <c r="G34" s="37"/>
      <c r="H34" s="37"/>
      <c r="I34" s="37"/>
      <c r="J34" s="139">
        <f>J100</f>
        <v>0</v>
      </c>
      <c r="K34" s="37"/>
      <c r="L34" s="59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</row>
    <row r="35" s="2" customFormat="1" ht="14.4" customHeight="1">
      <c r="A35" s="37"/>
      <c r="B35" s="38"/>
      <c r="C35" s="37"/>
      <c r="D35" s="140" t="s">
        <v>229</v>
      </c>
      <c r="E35" s="37"/>
      <c r="F35" s="37"/>
      <c r="G35" s="37"/>
      <c r="H35" s="37"/>
      <c r="I35" s="37"/>
      <c r="J35" s="139">
        <f>J106</f>
        <v>0</v>
      </c>
      <c r="K35" s="37"/>
      <c r="L35" s="59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</row>
    <row r="36" s="2" customFormat="1" ht="25.44" customHeight="1">
      <c r="A36" s="37"/>
      <c r="B36" s="38"/>
      <c r="C36" s="37"/>
      <c r="D36" s="141" t="s">
        <v>35</v>
      </c>
      <c r="E36" s="37"/>
      <c r="F36" s="37"/>
      <c r="G36" s="37"/>
      <c r="H36" s="37"/>
      <c r="I36" s="37"/>
      <c r="J36" s="100">
        <f>ROUND(J34 + J35, 2)</f>
        <v>0</v>
      </c>
      <c r="K36" s="37"/>
      <c r="L36" s="59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</row>
    <row r="37" s="2" customFormat="1" ht="6.96" customHeight="1">
      <c r="A37" s="37"/>
      <c r="B37" s="38"/>
      <c r="C37" s="37"/>
      <c r="D37" s="94"/>
      <c r="E37" s="94"/>
      <c r="F37" s="94"/>
      <c r="G37" s="94"/>
      <c r="H37" s="94"/>
      <c r="I37" s="94"/>
      <c r="J37" s="94"/>
      <c r="K37" s="94"/>
      <c r="L37" s="59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</row>
    <row r="38" s="2" customFormat="1" ht="14.4" customHeight="1">
      <c r="A38" s="37"/>
      <c r="B38" s="38"/>
      <c r="C38" s="37"/>
      <c r="D38" s="37"/>
      <c r="E38" s="37"/>
      <c r="F38" s="42" t="s">
        <v>37</v>
      </c>
      <c r="G38" s="37"/>
      <c r="H38" s="37"/>
      <c r="I38" s="42" t="s">
        <v>36</v>
      </c>
      <c r="J38" s="42" t="s">
        <v>38</v>
      </c>
      <c r="K38" s="37"/>
      <c r="L38" s="59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</row>
    <row r="39" s="2" customFormat="1" ht="14.4" customHeight="1">
      <c r="A39" s="37"/>
      <c r="B39" s="38"/>
      <c r="C39" s="37"/>
      <c r="D39" s="135" t="s">
        <v>39</v>
      </c>
      <c r="E39" s="44" t="s">
        <v>40</v>
      </c>
      <c r="F39" s="142">
        <f>ROUND((SUM(BE106:BE113) + SUM(BE137:BE183)),  2)</f>
        <v>0</v>
      </c>
      <c r="G39" s="143"/>
      <c r="H39" s="143"/>
      <c r="I39" s="144">
        <v>0.20000000000000001</v>
      </c>
      <c r="J39" s="142">
        <f>ROUND(((SUM(BE106:BE113) + SUM(BE137:BE183))*I39),  2)</f>
        <v>0</v>
      </c>
      <c r="K39" s="37"/>
      <c r="L39" s="59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</row>
    <row r="40" s="2" customFormat="1" ht="14.4" customHeight="1">
      <c r="A40" s="37"/>
      <c r="B40" s="38"/>
      <c r="C40" s="37"/>
      <c r="D40" s="37"/>
      <c r="E40" s="44" t="s">
        <v>41</v>
      </c>
      <c r="F40" s="142">
        <f>ROUND((SUM(BF106:BF113) + SUM(BF137:BF183)),  2)</f>
        <v>0</v>
      </c>
      <c r="G40" s="143"/>
      <c r="H40" s="143"/>
      <c r="I40" s="144">
        <v>0.20000000000000001</v>
      </c>
      <c r="J40" s="142">
        <f>ROUND(((SUM(BF106:BF113) + SUM(BF137:BF183))*I40),  2)</f>
        <v>0</v>
      </c>
      <c r="K40" s="37"/>
      <c r="L40" s="59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</row>
    <row r="41" hidden="1" s="2" customFormat="1" ht="14.4" customHeight="1">
      <c r="A41" s="37"/>
      <c r="B41" s="38"/>
      <c r="C41" s="37"/>
      <c r="D41" s="37"/>
      <c r="E41" s="31" t="s">
        <v>42</v>
      </c>
      <c r="F41" s="145">
        <f>ROUND((SUM(BG106:BG113) + SUM(BG137:BG183)),  2)</f>
        <v>0</v>
      </c>
      <c r="G41" s="37"/>
      <c r="H41" s="37"/>
      <c r="I41" s="146">
        <v>0.20000000000000001</v>
      </c>
      <c r="J41" s="145">
        <f>0</f>
        <v>0</v>
      </c>
      <c r="K41" s="37"/>
      <c r="L41" s="59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</row>
    <row r="42" hidden="1" s="2" customFormat="1" ht="14.4" customHeight="1">
      <c r="A42" s="37"/>
      <c r="B42" s="38"/>
      <c r="C42" s="37"/>
      <c r="D42" s="37"/>
      <c r="E42" s="31" t="s">
        <v>43</v>
      </c>
      <c r="F42" s="145">
        <f>ROUND((SUM(BH106:BH113) + SUM(BH137:BH183)),  2)</f>
        <v>0</v>
      </c>
      <c r="G42" s="37"/>
      <c r="H42" s="37"/>
      <c r="I42" s="146">
        <v>0.20000000000000001</v>
      </c>
      <c r="J42" s="145">
        <f>0</f>
        <v>0</v>
      </c>
      <c r="K42" s="37"/>
      <c r="L42" s="59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</row>
    <row r="43" hidden="1" s="2" customFormat="1" ht="14.4" customHeight="1">
      <c r="A43" s="37"/>
      <c r="B43" s="38"/>
      <c r="C43" s="37"/>
      <c r="D43" s="37"/>
      <c r="E43" s="44" t="s">
        <v>44</v>
      </c>
      <c r="F43" s="142">
        <f>ROUND((SUM(BI106:BI113) + SUM(BI137:BI183)),  2)</f>
        <v>0</v>
      </c>
      <c r="G43" s="143"/>
      <c r="H43" s="143"/>
      <c r="I43" s="144">
        <v>0</v>
      </c>
      <c r="J43" s="142">
        <f>0</f>
        <v>0</v>
      </c>
      <c r="K43" s="37"/>
      <c r="L43" s="59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</row>
    <row r="44" s="2" customFormat="1" ht="6.96" customHeight="1">
      <c r="A44" s="37"/>
      <c r="B44" s="38"/>
      <c r="C44" s="37"/>
      <c r="D44" s="37"/>
      <c r="E44" s="37"/>
      <c r="F44" s="37"/>
      <c r="G44" s="37"/>
      <c r="H44" s="37"/>
      <c r="I44" s="37"/>
      <c r="J44" s="37"/>
      <c r="K44" s="37"/>
      <c r="L44" s="59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</row>
    <row r="45" s="2" customFormat="1" ht="25.44" customHeight="1">
      <c r="A45" s="37"/>
      <c r="B45" s="38"/>
      <c r="C45" s="147"/>
      <c r="D45" s="148" t="s">
        <v>45</v>
      </c>
      <c r="E45" s="85"/>
      <c r="F45" s="85"/>
      <c r="G45" s="149" t="s">
        <v>46</v>
      </c>
      <c r="H45" s="150" t="s">
        <v>47</v>
      </c>
      <c r="I45" s="85"/>
      <c r="J45" s="151">
        <f>SUM(J36:J43)</f>
        <v>0</v>
      </c>
      <c r="K45" s="152"/>
      <c r="L45" s="59"/>
      <c r="S45" s="37"/>
      <c r="T45" s="37"/>
      <c r="U45" s="37"/>
      <c r="V45" s="37"/>
      <c r="W45" s="37"/>
      <c r="X45" s="37"/>
      <c r="Y45" s="37"/>
      <c r="Z45" s="37"/>
      <c r="AA45" s="37"/>
      <c r="AB45" s="37"/>
      <c r="AC45" s="37"/>
      <c r="AD45" s="37"/>
      <c r="AE45" s="37"/>
    </row>
    <row r="46" s="2" customFormat="1" ht="14.4" customHeight="1">
      <c r="A46" s="37"/>
      <c r="B46" s="38"/>
      <c r="C46" s="37"/>
      <c r="D46" s="37"/>
      <c r="E46" s="37"/>
      <c r="F46" s="37"/>
      <c r="G46" s="37"/>
      <c r="H46" s="37"/>
      <c r="I46" s="37"/>
      <c r="J46" s="37"/>
      <c r="K46" s="37"/>
      <c r="L46" s="59"/>
      <c r="S46" s="37"/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37"/>
    </row>
    <row r="47" s="1" customFormat="1" ht="14.4" customHeight="1">
      <c r="B47" s="21"/>
      <c r="L47" s="21"/>
    </row>
    <row r="48" s="1" customFormat="1" ht="14.4" customHeight="1">
      <c r="B48" s="21"/>
      <c r="L48" s="21"/>
    </row>
    <row r="49" s="1" customFormat="1" ht="14.4" customHeight="1">
      <c r="B49" s="21"/>
      <c r="L49" s="21"/>
    </row>
    <row r="50" s="2" customFormat="1" ht="14.4" customHeight="1">
      <c r="B50" s="59"/>
      <c r="D50" s="60" t="s">
        <v>48</v>
      </c>
      <c r="E50" s="61"/>
      <c r="F50" s="61"/>
      <c r="G50" s="60" t="s">
        <v>49</v>
      </c>
      <c r="H50" s="61"/>
      <c r="I50" s="61"/>
      <c r="J50" s="61"/>
      <c r="K50" s="61"/>
      <c r="L50" s="59"/>
    </row>
    <row r="51">
      <c r="B51" s="21"/>
      <c r="L51" s="21"/>
    </row>
    <row r="52">
      <c r="B52" s="21"/>
      <c r="L52" s="21"/>
    </row>
    <row r="53">
      <c r="B53" s="21"/>
      <c r="L53" s="21"/>
    </row>
    <row r="54">
      <c r="B54" s="21"/>
      <c r="L54" s="21"/>
    </row>
    <row r="55">
      <c r="B55" s="21"/>
      <c r="L55" s="21"/>
    </row>
    <row r="56">
      <c r="B56" s="21"/>
      <c r="L56" s="21"/>
    </row>
    <row r="57">
      <c r="B57" s="21"/>
      <c r="L57" s="21"/>
    </row>
    <row r="58">
      <c r="B58" s="21"/>
      <c r="L58" s="21"/>
    </row>
    <row r="59">
      <c r="B59" s="21"/>
      <c r="L59" s="21"/>
    </row>
    <row r="60">
      <c r="B60" s="21"/>
      <c r="L60" s="21"/>
    </row>
    <row r="61" s="2" customFormat="1">
      <c r="A61" s="37"/>
      <c r="B61" s="38"/>
      <c r="C61" s="37"/>
      <c r="D61" s="62" t="s">
        <v>50</v>
      </c>
      <c r="E61" s="40"/>
      <c r="F61" s="153" t="s">
        <v>51</v>
      </c>
      <c r="G61" s="62" t="s">
        <v>50</v>
      </c>
      <c r="H61" s="40"/>
      <c r="I61" s="40"/>
      <c r="J61" s="154" t="s">
        <v>51</v>
      </c>
      <c r="K61" s="40"/>
      <c r="L61" s="59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</row>
    <row r="62">
      <c r="B62" s="21"/>
      <c r="L62" s="21"/>
    </row>
    <row r="63">
      <c r="B63" s="21"/>
      <c r="L63" s="21"/>
    </row>
    <row r="64">
      <c r="B64" s="21"/>
      <c r="L64" s="21"/>
    </row>
    <row r="65" s="2" customFormat="1">
      <c r="A65" s="37"/>
      <c r="B65" s="38"/>
      <c r="C65" s="37"/>
      <c r="D65" s="60" t="s">
        <v>52</v>
      </c>
      <c r="E65" s="63"/>
      <c r="F65" s="63"/>
      <c r="G65" s="60" t="s">
        <v>53</v>
      </c>
      <c r="H65" s="63"/>
      <c r="I65" s="63"/>
      <c r="J65" s="63"/>
      <c r="K65" s="63"/>
      <c r="L65" s="59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</row>
    <row r="66">
      <c r="B66" s="21"/>
      <c r="L66" s="21"/>
    </row>
    <row r="67">
      <c r="B67" s="21"/>
      <c r="L67" s="21"/>
    </row>
    <row r="68">
      <c r="B68" s="21"/>
      <c r="L68" s="21"/>
    </row>
    <row r="69">
      <c r="B69" s="21"/>
      <c r="L69" s="21"/>
    </row>
    <row r="70">
      <c r="B70" s="21"/>
      <c r="L70" s="21"/>
    </row>
    <row r="71">
      <c r="B71" s="21"/>
      <c r="L71" s="21"/>
    </row>
    <row r="72">
      <c r="B72" s="21"/>
      <c r="L72" s="21"/>
    </row>
    <row r="73">
      <c r="B73" s="21"/>
      <c r="L73" s="21"/>
    </row>
    <row r="74">
      <c r="B74" s="21"/>
      <c r="L74" s="21"/>
    </row>
    <row r="75">
      <c r="B75" s="21"/>
      <c r="L75" s="21"/>
    </row>
    <row r="76" s="2" customFormat="1">
      <c r="A76" s="37"/>
      <c r="B76" s="38"/>
      <c r="C76" s="37"/>
      <c r="D76" s="62" t="s">
        <v>50</v>
      </c>
      <c r="E76" s="40"/>
      <c r="F76" s="153" t="s">
        <v>51</v>
      </c>
      <c r="G76" s="62" t="s">
        <v>50</v>
      </c>
      <c r="H76" s="40"/>
      <c r="I76" s="40"/>
      <c r="J76" s="154" t="s">
        <v>51</v>
      </c>
      <c r="K76" s="40"/>
      <c r="L76" s="59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</row>
    <row r="77" s="2" customFormat="1" ht="14.4" customHeight="1">
      <c r="A77" s="37"/>
      <c r="B77" s="64"/>
      <c r="C77" s="65"/>
      <c r="D77" s="65"/>
      <c r="E77" s="65"/>
      <c r="F77" s="65"/>
      <c r="G77" s="65"/>
      <c r="H77" s="65"/>
      <c r="I77" s="65"/>
      <c r="J77" s="65"/>
      <c r="K77" s="65"/>
      <c r="L77" s="59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</row>
    <row r="81" s="2" customFormat="1" ht="6.96" customHeight="1">
      <c r="A81" s="37"/>
      <c r="B81" s="66"/>
      <c r="C81" s="67"/>
      <c r="D81" s="67"/>
      <c r="E81" s="67"/>
      <c r="F81" s="67"/>
      <c r="G81" s="67"/>
      <c r="H81" s="67"/>
      <c r="I81" s="67"/>
      <c r="J81" s="67"/>
      <c r="K81" s="67"/>
      <c r="L81" s="59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</row>
    <row r="82" s="2" customFormat="1" ht="24.96" customHeight="1">
      <c r="A82" s="37"/>
      <c r="B82" s="38"/>
      <c r="C82" s="22" t="s">
        <v>230</v>
      </c>
      <c r="D82" s="37"/>
      <c r="E82" s="37"/>
      <c r="F82" s="37"/>
      <c r="G82" s="37"/>
      <c r="H82" s="37"/>
      <c r="I82" s="37"/>
      <c r="J82" s="37"/>
      <c r="K82" s="37"/>
      <c r="L82" s="59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</row>
    <row r="83" s="2" customFormat="1" ht="6.96" customHeight="1">
      <c r="A83" s="37"/>
      <c r="B83" s="38"/>
      <c r="C83" s="37"/>
      <c r="D83" s="37"/>
      <c r="E83" s="37"/>
      <c r="F83" s="37"/>
      <c r="G83" s="37"/>
      <c r="H83" s="37"/>
      <c r="I83" s="37"/>
      <c r="J83" s="37"/>
      <c r="K83" s="37"/>
      <c r="L83" s="59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</row>
    <row r="84" s="2" customFormat="1" ht="12" customHeight="1">
      <c r="A84" s="37"/>
      <c r="B84" s="38"/>
      <c r="C84" s="31" t="s">
        <v>15</v>
      </c>
      <c r="D84" s="37"/>
      <c r="E84" s="37"/>
      <c r="F84" s="37"/>
      <c r="G84" s="37"/>
      <c r="H84" s="37"/>
      <c r="I84" s="37"/>
      <c r="J84" s="37"/>
      <c r="K84" s="37"/>
      <c r="L84" s="59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</row>
    <row r="85" s="2" customFormat="1" ht="26.25" customHeight="1">
      <c r="A85" s="37"/>
      <c r="B85" s="38"/>
      <c r="C85" s="37"/>
      <c r="D85" s="37"/>
      <c r="E85" s="134" t="str">
        <f>E7</f>
        <v>Komplexná rekonštrukcia a realizácia nadstavby budovy študenského domova4,Tr. SNP53,Banská Bystrica</v>
      </c>
      <c r="F85" s="31"/>
      <c r="G85" s="31"/>
      <c r="H85" s="31"/>
      <c r="I85" s="37"/>
      <c r="J85" s="37"/>
      <c r="K85" s="37"/>
      <c r="L85" s="59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</row>
    <row r="86" s="1" customFormat="1" ht="12" customHeight="1">
      <c r="B86" s="21"/>
      <c r="C86" s="31" t="s">
        <v>222</v>
      </c>
      <c r="L86" s="21"/>
    </row>
    <row r="87" s="1" customFormat="1" ht="16.5" customHeight="1">
      <c r="B87" s="21"/>
      <c r="E87" s="134" t="s">
        <v>223</v>
      </c>
      <c r="F87" s="1"/>
      <c r="G87" s="1"/>
      <c r="H87" s="1"/>
      <c r="L87" s="21"/>
    </row>
    <row r="88" s="1" customFormat="1" ht="12" customHeight="1">
      <c r="B88" s="21"/>
      <c r="C88" s="31" t="s">
        <v>224</v>
      </c>
      <c r="L88" s="21"/>
    </row>
    <row r="89" s="2" customFormat="1" ht="16.5" customHeight="1">
      <c r="A89" s="37"/>
      <c r="B89" s="38"/>
      <c r="C89" s="37"/>
      <c r="D89" s="37"/>
      <c r="E89" s="135" t="s">
        <v>4703</v>
      </c>
      <c r="F89" s="37"/>
      <c r="G89" s="37"/>
      <c r="H89" s="37"/>
      <c r="I89" s="37"/>
      <c r="J89" s="37"/>
      <c r="K89" s="37"/>
      <c r="L89" s="59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</row>
    <row r="90" s="2" customFormat="1" ht="12" customHeight="1">
      <c r="A90" s="37"/>
      <c r="B90" s="38"/>
      <c r="C90" s="31" t="s">
        <v>226</v>
      </c>
      <c r="D90" s="37"/>
      <c r="E90" s="37"/>
      <c r="F90" s="37"/>
      <c r="G90" s="37"/>
      <c r="H90" s="37"/>
      <c r="I90" s="37"/>
      <c r="J90" s="37"/>
      <c r="K90" s="37"/>
      <c r="L90" s="59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</row>
    <row r="91" s="2" customFormat="1" ht="16.5" customHeight="1">
      <c r="A91" s="37"/>
      <c r="B91" s="38"/>
      <c r="C91" s="37"/>
      <c r="D91" s="37"/>
      <c r="E91" s="71" t="str">
        <f>E13</f>
        <v>hsp - HSP-I+II.etapa</v>
      </c>
      <c r="F91" s="37"/>
      <c r="G91" s="37"/>
      <c r="H91" s="37"/>
      <c r="I91" s="37"/>
      <c r="J91" s="37"/>
      <c r="K91" s="37"/>
      <c r="L91" s="59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</row>
    <row r="92" s="2" customFormat="1" ht="6.96" customHeight="1">
      <c r="A92" s="37"/>
      <c r="B92" s="38"/>
      <c r="C92" s="37"/>
      <c r="D92" s="37"/>
      <c r="E92" s="37"/>
      <c r="F92" s="37"/>
      <c r="G92" s="37"/>
      <c r="H92" s="37"/>
      <c r="I92" s="37"/>
      <c r="J92" s="37"/>
      <c r="K92" s="37"/>
      <c r="L92" s="59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</row>
    <row r="93" s="2" customFormat="1" ht="12" customHeight="1">
      <c r="A93" s="37"/>
      <c r="B93" s="38"/>
      <c r="C93" s="31" t="s">
        <v>19</v>
      </c>
      <c r="D93" s="37"/>
      <c r="E93" s="37"/>
      <c r="F93" s="26" t="str">
        <f>F16</f>
        <v xml:space="preserve"> </v>
      </c>
      <c r="G93" s="37"/>
      <c r="H93" s="37"/>
      <c r="I93" s="31" t="s">
        <v>21</v>
      </c>
      <c r="J93" s="73" t="str">
        <f>IF(J16="","",J16)</f>
        <v>10. 9. 2024</v>
      </c>
      <c r="K93" s="37"/>
      <c r="L93" s="59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</row>
    <row r="94" s="2" customFormat="1" ht="6.96" customHeight="1">
      <c r="A94" s="37"/>
      <c r="B94" s="38"/>
      <c r="C94" s="37"/>
      <c r="D94" s="37"/>
      <c r="E94" s="37"/>
      <c r="F94" s="37"/>
      <c r="G94" s="37"/>
      <c r="H94" s="37"/>
      <c r="I94" s="37"/>
      <c r="J94" s="37"/>
      <c r="K94" s="37"/>
      <c r="L94" s="59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</row>
    <row r="95" s="2" customFormat="1" ht="15.15" customHeight="1">
      <c r="A95" s="37"/>
      <c r="B95" s="38"/>
      <c r="C95" s="31" t="s">
        <v>23</v>
      </c>
      <c r="D95" s="37"/>
      <c r="E95" s="37"/>
      <c r="F95" s="26" t="str">
        <f>E19</f>
        <v>Univerzita Mateja Bela v Banskej Bystrici</v>
      </c>
      <c r="G95" s="37"/>
      <c r="H95" s="37"/>
      <c r="I95" s="31" t="s">
        <v>29</v>
      </c>
      <c r="J95" s="35" t="str">
        <f>E25</f>
        <v>Insvet s.r.o.,Koeice</v>
      </c>
      <c r="K95" s="37"/>
      <c r="L95" s="59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</row>
    <row r="96" s="2" customFormat="1" ht="15.15" customHeight="1">
      <c r="A96" s="37"/>
      <c r="B96" s="38"/>
      <c r="C96" s="31" t="s">
        <v>27</v>
      </c>
      <c r="D96" s="37"/>
      <c r="E96" s="37"/>
      <c r="F96" s="26" t="str">
        <f>IF(E22="","",E22)</f>
        <v>Vyplň údaj</v>
      </c>
      <c r="G96" s="37"/>
      <c r="H96" s="37"/>
      <c r="I96" s="31" t="s">
        <v>32</v>
      </c>
      <c r="J96" s="35" t="str">
        <f>E28</f>
        <v xml:space="preserve"> </v>
      </c>
      <c r="K96" s="37"/>
      <c r="L96" s="59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</row>
    <row r="97" s="2" customFormat="1" ht="10.32" customHeight="1">
      <c r="A97" s="37"/>
      <c r="B97" s="38"/>
      <c r="C97" s="37"/>
      <c r="D97" s="37"/>
      <c r="E97" s="37"/>
      <c r="F97" s="37"/>
      <c r="G97" s="37"/>
      <c r="H97" s="37"/>
      <c r="I97" s="37"/>
      <c r="J97" s="37"/>
      <c r="K97" s="37"/>
      <c r="L97" s="59"/>
      <c r="S97" s="37"/>
      <c r="T97" s="37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</row>
    <row r="98" s="2" customFormat="1" ht="29.28" customHeight="1">
      <c r="A98" s="37"/>
      <c r="B98" s="38"/>
      <c r="C98" s="155" t="s">
        <v>231</v>
      </c>
      <c r="D98" s="147"/>
      <c r="E98" s="147"/>
      <c r="F98" s="147"/>
      <c r="G98" s="147"/>
      <c r="H98" s="147"/>
      <c r="I98" s="147"/>
      <c r="J98" s="156" t="s">
        <v>232</v>
      </c>
      <c r="K98" s="147"/>
      <c r="L98" s="59"/>
      <c r="S98" s="37"/>
      <c r="T98" s="37"/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</row>
    <row r="99" s="2" customFormat="1" ht="10.32" customHeight="1">
      <c r="A99" s="37"/>
      <c r="B99" s="38"/>
      <c r="C99" s="37"/>
      <c r="D99" s="37"/>
      <c r="E99" s="37"/>
      <c r="F99" s="37"/>
      <c r="G99" s="37"/>
      <c r="H99" s="37"/>
      <c r="I99" s="37"/>
      <c r="J99" s="37"/>
      <c r="K99" s="37"/>
      <c r="L99" s="59"/>
      <c r="S99" s="37"/>
      <c r="T99" s="37"/>
      <c r="U99" s="37"/>
      <c r="V99" s="37"/>
      <c r="W99" s="37"/>
      <c r="X99" s="37"/>
      <c r="Y99" s="37"/>
      <c r="Z99" s="37"/>
      <c r="AA99" s="37"/>
      <c r="AB99" s="37"/>
      <c r="AC99" s="37"/>
      <c r="AD99" s="37"/>
      <c r="AE99" s="37"/>
    </row>
    <row r="100" s="2" customFormat="1" ht="22.8" customHeight="1">
      <c r="A100" s="37"/>
      <c r="B100" s="38"/>
      <c r="C100" s="157" t="s">
        <v>233</v>
      </c>
      <c r="D100" s="37"/>
      <c r="E100" s="37"/>
      <c r="F100" s="37"/>
      <c r="G100" s="37"/>
      <c r="H100" s="37"/>
      <c r="I100" s="37"/>
      <c r="J100" s="100">
        <f>J137</f>
        <v>0</v>
      </c>
      <c r="K100" s="37"/>
      <c r="L100" s="59"/>
      <c r="S100" s="37"/>
      <c r="T100" s="37"/>
      <c r="U100" s="37"/>
      <c r="V100" s="37"/>
      <c r="W100" s="37"/>
      <c r="X100" s="37"/>
      <c r="Y100" s="37"/>
      <c r="Z100" s="37"/>
      <c r="AA100" s="37"/>
      <c r="AB100" s="37"/>
      <c r="AC100" s="37"/>
      <c r="AD100" s="37"/>
      <c r="AE100" s="37"/>
      <c r="AU100" s="18" t="s">
        <v>234</v>
      </c>
    </row>
    <row r="101" s="9" customFormat="1" ht="24.96" customHeight="1">
      <c r="A101" s="9"/>
      <c r="B101" s="158"/>
      <c r="C101" s="9"/>
      <c r="D101" s="159" t="s">
        <v>3333</v>
      </c>
      <c r="E101" s="160"/>
      <c r="F101" s="160"/>
      <c r="G101" s="160"/>
      <c r="H101" s="160"/>
      <c r="I101" s="160"/>
      <c r="J101" s="161">
        <f>J138</f>
        <v>0</v>
      </c>
      <c r="K101" s="9"/>
      <c r="L101" s="158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</row>
    <row r="102" s="9" customFormat="1" ht="24.96" customHeight="1">
      <c r="A102" s="9"/>
      <c r="B102" s="158"/>
      <c r="C102" s="9"/>
      <c r="D102" s="159" t="s">
        <v>3332</v>
      </c>
      <c r="E102" s="160"/>
      <c r="F102" s="160"/>
      <c r="G102" s="160"/>
      <c r="H102" s="160"/>
      <c r="I102" s="160"/>
      <c r="J102" s="161">
        <f>J142</f>
        <v>0</v>
      </c>
      <c r="K102" s="9"/>
      <c r="L102" s="158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</row>
    <row r="103" s="9" customFormat="1" ht="24.96" customHeight="1">
      <c r="A103" s="9"/>
      <c r="B103" s="158"/>
      <c r="C103" s="9"/>
      <c r="D103" s="159" t="s">
        <v>3217</v>
      </c>
      <c r="E103" s="160"/>
      <c r="F103" s="160"/>
      <c r="G103" s="160"/>
      <c r="H103" s="160"/>
      <c r="I103" s="160"/>
      <c r="J103" s="161">
        <f>J180</f>
        <v>0</v>
      </c>
      <c r="K103" s="9"/>
      <c r="L103" s="158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</row>
    <row r="104" s="2" customFormat="1" ht="21.84" customHeight="1">
      <c r="A104" s="37"/>
      <c r="B104" s="38"/>
      <c r="C104" s="37"/>
      <c r="D104" s="37"/>
      <c r="E104" s="37"/>
      <c r="F104" s="37"/>
      <c r="G104" s="37"/>
      <c r="H104" s="37"/>
      <c r="I104" s="37"/>
      <c r="J104" s="37"/>
      <c r="K104" s="37"/>
      <c r="L104" s="59"/>
      <c r="S104" s="37"/>
      <c r="T104" s="37"/>
      <c r="U104" s="37"/>
      <c r="V104" s="37"/>
      <c r="W104" s="37"/>
      <c r="X104" s="37"/>
      <c r="Y104" s="37"/>
      <c r="Z104" s="37"/>
      <c r="AA104" s="37"/>
      <c r="AB104" s="37"/>
      <c r="AC104" s="37"/>
      <c r="AD104" s="37"/>
      <c r="AE104" s="37"/>
    </row>
    <row r="105" s="2" customFormat="1" ht="6.96" customHeight="1">
      <c r="A105" s="37"/>
      <c r="B105" s="38"/>
      <c r="C105" s="37"/>
      <c r="D105" s="37"/>
      <c r="E105" s="37"/>
      <c r="F105" s="37"/>
      <c r="G105" s="37"/>
      <c r="H105" s="37"/>
      <c r="I105" s="37"/>
      <c r="J105" s="37"/>
      <c r="K105" s="37"/>
      <c r="L105" s="59"/>
      <c r="S105" s="37"/>
      <c r="T105" s="37"/>
      <c r="U105" s="37"/>
      <c r="V105" s="37"/>
      <c r="W105" s="37"/>
      <c r="X105" s="37"/>
      <c r="Y105" s="37"/>
      <c r="Z105" s="37"/>
      <c r="AA105" s="37"/>
      <c r="AB105" s="37"/>
      <c r="AC105" s="37"/>
      <c r="AD105" s="37"/>
      <c r="AE105" s="37"/>
    </row>
    <row r="106" s="2" customFormat="1" ht="29.28" customHeight="1">
      <c r="A106" s="37"/>
      <c r="B106" s="38"/>
      <c r="C106" s="157" t="s">
        <v>259</v>
      </c>
      <c r="D106" s="37"/>
      <c r="E106" s="37"/>
      <c r="F106" s="37"/>
      <c r="G106" s="37"/>
      <c r="H106" s="37"/>
      <c r="I106" s="37"/>
      <c r="J106" s="166">
        <f>ROUND(J107 + J108 + J109 + J110 + J111 + J112,2)</f>
        <v>0</v>
      </c>
      <c r="K106" s="37"/>
      <c r="L106" s="59"/>
      <c r="N106" s="167" t="s">
        <v>39</v>
      </c>
      <c r="S106" s="37"/>
      <c r="T106" s="37"/>
      <c r="U106" s="37"/>
      <c r="V106" s="37"/>
      <c r="W106" s="37"/>
      <c r="X106" s="37"/>
      <c r="Y106" s="37"/>
      <c r="Z106" s="37"/>
      <c r="AA106" s="37"/>
      <c r="AB106" s="37"/>
      <c r="AC106" s="37"/>
      <c r="AD106" s="37"/>
      <c r="AE106" s="37"/>
    </row>
    <row r="107" s="2" customFormat="1" ht="18" customHeight="1">
      <c r="A107" s="37"/>
      <c r="B107" s="168"/>
      <c r="C107" s="169"/>
      <c r="D107" s="170" t="s">
        <v>260</v>
      </c>
      <c r="E107" s="171"/>
      <c r="F107" s="171"/>
      <c r="G107" s="169"/>
      <c r="H107" s="169"/>
      <c r="I107" s="169"/>
      <c r="J107" s="172">
        <v>0</v>
      </c>
      <c r="K107" s="169"/>
      <c r="L107" s="173"/>
      <c r="M107" s="174"/>
      <c r="N107" s="175" t="s">
        <v>41</v>
      </c>
      <c r="O107" s="174"/>
      <c r="P107" s="174"/>
      <c r="Q107" s="174"/>
      <c r="R107" s="174"/>
      <c r="S107" s="169"/>
      <c r="T107" s="169"/>
      <c r="U107" s="169"/>
      <c r="V107" s="169"/>
      <c r="W107" s="169"/>
      <c r="X107" s="169"/>
      <c r="Y107" s="169"/>
      <c r="Z107" s="169"/>
      <c r="AA107" s="169"/>
      <c r="AB107" s="169"/>
      <c r="AC107" s="169"/>
      <c r="AD107" s="169"/>
      <c r="AE107" s="169"/>
      <c r="AF107" s="174"/>
      <c r="AG107" s="174"/>
      <c r="AH107" s="174"/>
      <c r="AI107" s="174"/>
      <c r="AJ107" s="174"/>
      <c r="AK107" s="174"/>
      <c r="AL107" s="174"/>
      <c r="AM107" s="174"/>
      <c r="AN107" s="174"/>
      <c r="AO107" s="174"/>
      <c r="AP107" s="174"/>
      <c r="AQ107" s="174"/>
      <c r="AR107" s="174"/>
      <c r="AS107" s="174"/>
      <c r="AT107" s="174"/>
      <c r="AU107" s="174"/>
      <c r="AV107" s="174"/>
      <c r="AW107" s="174"/>
      <c r="AX107" s="174"/>
      <c r="AY107" s="176" t="s">
        <v>261</v>
      </c>
      <c r="AZ107" s="174"/>
      <c r="BA107" s="174"/>
      <c r="BB107" s="174"/>
      <c r="BC107" s="174"/>
      <c r="BD107" s="174"/>
      <c r="BE107" s="177">
        <f>IF(N107="základná",J107,0)</f>
        <v>0</v>
      </c>
      <c r="BF107" s="177">
        <f>IF(N107="znížená",J107,0)</f>
        <v>0</v>
      </c>
      <c r="BG107" s="177">
        <f>IF(N107="zákl. prenesená",J107,0)</f>
        <v>0</v>
      </c>
      <c r="BH107" s="177">
        <f>IF(N107="zníž. prenesená",J107,0)</f>
        <v>0</v>
      </c>
      <c r="BI107" s="177">
        <f>IF(N107="nulová",J107,0)</f>
        <v>0</v>
      </c>
      <c r="BJ107" s="176" t="s">
        <v>87</v>
      </c>
      <c r="BK107" s="174"/>
      <c r="BL107" s="174"/>
      <c r="BM107" s="174"/>
    </row>
    <row r="108" s="2" customFormat="1" ht="18" customHeight="1">
      <c r="A108" s="37"/>
      <c r="B108" s="168"/>
      <c r="C108" s="169"/>
      <c r="D108" s="170" t="s">
        <v>262</v>
      </c>
      <c r="E108" s="171"/>
      <c r="F108" s="171"/>
      <c r="G108" s="169"/>
      <c r="H108" s="169"/>
      <c r="I108" s="169"/>
      <c r="J108" s="172">
        <v>0</v>
      </c>
      <c r="K108" s="169"/>
      <c r="L108" s="173"/>
      <c r="M108" s="174"/>
      <c r="N108" s="175" t="s">
        <v>41</v>
      </c>
      <c r="O108" s="174"/>
      <c r="P108" s="174"/>
      <c r="Q108" s="174"/>
      <c r="R108" s="174"/>
      <c r="S108" s="169"/>
      <c r="T108" s="169"/>
      <c r="U108" s="169"/>
      <c r="V108" s="169"/>
      <c r="W108" s="169"/>
      <c r="X108" s="169"/>
      <c r="Y108" s="169"/>
      <c r="Z108" s="169"/>
      <c r="AA108" s="169"/>
      <c r="AB108" s="169"/>
      <c r="AC108" s="169"/>
      <c r="AD108" s="169"/>
      <c r="AE108" s="169"/>
      <c r="AF108" s="174"/>
      <c r="AG108" s="174"/>
      <c r="AH108" s="174"/>
      <c r="AI108" s="174"/>
      <c r="AJ108" s="174"/>
      <c r="AK108" s="174"/>
      <c r="AL108" s="174"/>
      <c r="AM108" s="174"/>
      <c r="AN108" s="174"/>
      <c r="AO108" s="174"/>
      <c r="AP108" s="174"/>
      <c r="AQ108" s="174"/>
      <c r="AR108" s="174"/>
      <c r="AS108" s="174"/>
      <c r="AT108" s="174"/>
      <c r="AU108" s="174"/>
      <c r="AV108" s="174"/>
      <c r="AW108" s="174"/>
      <c r="AX108" s="174"/>
      <c r="AY108" s="176" t="s">
        <v>261</v>
      </c>
      <c r="AZ108" s="174"/>
      <c r="BA108" s="174"/>
      <c r="BB108" s="174"/>
      <c r="BC108" s="174"/>
      <c r="BD108" s="174"/>
      <c r="BE108" s="177">
        <f>IF(N108="základná",J108,0)</f>
        <v>0</v>
      </c>
      <c r="BF108" s="177">
        <f>IF(N108="znížená",J108,0)</f>
        <v>0</v>
      </c>
      <c r="BG108" s="177">
        <f>IF(N108="zákl. prenesená",J108,0)</f>
        <v>0</v>
      </c>
      <c r="BH108" s="177">
        <f>IF(N108="zníž. prenesená",J108,0)</f>
        <v>0</v>
      </c>
      <c r="BI108" s="177">
        <f>IF(N108="nulová",J108,0)</f>
        <v>0</v>
      </c>
      <c r="BJ108" s="176" t="s">
        <v>87</v>
      </c>
      <c r="BK108" s="174"/>
      <c r="BL108" s="174"/>
      <c r="BM108" s="174"/>
    </row>
    <row r="109" s="2" customFormat="1" ht="18" customHeight="1">
      <c r="A109" s="37"/>
      <c r="B109" s="168"/>
      <c r="C109" s="169"/>
      <c r="D109" s="170" t="s">
        <v>263</v>
      </c>
      <c r="E109" s="171"/>
      <c r="F109" s="171"/>
      <c r="G109" s="169"/>
      <c r="H109" s="169"/>
      <c r="I109" s="169"/>
      <c r="J109" s="172">
        <v>0</v>
      </c>
      <c r="K109" s="169"/>
      <c r="L109" s="173"/>
      <c r="M109" s="174"/>
      <c r="N109" s="175" t="s">
        <v>41</v>
      </c>
      <c r="O109" s="174"/>
      <c r="P109" s="174"/>
      <c r="Q109" s="174"/>
      <c r="R109" s="174"/>
      <c r="S109" s="169"/>
      <c r="T109" s="169"/>
      <c r="U109" s="169"/>
      <c r="V109" s="169"/>
      <c r="W109" s="169"/>
      <c r="X109" s="169"/>
      <c r="Y109" s="169"/>
      <c r="Z109" s="169"/>
      <c r="AA109" s="169"/>
      <c r="AB109" s="169"/>
      <c r="AC109" s="169"/>
      <c r="AD109" s="169"/>
      <c r="AE109" s="169"/>
      <c r="AF109" s="174"/>
      <c r="AG109" s="174"/>
      <c r="AH109" s="174"/>
      <c r="AI109" s="174"/>
      <c r="AJ109" s="174"/>
      <c r="AK109" s="174"/>
      <c r="AL109" s="174"/>
      <c r="AM109" s="174"/>
      <c r="AN109" s="174"/>
      <c r="AO109" s="174"/>
      <c r="AP109" s="174"/>
      <c r="AQ109" s="174"/>
      <c r="AR109" s="174"/>
      <c r="AS109" s="174"/>
      <c r="AT109" s="174"/>
      <c r="AU109" s="174"/>
      <c r="AV109" s="174"/>
      <c r="AW109" s="174"/>
      <c r="AX109" s="174"/>
      <c r="AY109" s="176" t="s">
        <v>261</v>
      </c>
      <c r="AZ109" s="174"/>
      <c r="BA109" s="174"/>
      <c r="BB109" s="174"/>
      <c r="BC109" s="174"/>
      <c r="BD109" s="174"/>
      <c r="BE109" s="177">
        <f>IF(N109="základná",J109,0)</f>
        <v>0</v>
      </c>
      <c r="BF109" s="177">
        <f>IF(N109="znížená",J109,0)</f>
        <v>0</v>
      </c>
      <c r="BG109" s="177">
        <f>IF(N109="zákl. prenesená",J109,0)</f>
        <v>0</v>
      </c>
      <c r="BH109" s="177">
        <f>IF(N109="zníž. prenesená",J109,0)</f>
        <v>0</v>
      </c>
      <c r="BI109" s="177">
        <f>IF(N109="nulová",J109,0)</f>
        <v>0</v>
      </c>
      <c r="BJ109" s="176" t="s">
        <v>87</v>
      </c>
      <c r="BK109" s="174"/>
      <c r="BL109" s="174"/>
      <c r="BM109" s="174"/>
    </row>
    <row r="110" s="2" customFormat="1" ht="18" customHeight="1">
      <c r="A110" s="37"/>
      <c r="B110" s="168"/>
      <c r="C110" s="169"/>
      <c r="D110" s="170" t="s">
        <v>264</v>
      </c>
      <c r="E110" s="171"/>
      <c r="F110" s="171"/>
      <c r="G110" s="169"/>
      <c r="H110" s="169"/>
      <c r="I110" s="169"/>
      <c r="J110" s="172">
        <v>0</v>
      </c>
      <c r="K110" s="169"/>
      <c r="L110" s="173"/>
      <c r="M110" s="174"/>
      <c r="N110" s="175" t="s">
        <v>41</v>
      </c>
      <c r="O110" s="174"/>
      <c r="P110" s="174"/>
      <c r="Q110" s="174"/>
      <c r="R110" s="174"/>
      <c r="S110" s="169"/>
      <c r="T110" s="169"/>
      <c r="U110" s="169"/>
      <c r="V110" s="169"/>
      <c r="W110" s="169"/>
      <c r="X110" s="169"/>
      <c r="Y110" s="169"/>
      <c r="Z110" s="169"/>
      <c r="AA110" s="169"/>
      <c r="AB110" s="169"/>
      <c r="AC110" s="169"/>
      <c r="AD110" s="169"/>
      <c r="AE110" s="169"/>
      <c r="AF110" s="174"/>
      <c r="AG110" s="174"/>
      <c r="AH110" s="174"/>
      <c r="AI110" s="174"/>
      <c r="AJ110" s="174"/>
      <c r="AK110" s="174"/>
      <c r="AL110" s="174"/>
      <c r="AM110" s="174"/>
      <c r="AN110" s="174"/>
      <c r="AO110" s="174"/>
      <c r="AP110" s="174"/>
      <c r="AQ110" s="174"/>
      <c r="AR110" s="174"/>
      <c r="AS110" s="174"/>
      <c r="AT110" s="174"/>
      <c r="AU110" s="174"/>
      <c r="AV110" s="174"/>
      <c r="AW110" s="174"/>
      <c r="AX110" s="174"/>
      <c r="AY110" s="176" t="s">
        <v>261</v>
      </c>
      <c r="AZ110" s="174"/>
      <c r="BA110" s="174"/>
      <c r="BB110" s="174"/>
      <c r="BC110" s="174"/>
      <c r="BD110" s="174"/>
      <c r="BE110" s="177">
        <f>IF(N110="základná",J110,0)</f>
        <v>0</v>
      </c>
      <c r="BF110" s="177">
        <f>IF(N110="znížená",J110,0)</f>
        <v>0</v>
      </c>
      <c r="BG110" s="177">
        <f>IF(N110="zákl. prenesená",J110,0)</f>
        <v>0</v>
      </c>
      <c r="BH110" s="177">
        <f>IF(N110="zníž. prenesená",J110,0)</f>
        <v>0</v>
      </c>
      <c r="BI110" s="177">
        <f>IF(N110="nulová",J110,0)</f>
        <v>0</v>
      </c>
      <c r="BJ110" s="176" t="s">
        <v>87</v>
      </c>
      <c r="BK110" s="174"/>
      <c r="BL110" s="174"/>
      <c r="BM110" s="174"/>
    </row>
    <row r="111" s="2" customFormat="1" ht="18" customHeight="1">
      <c r="A111" s="37"/>
      <c r="B111" s="168"/>
      <c r="C111" s="169"/>
      <c r="D111" s="170" t="s">
        <v>265</v>
      </c>
      <c r="E111" s="171"/>
      <c r="F111" s="171"/>
      <c r="G111" s="169"/>
      <c r="H111" s="169"/>
      <c r="I111" s="169"/>
      <c r="J111" s="172">
        <v>0</v>
      </c>
      <c r="K111" s="169"/>
      <c r="L111" s="173"/>
      <c r="M111" s="174"/>
      <c r="N111" s="175" t="s">
        <v>41</v>
      </c>
      <c r="O111" s="174"/>
      <c r="P111" s="174"/>
      <c r="Q111" s="174"/>
      <c r="R111" s="174"/>
      <c r="S111" s="169"/>
      <c r="T111" s="169"/>
      <c r="U111" s="169"/>
      <c r="V111" s="169"/>
      <c r="W111" s="169"/>
      <c r="X111" s="169"/>
      <c r="Y111" s="169"/>
      <c r="Z111" s="169"/>
      <c r="AA111" s="169"/>
      <c r="AB111" s="169"/>
      <c r="AC111" s="169"/>
      <c r="AD111" s="169"/>
      <c r="AE111" s="169"/>
      <c r="AF111" s="174"/>
      <c r="AG111" s="174"/>
      <c r="AH111" s="174"/>
      <c r="AI111" s="174"/>
      <c r="AJ111" s="174"/>
      <c r="AK111" s="174"/>
      <c r="AL111" s="174"/>
      <c r="AM111" s="174"/>
      <c r="AN111" s="174"/>
      <c r="AO111" s="174"/>
      <c r="AP111" s="174"/>
      <c r="AQ111" s="174"/>
      <c r="AR111" s="174"/>
      <c r="AS111" s="174"/>
      <c r="AT111" s="174"/>
      <c r="AU111" s="174"/>
      <c r="AV111" s="174"/>
      <c r="AW111" s="174"/>
      <c r="AX111" s="174"/>
      <c r="AY111" s="176" t="s">
        <v>261</v>
      </c>
      <c r="AZ111" s="174"/>
      <c r="BA111" s="174"/>
      <c r="BB111" s="174"/>
      <c r="BC111" s="174"/>
      <c r="BD111" s="174"/>
      <c r="BE111" s="177">
        <f>IF(N111="základná",J111,0)</f>
        <v>0</v>
      </c>
      <c r="BF111" s="177">
        <f>IF(N111="znížená",J111,0)</f>
        <v>0</v>
      </c>
      <c r="BG111" s="177">
        <f>IF(N111="zákl. prenesená",J111,0)</f>
        <v>0</v>
      </c>
      <c r="BH111" s="177">
        <f>IF(N111="zníž. prenesená",J111,0)</f>
        <v>0</v>
      </c>
      <c r="BI111" s="177">
        <f>IF(N111="nulová",J111,0)</f>
        <v>0</v>
      </c>
      <c r="BJ111" s="176" t="s">
        <v>87</v>
      </c>
      <c r="BK111" s="174"/>
      <c r="BL111" s="174"/>
      <c r="BM111" s="174"/>
    </row>
    <row r="112" s="2" customFormat="1" ht="18" customHeight="1">
      <c r="A112" s="37"/>
      <c r="B112" s="168"/>
      <c r="C112" s="169"/>
      <c r="D112" s="171" t="s">
        <v>266</v>
      </c>
      <c r="E112" s="169"/>
      <c r="F112" s="169"/>
      <c r="G112" s="169"/>
      <c r="H112" s="169"/>
      <c r="I112" s="169"/>
      <c r="J112" s="172">
        <f>ROUND(J34*T112,2)</f>
        <v>0</v>
      </c>
      <c r="K112" s="169"/>
      <c r="L112" s="173"/>
      <c r="M112" s="174"/>
      <c r="N112" s="175" t="s">
        <v>41</v>
      </c>
      <c r="O112" s="174"/>
      <c r="P112" s="174"/>
      <c r="Q112" s="174"/>
      <c r="R112" s="174"/>
      <c r="S112" s="169"/>
      <c r="T112" s="169"/>
      <c r="U112" s="169"/>
      <c r="V112" s="169"/>
      <c r="W112" s="169"/>
      <c r="X112" s="169"/>
      <c r="Y112" s="169"/>
      <c r="Z112" s="169"/>
      <c r="AA112" s="169"/>
      <c r="AB112" s="169"/>
      <c r="AC112" s="169"/>
      <c r="AD112" s="169"/>
      <c r="AE112" s="169"/>
      <c r="AF112" s="174"/>
      <c r="AG112" s="174"/>
      <c r="AH112" s="174"/>
      <c r="AI112" s="174"/>
      <c r="AJ112" s="174"/>
      <c r="AK112" s="174"/>
      <c r="AL112" s="174"/>
      <c r="AM112" s="174"/>
      <c r="AN112" s="174"/>
      <c r="AO112" s="174"/>
      <c r="AP112" s="174"/>
      <c r="AQ112" s="174"/>
      <c r="AR112" s="174"/>
      <c r="AS112" s="174"/>
      <c r="AT112" s="174"/>
      <c r="AU112" s="174"/>
      <c r="AV112" s="174"/>
      <c r="AW112" s="174"/>
      <c r="AX112" s="174"/>
      <c r="AY112" s="176" t="s">
        <v>267</v>
      </c>
      <c r="AZ112" s="174"/>
      <c r="BA112" s="174"/>
      <c r="BB112" s="174"/>
      <c r="BC112" s="174"/>
      <c r="BD112" s="174"/>
      <c r="BE112" s="177">
        <f>IF(N112="základná",J112,0)</f>
        <v>0</v>
      </c>
      <c r="BF112" s="177">
        <f>IF(N112="znížená",J112,0)</f>
        <v>0</v>
      </c>
      <c r="BG112" s="177">
        <f>IF(N112="zákl. prenesená",J112,0)</f>
        <v>0</v>
      </c>
      <c r="BH112" s="177">
        <f>IF(N112="zníž. prenesená",J112,0)</f>
        <v>0</v>
      </c>
      <c r="BI112" s="177">
        <f>IF(N112="nulová",J112,0)</f>
        <v>0</v>
      </c>
      <c r="BJ112" s="176" t="s">
        <v>87</v>
      </c>
      <c r="BK112" s="174"/>
      <c r="BL112" s="174"/>
      <c r="BM112" s="174"/>
    </row>
    <row r="113" s="2" customFormat="1">
      <c r="A113" s="37"/>
      <c r="B113" s="38"/>
      <c r="C113" s="37"/>
      <c r="D113" s="37"/>
      <c r="E113" s="37"/>
      <c r="F113" s="37"/>
      <c r="G113" s="37"/>
      <c r="H113" s="37"/>
      <c r="I113" s="37"/>
      <c r="J113" s="37"/>
      <c r="K113" s="37"/>
      <c r="L113" s="59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37"/>
    </row>
    <row r="114" s="2" customFormat="1" ht="29.28" customHeight="1">
      <c r="A114" s="37"/>
      <c r="B114" s="38"/>
      <c r="C114" s="178" t="s">
        <v>268</v>
      </c>
      <c r="D114" s="147"/>
      <c r="E114" s="147"/>
      <c r="F114" s="147"/>
      <c r="G114" s="147"/>
      <c r="H114" s="147"/>
      <c r="I114" s="147"/>
      <c r="J114" s="179">
        <f>ROUND(J100+J106,2)</f>
        <v>0</v>
      </c>
      <c r="K114" s="147"/>
      <c r="L114" s="59"/>
      <c r="S114" s="37"/>
      <c r="T114" s="37"/>
      <c r="U114" s="37"/>
      <c r="V114" s="37"/>
      <c r="W114" s="37"/>
      <c r="X114" s="37"/>
      <c r="Y114" s="37"/>
      <c r="Z114" s="37"/>
      <c r="AA114" s="37"/>
      <c r="AB114" s="37"/>
      <c r="AC114" s="37"/>
      <c r="AD114" s="37"/>
      <c r="AE114" s="37"/>
    </row>
    <row r="115" s="2" customFormat="1" ht="6.96" customHeight="1">
      <c r="A115" s="37"/>
      <c r="B115" s="64"/>
      <c r="C115" s="65"/>
      <c r="D115" s="65"/>
      <c r="E115" s="65"/>
      <c r="F115" s="65"/>
      <c r="G115" s="65"/>
      <c r="H115" s="65"/>
      <c r="I115" s="65"/>
      <c r="J115" s="65"/>
      <c r="K115" s="65"/>
      <c r="L115" s="59"/>
      <c r="S115" s="37"/>
      <c r="T115" s="37"/>
      <c r="U115" s="37"/>
      <c r="V115" s="37"/>
      <c r="W115" s="37"/>
      <c r="X115" s="37"/>
      <c r="Y115" s="37"/>
      <c r="Z115" s="37"/>
      <c r="AA115" s="37"/>
      <c r="AB115" s="37"/>
      <c r="AC115" s="37"/>
      <c r="AD115" s="37"/>
      <c r="AE115" s="37"/>
    </row>
    <row r="119" s="2" customFormat="1" ht="6.96" customHeight="1">
      <c r="A119" s="37"/>
      <c r="B119" s="66"/>
      <c r="C119" s="67"/>
      <c r="D119" s="67"/>
      <c r="E119" s="67"/>
      <c r="F119" s="67"/>
      <c r="G119" s="67"/>
      <c r="H119" s="67"/>
      <c r="I119" s="67"/>
      <c r="J119" s="67"/>
      <c r="K119" s="67"/>
      <c r="L119" s="59"/>
      <c r="S119" s="37"/>
      <c r="T119" s="37"/>
      <c r="U119" s="37"/>
      <c r="V119" s="37"/>
      <c r="W119" s="37"/>
      <c r="X119" s="37"/>
      <c r="Y119" s="37"/>
      <c r="Z119" s="37"/>
      <c r="AA119" s="37"/>
      <c r="AB119" s="37"/>
      <c r="AC119" s="37"/>
      <c r="AD119" s="37"/>
      <c r="AE119" s="37"/>
    </row>
    <row r="120" s="2" customFormat="1" ht="24.96" customHeight="1">
      <c r="A120" s="37"/>
      <c r="B120" s="38"/>
      <c r="C120" s="22" t="s">
        <v>269</v>
      </c>
      <c r="D120" s="37"/>
      <c r="E120" s="37"/>
      <c r="F120" s="37"/>
      <c r="G120" s="37"/>
      <c r="H120" s="37"/>
      <c r="I120" s="37"/>
      <c r="J120" s="37"/>
      <c r="K120" s="37"/>
      <c r="L120" s="59"/>
      <c r="S120" s="37"/>
      <c r="T120" s="37"/>
      <c r="U120" s="37"/>
      <c r="V120" s="37"/>
      <c r="W120" s="37"/>
      <c r="X120" s="37"/>
      <c r="Y120" s="37"/>
      <c r="Z120" s="37"/>
      <c r="AA120" s="37"/>
      <c r="AB120" s="37"/>
      <c r="AC120" s="37"/>
      <c r="AD120" s="37"/>
      <c r="AE120" s="37"/>
    </row>
    <row r="121" s="2" customFormat="1" ht="6.96" customHeight="1">
      <c r="A121" s="37"/>
      <c r="B121" s="38"/>
      <c r="C121" s="37"/>
      <c r="D121" s="37"/>
      <c r="E121" s="37"/>
      <c r="F121" s="37"/>
      <c r="G121" s="37"/>
      <c r="H121" s="37"/>
      <c r="I121" s="37"/>
      <c r="J121" s="37"/>
      <c r="K121" s="37"/>
      <c r="L121" s="59"/>
      <c r="S121" s="37"/>
      <c r="T121" s="37"/>
      <c r="U121" s="37"/>
      <c r="V121" s="37"/>
      <c r="W121" s="37"/>
      <c r="X121" s="37"/>
      <c r="Y121" s="37"/>
      <c r="Z121" s="37"/>
      <c r="AA121" s="37"/>
      <c r="AB121" s="37"/>
      <c r="AC121" s="37"/>
      <c r="AD121" s="37"/>
      <c r="AE121" s="37"/>
    </row>
    <row r="122" s="2" customFormat="1" ht="12" customHeight="1">
      <c r="A122" s="37"/>
      <c r="B122" s="38"/>
      <c r="C122" s="31" t="s">
        <v>15</v>
      </c>
      <c r="D122" s="37"/>
      <c r="E122" s="37"/>
      <c r="F122" s="37"/>
      <c r="G122" s="37"/>
      <c r="H122" s="37"/>
      <c r="I122" s="37"/>
      <c r="J122" s="37"/>
      <c r="K122" s="37"/>
      <c r="L122" s="59"/>
      <c r="S122" s="37"/>
      <c r="T122" s="37"/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  <c r="AE122" s="37"/>
    </row>
    <row r="123" s="2" customFormat="1" ht="26.25" customHeight="1">
      <c r="A123" s="37"/>
      <c r="B123" s="38"/>
      <c r="C123" s="37"/>
      <c r="D123" s="37"/>
      <c r="E123" s="134" t="str">
        <f>E7</f>
        <v>Komplexná rekonštrukcia a realizácia nadstavby budovy študenského domova4,Tr. SNP53,Banská Bystrica</v>
      </c>
      <c r="F123" s="31"/>
      <c r="G123" s="31"/>
      <c r="H123" s="31"/>
      <c r="I123" s="37"/>
      <c r="J123" s="37"/>
      <c r="K123" s="37"/>
      <c r="L123" s="59"/>
      <c r="S123" s="37"/>
      <c r="T123" s="37"/>
      <c r="U123" s="37"/>
      <c r="V123" s="37"/>
      <c r="W123" s="37"/>
      <c r="X123" s="37"/>
      <c r="Y123" s="37"/>
      <c r="Z123" s="37"/>
      <c r="AA123" s="37"/>
      <c r="AB123" s="37"/>
      <c r="AC123" s="37"/>
      <c r="AD123" s="37"/>
      <c r="AE123" s="37"/>
    </row>
    <row r="124" s="1" customFormat="1" ht="12" customHeight="1">
      <c r="B124" s="21"/>
      <c r="C124" s="31" t="s">
        <v>222</v>
      </c>
      <c r="L124" s="21"/>
    </row>
    <row r="125" s="1" customFormat="1" ht="16.5" customHeight="1">
      <c r="B125" s="21"/>
      <c r="E125" s="134" t="s">
        <v>223</v>
      </c>
      <c r="F125" s="1"/>
      <c r="G125" s="1"/>
      <c r="H125" s="1"/>
      <c r="L125" s="21"/>
    </row>
    <row r="126" s="1" customFormat="1" ht="12" customHeight="1">
      <c r="B126" s="21"/>
      <c r="C126" s="31" t="s">
        <v>224</v>
      </c>
      <c r="L126" s="21"/>
    </row>
    <row r="127" s="2" customFormat="1" ht="16.5" customHeight="1">
      <c r="A127" s="37"/>
      <c r="B127" s="38"/>
      <c r="C127" s="37"/>
      <c r="D127" s="37"/>
      <c r="E127" s="135" t="s">
        <v>4703</v>
      </c>
      <c r="F127" s="37"/>
      <c r="G127" s="37"/>
      <c r="H127" s="37"/>
      <c r="I127" s="37"/>
      <c r="J127" s="37"/>
      <c r="K127" s="37"/>
      <c r="L127" s="59"/>
      <c r="S127" s="37"/>
      <c r="T127" s="37"/>
      <c r="U127" s="37"/>
      <c r="V127" s="37"/>
      <c r="W127" s="37"/>
      <c r="X127" s="37"/>
      <c r="Y127" s="37"/>
      <c r="Z127" s="37"/>
      <c r="AA127" s="37"/>
      <c r="AB127" s="37"/>
      <c r="AC127" s="37"/>
      <c r="AD127" s="37"/>
      <c r="AE127" s="37"/>
    </row>
    <row r="128" s="2" customFormat="1" ht="12" customHeight="1">
      <c r="A128" s="37"/>
      <c r="B128" s="38"/>
      <c r="C128" s="31" t="s">
        <v>226</v>
      </c>
      <c r="D128" s="37"/>
      <c r="E128" s="37"/>
      <c r="F128" s="37"/>
      <c r="G128" s="37"/>
      <c r="H128" s="37"/>
      <c r="I128" s="37"/>
      <c r="J128" s="37"/>
      <c r="K128" s="37"/>
      <c r="L128" s="59"/>
      <c r="S128" s="37"/>
      <c r="T128" s="37"/>
      <c r="U128" s="37"/>
      <c r="V128" s="37"/>
      <c r="W128" s="37"/>
      <c r="X128" s="37"/>
      <c r="Y128" s="37"/>
      <c r="Z128" s="37"/>
      <c r="AA128" s="37"/>
      <c r="AB128" s="37"/>
      <c r="AC128" s="37"/>
      <c r="AD128" s="37"/>
      <c r="AE128" s="37"/>
    </row>
    <row r="129" s="2" customFormat="1" ht="16.5" customHeight="1">
      <c r="A129" s="37"/>
      <c r="B129" s="38"/>
      <c r="C129" s="37"/>
      <c r="D129" s="37"/>
      <c r="E129" s="71" t="str">
        <f>E13</f>
        <v>hsp - HSP-I+II.etapa</v>
      </c>
      <c r="F129" s="37"/>
      <c r="G129" s="37"/>
      <c r="H129" s="37"/>
      <c r="I129" s="37"/>
      <c r="J129" s="37"/>
      <c r="K129" s="37"/>
      <c r="L129" s="59"/>
      <c r="S129" s="37"/>
      <c r="T129" s="37"/>
      <c r="U129" s="37"/>
      <c r="V129" s="37"/>
      <c r="W129" s="37"/>
      <c r="X129" s="37"/>
      <c r="Y129" s="37"/>
      <c r="Z129" s="37"/>
      <c r="AA129" s="37"/>
      <c r="AB129" s="37"/>
      <c r="AC129" s="37"/>
      <c r="AD129" s="37"/>
      <c r="AE129" s="37"/>
    </row>
    <row r="130" s="2" customFormat="1" ht="6.96" customHeight="1">
      <c r="A130" s="37"/>
      <c r="B130" s="38"/>
      <c r="C130" s="37"/>
      <c r="D130" s="37"/>
      <c r="E130" s="37"/>
      <c r="F130" s="37"/>
      <c r="G130" s="37"/>
      <c r="H130" s="37"/>
      <c r="I130" s="37"/>
      <c r="J130" s="37"/>
      <c r="K130" s="37"/>
      <c r="L130" s="59"/>
      <c r="S130" s="37"/>
      <c r="T130" s="37"/>
      <c r="U130" s="37"/>
      <c r="V130" s="37"/>
      <c r="W130" s="37"/>
      <c r="X130" s="37"/>
      <c r="Y130" s="37"/>
      <c r="Z130" s="37"/>
      <c r="AA130" s="37"/>
      <c r="AB130" s="37"/>
      <c r="AC130" s="37"/>
      <c r="AD130" s="37"/>
      <c r="AE130" s="37"/>
    </row>
    <row r="131" s="2" customFormat="1" ht="12" customHeight="1">
      <c r="A131" s="37"/>
      <c r="B131" s="38"/>
      <c r="C131" s="31" t="s">
        <v>19</v>
      </c>
      <c r="D131" s="37"/>
      <c r="E131" s="37"/>
      <c r="F131" s="26" t="str">
        <f>F16</f>
        <v xml:space="preserve"> </v>
      </c>
      <c r="G131" s="37"/>
      <c r="H131" s="37"/>
      <c r="I131" s="31" t="s">
        <v>21</v>
      </c>
      <c r="J131" s="73" t="str">
        <f>IF(J16="","",J16)</f>
        <v>10. 9. 2024</v>
      </c>
      <c r="K131" s="37"/>
      <c r="L131" s="59"/>
      <c r="S131" s="37"/>
      <c r="T131" s="37"/>
      <c r="U131" s="37"/>
      <c r="V131" s="37"/>
      <c r="W131" s="37"/>
      <c r="X131" s="37"/>
      <c r="Y131" s="37"/>
      <c r="Z131" s="37"/>
      <c r="AA131" s="37"/>
      <c r="AB131" s="37"/>
      <c r="AC131" s="37"/>
      <c r="AD131" s="37"/>
      <c r="AE131" s="37"/>
    </row>
    <row r="132" s="2" customFormat="1" ht="6.96" customHeight="1">
      <c r="A132" s="37"/>
      <c r="B132" s="38"/>
      <c r="C132" s="37"/>
      <c r="D132" s="37"/>
      <c r="E132" s="37"/>
      <c r="F132" s="37"/>
      <c r="G132" s="37"/>
      <c r="H132" s="37"/>
      <c r="I132" s="37"/>
      <c r="J132" s="37"/>
      <c r="K132" s="37"/>
      <c r="L132" s="59"/>
      <c r="S132" s="37"/>
      <c r="T132" s="37"/>
      <c r="U132" s="37"/>
      <c r="V132" s="37"/>
      <c r="W132" s="37"/>
      <c r="X132" s="37"/>
      <c r="Y132" s="37"/>
      <c r="Z132" s="37"/>
      <c r="AA132" s="37"/>
      <c r="AB132" s="37"/>
      <c r="AC132" s="37"/>
      <c r="AD132" s="37"/>
      <c r="AE132" s="37"/>
    </row>
    <row r="133" s="2" customFormat="1" ht="15.15" customHeight="1">
      <c r="A133" s="37"/>
      <c r="B133" s="38"/>
      <c r="C133" s="31" t="s">
        <v>23</v>
      </c>
      <c r="D133" s="37"/>
      <c r="E133" s="37"/>
      <c r="F133" s="26" t="str">
        <f>E19</f>
        <v>Univerzita Mateja Bela v Banskej Bystrici</v>
      </c>
      <c r="G133" s="37"/>
      <c r="H133" s="37"/>
      <c r="I133" s="31" t="s">
        <v>29</v>
      </c>
      <c r="J133" s="35" t="str">
        <f>E25</f>
        <v>Insvet s.r.o.,Koeice</v>
      </c>
      <c r="K133" s="37"/>
      <c r="L133" s="59"/>
      <c r="S133" s="37"/>
      <c r="T133" s="37"/>
      <c r="U133" s="37"/>
      <c r="V133" s="37"/>
      <c r="W133" s="37"/>
      <c r="X133" s="37"/>
      <c r="Y133" s="37"/>
      <c r="Z133" s="37"/>
      <c r="AA133" s="37"/>
      <c r="AB133" s="37"/>
      <c r="AC133" s="37"/>
      <c r="AD133" s="37"/>
      <c r="AE133" s="37"/>
    </row>
    <row r="134" s="2" customFormat="1" ht="15.15" customHeight="1">
      <c r="A134" s="37"/>
      <c r="B134" s="38"/>
      <c r="C134" s="31" t="s">
        <v>27</v>
      </c>
      <c r="D134" s="37"/>
      <c r="E134" s="37"/>
      <c r="F134" s="26" t="str">
        <f>IF(E22="","",E22)</f>
        <v>Vyplň údaj</v>
      </c>
      <c r="G134" s="37"/>
      <c r="H134" s="37"/>
      <c r="I134" s="31" t="s">
        <v>32</v>
      </c>
      <c r="J134" s="35" t="str">
        <f>E28</f>
        <v xml:space="preserve"> </v>
      </c>
      <c r="K134" s="37"/>
      <c r="L134" s="59"/>
      <c r="S134" s="37"/>
      <c r="T134" s="37"/>
      <c r="U134" s="37"/>
      <c r="V134" s="37"/>
      <c r="W134" s="37"/>
      <c r="X134" s="37"/>
      <c r="Y134" s="37"/>
      <c r="Z134" s="37"/>
      <c r="AA134" s="37"/>
      <c r="AB134" s="37"/>
      <c r="AC134" s="37"/>
      <c r="AD134" s="37"/>
      <c r="AE134" s="37"/>
    </row>
    <row r="135" s="2" customFormat="1" ht="10.32" customHeight="1">
      <c r="A135" s="37"/>
      <c r="B135" s="38"/>
      <c r="C135" s="37"/>
      <c r="D135" s="37"/>
      <c r="E135" s="37"/>
      <c r="F135" s="37"/>
      <c r="G135" s="37"/>
      <c r="H135" s="37"/>
      <c r="I135" s="37"/>
      <c r="J135" s="37"/>
      <c r="K135" s="37"/>
      <c r="L135" s="59"/>
      <c r="S135" s="37"/>
      <c r="T135" s="37"/>
      <c r="U135" s="37"/>
      <c r="V135" s="37"/>
      <c r="W135" s="37"/>
      <c r="X135" s="37"/>
      <c r="Y135" s="37"/>
      <c r="Z135" s="37"/>
      <c r="AA135" s="37"/>
      <c r="AB135" s="37"/>
      <c r="AC135" s="37"/>
      <c r="AD135" s="37"/>
      <c r="AE135" s="37"/>
    </row>
    <row r="136" s="11" customFormat="1" ht="29.28" customHeight="1">
      <c r="A136" s="180"/>
      <c r="B136" s="181"/>
      <c r="C136" s="182" t="s">
        <v>270</v>
      </c>
      <c r="D136" s="183" t="s">
        <v>60</v>
      </c>
      <c r="E136" s="183" t="s">
        <v>56</v>
      </c>
      <c r="F136" s="183" t="s">
        <v>57</v>
      </c>
      <c r="G136" s="183" t="s">
        <v>271</v>
      </c>
      <c r="H136" s="183" t="s">
        <v>272</v>
      </c>
      <c r="I136" s="183" t="s">
        <v>273</v>
      </c>
      <c r="J136" s="184" t="s">
        <v>232</v>
      </c>
      <c r="K136" s="185" t="s">
        <v>274</v>
      </c>
      <c r="L136" s="186"/>
      <c r="M136" s="90" t="s">
        <v>1</v>
      </c>
      <c r="N136" s="91" t="s">
        <v>39</v>
      </c>
      <c r="O136" s="91" t="s">
        <v>275</v>
      </c>
      <c r="P136" s="91" t="s">
        <v>276</v>
      </c>
      <c r="Q136" s="91" t="s">
        <v>277</v>
      </c>
      <c r="R136" s="91" t="s">
        <v>278</v>
      </c>
      <c r="S136" s="91" t="s">
        <v>279</v>
      </c>
      <c r="T136" s="92" t="s">
        <v>280</v>
      </c>
      <c r="U136" s="180"/>
      <c r="V136" s="180"/>
      <c r="W136" s="180"/>
      <c r="X136" s="180"/>
      <c r="Y136" s="180"/>
      <c r="Z136" s="180"/>
      <c r="AA136" s="180"/>
      <c r="AB136" s="180"/>
      <c r="AC136" s="180"/>
      <c r="AD136" s="180"/>
      <c r="AE136" s="180"/>
    </row>
    <row r="137" s="2" customFormat="1" ht="22.8" customHeight="1">
      <c r="A137" s="37"/>
      <c r="B137" s="38"/>
      <c r="C137" s="97" t="s">
        <v>228</v>
      </c>
      <c r="D137" s="37"/>
      <c r="E137" s="37"/>
      <c r="F137" s="37"/>
      <c r="G137" s="37"/>
      <c r="H137" s="37"/>
      <c r="I137" s="37"/>
      <c r="J137" s="187">
        <f>BK137</f>
        <v>0</v>
      </c>
      <c r="K137" s="37"/>
      <c r="L137" s="38"/>
      <c r="M137" s="93"/>
      <c r="N137" s="77"/>
      <c r="O137" s="94"/>
      <c r="P137" s="188">
        <f>P138+P142+P180</f>
        <v>0</v>
      </c>
      <c r="Q137" s="94"/>
      <c r="R137" s="188">
        <f>R138+R142+R180</f>
        <v>0</v>
      </c>
      <c r="S137" s="94"/>
      <c r="T137" s="189">
        <f>T138+T142+T180</f>
        <v>0</v>
      </c>
      <c r="U137" s="37"/>
      <c r="V137" s="37"/>
      <c r="W137" s="37"/>
      <c r="X137" s="37"/>
      <c r="Y137" s="37"/>
      <c r="Z137" s="37"/>
      <c r="AA137" s="37"/>
      <c r="AB137" s="37"/>
      <c r="AC137" s="37"/>
      <c r="AD137" s="37"/>
      <c r="AE137" s="37"/>
      <c r="AT137" s="18" t="s">
        <v>74</v>
      </c>
      <c r="AU137" s="18" t="s">
        <v>234</v>
      </c>
      <c r="BK137" s="190">
        <f>BK138+BK142+BK180</f>
        <v>0</v>
      </c>
    </row>
    <row r="138" s="12" customFormat="1" ht="25.92" customHeight="1">
      <c r="A138" s="12"/>
      <c r="B138" s="191"/>
      <c r="C138" s="12"/>
      <c r="D138" s="192" t="s">
        <v>74</v>
      </c>
      <c r="E138" s="193" t="s">
        <v>3346</v>
      </c>
      <c r="F138" s="193" t="s">
        <v>3347</v>
      </c>
      <c r="G138" s="12"/>
      <c r="H138" s="12"/>
      <c r="I138" s="194"/>
      <c r="J138" s="195">
        <f>BK138</f>
        <v>0</v>
      </c>
      <c r="K138" s="12"/>
      <c r="L138" s="191"/>
      <c r="M138" s="196"/>
      <c r="N138" s="197"/>
      <c r="O138" s="197"/>
      <c r="P138" s="198">
        <f>SUM(P139:P141)</f>
        <v>0</v>
      </c>
      <c r="Q138" s="197"/>
      <c r="R138" s="198">
        <f>SUM(R139:R141)</f>
        <v>0</v>
      </c>
      <c r="S138" s="197"/>
      <c r="T138" s="199">
        <f>SUM(T139:T141)</f>
        <v>0</v>
      </c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R138" s="192" t="s">
        <v>82</v>
      </c>
      <c r="AT138" s="200" t="s">
        <v>74</v>
      </c>
      <c r="AU138" s="200" t="s">
        <v>75</v>
      </c>
      <c r="AY138" s="192" t="s">
        <v>283</v>
      </c>
      <c r="BK138" s="201">
        <f>SUM(BK139:BK141)</f>
        <v>0</v>
      </c>
    </row>
    <row r="139" s="2" customFormat="1" ht="24.15" customHeight="1">
      <c r="A139" s="37"/>
      <c r="B139" s="168"/>
      <c r="C139" s="242" t="s">
        <v>82</v>
      </c>
      <c r="D139" s="242" t="s">
        <v>582</v>
      </c>
      <c r="E139" s="243" t="s">
        <v>5020</v>
      </c>
      <c r="F139" s="244" t="s">
        <v>5021</v>
      </c>
      <c r="G139" s="245" t="s">
        <v>649</v>
      </c>
      <c r="H139" s="246">
        <v>50</v>
      </c>
      <c r="I139" s="247"/>
      <c r="J139" s="248">
        <f>ROUND(I139*H139,2)</f>
        <v>0</v>
      </c>
      <c r="K139" s="249"/>
      <c r="L139" s="250"/>
      <c r="M139" s="251" t="s">
        <v>1</v>
      </c>
      <c r="N139" s="252" t="s">
        <v>41</v>
      </c>
      <c r="O139" s="81"/>
      <c r="P139" s="214">
        <f>O139*H139</f>
        <v>0</v>
      </c>
      <c r="Q139" s="214">
        <v>0</v>
      </c>
      <c r="R139" s="214">
        <f>Q139*H139</f>
        <v>0</v>
      </c>
      <c r="S139" s="214">
        <v>0</v>
      </c>
      <c r="T139" s="215">
        <f>S139*H139</f>
        <v>0</v>
      </c>
      <c r="U139" s="37"/>
      <c r="V139" s="37"/>
      <c r="W139" s="37"/>
      <c r="X139" s="37"/>
      <c r="Y139" s="37"/>
      <c r="Z139" s="37"/>
      <c r="AA139" s="37"/>
      <c r="AB139" s="37"/>
      <c r="AC139" s="37"/>
      <c r="AD139" s="37"/>
      <c r="AE139" s="37"/>
      <c r="AR139" s="216" t="s">
        <v>1399</v>
      </c>
      <c r="AT139" s="216" t="s">
        <v>582</v>
      </c>
      <c r="AU139" s="216" t="s">
        <v>82</v>
      </c>
      <c r="AY139" s="18" t="s">
        <v>283</v>
      </c>
      <c r="BE139" s="217">
        <f>IF(N139="základná",J139,0)</f>
        <v>0</v>
      </c>
      <c r="BF139" s="217">
        <f>IF(N139="znížená",J139,0)</f>
        <v>0</v>
      </c>
      <c r="BG139" s="217">
        <f>IF(N139="zákl. prenesená",J139,0)</f>
        <v>0</v>
      </c>
      <c r="BH139" s="217">
        <f>IF(N139="zníž. prenesená",J139,0)</f>
        <v>0</v>
      </c>
      <c r="BI139" s="217">
        <f>IF(N139="nulová",J139,0)</f>
        <v>0</v>
      </c>
      <c r="BJ139" s="18" t="s">
        <v>87</v>
      </c>
      <c r="BK139" s="217">
        <f>ROUND(I139*H139,2)</f>
        <v>0</v>
      </c>
      <c r="BL139" s="18" t="s">
        <v>656</v>
      </c>
      <c r="BM139" s="216" t="s">
        <v>5022</v>
      </c>
    </row>
    <row r="140" s="2" customFormat="1" ht="24.15" customHeight="1">
      <c r="A140" s="37"/>
      <c r="B140" s="168"/>
      <c r="C140" s="204" t="s">
        <v>87</v>
      </c>
      <c r="D140" s="204" t="s">
        <v>285</v>
      </c>
      <c r="E140" s="205" t="s">
        <v>4639</v>
      </c>
      <c r="F140" s="206" t="s">
        <v>3224</v>
      </c>
      <c r="G140" s="207" t="s">
        <v>373</v>
      </c>
      <c r="H140" s="208">
        <v>50</v>
      </c>
      <c r="I140" s="209"/>
      <c r="J140" s="210">
        <f>ROUND(I140*H140,2)</f>
        <v>0</v>
      </c>
      <c r="K140" s="211"/>
      <c r="L140" s="38"/>
      <c r="M140" s="212" t="s">
        <v>1</v>
      </c>
      <c r="N140" s="213" t="s">
        <v>41</v>
      </c>
      <c r="O140" s="81"/>
      <c r="P140" s="214">
        <f>O140*H140</f>
        <v>0</v>
      </c>
      <c r="Q140" s="214">
        <v>0</v>
      </c>
      <c r="R140" s="214">
        <f>Q140*H140</f>
        <v>0</v>
      </c>
      <c r="S140" s="214">
        <v>0</v>
      </c>
      <c r="T140" s="215">
        <f>S140*H140</f>
        <v>0</v>
      </c>
      <c r="U140" s="37"/>
      <c r="V140" s="37"/>
      <c r="W140" s="37"/>
      <c r="X140" s="37"/>
      <c r="Y140" s="37"/>
      <c r="Z140" s="37"/>
      <c r="AA140" s="37"/>
      <c r="AB140" s="37"/>
      <c r="AC140" s="37"/>
      <c r="AD140" s="37"/>
      <c r="AE140" s="37"/>
      <c r="AR140" s="216" t="s">
        <v>656</v>
      </c>
      <c r="AT140" s="216" t="s">
        <v>285</v>
      </c>
      <c r="AU140" s="216" t="s">
        <v>82</v>
      </c>
      <c r="AY140" s="18" t="s">
        <v>283</v>
      </c>
      <c r="BE140" s="217">
        <f>IF(N140="základná",J140,0)</f>
        <v>0</v>
      </c>
      <c r="BF140" s="217">
        <f>IF(N140="znížená",J140,0)</f>
        <v>0</v>
      </c>
      <c r="BG140" s="217">
        <f>IF(N140="zákl. prenesená",J140,0)</f>
        <v>0</v>
      </c>
      <c r="BH140" s="217">
        <f>IF(N140="zníž. prenesená",J140,0)</f>
        <v>0</v>
      </c>
      <c r="BI140" s="217">
        <f>IF(N140="nulová",J140,0)</f>
        <v>0</v>
      </c>
      <c r="BJ140" s="18" t="s">
        <v>87</v>
      </c>
      <c r="BK140" s="217">
        <f>ROUND(I140*H140,2)</f>
        <v>0</v>
      </c>
      <c r="BL140" s="18" t="s">
        <v>656</v>
      </c>
      <c r="BM140" s="216" t="s">
        <v>5023</v>
      </c>
    </row>
    <row r="141" s="2" customFormat="1" ht="24.15" customHeight="1">
      <c r="A141" s="37"/>
      <c r="B141" s="168"/>
      <c r="C141" s="242" t="s">
        <v>92</v>
      </c>
      <c r="D141" s="242" t="s">
        <v>582</v>
      </c>
      <c r="E141" s="243" t="s">
        <v>3371</v>
      </c>
      <c r="F141" s="244" t="s">
        <v>3306</v>
      </c>
      <c r="G141" s="245" t="s">
        <v>979</v>
      </c>
      <c r="H141" s="263"/>
      <c r="I141" s="247"/>
      <c r="J141" s="248">
        <f>ROUND(I141*H141,2)</f>
        <v>0</v>
      </c>
      <c r="K141" s="249"/>
      <c r="L141" s="250"/>
      <c r="M141" s="251" t="s">
        <v>1</v>
      </c>
      <c r="N141" s="252" t="s">
        <v>41</v>
      </c>
      <c r="O141" s="81"/>
      <c r="P141" s="214">
        <f>O141*H141</f>
        <v>0</v>
      </c>
      <c r="Q141" s="214">
        <v>0</v>
      </c>
      <c r="R141" s="214">
        <f>Q141*H141</f>
        <v>0</v>
      </c>
      <c r="S141" s="214">
        <v>0</v>
      </c>
      <c r="T141" s="215">
        <f>S141*H141</f>
        <v>0</v>
      </c>
      <c r="U141" s="37"/>
      <c r="V141" s="37"/>
      <c r="W141" s="37"/>
      <c r="X141" s="37"/>
      <c r="Y141" s="37"/>
      <c r="Z141" s="37"/>
      <c r="AA141" s="37"/>
      <c r="AB141" s="37"/>
      <c r="AC141" s="37"/>
      <c r="AD141" s="37"/>
      <c r="AE141" s="37"/>
      <c r="AR141" s="216" t="s">
        <v>1399</v>
      </c>
      <c r="AT141" s="216" t="s">
        <v>582</v>
      </c>
      <c r="AU141" s="216" t="s">
        <v>82</v>
      </c>
      <c r="AY141" s="18" t="s">
        <v>283</v>
      </c>
      <c r="BE141" s="217">
        <f>IF(N141="základná",J141,0)</f>
        <v>0</v>
      </c>
      <c r="BF141" s="217">
        <f>IF(N141="znížená",J141,0)</f>
        <v>0</v>
      </c>
      <c r="BG141" s="217">
        <f>IF(N141="zákl. prenesená",J141,0)</f>
        <v>0</v>
      </c>
      <c r="BH141" s="217">
        <f>IF(N141="zníž. prenesená",J141,0)</f>
        <v>0</v>
      </c>
      <c r="BI141" s="217">
        <f>IF(N141="nulová",J141,0)</f>
        <v>0</v>
      </c>
      <c r="BJ141" s="18" t="s">
        <v>87</v>
      </c>
      <c r="BK141" s="217">
        <f>ROUND(I141*H141,2)</f>
        <v>0</v>
      </c>
      <c r="BL141" s="18" t="s">
        <v>656</v>
      </c>
      <c r="BM141" s="216" t="s">
        <v>5024</v>
      </c>
    </row>
    <row r="142" s="12" customFormat="1" ht="25.92" customHeight="1">
      <c r="A142" s="12"/>
      <c r="B142" s="191"/>
      <c r="C142" s="12"/>
      <c r="D142" s="192" t="s">
        <v>74</v>
      </c>
      <c r="E142" s="193" t="s">
        <v>3334</v>
      </c>
      <c r="F142" s="193" t="s">
        <v>3335</v>
      </c>
      <c r="G142" s="12"/>
      <c r="H142" s="12"/>
      <c r="I142" s="194"/>
      <c r="J142" s="195">
        <f>BK142</f>
        <v>0</v>
      </c>
      <c r="K142" s="12"/>
      <c r="L142" s="191"/>
      <c r="M142" s="196"/>
      <c r="N142" s="197"/>
      <c r="O142" s="197"/>
      <c r="P142" s="198">
        <f>SUM(P143:P179)</f>
        <v>0</v>
      </c>
      <c r="Q142" s="197"/>
      <c r="R142" s="198">
        <f>SUM(R143:R179)</f>
        <v>0</v>
      </c>
      <c r="S142" s="197"/>
      <c r="T142" s="199">
        <f>SUM(T143:T179)</f>
        <v>0</v>
      </c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R142" s="192" t="s">
        <v>82</v>
      </c>
      <c r="AT142" s="200" t="s">
        <v>74</v>
      </c>
      <c r="AU142" s="200" t="s">
        <v>75</v>
      </c>
      <c r="AY142" s="192" t="s">
        <v>283</v>
      </c>
      <c r="BK142" s="201">
        <f>SUM(BK143:BK179)</f>
        <v>0</v>
      </c>
    </row>
    <row r="143" s="2" customFormat="1" ht="16.5" customHeight="1">
      <c r="A143" s="37"/>
      <c r="B143" s="168"/>
      <c r="C143" s="242" t="s">
        <v>289</v>
      </c>
      <c r="D143" s="242" t="s">
        <v>582</v>
      </c>
      <c r="E143" s="243" t="s">
        <v>5025</v>
      </c>
      <c r="F143" s="244" t="s">
        <v>5026</v>
      </c>
      <c r="G143" s="245" t="s">
        <v>373</v>
      </c>
      <c r="H143" s="246">
        <v>2</v>
      </c>
      <c r="I143" s="247"/>
      <c r="J143" s="248">
        <f>ROUND(I143*H143,2)</f>
        <v>0</v>
      </c>
      <c r="K143" s="249"/>
      <c r="L143" s="250"/>
      <c r="M143" s="251" t="s">
        <v>1</v>
      </c>
      <c r="N143" s="252" t="s">
        <v>41</v>
      </c>
      <c r="O143" s="81"/>
      <c r="P143" s="214">
        <f>O143*H143</f>
        <v>0</v>
      </c>
      <c r="Q143" s="214">
        <v>0</v>
      </c>
      <c r="R143" s="214">
        <f>Q143*H143</f>
        <v>0</v>
      </c>
      <c r="S143" s="214">
        <v>0</v>
      </c>
      <c r="T143" s="215">
        <f>S143*H143</f>
        <v>0</v>
      </c>
      <c r="U143" s="37"/>
      <c r="V143" s="37"/>
      <c r="W143" s="37"/>
      <c r="X143" s="37"/>
      <c r="Y143" s="37"/>
      <c r="Z143" s="37"/>
      <c r="AA143" s="37"/>
      <c r="AB143" s="37"/>
      <c r="AC143" s="37"/>
      <c r="AD143" s="37"/>
      <c r="AE143" s="37"/>
      <c r="AR143" s="216" t="s">
        <v>1399</v>
      </c>
      <c r="AT143" s="216" t="s">
        <v>582</v>
      </c>
      <c r="AU143" s="216" t="s">
        <v>82</v>
      </c>
      <c r="AY143" s="18" t="s">
        <v>283</v>
      </c>
      <c r="BE143" s="217">
        <f>IF(N143="základná",J143,0)</f>
        <v>0</v>
      </c>
      <c r="BF143" s="217">
        <f>IF(N143="znížená",J143,0)</f>
        <v>0</v>
      </c>
      <c r="BG143" s="217">
        <f>IF(N143="zákl. prenesená",J143,0)</f>
        <v>0</v>
      </c>
      <c r="BH143" s="217">
        <f>IF(N143="zníž. prenesená",J143,0)</f>
        <v>0</v>
      </c>
      <c r="BI143" s="217">
        <f>IF(N143="nulová",J143,0)</f>
        <v>0</v>
      </c>
      <c r="BJ143" s="18" t="s">
        <v>87</v>
      </c>
      <c r="BK143" s="217">
        <f>ROUND(I143*H143,2)</f>
        <v>0</v>
      </c>
      <c r="BL143" s="18" t="s">
        <v>656</v>
      </c>
      <c r="BM143" s="216" t="s">
        <v>5027</v>
      </c>
    </row>
    <row r="144" s="2" customFormat="1" ht="16.5" customHeight="1">
      <c r="A144" s="37"/>
      <c r="B144" s="168"/>
      <c r="C144" s="204" t="s">
        <v>306</v>
      </c>
      <c r="D144" s="204" t="s">
        <v>285</v>
      </c>
      <c r="E144" s="205" t="s">
        <v>5028</v>
      </c>
      <c r="F144" s="206" t="s">
        <v>3224</v>
      </c>
      <c r="G144" s="207" t="s">
        <v>373</v>
      </c>
      <c r="H144" s="208">
        <v>2</v>
      </c>
      <c r="I144" s="209"/>
      <c r="J144" s="210">
        <f>ROUND(I144*H144,2)</f>
        <v>0</v>
      </c>
      <c r="K144" s="211"/>
      <c r="L144" s="38"/>
      <c r="M144" s="212" t="s">
        <v>1</v>
      </c>
      <c r="N144" s="213" t="s">
        <v>41</v>
      </c>
      <c r="O144" s="81"/>
      <c r="P144" s="214">
        <f>O144*H144</f>
        <v>0</v>
      </c>
      <c r="Q144" s="214">
        <v>0</v>
      </c>
      <c r="R144" s="214">
        <f>Q144*H144</f>
        <v>0</v>
      </c>
      <c r="S144" s="214">
        <v>0</v>
      </c>
      <c r="T144" s="215">
        <f>S144*H144</f>
        <v>0</v>
      </c>
      <c r="U144" s="37"/>
      <c r="V144" s="37"/>
      <c r="W144" s="37"/>
      <c r="X144" s="37"/>
      <c r="Y144" s="37"/>
      <c r="Z144" s="37"/>
      <c r="AA144" s="37"/>
      <c r="AB144" s="37"/>
      <c r="AC144" s="37"/>
      <c r="AD144" s="37"/>
      <c r="AE144" s="37"/>
      <c r="AR144" s="216" t="s">
        <v>656</v>
      </c>
      <c r="AT144" s="216" t="s">
        <v>285</v>
      </c>
      <c r="AU144" s="216" t="s">
        <v>82</v>
      </c>
      <c r="AY144" s="18" t="s">
        <v>283</v>
      </c>
      <c r="BE144" s="217">
        <f>IF(N144="základná",J144,0)</f>
        <v>0</v>
      </c>
      <c r="BF144" s="217">
        <f>IF(N144="znížená",J144,0)</f>
        <v>0</v>
      </c>
      <c r="BG144" s="217">
        <f>IF(N144="zákl. prenesená",J144,0)</f>
        <v>0</v>
      </c>
      <c r="BH144" s="217">
        <f>IF(N144="zníž. prenesená",J144,0)</f>
        <v>0</v>
      </c>
      <c r="BI144" s="217">
        <f>IF(N144="nulová",J144,0)</f>
        <v>0</v>
      </c>
      <c r="BJ144" s="18" t="s">
        <v>87</v>
      </c>
      <c r="BK144" s="217">
        <f>ROUND(I144*H144,2)</f>
        <v>0</v>
      </c>
      <c r="BL144" s="18" t="s">
        <v>656</v>
      </c>
      <c r="BM144" s="216" t="s">
        <v>5029</v>
      </c>
    </row>
    <row r="145" s="2" customFormat="1" ht="16.5" customHeight="1">
      <c r="A145" s="37"/>
      <c r="B145" s="168"/>
      <c r="C145" s="242" t="s">
        <v>310</v>
      </c>
      <c r="D145" s="242" t="s">
        <v>582</v>
      </c>
      <c r="E145" s="243" t="s">
        <v>5030</v>
      </c>
      <c r="F145" s="244" t="s">
        <v>5031</v>
      </c>
      <c r="G145" s="245" t="s">
        <v>373</v>
      </c>
      <c r="H145" s="246">
        <v>2</v>
      </c>
      <c r="I145" s="247"/>
      <c r="J145" s="248">
        <f>ROUND(I145*H145,2)</f>
        <v>0</v>
      </c>
      <c r="K145" s="249"/>
      <c r="L145" s="250"/>
      <c r="M145" s="251" t="s">
        <v>1</v>
      </c>
      <c r="N145" s="252" t="s">
        <v>41</v>
      </c>
      <c r="O145" s="81"/>
      <c r="P145" s="214">
        <f>O145*H145</f>
        <v>0</v>
      </c>
      <c r="Q145" s="214">
        <v>0</v>
      </c>
      <c r="R145" s="214">
        <f>Q145*H145</f>
        <v>0</v>
      </c>
      <c r="S145" s="214">
        <v>0</v>
      </c>
      <c r="T145" s="215">
        <f>S145*H145</f>
        <v>0</v>
      </c>
      <c r="U145" s="37"/>
      <c r="V145" s="37"/>
      <c r="W145" s="37"/>
      <c r="X145" s="37"/>
      <c r="Y145" s="37"/>
      <c r="Z145" s="37"/>
      <c r="AA145" s="37"/>
      <c r="AB145" s="37"/>
      <c r="AC145" s="37"/>
      <c r="AD145" s="37"/>
      <c r="AE145" s="37"/>
      <c r="AR145" s="216" t="s">
        <v>1399</v>
      </c>
      <c r="AT145" s="216" t="s">
        <v>582</v>
      </c>
      <c r="AU145" s="216" t="s">
        <v>82</v>
      </c>
      <c r="AY145" s="18" t="s">
        <v>283</v>
      </c>
      <c r="BE145" s="217">
        <f>IF(N145="základná",J145,0)</f>
        <v>0</v>
      </c>
      <c r="BF145" s="217">
        <f>IF(N145="znížená",J145,0)</f>
        <v>0</v>
      </c>
      <c r="BG145" s="217">
        <f>IF(N145="zákl. prenesená",J145,0)</f>
        <v>0</v>
      </c>
      <c r="BH145" s="217">
        <f>IF(N145="zníž. prenesená",J145,0)</f>
        <v>0</v>
      </c>
      <c r="BI145" s="217">
        <f>IF(N145="nulová",J145,0)</f>
        <v>0</v>
      </c>
      <c r="BJ145" s="18" t="s">
        <v>87</v>
      </c>
      <c r="BK145" s="217">
        <f>ROUND(I145*H145,2)</f>
        <v>0</v>
      </c>
      <c r="BL145" s="18" t="s">
        <v>656</v>
      </c>
      <c r="BM145" s="216" t="s">
        <v>5032</v>
      </c>
    </row>
    <row r="146" s="2" customFormat="1" ht="24.15" customHeight="1">
      <c r="A146" s="37"/>
      <c r="B146" s="168"/>
      <c r="C146" s="204" t="s">
        <v>315</v>
      </c>
      <c r="D146" s="204" t="s">
        <v>285</v>
      </c>
      <c r="E146" s="205" t="s">
        <v>5033</v>
      </c>
      <c r="F146" s="206" t="s">
        <v>3224</v>
      </c>
      <c r="G146" s="207" t="s">
        <v>373</v>
      </c>
      <c r="H146" s="208">
        <v>2</v>
      </c>
      <c r="I146" s="209"/>
      <c r="J146" s="210">
        <f>ROUND(I146*H146,2)</f>
        <v>0</v>
      </c>
      <c r="K146" s="211"/>
      <c r="L146" s="38"/>
      <c r="M146" s="212" t="s">
        <v>1</v>
      </c>
      <c r="N146" s="213" t="s">
        <v>41</v>
      </c>
      <c r="O146" s="81"/>
      <c r="P146" s="214">
        <f>O146*H146</f>
        <v>0</v>
      </c>
      <c r="Q146" s="214">
        <v>0</v>
      </c>
      <c r="R146" s="214">
        <f>Q146*H146</f>
        <v>0</v>
      </c>
      <c r="S146" s="214">
        <v>0</v>
      </c>
      <c r="T146" s="215">
        <f>S146*H146</f>
        <v>0</v>
      </c>
      <c r="U146" s="37"/>
      <c r="V146" s="37"/>
      <c r="W146" s="37"/>
      <c r="X146" s="37"/>
      <c r="Y146" s="37"/>
      <c r="Z146" s="37"/>
      <c r="AA146" s="37"/>
      <c r="AB146" s="37"/>
      <c r="AC146" s="37"/>
      <c r="AD146" s="37"/>
      <c r="AE146" s="37"/>
      <c r="AR146" s="216" t="s">
        <v>656</v>
      </c>
      <c r="AT146" s="216" t="s">
        <v>285</v>
      </c>
      <c r="AU146" s="216" t="s">
        <v>82</v>
      </c>
      <c r="AY146" s="18" t="s">
        <v>283</v>
      </c>
      <c r="BE146" s="217">
        <f>IF(N146="základná",J146,0)</f>
        <v>0</v>
      </c>
      <c r="BF146" s="217">
        <f>IF(N146="znížená",J146,0)</f>
        <v>0</v>
      </c>
      <c r="BG146" s="217">
        <f>IF(N146="zákl. prenesená",J146,0)</f>
        <v>0</v>
      </c>
      <c r="BH146" s="217">
        <f>IF(N146="zníž. prenesená",J146,0)</f>
        <v>0</v>
      </c>
      <c r="BI146" s="217">
        <f>IF(N146="nulová",J146,0)</f>
        <v>0</v>
      </c>
      <c r="BJ146" s="18" t="s">
        <v>87</v>
      </c>
      <c r="BK146" s="217">
        <f>ROUND(I146*H146,2)</f>
        <v>0</v>
      </c>
      <c r="BL146" s="18" t="s">
        <v>656</v>
      </c>
      <c r="BM146" s="216" t="s">
        <v>5034</v>
      </c>
    </row>
    <row r="147" s="2" customFormat="1" ht="16.5" customHeight="1">
      <c r="A147" s="37"/>
      <c r="B147" s="168"/>
      <c r="C147" s="242" t="s">
        <v>319</v>
      </c>
      <c r="D147" s="242" t="s">
        <v>582</v>
      </c>
      <c r="E147" s="243" t="s">
        <v>5035</v>
      </c>
      <c r="F147" s="244" t="s">
        <v>5036</v>
      </c>
      <c r="G147" s="245" t="s">
        <v>373</v>
      </c>
      <c r="H147" s="246">
        <v>1</v>
      </c>
      <c r="I147" s="247"/>
      <c r="J147" s="248">
        <f>ROUND(I147*H147,2)</f>
        <v>0</v>
      </c>
      <c r="K147" s="249"/>
      <c r="L147" s="250"/>
      <c r="M147" s="251" t="s">
        <v>1</v>
      </c>
      <c r="N147" s="252" t="s">
        <v>41</v>
      </c>
      <c r="O147" s="81"/>
      <c r="P147" s="214">
        <f>O147*H147</f>
        <v>0</v>
      </c>
      <c r="Q147" s="214">
        <v>0</v>
      </c>
      <c r="R147" s="214">
        <f>Q147*H147</f>
        <v>0</v>
      </c>
      <c r="S147" s="214">
        <v>0</v>
      </c>
      <c r="T147" s="215">
        <f>S147*H147</f>
        <v>0</v>
      </c>
      <c r="U147" s="37"/>
      <c r="V147" s="37"/>
      <c r="W147" s="37"/>
      <c r="X147" s="37"/>
      <c r="Y147" s="37"/>
      <c r="Z147" s="37"/>
      <c r="AA147" s="37"/>
      <c r="AB147" s="37"/>
      <c r="AC147" s="37"/>
      <c r="AD147" s="37"/>
      <c r="AE147" s="37"/>
      <c r="AR147" s="216" t="s">
        <v>1399</v>
      </c>
      <c r="AT147" s="216" t="s">
        <v>582</v>
      </c>
      <c r="AU147" s="216" t="s">
        <v>82</v>
      </c>
      <c r="AY147" s="18" t="s">
        <v>283</v>
      </c>
      <c r="BE147" s="217">
        <f>IF(N147="základná",J147,0)</f>
        <v>0</v>
      </c>
      <c r="BF147" s="217">
        <f>IF(N147="znížená",J147,0)</f>
        <v>0</v>
      </c>
      <c r="BG147" s="217">
        <f>IF(N147="zákl. prenesená",J147,0)</f>
        <v>0</v>
      </c>
      <c r="BH147" s="217">
        <f>IF(N147="zníž. prenesená",J147,0)</f>
        <v>0</v>
      </c>
      <c r="BI147" s="217">
        <f>IF(N147="nulová",J147,0)</f>
        <v>0</v>
      </c>
      <c r="BJ147" s="18" t="s">
        <v>87</v>
      </c>
      <c r="BK147" s="217">
        <f>ROUND(I147*H147,2)</f>
        <v>0</v>
      </c>
      <c r="BL147" s="18" t="s">
        <v>656</v>
      </c>
      <c r="BM147" s="216" t="s">
        <v>5037</v>
      </c>
    </row>
    <row r="148" s="2" customFormat="1" ht="16.5" customHeight="1">
      <c r="A148" s="37"/>
      <c r="B148" s="168"/>
      <c r="C148" s="204" t="s">
        <v>323</v>
      </c>
      <c r="D148" s="204" t="s">
        <v>285</v>
      </c>
      <c r="E148" s="205" t="s">
        <v>5038</v>
      </c>
      <c r="F148" s="206" t="s">
        <v>3224</v>
      </c>
      <c r="G148" s="207" t="s">
        <v>373</v>
      </c>
      <c r="H148" s="208">
        <v>1</v>
      </c>
      <c r="I148" s="209"/>
      <c r="J148" s="210">
        <f>ROUND(I148*H148,2)</f>
        <v>0</v>
      </c>
      <c r="K148" s="211"/>
      <c r="L148" s="38"/>
      <c r="M148" s="212" t="s">
        <v>1</v>
      </c>
      <c r="N148" s="213" t="s">
        <v>41</v>
      </c>
      <c r="O148" s="81"/>
      <c r="P148" s="214">
        <f>O148*H148</f>
        <v>0</v>
      </c>
      <c r="Q148" s="214">
        <v>0</v>
      </c>
      <c r="R148" s="214">
        <f>Q148*H148</f>
        <v>0</v>
      </c>
      <c r="S148" s="214">
        <v>0</v>
      </c>
      <c r="T148" s="215">
        <f>S148*H148</f>
        <v>0</v>
      </c>
      <c r="U148" s="37"/>
      <c r="V148" s="37"/>
      <c r="W148" s="37"/>
      <c r="X148" s="37"/>
      <c r="Y148" s="37"/>
      <c r="Z148" s="37"/>
      <c r="AA148" s="37"/>
      <c r="AB148" s="37"/>
      <c r="AC148" s="37"/>
      <c r="AD148" s="37"/>
      <c r="AE148" s="37"/>
      <c r="AR148" s="216" t="s">
        <v>656</v>
      </c>
      <c r="AT148" s="216" t="s">
        <v>285</v>
      </c>
      <c r="AU148" s="216" t="s">
        <v>82</v>
      </c>
      <c r="AY148" s="18" t="s">
        <v>283</v>
      </c>
      <c r="BE148" s="217">
        <f>IF(N148="základná",J148,0)</f>
        <v>0</v>
      </c>
      <c r="BF148" s="217">
        <f>IF(N148="znížená",J148,0)</f>
        <v>0</v>
      </c>
      <c r="BG148" s="217">
        <f>IF(N148="zákl. prenesená",J148,0)</f>
        <v>0</v>
      </c>
      <c r="BH148" s="217">
        <f>IF(N148="zníž. prenesená",J148,0)</f>
        <v>0</v>
      </c>
      <c r="BI148" s="217">
        <f>IF(N148="nulová",J148,0)</f>
        <v>0</v>
      </c>
      <c r="BJ148" s="18" t="s">
        <v>87</v>
      </c>
      <c r="BK148" s="217">
        <f>ROUND(I148*H148,2)</f>
        <v>0</v>
      </c>
      <c r="BL148" s="18" t="s">
        <v>656</v>
      </c>
      <c r="BM148" s="216" t="s">
        <v>5039</v>
      </c>
    </row>
    <row r="149" s="2" customFormat="1" ht="16.5" customHeight="1">
      <c r="A149" s="37"/>
      <c r="B149" s="168"/>
      <c r="C149" s="242" t="s">
        <v>327</v>
      </c>
      <c r="D149" s="242" t="s">
        <v>582</v>
      </c>
      <c r="E149" s="243" t="s">
        <v>5040</v>
      </c>
      <c r="F149" s="244" t="s">
        <v>5041</v>
      </c>
      <c r="G149" s="245" t="s">
        <v>373</v>
      </c>
      <c r="H149" s="246">
        <v>1</v>
      </c>
      <c r="I149" s="247"/>
      <c r="J149" s="248">
        <f>ROUND(I149*H149,2)</f>
        <v>0</v>
      </c>
      <c r="K149" s="249"/>
      <c r="L149" s="250"/>
      <c r="M149" s="251" t="s">
        <v>1</v>
      </c>
      <c r="N149" s="252" t="s">
        <v>41</v>
      </c>
      <c r="O149" s="81"/>
      <c r="P149" s="214">
        <f>O149*H149</f>
        <v>0</v>
      </c>
      <c r="Q149" s="214">
        <v>0</v>
      </c>
      <c r="R149" s="214">
        <f>Q149*H149</f>
        <v>0</v>
      </c>
      <c r="S149" s="214">
        <v>0</v>
      </c>
      <c r="T149" s="215">
        <f>S149*H149</f>
        <v>0</v>
      </c>
      <c r="U149" s="37"/>
      <c r="V149" s="37"/>
      <c r="W149" s="37"/>
      <c r="X149" s="37"/>
      <c r="Y149" s="37"/>
      <c r="Z149" s="37"/>
      <c r="AA149" s="37"/>
      <c r="AB149" s="37"/>
      <c r="AC149" s="37"/>
      <c r="AD149" s="37"/>
      <c r="AE149" s="37"/>
      <c r="AR149" s="216" t="s">
        <v>1399</v>
      </c>
      <c r="AT149" s="216" t="s">
        <v>582</v>
      </c>
      <c r="AU149" s="216" t="s">
        <v>82</v>
      </c>
      <c r="AY149" s="18" t="s">
        <v>283</v>
      </c>
      <c r="BE149" s="217">
        <f>IF(N149="základná",J149,0)</f>
        <v>0</v>
      </c>
      <c r="BF149" s="217">
        <f>IF(N149="znížená",J149,0)</f>
        <v>0</v>
      </c>
      <c r="BG149" s="217">
        <f>IF(N149="zákl. prenesená",J149,0)</f>
        <v>0</v>
      </c>
      <c r="BH149" s="217">
        <f>IF(N149="zníž. prenesená",J149,0)</f>
        <v>0</v>
      </c>
      <c r="BI149" s="217">
        <f>IF(N149="nulová",J149,0)</f>
        <v>0</v>
      </c>
      <c r="BJ149" s="18" t="s">
        <v>87</v>
      </c>
      <c r="BK149" s="217">
        <f>ROUND(I149*H149,2)</f>
        <v>0</v>
      </c>
      <c r="BL149" s="18" t="s">
        <v>656</v>
      </c>
      <c r="BM149" s="216" t="s">
        <v>5042</v>
      </c>
    </row>
    <row r="150" s="2" customFormat="1" ht="16.5" customHeight="1">
      <c r="A150" s="37"/>
      <c r="B150" s="168"/>
      <c r="C150" s="204" t="s">
        <v>332</v>
      </c>
      <c r="D150" s="204" t="s">
        <v>285</v>
      </c>
      <c r="E150" s="205" t="s">
        <v>5043</v>
      </c>
      <c r="F150" s="206" t="s">
        <v>3224</v>
      </c>
      <c r="G150" s="207" t="s">
        <v>373</v>
      </c>
      <c r="H150" s="208">
        <v>1</v>
      </c>
      <c r="I150" s="209"/>
      <c r="J150" s="210">
        <f>ROUND(I150*H150,2)</f>
        <v>0</v>
      </c>
      <c r="K150" s="211"/>
      <c r="L150" s="38"/>
      <c r="M150" s="212" t="s">
        <v>1</v>
      </c>
      <c r="N150" s="213" t="s">
        <v>41</v>
      </c>
      <c r="O150" s="81"/>
      <c r="P150" s="214">
        <f>O150*H150</f>
        <v>0</v>
      </c>
      <c r="Q150" s="214">
        <v>0</v>
      </c>
      <c r="R150" s="214">
        <f>Q150*H150</f>
        <v>0</v>
      </c>
      <c r="S150" s="214">
        <v>0</v>
      </c>
      <c r="T150" s="215">
        <f>S150*H150</f>
        <v>0</v>
      </c>
      <c r="U150" s="37"/>
      <c r="V150" s="37"/>
      <c r="W150" s="37"/>
      <c r="X150" s="37"/>
      <c r="Y150" s="37"/>
      <c r="Z150" s="37"/>
      <c r="AA150" s="37"/>
      <c r="AB150" s="37"/>
      <c r="AC150" s="37"/>
      <c r="AD150" s="37"/>
      <c r="AE150" s="37"/>
      <c r="AR150" s="216" t="s">
        <v>656</v>
      </c>
      <c r="AT150" s="216" t="s">
        <v>285</v>
      </c>
      <c r="AU150" s="216" t="s">
        <v>82</v>
      </c>
      <c r="AY150" s="18" t="s">
        <v>283</v>
      </c>
      <c r="BE150" s="217">
        <f>IF(N150="základná",J150,0)</f>
        <v>0</v>
      </c>
      <c r="BF150" s="217">
        <f>IF(N150="znížená",J150,0)</f>
        <v>0</v>
      </c>
      <c r="BG150" s="217">
        <f>IF(N150="zákl. prenesená",J150,0)</f>
        <v>0</v>
      </c>
      <c r="BH150" s="217">
        <f>IF(N150="zníž. prenesená",J150,0)</f>
        <v>0</v>
      </c>
      <c r="BI150" s="217">
        <f>IF(N150="nulová",J150,0)</f>
        <v>0</v>
      </c>
      <c r="BJ150" s="18" t="s">
        <v>87</v>
      </c>
      <c r="BK150" s="217">
        <f>ROUND(I150*H150,2)</f>
        <v>0</v>
      </c>
      <c r="BL150" s="18" t="s">
        <v>656</v>
      </c>
      <c r="BM150" s="216" t="s">
        <v>5044</v>
      </c>
    </row>
    <row r="151" s="2" customFormat="1" ht="16.5" customHeight="1">
      <c r="A151" s="37"/>
      <c r="B151" s="168"/>
      <c r="C151" s="242" t="s">
        <v>337</v>
      </c>
      <c r="D151" s="242" t="s">
        <v>582</v>
      </c>
      <c r="E151" s="243" t="s">
        <v>5045</v>
      </c>
      <c r="F151" s="244" t="s">
        <v>5046</v>
      </c>
      <c r="G151" s="245" t="s">
        <v>373</v>
      </c>
      <c r="H151" s="246">
        <v>1</v>
      </c>
      <c r="I151" s="247"/>
      <c r="J151" s="248">
        <f>ROUND(I151*H151,2)</f>
        <v>0</v>
      </c>
      <c r="K151" s="249"/>
      <c r="L151" s="250"/>
      <c r="M151" s="251" t="s">
        <v>1</v>
      </c>
      <c r="N151" s="252" t="s">
        <v>41</v>
      </c>
      <c r="O151" s="81"/>
      <c r="P151" s="214">
        <f>O151*H151</f>
        <v>0</v>
      </c>
      <c r="Q151" s="214">
        <v>0</v>
      </c>
      <c r="R151" s="214">
        <f>Q151*H151</f>
        <v>0</v>
      </c>
      <c r="S151" s="214">
        <v>0</v>
      </c>
      <c r="T151" s="215">
        <f>S151*H151</f>
        <v>0</v>
      </c>
      <c r="U151" s="37"/>
      <c r="V151" s="37"/>
      <c r="W151" s="37"/>
      <c r="X151" s="37"/>
      <c r="Y151" s="37"/>
      <c r="Z151" s="37"/>
      <c r="AA151" s="37"/>
      <c r="AB151" s="37"/>
      <c r="AC151" s="37"/>
      <c r="AD151" s="37"/>
      <c r="AE151" s="37"/>
      <c r="AR151" s="216" t="s">
        <v>1399</v>
      </c>
      <c r="AT151" s="216" t="s">
        <v>582</v>
      </c>
      <c r="AU151" s="216" t="s">
        <v>82</v>
      </c>
      <c r="AY151" s="18" t="s">
        <v>283</v>
      </c>
      <c r="BE151" s="217">
        <f>IF(N151="základná",J151,0)</f>
        <v>0</v>
      </c>
      <c r="BF151" s="217">
        <f>IF(N151="znížená",J151,0)</f>
        <v>0</v>
      </c>
      <c r="BG151" s="217">
        <f>IF(N151="zákl. prenesená",J151,0)</f>
        <v>0</v>
      </c>
      <c r="BH151" s="217">
        <f>IF(N151="zníž. prenesená",J151,0)</f>
        <v>0</v>
      </c>
      <c r="BI151" s="217">
        <f>IF(N151="nulová",J151,0)</f>
        <v>0</v>
      </c>
      <c r="BJ151" s="18" t="s">
        <v>87</v>
      </c>
      <c r="BK151" s="217">
        <f>ROUND(I151*H151,2)</f>
        <v>0</v>
      </c>
      <c r="BL151" s="18" t="s">
        <v>656</v>
      </c>
      <c r="BM151" s="216" t="s">
        <v>5047</v>
      </c>
    </row>
    <row r="152" s="2" customFormat="1" ht="16.5" customHeight="1">
      <c r="A152" s="37"/>
      <c r="B152" s="168"/>
      <c r="C152" s="204" t="s">
        <v>341</v>
      </c>
      <c r="D152" s="204" t="s">
        <v>285</v>
      </c>
      <c r="E152" s="205" t="s">
        <v>5048</v>
      </c>
      <c r="F152" s="206" t="s">
        <v>3224</v>
      </c>
      <c r="G152" s="207" t="s">
        <v>373</v>
      </c>
      <c r="H152" s="208">
        <v>1</v>
      </c>
      <c r="I152" s="209"/>
      <c r="J152" s="210">
        <f>ROUND(I152*H152,2)</f>
        <v>0</v>
      </c>
      <c r="K152" s="211"/>
      <c r="L152" s="38"/>
      <c r="M152" s="212" t="s">
        <v>1</v>
      </c>
      <c r="N152" s="213" t="s">
        <v>41</v>
      </c>
      <c r="O152" s="81"/>
      <c r="P152" s="214">
        <f>O152*H152</f>
        <v>0</v>
      </c>
      <c r="Q152" s="214">
        <v>0</v>
      </c>
      <c r="R152" s="214">
        <f>Q152*H152</f>
        <v>0</v>
      </c>
      <c r="S152" s="214">
        <v>0</v>
      </c>
      <c r="T152" s="215">
        <f>S152*H152</f>
        <v>0</v>
      </c>
      <c r="U152" s="37"/>
      <c r="V152" s="37"/>
      <c r="W152" s="37"/>
      <c r="X152" s="37"/>
      <c r="Y152" s="37"/>
      <c r="Z152" s="37"/>
      <c r="AA152" s="37"/>
      <c r="AB152" s="37"/>
      <c r="AC152" s="37"/>
      <c r="AD152" s="37"/>
      <c r="AE152" s="37"/>
      <c r="AR152" s="216" t="s">
        <v>656</v>
      </c>
      <c r="AT152" s="216" t="s">
        <v>285</v>
      </c>
      <c r="AU152" s="216" t="s">
        <v>82</v>
      </c>
      <c r="AY152" s="18" t="s">
        <v>283</v>
      </c>
      <c r="BE152" s="217">
        <f>IF(N152="základná",J152,0)</f>
        <v>0</v>
      </c>
      <c r="BF152" s="217">
        <f>IF(N152="znížená",J152,0)</f>
        <v>0</v>
      </c>
      <c r="BG152" s="217">
        <f>IF(N152="zákl. prenesená",J152,0)</f>
        <v>0</v>
      </c>
      <c r="BH152" s="217">
        <f>IF(N152="zníž. prenesená",J152,0)</f>
        <v>0</v>
      </c>
      <c r="BI152" s="217">
        <f>IF(N152="nulová",J152,0)</f>
        <v>0</v>
      </c>
      <c r="BJ152" s="18" t="s">
        <v>87</v>
      </c>
      <c r="BK152" s="217">
        <f>ROUND(I152*H152,2)</f>
        <v>0</v>
      </c>
      <c r="BL152" s="18" t="s">
        <v>656</v>
      </c>
      <c r="BM152" s="216" t="s">
        <v>5049</v>
      </c>
    </row>
    <row r="153" s="2" customFormat="1" ht="24.15" customHeight="1">
      <c r="A153" s="37"/>
      <c r="B153" s="168"/>
      <c r="C153" s="242" t="s">
        <v>347</v>
      </c>
      <c r="D153" s="242" t="s">
        <v>582</v>
      </c>
      <c r="E153" s="243" t="s">
        <v>5050</v>
      </c>
      <c r="F153" s="244" t="s">
        <v>5051</v>
      </c>
      <c r="G153" s="245" t="s">
        <v>373</v>
      </c>
      <c r="H153" s="246">
        <v>1</v>
      </c>
      <c r="I153" s="247"/>
      <c r="J153" s="248">
        <f>ROUND(I153*H153,2)</f>
        <v>0</v>
      </c>
      <c r="K153" s="249"/>
      <c r="L153" s="250"/>
      <c r="M153" s="251" t="s">
        <v>1</v>
      </c>
      <c r="N153" s="252" t="s">
        <v>41</v>
      </c>
      <c r="O153" s="81"/>
      <c r="P153" s="214">
        <f>O153*H153</f>
        <v>0</v>
      </c>
      <c r="Q153" s="214">
        <v>0</v>
      </c>
      <c r="R153" s="214">
        <f>Q153*H153</f>
        <v>0</v>
      </c>
      <c r="S153" s="214">
        <v>0</v>
      </c>
      <c r="T153" s="215">
        <f>S153*H153</f>
        <v>0</v>
      </c>
      <c r="U153" s="37"/>
      <c r="V153" s="37"/>
      <c r="W153" s="37"/>
      <c r="X153" s="37"/>
      <c r="Y153" s="37"/>
      <c r="Z153" s="37"/>
      <c r="AA153" s="37"/>
      <c r="AB153" s="37"/>
      <c r="AC153" s="37"/>
      <c r="AD153" s="37"/>
      <c r="AE153" s="37"/>
      <c r="AR153" s="216" t="s">
        <v>1399</v>
      </c>
      <c r="AT153" s="216" t="s">
        <v>582</v>
      </c>
      <c r="AU153" s="216" t="s">
        <v>82</v>
      </c>
      <c r="AY153" s="18" t="s">
        <v>283</v>
      </c>
      <c r="BE153" s="217">
        <f>IF(N153="základná",J153,0)</f>
        <v>0</v>
      </c>
      <c r="BF153" s="217">
        <f>IF(N153="znížená",J153,0)</f>
        <v>0</v>
      </c>
      <c r="BG153" s="217">
        <f>IF(N153="zákl. prenesená",J153,0)</f>
        <v>0</v>
      </c>
      <c r="BH153" s="217">
        <f>IF(N153="zníž. prenesená",J153,0)</f>
        <v>0</v>
      </c>
      <c r="BI153" s="217">
        <f>IF(N153="nulová",J153,0)</f>
        <v>0</v>
      </c>
      <c r="BJ153" s="18" t="s">
        <v>87</v>
      </c>
      <c r="BK153" s="217">
        <f>ROUND(I153*H153,2)</f>
        <v>0</v>
      </c>
      <c r="BL153" s="18" t="s">
        <v>656</v>
      </c>
      <c r="BM153" s="216" t="s">
        <v>5052</v>
      </c>
    </row>
    <row r="154" s="2" customFormat="1" ht="16.5" customHeight="1">
      <c r="A154" s="37"/>
      <c r="B154" s="168"/>
      <c r="C154" s="204" t="s">
        <v>352</v>
      </c>
      <c r="D154" s="204" t="s">
        <v>285</v>
      </c>
      <c r="E154" s="205" t="s">
        <v>5053</v>
      </c>
      <c r="F154" s="206" t="s">
        <v>3224</v>
      </c>
      <c r="G154" s="207" t="s">
        <v>373</v>
      </c>
      <c r="H154" s="208">
        <v>1</v>
      </c>
      <c r="I154" s="209"/>
      <c r="J154" s="210">
        <f>ROUND(I154*H154,2)</f>
        <v>0</v>
      </c>
      <c r="K154" s="211"/>
      <c r="L154" s="38"/>
      <c r="M154" s="212" t="s">
        <v>1</v>
      </c>
      <c r="N154" s="213" t="s">
        <v>41</v>
      </c>
      <c r="O154" s="81"/>
      <c r="P154" s="214">
        <f>O154*H154</f>
        <v>0</v>
      </c>
      <c r="Q154" s="214">
        <v>0</v>
      </c>
      <c r="R154" s="214">
        <f>Q154*H154</f>
        <v>0</v>
      </c>
      <c r="S154" s="214">
        <v>0</v>
      </c>
      <c r="T154" s="215">
        <f>S154*H154</f>
        <v>0</v>
      </c>
      <c r="U154" s="37"/>
      <c r="V154" s="37"/>
      <c r="W154" s="37"/>
      <c r="X154" s="37"/>
      <c r="Y154" s="37"/>
      <c r="Z154" s="37"/>
      <c r="AA154" s="37"/>
      <c r="AB154" s="37"/>
      <c r="AC154" s="37"/>
      <c r="AD154" s="37"/>
      <c r="AE154" s="37"/>
      <c r="AR154" s="216" t="s">
        <v>656</v>
      </c>
      <c r="AT154" s="216" t="s">
        <v>285</v>
      </c>
      <c r="AU154" s="216" t="s">
        <v>82</v>
      </c>
      <c r="AY154" s="18" t="s">
        <v>283</v>
      </c>
      <c r="BE154" s="217">
        <f>IF(N154="základná",J154,0)</f>
        <v>0</v>
      </c>
      <c r="BF154" s="217">
        <f>IF(N154="znížená",J154,0)</f>
        <v>0</v>
      </c>
      <c r="BG154" s="217">
        <f>IF(N154="zákl. prenesená",J154,0)</f>
        <v>0</v>
      </c>
      <c r="BH154" s="217">
        <f>IF(N154="zníž. prenesená",J154,0)</f>
        <v>0</v>
      </c>
      <c r="BI154" s="217">
        <f>IF(N154="nulová",J154,0)</f>
        <v>0</v>
      </c>
      <c r="BJ154" s="18" t="s">
        <v>87</v>
      </c>
      <c r="BK154" s="217">
        <f>ROUND(I154*H154,2)</f>
        <v>0</v>
      </c>
      <c r="BL154" s="18" t="s">
        <v>656</v>
      </c>
      <c r="BM154" s="216" t="s">
        <v>5054</v>
      </c>
    </row>
    <row r="155" s="2" customFormat="1" ht="16.5" customHeight="1">
      <c r="A155" s="37"/>
      <c r="B155" s="168"/>
      <c r="C155" s="242" t="s">
        <v>358</v>
      </c>
      <c r="D155" s="242" t="s">
        <v>582</v>
      </c>
      <c r="E155" s="243" t="s">
        <v>5055</v>
      </c>
      <c r="F155" s="244" t="s">
        <v>5056</v>
      </c>
      <c r="G155" s="245" t="s">
        <v>373</v>
      </c>
      <c r="H155" s="246">
        <v>2</v>
      </c>
      <c r="I155" s="247"/>
      <c r="J155" s="248">
        <f>ROUND(I155*H155,2)</f>
        <v>0</v>
      </c>
      <c r="K155" s="249"/>
      <c r="L155" s="250"/>
      <c r="M155" s="251" t="s">
        <v>1</v>
      </c>
      <c r="N155" s="252" t="s">
        <v>41</v>
      </c>
      <c r="O155" s="81"/>
      <c r="P155" s="214">
        <f>O155*H155</f>
        <v>0</v>
      </c>
      <c r="Q155" s="214">
        <v>0</v>
      </c>
      <c r="R155" s="214">
        <f>Q155*H155</f>
        <v>0</v>
      </c>
      <c r="S155" s="214">
        <v>0</v>
      </c>
      <c r="T155" s="215">
        <f>S155*H155</f>
        <v>0</v>
      </c>
      <c r="U155" s="37"/>
      <c r="V155" s="37"/>
      <c r="W155" s="37"/>
      <c r="X155" s="37"/>
      <c r="Y155" s="37"/>
      <c r="Z155" s="37"/>
      <c r="AA155" s="37"/>
      <c r="AB155" s="37"/>
      <c r="AC155" s="37"/>
      <c r="AD155" s="37"/>
      <c r="AE155" s="37"/>
      <c r="AR155" s="216" t="s">
        <v>1399</v>
      </c>
      <c r="AT155" s="216" t="s">
        <v>582</v>
      </c>
      <c r="AU155" s="216" t="s">
        <v>82</v>
      </c>
      <c r="AY155" s="18" t="s">
        <v>283</v>
      </c>
      <c r="BE155" s="217">
        <f>IF(N155="základná",J155,0)</f>
        <v>0</v>
      </c>
      <c r="BF155" s="217">
        <f>IF(N155="znížená",J155,0)</f>
        <v>0</v>
      </c>
      <c r="BG155" s="217">
        <f>IF(N155="zákl. prenesená",J155,0)</f>
        <v>0</v>
      </c>
      <c r="BH155" s="217">
        <f>IF(N155="zníž. prenesená",J155,0)</f>
        <v>0</v>
      </c>
      <c r="BI155" s="217">
        <f>IF(N155="nulová",J155,0)</f>
        <v>0</v>
      </c>
      <c r="BJ155" s="18" t="s">
        <v>87</v>
      </c>
      <c r="BK155" s="217">
        <f>ROUND(I155*H155,2)</f>
        <v>0</v>
      </c>
      <c r="BL155" s="18" t="s">
        <v>656</v>
      </c>
      <c r="BM155" s="216" t="s">
        <v>5057</v>
      </c>
    </row>
    <row r="156" s="2" customFormat="1" ht="24.15" customHeight="1">
      <c r="A156" s="37"/>
      <c r="B156" s="168"/>
      <c r="C156" s="204" t="s">
        <v>364</v>
      </c>
      <c r="D156" s="204" t="s">
        <v>285</v>
      </c>
      <c r="E156" s="205" t="s">
        <v>5058</v>
      </c>
      <c r="F156" s="206" t="s">
        <v>3224</v>
      </c>
      <c r="G156" s="207" t="s">
        <v>373</v>
      </c>
      <c r="H156" s="208">
        <v>2</v>
      </c>
      <c r="I156" s="209"/>
      <c r="J156" s="210">
        <f>ROUND(I156*H156,2)</f>
        <v>0</v>
      </c>
      <c r="K156" s="211"/>
      <c r="L156" s="38"/>
      <c r="M156" s="212" t="s">
        <v>1</v>
      </c>
      <c r="N156" s="213" t="s">
        <v>41</v>
      </c>
      <c r="O156" s="81"/>
      <c r="P156" s="214">
        <f>O156*H156</f>
        <v>0</v>
      </c>
      <c r="Q156" s="214">
        <v>0</v>
      </c>
      <c r="R156" s="214">
        <f>Q156*H156</f>
        <v>0</v>
      </c>
      <c r="S156" s="214">
        <v>0</v>
      </c>
      <c r="T156" s="215">
        <f>S156*H156</f>
        <v>0</v>
      </c>
      <c r="U156" s="37"/>
      <c r="V156" s="37"/>
      <c r="W156" s="37"/>
      <c r="X156" s="37"/>
      <c r="Y156" s="37"/>
      <c r="Z156" s="37"/>
      <c r="AA156" s="37"/>
      <c r="AB156" s="37"/>
      <c r="AC156" s="37"/>
      <c r="AD156" s="37"/>
      <c r="AE156" s="37"/>
      <c r="AR156" s="216" t="s">
        <v>656</v>
      </c>
      <c r="AT156" s="216" t="s">
        <v>285</v>
      </c>
      <c r="AU156" s="216" t="s">
        <v>82</v>
      </c>
      <c r="AY156" s="18" t="s">
        <v>283</v>
      </c>
      <c r="BE156" s="217">
        <f>IF(N156="základná",J156,0)</f>
        <v>0</v>
      </c>
      <c r="BF156" s="217">
        <f>IF(N156="znížená",J156,0)</f>
        <v>0</v>
      </c>
      <c r="BG156" s="217">
        <f>IF(N156="zákl. prenesená",J156,0)</f>
        <v>0</v>
      </c>
      <c r="BH156" s="217">
        <f>IF(N156="zníž. prenesená",J156,0)</f>
        <v>0</v>
      </c>
      <c r="BI156" s="217">
        <f>IF(N156="nulová",J156,0)</f>
        <v>0</v>
      </c>
      <c r="BJ156" s="18" t="s">
        <v>87</v>
      </c>
      <c r="BK156" s="217">
        <f>ROUND(I156*H156,2)</f>
        <v>0</v>
      </c>
      <c r="BL156" s="18" t="s">
        <v>656</v>
      </c>
      <c r="BM156" s="216" t="s">
        <v>5059</v>
      </c>
    </row>
    <row r="157" s="2" customFormat="1" ht="16.5" customHeight="1">
      <c r="A157" s="37"/>
      <c r="B157" s="168"/>
      <c r="C157" s="242" t="s">
        <v>370</v>
      </c>
      <c r="D157" s="242" t="s">
        <v>582</v>
      </c>
      <c r="E157" s="243" t="s">
        <v>5060</v>
      </c>
      <c r="F157" s="244" t="s">
        <v>5061</v>
      </c>
      <c r="G157" s="245" t="s">
        <v>373</v>
      </c>
      <c r="H157" s="246">
        <v>2</v>
      </c>
      <c r="I157" s="247"/>
      <c r="J157" s="248">
        <f>ROUND(I157*H157,2)</f>
        <v>0</v>
      </c>
      <c r="K157" s="249"/>
      <c r="L157" s="250"/>
      <c r="M157" s="251" t="s">
        <v>1</v>
      </c>
      <c r="N157" s="252" t="s">
        <v>41</v>
      </c>
      <c r="O157" s="81"/>
      <c r="P157" s="214">
        <f>O157*H157</f>
        <v>0</v>
      </c>
      <c r="Q157" s="214">
        <v>0</v>
      </c>
      <c r="R157" s="214">
        <f>Q157*H157</f>
        <v>0</v>
      </c>
      <c r="S157" s="214">
        <v>0</v>
      </c>
      <c r="T157" s="215">
        <f>S157*H157</f>
        <v>0</v>
      </c>
      <c r="U157" s="37"/>
      <c r="V157" s="37"/>
      <c r="W157" s="37"/>
      <c r="X157" s="37"/>
      <c r="Y157" s="37"/>
      <c r="Z157" s="37"/>
      <c r="AA157" s="37"/>
      <c r="AB157" s="37"/>
      <c r="AC157" s="37"/>
      <c r="AD157" s="37"/>
      <c r="AE157" s="37"/>
      <c r="AR157" s="216" t="s">
        <v>1399</v>
      </c>
      <c r="AT157" s="216" t="s">
        <v>582</v>
      </c>
      <c r="AU157" s="216" t="s">
        <v>82</v>
      </c>
      <c r="AY157" s="18" t="s">
        <v>283</v>
      </c>
      <c r="BE157" s="217">
        <f>IF(N157="základná",J157,0)</f>
        <v>0</v>
      </c>
      <c r="BF157" s="217">
        <f>IF(N157="znížená",J157,0)</f>
        <v>0</v>
      </c>
      <c r="BG157" s="217">
        <f>IF(N157="zákl. prenesená",J157,0)</f>
        <v>0</v>
      </c>
      <c r="BH157" s="217">
        <f>IF(N157="zníž. prenesená",J157,0)</f>
        <v>0</v>
      </c>
      <c r="BI157" s="217">
        <f>IF(N157="nulová",J157,0)</f>
        <v>0</v>
      </c>
      <c r="BJ157" s="18" t="s">
        <v>87</v>
      </c>
      <c r="BK157" s="217">
        <f>ROUND(I157*H157,2)</f>
        <v>0</v>
      </c>
      <c r="BL157" s="18" t="s">
        <v>656</v>
      </c>
      <c r="BM157" s="216" t="s">
        <v>5062</v>
      </c>
    </row>
    <row r="158" s="2" customFormat="1" ht="24.15" customHeight="1">
      <c r="A158" s="37"/>
      <c r="B158" s="168"/>
      <c r="C158" s="204" t="s">
        <v>376</v>
      </c>
      <c r="D158" s="204" t="s">
        <v>285</v>
      </c>
      <c r="E158" s="205" t="s">
        <v>5063</v>
      </c>
      <c r="F158" s="206" t="s">
        <v>3224</v>
      </c>
      <c r="G158" s="207" t="s">
        <v>373</v>
      </c>
      <c r="H158" s="208">
        <v>2</v>
      </c>
      <c r="I158" s="209"/>
      <c r="J158" s="210">
        <f>ROUND(I158*H158,2)</f>
        <v>0</v>
      </c>
      <c r="K158" s="211"/>
      <c r="L158" s="38"/>
      <c r="M158" s="212" t="s">
        <v>1</v>
      </c>
      <c r="N158" s="213" t="s">
        <v>41</v>
      </c>
      <c r="O158" s="81"/>
      <c r="P158" s="214">
        <f>O158*H158</f>
        <v>0</v>
      </c>
      <c r="Q158" s="214">
        <v>0</v>
      </c>
      <c r="R158" s="214">
        <f>Q158*H158</f>
        <v>0</v>
      </c>
      <c r="S158" s="214">
        <v>0</v>
      </c>
      <c r="T158" s="215">
        <f>S158*H158</f>
        <v>0</v>
      </c>
      <c r="U158" s="37"/>
      <c r="V158" s="37"/>
      <c r="W158" s="37"/>
      <c r="X158" s="37"/>
      <c r="Y158" s="37"/>
      <c r="Z158" s="37"/>
      <c r="AA158" s="37"/>
      <c r="AB158" s="37"/>
      <c r="AC158" s="37"/>
      <c r="AD158" s="37"/>
      <c r="AE158" s="37"/>
      <c r="AR158" s="216" t="s">
        <v>656</v>
      </c>
      <c r="AT158" s="216" t="s">
        <v>285</v>
      </c>
      <c r="AU158" s="216" t="s">
        <v>82</v>
      </c>
      <c r="AY158" s="18" t="s">
        <v>283</v>
      </c>
      <c r="BE158" s="217">
        <f>IF(N158="základná",J158,0)</f>
        <v>0</v>
      </c>
      <c r="BF158" s="217">
        <f>IF(N158="znížená",J158,0)</f>
        <v>0</v>
      </c>
      <c r="BG158" s="217">
        <f>IF(N158="zákl. prenesená",J158,0)</f>
        <v>0</v>
      </c>
      <c r="BH158" s="217">
        <f>IF(N158="zníž. prenesená",J158,0)</f>
        <v>0</v>
      </c>
      <c r="BI158" s="217">
        <f>IF(N158="nulová",J158,0)</f>
        <v>0</v>
      </c>
      <c r="BJ158" s="18" t="s">
        <v>87</v>
      </c>
      <c r="BK158" s="217">
        <f>ROUND(I158*H158,2)</f>
        <v>0</v>
      </c>
      <c r="BL158" s="18" t="s">
        <v>656</v>
      </c>
      <c r="BM158" s="216" t="s">
        <v>5064</v>
      </c>
    </row>
    <row r="159" s="2" customFormat="1" ht="16.5" customHeight="1">
      <c r="A159" s="37"/>
      <c r="B159" s="168"/>
      <c r="C159" s="242" t="s">
        <v>7</v>
      </c>
      <c r="D159" s="242" t="s">
        <v>582</v>
      </c>
      <c r="E159" s="243" t="s">
        <v>5065</v>
      </c>
      <c r="F159" s="244" t="s">
        <v>5066</v>
      </c>
      <c r="G159" s="245" t="s">
        <v>373</v>
      </c>
      <c r="H159" s="246">
        <v>1</v>
      </c>
      <c r="I159" s="247"/>
      <c r="J159" s="248">
        <f>ROUND(I159*H159,2)</f>
        <v>0</v>
      </c>
      <c r="K159" s="249"/>
      <c r="L159" s="250"/>
      <c r="M159" s="251" t="s">
        <v>1</v>
      </c>
      <c r="N159" s="252" t="s">
        <v>41</v>
      </c>
      <c r="O159" s="81"/>
      <c r="P159" s="214">
        <f>O159*H159</f>
        <v>0</v>
      </c>
      <c r="Q159" s="214">
        <v>0</v>
      </c>
      <c r="R159" s="214">
        <f>Q159*H159</f>
        <v>0</v>
      </c>
      <c r="S159" s="214">
        <v>0</v>
      </c>
      <c r="T159" s="215">
        <f>S159*H159</f>
        <v>0</v>
      </c>
      <c r="U159" s="37"/>
      <c r="V159" s="37"/>
      <c r="W159" s="37"/>
      <c r="X159" s="37"/>
      <c r="Y159" s="37"/>
      <c r="Z159" s="37"/>
      <c r="AA159" s="37"/>
      <c r="AB159" s="37"/>
      <c r="AC159" s="37"/>
      <c r="AD159" s="37"/>
      <c r="AE159" s="37"/>
      <c r="AR159" s="216" t="s">
        <v>1399</v>
      </c>
      <c r="AT159" s="216" t="s">
        <v>582</v>
      </c>
      <c r="AU159" s="216" t="s">
        <v>82</v>
      </c>
      <c r="AY159" s="18" t="s">
        <v>283</v>
      </c>
      <c r="BE159" s="217">
        <f>IF(N159="základná",J159,0)</f>
        <v>0</v>
      </c>
      <c r="BF159" s="217">
        <f>IF(N159="znížená",J159,0)</f>
        <v>0</v>
      </c>
      <c r="BG159" s="217">
        <f>IF(N159="zákl. prenesená",J159,0)</f>
        <v>0</v>
      </c>
      <c r="BH159" s="217">
        <f>IF(N159="zníž. prenesená",J159,0)</f>
        <v>0</v>
      </c>
      <c r="BI159" s="217">
        <f>IF(N159="nulová",J159,0)</f>
        <v>0</v>
      </c>
      <c r="BJ159" s="18" t="s">
        <v>87</v>
      </c>
      <c r="BK159" s="217">
        <f>ROUND(I159*H159,2)</f>
        <v>0</v>
      </c>
      <c r="BL159" s="18" t="s">
        <v>656</v>
      </c>
      <c r="BM159" s="216" t="s">
        <v>5067</v>
      </c>
    </row>
    <row r="160" s="2" customFormat="1" ht="24.15" customHeight="1">
      <c r="A160" s="37"/>
      <c r="B160" s="168"/>
      <c r="C160" s="204" t="s">
        <v>386</v>
      </c>
      <c r="D160" s="204" t="s">
        <v>285</v>
      </c>
      <c r="E160" s="205" t="s">
        <v>5068</v>
      </c>
      <c r="F160" s="206" t="s">
        <v>3224</v>
      </c>
      <c r="G160" s="207" t="s">
        <v>373</v>
      </c>
      <c r="H160" s="208">
        <v>1</v>
      </c>
      <c r="I160" s="209"/>
      <c r="J160" s="210">
        <f>ROUND(I160*H160,2)</f>
        <v>0</v>
      </c>
      <c r="K160" s="211"/>
      <c r="L160" s="38"/>
      <c r="M160" s="212" t="s">
        <v>1</v>
      </c>
      <c r="N160" s="213" t="s">
        <v>41</v>
      </c>
      <c r="O160" s="81"/>
      <c r="P160" s="214">
        <f>O160*H160</f>
        <v>0</v>
      </c>
      <c r="Q160" s="214">
        <v>0</v>
      </c>
      <c r="R160" s="214">
        <f>Q160*H160</f>
        <v>0</v>
      </c>
      <c r="S160" s="214">
        <v>0</v>
      </c>
      <c r="T160" s="215">
        <f>S160*H160</f>
        <v>0</v>
      </c>
      <c r="U160" s="37"/>
      <c r="V160" s="37"/>
      <c r="W160" s="37"/>
      <c r="X160" s="37"/>
      <c r="Y160" s="37"/>
      <c r="Z160" s="37"/>
      <c r="AA160" s="37"/>
      <c r="AB160" s="37"/>
      <c r="AC160" s="37"/>
      <c r="AD160" s="37"/>
      <c r="AE160" s="37"/>
      <c r="AR160" s="216" t="s">
        <v>656</v>
      </c>
      <c r="AT160" s="216" t="s">
        <v>285</v>
      </c>
      <c r="AU160" s="216" t="s">
        <v>82</v>
      </c>
      <c r="AY160" s="18" t="s">
        <v>283</v>
      </c>
      <c r="BE160" s="217">
        <f>IF(N160="základná",J160,0)</f>
        <v>0</v>
      </c>
      <c r="BF160" s="217">
        <f>IF(N160="znížená",J160,0)</f>
        <v>0</v>
      </c>
      <c r="BG160" s="217">
        <f>IF(N160="zákl. prenesená",J160,0)</f>
        <v>0</v>
      </c>
      <c r="BH160" s="217">
        <f>IF(N160="zníž. prenesená",J160,0)</f>
        <v>0</v>
      </c>
      <c r="BI160" s="217">
        <f>IF(N160="nulová",J160,0)</f>
        <v>0</v>
      </c>
      <c r="BJ160" s="18" t="s">
        <v>87</v>
      </c>
      <c r="BK160" s="217">
        <f>ROUND(I160*H160,2)</f>
        <v>0</v>
      </c>
      <c r="BL160" s="18" t="s">
        <v>656</v>
      </c>
      <c r="BM160" s="216" t="s">
        <v>5069</v>
      </c>
    </row>
    <row r="161" s="2" customFormat="1" ht="16.5" customHeight="1">
      <c r="A161" s="37"/>
      <c r="B161" s="168"/>
      <c r="C161" s="242" t="s">
        <v>395</v>
      </c>
      <c r="D161" s="242" t="s">
        <v>582</v>
      </c>
      <c r="E161" s="243" t="s">
        <v>5070</v>
      </c>
      <c r="F161" s="244" t="s">
        <v>5071</v>
      </c>
      <c r="G161" s="245" t="s">
        <v>373</v>
      </c>
      <c r="H161" s="246">
        <v>2</v>
      </c>
      <c r="I161" s="247"/>
      <c r="J161" s="248">
        <f>ROUND(I161*H161,2)</f>
        <v>0</v>
      </c>
      <c r="K161" s="249"/>
      <c r="L161" s="250"/>
      <c r="M161" s="251" t="s">
        <v>1</v>
      </c>
      <c r="N161" s="252" t="s">
        <v>41</v>
      </c>
      <c r="O161" s="81"/>
      <c r="P161" s="214">
        <f>O161*H161</f>
        <v>0</v>
      </c>
      <c r="Q161" s="214">
        <v>0</v>
      </c>
      <c r="R161" s="214">
        <f>Q161*H161</f>
        <v>0</v>
      </c>
      <c r="S161" s="214">
        <v>0</v>
      </c>
      <c r="T161" s="215">
        <f>S161*H161</f>
        <v>0</v>
      </c>
      <c r="U161" s="37"/>
      <c r="V161" s="37"/>
      <c r="W161" s="37"/>
      <c r="X161" s="37"/>
      <c r="Y161" s="37"/>
      <c r="Z161" s="37"/>
      <c r="AA161" s="37"/>
      <c r="AB161" s="37"/>
      <c r="AC161" s="37"/>
      <c r="AD161" s="37"/>
      <c r="AE161" s="37"/>
      <c r="AR161" s="216" t="s">
        <v>1399</v>
      </c>
      <c r="AT161" s="216" t="s">
        <v>582</v>
      </c>
      <c r="AU161" s="216" t="s">
        <v>82</v>
      </c>
      <c r="AY161" s="18" t="s">
        <v>283</v>
      </c>
      <c r="BE161" s="217">
        <f>IF(N161="základná",J161,0)</f>
        <v>0</v>
      </c>
      <c r="BF161" s="217">
        <f>IF(N161="znížená",J161,0)</f>
        <v>0</v>
      </c>
      <c r="BG161" s="217">
        <f>IF(N161="zákl. prenesená",J161,0)</f>
        <v>0</v>
      </c>
      <c r="BH161" s="217">
        <f>IF(N161="zníž. prenesená",J161,0)</f>
        <v>0</v>
      </c>
      <c r="BI161" s="217">
        <f>IF(N161="nulová",J161,0)</f>
        <v>0</v>
      </c>
      <c r="BJ161" s="18" t="s">
        <v>87</v>
      </c>
      <c r="BK161" s="217">
        <f>ROUND(I161*H161,2)</f>
        <v>0</v>
      </c>
      <c r="BL161" s="18" t="s">
        <v>656</v>
      </c>
      <c r="BM161" s="216" t="s">
        <v>5072</v>
      </c>
    </row>
    <row r="162" s="2" customFormat="1" ht="24.15" customHeight="1">
      <c r="A162" s="37"/>
      <c r="B162" s="168"/>
      <c r="C162" s="204" t="s">
        <v>400</v>
      </c>
      <c r="D162" s="204" t="s">
        <v>285</v>
      </c>
      <c r="E162" s="205" t="s">
        <v>5073</v>
      </c>
      <c r="F162" s="206" t="s">
        <v>3224</v>
      </c>
      <c r="G162" s="207" t="s">
        <v>373</v>
      </c>
      <c r="H162" s="208">
        <v>2</v>
      </c>
      <c r="I162" s="209"/>
      <c r="J162" s="210">
        <f>ROUND(I162*H162,2)</f>
        <v>0</v>
      </c>
      <c r="K162" s="211"/>
      <c r="L162" s="38"/>
      <c r="M162" s="212" t="s">
        <v>1</v>
      </c>
      <c r="N162" s="213" t="s">
        <v>41</v>
      </c>
      <c r="O162" s="81"/>
      <c r="P162" s="214">
        <f>O162*H162</f>
        <v>0</v>
      </c>
      <c r="Q162" s="214">
        <v>0</v>
      </c>
      <c r="R162" s="214">
        <f>Q162*H162</f>
        <v>0</v>
      </c>
      <c r="S162" s="214">
        <v>0</v>
      </c>
      <c r="T162" s="215">
        <f>S162*H162</f>
        <v>0</v>
      </c>
      <c r="U162" s="37"/>
      <c r="V162" s="37"/>
      <c r="W162" s="37"/>
      <c r="X162" s="37"/>
      <c r="Y162" s="37"/>
      <c r="Z162" s="37"/>
      <c r="AA162" s="37"/>
      <c r="AB162" s="37"/>
      <c r="AC162" s="37"/>
      <c r="AD162" s="37"/>
      <c r="AE162" s="37"/>
      <c r="AR162" s="216" t="s">
        <v>656</v>
      </c>
      <c r="AT162" s="216" t="s">
        <v>285</v>
      </c>
      <c r="AU162" s="216" t="s">
        <v>82</v>
      </c>
      <c r="AY162" s="18" t="s">
        <v>283</v>
      </c>
      <c r="BE162" s="217">
        <f>IF(N162="základná",J162,0)</f>
        <v>0</v>
      </c>
      <c r="BF162" s="217">
        <f>IF(N162="znížená",J162,0)</f>
        <v>0</v>
      </c>
      <c r="BG162" s="217">
        <f>IF(N162="zákl. prenesená",J162,0)</f>
        <v>0</v>
      </c>
      <c r="BH162" s="217">
        <f>IF(N162="zníž. prenesená",J162,0)</f>
        <v>0</v>
      </c>
      <c r="BI162" s="217">
        <f>IF(N162="nulová",J162,0)</f>
        <v>0</v>
      </c>
      <c r="BJ162" s="18" t="s">
        <v>87</v>
      </c>
      <c r="BK162" s="217">
        <f>ROUND(I162*H162,2)</f>
        <v>0</v>
      </c>
      <c r="BL162" s="18" t="s">
        <v>656</v>
      </c>
      <c r="BM162" s="216" t="s">
        <v>5074</v>
      </c>
    </row>
    <row r="163" s="2" customFormat="1" ht="16.5" customHeight="1">
      <c r="A163" s="37"/>
      <c r="B163" s="168"/>
      <c r="C163" s="242" t="s">
        <v>408</v>
      </c>
      <c r="D163" s="242" t="s">
        <v>582</v>
      </c>
      <c r="E163" s="243" t="s">
        <v>5075</v>
      </c>
      <c r="F163" s="244" t="s">
        <v>5076</v>
      </c>
      <c r="G163" s="245" t="s">
        <v>373</v>
      </c>
      <c r="H163" s="246">
        <v>2</v>
      </c>
      <c r="I163" s="247"/>
      <c r="J163" s="248">
        <f>ROUND(I163*H163,2)</f>
        <v>0</v>
      </c>
      <c r="K163" s="249"/>
      <c r="L163" s="250"/>
      <c r="M163" s="251" t="s">
        <v>1</v>
      </c>
      <c r="N163" s="252" t="s">
        <v>41</v>
      </c>
      <c r="O163" s="81"/>
      <c r="P163" s="214">
        <f>O163*H163</f>
        <v>0</v>
      </c>
      <c r="Q163" s="214">
        <v>0</v>
      </c>
      <c r="R163" s="214">
        <f>Q163*H163</f>
        <v>0</v>
      </c>
      <c r="S163" s="214">
        <v>0</v>
      </c>
      <c r="T163" s="215">
        <f>S163*H163</f>
        <v>0</v>
      </c>
      <c r="U163" s="37"/>
      <c r="V163" s="37"/>
      <c r="W163" s="37"/>
      <c r="X163" s="37"/>
      <c r="Y163" s="37"/>
      <c r="Z163" s="37"/>
      <c r="AA163" s="37"/>
      <c r="AB163" s="37"/>
      <c r="AC163" s="37"/>
      <c r="AD163" s="37"/>
      <c r="AE163" s="37"/>
      <c r="AR163" s="216" t="s">
        <v>1399</v>
      </c>
      <c r="AT163" s="216" t="s">
        <v>582</v>
      </c>
      <c r="AU163" s="216" t="s">
        <v>82</v>
      </c>
      <c r="AY163" s="18" t="s">
        <v>283</v>
      </c>
      <c r="BE163" s="217">
        <f>IF(N163="základná",J163,0)</f>
        <v>0</v>
      </c>
      <c r="BF163" s="217">
        <f>IF(N163="znížená",J163,0)</f>
        <v>0</v>
      </c>
      <c r="BG163" s="217">
        <f>IF(N163="zákl. prenesená",J163,0)</f>
        <v>0</v>
      </c>
      <c r="BH163" s="217">
        <f>IF(N163="zníž. prenesená",J163,0)</f>
        <v>0</v>
      </c>
      <c r="BI163" s="217">
        <f>IF(N163="nulová",J163,0)</f>
        <v>0</v>
      </c>
      <c r="BJ163" s="18" t="s">
        <v>87</v>
      </c>
      <c r="BK163" s="217">
        <f>ROUND(I163*H163,2)</f>
        <v>0</v>
      </c>
      <c r="BL163" s="18" t="s">
        <v>656</v>
      </c>
      <c r="BM163" s="216" t="s">
        <v>5077</v>
      </c>
    </row>
    <row r="164" s="2" customFormat="1" ht="24.15" customHeight="1">
      <c r="A164" s="37"/>
      <c r="B164" s="168"/>
      <c r="C164" s="204" t="s">
        <v>418</v>
      </c>
      <c r="D164" s="204" t="s">
        <v>285</v>
      </c>
      <c r="E164" s="205" t="s">
        <v>5078</v>
      </c>
      <c r="F164" s="206" t="s">
        <v>3224</v>
      </c>
      <c r="G164" s="207" t="s">
        <v>373</v>
      </c>
      <c r="H164" s="208">
        <v>2</v>
      </c>
      <c r="I164" s="209"/>
      <c r="J164" s="210">
        <f>ROUND(I164*H164,2)</f>
        <v>0</v>
      </c>
      <c r="K164" s="211"/>
      <c r="L164" s="38"/>
      <c r="M164" s="212" t="s">
        <v>1</v>
      </c>
      <c r="N164" s="213" t="s">
        <v>41</v>
      </c>
      <c r="O164" s="81"/>
      <c r="P164" s="214">
        <f>O164*H164</f>
        <v>0</v>
      </c>
      <c r="Q164" s="214">
        <v>0</v>
      </c>
      <c r="R164" s="214">
        <f>Q164*H164</f>
        <v>0</v>
      </c>
      <c r="S164" s="214">
        <v>0</v>
      </c>
      <c r="T164" s="215">
        <f>S164*H164</f>
        <v>0</v>
      </c>
      <c r="U164" s="37"/>
      <c r="V164" s="37"/>
      <c r="W164" s="37"/>
      <c r="X164" s="37"/>
      <c r="Y164" s="37"/>
      <c r="Z164" s="37"/>
      <c r="AA164" s="37"/>
      <c r="AB164" s="37"/>
      <c r="AC164" s="37"/>
      <c r="AD164" s="37"/>
      <c r="AE164" s="37"/>
      <c r="AR164" s="216" t="s">
        <v>656</v>
      </c>
      <c r="AT164" s="216" t="s">
        <v>285</v>
      </c>
      <c r="AU164" s="216" t="s">
        <v>82</v>
      </c>
      <c r="AY164" s="18" t="s">
        <v>283</v>
      </c>
      <c r="BE164" s="217">
        <f>IF(N164="základná",J164,0)</f>
        <v>0</v>
      </c>
      <c r="BF164" s="217">
        <f>IF(N164="znížená",J164,0)</f>
        <v>0</v>
      </c>
      <c r="BG164" s="217">
        <f>IF(N164="zákl. prenesená",J164,0)</f>
        <v>0</v>
      </c>
      <c r="BH164" s="217">
        <f>IF(N164="zníž. prenesená",J164,0)</f>
        <v>0</v>
      </c>
      <c r="BI164" s="217">
        <f>IF(N164="nulová",J164,0)</f>
        <v>0</v>
      </c>
      <c r="BJ164" s="18" t="s">
        <v>87</v>
      </c>
      <c r="BK164" s="217">
        <f>ROUND(I164*H164,2)</f>
        <v>0</v>
      </c>
      <c r="BL164" s="18" t="s">
        <v>656</v>
      </c>
      <c r="BM164" s="216" t="s">
        <v>5079</v>
      </c>
    </row>
    <row r="165" s="2" customFormat="1" ht="16.5" customHeight="1">
      <c r="A165" s="37"/>
      <c r="B165" s="168"/>
      <c r="C165" s="242" t="s">
        <v>428</v>
      </c>
      <c r="D165" s="242" t="s">
        <v>582</v>
      </c>
      <c r="E165" s="243" t="s">
        <v>5080</v>
      </c>
      <c r="F165" s="244" t="s">
        <v>5081</v>
      </c>
      <c r="G165" s="245" t="s">
        <v>373</v>
      </c>
      <c r="H165" s="246">
        <v>4</v>
      </c>
      <c r="I165" s="247"/>
      <c r="J165" s="248">
        <f>ROUND(I165*H165,2)</f>
        <v>0</v>
      </c>
      <c r="K165" s="249"/>
      <c r="L165" s="250"/>
      <c r="M165" s="251" t="s">
        <v>1</v>
      </c>
      <c r="N165" s="252" t="s">
        <v>41</v>
      </c>
      <c r="O165" s="81"/>
      <c r="P165" s="214">
        <f>O165*H165</f>
        <v>0</v>
      </c>
      <c r="Q165" s="214">
        <v>0</v>
      </c>
      <c r="R165" s="214">
        <f>Q165*H165</f>
        <v>0</v>
      </c>
      <c r="S165" s="214">
        <v>0</v>
      </c>
      <c r="T165" s="215">
        <f>S165*H165</f>
        <v>0</v>
      </c>
      <c r="U165" s="37"/>
      <c r="V165" s="37"/>
      <c r="W165" s="37"/>
      <c r="X165" s="37"/>
      <c r="Y165" s="37"/>
      <c r="Z165" s="37"/>
      <c r="AA165" s="37"/>
      <c r="AB165" s="37"/>
      <c r="AC165" s="37"/>
      <c r="AD165" s="37"/>
      <c r="AE165" s="37"/>
      <c r="AR165" s="216" t="s">
        <v>1399</v>
      </c>
      <c r="AT165" s="216" t="s">
        <v>582</v>
      </c>
      <c r="AU165" s="216" t="s">
        <v>82</v>
      </c>
      <c r="AY165" s="18" t="s">
        <v>283</v>
      </c>
      <c r="BE165" s="217">
        <f>IF(N165="základná",J165,0)</f>
        <v>0</v>
      </c>
      <c r="BF165" s="217">
        <f>IF(N165="znížená",J165,0)</f>
        <v>0</v>
      </c>
      <c r="BG165" s="217">
        <f>IF(N165="zákl. prenesená",J165,0)</f>
        <v>0</v>
      </c>
      <c r="BH165" s="217">
        <f>IF(N165="zníž. prenesená",J165,0)</f>
        <v>0</v>
      </c>
      <c r="BI165" s="217">
        <f>IF(N165="nulová",J165,0)</f>
        <v>0</v>
      </c>
      <c r="BJ165" s="18" t="s">
        <v>87</v>
      </c>
      <c r="BK165" s="217">
        <f>ROUND(I165*H165,2)</f>
        <v>0</v>
      </c>
      <c r="BL165" s="18" t="s">
        <v>656</v>
      </c>
      <c r="BM165" s="216" t="s">
        <v>5082</v>
      </c>
    </row>
    <row r="166" s="2" customFormat="1" ht="16.5" customHeight="1">
      <c r="A166" s="37"/>
      <c r="B166" s="168"/>
      <c r="C166" s="204" t="s">
        <v>438</v>
      </c>
      <c r="D166" s="204" t="s">
        <v>285</v>
      </c>
      <c r="E166" s="205" t="s">
        <v>3340</v>
      </c>
      <c r="F166" s="206" t="s">
        <v>3224</v>
      </c>
      <c r="G166" s="207" t="s">
        <v>373</v>
      </c>
      <c r="H166" s="208">
        <v>4</v>
      </c>
      <c r="I166" s="209"/>
      <c r="J166" s="210">
        <f>ROUND(I166*H166,2)</f>
        <v>0</v>
      </c>
      <c r="K166" s="211"/>
      <c r="L166" s="38"/>
      <c r="M166" s="212" t="s">
        <v>1</v>
      </c>
      <c r="N166" s="213" t="s">
        <v>41</v>
      </c>
      <c r="O166" s="81"/>
      <c r="P166" s="214">
        <f>O166*H166</f>
        <v>0</v>
      </c>
      <c r="Q166" s="214">
        <v>0</v>
      </c>
      <c r="R166" s="214">
        <f>Q166*H166</f>
        <v>0</v>
      </c>
      <c r="S166" s="214">
        <v>0</v>
      </c>
      <c r="T166" s="215">
        <f>S166*H166</f>
        <v>0</v>
      </c>
      <c r="U166" s="37"/>
      <c r="V166" s="37"/>
      <c r="W166" s="37"/>
      <c r="X166" s="37"/>
      <c r="Y166" s="37"/>
      <c r="Z166" s="37"/>
      <c r="AA166" s="37"/>
      <c r="AB166" s="37"/>
      <c r="AC166" s="37"/>
      <c r="AD166" s="37"/>
      <c r="AE166" s="37"/>
      <c r="AR166" s="216" t="s">
        <v>656</v>
      </c>
      <c r="AT166" s="216" t="s">
        <v>285</v>
      </c>
      <c r="AU166" s="216" t="s">
        <v>82</v>
      </c>
      <c r="AY166" s="18" t="s">
        <v>283</v>
      </c>
      <c r="BE166" s="217">
        <f>IF(N166="základná",J166,0)</f>
        <v>0</v>
      </c>
      <c r="BF166" s="217">
        <f>IF(N166="znížená",J166,0)</f>
        <v>0</v>
      </c>
      <c r="BG166" s="217">
        <f>IF(N166="zákl. prenesená",J166,0)</f>
        <v>0</v>
      </c>
      <c r="BH166" s="217">
        <f>IF(N166="zníž. prenesená",J166,0)</f>
        <v>0</v>
      </c>
      <c r="BI166" s="217">
        <f>IF(N166="nulová",J166,0)</f>
        <v>0</v>
      </c>
      <c r="BJ166" s="18" t="s">
        <v>87</v>
      </c>
      <c r="BK166" s="217">
        <f>ROUND(I166*H166,2)</f>
        <v>0</v>
      </c>
      <c r="BL166" s="18" t="s">
        <v>656</v>
      </c>
      <c r="BM166" s="216" t="s">
        <v>5083</v>
      </c>
    </row>
    <row r="167" s="2" customFormat="1" ht="16.5" customHeight="1">
      <c r="A167" s="37"/>
      <c r="B167" s="168"/>
      <c r="C167" s="242" t="s">
        <v>442</v>
      </c>
      <c r="D167" s="242" t="s">
        <v>582</v>
      </c>
      <c r="E167" s="243" t="s">
        <v>5084</v>
      </c>
      <c r="F167" s="244" t="s">
        <v>5085</v>
      </c>
      <c r="G167" s="245" t="s">
        <v>373</v>
      </c>
      <c r="H167" s="246">
        <v>6</v>
      </c>
      <c r="I167" s="247"/>
      <c r="J167" s="248">
        <f>ROUND(I167*H167,2)</f>
        <v>0</v>
      </c>
      <c r="K167" s="249"/>
      <c r="L167" s="250"/>
      <c r="M167" s="251" t="s">
        <v>1</v>
      </c>
      <c r="N167" s="252" t="s">
        <v>41</v>
      </c>
      <c r="O167" s="81"/>
      <c r="P167" s="214">
        <f>O167*H167</f>
        <v>0</v>
      </c>
      <c r="Q167" s="214">
        <v>0</v>
      </c>
      <c r="R167" s="214">
        <f>Q167*H167</f>
        <v>0</v>
      </c>
      <c r="S167" s="214">
        <v>0</v>
      </c>
      <c r="T167" s="215">
        <f>S167*H167</f>
        <v>0</v>
      </c>
      <c r="U167" s="37"/>
      <c r="V167" s="37"/>
      <c r="W167" s="37"/>
      <c r="X167" s="37"/>
      <c r="Y167" s="37"/>
      <c r="Z167" s="37"/>
      <c r="AA167" s="37"/>
      <c r="AB167" s="37"/>
      <c r="AC167" s="37"/>
      <c r="AD167" s="37"/>
      <c r="AE167" s="37"/>
      <c r="AR167" s="216" t="s">
        <v>1399</v>
      </c>
      <c r="AT167" s="216" t="s">
        <v>582</v>
      </c>
      <c r="AU167" s="216" t="s">
        <v>82</v>
      </c>
      <c r="AY167" s="18" t="s">
        <v>283</v>
      </c>
      <c r="BE167" s="217">
        <f>IF(N167="základná",J167,0)</f>
        <v>0</v>
      </c>
      <c r="BF167" s="217">
        <f>IF(N167="znížená",J167,0)</f>
        <v>0</v>
      </c>
      <c r="BG167" s="217">
        <f>IF(N167="zákl. prenesená",J167,0)</f>
        <v>0</v>
      </c>
      <c r="BH167" s="217">
        <f>IF(N167="zníž. prenesená",J167,0)</f>
        <v>0</v>
      </c>
      <c r="BI167" s="217">
        <f>IF(N167="nulová",J167,0)</f>
        <v>0</v>
      </c>
      <c r="BJ167" s="18" t="s">
        <v>87</v>
      </c>
      <c r="BK167" s="217">
        <f>ROUND(I167*H167,2)</f>
        <v>0</v>
      </c>
      <c r="BL167" s="18" t="s">
        <v>656</v>
      </c>
      <c r="BM167" s="216" t="s">
        <v>5086</v>
      </c>
    </row>
    <row r="168" s="2" customFormat="1" ht="16.5" customHeight="1">
      <c r="A168" s="37"/>
      <c r="B168" s="168"/>
      <c r="C168" s="204" t="s">
        <v>447</v>
      </c>
      <c r="D168" s="204" t="s">
        <v>285</v>
      </c>
      <c r="E168" s="205" t="s">
        <v>5087</v>
      </c>
      <c r="F168" s="206" t="s">
        <v>3224</v>
      </c>
      <c r="G168" s="207" t="s">
        <v>373</v>
      </c>
      <c r="H168" s="208">
        <v>6</v>
      </c>
      <c r="I168" s="209"/>
      <c r="J168" s="210">
        <f>ROUND(I168*H168,2)</f>
        <v>0</v>
      </c>
      <c r="K168" s="211"/>
      <c r="L168" s="38"/>
      <c r="M168" s="212" t="s">
        <v>1</v>
      </c>
      <c r="N168" s="213" t="s">
        <v>41</v>
      </c>
      <c r="O168" s="81"/>
      <c r="P168" s="214">
        <f>O168*H168</f>
        <v>0</v>
      </c>
      <c r="Q168" s="214">
        <v>0</v>
      </c>
      <c r="R168" s="214">
        <f>Q168*H168</f>
        <v>0</v>
      </c>
      <c r="S168" s="214">
        <v>0</v>
      </c>
      <c r="T168" s="215">
        <f>S168*H168</f>
        <v>0</v>
      </c>
      <c r="U168" s="37"/>
      <c r="V168" s="37"/>
      <c r="W168" s="37"/>
      <c r="X168" s="37"/>
      <c r="Y168" s="37"/>
      <c r="Z168" s="37"/>
      <c r="AA168" s="37"/>
      <c r="AB168" s="37"/>
      <c r="AC168" s="37"/>
      <c r="AD168" s="37"/>
      <c r="AE168" s="37"/>
      <c r="AR168" s="216" t="s">
        <v>656</v>
      </c>
      <c r="AT168" s="216" t="s">
        <v>285</v>
      </c>
      <c r="AU168" s="216" t="s">
        <v>82</v>
      </c>
      <c r="AY168" s="18" t="s">
        <v>283</v>
      </c>
      <c r="BE168" s="217">
        <f>IF(N168="základná",J168,0)</f>
        <v>0</v>
      </c>
      <c r="BF168" s="217">
        <f>IF(N168="znížená",J168,0)</f>
        <v>0</v>
      </c>
      <c r="BG168" s="217">
        <f>IF(N168="zákl. prenesená",J168,0)</f>
        <v>0</v>
      </c>
      <c r="BH168" s="217">
        <f>IF(N168="zníž. prenesená",J168,0)</f>
        <v>0</v>
      </c>
      <c r="BI168" s="217">
        <f>IF(N168="nulová",J168,0)</f>
        <v>0</v>
      </c>
      <c r="BJ168" s="18" t="s">
        <v>87</v>
      </c>
      <c r="BK168" s="217">
        <f>ROUND(I168*H168,2)</f>
        <v>0</v>
      </c>
      <c r="BL168" s="18" t="s">
        <v>656</v>
      </c>
      <c r="BM168" s="216" t="s">
        <v>5088</v>
      </c>
    </row>
    <row r="169" s="2" customFormat="1" ht="16.5" customHeight="1">
      <c r="A169" s="37"/>
      <c r="B169" s="168"/>
      <c r="C169" s="242" t="s">
        <v>464</v>
      </c>
      <c r="D169" s="242" t="s">
        <v>582</v>
      </c>
      <c r="E169" s="243" t="s">
        <v>5089</v>
      </c>
      <c r="F169" s="244" t="s">
        <v>5090</v>
      </c>
      <c r="G169" s="245" t="s">
        <v>373</v>
      </c>
      <c r="H169" s="246">
        <v>1</v>
      </c>
      <c r="I169" s="247"/>
      <c r="J169" s="248">
        <f>ROUND(I169*H169,2)</f>
        <v>0</v>
      </c>
      <c r="K169" s="249"/>
      <c r="L169" s="250"/>
      <c r="M169" s="251" t="s">
        <v>1</v>
      </c>
      <c r="N169" s="252" t="s">
        <v>41</v>
      </c>
      <c r="O169" s="81"/>
      <c r="P169" s="214">
        <f>O169*H169</f>
        <v>0</v>
      </c>
      <c r="Q169" s="214">
        <v>0</v>
      </c>
      <c r="R169" s="214">
        <f>Q169*H169</f>
        <v>0</v>
      </c>
      <c r="S169" s="214">
        <v>0</v>
      </c>
      <c r="T169" s="215">
        <f>S169*H169</f>
        <v>0</v>
      </c>
      <c r="U169" s="37"/>
      <c r="V169" s="37"/>
      <c r="W169" s="37"/>
      <c r="X169" s="37"/>
      <c r="Y169" s="37"/>
      <c r="Z169" s="37"/>
      <c r="AA169" s="37"/>
      <c r="AB169" s="37"/>
      <c r="AC169" s="37"/>
      <c r="AD169" s="37"/>
      <c r="AE169" s="37"/>
      <c r="AR169" s="216" t="s">
        <v>1399</v>
      </c>
      <c r="AT169" s="216" t="s">
        <v>582</v>
      </c>
      <c r="AU169" s="216" t="s">
        <v>82</v>
      </c>
      <c r="AY169" s="18" t="s">
        <v>283</v>
      </c>
      <c r="BE169" s="217">
        <f>IF(N169="základná",J169,0)</f>
        <v>0</v>
      </c>
      <c r="BF169" s="217">
        <f>IF(N169="znížená",J169,0)</f>
        <v>0</v>
      </c>
      <c r="BG169" s="217">
        <f>IF(N169="zákl. prenesená",J169,0)</f>
        <v>0</v>
      </c>
      <c r="BH169" s="217">
        <f>IF(N169="zníž. prenesená",J169,0)</f>
        <v>0</v>
      </c>
      <c r="BI169" s="217">
        <f>IF(N169="nulová",J169,0)</f>
        <v>0</v>
      </c>
      <c r="BJ169" s="18" t="s">
        <v>87</v>
      </c>
      <c r="BK169" s="217">
        <f>ROUND(I169*H169,2)</f>
        <v>0</v>
      </c>
      <c r="BL169" s="18" t="s">
        <v>656</v>
      </c>
      <c r="BM169" s="216" t="s">
        <v>5091</v>
      </c>
    </row>
    <row r="170" s="2" customFormat="1" ht="16.5" customHeight="1">
      <c r="A170" s="37"/>
      <c r="B170" s="168"/>
      <c r="C170" s="204" t="s">
        <v>469</v>
      </c>
      <c r="D170" s="204" t="s">
        <v>285</v>
      </c>
      <c r="E170" s="205" t="s">
        <v>5092</v>
      </c>
      <c r="F170" s="206" t="s">
        <v>3224</v>
      </c>
      <c r="G170" s="207" t="s">
        <v>373</v>
      </c>
      <c r="H170" s="208">
        <v>1</v>
      </c>
      <c r="I170" s="209"/>
      <c r="J170" s="210">
        <f>ROUND(I170*H170,2)</f>
        <v>0</v>
      </c>
      <c r="K170" s="211"/>
      <c r="L170" s="38"/>
      <c r="M170" s="212" t="s">
        <v>1</v>
      </c>
      <c r="N170" s="213" t="s">
        <v>41</v>
      </c>
      <c r="O170" s="81"/>
      <c r="P170" s="214">
        <f>O170*H170</f>
        <v>0</v>
      </c>
      <c r="Q170" s="214">
        <v>0</v>
      </c>
      <c r="R170" s="214">
        <f>Q170*H170</f>
        <v>0</v>
      </c>
      <c r="S170" s="214">
        <v>0</v>
      </c>
      <c r="T170" s="215">
        <f>S170*H170</f>
        <v>0</v>
      </c>
      <c r="U170" s="37"/>
      <c r="V170" s="37"/>
      <c r="W170" s="37"/>
      <c r="X170" s="37"/>
      <c r="Y170" s="37"/>
      <c r="Z170" s="37"/>
      <c r="AA170" s="37"/>
      <c r="AB170" s="37"/>
      <c r="AC170" s="37"/>
      <c r="AD170" s="37"/>
      <c r="AE170" s="37"/>
      <c r="AR170" s="216" t="s">
        <v>656</v>
      </c>
      <c r="AT170" s="216" t="s">
        <v>285</v>
      </c>
      <c r="AU170" s="216" t="s">
        <v>82</v>
      </c>
      <c r="AY170" s="18" t="s">
        <v>283</v>
      </c>
      <c r="BE170" s="217">
        <f>IF(N170="základná",J170,0)</f>
        <v>0</v>
      </c>
      <c r="BF170" s="217">
        <f>IF(N170="znížená",J170,0)</f>
        <v>0</v>
      </c>
      <c r="BG170" s="217">
        <f>IF(N170="zákl. prenesená",J170,0)</f>
        <v>0</v>
      </c>
      <c r="BH170" s="217">
        <f>IF(N170="zníž. prenesená",J170,0)</f>
        <v>0</v>
      </c>
      <c r="BI170" s="217">
        <f>IF(N170="nulová",J170,0)</f>
        <v>0</v>
      </c>
      <c r="BJ170" s="18" t="s">
        <v>87</v>
      </c>
      <c r="BK170" s="217">
        <f>ROUND(I170*H170,2)</f>
        <v>0</v>
      </c>
      <c r="BL170" s="18" t="s">
        <v>656</v>
      </c>
      <c r="BM170" s="216" t="s">
        <v>5093</v>
      </c>
    </row>
    <row r="171" s="2" customFormat="1" ht="16.5" customHeight="1">
      <c r="A171" s="37"/>
      <c r="B171" s="168"/>
      <c r="C171" s="242" t="s">
        <v>473</v>
      </c>
      <c r="D171" s="242" t="s">
        <v>582</v>
      </c>
      <c r="E171" s="243" t="s">
        <v>5094</v>
      </c>
      <c r="F171" s="244" t="s">
        <v>5095</v>
      </c>
      <c r="G171" s="245" t="s">
        <v>373</v>
      </c>
      <c r="H171" s="246">
        <v>2</v>
      </c>
      <c r="I171" s="247"/>
      <c r="J171" s="248">
        <f>ROUND(I171*H171,2)</f>
        <v>0</v>
      </c>
      <c r="K171" s="249"/>
      <c r="L171" s="250"/>
      <c r="M171" s="251" t="s">
        <v>1</v>
      </c>
      <c r="N171" s="252" t="s">
        <v>41</v>
      </c>
      <c r="O171" s="81"/>
      <c r="P171" s="214">
        <f>O171*H171</f>
        <v>0</v>
      </c>
      <c r="Q171" s="214">
        <v>0</v>
      </c>
      <c r="R171" s="214">
        <f>Q171*H171</f>
        <v>0</v>
      </c>
      <c r="S171" s="214">
        <v>0</v>
      </c>
      <c r="T171" s="215">
        <f>S171*H171</f>
        <v>0</v>
      </c>
      <c r="U171" s="37"/>
      <c r="V171" s="37"/>
      <c r="W171" s="37"/>
      <c r="X171" s="37"/>
      <c r="Y171" s="37"/>
      <c r="Z171" s="37"/>
      <c r="AA171" s="37"/>
      <c r="AB171" s="37"/>
      <c r="AC171" s="37"/>
      <c r="AD171" s="37"/>
      <c r="AE171" s="37"/>
      <c r="AR171" s="216" t="s">
        <v>1399</v>
      </c>
      <c r="AT171" s="216" t="s">
        <v>582</v>
      </c>
      <c r="AU171" s="216" t="s">
        <v>82</v>
      </c>
      <c r="AY171" s="18" t="s">
        <v>283</v>
      </c>
      <c r="BE171" s="217">
        <f>IF(N171="základná",J171,0)</f>
        <v>0</v>
      </c>
      <c r="BF171" s="217">
        <f>IF(N171="znížená",J171,0)</f>
        <v>0</v>
      </c>
      <c r="BG171" s="217">
        <f>IF(N171="zákl. prenesená",J171,0)</f>
        <v>0</v>
      </c>
      <c r="BH171" s="217">
        <f>IF(N171="zníž. prenesená",J171,0)</f>
        <v>0</v>
      </c>
      <c r="BI171" s="217">
        <f>IF(N171="nulová",J171,0)</f>
        <v>0</v>
      </c>
      <c r="BJ171" s="18" t="s">
        <v>87</v>
      </c>
      <c r="BK171" s="217">
        <f>ROUND(I171*H171,2)</f>
        <v>0</v>
      </c>
      <c r="BL171" s="18" t="s">
        <v>656</v>
      </c>
      <c r="BM171" s="216" t="s">
        <v>5096</v>
      </c>
    </row>
    <row r="172" s="2" customFormat="1" ht="16.5" customHeight="1">
      <c r="A172" s="37"/>
      <c r="B172" s="168"/>
      <c r="C172" s="204" t="s">
        <v>496</v>
      </c>
      <c r="D172" s="204" t="s">
        <v>285</v>
      </c>
      <c r="E172" s="205" t="s">
        <v>5097</v>
      </c>
      <c r="F172" s="206" t="s">
        <v>3224</v>
      </c>
      <c r="G172" s="207" t="s">
        <v>373</v>
      </c>
      <c r="H172" s="208">
        <v>2</v>
      </c>
      <c r="I172" s="209"/>
      <c r="J172" s="210">
        <f>ROUND(I172*H172,2)</f>
        <v>0</v>
      </c>
      <c r="K172" s="211"/>
      <c r="L172" s="38"/>
      <c r="M172" s="212" t="s">
        <v>1</v>
      </c>
      <c r="N172" s="213" t="s">
        <v>41</v>
      </c>
      <c r="O172" s="81"/>
      <c r="P172" s="214">
        <f>O172*H172</f>
        <v>0</v>
      </c>
      <c r="Q172" s="214">
        <v>0</v>
      </c>
      <c r="R172" s="214">
        <f>Q172*H172</f>
        <v>0</v>
      </c>
      <c r="S172" s="214">
        <v>0</v>
      </c>
      <c r="T172" s="215">
        <f>S172*H172</f>
        <v>0</v>
      </c>
      <c r="U172" s="37"/>
      <c r="V172" s="37"/>
      <c r="W172" s="37"/>
      <c r="X172" s="37"/>
      <c r="Y172" s="37"/>
      <c r="Z172" s="37"/>
      <c r="AA172" s="37"/>
      <c r="AB172" s="37"/>
      <c r="AC172" s="37"/>
      <c r="AD172" s="37"/>
      <c r="AE172" s="37"/>
      <c r="AR172" s="216" t="s">
        <v>656</v>
      </c>
      <c r="AT172" s="216" t="s">
        <v>285</v>
      </c>
      <c r="AU172" s="216" t="s">
        <v>82</v>
      </c>
      <c r="AY172" s="18" t="s">
        <v>283</v>
      </c>
      <c r="BE172" s="217">
        <f>IF(N172="základná",J172,0)</f>
        <v>0</v>
      </c>
      <c r="BF172" s="217">
        <f>IF(N172="znížená",J172,0)</f>
        <v>0</v>
      </c>
      <c r="BG172" s="217">
        <f>IF(N172="zákl. prenesená",J172,0)</f>
        <v>0</v>
      </c>
      <c r="BH172" s="217">
        <f>IF(N172="zníž. prenesená",J172,0)</f>
        <v>0</v>
      </c>
      <c r="BI172" s="217">
        <f>IF(N172="nulová",J172,0)</f>
        <v>0</v>
      </c>
      <c r="BJ172" s="18" t="s">
        <v>87</v>
      </c>
      <c r="BK172" s="217">
        <f>ROUND(I172*H172,2)</f>
        <v>0</v>
      </c>
      <c r="BL172" s="18" t="s">
        <v>656</v>
      </c>
      <c r="BM172" s="216" t="s">
        <v>5098</v>
      </c>
    </row>
    <row r="173" s="2" customFormat="1" ht="33" customHeight="1">
      <c r="A173" s="37"/>
      <c r="B173" s="168"/>
      <c r="C173" s="242" t="s">
        <v>501</v>
      </c>
      <c r="D173" s="242" t="s">
        <v>582</v>
      </c>
      <c r="E173" s="243" t="s">
        <v>3336</v>
      </c>
      <c r="F173" s="244" t="s">
        <v>3337</v>
      </c>
      <c r="G173" s="245" t="s">
        <v>1538</v>
      </c>
      <c r="H173" s="246">
        <v>1</v>
      </c>
      <c r="I173" s="247"/>
      <c r="J173" s="248">
        <f>ROUND(I173*H173,2)</f>
        <v>0</v>
      </c>
      <c r="K173" s="249"/>
      <c r="L173" s="250"/>
      <c r="M173" s="251" t="s">
        <v>1</v>
      </c>
      <c r="N173" s="252" t="s">
        <v>41</v>
      </c>
      <c r="O173" s="81"/>
      <c r="P173" s="214">
        <f>O173*H173</f>
        <v>0</v>
      </c>
      <c r="Q173" s="214">
        <v>0</v>
      </c>
      <c r="R173" s="214">
        <f>Q173*H173</f>
        <v>0</v>
      </c>
      <c r="S173" s="214">
        <v>0</v>
      </c>
      <c r="T173" s="215">
        <f>S173*H173</f>
        <v>0</v>
      </c>
      <c r="U173" s="37"/>
      <c r="V173" s="37"/>
      <c r="W173" s="37"/>
      <c r="X173" s="37"/>
      <c r="Y173" s="37"/>
      <c r="Z173" s="37"/>
      <c r="AA173" s="37"/>
      <c r="AB173" s="37"/>
      <c r="AC173" s="37"/>
      <c r="AD173" s="37"/>
      <c r="AE173" s="37"/>
      <c r="AR173" s="216" t="s">
        <v>1399</v>
      </c>
      <c r="AT173" s="216" t="s">
        <v>582</v>
      </c>
      <c r="AU173" s="216" t="s">
        <v>82</v>
      </c>
      <c r="AY173" s="18" t="s">
        <v>283</v>
      </c>
      <c r="BE173" s="217">
        <f>IF(N173="základná",J173,0)</f>
        <v>0</v>
      </c>
      <c r="BF173" s="217">
        <f>IF(N173="znížená",J173,0)</f>
        <v>0</v>
      </c>
      <c r="BG173" s="217">
        <f>IF(N173="zákl. prenesená",J173,0)</f>
        <v>0</v>
      </c>
      <c r="BH173" s="217">
        <f>IF(N173="zníž. prenesená",J173,0)</f>
        <v>0</v>
      </c>
      <c r="BI173" s="217">
        <f>IF(N173="nulová",J173,0)</f>
        <v>0</v>
      </c>
      <c r="BJ173" s="18" t="s">
        <v>87</v>
      </c>
      <c r="BK173" s="217">
        <f>ROUND(I173*H173,2)</f>
        <v>0</v>
      </c>
      <c r="BL173" s="18" t="s">
        <v>656</v>
      </c>
      <c r="BM173" s="216" t="s">
        <v>5099</v>
      </c>
    </row>
    <row r="174" s="2" customFormat="1" ht="21.75" customHeight="1">
      <c r="A174" s="37"/>
      <c r="B174" s="168"/>
      <c r="C174" s="242" t="s">
        <v>505</v>
      </c>
      <c r="D174" s="242" t="s">
        <v>582</v>
      </c>
      <c r="E174" s="243" t="s">
        <v>5100</v>
      </c>
      <c r="F174" s="244" t="s">
        <v>5101</v>
      </c>
      <c r="G174" s="245" t="s">
        <v>373</v>
      </c>
      <c r="H174" s="246">
        <v>1</v>
      </c>
      <c r="I174" s="247"/>
      <c r="J174" s="248">
        <f>ROUND(I174*H174,2)</f>
        <v>0</v>
      </c>
      <c r="K174" s="249"/>
      <c r="L174" s="250"/>
      <c r="M174" s="251" t="s">
        <v>1</v>
      </c>
      <c r="N174" s="252" t="s">
        <v>41</v>
      </c>
      <c r="O174" s="81"/>
      <c r="P174" s="214">
        <f>O174*H174</f>
        <v>0</v>
      </c>
      <c r="Q174" s="214">
        <v>0</v>
      </c>
      <c r="R174" s="214">
        <f>Q174*H174</f>
        <v>0</v>
      </c>
      <c r="S174" s="214">
        <v>0</v>
      </c>
      <c r="T174" s="215">
        <f>S174*H174</f>
        <v>0</v>
      </c>
      <c r="U174" s="37"/>
      <c r="V174" s="37"/>
      <c r="W174" s="37"/>
      <c r="X174" s="37"/>
      <c r="Y174" s="37"/>
      <c r="Z174" s="37"/>
      <c r="AA174" s="37"/>
      <c r="AB174" s="37"/>
      <c r="AC174" s="37"/>
      <c r="AD174" s="37"/>
      <c r="AE174" s="37"/>
      <c r="AR174" s="216" t="s">
        <v>1399</v>
      </c>
      <c r="AT174" s="216" t="s">
        <v>582</v>
      </c>
      <c r="AU174" s="216" t="s">
        <v>82</v>
      </c>
      <c r="AY174" s="18" t="s">
        <v>283</v>
      </c>
      <c r="BE174" s="217">
        <f>IF(N174="základná",J174,0)</f>
        <v>0</v>
      </c>
      <c r="BF174" s="217">
        <f>IF(N174="znížená",J174,0)</f>
        <v>0</v>
      </c>
      <c r="BG174" s="217">
        <f>IF(N174="zákl. prenesená",J174,0)</f>
        <v>0</v>
      </c>
      <c r="BH174" s="217">
        <f>IF(N174="zníž. prenesená",J174,0)</f>
        <v>0</v>
      </c>
      <c r="BI174" s="217">
        <f>IF(N174="nulová",J174,0)</f>
        <v>0</v>
      </c>
      <c r="BJ174" s="18" t="s">
        <v>87</v>
      </c>
      <c r="BK174" s="217">
        <f>ROUND(I174*H174,2)</f>
        <v>0</v>
      </c>
      <c r="BL174" s="18" t="s">
        <v>656</v>
      </c>
      <c r="BM174" s="216" t="s">
        <v>5102</v>
      </c>
    </row>
    <row r="175" s="2" customFormat="1" ht="16.5" customHeight="1">
      <c r="A175" s="37"/>
      <c r="B175" s="168"/>
      <c r="C175" s="204" t="s">
        <v>509</v>
      </c>
      <c r="D175" s="204" t="s">
        <v>285</v>
      </c>
      <c r="E175" s="205" t="s">
        <v>5103</v>
      </c>
      <c r="F175" s="206" t="s">
        <v>3224</v>
      </c>
      <c r="G175" s="207" t="s">
        <v>373</v>
      </c>
      <c r="H175" s="208">
        <v>1</v>
      </c>
      <c r="I175" s="209"/>
      <c r="J175" s="210">
        <f>ROUND(I175*H175,2)</f>
        <v>0</v>
      </c>
      <c r="K175" s="211"/>
      <c r="L175" s="38"/>
      <c r="M175" s="212" t="s">
        <v>1</v>
      </c>
      <c r="N175" s="213" t="s">
        <v>41</v>
      </c>
      <c r="O175" s="81"/>
      <c r="P175" s="214">
        <f>O175*H175</f>
        <v>0</v>
      </c>
      <c r="Q175" s="214">
        <v>0</v>
      </c>
      <c r="R175" s="214">
        <f>Q175*H175</f>
        <v>0</v>
      </c>
      <c r="S175" s="214">
        <v>0</v>
      </c>
      <c r="T175" s="215">
        <f>S175*H175</f>
        <v>0</v>
      </c>
      <c r="U175" s="37"/>
      <c r="V175" s="37"/>
      <c r="W175" s="37"/>
      <c r="X175" s="37"/>
      <c r="Y175" s="37"/>
      <c r="Z175" s="37"/>
      <c r="AA175" s="37"/>
      <c r="AB175" s="37"/>
      <c r="AC175" s="37"/>
      <c r="AD175" s="37"/>
      <c r="AE175" s="37"/>
      <c r="AR175" s="216" t="s">
        <v>656</v>
      </c>
      <c r="AT175" s="216" t="s">
        <v>285</v>
      </c>
      <c r="AU175" s="216" t="s">
        <v>82</v>
      </c>
      <c r="AY175" s="18" t="s">
        <v>283</v>
      </c>
      <c r="BE175" s="217">
        <f>IF(N175="základná",J175,0)</f>
        <v>0</v>
      </c>
      <c r="BF175" s="217">
        <f>IF(N175="znížená",J175,0)</f>
        <v>0</v>
      </c>
      <c r="BG175" s="217">
        <f>IF(N175="zákl. prenesená",J175,0)</f>
        <v>0</v>
      </c>
      <c r="BH175" s="217">
        <f>IF(N175="zníž. prenesená",J175,0)</f>
        <v>0</v>
      </c>
      <c r="BI175" s="217">
        <f>IF(N175="nulová",J175,0)</f>
        <v>0</v>
      </c>
      <c r="BJ175" s="18" t="s">
        <v>87</v>
      </c>
      <c r="BK175" s="217">
        <f>ROUND(I175*H175,2)</f>
        <v>0</v>
      </c>
      <c r="BL175" s="18" t="s">
        <v>656</v>
      </c>
      <c r="BM175" s="216" t="s">
        <v>5104</v>
      </c>
    </row>
    <row r="176" s="2" customFormat="1" ht="33" customHeight="1">
      <c r="A176" s="37"/>
      <c r="B176" s="168"/>
      <c r="C176" s="242" t="s">
        <v>515</v>
      </c>
      <c r="D176" s="242" t="s">
        <v>582</v>
      </c>
      <c r="E176" s="243" t="s">
        <v>5105</v>
      </c>
      <c r="F176" s="244" t="s">
        <v>5106</v>
      </c>
      <c r="G176" s="245" t="s">
        <v>373</v>
      </c>
      <c r="H176" s="246">
        <v>1</v>
      </c>
      <c r="I176" s="247"/>
      <c r="J176" s="248">
        <f>ROUND(I176*H176,2)</f>
        <v>0</v>
      </c>
      <c r="K176" s="249"/>
      <c r="L176" s="250"/>
      <c r="M176" s="251" t="s">
        <v>1</v>
      </c>
      <c r="N176" s="252" t="s">
        <v>41</v>
      </c>
      <c r="O176" s="81"/>
      <c r="P176" s="214">
        <f>O176*H176</f>
        <v>0</v>
      </c>
      <c r="Q176" s="214">
        <v>0</v>
      </c>
      <c r="R176" s="214">
        <f>Q176*H176</f>
        <v>0</v>
      </c>
      <c r="S176" s="214">
        <v>0</v>
      </c>
      <c r="T176" s="215">
        <f>S176*H176</f>
        <v>0</v>
      </c>
      <c r="U176" s="37"/>
      <c r="V176" s="37"/>
      <c r="W176" s="37"/>
      <c r="X176" s="37"/>
      <c r="Y176" s="37"/>
      <c r="Z176" s="37"/>
      <c r="AA176" s="37"/>
      <c r="AB176" s="37"/>
      <c r="AC176" s="37"/>
      <c r="AD176" s="37"/>
      <c r="AE176" s="37"/>
      <c r="AR176" s="216" t="s">
        <v>1399</v>
      </c>
      <c r="AT176" s="216" t="s">
        <v>582</v>
      </c>
      <c r="AU176" s="216" t="s">
        <v>82</v>
      </c>
      <c r="AY176" s="18" t="s">
        <v>283</v>
      </c>
      <c r="BE176" s="217">
        <f>IF(N176="základná",J176,0)</f>
        <v>0</v>
      </c>
      <c r="BF176" s="217">
        <f>IF(N176="znížená",J176,0)</f>
        <v>0</v>
      </c>
      <c r="BG176" s="217">
        <f>IF(N176="zákl. prenesená",J176,0)</f>
        <v>0</v>
      </c>
      <c r="BH176" s="217">
        <f>IF(N176="zníž. prenesená",J176,0)</f>
        <v>0</v>
      </c>
      <c r="BI176" s="217">
        <f>IF(N176="nulová",J176,0)</f>
        <v>0</v>
      </c>
      <c r="BJ176" s="18" t="s">
        <v>87</v>
      </c>
      <c r="BK176" s="217">
        <f>ROUND(I176*H176,2)</f>
        <v>0</v>
      </c>
      <c r="BL176" s="18" t="s">
        <v>656</v>
      </c>
      <c r="BM176" s="216" t="s">
        <v>5107</v>
      </c>
    </row>
    <row r="177" s="2" customFormat="1" ht="16.5" customHeight="1">
      <c r="A177" s="37"/>
      <c r="B177" s="168"/>
      <c r="C177" s="204" t="s">
        <v>519</v>
      </c>
      <c r="D177" s="204" t="s">
        <v>285</v>
      </c>
      <c r="E177" s="205" t="s">
        <v>5108</v>
      </c>
      <c r="F177" s="206" t="s">
        <v>3224</v>
      </c>
      <c r="G177" s="207" t="s">
        <v>373</v>
      </c>
      <c r="H177" s="208">
        <v>1</v>
      </c>
      <c r="I177" s="209"/>
      <c r="J177" s="210">
        <f>ROUND(I177*H177,2)</f>
        <v>0</v>
      </c>
      <c r="K177" s="211"/>
      <c r="L177" s="38"/>
      <c r="M177" s="212" t="s">
        <v>1</v>
      </c>
      <c r="N177" s="213" t="s">
        <v>41</v>
      </c>
      <c r="O177" s="81"/>
      <c r="P177" s="214">
        <f>O177*H177</f>
        <v>0</v>
      </c>
      <c r="Q177" s="214">
        <v>0</v>
      </c>
      <c r="R177" s="214">
        <f>Q177*H177</f>
        <v>0</v>
      </c>
      <c r="S177" s="214">
        <v>0</v>
      </c>
      <c r="T177" s="215">
        <f>S177*H177</f>
        <v>0</v>
      </c>
      <c r="U177" s="37"/>
      <c r="V177" s="37"/>
      <c r="W177" s="37"/>
      <c r="X177" s="37"/>
      <c r="Y177" s="37"/>
      <c r="Z177" s="37"/>
      <c r="AA177" s="37"/>
      <c r="AB177" s="37"/>
      <c r="AC177" s="37"/>
      <c r="AD177" s="37"/>
      <c r="AE177" s="37"/>
      <c r="AR177" s="216" t="s">
        <v>656</v>
      </c>
      <c r="AT177" s="216" t="s">
        <v>285</v>
      </c>
      <c r="AU177" s="216" t="s">
        <v>82</v>
      </c>
      <c r="AY177" s="18" t="s">
        <v>283</v>
      </c>
      <c r="BE177" s="217">
        <f>IF(N177="základná",J177,0)</f>
        <v>0</v>
      </c>
      <c r="BF177" s="217">
        <f>IF(N177="znížená",J177,0)</f>
        <v>0</v>
      </c>
      <c r="BG177" s="217">
        <f>IF(N177="zákl. prenesená",J177,0)</f>
        <v>0</v>
      </c>
      <c r="BH177" s="217">
        <f>IF(N177="zníž. prenesená",J177,0)</f>
        <v>0</v>
      </c>
      <c r="BI177" s="217">
        <f>IF(N177="nulová",J177,0)</f>
        <v>0</v>
      </c>
      <c r="BJ177" s="18" t="s">
        <v>87</v>
      </c>
      <c r="BK177" s="217">
        <f>ROUND(I177*H177,2)</f>
        <v>0</v>
      </c>
      <c r="BL177" s="18" t="s">
        <v>656</v>
      </c>
      <c r="BM177" s="216" t="s">
        <v>5109</v>
      </c>
    </row>
    <row r="178" s="2" customFormat="1" ht="16.5" customHeight="1">
      <c r="A178" s="37"/>
      <c r="B178" s="168"/>
      <c r="C178" s="242" t="s">
        <v>523</v>
      </c>
      <c r="D178" s="242" t="s">
        <v>582</v>
      </c>
      <c r="E178" s="243" t="s">
        <v>5110</v>
      </c>
      <c r="F178" s="244" t="s">
        <v>5111</v>
      </c>
      <c r="G178" s="245" t="s">
        <v>373</v>
      </c>
      <c r="H178" s="246">
        <v>2</v>
      </c>
      <c r="I178" s="247"/>
      <c r="J178" s="248">
        <f>ROUND(I178*H178,2)</f>
        <v>0</v>
      </c>
      <c r="K178" s="249"/>
      <c r="L178" s="250"/>
      <c r="M178" s="251" t="s">
        <v>1</v>
      </c>
      <c r="N178" s="252" t="s">
        <v>41</v>
      </c>
      <c r="O178" s="81"/>
      <c r="P178" s="214">
        <f>O178*H178</f>
        <v>0</v>
      </c>
      <c r="Q178" s="214">
        <v>0</v>
      </c>
      <c r="R178" s="214">
        <f>Q178*H178</f>
        <v>0</v>
      </c>
      <c r="S178" s="214">
        <v>0</v>
      </c>
      <c r="T178" s="215">
        <f>S178*H178</f>
        <v>0</v>
      </c>
      <c r="U178" s="37"/>
      <c r="V178" s="37"/>
      <c r="W178" s="37"/>
      <c r="X178" s="37"/>
      <c r="Y178" s="37"/>
      <c r="Z178" s="37"/>
      <c r="AA178" s="37"/>
      <c r="AB178" s="37"/>
      <c r="AC178" s="37"/>
      <c r="AD178" s="37"/>
      <c r="AE178" s="37"/>
      <c r="AR178" s="216" t="s">
        <v>1399</v>
      </c>
      <c r="AT178" s="216" t="s">
        <v>582</v>
      </c>
      <c r="AU178" s="216" t="s">
        <v>82</v>
      </c>
      <c r="AY178" s="18" t="s">
        <v>283</v>
      </c>
      <c r="BE178" s="217">
        <f>IF(N178="základná",J178,0)</f>
        <v>0</v>
      </c>
      <c r="BF178" s="217">
        <f>IF(N178="znížená",J178,0)</f>
        <v>0</v>
      </c>
      <c r="BG178" s="217">
        <f>IF(N178="zákl. prenesená",J178,0)</f>
        <v>0</v>
      </c>
      <c r="BH178" s="217">
        <f>IF(N178="zníž. prenesená",J178,0)</f>
        <v>0</v>
      </c>
      <c r="BI178" s="217">
        <f>IF(N178="nulová",J178,0)</f>
        <v>0</v>
      </c>
      <c r="BJ178" s="18" t="s">
        <v>87</v>
      </c>
      <c r="BK178" s="217">
        <f>ROUND(I178*H178,2)</f>
        <v>0</v>
      </c>
      <c r="BL178" s="18" t="s">
        <v>656</v>
      </c>
      <c r="BM178" s="216" t="s">
        <v>5112</v>
      </c>
    </row>
    <row r="179" s="2" customFormat="1" ht="16.5" customHeight="1">
      <c r="A179" s="37"/>
      <c r="B179" s="168"/>
      <c r="C179" s="204" t="s">
        <v>527</v>
      </c>
      <c r="D179" s="204" t="s">
        <v>285</v>
      </c>
      <c r="E179" s="205" t="s">
        <v>5113</v>
      </c>
      <c r="F179" s="206" t="s">
        <v>3224</v>
      </c>
      <c r="G179" s="207" t="s">
        <v>373</v>
      </c>
      <c r="H179" s="208">
        <v>2</v>
      </c>
      <c r="I179" s="209"/>
      <c r="J179" s="210">
        <f>ROUND(I179*H179,2)</f>
        <v>0</v>
      </c>
      <c r="K179" s="211"/>
      <c r="L179" s="38"/>
      <c r="M179" s="212" t="s">
        <v>1</v>
      </c>
      <c r="N179" s="213" t="s">
        <v>41</v>
      </c>
      <c r="O179" s="81"/>
      <c r="P179" s="214">
        <f>O179*H179</f>
        <v>0</v>
      </c>
      <c r="Q179" s="214">
        <v>0</v>
      </c>
      <c r="R179" s="214">
        <f>Q179*H179</f>
        <v>0</v>
      </c>
      <c r="S179" s="214">
        <v>0</v>
      </c>
      <c r="T179" s="215">
        <f>S179*H179</f>
        <v>0</v>
      </c>
      <c r="U179" s="37"/>
      <c r="V179" s="37"/>
      <c r="W179" s="37"/>
      <c r="X179" s="37"/>
      <c r="Y179" s="37"/>
      <c r="Z179" s="37"/>
      <c r="AA179" s="37"/>
      <c r="AB179" s="37"/>
      <c r="AC179" s="37"/>
      <c r="AD179" s="37"/>
      <c r="AE179" s="37"/>
      <c r="AR179" s="216" t="s">
        <v>656</v>
      </c>
      <c r="AT179" s="216" t="s">
        <v>285</v>
      </c>
      <c r="AU179" s="216" t="s">
        <v>82</v>
      </c>
      <c r="AY179" s="18" t="s">
        <v>283</v>
      </c>
      <c r="BE179" s="217">
        <f>IF(N179="základná",J179,0)</f>
        <v>0</v>
      </c>
      <c r="BF179" s="217">
        <f>IF(N179="znížená",J179,0)</f>
        <v>0</v>
      </c>
      <c r="BG179" s="217">
        <f>IF(N179="zákl. prenesená",J179,0)</f>
        <v>0</v>
      </c>
      <c r="BH179" s="217">
        <f>IF(N179="zníž. prenesená",J179,0)</f>
        <v>0</v>
      </c>
      <c r="BI179" s="217">
        <f>IF(N179="nulová",J179,0)</f>
        <v>0</v>
      </c>
      <c r="BJ179" s="18" t="s">
        <v>87</v>
      </c>
      <c r="BK179" s="217">
        <f>ROUND(I179*H179,2)</f>
        <v>0</v>
      </c>
      <c r="BL179" s="18" t="s">
        <v>656</v>
      </c>
      <c r="BM179" s="216" t="s">
        <v>5114</v>
      </c>
    </row>
    <row r="180" s="12" customFormat="1" ht="25.92" customHeight="1">
      <c r="A180" s="12"/>
      <c r="B180" s="191"/>
      <c r="C180" s="12"/>
      <c r="D180" s="192" t="s">
        <v>74</v>
      </c>
      <c r="E180" s="193" t="s">
        <v>2696</v>
      </c>
      <c r="F180" s="193" t="s">
        <v>3307</v>
      </c>
      <c r="G180" s="12"/>
      <c r="H180" s="12"/>
      <c r="I180" s="194"/>
      <c r="J180" s="195">
        <f>BK180</f>
        <v>0</v>
      </c>
      <c r="K180" s="12"/>
      <c r="L180" s="191"/>
      <c r="M180" s="196"/>
      <c r="N180" s="197"/>
      <c r="O180" s="197"/>
      <c r="P180" s="198">
        <f>SUM(P181:P183)</f>
        <v>0</v>
      </c>
      <c r="Q180" s="197"/>
      <c r="R180" s="198">
        <f>SUM(R181:R183)</f>
        <v>0</v>
      </c>
      <c r="S180" s="197"/>
      <c r="T180" s="199">
        <f>SUM(T181:T183)</f>
        <v>0</v>
      </c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R180" s="192" t="s">
        <v>289</v>
      </c>
      <c r="AT180" s="200" t="s">
        <v>74</v>
      </c>
      <c r="AU180" s="200" t="s">
        <v>75</v>
      </c>
      <c r="AY180" s="192" t="s">
        <v>283</v>
      </c>
      <c r="BK180" s="201">
        <f>SUM(BK181:BK183)</f>
        <v>0</v>
      </c>
    </row>
    <row r="181" s="2" customFormat="1" ht="24.15" customHeight="1">
      <c r="A181" s="37"/>
      <c r="B181" s="168"/>
      <c r="C181" s="204" t="s">
        <v>531</v>
      </c>
      <c r="D181" s="204" t="s">
        <v>285</v>
      </c>
      <c r="E181" s="205" t="s">
        <v>3322</v>
      </c>
      <c r="F181" s="206" t="s">
        <v>3323</v>
      </c>
      <c r="G181" s="207" t="s">
        <v>3310</v>
      </c>
      <c r="H181" s="208">
        <v>1</v>
      </c>
      <c r="I181" s="209"/>
      <c r="J181" s="210">
        <f>ROUND(I181*H181,2)</f>
        <v>0</v>
      </c>
      <c r="K181" s="211"/>
      <c r="L181" s="38"/>
      <c r="M181" s="212" t="s">
        <v>1</v>
      </c>
      <c r="N181" s="213" t="s">
        <v>41</v>
      </c>
      <c r="O181" s="81"/>
      <c r="P181" s="214">
        <f>O181*H181</f>
        <v>0</v>
      </c>
      <c r="Q181" s="214">
        <v>0</v>
      </c>
      <c r="R181" s="214">
        <f>Q181*H181</f>
        <v>0</v>
      </c>
      <c r="S181" s="214">
        <v>0</v>
      </c>
      <c r="T181" s="215">
        <f>S181*H181</f>
        <v>0</v>
      </c>
      <c r="U181" s="37"/>
      <c r="V181" s="37"/>
      <c r="W181" s="37"/>
      <c r="X181" s="37"/>
      <c r="Y181" s="37"/>
      <c r="Z181" s="37"/>
      <c r="AA181" s="37"/>
      <c r="AB181" s="37"/>
      <c r="AC181" s="37"/>
      <c r="AD181" s="37"/>
      <c r="AE181" s="37"/>
      <c r="AR181" s="216" t="s">
        <v>3311</v>
      </c>
      <c r="AT181" s="216" t="s">
        <v>285</v>
      </c>
      <c r="AU181" s="216" t="s">
        <v>82</v>
      </c>
      <c r="AY181" s="18" t="s">
        <v>283</v>
      </c>
      <c r="BE181" s="217">
        <f>IF(N181="základná",J181,0)</f>
        <v>0</v>
      </c>
      <c r="BF181" s="217">
        <f>IF(N181="znížená",J181,0)</f>
        <v>0</v>
      </c>
      <c r="BG181" s="217">
        <f>IF(N181="zákl. prenesená",J181,0)</f>
        <v>0</v>
      </c>
      <c r="BH181" s="217">
        <f>IF(N181="zníž. prenesená",J181,0)</f>
        <v>0</v>
      </c>
      <c r="BI181" s="217">
        <f>IF(N181="nulová",J181,0)</f>
        <v>0</v>
      </c>
      <c r="BJ181" s="18" t="s">
        <v>87</v>
      </c>
      <c r="BK181" s="217">
        <f>ROUND(I181*H181,2)</f>
        <v>0</v>
      </c>
      <c r="BL181" s="18" t="s">
        <v>3311</v>
      </c>
      <c r="BM181" s="216" t="s">
        <v>5115</v>
      </c>
    </row>
    <row r="182" s="2" customFormat="1" ht="24.15" customHeight="1">
      <c r="A182" s="37"/>
      <c r="B182" s="168"/>
      <c r="C182" s="204" t="s">
        <v>538</v>
      </c>
      <c r="D182" s="204" t="s">
        <v>285</v>
      </c>
      <c r="E182" s="205" t="s">
        <v>3325</v>
      </c>
      <c r="F182" s="206" t="s">
        <v>3326</v>
      </c>
      <c r="G182" s="207" t="s">
        <v>3310</v>
      </c>
      <c r="H182" s="208">
        <v>1</v>
      </c>
      <c r="I182" s="209"/>
      <c r="J182" s="210">
        <f>ROUND(I182*H182,2)</f>
        <v>0</v>
      </c>
      <c r="K182" s="211"/>
      <c r="L182" s="38"/>
      <c r="M182" s="212" t="s">
        <v>1</v>
      </c>
      <c r="N182" s="213" t="s">
        <v>41</v>
      </c>
      <c r="O182" s="81"/>
      <c r="P182" s="214">
        <f>O182*H182</f>
        <v>0</v>
      </c>
      <c r="Q182" s="214">
        <v>0</v>
      </c>
      <c r="R182" s="214">
        <f>Q182*H182</f>
        <v>0</v>
      </c>
      <c r="S182" s="214">
        <v>0</v>
      </c>
      <c r="T182" s="215">
        <f>S182*H182</f>
        <v>0</v>
      </c>
      <c r="U182" s="37"/>
      <c r="V182" s="37"/>
      <c r="W182" s="37"/>
      <c r="X182" s="37"/>
      <c r="Y182" s="37"/>
      <c r="Z182" s="37"/>
      <c r="AA182" s="37"/>
      <c r="AB182" s="37"/>
      <c r="AC182" s="37"/>
      <c r="AD182" s="37"/>
      <c r="AE182" s="37"/>
      <c r="AR182" s="216" t="s">
        <v>3311</v>
      </c>
      <c r="AT182" s="216" t="s">
        <v>285</v>
      </c>
      <c r="AU182" s="216" t="s">
        <v>82</v>
      </c>
      <c r="AY182" s="18" t="s">
        <v>283</v>
      </c>
      <c r="BE182" s="217">
        <f>IF(N182="základná",J182,0)</f>
        <v>0</v>
      </c>
      <c r="BF182" s="217">
        <f>IF(N182="znížená",J182,0)</f>
        <v>0</v>
      </c>
      <c r="BG182" s="217">
        <f>IF(N182="zákl. prenesená",J182,0)</f>
        <v>0</v>
      </c>
      <c r="BH182" s="217">
        <f>IF(N182="zníž. prenesená",J182,0)</f>
        <v>0</v>
      </c>
      <c r="BI182" s="217">
        <f>IF(N182="nulová",J182,0)</f>
        <v>0</v>
      </c>
      <c r="BJ182" s="18" t="s">
        <v>87</v>
      </c>
      <c r="BK182" s="217">
        <f>ROUND(I182*H182,2)</f>
        <v>0</v>
      </c>
      <c r="BL182" s="18" t="s">
        <v>3311</v>
      </c>
      <c r="BM182" s="216" t="s">
        <v>5116</v>
      </c>
    </row>
    <row r="183" s="2" customFormat="1" ht="24.15" customHeight="1">
      <c r="A183" s="37"/>
      <c r="B183" s="168"/>
      <c r="C183" s="204" t="s">
        <v>542</v>
      </c>
      <c r="D183" s="204" t="s">
        <v>285</v>
      </c>
      <c r="E183" s="205" t="s">
        <v>3328</v>
      </c>
      <c r="F183" s="206" t="s">
        <v>3329</v>
      </c>
      <c r="G183" s="207" t="s">
        <v>3310</v>
      </c>
      <c r="H183" s="208">
        <v>1</v>
      </c>
      <c r="I183" s="209"/>
      <c r="J183" s="210">
        <f>ROUND(I183*H183,2)</f>
        <v>0</v>
      </c>
      <c r="K183" s="211"/>
      <c r="L183" s="38"/>
      <c r="M183" s="256" t="s">
        <v>1</v>
      </c>
      <c r="N183" s="257" t="s">
        <v>41</v>
      </c>
      <c r="O183" s="258"/>
      <c r="P183" s="259">
        <f>O183*H183</f>
        <v>0</v>
      </c>
      <c r="Q183" s="259">
        <v>0</v>
      </c>
      <c r="R183" s="259">
        <f>Q183*H183</f>
        <v>0</v>
      </c>
      <c r="S183" s="259">
        <v>0</v>
      </c>
      <c r="T183" s="260">
        <f>S183*H183</f>
        <v>0</v>
      </c>
      <c r="U183" s="37"/>
      <c r="V183" s="37"/>
      <c r="W183" s="37"/>
      <c r="X183" s="37"/>
      <c r="Y183" s="37"/>
      <c r="Z183" s="37"/>
      <c r="AA183" s="37"/>
      <c r="AB183" s="37"/>
      <c r="AC183" s="37"/>
      <c r="AD183" s="37"/>
      <c r="AE183" s="37"/>
      <c r="AR183" s="216" t="s">
        <v>3311</v>
      </c>
      <c r="AT183" s="216" t="s">
        <v>285</v>
      </c>
      <c r="AU183" s="216" t="s">
        <v>82</v>
      </c>
      <c r="AY183" s="18" t="s">
        <v>283</v>
      </c>
      <c r="BE183" s="217">
        <f>IF(N183="základná",J183,0)</f>
        <v>0</v>
      </c>
      <c r="BF183" s="217">
        <f>IF(N183="znížená",J183,0)</f>
        <v>0</v>
      </c>
      <c r="BG183" s="217">
        <f>IF(N183="zákl. prenesená",J183,0)</f>
        <v>0</v>
      </c>
      <c r="BH183" s="217">
        <f>IF(N183="zníž. prenesená",J183,0)</f>
        <v>0</v>
      </c>
      <c r="BI183" s="217">
        <f>IF(N183="nulová",J183,0)</f>
        <v>0</v>
      </c>
      <c r="BJ183" s="18" t="s">
        <v>87</v>
      </c>
      <c r="BK183" s="217">
        <f>ROUND(I183*H183,2)</f>
        <v>0</v>
      </c>
      <c r="BL183" s="18" t="s">
        <v>3311</v>
      </c>
      <c r="BM183" s="216" t="s">
        <v>5117</v>
      </c>
    </row>
    <row r="184" s="2" customFormat="1" ht="6.96" customHeight="1">
      <c r="A184" s="37"/>
      <c r="B184" s="64"/>
      <c r="C184" s="65"/>
      <c r="D184" s="65"/>
      <c r="E184" s="65"/>
      <c r="F184" s="65"/>
      <c r="G184" s="65"/>
      <c r="H184" s="65"/>
      <c r="I184" s="65"/>
      <c r="J184" s="65"/>
      <c r="K184" s="65"/>
      <c r="L184" s="38"/>
      <c r="M184" s="37"/>
      <c r="O184" s="37"/>
      <c r="P184" s="37"/>
      <c r="Q184" s="37"/>
      <c r="R184" s="37"/>
      <c r="S184" s="37"/>
      <c r="T184" s="37"/>
      <c r="U184" s="37"/>
      <c r="V184" s="37"/>
      <c r="W184" s="37"/>
      <c r="X184" s="37"/>
      <c r="Y184" s="37"/>
      <c r="Z184" s="37"/>
      <c r="AA184" s="37"/>
      <c r="AB184" s="37"/>
      <c r="AC184" s="37"/>
      <c r="AD184" s="37"/>
      <c r="AE184" s="37"/>
    </row>
  </sheetData>
  <autoFilter ref="C136:K183"/>
  <mergeCells count="20">
    <mergeCell ref="E7:H7"/>
    <mergeCell ref="E11:H11"/>
    <mergeCell ref="E9:H9"/>
    <mergeCell ref="E13:H13"/>
    <mergeCell ref="E22:H22"/>
    <mergeCell ref="E31:H31"/>
    <mergeCell ref="E85:H85"/>
    <mergeCell ref="E89:H89"/>
    <mergeCell ref="E87:H87"/>
    <mergeCell ref="E91:H91"/>
    <mergeCell ref="D107:F107"/>
    <mergeCell ref="D108:F108"/>
    <mergeCell ref="D109:F109"/>
    <mergeCell ref="D110:F110"/>
    <mergeCell ref="D111:F111"/>
    <mergeCell ref="E123:H123"/>
    <mergeCell ref="E127:H127"/>
    <mergeCell ref="E125:H125"/>
    <mergeCell ref="E129:H129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25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7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8" t="s">
        <v>166</v>
      </c>
    </row>
    <row r="3" s="1" customFormat="1" ht="6.96" customHeight="1">
      <c r="B3" s="19"/>
      <c r="C3" s="20"/>
      <c r="D3" s="20"/>
      <c r="E3" s="20"/>
      <c r="F3" s="20"/>
      <c r="G3" s="20"/>
      <c r="H3" s="20"/>
      <c r="I3" s="20"/>
      <c r="J3" s="20"/>
      <c r="K3" s="20"/>
      <c r="L3" s="21"/>
      <c r="AT3" s="18" t="s">
        <v>75</v>
      </c>
    </row>
    <row r="4" s="1" customFormat="1" ht="24.96" customHeight="1">
      <c r="B4" s="21"/>
      <c r="D4" s="22" t="s">
        <v>221</v>
      </c>
      <c r="L4" s="21"/>
      <c r="M4" s="133" t="s">
        <v>9</v>
      </c>
      <c r="AT4" s="18" t="s">
        <v>3</v>
      </c>
    </row>
    <row r="5" s="1" customFormat="1" ht="6.96" customHeight="1">
      <c r="B5" s="21"/>
      <c r="L5" s="21"/>
    </row>
    <row r="6" s="1" customFormat="1" ht="12" customHeight="1">
      <c r="B6" s="21"/>
      <c r="D6" s="31" t="s">
        <v>15</v>
      </c>
      <c r="L6" s="21"/>
    </row>
    <row r="7" s="1" customFormat="1" ht="26.25" customHeight="1">
      <c r="B7" s="21"/>
      <c r="E7" s="134" t="str">
        <f>'Rekapitulácia stavby'!K6</f>
        <v>Komplexná rekonštrukcia a realizácia nadstavby budovy študenského domova4,Tr. SNP53,Banská Bystrica</v>
      </c>
      <c r="F7" s="31"/>
      <c r="G7" s="31"/>
      <c r="H7" s="31"/>
      <c r="L7" s="21"/>
    </row>
    <row r="8">
      <c r="B8" s="21"/>
      <c r="D8" s="31" t="s">
        <v>222</v>
      </c>
      <c r="L8" s="21"/>
    </row>
    <row r="9" s="1" customFormat="1" ht="16.5" customHeight="1">
      <c r="B9" s="21"/>
      <c r="E9" s="134" t="s">
        <v>223</v>
      </c>
      <c r="F9" s="1"/>
      <c r="G9" s="1"/>
      <c r="H9" s="1"/>
      <c r="L9" s="21"/>
    </row>
    <row r="10" s="1" customFormat="1" ht="12" customHeight="1">
      <c r="B10" s="21"/>
      <c r="D10" s="31" t="s">
        <v>224</v>
      </c>
      <c r="L10" s="21"/>
    </row>
    <row r="11" s="2" customFormat="1" ht="16.5" customHeight="1">
      <c r="A11" s="37"/>
      <c r="B11" s="38"/>
      <c r="C11" s="37"/>
      <c r="D11" s="37"/>
      <c r="E11" s="135" t="s">
        <v>4703</v>
      </c>
      <c r="F11" s="37"/>
      <c r="G11" s="37"/>
      <c r="H11" s="37"/>
      <c r="I11" s="37"/>
      <c r="J11" s="37"/>
      <c r="K11" s="37"/>
      <c r="L11" s="59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</row>
    <row r="12" s="2" customFormat="1" ht="12" customHeight="1">
      <c r="A12" s="37"/>
      <c r="B12" s="38"/>
      <c r="C12" s="37"/>
      <c r="D12" s="31" t="s">
        <v>226</v>
      </c>
      <c r="E12" s="37"/>
      <c r="F12" s="37"/>
      <c r="G12" s="37"/>
      <c r="H12" s="37"/>
      <c r="I12" s="37"/>
      <c r="J12" s="37"/>
      <c r="K12" s="37"/>
      <c r="L12" s="59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</row>
    <row r="13" s="2" customFormat="1" ht="16.5" customHeight="1">
      <c r="A13" s="37"/>
      <c r="B13" s="38"/>
      <c r="C13" s="37"/>
      <c r="D13" s="37"/>
      <c r="E13" s="71" t="s">
        <v>5118</v>
      </c>
      <c r="F13" s="37"/>
      <c r="G13" s="37"/>
      <c r="H13" s="37"/>
      <c r="I13" s="37"/>
      <c r="J13" s="37"/>
      <c r="K13" s="37"/>
      <c r="L13" s="59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</row>
    <row r="14" s="2" customFormat="1">
      <c r="A14" s="37"/>
      <c r="B14" s="38"/>
      <c r="C14" s="37"/>
      <c r="D14" s="37"/>
      <c r="E14" s="37"/>
      <c r="F14" s="37"/>
      <c r="G14" s="37"/>
      <c r="H14" s="37"/>
      <c r="I14" s="37"/>
      <c r="J14" s="37"/>
      <c r="K14" s="37"/>
      <c r="L14" s="59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="2" customFormat="1" ht="12" customHeight="1">
      <c r="A15" s="37"/>
      <c r="B15" s="38"/>
      <c r="C15" s="37"/>
      <c r="D15" s="31" t="s">
        <v>17</v>
      </c>
      <c r="E15" s="37"/>
      <c r="F15" s="26" t="s">
        <v>1</v>
      </c>
      <c r="G15" s="37"/>
      <c r="H15" s="37"/>
      <c r="I15" s="31" t="s">
        <v>18</v>
      </c>
      <c r="J15" s="26" t="s">
        <v>1</v>
      </c>
      <c r="K15" s="37"/>
      <c r="L15" s="59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="2" customFormat="1" ht="12" customHeight="1">
      <c r="A16" s="37"/>
      <c r="B16" s="38"/>
      <c r="C16" s="37"/>
      <c r="D16" s="31" t="s">
        <v>19</v>
      </c>
      <c r="E16" s="37"/>
      <c r="F16" s="26" t="s">
        <v>33</v>
      </c>
      <c r="G16" s="37"/>
      <c r="H16" s="37"/>
      <c r="I16" s="31" t="s">
        <v>21</v>
      </c>
      <c r="J16" s="73" t="str">
        <f>'Rekapitulácia stavby'!AN8</f>
        <v>10. 9. 2024</v>
      </c>
      <c r="K16" s="37"/>
      <c r="L16" s="59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="2" customFormat="1" ht="10.8" customHeight="1">
      <c r="A17" s="37"/>
      <c r="B17" s="38"/>
      <c r="C17" s="37"/>
      <c r="D17" s="37"/>
      <c r="E17" s="37"/>
      <c r="F17" s="37"/>
      <c r="G17" s="37"/>
      <c r="H17" s="37"/>
      <c r="I17" s="37"/>
      <c r="J17" s="37"/>
      <c r="K17" s="37"/>
      <c r="L17" s="59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="2" customFormat="1" ht="12" customHeight="1">
      <c r="A18" s="37"/>
      <c r="B18" s="38"/>
      <c r="C18" s="37"/>
      <c r="D18" s="31" t="s">
        <v>23</v>
      </c>
      <c r="E18" s="37"/>
      <c r="F18" s="37"/>
      <c r="G18" s="37"/>
      <c r="H18" s="37"/>
      <c r="I18" s="31" t="s">
        <v>24</v>
      </c>
      <c r="J18" s="26" t="str">
        <f>IF('Rekapitulácia stavby'!AN10="","",'Rekapitulácia stavby'!AN10)</f>
        <v/>
      </c>
      <c r="K18" s="37"/>
      <c r="L18" s="59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="2" customFormat="1" ht="18" customHeight="1">
      <c r="A19" s="37"/>
      <c r="B19" s="38"/>
      <c r="C19" s="37"/>
      <c r="D19" s="37"/>
      <c r="E19" s="26" t="str">
        <f>IF('Rekapitulácia stavby'!E11="","",'Rekapitulácia stavby'!E11)</f>
        <v>Univerzita Mateja Bela v Banskej Bystrici</v>
      </c>
      <c r="F19" s="37"/>
      <c r="G19" s="37"/>
      <c r="H19" s="37"/>
      <c r="I19" s="31" t="s">
        <v>26</v>
      </c>
      <c r="J19" s="26" t="str">
        <f>IF('Rekapitulácia stavby'!AN11="","",'Rekapitulácia stavby'!AN11)</f>
        <v/>
      </c>
      <c r="K19" s="37"/>
      <c r="L19" s="59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="2" customFormat="1" ht="6.96" customHeight="1">
      <c r="A20" s="37"/>
      <c r="B20" s="38"/>
      <c r="C20" s="37"/>
      <c r="D20" s="37"/>
      <c r="E20" s="37"/>
      <c r="F20" s="37"/>
      <c r="G20" s="37"/>
      <c r="H20" s="37"/>
      <c r="I20" s="37"/>
      <c r="J20" s="37"/>
      <c r="K20" s="37"/>
      <c r="L20" s="59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="2" customFormat="1" ht="12" customHeight="1">
      <c r="A21" s="37"/>
      <c r="B21" s="38"/>
      <c r="C21" s="37"/>
      <c r="D21" s="31" t="s">
        <v>27</v>
      </c>
      <c r="E21" s="37"/>
      <c r="F21" s="37"/>
      <c r="G21" s="37"/>
      <c r="H21" s="37"/>
      <c r="I21" s="31" t="s">
        <v>24</v>
      </c>
      <c r="J21" s="32" t="str">
        <f>'Rekapitulácia stavby'!AN13</f>
        <v>Vyplň údaj</v>
      </c>
      <c r="K21" s="37"/>
      <c r="L21" s="59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="2" customFormat="1" ht="18" customHeight="1">
      <c r="A22" s="37"/>
      <c r="B22" s="38"/>
      <c r="C22" s="37"/>
      <c r="D22" s="37"/>
      <c r="E22" s="32" t="str">
        <f>'Rekapitulácia stavby'!E14</f>
        <v>Vyplň údaj</v>
      </c>
      <c r="F22" s="26"/>
      <c r="G22" s="26"/>
      <c r="H22" s="26"/>
      <c r="I22" s="31" t="s">
        <v>26</v>
      </c>
      <c r="J22" s="32" t="str">
        <f>'Rekapitulácia stavby'!AN14</f>
        <v>Vyplň údaj</v>
      </c>
      <c r="K22" s="37"/>
      <c r="L22" s="59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="2" customFormat="1" ht="6.96" customHeight="1">
      <c r="A23" s="37"/>
      <c r="B23" s="38"/>
      <c r="C23" s="37"/>
      <c r="D23" s="37"/>
      <c r="E23" s="37"/>
      <c r="F23" s="37"/>
      <c r="G23" s="37"/>
      <c r="H23" s="37"/>
      <c r="I23" s="37"/>
      <c r="J23" s="37"/>
      <c r="K23" s="37"/>
      <c r="L23" s="59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="2" customFormat="1" ht="12" customHeight="1">
      <c r="A24" s="37"/>
      <c r="B24" s="38"/>
      <c r="C24" s="37"/>
      <c r="D24" s="31" t="s">
        <v>29</v>
      </c>
      <c r="E24" s="37"/>
      <c r="F24" s="37"/>
      <c r="G24" s="37"/>
      <c r="H24" s="37"/>
      <c r="I24" s="31" t="s">
        <v>24</v>
      </c>
      <c r="J24" s="26" t="str">
        <f>IF('Rekapitulácia stavby'!AN16="","",'Rekapitulácia stavby'!AN16)</f>
        <v/>
      </c>
      <c r="K24" s="37"/>
      <c r="L24" s="59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="2" customFormat="1" ht="18" customHeight="1">
      <c r="A25" s="37"/>
      <c r="B25" s="38"/>
      <c r="C25" s="37"/>
      <c r="D25" s="37"/>
      <c r="E25" s="26" t="str">
        <f>IF('Rekapitulácia stavby'!E17="","",'Rekapitulácia stavby'!E17)</f>
        <v>Insvet s.r.o.,Koeice</v>
      </c>
      <c r="F25" s="37"/>
      <c r="G25" s="37"/>
      <c r="H25" s="37"/>
      <c r="I25" s="31" t="s">
        <v>26</v>
      </c>
      <c r="J25" s="26" t="str">
        <f>IF('Rekapitulácia stavby'!AN17="","",'Rekapitulácia stavby'!AN17)</f>
        <v/>
      </c>
      <c r="K25" s="37"/>
      <c r="L25" s="59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</row>
    <row r="26" s="2" customFormat="1" ht="6.96" customHeight="1">
      <c r="A26" s="37"/>
      <c r="B26" s="38"/>
      <c r="C26" s="37"/>
      <c r="D26" s="37"/>
      <c r="E26" s="37"/>
      <c r="F26" s="37"/>
      <c r="G26" s="37"/>
      <c r="H26" s="37"/>
      <c r="I26" s="37"/>
      <c r="J26" s="37"/>
      <c r="K26" s="37"/>
      <c r="L26" s="59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="2" customFormat="1" ht="12" customHeight="1">
      <c r="A27" s="37"/>
      <c r="B27" s="38"/>
      <c r="C27" s="37"/>
      <c r="D27" s="31" t="s">
        <v>32</v>
      </c>
      <c r="E27" s="37"/>
      <c r="F27" s="37"/>
      <c r="G27" s="37"/>
      <c r="H27" s="37"/>
      <c r="I27" s="31" t="s">
        <v>24</v>
      </c>
      <c r="J27" s="26" t="str">
        <f>IF('Rekapitulácia stavby'!AN19="","",'Rekapitulácia stavby'!AN19)</f>
        <v/>
      </c>
      <c r="K27" s="37"/>
      <c r="L27" s="59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</row>
    <row r="28" s="2" customFormat="1" ht="18" customHeight="1">
      <c r="A28" s="37"/>
      <c r="B28" s="38"/>
      <c r="C28" s="37"/>
      <c r="D28" s="37"/>
      <c r="E28" s="26" t="str">
        <f>IF('Rekapitulácia stavby'!E20="","",'Rekapitulácia stavby'!E20)</f>
        <v xml:space="preserve"> </v>
      </c>
      <c r="F28" s="37"/>
      <c r="G28" s="37"/>
      <c r="H28" s="37"/>
      <c r="I28" s="31" t="s">
        <v>26</v>
      </c>
      <c r="J28" s="26" t="str">
        <f>IF('Rekapitulácia stavby'!AN20="","",'Rekapitulácia stavby'!AN20)</f>
        <v/>
      </c>
      <c r="K28" s="37"/>
      <c r="L28" s="59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</row>
    <row r="29" s="2" customFormat="1" ht="6.96" customHeight="1">
      <c r="A29" s="37"/>
      <c r="B29" s="38"/>
      <c r="C29" s="37"/>
      <c r="D29" s="37"/>
      <c r="E29" s="37"/>
      <c r="F29" s="37"/>
      <c r="G29" s="37"/>
      <c r="H29" s="37"/>
      <c r="I29" s="37"/>
      <c r="J29" s="37"/>
      <c r="K29" s="37"/>
      <c r="L29" s="59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</row>
    <row r="30" s="2" customFormat="1" ht="12" customHeight="1">
      <c r="A30" s="37"/>
      <c r="B30" s="38"/>
      <c r="C30" s="37"/>
      <c r="D30" s="31" t="s">
        <v>34</v>
      </c>
      <c r="E30" s="37"/>
      <c r="F30" s="37"/>
      <c r="G30" s="37"/>
      <c r="H30" s="37"/>
      <c r="I30" s="37"/>
      <c r="J30" s="37"/>
      <c r="K30" s="37"/>
      <c r="L30" s="59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</row>
    <row r="31" s="8" customFormat="1" ht="16.5" customHeight="1">
      <c r="A31" s="136"/>
      <c r="B31" s="137"/>
      <c r="C31" s="136"/>
      <c r="D31" s="136"/>
      <c r="E31" s="35" t="s">
        <v>1</v>
      </c>
      <c r="F31" s="35"/>
      <c r="G31" s="35"/>
      <c r="H31" s="35"/>
      <c r="I31" s="136"/>
      <c r="J31" s="136"/>
      <c r="K31" s="136"/>
      <c r="L31" s="138"/>
      <c r="S31" s="136"/>
      <c r="T31" s="136"/>
      <c r="U31" s="136"/>
      <c r="V31" s="136"/>
      <c r="W31" s="136"/>
      <c r="X31" s="136"/>
      <c r="Y31" s="136"/>
      <c r="Z31" s="136"/>
      <c r="AA31" s="136"/>
      <c r="AB31" s="136"/>
      <c r="AC31" s="136"/>
      <c r="AD31" s="136"/>
      <c r="AE31" s="136"/>
    </row>
    <row r="32" s="2" customFormat="1" ht="6.96" customHeight="1">
      <c r="A32" s="37"/>
      <c r="B32" s="38"/>
      <c r="C32" s="37"/>
      <c r="D32" s="37"/>
      <c r="E32" s="37"/>
      <c r="F32" s="37"/>
      <c r="G32" s="37"/>
      <c r="H32" s="37"/>
      <c r="I32" s="37"/>
      <c r="J32" s="37"/>
      <c r="K32" s="37"/>
      <c r="L32" s="59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</row>
    <row r="33" s="2" customFormat="1" ht="6.96" customHeight="1">
      <c r="A33" s="37"/>
      <c r="B33" s="38"/>
      <c r="C33" s="37"/>
      <c r="D33" s="94"/>
      <c r="E33" s="94"/>
      <c r="F33" s="94"/>
      <c r="G33" s="94"/>
      <c r="H33" s="94"/>
      <c r="I33" s="94"/>
      <c r="J33" s="94"/>
      <c r="K33" s="94"/>
      <c r="L33" s="59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</row>
    <row r="34" s="2" customFormat="1" ht="14.4" customHeight="1">
      <c r="A34" s="37"/>
      <c r="B34" s="38"/>
      <c r="C34" s="37"/>
      <c r="D34" s="26" t="s">
        <v>228</v>
      </c>
      <c r="E34" s="37"/>
      <c r="F34" s="37"/>
      <c r="G34" s="37"/>
      <c r="H34" s="37"/>
      <c r="I34" s="37"/>
      <c r="J34" s="139">
        <f>J100</f>
        <v>0</v>
      </c>
      <c r="K34" s="37"/>
      <c r="L34" s="59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</row>
    <row r="35" s="2" customFormat="1" ht="14.4" customHeight="1">
      <c r="A35" s="37"/>
      <c r="B35" s="38"/>
      <c r="C35" s="37"/>
      <c r="D35" s="140" t="s">
        <v>229</v>
      </c>
      <c r="E35" s="37"/>
      <c r="F35" s="37"/>
      <c r="G35" s="37"/>
      <c r="H35" s="37"/>
      <c r="I35" s="37"/>
      <c r="J35" s="139">
        <f>J107</f>
        <v>0</v>
      </c>
      <c r="K35" s="37"/>
      <c r="L35" s="59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</row>
    <row r="36" s="2" customFormat="1" ht="25.44" customHeight="1">
      <c r="A36" s="37"/>
      <c r="B36" s="38"/>
      <c r="C36" s="37"/>
      <c r="D36" s="141" t="s">
        <v>35</v>
      </c>
      <c r="E36" s="37"/>
      <c r="F36" s="37"/>
      <c r="G36" s="37"/>
      <c r="H36" s="37"/>
      <c r="I36" s="37"/>
      <c r="J36" s="100">
        <f>ROUND(J34 + J35, 2)</f>
        <v>0</v>
      </c>
      <c r="K36" s="37"/>
      <c r="L36" s="59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</row>
    <row r="37" s="2" customFormat="1" ht="6.96" customHeight="1">
      <c r="A37" s="37"/>
      <c r="B37" s="38"/>
      <c r="C37" s="37"/>
      <c r="D37" s="94"/>
      <c r="E37" s="94"/>
      <c r="F37" s="94"/>
      <c r="G37" s="94"/>
      <c r="H37" s="94"/>
      <c r="I37" s="94"/>
      <c r="J37" s="94"/>
      <c r="K37" s="94"/>
      <c r="L37" s="59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</row>
    <row r="38" s="2" customFormat="1" ht="14.4" customHeight="1">
      <c r="A38" s="37"/>
      <c r="B38" s="38"/>
      <c r="C38" s="37"/>
      <c r="D38" s="37"/>
      <c r="E38" s="37"/>
      <c r="F38" s="42" t="s">
        <v>37</v>
      </c>
      <c r="G38" s="37"/>
      <c r="H38" s="37"/>
      <c r="I38" s="42" t="s">
        <v>36</v>
      </c>
      <c r="J38" s="42" t="s">
        <v>38</v>
      </c>
      <c r="K38" s="37"/>
      <c r="L38" s="59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</row>
    <row r="39" s="2" customFormat="1" ht="14.4" customHeight="1">
      <c r="A39" s="37"/>
      <c r="B39" s="38"/>
      <c r="C39" s="37"/>
      <c r="D39" s="135" t="s">
        <v>39</v>
      </c>
      <c r="E39" s="44" t="s">
        <v>40</v>
      </c>
      <c r="F39" s="142">
        <f>ROUND((SUM(BE107:BE114) + SUM(BE138:BE206)),  2)</f>
        <v>0</v>
      </c>
      <c r="G39" s="143"/>
      <c r="H39" s="143"/>
      <c r="I39" s="144">
        <v>0.20000000000000001</v>
      </c>
      <c r="J39" s="142">
        <f>ROUND(((SUM(BE107:BE114) + SUM(BE138:BE206))*I39),  2)</f>
        <v>0</v>
      </c>
      <c r="K39" s="37"/>
      <c r="L39" s="59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</row>
    <row r="40" s="2" customFormat="1" ht="14.4" customHeight="1">
      <c r="A40" s="37"/>
      <c r="B40" s="38"/>
      <c r="C40" s="37"/>
      <c r="D40" s="37"/>
      <c r="E40" s="44" t="s">
        <v>41</v>
      </c>
      <c r="F40" s="142">
        <f>ROUND((SUM(BF107:BF114) + SUM(BF138:BF206)),  2)</f>
        <v>0</v>
      </c>
      <c r="G40" s="143"/>
      <c r="H40" s="143"/>
      <c r="I40" s="144">
        <v>0.20000000000000001</v>
      </c>
      <c r="J40" s="142">
        <f>ROUND(((SUM(BF107:BF114) + SUM(BF138:BF206))*I40),  2)</f>
        <v>0</v>
      </c>
      <c r="K40" s="37"/>
      <c r="L40" s="59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</row>
    <row r="41" hidden="1" s="2" customFormat="1" ht="14.4" customHeight="1">
      <c r="A41" s="37"/>
      <c r="B41" s="38"/>
      <c r="C41" s="37"/>
      <c r="D41" s="37"/>
      <c r="E41" s="31" t="s">
        <v>42</v>
      </c>
      <c r="F41" s="145">
        <f>ROUND((SUM(BG107:BG114) + SUM(BG138:BG206)),  2)</f>
        <v>0</v>
      </c>
      <c r="G41" s="37"/>
      <c r="H41" s="37"/>
      <c r="I41" s="146">
        <v>0.20000000000000001</v>
      </c>
      <c r="J41" s="145">
        <f>0</f>
        <v>0</v>
      </c>
      <c r="K41" s="37"/>
      <c r="L41" s="59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</row>
    <row r="42" hidden="1" s="2" customFormat="1" ht="14.4" customHeight="1">
      <c r="A42" s="37"/>
      <c r="B42" s="38"/>
      <c r="C42" s="37"/>
      <c r="D42" s="37"/>
      <c r="E42" s="31" t="s">
        <v>43</v>
      </c>
      <c r="F42" s="145">
        <f>ROUND((SUM(BH107:BH114) + SUM(BH138:BH206)),  2)</f>
        <v>0</v>
      </c>
      <c r="G42" s="37"/>
      <c r="H42" s="37"/>
      <c r="I42" s="146">
        <v>0.20000000000000001</v>
      </c>
      <c r="J42" s="145">
        <f>0</f>
        <v>0</v>
      </c>
      <c r="K42" s="37"/>
      <c r="L42" s="59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</row>
    <row r="43" hidden="1" s="2" customFormat="1" ht="14.4" customHeight="1">
      <c r="A43" s="37"/>
      <c r="B43" s="38"/>
      <c r="C43" s="37"/>
      <c r="D43" s="37"/>
      <c r="E43" s="44" t="s">
        <v>44</v>
      </c>
      <c r="F43" s="142">
        <f>ROUND((SUM(BI107:BI114) + SUM(BI138:BI206)),  2)</f>
        <v>0</v>
      </c>
      <c r="G43" s="143"/>
      <c r="H43" s="143"/>
      <c r="I43" s="144">
        <v>0</v>
      </c>
      <c r="J43" s="142">
        <f>0</f>
        <v>0</v>
      </c>
      <c r="K43" s="37"/>
      <c r="L43" s="59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</row>
    <row r="44" s="2" customFormat="1" ht="6.96" customHeight="1">
      <c r="A44" s="37"/>
      <c r="B44" s="38"/>
      <c r="C44" s="37"/>
      <c r="D44" s="37"/>
      <c r="E44" s="37"/>
      <c r="F44" s="37"/>
      <c r="G44" s="37"/>
      <c r="H44" s="37"/>
      <c r="I44" s="37"/>
      <c r="J44" s="37"/>
      <c r="K44" s="37"/>
      <c r="L44" s="59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</row>
    <row r="45" s="2" customFormat="1" ht="25.44" customHeight="1">
      <c r="A45" s="37"/>
      <c r="B45" s="38"/>
      <c r="C45" s="147"/>
      <c r="D45" s="148" t="s">
        <v>45</v>
      </c>
      <c r="E45" s="85"/>
      <c r="F45" s="85"/>
      <c r="G45" s="149" t="s">
        <v>46</v>
      </c>
      <c r="H45" s="150" t="s">
        <v>47</v>
      </c>
      <c r="I45" s="85"/>
      <c r="J45" s="151">
        <f>SUM(J36:J43)</f>
        <v>0</v>
      </c>
      <c r="K45" s="152"/>
      <c r="L45" s="59"/>
      <c r="S45" s="37"/>
      <c r="T45" s="37"/>
      <c r="U45" s="37"/>
      <c r="V45" s="37"/>
      <c r="W45" s="37"/>
      <c r="X45" s="37"/>
      <c r="Y45" s="37"/>
      <c r="Z45" s="37"/>
      <c r="AA45" s="37"/>
      <c r="AB45" s="37"/>
      <c r="AC45" s="37"/>
      <c r="AD45" s="37"/>
      <c r="AE45" s="37"/>
    </row>
    <row r="46" s="2" customFormat="1" ht="14.4" customHeight="1">
      <c r="A46" s="37"/>
      <c r="B46" s="38"/>
      <c r="C46" s="37"/>
      <c r="D46" s="37"/>
      <c r="E46" s="37"/>
      <c r="F46" s="37"/>
      <c r="G46" s="37"/>
      <c r="H46" s="37"/>
      <c r="I46" s="37"/>
      <c r="J46" s="37"/>
      <c r="K46" s="37"/>
      <c r="L46" s="59"/>
      <c r="S46" s="37"/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37"/>
    </row>
    <row r="47" s="1" customFormat="1" ht="14.4" customHeight="1">
      <c r="B47" s="21"/>
      <c r="L47" s="21"/>
    </row>
    <row r="48" s="1" customFormat="1" ht="14.4" customHeight="1">
      <c r="B48" s="21"/>
      <c r="L48" s="21"/>
    </row>
    <row r="49" s="1" customFormat="1" ht="14.4" customHeight="1">
      <c r="B49" s="21"/>
      <c r="L49" s="21"/>
    </row>
    <row r="50" s="2" customFormat="1" ht="14.4" customHeight="1">
      <c r="B50" s="59"/>
      <c r="D50" s="60" t="s">
        <v>48</v>
      </c>
      <c r="E50" s="61"/>
      <c r="F50" s="61"/>
      <c r="G50" s="60" t="s">
        <v>49</v>
      </c>
      <c r="H50" s="61"/>
      <c r="I50" s="61"/>
      <c r="J50" s="61"/>
      <c r="K50" s="61"/>
      <c r="L50" s="59"/>
    </row>
    <row r="51">
      <c r="B51" s="21"/>
      <c r="L51" s="21"/>
    </row>
    <row r="52">
      <c r="B52" s="21"/>
      <c r="L52" s="21"/>
    </row>
    <row r="53">
      <c r="B53" s="21"/>
      <c r="L53" s="21"/>
    </row>
    <row r="54">
      <c r="B54" s="21"/>
      <c r="L54" s="21"/>
    </row>
    <row r="55">
      <c r="B55" s="21"/>
      <c r="L55" s="21"/>
    </row>
    <row r="56">
      <c r="B56" s="21"/>
      <c r="L56" s="21"/>
    </row>
    <row r="57">
      <c r="B57" s="21"/>
      <c r="L57" s="21"/>
    </row>
    <row r="58">
      <c r="B58" s="21"/>
      <c r="L58" s="21"/>
    </row>
    <row r="59">
      <c r="B59" s="21"/>
      <c r="L59" s="21"/>
    </row>
    <row r="60">
      <c r="B60" s="21"/>
      <c r="L60" s="21"/>
    </row>
    <row r="61" s="2" customFormat="1">
      <c r="A61" s="37"/>
      <c r="B61" s="38"/>
      <c r="C61" s="37"/>
      <c r="D61" s="62" t="s">
        <v>50</v>
      </c>
      <c r="E61" s="40"/>
      <c r="F61" s="153" t="s">
        <v>51</v>
      </c>
      <c r="G61" s="62" t="s">
        <v>50</v>
      </c>
      <c r="H61" s="40"/>
      <c r="I61" s="40"/>
      <c r="J61" s="154" t="s">
        <v>51</v>
      </c>
      <c r="K61" s="40"/>
      <c r="L61" s="59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</row>
    <row r="62">
      <c r="B62" s="21"/>
      <c r="L62" s="21"/>
    </row>
    <row r="63">
      <c r="B63" s="21"/>
      <c r="L63" s="21"/>
    </row>
    <row r="64">
      <c r="B64" s="21"/>
      <c r="L64" s="21"/>
    </row>
    <row r="65" s="2" customFormat="1">
      <c r="A65" s="37"/>
      <c r="B65" s="38"/>
      <c r="C65" s="37"/>
      <c r="D65" s="60" t="s">
        <v>52</v>
      </c>
      <c r="E65" s="63"/>
      <c r="F65" s="63"/>
      <c r="G65" s="60" t="s">
        <v>53</v>
      </c>
      <c r="H65" s="63"/>
      <c r="I65" s="63"/>
      <c r="J65" s="63"/>
      <c r="K65" s="63"/>
      <c r="L65" s="59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</row>
    <row r="66">
      <c r="B66" s="21"/>
      <c r="L66" s="21"/>
    </row>
    <row r="67">
      <c r="B67" s="21"/>
      <c r="L67" s="21"/>
    </row>
    <row r="68">
      <c r="B68" s="21"/>
      <c r="L68" s="21"/>
    </row>
    <row r="69">
      <c r="B69" s="21"/>
      <c r="L69" s="21"/>
    </row>
    <row r="70">
      <c r="B70" s="21"/>
      <c r="L70" s="21"/>
    </row>
    <row r="71">
      <c r="B71" s="21"/>
      <c r="L71" s="21"/>
    </row>
    <row r="72">
      <c r="B72" s="21"/>
      <c r="L72" s="21"/>
    </row>
    <row r="73">
      <c r="B73" s="21"/>
      <c r="L73" s="21"/>
    </row>
    <row r="74">
      <c r="B74" s="21"/>
      <c r="L74" s="21"/>
    </row>
    <row r="75">
      <c r="B75" s="21"/>
      <c r="L75" s="21"/>
    </row>
    <row r="76" s="2" customFormat="1">
      <c r="A76" s="37"/>
      <c r="B76" s="38"/>
      <c r="C76" s="37"/>
      <c r="D76" s="62" t="s">
        <v>50</v>
      </c>
      <c r="E76" s="40"/>
      <c r="F76" s="153" t="s">
        <v>51</v>
      </c>
      <c r="G76" s="62" t="s">
        <v>50</v>
      </c>
      <c r="H76" s="40"/>
      <c r="I76" s="40"/>
      <c r="J76" s="154" t="s">
        <v>51</v>
      </c>
      <c r="K76" s="40"/>
      <c r="L76" s="59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</row>
    <row r="77" s="2" customFormat="1" ht="14.4" customHeight="1">
      <c r="A77" s="37"/>
      <c r="B77" s="64"/>
      <c r="C77" s="65"/>
      <c r="D77" s="65"/>
      <c r="E77" s="65"/>
      <c r="F77" s="65"/>
      <c r="G77" s="65"/>
      <c r="H77" s="65"/>
      <c r="I77" s="65"/>
      <c r="J77" s="65"/>
      <c r="K77" s="65"/>
      <c r="L77" s="59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</row>
    <row r="81" s="2" customFormat="1" ht="6.96" customHeight="1">
      <c r="A81" s="37"/>
      <c r="B81" s="66"/>
      <c r="C81" s="67"/>
      <c r="D81" s="67"/>
      <c r="E81" s="67"/>
      <c r="F81" s="67"/>
      <c r="G81" s="67"/>
      <c r="H81" s="67"/>
      <c r="I81" s="67"/>
      <c r="J81" s="67"/>
      <c r="K81" s="67"/>
      <c r="L81" s="59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</row>
    <row r="82" s="2" customFormat="1" ht="24.96" customHeight="1">
      <c r="A82" s="37"/>
      <c r="B82" s="38"/>
      <c r="C82" s="22" t="s">
        <v>230</v>
      </c>
      <c r="D82" s="37"/>
      <c r="E82" s="37"/>
      <c r="F82" s="37"/>
      <c r="G82" s="37"/>
      <c r="H82" s="37"/>
      <c r="I82" s="37"/>
      <c r="J82" s="37"/>
      <c r="K82" s="37"/>
      <c r="L82" s="59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</row>
    <row r="83" s="2" customFormat="1" ht="6.96" customHeight="1">
      <c r="A83" s="37"/>
      <c r="B83" s="38"/>
      <c r="C83" s="37"/>
      <c r="D83" s="37"/>
      <c r="E83" s="37"/>
      <c r="F83" s="37"/>
      <c r="G83" s="37"/>
      <c r="H83" s="37"/>
      <c r="I83" s="37"/>
      <c r="J83" s="37"/>
      <c r="K83" s="37"/>
      <c r="L83" s="59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</row>
    <row r="84" s="2" customFormat="1" ht="12" customHeight="1">
      <c r="A84" s="37"/>
      <c r="B84" s="38"/>
      <c r="C84" s="31" t="s">
        <v>15</v>
      </c>
      <c r="D84" s="37"/>
      <c r="E84" s="37"/>
      <c r="F84" s="37"/>
      <c r="G84" s="37"/>
      <c r="H84" s="37"/>
      <c r="I84" s="37"/>
      <c r="J84" s="37"/>
      <c r="K84" s="37"/>
      <c r="L84" s="59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</row>
    <row r="85" s="2" customFormat="1" ht="26.25" customHeight="1">
      <c r="A85" s="37"/>
      <c r="B85" s="38"/>
      <c r="C85" s="37"/>
      <c r="D85" s="37"/>
      <c r="E85" s="134" t="str">
        <f>E7</f>
        <v>Komplexná rekonštrukcia a realizácia nadstavby budovy študenského domova4,Tr. SNP53,Banská Bystrica</v>
      </c>
      <c r="F85" s="31"/>
      <c r="G85" s="31"/>
      <c r="H85" s="31"/>
      <c r="I85" s="37"/>
      <c r="J85" s="37"/>
      <c r="K85" s="37"/>
      <c r="L85" s="59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</row>
    <row r="86" s="1" customFormat="1" ht="12" customHeight="1">
      <c r="B86" s="21"/>
      <c r="C86" s="31" t="s">
        <v>222</v>
      </c>
      <c r="L86" s="21"/>
    </row>
    <row r="87" s="1" customFormat="1" ht="16.5" customHeight="1">
      <c r="B87" s="21"/>
      <c r="E87" s="134" t="s">
        <v>223</v>
      </c>
      <c r="F87" s="1"/>
      <c r="G87" s="1"/>
      <c r="H87" s="1"/>
      <c r="L87" s="21"/>
    </row>
    <row r="88" s="1" customFormat="1" ht="12" customHeight="1">
      <c r="B88" s="21"/>
      <c r="C88" s="31" t="s">
        <v>224</v>
      </c>
      <c r="L88" s="21"/>
    </row>
    <row r="89" s="2" customFormat="1" ht="16.5" customHeight="1">
      <c r="A89" s="37"/>
      <c r="B89" s="38"/>
      <c r="C89" s="37"/>
      <c r="D89" s="37"/>
      <c r="E89" s="135" t="s">
        <v>4703</v>
      </c>
      <c r="F89" s="37"/>
      <c r="G89" s="37"/>
      <c r="H89" s="37"/>
      <c r="I89" s="37"/>
      <c r="J89" s="37"/>
      <c r="K89" s="37"/>
      <c r="L89" s="59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</row>
    <row r="90" s="2" customFormat="1" ht="12" customHeight="1">
      <c r="A90" s="37"/>
      <c r="B90" s="38"/>
      <c r="C90" s="31" t="s">
        <v>226</v>
      </c>
      <c r="D90" s="37"/>
      <c r="E90" s="37"/>
      <c r="F90" s="37"/>
      <c r="G90" s="37"/>
      <c r="H90" s="37"/>
      <c r="I90" s="37"/>
      <c r="J90" s="37"/>
      <c r="K90" s="37"/>
      <c r="L90" s="59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</row>
    <row r="91" s="2" customFormat="1" ht="16.5" customHeight="1">
      <c r="A91" s="37"/>
      <c r="B91" s="38"/>
      <c r="C91" s="37"/>
      <c r="D91" s="37"/>
      <c r="E91" s="71" t="str">
        <f>E13</f>
        <v>stk - ŠTK-I+II.etapa</v>
      </c>
      <c r="F91" s="37"/>
      <c r="G91" s="37"/>
      <c r="H91" s="37"/>
      <c r="I91" s="37"/>
      <c r="J91" s="37"/>
      <c r="K91" s="37"/>
      <c r="L91" s="59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</row>
    <row r="92" s="2" customFormat="1" ht="6.96" customHeight="1">
      <c r="A92" s="37"/>
      <c r="B92" s="38"/>
      <c r="C92" s="37"/>
      <c r="D92" s="37"/>
      <c r="E92" s="37"/>
      <c r="F92" s="37"/>
      <c r="G92" s="37"/>
      <c r="H92" s="37"/>
      <c r="I92" s="37"/>
      <c r="J92" s="37"/>
      <c r="K92" s="37"/>
      <c r="L92" s="59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</row>
    <row r="93" s="2" customFormat="1" ht="12" customHeight="1">
      <c r="A93" s="37"/>
      <c r="B93" s="38"/>
      <c r="C93" s="31" t="s">
        <v>19</v>
      </c>
      <c r="D93" s="37"/>
      <c r="E93" s="37"/>
      <c r="F93" s="26" t="str">
        <f>F16</f>
        <v xml:space="preserve"> </v>
      </c>
      <c r="G93" s="37"/>
      <c r="H93" s="37"/>
      <c r="I93" s="31" t="s">
        <v>21</v>
      </c>
      <c r="J93" s="73" t="str">
        <f>IF(J16="","",J16)</f>
        <v>10. 9. 2024</v>
      </c>
      <c r="K93" s="37"/>
      <c r="L93" s="59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</row>
    <row r="94" s="2" customFormat="1" ht="6.96" customHeight="1">
      <c r="A94" s="37"/>
      <c r="B94" s="38"/>
      <c r="C94" s="37"/>
      <c r="D94" s="37"/>
      <c r="E94" s="37"/>
      <c r="F94" s="37"/>
      <c r="G94" s="37"/>
      <c r="H94" s="37"/>
      <c r="I94" s="37"/>
      <c r="J94" s="37"/>
      <c r="K94" s="37"/>
      <c r="L94" s="59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</row>
    <row r="95" s="2" customFormat="1" ht="15.15" customHeight="1">
      <c r="A95" s="37"/>
      <c r="B95" s="38"/>
      <c r="C95" s="31" t="s">
        <v>23</v>
      </c>
      <c r="D95" s="37"/>
      <c r="E95" s="37"/>
      <c r="F95" s="26" t="str">
        <f>E19</f>
        <v>Univerzita Mateja Bela v Banskej Bystrici</v>
      </c>
      <c r="G95" s="37"/>
      <c r="H95" s="37"/>
      <c r="I95" s="31" t="s">
        <v>29</v>
      </c>
      <c r="J95" s="35" t="str">
        <f>E25</f>
        <v>Insvet s.r.o.,Koeice</v>
      </c>
      <c r="K95" s="37"/>
      <c r="L95" s="59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</row>
    <row r="96" s="2" customFormat="1" ht="15.15" customHeight="1">
      <c r="A96" s="37"/>
      <c r="B96" s="38"/>
      <c r="C96" s="31" t="s">
        <v>27</v>
      </c>
      <c r="D96" s="37"/>
      <c r="E96" s="37"/>
      <c r="F96" s="26" t="str">
        <f>IF(E22="","",E22)</f>
        <v>Vyplň údaj</v>
      </c>
      <c r="G96" s="37"/>
      <c r="H96" s="37"/>
      <c r="I96" s="31" t="s">
        <v>32</v>
      </c>
      <c r="J96" s="35" t="str">
        <f>E28</f>
        <v xml:space="preserve"> </v>
      </c>
      <c r="K96" s="37"/>
      <c r="L96" s="59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</row>
    <row r="97" s="2" customFormat="1" ht="10.32" customHeight="1">
      <c r="A97" s="37"/>
      <c r="B97" s="38"/>
      <c r="C97" s="37"/>
      <c r="D97" s="37"/>
      <c r="E97" s="37"/>
      <c r="F97" s="37"/>
      <c r="G97" s="37"/>
      <c r="H97" s="37"/>
      <c r="I97" s="37"/>
      <c r="J97" s="37"/>
      <c r="K97" s="37"/>
      <c r="L97" s="59"/>
      <c r="S97" s="37"/>
      <c r="T97" s="37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</row>
    <row r="98" s="2" customFormat="1" ht="29.28" customHeight="1">
      <c r="A98" s="37"/>
      <c r="B98" s="38"/>
      <c r="C98" s="155" t="s">
        <v>231</v>
      </c>
      <c r="D98" s="147"/>
      <c r="E98" s="147"/>
      <c r="F98" s="147"/>
      <c r="G98" s="147"/>
      <c r="H98" s="147"/>
      <c r="I98" s="147"/>
      <c r="J98" s="156" t="s">
        <v>232</v>
      </c>
      <c r="K98" s="147"/>
      <c r="L98" s="59"/>
      <c r="S98" s="37"/>
      <c r="T98" s="37"/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</row>
    <row r="99" s="2" customFormat="1" ht="10.32" customHeight="1">
      <c r="A99" s="37"/>
      <c r="B99" s="38"/>
      <c r="C99" s="37"/>
      <c r="D99" s="37"/>
      <c r="E99" s="37"/>
      <c r="F99" s="37"/>
      <c r="G99" s="37"/>
      <c r="H99" s="37"/>
      <c r="I99" s="37"/>
      <c r="J99" s="37"/>
      <c r="K99" s="37"/>
      <c r="L99" s="59"/>
      <c r="S99" s="37"/>
      <c r="T99" s="37"/>
      <c r="U99" s="37"/>
      <c r="V99" s="37"/>
      <c r="W99" s="37"/>
      <c r="X99" s="37"/>
      <c r="Y99" s="37"/>
      <c r="Z99" s="37"/>
      <c r="AA99" s="37"/>
      <c r="AB99" s="37"/>
      <c r="AC99" s="37"/>
      <c r="AD99" s="37"/>
      <c r="AE99" s="37"/>
    </row>
    <row r="100" s="2" customFormat="1" ht="22.8" customHeight="1">
      <c r="A100" s="37"/>
      <c r="B100" s="38"/>
      <c r="C100" s="157" t="s">
        <v>233</v>
      </c>
      <c r="D100" s="37"/>
      <c r="E100" s="37"/>
      <c r="F100" s="37"/>
      <c r="G100" s="37"/>
      <c r="H100" s="37"/>
      <c r="I100" s="37"/>
      <c r="J100" s="100">
        <f>J138</f>
        <v>0</v>
      </c>
      <c r="K100" s="37"/>
      <c r="L100" s="59"/>
      <c r="S100" s="37"/>
      <c r="T100" s="37"/>
      <c r="U100" s="37"/>
      <c r="V100" s="37"/>
      <c r="W100" s="37"/>
      <c r="X100" s="37"/>
      <c r="Y100" s="37"/>
      <c r="Z100" s="37"/>
      <c r="AA100" s="37"/>
      <c r="AB100" s="37"/>
      <c r="AC100" s="37"/>
      <c r="AD100" s="37"/>
      <c r="AE100" s="37"/>
      <c r="AU100" s="18" t="s">
        <v>234</v>
      </c>
    </row>
    <row r="101" s="9" customFormat="1" ht="24.96" customHeight="1">
      <c r="A101" s="9"/>
      <c r="B101" s="158"/>
      <c r="C101" s="9"/>
      <c r="D101" s="159" t="s">
        <v>3381</v>
      </c>
      <c r="E101" s="160"/>
      <c r="F101" s="160"/>
      <c r="G101" s="160"/>
      <c r="H101" s="160"/>
      <c r="I101" s="160"/>
      <c r="J101" s="161">
        <f>J139</f>
        <v>0</v>
      </c>
      <c r="K101" s="9"/>
      <c r="L101" s="158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</row>
    <row r="102" s="9" customFormat="1" ht="24.96" customHeight="1">
      <c r="A102" s="9"/>
      <c r="B102" s="158"/>
      <c r="C102" s="9"/>
      <c r="D102" s="159" t="s">
        <v>3382</v>
      </c>
      <c r="E102" s="160"/>
      <c r="F102" s="160"/>
      <c r="G102" s="160"/>
      <c r="H102" s="160"/>
      <c r="I102" s="160"/>
      <c r="J102" s="161">
        <f>J164</f>
        <v>0</v>
      </c>
      <c r="K102" s="9"/>
      <c r="L102" s="158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</row>
    <row r="103" s="9" customFormat="1" ht="24.96" customHeight="1">
      <c r="A103" s="9"/>
      <c r="B103" s="158"/>
      <c r="C103" s="9"/>
      <c r="D103" s="159" t="s">
        <v>3383</v>
      </c>
      <c r="E103" s="160"/>
      <c r="F103" s="160"/>
      <c r="G103" s="160"/>
      <c r="H103" s="160"/>
      <c r="I103" s="160"/>
      <c r="J103" s="161">
        <f>J177</f>
        <v>0</v>
      </c>
      <c r="K103" s="9"/>
      <c r="L103" s="158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</row>
    <row r="104" s="9" customFormat="1" ht="24.96" customHeight="1">
      <c r="A104" s="9"/>
      <c r="B104" s="158"/>
      <c r="C104" s="9"/>
      <c r="D104" s="159" t="s">
        <v>3217</v>
      </c>
      <c r="E104" s="160"/>
      <c r="F104" s="160"/>
      <c r="G104" s="160"/>
      <c r="H104" s="160"/>
      <c r="I104" s="160"/>
      <c r="J104" s="161">
        <f>J202</f>
        <v>0</v>
      </c>
      <c r="K104" s="9"/>
      <c r="L104" s="158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</row>
    <row r="105" s="2" customFormat="1" ht="21.84" customHeight="1">
      <c r="A105" s="37"/>
      <c r="B105" s="38"/>
      <c r="C105" s="37"/>
      <c r="D105" s="37"/>
      <c r="E105" s="37"/>
      <c r="F105" s="37"/>
      <c r="G105" s="37"/>
      <c r="H105" s="37"/>
      <c r="I105" s="37"/>
      <c r="J105" s="37"/>
      <c r="K105" s="37"/>
      <c r="L105" s="59"/>
      <c r="S105" s="37"/>
      <c r="T105" s="37"/>
      <c r="U105" s="37"/>
      <c r="V105" s="37"/>
      <c r="W105" s="37"/>
      <c r="X105" s="37"/>
      <c r="Y105" s="37"/>
      <c r="Z105" s="37"/>
      <c r="AA105" s="37"/>
      <c r="AB105" s="37"/>
      <c r="AC105" s="37"/>
      <c r="AD105" s="37"/>
      <c r="AE105" s="37"/>
    </row>
    <row r="106" s="2" customFormat="1" ht="6.96" customHeight="1">
      <c r="A106" s="37"/>
      <c r="B106" s="38"/>
      <c r="C106" s="37"/>
      <c r="D106" s="37"/>
      <c r="E106" s="37"/>
      <c r="F106" s="37"/>
      <c r="G106" s="37"/>
      <c r="H106" s="37"/>
      <c r="I106" s="37"/>
      <c r="J106" s="37"/>
      <c r="K106" s="37"/>
      <c r="L106" s="59"/>
      <c r="S106" s="37"/>
      <c r="T106" s="37"/>
      <c r="U106" s="37"/>
      <c r="V106" s="37"/>
      <c r="W106" s="37"/>
      <c r="X106" s="37"/>
      <c r="Y106" s="37"/>
      <c r="Z106" s="37"/>
      <c r="AA106" s="37"/>
      <c r="AB106" s="37"/>
      <c r="AC106" s="37"/>
      <c r="AD106" s="37"/>
      <c r="AE106" s="37"/>
    </row>
    <row r="107" s="2" customFormat="1" ht="29.28" customHeight="1">
      <c r="A107" s="37"/>
      <c r="B107" s="38"/>
      <c r="C107" s="157" t="s">
        <v>259</v>
      </c>
      <c r="D107" s="37"/>
      <c r="E107" s="37"/>
      <c r="F107" s="37"/>
      <c r="G107" s="37"/>
      <c r="H107" s="37"/>
      <c r="I107" s="37"/>
      <c r="J107" s="166">
        <f>ROUND(J108 + J109 + J110 + J111 + J112 + J113,2)</f>
        <v>0</v>
      </c>
      <c r="K107" s="37"/>
      <c r="L107" s="59"/>
      <c r="N107" s="167" t="s">
        <v>39</v>
      </c>
      <c r="S107" s="37"/>
      <c r="T107" s="37"/>
      <c r="U107" s="37"/>
      <c r="V107" s="37"/>
      <c r="W107" s="37"/>
      <c r="X107" s="37"/>
      <c r="Y107" s="37"/>
      <c r="Z107" s="37"/>
      <c r="AA107" s="37"/>
      <c r="AB107" s="37"/>
      <c r="AC107" s="37"/>
      <c r="AD107" s="37"/>
      <c r="AE107" s="37"/>
    </row>
    <row r="108" s="2" customFormat="1" ht="18" customHeight="1">
      <c r="A108" s="37"/>
      <c r="B108" s="168"/>
      <c r="C108" s="169"/>
      <c r="D108" s="170" t="s">
        <v>260</v>
      </c>
      <c r="E108" s="171"/>
      <c r="F108" s="171"/>
      <c r="G108" s="169"/>
      <c r="H108" s="169"/>
      <c r="I108" s="169"/>
      <c r="J108" s="172">
        <v>0</v>
      </c>
      <c r="K108" s="169"/>
      <c r="L108" s="173"/>
      <c r="M108" s="174"/>
      <c r="N108" s="175" t="s">
        <v>41</v>
      </c>
      <c r="O108" s="174"/>
      <c r="P108" s="174"/>
      <c r="Q108" s="174"/>
      <c r="R108" s="174"/>
      <c r="S108" s="169"/>
      <c r="T108" s="169"/>
      <c r="U108" s="169"/>
      <c r="V108" s="169"/>
      <c r="W108" s="169"/>
      <c r="X108" s="169"/>
      <c r="Y108" s="169"/>
      <c r="Z108" s="169"/>
      <c r="AA108" s="169"/>
      <c r="AB108" s="169"/>
      <c r="AC108" s="169"/>
      <c r="AD108" s="169"/>
      <c r="AE108" s="169"/>
      <c r="AF108" s="174"/>
      <c r="AG108" s="174"/>
      <c r="AH108" s="174"/>
      <c r="AI108" s="174"/>
      <c r="AJ108" s="174"/>
      <c r="AK108" s="174"/>
      <c r="AL108" s="174"/>
      <c r="AM108" s="174"/>
      <c r="AN108" s="174"/>
      <c r="AO108" s="174"/>
      <c r="AP108" s="174"/>
      <c r="AQ108" s="174"/>
      <c r="AR108" s="174"/>
      <c r="AS108" s="174"/>
      <c r="AT108" s="174"/>
      <c r="AU108" s="174"/>
      <c r="AV108" s="174"/>
      <c r="AW108" s="174"/>
      <c r="AX108" s="174"/>
      <c r="AY108" s="176" t="s">
        <v>261</v>
      </c>
      <c r="AZ108" s="174"/>
      <c r="BA108" s="174"/>
      <c r="BB108" s="174"/>
      <c r="BC108" s="174"/>
      <c r="BD108" s="174"/>
      <c r="BE108" s="177">
        <f>IF(N108="základná",J108,0)</f>
        <v>0</v>
      </c>
      <c r="BF108" s="177">
        <f>IF(N108="znížená",J108,0)</f>
        <v>0</v>
      </c>
      <c r="BG108" s="177">
        <f>IF(N108="zákl. prenesená",J108,0)</f>
        <v>0</v>
      </c>
      <c r="BH108" s="177">
        <f>IF(N108="zníž. prenesená",J108,0)</f>
        <v>0</v>
      </c>
      <c r="BI108" s="177">
        <f>IF(N108="nulová",J108,0)</f>
        <v>0</v>
      </c>
      <c r="BJ108" s="176" t="s">
        <v>87</v>
      </c>
      <c r="BK108" s="174"/>
      <c r="BL108" s="174"/>
      <c r="BM108" s="174"/>
    </row>
    <row r="109" s="2" customFormat="1" ht="18" customHeight="1">
      <c r="A109" s="37"/>
      <c r="B109" s="168"/>
      <c r="C109" s="169"/>
      <c r="D109" s="170" t="s">
        <v>262</v>
      </c>
      <c r="E109" s="171"/>
      <c r="F109" s="171"/>
      <c r="G109" s="169"/>
      <c r="H109" s="169"/>
      <c r="I109" s="169"/>
      <c r="J109" s="172">
        <v>0</v>
      </c>
      <c r="K109" s="169"/>
      <c r="L109" s="173"/>
      <c r="M109" s="174"/>
      <c r="N109" s="175" t="s">
        <v>41</v>
      </c>
      <c r="O109" s="174"/>
      <c r="P109" s="174"/>
      <c r="Q109" s="174"/>
      <c r="R109" s="174"/>
      <c r="S109" s="169"/>
      <c r="T109" s="169"/>
      <c r="U109" s="169"/>
      <c r="V109" s="169"/>
      <c r="W109" s="169"/>
      <c r="X109" s="169"/>
      <c r="Y109" s="169"/>
      <c r="Z109" s="169"/>
      <c r="AA109" s="169"/>
      <c r="AB109" s="169"/>
      <c r="AC109" s="169"/>
      <c r="AD109" s="169"/>
      <c r="AE109" s="169"/>
      <c r="AF109" s="174"/>
      <c r="AG109" s="174"/>
      <c r="AH109" s="174"/>
      <c r="AI109" s="174"/>
      <c r="AJ109" s="174"/>
      <c r="AK109" s="174"/>
      <c r="AL109" s="174"/>
      <c r="AM109" s="174"/>
      <c r="AN109" s="174"/>
      <c r="AO109" s="174"/>
      <c r="AP109" s="174"/>
      <c r="AQ109" s="174"/>
      <c r="AR109" s="174"/>
      <c r="AS109" s="174"/>
      <c r="AT109" s="174"/>
      <c r="AU109" s="174"/>
      <c r="AV109" s="174"/>
      <c r="AW109" s="174"/>
      <c r="AX109" s="174"/>
      <c r="AY109" s="176" t="s">
        <v>261</v>
      </c>
      <c r="AZ109" s="174"/>
      <c r="BA109" s="174"/>
      <c r="BB109" s="174"/>
      <c r="BC109" s="174"/>
      <c r="BD109" s="174"/>
      <c r="BE109" s="177">
        <f>IF(N109="základná",J109,0)</f>
        <v>0</v>
      </c>
      <c r="BF109" s="177">
        <f>IF(N109="znížená",J109,0)</f>
        <v>0</v>
      </c>
      <c r="BG109" s="177">
        <f>IF(N109="zákl. prenesená",J109,0)</f>
        <v>0</v>
      </c>
      <c r="BH109" s="177">
        <f>IF(N109="zníž. prenesená",J109,0)</f>
        <v>0</v>
      </c>
      <c r="BI109" s="177">
        <f>IF(N109="nulová",J109,0)</f>
        <v>0</v>
      </c>
      <c r="BJ109" s="176" t="s">
        <v>87</v>
      </c>
      <c r="BK109" s="174"/>
      <c r="BL109" s="174"/>
      <c r="BM109" s="174"/>
    </row>
    <row r="110" s="2" customFormat="1" ht="18" customHeight="1">
      <c r="A110" s="37"/>
      <c r="B110" s="168"/>
      <c r="C110" s="169"/>
      <c r="D110" s="170" t="s">
        <v>263</v>
      </c>
      <c r="E110" s="171"/>
      <c r="F110" s="171"/>
      <c r="G110" s="169"/>
      <c r="H110" s="169"/>
      <c r="I110" s="169"/>
      <c r="J110" s="172">
        <v>0</v>
      </c>
      <c r="K110" s="169"/>
      <c r="L110" s="173"/>
      <c r="M110" s="174"/>
      <c r="N110" s="175" t="s">
        <v>41</v>
      </c>
      <c r="O110" s="174"/>
      <c r="P110" s="174"/>
      <c r="Q110" s="174"/>
      <c r="R110" s="174"/>
      <c r="S110" s="169"/>
      <c r="T110" s="169"/>
      <c r="U110" s="169"/>
      <c r="V110" s="169"/>
      <c r="W110" s="169"/>
      <c r="X110" s="169"/>
      <c r="Y110" s="169"/>
      <c r="Z110" s="169"/>
      <c r="AA110" s="169"/>
      <c r="AB110" s="169"/>
      <c r="AC110" s="169"/>
      <c r="AD110" s="169"/>
      <c r="AE110" s="169"/>
      <c r="AF110" s="174"/>
      <c r="AG110" s="174"/>
      <c r="AH110" s="174"/>
      <c r="AI110" s="174"/>
      <c r="AJ110" s="174"/>
      <c r="AK110" s="174"/>
      <c r="AL110" s="174"/>
      <c r="AM110" s="174"/>
      <c r="AN110" s="174"/>
      <c r="AO110" s="174"/>
      <c r="AP110" s="174"/>
      <c r="AQ110" s="174"/>
      <c r="AR110" s="174"/>
      <c r="AS110" s="174"/>
      <c r="AT110" s="174"/>
      <c r="AU110" s="174"/>
      <c r="AV110" s="174"/>
      <c r="AW110" s="174"/>
      <c r="AX110" s="174"/>
      <c r="AY110" s="176" t="s">
        <v>261</v>
      </c>
      <c r="AZ110" s="174"/>
      <c r="BA110" s="174"/>
      <c r="BB110" s="174"/>
      <c r="BC110" s="174"/>
      <c r="BD110" s="174"/>
      <c r="BE110" s="177">
        <f>IF(N110="základná",J110,0)</f>
        <v>0</v>
      </c>
      <c r="BF110" s="177">
        <f>IF(N110="znížená",J110,0)</f>
        <v>0</v>
      </c>
      <c r="BG110" s="177">
        <f>IF(N110="zákl. prenesená",J110,0)</f>
        <v>0</v>
      </c>
      <c r="BH110" s="177">
        <f>IF(N110="zníž. prenesená",J110,0)</f>
        <v>0</v>
      </c>
      <c r="BI110" s="177">
        <f>IF(N110="nulová",J110,0)</f>
        <v>0</v>
      </c>
      <c r="BJ110" s="176" t="s">
        <v>87</v>
      </c>
      <c r="BK110" s="174"/>
      <c r="BL110" s="174"/>
      <c r="BM110" s="174"/>
    </row>
    <row r="111" s="2" customFormat="1" ht="18" customHeight="1">
      <c r="A111" s="37"/>
      <c r="B111" s="168"/>
      <c r="C111" s="169"/>
      <c r="D111" s="170" t="s">
        <v>264</v>
      </c>
      <c r="E111" s="171"/>
      <c r="F111" s="171"/>
      <c r="G111" s="169"/>
      <c r="H111" s="169"/>
      <c r="I111" s="169"/>
      <c r="J111" s="172">
        <v>0</v>
      </c>
      <c r="K111" s="169"/>
      <c r="L111" s="173"/>
      <c r="M111" s="174"/>
      <c r="N111" s="175" t="s">
        <v>41</v>
      </c>
      <c r="O111" s="174"/>
      <c r="P111" s="174"/>
      <c r="Q111" s="174"/>
      <c r="R111" s="174"/>
      <c r="S111" s="169"/>
      <c r="T111" s="169"/>
      <c r="U111" s="169"/>
      <c r="V111" s="169"/>
      <c r="W111" s="169"/>
      <c r="X111" s="169"/>
      <c r="Y111" s="169"/>
      <c r="Z111" s="169"/>
      <c r="AA111" s="169"/>
      <c r="AB111" s="169"/>
      <c r="AC111" s="169"/>
      <c r="AD111" s="169"/>
      <c r="AE111" s="169"/>
      <c r="AF111" s="174"/>
      <c r="AG111" s="174"/>
      <c r="AH111" s="174"/>
      <c r="AI111" s="174"/>
      <c r="AJ111" s="174"/>
      <c r="AK111" s="174"/>
      <c r="AL111" s="174"/>
      <c r="AM111" s="174"/>
      <c r="AN111" s="174"/>
      <c r="AO111" s="174"/>
      <c r="AP111" s="174"/>
      <c r="AQ111" s="174"/>
      <c r="AR111" s="174"/>
      <c r="AS111" s="174"/>
      <c r="AT111" s="174"/>
      <c r="AU111" s="174"/>
      <c r="AV111" s="174"/>
      <c r="AW111" s="174"/>
      <c r="AX111" s="174"/>
      <c r="AY111" s="176" t="s">
        <v>261</v>
      </c>
      <c r="AZ111" s="174"/>
      <c r="BA111" s="174"/>
      <c r="BB111" s="174"/>
      <c r="BC111" s="174"/>
      <c r="BD111" s="174"/>
      <c r="BE111" s="177">
        <f>IF(N111="základná",J111,0)</f>
        <v>0</v>
      </c>
      <c r="BF111" s="177">
        <f>IF(N111="znížená",J111,0)</f>
        <v>0</v>
      </c>
      <c r="BG111" s="177">
        <f>IF(N111="zákl. prenesená",J111,0)</f>
        <v>0</v>
      </c>
      <c r="BH111" s="177">
        <f>IF(N111="zníž. prenesená",J111,0)</f>
        <v>0</v>
      </c>
      <c r="BI111" s="177">
        <f>IF(N111="nulová",J111,0)</f>
        <v>0</v>
      </c>
      <c r="BJ111" s="176" t="s">
        <v>87</v>
      </c>
      <c r="BK111" s="174"/>
      <c r="BL111" s="174"/>
      <c r="BM111" s="174"/>
    </row>
    <row r="112" s="2" customFormat="1" ht="18" customHeight="1">
      <c r="A112" s="37"/>
      <c r="B112" s="168"/>
      <c r="C112" s="169"/>
      <c r="D112" s="170" t="s">
        <v>265</v>
      </c>
      <c r="E112" s="171"/>
      <c r="F112" s="171"/>
      <c r="G112" s="169"/>
      <c r="H112" s="169"/>
      <c r="I112" s="169"/>
      <c r="J112" s="172">
        <v>0</v>
      </c>
      <c r="K112" s="169"/>
      <c r="L112" s="173"/>
      <c r="M112" s="174"/>
      <c r="N112" s="175" t="s">
        <v>41</v>
      </c>
      <c r="O112" s="174"/>
      <c r="P112" s="174"/>
      <c r="Q112" s="174"/>
      <c r="R112" s="174"/>
      <c r="S112" s="169"/>
      <c r="T112" s="169"/>
      <c r="U112" s="169"/>
      <c r="V112" s="169"/>
      <c r="W112" s="169"/>
      <c r="X112" s="169"/>
      <c r="Y112" s="169"/>
      <c r="Z112" s="169"/>
      <c r="AA112" s="169"/>
      <c r="AB112" s="169"/>
      <c r="AC112" s="169"/>
      <c r="AD112" s="169"/>
      <c r="AE112" s="169"/>
      <c r="AF112" s="174"/>
      <c r="AG112" s="174"/>
      <c r="AH112" s="174"/>
      <c r="AI112" s="174"/>
      <c r="AJ112" s="174"/>
      <c r="AK112" s="174"/>
      <c r="AL112" s="174"/>
      <c r="AM112" s="174"/>
      <c r="AN112" s="174"/>
      <c r="AO112" s="174"/>
      <c r="AP112" s="174"/>
      <c r="AQ112" s="174"/>
      <c r="AR112" s="174"/>
      <c r="AS112" s="174"/>
      <c r="AT112" s="174"/>
      <c r="AU112" s="174"/>
      <c r="AV112" s="174"/>
      <c r="AW112" s="174"/>
      <c r="AX112" s="174"/>
      <c r="AY112" s="176" t="s">
        <v>261</v>
      </c>
      <c r="AZ112" s="174"/>
      <c r="BA112" s="174"/>
      <c r="BB112" s="174"/>
      <c r="BC112" s="174"/>
      <c r="BD112" s="174"/>
      <c r="BE112" s="177">
        <f>IF(N112="základná",J112,0)</f>
        <v>0</v>
      </c>
      <c r="BF112" s="177">
        <f>IF(N112="znížená",J112,0)</f>
        <v>0</v>
      </c>
      <c r="BG112" s="177">
        <f>IF(N112="zákl. prenesená",J112,0)</f>
        <v>0</v>
      </c>
      <c r="BH112" s="177">
        <f>IF(N112="zníž. prenesená",J112,0)</f>
        <v>0</v>
      </c>
      <c r="BI112" s="177">
        <f>IF(N112="nulová",J112,0)</f>
        <v>0</v>
      </c>
      <c r="BJ112" s="176" t="s">
        <v>87</v>
      </c>
      <c r="BK112" s="174"/>
      <c r="BL112" s="174"/>
      <c r="BM112" s="174"/>
    </row>
    <row r="113" s="2" customFormat="1" ht="18" customHeight="1">
      <c r="A113" s="37"/>
      <c r="B113" s="168"/>
      <c r="C113" s="169"/>
      <c r="D113" s="171" t="s">
        <v>266</v>
      </c>
      <c r="E113" s="169"/>
      <c r="F113" s="169"/>
      <c r="G113" s="169"/>
      <c r="H113" s="169"/>
      <c r="I113" s="169"/>
      <c r="J113" s="172">
        <f>ROUND(J34*T113,2)</f>
        <v>0</v>
      </c>
      <c r="K113" s="169"/>
      <c r="L113" s="173"/>
      <c r="M113" s="174"/>
      <c r="N113" s="175" t="s">
        <v>41</v>
      </c>
      <c r="O113" s="174"/>
      <c r="P113" s="174"/>
      <c r="Q113" s="174"/>
      <c r="R113" s="174"/>
      <c r="S113" s="169"/>
      <c r="T113" s="169"/>
      <c r="U113" s="169"/>
      <c r="V113" s="169"/>
      <c r="W113" s="169"/>
      <c r="X113" s="169"/>
      <c r="Y113" s="169"/>
      <c r="Z113" s="169"/>
      <c r="AA113" s="169"/>
      <c r="AB113" s="169"/>
      <c r="AC113" s="169"/>
      <c r="AD113" s="169"/>
      <c r="AE113" s="169"/>
      <c r="AF113" s="174"/>
      <c r="AG113" s="174"/>
      <c r="AH113" s="174"/>
      <c r="AI113" s="174"/>
      <c r="AJ113" s="174"/>
      <c r="AK113" s="174"/>
      <c r="AL113" s="174"/>
      <c r="AM113" s="174"/>
      <c r="AN113" s="174"/>
      <c r="AO113" s="174"/>
      <c r="AP113" s="174"/>
      <c r="AQ113" s="174"/>
      <c r="AR113" s="174"/>
      <c r="AS113" s="174"/>
      <c r="AT113" s="174"/>
      <c r="AU113" s="174"/>
      <c r="AV113" s="174"/>
      <c r="AW113" s="174"/>
      <c r="AX113" s="174"/>
      <c r="AY113" s="176" t="s">
        <v>267</v>
      </c>
      <c r="AZ113" s="174"/>
      <c r="BA113" s="174"/>
      <c r="BB113" s="174"/>
      <c r="BC113" s="174"/>
      <c r="BD113" s="174"/>
      <c r="BE113" s="177">
        <f>IF(N113="základná",J113,0)</f>
        <v>0</v>
      </c>
      <c r="BF113" s="177">
        <f>IF(N113="znížená",J113,0)</f>
        <v>0</v>
      </c>
      <c r="BG113" s="177">
        <f>IF(N113="zákl. prenesená",J113,0)</f>
        <v>0</v>
      </c>
      <c r="BH113" s="177">
        <f>IF(N113="zníž. prenesená",J113,0)</f>
        <v>0</v>
      </c>
      <c r="BI113" s="177">
        <f>IF(N113="nulová",J113,0)</f>
        <v>0</v>
      </c>
      <c r="BJ113" s="176" t="s">
        <v>87</v>
      </c>
      <c r="BK113" s="174"/>
      <c r="BL113" s="174"/>
      <c r="BM113" s="174"/>
    </row>
    <row r="114" s="2" customFormat="1">
      <c r="A114" s="37"/>
      <c r="B114" s="38"/>
      <c r="C114" s="37"/>
      <c r="D114" s="37"/>
      <c r="E114" s="37"/>
      <c r="F114" s="37"/>
      <c r="G114" s="37"/>
      <c r="H114" s="37"/>
      <c r="I114" s="37"/>
      <c r="J114" s="37"/>
      <c r="K114" s="37"/>
      <c r="L114" s="59"/>
      <c r="S114" s="37"/>
      <c r="T114" s="37"/>
      <c r="U114" s="37"/>
      <c r="V114" s="37"/>
      <c r="W114" s="37"/>
      <c r="X114" s="37"/>
      <c r="Y114" s="37"/>
      <c r="Z114" s="37"/>
      <c r="AA114" s="37"/>
      <c r="AB114" s="37"/>
      <c r="AC114" s="37"/>
      <c r="AD114" s="37"/>
      <c r="AE114" s="37"/>
    </row>
    <row r="115" s="2" customFormat="1" ht="29.28" customHeight="1">
      <c r="A115" s="37"/>
      <c r="B115" s="38"/>
      <c r="C115" s="178" t="s">
        <v>268</v>
      </c>
      <c r="D115" s="147"/>
      <c r="E115" s="147"/>
      <c r="F115" s="147"/>
      <c r="G115" s="147"/>
      <c r="H115" s="147"/>
      <c r="I115" s="147"/>
      <c r="J115" s="179">
        <f>ROUND(J100+J107,2)</f>
        <v>0</v>
      </c>
      <c r="K115" s="147"/>
      <c r="L115" s="59"/>
      <c r="S115" s="37"/>
      <c r="T115" s="37"/>
      <c r="U115" s="37"/>
      <c r="V115" s="37"/>
      <c r="W115" s="37"/>
      <c r="X115" s="37"/>
      <c r="Y115" s="37"/>
      <c r="Z115" s="37"/>
      <c r="AA115" s="37"/>
      <c r="AB115" s="37"/>
      <c r="AC115" s="37"/>
      <c r="AD115" s="37"/>
      <c r="AE115" s="37"/>
    </row>
    <row r="116" s="2" customFormat="1" ht="6.96" customHeight="1">
      <c r="A116" s="37"/>
      <c r="B116" s="64"/>
      <c r="C116" s="65"/>
      <c r="D116" s="65"/>
      <c r="E116" s="65"/>
      <c r="F116" s="65"/>
      <c r="G116" s="65"/>
      <c r="H116" s="65"/>
      <c r="I116" s="65"/>
      <c r="J116" s="65"/>
      <c r="K116" s="65"/>
      <c r="L116" s="59"/>
      <c r="S116" s="37"/>
      <c r="T116" s="37"/>
      <c r="U116" s="37"/>
      <c r="V116" s="37"/>
      <c r="W116" s="37"/>
      <c r="X116" s="37"/>
      <c r="Y116" s="37"/>
      <c r="Z116" s="37"/>
      <c r="AA116" s="37"/>
      <c r="AB116" s="37"/>
      <c r="AC116" s="37"/>
      <c r="AD116" s="37"/>
      <c r="AE116" s="37"/>
    </row>
    <row r="120" s="2" customFormat="1" ht="6.96" customHeight="1">
      <c r="A120" s="37"/>
      <c r="B120" s="66"/>
      <c r="C120" s="67"/>
      <c r="D120" s="67"/>
      <c r="E120" s="67"/>
      <c r="F120" s="67"/>
      <c r="G120" s="67"/>
      <c r="H120" s="67"/>
      <c r="I120" s="67"/>
      <c r="J120" s="67"/>
      <c r="K120" s="67"/>
      <c r="L120" s="59"/>
      <c r="S120" s="37"/>
      <c r="T120" s="37"/>
      <c r="U120" s="37"/>
      <c r="V120" s="37"/>
      <c r="W120" s="37"/>
      <c r="X120" s="37"/>
      <c r="Y120" s="37"/>
      <c r="Z120" s="37"/>
      <c r="AA120" s="37"/>
      <c r="AB120" s="37"/>
      <c r="AC120" s="37"/>
      <c r="AD120" s="37"/>
      <c r="AE120" s="37"/>
    </row>
    <row r="121" s="2" customFormat="1" ht="24.96" customHeight="1">
      <c r="A121" s="37"/>
      <c r="B121" s="38"/>
      <c r="C121" s="22" t="s">
        <v>269</v>
      </c>
      <c r="D121" s="37"/>
      <c r="E121" s="37"/>
      <c r="F121" s="37"/>
      <c r="G121" s="37"/>
      <c r="H121" s="37"/>
      <c r="I121" s="37"/>
      <c r="J121" s="37"/>
      <c r="K121" s="37"/>
      <c r="L121" s="59"/>
      <c r="S121" s="37"/>
      <c r="T121" s="37"/>
      <c r="U121" s="37"/>
      <c r="V121" s="37"/>
      <c r="W121" s="37"/>
      <c r="X121" s="37"/>
      <c r="Y121" s="37"/>
      <c r="Z121" s="37"/>
      <c r="AA121" s="37"/>
      <c r="AB121" s="37"/>
      <c r="AC121" s="37"/>
      <c r="AD121" s="37"/>
      <c r="AE121" s="37"/>
    </row>
    <row r="122" s="2" customFormat="1" ht="6.96" customHeight="1">
      <c r="A122" s="37"/>
      <c r="B122" s="38"/>
      <c r="C122" s="37"/>
      <c r="D122" s="37"/>
      <c r="E122" s="37"/>
      <c r="F122" s="37"/>
      <c r="G122" s="37"/>
      <c r="H122" s="37"/>
      <c r="I122" s="37"/>
      <c r="J122" s="37"/>
      <c r="K122" s="37"/>
      <c r="L122" s="59"/>
      <c r="S122" s="37"/>
      <c r="T122" s="37"/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  <c r="AE122" s="37"/>
    </row>
    <row r="123" s="2" customFormat="1" ht="12" customHeight="1">
      <c r="A123" s="37"/>
      <c r="B123" s="38"/>
      <c r="C123" s="31" t="s">
        <v>15</v>
      </c>
      <c r="D123" s="37"/>
      <c r="E123" s="37"/>
      <c r="F123" s="37"/>
      <c r="G123" s="37"/>
      <c r="H123" s="37"/>
      <c r="I123" s="37"/>
      <c r="J123" s="37"/>
      <c r="K123" s="37"/>
      <c r="L123" s="59"/>
      <c r="S123" s="37"/>
      <c r="T123" s="37"/>
      <c r="U123" s="37"/>
      <c r="V123" s="37"/>
      <c r="W123" s="37"/>
      <c r="X123" s="37"/>
      <c r="Y123" s="37"/>
      <c r="Z123" s="37"/>
      <c r="AA123" s="37"/>
      <c r="AB123" s="37"/>
      <c r="AC123" s="37"/>
      <c r="AD123" s="37"/>
      <c r="AE123" s="37"/>
    </row>
    <row r="124" s="2" customFormat="1" ht="26.25" customHeight="1">
      <c r="A124" s="37"/>
      <c r="B124" s="38"/>
      <c r="C124" s="37"/>
      <c r="D124" s="37"/>
      <c r="E124" s="134" t="str">
        <f>E7</f>
        <v>Komplexná rekonštrukcia a realizácia nadstavby budovy študenského domova4,Tr. SNP53,Banská Bystrica</v>
      </c>
      <c r="F124" s="31"/>
      <c r="G124" s="31"/>
      <c r="H124" s="31"/>
      <c r="I124" s="37"/>
      <c r="J124" s="37"/>
      <c r="K124" s="37"/>
      <c r="L124" s="59"/>
      <c r="S124" s="37"/>
      <c r="T124" s="37"/>
      <c r="U124" s="37"/>
      <c r="V124" s="37"/>
      <c r="W124" s="37"/>
      <c r="X124" s="37"/>
      <c r="Y124" s="37"/>
      <c r="Z124" s="37"/>
      <c r="AA124" s="37"/>
      <c r="AB124" s="37"/>
      <c r="AC124" s="37"/>
      <c r="AD124" s="37"/>
      <c r="AE124" s="37"/>
    </row>
    <row r="125" s="1" customFormat="1" ht="12" customHeight="1">
      <c r="B125" s="21"/>
      <c r="C125" s="31" t="s">
        <v>222</v>
      </c>
      <c r="L125" s="21"/>
    </row>
    <row r="126" s="1" customFormat="1" ht="16.5" customHeight="1">
      <c r="B126" s="21"/>
      <c r="E126" s="134" t="s">
        <v>223</v>
      </c>
      <c r="F126" s="1"/>
      <c r="G126" s="1"/>
      <c r="H126" s="1"/>
      <c r="L126" s="21"/>
    </row>
    <row r="127" s="1" customFormat="1" ht="12" customHeight="1">
      <c r="B127" s="21"/>
      <c r="C127" s="31" t="s">
        <v>224</v>
      </c>
      <c r="L127" s="21"/>
    </row>
    <row r="128" s="2" customFormat="1" ht="16.5" customHeight="1">
      <c r="A128" s="37"/>
      <c r="B128" s="38"/>
      <c r="C128" s="37"/>
      <c r="D128" s="37"/>
      <c r="E128" s="135" t="s">
        <v>4703</v>
      </c>
      <c r="F128" s="37"/>
      <c r="G128" s="37"/>
      <c r="H128" s="37"/>
      <c r="I128" s="37"/>
      <c r="J128" s="37"/>
      <c r="K128" s="37"/>
      <c r="L128" s="59"/>
      <c r="S128" s="37"/>
      <c r="T128" s="37"/>
      <c r="U128" s="37"/>
      <c r="V128" s="37"/>
      <c r="W128" s="37"/>
      <c r="X128" s="37"/>
      <c r="Y128" s="37"/>
      <c r="Z128" s="37"/>
      <c r="AA128" s="37"/>
      <c r="AB128" s="37"/>
      <c r="AC128" s="37"/>
      <c r="AD128" s="37"/>
      <c r="AE128" s="37"/>
    </row>
    <row r="129" s="2" customFormat="1" ht="12" customHeight="1">
      <c r="A129" s="37"/>
      <c r="B129" s="38"/>
      <c r="C129" s="31" t="s">
        <v>226</v>
      </c>
      <c r="D129" s="37"/>
      <c r="E129" s="37"/>
      <c r="F129" s="37"/>
      <c r="G129" s="37"/>
      <c r="H129" s="37"/>
      <c r="I129" s="37"/>
      <c r="J129" s="37"/>
      <c r="K129" s="37"/>
      <c r="L129" s="59"/>
      <c r="S129" s="37"/>
      <c r="T129" s="37"/>
      <c r="U129" s="37"/>
      <c r="V129" s="37"/>
      <c r="W129" s="37"/>
      <c r="X129" s="37"/>
      <c r="Y129" s="37"/>
      <c r="Z129" s="37"/>
      <c r="AA129" s="37"/>
      <c r="AB129" s="37"/>
      <c r="AC129" s="37"/>
      <c r="AD129" s="37"/>
      <c r="AE129" s="37"/>
    </row>
    <row r="130" s="2" customFormat="1" ht="16.5" customHeight="1">
      <c r="A130" s="37"/>
      <c r="B130" s="38"/>
      <c r="C130" s="37"/>
      <c r="D130" s="37"/>
      <c r="E130" s="71" t="str">
        <f>E13</f>
        <v>stk - ŠTK-I+II.etapa</v>
      </c>
      <c r="F130" s="37"/>
      <c r="G130" s="37"/>
      <c r="H130" s="37"/>
      <c r="I130" s="37"/>
      <c r="J130" s="37"/>
      <c r="K130" s="37"/>
      <c r="L130" s="59"/>
      <c r="S130" s="37"/>
      <c r="T130" s="37"/>
      <c r="U130" s="37"/>
      <c r="V130" s="37"/>
      <c r="W130" s="37"/>
      <c r="X130" s="37"/>
      <c r="Y130" s="37"/>
      <c r="Z130" s="37"/>
      <c r="AA130" s="37"/>
      <c r="AB130" s="37"/>
      <c r="AC130" s="37"/>
      <c r="AD130" s="37"/>
      <c r="AE130" s="37"/>
    </row>
    <row r="131" s="2" customFormat="1" ht="6.96" customHeight="1">
      <c r="A131" s="37"/>
      <c r="B131" s="38"/>
      <c r="C131" s="37"/>
      <c r="D131" s="37"/>
      <c r="E131" s="37"/>
      <c r="F131" s="37"/>
      <c r="G131" s="37"/>
      <c r="H131" s="37"/>
      <c r="I131" s="37"/>
      <c r="J131" s="37"/>
      <c r="K131" s="37"/>
      <c r="L131" s="59"/>
      <c r="S131" s="37"/>
      <c r="T131" s="37"/>
      <c r="U131" s="37"/>
      <c r="V131" s="37"/>
      <c r="W131" s="37"/>
      <c r="X131" s="37"/>
      <c r="Y131" s="37"/>
      <c r="Z131" s="37"/>
      <c r="AA131" s="37"/>
      <c r="AB131" s="37"/>
      <c r="AC131" s="37"/>
      <c r="AD131" s="37"/>
      <c r="AE131" s="37"/>
    </row>
    <row r="132" s="2" customFormat="1" ht="12" customHeight="1">
      <c r="A132" s="37"/>
      <c r="B132" s="38"/>
      <c r="C132" s="31" t="s">
        <v>19</v>
      </c>
      <c r="D132" s="37"/>
      <c r="E132" s="37"/>
      <c r="F132" s="26" t="str">
        <f>F16</f>
        <v xml:space="preserve"> </v>
      </c>
      <c r="G132" s="37"/>
      <c r="H132" s="37"/>
      <c r="I132" s="31" t="s">
        <v>21</v>
      </c>
      <c r="J132" s="73" t="str">
        <f>IF(J16="","",J16)</f>
        <v>10. 9. 2024</v>
      </c>
      <c r="K132" s="37"/>
      <c r="L132" s="59"/>
      <c r="S132" s="37"/>
      <c r="T132" s="37"/>
      <c r="U132" s="37"/>
      <c r="V132" s="37"/>
      <c r="W132" s="37"/>
      <c r="X132" s="37"/>
      <c r="Y132" s="37"/>
      <c r="Z132" s="37"/>
      <c r="AA132" s="37"/>
      <c r="AB132" s="37"/>
      <c r="AC132" s="37"/>
      <c r="AD132" s="37"/>
      <c r="AE132" s="37"/>
    </row>
    <row r="133" s="2" customFormat="1" ht="6.96" customHeight="1">
      <c r="A133" s="37"/>
      <c r="B133" s="38"/>
      <c r="C133" s="37"/>
      <c r="D133" s="37"/>
      <c r="E133" s="37"/>
      <c r="F133" s="37"/>
      <c r="G133" s="37"/>
      <c r="H133" s="37"/>
      <c r="I133" s="37"/>
      <c r="J133" s="37"/>
      <c r="K133" s="37"/>
      <c r="L133" s="59"/>
      <c r="S133" s="37"/>
      <c r="T133" s="37"/>
      <c r="U133" s="37"/>
      <c r="V133" s="37"/>
      <c r="W133" s="37"/>
      <c r="X133" s="37"/>
      <c r="Y133" s="37"/>
      <c r="Z133" s="37"/>
      <c r="AA133" s="37"/>
      <c r="AB133" s="37"/>
      <c r="AC133" s="37"/>
      <c r="AD133" s="37"/>
      <c r="AE133" s="37"/>
    </row>
    <row r="134" s="2" customFormat="1" ht="15.15" customHeight="1">
      <c r="A134" s="37"/>
      <c r="B134" s="38"/>
      <c r="C134" s="31" t="s">
        <v>23</v>
      </c>
      <c r="D134" s="37"/>
      <c r="E134" s="37"/>
      <c r="F134" s="26" t="str">
        <f>E19</f>
        <v>Univerzita Mateja Bela v Banskej Bystrici</v>
      </c>
      <c r="G134" s="37"/>
      <c r="H134" s="37"/>
      <c r="I134" s="31" t="s">
        <v>29</v>
      </c>
      <c r="J134" s="35" t="str">
        <f>E25</f>
        <v>Insvet s.r.o.,Koeice</v>
      </c>
      <c r="K134" s="37"/>
      <c r="L134" s="59"/>
      <c r="S134" s="37"/>
      <c r="T134" s="37"/>
      <c r="U134" s="37"/>
      <c r="V134" s="37"/>
      <c r="W134" s="37"/>
      <c r="X134" s="37"/>
      <c r="Y134" s="37"/>
      <c r="Z134" s="37"/>
      <c r="AA134" s="37"/>
      <c r="AB134" s="37"/>
      <c r="AC134" s="37"/>
      <c r="AD134" s="37"/>
      <c r="AE134" s="37"/>
    </row>
    <row r="135" s="2" customFormat="1" ht="15.15" customHeight="1">
      <c r="A135" s="37"/>
      <c r="B135" s="38"/>
      <c r="C135" s="31" t="s">
        <v>27</v>
      </c>
      <c r="D135" s="37"/>
      <c r="E135" s="37"/>
      <c r="F135" s="26" t="str">
        <f>IF(E22="","",E22)</f>
        <v>Vyplň údaj</v>
      </c>
      <c r="G135" s="37"/>
      <c r="H135" s="37"/>
      <c r="I135" s="31" t="s">
        <v>32</v>
      </c>
      <c r="J135" s="35" t="str">
        <f>E28</f>
        <v xml:space="preserve"> </v>
      </c>
      <c r="K135" s="37"/>
      <c r="L135" s="59"/>
      <c r="S135" s="37"/>
      <c r="T135" s="37"/>
      <c r="U135" s="37"/>
      <c r="V135" s="37"/>
      <c r="W135" s="37"/>
      <c r="X135" s="37"/>
      <c r="Y135" s="37"/>
      <c r="Z135" s="37"/>
      <c r="AA135" s="37"/>
      <c r="AB135" s="37"/>
      <c r="AC135" s="37"/>
      <c r="AD135" s="37"/>
      <c r="AE135" s="37"/>
    </row>
    <row r="136" s="2" customFormat="1" ht="10.32" customHeight="1">
      <c r="A136" s="37"/>
      <c r="B136" s="38"/>
      <c r="C136" s="37"/>
      <c r="D136" s="37"/>
      <c r="E136" s="37"/>
      <c r="F136" s="37"/>
      <c r="G136" s="37"/>
      <c r="H136" s="37"/>
      <c r="I136" s="37"/>
      <c r="J136" s="37"/>
      <c r="K136" s="37"/>
      <c r="L136" s="59"/>
      <c r="S136" s="37"/>
      <c r="T136" s="37"/>
      <c r="U136" s="37"/>
      <c r="V136" s="37"/>
      <c r="W136" s="37"/>
      <c r="X136" s="37"/>
      <c r="Y136" s="37"/>
      <c r="Z136" s="37"/>
      <c r="AA136" s="37"/>
      <c r="AB136" s="37"/>
      <c r="AC136" s="37"/>
      <c r="AD136" s="37"/>
      <c r="AE136" s="37"/>
    </row>
    <row r="137" s="11" customFormat="1" ht="29.28" customHeight="1">
      <c r="A137" s="180"/>
      <c r="B137" s="181"/>
      <c r="C137" s="182" t="s">
        <v>270</v>
      </c>
      <c r="D137" s="183" t="s">
        <v>60</v>
      </c>
      <c r="E137" s="183" t="s">
        <v>56</v>
      </c>
      <c r="F137" s="183" t="s">
        <v>57</v>
      </c>
      <c r="G137" s="183" t="s">
        <v>271</v>
      </c>
      <c r="H137" s="183" t="s">
        <v>272</v>
      </c>
      <c r="I137" s="183" t="s">
        <v>273</v>
      </c>
      <c r="J137" s="184" t="s">
        <v>232</v>
      </c>
      <c r="K137" s="185" t="s">
        <v>274</v>
      </c>
      <c r="L137" s="186"/>
      <c r="M137" s="90" t="s">
        <v>1</v>
      </c>
      <c r="N137" s="91" t="s">
        <v>39</v>
      </c>
      <c r="O137" s="91" t="s">
        <v>275</v>
      </c>
      <c r="P137" s="91" t="s">
        <v>276</v>
      </c>
      <c r="Q137" s="91" t="s">
        <v>277</v>
      </c>
      <c r="R137" s="91" t="s">
        <v>278</v>
      </c>
      <c r="S137" s="91" t="s">
        <v>279</v>
      </c>
      <c r="T137" s="92" t="s">
        <v>280</v>
      </c>
      <c r="U137" s="180"/>
      <c r="V137" s="180"/>
      <c r="W137" s="180"/>
      <c r="X137" s="180"/>
      <c r="Y137" s="180"/>
      <c r="Z137" s="180"/>
      <c r="AA137" s="180"/>
      <c r="AB137" s="180"/>
      <c r="AC137" s="180"/>
      <c r="AD137" s="180"/>
      <c r="AE137" s="180"/>
    </row>
    <row r="138" s="2" customFormat="1" ht="22.8" customHeight="1">
      <c r="A138" s="37"/>
      <c r="B138" s="38"/>
      <c r="C138" s="97" t="s">
        <v>228</v>
      </c>
      <c r="D138" s="37"/>
      <c r="E138" s="37"/>
      <c r="F138" s="37"/>
      <c r="G138" s="37"/>
      <c r="H138" s="37"/>
      <c r="I138" s="37"/>
      <c r="J138" s="187">
        <f>BK138</f>
        <v>0</v>
      </c>
      <c r="K138" s="37"/>
      <c r="L138" s="38"/>
      <c r="M138" s="93"/>
      <c r="N138" s="77"/>
      <c r="O138" s="94"/>
      <c r="P138" s="188">
        <f>P139+P164+P177+P202</f>
        <v>0</v>
      </c>
      <c r="Q138" s="94"/>
      <c r="R138" s="188">
        <f>R139+R164+R177+R202</f>
        <v>0</v>
      </c>
      <c r="S138" s="94"/>
      <c r="T138" s="189">
        <f>T139+T164+T177+T202</f>
        <v>0</v>
      </c>
      <c r="U138" s="37"/>
      <c r="V138" s="37"/>
      <c r="W138" s="37"/>
      <c r="X138" s="37"/>
      <c r="Y138" s="37"/>
      <c r="Z138" s="37"/>
      <c r="AA138" s="37"/>
      <c r="AB138" s="37"/>
      <c r="AC138" s="37"/>
      <c r="AD138" s="37"/>
      <c r="AE138" s="37"/>
      <c r="AT138" s="18" t="s">
        <v>74</v>
      </c>
      <c r="AU138" s="18" t="s">
        <v>234</v>
      </c>
      <c r="BK138" s="190">
        <f>BK139+BK164+BK177+BK202</f>
        <v>0</v>
      </c>
    </row>
    <row r="139" s="12" customFormat="1" ht="25.92" customHeight="1">
      <c r="A139" s="12"/>
      <c r="B139" s="191"/>
      <c r="C139" s="12"/>
      <c r="D139" s="192" t="s">
        <v>74</v>
      </c>
      <c r="E139" s="193" t="s">
        <v>2522</v>
      </c>
      <c r="F139" s="193" t="s">
        <v>3384</v>
      </c>
      <c r="G139" s="12"/>
      <c r="H139" s="12"/>
      <c r="I139" s="194"/>
      <c r="J139" s="195">
        <f>BK139</f>
        <v>0</v>
      </c>
      <c r="K139" s="12"/>
      <c r="L139" s="191"/>
      <c r="M139" s="196"/>
      <c r="N139" s="197"/>
      <c r="O139" s="197"/>
      <c r="P139" s="198">
        <f>SUM(P140:P163)</f>
        <v>0</v>
      </c>
      <c r="Q139" s="197"/>
      <c r="R139" s="198">
        <f>SUM(R140:R163)</f>
        <v>0</v>
      </c>
      <c r="S139" s="197"/>
      <c r="T139" s="199">
        <f>SUM(T140:T163)</f>
        <v>0</v>
      </c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R139" s="192" t="s">
        <v>82</v>
      </c>
      <c r="AT139" s="200" t="s">
        <v>74</v>
      </c>
      <c r="AU139" s="200" t="s">
        <v>75</v>
      </c>
      <c r="AY139" s="192" t="s">
        <v>283</v>
      </c>
      <c r="BK139" s="201">
        <f>SUM(BK140:BK163)</f>
        <v>0</v>
      </c>
    </row>
    <row r="140" s="2" customFormat="1" ht="66.75" customHeight="1">
      <c r="A140" s="37"/>
      <c r="B140" s="168"/>
      <c r="C140" s="242" t="s">
        <v>82</v>
      </c>
      <c r="D140" s="242" t="s">
        <v>582</v>
      </c>
      <c r="E140" s="243" t="s">
        <v>5119</v>
      </c>
      <c r="F140" s="244" t="s">
        <v>5120</v>
      </c>
      <c r="G140" s="245" t="s">
        <v>373</v>
      </c>
      <c r="H140" s="246">
        <v>6</v>
      </c>
      <c r="I140" s="247"/>
      <c r="J140" s="248">
        <f>ROUND(I140*H140,2)</f>
        <v>0</v>
      </c>
      <c r="K140" s="249"/>
      <c r="L140" s="250"/>
      <c r="M140" s="251" t="s">
        <v>1</v>
      </c>
      <c r="N140" s="252" t="s">
        <v>41</v>
      </c>
      <c r="O140" s="81"/>
      <c r="P140" s="214">
        <f>O140*H140</f>
        <v>0</v>
      </c>
      <c r="Q140" s="214">
        <v>0</v>
      </c>
      <c r="R140" s="214">
        <f>Q140*H140</f>
        <v>0</v>
      </c>
      <c r="S140" s="214">
        <v>0</v>
      </c>
      <c r="T140" s="215">
        <f>S140*H140</f>
        <v>0</v>
      </c>
      <c r="U140" s="37"/>
      <c r="V140" s="37"/>
      <c r="W140" s="37"/>
      <c r="X140" s="37"/>
      <c r="Y140" s="37"/>
      <c r="Z140" s="37"/>
      <c r="AA140" s="37"/>
      <c r="AB140" s="37"/>
      <c r="AC140" s="37"/>
      <c r="AD140" s="37"/>
      <c r="AE140" s="37"/>
      <c r="AR140" s="216" t="s">
        <v>1399</v>
      </c>
      <c r="AT140" s="216" t="s">
        <v>582</v>
      </c>
      <c r="AU140" s="216" t="s">
        <v>82</v>
      </c>
      <c r="AY140" s="18" t="s">
        <v>283</v>
      </c>
      <c r="BE140" s="217">
        <f>IF(N140="základná",J140,0)</f>
        <v>0</v>
      </c>
      <c r="BF140" s="217">
        <f>IF(N140="znížená",J140,0)</f>
        <v>0</v>
      </c>
      <c r="BG140" s="217">
        <f>IF(N140="zákl. prenesená",J140,0)</f>
        <v>0</v>
      </c>
      <c r="BH140" s="217">
        <f>IF(N140="zníž. prenesená",J140,0)</f>
        <v>0</v>
      </c>
      <c r="BI140" s="217">
        <f>IF(N140="nulová",J140,0)</f>
        <v>0</v>
      </c>
      <c r="BJ140" s="18" t="s">
        <v>87</v>
      </c>
      <c r="BK140" s="217">
        <f>ROUND(I140*H140,2)</f>
        <v>0</v>
      </c>
      <c r="BL140" s="18" t="s">
        <v>656</v>
      </c>
      <c r="BM140" s="216" t="s">
        <v>5121</v>
      </c>
    </row>
    <row r="141" s="2" customFormat="1" ht="16.5" customHeight="1">
      <c r="A141" s="37"/>
      <c r="B141" s="168"/>
      <c r="C141" s="204" t="s">
        <v>87</v>
      </c>
      <c r="D141" s="204" t="s">
        <v>285</v>
      </c>
      <c r="E141" s="205" t="s">
        <v>5122</v>
      </c>
      <c r="F141" s="206" t="s">
        <v>3224</v>
      </c>
      <c r="G141" s="207" t="s">
        <v>373</v>
      </c>
      <c r="H141" s="208">
        <v>6</v>
      </c>
      <c r="I141" s="209"/>
      <c r="J141" s="210">
        <f>ROUND(I141*H141,2)</f>
        <v>0</v>
      </c>
      <c r="K141" s="211"/>
      <c r="L141" s="38"/>
      <c r="M141" s="212" t="s">
        <v>1</v>
      </c>
      <c r="N141" s="213" t="s">
        <v>41</v>
      </c>
      <c r="O141" s="81"/>
      <c r="P141" s="214">
        <f>O141*H141</f>
        <v>0</v>
      </c>
      <c r="Q141" s="214">
        <v>0</v>
      </c>
      <c r="R141" s="214">
        <f>Q141*H141</f>
        <v>0</v>
      </c>
      <c r="S141" s="214">
        <v>0</v>
      </c>
      <c r="T141" s="215">
        <f>S141*H141</f>
        <v>0</v>
      </c>
      <c r="U141" s="37"/>
      <c r="V141" s="37"/>
      <c r="W141" s="37"/>
      <c r="X141" s="37"/>
      <c r="Y141" s="37"/>
      <c r="Z141" s="37"/>
      <c r="AA141" s="37"/>
      <c r="AB141" s="37"/>
      <c r="AC141" s="37"/>
      <c r="AD141" s="37"/>
      <c r="AE141" s="37"/>
      <c r="AR141" s="216" t="s">
        <v>656</v>
      </c>
      <c r="AT141" s="216" t="s">
        <v>285</v>
      </c>
      <c r="AU141" s="216" t="s">
        <v>82</v>
      </c>
      <c r="AY141" s="18" t="s">
        <v>283</v>
      </c>
      <c r="BE141" s="217">
        <f>IF(N141="základná",J141,0)</f>
        <v>0</v>
      </c>
      <c r="BF141" s="217">
        <f>IF(N141="znížená",J141,0)</f>
        <v>0</v>
      </c>
      <c r="BG141" s="217">
        <f>IF(N141="zákl. prenesená",J141,0)</f>
        <v>0</v>
      </c>
      <c r="BH141" s="217">
        <f>IF(N141="zníž. prenesená",J141,0)</f>
        <v>0</v>
      </c>
      <c r="BI141" s="217">
        <f>IF(N141="nulová",J141,0)</f>
        <v>0</v>
      </c>
      <c r="BJ141" s="18" t="s">
        <v>87</v>
      </c>
      <c r="BK141" s="217">
        <f>ROUND(I141*H141,2)</f>
        <v>0</v>
      </c>
      <c r="BL141" s="18" t="s">
        <v>656</v>
      </c>
      <c r="BM141" s="216" t="s">
        <v>5123</v>
      </c>
    </row>
    <row r="142" s="2" customFormat="1" ht="24.15" customHeight="1">
      <c r="A142" s="37"/>
      <c r="B142" s="168"/>
      <c r="C142" s="242" t="s">
        <v>92</v>
      </c>
      <c r="D142" s="242" t="s">
        <v>582</v>
      </c>
      <c r="E142" s="243" t="s">
        <v>5124</v>
      </c>
      <c r="F142" s="244" t="s">
        <v>5125</v>
      </c>
      <c r="G142" s="245" t="s">
        <v>373</v>
      </c>
      <c r="H142" s="246">
        <v>6</v>
      </c>
      <c r="I142" s="247"/>
      <c r="J142" s="248">
        <f>ROUND(I142*H142,2)</f>
        <v>0</v>
      </c>
      <c r="K142" s="249"/>
      <c r="L142" s="250"/>
      <c r="M142" s="251" t="s">
        <v>1</v>
      </c>
      <c r="N142" s="252" t="s">
        <v>41</v>
      </c>
      <c r="O142" s="81"/>
      <c r="P142" s="214">
        <f>O142*H142</f>
        <v>0</v>
      </c>
      <c r="Q142" s="214">
        <v>0</v>
      </c>
      <c r="R142" s="214">
        <f>Q142*H142</f>
        <v>0</v>
      </c>
      <c r="S142" s="214">
        <v>0</v>
      </c>
      <c r="T142" s="215">
        <f>S142*H142</f>
        <v>0</v>
      </c>
      <c r="U142" s="37"/>
      <c r="V142" s="37"/>
      <c r="W142" s="37"/>
      <c r="X142" s="37"/>
      <c r="Y142" s="37"/>
      <c r="Z142" s="37"/>
      <c r="AA142" s="37"/>
      <c r="AB142" s="37"/>
      <c r="AC142" s="37"/>
      <c r="AD142" s="37"/>
      <c r="AE142" s="37"/>
      <c r="AR142" s="216" t="s">
        <v>1399</v>
      </c>
      <c r="AT142" s="216" t="s">
        <v>582</v>
      </c>
      <c r="AU142" s="216" t="s">
        <v>82</v>
      </c>
      <c r="AY142" s="18" t="s">
        <v>283</v>
      </c>
      <c r="BE142" s="217">
        <f>IF(N142="základná",J142,0)</f>
        <v>0</v>
      </c>
      <c r="BF142" s="217">
        <f>IF(N142="znížená",J142,0)</f>
        <v>0</v>
      </c>
      <c r="BG142" s="217">
        <f>IF(N142="zákl. prenesená",J142,0)</f>
        <v>0</v>
      </c>
      <c r="BH142" s="217">
        <f>IF(N142="zníž. prenesená",J142,0)</f>
        <v>0</v>
      </c>
      <c r="BI142" s="217">
        <f>IF(N142="nulová",J142,0)</f>
        <v>0</v>
      </c>
      <c r="BJ142" s="18" t="s">
        <v>87</v>
      </c>
      <c r="BK142" s="217">
        <f>ROUND(I142*H142,2)</f>
        <v>0</v>
      </c>
      <c r="BL142" s="18" t="s">
        <v>656</v>
      </c>
      <c r="BM142" s="216" t="s">
        <v>5126</v>
      </c>
    </row>
    <row r="143" s="2" customFormat="1" ht="49.05" customHeight="1">
      <c r="A143" s="37"/>
      <c r="B143" s="168"/>
      <c r="C143" s="242" t="s">
        <v>289</v>
      </c>
      <c r="D143" s="242" t="s">
        <v>582</v>
      </c>
      <c r="E143" s="243" t="s">
        <v>5127</v>
      </c>
      <c r="F143" s="244" t="s">
        <v>5128</v>
      </c>
      <c r="G143" s="245" t="s">
        <v>373</v>
      </c>
      <c r="H143" s="246">
        <v>6</v>
      </c>
      <c r="I143" s="247"/>
      <c r="J143" s="248">
        <f>ROUND(I143*H143,2)</f>
        <v>0</v>
      </c>
      <c r="K143" s="249"/>
      <c r="L143" s="250"/>
      <c r="M143" s="251" t="s">
        <v>1</v>
      </c>
      <c r="N143" s="252" t="s">
        <v>41</v>
      </c>
      <c r="O143" s="81"/>
      <c r="P143" s="214">
        <f>O143*H143</f>
        <v>0</v>
      </c>
      <c r="Q143" s="214">
        <v>0</v>
      </c>
      <c r="R143" s="214">
        <f>Q143*H143</f>
        <v>0</v>
      </c>
      <c r="S143" s="214">
        <v>0</v>
      </c>
      <c r="T143" s="215">
        <f>S143*H143</f>
        <v>0</v>
      </c>
      <c r="U143" s="37"/>
      <c r="V143" s="37"/>
      <c r="W143" s="37"/>
      <c r="X143" s="37"/>
      <c r="Y143" s="37"/>
      <c r="Z143" s="37"/>
      <c r="AA143" s="37"/>
      <c r="AB143" s="37"/>
      <c r="AC143" s="37"/>
      <c r="AD143" s="37"/>
      <c r="AE143" s="37"/>
      <c r="AR143" s="216" t="s">
        <v>1399</v>
      </c>
      <c r="AT143" s="216" t="s">
        <v>582</v>
      </c>
      <c r="AU143" s="216" t="s">
        <v>82</v>
      </c>
      <c r="AY143" s="18" t="s">
        <v>283</v>
      </c>
      <c r="BE143" s="217">
        <f>IF(N143="základná",J143,0)</f>
        <v>0</v>
      </c>
      <c r="BF143" s="217">
        <f>IF(N143="znížená",J143,0)</f>
        <v>0</v>
      </c>
      <c r="BG143" s="217">
        <f>IF(N143="zákl. prenesená",J143,0)</f>
        <v>0</v>
      </c>
      <c r="BH143" s="217">
        <f>IF(N143="zníž. prenesená",J143,0)</f>
        <v>0</v>
      </c>
      <c r="BI143" s="217">
        <f>IF(N143="nulová",J143,0)</f>
        <v>0</v>
      </c>
      <c r="BJ143" s="18" t="s">
        <v>87</v>
      </c>
      <c r="BK143" s="217">
        <f>ROUND(I143*H143,2)</f>
        <v>0</v>
      </c>
      <c r="BL143" s="18" t="s">
        <v>656</v>
      </c>
      <c r="BM143" s="216" t="s">
        <v>5129</v>
      </c>
    </row>
    <row r="144" s="2" customFormat="1" ht="16.5" customHeight="1">
      <c r="A144" s="37"/>
      <c r="B144" s="168"/>
      <c r="C144" s="204" t="s">
        <v>306</v>
      </c>
      <c r="D144" s="204" t="s">
        <v>285</v>
      </c>
      <c r="E144" s="205" t="s">
        <v>5130</v>
      </c>
      <c r="F144" s="206" t="s">
        <v>3224</v>
      </c>
      <c r="G144" s="207" t="s">
        <v>373</v>
      </c>
      <c r="H144" s="208">
        <v>6</v>
      </c>
      <c r="I144" s="209"/>
      <c r="J144" s="210">
        <f>ROUND(I144*H144,2)</f>
        <v>0</v>
      </c>
      <c r="K144" s="211"/>
      <c r="L144" s="38"/>
      <c r="M144" s="212" t="s">
        <v>1</v>
      </c>
      <c r="N144" s="213" t="s">
        <v>41</v>
      </c>
      <c r="O144" s="81"/>
      <c r="P144" s="214">
        <f>O144*H144</f>
        <v>0</v>
      </c>
      <c r="Q144" s="214">
        <v>0</v>
      </c>
      <c r="R144" s="214">
        <f>Q144*H144</f>
        <v>0</v>
      </c>
      <c r="S144" s="214">
        <v>0</v>
      </c>
      <c r="T144" s="215">
        <f>S144*H144</f>
        <v>0</v>
      </c>
      <c r="U144" s="37"/>
      <c r="V144" s="37"/>
      <c r="W144" s="37"/>
      <c r="X144" s="37"/>
      <c r="Y144" s="37"/>
      <c r="Z144" s="37"/>
      <c r="AA144" s="37"/>
      <c r="AB144" s="37"/>
      <c r="AC144" s="37"/>
      <c r="AD144" s="37"/>
      <c r="AE144" s="37"/>
      <c r="AR144" s="216" t="s">
        <v>656</v>
      </c>
      <c r="AT144" s="216" t="s">
        <v>285</v>
      </c>
      <c r="AU144" s="216" t="s">
        <v>82</v>
      </c>
      <c r="AY144" s="18" t="s">
        <v>283</v>
      </c>
      <c r="BE144" s="217">
        <f>IF(N144="základná",J144,0)</f>
        <v>0</v>
      </c>
      <c r="BF144" s="217">
        <f>IF(N144="znížená",J144,0)</f>
        <v>0</v>
      </c>
      <c r="BG144" s="217">
        <f>IF(N144="zákl. prenesená",J144,0)</f>
        <v>0</v>
      </c>
      <c r="BH144" s="217">
        <f>IF(N144="zníž. prenesená",J144,0)</f>
        <v>0</v>
      </c>
      <c r="BI144" s="217">
        <f>IF(N144="nulová",J144,0)</f>
        <v>0</v>
      </c>
      <c r="BJ144" s="18" t="s">
        <v>87</v>
      </c>
      <c r="BK144" s="217">
        <f>ROUND(I144*H144,2)</f>
        <v>0</v>
      </c>
      <c r="BL144" s="18" t="s">
        <v>656</v>
      </c>
      <c r="BM144" s="216" t="s">
        <v>5131</v>
      </c>
    </row>
    <row r="145" s="2" customFormat="1" ht="24.15" customHeight="1">
      <c r="A145" s="37"/>
      <c r="B145" s="168"/>
      <c r="C145" s="242" t="s">
        <v>310</v>
      </c>
      <c r="D145" s="242" t="s">
        <v>582</v>
      </c>
      <c r="E145" s="243" t="s">
        <v>5132</v>
      </c>
      <c r="F145" s="244" t="s">
        <v>5133</v>
      </c>
      <c r="G145" s="245" t="s">
        <v>373</v>
      </c>
      <c r="H145" s="246">
        <v>6</v>
      </c>
      <c r="I145" s="247"/>
      <c r="J145" s="248">
        <f>ROUND(I145*H145,2)</f>
        <v>0</v>
      </c>
      <c r="K145" s="249"/>
      <c r="L145" s="250"/>
      <c r="M145" s="251" t="s">
        <v>1</v>
      </c>
      <c r="N145" s="252" t="s">
        <v>41</v>
      </c>
      <c r="O145" s="81"/>
      <c r="P145" s="214">
        <f>O145*H145</f>
        <v>0</v>
      </c>
      <c r="Q145" s="214">
        <v>0</v>
      </c>
      <c r="R145" s="214">
        <f>Q145*H145</f>
        <v>0</v>
      </c>
      <c r="S145" s="214">
        <v>0</v>
      </c>
      <c r="T145" s="215">
        <f>S145*H145</f>
        <v>0</v>
      </c>
      <c r="U145" s="37"/>
      <c r="V145" s="37"/>
      <c r="W145" s="37"/>
      <c r="X145" s="37"/>
      <c r="Y145" s="37"/>
      <c r="Z145" s="37"/>
      <c r="AA145" s="37"/>
      <c r="AB145" s="37"/>
      <c r="AC145" s="37"/>
      <c r="AD145" s="37"/>
      <c r="AE145" s="37"/>
      <c r="AR145" s="216" t="s">
        <v>1399</v>
      </c>
      <c r="AT145" s="216" t="s">
        <v>582</v>
      </c>
      <c r="AU145" s="216" t="s">
        <v>82</v>
      </c>
      <c r="AY145" s="18" t="s">
        <v>283</v>
      </c>
      <c r="BE145" s="217">
        <f>IF(N145="základná",J145,0)</f>
        <v>0</v>
      </c>
      <c r="BF145" s="217">
        <f>IF(N145="znížená",J145,0)</f>
        <v>0</v>
      </c>
      <c r="BG145" s="217">
        <f>IF(N145="zákl. prenesená",J145,0)</f>
        <v>0</v>
      </c>
      <c r="BH145" s="217">
        <f>IF(N145="zníž. prenesená",J145,0)</f>
        <v>0</v>
      </c>
      <c r="BI145" s="217">
        <f>IF(N145="nulová",J145,0)</f>
        <v>0</v>
      </c>
      <c r="BJ145" s="18" t="s">
        <v>87</v>
      </c>
      <c r="BK145" s="217">
        <f>ROUND(I145*H145,2)</f>
        <v>0</v>
      </c>
      <c r="BL145" s="18" t="s">
        <v>656</v>
      </c>
      <c r="BM145" s="216" t="s">
        <v>5134</v>
      </c>
    </row>
    <row r="146" s="2" customFormat="1" ht="16.5" customHeight="1">
      <c r="A146" s="37"/>
      <c r="B146" s="168"/>
      <c r="C146" s="204" t="s">
        <v>315</v>
      </c>
      <c r="D146" s="204" t="s">
        <v>285</v>
      </c>
      <c r="E146" s="205" t="s">
        <v>5135</v>
      </c>
      <c r="F146" s="206" t="s">
        <v>3224</v>
      </c>
      <c r="G146" s="207" t="s">
        <v>373</v>
      </c>
      <c r="H146" s="208">
        <v>6</v>
      </c>
      <c r="I146" s="209"/>
      <c r="J146" s="210">
        <f>ROUND(I146*H146,2)</f>
        <v>0</v>
      </c>
      <c r="K146" s="211"/>
      <c r="L146" s="38"/>
      <c r="M146" s="212" t="s">
        <v>1</v>
      </c>
      <c r="N146" s="213" t="s">
        <v>41</v>
      </c>
      <c r="O146" s="81"/>
      <c r="P146" s="214">
        <f>O146*H146</f>
        <v>0</v>
      </c>
      <c r="Q146" s="214">
        <v>0</v>
      </c>
      <c r="R146" s="214">
        <f>Q146*H146</f>
        <v>0</v>
      </c>
      <c r="S146" s="214">
        <v>0</v>
      </c>
      <c r="T146" s="215">
        <f>S146*H146</f>
        <v>0</v>
      </c>
      <c r="U146" s="37"/>
      <c r="V146" s="37"/>
      <c r="W146" s="37"/>
      <c r="X146" s="37"/>
      <c r="Y146" s="37"/>
      <c r="Z146" s="37"/>
      <c r="AA146" s="37"/>
      <c r="AB146" s="37"/>
      <c r="AC146" s="37"/>
      <c r="AD146" s="37"/>
      <c r="AE146" s="37"/>
      <c r="AR146" s="216" t="s">
        <v>656</v>
      </c>
      <c r="AT146" s="216" t="s">
        <v>285</v>
      </c>
      <c r="AU146" s="216" t="s">
        <v>82</v>
      </c>
      <c r="AY146" s="18" t="s">
        <v>283</v>
      </c>
      <c r="BE146" s="217">
        <f>IF(N146="základná",J146,0)</f>
        <v>0</v>
      </c>
      <c r="BF146" s="217">
        <f>IF(N146="znížená",J146,0)</f>
        <v>0</v>
      </c>
      <c r="BG146" s="217">
        <f>IF(N146="zákl. prenesená",J146,0)</f>
        <v>0</v>
      </c>
      <c r="BH146" s="217">
        <f>IF(N146="zníž. prenesená",J146,0)</f>
        <v>0</v>
      </c>
      <c r="BI146" s="217">
        <f>IF(N146="nulová",J146,0)</f>
        <v>0</v>
      </c>
      <c r="BJ146" s="18" t="s">
        <v>87</v>
      </c>
      <c r="BK146" s="217">
        <f>ROUND(I146*H146,2)</f>
        <v>0</v>
      </c>
      <c r="BL146" s="18" t="s">
        <v>656</v>
      </c>
      <c r="BM146" s="216" t="s">
        <v>5136</v>
      </c>
    </row>
    <row r="147" s="2" customFormat="1" ht="24.15" customHeight="1">
      <c r="A147" s="37"/>
      <c r="B147" s="168"/>
      <c r="C147" s="242" t="s">
        <v>319</v>
      </c>
      <c r="D147" s="242" t="s">
        <v>582</v>
      </c>
      <c r="E147" s="243" t="s">
        <v>5137</v>
      </c>
      <c r="F147" s="244" t="s">
        <v>5138</v>
      </c>
      <c r="G147" s="245" t="s">
        <v>373</v>
      </c>
      <c r="H147" s="246">
        <v>12</v>
      </c>
      <c r="I147" s="247"/>
      <c r="J147" s="248">
        <f>ROUND(I147*H147,2)</f>
        <v>0</v>
      </c>
      <c r="K147" s="249"/>
      <c r="L147" s="250"/>
      <c r="M147" s="251" t="s">
        <v>1</v>
      </c>
      <c r="N147" s="252" t="s">
        <v>41</v>
      </c>
      <c r="O147" s="81"/>
      <c r="P147" s="214">
        <f>O147*H147</f>
        <v>0</v>
      </c>
      <c r="Q147" s="214">
        <v>0</v>
      </c>
      <c r="R147" s="214">
        <f>Q147*H147</f>
        <v>0</v>
      </c>
      <c r="S147" s="214">
        <v>0</v>
      </c>
      <c r="T147" s="215">
        <f>S147*H147</f>
        <v>0</v>
      </c>
      <c r="U147" s="37"/>
      <c r="V147" s="37"/>
      <c r="W147" s="37"/>
      <c r="X147" s="37"/>
      <c r="Y147" s="37"/>
      <c r="Z147" s="37"/>
      <c r="AA147" s="37"/>
      <c r="AB147" s="37"/>
      <c r="AC147" s="37"/>
      <c r="AD147" s="37"/>
      <c r="AE147" s="37"/>
      <c r="AR147" s="216" t="s">
        <v>1399</v>
      </c>
      <c r="AT147" s="216" t="s">
        <v>582</v>
      </c>
      <c r="AU147" s="216" t="s">
        <v>82</v>
      </c>
      <c r="AY147" s="18" t="s">
        <v>283</v>
      </c>
      <c r="BE147" s="217">
        <f>IF(N147="základná",J147,0)</f>
        <v>0</v>
      </c>
      <c r="BF147" s="217">
        <f>IF(N147="znížená",J147,0)</f>
        <v>0</v>
      </c>
      <c r="BG147" s="217">
        <f>IF(N147="zákl. prenesená",J147,0)</f>
        <v>0</v>
      </c>
      <c r="BH147" s="217">
        <f>IF(N147="zníž. prenesená",J147,0)</f>
        <v>0</v>
      </c>
      <c r="BI147" s="217">
        <f>IF(N147="nulová",J147,0)</f>
        <v>0</v>
      </c>
      <c r="BJ147" s="18" t="s">
        <v>87</v>
      </c>
      <c r="BK147" s="217">
        <f>ROUND(I147*H147,2)</f>
        <v>0</v>
      </c>
      <c r="BL147" s="18" t="s">
        <v>656</v>
      </c>
      <c r="BM147" s="216" t="s">
        <v>5139</v>
      </c>
    </row>
    <row r="148" s="2" customFormat="1" ht="16.5" customHeight="1">
      <c r="A148" s="37"/>
      <c r="B148" s="168"/>
      <c r="C148" s="204" t="s">
        <v>323</v>
      </c>
      <c r="D148" s="204" t="s">
        <v>285</v>
      </c>
      <c r="E148" s="205" t="s">
        <v>5140</v>
      </c>
      <c r="F148" s="206" t="s">
        <v>3224</v>
      </c>
      <c r="G148" s="207" t="s">
        <v>373</v>
      </c>
      <c r="H148" s="208">
        <v>12</v>
      </c>
      <c r="I148" s="209"/>
      <c r="J148" s="210">
        <f>ROUND(I148*H148,2)</f>
        <v>0</v>
      </c>
      <c r="K148" s="211"/>
      <c r="L148" s="38"/>
      <c r="M148" s="212" t="s">
        <v>1</v>
      </c>
      <c r="N148" s="213" t="s">
        <v>41</v>
      </c>
      <c r="O148" s="81"/>
      <c r="P148" s="214">
        <f>O148*H148</f>
        <v>0</v>
      </c>
      <c r="Q148" s="214">
        <v>0</v>
      </c>
      <c r="R148" s="214">
        <f>Q148*H148</f>
        <v>0</v>
      </c>
      <c r="S148" s="214">
        <v>0</v>
      </c>
      <c r="T148" s="215">
        <f>S148*H148</f>
        <v>0</v>
      </c>
      <c r="U148" s="37"/>
      <c r="V148" s="37"/>
      <c r="W148" s="37"/>
      <c r="X148" s="37"/>
      <c r="Y148" s="37"/>
      <c r="Z148" s="37"/>
      <c r="AA148" s="37"/>
      <c r="AB148" s="37"/>
      <c r="AC148" s="37"/>
      <c r="AD148" s="37"/>
      <c r="AE148" s="37"/>
      <c r="AR148" s="216" t="s">
        <v>656</v>
      </c>
      <c r="AT148" s="216" t="s">
        <v>285</v>
      </c>
      <c r="AU148" s="216" t="s">
        <v>82</v>
      </c>
      <c r="AY148" s="18" t="s">
        <v>283</v>
      </c>
      <c r="BE148" s="217">
        <f>IF(N148="základná",J148,0)</f>
        <v>0</v>
      </c>
      <c r="BF148" s="217">
        <f>IF(N148="znížená",J148,0)</f>
        <v>0</v>
      </c>
      <c r="BG148" s="217">
        <f>IF(N148="zákl. prenesená",J148,0)</f>
        <v>0</v>
      </c>
      <c r="BH148" s="217">
        <f>IF(N148="zníž. prenesená",J148,0)</f>
        <v>0</v>
      </c>
      <c r="BI148" s="217">
        <f>IF(N148="nulová",J148,0)</f>
        <v>0</v>
      </c>
      <c r="BJ148" s="18" t="s">
        <v>87</v>
      </c>
      <c r="BK148" s="217">
        <f>ROUND(I148*H148,2)</f>
        <v>0</v>
      </c>
      <c r="BL148" s="18" t="s">
        <v>656</v>
      </c>
      <c r="BM148" s="216" t="s">
        <v>5141</v>
      </c>
    </row>
    <row r="149" s="2" customFormat="1" ht="24.15" customHeight="1">
      <c r="A149" s="37"/>
      <c r="B149" s="168"/>
      <c r="C149" s="242" t="s">
        <v>327</v>
      </c>
      <c r="D149" s="242" t="s">
        <v>582</v>
      </c>
      <c r="E149" s="243" t="s">
        <v>5142</v>
      </c>
      <c r="F149" s="244" t="s">
        <v>5143</v>
      </c>
      <c r="G149" s="245" t="s">
        <v>373</v>
      </c>
      <c r="H149" s="246">
        <v>20</v>
      </c>
      <c r="I149" s="247"/>
      <c r="J149" s="248">
        <f>ROUND(I149*H149,2)</f>
        <v>0</v>
      </c>
      <c r="K149" s="249"/>
      <c r="L149" s="250"/>
      <c r="M149" s="251" t="s">
        <v>1</v>
      </c>
      <c r="N149" s="252" t="s">
        <v>41</v>
      </c>
      <c r="O149" s="81"/>
      <c r="P149" s="214">
        <f>O149*H149</f>
        <v>0</v>
      </c>
      <c r="Q149" s="214">
        <v>0</v>
      </c>
      <c r="R149" s="214">
        <f>Q149*H149</f>
        <v>0</v>
      </c>
      <c r="S149" s="214">
        <v>0</v>
      </c>
      <c r="T149" s="215">
        <f>S149*H149</f>
        <v>0</v>
      </c>
      <c r="U149" s="37"/>
      <c r="V149" s="37"/>
      <c r="W149" s="37"/>
      <c r="X149" s="37"/>
      <c r="Y149" s="37"/>
      <c r="Z149" s="37"/>
      <c r="AA149" s="37"/>
      <c r="AB149" s="37"/>
      <c r="AC149" s="37"/>
      <c r="AD149" s="37"/>
      <c r="AE149" s="37"/>
      <c r="AR149" s="216" t="s">
        <v>1399</v>
      </c>
      <c r="AT149" s="216" t="s">
        <v>582</v>
      </c>
      <c r="AU149" s="216" t="s">
        <v>82</v>
      </c>
      <c r="AY149" s="18" t="s">
        <v>283</v>
      </c>
      <c r="BE149" s="217">
        <f>IF(N149="základná",J149,0)</f>
        <v>0</v>
      </c>
      <c r="BF149" s="217">
        <f>IF(N149="znížená",J149,0)</f>
        <v>0</v>
      </c>
      <c r="BG149" s="217">
        <f>IF(N149="zákl. prenesená",J149,0)</f>
        <v>0</v>
      </c>
      <c r="BH149" s="217">
        <f>IF(N149="zníž. prenesená",J149,0)</f>
        <v>0</v>
      </c>
      <c r="BI149" s="217">
        <f>IF(N149="nulová",J149,0)</f>
        <v>0</v>
      </c>
      <c r="BJ149" s="18" t="s">
        <v>87</v>
      </c>
      <c r="BK149" s="217">
        <f>ROUND(I149*H149,2)</f>
        <v>0</v>
      </c>
      <c r="BL149" s="18" t="s">
        <v>656</v>
      </c>
      <c r="BM149" s="216" t="s">
        <v>5144</v>
      </c>
    </row>
    <row r="150" s="2" customFormat="1" ht="16.5" customHeight="1">
      <c r="A150" s="37"/>
      <c r="B150" s="168"/>
      <c r="C150" s="204" t="s">
        <v>332</v>
      </c>
      <c r="D150" s="204" t="s">
        <v>285</v>
      </c>
      <c r="E150" s="205" t="s">
        <v>5145</v>
      </c>
      <c r="F150" s="206" t="s">
        <v>3224</v>
      </c>
      <c r="G150" s="207" t="s">
        <v>373</v>
      </c>
      <c r="H150" s="208">
        <v>20</v>
      </c>
      <c r="I150" s="209"/>
      <c r="J150" s="210">
        <f>ROUND(I150*H150,2)</f>
        <v>0</v>
      </c>
      <c r="K150" s="211"/>
      <c r="L150" s="38"/>
      <c r="M150" s="212" t="s">
        <v>1</v>
      </c>
      <c r="N150" s="213" t="s">
        <v>41</v>
      </c>
      <c r="O150" s="81"/>
      <c r="P150" s="214">
        <f>O150*H150</f>
        <v>0</v>
      </c>
      <c r="Q150" s="214">
        <v>0</v>
      </c>
      <c r="R150" s="214">
        <f>Q150*H150</f>
        <v>0</v>
      </c>
      <c r="S150" s="214">
        <v>0</v>
      </c>
      <c r="T150" s="215">
        <f>S150*H150</f>
        <v>0</v>
      </c>
      <c r="U150" s="37"/>
      <c r="V150" s="37"/>
      <c r="W150" s="37"/>
      <c r="X150" s="37"/>
      <c r="Y150" s="37"/>
      <c r="Z150" s="37"/>
      <c r="AA150" s="37"/>
      <c r="AB150" s="37"/>
      <c r="AC150" s="37"/>
      <c r="AD150" s="37"/>
      <c r="AE150" s="37"/>
      <c r="AR150" s="216" t="s">
        <v>656</v>
      </c>
      <c r="AT150" s="216" t="s">
        <v>285</v>
      </c>
      <c r="AU150" s="216" t="s">
        <v>82</v>
      </c>
      <c r="AY150" s="18" t="s">
        <v>283</v>
      </c>
      <c r="BE150" s="217">
        <f>IF(N150="základná",J150,0)</f>
        <v>0</v>
      </c>
      <c r="BF150" s="217">
        <f>IF(N150="znížená",J150,0)</f>
        <v>0</v>
      </c>
      <c r="BG150" s="217">
        <f>IF(N150="zákl. prenesená",J150,0)</f>
        <v>0</v>
      </c>
      <c r="BH150" s="217">
        <f>IF(N150="zníž. prenesená",J150,0)</f>
        <v>0</v>
      </c>
      <c r="BI150" s="217">
        <f>IF(N150="nulová",J150,0)</f>
        <v>0</v>
      </c>
      <c r="BJ150" s="18" t="s">
        <v>87</v>
      </c>
      <c r="BK150" s="217">
        <f>ROUND(I150*H150,2)</f>
        <v>0</v>
      </c>
      <c r="BL150" s="18" t="s">
        <v>656</v>
      </c>
      <c r="BM150" s="216" t="s">
        <v>5146</v>
      </c>
    </row>
    <row r="151" s="2" customFormat="1" ht="76.35" customHeight="1">
      <c r="A151" s="37"/>
      <c r="B151" s="168"/>
      <c r="C151" s="242" t="s">
        <v>337</v>
      </c>
      <c r="D151" s="242" t="s">
        <v>582</v>
      </c>
      <c r="E151" s="243" t="s">
        <v>5147</v>
      </c>
      <c r="F151" s="244" t="s">
        <v>5148</v>
      </c>
      <c r="G151" s="245" t="s">
        <v>373</v>
      </c>
      <c r="H151" s="246">
        <v>2</v>
      </c>
      <c r="I151" s="247"/>
      <c r="J151" s="248">
        <f>ROUND(I151*H151,2)</f>
        <v>0</v>
      </c>
      <c r="K151" s="249"/>
      <c r="L151" s="250"/>
      <c r="M151" s="251" t="s">
        <v>1</v>
      </c>
      <c r="N151" s="252" t="s">
        <v>41</v>
      </c>
      <c r="O151" s="81"/>
      <c r="P151" s="214">
        <f>O151*H151</f>
        <v>0</v>
      </c>
      <c r="Q151" s="214">
        <v>0</v>
      </c>
      <c r="R151" s="214">
        <f>Q151*H151</f>
        <v>0</v>
      </c>
      <c r="S151" s="214">
        <v>0</v>
      </c>
      <c r="T151" s="215">
        <f>S151*H151</f>
        <v>0</v>
      </c>
      <c r="U151" s="37"/>
      <c r="V151" s="37"/>
      <c r="W151" s="37"/>
      <c r="X151" s="37"/>
      <c r="Y151" s="37"/>
      <c r="Z151" s="37"/>
      <c r="AA151" s="37"/>
      <c r="AB151" s="37"/>
      <c r="AC151" s="37"/>
      <c r="AD151" s="37"/>
      <c r="AE151" s="37"/>
      <c r="AR151" s="216" t="s">
        <v>1399</v>
      </c>
      <c r="AT151" s="216" t="s">
        <v>582</v>
      </c>
      <c r="AU151" s="216" t="s">
        <v>82</v>
      </c>
      <c r="AY151" s="18" t="s">
        <v>283</v>
      </c>
      <c r="BE151" s="217">
        <f>IF(N151="základná",J151,0)</f>
        <v>0</v>
      </c>
      <c r="BF151" s="217">
        <f>IF(N151="znížená",J151,0)</f>
        <v>0</v>
      </c>
      <c r="BG151" s="217">
        <f>IF(N151="zákl. prenesená",J151,0)</f>
        <v>0</v>
      </c>
      <c r="BH151" s="217">
        <f>IF(N151="zníž. prenesená",J151,0)</f>
        <v>0</v>
      </c>
      <c r="BI151" s="217">
        <f>IF(N151="nulová",J151,0)</f>
        <v>0</v>
      </c>
      <c r="BJ151" s="18" t="s">
        <v>87</v>
      </c>
      <c r="BK151" s="217">
        <f>ROUND(I151*H151,2)</f>
        <v>0</v>
      </c>
      <c r="BL151" s="18" t="s">
        <v>656</v>
      </c>
      <c r="BM151" s="216" t="s">
        <v>5149</v>
      </c>
    </row>
    <row r="152" s="2" customFormat="1" ht="16.5" customHeight="1">
      <c r="A152" s="37"/>
      <c r="B152" s="168"/>
      <c r="C152" s="204" t="s">
        <v>341</v>
      </c>
      <c r="D152" s="204" t="s">
        <v>285</v>
      </c>
      <c r="E152" s="205" t="s">
        <v>5150</v>
      </c>
      <c r="F152" s="206" t="s">
        <v>3224</v>
      </c>
      <c r="G152" s="207" t="s">
        <v>373</v>
      </c>
      <c r="H152" s="208">
        <v>2</v>
      </c>
      <c r="I152" s="209"/>
      <c r="J152" s="210">
        <f>ROUND(I152*H152,2)</f>
        <v>0</v>
      </c>
      <c r="K152" s="211"/>
      <c r="L152" s="38"/>
      <c r="M152" s="212" t="s">
        <v>1</v>
      </c>
      <c r="N152" s="213" t="s">
        <v>41</v>
      </c>
      <c r="O152" s="81"/>
      <c r="P152" s="214">
        <f>O152*H152</f>
        <v>0</v>
      </c>
      <c r="Q152" s="214">
        <v>0</v>
      </c>
      <c r="R152" s="214">
        <f>Q152*H152</f>
        <v>0</v>
      </c>
      <c r="S152" s="214">
        <v>0</v>
      </c>
      <c r="T152" s="215">
        <f>S152*H152</f>
        <v>0</v>
      </c>
      <c r="U152" s="37"/>
      <c r="V152" s="37"/>
      <c r="W152" s="37"/>
      <c r="X152" s="37"/>
      <c r="Y152" s="37"/>
      <c r="Z152" s="37"/>
      <c r="AA152" s="37"/>
      <c r="AB152" s="37"/>
      <c r="AC152" s="37"/>
      <c r="AD152" s="37"/>
      <c r="AE152" s="37"/>
      <c r="AR152" s="216" t="s">
        <v>656</v>
      </c>
      <c r="AT152" s="216" t="s">
        <v>285</v>
      </c>
      <c r="AU152" s="216" t="s">
        <v>82</v>
      </c>
      <c r="AY152" s="18" t="s">
        <v>283</v>
      </c>
      <c r="BE152" s="217">
        <f>IF(N152="základná",J152,0)</f>
        <v>0</v>
      </c>
      <c r="BF152" s="217">
        <f>IF(N152="znížená",J152,0)</f>
        <v>0</v>
      </c>
      <c r="BG152" s="217">
        <f>IF(N152="zákl. prenesená",J152,0)</f>
        <v>0</v>
      </c>
      <c r="BH152" s="217">
        <f>IF(N152="zníž. prenesená",J152,0)</f>
        <v>0</v>
      </c>
      <c r="BI152" s="217">
        <f>IF(N152="nulová",J152,0)</f>
        <v>0</v>
      </c>
      <c r="BJ152" s="18" t="s">
        <v>87</v>
      </c>
      <c r="BK152" s="217">
        <f>ROUND(I152*H152,2)</f>
        <v>0</v>
      </c>
      <c r="BL152" s="18" t="s">
        <v>656</v>
      </c>
      <c r="BM152" s="216" t="s">
        <v>5151</v>
      </c>
    </row>
    <row r="153" s="2" customFormat="1" ht="24.15" customHeight="1">
      <c r="A153" s="37"/>
      <c r="B153" s="168"/>
      <c r="C153" s="242" t="s">
        <v>347</v>
      </c>
      <c r="D153" s="242" t="s">
        <v>582</v>
      </c>
      <c r="E153" s="243" t="s">
        <v>5152</v>
      </c>
      <c r="F153" s="244" t="s">
        <v>5153</v>
      </c>
      <c r="G153" s="245" t="s">
        <v>373</v>
      </c>
      <c r="H153" s="246">
        <v>4</v>
      </c>
      <c r="I153" s="247"/>
      <c r="J153" s="248">
        <f>ROUND(I153*H153,2)</f>
        <v>0</v>
      </c>
      <c r="K153" s="249"/>
      <c r="L153" s="250"/>
      <c r="M153" s="251" t="s">
        <v>1</v>
      </c>
      <c r="N153" s="252" t="s">
        <v>41</v>
      </c>
      <c r="O153" s="81"/>
      <c r="P153" s="214">
        <f>O153*H153</f>
        <v>0</v>
      </c>
      <c r="Q153" s="214">
        <v>0</v>
      </c>
      <c r="R153" s="214">
        <f>Q153*H153</f>
        <v>0</v>
      </c>
      <c r="S153" s="214">
        <v>0</v>
      </c>
      <c r="T153" s="215">
        <f>S153*H153</f>
        <v>0</v>
      </c>
      <c r="U153" s="37"/>
      <c r="V153" s="37"/>
      <c r="W153" s="37"/>
      <c r="X153" s="37"/>
      <c r="Y153" s="37"/>
      <c r="Z153" s="37"/>
      <c r="AA153" s="37"/>
      <c r="AB153" s="37"/>
      <c r="AC153" s="37"/>
      <c r="AD153" s="37"/>
      <c r="AE153" s="37"/>
      <c r="AR153" s="216" t="s">
        <v>1399</v>
      </c>
      <c r="AT153" s="216" t="s">
        <v>582</v>
      </c>
      <c r="AU153" s="216" t="s">
        <v>82</v>
      </c>
      <c r="AY153" s="18" t="s">
        <v>283</v>
      </c>
      <c r="BE153" s="217">
        <f>IF(N153="základná",J153,0)</f>
        <v>0</v>
      </c>
      <c r="BF153" s="217">
        <f>IF(N153="znížená",J153,0)</f>
        <v>0</v>
      </c>
      <c r="BG153" s="217">
        <f>IF(N153="zákl. prenesená",J153,0)</f>
        <v>0</v>
      </c>
      <c r="BH153" s="217">
        <f>IF(N153="zníž. prenesená",J153,0)</f>
        <v>0</v>
      </c>
      <c r="BI153" s="217">
        <f>IF(N153="nulová",J153,0)</f>
        <v>0</v>
      </c>
      <c r="BJ153" s="18" t="s">
        <v>87</v>
      </c>
      <c r="BK153" s="217">
        <f>ROUND(I153*H153,2)</f>
        <v>0</v>
      </c>
      <c r="BL153" s="18" t="s">
        <v>656</v>
      </c>
      <c r="BM153" s="216" t="s">
        <v>5154</v>
      </c>
    </row>
    <row r="154" s="2" customFormat="1" ht="16.5" customHeight="1">
      <c r="A154" s="37"/>
      <c r="B154" s="168"/>
      <c r="C154" s="204" t="s">
        <v>352</v>
      </c>
      <c r="D154" s="204" t="s">
        <v>285</v>
      </c>
      <c r="E154" s="205" t="s">
        <v>5155</v>
      </c>
      <c r="F154" s="206" t="s">
        <v>3224</v>
      </c>
      <c r="G154" s="207" t="s">
        <v>373</v>
      </c>
      <c r="H154" s="208">
        <v>4</v>
      </c>
      <c r="I154" s="209"/>
      <c r="J154" s="210">
        <f>ROUND(I154*H154,2)</f>
        <v>0</v>
      </c>
      <c r="K154" s="211"/>
      <c r="L154" s="38"/>
      <c r="M154" s="212" t="s">
        <v>1</v>
      </c>
      <c r="N154" s="213" t="s">
        <v>41</v>
      </c>
      <c r="O154" s="81"/>
      <c r="P154" s="214">
        <f>O154*H154</f>
        <v>0</v>
      </c>
      <c r="Q154" s="214">
        <v>0</v>
      </c>
      <c r="R154" s="214">
        <f>Q154*H154</f>
        <v>0</v>
      </c>
      <c r="S154" s="214">
        <v>0</v>
      </c>
      <c r="T154" s="215">
        <f>S154*H154</f>
        <v>0</v>
      </c>
      <c r="U154" s="37"/>
      <c r="V154" s="37"/>
      <c r="W154" s="37"/>
      <c r="X154" s="37"/>
      <c r="Y154" s="37"/>
      <c r="Z154" s="37"/>
      <c r="AA154" s="37"/>
      <c r="AB154" s="37"/>
      <c r="AC154" s="37"/>
      <c r="AD154" s="37"/>
      <c r="AE154" s="37"/>
      <c r="AR154" s="216" t="s">
        <v>656</v>
      </c>
      <c r="AT154" s="216" t="s">
        <v>285</v>
      </c>
      <c r="AU154" s="216" t="s">
        <v>82</v>
      </c>
      <c r="AY154" s="18" t="s">
        <v>283</v>
      </c>
      <c r="BE154" s="217">
        <f>IF(N154="základná",J154,0)</f>
        <v>0</v>
      </c>
      <c r="BF154" s="217">
        <f>IF(N154="znížená",J154,0)</f>
        <v>0</v>
      </c>
      <c r="BG154" s="217">
        <f>IF(N154="zákl. prenesená",J154,0)</f>
        <v>0</v>
      </c>
      <c r="BH154" s="217">
        <f>IF(N154="zníž. prenesená",J154,0)</f>
        <v>0</v>
      </c>
      <c r="BI154" s="217">
        <f>IF(N154="nulová",J154,0)</f>
        <v>0</v>
      </c>
      <c r="BJ154" s="18" t="s">
        <v>87</v>
      </c>
      <c r="BK154" s="217">
        <f>ROUND(I154*H154,2)</f>
        <v>0</v>
      </c>
      <c r="BL154" s="18" t="s">
        <v>656</v>
      </c>
      <c r="BM154" s="216" t="s">
        <v>5156</v>
      </c>
    </row>
    <row r="155" s="2" customFormat="1" ht="16.5" customHeight="1">
      <c r="A155" s="37"/>
      <c r="B155" s="168"/>
      <c r="C155" s="242" t="s">
        <v>358</v>
      </c>
      <c r="D155" s="242" t="s">
        <v>582</v>
      </c>
      <c r="E155" s="243" t="s">
        <v>5157</v>
      </c>
      <c r="F155" s="244" t="s">
        <v>5158</v>
      </c>
      <c r="G155" s="245" t="s">
        <v>373</v>
      </c>
      <c r="H155" s="246">
        <v>24</v>
      </c>
      <c r="I155" s="247"/>
      <c r="J155" s="248">
        <f>ROUND(I155*H155,2)</f>
        <v>0</v>
      </c>
      <c r="K155" s="249"/>
      <c r="L155" s="250"/>
      <c r="M155" s="251" t="s">
        <v>1</v>
      </c>
      <c r="N155" s="252" t="s">
        <v>41</v>
      </c>
      <c r="O155" s="81"/>
      <c r="P155" s="214">
        <f>O155*H155</f>
        <v>0</v>
      </c>
      <c r="Q155" s="214">
        <v>0</v>
      </c>
      <c r="R155" s="214">
        <f>Q155*H155</f>
        <v>0</v>
      </c>
      <c r="S155" s="214">
        <v>0</v>
      </c>
      <c r="T155" s="215">
        <f>S155*H155</f>
        <v>0</v>
      </c>
      <c r="U155" s="37"/>
      <c r="V155" s="37"/>
      <c r="W155" s="37"/>
      <c r="X155" s="37"/>
      <c r="Y155" s="37"/>
      <c r="Z155" s="37"/>
      <c r="AA155" s="37"/>
      <c r="AB155" s="37"/>
      <c r="AC155" s="37"/>
      <c r="AD155" s="37"/>
      <c r="AE155" s="37"/>
      <c r="AR155" s="216" t="s">
        <v>1399</v>
      </c>
      <c r="AT155" s="216" t="s">
        <v>582</v>
      </c>
      <c r="AU155" s="216" t="s">
        <v>82</v>
      </c>
      <c r="AY155" s="18" t="s">
        <v>283</v>
      </c>
      <c r="BE155" s="217">
        <f>IF(N155="základná",J155,0)</f>
        <v>0</v>
      </c>
      <c r="BF155" s="217">
        <f>IF(N155="znížená",J155,0)</f>
        <v>0</v>
      </c>
      <c r="BG155" s="217">
        <f>IF(N155="zákl. prenesená",J155,0)</f>
        <v>0</v>
      </c>
      <c r="BH155" s="217">
        <f>IF(N155="zníž. prenesená",J155,0)</f>
        <v>0</v>
      </c>
      <c r="BI155" s="217">
        <f>IF(N155="nulová",J155,0)</f>
        <v>0</v>
      </c>
      <c r="BJ155" s="18" t="s">
        <v>87</v>
      </c>
      <c r="BK155" s="217">
        <f>ROUND(I155*H155,2)</f>
        <v>0</v>
      </c>
      <c r="BL155" s="18" t="s">
        <v>656</v>
      </c>
      <c r="BM155" s="216" t="s">
        <v>5159</v>
      </c>
    </row>
    <row r="156" s="2" customFormat="1" ht="16.5" customHeight="1">
      <c r="A156" s="37"/>
      <c r="B156" s="168"/>
      <c r="C156" s="242" t="s">
        <v>364</v>
      </c>
      <c r="D156" s="242" t="s">
        <v>582</v>
      </c>
      <c r="E156" s="243" t="s">
        <v>5160</v>
      </c>
      <c r="F156" s="244" t="s">
        <v>5161</v>
      </c>
      <c r="G156" s="245" t="s">
        <v>373</v>
      </c>
      <c r="H156" s="246">
        <v>4</v>
      </c>
      <c r="I156" s="247"/>
      <c r="J156" s="248">
        <f>ROUND(I156*H156,2)</f>
        <v>0</v>
      </c>
      <c r="K156" s="249"/>
      <c r="L156" s="250"/>
      <c r="M156" s="251" t="s">
        <v>1</v>
      </c>
      <c r="N156" s="252" t="s">
        <v>41</v>
      </c>
      <c r="O156" s="81"/>
      <c r="P156" s="214">
        <f>O156*H156</f>
        <v>0</v>
      </c>
      <c r="Q156" s="214">
        <v>0</v>
      </c>
      <c r="R156" s="214">
        <f>Q156*H156</f>
        <v>0</v>
      </c>
      <c r="S156" s="214">
        <v>0</v>
      </c>
      <c r="T156" s="215">
        <f>S156*H156</f>
        <v>0</v>
      </c>
      <c r="U156" s="37"/>
      <c r="V156" s="37"/>
      <c r="W156" s="37"/>
      <c r="X156" s="37"/>
      <c r="Y156" s="37"/>
      <c r="Z156" s="37"/>
      <c r="AA156" s="37"/>
      <c r="AB156" s="37"/>
      <c r="AC156" s="37"/>
      <c r="AD156" s="37"/>
      <c r="AE156" s="37"/>
      <c r="AR156" s="216" t="s">
        <v>1399</v>
      </c>
      <c r="AT156" s="216" t="s">
        <v>582</v>
      </c>
      <c r="AU156" s="216" t="s">
        <v>82</v>
      </c>
      <c r="AY156" s="18" t="s">
        <v>283</v>
      </c>
      <c r="BE156" s="217">
        <f>IF(N156="základná",J156,0)</f>
        <v>0</v>
      </c>
      <c r="BF156" s="217">
        <f>IF(N156="znížená",J156,0)</f>
        <v>0</v>
      </c>
      <c r="BG156" s="217">
        <f>IF(N156="zákl. prenesená",J156,0)</f>
        <v>0</v>
      </c>
      <c r="BH156" s="217">
        <f>IF(N156="zníž. prenesená",J156,0)</f>
        <v>0</v>
      </c>
      <c r="BI156" s="217">
        <f>IF(N156="nulová",J156,0)</f>
        <v>0</v>
      </c>
      <c r="BJ156" s="18" t="s">
        <v>87</v>
      </c>
      <c r="BK156" s="217">
        <f>ROUND(I156*H156,2)</f>
        <v>0</v>
      </c>
      <c r="BL156" s="18" t="s">
        <v>656</v>
      </c>
      <c r="BM156" s="216" t="s">
        <v>5162</v>
      </c>
    </row>
    <row r="157" s="2" customFormat="1" ht="16.5" customHeight="1">
      <c r="A157" s="37"/>
      <c r="B157" s="168"/>
      <c r="C157" s="242" t="s">
        <v>370</v>
      </c>
      <c r="D157" s="242" t="s">
        <v>582</v>
      </c>
      <c r="E157" s="243" t="s">
        <v>5163</v>
      </c>
      <c r="F157" s="244" t="s">
        <v>5164</v>
      </c>
      <c r="G157" s="245" t="s">
        <v>373</v>
      </c>
      <c r="H157" s="246">
        <v>48</v>
      </c>
      <c r="I157" s="247"/>
      <c r="J157" s="248">
        <f>ROUND(I157*H157,2)</f>
        <v>0</v>
      </c>
      <c r="K157" s="249"/>
      <c r="L157" s="250"/>
      <c r="M157" s="251" t="s">
        <v>1</v>
      </c>
      <c r="N157" s="252" t="s">
        <v>41</v>
      </c>
      <c r="O157" s="81"/>
      <c r="P157" s="214">
        <f>O157*H157</f>
        <v>0</v>
      </c>
      <c r="Q157" s="214">
        <v>0</v>
      </c>
      <c r="R157" s="214">
        <f>Q157*H157</f>
        <v>0</v>
      </c>
      <c r="S157" s="214">
        <v>0</v>
      </c>
      <c r="T157" s="215">
        <f>S157*H157</f>
        <v>0</v>
      </c>
      <c r="U157" s="37"/>
      <c r="V157" s="37"/>
      <c r="W157" s="37"/>
      <c r="X157" s="37"/>
      <c r="Y157" s="37"/>
      <c r="Z157" s="37"/>
      <c r="AA157" s="37"/>
      <c r="AB157" s="37"/>
      <c r="AC157" s="37"/>
      <c r="AD157" s="37"/>
      <c r="AE157" s="37"/>
      <c r="AR157" s="216" t="s">
        <v>1399</v>
      </c>
      <c r="AT157" s="216" t="s">
        <v>582</v>
      </c>
      <c r="AU157" s="216" t="s">
        <v>82</v>
      </c>
      <c r="AY157" s="18" t="s">
        <v>283</v>
      </c>
      <c r="BE157" s="217">
        <f>IF(N157="základná",J157,0)</f>
        <v>0</v>
      </c>
      <c r="BF157" s="217">
        <f>IF(N157="znížená",J157,0)</f>
        <v>0</v>
      </c>
      <c r="BG157" s="217">
        <f>IF(N157="zákl. prenesená",J157,0)</f>
        <v>0</v>
      </c>
      <c r="BH157" s="217">
        <f>IF(N157="zníž. prenesená",J157,0)</f>
        <v>0</v>
      </c>
      <c r="BI157" s="217">
        <f>IF(N157="nulová",J157,0)</f>
        <v>0</v>
      </c>
      <c r="BJ157" s="18" t="s">
        <v>87</v>
      </c>
      <c r="BK157" s="217">
        <f>ROUND(I157*H157,2)</f>
        <v>0</v>
      </c>
      <c r="BL157" s="18" t="s">
        <v>656</v>
      </c>
      <c r="BM157" s="216" t="s">
        <v>5165</v>
      </c>
    </row>
    <row r="158" s="2" customFormat="1" ht="16.5" customHeight="1">
      <c r="A158" s="37"/>
      <c r="B158" s="168"/>
      <c r="C158" s="242" t="s">
        <v>376</v>
      </c>
      <c r="D158" s="242" t="s">
        <v>582</v>
      </c>
      <c r="E158" s="243" t="s">
        <v>5166</v>
      </c>
      <c r="F158" s="244" t="s">
        <v>5167</v>
      </c>
      <c r="G158" s="245" t="s">
        <v>373</v>
      </c>
      <c r="H158" s="246">
        <v>48</v>
      </c>
      <c r="I158" s="247"/>
      <c r="J158" s="248">
        <f>ROUND(I158*H158,2)</f>
        <v>0</v>
      </c>
      <c r="K158" s="249"/>
      <c r="L158" s="250"/>
      <c r="M158" s="251" t="s">
        <v>1</v>
      </c>
      <c r="N158" s="252" t="s">
        <v>41</v>
      </c>
      <c r="O158" s="81"/>
      <c r="P158" s="214">
        <f>O158*H158</f>
        <v>0</v>
      </c>
      <c r="Q158" s="214">
        <v>0</v>
      </c>
      <c r="R158" s="214">
        <f>Q158*H158</f>
        <v>0</v>
      </c>
      <c r="S158" s="214">
        <v>0</v>
      </c>
      <c r="T158" s="215">
        <f>S158*H158</f>
        <v>0</v>
      </c>
      <c r="U158" s="37"/>
      <c r="V158" s="37"/>
      <c r="W158" s="37"/>
      <c r="X158" s="37"/>
      <c r="Y158" s="37"/>
      <c r="Z158" s="37"/>
      <c r="AA158" s="37"/>
      <c r="AB158" s="37"/>
      <c r="AC158" s="37"/>
      <c r="AD158" s="37"/>
      <c r="AE158" s="37"/>
      <c r="AR158" s="216" t="s">
        <v>1399</v>
      </c>
      <c r="AT158" s="216" t="s">
        <v>582</v>
      </c>
      <c r="AU158" s="216" t="s">
        <v>82</v>
      </c>
      <c r="AY158" s="18" t="s">
        <v>283</v>
      </c>
      <c r="BE158" s="217">
        <f>IF(N158="základná",J158,0)</f>
        <v>0</v>
      </c>
      <c r="BF158" s="217">
        <f>IF(N158="znížená",J158,0)</f>
        <v>0</v>
      </c>
      <c r="BG158" s="217">
        <f>IF(N158="zákl. prenesená",J158,0)</f>
        <v>0</v>
      </c>
      <c r="BH158" s="217">
        <f>IF(N158="zníž. prenesená",J158,0)</f>
        <v>0</v>
      </c>
      <c r="BI158" s="217">
        <f>IF(N158="nulová",J158,0)</f>
        <v>0</v>
      </c>
      <c r="BJ158" s="18" t="s">
        <v>87</v>
      </c>
      <c r="BK158" s="217">
        <f>ROUND(I158*H158,2)</f>
        <v>0</v>
      </c>
      <c r="BL158" s="18" t="s">
        <v>656</v>
      </c>
      <c r="BM158" s="216" t="s">
        <v>5168</v>
      </c>
    </row>
    <row r="159" s="2" customFormat="1" ht="16.5" customHeight="1">
      <c r="A159" s="37"/>
      <c r="B159" s="168"/>
      <c r="C159" s="242" t="s">
        <v>7</v>
      </c>
      <c r="D159" s="242" t="s">
        <v>582</v>
      </c>
      <c r="E159" s="243" t="s">
        <v>5169</v>
      </c>
      <c r="F159" s="244" t="s">
        <v>5170</v>
      </c>
      <c r="G159" s="245" t="s">
        <v>373</v>
      </c>
      <c r="H159" s="246">
        <v>48</v>
      </c>
      <c r="I159" s="247"/>
      <c r="J159" s="248">
        <f>ROUND(I159*H159,2)</f>
        <v>0</v>
      </c>
      <c r="K159" s="249"/>
      <c r="L159" s="250"/>
      <c r="M159" s="251" t="s">
        <v>1</v>
      </c>
      <c r="N159" s="252" t="s">
        <v>41</v>
      </c>
      <c r="O159" s="81"/>
      <c r="P159" s="214">
        <f>O159*H159</f>
        <v>0</v>
      </c>
      <c r="Q159" s="214">
        <v>0</v>
      </c>
      <c r="R159" s="214">
        <f>Q159*H159</f>
        <v>0</v>
      </c>
      <c r="S159" s="214">
        <v>0</v>
      </c>
      <c r="T159" s="215">
        <f>S159*H159</f>
        <v>0</v>
      </c>
      <c r="U159" s="37"/>
      <c r="V159" s="37"/>
      <c r="W159" s="37"/>
      <c r="X159" s="37"/>
      <c r="Y159" s="37"/>
      <c r="Z159" s="37"/>
      <c r="AA159" s="37"/>
      <c r="AB159" s="37"/>
      <c r="AC159" s="37"/>
      <c r="AD159" s="37"/>
      <c r="AE159" s="37"/>
      <c r="AR159" s="216" t="s">
        <v>1399</v>
      </c>
      <c r="AT159" s="216" t="s">
        <v>582</v>
      </c>
      <c r="AU159" s="216" t="s">
        <v>82</v>
      </c>
      <c r="AY159" s="18" t="s">
        <v>283</v>
      </c>
      <c r="BE159" s="217">
        <f>IF(N159="základná",J159,0)</f>
        <v>0</v>
      </c>
      <c r="BF159" s="217">
        <f>IF(N159="znížená",J159,0)</f>
        <v>0</v>
      </c>
      <c r="BG159" s="217">
        <f>IF(N159="zákl. prenesená",J159,0)</f>
        <v>0</v>
      </c>
      <c r="BH159" s="217">
        <f>IF(N159="zníž. prenesená",J159,0)</f>
        <v>0</v>
      </c>
      <c r="BI159" s="217">
        <f>IF(N159="nulová",J159,0)</f>
        <v>0</v>
      </c>
      <c r="BJ159" s="18" t="s">
        <v>87</v>
      </c>
      <c r="BK159" s="217">
        <f>ROUND(I159*H159,2)</f>
        <v>0</v>
      </c>
      <c r="BL159" s="18" t="s">
        <v>656</v>
      </c>
      <c r="BM159" s="216" t="s">
        <v>5171</v>
      </c>
    </row>
    <row r="160" s="2" customFormat="1" ht="76.35" customHeight="1">
      <c r="A160" s="37"/>
      <c r="B160" s="168"/>
      <c r="C160" s="242" t="s">
        <v>386</v>
      </c>
      <c r="D160" s="242" t="s">
        <v>582</v>
      </c>
      <c r="E160" s="243" t="s">
        <v>5172</v>
      </c>
      <c r="F160" s="244" t="s">
        <v>5173</v>
      </c>
      <c r="G160" s="245" t="s">
        <v>373</v>
      </c>
      <c r="H160" s="246">
        <v>21</v>
      </c>
      <c r="I160" s="247"/>
      <c r="J160" s="248">
        <f>ROUND(I160*H160,2)</f>
        <v>0</v>
      </c>
      <c r="K160" s="249"/>
      <c r="L160" s="250"/>
      <c r="M160" s="251" t="s">
        <v>1</v>
      </c>
      <c r="N160" s="252" t="s">
        <v>41</v>
      </c>
      <c r="O160" s="81"/>
      <c r="P160" s="214">
        <f>O160*H160</f>
        <v>0</v>
      </c>
      <c r="Q160" s="214">
        <v>0</v>
      </c>
      <c r="R160" s="214">
        <f>Q160*H160</f>
        <v>0</v>
      </c>
      <c r="S160" s="214">
        <v>0</v>
      </c>
      <c r="T160" s="215">
        <f>S160*H160</f>
        <v>0</v>
      </c>
      <c r="U160" s="37"/>
      <c r="V160" s="37"/>
      <c r="W160" s="37"/>
      <c r="X160" s="37"/>
      <c r="Y160" s="37"/>
      <c r="Z160" s="37"/>
      <c r="AA160" s="37"/>
      <c r="AB160" s="37"/>
      <c r="AC160" s="37"/>
      <c r="AD160" s="37"/>
      <c r="AE160" s="37"/>
      <c r="AR160" s="216" t="s">
        <v>1399</v>
      </c>
      <c r="AT160" s="216" t="s">
        <v>582</v>
      </c>
      <c r="AU160" s="216" t="s">
        <v>82</v>
      </c>
      <c r="AY160" s="18" t="s">
        <v>283</v>
      </c>
      <c r="BE160" s="217">
        <f>IF(N160="základná",J160,0)</f>
        <v>0</v>
      </c>
      <c r="BF160" s="217">
        <f>IF(N160="znížená",J160,0)</f>
        <v>0</v>
      </c>
      <c r="BG160" s="217">
        <f>IF(N160="zákl. prenesená",J160,0)</f>
        <v>0</v>
      </c>
      <c r="BH160" s="217">
        <f>IF(N160="zníž. prenesená",J160,0)</f>
        <v>0</v>
      </c>
      <c r="BI160" s="217">
        <f>IF(N160="nulová",J160,0)</f>
        <v>0</v>
      </c>
      <c r="BJ160" s="18" t="s">
        <v>87</v>
      </c>
      <c r="BK160" s="217">
        <f>ROUND(I160*H160,2)</f>
        <v>0</v>
      </c>
      <c r="BL160" s="18" t="s">
        <v>656</v>
      </c>
      <c r="BM160" s="216" t="s">
        <v>5174</v>
      </c>
    </row>
    <row r="161" s="2" customFormat="1" ht="16.5" customHeight="1">
      <c r="A161" s="37"/>
      <c r="B161" s="168"/>
      <c r="C161" s="204" t="s">
        <v>395</v>
      </c>
      <c r="D161" s="204" t="s">
        <v>285</v>
      </c>
      <c r="E161" s="205" t="s">
        <v>3395</v>
      </c>
      <c r="F161" s="206" t="s">
        <v>3224</v>
      </c>
      <c r="G161" s="207" t="s">
        <v>373</v>
      </c>
      <c r="H161" s="208">
        <v>21</v>
      </c>
      <c r="I161" s="209"/>
      <c r="J161" s="210">
        <f>ROUND(I161*H161,2)</f>
        <v>0</v>
      </c>
      <c r="K161" s="211"/>
      <c r="L161" s="38"/>
      <c r="M161" s="212" t="s">
        <v>1</v>
      </c>
      <c r="N161" s="213" t="s">
        <v>41</v>
      </c>
      <c r="O161" s="81"/>
      <c r="P161" s="214">
        <f>O161*H161</f>
        <v>0</v>
      </c>
      <c r="Q161" s="214">
        <v>0</v>
      </c>
      <c r="R161" s="214">
        <f>Q161*H161</f>
        <v>0</v>
      </c>
      <c r="S161" s="214">
        <v>0</v>
      </c>
      <c r="T161" s="215">
        <f>S161*H161</f>
        <v>0</v>
      </c>
      <c r="U161" s="37"/>
      <c r="V161" s="37"/>
      <c r="W161" s="37"/>
      <c r="X161" s="37"/>
      <c r="Y161" s="37"/>
      <c r="Z161" s="37"/>
      <c r="AA161" s="37"/>
      <c r="AB161" s="37"/>
      <c r="AC161" s="37"/>
      <c r="AD161" s="37"/>
      <c r="AE161" s="37"/>
      <c r="AR161" s="216" t="s">
        <v>656</v>
      </c>
      <c r="AT161" s="216" t="s">
        <v>285</v>
      </c>
      <c r="AU161" s="216" t="s">
        <v>82</v>
      </c>
      <c r="AY161" s="18" t="s">
        <v>283</v>
      </c>
      <c r="BE161" s="217">
        <f>IF(N161="základná",J161,0)</f>
        <v>0</v>
      </c>
      <c r="BF161" s="217">
        <f>IF(N161="znížená",J161,0)</f>
        <v>0</v>
      </c>
      <c r="BG161" s="217">
        <f>IF(N161="zákl. prenesená",J161,0)</f>
        <v>0</v>
      </c>
      <c r="BH161" s="217">
        <f>IF(N161="zníž. prenesená",J161,0)</f>
        <v>0</v>
      </c>
      <c r="BI161" s="217">
        <f>IF(N161="nulová",J161,0)</f>
        <v>0</v>
      </c>
      <c r="BJ161" s="18" t="s">
        <v>87</v>
      </c>
      <c r="BK161" s="217">
        <f>ROUND(I161*H161,2)</f>
        <v>0</v>
      </c>
      <c r="BL161" s="18" t="s">
        <v>656</v>
      </c>
      <c r="BM161" s="216" t="s">
        <v>5175</v>
      </c>
    </row>
    <row r="162" s="2" customFormat="1" ht="21.75" customHeight="1">
      <c r="A162" s="37"/>
      <c r="B162" s="168"/>
      <c r="C162" s="242" t="s">
        <v>400</v>
      </c>
      <c r="D162" s="242" t="s">
        <v>582</v>
      </c>
      <c r="E162" s="243" t="s">
        <v>5176</v>
      </c>
      <c r="F162" s="244" t="s">
        <v>5177</v>
      </c>
      <c r="G162" s="245" t="s">
        <v>373</v>
      </c>
      <c r="H162" s="246">
        <v>4</v>
      </c>
      <c r="I162" s="247"/>
      <c r="J162" s="248">
        <f>ROUND(I162*H162,2)</f>
        <v>0</v>
      </c>
      <c r="K162" s="249"/>
      <c r="L162" s="250"/>
      <c r="M162" s="251" t="s">
        <v>1</v>
      </c>
      <c r="N162" s="252" t="s">
        <v>41</v>
      </c>
      <c r="O162" s="81"/>
      <c r="P162" s="214">
        <f>O162*H162</f>
        <v>0</v>
      </c>
      <c r="Q162" s="214">
        <v>0</v>
      </c>
      <c r="R162" s="214">
        <f>Q162*H162</f>
        <v>0</v>
      </c>
      <c r="S162" s="214">
        <v>0</v>
      </c>
      <c r="T162" s="215">
        <f>S162*H162</f>
        <v>0</v>
      </c>
      <c r="U162" s="37"/>
      <c r="V162" s="37"/>
      <c r="W162" s="37"/>
      <c r="X162" s="37"/>
      <c r="Y162" s="37"/>
      <c r="Z162" s="37"/>
      <c r="AA162" s="37"/>
      <c r="AB162" s="37"/>
      <c r="AC162" s="37"/>
      <c r="AD162" s="37"/>
      <c r="AE162" s="37"/>
      <c r="AR162" s="216" t="s">
        <v>1399</v>
      </c>
      <c r="AT162" s="216" t="s">
        <v>582</v>
      </c>
      <c r="AU162" s="216" t="s">
        <v>82</v>
      </c>
      <c r="AY162" s="18" t="s">
        <v>283</v>
      </c>
      <c r="BE162" s="217">
        <f>IF(N162="základná",J162,0)</f>
        <v>0</v>
      </c>
      <c r="BF162" s="217">
        <f>IF(N162="znížená",J162,0)</f>
        <v>0</v>
      </c>
      <c r="BG162" s="217">
        <f>IF(N162="zákl. prenesená",J162,0)</f>
        <v>0</v>
      </c>
      <c r="BH162" s="217">
        <f>IF(N162="zníž. prenesená",J162,0)</f>
        <v>0</v>
      </c>
      <c r="BI162" s="217">
        <f>IF(N162="nulová",J162,0)</f>
        <v>0</v>
      </c>
      <c r="BJ162" s="18" t="s">
        <v>87</v>
      </c>
      <c r="BK162" s="217">
        <f>ROUND(I162*H162,2)</f>
        <v>0</v>
      </c>
      <c r="BL162" s="18" t="s">
        <v>656</v>
      </c>
      <c r="BM162" s="216" t="s">
        <v>5178</v>
      </c>
    </row>
    <row r="163" s="2" customFormat="1" ht="16.5" customHeight="1">
      <c r="A163" s="37"/>
      <c r="B163" s="168"/>
      <c r="C163" s="204" t="s">
        <v>408</v>
      </c>
      <c r="D163" s="204" t="s">
        <v>285</v>
      </c>
      <c r="E163" s="205" t="s">
        <v>3407</v>
      </c>
      <c r="F163" s="206" t="s">
        <v>3224</v>
      </c>
      <c r="G163" s="207" t="s">
        <v>373</v>
      </c>
      <c r="H163" s="208">
        <v>4</v>
      </c>
      <c r="I163" s="209"/>
      <c r="J163" s="210">
        <f>ROUND(I163*H163,2)</f>
        <v>0</v>
      </c>
      <c r="K163" s="211"/>
      <c r="L163" s="38"/>
      <c r="M163" s="212" t="s">
        <v>1</v>
      </c>
      <c r="N163" s="213" t="s">
        <v>41</v>
      </c>
      <c r="O163" s="81"/>
      <c r="P163" s="214">
        <f>O163*H163</f>
        <v>0</v>
      </c>
      <c r="Q163" s="214">
        <v>0</v>
      </c>
      <c r="R163" s="214">
        <f>Q163*H163</f>
        <v>0</v>
      </c>
      <c r="S163" s="214">
        <v>0</v>
      </c>
      <c r="T163" s="215">
        <f>S163*H163</f>
        <v>0</v>
      </c>
      <c r="U163" s="37"/>
      <c r="V163" s="37"/>
      <c r="W163" s="37"/>
      <c r="X163" s="37"/>
      <c r="Y163" s="37"/>
      <c r="Z163" s="37"/>
      <c r="AA163" s="37"/>
      <c r="AB163" s="37"/>
      <c r="AC163" s="37"/>
      <c r="AD163" s="37"/>
      <c r="AE163" s="37"/>
      <c r="AR163" s="216" t="s">
        <v>656</v>
      </c>
      <c r="AT163" s="216" t="s">
        <v>285</v>
      </c>
      <c r="AU163" s="216" t="s">
        <v>82</v>
      </c>
      <c r="AY163" s="18" t="s">
        <v>283</v>
      </c>
      <c r="BE163" s="217">
        <f>IF(N163="základná",J163,0)</f>
        <v>0</v>
      </c>
      <c r="BF163" s="217">
        <f>IF(N163="znížená",J163,0)</f>
        <v>0</v>
      </c>
      <c r="BG163" s="217">
        <f>IF(N163="zákl. prenesená",J163,0)</f>
        <v>0</v>
      </c>
      <c r="BH163" s="217">
        <f>IF(N163="zníž. prenesená",J163,0)</f>
        <v>0</v>
      </c>
      <c r="BI163" s="217">
        <f>IF(N163="nulová",J163,0)</f>
        <v>0</v>
      </c>
      <c r="BJ163" s="18" t="s">
        <v>87</v>
      </c>
      <c r="BK163" s="217">
        <f>ROUND(I163*H163,2)</f>
        <v>0</v>
      </c>
      <c r="BL163" s="18" t="s">
        <v>656</v>
      </c>
      <c r="BM163" s="216" t="s">
        <v>5179</v>
      </c>
    </row>
    <row r="164" s="12" customFormat="1" ht="25.92" customHeight="1">
      <c r="A164" s="12"/>
      <c r="B164" s="191"/>
      <c r="C164" s="12"/>
      <c r="D164" s="192" t="s">
        <v>74</v>
      </c>
      <c r="E164" s="193" t="s">
        <v>2129</v>
      </c>
      <c r="F164" s="193" t="s">
        <v>3413</v>
      </c>
      <c r="G164" s="12"/>
      <c r="H164" s="12"/>
      <c r="I164" s="194"/>
      <c r="J164" s="195">
        <f>BK164</f>
        <v>0</v>
      </c>
      <c r="K164" s="12"/>
      <c r="L164" s="191"/>
      <c r="M164" s="196"/>
      <c r="N164" s="197"/>
      <c r="O164" s="197"/>
      <c r="P164" s="198">
        <f>SUM(P165:P176)</f>
        <v>0</v>
      </c>
      <c r="Q164" s="197"/>
      <c r="R164" s="198">
        <f>SUM(R165:R176)</f>
        <v>0</v>
      </c>
      <c r="S164" s="197"/>
      <c r="T164" s="199">
        <f>SUM(T165:T176)</f>
        <v>0</v>
      </c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R164" s="192" t="s">
        <v>82</v>
      </c>
      <c r="AT164" s="200" t="s">
        <v>74</v>
      </c>
      <c r="AU164" s="200" t="s">
        <v>75</v>
      </c>
      <c r="AY164" s="192" t="s">
        <v>283</v>
      </c>
      <c r="BK164" s="201">
        <f>SUM(BK165:BK176)</f>
        <v>0</v>
      </c>
    </row>
    <row r="165" s="2" customFormat="1" ht="24.15" customHeight="1">
      <c r="A165" s="37"/>
      <c r="B165" s="168"/>
      <c r="C165" s="242" t="s">
        <v>418</v>
      </c>
      <c r="D165" s="242" t="s">
        <v>582</v>
      </c>
      <c r="E165" s="243" t="s">
        <v>5180</v>
      </c>
      <c r="F165" s="244" t="s">
        <v>5181</v>
      </c>
      <c r="G165" s="245" t="s">
        <v>373</v>
      </c>
      <c r="H165" s="246">
        <v>1</v>
      </c>
      <c r="I165" s="247"/>
      <c r="J165" s="248">
        <f>ROUND(I165*H165,2)</f>
        <v>0</v>
      </c>
      <c r="K165" s="249"/>
      <c r="L165" s="250"/>
      <c r="M165" s="251" t="s">
        <v>1</v>
      </c>
      <c r="N165" s="252" t="s">
        <v>41</v>
      </c>
      <c r="O165" s="81"/>
      <c r="P165" s="214">
        <f>O165*H165</f>
        <v>0</v>
      </c>
      <c r="Q165" s="214">
        <v>0</v>
      </c>
      <c r="R165" s="214">
        <f>Q165*H165</f>
        <v>0</v>
      </c>
      <c r="S165" s="214">
        <v>0</v>
      </c>
      <c r="T165" s="215">
        <f>S165*H165</f>
        <v>0</v>
      </c>
      <c r="U165" s="37"/>
      <c r="V165" s="37"/>
      <c r="W165" s="37"/>
      <c r="X165" s="37"/>
      <c r="Y165" s="37"/>
      <c r="Z165" s="37"/>
      <c r="AA165" s="37"/>
      <c r="AB165" s="37"/>
      <c r="AC165" s="37"/>
      <c r="AD165" s="37"/>
      <c r="AE165" s="37"/>
      <c r="AR165" s="216" t="s">
        <v>1399</v>
      </c>
      <c r="AT165" s="216" t="s">
        <v>582</v>
      </c>
      <c r="AU165" s="216" t="s">
        <v>82</v>
      </c>
      <c r="AY165" s="18" t="s">
        <v>283</v>
      </c>
      <c r="BE165" s="217">
        <f>IF(N165="základná",J165,0)</f>
        <v>0</v>
      </c>
      <c r="BF165" s="217">
        <f>IF(N165="znížená",J165,0)</f>
        <v>0</v>
      </c>
      <c r="BG165" s="217">
        <f>IF(N165="zákl. prenesená",J165,0)</f>
        <v>0</v>
      </c>
      <c r="BH165" s="217">
        <f>IF(N165="zníž. prenesená",J165,0)</f>
        <v>0</v>
      </c>
      <c r="BI165" s="217">
        <f>IF(N165="nulová",J165,0)</f>
        <v>0</v>
      </c>
      <c r="BJ165" s="18" t="s">
        <v>87</v>
      </c>
      <c r="BK165" s="217">
        <f>ROUND(I165*H165,2)</f>
        <v>0</v>
      </c>
      <c r="BL165" s="18" t="s">
        <v>656</v>
      </c>
      <c r="BM165" s="216" t="s">
        <v>5182</v>
      </c>
    </row>
    <row r="166" s="2" customFormat="1" ht="16.5" customHeight="1">
      <c r="A166" s="37"/>
      <c r="B166" s="168"/>
      <c r="C166" s="204" t="s">
        <v>428</v>
      </c>
      <c r="D166" s="204" t="s">
        <v>285</v>
      </c>
      <c r="E166" s="205" t="s">
        <v>3387</v>
      </c>
      <c r="F166" s="206" t="s">
        <v>3224</v>
      </c>
      <c r="G166" s="207" t="s">
        <v>373</v>
      </c>
      <c r="H166" s="208">
        <v>1</v>
      </c>
      <c r="I166" s="209"/>
      <c r="J166" s="210">
        <f>ROUND(I166*H166,2)</f>
        <v>0</v>
      </c>
      <c r="K166" s="211"/>
      <c r="L166" s="38"/>
      <c r="M166" s="212" t="s">
        <v>1</v>
      </c>
      <c r="N166" s="213" t="s">
        <v>41</v>
      </c>
      <c r="O166" s="81"/>
      <c r="P166" s="214">
        <f>O166*H166</f>
        <v>0</v>
      </c>
      <c r="Q166" s="214">
        <v>0</v>
      </c>
      <c r="R166" s="214">
        <f>Q166*H166</f>
        <v>0</v>
      </c>
      <c r="S166" s="214">
        <v>0</v>
      </c>
      <c r="T166" s="215">
        <f>S166*H166</f>
        <v>0</v>
      </c>
      <c r="U166" s="37"/>
      <c r="V166" s="37"/>
      <c r="W166" s="37"/>
      <c r="X166" s="37"/>
      <c r="Y166" s="37"/>
      <c r="Z166" s="37"/>
      <c r="AA166" s="37"/>
      <c r="AB166" s="37"/>
      <c r="AC166" s="37"/>
      <c r="AD166" s="37"/>
      <c r="AE166" s="37"/>
      <c r="AR166" s="216" t="s">
        <v>656</v>
      </c>
      <c r="AT166" s="216" t="s">
        <v>285</v>
      </c>
      <c r="AU166" s="216" t="s">
        <v>82</v>
      </c>
      <c r="AY166" s="18" t="s">
        <v>283</v>
      </c>
      <c r="BE166" s="217">
        <f>IF(N166="základná",J166,0)</f>
        <v>0</v>
      </c>
      <c r="BF166" s="217">
        <f>IF(N166="znížená",J166,0)</f>
        <v>0</v>
      </c>
      <c r="BG166" s="217">
        <f>IF(N166="zákl. prenesená",J166,0)</f>
        <v>0</v>
      </c>
      <c r="BH166" s="217">
        <f>IF(N166="zníž. prenesená",J166,0)</f>
        <v>0</v>
      </c>
      <c r="BI166" s="217">
        <f>IF(N166="nulová",J166,0)</f>
        <v>0</v>
      </c>
      <c r="BJ166" s="18" t="s">
        <v>87</v>
      </c>
      <c r="BK166" s="217">
        <f>ROUND(I166*H166,2)</f>
        <v>0</v>
      </c>
      <c r="BL166" s="18" t="s">
        <v>656</v>
      </c>
      <c r="BM166" s="216" t="s">
        <v>5183</v>
      </c>
    </row>
    <row r="167" s="2" customFormat="1" ht="16.5" customHeight="1">
      <c r="A167" s="37"/>
      <c r="B167" s="168"/>
      <c r="C167" s="242" t="s">
        <v>438</v>
      </c>
      <c r="D167" s="242" t="s">
        <v>582</v>
      </c>
      <c r="E167" s="243" t="s">
        <v>5184</v>
      </c>
      <c r="F167" s="244" t="s">
        <v>5185</v>
      </c>
      <c r="G167" s="245" t="s">
        <v>373</v>
      </c>
      <c r="H167" s="246">
        <v>1</v>
      </c>
      <c r="I167" s="247"/>
      <c r="J167" s="248">
        <f>ROUND(I167*H167,2)</f>
        <v>0</v>
      </c>
      <c r="K167" s="249"/>
      <c r="L167" s="250"/>
      <c r="M167" s="251" t="s">
        <v>1</v>
      </c>
      <c r="N167" s="252" t="s">
        <v>41</v>
      </c>
      <c r="O167" s="81"/>
      <c r="P167" s="214">
        <f>O167*H167</f>
        <v>0</v>
      </c>
      <c r="Q167" s="214">
        <v>0</v>
      </c>
      <c r="R167" s="214">
        <f>Q167*H167</f>
        <v>0</v>
      </c>
      <c r="S167" s="214">
        <v>0</v>
      </c>
      <c r="T167" s="215">
        <f>S167*H167</f>
        <v>0</v>
      </c>
      <c r="U167" s="37"/>
      <c r="V167" s="37"/>
      <c r="W167" s="37"/>
      <c r="X167" s="37"/>
      <c r="Y167" s="37"/>
      <c r="Z167" s="37"/>
      <c r="AA167" s="37"/>
      <c r="AB167" s="37"/>
      <c r="AC167" s="37"/>
      <c r="AD167" s="37"/>
      <c r="AE167" s="37"/>
      <c r="AR167" s="216" t="s">
        <v>1399</v>
      </c>
      <c r="AT167" s="216" t="s">
        <v>582</v>
      </c>
      <c r="AU167" s="216" t="s">
        <v>82</v>
      </c>
      <c r="AY167" s="18" t="s">
        <v>283</v>
      </c>
      <c r="BE167" s="217">
        <f>IF(N167="základná",J167,0)</f>
        <v>0</v>
      </c>
      <c r="BF167" s="217">
        <f>IF(N167="znížená",J167,0)</f>
        <v>0</v>
      </c>
      <c r="BG167" s="217">
        <f>IF(N167="zákl. prenesená",J167,0)</f>
        <v>0</v>
      </c>
      <c r="BH167" s="217">
        <f>IF(N167="zníž. prenesená",J167,0)</f>
        <v>0</v>
      </c>
      <c r="BI167" s="217">
        <f>IF(N167="nulová",J167,0)</f>
        <v>0</v>
      </c>
      <c r="BJ167" s="18" t="s">
        <v>87</v>
      </c>
      <c r="BK167" s="217">
        <f>ROUND(I167*H167,2)</f>
        <v>0</v>
      </c>
      <c r="BL167" s="18" t="s">
        <v>656</v>
      </c>
      <c r="BM167" s="216" t="s">
        <v>5186</v>
      </c>
    </row>
    <row r="168" s="2" customFormat="1" ht="16.5" customHeight="1">
      <c r="A168" s="37"/>
      <c r="B168" s="168"/>
      <c r="C168" s="204" t="s">
        <v>442</v>
      </c>
      <c r="D168" s="204" t="s">
        <v>285</v>
      </c>
      <c r="E168" s="205" t="s">
        <v>5187</v>
      </c>
      <c r="F168" s="206" t="s">
        <v>3224</v>
      </c>
      <c r="G168" s="207" t="s">
        <v>373</v>
      </c>
      <c r="H168" s="208">
        <v>1</v>
      </c>
      <c r="I168" s="209"/>
      <c r="J168" s="210">
        <f>ROUND(I168*H168,2)</f>
        <v>0</v>
      </c>
      <c r="K168" s="211"/>
      <c r="L168" s="38"/>
      <c r="M168" s="212" t="s">
        <v>1</v>
      </c>
      <c r="N168" s="213" t="s">
        <v>41</v>
      </c>
      <c r="O168" s="81"/>
      <c r="P168" s="214">
        <f>O168*H168</f>
        <v>0</v>
      </c>
      <c r="Q168" s="214">
        <v>0</v>
      </c>
      <c r="R168" s="214">
        <f>Q168*H168</f>
        <v>0</v>
      </c>
      <c r="S168" s="214">
        <v>0</v>
      </c>
      <c r="T168" s="215">
        <f>S168*H168</f>
        <v>0</v>
      </c>
      <c r="U168" s="37"/>
      <c r="V168" s="37"/>
      <c r="W168" s="37"/>
      <c r="X168" s="37"/>
      <c r="Y168" s="37"/>
      <c r="Z168" s="37"/>
      <c r="AA168" s="37"/>
      <c r="AB168" s="37"/>
      <c r="AC168" s="37"/>
      <c r="AD168" s="37"/>
      <c r="AE168" s="37"/>
      <c r="AR168" s="216" t="s">
        <v>656</v>
      </c>
      <c r="AT168" s="216" t="s">
        <v>285</v>
      </c>
      <c r="AU168" s="216" t="s">
        <v>82</v>
      </c>
      <c r="AY168" s="18" t="s">
        <v>283</v>
      </c>
      <c r="BE168" s="217">
        <f>IF(N168="základná",J168,0)</f>
        <v>0</v>
      </c>
      <c r="BF168" s="217">
        <f>IF(N168="znížená",J168,0)</f>
        <v>0</v>
      </c>
      <c r="BG168" s="217">
        <f>IF(N168="zákl. prenesená",J168,0)</f>
        <v>0</v>
      </c>
      <c r="BH168" s="217">
        <f>IF(N168="zníž. prenesená",J168,0)</f>
        <v>0</v>
      </c>
      <c r="BI168" s="217">
        <f>IF(N168="nulová",J168,0)</f>
        <v>0</v>
      </c>
      <c r="BJ168" s="18" t="s">
        <v>87</v>
      </c>
      <c r="BK168" s="217">
        <f>ROUND(I168*H168,2)</f>
        <v>0</v>
      </c>
      <c r="BL168" s="18" t="s">
        <v>656</v>
      </c>
      <c r="BM168" s="216" t="s">
        <v>5188</v>
      </c>
    </row>
    <row r="169" s="2" customFormat="1" ht="76.35" customHeight="1">
      <c r="A169" s="37"/>
      <c r="B169" s="168"/>
      <c r="C169" s="242" t="s">
        <v>447</v>
      </c>
      <c r="D169" s="242" t="s">
        <v>582</v>
      </c>
      <c r="E169" s="243" t="s">
        <v>5189</v>
      </c>
      <c r="F169" s="244" t="s">
        <v>5190</v>
      </c>
      <c r="G169" s="245" t="s">
        <v>373</v>
      </c>
      <c r="H169" s="246">
        <v>2</v>
      </c>
      <c r="I169" s="247"/>
      <c r="J169" s="248">
        <f>ROUND(I169*H169,2)</f>
        <v>0</v>
      </c>
      <c r="K169" s="249"/>
      <c r="L169" s="250"/>
      <c r="M169" s="251" t="s">
        <v>1</v>
      </c>
      <c r="N169" s="252" t="s">
        <v>41</v>
      </c>
      <c r="O169" s="81"/>
      <c r="P169" s="214">
        <f>O169*H169</f>
        <v>0</v>
      </c>
      <c r="Q169" s="214">
        <v>0</v>
      </c>
      <c r="R169" s="214">
        <f>Q169*H169</f>
        <v>0</v>
      </c>
      <c r="S169" s="214">
        <v>0</v>
      </c>
      <c r="T169" s="215">
        <f>S169*H169</f>
        <v>0</v>
      </c>
      <c r="U169" s="37"/>
      <c r="V169" s="37"/>
      <c r="W169" s="37"/>
      <c r="X169" s="37"/>
      <c r="Y169" s="37"/>
      <c r="Z169" s="37"/>
      <c r="AA169" s="37"/>
      <c r="AB169" s="37"/>
      <c r="AC169" s="37"/>
      <c r="AD169" s="37"/>
      <c r="AE169" s="37"/>
      <c r="AR169" s="216" t="s">
        <v>1399</v>
      </c>
      <c r="AT169" s="216" t="s">
        <v>582</v>
      </c>
      <c r="AU169" s="216" t="s">
        <v>82</v>
      </c>
      <c r="AY169" s="18" t="s">
        <v>283</v>
      </c>
      <c r="BE169" s="217">
        <f>IF(N169="základná",J169,0)</f>
        <v>0</v>
      </c>
      <c r="BF169" s="217">
        <f>IF(N169="znížená",J169,0)</f>
        <v>0</v>
      </c>
      <c r="BG169" s="217">
        <f>IF(N169="zákl. prenesená",J169,0)</f>
        <v>0</v>
      </c>
      <c r="BH169" s="217">
        <f>IF(N169="zníž. prenesená",J169,0)</f>
        <v>0</v>
      </c>
      <c r="BI169" s="217">
        <f>IF(N169="nulová",J169,0)</f>
        <v>0</v>
      </c>
      <c r="BJ169" s="18" t="s">
        <v>87</v>
      </c>
      <c r="BK169" s="217">
        <f>ROUND(I169*H169,2)</f>
        <v>0</v>
      </c>
      <c r="BL169" s="18" t="s">
        <v>656</v>
      </c>
      <c r="BM169" s="216" t="s">
        <v>5191</v>
      </c>
    </row>
    <row r="170" s="2" customFormat="1" ht="16.5" customHeight="1">
      <c r="A170" s="37"/>
      <c r="B170" s="168"/>
      <c r="C170" s="204" t="s">
        <v>464</v>
      </c>
      <c r="D170" s="204" t="s">
        <v>285</v>
      </c>
      <c r="E170" s="205" t="s">
        <v>5192</v>
      </c>
      <c r="F170" s="206" t="s">
        <v>3224</v>
      </c>
      <c r="G170" s="207" t="s">
        <v>373</v>
      </c>
      <c r="H170" s="208">
        <v>2</v>
      </c>
      <c r="I170" s="209"/>
      <c r="J170" s="210">
        <f>ROUND(I170*H170,2)</f>
        <v>0</v>
      </c>
      <c r="K170" s="211"/>
      <c r="L170" s="38"/>
      <c r="M170" s="212" t="s">
        <v>1</v>
      </c>
      <c r="N170" s="213" t="s">
        <v>41</v>
      </c>
      <c r="O170" s="81"/>
      <c r="P170" s="214">
        <f>O170*H170</f>
        <v>0</v>
      </c>
      <c r="Q170" s="214">
        <v>0</v>
      </c>
      <c r="R170" s="214">
        <f>Q170*H170</f>
        <v>0</v>
      </c>
      <c r="S170" s="214">
        <v>0</v>
      </c>
      <c r="T170" s="215">
        <f>S170*H170</f>
        <v>0</v>
      </c>
      <c r="U170" s="37"/>
      <c r="V170" s="37"/>
      <c r="W170" s="37"/>
      <c r="X170" s="37"/>
      <c r="Y170" s="37"/>
      <c r="Z170" s="37"/>
      <c r="AA170" s="37"/>
      <c r="AB170" s="37"/>
      <c r="AC170" s="37"/>
      <c r="AD170" s="37"/>
      <c r="AE170" s="37"/>
      <c r="AR170" s="216" t="s">
        <v>656</v>
      </c>
      <c r="AT170" s="216" t="s">
        <v>285</v>
      </c>
      <c r="AU170" s="216" t="s">
        <v>82</v>
      </c>
      <c r="AY170" s="18" t="s">
        <v>283</v>
      </c>
      <c r="BE170" s="217">
        <f>IF(N170="základná",J170,0)</f>
        <v>0</v>
      </c>
      <c r="BF170" s="217">
        <f>IF(N170="znížená",J170,0)</f>
        <v>0</v>
      </c>
      <c r="BG170" s="217">
        <f>IF(N170="zákl. prenesená",J170,0)</f>
        <v>0</v>
      </c>
      <c r="BH170" s="217">
        <f>IF(N170="zníž. prenesená",J170,0)</f>
        <v>0</v>
      </c>
      <c r="BI170" s="217">
        <f>IF(N170="nulová",J170,0)</f>
        <v>0</v>
      </c>
      <c r="BJ170" s="18" t="s">
        <v>87</v>
      </c>
      <c r="BK170" s="217">
        <f>ROUND(I170*H170,2)</f>
        <v>0</v>
      </c>
      <c r="BL170" s="18" t="s">
        <v>656</v>
      </c>
      <c r="BM170" s="216" t="s">
        <v>5193</v>
      </c>
    </row>
    <row r="171" s="2" customFormat="1" ht="21.75" customHeight="1">
      <c r="A171" s="37"/>
      <c r="B171" s="168"/>
      <c r="C171" s="242" t="s">
        <v>469</v>
      </c>
      <c r="D171" s="242" t="s">
        <v>582</v>
      </c>
      <c r="E171" s="243" t="s">
        <v>5176</v>
      </c>
      <c r="F171" s="244" t="s">
        <v>5177</v>
      </c>
      <c r="G171" s="245" t="s">
        <v>373</v>
      </c>
      <c r="H171" s="246">
        <v>2</v>
      </c>
      <c r="I171" s="247"/>
      <c r="J171" s="248">
        <f>ROUND(I171*H171,2)</f>
        <v>0</v>
      </c>
      <c r="K171" s="249"/>
      <c r="L171" s="250"/>
      <c r="M171" s="251" t="s">
        <v>1</v>
      </c>
      <c r="N171" s="252" t="s">
        <v>41</v>
      </c>
      <c r="O171" s="81"/>
      <c r="P171" s="214">
        <f>O171*H171</f>
        <v>0</v>
      </c>
      <c r="Q171" s="214">
        <v>0</v>
      </c>
      <c r="R171" s="214">
        <f>Q171*H171</f>
        <v>0</v>
      </c>
      <c r="S171" s="214">
        <v>0</v>
      </c>
      <c r="T171" s="215">
        <f>S171*H171</f>
        <v>0</v>
      </c>
      <c r="U171" s="37"/>
      <c r="V171" s="37"/>
      <c r="W171" s="37"/>
      <c r="X171" s="37"/>
      <c r="Y171" s="37"/>
      <c r="Z171" s="37"/>
      <c r="AA171" s="37"/>
      <c r="AB171" s="37"/>
      <c r="AC171" s="37"/>
      <c r="AD171" s="37"/>
      <c r="AE171" s="37"/>
      <c r="AR171" s="216" t="s">
        <v>1399</v>
      </c>
      <c r="AT171" s="216" t="s">
        <v>582</v>
      </c>
      <c r="AU171" s="216" t="s">
        <v>82</v>
      </c>
      <c r="AY171" s="18" t="s">
        <v>283</v>
      </c>
      <c r="BE171" s="217">
        <f>IF(N171="základná",J171,0)</f>
        <v>0</v>
      </c>
      <c r="BF171" s="217">
        <f>IF(N171="znížená",J171,0)</f>
        <v>0</v>
      </c>
      <c r="BG171" s="217">
        <f>IF(N171="zákl. prenesená",J171,0)</f>
        <v>0</v>
      </c>
      <c r="BH171" s="217">
        <f>IF(N171="zníž. prenesená",J171,0)</f>
        <v>0</v>
      </c>
      <c r="BI171" s="217">
        <f>IF(N171="nulová",J171,0)</f>
        <v>0</v>
      </c>
      <c r="BJ171" s="18" t="s">
        <v>87</v>
      </c>
      <c r="BK171" s="217">
        <f>ROUND(I171*H171,2)</f>
        <v>0</v>
      </c>
      <c r="BL171" s="18" t="s">
        <v>656</v>
      </c>
      <c r="BM171" s="216" t="s">
        <v>5194</v>
      </c>
    </row>
    <row r="172" s="2" customFormat="1" ht="16.5" customHeight="1">
      <c r="A172" s="37"/>
      <c r="B172" s="168"/>
      <c r="C172" s="204" t="s">
        <v>473</v>
      </c>
      <c r="D172" s="204" t="s">
        <v>285</v>
      </c>
      <c r="E172" s="205" t="s">
        <v>5195</v>
      </c>
      <c r="F172" s="206" t="s">
        <v>3224</v>
      </c>
      <c r="G172" s="207" t="s">
        <v>373</v>
      </c>
      <c r="H172" s="208">
        <v>2</v>
      </c>
      <c r="I172" s="209"/>
      <c r="J172" s="210">
        <f>ROUND(I172*H172,2)</f>
        <v>0</v>
      </c>
      <c r="K172" s="211"/>
      <c r="L172" s="38"/>
      <c r="M172" s="212" t="s">
        <v>1</v>
      </c>
      <c r="N172" s="213" t="s">
        <v>41</v>
      </c>
      <c r="O172" s="81"/>
      <c r="P172" s="214">
        <f>O172*H172</f>
        <v>0</v>
      </c>
      <c r="Q172" s="214">
        <v>0</v>
      </c>
      <c r="R172" s="214">
        <f>Q172*H172</f>
        <v>0</v>
      </c>
      <c r="S172" s="214">
        <v>0</v>
      </c>
      <c r="T172" s="215">
        <f>S172*H172</f>
        <v>0</v>
      </c>
      <c r="U172" s="37"/>
      <c r="V172" s="37"/>
      <c r="W172" s="37"/>
      <c r="X172" s="37"/>
      <c r="Y172" s="37"/>
      <c r="Z172" s="37"/>
      <c r="AA172" s="37"/>
      <c r="AB172" s="37"/>
      <c r="AC172" s="37"/>
      <c r="AD172" s="37"/>
      <c r="AE172" s="37"/>
      <c r="AR172" s="216" t="s">
        <v>656</v>
      </c>
      <c r="AT172" s="216" t="s">
        <v>285</v>
      </c>
      <c r="AU172" s="216" t="s">
        <v>82</v>
      </c>
      <c r="AY172" s="18" t="s">
        <v>283</v>
      </c>
      <c r="BE172" s="217">
        <f>IF(N172="základná",J172,0)</f>
        <v>0</v>
      </c>
      <c r="BF172" s="217">
        <f>IF(N172="znížená",J172,0)</f>
        <v>0</v>
      </c>
      <c r="BG172" s="217">
        <f>IF(N172="zákl. prenesená",J172,0)</f>
        <v>0</v>
      </c>
      <c r="BH172" s="217">
        <f>IF(N172="zníž. prenesená",J172,0)</f>
        <v>0</v>
      </c>
      <c r="BI172" s="217">
        <f>IF(N172="nulová",J172,0)</f>
        <v>0</v>
      </c>
      <c r="BJ172" s="18" t="s">
        <v>87</v>
      </c>
      <c r="BK172" s="217">
        <f>ROUND(I172*H172,2)</f>
        <v>0</v>
      </c>
      <c r="BL172" s="18" t="s">
        <v>656</v>
      </c>
      <c r="BM172" s="216" t="s">
        <v>5196</v>
      </c>
    </row>
    <row r="173" s="2" customFormat="1" ht="78" customHeight="1">
      <c r="A173" s="37"/>
      <c r="B173" s="168"/>
      <c r="C173" s="242" t="s">
        <v>496</v>
      </c>
      <c r="D173" s="242" t="s">
        <v>582</v>
      </c>
      <c r="E173" s="243" t="s">
        <v>5197</v>
      </c>
      <c r="F173" s="244" t="s">
        <v>5198</v>
      </c>
      <c r="G173" s="245" t="s">
        <v>373</v>
      </c>
      <c r="H173" s="246">
        <v>1</v>
      </c>
      <c r="I173" s="247"/>
      <c r="J173" s="248">
        <f>ROUND(I173*H173,2)</f>
        <v>0</v>
      </c>
      <c r="K173" s="249"/>
      <c r="L173" s="250"/>
      <c r="M173" s="251" t="s">
        <v>1</v>
      </c>
      <c r="N173" s="252" t="s">
        <v>41</v>
      </c>
      <c r="O173" s="81"/>
      <c r="P173" s="214">
        <f>O173*H173</f>
        <v>0</v>
      </c>
      <c r="Q173" s="214">
        <v>0</v>
      </c>
      <c r="R173" s="214">
        <f>Q173*H173</f>
        <v>0</v>
      </c>
      <c r="S173" s="214">
        <v>0</v>
      </c>
      <c r="T173" s="215">
        <f>S173*H173</f>
        <v>0</v>
      </c>
      <c r="U173" s="37"/>
      <c r="V173" s="37"/>
      <c r="W173" s="37"/>
      <c r="X173" s="37"/>
      <c r="Y173" s="37"/>
      <c r="Z173" s="37"/>
      <c r="AA173" s="37"/>
      <c r="AB173" s="37"/>
      <c r="AC173" s="37"/>
      <c r="AD173" s="37"/>
      <c r="AE173" s="37"/>
      <c r="AR173" s="216" t="s">
        <v>1399</v>
      </c>
      <c r="AT173" s="216" t="s">
        <v>582</v>
      </c>
      <c r="AU173" s="216" t="s">
        <v>82</v>
      </c>
      <c r="AY173" s="18" t="s">
        <v>283</v>
      </c>
      <c r="BE173" s="217">
        <f>IF(N173="základná",J173,0)</f>
        <v>0</v>
      </c>
      <c r="BF173" s="217">
        <f>IF(N173="znížená",J173,0)</f>
        <v>0</v>
      </c>
      <c r="BG173" s="217">
        <f>IF(N173="zákl. prenesená",J173,0)</f>
        <v>0</v>
      </c>
      <c r="BH173" s="217">
        <f>IF(N173="zníž. prenesená",J173,0)</f>
        <v>0</v>
      </c>
      <c r="BI173" s="217">
        <f>IF(N173="nulová",J173,0)</f>
        <v>0</v>
      </c>
      <c r="BJ173" s="18" t="s">
        <v>87</v>
      </c>
      <c r="BK173" s="217">
        <f>ROUND(I173*H173,2)</f>
        <v>0</v>
      </c>
      <c r="BL173" s="18" t="s">
        <v>656</v>
      </c>
      <c r="BM173" s="216" t="s">
        <v>5199</v>
      </c>
    </row>
    <row r="174" s="2" customFormat="1" ht="16.5" customHeight="1">
      <c r="A174" s="37"/>
      <c r="B174" s="168"/>
      <c r="C174" s="204" t="s">
        <v>501</v>
      </c>
      <c r="D174" s="204" t="s">
        <v>285</v>
      </c>
      <c r="E174" s="205" t="s">
        <v>5200</v>
      </c>
      <c r="F174" s="206" t="s">
        <v>3224</v>
      </c>
      <c r="G174" s="207" t="s">
        <v>373</v>
      </c>
      <c r="H174" s="208">
        <v>1</v>
      </c>
      <c r="I174" s="209"/>
      <c r="J174" s="210">
        <f>ROUND(I174*H174,2)</f>
        <v>0</v>
      </c>
      <c r="K174" s="211"/>
      <c r="L174" s="38"/>
      <c r="M174" s="212" t="s">
        <v>1</v>
      </c>
      <c r="N174" s="213" t="s">
        <v>41</v>
      </c>
      <c r="O174" s="81"/>
      <c r="P174" s="214">
        <f>O174*H174</f>
        <v>0</v>
      </c>
      <c r="Q174" s="214">
        <v>0</v>
      </c>
      <c r="R174" s="214">
        <f>Q174*H174</f>
        <v>0</v>
      </c>
      <c r="S174" s="214">
        <v>0</v>
      </c>
      <c r="T174" s="215">
        <f>S174*H174</f>
        <v>0</v>
      </c>
      <c r="U174" s="37"/>
      <c r="V174" s="37"/>
      <c r="W174" s="37"/>
      <c r="X174" s="37"/>
      <c r="Y174" s="37"/>
      <c r="Z174" s="37"/>
      <c r="AA174" s="37"/>
      <c r="AB174" s="37"/>
      <c r="AC174" s="37"/>
      <c r="AD174" s="37"/>
      <c r="AE174" s="37"/>
      <c r="AR174" s="216" t="s">
        <v>656</v>
      </c>
      <c r="AT174" s="216" t="s">
        <v>285</v>
      </c>
      <c r="AU174" s="216" t="s">
        <v>82</v>
      </c>
      <c r="AY174" s="18" t="s">
        <v>283</v>
      </c>
      <c r="BE174" s="217">
        <f>IF(N174="základná",J174,0)</f>
        <v>0</v>
      </c>
      <c r="BF174" s="217">
        <f>IF(N174="znížená",J174,0)</f>
        <v>0</v>
      </c>
      <c r="BG174" s="217">
        <f>IF(N174="zákl. prenesená",J174,0)</f>
        <v>0</v>
      </c>
      <c r="BH174" s="217">
        <f>IF(N174="zníž. prenesená",J174,0)</f>
        <v>0</v>
      </c>
      <c r="BI174" s="217">
        <f>IF(N174="nulová",J174,0)</f>
        <v>0</v>
      </c>
      <c r="BJ174" s="18" t="s">
        <v>87</v>
      </c>
      <c r="BK174" s="217">
        <f>ROUND(I174*H174,2)</f>
        <v>0</v>
      </c>
      <c r="BL174" s="18" t="s">
        <v>656</v>
      </c>
      <c r="BM174" s="216" t="s">
        <v>5201</v>
      </c>
    </row>
    <row r="175" s="2" customFormat="1" ht="66.75" customHeight="1">
      <c r="A175" s="37"/>
      <c r="B175" s="168"/>
      <c r="C175" s="242" t="s">
        <v>505</v>
      </c>
      <c r="D175" s="242" t="s">
        <v>582</v>
      </c>
      <c r="E175" s="243" t="s">
        <v>5202</v>
      </c>
      <c r="F175" s="244" t="s">
        <v>5203</v>
      </c>
      <c r="G175" s="245" t="s">
        <v>373</v>
      </c>
      <c r="H175" s="246">
        <v>2</v>
      </c>
      <c r="I175" s="247"/>
      <c r="J175" s="248">
        <f>ROUND(I175*H175,2)</f>
        <v>0</v>
      </c>
      <c r="K175" s="249"/>
      <c r="L175" s="250"/>
      <c r="M175" s="251" t="s">
        <v>1</v>
      </c>
      <c r="N175" s="252" t="s">
        <v>41</v>
      </c>
      <c r="O175" s="81"/>
      <c r="P175" s="214">
        <f>O175*H175</f>
        <v>0</v>
      </c>
      <c r="Q175" s="214">
        <v>0</v>
      </c>
      <c r="R175" s="214">
        <f>Q175*H175</f>
        <v>0</v>
      </c>
      <c r="S175" s="214">
        <v>0</v>
      </c>
      <c r="T175" s="215">
        <f>S175*H175</f>
        <v>0</v>
      </c>
      <c r="U175" s="37"/>
      <c r="V175" s="37"/>
      <c r="W175" s="37"/>
      <c r="X175" s="37"/>
      <c r="Y175" s="37"/>
      <c r="Z175" s="37"/>
      <c r="AA175" s="37"/>
      <c r="AB175" s="37"/>
      <c r="AC175" s="37"/>
      <c r="AD175" s="37"/>
      <c r="AE175" s="37"/>
      <c r="AR175" s="216" t="s">
        <v>1399</v>
      </c>
      <c r="AT175" s="216" t="s">
        <v>582</v>
      </c>
      <c r="AU175" s="216" t="s">
        <v>82</v>
      </c>
      <c r="AY175" s="18" t="s">
        <v>283</v>
      </c>
      <c r="BE175" s="217">
        <f>IF(N175="základná",J175,0)</f>
        <v>0</v>
      </c>
      <c r="BF175" s="217">
        <f>IF(N175="znížená",J175,0)</f>
        <v>0</v>
      </c>
      <c r="BG175" s="217">
        <f>IF(N175="zákl. prenesená",J175,0)</f>
        <v>0</v>
      </c>
      <c r="BH175" s="217">
        <f>IF(N175="zníž. prenesená",J175,0)</f>
        <v>0</v>
      </c>
      <c r="BI175" s="217">
        <f>IF(N175="nulová",J175,0)</f>
        <v>0</v>
      </c>
      <c r="BJ175" s="18" t="s">
        <v>87</v>
      </c>
      <c r="BK175" s="217">
        <f>ROUND(I175*H175,2)</f>
        <v>0</v>
      </c>
      <c r="BL175" s="18" t="s">
        <v>656</v>
      </c>
      <c r="BM175" s="216" t="s">
        <v>5204</v>
      </c>
    </row>
    <row r="176" s="2" customFormat="1" ht="24.15" customHeight="1">
      <c r="A176" s="37"/>
      <c r="B176" s="168"/>
      <c r="C176" s="204" t="s">
        <v>509</v>
      </c>
      <c r="D176" s="204" t="s">
        <v>285</v>
      </c>
      <c r="E176" s="205" t="s">
        <v>4669</v>
      </c>
      <c r="F176" s="206" t="s">
        <v>3224</v>
      </c>
      <c r="G176" s="207" t="s">
        <v>373</v>
      </c>
      <c r="H176" s="208">
        <v>2</v>
      </c>
      <c r="I176" s="209"/>
      <c r="J176" s="210">
        <f>ROUND(I176*H176,2)</f>
        <v>0</v>
      </c>
      <c r="K176" s="211"/>
      <c r="L176" s="38"/>
      <c r="M176" s="212" t="s">
        <v>1</v>
      </c>
      <c r="N176" s="213" t="s">
        <v>41</v>
      </c>
      <c r="O176" s="81"/>
      <c r="P176" s="214">
        <f>O176*H176</f>
        <v>0</v>
      </c>
      <c r="Q176" s="214">
        <v>0</v>
      </c>
      <c r="R176" s="214">
        <f>Q176*H176</f>
        <v>0</v>
      </c>
      <c r="S176" s="214">
        <v>0</v>
      </c>
      <c r="T176" s="215">
        <f>S176*H176</f>
        <v>0</v>
      </c>
      <c r="U176" s="37"/>
      <c r="V176" s="37"/>
      <c r="W176" s="37"/>
      <c r="X176" s="37"/>
      <c r="Y176" s="37"/>
      <c r="Z176" s="37"/>
      <c r="AA176" s="37"/>
      <c r="AB176" s="37"/>
      <c r="AC176" s="37"/>
      <c r="AD176" s="37"/>
      <c r="AE176" s="37"/>
      <c r="AR176" s="216" t="s">
        <v>656</v>
      </c>
      <c r="AT176" s="216" t="s">
        <v>285</v>
      </c>
      <c r="AU176" s="216" t="s">
        <v>82</v>
      </c>
      <c r="AY176" s="18" t="s">
        <v>283</v>
      </c>
      <c r="BE176" s="217">
        <f>IF(N176="základná",J176,0)</f>
        <v>0</v>
      </c>
      <c r="BF176" s="217">
        <f>IF(N176="znížená",J176,0)</f>
        <v>0</v>
      </c>
      <c r="BG176" s="217">
        <f>IF(N176="zákl. prenesená",J176,0)</f>
        <v>0</v>
      </c>
      <c r="BH176" s="217">
        <f>IF(N176="zníž. prenesená",J176,0)</f>
        <v>0</v>
      </c>
      <c r="BI176" s="217">
        <f>IF(N176="nulová",J176,0)</f>
        <v>0</v>
      </c>
      <c r="BJ176" s="18" t="s">
        <v>87</v>
      </c>
      <c r="BK176" s="217">
        <f>ROUND(I176*H176,2)</f>
        <v>0</v>
      </c>
      <c r="BL176" s="18" t="s">
        <v>656</v>
      </c>
      <c r="BM176" s="216" t="s">
        <v>5205</v>
      </c>
    </row>
    <row r="177" s="12" customFormat="1" ht="25.92" customHeight="1">
      <c r="A177" s="12"/>
      <c r="B177" s="191"/>
      <c r="C177" s="12"/>
      <c r="D177" s="192" t="s">
        <v>74</v>
      </c>
      <c r="E177" s="193" t="s">
        <v>2174</v>
      </c>
      <c r="F177" s="193" t="s">
        <v>3424</v>
      </c>
      <c r="G177" s="12"/>
      <c r="H177" s="12"/>
      <c r="I177" s="194"/>
      <c r="J177" s="195">
        <f>BK177</f>
        <v>0</v>
      </c>
      <c r="K177" s="12"/>
      <c r="L177" s="191"/>
      <c r="M177" s="196"/>
      <c r="N177" s="197"/>
      <c r="O177" s="197"/>
      <c r="P177" s="198">
        <f>SUM(P178:P201)</f>
        <v>0</v>
      </c>
      <c r="Q177" s="197"/>
      <c r="R177" s="198">
        <f>SUM(R178:R201)</f>
        <v>0</v>
      </c>
      <c r="S177" s="197"/>
      <c r="T177" s="199">
        <f>SUM(T178:T201)</f>
        <v>0</v>
      </c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R177" s="192" t="s">
        <v>82</v>
      </c>
      <c r="AT177" s="200" t="s">
        <v>74</v>
      </c>
      <c r="AU177" s="200" t="s">
        <v>75</v>
      </c>
      <c r="AY177" s="192" t="s">
        <v>283</v>
      </c>
      <c r="BK177" s="201">
        <f>SUM(BK178:BK201)</f>
        <v>0</v>
      </c>
    </row>
    <row r="178" s="2" customFormat="1" ht="62.7" customHeight="1">
      <c r="A178" s="37"/>
      <c r="B178" s="168"/>
      <c r="C178" s="242" t="s">
        <v>515</v>
      </c>
      <c r="D178" s="242" t="s">
        <v>582</v>
      </c>
      <c r="E178" s="243" t="s">
        <v>5206</v>
      </c>
      <c r="F178" s="244" t="s">
        <v>5207</v>
      </c>
      <c r="G178" s="245" t="s">
        <v>373</v>
      </c>
      <c r="H178" s="246">
        <v>2</v>
      </c>
      <c r="I178" s="247"/>
      <c r="J178" s="248">
        <f>ROUND(I178*H178,2)</f>
        <v>0</v>
      </c>
      <c r="K178" s="249"/>
      <c r="L178" s="250"/>
      <c r="M178" s="251" t="s">
        <v>1</v>
      </c>
      <c r="N178" s="252" t="s">
        <v>41</v>
      </c>
      <c r="O178" s="81"/>
      <c r="P178" s="214">
        <f>O178*H178</f>
        <v>0</v>
      </c>
      <c r="Q178" s="214">
        <v>0</v>
      </c>
      <c r="R178" s="214">
        <f>Q178*H178</f>
        <v>0</v>
      </c>
      <c r="S178" s="214">
        <v>0</v>
      </c>
      <c r="T178" s="215">
        <f>S178*H178</f>
        <v>0</v>
      </c>
      <c r="U178" s="37"/>
      <c r="V178" s="37"/>
      <c r="W178" s="37"/>
      <c r="X178" s="37"/>
      <c r="Y178" s="37"/>
      <c r="Z178" s="37"/>
      <c r="AA178" s="37"/>
      <c r="AB178" s="37"/>
      <c r="AC178" s="37"/>
      <c r="AD178" s="37"/>
      <c r="AE178" s="37"/>
      <c r="AR178" s="216" t="s">
        <v>1399</v>
      </c>
      <c r="AT178" s="216" t="s">
        <v>582</v>
      </c>
      <c r="AU178" s="216" t="s">
        <v>82</v>
      </c>
      <c r="AY178" s="18" t="s">
        <v>283</v>
      </c>
      <c r="BE178" s="217">
        <f>IF(N178="základná",J178,0)</f>
        <v>0</v>
      </c>
      <c r="BF178" s="217">
        <f>IF(N178="znížená",J178,0)</f>
        <v>0</v>
      </c>
      <c r="BG178" s="217">
        <f>IF(N178="zákl. prenesená",J178,0)</f>
        <v>0</v>
      </c>
      <c r="BH178" s="217">
        <f>IF(N178="zníž. prenesená",J178,0)</f>
        <v>0</v>
      </c>
      <c r="BI178" s="217">
        <f>IF(N178="nulová",J178,0)</f>
        <v>0</v>
      </c>
      <c r="BJ178" s="18" t="s">
        <v>87</v>
      </c>
      <c r="BK178" s="217">
        <f>ROUND(I178*H178,2)</f>
        <v>0</v>
      </c>
      <c r="BL178" s="18" t="s">
        <v>656</v>
      </c>
      <c r="BM178" s="216" t="s">
        <v>5208</v>
      </c>
    </row>
    <row r="179" s="2" customFormat="1" ht="16.5" customHeight="1">
      <c r="A179" s="37"/>
      <c r="B179" s="168"/>
      <c r="C179" s="204" t="s">
        <v>519</v>
      </c>
      <c r="D179" s="204" t="s">
        <v>285</v>
      </c>
      <c r="E179" s="205" t="s">
        <v>5209</v>
      </c>
      <c r="F179" s="206" t="s">
        <v>3224</v>
      </c>
      <c r="G179" s="207" t="s">
        <v>373</v>
      </c>
      <c r="H179" s="208">
        <v>2</v>
      </c>
      <c r="I179" s="209"/>
      <c r="J179" s="210">
        <f>ROUND(I179*H179,2)</f>
        <v>0</v>
      </c>
      <c r="K179" s="211"/>
      <c r="L179" s="38"/>
      <c r="M179" s="212" t="s">
        <v>1</v>
      </c>
      <c r="N179" s="213" t="s">
        <v>41</v>
      </c>
      <c r="O179" s="81"/>
      <c r="P179" s="214">
        <f>O179*H179</f>
        <v>0</v>
      </c>
      <c r="Q179" s="214">
        <v>0</v>
      </c>
      <c r="R179" s="214">
        <f>Q179*H179</f>
        <v>0</v>
      </c>
      <c r="S179" s="214">
        <v>0</v>
      </c>
      <c r="T179" s="215">
        <f>S179*H179</f>
        <v>0</v>
      </c>
      <c r="U179" s="37"/>
      <c r="V179" s="37"/>
      <c r="W179" s="37"/>
      <c r="X179" s="37"/>
      <c r="Y179" s="37"/>
      <c r="Z179" s="37"/>
      <c r="AA179" s="37"/>
      <c r="AB179" s="37"/>
      <c r="AC179" s="37"/>
      <c r="AD179" s="37"/>
      <c r="AE179" s="37"/>
      <c r="AR179" s="216" t="s">
        <v>656</v>
      </c>
      <c r="AT179" s="216" t="s">
        <v>285</v>
      </c>
      <c r="AU179" s="216" t="s">
        <v>82</v>
      </c>
      <c r="AY179" s="18" t="s">
        <v>283</v>
      </c>
      <c r="BE179" s="217">
        <f>IF(N179="základná",J179,0)</f>
        <v>0</v>
      </c>
      <c r="BF179" s="217">
        <f>IF(N179="znížená",J179,0)</f>
        <v>0</v>
      </c>
      <c r="BG179" s="217">
        <f>IF(N179="zákl. prenesená",J179,0)</f>
        <v>0</v>
      </c>
      <c r="BH179" s="217">
        <f>IF(N179="zníž. prenesená",J179,0)</f>
        <v>0</v>
      </c>
      <c r="BI179" s="217">
        <f>IF(N179="nulová",J179,0)</f>
        <v>0</v>
      </c>
      <c r="BJ179" s="18" t="s">
        <v>87</v>
      </c>
      <c r="BK179" s="217">
        <f>ROUND(I179*H179,2)</f>
        <v>0</v>
      </c>
      <c r="BL179" s="18" t="s">
        <v>656</v>
      </c>
      <c r="BM179" s="216" t="s">
        <v>5210</v>
      </c>
    </row>
    <row r="180" s="2" customFormat="1" ht="76.35" customHeight="1">
      <c r="A180" s="37"/>
      <c r="B180" s="168"/>
      <c r="C180" s="242" t="s">
        <v>523</v>
      </c>
      <c r="D180" s="242" t="s">
        <v>582</v>
      </c>
      <c r="E180" s="243" t="s">
        <v>5211</v>
      </c>
      <c r="F180" s="244" t="s">
        <v>5212</v>
      </c>
      <c r="G180" s="245" t="s">
        <v>373</v>
      </c>
      <c r="H180" s="246">
        <v>2</v>
      </c>
      <c r="I180" s="247"/>
      <c r="J180" s="248">
        <f>ROUND(I180*H180,2)</f>
        <v>0</v>
      </c>
      <c r="K180" s="249"/>
      <c r="L180" s="250"/>
      <c r="M180" s="251" t="s">
        <v>1</v>
      </c>
      <c r="N180" s="252" t="s">
        <v>41</v>
      </c>
      <c r="O180" s="81"/>
      <c r="P180" s="214">
        <f>O180*H180</f>
        <v>0</v>
      </c>
      <c r="Q180" s="214">
        <v>0</v>
      </c>
      <c r="R180" s="214">
        <f>Q180*H180</f>
        <v>0</v>
      </c>
      <c r="S180" s="214">
        <v>0</v>
      </c>
      <c r="T180" s="215">
        <f>S180*H180</f>
        <v>0</v>
      </c>
      <c r="U180" s="37"/>
      <c r="V180" s="37"/>
      <c r="W180" s="37"/>
      <c r="X180" s="37"/>
      <c r="Y180" s="37"/>
      <c r="Z180" s="37"/>
      <c r="AA180" s="37"/>
      <c r="AB180" s="37"/>
      <c r="AC180" s="37"/>
      <c r="AD180" s="37"/>
      <c r="AE180" s="37"/>
      <c r="AR180" s="216" t="s">
        <v>1399</v>
      </c>
      <c r="AT180" s="216" t="s">
        <v>582</v>
      </c>
      <c r="AU180" s="216" t="s">
        <v>82</v>
      </c>
      <c r="AY180" s="18" t="s">
        <v>283</v>
      </c>
      <c r="BE180" s="217">
        <f>IF(N180="základná",J180,0)</f>
        <v>0</v>
      </c>
      <c r="BF180" s="217">
        <f>IF(N180="znížená",J180,0)</f>
        <v>0</v>
      </c>
      <c r="BG180" s="217">
        <f>IF(N180="zákl. prenesená",J180,0)</f>
        <v>0</v>
      </c>
      <c r="BH180" s="217">
        <f>IF(N180="zníž. prenesená",J180,0)</f>
        <v>0</v>
      </c>
      <c r="BI180" s="217">
        <f>IF(N180="nulová",J180,0)</f>
        <v>0</v>
      </c>
      <c r="BJ180" s="18" t="s">
        <v>87</v>
      </c>
      <c r="BK180" s="217">
        <f>ROUND(I180*H180,2)</f>
        <v>0</v>
      </c>
      <c r="BL180" s="18" t="s">
        <v>656</v>
      </c>
      <c r="BM180" s="216" t="s">
        <v>5213</v>
      </c>
    </row>
    <row r="181" s="2" customFormat="1" ht="16.5" customHeight="1">
      <c r="A181" s="37"/>
      <c r="B181" s="168"/>
      <c r="C181" s="204" t="s">
        <v>527</v>
      </c>
      <c r="D181" s="204" t="s">
        <v>285</v>
      </c>
      <c r="E181" s="205" t="s">
        <v>5214</v>
      </c>
      <c r="F181" s="206" t="s">
        <v>3224</v>
      </c>
      <c r="G181" s="207" t="s">
        <v>373</v>
      </c>
      <c r="H181" s="208">
        <v>2</v>
      </c>
      <c r="I181" s="209"/>
      <c r="J181" s="210">
        <f>ROUND(I181*H181,2)</f>
        <v>0</v>
      </c>
      <c r="K181" s="211"/>
      <c r="L181" s="38"/>
      <c r="M181" s="212" t="s">
        <v>1</v>
      </c>
      <c r="N181" s="213" t="s">
        <v>41</v>
      </c>
      <c r="O181" s="81"/>
      <c r="P181" s="214">
        <f>O181*H181</f>
        <v>0</v>
      </c>
      <c r="Q181" s="214">
        <v>0</v>
      </c>
      <c r="R181" s="214">
        <f>Q181*H181</f>
        <v>0</v>
      </c>
      <c r="S181" s="214">
        <v>0</v>
      </c>
      <c r="T181" s="215">
        <f>S181*H181</f>
        <v>0</v>
      </c>
      <c r="U181" s="37"/>
      <c r="V181" s="37"/>
      <c r="W181" s="37"/>
      <c r="X181" s="37"/>
      <c r="Y181" s="37"/>
      <c r="Z181" s="37"/>
      <c r="AA181" s="37"/>
      <c r="AB181" s="37"/>
      <c r="AC181" s="37"/>
      <c r="AD181" s="37"/>
      <c r="AE181" s="37"/>
      <c r="AR181" s="216" t="s">
        <v>656</v>
      </c>
      <c r="AT181" s="216" t="s">
        <v>285</v>
      </c>
      <c r="AU181" s="216" t="s">
        <v>82</v>
      </c>
      <c r="AY181" s="18" t="s">
        <v>283</v>
      </c>
      <c r="BE181" s="217">
        <f>IF(N181="základná",J181,0)</f>
        <v>0</v>
      </c>
      <c r="BF181" s="217">
        <f>IF(N181="znížená",J181,0)</f>
        <v>0</v>
      </c>
      <c r="BG181" s="217">
        <f>IF(N181="zákl. prenesená",J181,0)</f>
        <v>0</v>
      </c>
      <c r="BH181" s="217">
        <f>IF(N181="zníž. prenesená",J181,0)</f>
        <v>0</v>
      </c>
      <c r="BI181" s="217">
        <f>IF(N181="nulová",J181,0)</f>
        <v>0</v>
      </c>
      <c r="BJ181" s="18" t="s">
        <v>87</v>
      </c>
      <c r="BK181" s="217">
        <f>ROUND(I181*H181,2)</f>
        <v>0</v>
      </c>
      <c r="BL181" s="18" t="s">
        <v>656</v>
      </c>
      <c r="BM181" s="216" t="s">
        <v>5215</v>
      </c>
    </row>
    <row r="182" s="2" customFormat="1" ht="44.25" customHeight="1">
      <c r="A182" s="37"/>
      <c r="B182" s="168"/>
      <c r="C182" s="242" t="s">
        <v>531</v>
      </c>
      <c r="D182" s="242" t="s">
        <v>582</v>
      </c>
      <c r="E182" s="243" t="s">
        <v>5216</v>
      </c>
      <c r="F182" s="244" t="s">
        <v>5217</v>
      </c>
      <c r="G182" s="245" t="s">
        <v>373</v>
      </c>
      <c r="H182" s="246">
        <v>2</v>
      </c>
      <c r="I182" s="247"/>
      <c r="J182" s="248">
        <f>ROUND(I182*H182,2)</f>
        <v>0</v>
      </c>
      <c r="K182" s="249"/>
      <c r="L182" s="250"/>
      <c r="M182" s="251" t="s">
        <v>1</v>
      </c>
      <c r="N182" s="252" t="s">
        <v>41</v>
      </c>
      <c r="O182" s="81"/>
      <c r="P182" s="214">
        <f>O182*H182</f>
        <v>0</v>
      </c>
      <c r="Q182" s="214">
        <v>0</v>
      </c>
      <c r="R182" s="214">
        <f>Q182*H182</f>
        <v>0</v>
      </c>
      <c r="S182" s="214">
        <v>0</v>
      </c>
      <c r="T182" s="215">
        <f>S182*H182</f>
        <v>0</v>
      </c>
      <c r="U182" s="37"/>
      <c r="V182" s="37"/>
      <c r="W182" s="37"/>
      <c r="X182" s="37"/>
      <c r="Y182" s="37"/>
      <c r="Z182" s="37"/>
      <c r="AA182" s="37"/>
      <c r="AB182" s="37"/>
      <c r="AC182" s="37"/>
      <c r="AD182" s="37"/>
      <c r="AE182" s="37"/>
      <c r="AR182" s="216" t="s">
        <v>1399</v>
      </c>
      <c r="AT182" s="216" t="s">
        <v>582</v>
      </c>
      <c r="AU182" s="216" t="s">
        <v>82</v>
      </c>
      <c r="AY182" s="18" t="s">
        <v>283</v>
      </c>
      <c r="BE182" s="217">
        <f>IF(N182="základná",J182,0)</f>
        <v>0</v>
      </c>
      <c r="BF182" s="217">
        <f>IF(N182="znížená",J182,0)</f>
        <v>0</v>
      </c>
      <c r="BG182" s="217">
        <f>IF(N182="zákl. prenesená",J182,0)</f>
        <v>0</v>
      </c>
      <c r="BH182" s="217">
        <f>IF(N182="zníž. prenesená",J182,0)</f>
        <v>0</v>
      </c>
      <c r="BI182" s="217">
        <f>IF(N182="nulová",J182,0)</f>
        <v>0</v>
      </c>
      <c r="BJ182" s="18" t="s">
        <v>87</v>
      </c>
      <c r="BK182" s="217">
        <f>ROUND(I182*H182,2)</f>
        <v>0</v>
      </c>
      <c r="BL182" s="18" t="s">
        <v>656</v>
      </c>
      <c r="BM182" s="216" t="s">
        <v>5218</v>
      </c>
    </row>
    <row r="183" s="2" customFormat="1" ht="16.5" customHeight="1">
      <c r="A183" s="37"/>
      <c r="B183" s="168"/>
      <c r="C183" s="204" t="s">
        <v>538</v>
      </c>
      <c r="D183" s="204" t="s">
        <v>285</v>
      </c>
      <c r="E183" s="205" t="s">
        <v>5219</v>
      </c>
      <c r="F183" s="206" t="s">
        <v>3224</v>
      </c>
      <c r="G183" s="207" t="s">
        <v>373</v>
      </c>
      <c r="H183" s="208">
        <v>2</v>
      </c>
      <c r="I183" s="209"/>
      <c r="J183" s="210">
        <f>ROUND(I183*H183,2)</f>
        <v>0</v>
      </c>
      <c r="K183" s="211"/>
      <c r="L183" s="38"/>
      <c r="M183" s="212" t="s">
        <v>1</v>
      </c>
      <c r="N183" s="213" t="s">
        <v>41</v>
      </c>
      <c r="O183" s="81"/>
      <c r="P183" s="214">
        <f>O183*H183</f>
        <v>0</v>
      </c>
      <c r="Q183" s="214">
        <v>0</v>
      </c>
      <c r="R183" s="214">
        <f>Q183*H183</f>
        <v>0</v>
      </c>
      <c r="S183" s="214">
        <v>0</v>
      </c>
      <c r="T183" s="215">
        <f>S183*H183</f>
        <v>0</v>
      </c>
      <c r="U183" s="37"/>
      <c r="V183" s="37"/>
      <c r="W183" s="37"/>
      <c r="X183" s="37"/>
      <c r="Y183" s="37"/>
      <c r="Z183" s="37"/>
      <c r="AA183" s="37"/>
      <c r="AB183" s="37"/>
      <c r="AC183" s="37"/>
      <c r="AD183" s="37"/>
      <c r="AE183" s="37"/>
      <c r="AR183" s="216" t="s">
        <v>656</v>
      </c>
      <c r="AT183" s="216" t="s">
        <v>285</v>
      </c>
      <c r="AU183" s="216" t="s">
        <v>82</v>
      </c>
      <c r="AY183" s="18" t="s">
        <v>283</v>
      </c>
      <c r="BE183" s="217">
        <f>IF(N183="základná",J183,0)</f>
        <v>0</v>
      </c>
      <c r="BF183" s="217">
        <f>IF(N183="znížená",J183,0)</f>
        <v>0</v>
      </c>
      <c r="BG183" s="217">
        <f>IF(N183="zákl. prenesená",J183,0)</f>
        <v>0</v>
      </c>
      <c r="BH183" s="217">
        <f>IF(N183="zníž. prenesená",J183,0)</f>
        <v>0</v>
      </c>
      <c r="BI183" s="217">
        <f>IF(N183="nulová",J183,0)</f>
        <v>0</v>
      </c>
      <c r="BJ183" s="18" t="s">
        <v>87</v>
      </c>
      <c r="BK183" s="217">
        <f>ROUND(I183*H183,2)</f>
        <v>0</v>
      </c>
      <c r="BL183" s="18" t="s">
        <v>656</v>
      </c>
      <c r="BM183" s="216" t="s">
        <v>5220</v>
      </c>
    </row>
    <row r="184" s="2" customFormat="1" ht="37.8" customHeight="1">
      <c r="A184" s="37"/>
      <c r="B184" s="168"/>
      <c r="C184" s="242" t="s">
        <v>542</v>
      </c>
      <c r="D184" s="242" t="s">
        <v>582</v>
      </c>
      <c r="E184" s="243" t="s">
        <v>5221</v>
      </c>
      <c r="F184" s="244" t="s">
        <v>5222</v>
      </c>
      <c r="G184" s="245" t="s">
        <v>373</v>
      </c>
      <c r="H184" s="246">
        <v>10</v>
      </c>
      <c r="I184" s="247"/>
      <c r="J184" s="248">
        <f>ROUND(I184*H184,2)</f>
        <v>0</v>
      </c>
      <c r="K184" s="249"/>
      <c r="L184" s="250"/>
      <c r="M184" s="251" t="s">
        <v>1</v>
      </c>
      <c r="N184" s="252" t="s">
        <v>41</v>
      </c>
      <c r="O184" s="81"/>
      <c r="P184" s="214">
        <f>O184*H184</f>
        <v>0</v>
      </c>
      <c r="Q184" s="214">
        <v>0</v>
      </c>
      <c r="R184" s="214">
        <f>Q184*H184</f>
        <v>0</v>
      </c>
      <c r="S184" s="214">
        <v>0</v>
      </c>
      <c r="T184" s="215">
        <f>S184*H184</f>
        <v>0</v>
      </c>
      <c r="U184" s="37"/>
      <c r="V184" s="37"/>
      <c r="W184" s="37"/>
      <c r="X184" s="37"/>
      <c r="Y184" s="37"/>
      <c r="Z184" s="37"/>
      <c r="AA184" s="37"/>
      <c r="AB184" s="37"/>
      <c r="AC184" s="37"/>
      <c r="AD184" s="37"/>
      <c r="AE184" s="37"/>
      <c r="AR184" s="216" t="s">
        <v>1399</v>
      </c>
      <c r="AT184" s="216" t="s">
        <v>582</v>
      </c>
      <c r="AU184" s="216" t="s">
        <v>82</v>
      </c>
      <c r="AY184" s="18" t="s">
        <v>283</v>
      </c>
      <c r="BE184" s="217">
        <f>IF(N184="základná",J184,0)</f>
        <v>0</v>
      </c>
      <c r="BF184" s="217">
        <f>IF(N184="znížená",J184,0)</f>
        <v>0</v>
      </c>
      <c r="BG184" s="217">
        <f>IF(N184="zákl. prenesená",J184,0)</f>
        <v>0</v>
      </c>
      <c r="BH184" s="217">
        <f>IF(N184="zníž. prenesená",J184,0)</f>
        <v>0</v>
      </c>
      <c r="BI184" s="217">
        <f>IF(N184="nulová",J184,0)</f>
        <v>0</v>
      </c>
      <c r="BJ184" s="18" t="s">
        <v>87</v>
      </c>
      <c r="BK184" s="217">
        <f>ROUND(I184*H184,2)</f>
        <v>0</v>
      </c>
      <c r="BL184" s="18" t="s">
        <v>656</v>
      </c>
      <c r="BM184" s="216" t="s">
        <v>5223</v>
      </c>
    </row>
    <row r="185" s="2" customFormat="1" ht="24.15" customHeight="1">
      <c r="A185" s="37"/>
      <c r="B185" s="168"/>
      <c r="C185" s="242" t="s">
        <v>546</v>
      </c>
      <c r="D185" s="242" t="s">
        <v>582</v>
      </c>
      <c r="E185" s="243" t="s">
        <v>5224</v>
      </c>
      <c r="F185" s="244" t="s">
        <v>5225</v>
      </c>
      <c r="G185" s="245" t="s">
        <v>373</v>
      </c>
      <c r="H185" s="246">
        <v>1</v>
      </c>
      <c r="I185" s="247"/>
      <c r="J185" s="248">
        <f>ROUND(I185*H185,2)</f>
        <v>0</v>
      </c>
      <c r="K185" s="249"/>
      <c r="L185" s="250"/>
      <c r="M185" s="251" t="s">
        <v>1</v>
      </c>
      <c r="N185" s="252" t="s">
        <v>41</v>
      </c>
      <c r="O185" s="81"/>
      <c r="P185" s="214">
        <f>O185*H185</f>
        <v>0</v>
      </c>
      <c r="Q185" s="214">
        <v>0</v>
      </c>
      <c r="R185" s="214">
        <f>Q185*H185</f>
        <v>0</v>
      </c>
      <c r="S185" s="214">
        <v>0</v>
      </c>
      <c r="T185" s="215">
        <f>S185*H185</f>
        <v>0</v>
      </c>
      <c r="U185" s="37"/>
      <c r="V185" s="37"/>
      <c r="W185" s="37"/>
      <c r="X185" s="37"/>
      <c r="Y185" s="37"/>
      <c r="Z185" s="37"/>
      <c r="AA185" s="37"/>
      <c r="AB185" s="37"/>
      <c r="AC185" s="37"/>
      <c r="AD185" s="37"/>
      <c r="AE185" s="37"/>
      <c r="AR185" s="216" t="s">
        <v>1399</v>
      </c>
      <c r="AT185" s="216" t="s">
        <v>582</v>
      </c>
      <c r="AU185" s="216" t="s">
        <v>82</v>
      </c>
      <c r="AY185" s="18" t="s">
        <v>283</v>
      </c>
      <c r="BE185" s="217">
        <f>IF(N185="základná",J185,0)</f>
        <v>0</v>
      </c>
      <c r="BF185" s="217">
        <f>IF(N185="znížená",J185,0)</f>
        <v>0</v>
      </c>
      <c r="BG185" s="217">
        <f>IF(N185="zákl. prenesená",J185,0)</f>
        <v>0</v>
      </c>
      <c r="BH185" s="217">
        <f>IF(N185="zníž. prenesená",J185,0)</f>
        <v>0</v>
      </c>
      <c r="BI185" s="217">
        <f>IF(N185="nulová",J185,0)</f>
        <v>0</v>
      </c>
      <c r="BJ185" s="18" t="s">
        <v>87</v>
      </c>
      <c r="BK185" s="217">
        <f>ROUND(I185*H185,2)</f>
        <v>0</v>
      </c>
      <c r="BL185" s="18" t="s">
        <v>656</v>
      </c>
      <c r="BM185" s="216" t="s">
        <v>5226</v>
      </c>
    </row>
    <row r="186" s="2" customFormat="1" ht="16.5" customHeight="1">
      <c r="A186" s="37"/>
      <c r="B186" s="168"/>
      <c r="C186" s="204" t="s">
        <v>551</v>
      </c>
      <c r="D186" s="204" t="s">
        <v>285</v>
      </c>
      <c r="E186" s="205" t="s">
        <v>5227</v>
      </c>
      <c r="F186" s="206" t="s">
        <v>3224</v>
      </c>
      <c r="G186" s="207" t="s">
        <v>373</v>
      </c>
      <c r="H186" s="208">
        <v>1</v>
      </c>
      <c r="I186" s="209"/>
      <c r="J186" s="210">
        <f>ROUND(I186*H186,2)</f>
        <v>0</v>
      </c>
      <c r="K186" s="211"/>
      <c r="L186" s="38"/>
      <c r="M186" s="212" t="s">
        <v>1</v>
      </c>
      <c r="N186" s="213" t="s">
        <v>41</v>
      </c>
      <c r="O186" s="81"/>
      <c r="P186" s="214">
        <f>O186*H186</f>
        <v>0</v>
      </c>
      <c r="Q186" s="214">
        <v>0</v>
      </c>
      <c r="R186" s="214">
        <f>Q186*H186</f>
        <v>0</v>
      </c>
      <c r="S186" s="214">
        <v>0</v>
      </c>
      <c r="T186" s="215">
        <f>S186*H186</f>
        <v>0</v>
      </c>
      <c r="U186" s="37"/>
      <c r="V186" s="37"/>
      <c r="W186" s="37"/>
      <c r="X186" s="37"/>
      <c r="Y186" s="37"/>
      <c r="Z186" s="37"/>
      <c r="AA186" s="37"/>
      <c r="AB186" s="37"/>
      <c r="AC186" s="37"/>
      <c r="AD186" s="37"/>
      <c r="AE186" s="37"/>
      <c r="AR186" s="216" t="s">
        <v>656</v>
      </c>
      <c r="AT186" s="216" t="s">
        <v>285</v>
      </c>
      <c r="AU186" s="216" t="s">
        <v>82</v>
      </c>
      <c r="AY186" s="18" t="s">
        <v>283</v>
      </c>
      <c r="BE186" s="217">
        <f>IF(N186="základná",J186,0)</f>
        <v>0</v>
      </c>
      <c r="BF186" s="217">
        <f>IF(N186="znížená",J186,0)</f>
        <v>0</v>
      </c>
      <c r="BG186" s="217">
        <f>IF(N186="zákl. prenesená",J186,0)</f>
        <v>0</v>
      </c>
      <c r="BH186" s="217">
        <f>IF(N186="zníž. prenesená",J186,0)</f>
        <v>0</v>
      </c>
      <c r="BI186" s="217">
        <f>IF(N186="nulová",J186,0)</f>
        <v>0</v>
      </c>
      <c r="BJ186" s="18" t="s">
        <v>87</v>
      </c>
      <c r="BK186" s="217">
        <f>ROUND(I186*H186,2)</f>
        <v>0</v>
      </c>
      <c r="BL186" s="18" t="s">
        <v>656</v>
      </c>
      <c r="BM186" s="216" t="s">
        <v>5228</v>
      </c>
    </row>
    <row r="187" s="2" customFormat="1" ht="44.25" customHeight="1">
      <c r="A187" s="37"/>
      <c r="B187" s="168"/>
      <c r="C187" s="242" t="s">
        <v>555</v>
      </c>
      <c r="D187" s="242" t="s">
        <v>582</v>
      </c>
      <c r="E187" s="243" t="s">
        <v>5229</v>
      </c>
      <c r="F187" s="244" t="s">
        <v>5230</v>
      </c>
      <c r="G187" s="245" t="s">
        <v>373</v>
      </c>
      <c r="H187" s="246">
        <v>1</v>
      </c>
      <c r="I187" s="247"/>
      <c r="J187" s="248">
        <f>ROUND(I187*H187,2)</f>
        <v>0</v>
      </c>
      <c r="K187" s="249"/>
      <c r="L187" s="250"/>
      <c r="M187" s="251" t="s">
        <v>1</v>
      </c>
      <c r="N187" s="252" t="s">
        <v>41</v>
      </c>
      <c r="O187" s="81"/>
      <c r="P187" s="214">
        <f>O187*H187</f>
        <v>0</v>
      </c>
      <c r="Q187" s="214">
        <v>0</v>
      </c>
      <c r="R187" s="214">
        <f>Q187*H187</f>
        <v>0</v>
      </c>
      <c r="S187" s="214">
        <v>0</v>
      </c>
      <c r="T187" s="215">
        <f>S187*H187</f>
        <v>0</v>
      </c>
      <c r="U187" s="37"/>
      <c r="V187" s="37"/>
      <c r="W187" s="37"/>
      <c r="X187" s="37"/>
      <c r="Y187" s="37"/>
      <c r="Z187" s="37"/>
      <c r="AA187" s="37"/>
      <c r="AB187" s="37"/>
      <c r="AC187" s="37"/>
      <c r="AD187" s="37"/>
      <c r="AE187" s="37"/>
      <c r="AR187" s="216" t="s">
        <v>1399</v>
      </c>
      <c r="AT187" s="216" t="s">
        <v>582</v>
      </c>
      <c r="AU187" s="216" t="s">
        <v>82</v>
      </c>
      <c r="AY187" s="18" t="s">
        <v>283</v>
      </c>
      <c r="BE187" s="217">
        <f>IF(N187="základná",J187,0)</f>
        <v>0</v>
      </c>
      <c r="BF187" s="217">
        <f>IF(N187="znížená",J187,0)</f>
        <v>0</v>
      </c>
      <c r="BG187" s="217">
        <f>IF(N187="zákl. prenesená",J187,0)</f>
        <v>0</v>
      </c>
      <c r="BH187" s="217">
        <f>IF(N187="zníž. prenesená",J187,0)</f>
        <v>0</v>
      </c>
      <c r="BI187" s="217">
        <f>IF(N187="nulová",J187,0)</f>
        <v>0</v>
      </c>
      <c r="BJ187" s="18" t="s">
        <v>87</v>
      </c>
      <c r="BK187" s="217">
        <f>ROUND(I187*H187,2)</f>
        <v>0</v>
      </c>
      <c r="BL187" s="18" t="s">
        <v>656</v>
      </c>
      <c r="BM187" s="216" t="s">
        <v>5231</v>
      </c>
    </row>
    <row r="188" s="2" customFormat="1" ht="16.5" customHeight="1">
      <c r="A188" s="37"/>
      <c r="B188" s="168"/>
      <c r="C188" s="204" t="s">
        <v>561</v>
      </c>
      <c r="D188" s="204" t="s">
        <v>285</v>
      </c>
      <c r="E188" s="205" t="s">
        <v>5232</v>
      </c>
      <c r="F188" s="206" t="s">
        <v>3224</v>
      </c>
      <c r="G188" s="207" t="s">
        <v>373</v>
      </c>
      <c r="H188" s="208">
        <v>1</v>
      </c>
      <c r="I188" s="209"/>
      <c r="J188" s="210">
        <f>ROUND(I188*H188,2)</f>
        <v>0</v>
      </c>
      <c r="K188" s="211"/>
      <c r="L188" s="38"/>
      <c r="M188" s="212" t="s">
        <v>1</v>
      </c>
      <c r="N188" s="213" t="s">
        <v>41</v>
      </c>
      <c r="O188" s="81"/>
      <c r="P188" s="214">
        <f>O188*H188</f>
        <v>0</v>
      </c>
      <c r="Q188" s="214">
        <v>0</v>
      </c>
      <c r="R188" s="214">
        <f>Q188*H188</f>
        <v>0</v>
      </c>
      <c r="S188" s="214">
        <v>0</v>
      </c>
      <c r="T188" s="215">
        <f>S188*H188</f>
        <v>0</v>
      </c>
      <c r="U188" s="37"/>
      <c r="V188" s="37"/>
      <c r="W188" s="37"/>
      <c r="X188" s="37"/>
      <c r="Y188" s="37"/>
      <c r="Z188" s="37"/>
      <c r="AA188" s="37"/>
      <c r="AB188" s="37"/>
      <c r="AC188" s="37"/>
      <c r="AD188" s="37"/>
      <c r="AE188" s="37"/>
      <c r="AR188" s="216" t="s">
        <v>656</v>
      </c>
      <c r="AT188" s="216" t="s">
        <v>285</v>
      </c>
      <c r="AU188" s="216" t="s">
        <v>82</v>
      </c>
      <c r="AY188" s="18" t="s">
        <v>283</v>
      </c>
      <c r="BE188" s="217">
        <f>IF(N188="základná",J188,0)</f>
        <v>0</v>
      </c>
      <c r="BF188" s="217">
        <f>IF(N188="znížená",J188,0)</f>
        <v>0</v>
      </c>
      <c r="BG188" s="217">
        <f>IF(N188="zákl. prenesená",J188,0)</f>
        <v>0</v>
      </c>
      <c r="BH188" s="217">
        <f>IF(N188="zníž. prenesená",J188,0)</f>
        <v>0</v>
      </c>
      <c r="BI188" s="217">
        <f>IF(N188="nulová",J188,0)</f>
        <v>0</v>
      </c>
      <c r="BJ188" s="18" t="s">
        <v>87</v>
      </c>
      <c r="BK188" s="217">
        <f>ROUND(I188*H188,2)</f>
        <v>0</v>
      </c>
      <c r="BL188" s="18" t="s">
        <v>656</v>
      </c>
      <c r="BM188" s="216" t="s">
        <v>5233</v>
      </c>
    </row>
    <row r="189" s="2" customFormat="1" ht="66.75" customHeight="1">
      <c r="A189" s="37"/>
      <c r="B189" s="168"/>
      <c r="C189" s="242" t="s">
        <v>566</v>
      </c>
      <c r="D189" s="242" t="s">
        <v>582</v>
      </c>
      <c r="E189" s="243" t="s">
        <v>5234</v>
      </c>
      <c r="F189" s="244" t="s">
        <v>5235</v>
      </c>
      <c r="G189" s="245" t="s">
        <v>373</v>
      </c>
      <c r="H189" s="246">
        <v>2</v>
      </c>
      <c r="I189" s="247"/>
      <c r="J189" s="248">
        <f>ROUND(I189*H189,2)</f>
        <v>0</v>
      </c>
      <c r="K189" s="249"/>
      <c r="L189" s="250"/>
      <c r="M189" s="251" t="s">
        <v>1</v>
      </c>
      <c r="N189" s="252" t="s">
        <v>41</v>
      </c>
      <c r="O189" s="81"/>
      <c r="P189" s="214">
        <f>O189*H189</f>
        <v>0</v>
      </c>
      <c r="Q189" s="214">
        <v>0</v>
      </c>
      <c r="R189" s="214">
        <f>Q189*H189</f>
        <v>0</v>
      </c>
      <c r="S189" s="214">
        <v>0</v>
      </c>
      <c r="T189" s="215">
        <f>S189*H189</f>
        <v>0</v>
      </c>
      <c r="U189" s="37"/>
      <c r="V189" s="37"/>
      <c r="W189" s="37"/>
      <c r="X189" s="37"/>
      <c r="Y189" s="37"/>
      <c r="Z189" s="37"/>
      <c r="AA189" s="37"/>
      <c r="AB189" s="37"/>
      <c r="AC189" s="37"/>
      <c r="AD189" s="37"/>
      <c r="AE189" s="37"/>
      <c r="AR189" s="216" t="s">
        <v>1399</v>
      </c>
      <c r="AT189" s="216" t="s">
        <v>582</v>
      </c>
      <c r="AU189" s="216" t="s">
        <v>82</v>
      </c>
      <c r="AY189" s="18" t="s">
        <v>283</v>
      </c>
      <c r="BE189" s="217">
        <f>IF(N189="základná",J189,0)</f>
        <v>0</v>
      </c>
      <c r="BF189" s="217">
        <f>IF(N189="znížená",J189,0)</f>
        <v>0</v>
      </c>
      <c r="BG189" s="217">
        <f>IF(N189="zákl. prenesená",J189,0)</f>
        <v>0</v>
      </c>
      <c r="BH189" s="217">
        <f>IF(N189="zníž. prenesená",J189,0)</f>
        <v>0</v>
      </c>
      <c r="BI189" s="217">
        <f>IF(N189="nulová",J189,0)</f>
        <v>0</v>
      </c>
      <c r="BJ189" s="18" t="s">
        <v>87</v>
      </c>
      <c r="BK189" s="217">
        <f>ROUND(I189*H189,2)</f>
        <v>0</v>
      </c>
      <c r="BL189" s="18" t="s">
        <v>656</v>
      </c>
      <c r="BM189" s="216" t="s">
        <v>5236</v>
      </c>
    </row>
    <row r="190" s="2" customFormat="1" ht="16.5" customHeight="1">
      <c r="A190" s="37"/>
      <c r="B190" s="168"/>
      <c r="C190" s="204" t="s">
        <v>571</v>
      </c>
      <c r="D190" s="204" t="s">
        <v>285</v>
      </c>
      <c r="E190" s="205" t="s">
        <v>5237</v>
      </c>
      <c r="F190" s="206" t="s">
        <v>3224</v>
      </c>
      <c r="G190" s="207" t="s">
        <v>373</v>
      </c>
      <c r="H190" s="208">
        <v>2</v>
      </c>
      <c r="I190" s="209"/>
      <c r="J190" s="210">
        <f>ROUND(I190*H190,2)</f>
        <v>0</v>
      </c>
      <c r="K190" s="211"/>
      <c r="L190" s="38"/>
      <c r="M190" s="212" t="s">
        <v>1</v>
      </c>
      <c r="N190" s="213" t="s">
        <v>41</v>
      </c>
      <c r="O190" s="81"/>
      <c r="P190" s="214">
        <f>O190*H190</f>
        <v>0</v>
      </c>
      <c r="Q190" s="214">
        <v>0</v>
      </c>
      <c r="R190" s="214">
        <f>Q190*H190</f>
        <v>0</v>
      </c>
      <c r="S190" s="214">
        <v>0</v>
      </c>
      <c r="T190" s="215">
        <f>S190*H190</f>
        <v>0</v>
      </c>
      <c r="U190" s="37"/>
      <c r="V190" s="37"/>
      <c r="W190" s="37"/>
      <c r="X190" s="37"/>
      <c r="Y190" s="37"/>
      <c r="Z190" s="37"/>
      <c r="AA190" s="37"/>
      <c r="AB190" s="37"/>
      <c r="AC190" s="37"/>
      <c r="AD190" s="37"/>
      <c r="AE190" s="37"/>
      <c r="AR190" s="216" t="s">
        <v>656</v>
      </c>
      <c r="AT190" s="216" t="s">
        <v>285</v>
      </c>
      <c r="AU190" s="216" t="s">
        <v>82</v>
      </c>
      <c r="AY190" s="18" t="s">
        <v>283</v>
      </c>
      <c r="BE190" s="217">
        <f>IF(N190="základná",J190,0)</f>
        <v>0</v>
      </c>
      <c r="BF190" s="217">
        <f>IF(N190="znížená",J190,0)</f>
        <v>0</v>
      </c>
      <c r="BG190" s="217">
        <f>IF(N190="zákl. prenesená",J190,0)</f>
        <v>0</v>
      </c>
      <c r="BH190" s="217">
        <f>IF(N190="zníž. prenesená",J190,0)</f>
        <v>0</v>
      </c>
      <c r="BI190" s="217">
        <f>IF(N190="nulová",J190,0)</f>
        <v>0</v>
      </c>
      <c r="BJ190" s="18" t="s">
        <v>87</v>
      </c>
      <c r="BK190" s="217">
        <f>ROUND(I190*H190,2)</f>
        <v>0</v>
      </c>
      <c r="BL190" s="18" t="s">
        <v>656</v>
      </c>
      <c r="BM190" s="216" t="s">
        <v>5238</v>
      </c>
    </row>
    <row r="191" s="2" customFormat="1" ht="33" customHeight="1">
      <c r="A191" s="37"/>
      <c r="B191" s="168"/>
      <c r="C191" s="242" t="s">
        <v>576</v>
      </c>
      <c r="D191" s="242" t="s">
        <v>582</v>
      </c>
      <c r="E191" s="243" t="s">
        <v>5239</v>
      </c>
      <c r="F191" s="244" t="s">
        <v>5240</v>
      </c>
      <c r="G191" s="245" t="s">
        <v>373</v>
      </c>
      <c r="H191" s="246">
        <v>2</v>
      </c>
      <c r="I191" s="247"/>
      <c r="J191" s="248">
        <f>ROUND(I191*H191,2)</f>
        <v>0</v>
      </c>
      <c r="K191" s="249"/>
      <c r="L191" s="250"/>
      <c r="M191" s="251" t="s">
        <v>1</v>
      </c>
      <c r="N191" s="252" t="s">
        <v>41</v>
      </c>
      <c r="O191" s="81"/>
      <c r="P191" s="214">
        <f>O191*H191</f>
        <v>0</v>
      </c>
      <c r="Q191" s="214">
        <v>0</v>
      </c>
      <c r="R191" s="214">
        <f>Q191*H191</f>
        <v>0</v>
      </c>
      <c r="S191" s="214">
        <v>0</v>
      </c>
      <c r="T191" s="215">
        <f>S191*H191</f>
        <v>0</v>
      </c>
      <c r="U191" s="37"/>
      <c r="V191" s="37"/>
      <c r="W191" s="37"/>
      <c r="X191" s="37"/>
      <c r="Y191" s="37"/>
      <c r="Z191" s="37"/>
      <c r="AA191" s="37"/>
      <c r="AB191" s="37"/>
      <c r="AC191" s="37"/>
      <c r="AD191" s="37"/>
      <c r="AE191" s="37"/>
      <c r="AR191" s="216" t="s">
        <v>1399</v>
      </c>
      <c r="AT191" s="216" t="s">
        <v>582</v>
      </c>
      <c r="AU191" s="216" t="s">
        <v>82</v>
      </c>
      <c r="AY191" s="18" t="s">
        <v>283</v>
      </c>
      <c r="BE191" s="217">
        <f>IF(N191="základná",J191,0)</f>
        <v>0</v>
      </c>
      <c r="BF191" s="217">
        <f>IF(N191="znížená",J191,0)</f>
        <v>0</v>
      </c>
      <c r="BG191" s="217">
        <f>IF(N191="zákl. prenesená",J191,0)</f>
        <v>0</v>
      </c>
      <c r="BH191" s="217">
        <f>IF(N191="zníž. prenesená",J191,0)</f>
        <v>0</v>
      </c>
      <c r="BI191" s="217">
        <f>IF(N191="nulová",J191,0)</f>
        <v>0</v>
      </c>
      <c r="BJ191" s="18" t="s">
        <v>87</v>
      </c>
      <c r="BK191" s="217">
        <f>ROUND(I191*H191,2)</f>
        <v>0</v>
      </c>
      <c r="BL191" s="18" t="s">
        <v>656</v>
      </c>
      <c r="BM191" s="216" t="s">
        <v>5241</v>
      </c>
    </row>
    <row r="192" s="2" customFormat="1" ht="16.5" customHeight="1">
      <c r="A192" s="37"/>
      <c r="B192" s="168"/>
      <c r="C192" s="204" t="s">
        <v>581</v>
      </c>
      <c r="D192" s="204" t="s">
        <v>285</v>
      </c>
      <c r="E192" s="205" t="s">
        <v>5242</v>
      </c>
      <c r="F192" s="206" t="s">
        <v>3224</v>
      </c>
      <c r="G192" s="207" t="s">
        <v>373</v>
      </c>
      <c r="H192" s="208">
        <v>2</v>
      </c>
      <c r="I192" s="209"/>
      <c r="J192" s="210">
        <f>ROUND(I192*H192,2)</f>
        <v>0</v>
      </c>
      <c r="K192" s="211"/>
      <c r="L192" s="38"/>
      <c r="M192" s="212" t="s">
        <v>1</v>
      </c>
      <c r="N192" s="213" t="s">
        <v>41</v>
      </c>
      <c r="O192" s="81"/>
      <c r="P192" s="214">
        <f>O192*H192</f>
        <v>0</v>
      </c>
      <c r="Q192" s="214">
        <v>0</v>
      </c>
      <c r="R192" s="214">
        <f>Q192*H192</f>
        <v>0</v>
      </c>
      <c r="S192" s="214">
        <v>0</v>
      </c>
      <c r="T192" s="215">
        <f>S192*H192</f>
        <v>0</v>
      </c>
      <c r="U192" s="37"/>
      <c r="V192" s="37"/>
      <c r="W192" s="37"/>
      <c r="X192" s="37"/>
      <c r="Y192" s="37"/>
      <c r="Z192" s="37"/>
      <c r="AA192" s="37"/>
      <c r="AB192" s="37"/>
      <c r="AC192" s="37"/>
      <c r="AD192" s="37"/>
      <c r="AE192" s="37"/>
      <c r="AR192" s="216" t="s">
        <v>656</v>
      </c>
      <c r="AT192" s="216" t="s">
        <v>285</v>
      </c>
      <c r="AU192" s="216" t="s">
        <v>82</v>
      </c>
      <c r="AY192" s="18" t="s">
        <v>283</v>
      </c>
      <c r="BE192" s="217">
        <f>IF(N192="základná",J192,0)</f>
        <v>0</v>
      </c>
      <c r="BF192" s="217">
        <f>IF(N192="znížená",J192,0)</f>
        <v>0</v>
      </c>
      <c r="BG192" s="217">
        <f>IF(N192="zákl. prenesená",J192,0)</f>
        <v>0</v>
      </c>
      <c r="BH192" s="217">
        <f>IF(N192="zníž. prenesená",J192,0)</f>
        <v>0</v>
      </c>
      <c r="BI192" s="217">
        <f>IF(N192="nulová",J192,0)</f>
        <v>0</v>
      </c>
      <c r="BJ192" s="18" t="s">
        <v>87</v>
      </c>
      <c r="BK192" s="217">
        <f>ROUND(I192*H192,2)</f>
        <v>0</v>
      </c>
      <c r="BL192" s="18" t="s">
        <v>656</v>
      </c>
      <c r="BM192" s="216" t="s">
        <v>5243</v>
      </c>
    </row>
    <row r="193" s="2" customFormat="1" ht="16.5" customHeight="1">
      <c r="A193" s="37"/>
      <c r="B193" s="168"/>
      <c r="C193" s="242" t="s">
        <v>587</v>
      </c>
      <c r="D193" s="242" t="s">
        <v>582</v>
      </c>
      <c r="E193" s="243" t="s">
        <v>3401</v>
      </c>
      <c r="F193" s="244" t="s">
        <v>3402</v>
      </c>
      <c r="G193" s="245" t="s">
        <v>373</v>
      </c>
      <c r="H193" s="246">
        <v>2</v>
      </c>
      <c r="I193" s="247"/>
      <c r="J193" s="248">
        <f>ROUND(I193*H193,2)</f>
        <v>0</v>
      </c>
      <c r="K193" s="249"/>
      <c r="L193" s="250"/>
      <c r="M193" s="251" t="s">
        <v>1</v>
      </c>
      <c r="N193" s="252" t="s">
        <v>41</v>
      </c>
      <c r="O193" s="81"/>
      <c r="P193" s="214">
        <f>O193*H193</f>
        <v>0</v>
      </c>
      <c r="Q193" s="214">
        <v>0</v>
      </c>
      <c r="R193" s="214">
        <f>Q193*H193</f>
        <v>0</v>
      </c>
      <c r="S193" s="214">
        <v>0</v>
      </c>
      <c r="T193" s="215">
        <f>S193*H193</f>
        <v>0</v>
      </c>
      <c r="U193" s="37"/>
      <c r="V193" s="37"/>
      <c r="W193" s="37"/>
      <c r="X193" s="37"/>
      <c r="Y193" s="37"/>
      <c r="Z193" s="37"/>
      <c r="AA193" s="37"/>
      <c r="AB193" s="37"/>
      <c r="AC193" s="37"/>
      <c r="AD193" s="37"/>
      <c r="AE193" s="37"/>
      <c r="AR193" s="216" t="s">
        <v>1399</v>
      </c>
      <c r="AT193" s="216" t="s">
        <v>582</v>
      </c>
      <c r="AU193" s="216" t="s">
        <v>82</v>
      </c>
      <c r="AY193" s="18" t="s">
        <v>283</v>
      </c>
      <c r="BE193" s="217">
        <f>IF(N193="základná",J193,0)</f>
        <v>0</v>
      </c>
      <c r="BF193" s="217">
        <f>IF(N193="znížená",J193,0)</f>
        <v>0</v>
      </c>
      <c r="BG193" s="217">
        <f>IF(N193="zákl. prenesená",J193,0)</f>
        <v>0</v>
      </c>
      <c r="BH193" s="217">
        <f>IF(N193="zníž. prenesená",J193,0)</f>
        <v>0</v>
      </c>
      <c r="BI193" s="217">
        <f>IF(N193="nulová",J193,0)</f>
        <v>0</v>
      </c>
      <c r="BJ193" s="18" t="s">
        <v>87</v>
      </c>
      <c r="BK193" s="217">
        <f>ROUND(I193*H193,2)</f>
        <v>0</v>
      </c>
      <c r="BL193" s="18" t="s">
        <v>656</v>
      </c>
      <c r="BM193" s="216" t="s">
        <v>5244</v>
      </c>
    </row>
    <row r="194" s="2" customFormat="1" ht="16.5" customHeight="1">
      <c r="A194" s="37"/>
      <c r="B194" s="168"/>
      <c r="C194" s="204" t="s">
        <v>591</v>
      </c>
      <c r="D194" s="204" t="s">
        <v>285</v>
      </c>
      <c r="E194" s="205" t="s">
        <v>5245</v>
      </c>
      <c r="F194" s="206" t="s">
        <v>3224</v>
      </c>
      <c r="G194" s="207" t="s">
        <v>373</v>
      </c>
      <c r="H194" s="208">
        <v>2</v>
      </c>
      <c r="I194" s="209"/>
      <c r="J194" s="210">
        <f>ROUND(I194*H194,2)</f>
        <v>0</v>
      </c>
      <c r="K194" s="211"/>
      <c r="L194" s="38"/>
      <c r="M194" s="212" t="s">
        <v>1</v>
      </c>
      <c r="N194" s="213" t="s">
        <v>41</v>
      </c>
      <c r="O194" s="81"/>
      <c r="P194" s="214">
        <f>O194*H194</f>
        <v>0</v>
      </c>
      <c r="Q194" s="214">
        <v>0</v>
      </c>
      <c r="R194" s="214">
        <f>Q194*H194</f>
        <v>0</v>
      </c>
      <c r="S194" s="214">
        <v>0</v>
      </c>
      <c r="T194" s="215">
        <f>S194*H194</f>
        <v>0</v>
      </c>
      <c r="U194" s="37"/>
      <c r="V194" s="37"/>
      <c r="W194" s="37"/>
      <c r="X194" s="37"/>
      <c r="Y194" s="37"/>
      <c r="Z194" s="37"/>
      <c r="AA194" s="37"/>
      <c r="AB194" s="37"/>
      <c r="AC194" s="37"/>
      <c r="AD194" s="37"/>
      <c r="AE194" s="37"/>
      <c r="AR194" s="216" t="s">
        <v>656</v>
      </c>
      <c r="AT194" s="216" t="s">
        <v>285</v>
      </c>
      <c r="AU194" s="216" t="s">
        <v>82</v>
      </c>
      <c r="AY194" s="18" t="s">
        <v>283</v>
      </c>
      <c r="BE194" s="217">
        <f>IF(N194="základná",J194,0)</f>
        <v>0</v>
      </c>
      <c r="BF194" s="217">
        <f>IF(N194="znížená",J194,0)</f>
        <v>0</v>
      </c>
      <c r="BG194" s="217">
        <f>IF(N194="zákl. prenesená",J194,0)</f>
        <v>0</v>
      </c>
      <c r="BH194" s="217">
        <f>IF(N194="zníž. prenesená",J194,0)</f>
        <v>0</v>
      </c>
      <c r="BI194" s="217">
        <f>IF(N194="nulová",J194,0)</f>
        <v>0</v>
      </c>
      <c r="BJ194" s="18" t="s">
        <v>87</v>
      </c>
      <c r="BK194" s="217">
        <f>ROUND(I194*H194,2)</f>
        <v>0</v>
      </c>
      <c r="BL194" s="18" t="s">
        <v>656</v>
      </c>
      <c r="BM194" s="216" t="s">
        <v>5246</v>
      </c>
    </row>
    <row r="195" s="2" customFormat="1" ht="24.15" customHeight="1">
      <c r="A195" s="37"/>
      <c r="B195" s="168"/>
      <c r="C195" s="242" t="s">
        <v>600</v>
      </c>
      <c r="D195" s="242" t="s">
        <v>582</v>
      </c>
      <c r="E195" s="243" t="s">
        <v>5247</v>
      </c>
      <c r="F195" s="244" t="s">
        <v>5248</v>
      </c>
      <c r="G195" s="245" t="s">
        <v>649</v>
      </c>
      <c r="H195" s="246">
        <v>250</v>
      </c>
      <c r="I195" s="247"/>
      <c r="J195" s="248">
        <f>ROUND(I195*H195,2)</f>
        <v>0</v>
      </c>
      <c r="K195" s="249"/>
      <c r="L195" s="250"/>
      <c r="M195" s="251" t="s">
        <v>1</v>
      </c>
      <c r="N195" s="252" t="s">
        <v>41</v>
      </c>
      <c r="O195" s="81"/>
      <c r="P195" s="214">
        <f>O195*H195</f>
        <v>0</v>
      </c>
      <c r="Q195" s="214">
        <v>0</v>
      </c>
      <c r="R195" s="214">
        <f>Q195*H195</f>
        <v>0</v>
      </c>
      <c r="S195" s="214">
        <v>0</v>
      </c>
      <c r="T195" s="215">
        <f>S195*H195</f>
        <v>0</v>
      </c>
      <c r="U195" s="37"/>
      <c r="V195" s="37"/>
      <c r="W195" s="37"/>
      <c r="X195" s="37"/>
      <c r="Y195" s="37"/>
      <c r="Z195" s="37"/>
      <c r="AA195" s="37"/>
      <c r="AB195" s="37"/>
      <c r="AC195" s="37"/>
      <c r="AD195" s="37"/>
      <c r="AE195" s="37"/>
      <c r="AR195" s="216" t="s">
        <v>1399</v>
      </c>
      <c r="AT195" s="216" t="s">
        <v>582</v>
      </c>
      <c r="AU195" s="216" t="s">
        <v>82</v>
      </c>
      <c r="AY195" s="18" t="s">
        <v>283</v>
      </c>
      <c r="BE195" s="217">
        <f>IF(N195="základná",J195,0)</f>
        <v>0</v>
      </c>
      <c r="BF195" s="217">
        <f>IF(N195="znížená",J195,0)</f>
        <v>0</v>
      </c>
      <c r="BG195" s="217">
        <f>IF(N195="zákl. prenesená",J195,0)</f>
        <v>0</v>
      </c>
      <c r="BH195" s="217">
        <f>IF(N195="zníž. prenesená",J195,0)</f>
        <v>0</v>
      </c>
      <c r="BI195" s="217">
        <f>IF(N195="nulová",J195,0)</f>
        <v>0</v>
      </c>
      <c r="BJ195" s="18" t="s">
        <v>87</v>
      </c>
      <c r="BK195" s="217">
        <f>ROUND(I195*H195,2)</f>
        <v>0</v>
      </c>
      <c r="BL195" s="18" t="s">
        <v>656</v>
      </c>
      <c r="BM195" s="216" t="s">
        <v>5249</v>
      </c>
    </row>
    <row r="196" s="2" customFormat="1" ht="16.5" customHeight="1">
      <c r="A196" s="37"/>
      <c r="B196" s="168"/>
      <c r="C196" s="204" t="s">
        <v>606</v>
      </c>
      <c r="D196" s="204" t="s">
        <v>285</v>
      </c>
      <c r="E196" s="205" t="s">
        <v>5250</v>
      </c>
      <c r="F196" s="206" t="s">
        <v>3224</v>
      </c>
      <c r="G196" s="207" t="s">
        <v>373</v>
      </c>
      <c r="H196" s="208">
        <v>250</v>
      </c>
      <c r="I196" s="209"/>
      <c r="J196" s="210">
        <f>ROUND(I196*H196,2)</f>
        <v>0</v>
      </c>
      <c r="K196" s="211"/>
      <c r="L196" s="38"/>
      <c r="M196" s="212" t="s">
        <v>1</v>
      </c>
      <c r="N196" s="213" t="s">
        <v>41</v>
      </c>
      <c r="O196" s="81"/>
      <c r="P196" s="214">
        <f>O196*H196</f>
        <v>0</v>
      </c>
      <c r="Q196" s="214">
        <v>0</v>
      </c>
      <c r="R196" s="214">
        <f>Q196*H196</f>
        <v>0</v>
      </c>
      <c r="S196" s="214">
        <v>0</v>
      </c>
      <c r="T196" s="215">
        <f>S196*H196</f>
        <v>0</v>
      </c>
      <c r="U196" s="37"/>
      <c r="V196" s="37"/>
      <c r="W196" s="37"/>
      <c r="X196" s="37"/>
      <c r="Y196" s="37"/>
      <c r="Z196" s="37"/>
      <c r="AA196" s="37"/>
      <c r="AB196" s="37"/>
      <c r="AC196" s="37"/>
      <c r="AD196" s="37"/>
      <c r="AE196" s="37"/>
      <c r="AR196" s="216" t="s">
        <v>656</v>
      </c>
      <c r="AT196" s="216" t="s">
        <v>285</v>
      </c>
      <c r="AU196" s="216" t="s">
        <v>82</v>
      </c>
      <c r="AY196" s="18" t="s">
        <v>283</v>
      </c>
      <c r="BE196" s="217">
        <f>IF(N196="základná",J196,0)</f>
        <v>0</v>
      </c>
      <c r="BF196" s="217">
        <f>IF(N196="znížená",J196,0)</f>
        <v>0</v>
      </c>
      <c r="BG196" s="217">
        <f>IF(N196="zákl. prenesená",J196,0)</f>
        <v>0</v>
      </c>
      <c r="BH196" s="217">
        <f>IF(N196="zníž. prenesená",J196,0)</f>
        <v>0</v>
      </c>
      <c r="BI196" s="217">
        <f>IF(N196="nulová",J196,0)</f>
        <v>0</v>
      </c>
      <c r="BJ196" s="18" t="s">
        <v>87</v>
      </c>
      <c r="BK196" s="217">
        <f>ROUND(I196*H196,2)</f>
        <v>0</v>
      </c>
      <c r="BL196" s="18" t="s">
        <v>656</v>
      </c>
      <c r="BM196" s="216" t="s">
        <v>5251</v>
      </c>
    </row>
    <row r="197" s="2" customFormat="1" ht="16.5" customHeight="1">
      <c r="A197" s="37"/>
      <c r="B197" s="168"/>
      <c r="C197" s="242" t="s">
        <v>612</v>
      </c>
      <c r="D197" s="242" t="s">
        <v>582</v>
      </c>
      <c r="E197" s="243" t="s">
        <v>5252</v>
      </c>
      <c r="F197" s="244" t="s">
        <v>5253</v>
      </c>
      <c r="G197" s="245" t="s">
        <v>373</v>
      </c>
      <c r="H197" s="246">
        <v>10</v>
      </c>
      <c r="I197" s="247"/>
      <c r="J197" s="248">
        <f>ROUND(I197*H197,2)</f>
        <v>0</v>
      </c>
      <c r="K197" s="249"/>
      <c r="L197" s="250"/>
      <c r="M197" s="251" t="s">
        <v>1</v>
      </c>
      <c r="N197" s="252" t="s">
        <v>41</v>
      </c>
      <c r="O197" s="81"/>
      <c r="P197" s="214">
        <f>O197*H197</f>
        <v>0</v>
      </c>
      <c r="Q197" s="214">
        <v>0</v>
      </c>
      <c r="R197" s="214">
        <f>Q197*H197</f>
        <v>0</v>
      </c>
      <c r="S197" s="214">
        <v>0</v>
      </c>
      <c r="T197" s="215">
        <f>S197*H197</f>
        <v>0</v>
      </c>
      <c r="U197" s="37"/>
      <c r="V197" s="37"/>
      <c r="W197" s="37"/>
      <c r="X197" s="37"/>
      <c r="Y197" s="37"/>
      <c r="Z197" s="37"/>
      <c r="AA197" s="37"/>
      <c r="AB197" s="37"/>
      <c r="AC197" s="37"/>
      <c r="AD197" s="37"/>
      <c r="AE197" s="37"/>
      <c r="AR197" s="216" t="s">
        <v>1399</v>
      </c>
      <c r="AT197" s="216" t="s">
        <v>582</v>
      </c>
      <c r="AU197" s="216" t="s">
        <v>82</v>
      </c>
      <c r="AY197" s="18" t="s">
        <v>283</v>
      </c>
      <c r="BE197" s="217">
        <f>IF(N197="základná",J197,0)</f>
        <v>0</v>
      </c>
      <c r="BF197" s="217">
        <f>IF(N197="znížená",J197,0)</f>
        <v>0</v>
      </c>
      <c r="BG197" s="217">
        <f>IF(N197="zákl. prenesená",J197,0)</f>
        <v>0</v>
      </c>
      <c r="BH197" s="217">
        <f>IF(N197="zníž. prenesená",J197,0)</f>
        <v>0</v>
      </c>
      <c r="BI197" s="217">
        <f>IF(N197="nulová",J197,0)</f>
        <v>0</v>
      </c>
      <c r="BJ197" s="18" t="s">
        <v>87</v>
      </c>
      <c r="BK197" s="217">
        <f>ROUND(I197*H197,2)</f>
        <v>0</v>
      </c>
      <c r="BL197" s="18" t="s">
        <v>656</v>
      </c>
      <c r="BM197" s="216" t="s">
        <v>5254</v>
      </c>
    </row>
    <row r="198" s="2" customFormat="1" ht="16.5" customHeight="1">
      <c r="A198" s="37"/>
      <c r="B198" s="168"/>
      <c r="C198" s="242" t="s">
        <v>616</v>
      </c>
      <c r="D198" s="242" t="s">
        <v>582</v>
      </c>
      <c r="E198" s="243" t="s">
        <v>5255</v>
      </c>
      <c r="F198" s="244" t="s">
        <v>5256</v>
      </c>
      <c r="G198" s="245" t="s">
        <v>5257</v>
      </c>
      <c r="H198" s="246">
        <v>24</v>
      </c>
      <c r="I198" s="247"/>
      <c r="J198" s="248">
        <f>ROUND(I198*H198,2)</f>
        <v>0</v>
      </c>
      <c r="K198" s="249"/>
      <c r="L198" s="250"/>
      <c r="M198" s="251" t="s">
        <v>1</v>
      </c>
      <c r="N198" s="252" t="s">
        <v>41</v>
      </c>
      <c r="O198" s="81"/>
      <c r="P198" s="214">
        <f>O198*H198</f>
        <v>0</v>
      </c>
      <c r="Q198" s="214">
        <v>0</v>
      </c>
      <c r="R198" s="214">
        <f>Q198*H198</f>
        <v>0</v>
      </c>
      <c r="S198" s="214">
        <v>0</v>
      </c>
      <c r="T198" s="215">
        <f>S198*H198</f>
        <v>0</v>
      </c>
      <c r="U198" s="37"/>
      <c r="V198" s="37"/>
      <c r="W198" s="37"/>
      <c r="X198" s="37"/>
      <c r="Y198" s="37"/>
      <c r="Z198" s="37"/>
      <c r="AA198" s="37"/>
      <c r="AB198" s="37"/>
      <c r="AC198" s="37"/>
      <c r="AD198" s="37"/>
      <c r="AE198" s="37"/>
      <c r="AR198" s="216" t="s">
        <v>1399</v>
      </c>
      <c r="AT198" s="216" t="s">
        <v>582</v>
      </c>
      <c r="AU198" s="216" t="s">
        <v>82</v>
      </c>
      <c r="AY198" s="18" t="s">
        <v>283</v>
      </c>
      <c r="BE198" s="217">
        <f>IF(N198="základná",J198,0)</f>
        <v>0</v>
      </c>
      <c r="BF198" s="217">
        <f>IF(N198="znížená",J198,0)</f>
        <v>0</v>
      </c>
      <c r="BG198" s="217">
        <f>IF(N198="zákl. prenesená",J198,0)</f>
        <v>0</v>
      </c>
      <c r="BH198" s="217">
        <f>IF(N198="zníž. prenesená",J198,0)</f>
        <v>0</v>
      </c>
      <c r="BI198" s="217">
        <f>IF(N198="nulová",J198,0)</f>
        <v>0</v>
      </c>
      <c r="BJ198" s="18" t="s">
        <v>87</v>
      </c>
      <c r="BK198" s="217">
        <f>ROUND(I198*H198,2)</f>
        <v>0</v>
      </c>
      <c r="BL198" s="18" t="s">
        <v>656</v>
      </c>
      <c r="BM198" s="216" t="s">
        <v>5258</v>
      </c>
    </row>
    <row r="199" s="2" customFormat="1" ht="16.5" customHeight="1">
      <c r="A199" s="37"/>
      <c r="B199" s="168"/>
      <c r="C199" s="242" t="s">
        <v>620</v>
      </c>
      <c r="D199" s="242" t="s">
        <v>582</v>
      </c>
      <c r="E199" s="243" t="s">
        <v>3293</v>
      </c>
      <c r="F199" s="244" t="s">
        <v>3294</v>
      </c>
      <c r="G199" s="245" t="s">
        <v>373</v>
      </c>
      <c r="H199" s="246">
        <v>24</v>
      </c>
      <c r="I199" s="247"/>
      <c r="J199" s="248">
        <f>ROUND(I199*H199,2)</f>
        <v>0</v>
      </c>
      <c r="K199" s="249"/>
      <c r="L199" s="250"/>
      <c r="M199" s="251" t="s">
        <v>1</v>
      </c>
      <c r="N199" s="252" t="s">
        <v>41</v>
      </c>
      <c r="O199" s="81"/>
      <c r="P199" s="214">
        <f>O199*H199</f>
        <v>0</v>
      </c>
      <c r="Q199" s="214">
        <v>0</v>
      </c>
      <c r="R199" s="214">
        <f>Q199*H199</f>
        <v>0</v>
      </c>
      <c r="S199" s="214">
        <v>0</v>
      </c>
      <c r="T199" s="215">
        <f>S199*H199</f>
        <v>0</v>
      </c>
      <c r="U199" s="37"/>
      <c r="V199" s="37"/>
      <c r="W199" s="37"/>
      <c r="X199" s="37"/>
      <c r="Y199" s="37"/>
      <c r="Z199" s="37"/>
      <c r="AA199" s="37"/>
      <c r="AB199" s="37"/>
      <c r="AC199" s="37"/>
      <c r="AD199" s="37"/>
      <c r="AE199" s="37"/>
      <c r="AR199" s="216" t="s">
        <v>1399</v>
      </c>
      <c r="AT199" s="216" t="s">
        <v>582</v>
      </c>
      <c r="AU199" s="216" t="s">
        <v>82</v>
      </c>
      <c r="AY199" s="18" t="s">
        <v>283</v>
      </c>
      <c r="BE199" s="217">
        <f>IF(N199="základná",J199,0)</f>
        <v>0</v>
      </c>
      <c r="BF199" s="217">
        <f>IF(N199="znížená",J199,0)</f>
        <v>0</v>
      </c>
      <c r="BG199" s="217">
        <f>IF(N199="zákl. prenesená",J199,0)</f>
        <v>0</v>
      </c>
      <c r="BH199" s="217">
        <f>IF(N199="zníž. prenesená",J199,0)</f>
        <v>0</v>
      </c>
      <c r="BI199" s="217">
        <f>IF(N199="nulová",J199,0)</f>
        <v>0</v>
      </c>
      <c r="BJ199" s="18" t="s">
        <v>87</v>
      </c>
      <c r="BK199" s="217">
        <f>ROUND(I199*H199,2)</f>
        <v>0</v>
      </c>
      <c r="BL199" s="18" t="s">
        <v>656</v>
      </c>
      <c r="BM199" s="216" t="s">
        <v>5259</v>
      </c>
    </row>
    <row r="200" s="2" customFormat="1" ht="16.5" customHeight="1">
      <c r="A200" s="37"/>
      <c r="B200" s="168"/>
      <c r="C200" s="242" t="s">
        <v>625</v>
      </c>
      <c r="D200" s="242" t="s">
        <v>582</v>
      </c>
      <c r="E200" s="243" t="s">
        <v>5260</v>
      </c>
      <c r="F200" s="244" t="s">
        <v>5261</v>
      </c>
      <c r="G200" s="245" t="s">
        <v>373</v>
      </c>
      <c r="H200" s="246">
        <v>6</v>
      </c>
      <c r="I200" s="247"/>
      <c r="J200" s="248">
        <f>ROUND(I200*H200,2)</f>
        <v>0</v>
      </c>
      <c r="K200" s="249"/>
      <c r="L200" s="250"/>
      <c r="M200" s="251" t="s">
        <v>1</v>
      </c>
      <c r="N200" s="252" t="s">
        <v>41</v>
      </c>
      <c r="O200" s="81"/>
      <c r="P200" s="214">
        <f>O200*H200</f>
        <v>0</v>
      </c>
      <c r="Q200" s="214">
        <v>0</v>
      </c>
      <c r="R200" s="214">
        <f>Q200*H200</f>
        <v>0</v>
      </c>
      <c r="S200" s="214">
        <v>0</v>
      </c>
      <c r="T200" s="215">
        <f>S200*H200</f>
        <v>0</v>
      </c>
      <c r="U200" s="37"/>
      <c r="V200" s="37"/>
      <c r="W200" s="37"/>
      <c r="X200" s="37"/>
      <c r="Y200" s="37"/>
      <c r="Z200" s="37"/>
      <c r="AA200" s="37"/>
      <c r="AB200" s="37"/>
      <c r="AC200" s="37"/>
      <c r="AD200" s="37"/>
      <c r="AE200" s="37"/>
      <c r="AR200" s="216" t="s">
        <v>1399</v>
      </c>
      <c r="AT200" s="216" t="s">
        <v>582</v>
      </c>
      <c r="AU200" s="216" t="s">
        <v>82</v>
      </c>
      <c r="AY200" s="18" t="s">
        <v>283</v>
      </c>
      <c r="BE200" s="217">
        <f>IF(N200="základná",J200,0)</f>
        <v>0</v>
      </c>
      <c r="BF200" s="217">
        <f>IF(N200="znížená",J200,0)</f>
        <v>0</v>
      </c>
      <c r="BG200" s="217">
        <f>IF(N200="zákl. prenesená",J200,0)</f>
        <v>0</v>
      </c>
      <c r="BH200" s="217">
        <f>IF(N200="zníž. prenesená",J200,0)</f>
        <v>0</v>
      </c>
      <c r="BI200" s="217">
        <f>IF(N200="nulová",J200,0)</f>
        <v>0</v>
      </c>
      <c r="BJ200" s="18" t="s">
        <v>87</v>
      </c>
      <c r="BK200" s="217">
        <f>ROUND(I200*H200,2)</f>
        <v>0</v>
      </c>
      <c r="BL200" s="18" t="s">
        <v>656</v>
      </c>
      <c r="BM200" s="216" t="s">
        <v>5262</v>
      </c>
    </row>
    <row r="201" s="2" customFormat="1" ht="24.15" customHeight="1">
      <c r="A201" s="37"/>
      <c r="B201" s="168"/>
      <c r="C201" s="242" t="s">
        <v>632</v>
      </c>
      <c r="D201" s="242" t="s">
        <v>582</v>
      </c>
      <c r="E201" s="243" t="s">
        <v>3451</v>
      </c>
      <c r="F201" s="244" t="s">
        <v>3306</v>
      </c>
      <c r="G201" s="245" t="s">
        <v>979</v>
      </c>
      <c r="H201" s="263"/>
      <c r="I201" s="247"/>
      <c r="J201" s="248">
        <f>ROUND(I201*H201,2)</f>
        <v>0</v>
      </c>
      <c r="K201" s="249"/>
      <c r="L201" s="250"/>
      <c r="M201" s="251" t="s">
        <v>1</v>
      </c>
      <c r="N201" s="252" t="s">
        <v>41</v>
      </c>
      <c r="O201" s="81"/>
      <c r="P201" s="214">
        <f>O201*H201</f>
        <v>0</v>
      </c>
      <c r="Q201" s="214">
        <v>0</v>
      </c>
      <c r="R201" s="214">
        <f>Q201*H201</f>
        <v>0</v>
      </c>
      <c r="S201" s="214">
        <v>0</v>
      </c>
      <c r="T201" s="215">
        <f>S201*H201</f>
        <v>0</v>
      </c>
      <c r="U201" s="37"/>
      <c r="V201" s="37"/>
      <c r="W201" s="37"/>
      <c r="X201" s="37"/>
      <c r="Y201" s="37"/>
      <c r="Z201" s="37"/>
      <c r="AA201" s="37"/>
      <c r="AB201" s="37"/>
      <c r="AC201" s="37"/>
      <c r="AD201" s="37"/>
      <c r="AE201" s="37"/>
      <c r="AR201" s="216" t="s">
        <v>1399</v>
      </c>
      <c r="AT201" s="216" t="s">
        <v>582</v>
      </c>
      <c r="AU201" s="216" t="s">
        <v>82</v>
      </c>
      <c r="AY201" s="18" t="s">
        <v>283</v>
      </c>
      <c r="BE201" s="217">
        <f>IF(N201="základná",J201,0)</f>
        <v>0</v>
      </c>
      <c r="BF201" s="217">
        <f>IF(N201="znížená",J201,0)</f>
        <v>0</v>
      </c>
      <c r="BG201" s="217">
        <f>IF(N201="zákl. prenesená",J201,0)</f>
        <v>0</v>
      </c>
      <c r="BH201" s="217">
        <f>IF(N201="zníž. prenesená",J201,0)</f>
        <v>0</v>
      </c>
      <c r="BI201" s="217">
        <f>IF(N201="nulová",J201,0)</f>
        <v>0</v>
      </c>
      <c r="BJ201" s="18" t="s">
        <v>87</v>
      </c>
      <c r="BK201" s="217">
        <f>ROUND(I201*H201,2)</f>
        <v>0</v>
      </c>
      <c r="BL201" s="18" t="s">
        <v>656</v>
      </c>
      <c r="BM201" s="216" t="s">
        <v>5263</v>
      </c>
    </row>
    <row r="202" s="12" customFormat="1" ht="25.92" customHeight="1">
      <c r="A202" s="12"/>
      <c r="B202" s="191"/>
      <c r="C202" s="12"/>
      <c r="D202" s="192" t="s">
        <v>74</v>
      </c>
      <c r="E202" s="193" t="s">
        <v>2696</v>
      </c>
      <c r="F202" s="193" t="s">
        <v>3307</v>
      </c>
      <c r="G202" s="12"/>
      <c r="H202" s="12"/>
      <c r="I202" s="194"/>
      <c r="J202" s="195">
        <f>BK202</f>
        <v>0</v>
      </c>
      <c r="K202" s="12"/>
      <c r="L202" s="191"/>
      <c r="M202" s="196"/>
      <c r="N202" s="197"/>
      <c r="O202" s="197"/>
      <c r="P202" s="198">
        <f>SUM(P203:P206)</f>
        <v>0</v>
      </c>
      <c r="Q202" s="197"/>
      <c r="R202" s="198">
        <f>SUM(R203:R206)</f>
        <v>0</v>
      </c>
      <c r="S202" s="197"/>
      <c r="T202" s="199">
        <f>SUM(T203:T206)</f>
        <v>0</v>
      </c>
      <c r="U202" s="12"/>
      <c r="V202" s="12"/>
      <c r="W202" s="12"/>
      <c r="X202" s="12"/>
      <c r="Y202" s="12"/>
      <c r="Z202" s="12"/>
      <c r="AA202" s="12"/>
      <c r="AB202" s="12"/>
      <c r="AC202" s="12"/>
      <c r="AD202" s="12"/>
      <c r="AE202" s="12"/>
      <c r="AR202" s="192" t="s">
        <v>289</v>
      </c>
      <c r="AT202" s="200" t="s">
        <v>74</v>
      </c>
      <c r="AU202" s="200" t="s">
        <v>75</v>
      </c>
      <c r="AY202" s="192" t="s">
        <v>283</v>
      </c>
      <c r="BK202" s="201">
        <f>SUM(BK203:BK206)</f>
        <v>0</v>
      </c>
    </row>
    <row r="203" s="2" customFormat="1" ht="24.15" customHeight="1">
      <c r="A203" s="37"/>
      <c r="B203" s="168"/>
      <c r="C203" s="204" t="s">
        <v>641</v>
      </c>
      <c r="D203" s="204" t="s">
        <v>285</v>
      </c>
      <c r="E203" s="205" t="s">
        <v>3319</v>
      </c>
      <c r="F203" s="206" t="s">
        <v>3320</v>
      </c>
      <c r="G203" s="207" t="s">
        <v>3310</v>
      </c>
      <c r="H203" s="208">
        <v>1</v>
      </c>
      <c r="I203" s="209"/>
      <c r="J203" s="210">
        <f>ROUND(I203*H203,2)</f>
        <v>0</v>
      </c>
      <c r="K203" s="211"/>
      <c r="L203" s="38"/>
      <c r="M203" s="212" t="s">
        <v>1</v>
      </c>
      <c r="N203" s="213" t="s">
        <v>41</v>
      </c>
      <c r="O203" s="81"/>
      <c r="P203" s="214">
        <f>O203*H203</f>
        <v>0</v>
      </c>
      <c r="Q203" s="214">
        <v>0</v>
      </c>
      <c r="R203" s="214">
        <f>Q203*H203</f>
        <v>0</v>
      </c>
      <c r="S203" s="214">
        <v>0</v>
      </c>
      <c r="T203" s="215">
        <f>S203*H203</f>
        <v>0</v>
      </c>
      <c r="U203" s="37"/>
      <c r="V203" s="37"/>
      <c r="W203" s="37"/>
      <c r="X203" s="37"/>
      <c r="Y203" s="37"/>
      <c r="Z203" s="37"/>
      <c r="AA203" s="37"/>
      <c r="AB203" s="37"/>
      <c r="AC203" s="37"/>
      <c r="AD203" s="37"/>
      <c r="AE203" s="37"/>
      <c r="AR203" s="216" t="s">
        <v>3311</v>
      </c>
      <c r="AT203" s="216" t="s">
        <v>285</v>
      </c>
      <c r="AU203" s="216" t="s">
        <v>82</v>
      </c>
      <c r="AY203" s="18" t="s">
        <v>283</v>
      </c>
      <c r="BE203" s="217">
        <f>IF(N203="základná",J203,0)</f>
        <v>0</v>
      </c>
      <c r="BF203" s="217">
        <f>IF(N203="znížená",J203,0)</f>
        <v>0</v>
      </c>
      <c r="BG203" s="217">
        <f>IF(N203="zákl. prenesená",J203,0)</f>
        <v>0</v>
      </c>
      <c r="BH203" s="217">
        <f>IF(N203="zníž. prenesená",J203,0)</f>
        <v>0</v>
      </c>
      <c r="BI203" s="217">
        <f>IF(N203="nulová",J203,0)</f>
        <v>0</v>
      </c>
      <c r="BJ203" s="18" t="s">
        <v>87</v>
      </c>
      <c r="BK203" s="217">
        <f>ROUND(I203*H203,2)</f>
        <v>0</v>
      </c>
      <c r="BL203" s="18" t="s">
        <v>3311</v>
      </c>
      <c r="BM203" s="216" t="s">
        <v>5264</v>
      </c>
    </row>
    <row r="204" s="2" customFormat="1" ht="24.15" customHeight="1">
      <c r="A204" s="37"/>
      <c r="B204" s="168"/>
      <c r="C204" s="204" t="s">
        <v>646</v>
      </c>
      <c r="D204" s="204" t="s">
        <v>285</v>
      </c>
      <c r="E204" s="205" t="s">
        <v>3322</v>
      </c>
      <c r="F204" s="206" t="s">
        <v>3323</v>
      </c>
      <c r="G204" s="207" t="s">
        <v>3310</v>
      </c>
      <c r="H204" s="208">
        <v>1</v>
      </c>
      <c r="I204" s="209"/>
      <c r="J204" s="210">
        <f>ROUND(I204*H204,2)</f>
        <v>0</v>
      </c>
      <c r="K204" s="211"/>
      <c r="L204" s="38"/>
      <c r="M204" s="212" t="s">
        <v>1</v>
      </c>
      <c r="N204" s="213" t="s">
        <v>41</v>
      </c>
      <c r="O204" s="81"/>
      <c r="P204" s="214">
        <f>O204*H204</f>
        <v>0</v>
      </c>
      <c r="Q204" s="214">
        <v>0</v>
      </c>
      <c r="R204" s="214">
        <f>Q204*H204</f>
        <v>0</v>
      </c>
      <c r="S204" s="214">
        <v>0</v>
      </c>
      <c r="T204" s="215">
        <f>S204*H204</f>
        <v>0</v>
      </c>
      <c r="U204" s="37"/>
      <c r="V204" s="37"/>
      <c r="W204" s="37"/>
      <c r="X204" s="37"/>
      <c r="Y204" s="37"/>
      <c r="Z204" s="37"/>
      <c r="AA204" s="37"/>
      <c r="AB204" s="37"/>
      <c r="AC204" s="37"/>
      <c r="AD204" s="37"/>
      <c r="AE204" s="37"/>
      <c r="AR204" s="216" t="s">
        <v>3311</v>
      </c>
      <c r="AT204" s="216" t="s">
        <v>285</v>
      </c>
      <c r="AU204" s="216" t="s">
        <v>82</v>
      </c>
      <c r="AY204" s="18" t="s">
        <v>283</v>
      </c>
      <c r="BE204" s="217">
        <f>IF(N204="základná",J204,0)</f>
        <v>0</v>
      </c>
      <c r="BF204" s="217">
        <f>IF(N204="znížená",J204,0)</f>
        <v>0</v>
      </c>
      <c r="BG204" s="217">
        <f>IF(N204="zákl. prenesená",J204,0)</f>
        <v>0</v>
      </c>
      <c r="BH204" s="217">
        <f>IF(N204="zníž. prenesená",J204,0)</f>
        <v>0</v>
      </c>
      <c r="BI204" s="217">
        <f>IF(N204="nulová",J204,0)</f>
        <v>0</v>
      </c>
      <c r="BJ204" s="18" t="s">
        <v>87</v>
      </c>
      <c r="BK204" s="217">
        <f>ROUND(I204*H204,2)</f>
        <v>0</v>
      </c>
      <c r="BL204" s="18" t="s">
        <v>3311</v>
      </c>
      <c r="BM204" s="216" t="s">
        <v>5265</v>
      </c>
    </row>
    <row r="205" s="2" customFormat="1" ht="24.15" customHeight="1">
      <c r="A205" s="37"/>
      <c r="B205" s="168"/>
      <c r="C205" s="204" t="s">
        <v>651</v>
      </c>
      <c r="D205" s="204" t="s">
        <v>285</v>
      </c>
      <c r="E205" s="205" t="s">
        <v>3325</v>
      </c>
      <c r="F205" s="206" t="s">
        <v>3326</v>
      </c>
      <c r="G205" s="207" t="s">
        <v>3310</v>
      </c>
      <c r="H205" s="208">
        <v>1</v>
      </c>
      <c r="I205" s="209"/>
      <c r="J205" s="210">
        <f>ROUND(I205*H205,2)</f>
        <v>0</v>
      </c>
      <c r="K205" s="211"/>
      <c r="L205" s="38"/>
      <c r="M205" s="212" t="s">
        <v>1</v>
      </c>
      <c r="N205" s="213" t="s">
        <v>41</v>
      </c>
      <c r="O205" s="81"/>
      <c r="P205" s="214">
        <f>O205*H205</f>
        <v>0</v>
      </c>
      <c r="Q205" s="214">
        <v>0</v>
      </c>
      <c r="R205" s="214">
        <f>Q205*H205</f>
        <v>0</v>
      </c>
      <c r="S205" s="214">
        <v>0</v>
      </c>
      <c r="T205" s="215">
        <f>S205*H205</f>
        <v>0</v>
      </c>
      <c r="U205" s="37"/>
      <c r="V205" s="37"/>
      <c r="W205" s="37"/>
      <c r="X205" s="37"/>
      <c r="Y205" s="37"/>
      <c r="Z205" s="37"/>
      <c r="AA205" s="37"/>
      <c r="AB205" s="37"/>
      <c r="AC205" s="37"/>
      <c r="AD205" s="37"/>
      <c r="AE205" s="37"/>
      <c r="AR205" s="216" t="s">
        <v>3311</v>
      </c>
      <c r="AT205" s="216" t="s">
        <v>285</v>
      </c>
      <c r="AU205" s="216" t="s">
        <v>82</v>
      </c>
      <c r="AY205" s="18" t="s">
        <v>283</v>
      </c>
      <c r="BE205" s="217">
        <f>IF(N205="základná",J205,0)</f>
        <v>0</v>
      </c>
      <c r="BF205" s="217">
        <f>IF(N205="znížená",J205,0)</f>
        <v>0</v>
      </c>
      <c r="BG205" s="217">
        <f>IF(N205="zákl. prenesená",J205,0)</f>
        <v>0</v>
      </c>
      <c r="BH205" s="217">
        <f>IF(N205="zníž. prenesená",J205,0)</f>
        <v>0</v>
      </c>
      <c r="BI205" s="217">
        <f>IF(N205="nulová",J205,0)</f>
        <v>0</v>
      </c>
      <c r="BJ205" s="18" t="s">
        <v>87</v>
      </c>
      <c r="BK205" s="217">
        <f>ROUND(I205*H205,2)</f>
        <v>0</v>
      </c>
      <c r="BL205" s="18" t="s">
        <v>3311</v>
      </c>
      <c r="BM205" s="216" t="s">
        <v>5266</v>
      </c>
    </row>
    <row r="206" s="2" customFormat="1" ht="24.15" customHeight="1">
      <c r="A206" s="37"/>
      <c r="B206" s="168"/>
      <c r="C206" s="204" t="s">
        <v>656</v>
      </c>
      <c r="D206" s="204" t="s">
        <v>285</v>
      </c>
      <c r="E206" s="205" t="s">
        <v>3328</v>
      </c>
      <c r="F206" s="206" t="s">
        <v>3329</v>
      </c>
      <c r="G206" s="207" t="s">
        <v>3310</v>
      </c>
      <c r="H206" s="208">
        <v>1</v>
      </c>
      <c r="I206" s="209"/>
      <c r="J206" s="210">
        <f>ROUND(I206*H206,2)</f>
        <v>0</v>
      </c>
      <c r="K206" s="211"/>
      <c r="L206" s="38"/>
      <c r="M206" s="256" t="s">
        <v>1</v>
      </c>
      <c r="N206" s="257" t="s">
        <v>41</v>
      </c>
      <c r="O206" s="258"/>
      <c r="P206" s="259">
        <f>O206*H206</f>
        <v>0</v>
      </c>
      <c r="Q206" s="259">
        <v>0</v>
      </c>
      <c r="R206" s="259">
        <f>Q206*H206</f>
        <v>0</v>
      </c>
      <c r="S206" s="259">
        <v>0</v>
      </c>
      <c r="T206" s="260">
        <f>S206*H206</f>
        <v>0</v>
      </c>
      <c r="U206" s="37"/>
      <c r="V206" s="37"/>
      <c r="W206" s="37"/>
      <c r="X206" s="37"/>
      <c r="Y206" s="37"/>
      <c r="Z206" s="37"/>
      <c r="AA206" s="37"/>
      <c r="AB206" s="37"/>
      <c r="AC206" s="37"/>
      <c r="AD206" s="37"/>
      <c r="AE206" s="37"/>
      <c r="AR206" s="216" t="s">
        <v>3311</v>
      </c>
      <c r="AT206" s="216" t="s">
        <v>285</v>
      </c>
      <c r="AU206" s="216" t="s">
        <v>82</v>
      </c>
      <c r="AY206" s="18" t="s">
        <v>283</v>
      </c>
      <c r="BE206" s="217">
        <f>IF(N206="základná",J206,0)</f>
        <v>0</v>
      </c>
      <c r="BF206" s="217">
        <f>IF(N206="znížená",J206,0)</f>
        <v>0</v>
      </c>
      <c r="BG206" s="217">
        <f>IF(N206="zákl. prenesená",J206,0)</f>
        <v>0</v>
      </c>
      <c r="BH206" s="217">
        <f>IF(N206="zníž. prenesená",J206,0)</f>
        <v>0</v>
      </c>
      <c r="BI206" s="217">
        <f>IF(N206="nulová",J206,0)</f>
        <v>0</v>
      </c>
      <c r="BJ206" s="18" t="s">
        <v>87</v>
      </c>
      <c r="BK206" s="217">
        <f>ROUND(I206*H206,2)</f>
        <v>0</v>
      </c>
      <c r="BL206" s="18" t="s">
        <v>3311</v>
      </c>
      <c r="BM206" s="216" t="s">
        <v>5267</v>
      </c>
    </row>
    <row r="207" s="2" customFormat="1" ht="6.96" customHeight="1">
      <c r="A207" s="37"/>
      <c r="B207" s="64"/>
      <c r="C207" s="65"/>
      <c r="D207" s="65"/>
      <c r="E207" s="65"/>
      <c r="F207" s="65"/>
      <c r="G207" s="65"/>
      <c r="H207" s="65"/>
      <c r="I207" s="65"/>
      <c r="J207" s="65"/>
      <c r="K207" s="65"/>
      <c r="L207" s="38"/>
      <c r="M207" s="37"/>
      <c r="O207" s="37"/>
      <c r="P207" s="37"/>
      <c r="Q207" s="37"/>
      <c r="R207" s="37"/>
      <c r="S207" s="37"/>
      <c r="T207" s="37"/>
      <c r="U207" s="37"/>
      <c r="V207" s="37"/>
      <c r="W207" s="37"/>
      <c r="X207" s="37"/>
      <c r="Y207" s="37"/>
      <c r="Z207" s="37"/>
      <c r="AA207" s="37"/>
      <c r="AB207" s="37"/>
      <c r="AC207" s="37"/>
      <c r="AD207" s="37"/>
      <c r="AE207" s="37"/>
    </row>
  </sheetData>
  <autoFilter ref="C137:K206"/>
  <mergeCells count="20">
    <mergeCell ref="E7:H7"/>
    <mergeCell ref="E11:H11"/>
    <mergeCell ref="E9:H9"/>
    <mergeCell ref="E13:H13"/>
    <mergeCell ref="E22:H22"/>
    <mergeCell ref="E31:H31"/>
    <mergeCell ref="E85:H85"/>
    <mergeCell ref="E89:H89"/>
    <mergeCell ref="E87:H87"/>
    <mergeCell ref="E91:H91"/>
    <mergeCell ref="D108:F108"/>
    <mergeCell ref="D109:F109"/>
    <mergeCell ref="D110:F110"/>
    <mergeCell ref="D111:F111"/>
    <mergeCell ref="D112:F112"/>
    <mergeCell ref="E124:H124"/>
    <mergeCell ref="E128:H128"/>
    <mergeCell ref="E126:H126"/>
    <mergeCell ref="E130:H130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26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7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8" t="s">
        <v>169</v>
      </c>
    </row>
    <row r="3" s="1" customFormat="1" ht="6.96" customHeight="1">
      <c r="B3" s="19"/>
      <c r="C3" s="20"/>
      <c r="D3" s="20"/>
      <c r="E3" s="20"/>
      <c r="F3" s="20"/>
      <c r="G3" s="20"/>
      <c r="H3" s="20"/>
      <c r="I3" s="20"/>
      <c r="J3" s="20"/>
      <c r="K3" s="20"/>
      <c r="L3" s="21"/>
      <c r="AT3" s="18" t="s">
        <v>75</v>
      </c>
    </row>
    <row r="4" s="1" customFormat="1" ht="24.96" customHeight="1">
      <c r="B4" s="21"/>
      <c r="D4" s="22" t="s">
        <v>221</v>
      </c>
      <c r="L4" s="21"/>
      <c r="M4" s="133" t="s">
        <v>9</v>
      </c>
      <c r="AT4" s="18" t="s">
        <v>3</v>
      </c>
    </row>
    <row r="5" s="1" customFormat="1" ht="6.96" customHeight="1">
      <c r="B5" s="21"/>
      <c r="L5" s="21"/>
    </row>
    <row r="6" s="1" customFormat="1" ht="12" customHeight="1">
      <c r="B6" s="21"/>
      <c r="D6" s="31" t="s">
        <v>15</v>
      </c>
      <c r="L6" s="21"/>
    </row>
    <row r="7" s="1" customFormat="1" ht="26.25" customHeight="1">
      <c r="B7" s="21"/>
      <c r="E7" s="134" t="str">
        <f>'Rekapitulácia stavby'!K6</f>
        <v>Komplexná rekonštrukcia a realizácia nadstavby budovy študenského domova4,Tr. SNP53,Banská Bystrica</v>
      </c>
      <c r="F7" s="31"/>
      <c r="G7" s="31"/>
      <c r="H7" s="31"/>
      <c r="L7" s="21"/>
    </row>
    <row r="8">
      <c r="B8" s="21"/>
      <c r="D8" s="31" t="s">
        <v>222</v>
      </c>
      <c r="L8" s="21"/>
    </row>
    <row r="9" s="1" customFormat="1" ht="16.5" customHeight="1">
      <c r="B9" s="21"/>
      <c r="E9" s="134" t="s">
        <v>223</v>
      </c>
      <c r="F9" s="1"/>
      <c r="G9" s="1"/>
      <c r="H9" s="1"/>
      <c r="L9" s="21"/>
    </row>
    <row r="10" s="1" customFormat="1" ht="12" customHeight="1">
      <c r="B10" s="21"/>
      <c r="D10" s="31" t="s">
        <v>224</v>
      </c>
      <c r="L10" s="21"/>
    </row>
    <row r="11" s="2" customFormat="1" ht="16.5" customHeight="1">
      <c r="A11" s="37"/>
      <c r="B11" s="38"/>
      <c r="C11" s="37"/>
      <c r="D11" s="37"/>
      <c r="E11" s="135" t="s">
        <v>4703</v>
      </c>
      <c r="F11" s="37"/>
      <c r="G11" s="37"/>
      <c r="H11" s="37"/>
      <c r="I11" s="37"/>
      <c r="J11" s="37"/>
      <c r="K11" s="37"/>
      <c r="L11" s="59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</row>
    <row r="12" s="2" customFormat="1" ht="12" customHeight="1">
      <c r="A12" s="37"/>
      <c r="B12" s="38"/>
      <c r="C12" s="37"/>
      <c r="D12" s="31" t="s">
        <v>226</v>
      </c>
      <c r="E12" s="37"/>
      <c r="F12" s="37"/>
      <c r="G12" s="37"/>
      <c r="H12" s="37"/>
      <c r="I12" s="37"/>
      <c r="J12" s="37"/>
      <c r="K12" s="37"/>
      <c r="L12" s="59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</row>
    <row r="13" s="2" customFormat="1" ht="16.5" customHeight="1">
      <c r="A13" s="37"/>
      <c r="B13" s="38"/>
      <c r="C13" s="37"/>
      <c r="D13" s="37"/>
      <c r="E13" s="71" t="s">
        <v>5268</v>
      </c>
      <c r="F13" s="37"/>
      <c r="G13" s="37"/>
      <c r="H13" s="37"/>
      <c r="I13" s="37"/>
      <c r="J13" s="37"/>
      <c r="K13" s="37"/>
      <c r="L13" s="59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</row>
    <row r="14" s="2" customFormat="1">
      <c r="A14" s="37"/>
      <c r="B14" s="38"/>
      <c r="C14" s="37"/>
      <c r="D14" s="37"/>
      <c r="E14" s="37"/>
      <c r="F14" s="37"/>
      <c r="G14" s="37"/>
      <c r="H14" s="37"/>
      <c r="I14" s="37"/>
      <c r="J14" s="37"/>
      <c r="K14" s="37"/>
      <c r="L14" s="59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="2" customFormat="1" ht="12" customHeight="1">
      <c r="A15" s="37"/>
      <c r="B15" s="38"/>
      <c r="C15" s="37"/>
      <c r="D15" s="31" t="s">
        <v>17</v>
      </c>
      <c r="E15" s="37"/>
      <c r="F15" s="26" t="s">
        <v>1</v>
      </c>
      <c r="G15" s="37"/>
      <c r="H15" s="37"/>
      <c r="I15" s="31" t="s">
        <v>18</v>
      </c>
      <c r="J15" s="26" t="s">
        <v>1</v>
      </c>
      <c r="K15" s="37"/>
      <c r="L15" s="59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="2" customFormat="1" ht="12" customHeight="1">
      <c r="A16" s="37"/>
      <c r="B16" s="38"/>
      <c r="C16" s="37"/>
      <c r="D16" s="31" t="s">
        <v>19</v>
      </c>
      <c r="E16" s="37"/>
      <c r="F16" s="26" t="s">
        <v>33</v>
      </c>
      <c r="G16" s="37"/>
      <c r="H16" s="37"/>
      <c r="I16" s="31" t="s">
        <v>21</v>
      </c>
      <c r="J16" s="73" t="str">
        <f>'Rekapitulácia stavby'!AN8</f>
        <v>10. 9. 2024</v>
      </c>
      <c r="K16" s="37"/>
      <c r="L16" s="59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="2" customFormat="1" ht="10.8" customHeight="1">
      <c r="A17" s="37"/>
      <c r="B17" s="38"/>
      <c r="C17" s="37"/>
      <c r="D17" s="37"/>
      <c r="E17" s="37"/>
      <c r="F17" s="37"/>
      <c r="G17" s="37"/>
      <c r="H17" s="37"/>
      <c r="I17" s="37"/>
      <c r="J17" s="37"/>
      <c r="K17" s="37"/>
      <c r="L17" s="59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="2" customFormat="1" ht="12" customHeight="1">
      <c r="A18" s="37"/>
      <c r="B18" s="38"/>
      <c r="C18" s="37"/>
      <c r="D18" s="31" t="s">
        <v>23</v>
      </c>
      <c r="E18" s="37"/>
      <c r="F18" s="37"/>
      <c r="G18" s="37"/>
      <c r="H18" s="37"/>
      <c r="I18" s="31" t="s">
        <v>24</v>
      </c>
      <c r="J18" s="26" t="str">
        <f>IF('Rekapitulácia stavby'!AN10="","",'Rekapitulácia stavby'!AN10)</f>
        <v/>
      </c>
      <c r="K18" s="37"/>
      <c r="L18" s="59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="2" customFormat="1" ht="18" customHeight="1">
      <c r="A19" s="37"/>
      <c r="B19" s="38"/>
      <c r="C19" s="37"/>
      <c r="D19" s="37"/>
      <c r="E19" s="26" t="str">
        <f>IF('Rekapitulácia stavby'!E11="","",'Rekapitulácia stavby'!E11)</f>
        <v>Univerzita Mateja Bela v Banskej Bystrici</v>
      </c>
      <c r="F19" s="37"/>
      <c r="G19" s="37"/>
      <c r="H19" s="37"/>
      <c r="I19" s="31" t="s">
        <v>26</v>
      </c>
      <c r="J19" s="26" t="str">
        <f>IF('Rekapitulácia stavby'!AN11="","",'Rekapitulácia stavby'!AN11)</f>
        <v/>
      </c>
      <c r="K19" s="37"/>
      <c r="L19" s="59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="2" customFormat="1" ht="6.96" customHeight="1">
      <c r="A20" s="37"/>
      <c r="B20" s="38"/>
      <c r="C20" s="37"/>
      <c r="D20" s="37"/>
      <c r="E20" s="37"/>
      <c r="F20" s="37"/>
      <c r="G20" s="37"/>
      <c r="H20" s="37"/>
      <c r="I20" s="37"/>
      <c r="J20" s="37"/>
      <c r="K20" s="37"/>
      <c r="L20" s="59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="2" customFormat="1" ht="12" customHeight="1">
      <c r="A21" s="37"/>
      <c r="B21" s="38"/>
      <c r="C21" s="37"/>
      <c r="D21" s="31" t="s">
        <v>27</v>
      </c>
      <c r="E21" s="37"/>
      <c r="F21" s="37"/>
      <c r="G21" s="37"/>
      <c r="H21" s="37"/>
      <c r="I21" s="31" t="s">
        <v>24</v>
      </c>
      <c r="J21" s="32" t="str">
        <f>'Rekapitulácia stavby'!AN13</f>
        <v>Vyplň údaj</v>
      </c>
      <c r="K21" s="37"/>
      <c r="L21" s="59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="2" customFormat="1" ht="18" customHeight="1">
      <c r="A22" s="37"/>
      <c r="B22" s="38"/>
      <c r="C22" s="37"/>
      <c r="D22" s="37"/>
      <c r="E22" s="32" t="str">
        <f>'Rekapitulácia stavby'!E14</f>
        <v>Vyplň údaj</v>
      </c>
      <c r="F22" s="26"/>
      <c r="G22" s="26"/>
      <c r="H22" s="26"/>
      <c r="I22" s="31" t="s">
        <v>26</v>
      </c>
      <c r="J22" s="32" t="str">
        <f>'Rekapitulácia stavby'!AN14</f>
        <v>Vyplň údaj</v>
      </c>
      <c r="K22" s="37"/>
      <c r="L22" s="59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="2" customFormat="1" ht="6.96" customHeight="1">
      <c r="A23" s="37"/>
      <c r="B23" s="38"/>
      <c r="C23" s="37"/>
      <c r="D23" s="37"/>
      <c r="E23" s="37"/>
      <c r="F23" s="37"/>
      <c r="G23" s="37"/>
      <c r="H23" s="37"/>
      <c r="I23" s="37"/>
      <c r="J23" s="37"/>
      <c r="K23" s="37"/>
      <c r="L23" s="59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="2" customFormat="1" ht="12" customHeight="1">
      <c r="A24" s="37"/>
      <c r="B24" s="38"/>
      <c r="C24" s="37"/>
      <c r="D24" s="31" t="s">
        <v>29</v>
      </c>
      <c r="E24" s="37"/>
      <c r="F24" s="37"/>
      <c r="G24" s="37"/>
      <c r="H24" s="37"/>
      <c r="I24" s="31" t="s">
        <v>24</v>
      </c>
      <c r="J24" s="26" t="str">
        <f>IF('Rekapitulácia stavby'!AN16="","",'Rekapitulácia stavby'!AN16)</f>
        <v/>
      </c>
      <c r="K24" s="37"/>
      <c r="L24" s="59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="2" customFormat="1" ht="18" customHeight="1">
      <c r="A25" s="37"/>
      <c r="B25" s="38"/>
      <c r="C25" s="37"/>
      <c r="D25" s="37"/>
      <c r="E25" s="26" t="str">
        <f>IF('Rekapitulácia stavby'!E17="","",'Rekapitulácia stavby'!E17)</f>
        <v>Insvet s.r.o.,Koeice</v>
      </c>
      <c r="F25" s="37"/>
      <c r="G25" s="37"/>
      <c r="H25" s="37"/>
      <c r="I25" s="31" t="s">
        <v>26</v>
      </c>
      <c r="J25" s="26" t="str">
        <f>IF('Rekapitulácia stavby'!AN17="","",'Rekapitulácia stavby'!AN17)</f>
        <v/>
      </c>
      <c r="K25" s="37"/>
      <c r="L25" s="59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</row>
    <row r="26" s="2" customFormat="1" ht="6.96" customHeight="1">
      <c r="A26" s="37"/>
      <c r="B26" s="38"/>
      <c r="C26" s="37"/>
      <c r="D26" s="37"/>
      <c r="E26" s="37"/>
      <c r="F26" s="37"/>
      <c r="G26" s="37"/>
      <c r="H26" s="37"/>
      <c r="I26" s="37"/>
      <c r="J26" s="37"/>
      <c r="K26" s="37"/>
      <c r="L26" s="59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="2" customFormat="1" ht="12" customHeight="1">
      <c r="A27" s="37"/>
      <c r="B27" s="38"/>
      <c r="C27" s="37"/>
      <c r="D27" s="31" t="s">
        <v>32</v>
      </c>
      <c r="E27" s="37"/>
      <c r="F27" s="37"/>
      <c r="G27" s="37"/>
      <c r="H27" s="37"/>
      <c r="I27" s="31" t="s">
        <v>24</v>
      </c>
      <c r="J27" s="26" t="str">
        <f>IF('Rekapitulácia stavby'!AN19="","",'Rekapitulácia stavby'!AN19)</f>
        <v/>
      </c>
      <c r="K27" s="37"/>
      <c r="L27" s="59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</row>
    <row r="28" s="2" customFormat="1" ht="18" customHeight="1">
      <c r="A28" s="37"/>
      <c r="B28" s="38"/>
      <c r="C28" s="37"/>
      <c r="D28" s="37"/>
      <c r="E28" s="26" t="str">
        <f>IF('Rekapitulácia stavby'!E20="","",'Rekapitulácia stavby'!E20)</f>
        <v xml:space="preserve"> </v>
      </c>
      <c r="F28" s="37"/>
      <c r="G28" s="37"/>
      <c r="H28" s="37"/>
      <c r="I28" s="31" t="s">
        <v>26</v>
      </c>
      <c r="J28" s="26" t="str">
        <f>IF('Rekapitulácia stavby'!AN20="","",'Rekapitulácia stavby'!AN20)</f>
        <v/>
      </c>
      <c r="K28" s="37"/>
      <c r="L28" s="59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</row>
    <row r="29" s="2" customFormat="1" ht="6.96" customHeight="1">
      <c r="A29" s="37"/>
      <c r="B29" s="38"/>
      <c r="C29" s="37"/>
      <c r="D29" s="37"/>
      <c r="E29" s="37"/>
      <c r="F29" s="37"/>
      <c r="G29" s="37"/>
      <c r="H29" s="37"/>
      <c r="I29" s="37"/>
      <c r="J29" s="37"/>
      <c r="K29" s="37"/>
      <c r="L29" s="59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</row>
    <row r="30" s="2" customFormat="1" ht="12" customHeight="1">
      <c r="A30" s="37"/>
      <c r="B30" s="38"/>
      <c r="C30" s="37"/>
      <c r="D30" s="31" t="s">
        <v>34</v>
      </c>
      <c r="E30" s="37"/>
      <c r="F30" s="37"/>
      <c r="G30" s="37"/>
      <c r="H30" s="37"/>
      <c r="I30" s="37"/>
      <c r="J30" s="37"/>
      <c r="K30" s="37"/>
      <c r="L30" s="59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</row>
    <row r="31" s="8" customFormat="1" ht="16.5" customHeight="1">
      <c r="A31" s="136"/>
      <c r="B31" s="137"/>
      <c r="C31" s="136"/>
      <c r="D31" s="136"/>
      <c r="E31" s="35" t="s">
        <v>1</v>
      </c>
      <c r="F31" s="35"/>
      <c r="G31" s="35"/>
      <c r="H31" s="35"/>
      <c r="I31" s="136"/>
      <c r="J31" s="136"/>
      <c r="K31" s="136"/>
      <c r="L31" s="138"/>
      <c r="S31" s="136"/>
      <c r="T31" s="136"/>
      <c r="U31" s="136"/>
      <c r="V31" s="136"/>
      <c r="W31" s="136"/>
      <c r="X31" s="136"/>
      <c r="Y31" s="136"/>
      <c r="Z31" s="136"/>
      <c r="AA31" s="136"/>
      <c r="AB31" s="136"/>
      <c r="AC31" s="136"/>
      <c r="AD31" s="136"/>
      <c r="AE31" s="136"/>
    </row>
    <row r="32" s="2" customFormat="1" ht="6.96" customHeight="1">
      <c r="A32" s="37"/>
      <c r="B32" s="38"/>
      <c r="C32" s="37"/>
      <c r="D32" s="37"/>
      <c r="E32" s="37"/>
      <c r="F32" s="37"/>
      <c r="G32" s="37"/>
      <c r="H32" s="37"/>
      <c r="I32" s="37"/>
      <c r="J32" s="37"/>
      <c r="K32" s="37"/>
      <c r="L32" s="59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</row>
    <row r="33" s="2" customFormat="1" ht="6.96" customHeight="1">
      <c r="A33" s="37"/>
      <c r="B33" s="38"/>
      <c r="C33" s="37"/>
      <c r="D33" s="94"/>
      <c r="E33" s="94"/>
      <c r="F33" s="94"/>
      <c r="G33" s="94"/>
      <c r="H33" s="94"/>
      <c r="I33" s="94"/>
      <c r="J33" s="94"/>
      <c r="K33" s="94"/>
      <c r="L33" s="59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</row>
    <row r="34" s="2" customFormat="1" ht="14.4" customHeight="1">
      <c r="A34" s="37"/>
      <c r="B34" s="38"/>
      <c r="C34" s="37"/>
      <c r="D34" s="26" t="s">
        <v>228</v>
      </c>
      <c r="E34" s="37"/>
      <c r="F34" s="37"/>
      <c r="G34" s="37"/>
      <c r="H34" s="37"/>
      <c r="I34" s="37"/>
      <c r="J34" s="139">
        <f>J100</f>
        <v>0</v>
      </c>
      <c r="K34" s="37"/>
      <c r="L34" s="59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</row>
    <row r="35" s="2" customFormat="1" ht="14.4" customHeight="1">
      <c r="A35" s="37"/>
      <c r="B35" s="38"/>
      <c r="C35" s="37"/>
      <c r="D35" s="140" t="s">
        <v>229</v>
      </c>
      <c r="E35" s="37"/>
      <c r="F35" s="37"/>
      <c r="G35" s="37"/>
      <c r="H35" s="37"/>
      <c r="I35" s="37"/>
      <c r="J35" s="139">
        <f>J107</f>
        <v>0</v>
      </c>
      <c r="K35" s="37"/>
      <c r="L35" s="59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</row>
    <row r="36" s="2" customFormat="1" ht="25.44" customHeight="1">
      <c r="A36" s="37"/>
      <c r="B36" s="38"/>
      <c r="C36" s="37"/>
      <c r="D36" s="141" t="s">
        <v>35</v>
      </c>
      <c r="E36" s="37"/>
      <c r="F36" s="37"/>
      <c r="G36" s="37"/>
      <c r="H36" s="37"/>
      <c r="I36" s="37"/>
      <c r="J36" s="100">
        <f>ROUND(J34 + J35, 2)</f>
        <v>0</v>
      </c>
      <c r="K36" s="37"/>
      <c r="L36" s="59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</row>
    <row r="37" s="2" customFormat="1" ht="6.96" customHeight="1">
      <c r="A37" s="37"/>
      <c r="B37" s="38"/>
      <c r="C37" s="37"/>
      <c r="D37" s="94"/>
      <c r="E37" s="94"/>
      <c r="F37" s="94"/>
      <c r="G37" s="94"/>
      <c r="H37" s="94"/>
      <c r="I37" s="94"/>
      <c r="J37" s="94"/>
      <c r="K37" s="94"/>
      <c r="L37" s="59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</row>
    <row r="38" s="2" customFormat="1" ht="14.4" customHeight="1">
      <c r="A38" s="37"/>
      <c r="B38" s="38"/>
      <c r="C38" s="37"/>
      <c r="D38" s="37"/>
      <c r="E38" s="37"/>
      <c r="F38" s="42" t="s">
        <v>37</v>
      </c>
      <c r="G38" s="37"/>
      <c r="H38" s="37"/>
      <c r="I38" s="42" t="s">
        <v>36</v>
      </c>
      <c r="J38" s="42" t="s">
        <v>38</v>
      </c>
      <c r="K38" s="37"/>
      <c r="L38" s="59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</row>
    <row r="39" s="2" customFormat="1" ht="14.4" customHeight="1">
      <c r="A39" s="37"/>
      <c r="B39" s="38"/>
      <c r="C39" s="37"/>
      <c r="D39" s="135" t="s">
        <v>39</v>
      </c>
      <c r="E39" s="44" t="s">
        <v>40</v>
      </c>
      <c r="F39" s="142">
        <f>ROUND((SUM(BE107:BE114) + SUM(BE138:BE172)),  2)</f>
        <v>0</v>
      </c>
      <c r="G39" s="143"/>
      <c r="H39" s="143"/>
      <c r="I39" s="144">
        <v>0.20000000000000001</v>
      </c>
      <c r="J39" s="142">
        <f>ROUND(((SUM(BE107:BE114) + SUM(BE138:BE172))*I39),  2)</f>
        <v>0</v>
      </c>
      <c r="K39" s="37"/>
      <c r="L39" s="59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</row>
    <row r="40" s="2" customFormat="1" ht="14.4" customHeight="1">
      <c r="A40" s="37"/>
      <c r="B40" s="38"/>
      <c r="C40" s="37"/>
      <c r="D40" s="37"/>
      <c r="E40" s="44" t="s">
        <v>41</v>
      </c>
      <c r="F40" s="142">
        <f>ROUND((SUM(BF107:BF114) + SUM(BF138:BF172)),  2)</f>
        <v>0</v>
      </c>
      <c r="G40" s="143"/>
      <c r="H40" s="143"/>
      <c r="I40" s="144">
        <v>0.20000000000000001</v>
      </c>
      <c r="J40" s="142">
        <f>ROUND(((SUM(BF107:BF114) + SUM(BF138:BF172))*I40),  2)</f>
        <v>0</v>
      </c>
      <c r="K40" s="37"/>
      <c r="L40" s="59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</row>
    <row r="41" hidden="1" s="2" customFormat="1" ht="14.4" customHeight="1">
      <c r="A41" s="37"/>
      <c r="B41" s="38"/>
      <c r="C41" s="37"/>
      <c r="D41" s="37"/>
      <c r="E41" s="31" t="s">
        <v>42</v>
      </c>
      <c r="F41" s="145">
        <f>ROUND((SUM(BG107:BG114) + SUM(BG138:BG172)),  2)</f>
        <v>0</v>
      </c>
      <c r="G41" s="37"/>
      <c r="H41" s="37"/>
      <c r="I41" s="146">
        <v>0.20000000000000001</v>
      </c>
      <c r="J41" s="145">
        <f>0</f>
        <v>0</v>
      </c>
      <c r="K41" s="37"/>
      <c r="L41" s="59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</row>
    <row r="42" hidden="1" s="2" customFormat="1" ht="14.4" customHeight="1">
      <c r="A42" s="37"/>
      <c r="B42" s="38"/>
      <c r="C42" s="37"/>
      <c r="D42" s="37"/>
      <c r="E42" s="31" t="s">
        <v>43</v>
      </c>
      <c r="F42" s="145">
        <f>ROUND((SUM(BH107:BH114) + SUM(BH138:BH172)),  2)</f>
        <v>0</v>
      </c>
      <c r="G42" s="37"/>
      <c r="H42" s="37"/>
      <c r="I42" s="146">
        <v>0.20000000000000001</v>
      </c>
      <c r="J42" s="145">
        <f>0</f>
        <v>0</v>
      </c>
      <c r="K42" s="37"/>
      <c r="L42" s="59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</row>
    <row r="43" hidden="1" s="2" customFormat="1" ht="14.4" customHeight="1">
      <c r="A43" s="37"/>
      <c r="B43" s="38"/>
      <c r="C43" s="37"/>
      <c r="D43" s="37"/>
      <c r="E43" s="44" t="s">
        <v>44</v>
      </c>
      <c r="F43" s="142">
        <f>ROUND((SUM(BI107:BI114) + SUM(BI138:BI172)),  2)</f>
        <v>0</v>
      </c>
      <c r="G43" s="143"/>
      <c r="H43" s="143"/>
      <c r="I43" s="144">
        <v>0</v>
      </c>
      <c r="J43" s="142">
        <f>0</f>
        <v>0</v>
      </c>
      <c r="K43" s="37"/>
      <c r="L43" s="59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</row>
    <row r="44" s="2" customFormat="1" ht="6.96" customHeight="1">
      <c r="A44" s="37"/>
      <c r="B44" s="38"/>
      <c r="C44" s="37"/>
      <c r="D44" s="37"/>
      <c r="E44" s="37"/>
      <c r="F44" s="37"/>
      <c r="G44" s="37"/>
      <c r="H44" s="37"/>
      <c r="I44" s="37"/>
      <c r="J44" s="37"/>
      <c r="K44" s="37"/>
      <c r="L44" s="59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</row>
    <row r="45" s="2" customFormat="1" ht="25.44" customHeight="1">
      <c r="A45" s="37"/>
      <c r="B45" s="38"/>
      <c r="C45" s="147"/>
      <c r="D45" s="148" t="s">
        <v>45</v>
      </c>
      <c r="E45" s="85"/>
      <c r="F45" s="85"/>
      <c r="G45" s="149" t="s">
        <v>46</v>
      </c>
      <c r="H45" s="150" t="s">
        <v>47</v>
      </c>
      <c r="I45" s="85"/>
      <c r="J45" s="151">
        <f>SUM(J36:J43)</f>
        <v>0</v>
      </c>
      <c r="K45" s="152"/>
      <c r="L45" s="59"/>
      <c r="S45" s="37"/>
      <c r="T45" s="37"/>
      <c r="U45" s="37"/>
      <c r="V45" s="37"/>
      <c r="W45" s="37"/>
      <c r="X45" s="37"/>
      <c r="Y45" s="37"/>
      <c r="Z45" s="37"/>
      <c r="AA45" s="37"/>
      <c r="AB45" s="37"/>
      <c r="AC45" s="37"/>
      <c r="AD45" s="37"/>
      <c r="AE45" s="37"/>
    </row>
    <row r="46" s="2" customFormat="1" ht="14.4" customHeight="1">
      <c r="A46" s="37"/>
      <c r="B46" s="38"/>
      <c r="C46" s="37"/>
      <c r="D46" s="37"/>
      <c r="E46" s="37"/>
      <c r="F46" s="37"/>
      <c r="G46" s="37"/>
      <c r="H46" s="37"/>
      <c r="I46" s="37"/>
      <c r="J46" s="37"/>
      <c r="K46" s="37"/>
      <c r="L46" s="59"/>
      <c r="S46" s="37"/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37"/>
    </row>
    <row r="47" s="1" customFormat="1" ht="14.4" customHeight="1">
      <c r="B47" s="21"/>
      <c r="L47" s="21"/>
    </row>
    <row r="48" s="1" customFormat="1" ht="14.4" customHeight="1">
      <c r="B48" s="21"/>
      <c r="L48" s="21"/>
    </row>
    <row r="49" s="1" customFormat="1" ht="14.4" customHeight="1">
      <c r="B49" s="21"/>
      <c r="L49" s="21"/>
    </row>
    <row r="50" s="2" customFormat="1" ht="14.4" customHeight="1">
      <c r="B50" s="59"/>
      <c r="D50" s="60" t="s">
        <v>48</v>
      </c>
      <c r="E50" s="61"/>
      <c r="F50" s="61"/>
      <c r="G50" s="60" t="s">
        <v>49</v>
      </c>
      <c r="H50" s="61"/>
      <c r="I50" s="61"/>
      <c r="J50" s="61"/>
      <c r="K50" s="61"/>
      <c r="L50" s="59"/>
    </row>
    <row r="51">
      <c r="B51" s="21"/>
      <c r="L51" s="21"/>
    </row>
    <row r="52">
      <c r="B52" s="21"/>
      <c r="L52" s="21"/>
    </row>
    <row r="53">
      <c r="B53" s="21"/>
      <c r="L53" s="21"/>
    </row>
    <row r="54">
      <c r="B54" s="21"/>
      <c r="L54" s="21"/>
    </row>
    <row r="55">
      <c r="B55" s="21"/>
      <c r="L55" s="21"/>
    </row>
    <row r="56">
      <c r="B56" s="21"/>
      <c r="L56" s="21"/>
    </row>
    <row r="57">
      <c r="B57" s="21"/>
      <c r="L57" s="21"/>
    </row>
    <row r="58">
      <c r="B58" s="21"/>
      <c r="L58" s="21"/>
    </row>
    <row r="59">
      <c r="B59" s="21"/>
      <c r="L59" s="21"/>
    </row>
    <row r="60">
      <c r="B60" s="21"/>
      <c r="L60" s="21"/>
    </row>
    <row r="61" s="2" customFormat="1">
      <c r="A61" s="37"/>
      <c r="B61" s="38"/>
      <c r="C61" s="37"/>
      <c r="D61" s="62" t="s">
        <v>50</v>
      </c>
      <c r="E61" s="40"/>
      <c r="F61" s="153" t="s">
        <v>51</v>
      </c>
      <c r="G61" s="62" t="s">
        <v>50</v>
      </c>
      <c r="H61" s="40"/>
      <c r="I61" s="40"/>
      <c r="J61" s="154" t="s">
        <v>51</v>
      </c>
      <c r="K61" s="40"/>
      <c r="L61" s="59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</row>
    <row r="62">
      <c r="B62" s="21"/>
      <c r="L62" s="21"/>
    </row>
    <row r="63">
      <c r="B63" s="21"/>
      <c r="L63" s="21"/>
    </row>
    <row r="64">
      <c r="B64" s="21"/>
      <c r="L64" s="21"/>
    </row>
    <row r="65" s="2" customFormat="1">
      <c r="A65" s="37"/>
      <c r="B65" s="38"/>
      <c r="C65" s="37"/>
      <c r="D65" s="60" t="s">
        <v>52</v>
      </c>
      <c r="E65" s="63"/>
      <c r="F65" s="63"/>
      <c r="G65" s="60" t="s">
        <v>53</v>
      </c>
      <c r="H65" s="63"/>
      <c r="I65" s="63"/>
      <c r="J65" s="63"/>
      <c r="K65" s="63"/>
      <c r="L65" s="59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</row>
    <row r="66">
      <c r="B66" s="21"/>
      <c r="L66" s="21"/>
    </row>
    <row r="67">
      <c r="B67" s="21"/>
      <c r="L67" s="21"/>
    </row>
    <row r="68">
      <c r="B68" s="21"/>
      <c r="L68" s="21"/>
    </row>
    <row r="69">
      <c r="B69" s="21"/>
      <c r="L69" s="21"/>
    </row>
    <row r="70">
      <c r="B70" s="21"/>
      <c r="L70" s="21"/>
    </row>
    <row r="71">
      <c r="B71" s="21"/>
      <c r="L71" s="21"/>
    </row>
    <row r="72">
      <c r="B72" s="21"/>
      <c r="L72" s="21"/>
    </row>
    <row r="73">
      <c r="B73" s="21"/>
      <c r="L73" s="21"/>
    </row>
    <row r="74">
      <c r="B74" s="21"/>
      <c r="L74" s="21"/>
    </row>
    <row r="75">
      <c r="B75" s="21"/>
      <c r="L75" s="21"/>
    </row>
    <row r="76" s="2" customFormat="1">
      <c r="A76" s="37"/>
      <c r="B76" s="38"/>
      <c r="C76" s="37"/>
      <c r="D76" s="62" t="s">
        <v>50</v>
      </c>
      <c r="E76" s="40"/>
      <c r="F76" s="153" t="s">
        <v>51</v>
      </c>
      <c r="G76" s="62" t="s">
        <v>50</v>
      </c>
      <c r="H76" s="40"/>
      <c r="I76" s="40"/>
      <c r="J76" s="154" t="s">
        <v>51</v>
      </c>
      <c r="K76" s="40"/>
      <c r="L76" s="59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</row>
    <row r="77" s="2" customFormat="1" ht="14.4" customHeight="1">
      <c r="A77" s="37"/>
      <c r="B77" s="64"/>
      <c r="C77" s="65"/>
      <c r="D77" s="65"/>
      <c r="E77" s="65"/>
      <c r="F77" s="65"/>
      <c r="G77" s="65"/>
      <c r="H77" s="65"/>
      <c r="I77" s="65"/>
      <c r="J77" s="65"/>
      <c r="K77" s="65"/>
      <c r="L77" s="59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</row>
    <row r="81" s="2" customFormat="1" ht="6.96" customHeight="1">
      <c r="A81" s="37"/>
      <c r="B81" s="66"/>
      <c r="C81" s="67"/>
      <c r="D81" s="67"/>
      <c r="E81" s="67"/>
      <c r="F81" s="67"/>
      <c r="G81" s="67"/>
      <c r="H81" s="67"/>
      <c r="I81" s="67"/>
      <c r="J81" s="67"/>
      <c r="K81" s="67"/>
      <c r="L81" s="59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</row>
    <row r="82" s="2" customFormat="1" ht="24.96" customHeight="1">
      <c r="A82" s="37"/>
      <c r="B82" s="38"/>
      <c r="C82" s="22" t="s">
        <v>230</v>
      </c>
      <c r="D82" s="37"/>
      <c r="E82" s="37"/>
      <c r="F82" s="37"/>
      <c r="G82" s="37"/>
      <c r="H82" s="37"/>
      <c r="I82" s="37"/>
      <c r="J82" s="37"/>
      <c r="K82" s="37"/>
      <c r="L82" s="59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</row>
    <row r="83" s="2" customFormat="1" ht="6.96" customHeight="1">
      <c r="A83" s="37"/>
      <c r="B83" s="38"/>
      <c r="C83" s="37"/>
      <c r="D83" s="37"/>
      <c r="E83" s="37"/>
      <c r="F83" s="37"/>
      <c r="G83" s="37"/>
      <c r="H83" s="37"/>
      <c r="I83" s="37"/>
      <c r="J83" s="37"/>
      <c r="K83" s="37"/>
      <c r="L83" s="59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</row>
    <row r="84" s="2" customFormat="1" ht="12" customHeight="1">
      <c r="A84" s="37"/>
      <c r="B84" s="38"/>
      <c r="C84" s="31" t="s">
        <v>15</v>
      </c>
      <c r="D84" s="37"/>
      <c r="E84" s="37"/>
      <c r="F84" s="37"/>
      <c r="G84" s="37"/>
      <c r="H84" s="37"/>
      <c r="I84" s="37"/>
      <c r="J84" s="37"/>
      <c r="K84" s="37"/>
      <c r="L84" s="59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</row>
    <row r="85" s="2" customFormat="1" ht="26.25" customHeight="1">
      <c r="A85" s="37"/>
      <c r="B85" s="38"/>
      <c r="C85" s="37"/>
      <c r="D85" s="37"/>
      <c r="E85" s="134" t="str">
        <f>E7</f>
        <v>Komplexná rekonštrukcia a realizácia nadstavby budovy študenského domova4,Tr. SNP53,Banská Bystrica</v>
      </c>
      <c r="F85" s="31"/>
      <c r="G85" s="31"/>
      <c r="H85" s="31"/>
      <c r="I85" s="37"/>
      <c r="J85" s="37"/>
      <c r="K85" s="37"/>
      <c r="L85" s="59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</row>
    <row r="86" s="1" customFormat="1" ht="12" customHeight="1">
      <c r="B86" s="21"/>
      <c r="C86" s="31" t="s">
        <v>222</v>
      </c>
      <c r="L86" s="21"/>
    </row>
    <row r="87" s="1" customFormat="1" ht="16.5" customHeight="1">
      <c r="B87" s="21"/>
      <c r="E87" s="134" t="s">
        <v>223</v>
      </c>
      <c r="F87" s="1"/>
      <c r="G87" s="1"/>
      <c r="H87" s="1"/>
      <c r="L87" s="21"/>
    </row>
    <row r="88" s="1" customFormat="1" ht="12" customHeight="1">
      <c r="B88" s="21"/>
      <c r="C88" s="31" t="s">
        <v>224</v>
      </c>
      <c r="L88" s="21"/>
    </row>
    <row r="89" s="2" customFormat="1" ht="16.5" customHeight="1">
      <c r="A89" s="37"/>
      <c r="B89" s="38"/>
      <c r="C89" s="37"/>
      <c r="D89" s="37"/>
      <c r="E89" s="135" t="s">
        <v>4703</v>
      </c>
      <c r="F89" s="37"/>
      <c r="G89" s="37"/>
      <c r="H89" s="37"/>
      <c r="I89" s="37"/>
      <c r="J89" s="37"/>
      <c r="K89" s="37"/>
      <c r="L89" s="59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</row>
    <row r="90" s="2" customFormat="1" ht="12" customHeight="1">
      <c r="A90" s="37"/>
      <c r="B90" s="38"/>
      <c r="C90" s="31" t="s">
        <v>226</v>
      </c>
      <c r="D90" s="37"/>
      <c r="E90" s="37"/>
      <c r="F90" s="37"/>
      <c r="G90" s="37"/>
      <c r="H90" s="37"/>
      <c r="I90" s="37"/>
      <c r="J90" s="37"/>
      <c r="K90" s="37"/>
      <c r="L90" s="59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</row>
    <row r="91" s="2" customFormat="1" ht="16.5" customHeight="1">
      <c r="A91" s="37"/>
      <c r="B91" s="38"/>
      <c r="C91" s="37"/>
      <c r="D91" s="37"/>
      <c r="E91" s="71" t="str">
        <f>E13</f>
        <v>dp - Dátová prípojka</v>
      </c>
      <c r="F91" s="37"/>
      <c r="G91" s="37"/>
      <c r="H91" s="37"/>
      <c r="I91" s="37"/>
      <c r="J91" s="37"/>
      <c r="K91" s="37"/>
      <c r="L91" s="59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</row>
    <row r="92" s="2" customFormat="1" ht="6.96" customHeight="1">
      <c r="A92" s="37"/>
      <c r="B92" s="38"/>
      <c r="C92" s="37"/>
      <c r="D92" s="37"/>
      <c r="E92" s="37"/>
      <c r="F92" s="37"/>
      <c r="G92" s="37"/>
      <c r="H92" s="37"/>
      <c r="I92" s="37"/>
      <c r="J92" s="37"/>
      <c r="K92" s="37"/>
      <c r="L92" s="59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</row>
    <row r="93" s="2" customFormat="1" ht="12" customHeight="1">
      <c r="A93" s="37"/>
      <c r="B93" s="38"/>
      <c r="C93" s="31" t="s">
        <v>19</v>
      </c>
      <c r="D93" s="37"/>
      <c r="E93" s="37"/>
      <c r="F93" s="26" t="str">
        <f>F16</f>
        <v xml:space="preserve"> </v>
      </c>
      <c r="G93" s="37"/>
      <c r="H93" s="37"/>
      <c r="I93" s="31" t="s">
        <v>21</v>
      </c>
      <c r="J93" s="73" t="str">
        <f>IF(J16="","",J16)</f>
        <v>10. 9. 2024</v>
      </c>
      <c r="K93" s="37"/>
      <c r="L93" s="59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</row>
    <row r="94" s="2" customFormat="1" ht="6.96" customHeight="1">
      <c r="A94" s="37"/>
      <c r="B94" s="38"/>
      <c r="C94" s="37"/>
      <c r="D94" s="37"/>
      <c r="E94" s="37"/>
      <c r="F94" s="37"/>
      <c r="G94" s="37"/>
      <c r="H94" s="37"/>
      <c r="I94" s="37"/>
      <c r="J94" s="37"/>
      <c r="K94" s="37"/>
      <c r="L94" s="59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</row>
    <row r="95" s="2" customFormat="1" ht="15.15" customHeight="1">
      <c r="A95" s="37"/>
      <c r="B95" s="38"/>
      <c r="C95" s="31" t="s">
        <v>23</v>
      </c>
      <c r="D95" s="37"/>
      <c r="E95" s="37"/>
      <c r="F95" s="26" t="str">
        <f>E19</f>
        <v>Univerzita Mateja Bela v Banskej Bystrici</v>
      </c>
      <c r="G95" s="37"/>
      <c r="H95" s="37"/>
      <c r="I95" s="31" t="s">
        <v>29</v>
      </c>
      <c r="J95" s="35" t="str">
        <f>E25</f>
        <v>Insvet s.r.o.,Koeice</v>
      </c>
      <c r="K95" s="37"/>
      <c r="L95" s="59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</row>
    <row r="96" s="2" customFormat="1" ht="15.15" customHeight="1">
      <c r="A96" s="37"/>
      <c r="B96" s="38"/>
      <c r="C96" s="31" t="s">
        <v>27</v>
      </c>
      <c r="D96" s="37"/>
      <c r="E96" s="37"/>
      <c r="F96" s="26" t="str">
        <f>IF(E22="","",E22)</f>
        <v>Vyplň údaj</v>
      </c>
      <c r="G96" s="37"/>
      <c r="H96" s="37"/>
      <c r="I96" s="31" t="s">
        <v>32</v>
      </c>
      <c r="J96" s="35" t="str">
        <f>E28</f>
        <v xml:space="preserve"> </v>
      </c>
      <c r="K96" s="37"/>
      <c r="L96" s="59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</row>
    <row r="97" s="2" customFormat="1" ht="10.32" customHeight="1">
      <c r="A97" s="37"/>
      <c r="B97" s="38"/>
      <c r="C97" s="37"/>
      <c r="D97" s="37"/>
      <c r="E97" s="37"/>
      <c r="F97" s="37"/>
      <c r="G97" s="37"/>
      <c r="H97" s="37"/>
      <c r="I97" s="37"/>
      <c r="J97" s="37"/>
      <c r="K97" s="37"/>
      <c r="L97" s="59"/>
      <c r="S97" s="37"/>
      <c r="T97" s="37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</row>
    <row r="98" s="2" customFormat="1" ht="29.28" customHeight="1">
      <c r="A98" s="37"/>
      <c r="B98" s="38"/>
      <c r="C98" s="155" t="s">
        <v>231</v>
      </c>
      <c r="D98" s="147"/>
      <c r="E98" s="147"/>
      <c r="F98" s="147"/>
      <c r="G98" s="147"/>
      <c r="H98" s="147"/>
      <c r="I98" s="147"/>
      <c r="J98" s="156" t="s">
        <v>232</v>
      </c>
      <c r="K98" s="147"/>
      <c r="L98" s="59"/>
      <c r="S98" s="37"/>
      <c r="T98" s="37"/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</row>
    <row r="99" s="2" customFormat="1" ht="10.32" customHeight="1">
      <c r="A99" s="37"/>
      <c r="B99" s="38"/>
      <c r="C99" s="37"/>
      <c r="D99" s="37"/>
      <c r="E99" s="37"/>
      <c r="F99" s="37"/>
      <c r="G99" s="37"/>
      <c r="H99" s="37"/>
      <c r="I99" s="37"/>
      <c r="J99" s="37"/>
      <c r="K99" s="37"/>
      <c r="L99" s="59"/>
      <c r="S99" s="37"/>
      <c r="T99" s="37"/>
      <c r="U99" s="37"/>
      <c r="V99" s="37"/>
      <c r="W99" s="37"/>
      <c r="X99" s="37"/>
      <c r="Y99" s="37"/>
      <c r="Z99" s="37"/>
      <c r="AA99" s="37"/>
      <c r="AB99" s="37"/>
      <c r="AC99" s="37"/>
      <c r="AD99" s="37"/>
      <c r="AE99" s="37"/>
    </row>
    <row r="100" s="2" customFormat="1" ht="22.8" customHeight="1">
      <c r="A100" s="37"/>
      <c r="B100" s="38"/>
      <c r="C100" s="157" t="s">
        <v>233</v>
      </c>
      <c r="D100" s="37"/>
      <c r="E100" s="37"/>
      <c r="F100" s="37"/>
      <c r="G100" s="37"/>
      <c r="H100" s="37"/>
      <c r="I100" s="37"/>
      <c r="J100" s="100">
        <f>J138</f>
        <v>0</v>
      </c>
      <c r="K100" s="37"/>
      <c r="L100" s="59"/>
      <c r="S100" s="37"/>
      <c r="T100" s="37"/>
      <c r="U100" s="37"/>
      <c r="V100" s="37"/>
      <c r="W100" s="37"/>
      <c r="X100" s="37"/>
      <c r="Y100" s="37"/>
      <c r="Z100" s="37"/>
      <c r="AA100" s="37"/>
      <c r="AB100" s="37"/>
      <c r="AC100" s="37"/>
      <c r="AD100" s="37"/>
      <c r="AE100" s="37"/>
      <c r="AU100" s="18" t="s">
        <v>234</v>
      </c>
    </row>
    <row r="101" s="9" customFormat="1" ht="24.96" customHeight="1">
      <c r="A101" s="9"/>
      <c r="B101" s="158"/>
      <c r="C101" s="9"/>
      <c r="D101" s="159" t="s">
        <v>3333</v>
      </c>
      <c r="E101" s="160"/>
      <c r="F101" s="160"/>
      <c r="G101" s="160"/>
      <c r="H101" s="160"/>
      <c r="I101" s="160"/>
      <c r="J101" s="161">
        <f>J139</f>
        <v>0</v>
      </c>
      <c r="K101" s="9"/>
      <c r="L101" s="158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</row>
    <row r="102" s="9" customFormat="1" ht="24.96" customHeight="1">
      <c r="A102" s="9"/>
      <c r="B102" s="158"/>
      <c r="C102" s="9"/>
      <c r="D102" s="159" t="s">
        <v>5269</v>
      </c>
      <c r="E102" s="160"/>
      <c r="F102" s="160"/>
      <c r="G102" s="160"/>
      <c r="H102" s="160"/>
      <c r="I102" s="160"/>
      <c r="J102" s="161">
        <f>J152</f>
        <v>0</v>
      </c>
      <c r="K102" s="9"/>
      <c r="L102" s="158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</row>
    <row r="103" s="9" customFormat="1" ht="24.96" customHeight="1">
      <c r="A103" s="9"/>
      <c r="B103" s="158"/>
      <c r="C103" s="9"/>
      <c r="D103" s="159" t="s">
        <v>5270</v>
      </c>
      <c r="E103" s="160"/>
      <c r="F103" s="160"/>
      <c r="G103" s="160"/>
      <c r="H103" s="160"/>
      <c r="I103" s="160"/>
      <c r="J103" s="161">
        <f>J153</f>
        <v>0</v>
      </c>
      <c r="K103" s="9"/>
      <c r="L103" s="158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</row>
    <row r="104" s="9" customFormat="1" ht="24.96" customHeight="1">
      <c r="A104" s="9"/>
      <c r="B104" s="158"/>
      <c r="C104" s="9"/>
      <c r="D104" s="159" t="s">
        <v>3217</v>
      </c>
      <c r="E104" s="160"/>
      <c r="F104" s="160"/>
      <c r="G104" s="160"/>
      <c r="H104" s="160"/>
      <c r="I104" s="160"/>
      <c r="J104" s="161">
        <f>J170</f>
        <v>0</v>
      </c>
      <c r="K104" s="9"/>
      <c r="L104" s="158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</row>
    <row r="105" s="2" customFormat="1" ht="21.84" customHeight="1">
      <c r="A105" s="37"/>
      <c r="B105" s="38"/>
      <c r="C105" s="37"/>
      <c r="D105" s="37"/>
      <c r="E105" s="37"/>
      <c r="F105" s="37"/>
      <c r="G105" s="37"/>
      <c r="H105" s="37"/>
      <c r="I105" s="37"/>
      <c r="J105" s="37"/>
      <c r="K105" s="37"/>
      <c r="L105" s="59"/>
      <c r="S105" s="37"/>
      <c r="T105" s="37"/>
      <c r="U105" s="37"/>
      <c r="V105" s="37"/>
      <c r="W105" s="37"/>
      <c r="X105" s="37"/>
      <c r="Y105" s="37"/>
      <c r="Z105" s="37"/>
      <c r="AA105" s="37"/>
      <c r="AB105" s="37"/>
      <c r="AC105" s="37"/>
      <c r="AD105" s="37"/>
      <c r="AE105" s="37"/>
    </row>
    <row r="106" s="2" customFormat="1" ht="6.96" customHeight="1">
      <c r="A106" s="37"/>
      <c r="B106" s="38"/>
      <c r="C106" s="37"/>
      <c r="D106" s="37"/>
      <c r="E106" s="37"/>
      <c r="F106" s="37"/>
      <c r="G106" s="37"/>
      <c r="H106" s="37"/>
      <c r="I106" s="37"/>
      <c r="J106" s="37"/>
      <c r="K106" s="37"/>
      <c r="L106" s="59"/>
      <c r="S106" s="37"/>
      <c r="T106" s="37"/>
      <c r="U106" s="37"/>
      <c r="V106" s="37"/>
      <c r="W106" s="37"/>
      <c r="X106" s="37"/>
      <c r="Y106" s="37"/>
      <c r="Z106" s="37"/>
      <c r="AA106" s="37"/>
      <c r="AB106" s="37"/>
      <c r="AC106" s="37"/>
      <c r="AD106" s="37"/>
      <c r="AE106" s="37"/>
    </row>
    <row r="107" s="2" customFormat="1" ht="29.28" customHeight="1">
      <c r="A107" s="37"/>
      <c r="B107" s="38"/>
      <c r="C107" s="157" t="s">
        <v>259</v>
      </c>
      <c r="D107" s="37"/>
      <c r="E107" s="37"/>
      <c r="F107" s="37"/>
      <c r="G107" s="37"/>
      <c r="H107" s="37"/>
      <c r="I107" s="37"/>
      <c r="J107" s="166">
        <f>ROUND(J108 + J109 + J110 + J111 + J112 + J113,2)</f>
        <v>0</v>
      </c>
      <c r="K107" s="37"/>
      <c r="L107" s="59"/>
      <c r="N107" s="167" t="s">
        <v>39</v>
      </c>
      <c r="S107" s="37"/>
      <c r="T107" s="37"/>
      <c r="U107" s="37"/>
      <c r="V107" s="37"/>
      <c r="W107" s="37"/>
      <c r="X107" s="37"/>
      <c r="Y107" s="37"/>
      <c r="Z107" s="37"/>
      <c r="AA107" s="37"/>
      <c r="AB107" s="37"/>
      <c r="AC107" s="37"/>
      <c r="AD107" s="37"/>
      <c r="AE107" s="37"/>
    </row>
    <row r="108" s="2" customFormat="1" ht="18" customHeight="1">
      <c r="A108" s="37"/>
      <c r="B108" s="168"/>
      <c r="C108" s="169"/>
      <c r="D108" s="170" t="s">
        <v>260</v>
      </c>
      <c r="E108" s="171"/>
      <c r="F108" s="171"/>
      <c r="G108" s="169"/>
      <c r="H108" s="169"/>
      <c r="I108" s="169"/>
      <c r="J108" s="172">
        <v>0</v>
      </c>
      <c r="K108" s="169"/>
      <c r="L108" s="173"/>
      <c r="M108" s="174"/>
      <c r="N108" s="175" t="s">
        <v>41</v>
      </c>
      <c r="O108" s="174"/>
      <c r="P108" s="174"/>
      <c r="Q108" s="174"/>
      <c r="R108" s="174"/>
      <c r="S108" s="169"/>
      <c r="T108" s="169"/>
      <c r="U108" s="169"/>
      <c r="V108" s="169"/>
      <c r="W108" s="169"/>
      <c r="X108" s="169"/>
      <c r="Y108" s="169"/>
      <c r="Z108" s="169"/>
      <c r="AA108" s="169"/>
      <c r="AB108" s="169"/>
      <c r="AC108" s="169"/>
      <c r="AD108" s="169"/>
      <c r="AE108" s="169"/>
      <c r="AF108" s="174"/>
      <c r="AG108" s="174"/>
      <c r="AH108" s="174"/>
      <c r="AI108" s="174"/>
      <c r="AJ108" s="174"/>
      <c r="AK108" s="174"/>
      <c r="AL108" s="174"/>
      <c r="AM108" s="174"/>
      <c r="AN108" s="174"/>
      <c r="AO108" s="174"/>
      <c r="AP108" s="174"/>
      <c r="AQ108" s="174"/>
      <c r="AR108" s="174"/>
      <c r="AS108" s="174"/>
      <c r="AT108" s="174"/>
      <c r="AU108" s="174"/>
      <c r="AV108" s="174"/>
      <c r="AW108" s="174"/>
      <c r="AX108" s="174"/>
      <c r="AY108" s="176" t="s">
        <v>261</v>
      </c>
      <c r="AZ108" s="174"/>
      <c r="BA108" s="174"/>
      <c r="BB108" s="174"/>
      <c r="BC108" s="174"/>
      <c r="BD108" s="174"/>
      <c r="BE108" s="177">
        <f>IF(N108="základná",J108,0)</f>
        <v>0</v>
      </c>
      <c r="BF108" s="177">
        <f>IF(N108="znížená",J108,0)</f>
        <v>0</v>
      </c>
      <c r="BG108" s="177">
        <f>IF(N108="zákl. prenesená",J108,0)</f>
        <v>0</v>
      </c>
      <c r="BH108" s="177">
        <f>IF(N108="zníž. prenesená",J108,0)</f>
        <v>0</v>
      </c>
      <c r="BI108" s="177">
        <f>IF(N108="nulová",J108,0)</f>
        <v>0</v>
      </c>
      <c r="BJ108" s="176" t="s">
        <v>87</v>
      </c>
      <c r="BK108" s="174"/>
      <c r="BL108" s="174"/>
      <c r="BM108" s="174"/>
    </row>
    <row r="109" s="2" customFormat="1" ht="18" customHeight="1">
      <c r="A109" s="37"/>
      <c r="B109" s="168"/>
      <c r="C109" s="169"/>
      <c r="D109" s="170" t="s">
        <v>262</v>
      </c>
      <c r="E109" s="171"/>
      <c r="F109" s="171"/>
      <c r="G109" s="169"/>
      <c r="H109" s="169"/>
      <c r="I109" s="169"/>
      <c r="J109" s="172">
        <v>0</v>
      </c>
      <c r="K109" s="169"/>
      <c r="L109" s="173"/>
      <c r="M109" s="174"/>
      <c r="N109" s="175" t="s">
        <v>41</v>
      </c>
      <c r="O109" s="174"/>
      <c r="P109" s="174"/>
      <c r="Q109" s="174"/>
      <c r="R109" s="174"/>
      <c r="S109" s="169"/>
      <c r="T109" s="169"/>
      <c r="U109" s="169"/>
      <c r="V109" s="169"/>
      <c r="W109" s="169"/>
      <c r="X109" s="169"/>
      <c r="Y109" s="169"/>
      <c r="Z109" s="169"/>
      <c r="AA109" s="169"/>
      <c r="AB109" s="169"/>
      <c r="AC109" s="169"/>
      <c r="AD109" s="169"/>
      <c r="AE109" s="169"/>
      <c r="AF109" s="174"/>
      <c r="AG109" s="174"/>
      <c r="AH109" s="174"/>
      <c r="AI109" s="174"/>
      <c r="AJ109" s="174"/>
      <c r="AK109" s="174"/>
      <c r="AL109" s="174"/>
      <c r="AM109" s="174"/>
      <c r="AN109" s="174"/>
      <c r="AO109" s="174"/>
      <c r="AP109" s="174"/>
      <c r="AQ109" s="174"/>
      <c r="AR109" s="174"/>
      <c r="AS109" s="174"/>
      <c r="AT109" s="174"/>
      <c r="AU109" s="174"/>
      <c r="AV109" s="174"/>
      <c r="AW109" s="174"/>
      <c r="AX109" s="174"/>
      <c r="AY109" s="176" t="s">
        <v>261</v>
      </c>
      <c r="AZ109" s="174"/>
      <c r="BA109" s="174"/>
      <c r="BB109" s="174"/>
      <c r="BC109" s="174"/>
      <c r="BD109" s="174"/>
      <c r="BE109" s="177">
        <f>IF(N109="základná",J109,0)</f>
        <v>0</v>
      </c>
      <c r="BF109" s="177">
        <f>IF(N109="znížená",J109,0)</f>
        <v>0</v>
      </c>
      <c r="BG109" s="177">
        <f>IF(N109="zákl. prenesená",J109,0)</f>
        <v>0</v>
      </c>
      <c r="BH109" s="177">
        <f>IF(N109="zníž. prenesená",J109,0)</f>
        <v>0</v>
      </c>
      <c r="BI109" s="177">
        <f>IF(N109="nulová",J109,0)</f>
        <v>0</v>
      </c>
      <c r="BJ109" s="176" t="s">
        <v>87</v>
      </c>
      <c r="BK109" s="174"/>
      <c r="BL109" s="174"/>
      <c r="BM109" s="174"/>
    </row>
    <row r="110" s="2" customFormat="1" ht="18" customHeight="1">
      <c r="A110" s="37"/>
      <c r="B110" s="168"/>
      <c r="C110" s="169"/>
      <c r="D110" s="170" t="s">
        <v>263</v>
      </c>
      <c r="E110" s="171"/>
      <c r="F110" s="171"/>
      <c r="G110" s="169"/>
      <c r="H110" s="169"/>
      <c r="I110" s="169"/>
      <c r="J110" s="172">
        <v>0</v>
      </c>
      <c r="K110" s="169"/>
      <c r="L110" s="173"/>
      <c r="M110" s="174"/>
      <c r="N110" s="175" t="s">
        <v>41</v>
      </c>
      <c r="O110" s="174"/>
      <c r="P110" s="174"/>
      <c r="Q110" s="174"/>
      <c r="R110" s="174"/>
      <c r="S110" s="169"/>
      <c r="T110" s="169"/>
      <c r="U110" s="169"/>
      <c r="V110" s="169"/>
      <c r="W110" s="169"/>
      <c r="X110" s="169"/>
      <c r="Y110" s="169"/>
      <c r="Z110" s="169"/>
      <c r="AA110" s="169"/>
      <c r="AB110" s="169"/>
      <c r="AC110" s="169"/>
      <c r="AD110" s="169"/>
      <c r="AE110" s="169"/>
      <c r="AF110" s="174"/>
      <c r="AG110" s="174"/>
      <c r="AH110" s="174"/>
      <c r="AI110" s="174"/>
      <c r="AJ110" s="174"/>
      <c r="AK110" s="174"/>
      <c r="AL110" s="174"/>
      <c r="AM110" s="174"/>
      <c r="AN110" s="174"/>
      <c r="AO110" s="174"/>
      <c r="AP110" s="174"/>
      <c r="AQ110" s="174"/>
      <c r="AR110" s="174"/>
      <c r="AS110" s="174"/>
      <c r="AT110" s="174"/>
      <c r="AU110" s="174"/>
      <c r="AV110" s="174"/>
      <c r="AW110" s="174"/>
      <c r="AX110" s="174"/>
      <c r="AY110" s="176" t="s">
        <v>261</v>
      </c>
      <c r="AZ110" s="174"/>
      <c r="BA110" s="174"/>
      <c r="BB110" s="174"/>
      <c r="BC110" s="174"/>
      <c r="BD110" s="174"/>
      <c r="BE110" s="177">
        <f>IF(N110="základná",J110,0)</f>
        <v>0</v>
      </c>
      <c r="BF110" s="177">
        <f>IF(N110="znížená",J110,0)</f>
        <v>0</v>
      </c>
      <c r="BG110" s="177">
        <f>IF(N110="zákl. prenesená",J110,0)</f>
        <v>0</v>
      </c>
      <c r="BH110" s="177">
        <f>IF(N110="zníž. prenesená",J110,0)</f>
        <v>0</v>
      </c>
      <c r="BI110" s="177">
        <f>IF(N110="nulová",J110,0)</f>
        <v>0</v>
      </c>
      <c r="BJ110" s="176" t="s">
        <v>87</v>
      </c>
      <c r="BK110" s="174"/>
      <c r="BL110" s="174"/>
      <c r="BM110" s="174"/>
    </row>
    <row r="111" s="2" customFormat="1" ht="18" customHeight="1">
      <c r="A111" s="37"/>
      <c r="B111" s="168"/>
      <c r="C111" s="169"/>
      <c r="D111" s="170" t="s">
        <v>264</v>
      </c>
      <c r="E111" s="171"/>
      <c r="F111" s="171"/>
      <c r="G111" s="169"/>
      <c r="H111" s="169"/>
      <c r="I111" s="169"/>
      <c r="J111" s="172">
        <v>0</v>
      </c>
      <c r="K111" s="169"/>
      <c r="L111" s="173"/>
      <c r="M111" s="174"/>
      <c r="N111" s="175" t="s">
        <v>41</v>
      </c>
      <c r="O111" s="174"/>
      <c r="P111" s="174"/>
      <c r="Q111" s="174"/>
      <c r="R111" s="174"/>
      <c r="S111" s="169"/>
      <c r="T111" s="169"/>
      <c r="U111" s="169"/>
      <c r="V111" s="169"/>
      <c r="W111" s="169"/>
      <c r="X111" s="169"/>
      <c r="Y111" s="169"/>
      <c r="Z111" s="169"/>
      <c r="AA111" s="169"/>
      <c r="AB111" s="169"/>
      <c r="AC111" s="169"/>
      <c r="AD111" s="169"/>
      <c r="AE111" s="169"/>
      <c r="AF111" s="174"/>
      <c r="AG111" s="174"/>
      <c r="AH111" s="174"/>
      <c r="AI111" s="174"/>
      <c r="AJ111" s="174"/>
      <c r="AK111" s="174"/>
      <c r="AL111" s="174"/>
      <c r="AM111" s="174"/>
      <c r="AN111" s="174"/>
      <c r="AO111" s="174"/>
      <c r="AP111" s="174"/>
      <c r="AQ111" s="174"/>
      <c r="AR111" s="174"/>
      <c r="AS111" s="174"/>
      <c r="AT111" s="174"/>
      <c r="AU111" s="174"/>
      <c r="AV111" s="174"/>
      <c r="AW111" s="174"/>
      <c r="AX111" s="174"/>
      <c r="AY111" s="176" t="s">
        <v>261</v>
      </c>
      <c r="AZ111" s="174"/>
      <c r="BA111" s="174"/>
      <c r="BB111" s="174"/>
      <c r="BC111" s="174"/>
      <c r="BD111" s="174"/>
      <c r="BE111" s="177">
        <f>IF(N111="základná",J111,0)</f>
        <v>0</v>
      </c>
      <c r="BF111" s="177">
        <f>IF(N111="znížená",J111,0)</f>
        <v>0</v>
      </c>
      <c r="BG111" s="177">
        <f>IF(N111="zákl. prenesená",J111,0)</f>
        <v>0</v>
      </c>
      <c r="BH111" s="177">
        <f>IF(N111="zníž. prenesená",J111,0)</f>
        <v>0</v>
      </c>
      <c r="BI111" s="177">
        <f>IF(N111="nulová",J111,0)</f>
        <v>0</v>
      </c>
      <c r="BJ111" s="176" t="s">
        <v>87</v>
      </c>
      <c r="BK111" s="174"/>
      <c r="BL111" s="174"/>
      <c r="BM111" s="174"/>
    </row>
    <row r="112" s="2" customFormat="1" ht="18" customHeight="1">
      <c r="A112" s="37"/>
      <c r="B112" s="168"/>
      <c r="C112" s="169"/>
      <c r="D112" s="170" t="s">
        <v>265</v>
      </c>
      <c r="E112" s="171"/>
      <c r="F112" s="171"/>
      <c r="G112" s="169"/>
      <c r="H112" s="169"/>
      <c r="I112" s="169"/>
      <c r="J112" s="172">
        <v>0</v>
      </c>
      <c r="K112" s="169"/>
      <c r="L112" s="173"/>
      <c r="M112" s="174"/>
      <c r="N112" s="175" t="s">
        <v>41</v>
      </c>
      <c r="O112" s="174"/>
      <c r="P112" s="174"/>
      <c r="Q112" s="174"/>
      <c r="R112" s="174"/>
      <c r="S112" s="169"/>
      <c r="T112" s="169"/>
      <c r="U112" s="169"/>
      <c r="V112" s="169"/>
      <c r="W112" s="169"/>
      <c r="X112" s="169"/>
      <c r="Y112" s="169"/>
      <c r="Z112" s="169"/>
      <c r="AA112" s="169"/>
      <c r="AB112" s="169"/>
      <c r="AC112" s="169"/>
      <c r="AD112" s="169"/>
      <c r="AE112" s="169"/>
      <c r="AF112" s="174"/>
      <c r="AG112" s="174"/>
      <c r="AH112" s="174"/>
      <c r="AI112" s="174"/>
      <c r="AJ112" s="174"/>
      <c r="AK112" s="174"/>
      <c r="AL112" s="174"/>
      <c r="AM112" s="174"/>
      <c r="AN112" s="174"/>
      <c r="AO112" s="174"/>
      <c r="AP112" s="174"/>
      <c r="AQ112" s="174"/>
      <c r="AR112" s="174"/>
      <c r="AS112" s="174"/>
      <c r="AT112" s="174"/>
      <c r="AU112" s="174"/>
      <c r="AV112" s="174"/>
      <c r="AW112" s="174"/>
      <c r="AX112" s="174"/>
      <c r="AY112" s="176" t="s">
        <v>261</v>
      </c>
      <c r="AZ112" s="174"/>
      <c r="BA112" s="174"/>
      <c r="BB112" s="174"/>
      <c r="BC112" s="174"/>
      <c r="BD112" s="174"/>
      <c r="BE112" s="177">
        <f>IF(N112="základná",J112,0)</f>
        <v>0</v>
      </c>
      <c r="BF112" s="177">
        <f>IF(N112="znížená",J112,0)</f>
        <v>0</v>
      </c>
      <c r="BG112" s="177">
        <f>IF(N112="zákl. prenesená",J112,0)</f>
        <v>0</v>
      </c>
      <c r="BH112" s="177">
        <f>IF(N112="zníž. prenesená",J112,0)</f>
        <v>0</v>
      </c>
      <c r="BI112" s="177">
        <f>IF(N112="nulová",J112,0)</f>
        <v>0</v>
      </c>
      <c r="BJ112" s="176" t="s">
        <v>87</v>
      </c>
      <c r="BK112" s="174"/>
      <c r="BL112" s="174"/>
      <c r="BM112" s="174"/>
    </row>
    <row r="113" s="2" customFormat="1" ht="18" customHeight="1">
      <c r="A113" s="37"/>
      <c r="B113" s="168"/>
      <c r="C113" s="169"/>
      <c r="D113" s="171" t="s">
        <v>266</v>
      </c>
      <c r="E113" s="169"/>
      <c r="F113" s="169"/>
      <c r="G113" s="169"/>
      <c r="H113" s="169"/>
      <c r="I113" s="169"/>
      <c r="J113" s="172">
        <f>ROUND(J34*T113,2)</f>
        <v>0</v>
      </c>
      <c r="K113" s="169"/>
      <c r="L113" s="173"/>
      <c r="M113" s="174"/>
      <c r="N113" s="175" t="s">
        <v>41</v>
      </c>
      <c r="O113" s="174"/>
      <c r="P113" s="174"/>
      <c r="Q113" s="174"/>
      <c r="R113" s="174"/>
      <c r="S113" s="169"/>
      <c r="T113" s="169"/>
      <c r="U113" s="169"/>
      <c r="V113" s="169"/>
      <c r="W113" s="169"/>
      <c r="X113" s="169"/>
      <c r="Y113" s="169"/>
      <c r="Z113" s="169"/>
      <c r="AA113" s="169"/>
      <c r="AB113" s="169"/>
      <c r="AC113" s="169"/>
      <c r="AD113" s="169"/>
      <c r="AE113" s="169"/>
      <c r="AF113" s="174"/>
      <c r="AG113" s="174"/>
      <c r="AH113" s="174"/>
      <c r="AI113" s="174"/>
      <c r="AJ113" s="174"/>
      <c r="AK113" s="174"/>
      <c r="AL113" s="174"/>
      <c r="AM113" s="174"/>
      <c r="AN113" s="174"/>
      <c r="AO113" s="174"/>
      <c r="AP113" s="174"/>
      <c r="AQ113" s="174"/>
      <c r="AR113" s="174"/>
      <c r="AS113" s="174"/>
      <c r="AT113" s="174"/>
      <c r="AU113" s="174"/>
      <c r="AV113" s="174"/>
      <c r="AW113" s="174"/>
      <c r="AX113" s="174"/>
      <c r="AY113" s="176" t="s">
        <v>267</v>
      </c>
      <c r="AZ113" s="174"/>
      <c r="BA113" s="174"/>
      <c r="BB113" s="174"/>
      <c r="BC113" s="174"/>
      <c r="BD113" s="174"/>
      <c r="BE113" s="177">
        <f>IF(N113="základná",J113,0)</f>
        <v>0</v>
      </c>
      <c r="BF113" s="177">
        <f>IF(N113="znížená",J113,0)</f>
        <v>0</v>
      </c>
      <c r="BG113" s="177">
        <f>IF(N113="zákl. prenesená",J113,0)</f>
        <v>0</v>
      </c>
      <c r="BH113" s="177">
        <f>IF(N113="zníž. prenesená",J113,0)</f>
        <v>0</v>
      </c>
      <c r="BI113" s="177">
        <f>IF(N113="nulová",J113,0)</f>
        <v>0</v>
      </c>
      <c r="BJ113" s="176" t="s">
        <v>87</v>
      </c>
      <c r="BK113" s="174"/>
      <c r="BL113" s="174"/>
      <c r="BM113" s="174"/>
    </row>
    <row r="114" s="2" customFormat="1">
      <c r="A114" s="37"/>
      <c r="B114" s="38"/>
      <c r="C114" s="37"/>
      <c r="D114" s="37"/>
      <c r="E114" s="37"/>
      <c r="F114" s="37"/>
      <c r="G114" s="37"/>
      <c r="H114" s="37"/>
      <c r="I114" s="37"/>
      <c r="J114" s="37"/>
      <c r="K114" s="37"/>
      <c r="L114" s="59"/>
      <c r="S114" s="37"/>
      <c r="T114" s="37"/>
      <c r="U114" s="37"/>
      <c r="V114" s="37"/>
      <c r="W114" s="37"/>
      <c r="X114" s="37"/>
      <c r="Y114" s="37"/>
      <c r="Z114" s="37"/>
      <c r="AA114" s="37"/>
      <c r="AB114" s="37"/>
      <c r="AC114" s="37"/>
      <c r="AD114" s="37"/>
      <c r="AE114" s="37"/>
    </row>
    <row r="115" s="2" customFormat="1" ht="29.28" customHeight="1">
      <c r="A115" s="37"/>
      <c r="B115" s="38"/>
      <c r="C115" s="178" t="s">
        <v>268</v>
      </c>
      <c r="D115" s="147"/>
      <c r="E115" s="147"/>
      <c r="F115" s="147"/>
      <c r="G115" s="147"/>
      <c r="H115" s="147"/>
      <c r="I115" s="147"/>
      <c r="J115" s="179">
        <f>ROUND(J100+J107,2)</f>
        <v>0</v>
      </c>
      <c r="K115" s="147"/>
      <c r="L115" s="59"/>
      <c r="S115" s="37"/>
      <c r="T115" s="37"/>
      <c r="U115" s="37"/>
      <c r="V115" s="37"/>
      <c r="W115" s="37"/>
      <c r="X115" s="37"/>
      <c r="Y115" s="37"/>
      <c r="Z115" s="37"/>
      <c r="AA115" s="37"/>
      <c r="AB115" s="37"/>
      <c r="AC115" s="37"/>
      <c r="AD115" s="37"/>
      <c r="AE115" s="37"/>
    </row>
    <row r="116" s="2" customFormat="1" ht="6.96" customHeight="1">
      <c r="A116" s="37"/>
      <c r="B116" s="64"/>
      <c r="C116" s="65"/>
      <c r="D116" s="65"/>
      <c r="E116" s="65"/>
      <c r="F116" s="65"/>
      <c r="G116" s="65"/>
      <c r="H116" s="65"/>
      <c r="I116" s="65"/>
      <c r="J116" s="65"/>
      <c r="K116" s="65"/>
      <c r="L116" s="59"/>
      <c r="S116" s="37"/>
      <c r="T116" s="37"/>
      <c r="U116" s="37"/>
      <c r="V116" s="37"/>
      <c r="W116" s="37"/>
      <c r="X116" s="37"/>
      <c r="Y116" s="37"/>
      <c r="Z116" s="37"/>
      <c r="AA116" s="37"/>
      <c r="AB116" s="37"/>
      <c r="AC116" s="37"/>
      <c r="AD116" s="37"/>
      <c r="AE116" s="37"/>
    </row>
    <row r="120" s="2" customFormat="1" ht="6.96" customHeight="1">
      <c r="A120" s="37"/>
      <c r="B120" s="66"/>
      <c r="C120" s="67"/>
      <c r="D120" s="67"/>
      <c r="E120" s="67"/>
      <c r="F120" s="67"/>
      <c r="G120" s="67"/>
      <c r="H120" s="67"/>
      <c r="I120" s="67"/>
      <c r="J120" s="67"/>
      <c r="K120" s="67"/>
      <c r="L120" s="59"/>
      <c r="S120" s="37"/>
      <c r="T120" s="37"/>
      <c r="U120" s="37"/>
      <c r="V120" s="37"/>
      <c r="W120" s="37"/>
      <c r="X120" s="37"/>
      <c r="Y120" s="37"/>
      <c r="Z120" s="37"/>
      <c r="AA120" s="37"/>
      <c r="AB120" s="37"/>
      <c r="AC120" s="37"/>
      <c r="AD120" s="37"/>
      <c r="AE120" s="37"/>
    </row>
    <row r="121" s="2" customFormat="1" ht="24.96" customHeight="1">
      <c r="A121" s="37"/>
      <c r="B121" s="38"/>
      <c r="C121" s="22" t="s">
        <v>269</v>
      </c>
      <c r="D121" s="37"/>
      <c r="E121" s="37"/>
      <c r="F121" s="37"/>
      <c r="G121" s="37"/>
      <c r="H121" s="37"/>
      <c r="I121" s="37"/>
      <c r="J121" s="37"/>
      <c r="K121" s="37"/>
      <c r="L121" s="59"/>
      <c r="S121" s="37"/>
      <c r="T121" s="37"/>
      <c r="U121" s="37"/>
      <c r="V121" s="37"/>
      <c r="W121" s="37"/>
      <c r="X121" s="37"/>
      <c r="Y121" s="37"/>
      <c r="Z121" s="37"/>
      <c r="AA121" s="37"/>
      <c r="AB121" s="37"/>
      <c r="AC121" s="37"/>
      <c r="AD121" s="37"/>
      <c r="AE121" s="37"/>
    </row>
    <row r="122" s="2" customFormat="1" ht="6.96" customHeight="1">
      <c r="A122" s="37"/>
      <c r="B122" s="38"/>
      <c r="C122" s="37"/>
      <c r="D122" s="37"/>
      <c r="E122" s="37"/>
      <c r="F122" s="37"/>
      <c r="G122" s="37"/>
      <c r="H122" s="37"/>
      <c r="I122" s="37"/>
      <c r="J122" s="37"/>
      <c r="K122" s="37"/>
      <c r="L122" s="59"/>
      <c r="S122" s="37"/>
      <c r="T122" s="37"/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  <c r="AE122" s="37"/>
    </row>
    <row r="123" s="2" customFormat="1" ht="12" customHeight="1">
      <c r="A123" s="37"/>
      <c r="B123" s="38"/>
      <c r="C123" s="31" t="s">
        <v>15</v>
      </c>
      <c r="D123" s="37"/>
      <c r="E123" s="37"/>
      <c r="F123" s="37"/>
      <c r="G123" s="37"/>
      <c r="H123" s="37"/>
      <c r="I123" s="37"/>
      <c r="J123" s="37"/>
      <c r="K123" s="37"/>
      <c r="L123" s="59"/>
      <c r="S123" s="37"/>
      <c r="T123" s="37"/>
      <c r="U123" s="37"/>
      <c r="V123" s="37"/>
      <c r="W123" s="37"/>
      <c r="X123" s="37"/>
      <c r="Y123" s="37"/>
      <c r="Z123" s="37"/>
      <c r="AA123" s="37"/>
      <c r="AB123" s="37"/>
      <c r="AC123" s="37"/>
      <c r="AD123" s="37"/>
      <c r="AE123" s="37"/>
    </row>
    <row r="124" s="2" customFormat="1" ht="26.25" customHeight="1">
      <c r="A124" s="37"/>
      <c r="B124" s="38"/>
      <c r="C124" s="37"/>
      <c r="D124" s="37"/>
      <c r="E124" s="134" t="str">
        <f>E7</f>
        <v>Komplexná rekonštrukcia a realizácia nadstavby budovy študenského domova4,Tr. SNP53,Banská Bystrica</v>
      </c>
      <c r="F124" s="31"/>
      <c r="G124" s="31"/>
      <c r="H124" s="31"/>
      <c r="I124" s="37"/>
      <c r="J124" s="37"/>
      <c r="K124" s="37"/>
      <c r="L124" s="59"/>
      <c r="S124" s="37"/>
      <c r="T124" s="37"/>
      <c r="U124" s="37"/>
      <c r="V124" s="37"/>
      <c r="W124" s="37"/>
      <c r="X124" s="37"/>
      <c r="Y124" s="37"/>
      <c r="Z124" s="37"/>
      <c r="AA124" s="37"/>
      <c r="AB124" s="37"/>
      <c r="AC124" s="37"/>
      <c r="AD124" s="37"/>
      <c r="AE124" s="37"/>
    </row>
    <row r="125" s="1" customFormat="1" ht="12" customHeight="1">
      <c r="B125" s="21"/>
      <c r="C125" s="31" t="s">
        <v>222</v>
      </c>
      <c r="L125" s="21"/>
    </row>
    <row r="126" s="1" customFormat="1" ht="16.5" customHeight="1">
      <c r="B126" s="21"/>
      <c r="E126" s="134" t="s">
        <v>223</v>
      </c>
      <c r="F126" s="1"/>
      <c r="G126" s="1"/>
      <c r="H126" s="1"/>
      <c r="L126" s="21"/>
    </row>
    <row r="127" s="1" customFormat="1" ht="12" customHeight="1">
      <c r="B127" s="21"/>
      <c r="C127" s="31" t="s">
        <v>224</v>
      </c>
      <c r="L127" s="21"/>
    </row>
    <row r="128" s="2" customFormat="1" ht="16.5" customHeight="1">
      <c r="A128" s="37"/>
      <c r="B128" s="38"/>
      <c r="C128" s="37"/>
      <c r="D128" s="37"/>
      <c r="E128" s="135" t="s">
        <v>4703</v>
      </c>
      <c r="F128" s="37"/>
      <c r="G128" s="37"/>
      <c r="H128" s="37"/>
      <c r="I128" s="37"/>
      <c r="J128" s="37"/>
      <c r="K128" s="37"/>
      <c r="L128" s="59"/>
      <c r="S128" s="37"/>
      <c r="T128" s="37"/>
      <c r="U128" s="37"/>
      <c r="V128" s="37"/>
      <c r="W128" s="37"/>
      <c r="X128" s="37"/>
      <c r="Y128" s="37"/>
      <c r="Z128" s="37"/>
      <c r="AA128" s="37"/>
      <c r="AB128" s="37"/>
      <c r="AC128" s="37"/>
      <c r="AD128" s="37"/>
      <c r="AE128" s="37"/>
    </row>
    <row r="129" s="2" customFormat="1" ht="12" customHeight="1">
      <c r="A129" s="37"/>
      <c r="B129" s="38"/>
      <c r="C129" s="31" t="s">
        <v>226</v>
      </c>
      <c r="D129" s="37"/>
      <c r="E129" s="37"/>
      <c r="F129" s="37"/>
      <c r="G129" s="37"/>
      <c r="H129" s="37"/>
      <c r="I129" s="37"/>
      <c r="J129" s="37"/>
      <c r="K129" s="37"/>
      <c r="L129" s="59"/>
      <c r="S129" s="37"/>
      <c r="T129" s="37"/>
      <c r="U129" s="37"/>
      <c r="V129" s="37"/>
      <c r="W129" s="37"/>
      <c r="X129" s="37"/>
      <c r="Y129" s="37"/>
      <c r="Z129" s="37"/>
      <c r="AA129" s="37"/>
      <c r="AB129" s="37"/>
      <c r="AC129" s="37"/>
      <c r="AD129" s="37"/>
      <c r="AE129" s="37"/>
    </row>
    <row r="130" s="2" customFormat="1" ht="16.5" customHeight="1">
      <c r="A130" s="37"/>
      <c r="B130" s="38"/>
      <c r="C130" s="37"/>
      <c r="D130" s="37"/>
      <c r="E130" s="71" t="str">
        <f>E13</f>
        <v>dp - Dátová prípojka</v>
      </c>
      <c r="F130" s="37"/>
      <c r="G130" s="37"/>
      <c r="H130" s="37"/>
      <c r="I130" s="37"/>
      <c r="J130" s="37"/>
      <c r="K130" s="37"/>
      <c r="L130" s="59"/>
      <c r="S130" s="37"/>
      <c r="T130" s="37"/>
      <c r="U130" s="37"/>
      <c r="V130" s="37"/>
      <c r="W130" s="37"/>
      <c r="X130" s="37"/>
      <c r="Y130" s="37"/>
      <c r="Z130" s="37"/>
      <c r="AA130" s="37"/>
      <c r="AB130" s="37"/>
      <c r="AC130" s="37"/>
      <c r="AD130" s="37"/>
      <c r="AE130" s="37"/>
    </row>
    <row r="131" s="2" customFormat="1" ht="6.96" customHeight="1">
      <c r="A131" s="37"/>
      <c r="B131" s="38"/>
      <c r="C131" s="37"/>
      <c r="D131" s="37"/>
      <c r="E131" s="37"/>
      <c r="F131" s="37"/>
      <c r="G131" s="37"/>
      <c r="H131" s="37"/>
      <c r="I131" s="37"/>
      <c r="J131" s="37"/>
      <c r="K131" s="37"/>
      <c r="L131" s="59"/>
      <c r="S131" s="37"/>
      <c r="T131" s="37"/>
      <c r="U131" s="37"/>
      <c r="V131" s="37"/>
      <c r="W131" s="37"/>
      <c r="X131" s="37"/>
      <c r="Y131" s="37"/>
      <c r="Z131" s="37"/>
      <c r="AA131" s="37"/>
      <c r="AB131" s="37"/>
      <c r="AC131" s="37"/>
      <c r="AD131" s="37"/>
      <c r="AE131" s="37"/>
    </row>
    <row r="132" s="2" customFormat="1" ht="12" customHeight="1">
      <c r="A132" s="37"/>
      <c r="B132" s="38"/>
      <c r="C132" s="31" t="s">
        <v>19</v>
      </c>
      <c r="D132" s="37"/>
      <c r="E132" s="37"/>
      <c r="F132" s="26" t="str">
        <f>F16</f>
        <v xml:space="preserve"> </v>
      </c>
      <c r="G132" s="37"/>
      <c r="H132" s="37"/>
      <c r="I132" s="31" t="s">
        <v>21</v>
      </c>
      <c r="J132" s="73" t="str">
        <f>IF(J16="","",J16)</f>
        <v>10. 9. 2024</v>
      </c>
      <c r="K132" s="37"/>
      <c r="L132" s="59"/>
      <c r="S132" s="37"/>
      <c r="T132" s="37"/>
      <c r="U132" s="37"/>
      <c r="V132" s="37"/>
      <c r="W132" s="37"/>
      <c r="X132" s="37"/>
      <c r="Y132" s="37"/>
      <c r="Z132" s="37"/>
      <c r="AA132" s="37"/>
      <c r="AB132" s="37"/>
      <c r="AC132" s="37"/>
      <c r="AD132" s="37"/>
      <c r="AE132" s="37"/>
    </row>
    <row r="133" s="2" customFormat="1" ht="6.96" customHeight="1">
      <c r="A133" s="37"/>
      <c r="B133" s="38"/>
      <c r="C133" s="37"/>
      <c r="D133" s="37"/>
      <c r="E133" s="37"/>
      <c r="F133" s="37"/>
      <c r="G133" s="37"/>
      <c r="H133" s="37"/>
      <c r="I133" s="37"/>
      <c r="J133" s="37"/>
      <c r="K133" s="37"/>
      <c r="L133" s="59"/>
      <c r="S133" s="37"/>
      <c r="T133" s="37"/>
      <c r="U133" s="37"/>
      <c r="V133" s="37"/>
      <c r="W133" s="37"/>
      <c r="X133" s="37"/>
      <c r="Y133" s="37"/>
      <c r="Z133" s="37"/>
      <c r="AA133" s="37"/>
      <c r="AB133" s="37"/>
      <c r="AC133" s="37"/>
      <c r="AD133" s="37"/>
      <c r="AE133" s="37"/>
    </row>
    <row r="134" s="2" customFormat="1" ht="15.15" customHeight="1">
      <c r="A134" s="37"/>
      <c r="B134" s="38"/>
      <c r="C134" s="31" t="s">
        <v>23</v>
      </c>
      <c r="D134" s="37"/>
      <c r="E134" s="37"/>
      <c r="F134" s="26" t="str">
        <f>E19</f>
        <v>Univerzita Mateja Bela v Banskej Bystrici</v>
      </c>
      <c r="G134" s="37"/>
      <c r="H134" s="37"/>
      <c r="I134" s="31" t="s">
        <v>29</v>
      </c>
      <c r="J134" s="35" t="str">
        <f>E25</f>
        <v>Insvet s.r.o.,Koeice</v>
      </c>
      <c r="K134" s="37"/>
      <c r="L134" s="59"/>
      <c r="S134" s="37"/>
      <c r="T134" s="37"/>
      <c r="U134" s="37"/>
      <c r="V134" s="37"/>
      <c r="W134" s="37"/>
      <c r="X134" s="37"/>
      <c r="Y134" s="37"/>
      <c r="Z134" s="37"/>
      <c r="AA134" s="37"/>
      <c r="AB134" s="37"/>
      <c r="AC134" s="37"/>
      <c r="AD134" s="37"/>
      <c r="AE134" s="37"/>
    </row>
    <row r="135" s="2" customFormat="1" ht="15.15" customHeight="1">
      <c r="A135" s="37"/>
      <c r="B135" s="38"/>
      <c r="C135" s="31" t="s">
        <v>27</v>
      </c>
      <c r="D135" s="37"/>
      <c r="E135" s="37"/>
      <c r="F135" s="26" t="str">
        <f>IF(E22="","",E22)</f>
        <v>Vyplň údaj</v>
      </c>
      <c r="G135" s="37"/>
      <c r="H135" s="37"/>
      <c r="I135" s="31" t="s">
        <v>32</v>
      </c>
      <c r="J135" s="35" t="str">
        <f>E28</f>
        <v xml:space="preserve"> </v>
      </c>
      <c r="K135" s="37"/>
      <c r="L135" s="59"/>
      <c r="S135" s="37"/>
      <c r="T135" s="37"/>
      <c r="U135" s="37"/>
      <c r="V135" s="37"/>
      <c r="W135" s="37"/>
      <c r="X135" s="37"/>
      <c r="Y135" s="37"/>
      <c r="Z135" s="37"/>
      <c r="AA135" s="37"/>
      <c r="AB135" s="37"/>
      <c r="AC135" s="37"/>
      <c r="AD135" s="37"/>
      <c r="AE135" s="37"/>
    </row>
    <row r="136" s="2" customFormat="1" ht="10.32" customHeight="1">
      <c r="A136" s="37"/>
      <c r="B136" s="38"/>
      <c r="C136" s="37"/>
      <c r="D136" s="37"/>
      <c r="E136" s="37"/>
      <c r="F136" s="37"/>
      <c r="G136" s="37"/>
      <c r="H136" s="37"/>
      <c r="I136" s="37"/>
      <c r="J136" s="37"/>
      <c r="K136" s="37"/>
      <c r="L136" s="59"/>
      <c r="S136" s="37"/>
      <c r="T136" s="37"/>
      <c r="U136" s="37"/>
      <c r="V136" s="37"/>
      <c r="W136" s="37"/>
      <c r="X136" s="37"/>
      <c r="Y136" s="37"/>
      <c r="Z136" s="37"/>
      <c r="AA136" s="37"/>
      <c r="AB136" s="37"/>
      <c r="AC136" s="37"/>
      <c r="AD136" s="37"/>
      <c r="AE136" s="37"/>
    </row>
    <row r="137" s="11" customFormat="1" ht="29.28" customHeight="1">
      <c r="A137" s="180"/>
      <c r="B137" s="181"/>
      <c r="C137" s="182" t="s">
        <v>270</v>
      </c>
      <c r="D137" s="183" t="s">
        <v>60</v>
      </c>
      <c r="E137" s="183" t="s">
        <v>56</v>
      </c>
      <c r="F137" s="183" t="s">
        <v>57</v>
      </c>
      <c r="G137" s="183" t="s">
        <v>271</v>
      </c>
      <c r="H137" s="183" t="s">
        <v>272</v>
      </c>
      <c r="I137" s="183" t="s">
        <v>273</v>
      </c>
      <c r="J137" s="184" t="s">
        <v>232</v>
      </c>
      <c r="K137" s="185" t="s">
        <v>274</v>
      </c>
      <c r="L137" s="186"/>
      <c r="M137" s="90" t="s">
        <v>1</v>
      </c>
      <c r="N137" s="91" t="s">
        <v>39</v>
      </c>
      <c r="O137" s="91" t="s">
        <v>275</v>
      </c>
      <c r="P137" s="91" t="s">
        <v>276</v>
      </c>
      <c r="Q137" s="91" t="s">
        <v>277</v>
      </c>
      <c r="R137" s="91" t="s">
        <v>278</v>
      </c>
      <c r="S137" s="91" t="s">
        <v>279</v>
      </c>
      <c r="T137" s="92" t="s">
        <v>280</v>
      </c>
      <c r="U137" s="180"/>
      <c r="V137" s="180"/>
      <c r="W137" s="180"/>
      <c r="X137" s="180"/>
      <c r="Y137" s="180"/>
      <c r="Z137" s="180"/>
      <c r="AA137" s="180"/>
      <c r="AB137" s="180"/>
      <c r="AC137" s="180"/>
      <c r="AD137" s="180"/>
      <c r="AE137" s="180"/>
    </row>
    <row r="138" s="2" customFormat="1" ht="22.8" customHeight="1">
      <c r="A138" s="37"/>
      <c r="B138" s="38"/>
      <c r="C138" s="97" t="s">
        <v>228</v>
      </c>
      <c r="D138" s="37"/>
      <c r="E138" s="37"/>
      <c r="F138" s="37"/>
      <c r="G138" s="37"/>
      <c r="H138" s="37"/>
      <c r="I138" s="37"/>
      <c r="J138" s="187">
        <f>BK138</f>
        <v>0</v>
      </c>
      <c r="K138" s="37"/>
      <c r="L138" s="38"/>
      <c r="M138" s="93"/>
      <c r="N138" s="77"/>
      <c r="O138" s="94"/>
      <c r="P138" s="188">
        <f>P139+P152+P153+P170</f>
        <v>0</v>
      </c>
      <c r="Q138" s="94"/>
      <c r="R138" s="188">
        <f>R139+R152+R153+R170</f>
        <v>0</v>
      </c>
      <c r="S138" s="94"/>
      <c r="T138" s="189">
        <f>T139+T152+T153+T170</f>
        <v>0</v>
      </c>
      <c r="U138" s="37"/>
      <c r="V138" s="37"/>
      <c r="W138" s="37"/>
      <c r="X138" s="37"/>
      <c r="Y138" s="37"/>
      <c r="Z138" s="37"/>
      <c r="AA138" s="37"/>
      <c r="AB138" s="37"/>
      <c r="AC138" s="37"/>
      <c r="AD138" s="37"/>
      <c r="AE138" s="37"/>
      <c r="AT138" s="18" t="s">
        <v>74</v>
      </c>
      <c r="AU138" s="18" t="s">
        <v>234</v>
      </c>
      <c r="BK138" s="190">
        <f>BK139+BK152+BK153+BK170</f>
        <v>0</v>
      </c>
    </row>
    <row r="139" s="12" customFormat="1" ht="25.92" customHeight="1">
      <c r="A139" s="12"/>
      <c r="B139" s="191"/>
      <c r="C139" s="12"/>
      <c r="D139" s="192" t="s">
        <v>74</v>
      </c>
      <c r="E139" s="193" t="s">
        <v>3346</v>
      </c>
      <c r="F139" s="193" t="s">
        <v>3347</v>
      </c>
      <c r="G139" s="12"/>
      <c r="H139" s="12"/>
      <c r="I139" s="194"/>
      <c r="J139" s="195">
        <f>BK139</f>
        <v>0</v>
      </c>
      <c r="K139" s="12"/>
      <c r="L139" s="191"/>
      <c r="M139" s="196"/>
      <c r="N139" s="197"/>
      <c r="O139" s="197"/>
      <c r="P139" s="198">
        <f>SUM(P140:P151)</f>
        <v>0</v>
      </c>
      <c r="Q139" s="197"/>
      <c r="R139" s="198">
        <f>SUM(R140:R151)</f>
        <v>0</v>
      </c>
      <c r="S139" s="197"/>
      <c r="T139" s="199">
        <f>SUM(T140:T151)</f>
        <v>0</v>
      </c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R139" s="192" t="s">
        <v>82</v>
      </c>
      <c r="AT139" s="200" t="s">
        <v>74</v>
      </c>
      <c r="AU139" s="200" t="s">
        <v>75</v>
      </c>
      <c r="AY139" s="192" t="s">
        <v>283</v>
      </c>
      <c r="BK139" s="201">
        <f>SUM(BK140:BK151)</f>
        <v>0</v>
      </c>
    </row>
    <row r="140" s="2" customFormat="1" ht="66.75" customHeight="1">
      <c r="A140" s="37"/>
      <c r="B140" s="168"/>
      <c r="C140" s="242" t="s">
        <v>82</v>
      </c>
      <c r="D140" s="242" t="s">
        <v>582</v>
      </c>
      <c r="E140" s="243" t="s">
        <v>5271</v>
      </c>
      <c r="F140" s="244" t="s">
        <v>5272</v>
      </c>
      <c r="G140" s="245" t="s">
        <v>649</v>
      </c>
      <c r="H140" s="246">
        <v>50</v>
      </c>
      <c r="I140" s="247"/>
      <c r="J140" s="248">
        <f>ROUND(I140*H140,2)</f>
        <v>0</v>
      </c>
      <c r="K140" s="249"/>
      <c r="L140" s="250"/>
      <c r="M140" s="251" t="s">
        <v>1</v>
      </c>
      <c r="N140" s="252" t="s">
        <v>41</v>
      </c>
      <c r="O140" s="81"/>
      <c r="P140" s="214">
        <f>O140*H140</f>
        <v>0</v>
      </c>
      <c r="Q140" s="214">
        <v>0</v>
      </c>
      <c r="R140" s="214">
        <f>Q140*H140</f>
        <v>0</v>
      </c>
      <c r="S140" s="214">
        <v>0</v>
      </c>
      <c r="T140" s="215">
        <f>S140*H140</f>
        <v>0</v>
      </c>
      <c r="U140" s="37"/>
      <c r="V140" s="37"/>
      <c r="W140" s="37"/>
      <c r="X140" s="37"/>
      <c r="Y140" s="37"/>
      <c r="Z140" s="37"/>
      <c r="AA140" s="37"/>
      <c r="AB140" s="37"/>
      <c r="AC140" s="37"/>
      <c r="AD140" s="37"/>
      <c r="AE140" s="37"/>
      <c r="AR140" s="216" t="s">
        <v>1399</v>
      </c>
      <c r="AT140" s="216" t="s">
        <v>582</v>
      </c>
      <c r="AU140" s="216" t="s">
        <v>82</v>
      </c>
      <c r="AY140" s="18" t="s">
        <v>283</v>
      </c>
      <c r="BE140" s="217">
        <f>IF(N140="základná",J140,0)</f>
        <v>0</v>
      </c>
      <c r="BF140" s="217">
        <f>IF(N140="znížená",J140,0)</f>
        <v>0</v>
      </c>
      <c r="BG140" s="217">
        <f>IF(N140="zákl. prenesená",J140,0)</f>
        <v>0</v>
      </c>
      <c r="BH140" s="217">
        <f>IF(N140="zníž. prenesená",J140,0)</f>
        <v>0</v>
      </c>
      <c r="BI140" s="217">
        <f>IF(N140="nulová",J140,0)</f>
        <v>0</v>
      </c>
      <c r="BJ140" s="18" t="s">
        <v>87</v>
      </c>
      <c r="BK140" s="217">
        <f>ROUND(I140*H140,2)</f>
        <v>0</v>
      </c>
      <c r="BL140" s="18" t="s">
        <v>656</v>
      </c>
      <c r="BM140" s="216" t="s">
        <v>87</v>
      </c>
    </row>
    <row r="141" s="2" customFormat="1" ht="16.5" customHeight="1">
      <c r="A141" s="37"/>
      <c r="B141" s="168"/>
      <c r="C141" s="204" t="s">
        <v>87</v>
      </c>
      <c r="D141" s="204" t="s">
        <v>285</v>
      </c>
      <c r="E141" s="205" t="s">
        <v>5273</v>
      </c>
      <c r="F141" s="206" t="s">
        <v>3224</v>
      </c>
      <c r="G141" s="207" t="s">
        <v>649</v>
      </c>
      <c r="H141" s="208">
        <v>50</v>
      </c>
      <c r="I141" s="209"/>
      <c r="J141" s="210">
        <f>ROUND(I141*H141,2)</f>
        <v>0</v>
      </c>
      <c r="K141" s="211"/>
      <c r="L141" s="38"/>
      <c r="M141" s="212" t="s">
        <v>1</v>
      </c>
      <c r="N141" s="213" t="s">
        <v>41</v>
      </c>
      <c r="O141" s="81"/>
      <c r="P141" s="214">
        <f>O141*H141</f>
        <v>0</v>
      </c>
      <c r="Q141" s="214">
        <v>0</v>
      </c>
      <c r="R141" s="214">
        <f>Q141*H141</f>
        <v>0</v>
      </c>
      <c r="S141" s="214">
        <v>0</v>
      </c>
      <c r="T141" s="215">
        <f>S141*H141</f>
        <v>0</v>
      </c>
      <c r="U141" s="37"/>
      <c r="V141" s="37"/>
      <c r="W141" s="37"/>
      <c r="X141" s="37"/>
      <c r="Y141" s="37"/>
      <c r="Z141" s="37"/>
      <c r="AA141" s="37"/>
      <c r="AB141" s="37"/>
      <c r="AC141" s="37"/>
      <c r="AD141" s="37"/>
      <c r="AE141" s="37"/>
      <c r="AR141" s="216" t="s">
        <v>656</v>
      </c>
      <c r="AT141" s="216" t="s">
        <v>285</v>
      </c>
      <c r="AU141" s="216" t="s">
        <v>82</v>
      </c>
      <c r="AY141" s="18" t="s">
        <v>283</v>
      </c>
      <c r="BE141" s="217">
        <f>IF(N141="základná",J141,0)</f>
        <v>0</v>
      </c>
      <c r="BF141" s="217">
        <f>IF(N141="znížená",J141,0)</f>
        <v>0</v>
      </c>
      <c r="BG141" s="217">
        <f>IF(N141="zákl. prenesená",J141,0)</f>
        <v>0</v>
      </c>
      <c r="BH141" s="217">
        <f>IF(N141="zníž. prenesená",J141,0)</f>
        <v>0</v>
      </c>
      <c r="BI141" s="217">
        <f>IF(N141="nulová",J141,0)</f>
        <v>0</v>
      </c>
      <c r="BJ141" s="18" t="s">
        <v>87</v>
      </c>
      <c r="BK141" s="217">
        <f>ROUND(I141*H141,2)</f>
        <v>0</v>
      </c>
      <c r="BL141" s="18" t="s">
        <v>656</v>
      </c>
      <c r="BM141" s="216" t="s">
        <v>5274</v>
      </c>
    </row>
    <row r="142" s="2" customFormat="1" ht="24.15" customHeight="1">
      <c r="A142" s="37"/>
      <c r="B142" s="168"/>
      <c r="C142" s="242" t="s">
        <v>92</v>
      </c>
      <c r="D142" s="242" t="s">
        <v>582</v>
      </c>
      <c r="E142" s="243" t="s">
        <v>5247</v>
      </c>
      <c r="F142" s="244" t="s">
        <v>5248</v>
      </c>
      <c r="G142" s="245" t="s">
        <v>649</v>
      </c>
      <c r="H142" s="246">
        <v>150</v>
      </c>
      <c r="I142" s="247"/>
      <c r="J142" s="248">
        <f>ROUND(I142*H142,2)</f>
        <v>0</v>
      </c>
      <c r="K142" s="249"/>
      <c r="L142" s="250"/>
      <c r="M142" s="251" t="s">
        <v>1</v>
      </c>
      <c r="N142" s="252" t="s">
        <v>41</v>
      </c>
      <c r="O142" s="81"/>
      <c r="P142" s="214">
        <f>O142*H142</f>
        <v>0</v>
      </c>
      <c r="Q142" s="214">
        <v>0</v>
      </c>
      <c r="R142" s="214">
        <f>Q142*H142</f>
        <v>0</v>
      </c>
      <c r="S142" s="214">
        <v>0</v>
      </c>
      <c r="T142" s="215">
        <f>S142*H142</f>
        <v>0</v>
      </c>
      <c r="U142" s="37"/>
      <c r="V142" s="37"/>
      <c r="W142" s="37"/>
      <c r="X142" s="37"/>
      <c r="Y142" s="37"/>
      <c r="Z142" s="37"/>
      <c r="AA142" s="37"/>
      <c r="AB142" s="37"/>
      <c r="AC142" s="37"/>
      <c r="AD142" s="37"/>
      <c r="AE142" s="37"/>
      <c r="AR142" s="216" t="s">
        <v>1399</v>
      </c>
      <c r="AT142" s="216" t="s">
        <v>582</v>
      </c>
      <c r="AU142" s="216" t="s">
        <v>82</v>
      </c>
      <c r="AY142" s="18" t="s">
        <v>283</v>
      </c>
      <c r="BE142" s="217">
        <f>IF(N142="základná",J142,0)</f>
        <v>0</v>
      </c>
      <c r="BF142" s="217">
        <f>IF(N142="znížená",J142,0)</f>
        <v>0</v>
      </c>
      <c r="BG142" s="217">
        <f>IF(N142="zákl. prenesená",J142,0)</f>
        <v>0</v>
      </c>
      <c r="BH142" s="217">
        <f>IF(N142="zníž. prenesená",J142,0)</f>
        <v>0</v>
      </c>
      <c r="BI142" s="217">
        <f>IF(N142="nulová",J142,0)</f>
        <v>0</v>
      </c>
      <c r="BJ142" s="18" t="s">
        <v>87</v>
      </c>
      <c r="BK142" s="217">
        <f>ROUND(I142*H142,2)</f>
        <v>0</v>
      </c>
      <c r="BL142" s="18" t="s">
        <v>656</v>
      </c>
      <c r="BM142" s="216" t="s">
        <v>289</v>
      </c>
    </row>
    <row r="143" s="2" customFormat="1" ht="16.5" customHeight="1">
      <c r="A143" s="37"/>
      <c r="B143" s="168"/>
      <c r="C143" s="204" t="s">
        <v>289</v>
      </c>
      <c r="D143" s="204" t="s">
        <v>285</v>
      </c>
      <c r="E143" s="205" t="s">
        <v>5275</v>
      </c>
      <c r="F143" s="206" t="s">
        <v>3224</v>
      </c>
      <c r="G143" s="207" t="s">
        <v>649</v>
      </c>
      <c r="H143" s="208">
        <v>150</v>
      </c>
      <c r="I143" s="209"/>
      <c r="J143" s="210">
        <f>ROUND(I143*H143,2)</f>
        <v>0</v>
      </c>
      <c r="K143" s="211"/>
      <c r="L143" s="38"/>
      <c r="M143" s="212" t="s">
        <v>1</v>
      </c>
      <c r="N143" s="213" t="s">
        <v>41</v>
      </c>
      <c r="O143" s="81"/>
      <c r="P143" s="214">
        <f>O143*H143</f>
        <v>0</v>
      </c>
      <c r="Q143" s="214">
        <v>0</v>
      </c>
      <c r="R143" s="214">
        <f>Q143*H143</f>
        <v>0</v>
      </c>
      <c r="S143" s="214">
        <v>0</v>
      </c>
      <c r="T143" s="215">
        <f>S143*H143</f>
        <v>0</v>
      </c>
      <c r="U143" s="37"/>
      <c r="V143" s="37"/>
      <c r="W143" s="37"/>
      <c r="X143" s="37"/>
      <c r="Y143" s="37"/>
      <c r="Z143" s="37"/>
      <c r="AA143" s="37"/>
      <c r="AB143" s="37"/>
      <c r="AC143" s="37"/>
      <c r="AD143" s="37"/>
      <c r="AE143" s="37"/>
      <c r="AR143" s="216" t="s">
        <v>656</v>
      </c>
      <c r="AT143" s="216" t="s">
        <v>285</v>
      </c>
      <c r="AU143" s="216" t="s">
        <v>82</v>
      </c>
      <c r="AY143" s="18" t="s">
        <v>283</v>
      </c>
      <c r="BE143" s="217">
        <f>IF(N143="základná",J143,0)</f>
        <v>0</v>
      </c>
      <c r="BF143" s="217">
        <f>IF(N143="znížená",J143,0)</f>
        <v>0</v>
      </c>
      <c r="BG143" s="217">
        <f>IF(N143="zákl. prenesená",J143,0)</f>
        <v>0</v>
      </c>
      <c r="BH143" s="217">
        <f>IF(N143="zníž. prenesená",J143,0)</f>
        <v>0</v>
      </c>
      <c r="BI143" s="217">
        <f>IF(N143="nulová",J143,0)</f>
        <v>0</v>
      </c>
      <c r="BJ143" s="18" t="s">
        <v>87</v>
      </c>
      <c r="BK143" s="217">
        <f>ROUND(I143*H143,2)</f>
        <v>0</v>
      </c>
      <c r="BL143" s="18" t="s">
        <v>656</v>
      </c>
      <c r="BM143" s="216" t="s">
        <v>5276</v>
      </c>
    </row>
    <row r="144" s="2" customFormat="1" ht="33" customHeight="1">
      <c r="A144" s="37"/>
      <c r="B144" s="168"/>
      <c r="C144" s="242" t="s">
        <v>306</v>
      </c>
      <c r="D144" s="242" t="s">
        <v>582</v>
      </c>
      <c r="E144" s="243" t="s">
        <v>5277</v>
      </c>
      <c r="F144" s="244" t="s">
        <v>5278</v>
      </c>
      <c r="G144" s="245" t="s">
        <v>649</v>
      </c>
      <c r="H144" s="246">
        <v>50</v>
      </c>
      <c r="I144" s="247"/>
      <c r="J144" s="248">
        <f>ROUND(I144*H144,2)</f>
        <v>0</v>
      </c>
      <c r="K144" s="249"/>
      <c r="L144" s="250"/>
      <c r="M144" s="251" t="s">
        <v>1</v>
      </c>
      <c r="N144" s="252" t="s">
        <v>41</v>
      </c>
      <c r="O144" s="81"/>
      <c r="P144" s="214">
        <f>O144*H144</f>
        <v>0</v>
      </c>
      <c r="Q144" s="214">
        <v>0</v>
      </c>
      <c r="R144" s="214">
        <f>Q144*H144</f>
        <v>0</v>
      </c>
      <c r="S144" s="214">
        <v>0</v>
      </c>
      <c r="T144" s="215">
        <f>S144*H144</f>
        <v>0</v>
      </c>
      <c r="U144" s="37"/>
      <c r="V144" s="37"/>
      <c r="W144" s="37"/>
      <c r="X144" s="37"/>
      <c r="Y144" s="37"/>
      <c r="Z144" s="37"/>
      <c r="AA144" s="37"/>
      <c r="AB144" s="37"/>
      <c r="AC144" s="37"/>
      <c r="AD144" s="37"/>
      <c r="AE144" s="37"/>
      <c r="AR144" s="216" t="s">
        <v>1399</v>
      </c>
      <c r="AT144" s="216" t="s">
        <v>582</v>
      </c>
      <c r="AU144" s="216" t="s">
        <v>82</v>
      </c>
      <c r="AY144" s="18" t="s">
        <v>283</v>
      </c>
      <c r="BE144" s="217">
        <f>IF(N144="základná",J144,0)</f>
        <v>0</v>
      </c>
      <c r="BF144" s="217">
        <f>IF(N144="znížená",J144,0)</f>
        <v>0</v>
      </c>
      <c r="BG144" s="217">
        <f>IF(N144="zákl. prenesená",J144,0)</f>
        <v>0</v>
      </c>
      <c r="BH144" s="217">
        <f>IF(N144="zníž. prenesená",J144,0)</f>
        <v>0</v>
      </c>
      <c r="BI144" s="217">
        <f>IF(N144="nulová",J144,0)</f>
        <v>0</v>
      </c>
      <c r="BJ144" s="18" t="s">
        <v>87</v>
      </c>
      <c r="BK144" s="217">
        <f>ROUND(I144*H144,2)</f>
        <v>0</v>
      </c>
      <c r="BL144" s="18" t="s">
        <v>656</v>
      </c>
      <c r="BM144" s="216" t="s">
        <v>310</v>
      </c>
    </row>
    <row r="145" s="2" customFormat="1" ht="16.5" customHeight="1">
      <c r="A145" s="37"/>
      <c r="B145" s="168"/>
      <c r="C145" s="204" t="s">
        <v>310</v>
      </c>
      <c r="D145" s="204" t="s">
        <v>285</v>
      </c>
      <c r="E145" s="205" t="s">
        <v>5279</v>
      </c>
      <c r="F145" s="206" t="s">
        <v>3224</v>
      </c>
      <c r="G145" s="207" t="s">
        <v>649</v>
      </c>
      <c r="H145" s="208">
        <v>50</v>
      </c>
      <c r="I145" s="209"/>
      <c r="J145" s="210">
        <f>ROUND(I145*H145,2)</f>
        <v>0</v>
      </c>
      <c r="K145" s="211"/>
      <c r="L145" s="38"/>
      <c r="M145" s="212" t="s">
        <v>1</v>
      </c>
      <c r="N145" s="213" t="s">
        <v>41</v>
      </c>
      <c r="O145" s="81"/>
      <c r="P145" s="214">
        <f>O145*H145</f>
        <v>0</v>
      </c>
      <c r="Q145" s="214">
        <v>0</v>
      </c>
      <c r="R145" s="214">
        <f>Q145*H145</f>
        <v>0</v>
      </c>
      <c r="S145" s="214">
        <v>0</v>
      </c>
      <c r="T145" s="215">
        <f>S145*H145</f>
        <v>0</v>
      </c>
      <c r="U145" s="37"/>
      <c r="V145" s="37"/>
      <c r="W145" s="37"/>
      <c r="X145" s="37"/>
      <c r="Y145" s="37"/>
      <c r="Z145" s="37"/>
      <c r="AA145" s="37"/>
      <c r="AB145" s="37"/>
      <c r="AC145" s="37"/>
      <c r="AD145" s="37"/>
      <c r="AE145" s="37"/>
      <c r="AR145" s="216" t="s">
        <v>656</v>
      </c>
      <c r="AT145" s="216" t="s">
        <v>285</v>
      </c>
      <c r="AU145" s="216" t="s">
        <v>82</v>
      </c>
      <c r="AY145" s="18" t="s">
        <v>283</v>
      </c>
      <c r="BE145" s="217">
        <f>IF(N145="základná",J145,0)</f>
        <v>0</v>
      </c>
      <c r="BF145" s="217">
        <f>IF(N145="znížená",J145,0)</f>
        <v>0</v>
      </c>
      <c r="BG145" s="217">
        <f>IF(N145="zákl. prenesená",J145,0)</f>
        <v>0</v>
      </c>
      <c r="BH145" s="217">
        <f>IF(N145="zníž. prenesená",J145,0)</f>
        <v>0</v>
      </c>
      <c r="BI145" s="217">
        <f>IF(N145="nulová",J145,0)</f>
        <v>0</v>
      </c>
      <c r="BJ145" s="18" t="s">
        <v>87</v>
      </c>
      <c r="BK145" s="217">
        <f>ROUND(I145*H145,2)</f>
        <v>0</v>
      </c>
      <c r="BL145" s="18" t="s">
        <v>656</v>
      </c>
      <c r="BM145" s="216" t="s">
        <v>5280</v>
      </c>
    </row>
    <row r="146" s="2" customFormat="1" ht="16.5" customHeight="1">
      <c r="A146" s="37"/>
      <c r="B146" s="168"/>
      <c r="C146" s="242" t="s">
        <v>315</v>
      </c>
      <c r="D146" s="242" t="s">
        <v>582</v>
      </c>
      <c r="E146" s="243" t="s">
        <v>3283</v>
      </c>
      <c r="F146" s="244" t="s">
        <v>3284</v>
      </c>
      <c r="G146" s="245" t="s">
        <v>649</v>
      </c>
      <c r="H146" s="246">
        <v>50</v>
      </c>
      <c r="I146" s="247"/>
      <c r="J146" s="248">
        <f>ROUND(I146*H146,2)</f>
        <v>0</v>
      </c>
      <c r="K146" s="249"/>
      <c r="L146" s="250"/>
      <c r="M146" s="251" t="s">
        <v>1</v>
      </c>
      <c r="N146" s="252" t="s">
        <v>41</v>
      </c>
      <c r="O146" s="81"/>
      <c r="P146" s="214">
        <f>O146*H146</f>
        <v>0</v>
      </c>
      <c r="Q146" s="214">
        <v>0</v>
      </c>
      <c r="R146" s="214">
        <f>Q146*H146</f>
        <v>0</v>
      </c>
      <c r="S146" s="214">
        <v>0</v>
      </c>
      <c r="T146" s="215">
        <f>S146*H146</f>
        <v>0</v>
      </c>
      <c r="U146" s="37"/>
      <c r="V146" s="37"/>
      <c r="W146" s="37"/>
      <c r="X146" s="37"/>
      <c r="Y146" s="37"/>
      <c r="Z146" s="37"/>
      <c r="AA146" s="37"/>
      <c r="AB146" s="37"/>
      <c r="AC146" s="37"/>
      <c r="AD146" s="37"/>
      <c r="AE146" s="37"/>
      <c r="AR146" s="216" t="s">
        <v>1399</v>
      </c>
      <c r="AT146" s="216" t="s">
        <v>582</v>
      </c>
      <c r="AU146" s="216" t="s">
        <v>82</v>
      </c>
      <c r="AY146" s="18" t="s">
        <v>283</v>
      </c>
      <c r="BE146" s="217">
        <f>IF(N146="základná",J146,0)</f>
        <v>0</v>
      </c>
      <c r="BF146" s="217">
        <f>IF(N146="znížená",J146,0)</f>
        <v>0</v>
      </c>
      <c r="BG146" s="217">
        <f>IF(N146="zákl. prenesená",J146,0)</f>
        <v>0</v>
      </c>
      <c r="BH146" s="217">
        <f>IF(N146="zníž. prenesená",J146,0)</f>
        <v>0</v>
      </c>
      <c r="BI146" s="217">
        <f>IF(N146="nulová",J146,0)</f>
        <v>0</v>
      </c>
      <c r="BJ146" s="18" t="s">
        <v>87</v>
      </c>
      <c r="BK146" s="217">
        <f>ROUND(I146*H146,2)</f>
        <v>0</v>
      </c>
      <c r="BL146" s="18" t="s">
        <v>656</v>
      </c>
      <c r="BM146" s="216" t="s">
        <v>319</v>
      </c>
    </row>
    <row r="147" s="2" customFormat="1" ht="16.5" customHeight="1">
      <c r="A147" s="37"/>
      <c r="B147" s="168"/>
      <c r="C147" s="242" t="s">
        <v>319</v>
      </c>
      <c r="D147" s="242" t="s">
        <v>582</v>
      </c>
      <c r="E147" s="243" t="s">
        <v>5163</v>
      </c>
      <c r="F147" s="244" t="s">
        <v>5164</v>
      </c>
      <c r="G147" s="245" t="s">
        <v>373</v>
      </c>
      <c r="H147" s="246">
        <v>8</v>
      </c>
      <c r="I147" s="247"/>
      <c r="J147" s="248">
        <f>ROUND(I147*H147,2)</f>
        <v>0</v>
      </c>
      <c r="K147" s="249"/>
      <c r="L147" s="250"/>
      <c r="M147" s="251" t="s">
        <v>1</v>
      </c>
      <c r="N147" s="252" t="s">
        <v>41</v>
      </c>
      <c r="O147" s="81"/>
      <c r="P147" s="214">
        <f>O147*H147</f>
        <v>0</v>
      </c>
      <c r="Q147" s="214">
        <v>0</v>
      </c>
      <c r="R147" s="214">
        <f>Q147*H147</f>
        <v>0</v>
      </c>
      <c r="S147" s="214">
        <v>0</v>
      </c>
      <c r="T147" s="215">
        <f>S147*H147</f>
        <v>0</v>
      </c>
      <c r="U147" s="37"/>
      <c r="V147" s="37"/>
      <c r="W147" s="37"/>
      <c r="X147" s="37"/>
      <c r="Y147" s="37"/>
      <c r="Z147" s="37"/>
      <c r="AA147" s="37"/>
      <c r="AB147" s="37"/>
      <c r="AC147" s="37"/>
      <c r="AD147" s="37"/>
      <c r="AE147" s="37"/>
      <c r="AR147" s="216" t="s">
        <v>1399</v>
      </c>
      <c r="AT147" s="216" t="s">
        <v>582</v>
      </c>
      <c r="AU147" s="216" t="s">
        <v>82</v>
      </c>
      <c r="AY147" s="18" t="s">
        <v>283</v>
      </c>
      <c r="BE147" s="217">
        <f>IF(N147="základná",J147,0)</f>
        <v>0</v>
      </c>
      <c r="BF147" s="217">
        <f>IF(N147="znížená",J147,0)</f>
        <v>0</v>
      </c>
      <c r="BG147" s="217">
        <f>IF(N147="zákl. prenesená",J147,0)</f>
        <v>0</v>
      </c>
      <c r="BH147" s="217">
        <f>IF(N147="zníž. prenesená",J147,0)</f>
        <v>0</v>
      </c>
      <c r="BI147" s="217">
        <f>IF(N147="nulová",J147,0)</f>
        <v>0</v>
      </c>
      <c r="BJ147" s="18" t="s">
        <v>87</v>
      </c>
      <c r="BK147" s="217">
        <f>ROUND(I147*H147,2)</f>
        <v>0</v>
      </c>
      <c r="BL147" s="18" t="s">
        <v>656</v>
      </c>
      <c r="BM147" s="216" t="s">
        <v>358</v>
      </c>
    </row>
    <row r="148" s="2" customFormat="1" ht="16.5" customHeight="1">
      <c r="A148" s="37"/>
      <c r="B148" s="168"/>
      <c r="C148" s="242" t="s">
        <v>323</v>
      </c>
      <c r="D148" s="242" t="s">
        <v>582</v>
      </c>
      <c r="E148" s="243" t="s">
        <v>5169</v>
      </c>
      <c r="F148" s="244" t="s">
        <v>5170</v>
      </c>
      <c r="G148" s="245" t="s">
        <v>373</v>
      </c>
      <c r="H148" s="246">
        <v>8</v>
      </c>
      <c r="I148" s="247"/>
      <c r="J148" s="248">
        <f>ROUND(I148*H148,2)</f>
        <v>0</v>
      </c>
      <c r="K148" s="249"/>
      <c r="L148" s="250"/>
      <c r="M148" s="251" t="s">
        <v>1</v>
      </c>
      <c r="N148" s="252" t="s">
        <v>41</v>
      </c>
      <c r="O148" s="81"/>
      <c r="P148" s="214">
        <f>O148*H148</f>
        <v>0</v>
      </c>
      <c r="Q148" s="214">
        <v>0</v>
      </c>
      <c r="R148" s="214">
        <f>Q148*H148</f>
        <v>0</v>
      </c>
      <c r="S148" s="214">
        <v>0</v>
      </c>
      <c r="T148" s="215">
        <f>S148*H148</f>
        <v>0</v>
      </c>
      <c r="U148" s="37"/>
      <c r="V148" s="37"/>
      <c r="W148" s="37"/>
      <c r="X148" s="37"/>
      <c r="Y148" s="37"/>
      <c r="Z148" s="37"/>
      <c r="AA148" s="37"/>
      <c r="AB148" s="37"/>
      <c r="AC148" s="37"/>
      <c r="AD148" s="37"/>
      <c r="AE148" s="37"/>
      <c r="AR148" s="216" t="s">
        <v>1399</v>
      </c>
      <c r="AT148" s="216" t="s">
        <v>582</v>
      </c>
      <c r="AU148" s="216" t="s">
        <v>82</v>
      </c>
      <c r="AY148" s="18" t="s">
        <v>283</v>
      </c>
      <c r="BE148" s="217">
        <f>IF(N148="základná",J148,0)</f>
        <v>0</v>
      </c>
      <c r="BF148" s="217">
        <f>IF(N148="znížená",J148,0)</f>
        <v>0</v>
      </c>
      <c r="BG148" s="217">
        <f>IF(N148="zákl. prenesená",J148,0)</f>
        <v>0</v>
      </c>
      <c r="BH148" s="217">
        <f>IF(N148="zníž. prenesená",J148,0)</f>
        <v>0</v>
      </c>
      <c r="BI148" s="217">
        <f>IF(N148="nulová",J148,0)</f>
        <v>0</v>
      </c>
      <c r="BJ148" s="18" t="s">
        <v>87</v>
      </c>
      <c r="BK148" s="217">
        <f>ROUND(I148*H148,2)</f>
        <v>0</v>
      </c>
      <c r="BL148" s="18" t="s">
        <v>656</v>
      </c>
      <c r="BM148" s="216" t="s">
        <v>370</v>
      </c>
    </row>
    <row r="149" s="2" customFormat="1" ht="16.5" customHeight="1">
      <c r="A149" s="37"/>
      <c r="B149" s="168"/>
      <c r="C149" s="204" t="s">
        <v>327</v>
      </c>
      <c r="D149" s="204" t="s">
        <v>285</v>
      </c>
      <c r="E149" s="205" t="s">
        <v>3291</v>
      </c>
      <c r="F149" s="206" t="s">
        <v>5256</v>
      </c>
      <c r="G149" s="207" t="s">
        <v>5257</v>
      </c>
      <c r="H149" s="208">
        <v>8</v>
      </c>
      <c r="I149" s="209"/>
      <c r="J149" s="210">
        <f>ROUND(I149*H149,2)</f>
        <v>0</v>
      </c>
      <c r="K149" s="211"/>
      <c r="L149" s="38"/>
      <c r="M149" s="212" t="s">
        <v>1</v>
      </c>
      <c r="N149" s="213" t="s">
        <v>41</v>
      </c>
      <c r="O149" s="81"/>
      <c r="P149" s="214">
        <f>O149*H149</f>
        <v>0</v>
      </c>
      <c r="Q149" s="214">
        <v>0</v>
      </c>
      <c r="R149" s="214">
        <f>Q149*H149</f>
        <v>0</v>
      </c>
      <c r="S149" s="214">
        <v>0</v>
      </c>
      <c r="T149" s="215">
        <f>S149*H149</f>
        <v>0</v>
      </c>
      <c r="U149" s="37"/>
      <c r="V149" s="37"/>
      <c r="W149" s="37"/>
      <c r="X149" s="37"/>
      <c r="Y149" s="37"/>
      <c r="Z149" s="37"/>
      <c r="AA149" s="37"/>
      <c r="AB149" s="37"/>
      <c r="AC149" s="37"/>
      <c r="AD149" s="37"/>
      <c r="AE149" s="37"/>
      <c r="AR149" s="216" t="s">
        <v>656</v>
      </c>
      <c r="AT149" s="216" t="s">
        <v>285</v>
      </c>
      <c r="AU149" s="216" t="s">
        <v>82</v>
      </c>
      <c r="AY149" s="18" t="s">
        <v>283</v>
      </c>
      <c r="BE149" s="217">
        <f>IF(N149="základná",J149,0)</f>
        <v>0</v>
      </c>
      <c r="BF149" s="217">
        <f>IF(N149="znížená",J149,0)</f>
        <v>0</v>
      </c>
      <c r="BG149" s="217">
        <f>IF(N149="zákl. prenesená",J149,0)</f>
        <v>0</v>
      </c>
      <c r="BH149" s="217">
        <f>IF(N149="zníž. prenesená",J149,0)</f>
        <v>0</v>
      </c>
      <c r="BI149" s="217">
        <f>IF(N149="nulová",J149,0)</f>
        <v>0</v>
      </c>
      <c r="BJ149" s="18" t="s">
        <v>87</v>
      </c>
      <c r="BK149" s="217">
        <f>ROUND(I149*H149,2)</f>
        <v>0</v>
      </c>
      <c r="BL149" s="18" t="s">
        <v>656</v>
      </c>
      <c r="BM149" s="216" t="s">
        <v>7</v>
      </c>
    </row>
    <row r="150" s="2" customFormat="1" ht="16.5" customHeight="1">
      <c r="A150" s="37"/>
      <c r="B150" s="168"/>
      <c r="C150" s="204" t="s">
        <v>332</v>
      </c>
      <c r="D150" s="204" t="s">
        <v>285</v>
      </c>
      <c r="E150" s="205" t="s">
        <v>3303</v>
      </c>
      <c r="F150" s="206" t="s">
        <v>3304</v>
      </c>
      <c r="G150" s="207" t="s">
        <v>373</v>
      </c>
      <c r="H150" s="208">
        <v>1</v>
      </c>
      <c r="I150" s="209"/>
      <c r="J150" s="210">
        <f>ROUND(I150*H150,2)</f>
        <v>0</v>
      </c>
      <c r="K150" s="211"/>
      <c r="L150" s="38"/>
      <c r="M150" s="212" t="s">
        <v>1</v>
      </c>
      <c r="N150" s="213" t="s">
        <v>41</v>
      </c>
      <c r="O150" s="81"/>
      <c r="P150" s="214">
        <f>O150*H150</f>
        <v>0</v>
      </c>
      <c r="Q150" s="214">
        <v>0</v>
      </c>
      <c r="R150" s="214">
        <f>Q150*H150</f>
        <v>0</v>
      </c>
      <c r="S150" s="214">
        <v>0</v>
      </c>
      <c r="T150" s="215">
        <f>S150*H150</f>
        <v>0</v>
      </c>
      <c r="U150" s="37"/>
      <c r="V150" s="37"/>
      <c r="W150" s="37"/>
      <c r="X150" s="37"/>
      <c r="Y150" s="37"/>
      <c r="Z150" s="37"/>
      <c r="AA150" s="37"/>
      <c r="AB150" s="37"/>
      <c r="AC150" s="37"/>
      <c r="AD150" s="37"/>
      <c r="AE150" s="37"/>
      <c r="AR150" s="216" t="s">
        <v>656</v>
      </c>
      <c r="AT150" s="216" t="s">
        <v>285</v>
      </c>
      <c r="AU150" s="216" t="s">
        <v>82</v>
      </c>
      <c r="AY150" s="18" t="s">
        <v>283</v>
      </c>
      <c r="BE150" s="217">
        <f>IF(N150="základná",J150,0)</f>
        <v>0</v>
      </c>
      <c r="BF150" s="217">
        <f>IF(N150="znížená",J150,0)</f>
        <v>0</v>
      </c>
      <c r="BG150" s="217">
        <f>IF(N150="zákl. prenesená",J150,0)</f>
        <v>0</v>
      </c>
      <c r="BH150" s="217">
        <f>IF(N150="zníž. prenesená",J150,0)</f>
        <v>0</v>
      </c>
      <c r="BI150" s="217">
        <f>IF(N150="nulová",J150,0)</f>
        <v>0</v>
      </c>
      <c r="BJ150" s="18" t="s">
        <v>87</v>
      </c>
      <c r="BK150" s="217">
        <f>ROUND(I150*H150,2)</f>
        <v>0</v>
      </c>
      <c r="BL150" s="18" t="s">
        <v>656</v>
      </c>
      <c r="BM150" s="216" t="s">
        <v>395</v>
      </c>
    </row>
    <row r="151" s="2" customFormat="1" ht="24.15" customHeight="1">
      <c r="A151" s="37"/>
      <c r="B151" s="168"/>
      <c r="C151" s="204" t="s">
        <v>337</v>
      </c>
      <c r="D151" s="204" t="s">
        <v>285</v>
      </c>
      <c r="E151" s="205" t="s">
        <v>5281</v>
      </c>
      <c r="F151" s="206" t="s">
        <v>3306</v>
      </c>
      <c r="G151" s="207" t="s">
        <v>979</v>
      </c>
      <c r="H151" s="255"/>
      <c r="I151" s="209"/>
      <c r="J151" s="210">
        <f>ROUND(I151*H151,2)</f>
        <v>0</v>
      </c>
      <c r="K151" s="211"/>
      <c r="L151" s="38"/>
      <c r="M151" s="212" t="s">
        <v>1</v>
      </c>
      <c r="N151" s="213" t="s">
        <v>41</v>
      </c>
      <c r="O151" s="81"/>
      <c r="P151" s="214">
        <f>O151*H151</f>
        <v>0</v>
      </c>
      <c r="Q151" s="214">
        <v>0</v>
      </c>
      <c r="R151" s="214">
        <f>Q151*H151</f>
        <v>0</v>
      </c>
      <c r="S151" s="214">
        <v>0</v>
      </c>
      <c r="T151" s="215">
        <f>S151*H151</f>
        <v>0</v>
      </c>
      <c r="U151" s="37"/>
      <c r="V151" s="37"/>
      <c r="W151" s="37"/>
      <c r="X151" s="37"/>
      <c r="Y151" s="37"/>
      <c r="Z151" s="37"/>
      <c r="AA151" s="37"/>
      <c r="AB151" s="37"/>
      <c r="AC151" s="37"/>
      <c r="AD151" s="37"/>
      <c r="AE151" s="37"/>
      <c r="AR151" s="216" t="s">
        <v>656</v>
      </c>
      <c r="AT151" s="216" t="s">
        <v>285</v>
      </c>
      <c r="AU151" s="216" t="s">
        <v>82</v>
      </c>
      <c r="AY151" s="18" t="s">
        <v>283</v>
      </c>
      <c r="BE151" s="217">
        <f>IF(N151="základná",J151,0)</f>
        <v>0</v>
      </c>
      <c r="BF151" s="217">
        <f>IF(N151="znížená",J151,0)</f>
        <v>0</v>
      </c>
      <c r="BG151" s="217">
        <f>IF(N151="zákl. prenesená",J151,0)</f>
        <v>0</v>
      </c>
      <c r="BH151" s="217">
        <f>IF(N151="zníž. prenesená",J151,0)</f>
        <v>0</v>
      </c>
      <c r="BI151" s="217">
        <f>IF(N151="nulová",J151,0)</f>
        <v>0</v>
      </c>
      <c r="BJ151" s="18" t="s">
        <v>87</v>
      </c>
      <c r="BK151" s="217">
        <f>ROUND(I151*H151,2)</f>
        <v>0</v>
      </c>
      <c r="BL151" s="18" t="s">
        <v>656</v>
      </c>
      <c r="BM151" s="216" t="s">
        <v>408</v>
      </c>
    </row>
    <row r="152" s="12" customFormat="1" ht="25.92" customHeight="1">
      <c r="A152" s="12"/>
      <c r="B152" s="191"/>
      <c r="C152" s="12"/>
      <c r="D152" s="192" t="s">
        <v>74</v>
      </c>
      <c r="E152" s="193" t="s">
        <v>2522</v>
      </c>
      <c r="F152" s="193" t="s">
        <v>5282</v>
      </c>
      <c r="G152" s="12"/>
      <c r="H152" s="12"/>
      <c r="I152" s="194"/>
      <c r="J152" s="195">
        <f>BK152</f>
        <v>0</v>
      </c>
      <c r="K152" s="12"/>
      <c r="L152" s="191"/>
      <c r="M152" s="196"/>
      <c r="N152" s="197"/>
      <c r="O152" s="197"/>
      <c r="P152" s="198">
        <v>0</v>
      </c>
      <c r="Q152" s="197"/>
      <c r="R152" s="198">
        <v>0</v>
      </c>
      <c r="S152" s="197"/>
      <c r="T152" s="199">
        <v>0</v>
      </c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R152" s="192" t="s">
        <v>82</v>
      </c>
      <c r="AT152" s="200" t="s">
        <v>74</v>
      </c>
      <c r="AU152" s="200" t="s">
        <v>75</v>
      </c>
      <c r="AY152" s="192" t="s">
        <v>283</v>
      </c>
      <c r="BK152" s="201">
        <v>0</v>
      </c>
    </row>
    <row r="153" s="12" customFormat="1" ht="25.92" customHeight="1">
      <c r="A153" s="12"/>
      <c r="B153" s="191"/>
      <c r="C153" s="12"/>
      <c r="D153" s="192" t="s">
        <v>74</v>
      </c>
      <c r="E153" s="193" t="s">
        <v>5283</v>
      </c>
      <c r="F153" s="193" t="s">
        <v>5284</v>
      </c>
      <c r="G153" s="12"/>
      <c r="H153" s="12"/>
      <c r="I153" s="194"/>
      <c r="J153" s="195">
        <f>BK153</f>
        <v>0</v>
      </c>
      <c r="K153" s="12"/>
      <c r="L153" s="191"/>
      <c r="M153" s="196"/>
      <c r="N153" s="197"/>
      <c r="O153" s="197"/>
      <c r="P153" s="198">
        <f>SUM(P154:P169)</f>
        <v>0</v>
      </c>
      <c r="Q153" s="197"/>
      <c r="R153" s="198">
        <f>SUM(R154:R169)</f>
        <v>0</v>
      </c>
      <c r="S153" s="197"/>
      <c r="T153" s="199">
        <f>SUM(T154:T169)</f>
        <v>0</v>
      </c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R153" s="192" t="s">
        <v>82</v>
      </c>
      <c r="AT153" s="200" t="s">
        <v>74</v>
      </c>
      <c r="AU153" s="200" t="s">
        <v>75</v>
      </c>
      <c r="AY153" s="192" t="s">
        <v>283</v>
      </c>
      <c r="BK153" s="201">
        <f>SUM(BK154:BK169)</f>
        <v>0</v>
      </c>
    </row>
    <row r="154" s="2" customFormat="1" ht="33" customHeight="1">
      <c r="A154" s="37"/>
      <c r="B154" s="168"/>
      <c r="C154" s="204" t="s">
        <v>341</v>
      </c>
      <c r="D154" s="204" t="s">
        <v>285</v>
      </c>
      <c r="E154" s="205" t="s">
        <v>5285</v>
      </c>
      <c r="F154" s="206" t="s">
        <v>5286</v>
      </c>
      <c r="G154" s="207" t="s">
        <v>288</v>
      </c>
      <c r="H154" s="208">
        <v>4</v>
      </c>
      <c r="I154" s="209"/>
      <c r="J154" s="210">
        <f>ROUND(I154*H154,2)</f>
        <v>0</v>
      </c>
      <c r="K154" s="211"/>
      <c r="L154" s="38"/>
      <c r="M154" s="212" t="s">
        <v>1</v>
      </c>
      <c r="N154" s="213" t="s">
        <v>41</v>
      </c>
      <c r="O154" s="81"/>
      <c r="P154" s="214">
        <f>O154*H154</f>
        <v>0</v>
      </c>
      <c r="Q154" s="214">
        <v>0</v>
      </c>
      <c r="R154" s="214">
        <f>Q154*H154</f>
        <v>0</v>
      </c>
      <c r="S154" s="214">
        <v>0</v>
      </c>
      <c r="T154" s="215">
        <f>S154*H154</f>
        <v>0</v>
      </c>
      <c r="U154" s="37"/>
      <c r="V154" s="37"/>
      <c r="W154" s="37"/>
      <c r="X154" s="37"/>
      <c r="Y154" s="37"/>
      <c r="Z154" s="37"/>
      <c r="AA154" s="37"/>
      <c r="AB154" s="37"/>
      <c r="AC154" s="37"/>
      <c r="AD154" s="37"/>
      <c r="AE154" s="37"/>
      <c r="AR154" s="216" t="s">
        <v>289</v>
      </c>
      <c r="AT154" s="216" t="s">
        <v>285</v>
      </c>
      <c r="AU154" s="216" t="s">
        <v>82</v>
      </c>
      <c r="AY154" s="18" t="s">
        <v>283</v>
      </c>
      <c r="BE154" s="217">
        <f>IF(N154="základná",J154,0)</f>
        <v>0</v>
      </c>
      <c r="BF154" s="217">
        <f>IF(N154="znížená",J154,0)</f>
        <v>0</v>
      </c>
      <c r="BG154" s="217">
        <f>IF(N154="zákl. prenesená",J154,0)</f>
        <v>0</v>
      </c>
      <c r="BH154" s="217">
        <f>IF(N154="zníž. prenesená",J154,0)</f>
        <v>0</v>
      </c>
      <c r="BI154" s="217">
        <f>IF(N154="nulová",J154,0)</f>
        <v>0</v>
      </c>
      <c r="BJ154" s="18" t="s">
        <v>87</v>
      </c>
      <c r="BK154" s="217">
        <f>ROUND(I154*H154,2)</f>
        <v>0</v>
      </c>
      <c r="BL154" s="18" t="s">
        <v>289</v>
      </c>
      <c r="BM154" s="216" t="s">
        <v>428</v>
      </c>
    </row>
    <row r="155" s="2" customFormat="1" ht="33" customHeight="1">
      <c r="A155" s="37"/>
      <c r="B155" s="168"/>
      <c r="C155" s="204" t="s">
        <v>347</v>
      </c>
      <c r="D155" s="204" t="s">
        <v>285</v>
      </c>
      <c r="E155" s="205" t="s">
        <v>5287</v>
      </c>
      <c r="F155" s="206" t="s">
        <v>5288</v>
      </c>
      <c r="G155" s="207" t="s">
        <v>288</v>
      </c>
      <c r="H155" s="208">
        <v>4</v>
      </c>
      <c r="I155" s="209"/>
      <c r="J155" s="210">
        <f>ROUND(I155*H155,2)</f>
        <v>0</v>
      </c>
      <c r="K155" s="211"/>
      <c r="L155" s="38"/>
      <c r="M155" s="212" t="s">
        <v>1</v>
      </c>
      <c r="N155" s="213" t="s">
        <v>41</v>
      </c>
      <c r="O155" s="81"/>
      <c r="P155" s="214">
        <f>O155*H155</f>
        <v>0</v>
      </c>
      <c r="Q155" s="214">
        <v>0</v>
      </c>
      <c r="R155" s="214">
        <f>Q155*H155</f>
        <v>0</v>
      </c>
      <c r="S155" s="214">
        <v>0</v>
      </c>
      <c r="T155" s="215">
        <f>S155*H155</f>
        <v>0</v>
      </c>
      <c r="U155" s="37"/>
      <c r="V155" s="37"/>
      <c r="W155" s="37"/>
      <c r="X155" s="37"/>
      <c r="Y155" s="37"/>
      <c r="Z155" s="37"/>
      <c r="AA155" s="37"/>
      <c r="AB155" s="37"/>
      <c r="AC155" s="37"/>
      <c r="AD155" s="37"/>
      <c r="AE155" s="37"/>
      <c r="AR155" s="216" t="s">
        <v>289</v>
      </c>
      <c r="AT155" s="216" t="s">
        <v>285</v>
      </c>
      <c r="AU155" s="216" t="s">
        <v>82</v>
      </c>
      <c r="AY155" s="18" t="s">
        <v>283</v>
      </c>
      <c r="BE155" s="217">
        <f>IF(N155="základná",J155,0)</f>
        <v>0</v>
      </c>
      <c r="BF155" s="217">
        <f>IF(N155="znížená",J155,0)</f>
        <v>0</v>
      </c>
      <c r="BG155" s="217">
        <f>IF(N155="zákl. prenesená",J155,0)</f>
        <v>0</v>
      </c>
      <c r="BH155" s="217">
        <f>IF(N155="zníž. prenesená",J155,0)</f>
        <v>0</v>
      </c>
      <c r="BI155" s="217">
        <f>IF(N155="nulová",J155,0)</f>
        <v>0</v>
      </c>
      <c r="BJ155" s="18" t="s">
        <v>87</v>
      </c>
      <c r="BK155" s="217">
        <f>ROUND(I155*H155,2)</f>
        <v>0</v>
      </c>
      <c r="BL155" s="18" t="s">
        <v>289</v>
      </c>
      <c r="BM155" s="216" t="s">
        <v>442</v>
      </c>
    </row>
    <row r="156" s="2" customFormat="1" ht="24.15" customHeight="1">
      <c r="A156" s="37"/>
      <c r="B156" s="168"/>
      <c r="C156" s="204" t="s">
        <v>352</v>
      </c>
      <c r="D156" s="204" t="s">
        <v>285</v>
      </c>
      <c r="E156" s="205" t="s">
        <v>5289</v>
      </c>
      <c r="F156" s="206" t="s">
        <v>5290</v>
      </c>
      <c r="G156" s="207" t="s">
        <v>288</v>
      </c>
      <c r="H156" s="208">
        <v>91</v>
      </c>
      <c r="I156" s="209"/>
      <c r="J156" s="210">
        <f>ROUND(I156*H156,2)</f>
        <v>0</v>
      </c>
      <c r="K156" s="211"/>
      <c r="L156" s="38"/>
      <c r="M156" s="212" t="s">
        <v>1</v>
      </c>
      <c r="N156" s="213" t="s">
        <v>41</v>
      </c>
      <c r="O156" s="81"/>
      <c r="P156" s="214">
        <f>O156*H156</f>
        <v>0</v>
      </c>
      <c r="Q156" s="214">
        <v>0</v>
      </c>
      <c r="R156" s="214">
        <f>Q156*H156</f>
        <v>0</v>
      </c>
      <c r="S156" s="214">
        <v>0</v>
      </c>
      <c r="T156" s="215">
        <f>S156*H156</f>
        <v>0</v>
      </c>
      <c r="U156" s="37"/>
      <c r="V156" s="37"/>
      <c r="W156" s="37"/>
      <c r="X156" s="37"/>
      <c r="Y156" s="37"/>
      <c r="Z156" s="37"/>
      <c r="AA156" s="37"/>
      <c r="AB156" s="37"/>
      <c r="AC156" s="37"/>
      <c r="AD156" s="37"/>
      <c r="AE156" s="37"/>
      <c r="AR156" s="216" t="s">
        <v>289</v>
      </c>
      <c r="AT156" s="216" t="s">
        <v>285</v>
      </c>
      <c r="AU156" s="216" t="s">
        <v>82</v>
      </c>
      <c r="AY156" s="18" t="s">
        <v>283</v>
      </c>
      <c r="BE156" s="217">
        <f>IF(N156="základná",J156,0)</f>
        <v>0</v>
      </c>
      <c r="BF156" s="217">
        <f>IF(N156="znížená",J156,0)</f>
        <v>0</v>
      </c>
      <c r="BG156" s="217">
        <f>IF(N156="zákl. prenesená",J156,0)</f>
        <v>0</v>
      </c>
      <c r="BH156" s="217">
        <f>IF(N156="zníž. prenesená",J156,0)</f>
        <v>0</v>
      </c>
      <c r="BI156" s="217">
        <f>IF(N156="nulová",J156,0)</f>
        <v>0</v>
      </c>
      <c r="BJ156" s="18" t="s">
        <v>87</v>
      </c>
      <c r="BK156" s="217">
        <f>ROUND(I156*H156,2)</f>
        <v>0</v>
      </c>
      <c r="BL156" s="18" t="s">
        <v>289</v>
      </c>
      <c r="BM156" s="216" t="s">
        <v>464</v>
      </c>
    </row>
    <row r="157" s="2" customFormat="1" ht="24.15" customHeight="1">
      <c r="A157" s="37"/>
      <c r="B157" s="168"/>
      <c r="C157" s="204" t="s">
        <v>358</v>
      </c>
      <c r="D157" s="204" t="s">
        <v>285</v>
      </c>
      <c r="E157" s="205" t="s">
        <v>5291</v>
      </c>
      <c r="F157" s="206" t="s">
        <v>5292</v>
      </c>
      <c r="G157" s="207" t="s">
        <v>649</v>
      </c>
      <c r="H157" s="208">
        <v>60</v>
      </c>
      <c r="I157" s="209"/>
      <c r="J157" s="210">
        <f>ROUND(I157*H157,2)</f>
        <v>0</v>
      </c>
      <c r="K157" s="211"/>
      <c r="L157" s="38"/>
      <c r="M157" s="212" t="s">
        <v>1</v>
      </c>
      <c r="N157" s="213" t="s">
        <v>41</v>
      </c>
      <c r="O157" s="81"/>
      <c r="P157" s="214">
        <f>O157*H157</f>
        <v>0</v>
      </c>
      <c r="Q157" s="214">
        <v>0</v>
      </c>
      <c r="R157" s="214">
        <f>Q157*H157</f>
        <v>0</v>
      </c>
      <c r="S157" s="214">
        <v>0</v>
      </c>
      <c r="T157" s="215">
        <f>S157*H157</f>
        <v>0</v>
      </c>
      <c r="U157" s="37"/>
      <c r="V157" s="37"/>
      <c r="W157" s="37"/>
      <c r="X157" s="37"/>
      <c r="Y157" s="37"/>
      <c r="Z157" s="37"/>
      <c r="AA157" s="37"/>
      <c r="AB157" s="37"/>
      <c r="AC157" s="37"/>
      <c r="AD157" s="37"/>
      <c r="AE157" s="37"/>
      <c r="AR157" s="216" t="s">
        <v>289</v>
      </c>
      <c r="AT157" s="216" t="s">
        <v>285</v>
      </c>
      <c r="AU157" s="216" t="s">
        <v>82</v>
      </c>
      <c r="AY157" s="18" t="s">
        <v>283</v>
      </c>
      <c r="BE157" s="217">
        <f>IF(N157="základná",J157,0)</f>
        <v>0</v>
      </c>
      <c r="BF157" s="217">
        <f>IF(N157="znížená",J157,0)</f>
        <v>0</v>
      </c>
      <c r="BG157" s="217">
        <f>IF(N157="zákl. prenesená",J157,0)</f>
        <v>0</v>
      </c>
      <c r="BH157" s="217">
        <f>IF(N157="zníž. prenesená",J157,0)</f>
        <v>0</v>
      </c>
      <c r="BI157" s="217">
        <f>IF(N157="nulová",J157,0)</f>
        <v>0</v>
      </c>
      <c r="BJ157" s="18" t="s">
        <v>87</v>
      </c>
      <c r="BK157" s="217">
        <f>ROUND(I157*H157,2)</f>
        <v>0</v>
      </c>
      <c r="BL157" s="18" t="s">
        <v>289</v>
      </c>
      <c r="BM157" s="216" t="s">
        <v>473</v>
      </c>
    </row>
    <row r="158" s="2" customFormat="1" ht="24.15" customHeight="1">
      <c r="A158" s="37"/>
      <c r="B158" s="168"/>
      <c r="C158" s="204" t="s">
        <v>364</v>
      </c>
      <c r="D158" s="204" t="s">
        <v>285</v>
      </c>
      <c r="E158" s="205" t="s">
        <v>5293</v>
      </c>
      <c r="F158" s="206" t="s">
        <v>5294</v>
      </c>
      <c r="G158" s="207" t="s">
        <v>296</v>
      </c>
      <c r="H158" s="208">
        <v>68.25</v>
      </c>
      <c r="I158" s="209"/>
      <c r="J158" s="210">
        <f>ROUND(I158*H158,2)</f>
        <v>0</v>
      </c>
      <c r="K158" s="211"/>
      <c r="L158" s="38"/>
      <c r="M158" s="212" t="s">
        <v>1</v>
      </c>
      <c r="N158" s="213" t="s">
        <v>41</v>
      </c>
      <c r="O158" s="81"/>
      <c r="P158" s="214">
        <f>O158*H158</f>
        <v>0</v>
      </c>
      <c r="Q158" s="214">
        <v>0</v>
      </c>
      <c r="R158" s="214">
        <f>Q158*H158</f>
        <v>0</v>
      </c>
      <c r="S158" s="214">
        <v>0</v>
      </c>
      <c r="T158" s="215">
        <f>S158*H158</f>
        <v>0</v>
      </c>
      <c r="U158" s="37"/>
      <c r="V158" s="37"/>
      <c r="W158" s="37"/>
      <c r="X158" s="37"/>
      <c r="Y158" s="37"/>
      <c r="Z158" s="37"/>
      <c r="AA158" s="37"/>
      <c r="AB158" s="37"/>
      <c r="AC158" s="37"/>
      <c r="AD158" s="37"/>
      <c r="AE158" s="37"/>
      <c r="AR158" s="216" t="s">
        <v>289</v>
      </c>
      <c r="AT158" s="216" t="s">
        <v>285</v>
      </c>
      <c r="AU158" s="216" t="s">
        <v>82</v>
      </c>
      <c r="AY158" s="18" t="s">
        <v>283</v>
      </c>
      <c r="BE158" s="217">
        <f>IF(N158="základná",J158,0)</f>
        <v>0</v>
      </c>
      <c r="BF158" s="217">
        <f>IF(N158="znížená",J158,0)</f>
        <v>0</v>
      </c>
      <c r="BG158" s="217">
        <f>IF(N158="zákl. prenesená",J158,0)</f>
        <v>0</v>
      </c>
      <c r="BH158" s="217">
        <f>IF(N158="zníž. prenesená",J158,0)</f>
        <v>0</v>
      </c>
      <c r="BI158" s="217">
        <f>IF(N158="nulová",J158,0)</f>
        <v>0</v>
      </c>
      <c r="BJ158" s="18" t="s">
        <v>87</v>
      </c>
      <c r="BK158" s="217">
        <f>ROUND(I158*H158,2)</f>
        <v>0</v>
      </c>
      <c r="BL158" s="18" t="s">
        <v>289</v>
      </c>
      <c r="BM158" s="216" t="s">
        <v>501</v>
      </c>
    </row>
    <row r="159" s="2" customFormat="1" ht="37.8" customHeight="1">
      <c r="A159" s="37"/>
      <c r="B159" s="168"/>
      <c r="C159" s="204" t="s">
        <v>370</v>
      </c>
      <c r="D159" s="204" t="s">
        <v>285</v>
      </c>
      <c r="E159" s="205" t="s">
        <v>5295</v>
      </c>
      <c r="F159" s="206" t="s">
        <v>308</v>
      </c>
      <c r="G159" s="207" t="s">
        <v>296</v>
      </c>
      <c r="H159" s="208">
        <v>68</v>
      </c>
      <c r="I159" s="209"/>
      <c r="J159" s="210">
        <f>ROUND(I159*H159,2)</f>
        <v>0</v>
      </c>
      <c r="K159" s="211"/>
      <c r="L159" s="38"/>
      <c r="M159" s="212" t="s">
        <v>1</v>
      </c>
      <c r="N159" s="213" t="s">
        <v>41</v>
      </c>
      <c r="O159" s="81"/>
      <c r="P159" s="214">
        <f>O159*H159</f>
        <v>0</v>
      </c>
      <c r="Q159" s="214">
        <v>0</v>
      </c>
      <c r="R159" s="214">
        <f>Q159*H159</f>
        <v>0</v>
      </c>
      <c r="S159" s="214">
        <v>0</v>
      </c>
      <c r="T159" s="215">
        <f>S159*H159</f>
        <v>0</v>
      </c>
      <c r="U159" s="37"/>
      <c r="V159" s="37"/>
      <c r="W159" s="37"/>
      <c r="X159" s="37"/>
      <c r="Y159" s="37"/>
      <c r="Z159" s="37"/>
      <c r="AA159" s="37"/>
      <c r="AB159" s="37"/>
      <c r="AC159" s="37"/>
      <c r="AD159" s="37"/>
      <c r="AE159" s="37"/>
      <c r="AR159" s="216" t="s">
        <v>289</v>
      </c>
      <c r="AT159" s="216" t="s">
        <v>285</v>
      </c>
      <c r="AU159" s="216" t="s">
        <v>82</v>
      </c>
      <c r="AY159" s="18" t="s">
        <v>283</v>
      </c>
      <c r="BE159" s="217">
        <f>IF(N159="základná",J159,0)</f>
        <v>0</v>
      </c>
      <c r="BF159" s="217">
        <f>IF(N159="znížená",J159,0)</f>
        <v>0</v>
      </c>
      <c r="BG159" s="217">
        <f>IF(N159="zákl. prenesená",J159,0)</f>
        <v>0</v>
      </c>
      <c r="BH159" s="217">
        <f>IF(N159="zníž. prenesená",J159,0)</f>
        <v>0</v>
      </c>
      <c r="BI159" s="217">
        <f>IF(N159="nulová",J159,0)</f>
        <v>0</v>
      </c>
      <c r="BJ159" s="18" t="s">
        <v>87</v>
      </c>
      <c r="BK159" s="217">
        <f>ROUND(I159*H159,2)</f>
        <v>0</v>
      </c>
      <c r="BL159" s="18" t="s">
        <v>289</v>
      </c>
      <c r="BM159" s="216" t="s">
        <v>509</v>
      </c>
    </row>
    <row r="160" s="2" customFormat="1" ht="24.15" customHeight="1">
      <c r="A160" s="37"/>
      <c r="B160" s="168"/>
      <c r="C160" s="204" t="s">
        <v>376</v>
      </c>
      <c r="D160" s="204" t="s">
        <v>285</v>
      </c>
      <c r="E160" s="205" t="s">
        <v>5296</v>
      </c>
      <c r="F160" s="206" t="s">
        <v>5297</v>
      </c>
      <c r="G160" s="207" t="s">
        <v>288</v>
      </c>
      <c r="H160" s="208">
        <v>91</v>
      </c>
      <c r="I160" s="209"/>
      <c r="J160" s="210">
        <f>ROUND(I160*H160,2)</f>
        <v>0</v>
      </c>
      <c r="K160" s="211"/>
      <c r="L160" s="38"/>
      <c r="M160" s="212" t="s">
        <v>1</v>
      </c>
      <c r="N160" s="213" t="s">
        <v>41</v>
      </c>
      <c r="O160" s="81"/>
      <c r="P160" s="214">
        <f>O160*H160</f>
        <v>0</v>
      </c>
      <c r="Q160" s="214">
        <v>0</v>
      </c>
      <c r="R160" s="214">
        <f>Q160*H160</f>
        <v>0</v>
      </c>
      <c r="S160" s="214">
        <v>0</v>
      </c>
      <c r="T160" s="215">
        <f>S160*H160</f>
        <v>0</v>
      </c>
      <c r="U160" s="37"/>
      <c r="V160" s="37"/>
      <c r="W160" s="37"/>
      <c r="X160" s="37"/>
      <c r="Y160" s="37"/>
      <c r="Z160" s="37"/>
      <c r="AA160" s="37"/>
      <c r="AB160" s="37"/>
      <c r="AC160" s="37"/>
      <c r="AD160" s="37"/>
      <c r="AE160" s="37"/>
      <c r="AR160" s="216" t="s">
        <v>289</v>
      </c>
      <c r="AT160" s="216" t="s">
        <v>285</v>
      </c>
      <c r="AU160" s="216" t="s">
        <v>82</v>
      </c>
      <c r="AY160" s="18" t="s">
        <v>283</v>
      </c>
      <c r="BE160" s="217">
        <f>IF(N160="základná",J160,0)</f>
        <v>0</v>
      </c>
      <c r="BF160" s="217">
        <f>IF(N160="znížená",J160,0)</f>
        <v>0</v>
      </c>
      <c r="BG160" s="217">
        <f>IF(N160="zákl. prenesená",J160,0)</f>
        <v>0</v>
      </c>
      <c r="BH160" s="217">
        <f>IF(N160="zníž. prenesená",J160,0)</f>
        <v>0</v>
      </c>
      <c r="BI160" s="217">
        <f>IF(N160="nulová",J160,0)</f>
        <v>0</v>
      </c>
      <c r="BJ160" s="18" t="s">
        <v>87</v>
      </c>
      <c r="BK160" s="217">
        <f>ROUND(I160*H160,2)</f>
        <v>0</v>
      </c>
      <c r="BL160" s="18" t="s">
        <v>289</v>
      </c>
      <c r="BM160" s="216" t="s">
        <v>519</v>
      </c>
    </row>
    <row r="161" s="2" customFormat="1" ht="24.15" customHeight="1">
      <c r="A161" s="37"/>
      <c r="B161" s="168"/>
      <c r="C161" s="204" t="s">
        <v>7</v>
      </c>
      <c r="D161" s="204" t="s">
        <v>285</v>
      </c>
      <c r="E161" s="205" t="s">
        <v>5298</v>
      </c>
      <c r="F161" s="206" t="s">
        <v>5299</v>
      </c>
      <c r="G161" s="207" t="s">
        <v>288</v>
      </c>
      <c r="H161" s="208">
        <v>91</v>
      </c>
      <c r="I161" s="209"/>
      <c r="J161" s="210">
        <f>ROUND(I161*H161,2)</f>
        <v>0</v>
      </c>
      <c r="K161" s="211"/>
      <c r="L161" s="38"/>
      <c r="M161" s="212" t="s">
        <v>1</v>
      </c>
      <c r="N161" s="213" t="s">
        <v>41</v>
      </c>
      <c r="O161" s="81"/>
      <c r="P161" s="214">
        <f>O161*H161</f>
        <v>0</v>
      </c>
      <c r="Q161" s="214">
        <v>0</v>
      </c>
      <c r="R161" s="214">
        <f>Q161*H161</f>
        <v>0</v>
      </c>
      <c r="S161" s="214">
        <v>0</v>
      </c>
      <c r="T161" s="215">
        <f>S161*H161</f>
        <v>0</v>
      </c>
      <c r="U161" s="37"/>
      <c r="V161" s="37"/>
      <c r="W161" s="37"/>
      <c r="X161" s="37"/>
      <c r="Y161" s="37"/>
      <c r="Z161" s="37"/>
      <c r="AA161" s="37"/>
      <c r="AB161" s="37"/>
      <c r="AC161" s="37"/>
      <c r="AD161" s="37"/>
      <c r="AE161" s="37"/>
      <c r="AR161" s="216" t="s">
        <v>289</v>
      </c>
      <c r="AT161" s="216" t="s">
        <v>285</v>
      </c>
      <c r="AU161" s="216" t="s">
        <v>82</v>
      </c>
      <c r="AY161" s="18" t="s">
        <v>283</v>
      </c>
      <c r="BE161" s="217">
        <f>IF(N161="základná",J161,0)</f>
        <v>0</v>
      </c>
      <c r="BF161" s="217">
        <f>IF(N161="znížená",J161,0)</f>
        <v>0</v>
      </c>
      <c r="BG161" s="217">
        <f>IF(N161="zákl. prenesená",J161,0)</f>
        <v>0</v>
      </c>
      <c r="BH161" s="217">
        <f>IF(N161="zníž. prenesená",J161,0)</f>
        <v>0</v>
      </c>
      <c r="BI161" s="217">
        <f>IF(N161="nulová",J161,0)</f>
        <v>0</v>
      </c>
      <c r="BJ161" s="18" t="s">
        <v>87</v>
      </c>
      <c r="BK161" s="217">
        <f>ROUND(I161*H161,2)</f>
        <v>0</v>
      </c>
      <c r="BL161" s="18" t="s">
        <v>289</v>
      </c>
      <c r="BM161" s="216" t="s">
        <v>527</v>
      </c>
    </row>
    <row r="162" s="2" customFormat="1" ht="24.15" customHeight="1">
      <c r="A162" s="37"/>
      <c r="B162" s="168"/>
      <c r="C162" s="204" t="s">
        <v>386</v>
      </c>
      <c r="D162" s="204" t="s">
        <v>285</v>
      </c>
      <c r="E162" s="205" t="s">
        <v>5300</v>
      </c>
      <c r="F162" s="206" t="s">
        <v>5301</v>
      </c>
      <c r="G162" s="207" t="s">
        <v>296</v>
      </c>
      <c r="H162" s="208">
        <v>62.399999999999999</v>
      </c>
      <c r="I162" s="209"/>
      <c r="J162" s="210">
        <f>ROUND(I162*H162,2)</f>
        <v>0</v>
      </c>
      <c r="K162" s="211"/>
      <c r="L162" s="38"/>
      <c r="M162" s="212" t="s">
        <v>1</v>
      </c>
      <c r="N162" s="213" t="s">
        <v>41</v>
      </c>
      <c r="O162" s="81"/>
      <c r="P162" s="214">
        <f>O162*H162</f>
        <v>0</v>
      </c>
      <c r="Q162" s="214">
        <v>0</v>
      </c>
      <c r="R162" s="214">
        <f>Q162*H162</f>
        <v>0</v>
      </c>
      <c r="S162" s="214">
        <v>0</v>
      </c>
      <c r="T162" s="215">
        <f>S162*H162</f>
        <v>0</v>
      </c>
      <c r="U162" s="37"/>
      <c r="V162" s="37"/>
      <c r="W162" s="37"/>
      <c r="X162" s="37"/>
      <c r="Y162" s="37"/>
      <c r="Z162" s="37"/>
      <c r="AA162" s="37"/>
      <c r="AB162" s="37"/>
      <c r="AC162" s="37"/>
      <c r="AD162" s="37"/>
      <c r="AE162" s="37"/>
      <c r="AR162" s="216" t="s">
        <v>289</v>
      </c>
      <c r="AT162" s="216" t="s">
        <v>285</v>
      </c>
      <c r="AU162" s="216" t="s">
        <v>82</v>
      </c>
      <c r="AY162" s="18" t="s">
        <v>283</v>
      </c>
      <c r="BE162" s="217">
        <f>IF(N162="základná",J162,0)</f>
        <v>0</v>
      </c>
      <c r="BF162" s="217">
        <f>IF(N162="znížená",J162,0)</f>
        <v>0</v>
      </c>
      <c r="BG162" s="217">
        <f>IF(N162="zákl. prenesená",J162,0)</f>
        <v>0</v>
      </c>
      <c r="BH162" s="217">
        <f>IF(N162="zníž. prenesená",J162,0)</f>
        <v>0</v>
      </c>
      <c r="BI162" s="217">
        <f>IF(N162="nulová",J162,0)</f>
        <v>0</v>
      </c>
      <c r="BJ162" s="18" t="s">
        <v>87</v>
      </c>
      <c r="BK162" s="217">
        <f>ROUND(I162*H162,2)</f>
        <v>0</v>
      </c>
      <c r="BL162" s="18" t="s">
        <v>289</v>
      </c>
      <c r="BM162" s="216" t="s">
        <v>538</v>
      </c>
    </row>
    <row r="163" s="2" customFormat="1" ht="24.15" customHeight="1">
      <c r="A163" s="37"/>
      <c r="B163" s="168"/>
      <c r="C163" s="204" t="s">
        <v>395</v>
      </c>
      <c r="D163" s="204" t="s">
        <v>285</v>
      </c>
      <c r="E163" s="205" t="s">
        <v>5302</v>
      </c>
      <c r="F163" s="206" t="s">
        <v>5303</v>
      </c>
      <c r="G163" s="207" t="s">
        <v>296</v>
      </c>
      <c r="H163" s="208">
        <v>62.399999999999999</v>
      </c>
      <c r="I163" s="209"/>
      <c r="J163" s="210">
        <f>ROUND(I163*H163,2)</f>
        <v>0</v>
      </c>
      <c r="K163" s="211"/>
      <c r="L163" s="38"/>
      <c r="M163" s="212" t="s">
        <v>1</v>
      </c>
      <c r="N163" s="213" t="s">
        <v>41</v>
      </c>
      <c r="O163" s="81"/>
      <c r="P163" s="214">
        <f>O163*H163</f>
        <v>0</v>
      </c>
      <c r="Q163" s="214">
        <v>0</v>
      </c>
      <c r="R163" s="214">
        <f>Q163*H163</f>
        <v>0</v>
      </c>
      <c r="S163" s="214">
        <v>0</v>
      </c>
      <c r="T163" s="215">
        <f>S163*H163</f>
        <v>0</v>
      </c>
      <c r="U163" s="37"/>
      <c r="V163" s="37"/>
      <c r="W163" s="37"/>
      <c r="X163" s="37"/>
      <c r="Y163" s="37"/>
      <c r="Z163" s="37"/>
      <c r="AA163" s="37"/>
      <c r="AB163" s="37"/>
      <c r="AC163" s="37"/>
      <c r="AD163" s="37"/>
      <c r="AE163" s="37"/>
      <c r="AR163" s="216" t="s">
        <v>289</v>
      </c>
      <c r="AT163" s="216" t="s">
        <v>285</v>
      </c>
      <c r="AU163" s="216" t="s">
        <v>82</v>
      </c>
      <c r="AY163" s="18" t="s">
        <v>283</v>
      </c>
      <c r="BE163" s="217">
        <f>IF(N163="základná",J163,0)</f>
        <v>0</v>
      </c>
      <c r="BF163" s="217">
        <f>IF(N163="znížená",J163,0)</f>
        <v>0</v>
      </c>
      <c r="BG163" s="217">
        <f>IF(N163="zákl. prenesená",J163,0)</f>
        <v>0</v>
      </c>
      <c r="BH163" s="217">
        <f>IF(N163="zníž. prenesená",J163,0)</f>
        <v>0</v>
      </c>
      <c r="BI163" s="217">
        <f>IF(N163="nulová",J163,0)</f>
        <v>0</v>
      </c>
      <c r="BJ163" s="18" t="s">
        <v>87</v>
      </c>
      <c r="BK163" s="217">
        <f>ROUND(I163*H163,2)</f>
        <v>0</v>
      </c>
      <c r="BL163" s="18" t="s">
        <v>289</v>
      </c>
      <c r="BM163" s="216" t="s">
        <v>546</v>
      </c>
    </row>
    <row r="164" s="2" customFormat="1" ht="16.5" customHeight="1">
      <c r="A164" s="37"/>
      <c r="B164" s="168"/>
      <c r="C164" s="204" t="s">
        <v>400</v>
      </c>
      <c r="D164" s="204" t="s">
        <v>285</v>
      </c>
      <c r="E164" s="205" t="s">
        <v>5304</v>
      </c>
      <c r="F164" s="206" t="s">
        <v>339</v>
      </c>
      <c r="G164" s="207" t="s">
        <v>296</v>
      </c>
      <c r="H164" s="208">
        <v>62.399999999999999</v>
      </c>
      <c r="I164" s="209"/>
      <c r="J164" s="210">
        <f>ROUND(I164*H164,2)</f>
        <v>0</v>
      </c>
      <c r="K164" s="211"/>
      <c r="L164" s="38"/>
      <c r="M164" s="212" t="s">
        <v>1</v>
      </c>
      <c r="N164" s="213" t="s">
        <v>41</v>
      </c>
      <c r="O164" s="81"/>
      <c r="P164" s="214">
        <f>O164*H164</f>
        <v>0</v>
      </c>
      <c r="Q164" s="214">
        <v>0</v>
      </c>
      <c r="R164" s="214">
        <f>Q164*H164</f>
        <v>0</v>
      </c>
      <c r="S164" s="214">
        <v>0</v>
      </c>
      <c r="T164" s="215">
        <f>S164*H164</f>
        <v>0</v>
      </c>
      <c r="U164" s="37"/>
      <c r="V164" s="37"/>
      <c r="W164" s="37"/>
      <c r="X164" s="37"/>
      <c r="Y164" s="37"/>
      <c r="Z164" s="37"/>
      <c r="AA164" s="37"/>
      <c r="AB164" s="37"/>
      <c r="AC164" s="37"/>
      <c r="AD164" s="37"/>
      <c r="AE164" s="37"/>
      <c r="AR164" s="216" t="s">
        <v>289</v>
      </c>
      <c r="AT164" s="216" t="s">
        <v>285</v>
      </c>
      <c r="AU164" s="216" t="s">
        <v>82</v>
      </c>
      <c r="AY164" s="18" t="s">
        <v>283</v>
      </c>
      <c r="BE164" s="217">
        <f>IF(N164="základná",J164,0)</f>
        <v>0</v>
      </c>
      <c r="BF164" s="217">
        <f>IF(N164="znížená",J164,0)</f>
        <v>0</v>
      </c>
      <c r="BG164" s="217">
        <f>IF(N164="zákl. prenesená",J164,0)</f>
        <v>0</v>
      </c>
      <c r="BH164" s="217">
        <f>IF(N164="zníž. prenesená",J164,0)</f>
        <v>0</v>
      </c>
      <c r="BI164" s="217">
        <f>IF(N164="nulová",J164,0)</f>
        <v>0</v>
      </c>
      <c r="BJ164" s="18" t="s">
        <v>87</v>
      </c>
      <c r="BK164" s="217">
        <f>ROUND(I164*H164,2)</f>
        <v>0</v>
      </c>
      <c r="BL164" s="18" t="s">
        <v>289</v>
      </c>
      <c r="BM164" s="216" t="s">
        <v>555</v>
      </c>
    </row>
    <row r="165" s="2" customFormat="1" ht="33" customHeight="1">
      <c r="A165" s="37"/>
      <c r="B165" s="168"/>
      <c r="C165" s="204" t="s">
        <v>408</v>
      </c>
      <c r="D165" s="204" t="s">
        <v>285</v>
      </c>
      <c r="E165" s="205" t="s">
        <v>5305</v>
      </c>
      <c r="F165" s="206" t="s">
        <v>5306</v>
      </c>
      <c r="G165" s="207" t="s">
        <v>296</v>
      </c>
      <c r="H165" s="208">
        <v>18.199999999999999</v>
      </c>
      <c r="I165" s="209"/>
      <c r="J165" s="210">
        <f>ROUND(I165*H165,2)</f>
        <v>0</v>
      </c>
      <c r="K165" s="211"/>
      <c r="L165" s="38"/>
      <c r="M165" s="212" t="s">
        <v>1</v>
      </c>
      <c r="N165" s="213" t="s">
        <v>41</v>
      </c>
      <c r="O165" s="81"/>
      <c r="P165" s="214">
        <f>O165*H165</f>
        <v>0</v>
      </c>
      <c r="Q165" s="214">
        <v>0</v>
      </c>
      <c r="R165" s="214">
        <f>Q165*H165</f>
        <v>0</v>
      </c>
      <c r="S165" s="214">
        <v>0</v>
      </c>
      <c r="T165" s="215">
        <f>S165*H165</f>
        <v>0</v>
      </c>
      <c r="U165" s="37"/>
      <c r="V165" s="37"/>
      <c r="W165" s="37"/>
      <c r="X165" s="37"/>
      <c r="Y165" s="37"/>
      <c r="Z165" s="37"/>
      <c r="AA165" s="37"/>
      <c r="AB165" s="37"/>
      <c r="AC165" s="37"/>
      <c r="AD165" s="37"/>
      <c r="AE165" s="37"/>
      <c r="AR165" s="216" t="s">
        <v>289</v>
      </c>
      <c r="AT165" s="216" t="s">
        <v>285</v>
      </c>
      <c r="AU165" s="216" t="s">
        <v>82</v>
      </c>
      <c r="AY165" s="18" t="s">
        <v>283</v>
      </c>
      <c r="BE165" s="217">
        <f>IF(N165="základná",J165,0)</f>
        <v>0</v>
      </c>
      <c r="BF165" s="217">
        <f>IF(N165="znížená",J165,0)</f>
        <v>0</v>
      </c>
      <c r="BG165" s="217">
        <f>IF(N165="zákl. prenesená",J165,0)</f>
        <v>0</v>
      </c>
      <c r="BH165" s="217">
        <f>IF(N165="zníž. prenesená",J165,0)</f>
        <v>0</v>
      </c>
      <c r="BI165" s="217">
        <f>IF(N165="nulová",J165,0)</f>
        <v>0</v>
      </c>
      <c r="BJ165" s="18" t="s">
        <v>87</v>
      </c>
      <c r="BK165" s="217">
        <f>ROUND(I165*H165,2)</f>
        <v>0</v>
      </c>
      <c r="BL165" s="18" t="s">
        <v>289</v>
      </c>
      <c r="BM165" s="216" t="s">
        <v>566</v>
      </c>
    </row>
    <row r="166" s="2" customFormat="1" ht="37.8" customHeight="1">
      <c r="A166" s="37"/>
      <c r="B166" s="168"/>
      <c r="C166" s="204" t="s">
        <v>418</v>
      </c>
      <c r="D166" s="204" t="s">
        <v>285</v>
      </c>
      <c r="E166" s="205" t="s">
        <v>5307</v>
      </c>
      <c r="F166" s="206" t="s">
        <v>5308</v>
      </c>
      <c r="G166" s="207" t="s">
        <v>296</v>
      </c>
      <c r="H166" s="208">
        <v>68.25</v>
      </c>
      <c r="I166" s="209"/>
      <c r="J166" s="210">
        <f>ROUND(I166*H166,2)</f>
        <v>0</v>
      </c>
      <c r="K166" s="211"/>
      <c r="L166" s="38"/>
      <c r="M166" s="212" t="s">
        <v>1</v>
      </c>
      <c r="N166" s="213" t="s">
        <v>41</v>
      </c>
      <c r="O166" s="81"/>
      <c r="P166" s="214">
        <f>O166*H166</f>
        <v>0</v>
      </c>
      <c r="Q166" s="214">
        <v>0</v>
      </c>
      <c r="R166" s="214">
        <f>Q166*H166</f>
        <v>0</v>
      </c>
      <c r="S166" s="214">
        <v>0</v>
      </c>
      <c r="T166" s="215">
        <f>S166*H166</f>
        <v>0</v>
      </c>
      <c r="U166" s="37"/>
      <c r="V166" s="37"/>
      <c r="W166" s="37"/>
      <c r="X166" s="37"/>
      <c r="Y166" s="37"/>
      <c r="Z166" s="37"/>
      <c r="AA166" s="37"/>
      <c r="AB166" s="37"/>
      <c r="AC166" s="37"/>
      <c r="AD166" s="37"/>
      <c r="AE166" s="37"/>
      <c r="AR166" s="216" t="s">
        <v>289</v>
      </c>
      <c r="AT166" s="216" t="s">
        <v>285</v>
      </c>
      <c r="AU166" s="216" t="s">
        <v>82</v>
      </c>
      <c r="AY166" s="18" t="s">
        <v>283</v>
      </c>
      <c r="BE166" s="217">
        <f>IF(N166="základná",J166,0)</f>
        <v>0</v>
      </c>
      <c r="BF166" s="217">
        <f>IF(N166="znížená",J166,0)</f>
        <v>0</v>
      </c>
      <c r="BG166" s="217">
        <f>IF(N166="zákl. prenesená",J166,0)</f>
        <v>0</v>
      </c>
      <c r="BH166" s="217">
        <f>IF(N166="zníž. prenesená",J166,0)</f>
        <v>0</v>
      </c>
      <c r="BI166" s="217">
        <f>IF(N166="nulová",J166,0)</f>
        <v>0</v>
      </c>
      <c r="BJ166" s="18" t="s">
        <v>87</v>
      </c>
      <c r="BK166" s="217">
        <f>ROUND(I166*H166,2)</f>
        <v>0</v>
      </c>
      <c r="BL166" s="18" t="s">
        <v>289</v>
      </c>
      <c r="BM166" s="216" t="s">
        <v>576</v>
      </c>
    </row>
    <row r="167" s="2" customFormat="1" ht="37.8" customHeight="1">
      <c r="A167" s="37"/>
      <c r="B167" s="168"/>
      <c r="C167" s="204" t="s">
        <v>428</v>
      </c>
      <c r="D167" s="204" t="s">
        <v>285</v>
      </c>
      <c r="E167" s="205" t="s">
        <v>5309</v>
      </c>
      <c r="F167" s="206" t="s">
        <v>5310</v>
      </c>
      <c r="G167" s="207" t="s">
        <v>296</v>
      </c>
      <c r="H167" s="208">
        <v>1.6799999999999999</v>
      </c>
      <c r="I167" s="209"/>
      <c r="J167" s="210">
        <f>ROUND(I167*H167,2)</f>
        <v>0</v>
      </c>
      <c r="K167" s="211"/>
      <c r="L167" s="38"/>
      <c r="M167" s="212" t="s">
        <v>1</v>
      </c>
      <c r="N167" s="213" t="s">
        <v>41</v>
      </c>
      <c r="O167" s="81"/>
      <c r="P167" s="214">
        <f>O167*H167</f>
        <v>0</v>
      </c>
      <c r="Q167" s="214">
        <v>0</v>
      </c>
      <c r="R167" s="214">
        <f>Q167*H167</f>
        <v>0</v>
      </c>
      <c r="S167" s="214">
        <v>0</v>
      </c>
      <c r="T167" s="215">
        <f>S167*H167</f>
        <v>0</v>
      </c>
      <c r="U167" s="37"/>
      <c r="V167" s="37"/>
      <c r="W167" s="37"/>
      <c r="X167" s="37"/>
      <c r="Y167" s="37"/>
      <c r="Z167" s="37"/>
      <c r="AA167" s="37"/>
      <c r="AB167" s="37"/>
      <c r="AC167" s="37"/>
      <c r="AD167" s="37"/>
      <c r="AE167" s="37"/>
      <c r="AR167" s="216" t="s">
        <v>289</v>
      </c>
      <c r="AT167" s="216" t="s">
        <v>285</v>
      </c>
      <c r="AU167" s="216" t="s">
        <v>82</v>
      </c>
      <c r="AY167" s="18" t="s">
        <v>283</v>
      </c>
      <c r="BE167" s="217">
        <f>IF(N167="základná",J167,0)</f>
        <v>0</v>
      </c>
      <c r="BF167" s="217">
        <f>IF(N167="znížená",J167,0)</f>
        <v>0</v>
      </c>
      <c r="BG167" s="217">
        <f>IF(N167="zákl. prenesená",J167,0)</f>
        <v>0</v>
      </c>
      <c r="BH167" s="217">
        <f>IF(N167="zníž. prenesená",J167,0)</f>
        <v>0</v>
      </c>
      <c r="BI167" s="217">
        <f>IF(N167="nulová",J167,0)</f>
        <v>0</v>
      </c>
      <c r="BJ167" s="18" t="s">
        <v>87</v>
      </c>
      <c r="BK167" s="217">
        <f>ROUND(I167*H167,2)</f>
        <v>0</v>
      </c>
      <c r="BL167" s="18" t="s">
        <v>289</v>
      </c>
      <c r="BM167" s="216" t="s">
        <v>587</v>
      </c>
    </row>
    <row r="168" s="2" customFormat="1" ht="16.5" customHeight="1">
      <c r="A168" s="37"/>
      <c r="B168" s="168"/>
      <c r="C168" s="204" t="s">
        <v>438</v>
      </c>
      <c r="D168" s="204" t="s">
        <v>285</v>
      </c>
      <c r="E168" s="205" t="s">
        <v>5311</v>
      </c>
      <c r="F168" s="206" t="s">
        <v>5312</v>
      </c>
      <c r="G168" s="207" t="s">
        <v>649</v>
      </c>
      <c r="H168" s="208">
        <v>60</v>
      </c>
      <c r="I168" s="209"/>
      <c r="J168" s="210">
        <f>ROUND(I168*H168,2)</f>
        <v>0</v>
      </c>
      <c r="K168" s="211"/>
      <c r="L168" s="38"/>
      <c r="M168" s="212" t="s">
        <v>1</v>
      </c>
      <c r="N168" s="213" t="s">
        <v>41</v>
      </c>
      <c r="O168" s="81"/>
      <c r="P168" s="214">
        <f>O168*H168</f>
        <v>0</v>
      </c>
      <c r="Q168" s="214">
        <v>0</v>
      </c>
      <c r="R168" s="214">
        <f>Q168*H168</f>
        <v>0</v>
      </c>
      <c r="S168" s="214">
        <v>0</v>
      </c>
      <c r="T168" s="215">
        <f>S168*H168</f>
        <v>0</v>
      </c>
      <c r="U168" s="37"/>
      <c r="V168" s="37"/>
      <c r="W168" s="37"/>
      <c r="X168" s="37"/>
      <c r="Y168" s="37"/>
      <c r="Z168" s="37"/>
      <c r="AA168" s="37"/>
      <c r="AB168" s="37"/>
      <c r="AC168" s="37"/>
      <c r="AD168" s="37"/>
      <c r="AE168" s="37"/>
      <c r="AR168" s="216" t="s">
        <v>289</v>
      </c>
      <c r="AT168" s="216" t="s">
        <v>285</v>
      </c>
      <c r="AU168" s="216" t="s">
        <v>82</v>
      </c>
      <c r="AY168" s="18" t="s">
        <v>283</v>
      </c>
      <c r="BE168" s="217">
        <f>IF(N168="základná",J168,0)</f>
        <v>0</v>
      </c>
      <c r="BF168" s="217">
        <f>IF(N168="znížená",J168,0)</f>
        <v>0</v>
      </c>
      <c r="BG168" s="217">
        <f>IF(N168="zákl. prenesená",J168,0)</f>
        <v>0</v>
      </c>
      <c r="BH168" s="217">
        <f>IF(N168="zníž. prenesená",J168,0)</f>
        <v>0</v>
      </c>
      <c r="BI168" s="217">
        <f>IF(N168="nulová",J168,0)</f>
        <v>0</v>
      </c>
      <c r="BJ168" s="18" t="s">
        <v>87</v>
      </c>
      <c r="BK168" s="217">
        <f>ROUND(I168*H168,2)</f>
        <v>0</v>
      </c>
      <c r="BL168" s="18" t="s">
        <v>289</v>
      </c>
      <c r="BM168" s="216" t="s">
        <v>600</v>
      </c>
    </row>
    <row r="169" s="2" customFormat="1" ht="16.5" customHeight="1">
      <c r="A169" s="37"/>
      <c r="B169" s="168"/>
      <c r="C169" s="204" t="s">
        <v>442</v>
      </c>
      <c r="D169" s="204" t="s">
        <v>285</v>
      </c>
      <c r="E169" s="205" t="s">
        <v>5313</v>
      </c>
      <c r="F169" s="206" t="s">
        <v>5314</v>
      </c>
      <c r="G169" s="207" t="s">
        <v>344</v>
      </c>
      <c r="H169" s="208">
        <v>5.04</v>
      </c>
      <c r="I169" s="209"/>
      <c r="J169" s="210">
        <f>ROUND(I169*H169,2)</f>
        <v>0</v>
      </c>
      <c r="K169" s="211"/>
      <c r="L169" s="38"/>
      <c r="M169" s="212" t="s">
        <v>1</v>
      </c>
      <c r="N169" s="213" t="s">
        <v>41</v>
      </c>
      <c r="O169" s="81"/>
      <c r="P169" s="214">
        <f>O169*H169</f>
        <v>0</v>
      </c>
      <c r="Q169" s="214">
        <v>0</v>
      </c>
      <c r="R169" s="214">
        <f>Q169*H169</f>
        <v>0</v>
      </c>
      <c r="S169" s="214">
        <v>0</v>
      </c>
      <c r="T169" s="215">
        <f>S169*H169</f>
        <v>0</v>
      </c>
      <c r="U169" s="37"/>
      <c r="V169" s="37"/>
      <c r="W169" s="37"/>
      <c r="X169" s="37"/>
      <c r="Y169" s="37"/>
      <c r="Z169" s="37"/>
      <c r="AA169" s="37"/>
      <c r="AB169" s="37"/>
      <c r="AC169" s="37"/>
      <c r="AD169" s="37"/>
      <c r="AE169" s="37"/>
      <c r="AR169" s="216" t="s">
        <v>289</v>
      </c>
      <c r="AT169" s="216" t="s">
        <v>285</v>
      </c>
      <c r="AU169" s="216" t="s">
        <v>82</v>
      </c>
      <c r="AY169" s="18" t="s">
        <v>283</v>
      </c>
      <c r="BE169" s="217">
        <f>IF(N169="základná",J169,0)</f>
        <v>0</v>
      </c>
      <c r="BF169" s="217">
        <f>IF(N169="znížená",J169,0)</f>
        <v>0</v>
      </c>
      <c r="BG169" s="217">
        <f>IF(N169="zákl. prenesená",J169,0)</f>
        <v>0</v>
      </c>
      <c r="BH169" s="217">
        <f>IF(N169="zníž. prenesená",J169,0)</f>
        <v>0</v>
      </c>
      <c r="BI169" s="217">
        <f>IF(N169="nulová",J169,0)</f>
        <v>0</v>
      </c>
      <c r="BJ169" s="18" t="s">
        <v>87</v>
      </c>
      <c r="BK169" s="217">
        <f>ROUND(I169*H169,2)</f>
        <v>0</v>
      </c>
      <c r="BL169" s="18" t="s">
        <v>289</v>
      </c>
      <c r="BM169" s="216" t="s">
        <v>612</v>
      </c>
    </row>
    <row r="170" s="12" customFormat="1" ht="25.92" customHeight="1">
      <c r="A170" s="12"/>
      <c r="B170" s="191"/>
      <c r="C170" s="12"/>
      <c r="D170" s="192" t="s">
        <v>74</v>
      </c>
      <c r="E170" s="193" t="s">
        <v>2696</v>
      </c>
      <c r="F170" s="193" t="s">
        <v>3307</v>
      </c>
      <c r="G170" s="12"/>
      <c r="H170" s="12"/>
      <c r="I170" s="194"/>
      <c r="J170" s="195">
        <f>BK170</f>
        <v>0</v>
      </c>
      <c r="K170" s="12"/>
      <c r="L170" s="191"/>
      <c r="M170" s="196"/>
      <c r="N170" s="197"/>
      <c r="O170" s="197"/>
      <c r="P170" s="198">
        <f>SUM(P171:P172)</f>
        <v>0</v>
      </c>
      <c r="Q170" s="197"/>
      <c r="R170" s="198">
        <f>SUM(R171:R172)</f>
        <v>0</v>
      </c>
      <c r="S170" s="197"/>
      <c r="T170" s="199">
        <f>SUM(T171:T172)</f>
        <v>0</v>
      </c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R170" s="192" t="s">
        <v>289</v>
      </c>
      <c r="AT170" s="200" t="s">
        <v>74</v>
      </c>
      <c r="AU170" s="200" t="s">
        <v>75</v>
      </c>
      <c r="AY170" s="192" t="s">
        <v>283</v>
      </c>
      <c r="BK170" s="201">
        <f>SUM(BK171:BK172)</f>
        <v>0</v>
      </c>
    </row>
    <row r="171" s="2" customFormat="1" ht="24.15" customHeight="1">
      <c r="A171" s="37"/>
      <c r="B171" s="168"/>
      <c r="C171" s="204" t="s">
        <v>447</v>
      </c>
      <c r="D171" s="204" t="s">
        <v>285</v>
      </c>
      <c r="E171" s="205" t="s">
        <v>3319</v>
      </c>
      <c r="F171" s="206" t="s">
        <v>3320</v>
      </c>
      <c r="G171" s="207" t="s">
        <v>3310</v>
      </c>
      <c r="H171" s="208">
        <v>1</v>
      </c>
      <c r="I171" s="209"/>
      <c r="J171" s="210">
        <f>ROUND(I171*H171,2)</f>
        <v>0</v>
      </c>
      <c r="K171" s="211"/>
      <c r="L171" s="38"/>
      <c r="M171" s="212" t="s">
        <v>1</v>
      </c>
      <c r="N171" s="213" t="s">
        <v>41</v>
      </c>
      <c r="O171" s="81"/>
      <c r="P171" s="214">
        <f>O171*H171</f>
        <v>0</v>
      </c>
      <c r="Q171" s="214">
        <v>0</v>
      </c>
      <c r="R171" s="214">
        <f>Q171*H171</f>
        <v>0</v>
      </c>
      <c r="S171" s="214">
        <v>0</v>
      </c>
      <c r="T171" s="215">
        <f>S171*H171</f>
        <v>0</v>
      </c>
      <c r="U171" s="37"/>
      <c r="V171" s="37"/>
      <c r="W171" s="37"/>
      <c r="X171" s="37"/>
      <c r="Y171" s="37"/>
      <c r="Z171" s="37"/>
      <c r="AA171" s="37"/>
      <c r="AB171" s="37"/>
      <c r="AC171" s="37"/>
      <c r="AD171" s="37"/>
      <c r="AE171" s="37"/>
      <c r="AR171" s="216" t="s">
        <v>3311</v>
      </c>
      <c r="AT171" s="216" t="s">
        <v>285</v>
      </c>
      <c r="AU171" s="216" t="s">
        <v>82</v>
      </c>
      <c r="AY171" s="18" t="s">
        <v>283</v>
      </c>
      <c r="BE171" s="217">
        <f>IF(N171="základná",J171,0)</f>
        <v>0</v>
      </c>
      <c r="BF171" s="217">
        <f>IF(N171="znížená",J171,0)</f>
        <v>0</v>
      </c>
      <c r="BG171" s="217">
        <f>IF(N171="zákl. prenesená",J171,0)</f>
        <v>0</v>
      </c>
      <c r="BH171" s="217">
        <f>IF(N171="zníž. prenesená",J171,0)</f>
        <v>0</v>
      </c>
      <c r="BI171" s="217">
        <f>IF(N171="nulová",J171,0)</f>
        <v>0</v>
      </c>
      <c r="BJ171" s="18" t="s">
        <v>87</v>
      </c>
      <c r="BK171" s="217">
        <f>ROUND(I171*H171,2)</f>
        <v>0</v>
      </c>
      <c r="BL171" s="18" t="s">
        <v>3311</v>
      </c>
      <c r="BM171" s="216" t="s">
        <v>5315</v>
      </c>
    </row>
    <row r="172" s="2" customFormat="1" ht="24.15" customHeight="1">
      <c r="A172" s="37"/>
      <c r="B172" s="168"/>
      <c r="C172" s="204" t="s">
        <v>464</v>
      </c>
      <c r="D172" s="204" t="s">
        <v>285</v>
      </c>
      <c r="E172" s="205" t="s">
        <v>3322</v>
      </c>
      <c r="F172" s="206" t="s">
        <v>3323</v>
      </c>
      <c r="G172" s="207" t="s">
        <v>3310</v>
      </c>
      <c r="H172" s="208">
        <v>1</v>
      </c>
      <c r="I172" s="209"/>
      <c r="J172" s="210">
        <f>ROUND(I172*H172,2)</f>
        <v>0</v>
      </c>
      <c r="K172" s="211"/>
      <c r="L172" s="38"/>
      <c r="M172" s="256" t="s">
        <v>1</v>
      </c>
      <c r="N172" s="257" t="s">
        <v>41</v>
      </c>
      <c r="O172" s="258"/>
      <c r="P172" s="259">
        <f>O172*H172</f>
        <v>0</v>
      </c>
      <c r="Q172" s="259">
        <v>0</v>
      </c>
      <c r="R172" s="259">
        <f>Q172*H172</f>
        <v>0</v>
      </c>
      <c r="S172" s="259">
        <v>0</v>
      </c>
      <c r="T172" s="260">
        <f>S172*H172</f>
        <v>0</v>
      </c>
      <c r="U172" s="37"/>
      <c r="V172" s="37"/>
      <c r="W172" s="37"/>
      <c r="X172" s="37"/>
      <c r="Y172" s="37"/>
      <c r="Z172" s="37"/>
      <c r="AA172" s="37"/>
      <c r="AB172" s="37"/>
      <c r="AC172" s="37"/>
      <c r="AD172" s="37"/>
      <c r="AE172" s="37"/>
      <c r="AR172" s="216" t="s">
        <v>3311</v>
      </c>
      <c r="AT172" s="216" t="s">
        <v>285</v>
      </c>
      <c r="AU172" s="216" t="s">
        <v>82</v>
      </c>
      <c r="AY172" s="18" t="s">
        <v>283</v>
      </c>
      <c r="BE172" s="217">
        <f>IF(N172="základná",J172,0)</f>
        <v>0</v>
      </c>
      <c r="BF172" s="217">
        <f>IF(N172="znížená",J172,0)</f>
        <v>0</v>
      </c>
      <c r="BG172" s="217">
        <f>IF(N172="zákl. prenesená",J172,0)</f>
        <v>0</v>
      </c>
      <c r="BH172" s="217">
        <f>IF(N172="zníž. prenesená",J172,0)</f>
        <v>0</v>
      </c>
      <c r="BI172" s="217">
        <f>IF(N172="nulová",J172,0)</f>
        <v>0</v>
      </c>
      <c r="BJ172" s="18" t="s">
        <v>87</v>
      </c>
      <c r="BK172" s="217">
        <f>ROUND(I172*H172,2)</f>
        <v>0</v>
      </c>
      <c r="BL172" s="18" t="s">
        <v>3311</v>
      </c>
      <c r="BM172" s="216" t="s">
        <v>5316</v>
      </c>
    </row>
    <row r="173" s="2" customFormat="1" ht="6.96" customHeight="1">
      <c r="A173" s="37"/>
      <c r="B173" s="64"/>
      <c r="C173" s="65"/>
      <c r="D173" s="65"/>
      <c r="E173" s="65"/>
      <c r="F173" s="65"/>
      <c r="G173" s="65"/>
      <c r="H173" s="65"/>
      <c r="I173" s="65"/>
      <c r="J173" s="65"/>
      <c r="K173" s="65"/>
      <c r="L173" s="38"/>
      <c r="M173" s="37"/>
      <c r="O173" s="37"/>
      <c r="P173" s="37"/>
      <c r="Q173" s="37"/>
      <c r="R173" s="37"/>
      <c r="S173" s="37"/>
      <c r="T173" s="37"/>
      <c r="U173" s="37"/>
      <c r="V173" s="37"/>
      <c r="W173" s="37"/>
      <c r="X173" s="37"/>
      <c r="Y173" s="37"/>
      <c r="Z173" s="37"/>
      <c r="AA173" s="37"/>
      <c r="AB173" s="37"/>
      <c r="AC173" s="37"/>
      <c r="AD173" s="37"/>
      <c r="AE173" s="37"/>
    </row>
  </sheetData>
  <autoFilter ref="C137:K172"/>
  <mergeCells count="20">
    <mergeCell ref="E7:H7"/>
    <mergeCell ref="E11:H11"/>
    <mergeCell ref="E9:H9"/>
    <mergeCell ref="E13:H13"/>
    <mergeCell ref="E22:H22"/>
    <mergeCell ref="E31:H31"/>
    <mergeCell ref="E85:H85"/>
    <mergeCell ref="E89:H89"/>
    <mergeCell ref="E87:H87"/>
    <mergeCell ref="E91:H91"/>
    <mergeCell ref="D108:F108"/>
    <mergeCell ref="D109:F109"/>
    <mergeCell ref="D110:F110"/>
    <mergeCell ref="D111:F111"/>
    <mergeCell ref="D112:F112"/>
    <mergeCell ref="E124:H124"/>
    <mergeCell ref="E128:H128"/>
    <mergeCell ref="E126:H126"/>
    <mergeCell ref="E130:H130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27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7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8" t="s">
        <v>174</v>
      </c>
    </row>
    <row r="3" s="1" customFormat="1" ht="6.96" customHeight="1">
      <c r="B3" s="19"/>
      <c r="C3" s="20"/>
      <c r="D3" s="20"/>
      <c r="E3" s="20"/>
      <c r="F3" s="20"/>
      <c r="G3" s="20"/>
      <c r="H3" s="20"/>
      <c r="I3" s="20"/>
      <c r="J3" s="20"/>
      <c r="K3" s="20"/>
      <c r="L3" s="21"/>
      <c r="AT3" s="18" t="s">
        <v>75</v>
      </c>
    </row>
    <row r="4" s="1" customFormat="1" ht="24.96" customHeight="1">
      <c r="B4" s="21"/>
      <c r="D4" s="22" t="s">
        <v>221</v>
      </c>
      <c r="L4" s="21"/>
      <c r="M4" s="133" t="s">
        <v>9</v>
      </c>
      <c r="AT4" s="18" t="s">
        <v>3</v>
      </c>
    </row>
    <row r="5" s="1" customFormat="1" ht="6.96" customHeight="1">
      <c r="B5" s="21"/>
      <c r="L5" s="21"/>
    </row>
    <row r="6" s="1" customFormat="1" ht="12" customHeight="1">
      <c r="B6" s="21"/>
      <c r="D6" s="31" t="s">
        <v>15</v>
      </c>
      <c r="L6" s="21"/>
    </row>
    <row r="7" s="1" customFormat="1" ht="26.25" customHeight="1">
      <c r="B7" s="21"/>
      <c r="E7" s="134" t="str">
        <f>'Rekapitulácia stavby'!K6</f>
        <v>Komplexná rekonštrukcia a realizácia nadstavby budovy študenského domova4,Tr. SNP53,Banská Bystrica</v>
      </c>
      <c r="F7" s="31"/>
      <c r="G7" s="31"/>
      <c r="H7" s="31"/>
      <c r="L7" s="21"/>
    </row>
    <row r="8" s="1" customFormat="1" ht="12" customHeight="1">
      <c r="B8" s="21"/>
      <c r="D8" s="31" t="s">
        <v>222</v>
      </c>
      <c r="L8" s="21"/>
    </row>
    <row r="9" s="2" customFormat="1" ht="16.5" customHeight="1">
      <c r="A9" s="37"/>
      <c r="B9" s="38"/>
      <c r="C9" s="37"/>
      <c r="D9" s="37"/>
      <c r="E9" s="134" t="s">
        <v>5317</v>
      </c>
      <c r="F9" s="37"/>
      <c r="G9" s="37"/>
      <c r="H9" s="37"/>
      <c r="I9" s="37"/>
      <c r="J9" s="37"/>
      <c r="K9" s="37"/>
      <c r="L9" s="59"/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</row>
    <row r="10" s="2" customFormat="1" ht="12" customHeight="1">
      <c r="A10" s="37"/>
      <c r="B10" s="38"/>
      <c r="C10" s="37"/>
      <c r="D10" s="31" t="s">
        <v>224</v>
      </c>
      <c r="E10" s="37"/>
      <c r="F10" s="37"/>
      <c r="G10" s="37"/>
      <c r="H10" s="37"/>
      <c r="I10" s="37"/>
      <c r="J10" s="37"/>
      <c r="K10" s="37"/>
      <c r="L10" s="59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</row>
    <row r="11" s="2" customFormat="1" ht="16.5" customHeight="1">
      <c r="A11" s="37"/>
      <c r="B11" s="38"/>
      <c r="C11" s="37"/>
      <c r="D11" s="37"/>
      <c r="E11" s="71" t="s">
        <v>5318</v>
      </c>
      <c r="F11" s="37"/>
      <c r="G11" s="37"/>
      <c r="H11" s="37"/>
      <c r="I11" s="37"/>
      <c r="J11" s="37"/>
      <c r="K11" s="37"/>
      <c r="L11" s="59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</row>
    <row r="12" s="2" customFormat="1">
      <c r="A12" s="37"/>
      <c r="B12" s="38"/>
      <c r="C12" s="37"/>
      <c r="D12" s="37"/>
      <c r="E12" s="37"/>
      <c r="F12" s="37"/>
      <c r="G12" s="37"/>
      <c r="H12" s="37"/>
      <c r="I12" s="37"/>
      <c r="J12" s="37"/>
      <c r="K12" s="37"/>
      <c r="L12" s="59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</row>
    <row r="13" s="2" customFormat="1" ht="12" customHeight="1">
      <c r="A13" s="37"/>
      <c r="B13" s="38"/>
      <c r="C13" s="37"/>
      <c r="D13" s="31" t="s">
        <v>17</v>
      </c>
      <c r="E13" s="37"/>
      <c r="F13" s="26" t="s">
        <v>1</v>
      </c>
      <c r="G13" s="37"/>
      <c r="H13" s="37"/>
      <c r="I13" s="31" t="s">
        <v>18</v>
      </c>
      <c r="J13" s="26" t="s">
        <v>1</v>
      </c>
      <c r="K13" s="37"/>
      <c r="L13" s="59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</row>
    <row r="14" s="2" customFormat="1" ht="12" customHeight="1">
      <c r="A14" s="37"/>
      <c r="B14" s="38"/>
      <c r="C14" s="37"/>
      <c r="D14" s="31" t="s">
        <v>19</v>
      </c>
      <c r="E14" s="37"/>
      <c r="F14" s="26" t="s">
        <v>20</v>
      </c>
      <c r="G14" s="37"/>
      <c r="H14" s="37"/>
      <c r="I14" s="31" t="s">
        <v>21</v>
      </c>
      <c r="J14" s="73" t="str">
        <f>'Rekapitulácia stavby'!AN8</f>
        <v>10. 9. 2024</v>
      </c>
      <c r="K14" s="37"/>
      <c r="L14" s="59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="2" customFormat="1" ht="10.8" customHeight="1">
      <c r="A15" s="37"/>
      <c r="B15" s="38"/>
      <c r="C15" s="37"/>
      <c r="D15" s="37"/>
      <c r="E15" s="37"/>
      <c r="F15" s="37"/>
      <c r="G15" s="37"/>
      <c r="H15" s="37"/>
      <c r="I15" s="37"/>
      <c r="J15" s="37"/>
      <c r="K15" s="37"/>
      <c r="L15" s="59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="2" customFormat="1" ht="12" customHeight="1">
      <c r="A16" s="37"/>
      <c r="B16" s="38"/>
      <c r="C16" s="37"/>
      <c r="D16" s="31" t="s">
        <v>23</v>
      </c>
      <c r="E16" s="37"/>
      <c r="F16" s="37"/>
      <c r="G16" s="37"/>
      <c r="H16" s="37"/>
      <c r="I16" s="31" t="s">
        <v>24</v>
      </c>
      <c r="J16" s="26" t="s">
        <v>1</v>
      </c>
      <c r="K16" s="37"/>
      <c r="L16" s="59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="2" customFormat="1" ht="18" customHeight="1">
      <c r="A17" s="37"/>
      <c r="B17" s="38"/>
      <c r="C17" s="37"/>
      <c r="D17" s="37"/>
      <c r="E17" s="26" t="s">
        <v>25</v>
      </c>
      <c r="F17" s="37"/>
      <c r="G17" s="37"/>
      <c r="H17" s="37"/>
      <c r="I17" s="31" t="s">
        <v>26</v>
      </c>
      <c r="J17" s="26" t="s">
        <v>1</v>
      </c>
      <c r="K17" s="37"/>
      <c r="L17" s="59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="2" customFormat="1" ht="6.96" customHeight="1">
      <c r="A18" s="37"/>
      <c r="B18" s="38"/>
      <c r="C18" s="37"/>
      <c r="D18" s="37"/>
      <c r="E18" s="37"/>
      <c r="F18" s="37"/>
      <c r="G18" s="37"/>
      <c r="H18" s="37"/>
      <c r="I18" s="37"/>
      <c r="J18" s="37"/>
      <c r="K18" s="37"/>
      <c r="L18" s="59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="2" customFormat="1" ht="12" customHeight="1">
      <c r="A19" s="37"/>
      <c r="B19" s="38"/>
      <c r="C19" s="37"/>
      <c r="D19" s="31" t="s">
        <v>27</v>
      </c>
      <c r="E19" s="37"/>
      <c r="F19" s="37"/>
      <c r="G19" s="37"/>
      <c r="H19" s="37"/>
      <c r="I19" s="31" t="s">
        <v>24</v>
      </c>
      <c r="J19" s="32" t="str">
        <f>'Rekapitulácia stavby'!AN13</f>
        <v>Vyplň údaj</v>
      </c>
      <c r="K19" s="37"/>
      <c r="L19" s="59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="2" customFormat="1" ht="18" customHeight="1">
      <c r="A20" s="37"/>
      <c r="B20" s="38"/>
      <c r="C20" s="37"/>
      <c r="D20" s="37"/>
      <c r="E20" s="32" t="str">
        <f>'Rekapitulácia stavby'!E14</f>
        <v>Vyplň údaj</v>
      </c>
      <c r="F20" s="26"/>
      <c r="G20" s="26"/>
      <c r="H20" s="26"/>
      <c r="I20" s="31" t="s">
        <v>26</v>
      </c>
      <c r="J20" s="32" t="str">
        <f>'Rekapitulácia stavby'!AN14</f>
        <v>Vyplň údaj</v>
      </c>
      <c r="K20" s="37"/>
      <c r="L20" s="59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="2" customFormat="1" ht="6.96" customHeight="1">
      <c r="A21" s="37"/>
      <c r="B21" s="38"/>
      <c r="C21" s="37"/>
      <c r="D21" s="37"/>
      <c r="E21" s="37"/>
      <c r="F21" s="37"/>
      <c r="G21" s="37"/>
      <c r="H21" s="37"/>
      <c r="I21" s="37"/>
      <c r="J21" s="37"/>
      <c r="K21" s="37"/>
      <c r="L21" s="59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="2" customFormat="1" ht="12" customHeight="1">
      <c r="A22" s="37"/>
      <c r="B22" s="38"/>
      <c r="C22" s="37"/>
      <c r="D22" s="31" t="s">
        <v>29</v>
      </c>
      <c r="E22" s="37"/>
      <c r="F22" s="37"/>
      <c r="G22" s="37"/>
      <c r="H22" s="37"/>
      <c r="I22" s="31" t="s">
        <v>24</v>
      </c>
      <c r="J22" s="26" t="s">
        <v>1</v>
      </c>
      <c r="K22" s="37"/>
      <c r="L22" s="59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="2" customFormat="1" ht="18" customHeight="1">
      <c r="A23" s="37"/>
      <c r="B23" s="38"/>
      <c r="C23" s="37"/>
      <c r="D23" s="37"/>
      <c r="E23" s="26" t="s">
        <v>30</v>
      </c>
      <c r="F23" s="37"/>
      <c r="G23" s="37"/>
      <c r="H23" s="37"/>
      <c r="I23" s="31" t="s">
        <v>26</v>
      </c>
      <c r="J23" s="26" t="s">
        <v>1</v>
      </c>
      <c r="K23" s="37"/>
      <c r="L23" s="59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="2" customFormat="1" ht="6.96" customHeight="1">
      <c r="A24" s="37"/>
      <c r="B24" s="38"/>
      <c r="C24" s="37"/>
      <c r="D24" s="37"/>
      <c r="E24" s="37"/>
      <c r="F24" s="37"/>
      <c r="G24" s="37"/>
      <c r="H24" s="37"/>
      <c r="I24" s="37"/>
      <c r="J24" s="37"/>
      <c r="K24" s="37"/>
      <c r="L24" s="59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="2" customFormat="1" ht="12" customHeight="1">
      <c r="A25" s="37"/>
      <c r="B25" s="38"/>
      <c r="C25" s="37"/>
      <c r="D25" s="31" t="s">
        <v>32</v>
      </c>
      <c r="E25" s="37"/>
      <c r="F25" s="37"/>
      <c r="G25" s="37"/>
      <c r="H25" s="37"/>
      <c r="I25" s="31" t="s">
        <v>24</v>
      </c>
      <c r="J25" s="26" t="str">
        <f>IF('Rekapitulácia stavby'!AN19="","",'Rekapitulácia stavby'!AN19)</f>
        <v/>
      </c>
      <c r="K25" s="37"/>
      <c r="L25" s="59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</row>
    <row r="26" s="2" customFormat="1" ht="18" customHeight="1">
      <c r="A26" s="37"/>
      <c r="B26" s="38"/>
      <c r="C26" s="37"/>
      <c r="D26" s="37"/>
      <c r="E26" s="26" t="str">
        <f>IF('Rekapitulácia stavby'!E20="","",'Rekapitulácia stavby'!E20)</f>
        <v xml:space="preserve"> </v>
      </c>
      <c r="F26" s="37"/>
      <c r="G26" s="37"/>
      <c r="H26" s="37"/>
      <c r="I26" s="31" t="s">
        <v>26</v>
      </c>
      <c r="J26" s="26" t="str">
        <f>IF('Rekapitulácia stavby'!AN20="","",'Rekapitulácia stavby'!AN20)</f>
        <v/>
      </c>
      <c r="K26" s="37"/>
      <c r="L26" s="59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="2" customFormat="1" ht="6.96" customHeight="1">
      <c r="A27" s="37"/>
      <c r="B27" s="38"/>
      <c r="C27" s="37"/>
      <c r="D27" s="37"/>
      <c r="E27" s="37"/>
      <c r="F27" s="37"/>
      <c r="G27" s="37"/>
      <c r="H27" s="37"/>
      <c r="I27" s="37"/>
      <c r="J27" s="37"/>
      <c r="K27" s="37"/>
      <c r="L27" s="59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</row>
    <row r="28" s="2" customFormat="1" ht="12" customHeight="1">
      <c r="A28" s="37"/>
      <c r="B28" s="38"/>
      <c r="C28" s="37"/>
      <c r="D28" s="31" t="s">
        <v>34</v>
      </c>
      <c r="E28" s="37"/>
      <c r="F28" s="37"/>
      <c r="G28" s="37"/>
      <c r="H28" s="37"/>
      <c r="I28" s="37"/>
      <c r="J28" s="37"/>
      <c r="K28" s="37"/>
      <c r="L28" s="59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</row>
    <row r="29" s="8" customFormat="1" ht="16.5" customHeight="1">
      <c r="A29" s="136"/>
      <c r="B29" s="137"/>
      <c r="C29" s="136"/>
      <c r="D29" s="136"/>
      <c r="E29" s="35" t="s">
        <v>1</v>
      </c>
      <c r="F29" s="35"/>
      <c r="G29" s="35"/>
      <c r="H29" s="35"/>
      <c r="I29" s="136"/>
      <c r="J29" s="136"/>
      <c r="K29" s="136"/>
      <c r="L29" s="138"/>
      <c r="S29" s="136"/>
      <c r="T29" s="136"/>
      <c r="U29" s="136"/>
      <c r="V29" s="136"/>
      <c r="W29" s="136"/>
      <c r="X29" s="136"/>
      <c r="Y29" s="136"/>
      <c r="Z29" s="136"/>
      <c r="AA29" s="136"/>
      <c r="AB29" s="136"/>
      <c r="AC29" s="136"/>
      <c r="AD29" s="136"/>
      <c r="AE29" s="136"/>
    </row>
    <row r="30" s="2" customFormat="1" ht="6.96" customHeight="1">
      <c r="A30" s="37"/>
      <c r="B30" s="38"/>
      <c r="C30" s="37"/>
      <c r="D30" s="37"/>
      <c r="E30" s="37"/>
      <c r="F30" s="37"/>
      <c r="G30" s="37"/>
      <c r="H30" s="37"/>
      <c r="I30" s="37"/>
      <c r="J30" s="37"/>
      <c r="K30" s="37"/>
      <c r="L30" s="59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</row>
    <row r="31" s="2" customFormat="1" ht="6.96" customHeight="1">
      <c r="A31" s="37"/>
      <c r="B31" s="38"/>
      <c r="C31" s="37"/>
      <c r="D31" s="94"/>
      <c r="E31" s="94"/>
      <c r="F31" s="94"/>
      <c r="G31" s="94"/>
      <c r="H31" s="94"/>
      <c r="I31" s="94"/>
      <c r="J31" s="94"/>
      <c r="K31" s="94"/>
      <c r="L31" s="59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</row>
    <row r="32" s="2" customFormat="1" ht="14.4" customHeight="1">
      <c r="A32" s="37"/>
      <c r="B32" s="38"/>
      <c r="C32" s="37"/>
      <c r="D32" s="26" t="s">
        <v>228</v>
      </c>
      <c r="E32" s="37"/>
      <c r="F32" s="37"/>
      <c r="G32" s="37"/>
      <c r="H32" s="37"/>
      <c r="I32" s="37"/>
      <c r="J32" s="139">
        <f>J98</f>
        <v>0</v>
      </c>
      <c r="K32" s="37"/>
      <c r="L32" s="59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</row>
    <row r="33" s="2" customFormat="1" ht="14.4" customHeight="1">
      <c r="A33" s="37"/>
      <c r="B33" s="38"/>
      <c r="C33" s="37"/>
      <c r="D33" s="140" t="s">
        <v>229</v>
      </c>
      <c r="E33" s="37"/>
      <c r="F33" s="37"/>
      <c r="G33" s="37"/>
      <c r="H33" s="37"/>
      <c r="I33" s="37"/>
      <c r="J33" s="139">
        <f>J131</f>
        <v>0</v>
      </c>
      <c r="K33" s="37"/>
      <c r="L33" s="59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</row>
    <row r="34" s="2" customFormat="1" ht="25.44" customHeight="1">
      <c r="A34" s="37"/>
      <c r="B34" s="38"/>
      <c r="C34" s="37"/>
      <c r="D34" s="141" t="s">
        <v>35</v>
      </c>
      <c r="E34" s="37"/>
      <c r="F34" s="37"/>
      <c r="G34" s="37"/>
      <c r="H34" s="37"/>
      <c r="I34" s="37"/>
      <c r="J34" s="100">
        <f>ROUND(J32 + J33, 2)</f>
        <v>0</v>
      </c>
      <c r="K34" s="37"/>
      <c r="L34" s="59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</row>
    <row r="35" s="2" customFormat="1" ht="6.96" customHeight="1">
      <c r="A35" s="37"/>
      <c r="B35" s="38"/>
      <c r="C35" s="37"/>
      <c r="D35" s="94"/>
      <c r="E35" s="94"/>
      <c r="F35" s="94"/>
      <c r="G35" s="94"/>
      <c r="H35" s="94"/>
      <c r="I35" s="94"/>
      <c r="J35" s="94"/>
      <c r="K35" s="94"/>
      <c r="L35" s="59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</row>
    <row r="36" s="2" customFormat="1" ht="14.4" customHeight="1">
      <c r="A36" s="37"/>
      <c r="B36" s="38"/>
      <c r="C36" s="37"/>
      <c r="D36" s="37"/>
      <c r="E36" s="37"/>
      <c r="F36" s="42" t="s">
        <v>37</v>
      </c>
      <c r="G36" s="37"/>
      <c r="H36" s="37"/>
      <c r="I36" s="42" t="s">
        <v>36</v>
      </c>
      <c r="J36" s="42" t="s">
        <v>38</v>
      </c>
      <c r="K36" s="37"/>
      <c r="L36" s="59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</row>
    <row r="37" s="2" customFormat="1" ht="14.4" customHeight="1">
      <c r="A37" s="37"/>
      <c r="B37" s="38"/>
      <c r="C37" s="37"/>
      <c r="D37" s="135" t="s">
        <v>39</v>
      </c>
      <c r="E37" s="44" t="s">
        <v>40</v>
      </c>
      <c r="F37" s="142">
        <f>ROUND((SUM(BE131:BE138) + SUM(BE160:BE1000)),  2)</f>
        <v>0</v>
      </c>
      <c r="G37" s="143"/>
      <c r="H37" s="143"/>
      <c r="I37" s="144">
        <v>0.20000000000000001</v>
      </c>
      <c r="J37" s="142">
        <f>ROUND(((SUM(BE131:BE138) + SUM(BE160:BE1000))*I37),  2)</f>
        <v>0</v>
      </c>
      <c r="K37" s="37"/>
      <c r="L37" s="59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</row>
    <row r="38" s="2" customFormat="1" ht="14.4" customHeight="1">
      <c r="A38" s="37"/>
      <c r="B38" s="38"/>
      <c r="C38" s="37"/>
      <c r="D38" s="37"/>
      <c r="E38" s="44" t="s">
        <v>41</v>
      </c>
      <c r="F38" s="142">
        <f>ROUND((SUM(BF131:BF138) + SUM(BF160:BF1000)),  2)</f>
        <v>0</v>
      </c>
      <c r="G38" s="143"/>
      <c r="H38" s="143"/>
      <c r="I38" s="144">
        <v>0.20000000000000001</v>
      </c>
      <c r="J38" s="142">
        <f>ROUND(((SUM(BF131:BF138) + SUM(BF160:BF1000))*I38),  2)</f>
        <v>0</v>
      </c>
      <c r="K38" s="37"/>
      <c r="L38" s="59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</row>
    <row r="39" hidden="1" s="2" customFormat="1" ht="14.4" customHeight="1">
      <c r="A39" s="37"/>
      <c r="B39" s="38"/>
      <c r="C39" s="37"/>
      <c r="D39" s="37"/>
      <c r="E39" s="31" t="s">
        <v>42</v>
      </c>
      <c r="F39" s="145">
        <f>ROUND((SUM(BG131:BG138) + SUM(BG160:BG1000)),  2)</f>
        <v>0</v>
      </c>
      <c r="G39" s="37"/>
      <c r="H39" s="37"/>
      <c r="I39" s="146">
        <v>0.20000000000000001</v>
      </c>
      <c r="J39" s="145">
        <f>0</f>
        <v>0</v>
      </c>
      <c r="K39" s="37"/>
      <c r="L39" s="59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</row>
    <row r="40" hidden="1" s="2" customFormat="1" ht="14.4" customHeight="1">
      <c r="A40" s="37"/>
      <c r="B40" s="38"/>
      <c r="C40" s="37"/>
      <c r="D40" s="37"/>
      <c r="E40" s="31" t="s">
        <v>43</v>
      </c>
      <c r="F40" s="145">
        <f>ROUND((SUM(BH131:BH138) + SUM(BH160:BH1000)),  2)</f>
        <v>0</v>
      </c>
      <c r="G40" s="37"/>
      <c r="H40" s="37"/>
      <c r="I40" s="146">
        <v>0.20000000000000001</v>
      </c>
      <c r="J40" s="145">
        <f>0</f>
        <v>0</v>
      </c>
      <c r="K40" s="37"/>
      <c r="L40" s="59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</row>
    <row r="41" hidden="1" s="2" customFormat="1" ht="14.4" customHeight="1">
      <c r="A41" s="37"/>
      <c r="B41" s="38"/>
      <c r="C41" s="37"/>
      <c r="D41" s="37"/>
      <c r="E41" s="44" t="s">
        <v>44</v>
      </c>
      <c r="F41" s="142">
        <f>ROUND((SUM(BI131:BI138) + SUM(BI160:BI1000)),  2)</f>
        <v>0</v>
      </c>
      <c r="G41" s="143"/>
      <c r="H41" s="143"/>
      <c r="I41" s="144">
        <v>0</v>
      </c>
      <c r="J41" s="142">
        <f>0</f>
        <v>0</v>
      </c>
      <c r="K41" s="37"/>
      <c r="L41" s="59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</row>
    <row r="42" s="2" customFormat="1" ht="6.96" customHeight="1">
      <c r="A42" s="37"/>
      <c r="B42" s="38"/>
      <c r="C42" s="37"/>
      <c r="D42" s="37"/>
      <c r="E42" s="37"/>
      <c r="F42" s="37"/>
      <c r="G42" s="37"/>
      <c r="H42" s="37"/>
      <c r="I42" s="37"/>
      <c r="J42" s="37"/>
      <c r="K42" s="37"/>
      <c r="L42" s="59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</row>
    <row r="43" s="2" customFormat="1" ht="25.44" customHeight="1">
      <c r="A43" s="37"/>
      <c r="B43" s="38"/>
      <c r="C43" s="147"/>
      <c r="D43" s="148" t="s">
        <v>45</v>
      </c>
      <c r="E43" s="85"/>
      <c r="F43" s="85"/>
      <c r="G43" s="149" t="s">
        <v>46</v>
      </c>
      <c r="H43" s="150" t="s">
        <v>47</v>
      </c>
      <c r="I43" s="85"/>
      <c r="J43" s="151">
        <f>SUM(J34:J41)</f>
        <v>0</v>
      </c>
      <c r="K43" s="152"/>
      <c r="L43" s="59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</row>
    <row r="44" s="2" customFormat="1" ht="14.4" customHeight="1">
      <c r="A44" s="37"/>
      <c r="B44" s="38"/>
      <c r="C44" s="37"/>
      <c r="D44" s="37"/>
      <c r="E44" s="37"/>
      <c r="F44" s="37"/>
      <c r="G44" s="37"/>
      <c r="H44" s="37"/>
      <c r="I44" s="37"/>
      <c r="J44" s="37"/>
      <c r="K44" s="37"/>
      <c r="L44" s="59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</row>
    <row r="45" s="1" customFormat="1" ht="14.4" customHeight="1">
      <c r="B45" s="21"/>
      <c r="L45" s="21"/>
    </row>
    <row r="46" s="1" customFormat="1" ht="14.4" customHeight="1">
      <c r="B46" s="21"/>
      <c r="L46" s="21"/>
    </row>
    <row r="47" s="1" customFormat="1" ht="14.4" customHeight="1">
      <c r="B47" s="21"/>
      <c r="L47" s="21"/>
    </row>
    <row r="48" s="1" customFormat="1" ht="14.4" customHeight="1">
      <c r="B48" s="21"/>
      <c r="L48" s="21"/>
    </row>
    <row r="49" s="1" customFormat="1" ht="14.4" customHeight="1">
      <c r="B49" s="21"/>
      <c r="L49" s="21"/>
    </row>
    <row r="50" s="2" customFormat="1" ht="14.4" customHeight="1">
      <c r="B50" s="59"/>
      <c r="D50" s="60" t="s">
        <v>48</v>
      </c>
      <c r="E50" s="61"/>
      <c r="F50" s="61"/>
      <c r="G50" s="60" t="s">
        <v>49</v>
      </c>
      <c r="H50" s="61"/>
      <c r="I50" s="61"/>
      <c r="J50" s="61"/>
      <c r="K50" s="61"/>
      <c r="L50" s="59"/>
    </row>
    <row r="51">
      <c r="B51" s="21"/>
      <c r="L51" s="21"/>
    </row>
    <row r="52">
      <c r="B52" s="21"/>
      <c r="L52" s="21"/>
    </row>
    <row r="53">
      <c r="B53" s="21"/>
      <c r="L53" s="21"/>
    </row>
    <row r="54">
      <c r="B54" s="21"/>
      <c r="L54" s="21"/>
    </row>
    <row r="55">
      <c r="B55" s="21"/>
      <c r="L55" s="21"/>
    </row>
    <row r="56">
      <c r="B56" s="21"/>
      <c r="L56" s="21"/>
    </row>
    <row r="57">
      <c r="B57" s="21"/>
      <c r="L57" s="21"/>
    </row>
    <row r="58">
      <c r="B58" s="21"/>
      <c r="L58" s="21"/>
    </row>
    <row r="59">
      <c r="B59" s="21"/>
      <c r="L59" s="21"/>
    </row>
    <row r="60">
      <c r="B60" s="21"/>
      <c r="L60" s="21"/>
    </row>
    <row r="61" s="2" customFormat="1">
      <c r="A61" s="37"/>
      <c r="B61" s="38"/>
      <c r="C61" s="37"/>
      <c r="D61" s="62" t="s">
        <v>50</v>
      </c>
      <c r="E61" s="40"/>
      <c r="F61" s="153" t="s">
        <v>51</v>
      </c>
      <c r="G61" s="62" t="s">
        <v>50</v>
      </c>
      <c r="H61" s="40"/>
      <c r="I61" s="40"/>
      <c r="J61" s="154" t="s">
        <v>51</v>
      </c>
      <c r="K61" s="40"/>
      <c r="L61" s="59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</row>
    <row r="62">
      <c r="B62" s="21"/>
      <c r="L62" s="21"/>
    </row>
    <row r="63">
      <c r="B63" s="21"/>
      <c r="L63" s="21"/>
    </row>
    <row r="64">
      <c r="B64" s="21"/>
      <c r="L64" s="21"/>
    </row>
    <row r="65" s="2" customFormat="1">
      <c r="A65" s="37"/>
      <c r="B65" s="38"/>
      <c r="C65" s="37"/>
      <c r="D65" s="60" t="s">
        <v>52</v>
      </c>
      <c r="E65" s="63"/>
      <c r="F65" s="63"/>
      <c r="G65" s="60" t="s">
        <v>53</v>
      </c>
      <c r="H65" s="63"/>
      <c r="I65" s="63"/>
      <c r="J65" s="63"/>
      <c r="K65" s="63"/>
      <c r="L65" s="59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</row>
    <row r="66">
      <c r="B66" s="21"/>
      <c r="L66" s="21"/>
    </row>
    <row r="67">
      <c r="B67" s="21"/>
      <c r="L67" s="21"/>
    </row>
    <row r="68">
      <c r="B68" s="21"/>
      <c r="L68" s="21"/>
    </row>
    <row r="69">
      <c r="B69" s="21"/>
      <c r="L69" s="21"/>
    </row>
    <row r="70">
      <c r="B70" s="21"/>
      <c r="L70" s="21"/>
    </row>
    <row r="71">
      <c r="B71" s="21"/>
      <c r="L71" s="21"/>
    </row>
    <row r="72">
      <c r="B72" s="21"/>
      <c r="L72" s="21"/>
    </row>
    <row r="73">
      <c r="B73" s="21"/>
      <c r="L73" s="21"/>
    </row>
    <row r="74">
      <c r="B74" s="21"/>
      <c r="L74" s="21"/>
    </row>
    <row r="75">
      <c r="B75" s="21"/>
      <c r="L75" s="21"/>
    </row>
    <row r="76" s="2" customFormat="1">
      <c r="A76" s="37"/>
      <c r="B76" s="38"/>
      <c r="C76" s="37"/>
      <c r="D76" s="62" t="s">
        <v>50</v>
      </c>
      <c r="E76" s="40"/>
      <c r="F76" s="153" t="s">
        <v>51</v>
      </c>
      <c r="G76" s="62" t="s">
        <v>50</v>
      </c>
      <c r="H76" s="40"/>
      <c r="I76" s="40"/>
      <c r="J76" s="154" t="s">
        <v>51</v>
      </c>
      <c r="K76" s="40"/>
      <c r="L76" s="59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</row>
    <row r="77" s="2" customFormat="1" ht="14.4" customHeight="1">
      <c r="A77" s="37"/>
      <c r="B77" s="64"/>
      <c r="C77" s="65"/>
      <c r="D77" s="65"/>
      <c r="E77" s="65"/>
      <c r="F77" s="65"/>
      <c r="G77" s="65"/>
      <c r="H77" s="65"/>
      <c r="I77" s="65"/>
      <c r="J77" s="65"/>
      <c r="K77" s="65"/>
      <c r="L77" s="59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</row>
    <row r="81" s="2" customFormat="1" ht="6.96" customHeight="1">
      <c r="A81" s="37"/>
      <c r="B81" s="66"/>
      <c r="C81" s="67"/>
      <c r="D81" s="67"/>
      <c r="E81" s="67"/>
      <c r="F81" s="67"/>
      <c r="G81" s="67"/>
      <c r="H81" s="67"/>
      <c r="I81" s="67"/>
      <c r="J81" s="67"/>
      <c r="K81" s="67"/>
      <c r="L81" s="59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</row>
    <row r="82" s="2" customFormat="1" ht="24.96" customHeight="1">
      <c r="A82" s="37"/>
      <c r="B82" s="38"/>
      <c r="C82" s="22" t="s">
        <v>230</v>
      </c>
      <c r="D82" s="37"/>
      <c r="E82" s="37"/>
      <c r="F82" s="37"/>
      <c r="G82" s="37"/>
      <c r="H82" s="37"/>
      <c r="I82" s="37"/>
      <c r="J82" s="37"/>
      <c r="K82" s="37"/>
      <c r="L82" s="59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</row>
    <row r="83" s="2" customFormat="1" ht="6.96" customHeight="1">
      <c r="A83" s="37"/>
      <c r="B83" s="38"/>
      <c r="C83" s="37"/>
      <c r="D83" s="37"/>
      <c r="E83" s="37"/>
      <c r="F83" s="37"/>
      <c r="G83" s="37"/>
      <c r="H83" s="37"/>
      <c r="I83" s="37"/>
      <c r="J83" s="37"/>
      <c r="K83" s="37"/>
      <c r="L83" s="59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</row>
    <row r="84" s="2" customFormat="1" ht="12" customHeight="1">
      <c r="A84" s="37"/>
      <c r="B84" s="38"/>
      <c r="C84" s="31" t="s">
        <v>15</v>
      </c>
      <c r="D84" s="37"/>
      <c r="E84" s="37"/>
      <c r="F84" s="37"/>
      <c r="G84" s="37"/>
      <c r="H84" s="37"/>
      <c r="I84" s="37"/>
      <c r="J84" s="37"/>
      <c r="K84" s="37"/>
      <c r="L84" s="59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</row>
    <row r="85" s="2" customFormat="1" ht="26.25" customHeight="1">
      <c r="A85" s="37"/>
      <c r="B85" s="38"/>
      <c r="C85" s="37"/>
      <c r="D85" s="37"/>
      <c r="E85" s="134" t="str">
        <f>E7</f>
        <v>Komplexná rekonštrukcia a realizácia nadstavby budovy študenského domova4,Tr. SNP53,Banská Bystrica</v>
      </c>
      <c r="F85" s="31"/>
      <c r="G85" s="31"/>
      <c r="H85" s="31"/>
      <c r="I85" s="37"/>
      <c r="J85" s="37"/>
      <c r="K85" s="37"/>
      <c r="L85" s="59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</row>
    <row r="86" s="1" customFormat="1" ht="12" customHeight="1">
      <c r="B86" s="21"/>
      <c r="C86" s="31" t="s">
        <v>222</v>
      </c>
      <c r="L86" s="21"/>
    </row>
    <row r="87" s="2" customFormat="1" ht="16.5" customHeight="1">
      <c r="A87" s="37"/>
      <c r="B87" s="38"/>
      <c r="C87" s="37"/>
      <c r="D87" s="37"/>
      <c r="E87" s="134" t="s">
        <v>5317</v>
      </c>
      <c r="F87" s="37"/>
      <c r="G87" s="37"/>
      <c r="H87" s="37"/>
      <c r="I87" s="37"/>
      <c r="J87" s="37"/>
      <c r="K87" s="37"/>
      <c r="L87" s="59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</row>
    <row r="88" s="2" customFormat="1" ht="12" customHeight="1">
      <c r="A88" s="37"/>
      <c r="B88" s="38"/>
      <c r="C88" s="31" t="s">
        <v>224</v>
      </c>
      <c r="D88" s="37"/>
      <c r="E88" s="37"/>
      <c r="F88" s="37"/>
      <c r="G88" s="37"/>
      <c r="H88" s="37"/>
      <c r="I88" s="37"/>
      <c r="J88" s="37"/>
      <c r="K88" s="37"/>
      <c r="L88" s="59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</row>
    <row r="89" s="2" customFormat="1" ht="16.5" customHeight="1">
      <c r="A89" s="37"/>
      <c r="B89" s="38"/>
      <c r="C89" s="37"/>
      <c r="D89" s="37"/>
      <c r="E89" s="71" t="str">
        <f>E11</f>
        <v>as - architektonicko-stavebné riešenie</v>
      </c>
      <c r="F89" s="37"/>
      <c r="G89" s="37"/>
      <c r="H89" s="37"/>
      <c r="I89" s="37"/>
      <c r="J89" s="37"/>
      <c r="K89" s="37"/>
      <c r="L89" s="59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</row>
    <row r="90" s="2" customFormat="1" ht="6.96" customHeight="1">
      <c r="A90" s="37"/>
      <c r="B90" s="38"/>
      <c r="C90" s="37"/>
      <c r="D90" s="37"/>
      <c r="E90" s="37"/>
      <c r="F90" s="37"/>
      <c r="G90" s="37"/>
      <c r="H90" s="37"/>
      <c r="I90" s="37"/>
      <c r="J90" s="37"/>
      <c r="K90" s="37"/>
      <c r="L90" s="59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</row>
    <row r="91" s="2" customFormat="1" ht="12" customHeight="1">
      <c r="A91" s="37"/>
      <c r="B91" s="38"/>
      <c r="C91" s="31" t="s">
        <v>19</v>
      </c>
      <c r="D91" s="37"/>
      <c r="E91" s="37"/>
      <c r="F91" s="26" t="str">
        <f>F14</f>
        <v>Tr. SNP53,Banská Bystrica,parc.č.1042/1</v>
      </c>
      <c r="G91" s="37"/>
      <c r="H91" s="37"/>
      <c r="I91" s="31" t="s">
        <v>21</v>
      </c>
      <c r="J91" s="73" t="str">
        <f>IF(J14="","",J14)</f>
        <v>10. 9. 2024</v>
      </c>
      <c r="K91" s="37"/>
      <c r="L91" s="59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</row>
    <row r="92" s="2" customFormat="1" ht="6.96" customHeight="1">
      <c r="A92" s="37"/>
      <c r="B92" s="38"/>
      <c r="C92" s="37"/>
      <c r="D92" s="37"/>
      <c r="E92" s="37"/>
      <c r="F92" s="37"/>
      <c r="G92" s="37"/>
      <c r="H92" s="37"/>
      <c r="I92" s="37"/>
      <c r="J92" s="37"/>
      <c r="K92" s="37"/>
      <c r="L92" s="59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</row>
    <row r="93" s="2" customFormat="1" ht="15.15" customHeight="1">
      <c r="A93" s="37"/>
      <c r="B93" s="38"/>
      <c r="C93" s="31" t="s">
        <v>23</v>
      </c>
      <c r="D93" s="37"/>
      <c r="E93" s="37"/>
      <c r="F93" s="26" t="str">
        <f>E17</f>
        <v>Univerzita Mateja Bela v Banskej Bystrici</v>
      </c>
      <c r="G93" s="37"/>
      <c r="H93" s="37"/>
      <c r="I93" s="31" t="s">
        <v>29</v>
      </c>
      <c r="J93" s="35" t="str">
        <f>E23</f>
        <v>Insvet s.r.o.,Koeice</v>
      </c>
      <c r="K93" s="37"/>
      <c r="L93" s="59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</row>
    <row r="94" s="2" customFormat="1" ht="15.15" customHeight="1">
      <c r="A94" s="37"/>
      <c r="B94" s="38"/>
      <c r="C94" s="31" t="s">
        <v>27</v>
      </c>
      <c r="D94" s="37"/>
      <c r="E94" s="37"/>
      <c r="F94" s="26" t="str">
        <f>IF(E20="","",E20)</f>
        <v>Vyplň údaj</v>
      </c>
      <c r="G94" s="37"/>
      <c r="H94" s="37"/>
      <c r="I94" s="31" t="s">
        <v>32</v>
      </c>
      <c r="J94" s="35" t="str">
        <f>E26</f>
        <v xml:space="preserve"> </v>
      </c>
      <c r="K94" s="37"/>
      <c r="L94" s="59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</row>
    <row r="95" s="2" customFormat="1" ht="10.32" customHeight="1">
      <c r="A95" s="37"/>
      <c r="B95" s="38"/>
      <c r="C95" s="37"/>
      <c r="D95" s="37"/>
      <c r="E95" s="37"/>
      <c r="F95" s="37"/>
      <c r="G95" s="37"/>
      <c r="H95" s="37"/>
      <c r="I95" s="37"/>
      <c r="J95" s="37"/>
      <c r="K95" s="37"/>
      <c r="L95" s="59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</row>
    <row r="96" s="2" customFormat="1" ht="29.28" customHeight="1">
      <c r="A96" s="37"/>
      <c r="B96" s="38"/>
      <c r="C96" s="155" t="s">
        <v>231</v>
      </c>
      <c r="D96" s="147"/>
      <c r="E96" s="147"/>
      <c r="F96" s="147"/>
      <c r="G96" s="147"/>
      <c r="H96" s="147"/>
      <c r="I96" s="147"/>
      <c r="J96" s="156" t="s">
        <v>232</v>
      </c>
      <c r="K96" s="147"/>
      <c r="L96" s="59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</row>
    <row r="97" s="2" customFormat="1" ht="10.32" customHeight="1">
      <c r="A97" s="37"/>
      <c r="B97" s="38"/>
      <c r="C97" s="37"/>
      <c r="D97" s="37"/>
      <c r="E97" s="37"/>
      <c r="F97" s="37"/>
      <c r="G97" s="37"/>
      <c r="H97" s="37"/>
      <c r="I97" s="37"/>
      <c r="J97" s="37"/>
      <c r="K97" s="37"/>
      <c r="L97" s="59"/>
      <c r="S97" s="37"/>
      <c r="T97" s="37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</row>
    <row r="98" s="2" customFormat="1" ht="22.8" customHeight="1">
      <c r="A98" s="37"/>
      <c r="B98" s="38"/>
      <c r="C98" s="157" t="s">
        <v>233</v>
      </c>
      <c r="D98" s="37"/>
      <c r="E98" s="37"/>
      <c r="F98" s="37"/>
      <c r="G98" s="37"/>
      <c r="H98" s="37"/>
      <c r="I98" s="37"/>
      <c r="J98" s="100">
        <f>J160</f>
        <v>0</v>
      </c>
      <c r="K98" s="37"/>
      <c r="L98" s="59"/>
      <c r="S98" s="37"/>
      <c r="T98" s="37"/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  <c r="AU98" s="18" t="s">
        <v>234</v>
      </c>
    </row>
    <row r="99" s="9" customFormat="1" ht="24.96" customHeight="1">
      <c r="A99" s="9"/>
      <c r="B99" s="158"/>
      <c r="C99" s="9"/>
      <c r="D99" s="159" t="s">
        <v>235</v>
      </c>
      <c r="E99" s="160"/>
      <c r="F99" s="160"/>
      <c r="G99" s="160"/>
      <c r="H99" s="160"/>
      <c r="I99" s="160"/>
      <c r="J99" s="161">
        <f>J161</f>
        <v>0</v>
      </c>
      <c r="K99" s="9"/>
      <c r="L99" s="158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</row>
    <row r="100" s="10" customFormat="1" ht="19.92" customHeight="1">
      <c r="A100" s="10"/>
      <c r="B100" s="162"/>
      <c r="C100" s="10"/>
      <c r="D100" s="163" t="s">
        <v>236</v>
      </c>
      <c r="E100" s="164"/>
      <c r="F100" s="164"/>
      <c r="G100" s="164"/>
      <c r="H100" s="164"/>
      <c r="I100" s="164"/>
      <c r="J100" s="165">
        <f>J162</f>
        <v>0</v>
      </c>
      <c r="K100" s="10"/>
      <c r="L100" s="162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s="10" customFormat="1" ht="19.92" customHeight="1">
      <c r="A101" s="10"/>
      <c r="B101" s="162"/>
      <c r="C101" s="10"/>
      <c r="D101" s="163" t="s">
        <v>237</v>
      </c>
      <c r="E101" s="164"/>
      <c r="F101" s="164"/>
      <c r="G101" s="164"/>
      <c r="H101" s="164"/>
      <c r="I101" s="164"/>
      <c r="J101" s="165">
        <f>J193</f>
        <v>0</v>
      </c>
      <c r="K101" s="10"/>
      <c r="L101" s="162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</row>
    <row r="102" s="10" customFormat="1" ht="19.92" customHeight="1">
      <c r="A102" s="10"/>
      <c r="B102" s="162"/>
      <c r="C102" s="10"/>
      <c r="D102" s="163" t="s">
        <v>1810</v>
      </c>
      <c r="E102" s="164"/>
      <c r="F102" s="164"/>
      <c r="G102" s="164"/>
      <c r="H102" s="164"/>
      <c r="I102" s="164"/>
      <c r="J102" s="165">
        <f>J230</f>
        <v>0</v>
      </c>
      <c r="K102" s="10"/>
      <c r="L102" s="162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</row>
    <row r="103" s="10" customFormat="1" ht="19.92" customHeight="1">
      <c r="A103" s="10"/>
      <c r="B103" s="162"/>
      <c r="C103" s="10"/>
      <c r="D103" s="163" t="s">
        <v>238</v>
      </c>
      <c r="E103" s="164"/>
      <c r="F103" s="164"/>
      <c r="G103" s="164"/>
      <c r="H103" s="164"/>
      <c r="I103" s="164"/>
      <c r="J103" s="165">
        <f>J237</f>
        <v>0</v>
      </c>
      <c r="K103" s="10"/>
      <c r="L103" s="162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</row>
    <row r="104" s="10" customFormat="1" ht="19.92" customHeight="1">
      <c r="A104" s="10"/>
      <c r="B104" s="162"/>
      <c r="C104" s="10"/>
      <c r="D104" s="163" t="s">
        <v>239</v>
      </c>
      <c r="E104" s="164"/>
      <c r="F104" s="164"/>
      <c r="G104" s="164"/>
      <c r="H104" s="164"/>
      <c r="I104" s="164"/>
      <c r="J104" s="165">
        <f>J242</f>
        <v>0</v>
      </c>
      <c r="K104" s="10"/>
      <c r="L104" s="162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</row>
    <row r="105" s="10" customFormat="1" ht="19.92" customHeight="1">
      <c r="A105" s="10"/>
      <c r="B105" s="162"/>
      <c r="C105" s="10"/>
      <c r="D105" s="163" t="s">
        <v>240</v>
      </c>
      <c r="E105" s="164"/>
      <c r="F105" s="164"/>
      <c r="G105" s="164"/>
      <c r="H105" s="164"/>
      <c r="I105" s="164"/>
      <c r="J105" s="165">
        <f>J345</f>
        <v>0</v>
      </c>
      <c r="K105" s="10"/>
      <c r="L105" s="162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</row>
    <row r="106" s="10" customFormat="1" ht="19.92" customHeight="1">
      <c r="A106" s="10"/>
      <c r="B106" s="162"/>
      <c r="C106" s="10"/>
      <c r="D106" s="163" t="s">
        <v>241</v>
      </c>
      <c r="E106" s="164"/>
      <c r="F106" s="164"/>
      <c r="G106" s="164"/>
      <c r="H106" s="164"/>
      <c r="I106" s="164"/>
      <c r="J106" s="165">
        <f>J568</f>
        <v>0</v>
      </c>
      <c r="K106" s="10"/>
      <c r="L106" s="162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</row>
    <row r="107" s="9" customFormat="1" ht="24.96" customHeight="1">
      <c r="A107" s="9"/>
      <c r="B107" s="158"/>
      <c r="C107" s="9"/>
      <c r="D107" s="159" t="s">
        <v>242</v>
      </c>
      <c r="E107" s="160"/>
      <c r="F107" s="160"/>
      <c r="G107" s="160"/>
      <c r="H107" s="160"/>
      <c r="I107" s="160"/>
      <c r="J107" s="161">
        <f>J570</f>
        <v>0</v>
      </c>
      <c r="K107" s="9"/>
      <c r="L107" s="158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</row>
    <row r="108" s="10" customFormat="1" ht="19.92" customHeight="1">
      <c r="A108" s="10"/>
      <c r="B108" s="162"/>
      <c r="C108" s="10"/>
      <c r="D108" s="163" t="s">
        <v>243</v>
      </c>
      <c r="E108" s="164"/>
      <c r="F108" s="164"/>
      <c r="G108" s="164"/>
      <c r="H108" s="164"/>
      <c r="I108" s="164"/>
      <c r="J108" s="165">
        <f>J571</f>
        <v>0</v>
      </c>
      <c r="K108" s="10"/>
      <c r="L108" s="162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</row>
    <row r="109" s="10" customFormat="1" ht="19.92" customHeight="1">
      <c r="A109" s="10"/>
      <c r="B109" s="162"/>
      <c r="C109" s="10"/>
      <c r="D109" s="163" t="s">
        <v>244</v>
      </c>
      <c r="E109" s="164"/>
      <c r="F109" s="164"/>
      <c r="G109" s="164"/>
      <c r="H109" s="164"/>
      <c r="I109" s="164"/>
      <c r="J109" s="165">
        <f>J596</f>
        <v>0</v>
      </c>
      <c r="K109" s="10"/>
      <c r="L109" s="162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</row>
    <row r="110" s="10" customFormat="1" ht="19.92" customHeight="1">
      <c r="A110" s="10"/>
      <c r="B110" s="162"/>
      <c r="C110" s="10"/>
      <c r="D110" s="163" t="s">
        <v>245</v>
      </c>
      <c r="E110" s="164"/>
      <c r="F110" s="164"/>
      <c r="G110" s="164"/>
      <c r="H110" s="164"/>
      <c r="I110" s="164"/>
      <c r="J110" s="165">
        <f>J624</f>
        <v>0</v>
      </c>
      <c r="K110" s="10"/>
      <c r="L110" s="162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</row>
    <row r="111" s="10" customFormat="1" ht="19.92" customHeight="1">
      <c r="A111" s="10"/>
      <c r="B111" s="162"/>
      <c r="C111" s="10"/>
      <c r="D111" s="163" t="s">
        <v>246</v>
      </c>
      <c r="E111" s="164"/>
      <c r="F111" s="164"/>
      <c r="G111" s="164"/>
      <c r="H111" s="164"/>
      <c r="I111" s="164"/>
      <c r="J111" s="165">
        <f>J652</f>
        <v>0</v>
      </c>
      <c r="K111" s="10"/>
      <c r="L111" s="162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</row>
    <row r="112" s="10" customFormat="1" ht="19.92" customHeight="1">
      <c r="A112" s="10"/>
      <c r="B112" s="162"/>
      <c r="C112" s="10"/>
      <c r="D112" s="163" t="s">
        <v>247</v>
      </c>
      <c r="E112" s="164"/>
      <c r="F112" s="164"/>
      <c r="G112" s="164"/>
      <c r="H112" s="164"/>
      <c r="I112" s="164"/>
      <c r="J112" s="165">
        <f>J672</f>
        <v>0</v>
      </c>
      <c r="K112" s="10"/>
      <c r="L112" s="162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</row>
    <row r="113" s="10" customFormat="1" ht="19.92" customHeight="1">
      <c r="A113" s="10"/>
      <c r="B113" s="162"/>
      <c r="C113" s="10"/>
      <c r="D113" s="163" t="s">
        <v>248</v>
      </c>
      <c r="E113" s="164"/>
      <c r="F113" s="164"/>
      <c r="G113" s="164"/>
      <c r="H113" s="164"/>
      <c r="I113" s="164"/>
      <c r="J113" s="165">
        <f>J682</f>
        <v>0</v>
      </c>
      <c r="K113" s="10"/>
      <c r="L113" s="162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</row>
    <row r="114" s="10" customFormat="1" ht="19.92" customHeight="1">
      <c r="A114" s="10"/>
      <c r="B114" s="162"/>
      <c r="C114" s="10"/>
      <c r="D114" s="163" t="s">
        <v>249</v>
      </c>
      <c r="E114" s="164"/>
      <c r="F114" s="164"/>
      <c r="G114" s="164"/>
      <c r="H114" s="164"/>
      <c r="I114" s="164"/>
      <c r="J114" s="165">
        <f>J708</f>
        <v>0</v>
      </c>
      <c r="K114" s="10"/>
      <c r="L114" s="162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</row>
    <row r="115" s="10" customFormat="1" ht="19.92" customHeight="1">
      <c r="A115" s="10"/>
      <c r="B115" s="162"/>
      <c r="C115" s="10"/>
      <c r="D115" s="163" t="s">
        <v>250</v>
      </c>
      <c r="E115" s="164"/>
      <c r="F115" s="164"/>
      <c r="G115" s="164"/>
      <c r="H115" s="164"/>
      <c r="I115" s="164"/>
      <c r="J115" s="165">
        <f>J740</f>
        <v>0</v>
      </c>
      <c r="K115" s="10"/>
      <c r="L115" s="162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</row>
    <row r="116" s="10" customFormat="1" ht="19.92" customHeight="1">
      <c r="A116" s="10"/>
      <c r="B116" s="162"/>
      <c r="C116" s="10"/>
      <c r="D116" s="163" t="s">
        <v>251</v>
      </c>
      <c r="E116" s="164"/>
      <c r="F116" s="164"/>
      <c r="G116" s="164"/>
      <c r="H116" s="164"/>
      <c r="I116" s="164"/>
      <c r="J116" s="165">
        <f>J804</f>
        <v>0</v>
      </c>
      <c r="K116" s="10"/>
      <c r="L116" s="162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</row>
    <row r="117" s="10" customFormat="1" ht="14.88" customHeight="1">
      <c r="A117" s="10"/>
      <c r="B117" s="162"/>
      <c r="C117" s="10"/>
      <c r="D117" s="163" t="s">
        <v>252</v>
      </c>
      <c r="E117" s="164"/>
      <c r="F117" s="164"/>
      <c r="G117" s="164"/>
      <c r="H117" s="164"/>
      <c r="I117" s="164"/>
      <c r="J117" s="165">
        <f>J865</f>
        <v>0</v>
      </c>
      <c r="K117" s="10"/>
      <c r="L117" s="162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</row>
    <row r="118" s="10" customFormat="1" ht="19.92" customHeight="1">
      <c r="A118" s="10"/>
      <c r="B118" s="162"/>
      <c r="C118" s="10"/>
      <c r="D118" s="163" t="s">
        <v>5319</v>
      </c>
      <c r="E118" s="164"/>
      <c r="F118" s="164"/>
      <c r="G118" s="164"/>
      <c r="H118" s="164"/>
      <c r="I118" s="164"/>
      <c r="J118" s="165">
        <f>J886</f>
        <v>0</v>
      </c>
      <c r="K118" s="10"/>
      <c r="L118" s="162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</row>
    <row r="119" s="10" customFormat="1" ht="19.92" customHeight="1">
      <c r="A119" s="10"/>
      <c r="B119" s="162"/>
      <c r="C119" s="10"/>
      <c r="D119" s="163" t="s">
        <v>253</v>
      </c>
      <c r="E119" s="164"/>
      <c r="F119" s="164"/>
      <c r="G119" s="164"/>
      <c r="H119" s="164"/>
      <c r="I119" s="164"/>
      <c r="J119" s="165">
        <f>J890</f>
        <v>0</v>
      </c>
      <c r="K119" s="10"/>
      <c r="L119" s="162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</row>
    <row r="120" s="10" customFormat="1" ht="19.92" customHeight="1">
      <c r="A120" s="10"/>
      <c r="B120" s="162"/>
      <c r="C120" s="10"/>
      <c r="D120" s="163" t="s">
        <v>254</v>
      </c>
      <c r="E120" s="164"/>
      <c r="F120" s="164"/>
      <c r="G120" s="164"/>
      <c r="H120" s="164"/>
      <c r="I120" s="164"/>
      <c r="J120" s="165">
        <f>J902</f>
        <v>0</v>
      </c>
      <c r="K120" s="10"/>
      <c r="L120" s="162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</row>
    <row r="121" s="10" customFormat="1" ht="19.92" customHeight="1">
      <c r="A121" s="10"/>
      <c r="B121" s="162"/>
      <c r="C121" s="10"/>
      <c r="D121" s="163" t="s">
        <v>5320</v>
      </c>
      <c r="E121" s="164"/>
      <c r="F121" s="164"/>
      <c r="G121" s="164"/>
      <c r="H121" s="164"/>
      <c r="I121" s="164"/>
      <c r="J121" s="165">
        <f>J939</f>
        <v>0</v>
      </c>
      <c r="K121" s="10"/>
      <c r="L121" s="162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</row>
    <row r="122" s="10" customFormat="1" ht="19.92" customHeight="1">
      <c r="A122" s="10"/>
      <c r="B122" s="162"/>
      <c r="C122" s="10"/>
      <c r="D122" s="163" t="s">
        <v>255</v>
      </c>
      <c r="E122" s="164"/>
      <c r="F122" s="164"/>
      <c r="G122" s="164"/>
      <c r="H122" s="164"/>
      <c r="I122" s="164"/>
      <c r="J122" s="165">
        <f>J943</f>
        <v>0</v>
      </c>
      <c r="K122" s="10"/>
      <c r="L122" s="162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</row>
    <row r="123" s="10" customFormat="1" ht="19.92" customHeight="1">
      <c r="A123" s="10"/>
      <c r="B123" s="162"/>
      <c r="C123" s="10"/>
      <c r="D123" s="163" t="s">
        <v>256</v>
      </c>
      <c r="E123" s="164"/>
      <c r="F123" s="164"/>
      <c r="G123" s="164"/>
      <c r="H123" s="164"/>
      <c r="I123" s="164"/>
      <c r="J123" s="165">
        <f>J953</f>
        <v>0</v>
      </c>
      <c r="K123" s="10"/>
      <c r="L123" s="162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</row>
    <row r="124" s="10" customFormat="1" ht="19.92" customHeight="1">
      <c r="A124" s="10"/>
      <c r="B124" s="162"/>
      <c r="C124" s="10"/>
      <c r="D124" s="163" t="s">
        <v>257</v>
      </c>
      <c r="E124" s="164"/>
      <c r="F124" s="164"/>
      <c r="G124" s="164"/>
      <c r="H124" s="164"/>
      <c r="I124" s="164"/>
      <c r="J124" s="165">
        <f>J968</f>
        <v>0</v>
      </c>
      <c r="K124" s="10"/>
      <c r="L124" s="162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</row>
    <row r="125" s="10" customFormat="1" ht="19.92" customHeight="1">
      <c r="A125" s="10"/>
      <c r="B125" s="162"/>
      <c r="C125" s="10"/>
      <c r="D125" s="163" t="s">
        <v>258</v>
      </c>
      <c r="E125" s="164"/>
      <c r="F125" s="164"/>
      <c r="G125" s="164"/>
      <c r="H125" s="164"/>
      <c r="I125" s="164"/>
      <c r="J125" s="165">
        <f>J981</f>
        <v>0</v>
      </c>
      <c r="K125" s="10"/>
      <c r="L125" s="162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</row>
    <row r="126" s="10" customFormat="1" ht="19.92" customHeight="1">
      <c r="A126" s="10"/>
      <c r="B126" s="162"/>
      <c r="C126" s="10"/>
      <c r="D126" s="163" t="s">
        <v>5321</v>
      </c>
      <c r="E126" s="164"/>
      <c r="F126" s="164"/>
      <c r="G126" s="164"/>
      <c r="H126" s="164"/>
      <c r="I126" s="164"/>
      <c r="J126" s="165">
        <f>J988</f>
        <v>0</v>
      </c>
      <c r="K126" s="10"/>
      <c r="L126" s="162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</row>
    <row r="127" s="9" customFormat="1" ht="24.96" customHeight="1">
      <c r="A127" s="9"/>
      <c r="B127" s="158"/>
      <c r="C127" s="9"/>
      <c r="D127" s="159" t="s">
        <v>1811</v>
      </c>
      <c r="E127" s="160"/>
      <c r="F127" s="160"/>
      <c r="G127" s="160"/>
      <c r="H127" s="160"/>
      <c r="I127" s="160"/>
      <c r="J127" s="161">
        <f>J992</f>
        <v>0</v>
      </c>
      <c r="K127" s="9"/>
      <c r="L127" s="158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</row>
    <row r="128" s="10" customFormat="1" ht="19.92" customHeight="1">
      <c r="A128" s="10"/>
      <c r="B128" s="162"/>
      <c r="C128" s="10"/>
      <c r="D128" s="163" t="s">
        <v>4268</v>
      </c>
      <c r="E128" s="164"/>
      <c r="F128" s="164"/>
      <c r="G128" s="164"/>
      <c r="H128" s="164"/>
      <c r="I128" s="164"/>
      <c r="J128" s="165">
        <f>J993</f>
        <v>0</v>
      </c>
      <c r="K128" s="10"/>
      <c r="L128" s="162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</row>
    <row r="129" s="2" customFormat="1" ht="21.84" customHeight="1">
      <c r="A129" s="37"/>
      <c r="B129" s="38"/>
      <c r="C129" s="37"/>
      <c r="D129" s="37"/>
      <c r="E129" s="37"/>
      <c r="F129" s="37"/>
      <c r="G129" s="37"/>
      <c r="H129" s="37"/>
      <c r="I129" s="37"/>
      <c r="J129" s="37"/>
      <c r="K129" s="37"/>
      <c r="L129" s="59"/>
      <c r="S129" s="37"/>
      <c r="T129" s="37"/>
      <c r="U129" s="37"/>
      <c r="V129" s="37"/>
      <c r="W129" s="37"/>
      <c r="X129" s="37"/>
      <c r="Y129" s="37"/>
      <c r="Z129" s="37"/>
      <c r="AA129" s="37"/>
      <c r="AB129" s="37"/>
      <c r="AC129" s="37"/>
      <c r="AD129" s="37"/>
      <c r="AE129" s="37"/>
    </row>
    <row r="130" s="2" customFormat="1" ht="6.96" customHeight="1">
      <c r="A130" s="37"/>
      <c r="B130" s="38"/>
      <c r="C130" s="37"/>
      <c r="D130" s="37"/>
      <c r="E130" s="37"/>
      <c r="F130" s="37"/>
      <c r="G130" s="37"/>
      <c r="H130" s="37"/>
      <c r="I130" s="37"/>
      <c r="J130" s="37"/>
      <c r="K130" s="37"/>
      <c r="L130" s="59"/>
      <c r="S130" s="37"/>
      <c r="T130" s="37"/>
      <c r="U130" s="37"/>
      <c r="V130" s="37"/>
      <c r="W130" s="37"/>
      <c r="X130" s="37"/>
      <c r="Y130" s="37"/>
      <c r="Z130" s="37"/>
      <c r="AA130" s="37"/>
      <c r="AB130" s="37"/>
      <c r="AC130" s="37"/>
      <c r="AD130" s="37"/>
      <c r="AE130" s="37"/>
    </row>
    <row r="131" s="2" customFormat="1" ht="29.28" customHeight="1">
      <c r="A131" s="37"/>
      <c r="B131" s="38"/>
      <c r="C131" s="157" t="s">
        <v>259</v>
      </c>
      <c r="D131" s="37"/>
      <c r="E131" s="37"/>
      <c r="F131" s="37"/>
      <c r="G131" s="37"/>
      <c r="H131" s="37"/>
      <c r="I131" s="37"/>
      <c r="J131" s="166">
        <f>ROUND(J132 + J133 + J134 + J135 + J136 + J137,2)</f>
        <v>0</v>
      </c>
      <c r="K131" s="37"/>
      <c r="L131" s="59"/>
      <c r="N131" s="167" t="s">
        <v>39</v>
      </c>
      <c r="S131" s="37"/>
      <c r="T131" s="37"/>
      <c r="U131" s="37"/>
      <c r="V131" s="37"/>
      <c r="W131" s="37"/>
      <c r="X131" s="37"/>
      <c r="Y131" s="37"/>
      <c r="Z131" s="37"/>
      <c r="AA131" s="37"/>
      <c r="AB131" s="37"/>
      <c r="AC131" s="37"/>
      <c r="AD131" s="37"/>
      <c r="AE131" s="37"/>
    </row>
    <row r="132" s="2" customFormat="1" ht="18" customHeight="1">
      <c r="A132" s="37"/>
      <c r="B132" s="168"/>
      <c r="C132" s="169"/>
      <c r="D132" s="170" t="s">
        <v>260</v>
      </c>
      <c r="E132" s="171"/>
      <c r="F132" s="171"/>
      <c r="G132" s="169"/>
      <c r="H132" s="169"/>
      <c r="I132" s="169"/>
      <c r="J132" s="172">
        <v>0</v>
      </c>
      <c r="K132" s="169"/>
      <c r="L132" s="173"/>
      <c r="M132" s="174"/>
      <c r="N132" s="175" t="s">
        <v>41</v>
      </c>
      <c r="O132" s="174"/>
      <c r="P132" s="174"/>
      <c r="Q132" s="174"/>
      <c r="R132" s="174"/>
      <c r="S132" s="169"/>
      <c r="T132" s="169"/>
      <c r="U132" s="169"/>
      <c r="V132" s="169"/>
      <c r="W132" s="169"/>
      <c r="X132" s="169"/>
      <c r="Y132" s="169"/>
      <c r="Z132" s="169"/>
      <c r="AA132" s="169"/>
      <c r="AB132" s="169"/>
      <c r="AC132" s="169"/>
      <c r="AD132" s="169"/>
      <c r="AE132" s="169"/>
      <c r="AF132" s="174"/>
      <c r="AG132" s="174"/>
      <c r="AH132" s="174"/>
      <c r="AI132" s="174"/>
      <c r="AJ132" s="174"/>
      <c r="AK132" s="174"/>
      <c r="AL132" s="174"/>
      <c r="AM132" s="174"/>
      <c r="AN132" s="174"/>
      <c r="AO132" s="174"/>
      <c r="AP132" s="174"/>
      <c r="AQ132" s="174"/>
      <c r="AR132" s="174"/>
      <c r="AS132" s="174"/>
      <c r="AT132" s="174"/>
      <c r="AU132" s="174"/>
      <c r="AV132" s="174"/>
      <c r="AW132" s="174"/>
      <c r="AX132" s="174"/>
      <c r="AY132" s="176" t="s">
        <v>261</v>
      </c>
      <c r="AZ132" s="174"/>
      <c r="BA132" s="174"/>
      <c r="BB132" s="174"/>
      <c r="BC132" s="174"/>
      <c r="BD132" s="174"/>
      <c r="BE132" s="177">
        <f>IF(N132="základná",J132,0)</f>
        <v>0</v>
      </c>
      <c r="BF132" s="177">
        <f>IF(N132="znížená",J132,0)</f>
        <v>0</v>
      </c>
      <c r="BG132" s="177">
        <f>IF(N132="zákl. prenesená",J132,0)</f>
        <v>0</v>
      </c>
      <c r="BH132" s="177">
        <f>IF(N132="zníž. prenesená",J132,0)</f>
        <v>0</v>
      </c>
      <c r="BI132" s="177">
        <f>IF(N132="nulová",J132,0)</f>
        <v>0</v>
      </c>
      <c r="BJ132" s="176" t="s">
        <v>87</v>
      </c>
      <c r="BK132" s="174"/>
      <c r="BL132" s="174"/>
      <c r="BM132" s="174"/>
    </row>
    <row r="133" s="2" customFormat="1" ht="18" customHeight="1">
      <c r="A133" s="37"/>
      <c r="B133" s="168"/>
      <c r="C133" s="169"/>
      <c r="D133" s="170" t="s">
        <v>262</v>
      </c>
      <c r="E133" s="171"/>
      <c r="F133" s="171"/>
      <c r="G133" s="169"/>
      <c r="H133" s="169"/>
      <c r="I133" s="169"/>
      <c r="J133" s="172">
        <v>0</v>
      </c>
      <c r="K133" s="169"/>
      <c r="L133" s="173"/>
      <c r="M133" s="174"/>
      <c r="N133" s="175" t="s">
        <v>41</v>
      </c>
      <c r="O133" s="174"/>
      <c r="P133" s="174"/>
      <c r="Q133" s="174"/>
      <c r="R133" s="174"/>
      <c r="S133" s="169"/>
      <c r="T133" s="169"/>
      <c r="U133" s="169"/>
      <c r="V133" s="169"/>
      <c r="W133" s="169"/>
      <c r="X133" s="169"/>
      <c r="Y133" s="169"/>
      <c r="Z133" s="169"/>
      <c r="AA133" s="169"/>
      <c r="AB133" s="169"/>
      <c r="AC133" s="169"/>
      <c r="AD133" s="169"/>
      <c r="AE133" s="169"/>
      <c r="AF133" s="174"/>
      <c r="AG133" s="174"/>
      <c r="AH133" s="174"/>
      <c r="AI133" s="174"/>
      <c r="AJ133" s="174"/>
      <c r="AK133" s="174"/>
      <c r="AL133" s="174"/>
      <c r="AM133" s="174"/>
      <c r="AN133" s="174"/>
      <c r="AO133" s="174"/>
      <c r="AP133" s="174"/>
      <c r="AQ133" s="174"/>
      <c r="AR133" s="174"/>
      <c r="AS133" s="174"/>
      <c r="AT133" s="174"/>
      <c r="AU133" s="174"/>
      <c r="AV133" s="174"/>
      <c r="AW133" s="174"/>
      <c r="AX133" s="174"/>
      <c r="AY133" s="176" t="s">
        <v>261</v>
      </c>
      <c r="AZ133" s="174"/>
      <c r="BA133" s="174"/>
      <c r="BB133" s="174"/>
      <c r="BC133" s="174"/>
      <c r="BD133" s="174"/>
      <c r="BE133" s="177">
        <f>IF(N133="základná",J133,0)</f>
        <v>0</v>
      </c>
      <c r="BF133" s="177">
        <f>IF(N133="znížená",J133,0)</f>
        <v>0</v>
      </c>
      <c r="BG133" s="177">
        <f>IF(N133="zákl. prenesená",J133,0)</f>
        <v>0</v>
      </c>
      <c r="BH133" s="177">
        <f>IF(N133="zníž. prenesená",J133,0)</f>
        <v>0</v>
      </c>
      <c r="BI133" s="177">
        <f>IF(N133="nulová",J133,0)</f>
        <v>0</v>
      </c>
      <c r="BJ133" s="176" t="s">
        <v>87</v>
      </c>
      <c r="BK133" s="174"/>
      <c r="BL133" s="174"/>
      <c r="BM133" s="174"/>
    </row>
    <row r="134" s="2" customFormat="1" ht="18" customHeight="1">
      <c r="A134" s="37"/>
      <c r="B134" s="168"/>
      <c r="C134" s="169"/>
      <c r="D134" s="170" t="s">
        <v>263</v>
      </c>
      <c r="E134" s="171"/>
      <c r="F134" s="171"/>
      <c r="G134" s="169"/>
      <c r="H134" s="169"/>
      <c r="I134" s="169"/>
      <c r="J134" s="172">
        <v>0</v>
      </c>
      <c r="K134" s="169"/>
      <c r="L134" s="173"/>
      <c r="M134" s="174"/>
      <c r="N134" s="175" t="s">
        <v>41</v>
      </c>
      <c r="O134" s="174"/>
      <c r="P134" s="174"/>
      <c r="Q134" s="174"/>
      <c r="R134" s="174"/>
      <c r="S134" s="169"/>
      <c r="T134" s="169"/>
      <c r="U134" s="169"/>
      <c r="V134" s="169"/>
      <c r="W134" s="169"/>
      <c r="X134" s="169"/>
      <c r="Y134" s="169"/>
      <c r="Z134" s="169"/>
      <c r="AA134" s="169"/>
      <c r="AB134" s="169"/>
      <c r="AC134" s="169"/>
      <c r="AD134" s="169"/>
      <c r="AE134" s="169"/>
      <c r="AF134" s="174"/>
      <c r="AG134" s="174"/>
      <c r="AH134" s="174"/>
      <c r="AI134" s="174"/>
      <c r="AJ134" s="174"/>
      <c r="AK134" s="174"/>
      <c r="AL134" s="174"/>
      <c r="AM134" s="174"/>
      <c r="AN134" s="174"/>
      <c r="AO134" s="174"/>
      <c r="AP134" s="174"/>
      <c r="AQ134" s="174"/>
      <c r="AR134" s="174"/>
      <c r="AS134" s="174"/>
      <c r="AT134" s="174"/>
      <c r="AU134" s="174"/>
      <c r="AV134" s="174"/>
      <c r="AW134" s="174"/>
      <c r="AX134" s="174"/>
      <c r="AY134" s="176" t="s">
        <v>261</v>
      </c>
      <c r="AZ134" s="174"/>
      <c r="BA134" s="174"/>
      <c r="BB134" s="174"/>
      <c r="BC134" s="174"/>
      <c r="BD134" s="174"/>
      <c r="BE134" s="177">
        <f>IF(N134="základná",J134,0)</f>
        <v>0</v>
      </c>
      <c r="BF134" s="177">
        <f>IF(N134="znížená",J134,0)</f>
        <v>0</v>
      </c>
      <c r="BG134" s="177">
        <f>IF(N134="zákl. prenesená",J134,0)</f>
        <v>0</v>
      </c>
      <c r="BH134" s="177">
        <f>IF(N134="zníž. prenesená",J134,0)</f>
        <v>0</v>
      </c>
      <c r="BI134" s="177">
        <f>IF(N134="nulová",J134,0)</f>
        <v>0</v>
      </c>
      <c r="BJ134" s="176" t="s">
        <v>87</v>
      </c>
      <c r="BK134" s="174"/>
      <c r="BL134" s="174"/>
      <c r="BM134" s="174"/>
    </row>
    <row r="135" s="2" customFormat="1" ht="18" customHeight="1">
      <c r="A135" s="37"/>
      <c r="B135" s="168"/>
      <c r="C135" s="169"/>
      <c r="D135" s="170" t="s">
        <v>264</v>
      </c>
      <c r="E135" s="171"/>
      <c r="F135" s="171"/>
      <c r="G135" s="169"/>
      <c r="H135" s="169"/>
      <c r="I135" s="169"/>
      <c r="J135" s="172">
        <v>0</v>
      </c>
      <c r="K135" s="169"/>
      <c r="L135" s="173"/>
      <c r="M135" s="174"/>
      <c r="N135" s="175" t="s">
        <v>41</v>
      </c>
      <c r="O135" s="174"/>
      <c r="P135" s="174"/>
      <c r="Q135" s="174"/>
      <c r="R135" s="174"/>
      <c r="S135" s="169"/>
      <c r="T135" s="169"/>
      <c r="U135" s="169"/>
      <c r="V135" s="169"/>
      <c r="W135" s="169"/>
      <c r="X135" s="169"/>
      <c r="Y135" s="169"/>
      <c r="Z135" s="169"/>
      <c r="AA135" s="169"/>
      <c r="AB135" s="169"/>
      <c r="AC135" s="169"/>
      <c r="AD135" s="169"/>
      <c r="AE135" s="169"/>
      <c r="AF135" s="174"/>
      <c r="AG135" s="174"/>
      <c r="AH135" s="174"/>
      <c r="AI135" s="174"/>
      <c r="AJ135" s="174"/>
      <c r="AK135" s="174"/>
      <c r="AL135" s="174"/>
      <c r="AM135" s="174"/>
      <c r="AN135" s="174"/>
      <c r="AO135" s="174"/>
      <c r="AP135" s="174"/>
      <c r="AQ135" s="174"/>
      <c r="AR135" s="174"/>
      <c r="AS135" s="174"/>
      <c r="AT135" s="174"/>
      <c r="AU135" s="174"/>
      <c r="AV135" s="174"/>
      <c r="AW135" s="174"/>
      <c r="AX135" s="174"/>
      <c r="AY135" s="176" t="s">
        <v>261</v>
      </c>
      <c r="AZ135" s="174"/>
      <c r="BA135" s="174"/>
      <c r="BB135" s="174"/>
      <c r="BC135" s="174"/>
      <c r="BD135" s="174"/>
      <c r="BE135" s="177">
        <f>IF(N135="základná",J135,0)</f>
        <v>0</v>
      </c>
      <c r="BF135" s="177">
        <f>IF(N135="znížená",J135,0)</f>
        <v>0</v>
      </c>
      <c r="BG135" s="177">
        <f>IF(N135="zákl. prenesená",J135,0)</f>
        <v>0</v>
      </c>
      <c r="BH135" s="177">
        <f>IF(N135="zníž. prenesená",J135,0)</f>
        <v>0</v>
      </c>
      <c r="BI135" s="177">
        <f>IF(N135="nulová",J135,0)</f>
        <v>0</v>
      </c>
      <c r="BJ135" s="176" t="s">
        <v>87</v>
      </c>
      <c r="BK135" s="174"/>
      <c r="BL135" s="174"/>
      <c r="BM135" s="174"/>
    </row>
    <row r="136" s="2" customFormat="1" ht="18" customHeight="1">
      <c r="A136" s="37"/>
      <c r="B136" s="168"/>
      <c r="C136" s="169"/>
      <c r="D136" s="170" t="s">
        <v>265</v>
      </c>
      <c r="E136" s="171"/>
      <c r="F136" s="171"/>
      <c r="G136" s="169"/>
      <c r="H136" s="169"/>
      <c r="I136" s="169"/>
      <c r="J136" s="172">
        <v>0</v>
      </c>
      <c r="K136" s="169"/>
      <c r="L136" s="173"/>
      <c r="M136" s="174"/>
      <c r="N136" s="175" t="s">
        <v>41</v>
      </c>
      <c r="O136" s="174"/>
      <c r="P136" s="174"/>
      <c r="Q136" s="174"/>
      <c r="R136" s="174"/>
      <c r="S136" s="169"/>
      <c r="T136" s="169"/>
      <c r="U136" s="169"/>
      <c r="V136" s="169"/>
      <c r="W136" s="169"/>
      <c r="X136" s="169"/>
      <c r="Y136" s="169"/>
      <c r="Z136" s="169"/>
      <c r="AA136" s="169"/>
      <c r="AB136" s="169"/>
      <c r="AC136" s="169"/>
      <c r="AD136" s="169"/>
      <c r="AE136" s="169"/>
      <c r="AF136" s="174"/>
      <c r="AG136" s="174"/>
      <c r="AH136" s="174"/>
      <c r="AI136" s="174"/>
      <c r="AJ136" s="174"/>
      <c r="AK136" s="174"/>
      <c r="AL136" s="174"/>
      <c r="AM136" s="174"/>
      <c r="AN136" s="174"/>
      <c r="AO136" s="174"/>
      <c r="AP136" s="174"/>
      <c r="AQ136" s="174"/>
      <c r="AR136" s="174"/>
      <c r="AS136" s="174"/>
      <c r="AT136" s="174"/>
      <c r="AU136" s="174"/>
      <c r="AV136" s="174"/>
      <c r="AW136" s="174"/>
      <c r="AX136" s="174"/>
      <c r="AY136" s="176" t="s">
        <v>261</v>
      </c>
      <c r="AZ136" s="174"/>
      <c r="BA136" s="174"/>
      <c r="BB136" s="174"/>
      <c r="BC136" s="174"/>
      <c r="BD136" s="174"/>
      <c r="BE136" s="177">
        <f>IF(N136="základná",J136,0)</f>
        <v>0</v>
      </c>
      <c r="BF136" s="177">
        <f>IF(N136="znížená",J136,0)</f>
        <v>0</v>
      </c>
      <c r="BG136" s="177">
        <f>IF(N136="zákl. prenesená",J136,0)</f>
        <v>0</v>
      </c>
      <c r="BH136" s="177">
        <f>IF(N136="zníž. prenesená",J136,0)</f>
        <v>0</v>
      </c>
      <c r="BI136" s="177">
        <f>IF(N136="nulová",J136,0)</f>
        <v>0</v>
      </c>
      <c r="BJ136" s="176" t="s">
        <v>87</v>
      </c>
      <c r="BK136" s="174"/>
      <c r="BL136" s="174"/>
      <c r="BM136" s="174"/>
    </row>
    <row r="137" s="2" customFormat="1" ht="18" customHeight="1">
      <c r="A137" s="37"/>
      <c r="B137" s="168"/>
      <c r="C137" s="169"/>
      <c r="D137" s="171" t="s">
        <v>266</v>
      </c>
      <c r="E137" s="169"/>
      <c r="F137" s="169"/>
      <c r="G137" s="169"/>
      <c r="H137" s="169"/>
      <c r="I137" s="169"/>
      <c r="J137" s="172">
        <f>ROUND(J32*T137,2)</f>
        <v>0</v>
      </c>
      <c r="K137" s="169"/>
      <c r="L137" s="173"/>
      <c r="M137" s="174"/>
      <c r="N137" s="175" t="s">
        <v>41</v>
      </c>
      <c r="O137" s="174"/>
      <c r="P137" s="174"/>
      <c r="Q137" s="174"/>
      <c r="R137" s="174"/>
      <c r="S137" s="169"/>
      <c r="T137" s="169"/>
      <c r="U137" s="169"/>
      <c r="V137" s="169"/>
      <c r="W137" s="169"/>
      <c r="X137" s="169"/>
      <c r="Y137" s="169"/>
      <c r="Z137" s="169"/>
      <c r="AA137" s="169"/>
      <c r="AB137" s="169"/>
      <c r="AC137" s="169"/>
      <c r="AD137" s="169"/>
      <c r="AE137" s="169"/>
      <c r="AF137" s="174"/>
      <c r="AG137" s="174"/>
      <c r="AH137" s="174"/>
      <c r="AI137" s="174"/>
      <c r="AJ137" s="174"/>
      <c r="AK137" s="174"/>
      <c r="AL137" s="174"/>
      <c r="AM137" s="174"/>
      <c r="AN137" s="174"/>
      <c r="AO137" s="174"/>
      <c r="AP137" s="174"/>
      <c r="AQ137" s="174"/>
      <c r="AR137" s="174"/>
      <c r="AS137" s="174"/>
      <c r="AT137" s="174"/>
      <c r="AU137" s="174"/>
      <c r="AV137" s="174"/>
      <c r="AW137" s="174"/>
      <c r="AX137" s="174"/>
      <c r="AY137" s="176" t="s">
        <v>267</v>
      </c>
      <c r="AZ137" s="174"/>
      <c r="BA137" s="174"/>
      <c r="BB137" s="174"/>
      <c r="BC137" s="174"/>
      <c r="BD137" s="174"/>
      <c r="BE137" s="177">
        <f>IF(N137="základná",J137,0)</f>
        <v>0</v>
      </c>
      <c r="BF137" s="177">
        <f>IF(N137="znížená",J137,0)</f>
        <v>0</v>
      </c>
      <c r="BG137" s="177">
        <f>IF(N137="zákl. prenesená",J137,0)</f>
        <v>0</v>
      </c>
      <c r="BH137" s="177">
        <f>IF(N137="zníž. prenesená",J137,0)</f>
        <v>0</v>
      </c>
      <c r="BI137" s="177">
        <f>IF(N137="nulová",J137,0)</f>
        <v>0</v>
      </c>
      <c r="BJ137" s="176" t="s">
        <v>87</v>
      </c>
      <c r="BK137" s="174"/>
      <c r="BL137" s="174"/>
      <c r="BM137" s="174"/>
    </row>
    <row r="138" s="2" customFormat="1">
      <c r="A138" s="37"/>
      <c r="B138" s="38"/>
      <c r="C138" s="37"/>
      <c r="D138" s="37"/>
      <c r="E138" s="37"/>
      <c r="F138" s="37"/>
      <c r="G138" s="37"/>
      <c r="H138" s="37"/>
      <c r="I138" s="37"/>
      <c r="J138" s="37"/>
      <c r="K138" s="37"/>
      <c r="L138" s="59"/>
      <c r="S138" s="37"/>
      <c r="T138" s="37"/>
      <c r="U138" s="37"/>
      <c r="V138" s="37"/>
      <c r="W138" s="37"/>
      <c r="X138" s="37"/>
      <c r="Y138" s="37"/>
      <c r="Z138" s="37"/>
      <c r="AA138" s="37"/>
      <c r="AB138" s="37"/>
      <c r="AC138" s="37"/>
      <c r="AD138" s="37"/>
      <c r="AE138" s="37"/>
    </row>
    <row r="139" s="2" customFormat="1" ht="29.28" customHeight="1">
      <c r="A139" s="37"/>
      <c r="B139" s="38"/>
      <c r="C139" s="178" t="s">
        <v>268</v>
      </c>
      <c r="D139" s="147"/>
      <c r="E139" s="147"/>
      <c r="F139" s="147"/>
      <c r="G139" s="147"/>
      <c r="H139" s="147"/>
      <c r="I139" s="147"/>
      <c r="J139" s="179">
        <f>ROUND(J98+J131,2)</f>
        <v>0</v>
      </c>
      <c r="K139" s="147"/>
      <c r="L139" s="59"/>
      <c r="S139" s="37"/>
      <c r="T139" s="37"/>
      <c r="U139" s="37"/>
      <c r="V139" s="37"/>
      <c r="W139" s="37"/>
      <c r="X139" s="37"/>
      <c r="Y139" s="37"/>
      <c r="Z139" s="37"/>
      <c r="AA139" s="37"/>
      <c r="AB139" s="37"/>
      <c r="AC139" s="37"/>
      <c r="AD139" s="37"/>
      <c r="AE139" s="37"/>
    </row>
    <row r="140" s="2" customFormat="1" ht="6.96" customHeight="1">
      <c r="A140" s="37"/>
      <c r="B140" s="64"/>
      <c r="C140" s="65"/>
      <c r="D140" s="65"/>
      <c r="E140" s="65"/>
      <c r="F140" s="65"/>
      <c r="G140" s="65"/>
      <c r="H140" s="65"/>
      <c r="I140" s="65"/>
      <c r="J140" s="65"/>
      <c r="K140" s="65"/>
      <c r="L140" s="59"/>
      <c r="S140" s="37"/>
      <c r="T140" s="37"/>
      <c r="U140" s="37"/>
      <c r="V140" s="37"/>
      <c r="W140" s="37"/>
      <c r="X140" s="37"/>
      <c r="Y140" s="37"/>
      <c r="Z140" s="37"/>
      <c r="AA140" s="37"/>
      <c r="AB140" s="37"/>
      <c r="AC140" s="37"/>
      <c r="AD140" s="37"/>
      <c r="AE140" s="37"/>
    </row>
    <row r="144" s="2" customFormat="1" ht="6.96" customHeight="1">
      <c r="A144" s="37"/>
      <c r="B144" s="66"/>
      <c r="C144" s="67"/>
      <c r="D144" s="67"/>
      <c r="E144" s="67"/>
      <c r="F144" s="67"/>
      <c r="G144" s="67"/>
      <c r="H144" s="67"/>
      <c r="I144" s="67"/>
      <c r="J144" s="67"/>
      <c r="K144" s="67"/>
      <c r="L144" s="59"/>
      <c r="S144" s="37"/>
      <c r="T144" s="37"/>
      <c r="U144" s="37"/>
      <c r="V144" s="37"/>
      <c r="W144" s="37"/>
      <c r="X144" s="37"/>
      <c r="Y144" s="37"/>
      <c r="Z144" s="37"/>
      <c r="AA144" s="37"/>
      <c r="AB144" s="37"/>
      <c r="AC144" s="37"/>
      <c r="AD144" s="37"/>
      <c r="AE144" s="37"/>
    </row>
    <row r="145" s="2" customFormat="1" ht="24.96" customHeight="1">
      <c r="A145" s="37"/>
      <c r="B145" s="38"/>
      <c r="C145" s="22" t="s">
        <v>269</v>
      </c>
      <c r="D145" s="37"/>
      <c r="E145" s="37"/>
      <c r="F145" s="37"/>
      <c r="G145" s="37"/>
      <c r="H145" s="37"/>
      <c r="I145" s="37"/>
      <c r="J145" s="37"/>
      <c r="K145" s="37"/>
      <c r="L145" s="59"/>
      <c r="S145" s="37"/>
      <c r="T145" s="37"/>
      <c r="U145" s="37"/>
      <c r="V145" s="37"/>
      <c r="W145" s="37"/>
      <c r="X145" s="37"/>
      <c r="Y145" s="37"/>
      <c r="Z145" s="37"/>
      <c r="AA145" s="37"/>
      <c r="AB145" s="37"/>
      <c r="AC145" s="37"/>
      <c r="AD145" s="37"/>
      <c r="AE145" s="37"/>
    </row>
    <row r="146" s="2" customFormat="1" ht="6.96" customHeight="1">
      <c r="A146" s="37"/>
      <c r="B146" s="38"/>
      <c r="C146" s="37"/>
      <c r="D146" s="37"/>
      <c r="E146" s="37"/>
      <c r="F146" s="37"/>
      <c r="G146" s="37"/>
      <c r="H146" s="37"/>
      <c r="I146" s="37"/>
      <c r="J146" s="37"/>
      <c r="K146" s="37"/>
      <c r="L146" s="59"/>
      <c r="S146" s="37"/>
      <c r="T146" s="37"/>
      <c r="U146" s="37"/>
      <c r="V146" s="37"/>
      <c r="W146" s="37"/>
      <c r="X146" s="37"/>
      <c r="Y146" s="37"/>
      <c r="Z146" s="37"/>
      <c r="AA146" s="37"/>
      <c r="AB146" s="37"/>
      <c r="AC146" s="37"/>
      <c r="AD146" s="37"/>
      <c r="AE146" s="37"/>
    </row>
    <row r="147" s="2" customFormat="1" ht="12" customHeight="1">
      <c r="A147" s="37"/>
      <c r="B147" s="38"/>
      <c r="C147" s="31" t="s">
        <v>15</v>
      </c>
      <c r="D147" s="37"/>
      <c r="E147" s="37"/>
      <c r="F147" s="37"/>
      <c r="G147" s="37"/>
      <c r="H147" s="37"/>
      <c r="I147" s="37"/>
      <c r="J147" s="37"/>
      <c r="K147" s="37"/>
      <c r="L147" s="59"/>
      <c r="S147" s="37"/>
      <c r="T147" s="37"/>
      <c r="U147" s="37"/>
      <c r="V147" s="37"/>
      <c r="W147" s="37"/>
      <c r="X147" s="37"/>
      <c r="Y147" s="37"/>
      <c r="Z147" s="37"/>
      <c r="AA147" s="37"/>
      <c r="AB147" s="37"/>
      <c r="AC147" s="37"/>
      <c r="AD147" s="37"/>
      <c r="AE147" s="37"/>
    </row>
    <row r="148" s="2" customFormat="1" ht="26.25" customHeight="1">
      <c r="A148" s="37"/>
      <c r="B148" s="38"/>
      <c r="C148" s="37"/>
      <c r="D148" s="37"/>
      <c r="E148" s="134" t="str">
        <f>E7</f>
        <v>Komplexná rekonštrukcia a realizácia nadstavby budovy študenského domova4,Tr. SNP53,Banská Bystrica</v>
      </c>
      <c r="F148" s="31"/>
      <c r="G148" s="31"/>
      <c r="H148" s="31"/>
      <c r="I148" s="37"/>
      <c r="J148" s="37"/>
      <c r="K148" s="37"/>
      <c r="L148" s="59"/>
      <c r="S148" s="37"/>
      <c r="T148" s="37"/>
      <c r="U148" s="37"/>
      <c r="V148" s="37"/>
      <c r="W148" s="37"/>
      <c r="X148" s="37"/>
      <c r="Y148" s="37"/>
      <c r="Z148" s="37"/>
      <c r="AA148" s="37"/>
      <c r="AB148" s="37"/>
      <c r="AC148" s="37"/>
      <c r="AD148" s="37"/>
      <c r="AE148" s="37"/>
    </row>
    <row r="149" s="1" customFormat="1" ht="12" customHeight="1">
      <c r="B149" s="21"/>
      <c r="C149" s="31" t="s">
        <v>222</v>
      </c>
      <c r="L149" s="21"/>
    </row>
    <row r="150" s="2" customFormat="1" ht="16.5" customHeight="1">
      <c r="A150" s="37"/>
      <c r="B150" s="38"/>
      <c r="C150" s="37"/>
      <c r="D150" s="37"/>
      <c r="E150" s="134" t="s">
        <v>5317</v>
      </c>
      <c r="F150" s="37"/>
      <c r="G150" s="37"/>
      <c r="H150" s="37"/>
      <c r="I150" s="37"/>
      <c r="J150" s="37"/>
      <c r="K150" s="37"/>
      <c r="L150" s="59"/>
      <c r="S150" s="37"/>
      <c r="T150" s="37"/>
      <c r="U150" s="37"/>
      <c r="V150" s="37"/>
      <c r="W150" s="37"/>
      <c r="X150" s="37"/>
      <c r="Y150" s="37"/>
      <c r="Z150" s="37"/>
      <c r="AA150" s="37"/>
      <c r="AB150" s="37"/>
      <c r="AC150" s="37"/>
      <c r="AD150" s="37"/>
      <c r="AE150" s="37"/>
    </row>
    <row r="151" s="2" customFormat="1" ht="12" customHeight="1">
      <c r="A151" s="37"/>
      <c r="B151" s="38"/>
      <c r="C151" s="31" t="s">
        <v>224</v>
      </c>
      <c r="D151" s="37"/>
      <c r="E151" s="37"/>
      <c r="F151" s="37"/>
      <c r="G151" s="37"/>
      <c r="H151" s="37"/>
      <c r="I151" s="37"/>
      <c r="J151" s="37"/>
      <c r="K151" s="37"/>
      <c r="L151" s="59"/>
      <c r="S151" s="37"/>
      <c r="T151" s="37"/>
      <c r="U151" s="37"/>
      <c r="V151" s="37"/>
      <c r="W151" s="37"/>
      <c r="X151" s="37"/>
      <c r="Y151" s="37"/>
      <c r="Z151" s="37"/>
      <c r="AA151" s="37"/>
      <c r="AB151" s="37"/>
      <c r="AC151" s="37"/>
      <c r="AD151" s="37"/>
      <c r="AE151" s="37"/>
    </row>
    <row r="152" s="2" customFormat="1" ht="16.5" customHeight="1">
      <c r="A152" s="37"/>
      <c r="B152" s="38"/>
      <c r="C152" s="37"/>
      <c r="D152" s="37"/>
      <c r="E152" s="71" t="str">
        <f>E11</f>
        <v>as - architektonicko-stavebné riešenie</v>
      </c>
      <c r="F152" s="37"/>
      <c r="G152" s="37"/>
      <c r="H152" s="37"/>
      <c r="I152" s="37"/>
      <c r="J152" s="37"/>
      <c r="K152" s="37"/>
      <c r="L152" s="59"/>
      <c r="S152" s="37"/>
      <c r="T152" s="37"/>
      <c r="U152" s="37"/>
      <c r="V152" s="37"/>
      <c r="W152" s="37"/>
      <c r="X152" s="37"/>
      <c r="Y152" s="37"/>
      <c r="Z152" s="37"/>
      <c r="AA152" s="37"/>
      <c r="AB152" s="37"/>
      <c r="AC152" s="37"/>
      <c r="AD152" s="37"/>
      <c r="AE152" s="37"/>
    </row>
    <row r="153" s="2" customFormat="1" ht="6.96" customHeight="1">
      <c r="A153" s="37"/>
      <c r="B153" s="38"/>
      <c r="C153" s="37"/>
      <c r="D153" s="37"/>
      <c r="E153" s="37"/>
      <c r="F153" s="37"/>
      <c r="G153" s="37"/>
      <c r="H153" s="37"/>
      <c r="I153" s="37"/>
      <c r="J153" s="37"/>
      <c r="K153" s="37"/>
      <c r="L153" s="59"/>
      <c r="S153" s="37"/>
      <c r="T153" s="37"/>
      <c r="U153" s="37"/>
      <c r="V153" s="37"/>
      <c r="W153" s="37"/>
      <c r="X153" s="37"/>
      <c r="Y153" s="37"/>
      <c r="Z153" s="37"/>
      <c r="AA153" s="37"/>
      <c r="AB153" s="37"/>
      <c r="AC153" s="37"/>
      <c r="AD153" s="37"/>
      <c r="AE153" s="37"/>
    </row>
    <row r="154" s="2" customFormat="1" ht="12" customHeight="1">
      <c r="A154" s="37"/>
      <c r="B154" s="38"/>
      <c r="C154" s="31" t="s">
        <v>19</v>
      </c>
      <c r="D154" s="37"/>
      <c r="E154" s="37"/>
      <c r="F154" s="26" t="str">
        <f>F14</f>
        <v>Tr. SNP53,Banská Bystrica,parc.č.1042/1</v>
      </c>
      <c r="G154" s="37"/>
      <c r="H154" s="37"/>
      <c r="I154" s="31" t="s">
        <v>21</v>
      </c>
      <c r="J154" s="73" t="str">
        <f>IF(J14="","",J14)</f>
        <v>10. 9. 2024</v>
      </c>
      <c r="K154" s="37"/>
      <c r="L154" s="59"/>
      <c r="S154" s="37"/>
      <c r="T154" s="37"/>
      <c r="U154" s="37"/>
      <c r="V154" s="37"/>
      <c r="W154" s="37"/>
      <c r="X154" s="37"/>
      <c r="Y154" s="37"/>
      <c r="Z154" s="37"/>
      <c r="AA154" s="37"/>
      <c r="AB154" s="37"/>
      <c r="AC154" s="37"/>
      <c r="AD154" s="37"/>
      <c r="AE154" s="37"/>
    </row>
    <row r="155" s="2" customFormat="1" ht="6.96" customHeight="1">
      <c r="A155" s="37"/>
      <c r="B155" s="38"/>
      <c r="C155" s="37"/>
      <c r="D155" s="37"/>
      <c r="E155" s="37"/>
      <c r="F155" s="37"/>
      <c r="G155" s="37"/>
      <c r="H155" s="37"/>
      <c r="I155" s="37"/>
      <c r="J155" s="37"/>
      <c r="K155" s="37"/>
      <c r="L155" s="59"/>
      <c r="S155" s="37"/>
      <c r="T155" s="37"/>
      <c r="U155" s="37"/>
      <c r="V155" s="37"/>
      <c r="W155" s="37"/>
      <c r="X155" s="37"/>
      <c r="Y155" s="37"/>
      <c r="Z155" s="37"/>
      <c r="AA155" s="37"/>
      <c r="AB155" s="37"/>
      <c r="AC155" s="37"/>
      <c r="AD155" s="37"/>
      <c r="AE155" s="37"/>
    </row>
    <row r="156" s="2" customFormat="1" ht="15.15" customHeight="1">
      <c r="A156" s="37"/>
      <c r="B156" s="38"/>
      <c r="C156" s="31" t="s">
        <v>23</v>
      </c>
      <c r="D156" s="37"/>
      <c r="E156" s="37"/>
      <c r="F156" s="26" t="str">
        <f>E17</f>
        <v>Univerzita Mateja Bela v Banskej Bystrici</v>
      </c>
      <c r="G156" s="37"/>
      <c r="H156" s="37"/>
      <c r="I156" s="31" t="s">
        <v>29</v>
      </c>
      <c r="J156" s="35" t="str">
        <f>E23</f>
        <v>Insvet s.r.o.,Koeice</v>
      </c>
      <c r="K156" s="37"/>
      <c r="L156" s="59"/>
      <c r="S156" s="37"/>
      <c r="T156" s="37"/>
      <c r="U156" s="37"/>
      <c r="V156" s="37"/>
      <c r="W156" s="37"/>
      <c r="X156" s="37"/>
      <c r="Y156" s="37"/>
      <c r="Z156" s="37"/>
      <c r="AA156" s="37"/>
      <c r="AB156" s="37"/>
      <c r="AC156" s="37"/>
      <c r="AD156" s="37"/>
      <c r="AE156" s="37"/>
    </row>
    <row r="157" s="2" customFormat="1" ht="15.15" customHeight="1">
      <c r="A157" s="37"/>
      <c r="B157" s="38"/>
      <c r="C157" s="31" t="s">
        <v>27</v>
      </c>
      <c r="D157" s="37"/>
      <c r="E157" s="37"/>
      <c r="F157" s="26" t="str">
        <f>IF(E20="","",E20)</f>
        <v>Vyplň údaj</v>
      </c>
      <c r="G157" s="37"/>
      <c r="H157" s="37"/>
      <c r="I157" s="31" t="s">
        <v>32</v>
      </c>
      <c r="J157" s="35" t="str">
        <f>E26</f>
        <v xml:space="preserve"> </v>
      </c>
      <c r="K157" s="37"/>
      <c r="L157" s="59"/>
      <c r="S157" s="37"/>
      <c r="T157" s="37"/>
      <c r="U157" s="37"/>
      <c r="V157" s="37"/>
      <c r="W157" s="37"/>
      <c r="X157" s="37"/>
      <c r="Y157" s="37"/>
      <c r="Z157" s="37"/>
      <c r="AA157" s="37"/>
      <c r="AB157" s="37"/>
      <c r="AC157" s="37"/>
      <c r="AD157" s="37"/>
      <c r="AE157" s="37"/>
    </row>
    <row r="158" s="2" customFormat="1" ht="10.32" customHeight="1">
      <c r="A158" s="37"/>
      <c r="B158" s="38"/>
      <c r="C158" s="37"/>
      <c r="D158" s="37"/>
      <c r="E158" s="37"/>
      <c r="F158" s="37"/>
      <c r="G158" s="37"/>
      <c r="H158" s="37"/>
      <c r="I158" s="37"/>
      <c r="J158" s="37"/>
      <c r="K158" s="37"/>
      <c r="L158" s="59"/>
      <c r="S158" s="37"/>
      <c r="T158" s="37"/>
      <c r="U158" s="37"/>
      <c r="V158" s="37"/>
      <c r="W158" s="37"/>
      <c r="X158" s="37"/>
      <c r="Y158" s="37"/>
      <c r="Z158" s="37"/>
      <c r="AA158" s="37"/>
      <c r="AB158" s="37"/>
      <c r="AC158" s="37"/>
      <c r="AD158" s="37"/>
      <c r="AE158" s="37"/>
    </row>
    <row r="159" s="11" customFormat="1" ht="29.28" customHeight="1">
      <c r="A159" s="180"/>
      <c r="B159" s="181"/>
      <c r="C159" s="182" t="s">
        <v>270</v>
      </c>
      <c r="D159" s="183" t="s">
        <v>60</v>
      </c>
      <c r="E159" s="183" t="s">
        <v>56</v>
      </c>
      <c r="F159" s="183" t="s">
        <v>57</v>
      </c>
      <c r="G159" s="183" t="s">
        <v>271</v>
      </c>
      <c r="H159" s="183" t="s">
        <v>272</v>
      </c>
      <c r="I159" s="183" t="s">
        <v>273</v>
      </c>
      <c r="J159" s="184" t="s">
        <v>232</v>
      </c>
      <c r="K159" s="185" t="s">
        <v>274</v>
      </c>
      <c r="L159" s="186"/>
      <c r="M159" s="90" t="s">
        <v>1</v>
      </c>
      <c r="N159" s="91" t="s">
        <v>39</v>
      </c>
      <c r="O159" s="91" t="s">
        <v>275</v>
      </c>
      <c r="P159" s="91" t="s">
        <v>276</v>
      </c>
      <c r="Q159" s="91" t="s">
        <v>277</v>
      </c>
      <c r="R159" s="91" t="s">
        <v>278</v>
      </c>
      <c r="S159" s="91" t="s">
        <v>279</v>
      </c>
      <c r="T159" s="92" t="s">
        <v>280</v>
      </c>
      <c r="U159" s="180"/>
      <c r="V159" s="180"/>
      <c r="W159" s="180"/>
      <c r="X159" s="180"/>
      <c r="Y159" s="180"/>
      <c r="Z159" s="180"/>
      <c r="AA159" s="180"/>
      <c r="AB159" s="180"/>
      <c r="AC159" s="180"/>
      <c r="AD159" s="180"/>
      <c r="AE159" s="180"/>
    </row>
    <row r="160" s="2" customFormat="1" ht="22.8" customHeight="1">
      <c r="A160" s="37"/>
      <c r="B160" s="38"/>
      <c r="C160" s="97" t="s">
        <v>228</v>
      </c>
      <c r="D160" s="37"/>
      <c r="E160" s="37"/>
      <c r="F160" s="37"/>
      <c r="G160" s="37"/>
      <c r="H160" s="37"/>
      <c r="I160" s="37"/>
      <c r="J160" s="187">
        <f>BK160</f>
        <v>0</v>
      </c>
      <c r="K160" s="37"/>
      <c r="L160" s="38"/>
      <c r="M160" s="93"/>
      <c r="N160" s="77"/>
      <c r="O160" s="94"/>
      <c r="P160" s="188">
        <f>P161+P570+P992</f>
        <v>0</v>
      </c>
      <c r="Q160" s="94"/>
      <c r="R160" s="188">
        <f>R161+R570+R992</f>
        <v>1148.8801118831998</v>
      </c>
      <c r="S160" s="94"/>
      <c r="T160" s="189">
        <f>T161+T570+T992</f>
        <v>1176.51103936</v>
      </c>
      <c r="U160" s="37"/>
      <c r="V160" s="37"/>
      <c r="W160" s="37"/>
      <c r="X160" s="37"/>
      <c r="Y160" s="37"/>
      <c r="Z160" s="37"/>
      <c r="AA160" s="37"/>
      <c r="AB160" s="37"/>
      <c r="AC160" s="37"/>
      <c r="AD160" s="37"/>
      <c r="AE160" s="37"/>
      <c r="AT160" s="18" t="s">
        <v>74</v>
      </c>
      <c r="AU160" s="18" t="s">
        <v>234</v>
      </c>
      <c r="BK160" s="190">
        <f>BK161+BK570+BK992</f>
        <v>0</v>
      </c>
    </row>
    <row r="161" s="12" customFormat="1" ht="25.92" customHeight="1">
      <c r="A161" s="12"/>
      <c r="B161" s="191"/>
      <c r="C161" s="12"/>
      <c r="D161" s="192" t="s">
        <v>74</v>
      </c>
      <c r="E161" s="193" t="s">
        <v>281</v>
      </c>
      <c r="F161" s="193" t="s">
        <v>282</v>
      </c>
      <c r="G161" s="12"/>
      <c r="H161" s="12"/>
      <c r="I161" s="194"/>
      <c r="J161" s="195">
        <f>BK161</f>
        <v>0</v>
      </c>
      <c r="K161" s="12"/>
      <c r="L161" s="191"/>
      <c r="M161" s="196"/>
      <c r="N161" s="197"/>
      <c r="O161" s="197"/>
      <c r="P161" s="198">
        <f>P162+P193+P230+P237+P242+P345+P568</f>
        <v>0</v>
      </c>
      <c r="Q161" s="197"/>
      <c r="R161" s="198">
        <f>R162+R193+R230+R237+R242+R345+R568</f>
        <v>709.63568389179989</v>
      </c>
      <c r="S161" s="197"/>
      <c r="T161" s="199">
        <f>T162+T193+T230+T237+T242+T345+T568</f>
        <v>1128.6454220000001</v>
      </c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R161" s="192" t="s">
        <v>82</v>
      </c>
      <c r="AT161" s="200" t="s">
        <v>74</v>
      </c>
      <c r="AU161" s="200" t="s">
        <v>75</v>
      </c>
      <c r="AY161" s="192" t="s">
        <v>283</v>
      </c>
      <c r="BK161" s="201">
        <f>BK162+BK193+BK230+BK237+BK242+BK345+BK568</f>
        <v>0</v>
      </c>
    </row>
    <row r="162" s="12" customFormat="1" ht="22.8" customHeight="1">
      <c r="A162" s="12"/>
      <c r="B162" s="191"/>
      <c r="C162" s="12"/>
      <c r="D162" s="192" t="s">
        <v>74</v>
      </c>
      <c r="E162" s="202" t="s">
        <v>82</v>
      </c>
      <c r="F162" s="202" t="s">
        <v>284</v>
      </c>
      <c r="G162" s="12"/>
      <c r="H162" s="12"/>
      <c r="I162" s="194"/>
      <c r="J162" s="203">
        <f>BK162</f>
        <v>0</v>
      </c>
      <c r="K162" s="12"/>
      <c r="L162" s="191"/>
      <c r="M162" s="196"/>
      <c r="N162" s="197"/>
      <c r="O162" s="197"/>
      <c r="P162" s="198">
        <f>SUM(P163:P192)</f>
        <v>0</v>
      </c>
      <c r="Q162" s="197"/>
      <c r="R162" s="198">
        <f>SUM(R163:R192)</f>
        <v>0.023873572799999999</v>
      </c>
      <c r="S162" s="197"/>
      <c r="T162" s="199">
        <f>SUM(T163:T192)</f>
        <v>34.639499999999998</v>
      </c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R162" s="192" t="s">
        <v>82</v>
      </c>
      <c r="AT162" s="200" t="s">
        <v>74</v>
      </c>
      <c r="AU162" s="200" t="s">
        <v>82</v>
      </c>
      <c r="AY162" s="192" t="s">
        <v>283</v>
      </c>
      <c r="BK162" s="201">
        <f>SUM(BK163:BK192)</f>
        <v>0</v>
      </c>
    </row>
    <row r="163" s="2" customFormat="1" ht="24.15" customHeight="1">
      <c r="A163" s="37"/>
      <c r="B163" s="168"/>
      <c r="C163" s="204" t="s">
        <v>82</v>
      </c>
      <c r="D163" s="204" t="s">
        <v>285</v>
      </c>
      <c r="E163" s="205" t="s">
        <v>5322</v>
      </c>
      <c r="F163" s="206" t="s">
        <v>5323</v>
      </c>
      <c r="G163" s="207" t="s">
        <v>288</v>
      </c>
      <c r="H163" s="208">
        <v>46.186</v>
      </c>
      <c r="I163" s="209"/>
      <c r="J163" s="210">
        <f>ROUND(I163*H163,2)</f>
        <v>0</v>
      </c>
      <c r="K163" s="211"/>
      <c r="L163" s="38"/>
      <c r="M163" s="212" t="s">
        <v>1</v>
      </c>
      <c r="N163" s="213" t="s">
        <v>41</v>
      </c>
      <c r="O163" s="81"/>
      <c r="P163" s="214">
        <f>O163*H163</f>
        <v>0</v>
      </c>
      <c r="Q163" s="214">
        <v>0</v>
      </c>
      <c r="R163" s="214">
        <f>Q163*H163</f>
        <v>0</v>
      </c>
      <c r="S163" s="214">
        <v>0.25</v>
      </c>
      <c r="T163" s="215">
        <f>S163*H163</f>
        <v>11.5465</v>
      </c>
      <c r="U163" s="37"/>
      <c r="V163" s="37"/>
      <c r="W163" s="37"/>
      <c r="X163" s="37"/>
      <c r="Y163" s="37"/>
      <c r="Z163" s="37"/>
      <c r="AA163" s="37"/>
      <c r="AB163" s="37"/>
      <c r="AC163" s="37"/>
      <c r="AD163" s="37"/>
      <c r="AE163" s="37"/>
      <c r="AR163" s="216" t="s">
        <v>289</v>
      </c>
      <c r="AT163" s="216" t="s">
        <v>285</v>
      </c>
      <c r="AU163" s="216" t="s">
        <v>87</v>
      </c>
      <c r="AY163" s="18" t="s">
        <v>283</v>
      </c>
      <c r="BE163" s="217">
        <f>IF(N163="základná",J163,0)</f>
        <v>0</v>
      </c>
      <c r="BF163" s="217">
        <f>IF(N163="znížená",J163,0)</f>
        <v>0</v>
      </c>
      <c r="BG163" s="217">
        <f>IF(N163="zákl. prenesená",J163,0)</f>
        <v>0</v>
      </c>
      <c r="BH163" s="217">
        <f>IF(N163="zníž. prenesená",J163,0)</f>
        <v>0</v>
      </c>
      <c r="BI163" s="217">
        <f>IF(N163="nulová",J163,0)</f>
        <v>0</v>
      </c>
      <c r="BJ163" s="18" t="s">
        <v>87</v>
      </c>
      <c r="BK163" s="217">
        <f>ROUND(I163*H163,2)</f>
        <v>0</v>
      </c>
      <c r="BL163" s="18" t="s">
        <v>289</v>
      </c>
      <c r="BM163" s="216" t="s">
        <v>5324</v>
      </c>
    </row>
    <row r="164" s="13" customFormat="1">
      <c r="A164" s="13"/>
      <c r="B164" s="218"/>
      <c r="C164" s="13"/>
      <c r="D164" s="219" t="s">
        <v>291</v>
      </c>
      <c r="E164" s="220" t="s">
        <v>1</v>
      </c>
      <c r="F164" s="221" t="s">
        <v>5325</v>
      </c>
      <c r="G164" s="13"/>
      <c r="H164" s="222">
        <v>28.126000000000001</v>
      </c>
      <c r="I164" s="223"/>
      <c r="J164" s="13"/>
      <c r="K164" s="13"/>
      <c r="L164" s="218"/>
      <c r="M164" s="224"/>
      <c r="N164" s="225"/>
      <c r="O164" s="225"/>
      <c r="P164" s="225"/>
      <c r="Q164" s="225"/>
      <c r="R164" s="225"/>
      <c r="S164" s="225"/>
      <c r="T164" s="226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T164" s="220" t="s">
        <v>291</v>
      </c>
      <c r="AU164" s="220" t="s">
        <v>87</v>
      </c>
      <c r="AV164" s="13" t="s">
        <v>87</v>
      </c>
      <c r="AW164" s="13" t="s">
        <v>31</v>
      </c>
      <c r="AX164" s="13" t="s">
        <v>75</v>
      </c>
      <c r="AY164" s="220" t="s">
        <v>283</v>
      </c>
    </row>
    <row r="165" s="13" customFormat="1">
      <c r="A165" s="13"/>
      <c r="B165" s="218"/>
      <c r="C165" s="13"/>
      <c r="D165" s="219" t="s">
        <v>291</v>
      </c>
      <c r="E165" s="220" t="s">
        <v>1</v>
      </c>
      <c r="F165" s="221" t="s">
        <v>5326</v>
      </c>
      <c r="G165" s="13"/>
      <c r="H165" s="222">
        <v>18.059999999999999</v>
      </c>
      <c r="I165" s="223"/>
      <c r="J165" s="13"/>
      <c r="K165" s="13"/>
      <c r="L165" s="218"/>
      <c r="M165" s="224"/>
      <c r="N165" s="225"/>
      <c r="O165" s="225"/>
      <c r="P165" s="225"/>
      <c r="Q165" s="225"/>
      <c r="R165" s="225"/>
      <c r="S165" s="225"/>
      <c r="T165" s="226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T165" s="220" t="s">
        <v>291</v>
      </c>
      <c r="AU165" s="220" t="s">
        <v>87</v>
      </c>
      <c r="AV165" s="13" t="s">
        <v>87</v>
      </c>
      <c r="AW165" s="13" t="s">
        <v>31</v>
      </c>
      <c r="AX165" s="13" t="s">
        <v>75</v>
      </c>
      <c r="AY165" s="220" t="s">
        <v>283</v>
      </c>
    </row>
    <row r="166" s="14" customFormat="1">
      <c r="A166" s="14"/>
      <c r="B166" s="227"/>
      <c r="C166" s="14"/>
      <c r="D166" s="219" t="s">
        <v>291</v>
      </c>
      <c r="E166" s="228" t="s">
        <v>1</v>
      </c>
      <c r="F166" s="229" t="s">
        <v>293</v>
      </c>
      <c r="G166" s="14"/>
      <c r="H166" s="230">
        <v>46.186</v>
      </c>
      <c r="I166" s="231"/>
      <c r="J166" s="14"/>
      <c r="K166" s="14"/>
      <c r="L166" s="227"/>
      <c r="M166" s="232"/>
      <c r="N166" s="233"/>
      <c r="O166" s="233"/>
      <c r="P166" s="233"/>
      <c r="Q166" s="233"/>
      <c r="R166" s="233"/>
      <c r="S166" s="233"/>
      <c r="T166" s="23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T166" s="228" t="s">
        <v>291</v>
      </c>
      <c r="AU166" s="228" t="s">
        <v>87</v>
      </c>
      <c r="AV166" s="14" t="s">
        <v>289</v>
      </c>
      <c r="AW166" s="14" t="s">
        <v>31</v>
      </c>
      <c r="AX166" s="14" t="s">
        <v>82</v>
      </c>
      <c r="AY166" s="228" t="s">
        <v>283</v>
      </c>
    </row>
    <row r="167" s="2" customFormat="1" ht="33" customHeight="1">
      <c r="A167" s="37"/>
      <c r="B167" s="168"/>
      <c r="C167" s="204" t="s">
        <v>87</v>
      </c>
      <c r="D167" s="204" t="s">
        <v>285</v>
      </c>
      <c r="E167" s="205" t="s">
        <v>5327</v>
      </c>
      <c r="F167" s="206" t="s">
        <v>5328</v>
      </c>
      <c r="G167" s="207" t="s">
        <v>288</v>
      </c>
      <c r="H167" s="208">
        <v>46.186</v>
      </c>
      <c r="I167" s="209"/>
      <c r="J167" s="210">
        <f>ROUND(I167*H167,2)</f>
        <v>0</v>
      </c>
      <c r="K167" s="211"/>
      <c r="L167" s="38"/>
      <c r="M167" s="212" t="s">
        <v>1</v>
      </c>
      <c r="N167" s="213" t="s">
        <v>41</v>
      </c>
      <c r="O167" s="81"/>
      <c r="P167" s="214">
        <f>O167*H167</f>
        <v>0</v>
      </c>
      <c r="Q167" s="214">
        <v>0</v>
      </c>
      <c r="R167" s="214">
        <f>Q167*H167</f>
        <v>0</v>
      </c>
      <c r="S167" s="214">
        <v>0.5</v>
      </c>
      <c r="T167" s="215">
        <f>S167*H167</f>
        <v>23.093</v>
      </c>
      <c r="U167" s="37"/>
      <c r="V167" s="37"/>
      <c r="W167" s="37"/>
      <c r="X167" s="37"/>
      <c r="Y167" s="37"/>
      <c r="Z167" s="37"/>
      <c r="AA167" s="37"/>
      <c r="AB167" s="37"/>
      <c r="AC167" s="37"/>
      <c r="AD167" s="37"/>
      <c r="AE167" s="37"/>
      <c r="AR167" s="216" t="s">
        <v>289</v>
      </c>
      <c r="AT167" s="216" t="s">
        <v>285</v>
      </c>
      <c r="AU167" s="216" t="s">
        <v>87</v>
      </c>
      <c r="AY167" s="18" t="s">
        <v>283</v>
      </c>
      <c r="BE167" s="217">
        <f>IF(N167="základná",J167,0)</f>
        <v>0</v>
      </c>
      <c r="BF167" s="217">
        <f>IF(N167="znížená",J167,0)</f>
        <v>0</v>
      </c>
      <c r="BG167" s="217">
        <f>IF(N167="zákl. prenesená",J167,0)</f>
        <v>0</v>
      </c>
      <c r="BH167" s="217">
        <f>IF(N167="zníž. prenesená",J167,0)</f>
        <v>0</v>
      </c>
      <c r="BI167" s="217">
        <f>IF(N167="nulová",J167,0)</f>
        <v>0</v>
      </c>
      <c r="BJ167" s="18" t="s">
        <v>87</v>
      </c>
      <c r="BK167" s="217">
        <f>ROUND(I167*H167,2)</f>
        <v>0</v>
      </c>
      <c r="BL167" s="18" t="s">
        <v>289</v>
      </c>
      <c r="BM167" s="216" t="s">
        <v>5329</v>
      </c>
    </row>
    <row r="168" s="2" customFormat="1" ht="16.5" customHeight="1">
      <c r="A168" s="37"/>
      <c r="B168" s="168"/>
      <c r="C168" s="204" t="s">
        <v>92</v>
      </c>
      <c r="D168" s="204" t="s">
        <v>285</v>
      </c>
      <c r="E168" s="205" t="s">
        <v>294</v>
      </c>
      <c r="F168" s="206" t="s">
        <v>295</v>
      </c>
      <c r="G168" s="207" t="s">
        <v>296</v>
      </c>
      <c r="H168" s="208">
        <v>6.4790000000000001</v>
      </c>
      <c r="I168" s="209"/>
      <c r="J168" s="210">
        <f>ROUND(I168*H168,2)</f>
        <v>0</v>
      </c>
      <c r="K168" s="211"/>
      <c r="L168" s="38"/>
      <c r="M168" s="212" t="s">
        <v>1</v>
      </c>
      <c r="N168" s="213" t="s">
        <v>41</v>
      </c>
      <c r="O168" s="81"/>
      <c r="P168" s="214">
        <f>O168*H168</f>
        <v>0</v>
      </c>
      <c r="Q168" s="214">
        <v>0</v>
      </c>
      <c r="R168" s="214">
        <f>Q168*H168</f>
        <v>0</v>
      </c>
      <c r="S168" s="214">
        <v>0</v>
      </c>
      <c r="T168" s="215">
        <f>S168*H168</f>
        <v>0</v>
      </c>
      <c r="U168" s="37"/>
      <c r="V168" s="37"/>
      <c r="W168" s="37"/>
      <c r="X168" s="37"/>
      <c r="Y168" s="37"/>
      <c r="Z168" s="37"/>
      <c r="AA168" s="37"/>
      <c r="AB168" s="37"/>
      <c r="AC168" s="37"/>
      <c r="AD168" s="37"/>
      <c r="AE168" s="37"/>
      <c r="AR168" s="216" t="s">
        <v>289</v>
      </c>
      <c r="AT168" s="216" t="s">
        <v>285</v>
      </c>
      <c r="AU168" s="216" t="s">
        <v>87</v>
      </c>
      <c r="AY168" s="18" t="s">
        <v>283</v>
      </c>
      <c r="BE168" s="217">
        <f>IF(N168="základná",J168,0)</f>
        <v>0</v>
      </c>
      <c r="BF168" s="217">
        <f>IF(N168="znížená",J168,0)</f>
        <v>0</v>
      </c>
      <c r="BG168" s="217">
        <f>IF(N168="zákl. prenesená",J168,0)</f>
        <v>0</v>
      </c>
      <c r="BH168" s="217">
        <f>IF(N168="zníž. prenesená",J168,0)</f>
        <v>0</v>
      </c>
      <c r="BI168" s="217">
        <f>IF(N168="nulová",J168,0)</f>
        <v>0</v>
      </c>
      <c r="BJ168" s="18" t="s">
        <v>87</v>
      </c>
      <c r="BK168" s="217">
        <f>ROUND(I168*H168,2)</f>
        <v>0</v>
      </c>
      <c r="BL168" s="18" t="s">
        <v>289</v>
      </c>
      <c r="BM168" s="216" t="s">
        <v>297</v>
      </c>
    </row>
    <row r="169" s="13" customFormat="1">
      <c r="A169" s="13"/>
      <c r="B169" s="218"/>
      <c r="C169" s="13"/>
      <c r="D169" s="219" t="s">
        <v>291</v>
      </c>
      <c r="E169" s="220" t="s">
        <v>1</v>
      </c>
      <c r="F169" s="221" t="s">
        <v>5330</v>
      </c>
      <c r="G169" s="13"/>
      <c r="H169" s="222">
        <v>6.4790000000000001</v>
      </c>
      <c r="I169" s="223"/>
      <c r="J169" s="13"/>
      <c r="K169" s="13"/>
      <c r="L169" s="218"/>
      <c r="M169" s="224"/>
      <c r="N169" s="225"/>
      <c r="O169" s="225"/>
      <c r="P169" s="225"/>
      <c r="Q169" s="225"/>
      <c r="R169" s="225"/>
      <c r="S169" s="225"/>
      <c r="T169" s="226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T169" s="220" t="s">
        <v>291</v>
      </c>
      <c r="AU169" s="220" t="s">
        <v>87</v>
      </c>
      <c r="AV169" s="13" t="s">
        <v>87</v>
      </c>
      <c r="AW169" s="13" t="s">
        <v>31</v>
      </c>
      <c r="AX169" s="13" t="s">
        <v>82</v>
      </c>
      <c r="AY169" s="220" t="s">
        <v>283</v>
      </c>
    </row>
    <row r="170" s="2" customFormat="1" ht="24.15" customHeight="1">
      <c r="A170" s="37"/>
      <c r="B170" s="168"/>
      <c r="C170" s="204" t="s">
        <v>289</v>
      </c>
      <c r="D170" s="204" t="s">
        <v>285</v>
      </c>
      <c r="E170" s="205" t="s">
        <v>299</v>
      </c>
      <c r="F170" s="206" t="s">
        <v>300</v>
      </c>
      <c r="G170" s="207" t="s">
        <v>296</v>
      </c>
      <c r="H170" s="208">
        <v>6.4790000000000001</v>
      </c>
      <c r="I170" s="209"/>
      <c r="J170" s="210">
        <f>ROUND(I170*H170,2)</f>
        <v>0</v>
      </c>
      <c r="K170" s="211"/>
      <c r="L170" s="38"/>
      <c r="M170" s="212" t="s">
        <v>1</v>
      </c>
      <c r="N170" s="213" t="s">
        <v>41</v>
      </c>
      <c r="O170" s="81"/>
      <c r="P170" s="214">
        <f>O170*H170</f>
        <v>0</v>
      </c>
      <c r="Q170" s="214">
        <v>0</v>
      </c>
      <c r="R170" s="214">
        <f>Q170*H170</f>
        <v>0</v>
      </c>
      <c r="S170" s="214">
        <v>0</v>
      </c>
      <c r="T170" s="215">
        <f>S170*H170</f>
        <v>0</v>
      </c>
      <c r="U170" s="37"/>
      <c r="V170" s="37"/>
      <c r="W170" s="37"/>
      <c r="X170" s="37"/>
      <c r="Y170" s="37"/>
      <c r="Z170" s="37"/>
      <c r="AA170" s="37"/>
      <c r="AB170" s="37"/>
      <c r="AC170" s="37"/>
      <c r="AD170" s="37"/>
      <c r="AE170" s="37"/>
      <c r="AR170" s="216" t="s">
        <v>289</v>
      </c>
      <c r="AT170" s="216" t="s">
        <v>285</v>
      </c>
      <c r="AU170" s="216" t="s">
        <v>87</v>
      </c>
      <c r="AY170" s="18" t="s">
        <v>283</v>
      </c>
      <c r="BE170" s="217">
        <f>IF(N170="základná",J170,0)</f>
        <v>0</v>
      </c>
      <c r="BF170" s="217">
        <f>IF(N170="znížená",J170,0)</f>
        <v>0</v>
      </c>
      <c r="BG170" s="217">
        <f>IF(N170="zákl. prenesená",J170,0)</f>
        <v>0</v>
      </c>
      <c r="BH170" s="217">
        <f>IF(N170="zníž. prenesená",J170,0)</f>
        <v>0</v>
      </c>
      <c r="BI170" s="217">
        <f>IF(N170="nulová",J170,0)</f>
        <v>0</v>
      </c>
      <c r="BJ170" s="18" t="s">
        <v>87</v>
      </c>
      <c r="BK170" s="217">
        <f>ROUND(I170*H170,2)</f>
        <v>0</v>
      </c>
      <c r="BL170" s="18" t="s">
        <v>289</v>
      </c>
      <c r="BM170" s="216" t="s">
        <v>301</v>
      </c>
    </row>
    <row r="171" s="2" customFormat="1" ht="16.5" customHeight="1">
      <c r="A171" s="37"/>
      <c r="B171" s="168"/>
      <c r="C171" s="204" t="s">
        <v>306</v>
      </c>
      <c r="D171" s="204" t="s">
        <v>285</v>
      </c>
      <c r="E171" s="205" t="s">
        <v>302</v>
      </c>
      <c r="F171" s="206" t="s">
        <v>303</v>
      </c>
      <c r="G171" s="207" t="s">
        <v>296</v>
      </c>
      <c r="H171" s="208">
        <v>51.548000000000002</v>
      </c>
      <c r="I171" s="209"/>
      <c r="J171" s="210">
        <f>ROUND(I171*H171,2)</f>
        <v>0</v>
      </c>
      <c r="K171" s="211"/>
      <c r="L171" s="38"/>
      <c r="M171" s="212" t="s">
        <v>1</v>
      </c>
      <c r="N171" s="213" t="s">
        <v>41</v>
      </c>
      <c r="O171" s="81"/>
      <c r="P171" s="214">
        <f>O171*H171</f>
        <v>0</v>
      </c>
      <c r="Q171" s="214">
        <v>0</v>
      </c>
      <c r="R171" s="214">
        <f>Q171*H171</f>
        <v>0</v>
      </c>
      <c r="S171" s="214">
        <v>0</v>
      </c>
      <c r="T171" s="215">
        <f>S171*H171</f>
        <v>0</v>
      </c>
      <c r="U171" s="37"/>
      <c r="V171" s="37"/>
      <c r="W171" s="37"/>
      <c r="X171" s="37"/>
      <c r="Y171" s="37"/>
      <c r="Z171" s="37"/>
      <c r="AA171" s="37"/>
      <c r="AB171" s="37"/>
      <c r="AC171" s="37"/>
      <c r="AD171" s="37"/>
      <c r="AE171" s="37"/>
      <c r="AR171" s="216" t="s">
        <v>289</v>
      </c>
      <c r="AT171" s="216" t="s">
        <v>285</v>
      </c>
      <c r="AU171" s="216" t="s">
        <v>87</v>
      </c>
      <c r="AY171" s="18" t="s">
        <v>283</v>
      </c>
      <c r="BE171" s="217">
        <f>IF(N171="základná",J171,0)</f>
        <v>0</v>
      </c>
      <c r="BF171" s="217">
        <f>IF(N171="znížená",J171,0)</f>
        <v>0</v>
      </c>
      <c r="BG171" s="217">
        <f>IF(N171="zákl. prenesená",J171,0)</f>
        <v>0</v>
      </c>
      <c r="BH171" s="217">
        <f>IF(N171="zníž. prenesená",J171,0)</f>
        <v>0</v>
      </c>
      <c r="BI171" s="217">
        <f>IF(N171="nulová",J171,0)</f>
        <v>0</v>
      </c>
      <c r="BJ171" s="18" t="s">
        <v>87</v>
      </c>
      <c r="BK171" s="217">
        <f>ROUND(I171*H171,2)</f>
        <v>0</v>
      </c>
      <c r="BL171" s="18" t="s">
        <v>289</v>
      </c>
      <c r="BM171" s="216" t="s">
        <v>304</v>
      </c>
    </row>
    <row r="172" s="13" customFormat="1">
      <c r="A172" s="13"/>
      <c r="B172" s="218"/>
      <c r="C172" s="13"/>
      <c r="D172" s="219" t="s">
        <v>291</v>
      </c>
      <c r="E172" s="220" t="s">
        <v>1</v>
      </c>
      <c r="F172" s="221" t="s">
        <v>5331</v>
      </c>
      <c r="G172" s="13"/>
      <c r="H172" s="222">
        <v>37.744</v>
      </c>
      <c r="I172" s="223"/>
      <c r="J172" s="13"/>
      <c r="K172" s="13"/>
      <c r="L172" s="218"/>
      <c r="M172" s="224"/>
      <c r="N172" s="225"/>
      <c r="O172" s="225"/>
      <c r="P172" s="225"/>
      <c r="Q172" s="225"/>
      <c r="R172" s="225"/>
      <c r="S172" s="225"/>
      <c r="T172" s="226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T172" s="220" t="s">
        <v>291</v>
      </c>
      <c r="AU172" s="220" t="s">
        <v>87</v>
      </c>
      <c r="AV172" s="13" t="s">
        <v>87</v>
      </c>
      <c r="AW172" s="13" t="s">
        <v>31</v>
      </c>
      <c r="AX172" s="13" t="s">
        <v>75</v>
      </c>
      <c r="AY172" s="220" t="s">
        <v>283</v>
      </c>
    </row>
    <row r="173" s="13" customFormat="1">
      <c r="A173" s="13"/>
      <c r="B173" s="218"/>
      <c r="C173" s="13"/>
      <c r="D173" s="219" t="s">
        <v>291</v>
      </c>
      <c r="E173" s="220" t="s">
        <v>1</v>
      </c>
      <c r="F173" s="221" t="s">
        <v>5332</v>
      </c>
      <c r="G173" s="13"/>
      <c r="H173" s="222">
        <v>13.804</v>
      </c>
      <c r="I173" s="223"/>
      <c r="J173" s="13"/>
      <c r="K173" s="13"/>
      <c r="L173" s="218"/>
      <c r="M173" s="224"/>
      <c r="N173" s="225"/>
      <c r="O173" s="225"/>
      <c r="P173" s="225"/>
      <c r="Q173" s="225"/>
      <c r="R173" s="225"/>
      <c r="S173" s="225"/>
      <c r="T173" s="226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T173" s="220" t="s">
        <v>291</v>
      </c>
      <c r="AU173" s="220" t="s">
        <v>87</v>
      </c>
      <c r="AV173" s="13" t="s">
        <v>87</v>
      </c>
      <c r="AW173" s="13" t="s">
        <v>31</v>
      </c>
      <c r="AX173" s="13" t="s">
        <v>75</v>
      </c>
      <c r="AY173" s="220" t="s">
        <v>283</v>
      </c>
    </row>
    <row r="174" s="14" customFormat="1">
      <c r="A174" s="14"/>
      <c r="B174" s="227"/>
      <c r="C174" s="14"/>
      <c r="D174" s="219" t="s">
        <v>291</v>
      </c>
      <c r="E174" s="228" t="s">
        <v>1</v>
      </c>
      <c r="F174" s="229" t="s">
        <v>293</v>
      </c>
      <c r="G174" s="14"/>
      <c r="H174" s="230">
        <v>51.548000000000002</v>
      </c>
      <c r="I174" s="231"/>
      <c r="J174" s="14"/>
      <c r="K174" s="14"/>
      <c r="L174" s="227"/>
      <c r="M174" s="232"/>
      <c r="N174" s="233"/>
      <c r="O174" s="233"/>
      <c r="P174" s="233"/>
      <c r="Q174" s="233"/>
      <c r="R174" s="233"/>
      <c r="S174" s="233"/>
      <c r="T174" s="23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T174" s="228" t="s">
        <v>291</v>
      </c>
      <c r="AU174" s="228" t="s">
        <v>87</v>
      </c>
      <c r="AV174" s="14" t="s">
        <v>289</v>
      </c>
      <c r="AW174" s="14" t="s">
        <v>31</v>
      </c>
      <c r="AX174" s="14" t="s">
        <v>82</v>
      </c>
      <c r="AY174" s="228" t="s">
        <v>283</v>
      </c>
    </row>
    <row r="175" s="2" customFormat="1" ht="37.8" customHeight="1">
      <c r="A175" s="37"/>
      <c r="B175" s="168"/>
      <c r="C175" s="204" t="s">
        <v>310</v>
      </c>
      <c r="D175" s="204" t="s">
        <v>285</v>
      </c>
      <c r="E175" s="205" t="s">
        <v>307</v>
      </c>
      <c r="F175" s="206" t="s">
        <v>308</v>
      </c>
      <c r="G175" s="207" t="s">
        <v>296</v>
      </c>
      <c r="H175" s="208">
        <v>51.548000000000002</v>
      </c>
      <c r="I175" s="209"/>
      <c r="J175" s="210">
        <f>ROUND(I175*H175,2)</f>
        <v>0</v>
      </c>
      <c r="K175" s="211"/>
      <c r="L175" s="38"/>
      <c r="M175" s="212" t="s">
        <v>1</v>
      </c>
      <c r="N175" s="213" t="s">
        <v>41</v>
      </c>
      <c r="O175" s="81"/>
      <c r="P175" s="214">
        <f>O175*H175</f>
        <v>0</v>
      </c>
      <c r="Q175" s="214">
        <v>0</v>
      </c>
      <c r="R175" s="214">
        <f>Q175*H175</f>
        <v>0</v>
      </c>
      <c r="S175" s="214">
        <v>0</v>
      </c>
      <c r="T175" s="215">
        <f>S175*H175</f>
        <v>0</v>
      </c>
      <c r="U175" s="37"/>
      <c r="V175" s="37"/>
      <c r="W175" s="37"/>
      <c r="X175" s="37"/>
      <c r="Y175" s="37"/>
      <c r="Z175" s="37"/>
      <c r="AA175" s="37"/>
      <c r="AB175" s="37"/>
      <c r="AC175" s="37"/>
      <c r="AD175" s="37"/>
      <c r="AE175" s="37"/>
      <c r="AR175" s="216" t="s">
        <v>289</v>
      </c>
      <c r="AT175" s="216" t="s">
        <v>285</v>
      </c>
      <c r="AU175" s="216" t="s">
        <v>87</v>
      </c>
      <c r="AY175" s="18" t="s">
        <v>283</v>
      </c>
      <c r="BE175" s="217">
        <f>IF(N175="základná",J175,0)</f>
        <v>0</v>
      </c>
      <c r="BF175" s="217">
        <f>IF(N175="znížená",J175,0)</f>
        <v>0</v>
      </c>
      <c r="BG175" s="217">
        <f>IF(N175="zákl. prenesená",J175,0)</f>
        <v>0</v>
      </c>
      <c r="BH175" s="217">
        <f>IF(N175="zníž. prenesená",J175,0)</f>
        <v>0</v>
      </c>
      <c r="BI175" s="217">
        <f>IF(N175="nulová",J175,0)</f>
        <v>0</v>
      </c>
      <c r="BJ175" s="18" t="s">
        <v>87</v>
      </c>
      <c r="BK175" s="217">
        <f>ROUND(I175*H175,2)</f>
        <v>0</v>
      </c>
      <c r="BL175" s="18" t="s">
        <v>289</v>
      </c>
      <c r="BM175" s="216" t="s">
        <v>309</v>
      </c>
    </row>
    <row r="176" s="2" customFormat="1" ht="24.15" customHeight="1">
      <c r="A176" s="37"/>
      <c r="B176" s="168"/>
      <c r="C176" s="204" t="s">
        <v>315</v>
      </c>
      <c r="D176" s="204" t="s">
        <v>285</v>
      </c>
      <c r="E176" s="205" t="s">
        <v>311</v>
      </c>
      <c r="F176" s="206" t="s">
        <v>312</v>
      </c>
      <c r="G176" s="207" t="s">
        <v>288</v>
      </c>
      <c r="H176" s="208">
        <v>31.625</v>
      </c>
      <c r="I176" s="209"/>
      <c r="J176" s="210">
        <f>ROUND(I176*H176,2)</f>
        <v>0</v>
      </c>
      <c r="K176" s="211"/>
      <c r="L176" s="38"/>
      <c r="M176" s="212" t="s">
        <v>1</v>
      </c>
      <c r="N176" s="213" t="s">
        <v>41</v>
      </c>
      <c r="O176" s="81"/>
      <c r="P176" s="214">
        <f>O176*H176</f>
        <v>0</v>
      </c>
      <c r="Q176" s="214">
        <v>0.00066</v>
      </c>
      <c r="R176" s="214">
        <f>Q176*H176</f>
        <v>0.020872499999999999</v>
      </c>
      <c r="S176" s="214">
        <v>0</v>
      </c>
      <c r="T176" s="215">
        <f>S176*H176</f>
        <v>0</v>
      </c>
      <c r="U176" s="37"/>
      <c r="V176" s="37"/>
      <c r="W176" s="37"/>
      <c r="X176" s="37"/>
      <c r="Y176" s="37"/>
      <c r="Z176" s="37"/>
      <c r="AA176" s="37"/>
      <c r="AB176" s="37"/>
      <c r="AC176" s="37"/>
      <c r="AD176" s="37"/>
      <c r="AE176" s="37"/>
      <c r="AR176" s="216" t="s">
        <v>289</v>
      </c>
      <c r="AT176" s="216" t="s">
        <v>285</v>
      </c>
      <c r="AU176" s="216" t="s">
        <v>87</v>
      </c>
      <c r="AY176" s="18" t="s">
        <v>283</v>
      </c>
      <c r="BE176" s="217">
        <f>IF(N176="základná",J176,0)</f>
        <v>0</v>
      </c>
      <c r="BF176" s="217">
        <f>IF(N176="znížená",J176,0)</f>
        <v>0</v>
      </c>
      <c r="BG176" s="217">
        <f>IF(N176="zákl. prenesená",J176,0)</f>
        <v>0</v>
      </c>
      <c r="BH176" s="217">
        <f>IF(N176="zníž. prenesená",J176,0)</f>
        <v>0</v>
      </c>
      <c r="BI176" s="217">
        <f>IF(N176="nulová",J176,0)</f>
        <v>0</v>
      </c>
      <c r="BJ176" s="18" t="s">
        <v>87</v>
      </c>
      <c r="BK176" s="217">
        <f>ROUND(I176*H176,2)</f>
        <v>0</v>
      </c>
      <c r="BL176" s="18" t="s">
        <v>289</v>
      </c>
      <c r="BM176" s="216" t="s">
        <v>313</v>
      </c>
    </row>
    <row r="177" s="13" customFormat="1">
      <c r="A177" s="13"/>
      <c r="B177" s="218"/>
      <c r="C177" s="13"/>
      <c r="D177" s="219" t="s">
        <v>291</v>
      </c>
      <c r="E177" s="220" t="s">
        <v>1</v>
      </c>
      <c r="F177" s="221" t="s">
        <v>314</v>
      </c>
      <c r="G177" s="13"/>
      <c r="H177" s="222">
        <v>31.625</v>
      </c>
      <c r="I177" s="223"/>
      <c r="J177" s="13"/>
      <c r="K177" s="13"/>
      <c r="L177" s="218"/>
      <c r="M177" s="224"/>
      <c r="N177" s="225"/>
      <c r="O177" s="225"/>
      <c r="P177" s="225"/>
      <c r="Q177" s="225"/>
      <c r="R177" s="225"/>
      <c r="S177" s="225"/>
      <c r="T177" s="226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T177" s="220" t="s">
        <v>291</v>
      </c>
      <c r="AU177" s="220" t="s">
        <v>87</v>
      </c>
      <c r="AV177" s="13" t="s">
        <v>87</v>
      </c>
      <c r="AW177" s="13" t="s">
        <v>31</v>
      </c>
      <c r="AX177" s="13" t="s">
        <v>75</v>
      </c>
      <c r="AY177" s="220" t="s">
        <v>283</v>
      </c>
    </row>
    <row r="178" s="14" customFormat="1">
      <c r="A178" s="14"/>
      <c r="B178" s="227"/>
      <c r="C178" s="14"/>
      <c r="D178" s="219" t="s">
        <v>291</v>
      </c>
      <c r="E178" s="228" t="s">
        <v>1</v>
      </c>
      <c r="F178" s="229" t="s">
        <v>293</v>
      </c>
      <c r="G178" s="14"/>
      <c r="H178" s="230">
        <v>31.625</v>
      </c>
      <c r="I178" s="231"/>
      <c r="J178" s="14"/>
      <c r="K178" s="14"/>
      <c r="L178" s="227"/>
      <c r="M178" s="232"/>
      <c r="N178" s="233"/>
      <c r="O178" s="233"/>
      <c r="P178" s="233"/>
      <c r="Q178" s="233"/>
      <c r="R178" s="233"/>
      <c r="S178" s="233"/>
      <c r="T178" s="23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T178" s="228" t="s">
        <v>291</v>
      </c>
      <c r="AU178" s="228" t="s">
        <v>87</v>
      </c>
      <c r="AV178" s="14" t="s">
        <v>289</v>
      </c>
      <c r="AW178" s="14" t="s">
        <v>31</v>
      </c>
      <c r="AX178" s="14" t="s">
        <v>82</v>
      </c>
      <c r="AY178" s="228" t="s">
        <v>283</v>
      </c>
    </row>
    <row r="179" s="2" customFormat="1" ht="21.75" customHeight="1">
      <c r="A179" s="37"/>
      <c r="B179" s="168"/>
      <c r="C179" s="204" t="s">
        <v>319</v>
      </c>
      <c r="D179" s="204" t="s">
        <v>285</v>
      </c>
      <c r="E179" s="205" t="s">
        <v>316</v>
      </c>
      <c r="F179" s="206" t="s">
        <v>317</v>
      </c>
      <c r="G179" s="207" t="s">
        <v>288</v>
      </c>
      <c r="H179" s="208">
        <v>31.625</v>
      </c>
      <c r="I179" s="209"/>
      <c r="J179" s="210">
        <f>ROUND(I179*H179,2)</f>
        <v>0</v>
      </c>
      <c r="K179" s="211"/>
      <c r="L179" s="38"/>
      <c r="M179" s="212" t="s">
        <v>1</v>
      </c>
      <c r="N179" s="213" t="s">
        <v>41</v>
      </c>
      <c r="O179" s="81"/>
      <c r="P179" s="214">
        <f>O179*H179</f>
        <v>0</v>
      </c>
      <c r="Q179" s="214">
        <v>0</v>
      </c>
      <c r="R179" s="214">
        <f>Q179*H179</f>
        <v>0</v>
      </c>
      <c r="S179" s="214">
        <v>0</v>
      </c>
      <c r="T179" s="215">
        <f>S179*H179</f>
        <v>0</v>
      </c>
      <c r="U179" s="37"/>
      <c r="V179" s="37"/>
      <c r="W179" s="37"/>
      <c r="X179" s="37"/>
      <c r="Y179" s="37"/>
      <c r="Z179" s="37"/>
      <c r="AA179" s="37"/>
      <c r="AB179" s="37"/>
      <c r="AC179" s="37"/>
      <c r="AD179" s="37"/>
      <c r="AE179" s="37"/>
      <c r="AR179" s="216" t="s">
        <v>289</v>
      </c>
      <c r="AT179" s="216" t="s">
        <v>285</v>
      </c>
      <c r="AU179" s="216" t="s">
        <v>87</v>
      </c>
      <c r="AY179" s="18" t="s">
        <v>283</v>
      </c>
      <c r="BE179" s="217">
        <f>IF(N179="základná",J179,0)</f>
        <v>0</v>
      </c>
      <c r="BF179" s="217">
        <f>IF(N179="znížená",J179,0)</f>
        <v>0</v>
      </c>
      <c r="BG179" s="217">
        <f>IF(N179="zákl. prenesená",J179,0)</f>
        <v>0</v>
      </c>
      <c r="BH179" s="217">
        <f>IF(N179="zníž. prenesená",J179,0)</f>
        <v>0</v>
      </c>
      <c r="BI179" s="217">
        <f>IF(N179="nulová",J179,0)</f>
        <v>0</v>
      </c>
      <c r="BJ179" s="18" t="s">
        <v>87</v>
      </c>
      <c r="BK179" s="217">
        <f>ROUND(I179*H179,2)</f>
        <v>0</v>
      </c>
      <c r="BL179" s="18" t="s">
        <v>289</v>
      </c>
      <c r="BM179" s="216" t="s">
        <v>318</v>
      </c>
    </row>
    <row r="180" s="2" customFormat="1" ht="24.15" customHeight="1">
      <c r="A180" s="37"/>
      <c r="B180" s="168"/>
      <c r="C180" s="204" t="s">
        <v>323</v>
      </c>
      <c r="D180" s="204" t="s">
        <v>285</v>
      </c>
      <c r="E180" s="205" t="s">
        <v>320</v>
      </c>
      <c r="F180" s="206" t="s">
        <v>321</v>
      </c>
      <c r="G180" s="207" t="s">
        <v>296</v>
      </c>
      <c r="H180" s="208">
        <v>6.4790000000000001</v>
      </c>
      <c r="I180" s="209"/>
      <c r="J180" s="210">
        <f>ROUND(I180*H180,2)</f>
        <v>0</v>
      </c>
      <c r="K180" s="211"/>
      <c r="L180" s="38"/>
      <c r="M180" s="212" t="s">
        <v>1</v>
      </c>
      <c r="N180" s="213" t="s">
        <v>41</v>
      </c>
      <c r="O180" s="81"/>
      <c r="P180" s="214">
        <f>O180*H180</f>
        <v>0</v>
      </c>
      <c r="Q180" s="214">
        <v>0.00046319999999999998</v>
      </c>
      <c r="R180" s="214">
        <f>Q180*H180</f>
        <v>0.0030010727999999999</v>
      </c>
      <c r="S180" s="214">
        <v>0</v>
      </c>
      <c r="T180" s="215">
        <f>S180*H180</f>
        <v>0</v>
      </c>
      <c r="U180" s="37"/>
      <c r="V180" s="37"/>
      <c r="W180" s="37"/>
      <c r="X180" s="37"/>
      <c r="Y180" s="37"/>
      <c r="Z180" s="37"/>
      <c r="AA180" s="37"/>
      <c r="AB180" s="37"/>
      <c r="AC180" s="37"/>
      <c r="AD180" s="37"/>
      <c r="AE180" s="37"/>
      <c r="AR180" s="216" t="s">
        <v>289</v>
      </c>
      <c r="AT180" s="216" t="s">
        <v>285</v>
      </c>
      <c r="AU180" s="216" t="s">
        <v>87</v>
      </c>
      <c r="AY180" s="18" t="s">
        <v>283</v>
      </c>
      <c r="BE180" s="217">
        <f>IF(N180="základná",J180,0)</f>
        <v>0</v>
      </c>
      <c r="BF180" s="217">
        <f>IF(N180="znížená",J180,0)</f>
        <v>0</v>
      </c>
      <c r="BG180" s="217">
        <f>IF(N180="zákl. prenesená",J180,0)</f>
        <v>0</v>
      </c>
      <c r="BH180" s="217">
        <f>IF(N180="zníž. prenesená",J180,0)</f>
        <v>0</v>
      </c>
      <c r="BI180" s="217">
        <f>IF(N180="nulová",J180,0)</f>
        <v>0</v>
      </c>
      <c r="BJ180" s="18" t="s">
        <v>87</v>
      </c>
      <c r="BK180" s="217">
        <f>ROUND(I180*H180,2)</f>
        <v>0</v>
      </c>
      <c r="BL180" s="18" t="s">
        <v>289</v>
      </c>
      <c r="BM180" s="216" t="s">
        <v>322</v>
      </c>
    </row>
    <row r="181" s="2" customFormat="1" ht="24.15" customHeight="1">
      <c r="A181" s="37"/>
      <c r="B181" s="168"/>
      <c r="C181" s="204" t="s">
        <v>327</v>
      </c>
      <c r="D181" s="204" t="s">
        <v>285</v>
      </c>
      <c r="E181" s="205" t="s">
        <v>324</v>
      </c>
      <c r="F181" s="206" t="s">
        <v>325</v>
      </c>
      <c r="G181" s="207" t="s">
        <v>296</v>
      </c>
      <c r="H181" s="208">
        <v>6.4790000000000001</v>
      </c>
      <c r="I181" s="209"/>
      <c r="J181" s="210">
        <f>ROUND(I181*H181,2)</f>
        <v>0</v>
      </c>
      <c r="K181" s="211"/>
      <c r="L181" s="38"/>
      <c r="M181" s="212" t="s">
        <v>1</v>
      </c>
      <c r="N181" s="213" t="s">
        <v>41</v>
      </c>
      <c r="O181" s="81"/>
      <c r="P181" s="214">
        <f>O181*H181</f>
        <v>0</v>
      </c>
      <c r="Q181" s="214">
        <v>0</v>
      </c>
      <c r="R181" s="214">
        <f>Q181*H181</f>
        <v>0</v>
      </c>
      <c r="S181" s="214">
        <v>0</v>
      </c>
      <c r="T181" s="215">
        <f>S181*H181</f>
        <v>0</v>
      </c>
      <c r="U181" s="37"/>
      <c r="V181" s="37"/>
      <c r="W181" s="37"/>
      <c r="X181" s="37"/>
      <c r="Y181" s="37"/>
      <c r="Z181" s="37"/>
      <c r="AA181" s="37"/>
      <c r="AB181" s="37"/>
      <c r="AC181" s="37"/>
      <c r="AD181" s="37"/>
      <c r="AE181" s="37"/>
      <c r="AR181" s="216" t="s">
        <v>289</v>
      </c>
      <c r="AT181" s="216" t="s">
        <v>285</v>
      </c>
      <c r="AU181" s="216" t="s">
        <v>87</v>
      </c>
      <c r="AY181" s="18" t="s">
        <v>283</v>
      </c>
      <c r="BE181" s="217">
        <f>IF(N181="základná",J181,0)</f>
        <v>0</v>
      </c>
      <c r="BF181" s="217">
        <f>IF(N181="znížená",J181,0)</f>
        <v>0</v>
      </c>
      <c r="BG181" s="217">
        <f>IF(N181="zákl. prenesená",J181,0)</f>
        <v>0</v>
      </c>
      <c r="BH181" s="217">
        <f>IF(N181="zníž. prenesená",J181,0)</f>
        <v>0</v>
      </c>
      <c r="BI181" s="217">
        <f>IF(N181="nulová",J181,0)</f>
        <v>0</v>
      </c>
      <c r="BJ181" s="18" t="s">
        <v>87</v>
      </c>
      <c r="BK181" s="217">
        <f>ROUND(I181*H181,2)</f>
        <v>0</v>
      </c>
      <c r="BL181" s="18" t="s">
        <v>289</v>
      </c>
      <c r="BM181" s="216" t="s">
        <v>326</v>
      </c>
    </row>
    <row r="182" s="2" customFormat="1" ht="33" customHeight="1">
      <c r="A182" s="37"/>
      <c r="B182" s="168"/>
      <c r="C182" s="204" t="s">
        <v>332</v>
      </c>
      <c r="D182" s="204" t="s">
        <v>285</v>
      </c>
      <c r="E182" s="205" t="s">
        <v>328</v>
      </c>
      <c r="F182" s="206" t="s">
        <v>329</v>
      </c>
      <c r="G182" s="207" t="s">
        <v>296</v>
      </c>
      <c r="H182" s="208">
        <v>34.927</v>
      </c>
      <c r="I182" s="209"/>
      <c r="J182" s="210">
        <f>ROUND(I182*H182,2)</f>
        <v>0</v>
      </c>
      <c r="K182" s="211"/>
      <c r="L182" s="38"/>
      <c r="M182" s="212" t="s">
        <v>1</v>
      </c>
      <c r="N182" s="213" t="s">
        <v>41</v>
      </c>
      <c r="O182" s="81"/>
      <c r="P182" s="214">
        <f>O182*H182</f>
        <v>0</v>
      </c>
      <c r="Q182" s="214">
        <v>0</v>
      </c>
      <c r="R182" s="214">
        <f>Q182*H182</f>
        <v>0</v>
      </c>
      <c r="S182" s="214">
        <v>0</v>
      </c>
      <c r="T182" s="215">
        <f>S182*H182</f>
        <v>0</v>
      </c>
      <c r="U182" s="37"/>
      <c r="V182" s="37"/>
      <c r="W182" s="37"/>
      <c r="X182" s="37"/>
      <c r="Y182" s="37"/>
      <c r="Z182" s="37"/>
      <c r="AA182" s="37"/>
      <c r="AB182" s="37"/>
      <c r="AC182" s="37"/>
      <c r="AD182" s="37"/>
      <c r="AE182" s="37"/>
      <c r="AR182" s="216" t="s">
        <v>289</v>
      </c>
      <c r="AT182" s="216" t="s">
        <v>285</v>
      </c>
      <c r="AU182" s="216" t="s">
        <v>87</v>
      </c>
      <c r="AY182" s="18" t="s">
        <v>283</v>
      </c>
      <c r="BE182" s="217">
        <f>IF(N182="základná",J182,0)</f>
        <v>0</v>
      </c>
      <c r="BF182" s="217">
        <f>IF(N182="znížená",J182,0)</f>
        <v>0</v>
      </c>
      <c r="BG182" s="217">
        <f>IF(N182="zákl. prenesená",J182,0)</f>
        <v>0</v>
      </c>
      <c r="BH182" s="217">
        <f>IF(N182="zníž. prenesená",J182,0)</f>
        <v>0</v>
      </c>
      <c r="BI182" s="217">
        <f>IF(N182="nulová",J182,0)</f>
        <v>0</v>
      </c>
      <c r="BJ182" s="18" t="s">
        <v>87</v>
      </c>
      <c r="BK182" s="217">
        <f>ROUND(I182*H182,2)</f>
        <v>0</v>
      </c>
      <c r="BL182" s="18" t="s">
        <v>289</v>
      </c>
      <c r="BM182" s="216" t="s">
        <v>330</v>
      </c>
    </row>
    <row r="183" s="13" customFormat="1">
      <c r="A183" s="13"/>
      <c r="B183" s="218"/>
      <c r="C183" s="13"/>
      <c r="D183" s="219" t="s">
        <v>291</v>
      </c>
      <c r="E183" s="220" t="s">
        <v>1</v>
      </c>
      <c r="F183" s="221" t="s">
        <v>5333</v>
      </c>
      <c r="G183" s="13"/>
      <c r="H183" s="222">
        <v>34.927</v>
      </c>
      <c r="I183" s="223"/>
      <c r="J183" s="13"/>
      <c r="K183" s="13"/>
      <c r="L183" s="218"/>
      <c r="M183" s="224"/>
      <c r="N183" s="225"/>
      <c r="O183" s="225"/>
      <c r="P183" s="225"/>
      <c r="Q183" s="225"/>
      <c r="R183" s="225"/>
      <c r="S183" s="225"/>
      <c r="T183" s="226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T183" s="220" t="s">
        <v>291</v>
      </c>
      <c r="AU183" s="220" t="s">
        <v>87</v>
      </c>
      <c r="AV183" s="13" t="s">
        <v>87</v>
      </c>
      <c r="AW183" s="13" t="s">
        <v>31</v>
      </c>
      <c r="AX183" s="13" t="s">
        <v>82</v>
      </c>
      <c r="AY183" s="220" t="s">
        <v>283</v>
      </c>
    </row>
    <row r="184" s="2" customFormat="1" ht="37.8" customHeight="1">
      <c r="A184" s="37"/>
      <c r="B184" s="168"/>
      <c r="C184" s="204" t="s">
        <v>337</v>
      </c>
      <c r="D184" s="204" t="s">
        <v>285</v>
      </c>
      <c r="E184" s="205" t="s">
        <v>333</v>
      </c>
      <c r="F184" s="206" t="s">
        <v>334</v>
      </c>
      <c r="G184" s="207" t="s">
        <v>296</v>
      </c>
      <c r="H184" s="208">
        <v>244.489</v>
      </c>
      <c r="I184" s="209"/>
      <c r="J184" s="210">
        <f>ROUND(I184*H184,2)</f>
        <v>0</v>
      </c>
      <c r="K184" s="211"/>
      <c r="L184" s="38"/>
      <c r="M184" s="212" t="s">
        <v>1</v>
      </c>
      <c r="N184" s="213" t="s">
        <v>41</v>
      </c>
      <c r="O184" s="81"/>
      <c r="P184" s="214">
        <f>O184*H184</f>
        <v>0</v>
      </c>
      <c r="Q184" s="214">
        <v>0</v>
      </c>
      <c r="R184" s="214">
        <f>Q184*H184</f>
        <v>0</v>
      </c>
      <c r="S184" s="214">
        <v>0</v>
      </c>
      <c r="T184" s="215">
        <f>S184*H184</f>
        <v>0</v>
      </c>
      <c r="U184" s="37"/>
      <c r="V184" s="37"/>
      <c r="W184" s="37"/>
      <c r="X184" s="37"/>
      <c r="Y184" s="37"/>
      <c r="Z184" s="37"/>
      <c r="AA184" s="37"/>
      <c r="AB184" s="37"/>
      <c r="AC184" s="37"/>
      <c r="AD184" s="37"/>
      <c r="AE184" s="37"/>
      <c r="AR184" s="216" t="s">
        <v>289</v>
      </c>
      <c r="AT184" s="216" t="s">
        <v>285</v>
      </c>
      <c r="AU184" s="216" t="s">
        <v>87</v>
      </c>
      <c r="AY184" s="18" t="s">
        <v>283</v>
      </c>
      <c r="BE184" s="217">
        <f>IF(N184="základná",J184,0)</f>
        <v>0</v>
      </c>
      <c r="BF184" s="217">
        <f>IF(N184="znížená",J184,0)</f>
        <v>0</v>
      </c>
      <c r="BG184" s="217">
        <f>IF(N184="zákl. prenesená",J184,0)</f>
        <v>0</v>
      </c>
      <c r="BH184" s="217">
        <f>IF(N184="zníž. prenesená",J184,0)</f>
        <v>0</v>
      </c>
      <c r="BI184" s="217">
        <f>IF(N184="nulová",J184,0)</f>
        <v>0</v>
      </c>
      <c r="BJ184" s="18" t="s">
        <v>87</v>
      </c>
      <c r="BK184" s="217">
        <f>ROUND(I184*H184,2)</f>
        <v>0</v>
      </c>
      <c r="BL184" s="18" t="s">
        <v>289</v>
      </c>
      <c r="BM184" s="216" t="s">
        <v>335</v>
      </c>
    </row>
    <row r="185" s="13" customFormat="1">
      <c r="A185" s="13"/>
      <c r="B185" s="218"/>
      <c r="C185" s="13"/>
      <c r="D185" s="219" t="s">
        <v>291</v>
      </c>
      <c r="E185" s="13"/>
      <c r="F185" s="221" t="s">
        <v>5334</v>
      </c>
      <c r="G185" s="13"/>
      <c r="H185" s="222">
        <v>244.489</v>
      </c>
      <c r="I185" s="223"/>
      <c r="J185" s="13"/>
      <c r="K185" s="13"/>
      <c r="L185" s="218"/>
      <c r="M185" s="224"/>
      <c r="N185" s="225"/>
      <c r="O185" s="225"/>
      <c r="P185" s="225"/>
      <c r="Q185" s="225"/>
      <c r="R185" s="225"/>
      <c r="S185" s="225"/>
      <c r="T185" s="226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T185" s="220" t="s">
        <v>291</v>
      </c>
      <c r="AU185" s="220" t="s">
        <v>87</v>
      </c>
      <c r="AV185" s="13" t="s">
        <v>87</v>
      </c>
      <c r="AW185" s="13" t="s">
        <v>3</v>
      </c>
      <c r="AX185" s="13" t="s">
        <v>82</v>
      </c>
      <c r="AY185" s="220" t="s">
        <v>283</v>
      </c>
    </row>
    <row r="186" s="2" customFormat="1" ht="16.5" customHeight="1">
      <c r="A186" s="37"/>
      <c r="B186" s="168"/>
      <c r="C186" s="204" t="s">
        <v>341</v>
      </c>
      <c r="D186" s="204" t="s">
        <v>285</v>
      </c>
      <c r="E186" s="205" t="s">
        <v>338</v>
      </c>
      <c r="F186" s="206" t="s">
        <v>339</v>
      </c>
      <c r="G186" s="207" t="s">
        <v>296</v>
      </c>
      <c r="H186" s="208">
        <v>34.927</v>
      </c>
      <c r="I186" s="209"/>
      <c r="J186" s="210">
        <f>ROUND(I186*H186,2)</f>
        <v>0</v>
      </c>
      <c r="K186" s="211"/>
      <c r="L186" s="38"/>
      <c r="M186" s="212" t="s">
        <v>1</v>
      </c>
      <c r="N186" s="213" t="s">
        <v>41</v>
      </c>
      <c r="O186" s="81"/>
      <c r="P186" s="214">
        <f>O186*H186</f>
        <v>0</v>
      </c>
      <c r="Q186" s="214">
        <v>0</v>
      </c>
      <c r="R186" s="214">
        <f>Q186*H186</f>
        <v>0</v>
      </c>
      <c r="S186" s="214">
        <v>0</v>
      </c>
      <c r="T186" s="215">
        <f>S186*H186</f>
        <v>0</v>
      </c>
      <c r="U186" s="37"/>
      <c r="V186" s="37"/>
      <c r="W186" s="37"/>
      <c r="X186" s="37"/>
      <c r="Y186" s="37"/>
      <c r="Z186" s="37"/>
      <c r="AA186" s="37"/>
      <c r="AB186" s="37"/>
      <c r="AC186" s="37"/>
      <c r="AD186" s="37"/>
      <c r="AE186" s="37"/>
      <c r="AR186" s="216" t="s">
        <v>289</v>
      </c>
      <c r="AT186" s="216" t="s">
        <v>285</v>
      </c>
      <c r="AU186" s="216" t="s">
        <v>87</v>
      </c>
      <c r="AY186" s="18" t="s">
        <v>283</v>
      </c>
      <c r="BE186" s="217">
        <f>IF(N186="základná",J186,0)</f>
        <v>0</v>
      </c>
      <c r="BF186" s="217">
        <f>IF(N186="znížená",J186,0)</f>
        <v>0</v>
      </c>
      <c r="BG186" s="217">
        <f>IF(N186="zákl. prenesená",J186,0)</f>
        <v>0</v>
      </c>
      <c r="BH186" s="217">
        <f>IF(N186="zníž. prenesená",J186,0)</f>
        <v>0</v>
      </c>
      <c r="BI186" s="217">
        <f>IF(N186="nulová",J186,0)</f>
        <v>0</v>
      </c>
      <c r="BJ186" s="18" t="s">
        <v>87</v>
      </c>
      <c r="BK186" s="217">
        <f>ROUND(I186*H186,2)</f>
        <v>0</v>
      </c>
      <c r="BL186" s="18" t="s">
        <v>289</v>
      </c>
      <c r="BM186" s="216" t="s">
        <v>340</v>
      </c>
    </row>
    <row r="187" s="2" customFormat="1" ht="24.15" customHeight="1">
      <c r="A187" s="37"/>
      <c r="B187" s="168"/>
      <c r="C187" s="204" t="s">
        <v>347</v>
      </c>
      <c r="D187" s="204" t="s">
        <v>285</v>
      </c>
      <c r="E187" s="205" t="s">
        <v>342</v>
      </c>
      <c r="F187" s="206" t="s">
        <v>343</v>
      </c>
      <c r="G187" s="207" t="s">
        <v>344</v>
      </c>
      <c r="H187" s="208">
        <v>62.869</v>
      </c>
      <c r="I187" s="209"/>
      <c r="J187" s="210">
        <f>ROUND(I187*H187,2)</f>
        <v>0</v>
      </c>
      <c r="K187" s="211"/>
      <c r="L187" s="38"/>
      <c r="M187" s="212" t="s">
        <v>1</v>
      </c>
      <c r="N187" s="213" t="s">
        <v>41</v>
      </c>
      <c r="O187" s="81"/>
      <c r="P187" s="214">
        <f>O187*H187</f>
        <v>0</v>
      </c>
      <c r="Q187" s="214">
        <v>0</v>
      </c>
      <c r="R187" s="214">
        <f>Q187*H187</f>
        <v>0</v>
      </c>
      <c r="S187" s="214">
        <v>0</v>
      </c>
      <c r="T187" s="215">
        <f>S187*H187</f>
        <v>0</v>
      </c>
      <c r="U187" s="37"/>
      <c r="V187" s="37"/>
      <c r="W187" s="37"/>
      <c r="X187" s="37"/>
      <c r="Y187" s="37"/>
      <c r="Z187" s="37"/>
      <c r="AA187" s="37"/>
      <c r="AB187" s="37"/>
      <c r="AC187" s="37"/>
      <c r="AD187" s="37"/>
      <c r="AE187" s="37"/>
      <c r="AR187" s="216" t="s">
        <v>289</v>
      </c>
      <c r="AT187" s="216" t="s">
        <v>285</v>
      </c>
      <c r="AU187" s="216" t="s">
        <v>87</v>
      </c>
      <c r="AY187" s="18" t="s">
        <v>283</v>
      </c>
      <c r="BE187" s="217">
        <f>IF(N187="základná",J187,0)</f>
        <v>0</v>
      </c>
      <c r="BF187" s="217">
        <f>IF(N187="znížená",J187,0)</f>
        <v>0</v>
      </c>
      <c r="BG187" s="217">
        <f>IF(N187="zákl. prenesená",J187,0)</f>
        <v>0</v>
      </c>
      <c r="BH187" s="217">
        <f>IF(N187="zníž. prenesená",J187,0)</f>
        <v>0</v>
      </c>
      <c r="BI187" s="217">
        <f>IF(N187="nulová",J187,0)</f>
        <v>0</v>
      </c>
      <c r="BJ187" s="18" t="s">
        <v>87</v>
      </c>
      <c r="BK187" s="217">
        <f>ROUND(I187*H187,2)</f>
        <v>0</v>
      </c>
      <c r="BL187" s="18" t="s">
        <v>289</v>
      </c>
      <c r="BM187" s="216" t="s">
        <v>345</v>
      </c>
    </row>
    <row r="188" s="13" customFormat="1">
      <c r="A188" s="13"/>
      <c r="B188" s="218"/>
      <c r="C188" s="13"/>
      <c r="D188" s="219" t="s">
        <v>291</v>
      </c>
      <c r="E188" s="220" t="s">
        <v>1</v>
      </c>
      <c r="F188" s="221" t="s">
        <v>5335</v>
      </c>
      <c r="G188" s="13"/>
      <c r="H188" s="222">
        <v>62.869</v>
      </c>
      <c r="I188" s="223"/>
      <c r="J188" s="13"/>
      <c r="K188" s="13"/>
      <c r="L188" s="218"/>
      <c r="M188" s="224"/>
      <c r="N188" s="225"/>
      <c r="O188" s="225"/>
      <c r="P188" s="225"/>
      <c r="Q188" s="225"/>
      <c r="R188" s="225"/>
      <c r="S188" s="225"/>
      <c r="T188" s="226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T188" s="220" t="s">
        <v>291</v>
      </c>
      <c r="AU188" s="220" t="s">
        <v>87</v>
      </c>
      <c r="AV188" s="13" t="s">
        <v>87</v>
      </c>
      <c r="AW188" s="13" t="s">
        <v>31</v>
      </c>
      <c r="AX188" s="13" t="s">
        <v>82</v>
      </c>
      <c r="AY188" s="220" t="s">
        <v>283</v>
      </c>
    </row>
    <row r="189" s="2" customFormat="1" ht="24.15" customHeight="1">
      <c r="A189" s="37"/>
      <c r="B189" s="168"/>
      <c r="C189" s="204" t="s">
        <v>352</v>
      </c>
      <c r="D189" s="204" t="s">
        <v>285</v>
      </c>
      <c r="E189" s="205" t="s">
        <v>348</v>
      </c>
      <c r="F189" s="206" t="s">
        <v>349</v>
      </c>
      <c r="G189" s="207" t="s">
        <v>296</v>
      </c>
      <c r="H189" s="208">
        <v>23.100000000000001</v>
      </c>
      <c r="I189" s="209"/>
      <c r="J189" s="210">
        <f>ROUND(I189*H189,2)</f>
        <v>0</v>
      </c>
      <c r="K189" s="211"/>
      <c r="L189" s="38"/>
      <c r="M189" s="212" t="s">
        <v>1</v>
      </c>
      <c r="N189" s="213" t="s">
        <v>41</v>
      </c>
      <c r="O189" s="81"/>
      <c r="P189" s="214">
        <f>O189*H189</f>
        <v>0</v>
      </c>
      <c r="Q189" s="214">
        <v>0</v>
      </c>
      <c r="R189" s="214">
        <f>Q189*H189</f>
        <v>0</v>
      </c>
      <c r="S189" s="214">
        <v>0</v>
      </c>
      <c r="T189" s="215">
        <f>S189*H189</f>
        <v>0</v>
      </c>
      <c r="U189" s="37"/>
      <c r="V189" s="37"/>
      <c r="W189" s="37"/>
      <c r="X189" s="37"/>
      <c r="Y189" s="37"/>
      <c r="Z189" s="37"/>
      <c r="AA189" s="37"/>
      <c r="AB189" s="37"/>
      <c r="AC189" s="37"/>
      <c r="AD189" s="37"/>
      <c r="AE189" s="37"/>
      <c r="AR189" s="216" t="s">
        <v>289</v>
      </c>
      <c r="AT189" s="216" t="s">
        <v>285</v>
      </c>
      <c r="AU189" s="216" t="s">
        <v>87</v>
      </c>
      <c r="AY189" s="18" t="s">
        <v>283</v>
      </c>
      <c r="BE189" s="217">
        <f>IF(N189="základná",J189,0)</f>
        <v>0</v>
      </c>
      <c r="BF189" s="217">
        <f>IF(N189="znížená",J189,0)</f>
        <v>0</v>
      </c>
      <c r="BG189" s="217">
        <f>IF(N189="zákl. prenesená",J189,0)</f>
        <v>0</v>
      </c>
      <c r="BH189" s="217">
        <f>IF(N189="zníž. prenesená",J189,0)</f>
        <v>0</v>
      </c>
      <c r="BI189" s="217">
        <f>IF(N189="nulová",J189,0)</f>
        <v>0</v>
      </c>
      <c r="BJ189" s="18" t="s">
        <v>87</v>
      </c>
      <c r="BK189" s="217">
        <f>ROUND(I189*H189,2)</f>
        <v>0</v>
      </c>
      <c r="BL189" s="18" t="s">
        <v>289</v>
      </c>
      <c r="BM189" s="216" t="s">
        <v>350</v>
      </c>
    </row>
    <row r="190" s="13" customFormat="1">
      <c r="A190" s="13"/>
      <c r="B190" s="218"/>
      <c r="C190" s="13"/>
      <c r="D190" s="219" t="s">
        <v>291</v>
      </c>
      <c r="E190" s="220" t="s">
        <v>1</v>
      </c>
      <c r="F190" s="221" t="s">
        <v>5336</v>
      </c>
      <c r="G190" s="13"/>
      <c r="H190" s="222">
        <v>23.100000000000001</v>
      </c>
      <c r="I190" s="223"/>
      <c r="J190" s="13"/>
      <c r="K190" s="13"/>
      <c r="L190" s="218"/>
      <c r="M190" s="224"/>
      <c r="N190" s="225"/>
      <c r="O190" s="225"/>
      <c r="P190" s="225"/>
      <c r="Q190" s="225"/>
      <c r="R190" s="225"/>
      <c r="S190" s="225"/>
      <c r="T190" s="226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T190" s="220" t="s">
        <v>291</v>
      </c>
      <c r="AU190" s="220" t="s">
        <v>87</v>
      </c>
      <c r="AV190" s="13" t="s">
        <v>87</v>
      </c>
      <c r="AW190" s="13" t="s">
        <v>31</v>
      </c>
      <c r="AX190" s="13" t="s">
        <v>82</v>
      </c>
      <c r="AY190" s="220" t="s">
        <v>283</v>
      </c>
    </row>
    <row r="191" s="2" customFormat="1" ht="21.75" customHeight="1">
      <c r="A191" s="37"/>
      <c r="B191" s="168"/>
      <c r="C191" s="204" t="s">
        <v>358</v>
      </c>
      <c r="D191" s="204" t="s">
        <v>285</v>
      </c>
      <c r="E191" s="205" t="s">
        <v>353</v>
      </c>
      <c r="F191" s="206" t="s">
        <v>354</v>
      </c>
      <c r="G191" s="207" t="s">
        <v>288</v>
      </c>
      <c r="H191" s="208">
        <v>77</v>
      </c>
      <c r="I191" s="209"/>
      <c r="J191" s="210">
        <f>ROUND(I191*H191,2)</f>
        <v>0</v>
      </c>
      <c r="K191" s="211"/>
      <c r="L191" s="38"/>
      <c r="M191" s="212" t="s">
        <v>1</v>
      </c>
      <c r="N191" s="213" t="s">
        <v>41</v>
      </c>
      <c r="O191" s="81"/>
      <c r="P191" s="214">
        <f>O191*H191</f>
        <v>0</v>
      </c>
      <c r="Q191" s="214">
        <v>0</v>
      </c>
      <c r="R191" s="214">
        <f>Q191*H191</f>
        <v>0</v>
      </c>
      <c r="S191" s="214">
        <v>0</v>
      </c>
      <c r="T191" s="215">
        <f>S191*H191</f>
        <v>0</v>
      </c>
      <c r="U191" s="37"/>
      <c r="V191" s="37"/>
      <c r="W191" s="37"/>
      <c r="X191" s="37"/>
      <c r="Y191" s="37"/>
      <c r="Z191" s="37"/>
      <c r="AA191" s="37"/>
      <c r="AB191" s="37"/>
      <c r="AC191" s="37"/>
      <c r="AD191" s="37"/>
      <c r="AE191" s="37"/>
      <c r="AR191" s="216" t="s">
        <v>289</v>
      </c>
      <c r="AT191" s="216" t="s">
        <v>285</v>
      </c>
      <c r="AU191" s="216" t="s">
        <v>87</v>
      </c>
      <c r="AY191" s="18" t="s">
        <v>283</v>
      </c>
      <c r="BE191" s="217">
        <f>IF(N191="základná",J191,0)</f>
        <v>0</v>
      </c>
      <c r="BF191" s="217">
        <f>IF(N191="znížená",J191,0)</f>
        <v>0</v>
      </c>
      <c r="BG191" s="217">
        <f>IF(N191="zákl. prenesená",J191,0)</f>
        <v>0</v>
      </c>
      <c r="BH191" s="217">
        <f>IF(N191="zníž. prenesená",J191,0)</f>
        <v>0</v>
      </c>
      <c r="BI191" s="217">
        <f>IF(N191="nulová",J191,0)</f>
        <v>0</v>
      </c>
      <c r="BJ191" s="18" t="s">
        <v>87</v>
      </c>
      <c r="BK191" s="217">
        <f>ROUND(I191*H191,2)</f>
        <v>0</v>
      </c>
      <c r="BL191" s="18" t="s">
        <v>289</v>
      </c>
      <c r="BM191" s="216" t="s">
        <v>355</v>
      </c>
    </row>
    <row r="192" s="13" customFormat="1">
      <c r="A192" s="13"/>
      <c r="B192" s="218"/>
      <c r="C192" s="13"/>
      <c r="D192" s="219" t="s">
        <v>291</v>
      </c>
      <c r="E192" s="220" t="s">
        <v>1</v>
      </c>
      <c r="F192" s="221" t="s">
        <v>5337</v>
      </c>
      <c r="G192" s="13"/>
      <c r="H192" s="222">
        <v>77</v>
      </c>
      <c r="I192" s="223"/>
      <c r="J192" s="13"/>
      <c r="K192" s="13"/>
      <c r="L192" s="218"/>
      <c r="M192" s="224"/>
      <c r="N192" s="225"/>
      <c r="O192" s="225"/>
      <c r="P192" s="225"/>
      <c r="Q192" s="225"/>
      <c r="R192" s="225"/>
      <c r="S192" s="225"/>
      <c r="T192" s="226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T192" s="220" t="s">
        <v>291</v>
      </c>
      <c r="AU192" s="220" t="s">
        <v>87</v>
      </c>
      <c r="AV192" s="13" t="s">
        <v>87</v>
      </c>
      <c r="AW192" s="13" t="s">
        <v>31</v>
      </c>
      <c r="AX192" s="13" t="s">
        <v>82</v>
      </c>
      <c r="AY192" s="220" t="s">
        <v>283</v>
      </c>
    </row>
    <row r="193" s="12" customFormat="1" ht="22.8" customHeight="1">
      <c r="A193" s="12"/>
      <c r="B193" s="191"/>
      <c r="C193" s="12"/>
      <c r="D193" s="192" t="s">
        <v>74</v>
      </c>
      <c r="E193" s="202" t="s">
        <v>92</v>
      </c>
      <c r="F193" s="202" t="s">
        <v>357</v>
      </c>
      <c r="G193" s="12"/>
      <c r="H193" s="12"/>
      <c r="I193" s="194"/>
      <c r="J193" s="203">
        <f>BK193</f>
        <v>0</v>
      </c>
      <c r="K193" s="12"/>
      <c r="L193" s="191"/>
      <c r="M193" s="196"/>
      <c r="N193" s="197"/>
      <c r="O193" s="197"/>
      <c r="P193" s="198">
        <f>SUM(P194:P229)</f>
        <v>0</v>
      </c>
      <c r="Q193" s="197"/>
      <c r="R193" s="198">
        <f>SUM(R194:R229)</f>
        <v>54.266121790000007</v>
      </c>
      <c r="S193" s="197"/>
      <c r="T193" s="199">
        <f>SUM(T194:T229)</f>
        <v>0</v>
      </c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R193" s="192" t="s">
        <v>82</v>
      </c>
      <c r="AT193" s="200" t="s">
        <v>74</v>
      </c>
      <c r="AU193" s="200" t="s">
        <v>82</v>
      </c>
      <c r="AY193" s="192" t="s">
        <v>283</v>
      </c>
      <c r="BK193" s="201">
        <f>SUM(BK194:BK229)</f>
        <v>0</v>
      </c>
    </row>
    <row r="194" s="2" customFormat="1" ht="24.15" customHeight="1">
      <c r="A194" s="37"/>
      <c r="B194" s="168"/>
      <c r="C194" s="204" t="s">
        <v>364</v>
      </c>
      <c r="D194" s="204" t="s">
        <v>285</v>
      </c>
      <c r="E194" s="205" t="s">
        <v>371</v>
      </c>
      <c r="F194" s="206" t="s">
        <v>372</v>
      </c>
      <c r="G194" s="207" t="s">
        <v>373</v>
      </c>
      <c r="H194" s="208">
        <v>1</v>
      </c>
      <c r="I194" s="209"/>
      <c r="J194" s="210">
        <f>ROUND(I194*H194,2)</f>
        <v>0</v>
      </c>
      <c r="K194" s="211"/>
      <c r="L194" s="38"/>
      <c r="M194" s="212" t="s">
        <v>1</v>
      </c>
      <c r="N194" s="213" t="s">
        <v>41</v>
      </c>
      <c r="O194" s="81"/>
      <c r="P194" s="214">
        <f>O194*H194</f>
        <v>0</v>
      </c>
      <c r="Q194" s="214">
        <v>0.021520000000000001</v>
      </c>
      <c r="R194" s="214">
        <f>Q194*H194</f>
        <v>0.021520000000000001</v>
      </c>
      <c r="S194" s="214">
        <v>0</v>
      </c>
      <c r="T194" s="215">
        <f>S194*H194</f>
        <v>0</v>
      </c>
      <c r="U194" s="37"/>
      <c r="V194" s="37"/>
      <c r="W194" s="37"/>
      <c r="X194" s="37"/>
      <c r="Y194" s="37"/>
      <c r="Z194" s="37"/>
      <c r="AA194" s="37"/>
      <c r="AB194" s="37"/>
      <c r="AC194" s="37"/>
      <c r="AD194" s="37"/>
      <c r="AE194" s="37"/>
      <c r="AR194" s="216" t="s">
        <v>289</v>
      </c>
      <c r="AT194" s="216" t="s">
        <v>285</v>
      </c>
      <c r="AU194" s="216" t="s">
        <v>87</v>
      </c>
      <c r="AY194" s="18" t="s">
        <v>283</v>
      </c>
      <c r="BE194" s="217">
        <f>IF(N194="základná",J194,0)</f>
        <v>0</v>
      </c>
      <c r="BF194" s="217">
        <f>IF(N194="znížená",J194,0)</f>
        <v>0</v>
      </c>
      <c r="BG194" s="217">
        <f>IF(N194="zákl. prenesená",J194,0)</f>
        <v>0</v>
      </c>
      <c r="BH194" s="217">
        <f>IF(N194="zníž. prenesená",J194,0)</f>
        <v>0</v>
      </c>
      <c r="BI194" s="217">
        <f>IF(N194="nulová",J194,0)</f>
        <v>0</v>
      </c>
      <c r="BJ194" s="18" t="s">
        <v>87</v>
      </c>
      <c r="BK194" s="217">
        <f>ROUND(I194*H194,2)</f>
        <v>0</v>
      </c>
      <c r="BL194" s="18" t="s">
        <v>289</v>
      </c>
      <c r="BM194" s="216" t="s">
        <v>374</v>
      </c>
    </row>
    <row r="195" s="13" customFormat="1">
      <c r="A195" s="13"/>
      <c r="B195" s="218"/>
      <c r="C195" s="13"/>
      <c r="D195" s="219" t="s">
        <v>291</v>
      </c>
      <c r="E195" s="220" t="s">
        <v>1</v>
      </c>
      <c r="F195" s="221" t="s">
        <v>5338</v>
      </c>
      <c r="G195" s="13"/>
      <c r="H195" s="222">
        <v>1</v>
      </c>
      <c r="I195" s="223"/>
      <c r="J195" s="13"/>
      <c r="K195" s="13"/>
      <c r="L195" s="218"/>
      <c r="M195" s="224"/>
      <c r="N195" s="225"/>
      <c r="O195" s="225"/>
      <c r="P195" s="225"/>
      <c r="Q195" s="225"/>
      <c r="R195" s="225"/>
      <c r="S195" s="225"/>
      <c r="T195" s="226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T195" s="220" t="s">
        <v>291</v>
      </c>
      <c r="AU195" s="220" t="s">
        <v>87</v>
      </c>
      <c r="AV195" s="13" t="s">
        <v>87</v>
      </c>
      <c r="AW195" s="13" t="s">
        <v>31</v>
      </c>
      <c r="AX195" s="13" t="s">
        <v>82</v>
      </c>
      <c r="AY195" s="220" t="s">
        <v>283</v>
      </c>
    </row>
    <row r="196" s="2" customFormat="1" ht="24.15" customHeight="1">
      <c r="A196" s="37"/>
      <c r="B196" s="168"/>
      <c r="C196" s="204" t="s">
        <v>370</v>
      </c>
      <c r="D196" s="204" t="s">
        <v>285</v>
      </c>
      <c r="E196" s="205" t="s">
        <v>377</v>
      </c>
      <c r="F196" s="206" t="s">
        <v>378</v>
      </c>
      <c r="G196" s="207" t="s">
        <v>373</v>
      </c>
      <c r="H196" s="208">
        <v>28</v>
      </c>
      <c r="I196" s="209"/>
      <c r="J196" s="210">
        <f>ROUND(I196*H196,2)</f>
        <v>0</v>
      </c>
      <c r="K196" s="211"/>
      <c r="L196" s="38"/>
      <c r="M196" s="212" t="s">
        <v>1</v>
      </c>
      <c r="N196" s="213" t="s">
        <v>41</v>
      </c>
      <c r="O196" s="81"/>
      <c r="P196" s="214">
        <f>O196*H196</f>
        <v>0</v>
      </c>
      <c r="Q196" s="214">
        <v>0.03193</v>
      </c>
      <c r="R196" s="214">
        <f>Q196*H196</f>
        <v>0.89403999999999995</v>
      </c>
      <c r="S196" s="214">
        <v>0</v>
      </c>
      <c r="T196" s="215">
        <f>S196*H196</f>
        <v>0</v>
      </c>
      <c r="U196" s="37"/>
      <c r="V196" s="37"/>
      <c r="W196" s="37"/>
      <c r="X196" s="37"/>
      <c r="Y196" s="37"/>
      <c r="Z196" s="37"/>
      <c r="AA196" s="37"/>
      <c r="AB196" s="37"/>
      <c r="AC196" s="37"/>
      <c r="AD196" s="37"/>
      <c r="AE196" s="37"/>
      <c r="AR196" s="216" t="s">
        <v>289</v>
      </c>
      <c r="AT196" s="216" t="s">
        <v>285</v>
      </c>
      <c r="AU196" s="216" t="s">
        <v>87</v>
      </c>
      <c r="AY196" s="18" t="s">
        <v>283</v>
      </c>
      <c r="BE196" s="217">
        <f>IF(N196="základná",J196,0)</f>
        <v>0</v>
      </c>
      <c r="BF196" s="217">
        <f>IF(N196="znížená",J196,0)</f>
        <v>0</v>
      </c>
      <c r="BG196" s="217">
        <f>IF(N196="zákl. prenesená",J196,0)</f>
        <v>0</v>
      </c>
      <c r="BH196" s="217">
        <f>IF(N196="zníž. prenesená",J196,0)</f>
        <v>0</v>
      </c>
      <c r="BI196" s="217">
        <f>IF(N196="nulová",J196,0)</f>
        <v>0</v>
      </c>
      <c r="BJ196" s="18" t="s">
        <v>87</v>
      </c>
      <c r="BK196" s="217">
        <f>ROUND(I196*H196,2)</f>
        <v>0</v>
      </c>
      <c r="BL196" s="18" t="s">
        <v>289</v>
      </c>
      <c r="BM196" s="216" t="s">
        <v>379</v>
      </c>
    </row>
    <row r="197" s="13" customFormat="1">
      <c r="A197" s="13"/>
      <c r="B197" s="218"/>
      <c r="C197" s="13"/>
      <c r="D197" s="219" t="s">
        <v>291</v>
      </c>
      <c r="E197" s="220" t="s">
        <v>1</v>
      </c>
      <c r="F197" s="221" t="s">
        <v>5339</v>
      </c>
      <c r="G197" s="13"/>
      <c r="H197" s="222">
        <v>28</v>
      </c>
      <c r="I197" s="223"/>
      <c r="J197" s="13"/>
      <c r="K197" s="13"/>
      <c r="L197" s="218"/>
      <c r="M197" s="224"/>
      <c r="N197" s="225"/>
      <c r="O197" s="225"/>
      <c r="P197" s="225"/>
      <c r="Q197" s="225"/>
      <c r="R197" s="225"/>
      <c r="S197" s="225"/>
      <c r="T197" s="226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T197" s="220" t="s">
        <v>291</v>
      </c>
      <c r="AU197" s="220" t="s">
        <v>87</v>
      </c>
      <c r="AV197" s="13" t="s">
        <v>87</v>
      </c>
      <c r="AW197" s="13" t="s">
        <v>31</v>
      </c>
      <c r="AX197" s="13" t="s">
        <v>75</v>
      </c>
      <c r="AY197" s="220" t="s">
        <v>283</v>
      </c>
    </row>
    <row r="198" s="14" customFormat="1">
      <c r="A198" s="14"/>
      <c r="B198" s="227"/>
      <c r="C198" s="14"/>
      <c r="D198" s="219" t="s">
        <v>291</v>
      </c>
      <c r="E198" s="228" t="s">
        <v>1</v>
      </c>
      <c r="F198" s="229" t="s">
        <v>293</v>
      </c>
      <c r="G198" s="14"/>
      <c r="H198" s="230">
        <v>28</v>
      </c>
      <c r="I198" s="231"/>
      <c r="J198" s="14"/>
      <c r="K198" s="14"/>
      <c r="L198" s="227"/>
      <c r="M198" s="232"/>
      <c r="N198" s="233"/>
      <c r="O198" s="233"/>
      <c r="P198" s="233"/>
      <c r="Q198" s="233"/>
      <c r="R198" s="233"/>
      <c r="S198" s="233"/>
      <c r="T198" s="23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T198" s="228" t="s">
        <v>291</v>
      </c>
      <c r="AU198" s="228" t="s">
        <v>87</v>
      </c>
      <c r="AV198" s="14" t="s">
        <v>289</v>
      </c>
      <c r="AW198" s="14" t="s">
        <v>31</v>
      </c>
      <c r="AX198" s="14" t="s">
        <v>82</v>
      </c>
      <c r="AY198" s="228" t="s">
        <v>283</v>
      </c>
    </row>
    <row r="199" s="2" customFormat="1" ht="24.15" customHeight="1">
      <c r="A199" s="37"/>
      <c r="B199" s="168"/>
      <c r="C199" s="204" t="s">
        <v>376</v>
      </c>
      <c r="D199" s="204" t="s">
        <v>285</v>
      </c>
      <c r="E199" s="205" t="s">
        <v>382</v>
      </c>
      <c r="F199" s="206" t="s">
        <v>383</v>
      </c>
      <c r="G199" s="207" t="s">
        <v>373</v>
      </c>
      <c r="H199" s="208">
        <v>2</v>
      </c>
      <c r="I199" s="209"/>
      <c r="J199" s="210">
        <f>ROUND(I199*H199,2)</f>
        <v>0</v>
      </c>
      <c r="K199" s="211"/>
      <c r="L199" s="38"/>
      <c r="M199" s="212" t="s">
        <v>1</v>
      </c>
      <c r="N199" s="213" t="s">
        <v>41</v>
      </c>
      <c r="O199" s="81"/>
      <c r="P199" s="214">
        <f>O199*H199</f>
        <v>0</v>
      </c>
      <c r="Q199" s="214">
        <v>0.067629999999999996</v>
      </c>
      <c r="R199" s="214">
        <f>Q199*H199</f>
        <v>0.13525999999999999</v>
      </c>
      <c r="S199" s="214">
        <v>0</v>
      </c>
      <c r="T199" s="215">
        <f>S199*H199</f>
        <v>0</v>
      </c>
      <c r="U199" s="37"/>
      <c r="V199" s="37"/>
      <c r="W199" s="37"/>
      <c r="X199" s="37"/>
      <c r="Y199" s="37"/>
      <c r="Z199" s="37"/>
      <c r="AA199" s="37"/>
      <c r="AB199" s="37"/>
      <c r="AC199" s="37"/>
      <c r="AD199" s="37"/>
      <c r="AE199" s="37"/>
      <c r="AR199" s="216" t="s">
        <v>289</v>
      </c>
      <c r="AT199" s="216" t="s">
        <v>285</v>
      </c>
      <c r="AU199" s="216" t="s">
        <v>87</v>
      </c>
      <c r="AY199" s="18" t="s">
        <v>283</v>
      </c>
      <c r="BE199" s="217">
        <f>IF(N199="základná",J199,0)</f>
        <v>0</v>
      </c>
      <c r="BF199" s="217">
        <f>IF(N199="znížená",J199,0)</f>
        <v>0</v>
      </c>
      <c r="BG199" s="217">
        <f>IF(N199="zákl. prenesená",J199,0)</f>
        <v>0</v>
      </c>
      <c r="BH199" s="217">
        <f>IF(N199="zníž. prenesená",J199,0)</f>
        <v>0</v>
      </c>
      <c r="BI199" s="217">
        <f>IF(N199="nulová",J199,0)</f>
        <v>0</v>
      </c>
      <c r="BJ199" s="18" t="s">
        <v>87</v>
      </c>
      <c r="BK199" s="217">
        <f>ROUND(I199*H199,2)</f>
        <v>0</v>
      </c>
      <c r="BL199" s="18" t="s">
        <v>289</v>
      </c>
      <c r="BM199" s="216" t="s">
        <v>384</v>
      </c>
    </row>
    <row r="200" s="13" customFormat="1">
      <c r="A200" s="13"/>
      <c r="B200" s="218"/>
      <c r="C200" s="13"/>
      <c r="D200" s="219" t="s">
        <v>291</v>
      </c>
      <c r="E200" s="220" t="s">
        <v>1</v>
      </c>
      <c r="F200" s="221" t="s">
        <v>5340</v>
      </c>
      <c r="G200" s="13"/>
      <c r="H200" s="222">
        <v>2</v>
      </c>
      <c r="I200" s="223"/>
      <c r="J200" s="13"/>
      <c r="K200" s="13"/>
      <c r="L200" s="218"/>
      <c r="M200" s="224"/>
      <c r="N200" s="225"/>
      <c r="O200" s="225"/>
      <c r="P200" s="225"/>
      <c r="Q200" s="225"/>
      <c r="R200" s="225"/>
      <c r="S200" s="225"/>
      <c r="T200" s="226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T200" s="220" t="s">
        <v>291</v>
      </c>
      <c r="AU200" s="220" t="s">
        <v>87</v>
      </c>
      <c r="AV200" s="13" t="s">
        <v>87</v>
      </c>
      <c r="AW200" s="13" t="s">
        <v>31</v>
      </c>
      <c r="AX200" s="13" t="s">
        <v>82</v>
      </c>
      <c r="AY200" s="220" t="s">
        <v>283</v>
      </c>
    </row>
    <row r="201" s="2" customFormat="1" ht="16.5" customHeight="1">
      <c r="A201" s="37"/>
      <c r="B201" s="168"/>
      <c r="C201" s="204" t="s">
        <v>7</v>
      </c>
      <c r="D201" s="204" t="s">
        <v>285</v>
      </c>
      <c r="E201" s="205" t="s">
        <v>387</v>
      </c>
      <c r="F201" s="206" t="s">
        <v>388</v>
      </c>
      <c r="G201" s="207" t="s">
        <v>344</v>
      </c>
      <c r="H201" s="208">
        <v>0.014999999999999999</v>
      </c>
      <c r="I201" s="209"/>
      <c r="J201" s="210">
        <f>ROUND(I201*H201,2)</f>
        <v>0</v>
      </c>
      <c r="K201" s="211"/>
      <c r="L201" s="38"/>
      <c r="M201" s="212" t="s">
        <v>1</v>
      </c>
      <c r="N201" s="213" t="s">
        <v>41</v>
      </c>
      <c r="O201" s="81"/>
      <c r="P201" s="214">
        <f>O201*H201</f>
        <v>0</v>
      </c>
      <c r="Q201" s="214">
        <v>1.01145</v>
      </c>
      <c r="R201" s="214">
        <f>Q201*H201</f>
        <v>0.01517175</v>
      </c>
      <c r="S201" s="214">
        <v>0</v>
      </c>
      <c r="T201" s="215">
        <f>S201*H201</f>
        <v>0</v>
      </c>
      <c r="U201" s="37"/>
      <c r="V201" s="37"/>
      <c r="W201" s="37"/>
      <c r="X201" s="37"/>
      <c r="Y201" s="37"/>
      <c r="Z201" s="37"/>
      <c r="AA201" s="37"/>
      <c r="AB201" s="37"/>
      <c r="AC201" s="37"/>
      <c r="AD201" s="37"/>
      <c r="AE201" s="37"/>
      <c r="AR201" s="216" t="s">
        <v>289</v>
      </c>
      <c r="AT201" s="216" t="s">
        <v>285</v>
      </c>
      <c r="AU201" s="216" t="s">
        <v>87</v>
      </c>
      <c r="AY201" s="18" t="s">
        <v>283</v>
      </c>
      <c r="BE201" s="217">
        <f>IF(N201="základná",J201,0)</f>
        <v>0</v>
      </c>
      <c r="BF201" s="217">
        <f>IF(N201="znížená",J201,0)</f>
        <v>0</v>
      </c>
      <c r="BG201" s="217">
        <f>IF(N201="zákl. prenesená",J201,0)</f>
        <v>0</v>
      </c>
      <c r="BH201" s="217">
        <f>IF(N201="zníž. prenesená",J201,0)</f>
        <v>0</v>
      </c>
      <c r="BI201" s="217">
        <f>IF(N201="nulová",J201,0)</f>
        <v>0</v>
      </c>
      <c r="BJ201" s="18" t="s">
        <v>87</v>
      </c>
      <c r="BK201" s="217">
        <f>ROUND(I201*H201,2)</f>
        <v>0</v>
      </c>
      <c r="BL201" s="18" t="s">
        <v>289</v>
      </c>
      <c r="BM201" s="216" t="s">
        <v>389</v>
      </c>
    </row>
    <row r="202" s="13" customFormat="1">
      <c r="A202" s="13"/>
      <c r="B202" s="218"/>
      <c r="C202" s="13"/>
      <c r="D202" s="219" t="s">
        <v>291</v>
      </c>
      <c r="E202" s="220" t="s">
        <v>1</v>
      </c>
      <c r="F202" s="221" t="s">
        <v>5341</v>
      </c>
      <c r="G202" s="13"/>
      <c r="H202" s="222">
        <v>0.010999999999999999</v>
      </c>
      <c r="I202" s="223"/>
      <c r="J202" s="13"/>
      <c r="K202" s="13"/>
      <c r="L202" s="218"/>
      <c r="M202" s="224"/>
      <c r="N202" s="225"/>
      <c r="O202" s="225"/>
      <c r="P202" s="225"/>
      <c r="Q202" s="225"/>
      <c r="R202" s="225"/>
      <c r="S202" s="225"/>
      <c r="T202" s="226"/>
      <c r="U202" s="13"/>
      <c r="V202" s="13"/>
      <c r="W202" s="13"/>
      <c r="X202" s="13"/>
      <c r="Y202" s="13"/>
      <c r="Z202" s="13"/>
      <c r="AA202" s="13"/>
      <c r="AB202" s="13"/>
      <c r="AC202" s="13"/>
      <c r="AD202" s="13"/>
      <c r="AE202" s="13"/>
      <c r="AT202" s="220" t="s">
        <v>291</v>
      </c>
      <c r="AU202" s="220" t="s">
        <v>87</v>
      </c>
      <c r="AV202" s="13" t="s">
        <v>87</v>
      </c>
      <c r="AW202" s="13" t="s">
        <v>31</v>
      </c>
      <c r="AX202" s="13" t="s">
        <v>75</v>
      </c>
      <c r="AY202" s="220" t="s">
        <v>283</v>
      </c>
    </row>
    <row r="203" s="13" customFormat="1">
      <c r="A203" s="13"/>
      <c r="B203" s="218"/>
      <c r="C203" s="13"/>
      <c r="D203" s="219" t="s">
        <v>291</v>
      </c>
      <c r="E203" s="220" t="s">
        <v>1</v>
      </c>
      <c r="F203" s="221" t="s">
        <v>5342</v>
      </c>
      <c r="G203" s="13"/>
      <c r="H203" s="222">
        <v>0.0040000000000000001</v>
      </c>
      <c r="I203" s="223"/>
      <c r="J203" s="13"/>
      <c r="K203" s="13"/>
      <c r="L203" s="218"/>
      <c r="M203" s="224"/>
      <c r="N203" s="225"/>
      <c r="O203" s="225"/>
      <c r="P203" s="225"/>
      <c r="Q203" s="225"/>
      <c r="R203" s="225"/>
      <c r="S203" s="225"/>
      <c r="T203" s="226"/>
      <c r="U203" s="13"/>
      <c r="V203" s="13"/>
      <c r="W203" s="13"/>
      <c r="X203" s="13"/>
      <c r="Y203" s="13"/>
      <c r="Z203" s="13"/>
      <c r="AA203" s="13"/>
      <c r="AB203" s="13"/>
      <c r="AC203" s="13"/>
      <c r="AD203" s="13"/>
      <c r="AE203" s="13"/>
      <c r="AT203" s="220" t="s">
        <v>291</v>
      </c>
      <c r="AU203" s="220" t="s">
        <v>87</v>
      </c>
      <c r="AV203" s="13" t="s">
        <v>87</v>
      </c>
      <c r="AW203" s="13" t="s">
        <v>31</v>
      </c>
      <c r="AX203" s="13" t="s">
        <v>75</v>
      </c>
      <c r="AY203" s="220" t="s">
        <v>283</v>
      </c>
    </row>
    <row r="204" s="14" customFormat="1">
      <c r="A204" s="14"/>
      <c r="B204" s="227"/>
      <c r="C204" s="14"/>
      <c r="D204" s="219" t="s">
        <v>291</v>
      </c>
      <c r="E204" s="228" t="s">
        <v>1</v>
      </c>
      <c r="F204" s="229" t="s">
        <v>293</v>
      </c>
      <c r="G204" s="14"/>
      <c r="H204" s="230">
        <v>0.014999999999999999</v>
      </c>
      <c r="I204" s="231"/>
      <c r="J204" s="14"/>
      <c r="K204" s="14"/>
      <c r="L204" s="227"/>
      <c r="M204" s="232"/>
      <c r="N204" s="233"/>
      <c r="O204" s="233"/>
      <c r="P204" s="233"/>
      <c r="Q204" s="233"/>
      <c r="R204" s="233"/>
      <c r="S204" s="233"/>
      <c r="T204" s="234"/>
      <c r="U204" s="14"/>
      <c r="V204" s="14"/>
      <c r="W204" s="14"/>
      <c r="X204" s="14"/>
      <c r="Y204" s="14"/>
      <c r="Z204" s="14"/>
      <c r="AA204" s="14"/>
      <c r="AB204" s="14"/>
      <c r="AC204" s="14"/>
      <c r="AD204" s="14"/>
      <c r="AE204" s="14"/>
      <c r="AT204" s="228" t="s">
        <v>291</v>
      </c>
      <c r="AU204" s="228" t="s">
        <v>87</v>
      </c>
      <c r="AV204" s="14" t="s">
        <v>289</v>
      </c>
      <c r="AW204" s="14" t="s">
        <v>31</v>
      </c>
      <c r="AX204" s="14" t="s">
        <v>82</v>
      </c>
      <c r="AY204" s="228" t="s">
        <v>283</v>
      </c>
    </row>
    <row r="205" s="2" customFormat="1" ht="24.15" customHeight="1">
      <c r="A205" s="37"/>
      <c r="B205" s="168"/>
      <c r="C205" s="204" t="s">
        <v>386</v>
      </c>
      <c r="D205" s="204" t="s">
        <v>285</v>
      </c>
      <c r="E205" s="205" t="s">
        <v>3489</v>
      </c>
      <c r="F205" s="206" t="s">
        <v>3490</v>
      </c>
      <c r="G205" s="207" t="s">
        <v>344</v>
      </c>
      <c r="H205" s="208">
        <v>0.13200000000000001</v>
      </c>
      <c r="I205" s="209"/>
      <c r="J205" s="210">
        <f>ROUND(I205*H205,2)</f>
        <v>0</v>
      </c>
      <c r="K205" s="211"/>
      <c r="L205" s="38"/>
      <c r="M205" s="212" t="s">
        <v>1</v>
      </c>
      <c r="N205" s="213" t="s">
        <v>41</v>
      </c>
      <c r="O205" s="81"/>
      <c r="P205" s="214">
        <f>O205*H205</f>
        <v>0</v>
      </c>
      <c r="Q205" s="214">
        <v>1.0900000000000001</v>
      </c>
      <c r="R205" s="214">
        <f>Q205*H205</f>
        <v>0.14388000000000001</v>
      </c>
      <c r="S205" s="214">
        <v>0</v>
      </c>
      <c r="T205" s="215">
        <f>S205*H205</f>
        <v>0</v>
      </c>
      <c r="U205" s="37"/>
      <c r="V205" s="37"/>
      <c r="W205" s="37"/>
      <c r="X205" s="37"/>
      <c r="Y205" s="37"/>
      <c r="Z205" s="37"/>
      <c r="AA205" s="37"/>
      <c r="AB205" s="37"/>
      <c r="AC205" s="37"/>
      <c r="AD205" s="37"/>
      <c r="AE205" s="37"/>
      <c r="AR205" s="216" t="s">
        <v>289</v>
      </c>
      <c r="AT205" s="216" t="s">
        <v>285</v>
      </c>
      <c r="AU205" s="216" t="s">
        <v>87</v>
      </c>
      <c r="AY205" s="18" t="s">
        <v>283</v>
      </c>
      <c r="BE205" s="217">
        <f>IF(N205="základná",J205,0)</f>
        <v>0</v>
      </c>
      <c r="BF205" s="217">
        <f>IF(N205="znížená",J205,0)</f>
        <v>0</v>
      </c>
      <c r="BG205" s="217">
        <f>IF(N205="zákl. prenesená",J205,0)</f>
        <v>0</v>
      </c>
      <c r="BH205" s="217">
        <f>IF(N205="zníž. prenesená",J205,0)</f>
        <v>0</v>
      </c>
      <c r="BI205" s="217">
        <f>IF(N205="nulová",J205,0)</f>
        <v>0</v>
      </c>
      <c r="BJ205" s="18" t="s">
        <v>87</v>
      </c>
      <c r="BK205" s="217">
        <f>ROUND(I205*H205,2)</f>
        <v>0</v>
      </c>
      <c r="BL205" s="18" t="s">
        <v>289</v>
      </c>
      <c r="BM205" s="216" t="s">
        <v>5343</v>
      </c>
    </row>
    <row r="206" s="13" customFormat="1">
      <c r="A206" s="13"/>
      <c r="B206" s="218"/>
      <c r="C206" s="13"/>
      <c r="D206" s="219" t="s">
        <v>291</v>
      </c>
      <c r="E206" s="220" t="s">
        <v>1</v>
      </c>
      <c r="F206" s="221" t="s">
        <v>5344</v>
      </c>
      <c r="G206" s="13"/>
      <c r="H206" s="222">
        <v>0.13200000000000001</v>
      </c>
      <c r="I206" s="223"/>
      <c r="J206" s="13"/>
      <c r="K206" s="13"/>
      <c r="L206" s="218"/>
      <c r="M206" s="224"/>
      <c r="N206" s="225"/>
      <c r="O206" s="225"/>
      <c r="P206" s="225"/>
      <c r="Q206" s="225"/>
      <c r="R206" s="225"/>
      <c r="S206" s="225"/>
      <c r="T206" s="226"/>
      <c r="U206" s="13"/>
      <c r="V206" s="13"/>
      <c r="W206" s="13"/>
      <c r="X206" s="13"/>
      <c r="Y206" s="13"/>
      <c r="Z206" s="13"/>
      <c r="AA206" s="13"/>
      <c r="AB206" s="13"/>
      <c r="AC206" s="13"/>
      <c r="AD206" s="13"/>
      <c r="AE206" s="13"/>
      <c r="AT206" s="220" t="s">
        <v>291</v>
      </c>
      <c r="AU206" s="220" t="s">
        <v>87</v>
      </c>
      <c r="AV206" s="13" t="s">
        <v>87</v>
      </c>
      <c r="AW206" s="13" t="s">
        <v>31</v>
      </c>
      <c r="AX206" s="13" t="s">
        <v>82</v>
      </c>
      <c r="AY206" s="220" t="s">
        <v>283</v>
      </c>
    </row>
    <row r="207" s="2" customFormat="1" ht="24.15" customHeight="1">
      <c r="A207" s="37"/>
      <c r="B207" s="168"/>
      <c r="C207" s="204" t="s">
        <v>395</v>
      </c>
      <c r="D207" s="204" t="s">
        <v>285</v>
      </c>
      <c r="E207" s="205" t="s">
        <v>401</v>
      </c>
      <c r="F207" s="206" t="s">
        <v>402</v>
      </c>
      <c r="G207" s="207" t="s">
        <v>288</v>
      </c>
      <c r="H207" s="208">
        <v>31.047999999999998</v>
      </c>
      <c r="I207" s="209"/>
      <c r="J207" s="210">
        <f>ROUND(I207*H207,2)</f>
        <v>0</v>
      </c>
      <c r="K207" s="211"/>
      <c r="L207" s="38"/>
      <c r="M207" s="212" t="s">
        <v>1</v>
      </c>
      <c r="N207" s="213" t="s">
        <v>41</v>
      </c>
      <c r="O207" s="81"/>
      <c r="P207" s="214">
        <f>O207*H207</f>
        <v>0</v>
      </c>
      <c r="Q207" s="214">
        <v>0.10811999999999999</v>
      </c>
      <c r="R207" s="214">
        <f>Q207*H207</f>
        <v>3.3569097599999997</v>
      </c>
      <c r="S207" s="214">
        <v>0</v>
      </c>
      <c r="T207" s="215">
        <f>S207*H207</f>
        <v>0</v>
      </c>
      <c r="U207" s="37"/>
      <c r="V207" s="37"/>
      <c r="W207" s="37"/>
      <c r="X207" s="37"/>
      <c r="Y207" s="37"/>
      <c r="Z207" s="37"/>
      <c r="AA207" s="37"/>
      <c r="AB207" s="37"/>
      <c r="AC207" s="37"/>
      <c r="AD207" s="37"/>
      <c r="AE207" s="37"/>
      <c r="AR207" s="216" t="s">
        <v>289</v>
      </c>
      <c r="AT207" s="216" t="s">
        <v>285</v>
      </c>
      <c r="AU207" s="216" t="s">
        <v>87</v>
      </c>
      <c r="AY207" s="18" t="s">
        <v>283</v>
      </c>
      <c r="BE207" s="217">
        <f>IF(N207="základná",J207,0)</f>
        <v>0</v>
      </c>
      <c r="BF207" s="217">
        <f>IF(N207="znížená",J207,0)</f>
        <v>0</v>
      </c>
      <c r="BG207" s="217">
        <f>IF(N207="zákl. prenesená",J207,0)</f>
        <v>0</v>
      </c>
      <c r="BH207" s="217">
        <f>IF(N207="zníž. prenesená",J207,0)</f>
        <v>0</v>
      </c>
      <c r="BI207" s="217">
        <f>IF(N207="nulová",J207,0)</f>
        <v>0</v>
      </c>
      <c r="BJ207" s="18" t="s">
        <v>87</v>
      </c>
      <c r="BK207" s="217">
        <f>ROUND(I207*H207,2)</f>
        <v>0</v>
      </c>
      <c r="BL207" s="18" t="s">
        <v>289</v>
      </c>
      <c r="BM207" s="216" t="s">
        <v>403</v>
      </c>
    </row>
    <row r="208" s="15" customFormat="1">
      <c r="A208" s="15"/>
      <c r="B208" s="235"/>
      <c r="C208" s="15"/>
      <c r="D208" s="219" t="s">
        <v>291</v>
      </c>
      <c r="E208" s="236" t="s">
        <v>1</v>
      </c>
      <c r="F208" s="237" t="s">
        <v>5345</v>
      </c>
      <c r="G208" s="15"/>
      <c r="H208" s="236" t="s">
        <v>1</v>
      </c>
      <c r="I208" s="238"/>
      <c r="J208" s="15"/>
      <c r="K208" s="15"/>
      <c r="L208" s="235"/>
      <c r="M208" s="239"/>
      <c r="N208" s="240"/>
      <c r="O208" s="240"/>
      <c r="P208" s="240"/>
      <c r="Q208" s="240"/>
      <c r="R208" s="240"/>
      <c r="S208" s="240"/>
      <c r="T208" s="241"/>
      <c r="U208" s="15"/>
      <c r="V208" s="15"/>
      <c r="W208" s="15"/>
      <c r="X208" s="15"/>
      <c r="Y208" s="15"/>
      <c r="Z208" s="15"/>
      <c r="AA208" s="15"/>
      <c r="AB208" s="15"/>
      <c r="AC208" s="15"/>
      <c r="AD208" s="15"/>
      <c r="AE208" s="15"/>
      <c r="AT208" s="236" t="s">
        <v>291</v>
      </c>
      <c r="AU208" s="236" t="s">
        <v>87</v>
      </c>
      <c r="AV208" s="15" t="s">
        <v>82</v>
      </c>
      <c r="AW208" s="15" t="s">
        <v>31</v>
      </c>
      <c r="AX208" s="15" t="s">
        <v>75</v>
      </c>
      <c r="AY208" s="236" t="s">
        <v>283</v>
      </c>
    </row>
    <row r="209" s="13" customFormat="1">
      <c r="A209" s="13"/>
      <c r="B209" s="218"/>
      <c r="C209" s="13"/>
      <c r="D209" s="219" t="s">
        <v>291</v>
      </c>
      <c r="E209" s="220" t="s">
        <v>1</v>
      </c>
      <c r="F209" s="221" t="s">
        <v>5346</v>
      </c>
      <c r="G209" s="13"/>
      <c r="H209" s="222">
        <v>16.361999999999998</v>
      </c>
      <c r="I209" s="223"/>
      <c r="J209" s="13"/>
      <c r="K209" s="13"/>
      <c r="L209" s="218"/>
      <c r="M209" s="224"/>
      <c r="N209" s="225"/>
      <c r="O209" s="225"/>
      <c r="P209" s="225"/>
      <c r="Q209" s="225"/>
      <c r="R209" s="225"/>
      <c r="S209" s="225"/>
      <c r="T209" s="226"/>
      <c r="U209" s="13"/>
      <c r="V209" s="13"/>
      <c r="W209" s="13"/>
      <c r="X209" s="13"/>
      <c r="Y209" s="13"/>
      <c r="Z209" s="13"/>
      <c r="AA209" s="13"/>
      <c r="AB209" s="13"/>
      <c r="AC209" s="13"/>
      <c r="AD209" s="13"/>
      <c r="AE209" s="13"/>
      <c r="AT209" s="220" t="s">
        <v>291</v>
      </c>
      <c r="AU209" s="220" t="s">
        <v>87</v>
      </c>
      <c r="AV209" s="13" t="s">
        <v>87</v>
      </c>
      <c r="AW209" s="13" t="s">
        <v>31</v>
      </c>
      <c r="AX209" s="13" t="s">
        <v>75</v>
      </c>
      <c r="AY209" s="220" t="s">
        <v>283</v>
      </c>
    </row>
    <row r="210" s="15" customFormat="1">
      <c r="A210" s="15"/>
      <c r="B210" s="235"/>
      <c r="C210" s="15"/>
      <c r="D210" s="219" t="s">
        <v>291</v>
      </c>
      <c r="E210" s="236" t="s">
        <v>1</v>
      </c>
      <c r="F210" s="237" t="s">
        <v>404</v>
      </c>
      <c r="G210" s="15"/>
      <c r="H210" s="236" t="s">
        <v>1</v>
      </c>
      <c r="I210" s="238"/>
      <c r="J210" s="15"/>
      <c r="K210" s="15"/>
      <c r="L210" s="235"/>
      <c r="M210" s="239"/>
      <c r="N210" s="240"/>
      <c r="O210" s="240"/>
      <c r="P210" s="240"/>
      <c r="Q210" s="240"/>
      <c r="R210" s="240"/>
      <c r="S210" s="240"/>
      <c r="T210" s="241"/>
      <c r="U210" s="15"/>
      <c r="V210" s="15"/>
      <c r="W210" s="15"/>
      <c r="X210" s="15"/>
      <c r="Y210" s="15"/>
      <c r="Z210" s="15"/>
      <c r="AA210" s="15"/>
      <c r="AB210" s="15"/>
      <c r="AC210" s="15"/>
      <c r="AD210" s="15"/>
      <c r="AE210" s="15"/>
      <c r="AT210" s="236" t="s">
        <v>291</v>
      </c>
      <c r="AU210" s="236" t="s">
        <v>87</v>
      </c>
      <c r="AV210" s="15" t="s">
        <v>82</v>
      </c>
      <c r="AW210" s="15" t="s">
        <v>31</v>
      </c>
      <c r="AX210" s="15" t="s">
        <v>75</v>
      </c>
      <c r="AY210" s="236" t="s">
        <v>283</v>
      </c>
    </row>
    <row r="211" s="13" customFormat="1">
      <c r="A211" s="13"/>
      <c r="B211" s="218"/>
      <c r="C211" s="13"/>
      <c r="D211" s="219" t="s">
        <v>291</v>
      </c>
      <c r="E211" s="220" t="s">
        <v>1</v>
      </c>
      <c r="F211" s="221" t="s">
        <v>5347</v>
      </c>
      <c r="G211" s="13"/>
      <c r="H211" s="222">
        <v>14.686</v>
      </c>
      <c r="I211" s="223"/>
      <c r="J211" s="13"/>
      <c r="K211" s="13"/>
      <c r="L211" s="218"/>
      <c r="M211" s="224"/>
      <c r="N211" s="225"/>
      <c r="O211" s="225"/>
      <c r="P211" s="225"/>
      <c r="Q211" s="225"/>
      <c r="R211" s="225"/>
      <c r="S211" s="225"/>
      <c r="T211" s="226"/>
      <c r="U211" s="13"/>
      <c r="V211" s="13"/>
      <c r="W211" s="13"/>
      <c r="X211" s="13"/>
      <c r="Y211" s="13"/>
      <c r="Z211" s="13"/>
      <c r="AA211" s="13"/>
      <c r="AB211" s="13"/>
      <c r="AC211" s="13"/>
      <c r="AD211" s="13"/>
      <c r="AE211" s="13"/>
      <c r="AT211" s="220" t="s">
        <v>291</v>
      </c>
      <c r="AU211" s="220" t="s">
        <v>87</v>
      </c>
      <c r="AV211" s="13" t="s">
        <v>87</v>
      </c>
      <c r="AW211" s="13" t="s">
        <v>31</v>
      </c>
      <c r="AX211" s="13" t="s">
        <v>75</v>
      </c>
      <c r="AY211" s="220" t="s">
        <v>283</v>
      </c>
    </row>
    <row r="212" s="14" customFormat="1">
      <c r="A212" s="14"/>
      <c r="B212" s="227"/>
      <c r="C212" s="14"/>
      <c r="D212" s="219" t="s">
        <v>291</v>
      </c>
      <c r="E212" s="228" t="s">
        <v>1</v>
      </c>
      <c r="F212" s="229" t="s">
        <v>293</v>
      </c>
      <c r="G212" s="14"/>
      <c r="H212" s="230">
        <v>31.047999999999998</v>
      </c>
      <c r="I212" s="231"/>
      <c r="J212" s="14"/>
      <c r="K212" s="14"/>
      <c r="L212" s="227"/>
      <c r="M212" s="232"/>
      <c r="N212" s="233"/>
      <c r="O212" s="233"/>
      <c r="P212" s="233"/>
      <c r="Q212" s="233"/>
      <c r="R212" s="233"/>
      <c r="S212" s="233"/>
      <c r="T212" s="234"/>
      <c r="U212" s="14"/>
      <c r="V212" s="14"/>
      <c r="W212" s="14"/>
      <c r="X212" s="14"/>
      <c r="Y212" s="14"/>
      <c r="Z212" s="14"/>
      <c r="AA212" s="14"/>
      <c r="AB212" s="14"/>
      <c r="AC212" s="14"/>
      <c r="AD212" s="14"/>
      <c r="AE212" s="14"/>
      <c r="AT212" s="228" t="s">
        <v>291</v>
      </c>
      <c r="AU212" s="228" t="s">
        <v>87</v>
      </c>
      <c r="AV212" s="14" t="s">
        <v>289</v>
      </c>
      <c r="AW212" s="14" t="s">
        <v>31</v>
      </c>
      <c r="AX212" s="14" t="s">
        <v>82</v>
      </c>
      <c r="AY212" s="228" t="s">
        <v>283</v>
      </c>
    </row>
    <row r="213" s="2" customFormat="1" ht="24.15" customHeight="1">
      <c r="A213" s="37"/>
      <c r="B213" s="168"/>
      <c r="C213" s="204" t="s">
        <v>400</v>
      </c>
      <c r="D213" s="204" t="s">
        <v>285</v>
      </c>
      <c r="E213" s="205" t="s">
        <v>5348</v>
      </c>
      <c r="F213" s="206" t="s">
        <v>5349</v>
      </c>
      <c r="G213" s="207" t="s">
        <v>288</v>
      </c>
      <c r="H213" s="208">
        <v>3.6360000000000001</v>
      </c>
      <c r="I213" s="209"/>
      <c r="J213" s="210">
        <f>ROUND(I213*H213,2)</f>
        <v>0</v>
      </c>
      <c r="K213" s="211"/>
      <c r="L213" s="38"/>
      <c r="M213" s="212" t="s">
        <v>1</v>
      </c>
      <c r="N213" s="213" t="s">
        <v>41</v>
      </c>
      <c r="O213" s="81"/>
      <c r="P213" s="214">
        <f>O213*H213</f>
        <v>0</v>
      </c>
      <c r="Q213" s="214">
        <v>0.20482</v>
      </c>
      <c r="R213" s="214">
        <f>Q213*H213</f>
        <v>0.74472552000000003</v>
      </c>
      <c r="S213" s="214">
        <v>0</v>
      </c>
      <c r="T213" s="215">
        <f>S213*H213</f>
        <v>0</v>
      </c>
      <c r="U213" s="37"/>
      <c r="V213" s="37"/>
      <c r="W213" s="37"/>
      <c r="X213" s="37"/>
      <c r="Y213" s="37"/>
      <c r="Z213" s="37"/>
      <c r="AA213" s="37"/>
      <c r="AB213" s="37"/>
      <c r="AC213" s="37"/>
      <c r="AD213" s="37"/>
      <c r="AE213" s="37"/>
      <c r="AR213" s="216" t="s">
        <v>289</v>
      </c>
      <c r="AT213" s="216" t="s">
        <v>285</v>
      </c>
      <c r="AU213" s="216" t="s">
        <v>87</v>
      </c>
      <c r="AY213" s="18" t="s">
        <v>283</v>
      </c>
      <c r="BE213" s="217">
        <f>IF(N213="základná",J213,0)</f>
        <v>0</v>
      </c>
      <c r="BF213" s="217">
        <f>IF(N213="znížená",J213,0)</f>
        <v>0</v>
      </c>
      <c r="BG213" s="217">
        <f>IF(N213="zákl. prenesená",J213,0)</f>
        <v>0</v>
      </c>
      <c r="BH213" s="217">
        <f>IF(N213="zníž. prenesená",J213,0)</f>
        <v>0</v>
      </c>
      <c r="BI213" s="217">
        <f>IF(N213="nulová",J213,0)</f>
        <v>0</v>
      </c>
      <c r="BJ213" s="18" t="s">
        <v>87</v>
      </c>
      <c r="BK213" s="217">
        <f>ROUND(I213*H213,2)</f>
        <v>0</v>
      </c>
      <c r="BL213" s="18" t="s">
        <v>289</v>
      </c>
      <c r="BM213" s="216" t="s">
        <v>5350</v>
      </c>
    </row>
    <row r="214" s="13" customFormat="1">
      <c r="A214" s="13"/>
      <c r="B214" s="218"/>
      <c r="C214" s="13"/>
      <c r="D214" s="219" t="s">
        <v>291</v>
      </c>
      <c r="E214" s="220" t="s">
        <v>1</v>
      </c>
      <c r="F214" s="221" t="s">
        <v>5351</v>
      </c>
      <c r="G214" s="13"/>
      <c r="H214" s="222">
        <v>1.8180000000000001</v>
      </c>
      <c r="I214" s="223"/>
      <c r="J214" s="13"/>
      <c r="K214" s="13"/>
      <c r="L214" s="218"/>
      <c r="M214" s="224"/>
      <c r="N214" s="225"/>
      <c r="O214" s="225"/>
      <c r="P214" s="225"/>
      <c r="Q214" s="225"/>
      <c r="R214" s="225"/>
      <c r="S214" s="225"/>
      <c r="T214" s="226"/>
      <c r="U214" s="13"/>
      <c r="V214" s="13"/>
      <c r="W214" s="13"/>
      <c r="X214" s="13"/>
      <c r="Y214" s="13"/>
      <c r="Z214" s="13"/>
      <c r="AA214" s="13"/>
      <c r="AB214" s="13"/>
      <c r="AC214" s="13"/>
      <c r="AD214" s="13"/>
      <c r="AE214" s="13"/>
      <c r="AT214" s="220" t="s">
        <v>291</v>
      </c>
      <c r="AU214" s="220" t="s">
        <v>87</v>
      </c>
      <c r="AV214" s="13" t="s">
        <v>87</v>
      </c>
      <c r="AW214" s="13" t="s">
        <v>31</v>
      </c>
      <c r="AX214" s="13" t="s">
        <v>75</v>
      </c>
      <c r="AY214" s="220" t="s">
        <v>283</v>
      </c>
    </row>
    <row r="215" s="13" customFormat="1">
      <c r="A215" s="13"/>
      <c r="B215" s="218"/>
      <c r="C215" s="13"/>
      <c r="D215" s="219" t="s">
        <v>291</v>
      </c>
      <c r="E215" s="220" t="s">
        <v>1</v>
      </c>
      <c r="F215" s="221" t="s">
        <v>5352</v>
      </c>
      <c r="G215" s="13"/>
      <c r="H215" s="222">
        <v>1.8180000000000001</v>
      </c>
      <c r="I215" s="223"/>
      <c r="J215" s="13"/>
      <c r="K215" s="13"/>
      <c r="L215" s="218"/>
      <c r="M215" s="224"/>
      <c r="N215" s="225"/>
      <c r="O215" s="225"/>
      <c r="P215" s="225"/>
      <c r="Q215" s="225"/>
      <c r="R215" s="225"/>
      <c r="S215" s="225"/>
      <c r="T215" s="226"/>
      <c r="U215" s="13"/>
      <c r="V215" s="13"/>
      <c r="W215" s="13"/>
      <c r="X215" s="13"/>
      <c r="Y215" s="13"/>
      <c r="Z215" s="13"/>
      <c r="AA215" s="13"/>
      <c r="AB215" s="13"/>
      <c r="AC215" s="13"/>
      <c r="AD215" s="13"/>
      <c r="AE215" s="13"/>
      <c r="AT215" s="220" t="s">
        <v>291</v>
      </c>
      <c r="AU215" s="220" t="s">
        <v>87</v>
      </c>
      <c r="AV215" s="13" t="s">
        <v>87</v>
      </c>
      <c r="AW215" s="13" t="s">
        <v>31</v>
      </c>
      <c r="AX215" s="13" t="s">
        <v>75</v>
      </c>
      <c r="AY215" s="220" t="s">
        <v>283</v>
      </c>
    </row>
    <row r="216" s="14" customFormat="1">
      <c r="A216" s="14"/>
      <c r="B216" s="227"/>
      <c r="C216" s="14"/>
      <c r="D216" s="219" t="s">
        <v>291</v>
      </c>
      <c r="E216" s="228" t="s">
        <v>1</v>
      </c>
      <c r="F216" s="229" t="s">
        <v>293</v>
      </c>
      <c r="G216" s="14"/>
      <c r="H216" s="230">
        <v>3.6360000000000001</v>
      </c>
      <c r="I216" s="231"/>
      <c r="J216" s="14"/>
      <c r="K216" s="14"/>
      <c r="L216" s="227"/>
      <c r="M216" s="232"/>
      <c r="N216" s="233"/>
      <c r="O216" s="233"/>
      <c r="P216" s="233"/>
      <c r="Q216" s="233"/>
      <c r="R216" s="233"/>
      <c r="S216" s="233"/>
      <c r="T216" s="234"/>
      <c r="U216" s="14"/>
      <c r="V216" s="14"/>
      <c r="W216" s="14"/>
      <c r="X216" s="14"/>
      <c r="Y216" s="14"/>
      <c r="Z216" s="14"/>
      <c r="AA216" s="14"/>
      <c r="AB216" s="14"/>
      <c r="AC216" s="14"/>
      <c r="AD216" s="14"/>
      <c r="AE216" s="14"/>
      <c r="AT216" s="228" t="s">
        <v>291</v>
      </c>
      <c r="AU216" s="228" t="s">
        <v>87</v>
      </c>
      <c r="AV216" s="14" t="s">
        <v>289</v>
      </c>
      <c r="AW216" s="14" t="s">
        <v>31</v>
      </c>
      <c r="AX216" s="14" t="s">
        <v>82</v>
      </c>
      <c r="AY216" s="228" t="s">
        <v>283</v>
      </c>
    </row>
    <row r="217" s="2" customFormat="1" ht="33" customHeight="1">
      <c r="A217" s="37"/>
      <c r="B217" s="168"/>
      <c r="C217" s="204" t="s">
        <v>408</v>
      </c>
      <c r="D217" s="204" t="s">
        <v>285</v>
      </c>
      <c r="E217" s="205" t="s">
        <v>419</v>
      </c>
      <c r="F217" s="206" t="s">
        <v>420</v>
      </c>
      <c r="G217" s="207" t="s">
        <v>288</v>
      </c>
      <c r="H217" s="208">
        <v>9.1199999999999992</v>
      </c>
      <c r="I217" s="209"/>
      <c r="J217" s="210">
        <f>ROUND(I217*H217,2)</f>
        <v>0</v>
      </c>
      <c r="K217" s="211"/>
      <c r="L217" s="38"/>
      <c r="M217" s="212" t="s">
        <v>1</v>
      </c>
      <c r="N217" s="213" t="s">
        <v>41</v>
      </c>
      <c r="O217" s="81"/>
      <c r="P217" s="214">
        <f>O217*H217</f>
        <v>0</v>
      </c>
      <c r="Q217" s="214">
        <v>0.074130000000000001</v>
      </c>
      <c r="R217" s="214">
        <f>Q217*H217</f>
        <v>0.67606559999999993</v>
      </c>
      <c r="S217" s="214">
        <v>0</v>
      </c>
      <c r="T217" s="215">
        <f>S217*H217</f>
        <v>0</v>
      </c>
      <c r="U217" s="37"/>
      <c r="V217" s="37"/>
      <c r="W217" s="37"/>
      <c r="X217" s="37"/>
      <c r="Y217" s="37"/>
      <c r="Z217" s="37"/>
      <c r="AA217" s="37"/>
      <c r="AB217" s="37"/>
      <c r="AC217" s="37"/>
      <c r="AD217" s="37"/>
      <c r="AE217" s="37"/>
      <c r="AR217" s="216" t="s">
        <v>289</v>
      </c>
      <c r="AT217" s="216" t="s">
        <v>285</v>
      </c>
      <c r="AU217" s="216" t="s">
        <v>87</v>
      </c>
      <c r="AY217" s="18" t="s">
        <v>283</v>
      </c>
      <c r="BE217" s="217">
        <f>IF(N217="základná",J217,0)</f>
        <v>0</v>
      </c>
      <c r="BF217" s="217">
        <f>IF(N217="znížená",J217,0)</f>
        <v>0</v>
      </c>
      <c r="BG217" s="217">
        <f>IF(N217="zákl. prenesená",J217,0)</f>
        <v>0</v>
      </c>
      <c r="BH217" s="217">
        <f>IF(N217="zníž. prenesená",J217,0)</f>
        <v>0</v>
      </c>
      <c r="BI217" s="217">
        <f>IF(N217="nulová",J217,0)</f>
        <v>0</v>
      </c>
      <c r="BJ217" s="18" t="s">
        <v>87</v>
      </c>
      <c r="BK217" s="217">
        <f>ROUND(I217*H217,2)</f>
        <v>0</v>
      </c>
      <c r="BL217" s="18" t="s">
        <v>289</v>
      </c>
      <c r="BM217" s="216" t="s">
        <v>421</v>
      </c>
    </row>
    <row r="218" s="13" customFormat="1">
      <c r="A218" s="13"/>
      <c r="B218" s="218"/>
      <c r="C218" s="13"/>
      <c r="D218" s="219" t="s">
        <v>291</v>
      </c>
      <c r="E218" s="220" t="s">
        <v>1</v>
      </c>
      <c r="F218" s="221" t="s">
        <v>5353</v>
      </c>
      <c r="G218" s="13"/>
      <c r="H218" s="222">
        <v>9.1199999999999992</v>
      </c>
      <c r="I218" s="223"/>
      <c r="J218" s="13"/>
      <c r="K218" s="13"/>
      <c r="L218" s="218"/>
      <c r="M218" s="224"/>
      <c r="N218" s="225"/>
      <c r="O218" s="225"/>
      <c r="P218" s="225"/>
      <c r="Q218" s="225"/>
      <c r="R218" s="225"/>
      <c r="S218" s="225"/>
      <c r="T218" s="226"/>
      <c r="U218" s="13"/>
      <c r="V218" s="13"/>
      <c r="W218" s="13"/>
      <c r="X218" s="13"/>
      <c r="Y218" s="13"/>
      <c r="Z218" s="13"/>
      <c r="AA218" s="13"/>
      <c r="AB218" s="13"/>
      <c r="AC218" s="13"/>
      <c r="AD218" s="13"/>
      <c r="AE218" s="13"/>
      <c r="AT218" s="220" t="s">
        <v>291</v>
      </c>
      <c r="AU218" s="220" t="s">
        <v>87</v>
      </c>
      <c r="AV218" s="13" t="s">
        <v>87</v>
      </c>
      <c r="AW218" s="13" t="s">
        <v>31</v>
      </c>
      <c r="AX218" s="13" t="s">
        <v>82</v>
      </c>
      <c r="AY218" s="220" t="s">
        <v>283</v>
      </c>
    </row>
    <row r="219" s="2" customFormat="1" ht="33" customHeight="1">
      <c r="A219" s="37"/>
      <c r="B219" s="168"/>
      <c r="C219" s="204" t="s">
        <v>418</v>
      </c>
      <c r="D219" s="204" t="s">
        <v>285</v>
      </c>
      <c r="E219" s="205" t="s">
        <v>429</v>
      </c>
      <c r="F219" s="206" t="s">
        <v>430</v>
      </c>
      <c r="G219" s="207" t="s">
        <v>288</v>
      </c>
      <c r="H219" s="208">
        <v>434.39400000000001</v>
      </c>
      <c r="I219" s="209"/>
      <c r="J219" s="210">
        <f>ROUND(I219*H219,2)</f>
        <v>0</v>
      </c>
      <c r="K219" s="211"/>
      <c r="L219" s="38"/>
      <c r="M219" s="212" t="s">
        <v>1</v>
      </c>
      <c r="N219" s="213" t="s">
        <v>41</v>
      </c>
      <c r="O219" s="81"/>
      <c r="P219" s="214">
        <f>O219*H219</f>
        <v>0</v>
      </c>
      <c r="Q219" s="214">
        <v>0.11114</v>
      </c>
      <c r="R219" s="214">
        <f>Q219*H219</f>
        <v>48.278549160000004</v>
      </c>
      <c r="S219" s="214">
        <v>0</v>
      </c>
      <c r="T219" s="215">
        <f>S219*H219</f>
        <v>0</v>
      </c>
      <c r="U219" s="37"/>
      <c r="V219" s="37"/>
      <c r="W219" s="37"/>
      <c r="X219" s="37"/>
      <c r="Y219" s="37"/>
      <c r="Z219" s="37"/>
      <c r="AA219" s="37"/>
      <c r="AB219" s="37"/>
      <c r="AC219" s="37"/>
      <c r="AD219" s="37"/>
      <c r="AE219" s="37"/>
      <c r="AR219" s="216" t="s">
        <v>289</v>
      </c>
      <c r="AT219" s="216" t="s">
        <v>285</v>
      </c>
      <c r="AU219" s="216" t="s">
        <v>87</v>
      </c>
      <c r="AY219" s="18" t="s">
        <v>283</v>
      </c>
      <c r="BE219" s="217">
        <f>IF(N219="základná",J219,0)</f>
        <v>0</v>
      </c>
      <c r="BF219" s="217">
        <f>IF(N219="znížená",J219,0)</f>
        <v>0</v>
      </c>
      <c r="BG219" s="217">
        <f>IF(N219="zákl. prenesená",J219,0)</f>
        <v>0</v>
      </c>
      <c r="BH219" s="217">
        <f>IF(N219="zníž. prenesená",J219,0)</f>
        <v>0</v>
      </c>
      <c r="BI219" s="217">
        <f>IF(N219="nulová",J219,0)</f>
        <v>0</v>
      </c>
      <c r="BJ219" s="18" t="s">
        <v>87</v>
      </c>
      <c r="BK219" s="217">
        <f>ROUND(I219*H219,2)</f>
        <v>0</v>
      </c>
      <c r="BL219" s="18" t="s">
        <v>289</v>
      </c>
      <c r="BM219" s="216" t="s">
        <v>431</v>
      </c>
    </row>
    <row r="220" s="15" customFormat="1">
      <c r="A220" s="15"/>
      <c r="B220" s="235"/>
      <c r="C220" s="15"/>
      <c r="D220" s="219" t="s">
        <v>291</v>
      </c>
      <c r="E220" s="236" t="s">
        <v>1</v>
      </c>
      <c r="F220" s="237" t="s">
        <v>5345</v>
      </c>
      <c r="G220" s="15"/>
      <c r="H220" s="236" t="s">
        <v>1</v>
      </c>
      <c r="I220" s="238"/>
      <c r="J220" s="15"/>
      <c r="K220" s="15"/>
      <c r="L220" s="235"/>
      <c r="M220" s="239"/>
      <c r="N220" s="240"/>
      <c r="O220" s="240"/>
      <c r="P220" s="240"/>
      <c r="Q220" s="240"/>
      <c r="R220" s="240"/>
      <c r="S220" s="240"/>
      <c r="T220" s="241"/>
      <c r="U220" s="15"/>
      <c r="V220" s="15"/>
      <c r="W220" s="15"/>
      <c r="X220" s="15"/>
      <c r="Y220" s="15"/>
      <c r="Z220" s="15"/>
      <c r="AA220" s="15"/>
      <c r="AB220" s="15"/>
      <c r="AC220" s="15"/>
      <c r="AD220" s="15"/>
      <c r="AE220" s="15"/>
      <c r="AT220" s="236" t="s">
        <v>291</v>
      </c>
      <c r="AU220" s="236" t="s">
        <v>87</v>
      </c>
      <c r="AV220" s="15" t="s">
        <v>82</v>
      </c>
      <c r="AW220" s="15" t="s">
        <v>31</v>
      </c>
      <c r="AX220" s="15" t="s">
        <v>75</v>
      </c>
      <c r="AY220" s="236" t="s">
        <v>283</v>
      </c>
    </row>
    <row r="221" s="13" customFormat="1">
      <c r="A221" s="13"/>
      <c r="B221" s="218"/>
      <c r="C221" s="13"/>
      <c r="D221" s="219" t="s">
        <v>291</v>
      </c>
      <c r="E221" s="220" t="s">
        <v>1</v>
      </c>
      <c r="F221" s="221" t="s">
        <v>5354</v>
      </c>
      <c r="G221" s="13"/>
      <c r="H221" s="222">
        <v>43.847999999999999</v>
      </c>
      <c r="I221" s="223"/>
      <c r="J221" s="13"/>
      <c r="K221" s="13"/>
      <c r="L221" s="218"/>
      <c r="M221" s="224"/>
      <c r="N221" s="225"/>
      <c r="O221" s="225"/>
      <c r="P221" s="225"/>
      <c r="Q221" s="225"/>
      <c r="R221" s="225"/>
      <c r="S221" s="225"/>
      <c r="T221" s="226"/>
      <c r="U221" s="13"/>
      <c r="V221" s="13"/>
      <c r="W221" s="13"/>
      <c r="X221" s="13"/>
      <c r="Y221" s="13"/>
      <c r="Z221" s="13"/>
      <c r="AA221" s="13"/>
      <c r="AB221" s="13"/>
      <c r="AC221" s="13"/>
      <c r="AD221" s="13"/>
      <c r="AE221" s="13"/>
      <c r="AT221" s="220" t="s">
        <v>291</v>
      </c>
      <c r="AU221" s="220" t="s">
        <v>87</v>
      </c>
      <c r="AV221" s="13" t="s">
        <v>87</v>
      </c>
      <c r="AW221" s="13" t="s">
        <v>31</v>
      </c>
      <c r="AX221" s="13" t="s">
        <v>75</v>
      </c>
      <c r="AY221" s="220" t="s">
        <v>283</v>
      </c>
    </row>
    <row r="222" s="13" customFormat="1">
      <c r="A222" s="13"/>
      <c r="B222" s="218"/>
      <c r="C222" s="13"/>
      <c r="D222" s="219" t="s">
        <v>291</v>
      </c>
      <c r="E222" s="220" t="s">
        <v>1</v>
      </c>
      <c r="F222" s="221" t="s">
        <v>5355</v>
      </c>
      <c r="G222" s="13"/>
      <c r="H222" s="222">
        <v>62.552</v>
      </c>
      <c r="I222" s="223"/>
      <c r="J222" s="13"/>
      <c r="K222" s="13"/>
      <c r="L222" s="218"/>
      <c r="M222" s="224"/>
      <c r="N222" s="225"/>
      <c r="O222" s="225"/>
      <c r="P222" s="225"/>
      <c r="Q222" s="225"/>
      <c r="R222" s="225"/>
      <c r="S222" s="225"/>
      <c r="T222" s="226"/>
      <c r="U222" s="13"/>
      <c r="V222" s="13"/>
      <c r="W222" s="13"/>
      <c r="X222" s="13"/>
      <c r="Y222" s="13"/>
      <c r="Z222" s="13"/>
      <c r="AA222" s="13"/>
      <c r="AB222" s="13"/>
      <c r="AC222" s="13"/>
      <c r="AD222" s="13"/>
      <c r="AE222" s="13"/>
      <c r="AT222" s="220" t="s">
        <v>291</v>
      </c>
      <c r="AU222" s="220" t="s">
        <v>87</v>
      </c>
      <c r="AV222" s="13" t="s">
        <v>87</v>
      </c>
      <c r="AW222" s="13" t="s">
        <v>31</v>
      </c>
      <c r="AX222" s="13" t="s">
        <v>75</v>
      </c>
      <c r="AY222" s="220" t="s">
        <v>283</v>
      </c>
    </row>
    <row r="223" s="13" customFormat="1">
      <c r="A223" s="13"/>
      <c r="B223" s="218"/>
      <c r="C223" s="13"/>
      <c r="D223" s="219" t="s">
        <v>291</v>
      </c>
      <c r="E223" s="220" t="s">
        <v>1</v>
      </c>
      <c r="F223" s="221" t="s">
        <v>5356</v>
      </c>
      <c r="G223" s="13"/>
      <c r="H223" s="222">
        <v>63.18</v>
      </c>
      <c r="I223" s="223"/>
      <c r="J223" s="13"/>
      <c r="K223" s="13"/>
      <c r="L223" s="218"/>
      <c r="M223" s="224"/>
      <c r="N223" s="225"/>
      <c r="O223" s="225"/>
      <c r="P223" s="225"/>
      <c r="Q223" s="225"/>
      <c r="R223" s="225"/>
      <c r="S223" s="225"/>
      <c r="T223" s="226"/>
      <c r="U223" s="13"/>
      <c r="V223" s="13"/>
      <c r="W223" s="13"/>
      <c r="X223" s="13"/>
      <c r="Y223" s="13"/>
      <c r="Z223" s="13"/>
      <c r="AA223" s="13"/>
      <c r="AB223" s="13"/>
      <c r="AC223" s="13"/>
      <c r="AD223" s="13"/>
      <c r="AE223" s="13"/>
      <c r="AT223" s="220" t="s">
        <v>291</v>
      </c>
      <c r="AU223" s="220" t="s">
        <v>87</v>
      </c>
      <c r="AV223" s="13" t="s">
        <v>87</v>
      </c>
      <c r="AW223" s="13" t="s">
        <v>31</v>
      </c>
      <c r="AX223" s="13" t="s">
        <v>75</v>
      </c>
      <c r="AY223" s="220" t="s">
        <v>283</v>
      </c>
    </row>
    <row r="224" s="15" customFormat="1">
      <c r="A224" s="15"/>
      <c r="B224" s="235"/>
      <c r="C224" s="15"/>
      <c r="D224" s="219" t="s">
        <v>291</v>
      </c>
      <c r="E224" s="236" t="s">
        <v>1</v>
      </c>
      <c r="F224" s="237" t="s">
        <v>404</v>
      </c>
      <c r="G224" s="15"/>
      <c r="H224" s="236" t="s">
        <v>1</v>
      </c>
      <c r="I224" s="238"/>
      <c r="J224" s="15"/>
      <c r="K224" s="15"/>
      <c r="L224" s="235"/>
      <c r="M224" s="239"/>
      <c r="N224" s="240"/>
      <c r="O224" s="240"/>
      <c r="P224" s="240"/>
      <c r="Q224" s="240"/>
      <c r="R224" s="240"/>
      <c r="S224" s="240"/>
      <c r="T224" s="241"/>
      <c r="U224" s="15"/>
      <c r="V224" s="15"/>
      <c r="W224" s="15"/>
      <c r="X224" s="15"/>
      <c r="Y224" s="15"/>
      <c r="Z224" s="15"/>
      <c r="AA224" s="15"/>
      <c r="AB224" s="15"/>
      <c r="AC224" s="15"/>
      <c r="AD224" s="15"/>
      <c r="AE224" s="15"/>
      <c r="AT224" s="236" t="s">
        <v>291</v>
      </c>
      <c r="AU224" s="236" t="s">
        <v>87</v>
      </c>
      <c r="AV224" s="15" t="s">
        <v>82</v>
      </c>
      <c r="AW224" s="15" t="s">
        <v>31</v>
      </c>
      <c r="AX224" s="15" t="s">
        <v>75</v>
      </c>
      <c r="AY224" s="236" t="s">
        <v>283</v>
      </c>
    </row>
    <row r="225" s="13" customFormat="1">
      <c r="A225" s="13"/>
      <c r="B225" s="218"/>
      <c r="C225" s="13"/>
      <c r="D225" s="219" t="s">
        <v>291</v>
      </c>
      <c r="E225" s="220" t="s">
        <v>1</v>
      </c>
      <c r="F225" s="221" t="s">
        <v>5357</v>
      </c>
      <c r="G225" s="13"/>
      <c r="H225" s="222">
        <v>42.503999999999998</v>
      </c>
      <c r="I225" s="223"/>
      <c r="J225" s="13"/>
      <c r="K225" s="13"/>
      <c r="L225" s="218"/>
      <c r="M225" s="224"/>
      <c r="N225" s="225"/>
      <c r="O225" s="225"/>
      <c r="P225" s="225"/>
      <c r="Q225" s="225"/>
      <c r="R225" s="225"/>
      <c r="S225" s="225"/>
      <c r="T225" s="226"/>
      <c r="U225" s="13"/>
      <c r="V225" s="13"/>
      <c r="W225" s="13"/>
      <c r="X225" s="13"/>
      <c r="Y225" s="13"/>
      <c r="Z225" s="13"/>
      <c r="AA225" s="13"/>
      <c r="AB225" s="13"/>
      <c r="AC225" s="13"/>
      <c r="AD225" s="13"/>
      <c r="AE225" s="13"/>
      <c r="AT225" s="220" t="s">
        <v>291</v>
      </c>
      <c r="AU225" s="220" t="s">
        <v>87</v>
      </c>
      <c r="AV225" s="13" t="s">
        <v>87</v>
      </c>
      <c r="AW225" s="13" t="s">
        <v>31</v>
      </c>
      <c r="AX225" s="13" t="s">
        <v>75</v>
      </c>
      <c r="AY225" s="220" t="s">
        <v>283</v>
      </c>
    </row>
    <row r="226" s="13" customFormat="1">
      <c r="A226" s="13"/>
      <c r="B226" s="218"/>
      <c r="C226" s="13"/>
      <c r="D226" s="219" t="s">
        <v>291</v>
      </c>
      <c r="E226" s="220" t="s">
        <v>1</v>
      </c>
      <c r="F226" s="221" t="s">
        <v>5358</v>
      </c>
      <c r="G226" s="13"/>
      <c r="H226" s="222">
        <v>33.649999999999999</v>
      </c>
      <c r="I226" s="223"/>
      <c r="J226" s="13"/>
      <c r="K226" s="13"/>
      <c r="L226" s="218"/>
      <c r="M226" s="224"/>
      <c r="N226" s="225"/>
      <c r="O226" s="225"/>
      <c r="P226" s="225"/>
      <c r="Q226" s="225"/>
      <c r="R226" s="225"/>
      <c r="S226" s="225"/>
      <c r="T226" s="226"/>
      <c r="U226" s="13"/>
      <c r="V226" s="13"/>
      <c r="W226" s="13"/>
      <c r="X226" s="13"/>
      <c r="Y226" s="13"/>
      <c r="Z226" s="13"/>
      <c r="AA226" s="13"/>
      <c r="AB226" s="13"/>
      <c r="AC226" s="13"/>
      <c r="AD226" s="13"/>
      <c r="AE226" s="13"/>
      <c r="AT226" s="220" t="s">
        <v>291</v>
      </c>
      <c r="AU226" s="220" t="s">
        <v>87</v>
      </c>
      <c r="AV226" s="13" t="s">
        <v>87</v>
      </c>
      <c r="AW226" s="13" t="s">
        <v>31</v>
      </c>
      <c r="AX226" s="13" t="s">
        <v>75</v>
      </c>
      <c r="AY226" s="220" t="s">
        <v>283</v>
      </c>
    </row>
    <row r="227" s="13" customFormat="1">
      <c r="A227" s="13"/>
      <c r="B227" s="218"/>
      <c r="C227" s="13"/>
      <c r="D227" s="219" t="s">
        <v>291</v>
      </c>
      <c r="E227" s="220" t="s">
        <v>1</v>
      </c>
      <c r="F227" s="221" t="s">
        <v>5359</v>
      </c>
      <c r="G227" s="13"/>
      <c r="H227" s="222">
        <v>175.22200000000001</v>
      </c>
      <c r="I227" s="223"/>
      <c r="J227" s="13"/>
      <c r="K227" s="13"/>
      <c r="L227" s="218"/>
      <c r="M227" s="224"/>
      <c r="N227" s="225"/>
      <c r="O227" s="225"/>
      <c r="P227" s="225"/>
      <c r="Q227" s="225"/>
      <c r="R227" s="225"/>
      <c r="S227" s="225"/>
      <c r="T227" s="226"/>
      <c r="U227" s="13"/>
      <c r="V227" s="13"/>
      <c r="W227" s="13"/>
      <c r="X227" s="13"/>
      <c r="Y227" s="13"/>
      <c r="Z227" s="13"/>
      <c r="AA227" s="13"/>
      <c r="AB227" s="13"/>
      <c r="AC227" s="13"/>
      <c r="AD227" s="13"/>
      <c r="AE227" s="13"/>
      <c r="AT227" s="220" t="s">
        <v>291</v>
      </c>
      <c r="AU227" s="220" t="s">
        <v>87</v>
      </c>
      <c r="AV227" s="13" t="s">
        <v>87</v>
      </c>
      <c r="AW227" s="13" t="s">
        <v>31</v>
      </c>
      <c r="AX227" s="13" t="s">
        <v>75</v>
      </c>
      <c r="AY227" s="220" t="s">
        <v>283</v>
      </c>
    </row>
    <row r="228" s="13" customFormat="1">
      <c r="A228" s="13"/>
      <c r="B228" s="218"/>
      <c r="C228" s="13"/>
      <c r="D228" s="219" t="s">
        <v>291</v>
      </c>
      <c r="E228" s="220" t="s">
        <v>1</v>
      </c>
      <c r="F228" s="221" t="s">
        <v>5360</v>
      </c>
      <c r="G228" s="13"/>
      <c r="H228" s="222">
        <v>13.438000000000001</v>
      </c>
      <c r="I228" s="223"/>
      <c r="J228" s="13"/>
      <c r="K228" s="13"/>
      <c r="L228" s="218"/>
      <c r="M228" s="224"/>
      <c r="N228" s="225"/>
      <c r="O228" s="225"/>
      <c r="P228" s="225"/>
      <c r="Q228" s="225"/>
      <c r="R228" s="225"/>
      <c r="S228" s="225"/>
      <c r="T228" s="226"/>
      <c r="U228" s="13"/>
      <c r="V228" s="13"/>
      <c r="W228" s="13"/>
      <c r="X228" s="13"/>
      <c r="Y228" s="13"/>
      <c r="Z228" s="13"/>
      <c r="AA228" s="13"/>
      <c r="AB228" s="13"/>
      <c r="AC228" s="13"/>
      <c r="AD228" s="13"/>
      <c r="AE228" s="13"/>
      <c r="AT228" s="220" t="s">
        <v>291</v>
      </c>
      <c r="AU228" s="220" t="s">
        <v>87</v>
      </c>
      <c r="AV228" s="13" t="s">
        <v>87</v>
      </c>
      <c r="AW228" s="13" t="s">
        <v>31</v>
      </c>
      <c r="AX228" s="13" t="s">
        <v>75</v>
      </c>
      <c r="AY228" s="220" t="s">
        <v>283</v>
      </c>
    </row>
    <row r="229" s="14" customFormat="1">
      <c r="A229" s="14"/>
      <c r="B229" s="227"/>
      <c r="C229" s="14"/>
      <c r="D229" s="219" t="s">
        <v>291</v>
      </c>
      <c r="E229" s="228" t="s">
        <v>1</v>
      </c>
      <c r="F229" s="229" t="s">
        <v>293</v>
      </c>
      <c r="G229" s="14"/>
      <c r="H229" s="230">
        <v>434.39400000000001</v>
      </c>
      <c r="I229" s="231"/>
      <c r="J229" s="14"/>
      <c r="K229" s="14"/>
      <c r="L229" s="227"/>
      <c r="M229" s="232"/>
      <c r="N229" s="233"/>
      <c r="O229" s="233"/>
      <c r="P229" s="233"/>
      <c r="Q229" s="233"/>
      <c r="R229" s="233"/>
      <c r="S229" s="233"/>
      <c r="T229" s="234"/>
      <c r="U229" s="14"/>
      <c r="V229" s="14"/>
      <c r="W229" s="14"/>
      <c r="X229" s="14"/>
      <c r="Y229" s="14"/>
      <c r="Z229" s="14"/>
      <c r="AA229" s="14"/>
      <c r="AB229" s="14"/>
      <c r="AC229" s="14"/>
      <c r="AD229" s="14"/>
      <c r="AE229" s="14"/>
      <c r="AT229" s="228" t="s">
        <v>291</v>
      </c>
      <c r="AU229" s="228" t="s">
        <v>87</v>
      </c>
      <c r="AV229" s="14" t="s">
        <v>289</v>
      </c>
      <c r="AW229" s="14" t="s">
        <v>31</v>
      </c>
      <c r="AX229" s="14" t="s">
        <v>82</v>
      </c>
      <c r="AY229" s="228" t="s">
        <v>283</v>
      </c>
    </row>
    <row r="230" s="12" customFormat="1" ht="22.8" customHeight="1">
      <c r="A230" s="12"/>
      <c r="B230" s="191"/>
      <c r="C230" s="12"/>
      <c r="D230" s="192" t="s">
        <v>74</v>
      </c>
      <c r="E230" s="202" t="s">
        <v>289</v>
      </c>
      <c r="F230" s="202" t="s">
        <v>1884</v>
      </c>
      <c r="G230" s="12"/>
      <c r="H230" s="12"/>
      <c r="I230" s="194"/>
      <c r="J230" s="203">
        <f>BK230</f>
        <v>0</v>
      </c>
      <c r="K230" s="12"/>
      <c r="L230" s="191"/>
      <c r="M230" s="196"/>
      <c r="N230" s="197"/>
      <c r="O230" s="197"/>
      <c r="P230" s="198">
        <f>SUM(P231:P236)</f>
        <v>0</v>
      </c>
      <c r="Q230" s="197"/>
      <c r="R230" s="198">
        <f>SUM(R231:R236)</f>
        <v>1.6089799499999999</v>
      </c>
      <c r="S230" s="197"/>
      <c r="T230" s="199">
        <f>SUM(T231:T236)</f>
        <v>0</v>
      </c>
      <c r="U230" s="12"/>
      <c r="V230" s="12"/>
      <c r="W230" s="12"/>
      <c r="X230" s="12"/>
      <c r="Y230" s="12"/>
      <c r="Z230" s="12"/>
      <c r="AA230" s="12"/>
      <c r="AB230" s="12"/>
      <c r="AC230" s="12"/>
      <c r="AD230" s="12"/>
      <c r="AE230" s="12"/>
      <c r="AR230" s="192" t="s">
        <v>82</v>
      </c>
      <c r="AT230" s="200" t="s">
        <v>74</v>
      </c>
      <c r="AU230" s="200" t="s">
        <v>82</v>
      </c>
      <c r="AY230" s="192" t="s">
        <v>283</v>
      </c>
      <c r="BK230" s="201">
        <f>SUM(BK231:BK236)</f>
        <v>0</v>
      </c>
    </row>
    <row r="231" s="2" customFormat="1" ht="21.75" customHeight="1">
      <c r="A231" s="37"/>
      <c r="B231" s="168"/>
      <c r="C231" s="204" t="s">
        <v>428</v>
      </c>
      <c r="D231" s="204" t="s">
        <v>285</v>
      </c>
      <c r="E231" s="205" t="s">
        <v>5361</v>
      </c>
      <c r="F231" s="206" t="s">
        <v>5362</v>
      </c>
      <c r="G231" s="207" t="s">
        <v>296</v>
      </c>
      <c r="H231" s="208">
        <v>0.72899999999999998</v>
      </c>
      <c r="I231" s="209"/>
      <c r="J231" s="210">
        <f>ROUND(I231*H231,2)</f>
        <v>0</v>
      </c>
      <c r="K231" s="211"/>
      <c r="L231" s="38"/>
      <c r="M231" s="212" t="s">
        <v>1</v>
      </c>
      <c r="N231" s="213" t="s">
        <v>41</v>
      </c>
      <c r="O231" s="81"/>
      <c r="P231" s="214">
        <f>O231*H231</f>
        <v>0</v>
      </c>
      <c r="Q231" s="214">
        <v>2.19415</v>
      </c>
      <c r="R231" s="214">
        <f>Q231*H231</f>
        <v>1.59953535</v>
      </c>
      <c r="S231" s="214">
        <v>0</v>
      </c>
      <c r="T231" s="215">
        <f>S231*H231</f>
        <v>0</v>
      </c>
      <c r="U231" s="37"/>
      <c r="V231" s="37"/>
      <c r="W231" s="37"/>
      <c r="X231" s="37"/>
      <c r="Y231" s="37"/>
      <c r="Z231" s="37"/>
      <c r="AA231" s="37"/>
      <c r="AB231" s="37"/>
      <c r="AC231" s="37"/>
      <c r="AD231" s="37"/>
      <c r="AE231" s="37"/>
      <c r="AR231" s="216" t="s">
        <v>289</v>
      </c>
      <c r="AT231" s="216" t="s">
        <v>285</v>
      </c>
      <c r="AU231" s="216" t="s">
        <v>87</v>
      </c>
      <c r="AY231" s="18" t="s">
        <v>283</v>
      </c>
      <c r="BE231" s="217">
        <f>IF(N231="základná",J231,0)</f>
        <v>0</v>
      </c>
      <c r="BF231" s="217">
        <f>IF(N231="znížená",J231,0)</f>
        <v>0</v>
      </c>
      <c r="BG231" s="217">
        <f>IF(N231="zákl. prenesená",J231,0)</f>
        <v>0</v>
      </c>
      <c r="BH231" s="217">
        <f>IF(N231="zníž. prenesená",J231,0)</f>
        <v>0</v>
      </c>
      <c r="BI231" s="217">
        <f>IF(N231="nulová",J231,0)</f>
        <v>0</v>
      </c>
      <c r="BJ231" s="18" t="s">
        <v>87</v>
      </c>
      <c r="BK231" s="217">
        <f>ROUND(I231*H231,2)</f>
        <v>0</v>
      </c>
      <c r="BL231" s="18" t="s">
        <v>289</v>
      </c>
      <c r="BM231" s="216" t="s">
        <v>5363</v>
      </c>
    </row>
    <row r="232" s="15" customFormat="1">
      <c r="A232" s="15"/>
      <c r="B232" s="235"/>
      <c r="C232" s="15"/>
      <c r="D232" s="219" t="s">
        <v>291</v>
      </c>
      <c r="E232" s="236" t="s">
        <v>1</v>
      </c>
      <c r="F232" s="237" t="s">
        <v>5364</v>
      </c>
      <c r="G232" s="15"/>
      <c r="H232" s="236" t="s">
        <v>1</v>
      </c>
      <c r="I232" s="238"/>
      <c r="J232" s="15"/>
      <c r="K232" s="15"/>
      <c r="L232" s="235"/>
      <c r="M232" s="239"/>
      <c r="N232" s="240"/>
      <c r="O232" s="240"/>
      <c r="P232" s="240"/>
      <c r="Q232" s="240"/>
      <c r="R232" s="240"/>
      <c r="S232" s="240"/>
      <c r="T232" s="241"/>
      <c r="U232" s="15"/>
      <c r="V232" s="15"/>
      <c r="W232" s="15"/>
      <c r="X232" s="15"/>
      <c r="Y232" s="15"/>
      <c r="Z232" s="15"/>
      <c r="AA232" s="15"/>
      <c r="AB232" s="15"/>
      <c r="AC232" s="15"/>
      <c r="AD232" s="15"/>
      <c r="AE232" s="15"/>
      <c r="AT232" s="236" t="s">
        <v>291</v>
      </c>
      <c r="AU232" s="236" t="s">
        <v>87</v>
      </c>
      <c r="AV232" s="15" t="s">
        <v>82</v>
      </c>
      <c r="AW232" s="15" t="s">
        <v>31</v>
      </c>
      <c r="AX232" s="15" t="s">
        <v>75</v>
      </c>
      <c r="AY232" s="236" t="s">
        <v>283</v>
      </c>
    </row>
    <row r="233" s="13" customFormat="1">
      <c r="A233" s="13"/>
      <c r="B233" s="218"/>
      <c r="C233" s="13"/>
      <c r="D233" s="219" t="s">
        <v>291</v>
      </c>
      <c r="E233" s="220" t="s">
        <v>1</v>
      </c>
      <c r="F233" s="221" t="s">
        <v>5365</v>
      </c>
      <c r="G233" s="13"/>
      <c r="H233" s="222">
        <v>0.72899999999999998</v>
      </c>
      <c r="I233" s="223"/>
      <c r="J233" s="13"/>
      <c r="K233" s="13"/>
      <c r="L233" s="218"/>
      <c r="M233" s="224"/>
      <c r="N233" s="225"/>
      <c r="O233" s="225"/>
      <c r="P233" s="225"/>
      <c r="Q233" s="225"/>
      <c r="R233" s="225"/>
      <c r="S233" s="225"/>
      <c r="T233" s="226"/>
      <c r="U233" s="13"/>
      <c r="V233" s="13"/>
      <c r="W233" s="13"/>
      <c r="X233" s="13"/>
      <c r="Y233" s="13"/>
      <c r="Z233" s="13"/>
      <c r="AA233" s="13"/>
      <c r="AB233" s="13"/>
      <c r="AC233" s="13"/>
      <c r="AD233" s="13"/>
      <c r="AE233" s="13"/>
      <c r="AT233" s="220" t="s">
        <v>291</v>
      </c>
      <c r="AU233" s="220" t="s">
        <v>87</v>
      </c>
      <c r="AV233" s="13" t="s">
        <v>87</v>
      </c>
      <c r="AW233" s="13" t="s">
        <v>31</v>
      </c>
      <c r="AX233" s="13" t="s">
        <v>82</v>
      </c>
      <c r="AY233" s="220" t="s">
        <v>283</v>
      </c>
    </row>
    <row r="234" s="2" customFormat="1" ht="24.15" customHeight="1">
      <c r="A234" s="37"/>
      <c r="B234" s="168"/>
      <c r="C234" s="204" t="s">
        <v>438</v>
      </c>
      <c r="D234" s="204" t="s">
        <v>285</v>
      </c>
      <c r="E234" s="205" t="s">
        <v>5366</v>
      </c>
      <c r="F234" s="206" t="s">
        <v>5367</v>
      </c>
      <c r="G234" s="207" t="s">
        <v>288</v>
      </c>
      <c r="H234" s="208">
        <v>2.3849999999999998</v>
      </c>
      <c r="I234" s="209"/>
      <c r="J234" s="210">
        <f>ROUND(I234*H234,2)</f>
        <v>0</v>
      </c>
      <c r="K234" s="211"/>
      <c r="L234" s="38"/>
      <c r="M234" s="212" t="s">
        <v>1</v>
      </c>
      <c r="N234" s="213" t="s">
        <v>41</v>
      </c>
      <c r="O234" s="81"/>
      <c r="P234" s="214">
        <f>O234*H234</f>
        <v>0</v>
      </c>
      <c r="Q234" s="214">
        <v>0.00396</v>
      </c>
      <c r="R234" s="214">
        <f>Q234*H234</f>
        <v>0.0094445999999999992</v>
      </c>
      <c r="S234" s="214">
        <v>0</v>
      </c>
      <c r="T234" s="215">
        <f>S234*H234</f>
        <v>0</v>
      </c>
      <c r="U234" s="37"/>
      <c r="V234" s="37"/>
      <c r="W234" s="37"/>
      <c r="X234" s="37"/>
      <c r="Y234" s="37"/>
      <c r="Z234" s="37"/>
      <c r="AA234" s="37"/>
      <c r="AB234" s="37"/>
      <c r="AC234" s="37"/>
      <c r="AD234" s="37"/>
      <c r="AE234" s="37"/>
      <c r="AR234" s="216" t="s">
        <v>289</v>
      </c>
      <c r="AT234" s="216" t="s">
        <v>285</v>
      </c>
      <c r="AU234" s="216" t="s">
        <v>87</v>
      </c>
      <c r="AY234" s="18" t="s">
        <v>283</v>
      </c>
      <c r="BE234" s="217">
        <f>IF(N234="základná",J234,0)</f>
        <v>0</v>
      </c>
      <c r="BF234" s="217">
        <f>IF(N234="znížená",J234,0)</f>
        <v>0</v>
      </c>
      <c r="BG234" s="217">
        <f>IF(N234="zákl. prenesená",J234,0)</f>
        <v>0</v>
      </c>
      <c r="BH234" s="217">
        <f>IF(N234="zníž. prenesená",J234,0)</f>
        <v>0</v>
      </c>
      <c r="BI234" s="217">
        <f>IF(N234="nulová",J234,0)</f>
        <v>0</v>
      </c>
      <c r="BJ234" s="18" t="s">
        <v>87</v>
      </c>
      <c r="BK234" s="217">
        <f>ROUND(I234*H234,2)</f>
        <v>0</v>
      </c>
      <c r="BL234" s="18" t="s">
        <v>289</v>
      </c>
      <c r="BM234" s="216" t="s">
        <v>5368</v>
      </c>
    </row>
    <row r="235" s="13" customFormat="1">
      <c r="A235" s="13"/>
      <c r="B235" s="218"/>
      <c r="C235" s="13"/>
      <c r="D235" s="219" t="s">
        <v>291</v>
      </c>
      <c r="E235" s="220" t="s">
        <v>1</v>
      </c>
      <c r="F235" s="221" t="s">
        <v>5369</v>
      </c>
      <c r="G235" s="13"/>
      <c r="H235" s="222">
        <v>2.3849999999999998</v>
      </c>
      <c r="I235" s="223"/>
      <c r="J235" s="13"/>
      <c r="K235" s="13"/>
      <c r="L235" s="218"/>
      <c r="M235" s="224"/>
      <c r="N235" s="225"/>
      <c r="O235" s="225"/>
      <c r="P235" s="225"/>
      <c r="Q235" s="225"/>
      <c r="R235" s="225"/>
      <c r="S235" s="225"/>
      <c r="T235" s="226"/>
      <c r="U235" s="13"/>
      <c r="V235" s="13"/>
      <c r="W235" s="13"/>
      <c r="X235" s="13"/>
      <c r="Y235" s="13"/>
      <c r="Z235" s="13"/>
      <c r="AA235" s="13"/>
      <c r="AB235" s="13"/>
      <c r="AC235" s="13"/>
      <c r="AD235" s="13"/>
      <c r="AE235" s="13"/>
      <c r="AT235" s="220" t="s">
        <v>291</v>
      </c>
      <c r="AU235" s="220" t="s">
        <v>87</v>
      </c>
      <c r="AV235" s="13" t="s">
        <v>87</v>
      </c>
      <c r="AW235" s="13" t="s">
        <v>31</v>
      </c>
      <c r="AX235" s="13" t="s">
        <v>82</v>
      </c>
      <c r="AY235" s="220" t="s">
        <v>283</v>
      </c>
    </row>
    <row r="236" s="2" customFormat="1" ht="24.15" customHeight="1">
      <c r="A236" s="37"/>
      <c r="B236" s="168"/>
      <c r="C236" s="204" t="s">
        <v>442</v>
      </c>
      <c r="D236" s="204" t="s">
        <v>285</v>
      </c>
      <c r="E236" s="205" t="s">
        <v>5370</v>
      </c>
      <c r="F236" s="206" t="s">
        <v>5371</v>
      </c>
      <c r="G236" s="207" t="s">
        <v>288</v>
      </c>
      <c r="H236" s="208">
        <v>2.3849999999999998</v>
      </c>
      <c r="I236" s="209"/>
      <c r="J236" s="210">
        <f>ROUND(I236*H236,2)</f>
        <v>0</v>
      </c>
      <c r="K236" s="211"/>
      <c r="L236" s="38"/>
      <c r="M236" s="212" t="s">
        <v>1</v>
      </c>
      <c r="N236" s="213" t="s">
        <v>41</v>
      </c>
      <c r="O236" s="81"/>
      <c r="P236" s="214">
        <f>O236*H236</f>
        <v>0</v>
      </c>
      <c r="Q236" s="214">
        <v>0</v>
      </c>
      <c r="R236" s="214">
        <f>Q236*H236</f>
        <v>0</v>
      </c>
      <c r="S236" s="214">
        <v>0</v>
      </c>
      <c r="T236" s="215">
        <f>S236*H236</f>
        <v>0</v>
      </c>
      <c r="U236" s="37"/>
      <c r="V236" s="37"/>
      <c r="W236" s="37"/>
      <c r="X236" s="37"/>
      <c r="Y236" s="37"/>
      <c r="Z236" s="37"/>
      <c r="AA236" s="37"/>
      <c r="AB236" s="37"/>
      <c r="AC236" s="37"/>
      <c r="AD236" s="37"/>
      <c r="AE236" s="37"/>
      <c r="AR236" s="216" t="s">
        <v>289</v>
      </c>
      <c r="AT236" s="216" t="s">
        <v>285</v>
      </c>
      <c r="AU236" s="216" t="s">
        <v>87</v>
      </c>
      <c r="AY236" s="18" t="s">
        <v>283</v>
      </c>
      <c r="BE236" s="217">
        <f>IF(N236="základná",J236,0)</f>
        <v>0</v>
      </c>
      <c r="BF236" s="217">
        <f>IF(N236="znížená",J236,0)</f>
        <v>0</v>
      </c>
      <c r="BG236" s="217">
        <f>IF(N236="zákl. prenesená",J236,0)</f>
        <v>0</v>
      </c>
      <c r="BH236" s="217">
        <f>IF(N236="zníž. prenesená",J236,0)</f>
        <v>0</v>
      </c>
      <c r="BI236" s="217">
        <f>IF(N236="nulová",J236,0)</f>
        <v>0</v>
      </c>
      <c r="BJ236" s="18" t="s">
        <v>87</v>
      </c>
      <c r="BK236" s="217">
        <f>ROUND(I236*H236,2)</f>
        <v>0</v>
      </c>
      <c r="BL236" s="18" t="s">
        <v>289</v>
      </c>
      <c r="BM236" s="216" t="s">
        <v>5372</v>
      </c>
    </row>
    <row r="237" s="12" customFormat="1" ht="22.8" customHeight="1">
      <c r="A237" s="12"/>
      <c r="B237" s="191"/>
      <c r="C237" s="12"/>
      <c r="D237" s="192" t="s">
        <v>74</v>
      </c>
      <c r="E237" s="202" t="s">
        <v>306</v>
      </c>
      <c r="F237" s="202" t="s">
        <v>437</v>
      </c>
      <c r="G237" s="12"/>
      <c r="H237" s="12"/>
      <c r="I237" s="194"/>
      <c r="J237" s="203">
        <f>BK237</f>
        <v>0</v>
      </c>
      <c r="K237" s="12"/>
      <c r="L237" s="191"/>
      <c r="M237" s="196"/>
      <c r="N237" s="197"/>
      <c r="O237" s="197"/>
      <c r="P237" s="198">
        <f>SUM(P238:P241)</f>
        <v>0</v>
      </c>
      <c r="Q237" s="197"/>
      <c r="R237" s="198">
        <f>SUM(R238:R241)</f>
        <v>66.718190000000007</v>
      </c>
      <c r="S237" s="197"/>
      <c r="T237" s="199">
        <f>SUM(T238:T241)</f>
        <v>0</v>
      </c>
      <c r="U237" s="12"/>
      <c r="V237" s="12"/>
      <c r="W237" s="12"/>
      <c r="X237" s="12"/>
      <c r="Y237" s="12"/>
      <c r="Z237" s="12"/>
      <c r="AA237" s="12"/>
      <c r="AB237" s="12"/>
      <c r="AC237" s="12"/>
      <c r="AD237" s="12"/>
      <c r="AE237" s="12"/>
      <c r="AR237" s="192" t="s">
        <v>82</v>
      </c>
      <c r="AT237" s="200" t="s">
        <v>74</v>
      </c>
      <c r="AU237" s="200" t="s">
        <v>82</v>
      </c>
      <c r="AY237" s="192" t="s">
        <v>283</v>
      </c>
      <c r="BK237" s="201">
        <f>SUM(BK238:BK241)</f>
        <v>0</v>
      </c>
    </row>
    <row r="238" s="2" customFormat="1" ht="33" customHeight="1">
      <c r="A238" s="37"/>
      <c r="B238" s="168"/>
      <c r="C238" s="204" t="s">
        <v>447</v>
      </c>
      <c r="D238" s="204" t="s">
        <v>285</v>
      </c>
      <c r="E238" s="205" t="s">
        <v>439</v>
      </c>
      <c r="F238" s="206" t="s">
        <v>440</v>
      </c>
      <c r="G238" s="207" t="s">
        <v>288</v>
      </c>
      <c r="H238" s="208">
        <v>77</v>
      </c>
      <c r="I238" s="209"/>
      <c r="J238" s="210">
        <f>ROUND(I238*H238,2)</f>
        <v>0</v>
      </c>
      <c r="K238" s="211"/>
      <c r="L238" s="38"/>
      <c r="M238" s="212" t="s">
        <v>1</v>
      </c>
      <c r="N238" s="213" t="s">
        <v>41</v>
      </c>
      <c r="O238" s="81"/>
      <c r="P238" s="214">
        <f>O238*H238</f>
        <v>0</v>
      </c>
      <c r="Q238" s="214">
        <v>0.40481</v>
      </c>
      <c r="R238" s="214">
        <f>Q238*H238</f>
        <v>31.170370000000002</v>
      </c>
      <c r="S238" s="214">
        <v>0</v>
      </c>
      <c r="T238" s="215">
        <f>S238*H238</f>
        <v>0</v>
      </c>
      <c r="U238" s="37"/>
      <c r="V238" s="37"/>
      <c r="W238" s="37"/>
      <c r="X238" s="37"/>
      <c r="Y238" s="37"/>
      <c r="Z238" s="37"/>
      <c r="AA238" s="37"/>
      <c r="AB238" s="37"/>
      <c r="AC238" s="37"/>
      <c r="AD238" s="37"/>
      <c r="AE238" s="37"/>
      <c r="AR238" s="216" t="s">
        <v>289</v>
      </c>
      <c r="AT238" s="216" t="s">
        <v>285</v>
      </c>
      <c r="AU238" s="216" t="s">
        <v>87</v>
      </c>
      <c r="AY238" s="18" t="s">
        <v>283</v>
      </c>
      <c r="BE238" s="217">
        <f>IF(N238="základná",J238,0)</f>
        <v>0</v>
      </c>
      <c r="BF238" s="217">
        <f>IF(N238="znížená",J238,0)</f>
        <v>0</v>
      </c>
      <c r="BG238" s="217">
        <f>IF(N238="zákl. prenesená",J238,0)</f>
        <v>0</v>
      </c>
      <c r="BH238" s="217">
        <f>IF(N238="zníž. prenesená",J238,0)</f>
        <v>0</v>
      </c>
      <c r="BI238" s="217">
        <f>IF(N238="nulová",J238,0)</f>
        <v>0</v>
      </c>
      <c r="BJ238" s="18" t="s">
        <v>87</v>
      </c>
      <c r="BK238" s="217">
        <f>ROUND(I238*H238,2)</f>
        <v>0</v>
      </c>
      <c r="BL238" s="18" t="s">
        <v>289</v>
      </c>
      <c r="BM238" s="216" t="s">
        <v>441</v>
      </c>
    </row>
    <row r="239" s="13" customFormat="1">
      <c r="A239" s="13"/>
      <c r="B239" s="218"/>
      <c r="C239" s="13"/>
      <c r="D239" s="219" t="s">
        <v>291</v>
      </c>
      <c r="E239" s="220" t="s">
        <v>1</v>
      </c>
      <c r="F239" s="221" t="s">
        <v>5337</v>
      </c>
      <c r="G239" s="13"/>
      <c r="H239" s="222">
        <v>77</v>
      </c>
      <c r="I239" s="223"/>
      <c r="J239" s="13"/>
      <c r="K239" s="13"/>
      <c r="L239" s="218"/>
      <c r="M239" s="224"/>
      <c r="N239" s="225"/>
      <c r="O239" s="225"/>
      <c r="P239" s="225"/>
      <c r="Q239" s="225"/>
      <c r="R239" s="225"/>
      <c r="S239" s="225"/>
      <c r="T239" s="226"/>
      <c r="U239" s="13"/>
      <c r="V239" s="13"/>
      <c r="W239" s="13"/>
      <c r="X239" s="13"/>
      <c r="Y239" s="13"/>
      <c r="Z239" s="13"/>
      <c r="AA239" s="13"/>
      <c r="AB239" s="13"/>
      <c r="AC239" s="13"/>
      <c r="AD239" s="13"/>
      <c r="AE239" s="13"/>
      <c r="AT239" s="220" t="s">
        <v>291</v>
      </c>
      <c r="AU239" s="220" t="s">
        <v>87</v>
      </c>
      <c r="AV239" s="13" t="s">
        <v>87</v>
      </c>
      <c r="AW239" s="13" t="s">
        <v>31</v>
      </c>
      <c r="AX239" s="13" t="s">
        <v>82</v>
      </c>
      <c r="AY239" s="220" t="s">
        <v>283</v>
      </c>
    </row>
    <row r="240" s="2" customFormat="1" ht="24.15" customHeight="1">
      <c r="A240" s="37"/>
      <c r="B240" s="168"/>
      <c r="C240" s="204" t="s">
        <v>464</v>
      </c>
      <c r="D240" s="204" t="s">
        <v>285</v>
      </c>
      <c r="E240" s="205" t="s">
        <v>443</v>
      </c>
      <c r="F240" s="206" t="s">
        <v>444</v>
      </c>
      <c r="G240" s="207" t="s">
        <v>288</v>
      </c>
      <c r="H240" s="208">
        <v>77</v>
      </c>
      <c r="I240" s="209"/>
      <c r="J240" s="210">
        <f>ROUND(I240*H240,2)</f>
        <v>0</v>
      </c>
      <c r="K240" s="211"/>
      <c r="L240" s="38"/>
      <c r="M240" s="212" t="s">
        <v>1</v>
      </c>
      <c r="N240" s="213" t="s">
        <v>41</v>
      </c>
      <c r="O240" s="81"/>
      <c r="P240" s="214">
        <f>O240*H240</f>
        <v>0</v>
      </c>
      <c r="Q240" s="214">
        <v>0.46166000000000001</v>
      </c>
      <c r="R240" s="214">
        <f>Q240*H240</f>
        <v>35.547820000000002</v>
      </c>
      <c r="S240" s="214">
        <v>0</v>
      </c>
      <c r="T240" s="215">
        <f>S240*H240</f>
        <v>0</v>
      </c>
      <c r="U240" s="37"/>
      <c r="V240" s="37"/>
      <c r="W240" s="37"/>
      <c r="X240" s="37"/>
      <c r="Y240" s="37"/>
      <c r="Z240" s="37"/>
      <c r="AA240" s="37"/>
      <c r="AB240" s="37"/>
      <c r="AC240" s="37"/>
      <c r="AD240" s="37"/>
      <c r="AE240" s="37"/>
      <c r="AR240" s="216" t="s">
        <v>289</v>
      </c>
      <c r="AT240" s="216" t="s">
        <v>285</v>
      </c>
      <c r="AU240" s="216" t="s">
        <v>87</v>
      </c>
      <c r="AY240" s="18" t="s">
        <v>283</v>
      </c>
      <c r="BE240" s="217">
        <f>IF(N240="základná",J240,0)</f>
        <v>0</v>
      </c>
      <c r="BF240" s="217">
        <f>IF(N240="znížená",J240,0)</f>
        <v>0</v>
      </c>
      <c r="BG240" s="217">
        <f>IF(N240="zákl. prenesená",J240,0)</f>
        <v>0</v>
      </c>
      <c r="BH240" s="217">
        <f>IF(N240="zníž. prenesená",J240,0)</f>
        <v>0</v>
      </c>
      <c r="BI240" s="217">
        <f>IF(N240="nulová",J240,0)</f>
        <v>0</v>
      </c>
      <c r="BJ240" s="18" t="s">
        <v>87</v>
      </c>
      <c r="BK240" s="217">
        <f>ROUND(I240*H240,2)</f>
        <v>0</v>
      </c>
      <c r="BL240" s="18" t="s">
        <v>289</v>
      </c>
      <c r="BM240" s="216" t="s">
        <v>445</v>
      </c>
    </row>
    <row r="241" s="13" customFormat="1">
      <c r="A241" s="13"/>
      <c r="B241" s="218"/>
      <c r="C241" s="13"/>
      <c r="D241" s="219" t="s">
        <v>291</v>
      </c>
      <c r="E241" s="220" t="s">
        <v>1</v>
      </c>
      <c r="F241" s="221" t="s">
        <v>5337</v>
      </c>
      <c r="G241" s="13"/>
      <c r="H241" s="222">
        <v>77</v>
      </c>
      <c r="I241" s="223"/>
      <c r="J241" s="13"/>
      <c r="K241" s="13"/>
      <c r="L241" s="218"/>
      <c r="M241" s="224"/>
      <c r="N241" s="225"/>
      <c r="O241" s="225"/>
      <c r="P241" s="225"/>
      <c r="Q241" s="225"/>
      <c r="R241" s="225"/>
      <c r="S241" s="225"/>
      <c r="T241" s="226"/>
      <c r="U241" s="13"/>
      <c r="V241" s="13"/>
      <c r="W241" s="13"/>
      <c r="X241" s="13"/>
      <c r="Y241" s="13"/>
      <c r="Z241" s="13"/>
      <c r="AA241" s="13"/>
      <c r="AB241" s="13"/>
      <c r="AC241" s="13"/>
      <c r="AD241" s="13"/>
      <c r="AE241" s="13"/>
      <c r="AT241" s="220" t="s">
        <v>291</v>
      </c>
      <c r="AU241" s="220" t="s">
        <v>87</v>
      </c>
      <c r="AV241" s="13" t="s">
        <v>87</v>
      </c>
      <c r="AW241" s="13" t="s">
        <v>31</v>
      </c>
      <c r="AX241" s="13" t="s">
        <v>82</v>
      </c>
      <c r="AY241" s="220" t="s">
        <v>283</v>
      </c>
    </row>
    <row r="242" s="12" customFormat="1" ht="22.8" customHeight="1">
      <c r="A242" s="12"/>
      <c r="B242" s="191"/>
      <c r="C242" s="12"/>
      <c r="D242" s="192" t="s">
        <v>74</v>
      </c>
      <c r="E242" s="202" t="s">
        <v>310</v>
      </c>
      <c r="F242" s="202" t="s">
        <v>446</v>
      </c>
      <c r="G242" s="12"/>
      <c r="H242" s="12"/>
      <c r="I242" s="194"/>
      <c r="J242" s="203">
        <f>BK242</f>
        <v>0</v>
      </c>
      <c r="K242" s="12"/>
      <c r="L242" s="191"/>
      <c r="M242" s="196"/>
      <c r="N242" s="197"/>
      <c r="O242" s="197"/>
      <c r="P242" s="198">
        <f>SUM(P243:P344)</f>
        <v>0</v>
      </c>
      <c r="Q242" s="197"/>
      <c r="R242" s="198">
        <f>SUM(R243:R344)</f>
        <v>526.60153787899992</v>
      </c>
      <c r="S242" s="197"/>
      <c r="T242" s="199">
        <f>SUM(T243:T344)</f>
        <v>0</v>
      </c>
      <c r="U242" s="12"/>
      <c r="V242" s="12"/>
      <c r="W242" s="12"/>
      <c r="X242" s="12"/>
      <c r="Y242" s="12"/>
      <c r="Z242" s="12"/>
      <c r="AA242" s="12"/>
      <c r="AB242" s="12"/>
      <c r="AC242" s="12"/>
      <c r="AD242" s="12"/>
      <c r="AE242" s="12"/>
      <c r="AR242" s="192" t="s">
        <v>82</v>
      </c>
      <c r="AT242" s="200" t="s">
        <v>74</v>
      </c>
      <c r="AU242" s="200" t="s">
        <v>82</v>
      </c>
      <c r="AY242" s="192" t="s">
        <v>283</v>
      </c>
      <c r="BK242" s="201">
        <f>SUM(BK243:BK344)</f>
        <v>0</v>
      </c>
    </row>
    <row r="243" s="2" customFormat="1" ht="37.8" customHeight="1">
      <c r="A243" s="37"/>
      <c r="B243" s="168"/>
      <c r="C243" s="204" t="s">
        <v>469</v>
      </c>
      <c r="D243" s="204" t="s">
        <v>285</v>
      </c>
      <c r="E243" s="205" t="s">
        <v>448</v>
      </c>
      <c r="F243" s="206" t="s">
        <v>449</v>
      </c>
      <c r="G243" s="207" t="s">
        <v>288</v>
      </c>
      <c r="H243" s="208">
        <v>1942.6199999999999</v>
      </c>
      <c r="I243" s="209"/>
      <c r="J243" s="210">
        <f>ROUND(I243*H243,2)</f>
        <v>0</v>
      </c>
      <c r="K243" s="211"/>
      <c r="L243" s="38"/>
      <c r="M243" s="212" t="s">
        <v>1</v>
      </c>
      <c r="N243" s="213" t="s">
        <v>41</v>
      </c>
      <c r="O243" s="81"/>
      <c r="P243" s="214">
        <f>O243*H243</f>
        <v>0</v>
      </c>
      <c r="Q243" s="214">
        <v>0.019120000000000002</v>
      </c>
      <c r="R243" s="214">
        <f>Q243*H243</f>
        <v>37.142894400000003</v>
      </c>
      <c r="S243" s="214">
        <v>0</v>
      </c>
      <c r="T243" s="215">
        <f>S243*H243</f>
        <v>0</v>
      </c>
      <c r="U243" s="37"/>
      <c r="V243" s="37"/>
      <c r="W243" s="37"/>
      <c r="X243" s="37"/>
      <c r="Y243" s="37"/>
      <c r="Z243" s="37"/>
      <c r="AA243" s="37"/>
      <c r="AB243" s="37"/>
      <c r="AC243" s="37"/>
      <c r="AD243" s="37"/>
      <c r="AE243" s="37"/>
      <c r="AR243" s="216" t="s">
        <v>289</v>
      </c>
      <c r="AT243" s="216" t="s">
        <v>285</v>
      </c>
      <c r="AU243" s="216" t="s">
        <v>87</v>
      </c>
      <c r="AY243" s="18" t="s">
        <v>283</v>
      </c>
      <c r="BE243" s="217">
        <f>IF(N243="základná",J243,0)</f>
        <v>0</v>
      </c>
      <c r="BF243" s="217">
        <f>IF(N243="znížená",J243,0)</f>
        <v>0</v>
      </c>
      <c r="BG243" s="217">
        <f>IF(N243="zákl. prenesená",J243,0)</f>
        <v>0</v>
      </c>
      <c r="BH243" s="217">
        <f>IF(N243="zníž. prenesená",J243,0)</f>
        <v>0</v>
      </c>
      <c r="BI243" s="217">
        <f>IF(N243="nulová",J243,0)</f>
        <v>0</v>
      </c>
      <c r="BJ243" s="18" t="s">
        <v>87</v>
      </c>
      <c r="BK243" s="217">
        <f>ROUND(I243*H243,2)</f>
        <v>0</v>
      </c>
      <c r="BL243" s="18" t="s">
        <v>289</v>
      </c>
      <c r="BM243" s="216" t="s">
        <v>450</v>
      </c>
    </row>
    <row r="244" s="15" customFormat="1">
      <c r="A244" s="15"/>
      <c r="B244" s="235"/>
      <c r="C244" s="15"/>
      <c r="D244" s="219" t="s">
        <v>291</v>
      </c>
      <c r="E244" s="236" t="s">
        <v>1</v>
      </c>
      <c r="F244" s="237" t="s">
        <v>451</v>
      </c>
      <c r="G244" s="15"/>
      <c r="H244" s="236" t="s">
        <v>1</v>
      </c>
      <c r="I244" s="238"/>
      <c r="J244" s="15"/>
      <c r="K244" s="15"/>
      <c r="L244" s="235"/>
      <c r="M244" s="239"/>
      <c r="N244" s="240"/>
      <c r="O244" s="240"/>
      <c r="P244" s="240"/>
      <c r="Q244" s="240"/>
      <c r="R244" s="240"/>
      <c r="S244" s="240"/>
      <c r="T244" s="241"/>
      <c r="U244" s="15"/>
      <c r="V244" s="15"/>
      <c r="W244" s="15"/>
      <c r="X244" s="15"/>
      <c r="Y244" s="15"/>
      <c r="Z244" s="15"/>
      <c r="AA244" s="15"/>
      <c r="AB244" s="15"/>
      <c r="AC244" s="15"/>
      <c r="AD244" s="15"/>
      <c r="AE244" s="15"/>
      <c r="AT244" s="236" t="s">
        <v>291</v>
      </c>
      <c r="AU244" s="236" t="s">
        <v>87</v>
      </c>
      <c r="AV244" s="15" t="s">
        <v>82</v>
      </c>
      <c r="AW244" s="15" t="s">
        <v>31</v>
      </c>
      <c r="AX244" s="15" t="s">
        <v>75</v>
      </c>
      <c r="AY244" s="236" t="s">
        <v>283</v>
      </c>
    </row>
    <row r="245" s="13" customFormat="1">
      <c r="A245" s="13"/>
      <c r="B245" s="218"/>
      <c r="C245" s="13"/>
      <c r="D245" s="219" t="s">
        <v>291</v>
      </c>
      <c r="E245" s="220" t="s">
        <v>1</v>
      </c>
      <c r="F245" s="221" t="s">
        <v>5373</v>
      </c>
      <c r="G245" s="13"/>
      <c r="H245" s="222">
        <v>1035.6199999999999</v>
      </c>
      <c r="I245" s="223"/>
      <c r="J245" s="13"/>
      <c r="K245" s="13"/>
      <c r="L245" s="218"/>
      <c r="M245" s="224"/>
      <c r="N245" s="225"/>
      <c r="O245" s="225"/>
      <c r="P245" s="225"/>
      <c r="Q245" s="225"/>
      <c r="R245" s="225"/>
      <c r="S245" s="225"/>
      <c r="T245" s="226"/>
      <c r="U245" s="13"/>
      <c r="V245" s="13"/>
      <c r="W245" s="13"/>
      <c r="X245" s="13"/>
      <c r="Y245" s="13"/>
      <c r="Z245" s="13"/>
      <c r="AA245" s="13"/>
      <c r="AB245" s="13"/>
      <c r="AC245" s="13"/>
      <c r="AD245" s="13"/>
      <c r="AE245" s="13"/>
      <c r="AT245" s="220" t="s">
        <v>291</v>
      </c>
      <c r="AU245" s="220" t="s">
        <v>87</v>
      </c>
      <c r="AV245" s="13" t="s">
        <v>87</v>
      </c>
      <c r="AW245" s="13" t="s">
        <v>31</v>
      </c>
      <c r="AX245" s="13" t="s">
        <v>75</v>
      </c>
      <c r="AY245" s="220" t="s">
        <v>283</v>
      </c>
    </row>
    <row r="246" s="15" customFormat="1">
      <c r="A246" s="15"/>
      <c r="B246" s="235"/>
      <c r="C246" s="15"/>
      <c r="D246" s="219" t="s">
        <v>291</v>
      </c>
      <c r="E246" s="236" t="s">
        <v>1</v>
      </c>
      <c r="F246" s="237" t="s">
        <v>404</v>
      </c>
      <c r="G246" s="15"/>
      <c r="H246" s="236" t="s">
        <v>1</v>
      </c>
      <c r="I246" s="238"/>
      <c r="J246" s="15"/>
      <c r="K246" s="15"/>
      <c r="L246" s="235"/>
      <c r="M246" s="239"/>
      <c r="N246" s="240"/>
      <c r="O246" s="240"/>
      <c r="P246" s="240"/>
      <c r="Q246" s="240"/>
      <c r="R246" s="240"/>
      <c r="S246" s="240"/>
      <c r="T246" s="241"/>
      <c r="U246" s="15"/>
      <c r="V246" s="15"/>
      <c r="W246" s="15"/>
      <c r="X246" s="15"/>
      <c r="Y246" s="15"/>
      <c r="Z246" s="15"/>
      <c r="AA246" s="15"/>
      <c r="AB246" s="15"/>
      <c r="AC246" s="15"/>
      <c r="AD246" s="15"/>
      <c r="AE246" s="15"/>
      <c r="AT246" s="236" t="s">
        <v>291</v>
      </c>
      <c r="AU246" s="236" t="s">
        <v>87</v>
      </c>
      <c r="AV246" s="15" t="s">
        <v>82</v>
      </c>
      <c r="AW246" s="15" t="s">
        <v>31</v>
      </c>
      <c r="AX246" s="15" t="s">
        <v>75</v>
      </c>
      <c r="AY246" s="236" t="s">
        <v>283</v>
      </c>
    </row>
    <row r="247" s="13" customFormat="1">
      <c r="A247" s="13"/>
      <c r="B247" s="218"/>
      <c r="C247" s="13"/>
      <c r="D247" s="219" t="s">
        <v>291</v>
      </c>
      <c r="E247" s="220" t="s">
        <v>1</v>
      </c>
      <c r="F247" s="221" t="s">
        <v>5374</v>
      </c>
      <c r="G247" s="13"/>
      <c r="H247" s="222">
        <v>907</v>
      </c>
      <c r="I247" s="223"/>
      <c r="J247" s="13"/>
      <c r="K247" s="13"/>
      <c r="L247" s="218"/>
      <c r="M247" s="224"/>
      <c r="N247" s="225"/>
      <c r="O247" s="225"/>
      <c r="P247" s="225"/>
      <c r="Q247" s="225"/>
      <c r="R247" s="225"/>
      <c r="S247" s="225"/>
      <c r="T247" s="226"/>
      <c r="U247" s="13"/>
      <c r="V247" s="13"/>
      <c r="W247" s="13"/>
      <c r="X247" s="13"/>
      <c r="Y247" s="13"/>
      <c r="Z247" s="13"/>
      <c r="AA247" s="13"/>
      <c r="AB247" s="13"/>
      <c r="AC247" s="13"/>
      <c r="AD247" s="13"/>
      <c r="AE247" s="13"/>
      <c r="AT247" s="220" t="s">
        <v>291</v>
      </c>
      <c r="AU247" s="220" t="s">
        <v>87</v>
      </c>
      <c r="AV247" s="13" t="s">
        <v>87</v>
      </c>
      <c r="AW247" s="13" t="s">
        <v>31</v>
      </c>
      <c r="AX247" s="13" t="s">
        <v>75</v>
      </c>
      <c r="AY247" s="220" t="s">
        <v>283</v>
      </c>
    </row>
    <row r="248" s="14" customFormat="1">
      <c r="A248" s="14"/>
      <c r="B248" s="227"/>
      <c r="C248" s="14"/>
      <c r="D248" s="219" t="s">
        <v>291</v>
      </c>
      <c r="E248" s="228" t="s">
        <v>1</v>
      </c>
      <c r="F248" s="229" t="s">
        <v>293</v>
      </c>
      <c r="G248" s="14"/>
      <c r="H248" s="230">
        <v>1942.6199999999999</v>
      </c>
      <c r="I248" s="231"/>
      <c r="J248" s="14"/>
      <c r="K248" s="14"/>
      <c r="L248" s="227"/>
      <c r="M248" s="232"/>
      <c r="N248" s="233"/>
      <c r="O248" s="233"/>
      <c r="P248" s="233"/>
      <c r="Q248" s="233"/>
      <c r="R248" s="233"/>
      <c r="S248" s="233"/>
      <c r="T248" s="234"/>
      <c r="U248" s="14"/>
      <c r="V248" s="14"/>
      <c r="W248" s="14"/>
      <c r="X248" s="14"/>
      <c r="Y248" s="14"/>
      <c r="Z248" s="14"/>
      <c r="AA248" s="14"/>
      <c r="AB248" s="14"/>
      <c r="AC248" s="14"/>
      <c r="AD248" s="14"/>
      <c r="AE248" s="14"/>
      <c r="AT248" s="228" t="s">
        <v>291</v>
      </c>
      <c r="AU248" s="228" t="s">
        <v>87</v>
      </c>
      <c r="AV248" s="14" t="s">
        <v>289</v>
      </c>
      <c r="AW248" s="14" t="s">
        <v>31</v>
      </c>
      <c r="AX248" s="14" t="s">
        <v>82</v>
      </c>
      <c r="AY248" s="228" t="s">
        <v>283</v>
      </c>
    </row>
    <row r="249" s="2" customFormat="1" ht="24.15" customHeight="1">
      <c r="A249" s="37"/>
      <c r="B249" s="168"/>
      <c r="C249" s="204" t="s">
        <v>473</v>
      </c>
      <c r="D249" s="204" t="s">
        <v>285</v>
      </c>
      <c r="E249" s="205" t="s">
        <v>465</v>
      </c>
      <c r="F249" s="206" t="s">
        <v>466</v>
      </c>
      <c r="G249" s="207" t="s">
        <v>288</v>
      </c>
      <c r="H249" s="208">
        <v>1942.6199999999999</v>
      </c>
      <c r="I249" s="209"/>
      <c r="J249" s="210">
        <f>ROUND(I249*H249,2)</f>
        <v>0</v>
      </c>
      <c r="K249" s="211"/>
      <c r="L249" s="38"/>
      <c r="M249" s="212" t="s">
        <v>1</v>
      </c>
      <c r="N249" s="213" t="s">
        <v>41</v>
      </c>
      <c r="O249" s="81"/>
      <c r="P249" s="214">
        <f>O249*H249</f>
        <v>0</v>
      </c>
      <c r="Q249" s="214">
        <v>0.00040000000000000002</v>
      </c>
      <c r="R249" s="214">
        <f>Q249*H249</f>
        <v>0.77704799999999996</v>
      </c>
      <c r="S249" s="214">
        <v>0</v>
      </c>
      <c r="T249" s="215">
        <f>S249*H249</f>
        <v>0</v>
      </c>
      <c r="U249" s="37"/>
      <c r="V249" s="37"/>
      <c r="W249" s="37"/>
      <c r="X249" s="37"/>
      <c r="Y249" s="37"/>
      <c r="Z249" s="37"/>
      <c r="AA249" s="37"/>
      <c r="AB249" s="37"/>
      <c r="AC249" s="37"/>
      <c r="AD249" s="37"/>
      <c r="AE249" s="37"/>
      <c r="AR249" s="216" t="s">
        <v>289</v>
      </c>
      <c r="AT249" s="216" t="s">
        <v>285</v>
      </c>
      <c r="AU249" s="216" t="s">
        <v>87</v>
      </c>
      <c r="AY249" s="18" t="s">
        <v>283</v>
      </c>
      <c r="BE249" s="217">
        <f>IF(N249="základná",J249,0)</f>
        <v>0</v>
      </c>
      <c r="BF249" s="217">
        <f>IF(N249="znížená",J249,0)</f>
        <v>0</v>
      </c>
      <c r="BG249" s="217">
        <f>IF(N249="zákl. prenesená",J249,0)</f>
        <v>0</v>
      </c>
      <c r="BH249" s="217">
        <f>IF(N249="zníž. prenesená",J249,0)</f>
        <v>0</v>
      </c>
      <c r="BI249" s="217">
        <f>IF(N249="nulová",J249,0)</f>
        <v>0</v>
      </c>
      <c r="BJ249" s="18" t="s">
        <v>87</v>
      </c>
      <c r="BK249" s="217">
        <f>ROUND(I249*H249,2)</f>
        <v>0</v>
      </c>
      <c r="BL249" s="18" t="s">
        <v>289</v>
      </c>
      <c r="BM249" s="216" t="s">
        <v>467</v>
      </c>
    </row>
    <row r="250" s="13" customFormat="1">
      <c r="A250" s="13"/>
      <c r="B250" s="218"/>
      <c r="C250" s="13"/>
      <c r="D250" s="219" t="s">
        <v>291</v>
      </c>
      <c r="E250" s="220" t="s">
        <v>1</v>
      </c>
      <c r="F250" s="221" t="s">
        <v>5375</v>
      </c>
      <c r="G250" s="13"/>
      <c r="H250" s="222">
        <v>1942.6199999999999</v>
      </c>
      <c r="I250" s="223"/>
      <c r="J250" s="13"/>
      <c r="K250" s="13"/>
      <c r="L250" s="218"/>
      <c r="M250" s="224"/>
      <c r="N250" s="225"/>
      <c r="O250" s="225"/>
      <c r="P250" s="225"/>
      <c r="Q250" s="225"/>
      <c r="R250" s="225"/>
      <c r="S250" s="225"/>
      <c r="T250" s="226"/>
      <c r="U250" s="13"/>
      <c r="V250" s="13"/>
      <c r="W250" s="13"/>
      <c r="X250" s="13"/>
      <c r="Y250" s="13"/>
      <c r="Z250" s="13"/>
      <c r="AA250" s="13"/>
      <c r="AB250" s="13"/>
      <c r="AC250" s="13"/>
      <c r="AD250" s="13"/>
      <c r="AE250" s="13"/>
      <c r="AT250" s="220" t="s">
        <v>291</v>
      </c>
      <c r="AU250" s="220" t="s">
        <v>87</v>
      </c>
      <c r="AV250" s="13" t="s">
        <v>87</v>
      </c>
      <c r="AW250" s="13" t="s">
        <v>31</v>
      </c>
      <c r="AX250" s="13" t="s">
        <v>82</v>
      </c>
      <c r="AY250" s="220" t="s">
        <v>283</v>
      </c>
    </row>
    <row r="251" s="2" customFormat="1" ht="24.15" customHeight="1">
      <c r="A251" s="37"/>
      <c r="B251" s="168"/>
      <c r="C251" s="204" t="s">
        <v>496</v>
      </c>
      <c r="D251" s="204" t="s">
        <v>285</v>
      </c>
      <c r="E251" s="205" t="s">
        <v>470</v>
      </c>
      <c r="F251" s="206" t="s">
        <v>471</v>
      </c>
      <c r="G251" s="207" t="s">
        <v>288</v>
      </c>
      <c r="H251" s="208">
        <v>1942.6199999999999</v>
      </c>
      <c r="I251" s="209"/>
      <c r="J251" s="210">
        <f>ROUND(I251*H251,2)</f>
        <v>0</v>
      </c>
      <c r="K251" s="211"/>
      <c r="L251" s="38"/>
      <c r="M251" s="212" t="s">
        <v>1</v>
      </c>
      <c r="N251" s="213" t="s">
        <v>41</v>
      </c>
      <c r="O251" s="81"/>
      <c r="P251" s="214">
        <f>O251*H251</f>
        <v>0</v>
      </c>
      <c r="Q251" s="214">
        <v>0.0082500000000000004</v>
      </c>
      <c r="R251" s="214">
        <f>Q251*H251</f>
        <v>16.026615</v>
      </c>
      <c r="S251" s="214">
        <v>0</v>
      </c>
      <c r="T251" s="215">
        <f>S251*H251</f>
        <v>0</v>
      </c>
      <c r="U251" s="37"/>
      <c r="V251" s="37"/>
      <c r="W251" s="37"/>
      <c r="X251" s="37"/>
      <c r="Y251" s="37"/>
      <c r="Z251" s="37"/>
      <c r="AA251" s="37"/>
      <c r="AB251" s="37"/>
      <c r="AC251" s="37"/>
      <c r="AD251" s="37"/>
      <c r="AE251" s="37"/>
      <c r="AR251" s="216" t="s">
        <v>289</v>
      </c>
      <c r="AT251" s="216" t="s">
        <v>285</v>
      </c>
      <c r="AU251" s="216" t="s">
        <v>87</v>
      </c>
      <c r="AY251" s="18" t="s">
        <v>283</v>
      </c>
      <c r="BE251" s="217">
        <f>IF(N251="základná",J251,0)</f>
        <v>0</v>
      </c>
      <c r="BF251" s="217">
        <f>IF(N251="znížená",J251,0)</f>
        <v>0</v>
      </c>
      <c r="BG251" s="217">
        <f>IF(N251="zákl. prenesená",J251,0)</f>
        <v>0</v>
      </c>
      <c r="BH251" s="217">
        <f>IF(N251="zníž. prenesená",J251,0)</f>
        <v>0</v>
      </c>
      <c r="BI251" s="217">
        <f>IF(N251="nulová",J251,0)</f>
        <v>0</v>
      </c>
      <c r="BJ251" s="18" t="s">
        <v>87</v>
      </c>
      <c r="BK251" s="217">
        <f>ROUND(I251*H251,2)</f>
        <v>0</v>
      </c>
      <c r="BL251" s="18" t="s">
        <v>289</v>
      </c>
      <c r="BM251" s="216" t="s">
        <v>472</v>
      </c>
    </row>
    <row r="252" s="2" customFormat="1" ht="33" customHeight="1">
      <c r="A252" s="37"/>
      <c r="B252" s="168"/>
      <c r="C252" s="204" t="s">
        <v>501</v>
      </c>
      <c r="D252" s="204" t="s">
        <v>285</v>
      </c>
      <c r="E252" s="205" t="s">
        <v>474</v>
      </c>
      <c r="F252" s="206" t="s">
        <v>475</v>
      </c>
      <c r="G252" s="207" t="s">
        <v>288</v>
      </c>
      <c r="H252" s="208">
        <v>4357.6800000000003</v>
      </c>
      <c r="I252" s="209"/>
      <c r="J252" s="210">
        <f>ROUND(I252*H252,2)</f>
        <v>0</v>
      </c>
      <c r="K252" s="211"/>
      <c r="L252" s="38"/>
      <c r="M252" s="212" t="s">
        <v>1</v>
      </c>
      <c r="N252" s="213" t="s">
        <v>41</v>
      </c>
      <c r="O252" s="81"/>
      <c r="P252" s="214">
        <f>O252*H252</f>
        <v>0</v>
      </c>
      <c r="Q252" s="214">
        <v>0.017229999999999999</v>
      </c>
      <c r="R252" s="214">
        <f>Q252*H252</f>
        <v>75.082826400000002</v>
      </c>
      <c r="S252" s="214">
        <v>0</v>
      </c>
      <c r="T252" s="215">
        <f>S252*H252</f>
        <v>0</v>
      </c>
      <c r="U252" s="37"/>
      <c r="V252" s="37"/>
      <c r="W252" s="37"/>
      <c r="X252" s="37"/>
      <c r="Y252" s="37"/>
      <c r="Z252" s="37"/>
      <c r="AA252" s="37"/>
      <c r="AB252" s="37"/>
      <c r="AC252" s="37"/>
      <c r="AD252" s="37"/>
      <c r="AE252" s="37"/>
      <c r="AR252" s="216" t="s">
        <v>289</v>
      </c>
      <c r="AT252" s="216" t="s">
        <v>285</v>
      </c>
      <c r="AU252" s="216" t="s">
        <v>87</v>
      </c>
      <c r="AY252" s="18" t="s">
        <v>283</v>
      </c>
      <c r="BE252" s="217">
        <f>IF(N252="základná",J252,0)</f>
        <v>0</v>
      </c>
      <c r="BF252" s="217">
        <f>IF(N252="znížená",J252,0)</f>
        <v>0</v>
      </c>
      <c r="BG252" s="217">
        <f>IF(N252="zákl. prenesená",J252,0)</f>
        <v>0</v>
      </c>
      <c r="BH252" s="217">
        <f>IF(N252="zníž. prenesená",J252,0)</f>
        <v>0</v>
      </c>
      <c r="BI252" s="217">
        <f>IF(N252="nulová",J252,0)</f>
        <v>0</v>
      </c>
      <c r="BJ252" s="18" t="s">
        <v>87</v>
      </c>
      <c r="BK252" s="217">
        <f>ROUND(I252*H252,2)</f>
        <v>0</v>
      </c>
      <c r="BL252" s="18" t="s">
        <v>289</v>
      </c>
      <c r="BM252" s="216" t="s">
        <v>476</v>
      </c>
    </row>
    <row r="253" s="15" customFormat="1">
      <c r="A253" s="15"/>
      <c r="B253" s="235"/>
      <c r="C253" s="15"/>
      <c r="D253" s="219" t="s">
        <v>291</v>
      </c>
      <c r="E253" s="236" t="s">
        <v>1</v>
      </c>
      <c r="F253" s="237" t="s">
        <v>5376</v>
      </c>
      <c r="G253" s="15"/>
      <c r="H253" s="236" t="s">
        <v>1</v>
      </c>
      <c r="I253" s="238"/>
      <c r="J253" s="15"/>
      <c r="K253" s="15"/>
      <c r="L253" s="235"/>
      <c r="M253" s="239"/>
      <c r="N253" s="240"/>
      <c r="O253" s="240"/>
      <c r="P253" s="240"/>
      <c r="Q253" s="240"/>
      <c r="R253" s="240"/>
      <c r="S253" s="240"/>
      <c r="T253" s="241"/>
      <c r="U253" s="15"/>
      <c r="V253" s="15"/>
      <c r="W253" s="15"/>
      <c r="X253" s="15"/>
      <c r="Y253" s="15"/>
      <c r="Z253" s="15"/>
      <c r="AA253" s="15"/>
      <c r="AB253" s="15"/>
      <c r="AC253" s="15"/>
      <c r="AD253" s="15"/>
      <c r="AE253" s="15"/>
      <c r="AT253" s="236" t="s">
        <v>291</v>
      </c>
      <c r="AU253" s="236" t="s">
        <v>87</v>
      </c>
      <c r="AV253" s="15" t="s">
        <v>82</v>
      </c>
      <c r="AW253" s="15" t="s">
        <v>31</v>
      </c>
      <c r="AX253" s="15" t="s">
        <v>75</v>
      </c>
      <c r="AY253" s="236" t="s">
        <v>283</v>
      </c>
    </row>
    <row r="254" s="13" customFormat="1">
      <c r="A254" s="13"/>
      <c r="B254" s="218"/>
      <c r="C254" s="13"/>
      <c r="D254" s="219" t="s">
        <v>291</v>
      </c>
      <c r="E254" s="220" t="s">
        <v>1</v>
      </c>
      <c r="F254" s="221" t="s">
        <v>5377</v>
      </c>
      <c r="G254" s="13"/>
      <c r="H254" s="222">
        <v>1070.0999999999999</v>
      </c>
      <c r="I254" s="223"/>
      <c r="J254" s="13"/>
      <c r="K254" s="13"/>
      <c r="L254" s="218"/>
      <c r="M254" s="224"/>
      <c r="N254" s="225"/>
      <c r="O254" s="225"/>
      <c r="P254" s="225"/>
      <c r="Q254" s="225"/>
      <c r="R254" s="225"/>
      <c r="S254" s="225"/>
      <c r="T254" s="226"/>
      <c r="U254" s="13"/>
      <c r="V254" s="13"/>
      <c r="W254" s="13"/>
      <c r="X254" s="13"/>
      <c r="Y254" s="13"/>
      <c r="Z254" s="13"/>
      <c r="AA254" s="13"/>
      <c r="AB254" s="13"/>
      <c r="AC254" s="13"/>
      <c r="AD254" s="13"/>
      <c r="AE254" s="13"/>
      <c r="AT254" s="220" t="s">
        <v>291</v>
      </c>
      <c r="AU254" s="220" t="s">
        <v>87</v>
      </c>
      <c r="AV254" s="13" t="s">
        <v>87</v>
      </c>
      <c r="AW254" s="13" t="s">
        <v>31</v>
      </c>
      <c r="AX254" s="13" t="s">
        <v>75</v>
      </c>
      <c r="AY254" s="220" t="s">
        <v>283</v>
      </c>
    </row>
    <row r="255" s="13" customFormat="1">
      <c r="A255" s="13"/>
      <c r="B255" s="218"/>
      <c r="C255" s="13"/>
      <c r="D255" s="219" t="s">
        <v>291</v>
      </c>
      <c r="E255" s="220" t="s">
        <v>1</v>
      </c>
      <c r="F255" s="221" t="s">
        <v>5378</v>
      </c>
      <c r="G255" s="13"/>
      <c r="H255" s="222">
        <v>638.97000000000003</v>
      </c>
      <c r="I255" s="223"/>
      <c r="J255" s="13"/>
      <c r="K255" s="13"/>
      <c r="L255" s="218"/>
      <c r="M255" s="224"/>
      <c r="N255" s="225"/>
      <c r="O255" s="225"/>
      <c r="P255" s="225"/>
      <c r="Q255" s="225"/>
      <c r="R255" s="225"/>
      <c r="S255" s="225"/>
      <c r="T255" s="226"/>
      <c r="U255" s="13"/>
      <c r="V255" s="13"/>
      <c r="W255" s="13"/>
      <c r="X255" s="13"/>
      <c r="Y255" s="13"/>
      <c r="Z255" s="13"/>
      <c r="AA255" s="13"/>
      <c r="AB255" s="13"/>
      <c r="AC255" s="13"/>
      <c r="AD255" s="13"/>
      <c r="AE255" s="13"/>
      <c r="AT255" s="220" t="s">
        <v>291</v>
      </c>
      <c r="AU255" s="220" t="s">
        <v>87</v>
      </c>
      <c r="AV255" s="13" t="s">
        <v>87</v>
      </c>
      <c r="AW255" s="13" t="s">
        <v>31</v>
      </c>
      <c r="AX255" s="13" t="s">
        <v>75</v>
      </c>
      <c r="AY255" s="220" t="s">
        <v>283</v>
      </c>
    </row>
    <row r="256" s="13" customFormat="1">
      <c r="A256" s="13"/>
      <c r="B256" s="218"/>
      <c r="C256" s="13"/>
      <c r="D256" s="219" t="s">
        <v>291</v>
      </c>
      <c r="E256" s="220" t="s">
        <v>1</v>
      </c>
      <c r="F256" s="221" t="s">
        <v>5379</v>
      </c>
      <c r="G256" s="13"/>
      <c r="H256" s="222">
        <v>553.20000000000005</v>
      </c>
      <c r="I256" s="223"/>
      <c r="J256" s="13"/>
      <c r="K256" s="13"/>
      <c r="L256" s="218"/>
      <c r="M256" s="224"/>
      <c r="N256" s="225"/>
      <c r="O256" s="225"/>
      <c r="P256" s="225"/>
      <c r="Q256" s="225"/>
      <c r="R256" s="225"/>
      <c r="S256" s="225"/>
      <c r="T256" s="226"/>
      <c r="U256" s="13"/>
      <c r="V256" s="13"/>
      <c r="W256" s="13"/>
      <c r="X256" s="13"/>
      <c r="Y256" s="13"/>
      <c r="Z256" s="13"/>
      <c r="AA256" s="13"/>
      <c r="AB256" s="13"/>
      <c r="AC256" s="13"/>
      <c r="AD256" s="13"/>
      <c r="AE256" s="13"/>
      <c r="AT256" s="220" t="s">
        <v>291</v>
      </c>
      <c r="AU256" s="220" t="s">
        <v>87</v>
      </c>
      <c r="AV256" s="13" t="s">
        <v>87</v>
      </c>
      <c r="AW256" s="13" t="s">
        <v>31</v>
      </c>
      <c r="AX256" s="13" t="s">
        <v>75</v>
      </c>
      <c r="AY256" s="220" t="s">
        <v>283</v>
      </c>
    </row>
    <row r="257" s="15" customFormat="1">
      <c r="A257" s="15"/>
      <c r="B257" s="235"/>
      <c r="C257" s="15"/>
      <c r="D257" s="219" t="s">
        <v>291</v>
      </c>
      <c r="E257" s="236" t="s">
        <v>1</v>
      </c>
      <c r="F257" s="237" t="s">
        <v>404</v>
      </c>
      <c r="G257" s="15"/>
      <c r="H257" s="236" t="s">
        <v>1</v>
      </c>
      <c r="I257" s="238"/>
      <c r="J257" s="15"/>
      <c r="K257" s="15"/>
      <c r="L257" s="235"/>
      <c r="M257" s="239"/>
      <c r="N257" s="240"/>
      <c r="O257" s="240"/>
      <c r="P257" s="240"/>
      <c r="Q257" s="240"/>
      <c r="R257" s="240"/>
      <c r="S257" s="240"/>
      <c r="T257" s="241"/>
      <c r="U257" s="15"/>
      <c r="V257" s="15"/>
      <c r="W257" s="15"/>
      <c r="X257" s="15"/>
      <c r="Y257" s="15"/>
      <c r="Z257" s="15"/>
      <c r="AA257" s="15"/>
      <c r="AB257" s="15"/>
      <c r="AC257" s="15"/>
      <c r="AD257" s="15"/>
      <c r="AE257" s="15"/>
      <c r="AT257" s="236" t="s">
        <v>291</v>
      </c>
      <c r="AU257" s="236" t="s">
        <v>87</v>
      </c>
      <c r="AV257" s="15" t="s">
        <v>82</v>
      </c>
      <c r="AW257" s="15" t="s">
        <v>31</v>
      </c>
      <c r="AX257" s="15" t="s">
        <v>75</v>
      </c>
      <c r="AY257" s="236" t="s">
        <v>283</v>
      </c>
    </row>
    <row r="258" s="13" customFormat="1">
      <c r="A258" s="13"/>
      <c r="B258" s="218"/>
      <c r="C258" s="13"/>
      <c r="D258" s="219" t="s">
        <v>291</v>
      </c>
      <c r="E258" s="220" t="s">
        <v>1</v>
      </c>
      <c r="F258" s="221" t="s">
        <v>5380</v>
      </c>
      <c r="G258" s="13"/>
      <c r="H258" s="222">
        <v>747.37</v>
      </c>
      <c r="I258" s="223"/>
      <c r="J258" s="13"/>
      <c r="K258" s="13"/>
      <c r="L258" s="218"/>
      <c r="M258" s="224"/>
      <c r="N258" s="225"/>
      <c r="O258" s="225"/>
      <c r="P258" s="225"/>
      <c r="Q258" s="225"/>
      <c r="R258" s="225"/>
      <c r="S258" s="225"/>
      <c r="T258" s="226"/>
      <c r="U258" s="13"/>
      <c r="V258" s="13"/>
      <c r="W258" s="13"/>
      <c r="X258" s="13"/>
      <c r="Y258" s="13"/>
      <c r="Z258" s="13"/>
      <c r="AA258" s="13"/>
      <c r="AB258" s="13"/>
      <c r="AC258" s="13"/>
      <c r="AD258" s="13"/>
      <c r="AE258" s="13"/>
      <c r="AT258" s="220" t="s">
        <v>291</v>
      </c>
      <c r="AU258" s="220" t="s">
        <v>87</v>
      </c>
      <c r="AV258" s="13" t="s">
        <v>87</v>
      </c>
      <c r="AW258" s="13" t="s">
        <v>31</v>
      </c>
      <c r="AX258" s="13" t="s">
        <v>75</v>
      </c>
      <c r="AY258" s="220" t="s">
        <v>283</v>
      </c>
    </row>
    <row r="259" s="13" customFormat="1">
      <c r="A259" s="13"/>
      <c r="B259" s="218"/>
      <c r="C259" s="13"/>
      <c r="D259" s="219" t="s">
        <v>291</v>
      </c>
      <c r="E259" s="220" t="s">
        <v>1</v>
      </c>
      <c r="F259" s="221" t="s">
        <v>5381</v>
      </c>
      <c r="G259" s="13"/>
      <c r="H259" s="222">
        <v>958.62</v>
      </c>
      <c r="I259" s="223"/>
      <c r="J259" s="13"/>
      <c r="K259" s="13"/>
      <c r="L259" s="218"/>
      <c r="M259" s="224"/>
      <c r="N259" s="225"/>
      <c r="O259" s="225"/>
      <c r="P259" s="225"/>
      <c r="Q259" s="225"/>
      <c r="R259" s="225"/>
      <c r="S259" s="225"/>
      <c r="T259" s="226"/>
      <c r="U259" s="13"/>
      <c r="V259" s="13"/>
      <c r="W259" s="13"/>
      <c r="X259" s="13"/>
      <c r="Y259" s="13"/>
      <c r="Z259" s="13"/>
      <c r="AA259" s="13"/>
      <c r="AB259" s="13"/>
      <c r="AC259" s="13"/>
      <c r="AD259" s="13"/>
      <c r="AE259" s="13"/>
      <c r="AT259" s="220" t="s">
        <v>291</v>
      </c>
      <c r="AU259" s="220" t="s">
        <v>87</v>
      </c>
      <c r="AV259" s="13" t="s">
        <v>87</v>
      </c>
      <c r="AW259" s="13" t="s">
        <v>31</v>
      </c>
      <c r="AX259" s="13" t="s">
        <v>75</v>
      </c>
      <c r="AY259" s="220" t="s">
        <v>283</v>
      </c>
    </row>
    <row r="260" s="13" customFormat="1">
      <c r="A260" s="13"/>
      <c r="B260" s="218"/>
      <c r="C260" s="13"/>
      <c r="D260" s="219" t="s">
        <v>291</v>
      </c>
      <c r="E260" s="220" t="s">
        <v>1</v>
      </c>
      <c r="F260" s="221" t="s">
        <v>5382</v>
      </c>
      <c r="G260" s="13"/>
      <c r="H260" s="222">
        <v>389.42000000000002</v>
      </c>
      <c r="I260" s="223"/>
      <c r="J260" s="13"/>
      <c r="K260" s="13"/>
      <c r="L260" s="218"/>
      <c r="M260" s="224"/>
      <c r="N260" s="225"/>
      <c r="O260" s="225"/>
      <c r="P260" s="225"/>
      <c r="Q260" s="225"/>
      <c r="R260" s="225"/>
      <c r="S260" s="225"/>
      <c r="T260" s="226"/>
      <c r="U260" s="13"/>
      <c r="V260" s="13"/>
      <c r="W260" s="13"/>
      <c r="X260" s="13"/>
      <c r="Y260" s="13"/>
      <c r="Z260" s="13"/>
      <c r="AA260" s="13"/>
      <c r="AB260" s="13"/>
      <c r="AC260" s="13"/>
      <c r="AD260" s="13"/>
      <c r="AE260" s="13"/>
      <c r="AT260" s="220" t="s">
        <v>291</v>
      </c>
      <c r="AU260" s="220" t="s">
        <v>87</v>
      </c>
      <c r="AV260" s="13" t="s">
        <v>87</v>
      </c>
      <c r="AW260" s="13" t="s">
        <v>31</v>
      </c>
      <c r="AX260" s="13" t="s">
        <v>75</v>
      </c>
      <c r="AY260" s="220" t="s">
        <v>283</v>
      </c>
    </row>
    <row r="261" s="14" customFormat="1">
      <c r="A261" s="14"/>
      <c r="B261" s="227"/>
      <c r="C261" s="14"/>
      <c r="D261" s="219" t="s">
        <v>291</v>
      </c>
      <c r="E261" s="228" t="s">
        <v>1</v>
      </c>
      <c r="F261" s="229" t="s">
        <v>293</v>
      </c>
      <c r="G261" s="14"/>
      <c r="H261" s="230">
        <v>4357.6799999999994</v>
      </c>
      <c r="I261" s="231"/>
      <c r="J261" s="14"/>
      <c r="K261" s="14"/>
      <c r="L261" s="227"/>
      <c r="M261" s="232"/>
      <c r="N261" s="233"/>
      <c r="O261" s="233"/>
      <c r="P261" s="233"/>
      <c r="Q261" s="233"/>
      <c r="R261" s="233"/>
      <c r="S261" s="233"/>
      <c r="T261" s="234"/>
      <c r="U261" s="14"/>
      <c r="V261" s="14"/>
      <c r="W261" s="14"/>
      <c r="X261" s="14"/>
      <c r="Y261" s="14"/>
      <c r="Z261" s="14"/>
      <c r="AA261" s="14"/>
      <c r="AB261" s="14"/>
      <c r="AC261" s="14"/>
      <c r="AD261" s="14"/>
      <c r="AE261" s="14"/>
      <c r="AT261" s="228" t="s">
        <v>291</v>
      </c>
      <c r="AU261" s="228" t="s">
        <v>87</v>
      </c>
      <c r="AV261" s="14" t="s">
        <v>289</v>
      </c>
      <c r="AW261" s="14" t="s">
        <v>31</v>
      </c>
      <c r="AX261" s="14" t="s">
        <v>82</v>
      </c>
      <c r="AY261" s="228" t="s">
        <v>283</v>
      </c>
    </row>
    <row r="262" s="2" customFormat="1" ht="24.15" customHeight="1">
      <c r="A262" s="37"/>
      <c r="B262" s="168"/>
      <c r="C262" s="204" t="s">
        <v>505</v>
      </c>
      <c r="D262" s="204" t="s">
        <v>285</v>
      </c>
      <c r="E262" s="205" t="s">
        <v>497</v>
      </c>
      <c r="F262" s="206" t="s">
        <v>498</v>
      </c>
      <c r="G262" s="207" t="s">
        <v>288</v>
      </c>
      <c r="H262" s="208">
        <v>4357.6800000000003</v>
      </c>
      <c r="I262" s="209"/>
      <c r="J262" s="210">
        <f>ROUND(I262*H262,2)</f>
        <v>0</v>
      </c>
      <c r="K262" s="211"/>
      <c r="L262" s="38"/>
      <c r="M262" s="212" t="s">
        <v>1</v>
      </c>
      <c r="N262" s="213" t="s">
        <v>41</v>
      </c>
      <c r="O262" s="81"/>
      <c r="P262" s="214">
        <f>O262*H262</f>
        <v>0</v>
      </c>
      <c r="Q262" s="214">
        <v>0.00020000000000000001</v>
      </c>
      <c r="R262" s="214">
        <f>Q262*H262</f>
        <v>0.87153600000000009</v>
      </c>
      <c r="S262" s="214">
        <v>0</v>
      </c>
      <c r="T262" s="215">
        <f>S262*H262</f>
        <v>0</v>
      </c>
      <c r="U262" s="37"/>
      <c r="V262" s="37"/>
      <c r="W262" s="37"/>
      <c r="X262" s="37"/>
      <c r="Y262" s="37"/>
      <c r="Z262" s="37"/>
      <c r="AA262" s="37"/>
      <c r="AB262" s="37"/>
      <c r="AC262" s="37"/>
      <c r="AD262" s="37"/>
      <c r="AE262" s="37"/>
      <c r="AR262" s="216" t="s">
        <v>289</v>
      </c>
      <c r="AT262" s="216" t="s">
        <v>285</v>
      </c>
      <c r="AU262" s="216" t="s">
        <v>87</v>
      </c>
      <c r="AY262" s="18" t="s">
        <v>283</v>
      </c>
      <c r="BE262" s="217">
        <f>IF(N262="základná",J262,0)</f>
        <v>0</v>
      </c>
      <c r="BF262" s="217">
        <f>IF(N262="znížená",J262,0)</f>
        <v>0</v>
      </c>
      <c r="BG262" s="217">
        <f>IF(N262="zákl. prenesená",J262,0)</f>
        <v>0</v>
      </c>
      <c r="BH262" s="217">
        <f>IF(N262="zníž. prenesená",J262,0)</f>
        <v>0</v>
      </c>
      <c r="BI262" s="217">
        <f>IF(N262="nulová",J262,0)</f>
        <v>0</v>
      </c>
      <c r="BJ262" s="18" t="s">
        <v>87</v>
      </c>
      <c r="BK262" s="217">
        <f>ROUND(I262*H262,2)</f>
        <v>0</v>
      </c>
      <c r="BL262" s="18" t="s">
        <v>289</v>
      </c>
      <c r="BM262" s="216" t="s">
        <v>499</v>
      </c>
    </row>
    <row r="263" s="13" customFormat="1">
      <c r="A263" s="13"/>
      <c r="B263" s="218"/>
      <c r="C263" s="13"/>
      <c r="D263" s="219" t="s">
        <v>291</v>
      </c>
      <c r="E263" s="220" t="s">
        <v>1</v>
      </c>
      <c r="F263" s="221" t="s">
        <v>5383</v>
      </c>
      <c r="G263" s="13"/>
      <c r="H263" s="222">
        <v>4357.6800000000003</v>
      </c>
      <c r="I263" s="223"/>
      <c r="J263" s="13"/>
      <c r="K263" s="13"/>
      <c r="L263" s="218"/>
      <c r="M263" s="224"/>
      <c r="N263" s="225"/>
      <c r="O263" s="225"/>
      <c r="P263" s="225"/>
      <c r="Q263" s="225"/>
      <c r="R263" s="225"/>
      <c r="S263" s="225"/>
      <c r="T263" s="226"/>
      <c r="U263" s="13"/>
      <c r="V263" s="13"/>
      <c r="W263" s="13"/>
      <c r="X263" s="13"/>
      <c r="Y263" s="13"/>
      <c r="Z263" s="13"/>
      <c r="AA263" s="13"/>
      <c r="AB263" s="13"/>
      <c r="AC263" s="13"/>
      <c r="AD263" s="13"/>
      <c r="AE263" s="13"/>
      <c r="AT263" s="220" t="s">
        <v>291</v>
      </c>
      <c r="AU263" s="220" t="s">
        <v>87</v>
      </c>
      <c r="AV263" s="13" t="s">
        <v>87</v>
      </c>
      <c r="AW263" s="13" t="s">
        <v>31</v>
      </c>
      <c r="AX263" s="13" t="s">
        <v>82</v>
      </c>
      <c r="AY263" s="220" t="s">
        <v>283</v>
      </c>
    </row>
    <row r="264" s="2" customFormat="1" ht="24.15" customHeight="1">
      <c r="A264" s="37"/>
      <c r="B264" s="168"/>
      <c r="C264" s="204" t="s">
        <v>509</v>
      </c>
      <c r="D264" s="204" t="s">
        <v>285</v>
      </c>
      <c r="E264" s="205" t="s">
        <v>502</v>
      </c>
      <c r="F264" s="206" t="s">
        <v>503</v>
      </c>
      <c r="G264" s="207" t="s">
        <v>288</v>
      </c>
      <c r="H264" s="208">
        <v>4357.6800000000003</v>
      </c>
      <c r="I264" s="209"/>
      <c r="J264" s="210">
        <f>ROUND(I264*H264,2)</f>
        <v>0</v>
      </c>
      <c r="K264" s="211"/>
      <c r="L264" s="38"/>
      <c r="M264" s="212" t="s">
        <v>1</v>
      </c>
      <c r="N264" s="213" t="s">
        <v>41</v>
      </c>
      <c r="O264" s="81"/>
      <c r="P264" s="214">
        <f>O264*H264</f>
        <v>0</v>
      </c>
      <c r="Q264" s="214">
        <v>0.00040000000000000002</v>
      </c>
      <c r="R264" s="214">
        <f>Q264*H264</f>
        <v>1.7430720000000002</v>
      </c>
      <c r="S264" s="214">
        <v>0</v>
      </c>
      <c r="T264" s="215">
        <f>S264*H264</f>
        <v>0</v>
      </c>
      <c r="U264" s="37"/>
      <c r="V264" s="37"/>
      <c r="W264" s="37"/>
      <c r="X264" s="37"/>
      <c r="Y264" s="37"/>
      <c r="Z264" s="37"/>
      <c r="AA264" s="37"/>
      <c r="AB264" s="37"/>
      <c r="AC264" s="37"/>
      <c r="AD264" s="37"/>
      <c r="AE264" s="37"/>
      <c r="AR264" s="216" t="s">
        <v>289</v>
      </c>
      <c r="AT264" s="216" t="s">
        <v>285</v>
      </c>
      <c r="AU264" s="216" t="s">
        <v>87</v>
      </c>
      <c r="AY264" s="18" t="s">
        <v>283</v>
      </c>
      <c r="BE264" s="217">
        <f>IF(N264="základná",J264,0)</f>
        <v>0</v>
      </c>
      <c r="BF264" s="217">
        <f>IF(N264="znížená",J264,0)</f>
        <v>0</v>
      </c>
      <c r="BG264" s="217">
        <f>IF(N264="zákl. prenesená",J264,0)</f>
        <v>0</v>
      </c>
      <c r="BH264" s="217">
        <f>IF(N264="zníž. prenesená",J264,0)</f>
        <v>0</v>
      </c>
      <c r="BI264" s="217">
        <f>IF(N264="nulová",J264,0)</f>
        <v>0</v>
      </c>
      <c r="BJ264" s="18" t="s">
        <v>87</v>
      </c>
      <c r="BK264" s="217">
        <f>ROUND(I264*H264,2)</f>
        <v>0</v>
      </c>
      <c r="BL264" s="18" t="s">
        <v>289</v>
      </c>
      <c r="BM264" s="216" t="s">
        <v>504</v>
      </c>
    </row>
    <row r="265" s="13" customFormat="1">
      <c r="A265" s="13"/>
      <c r="B265" s="218"/>
      <c r="C265" s="13"/>
      <c r="D265" s="219" t="s">
        <v>291</v>
      </c>
      <c r="E265" s="220" t="s">
        <v>1</v>
      </c>
      <c r="F265" s="221" t="s">
        <v>5383</v>
      </c>
      <c r="G265" s="13"/>
      <c r="H265" s="222">
        <v>4357.6800000000003</v>
      </c>
      <c r="I265" s="223"/>
      <c r="J265" s="13"/>
      <c r="K265" s="13"/>
      <c r="L265" s="218"/>
      <c r="M265" s="224"/>
      <c r="N265" s="225"/>
      <c r="O265" s="225"/>
      <c r="P265" s="225"/>
      <c r="Q265" s="225"/>
      <c r="R265" s="225"/>
      <c r="S265" s="225"/>
      <c r="T265" s="226"/>
      <c r="U265" s="13"/>
      <c r="V265" s="13"/>
      <c r="W265" s="13"/>
      <c r="X265" s="13"/>
      <c r="Y265" s="13"/>
      <c r="Z265" s="13"/>
      <c r="AA265" s="13"/>
      <c r="AB265" s="13"/>
      <c r="AC265" s="13"/>
      <c r="AD265" s="13"/>
      <c r="AE265" s="13"/>
      <c r="AT265" s="220" t="s">
        <v>291</v>
      </c>
      <c r="AU265" s="220" t="s">
        <v>87</v>
      </c>
      <c r="AV265" s="13" t="s">
        <v>87</v>
      </c>
      <c r="AW265" s="13" t="s">
        <v>31</v>
      </c>
      <c r="AX265" s="13" t="s">
        <v>82</v>
      </c>
      <c r="AY265" s="220" t="s">
        <v>283</v>
      </c>
    </row>
    <row r="266" s="2" customFormat="1" ht="24.15" customHeight="1">
      <c r="A266" s="37"/>
      <c r="B266" s="168"/>
      <c r="C266" s="204" t="s">
        <v>515</v>
      </c>
      <c r="D266" s="204" t="s">
        <v>285</v>
      </c>
      <c r="E266" s="205" t="s">
        <v>506</v>
      </c>
      <c r="F266" s="206" t="s">
        <v>507</v>
      </c>
      <c r="G266" s="207" t="s">
        <v>288</v>
      </c>
      <c r="H266" s="208">
        <v>4357.6800000000003</v>
      </c>
      <c r="I266" s="209"/>
      <c r="J266" s="210">
        <f>ROUND(I266*H266,2)</f>
        <v>0</v>
      </c>
      <c r="K266" s="211"/>
      <c r="L266" s="38"/>
      <c r="M266" s="212" t="s">
        <v>1</v>
      </c>
      <c r="N266" s="213" t="s">
        <v>41</v>
      </c>
      <c r="O266" s="81"/>
      <c r="P266" s="214">
        <f>O266*H266</f>
        <v>0</v>
      </c>
      <c r="Q266" s="214">
        <v>0.0078750000000000001</v>
      </c>
      <c r="R266" s="214">
        <f>Q266*H266</f>
        <v>34.31673</v>
      </c>
      <c r="S266" s="214">
        <v>0</v>
      </c>
      <c r="T266" s="215">
        <f>S266*H266</f>
        <v>0</v>
      </c>
      <c r="U266" s="37"/>
      <c r="V266" s="37"/>
      <c r="W266" s="37"/>
      <c r="X266" s="37"/>
      <c r="Y266" s="37"/>
      <c r="Z266" s="37"/>
      <c r="AA266" s="37"/>
      <c r="AB266" s="37"/>
      <c r="AC266" s="37"/>
      <c r="AD266" s="37"/>
      <c r="AE266" s="37"/>
      <c r="AR266" s="216" t="s">
        <v>289</v>
      </c>
      <c r="AT266" s="216" t="s">
        <v>285</v>
      </c>
      <c r="AU266" s="216" t="s">
        <v>87</v>
      </c>
      <c r="AY266" s="18" t="s">
        <v>283</v>
      </c>
      <c r="BE266" s="217">
        <f>IF(N266="základná",J266,0)</f>
        <v>0</v>
      </c>
      <c r="BF266" s="217">
        <f>IF(N266="znížená",J266,0)</f>
        <v>0</v>
      </c>
      <c r="BG266" s="217">
        <f>IF(N266="zákl. prenesená",J266,0)</f>
        <v>0</v>
      </c>
      <c r="BH266" s="217">
        <f>IF(N266="zníž. prenesená",J266,0)</f>
        <v>0</v>
      </c>
      <c r="BI266" s="217">
        <f>IF(N266="nulová",J266,0)</f>
        <v>0</v>
      </c>
      <c r="BJ266" s="18" t="s">
        <v>87</v>
      </c>
      <c r="BK266" s="217">
        <f>ROUND(I266*H266,2)</f>
        <v>0</v>
      </c>
      <c r="BL266" s="18" t="s">
        <v>289</v>
      </c>
      <c r="BM266" s="216" t="s">
        <v>508</v>
      </c>
    </row>
    <row r="267" s="2" customFormat="1" ht="24.15" customHeight="1">
      <c r="A267" s="37"/>
      <c r="B267" s="168"/>
      <c r="C267" s="204" t="s">
        <v>519</v>
      </c>
      <c r="D267" s="204" t="s">
        <v>285</v>
      </c>
      <c r="E267" s="205" t="s">
        <v>510</v>
      </c>
      <c r="F267" s="206" t="s">
        <v>511</v>
      </c>
      <c r="G267" s="207" t="s">
        <v>288</v>
      </c>
      <c r="H267" s="208">
        <v>322.65800000000002</v>
      </c>
      <c r="I267" s="209"/>
      <c r="J267" s="210">
        <f>ROUND(I267*H267,2)</f>
        <v>0</v>
      </c>
      <c r="K267" s="211"/>
      <c r="L267" s="38"/>
      <c r="M267" s="212" t="s">
        <v>1</v>
      </c>
      <c r="N267" s="213" t="s">
        <v>41</v>
      </c>
      <c r="O267" s="81"/>
      <c r="P267" s="214">
        <f>O267*H267</f>
        <v>0</v>
      </c>
      <c r="Q267" s="214">
        <v>0.010500000000000001</v>
      </c>
      <c r="R267" s="214">
        <f>Q267*H267</f>
        <v>3.3879090000000005</v>
      </c>
      <c r="S267" s="214">
        <v>0</v>
      </c>
      <c r="T267" s="215">
        <f>S267*H267</f>
        <v>0</v>
      </c>
      <c r="U267" s="37"/>
      <c r="V267" s="37"/>
      <c r="W267" s="37"/>
      <c r="X267" s="37"/>
      <c r="Y267" s="37"/>
      <c r="Z267" s="37"/>
      <c r="AA267" s="37"/>
      <c r="AB267" s="37"/>
      <c r="AC267" s="37"/>
      <c r="AD267" s="37"/>
      <c r="AE267" s="37"/>
      <c r="AR267" s="216" t="s">
        <v>289</v>
      </c>
      <c r="AT267" s="216" t="s">
        <v>285</v>
      </c>
      <c r="AU267" s="216" t="s">
        <v>87</v>
      </c>
      <c r="AY267" s="18" t="s">
        <v>283</v>
      </c>
      <c r="BE267" s="217">
        <f>IF(N267="základná",J267,0)</f>
        <v>0</v>
      </c>
      <c r="BF267" s="217">
        <f>IF(N267="znížená",J267,0)</f>
        <v>0</v>
      </c>
      <c r="BG267" s="217">
        <f>IF(N267="zákl. prenesená",J267,0)</f>
        <v>0</v>
      </c>
      <c r="BH267" s="217">
        <f>IF(N267="zníž. prenesená",J267,0)</f>
        <v>0</v>
      </c>
      <c r="BI267" s="217">
        <f>IF(N267="nulová",J267,0)</f>
        <v>0</v>
      </c>
      <c r="BJ267" s="18" t="s">
        <v>87</v>
      </c>
      <c r="BK267" s="217">
        <f>ROUND(I267*H267,2)</f>
        <v>0</v>
      </c>
      <c r="BL267" s="18" t="s">
        <v>289</v>
      </c>
      <c r="BM267" s="216" t="s">
        <v>512</v>
      </c>
    </row>
    <row r="268" s="15" customFormat="1">
      <c r="A268" s="15"/>
      <c r="B268" s="235"/>
      <c r="C268" s="15"/>
      <c r="D268" s="219" t="s">
        <v>291</v>
      </c>
      <c r="E268" s="236" t="s">
        <v>1</v>
      </c>
      <c r="F268" s="237" t="s">
        <v>5384</v>
      </c>
      <c r="G268" s="15"/>
      <c r="H268" s="236" t="s">
        <v>1</v>
      </c>
      <c r="I268" s="238"/>
      <c r="J268" s="15"/>
      <c r="K268" s="15"/>
      <c r="L268" s="235"/>
      <c r="M268" s="239"/>
      <c r="N268" s="240"/>
      <c r="O268" s="240"/>
      <c r="P268" s="240"/>
      <c r="Q268" s="240"/>
      <c r="R268" s="240"/>
      <c r="S268" s="240"/>
      <c r="T268" s="241"/>
      <c r="U268" s="15"/>
      <c r="V268" s="15"/>
      <c r="W268" s="15"/>
      <c r="X268" s="15"/>
      <c r="Y268" s="15"/>
      <c r="Z268" s="15"/>
      <c r="AA268" s="15"/>
      <c r="AB268" s="15"/>
      <c r="AC268" s="15"/>
      <c r="AD268" s="15"/>
      <c r="AE268" s="15"/>
      <c r="AT268" s="236" t="s">
        <v>291</v>
      </c>
      <c r="AU268" s="236" t="s">
        <v>87</v>
      </c>
      <c r="AV268" s="15" t="s">
        <v>82</v>
      </c>
      <c r="AW268" s="15" t="s">
        <v>31</v>
      </c>
      <c r="AX268" s="15" t="s">
        <v>75</v>
      </c>
      <c r="AY268" s="236" t="s">
        <v>283</v>
      </c>
    </row>
    <row r="269" s="13" customFormat="1">
      <c r="A269" s="13"/>
      <c r="B269" s="218"/>
      <c r="C269" s="13"/>
      <c r="D269" s="219" t="s">
        <v>291</v>
      </c>
      <c r="E269" s="220" t="s">
        <v>1</v>
      </c>
      <c r="F269" s="221" t="s">
        <v>5385</v>
      </c>
      <c r="G269" s="13"/>
      <c r="H269" s="222">
        <v>348.618</v>
      </c>
      <c r="I269" s="223"/>
      <c r="J269" s="13"/>
      <c r="K269" s="13"/>
      <c r="L269" s="218"/>
      <c r="M269" s="224"/>
      <c r="N269" s="225"/>
      <c r="O269" s="225"/>
      <c r="P269" s="225"/>
      <c r="Q269" s="225"/>
      <c r="R269" s="225"/>
      <c r="S269" s="225"/>
      <c r="T269" s="226"/>
      <c r="U269" s="13"/>
      <c r="V269" s="13"/>
      <c r="W269" s="13"/>
      <c r="X269" s="13"/>
      <c r="Y269" s="13"/>
      <c r="Z269" s="13"/>
      <c r="AA269" s="13"/>
      <c r="AB269" s="13"/>
      <c r="AC269" s="13"/>
      <c r="AD269" s="13"/>
      <c r="AE269" s="13"/>
      <c r="AT269" s="220" t="s">
        <v>291</v>
      </c>
      <c r="AU269" s="220" t="s">
        <v>87</v>
      </c>
      <c r="AV269" s="13" t="s">
        <v>87</v>
      </c>
      <c r="AW269" s="13" t="s">
        <v>31</v>
      </c>
      <c r="AX269" s="13" t="s">
        <v>75</v>
      </c>
      <c r="AY269" s="220" t="s">
        <v>283</v>
      </c>
    </row>
    <row r="270" s="13" customFormat="1">
      <c r="A270" s="13"/>
      <c r="B270" s="218"/>
      <c r="C270" s="13"/>
      <c r="D270" s="219" t="s">
        <v>291</v>
      </c>
      <c r="E270" s="220" t="s">
        <v>1</v>
      </c>
      <c r="F270" s="221" t="s">
        <v>5386</v>
      </c>
      <c r="G270" s="13"/>
      <c r="H270" s="222">
        <v>-13.039999999999999</v>
      </c>
      <c r="I270" s="223"/>
      <c r="J270" s="13"/>
      <c r="K270" s="13"/>
      <c r="L270" s="218"/>
      <c r="M270" s="224"/>
      <c r="N270" s="225"/>
      <c r="O270" s="225"/>
      <c r="P270" s="225"/>
      <c r="Q270" s="225"/>
      <c r="R270" s="225"/>
      <c r="S270" s="225"/>
      <c r="T270" s="226"/>
      <c r="U270" s="13"/>
      <c r="V270" s="13"/>
      <c r="W270" s="13"/>
      <c r="X270" s="13"/>
      <c r="Y270" s="13"/>
      <c r="Z270" s="13"/>
      <c r="AA270" s="13"/>
      <c r="AB270" s="13"/>
      <c r="AC270" s="13"/>
      <c r="AD270" s="13"/>
      <c r="AE270" s="13"/>
      <c r="AT270" s="220" t="s">
        <v>291</v>
      </c>
      <c r="AU270" s="220" t="s">
        <v>87</v>
      </c>
      <c r="AV270" s="13" t="s">
        <v>87</v>
      </c>
      <c r="AW270" s="13" t="s">
        <v>31</v>
      </c>
      <c r="AX270" s="13" t="s">
        <v>75</v>
      </c>
      <c r="AY270" s="220" t="s">
        <v>283</v>
      </c>
    </row>
    <row r="271" s="13" customFormat="1">
      <c r="A271" s="13"/>
      <c r="B271" s="218"/>
      <c r="C271" s="13"/>
      <c r="D271" s="219" t="s">
        <v>291</v>
      </c>
      <c r="E271" s="220" t="s">
        <v>1</v>
      </c>
      <c r="F271" s="221" t="s">
        <v>5387</v>
      </c>
      <c r="G271" s="13"/>
      <c r="H271" s="222">
        <v>-12.92</v>
      </c>
      <c r="I271" s="223"/>
      <c r="J271" s="13"/>
      <c r="K271" s="13"/>
      <c r="L271" s="218"/>
      <c r="M271" s="224"/>
      <c r="N271" s="225"/>
      <c r="O271" s="225"/>
      <c r="P271" s="225"/>
      <c r="Q271" s="225"/>
      <c r="R271" s="225"/>
      <c r="S271" s="225"/>
      <c r="T271" s="226"/>
      <c r="U271" s="13"/>
      <c r="V271" s="13"/>
      <c r="W271" s="13"/>
      <c r="X271" s="13"/>
      <c r="Y271" s="13"/>
      <c r="Z271" s="13"/>
      <c r="AA271" s="13"/>
      <c r="AB271" s="13"/>
      <c r="AC271" s="13"/>
      <c r="AD271" s="13"/>
      <c r="AE271" s="13"/>
      <c r="AT271" s="220" t="s">
        <v>291</v>
      </c>
      <c r="AU271" s="220" t="s">
        <v>87</v>
      </c>
      <c r="AV271" s="13" t="s">
        <v>87</v>
      </c>
      <c r="AW271" s="13" t="s">
        <v>31</v>
      </c>
      <c r="AX271" s="13" t="s">
        <v>75</v>
      </c>
      <c r="AY271" s="220" t="s">
        <v>283</v>
      </c>
    </row>
    <row r="272" s="14" customFormat="1">
      <c r="A272" s="14"/>
      <c r="B272" s="227"/>
      <c r="C272" s="14"/>
      <c r="D272" s="219" t="s">
        <v>291</v>
      </c>
      <c r="E272" s="228" t="s">
        <v>1</v>
      </c>
      <c r="F272" s="229" t="s">
        <v>293</v>
      </c>
      <c r="G272" s="14"/>
      <c r="H272" s="230">
        <v>322.65799999999996</v>
      </c>
      <c r="I272" s="231"/>
      <c r="J272" s="14"/>
      <c r="K272" s="14"/>
      <c r="L272" s="227"/>
      <c r="M272" s="232"/>
      <c r="N272" s="233"/>
      <c r="O272" s="233"/>
      <c r="P272" s="233"/>
      <c r="Q272" s="233"/>
      <c r="R272" s="233"/>
      <c r="S272" s="233"/>
      <c r="T272" s="234"/>
      <c r="U272" s="14"/>
      <c r="V272" s="14"/>
      <c r="W272" s="14"/>
      <c r="X272" s="14"/>
      <c r="Y272" s="14"/>
      <c r="Z272" s="14"/>
      <c r="AA272" s="14"/>
      <c r="AB272" s="14"/>
      <c r="AC272" s="14"/>
      <c r="AD272" s="14"/>
      <c r="AE272" s="14"/>
      <c r="AT272" s="228" t="s">
        <v>291</v>
      </c>
      <c r="AU272" s="228" t="s">
        <v>87</v>
      </c>
      <c r="AV272" s="14" t="s">
        <v>289</v>
      </c>
      <c r="AW272" s="14" t="s">
        <v>31</v>
      </c>
      <c r="AX272" s="14" t="s">
        <v>82</v>
      </c>
      <c r="AY272" s="228" t="s">
        <v>283</v>
      </c>
    </row>
    <row r="273" s="2" customFormat="1" ht="33" customHeight="1">
      <c r="A273" s="37"/>
      <c r="B273" s="168"/>
      <c r="C273" s="204" t="s">
        <v>523</v>
      </c>
      <c r="D273" s="204" t="s">
        <v>285</v>
      </c>
      <c r="E273" s="205" t="s">
        <v>516</v>
      </c>
      <c r="F273" s="206" t="s">
        <v>517</v>
      </c>
      <c r="G273" s="207" t="s">
        <v>288</v>
      </c>
      <c r="H273" s="208">
        <v>322.65800000000002</v>
      </c>
      <c r="I273" s="209"/>
      <c r="J273" s="210">
        <f>ROUND(I273*H273,2)</f>
        <v>0</v>
      </c>
      <c r="K273" s="211"/>
      <c r="L273" s="38"/>
      <c r="M273" s="212" t="s">
        <v>1</v>
      </c>
      <c r="N273" s="213" t="s">
        <v>41</v>
      </c>
      <c r="O273" s="81"/>
      <c r="P273" s="214">
        <f>O273*H273</f>
        <v>0</v>
      </c>
      <c r="Q273" s="214">
        <v>0.0052500000000000003</v>
      </c>
      <c r="R273" s="214">
        <f>Q273*H273</f>
        <v>1.6939545000000003</v>
      </c>
      <c r="S273" s="214">
        <v>0</v>
      </c>
      <c r="T273" s="215">
        <f>S273*H273</f>
        <v>0</v>
      </c>
      <c r="U273" s="37"/>
      <c r="V273" s="37"/>
      <c r="W273" s="37"/>
      <c r="X273" s="37"/>
      <c r="Y273" s="37"/>
      <c r="Z273" s="37"/>
      <c r="AA273" s="37"/>
      <c r="AB273" s="37"/>
      <c r="AC273" s="37"/>
      <c r="AD273" s="37"/>
      <c r="AE273" s="37"/>
      <c r="AR273" s="216" t="s">
        <v>289</v>
      </c>
      <c r="AT273" s="216" t="s">
        <v>285</v>
      </c>
      <c r="AU273" s="216" t="s">
        <v>87</v>
      </c>
      <c r="AY273" s="18" t="s">
        <v>283</v>
      </c>
      <c r="BE273" s="217">
        <f>IF(N273="základná",J273,0)</f>
        <v>0</v>
      </c>
      <c r="BF273" s="217">
        <f>IF(N273="znížená",J273,0)</f>
        <v>0</v>
      </c>
      <c r="BG273" s="217">
        <f>IF(N273="zákl. prenesená",J273,0)</f>
        <v>0</v>
      </c>
      <c r="BH273" s="217">
        <f>IF(N273="zníž. prenesená",J273,0)</f>
        <v>0</v>
      </c>
      <c r="BI273" s="217">
        <f>IF(N273="nulová",J273,0)</f>
        <v>0</v>
      </c>
      <c r="BJ273" s="18" t="s">
        <v>87</v>
      </c>
      <c r="BK273" s="217">
        <f>ROUND(I273*H273,2)</f>
        <v>0</v>
      </c>
      <c r="BL273" s="18" t="s">
        <v>289</v>
      </c>
      <c r="BM273" s="216" t="s">
        <v>518</v>
      </c>
    </row>
    <row r="274" s="2" customFormat="1" ht="33" customHeight="1">
      <c r="A274" s="37"/>
      <c r="B274" s="168"/>
      <c r="C274" s="204" t="s">
        <v>527</v>
      </c>
      <c r="D274" s="204" t="s">
        <v>285</v>
      </c>
      <c r="E274" s="205" t="s">
        <v>520</v>
      </c>
      <c r="F274" s="206" t="s">
        <v>521</v>
      </c>
      <c r="G274" s="207" t="s">
        <v>288</v>
      </c>
      <c r="H274" s="208">
        <v>322.65800000000002</v>
      </c>
      <c r="I274" s="209"/>
      <c r="J274" s="210">
        <f>ROUND(I274*H274,2)</f>
        <v>0</v>
      </c>
      <c r="K274" s="211"/>
      <c r="L274" s="38"/>
      <c r="M274" s="212" t="s">
        <v>1</v>
      </c>
      <c r="N274" s="213" t="s">
        <v>41</v>
      </c>
      <c r="O274" s="81"/>
      <c r="P274" s="214">
        <f>O274*H274</f>
        <v>0</v>
      </c>
      <c r="Q274" s="214">
        <v>0.017325</v>
      </c>
      <c r="R274" s="214">
        <f>Q274*H274</f>
        <v>5.5900498500000007</v>
      </c>
      <c r="S274" s="214">
        <v>0</v>
      </c>
      <c r="T274" s="215">
        <f>S274*H274</f>
        <v>0</v>
      </c>
      <c r="U274" s="37"/>
      <c r="V274" s="37"/>
      <c r="W274" s="37"/>
      <c r="X274" s="37"/>
      <c r="Y274" s="37"/>
      <c r="Z274" s="37"/>
      <c r="AA274" s="37"/>
      <c r="AB274" s="37"/>
      <c r="AC274" s="37"/>
      <c r="AD274" s="37"/>
      <c r="AE274" s="37"/>
      <c r="AR274" s="216" t="s">
        <v>289</v>
      </c>
      <c r="AT274" s="216" t="s">
        <v>285</v>
      </c>
      <c r="AU274" s="216" t="s">
        <v>87</v>
      </c>
      <c r="AY274" s="18" t="s">
        <v>283</v>
      </c>
      <c r="BE274" s="217">
        <f>IF(N274="základná",J274,0)</f>
        <v>0</v>
      </c>
      <c r="BF274" s="217">
        <f>IF(N274="znížená",J274,0)</f>
        <v>0</v>
      </c>
      <c r="BG274" s="217">
        <f>IF(N274="zákl. prenesená",J274,0)</f>
        <v>0</v>
      </c>
      <c r="BH274" s="217">
        <f>IF(N274="zníž. prenesená",J274,0)</f>
        <v>0</v>
      </c>
      <c r="BI274" s="217">
        <f>IF(N274="nulová",J274,0)</f>
        <v>0</v>
      </c>
      <c r="BJ274" s="18" t="s">
        <v>87</v>
      </c>
      <c r="BK274" s="217">
        <f>ROUND(I274*H274,2)</f>
        <v>0</v>
      </c>
      <c r="BL274" s="18" t="s">
        <v>289</v>
      </c>
      <c r="BM274" s="216" t="s">
        <v>522</v>
      </c>
    </row>
    <row r="275" s="2" customFormat="1" ht="24.15" customHeight="1">
      <c r="A275" s="37"/>
      <c r="B275" s="168"/>
      <c r="C275" s="204" t="s">
        <v>531</v>
      </c>
      <c r="D275" s="204" t="s">
        <v>285</v>
      </c>
      <c r="E275" s="205" t="s">
        <v>524</v>
      </c>
      <c r="F275" s="206" t="s">
        <v>525</v>
      </c>
      <c r="G275" s="207" t="s">
        <v>288</v>
      </c>
      <c r="H275" s="208">
        <v>322.65800000000002</v>
      </c>
      <c r="I275" s="209"/>
      <c r="J275" s="210">
        <f>ROUND(I275*H275,2)</f>
        <v>0</v>
      </c>
      <c r="K275" s="211"/>
      <c r="L275" s="38"/>
      <c r="M275" s="212" t="s">
        <v>1</v>
      </c>
      <c r="N275" s="213" t="s">
        <v>41</v>
      </c>
      <c r="O275" s="81"/>
      <c r="P275" s="214">
        <f>O275*H275</f>
        <v>0</v>
      </c>
      <c r="Q275" s="214">
        <v>0.004725</v>
      </c>
      <c r="R275" s="214">
        <f>Q275*H275</f>
        <v>1.5245590500000001</v>
      </c>
      <c r="S275" s="214">
        <v>0</v>
      </c>
      <c r="T275" s="215">
        <f>S275*H275</f>
        <v>0</v>
      </c>
      <c r="U275" s="37"/>
      <c r="V275" s="37"/>
      <c r="W275" s="37"/>
      <c r="X275" s="37"/>
      <c r="Y275" s="37"/>
      <c r="Z275" s="37"/>
      <c r="AA275" s="37"/>
      <c r="AB275" s="37"/>
      <c r="AC275" s="37"/>
      <c r="AD275" s="37"/>
      <c r="AE275" s="37"/>
      <c r="AR275" s="216" t="s">
        <v>289</v>
      </c>
      <c r="AT275" s="216" t="s">
        <v>285</v>
      </c>
      <c r="AU275" s="216" t="s">
        <v>87</v>
      </c>
      <c r="AY275" s="18" t="s">
        <v>283</v>
      </c>
      <c r="BE275" s="217">
        <f>IF(N275="základná",J275,0)</f>
        <v>0</v>
      </c>
      <c r="BF275" s="217">
        <f>IF(N275="znížená",J275,0)</f>
        <v>0</v>
      </c>
      <c r="BG275" s="217">
        <f>IF(N275="zákl. prenesená",J275,0)</f>
        <v>0</v>
      </c>
      <c r="BH275" s="217">
        <f>IF(N275="zníž. prenesená",J275,0)</f>
        <v>0</v>
      </c>
      <c r="BI275" s="217">
        <f>IF(N275="nulová",J275,0)</f>
        <v>0</v>
      </c>
      <c r="BJ275" s="18" t="s">
        <v>87</v>
      </c>
      <c r="BK275" s="217">
        <f>ROUND(I275*H275,2)</f>
        <v>0</v>
      </c>
      <c r="BL275" s="18" t="s">
        <v>289</v>
      </c>
      <c r="BM275" s="216" t="s">
        <v>526</v>
      </c>
    </row>
    <row r="276" s="2" customFormat="1" ht="24.15" customHeight="1">
      <c r="A276" s="37"/>
      <c r="B276" s="168"/>
      <c r="C276" s="204" t="s">
        <v>538</v>
      </c>
      <c r="D276" s="204" t="s">
        <v>285</v>
      </c>
      <c r="E276" s="205" t="s">
        <v>528</v>
      </c>
      <c r="F276" s="206" t="s">
        <v>529</v>
      </c>
      <c r="G276" s="207" t="s">
        <v>288</v>
      </c>
      <c r="H276" s="208">
        <v>4357.6800000000003</v>
      </c>
      <c r="I276" s="209"/>
      <c r="J276" s="210">
        <f>ROUND(I276*H276,2)</f>
        <v>0</v>
      </c>
      <c r="K276" s="211"/>
      <c r="L276" s="38"/>
      <c r="M276" s="212" t="s">
        <v>1</v>
      </c>
      <c r="N276" s="213" t="s">
        <v>41</v>
      </c>
      <c r="O276" s="81"/>
      <c r="P276" s="214">
        <f>O276*H276</f>
        <v>0</v>
      </c>
      <c r="Q276" s="214">
        <v>0.0051539999999999997</v>
      </c>
      <c r="R276" s="214">
        <f>Q276*H276</f>
        <v>22.45948272</v>
      </c>
      <c r="S276" s="214">
        <v>0</v>
      </c>
      <c r="T276" s="215">
        <f>S276*H276</f>
        <v>0</v>
      </c>
      <c r="U276" s="37"/>
      <c r="V276" s="37"/>
      <c r="W276" s="37"/>
      <c r="X276" s="37"/>
      <c r="Y276" s="37"/>
      <c r="Z276" s="37"/>
      <c r="AA276" s="37"/>
      <c r="AB276" s="37"/>
      <c r="AC276" s="37"/>
      <c r="AD276" s="37"/>
      <c r="AE276" s="37"/>
      <c r="AR276" s="216" t="s">
        <v>289</v>
      </c>
      <c r="AT276" s="216" t="s">
        <v>285</v>
      </c>
      <c r="AU276" s="216" t="s">
        <v>87</v>
      </c>
      <c r="AY276" s="18" t="s">
        <v>283</v>
      </c>
      <c r="BE276" s="217">
        <f>IF(N276="základná",J276,0)</f>
        <v>0</v>
      </c>
      <c r="BF276" s="217">
        <f>IF(N276="znížená",J276,0)</f>
        <v>0</v>
      </c>
      <c r="BG276" s="217">
        <f>IF(N276="zákl. prenesená",J276,0)</f>
        <v>0</v>
      </c>
      <c r="BH276" s="217">
        <f>IF(N276="zníž. prenesená",J276,0)</f>
        <v>0</v>
      </c>
      <c r="BI276" s="217">
        <f>IF(N276="nulová",J276,0)</f>
        <v>0</v>
      </c>
      <c r="BJ276" s="18" t="s">
        <v>87</v>
      </c>
      <c r="BK276" s="217">
        <f>ROUND(I276*H276,2)</f>
        <v>0</v>
      </c>
      <c r="BL276" s="18" t="s">
        <v>289</v>
      </c>
      <c r="BM276" s="216" t="s">
        <v>530</v>
      </c>
    </row>
    <row r="277" s="2" customFormat="1" ht="24.15" customHeight="1">
      <c r="A277" s="37"/>
      <c r="B277" s="168"/>
      <c r="C277" s="204" t="s">
        <v>542</v>
      </c>
      <c r="D277" s="204" t="s">
        <v>285</v>
      </c>
      <c r="E277" s="205" t="s">
        <v>532</v>
      </c>
      <c r="F277" s="206" t="s">
        <v>533</v>
      </c>
      <c r="G277" s="207" t="s">
        <v>288</v>
      </c>
      <c r="H277" s="208">
        <v>675.39999999999998</v>
      </c>
      <c r="I277" s="209"/>
      <c r="J277" s="210">
        <f>ROUND(I277*H277,2)</f>
        <v>0</v>
      </c>
      <c r="K277" s="211"/>
      <c r="L277" s="38"/>
      <c r="M277" s="212" t="s">
        <v>1</v>
      </c>
      <c r="N277" s="213" t="s">
        <v>41</v>
      </c>
      <c r="O277" s="81"/>
      <c r="P277" s="214">
        <f>O277*H277</f>
        <v>0</v>
      </c>
      <c r="Q277" s="214">
        <v>0.040980000000000003</v>
      </c>
      <c r="R277" s="214">
        <f>Q277*H277</f>
        <v>27.677892</v>
      </c>
      <c r="S277" s="214">
        <v>0</v>
      </c>
      <c r="T277" s="215">
        <f>S277*H277</f>
        <v>0</v>
      </c>
      <c r="U277" s="37"/>
      <c r="V277" s="37"/>
      <c r="W277" s="37"/>
      <c r="X277" s="37"/>
      <c r="Y277" s="37"/>
      <c r="Z277" s="37"/>
      <c r="AA277" s="37"/>
      <c r="AB277" s="37"/>
      <c r="AC277" s="37"/>
      <c r="AD277" s="37"/>
      <c r="AE277" s="37"/>
      <c r="AR277" s="216" t="s">
        <v>289</v>
      </c>
      <c r="AT277" s="216" t="s">
        <v>285</v>
      </c>
      <c r="AU277" s="216" t="s">
        <v>87</v>
      </c>
      <c r="AY277" s="18" t="s">
        <v>283</v>
      </c>
      <c r="BE277" s="217">
        <f>IF(N277="základná",J277,0)</f>
        <v>0</v>
      </c>
      <c r="BF277" s="217">
        <f>IF(N277="znížená",J277,0)</f>
        <v>0</v>
      </c>
      <c r="BG277" s="217">
        <f>IF(N277="zákl. prenesená",J277,0)</f>
        <v>0</v>
      </c>
      <c r="BH277" s="217">
        <f>IF(N277="zníž. prenesená",J277,0)</f>
        <v>0</v>
      </c>
      <c r="BI277" s="217">
        <f>IF(N277="nulová",J277,0)</f>
        <v>0</v>
      </c>
      <c r="BJ277" s="18" t="s">
        <v>87</v>
      </c>
      <c r="BK277" s="217">
        <f>ROUND(I277*H277,2)</f>
        <v>0</v>
      </c>
      <c r="BL277" s="18" t="s">
        <v>289</v>
      </c>
      <c r="BM277" s="216" t="s">
        <v>534</v>
      </c>
    </row>
    <row r="278" s="13" customFormat="1">
      <c r="A278" s="13"/>
      <c r="B278" s="218"/>
      <c r="C278" s="13"/>
      <c r="D278" s="219" t="s">
        <v>291</v>
      </c>
      <c r="E278" s="220" t="s">
        <v>1</v>
      </c>
      <c r="F278" s="221" t="s">
        <v>5388</v>
      </c>
      <c r="G278" s="13"/>
      <c r="H278" s="222">
        <v>675.39999999999998</v>
      </c>
      <c r="I278" s="223"/>
      <c r="J278" s="13"/>
      <c r="K278" s="13"/>
      <c r="L278" s="218"/>
      <c r="M278" s="224"/>
      <c r="N278" s="225"/>
      <c r="O278" s="225"/>
      <c r="P278" s="225"/>
      <c r="Q278" s="225"/>
      <c r="R278" s="225"/>
      <c r="S278" s="225"/>
      <c r="T278" s="226"/>
      <c r="U278" s="13"/>
      <c r="V278" s="13"/>
      <c r="W278" s="13"/>
      <c r="X278" s="13"/>
      <c r="Y278" s="13"/>
      <c r="Z278" s="13"/>
      <c r="AA278" s="13"/>
      <c r="AB278" s="13"/>
      <c r="AC278" s="13"/>
      <c r="AD278" s="13"/>
      <c r="AE278" s="13"/>
      <c r="AT278" s="220" t="s">
        <v>291</v>
      </c>
      <c r="AU278" s="220" t="s">
        <v>87</v>
      </c>
      <c r="AV278" s="13" t="s">
        <v>87</v>
      </c>
      <c r="AW278" s="13" t="s">
        <v>31</v>
      </c>
      <c r="AX278" s="13" t="s">
        <v>82</v>
      </c>
      <c r="AY278" s="220" t="s">
        <v>283</v>
      </c>
    </row>
    <row r="279" s="2" customFormat="1" ht="24.15" customHeight="1">
      <c r="A279" s="37"/>
      <c r="B279" s="168"/>
      <c r="C279" s="204" t="s">
        <v>546</v>
      </c>
      <c r="D279" s="204" t="s">
        <v>285</v>
      </c>
      <c r="E279" s="205" t="s">
        <v>539</v>
      </c>
      <c r="F279" s="206" t="s">
        <v>540</v>
      </c>
      <c r="G279" s="207" t="s">
        <v>288</v>
      </c>
      <c r="H279" s="208">
        <v>22.199999999999999</v>
      </c>
      <c r="I279" s="209"/>
      <c r="J279" s="210">
        <f>ROUND(I279*H279,2)</f>
        <v>0</v>
      </c>
      <c r="K279" s="211"/>
      <c r="L279" s="38"/>
      <c r="M279" s="212" t="s">
        <v>1</v>
      </c>
      <c r="N279" s="213" t="s">
        <v>41</v>
      </c>
      <c r="O279" s="81"/>
      <c r="P279" s="214">
        <f>O279*H279</f>
        <v>0</v>
      </c>
      <c r="Q279" s="214">
        <v>0.00022499999999999999</v>
      </c>
      <c r="R279" s="214">
        <f>Q279*H279</f>
        <v>0.0049949999999999994</v>
      </c>
      <c r="S279" s="214">
        <v>0</v>
      </c>
      <c r="T279" s="215">
        <f>S279*H279</f>
        <v>0</v>
      </c>
      <c r="U279" s="37"/>
      <c r="V279" s="37"/>
      <c r="W279" s="37"/>
      <c r="X279" s="37"/>
      <c r="Y279" s="37"/>
      <c r="Z279" s="37"/>
      <c r="AA279" s="37"/>
      <c r="AB279" s="37"/>
      <c r="AC279" s="37"/>
      <c r="AD279" s="37"/>
      <c r="AE279" s="37"/>
      <c r="AR279" s="216" t="s">
        <v>289</v>
      </c>
      <c r="AT279" s="216" t="s">
        <v>285</v>
      </c>
      <c r="AU279" s="216" t="s">
        <v>87</v>
      </c>
      <c r="AY279" s="18" t="s">
        <v>283</v>
      </c>
      <c r="BE279" s="217">
        <f>IF(N279="základná",J279,0)</f>
        <v>0</v>
      </c>
      <c r="BF279" s="217">
        <f>IF(N279="znížená",J279,0)</f>
        <v>0</v>
      </c>
      <c r="BG279" s="217">
        <f>IF(N279="zákl. prenesená",J279,0)</f>
        <v>0</v>
      </c>
      <c r="BH279" s="217">
        <f>IF(N279="zníž. prenesená",J279,0)</f>
        <v>0</v>
      </c>
      <c r="BI279" s="217">
        <f>IF(N279="nulová",J279,0)</f>
        <v>0</v>
      </c>
      <c r="BJ279" s="18" t="s">
        <v>87</v>
      </c>
      <c r="BK279" s="217">
        <f>ROUND(I279*H279,2)</f>
        <v>0</v>
      </c>
      <c r="BL279" s="18" t="s">
        <v>289</v>
      </c>
      <c r="BM279" s="216" t="s">
        <v>5389</v>
      </c>
    </row>
    <row r="280" s="2" customFormat="1" ht="24.15" customHeight="1">
      <c r="A280" s="37"/>
      <c r="B280" s="168"/>
      <c r="C280" s="204" t="s">
        <v>551</v>
      </c>
      <c r="D280" s="204" t="s">
        <v>285</v>
      </c>
      <c r="E280" s="205" t="s">
        <v>543</v>
      </c>
      <c r="F280" s="206" t="s">
        <v>544</v>
      </c>
      <c r="G280" s="207" t="s">
        <v>288</v>
      </c>
      <c r="H280" s="208">
        <v>22.199999999999999</v>
      </c>
      <c r="I280" s="209"/>
      <c r="J280" s="210">
        <f>ROUND(I280*H280,2)</f>
        <v>0</v>
      </c>
      <c r="K280" s="211"/>
      <c r="L280" s="38"/>
      <c r="M280" s="212" t="s">
        <v>1</v>
      </c>
      <c r="N280" s="213" t="s">
        <v>41</v>
      </c>
      <c r="O280" s="81"/>
      <c r="P280" s="214">
        <f>O280*H280</f>
        <v>0</v>
      </c>
      <c r="Q280" s="214">
        <v>0.0033</v>
      </c>
      <c r="R280" s="214">
        <f>Q280*H280</f>
        <v>0.073259999999999992</v>
      </c>
      <c r="S280" s="214">
        <v>0</v>
      </c>
      <c r="T280" s="215">
        <f>S280*H280</f>
        <v>0</v>
      </c>
      <c r="U280" s="37"/>
      <c r="V280" s="37"/>
      <c r="W280" s="37"/>
      <c r="X280" s="37"/>
      <c r="Y280" s="37"/>
      <c r="Z280" s="37"/>
      <c r="AA280" s="37"/>
      <c r="AB280" s="37"/>
      <c r="AC280" s="37"/>
      <c r="AD280" s="37"/>
      <c r="AE280" s="37"/>
      <c r="AR280" s="216" t="s">
        <v>289</v>
      </c>
      <c r="AT280" s="216" t="s">
        <v>285</v>
      </c>
      <c r="AU280" s="216" t="s">
        <v>87</v>
      </c>
      <c r="AY280" s="18" t="s">
        <v>283</v>
      </c>
      <c r="BE280" s="217">
        <f>IF(N280="základná",J280,0)</f>
        <v>0</v>
      </c>
      <c r="BF280" s="217">
        <f>IF(N280="znížená",J280,0)</f>
        <v>0</v>
      </c>
      <c r="BG280" s="217">
        <f>IF(N280="zákl. prenesená",J280,0)</f>
        <v>0</v>
      </c>
      <c r="BH280" s="217">
        <f>IF(N280="zníž. prenesená",J280,0)</f>
        <v>0</v>
      </c>
      <c r="BI280" s="217">
        <f>IF(N280="nulová",J280,0)</f>
        <v>0</v>
      </c>
      <c r="BJ280" s="18" t="s">
        <v>87</v>
      </c>
      <c r="BK280" s="217">
        <f>ROUND(I280*H280,2)</f>
        <v>0</v>
      </c>
      <c r="BL280" s="18" t="s">
        <v>289</v>
      </c>
      <c r="BM280" s="216" t="s">
        <v>5390</v>
      </c>
    </row>
    <row r="281" s="2" customFormat="1" ht="24.15" customHeight="1">
      <c r="A281" s="37"/>
      <c r="B281" s="168"/>
      <c r="C281" s="204" t="s">
        <v>555</v>
      </c>
      <c r="D281" s="204" t="s">
        <v>285</v>
      </c>
      <c r="E281" s="205" t="s">
        <v>547</v>
      </c>
      <c r="F281" s="206" t="s">
        <v>548</v>
      </c>
      <c r="G281" s="207" t="s">
        <v>288</v>
      </c>
      <c r="H281" s="208">
        <v>675.39999999999998</v>
      </c>
      <c r="I281" s="209"/>
      <c r="J281" s="210">
        <f>ROUND(I281*H281,2)</f>
        <v>0</v>
      </c>
      <c r="K281" s="211"/>
      <c r="L281" s="38"/>
      <c r="M281" s="212" t="s">
        <v>1</v>
      </c>
      <c r="N281" s="213" t="s">
        <v>41</v>
      </c>
      <c r="O281" s="81"/>
      <c r="P281" s="214">
        <f>O281*H281</f>
        <v>0</v>
      </c>
      <c r="Q281" s="214">
        <v>0.0052500000000000003</v>
      </c>
      <c r="R281" s="214">
        <f>Q281*H281</f>
        <v>3.5458500000000002</v>
      </c>
      <c r="S281" s="214">
        <v>0</v>
      </c>
      <c r="T281" s="215">
        <f>S281*H281</f>
        <v>0</v>
      </c>
      <c r="U281" s="37"/>
      <c r="V281" s="37"/>
      <c r="W281" s="37"/>
      <c r="X281" s="37"/>
      <c r="Y281" s="37"/>
      <c r="Z281" s="37"/>
      <c r="AA281" s="37"/>
      <c r="AB281" s="37"/>
      <c r="AC281" s="37"/>
      <c r="AD281" s="37"/>
      <c r="AE281" s="37"/>
      <c r="AR281" s="216" t="s">
        <v>289</v>
      </c>
      <c r="AT281" s="216" t="s">
        <v>285</v>
      </c>
      <c r="AU281" s="216" t="s">
        <v>87</v>
      </c>
      <c r="AY281" s="18" t="s">
        <v>283</v>
      </c>
      <c r="BE281" s="217">
        <f>IF(N281="základná",J281,0)</f>
        <v>0</v>
      </c>
      <c r="BF281" s="217">
        <f>IF(N281="znížená",J281,0)</f>
        <v>0</v>
      </c>
      <c r="BG281" s="217">
        <f>IF(N281="zákl. prenesená",J281,0)</f>
        <v>0</v>
      </c>
      <c r="BH281" s="217">
        <f>IF(N281="zníž. prenesená",J281,0)</f>
        <v>0</v>
      </c>
      <c r="BI281" s="217">
        <f>IF(N281="nulová",J281,0)</f>
        <v>0</v>
      </c>
      <c r="BJ281" s="18" t="s">
        <v>87</v>
      </c>
      <c r="BK281" s="217">
        <f>ROUND(I281*H281,2)</f>
        <v>0</v>
      </c>
      <c r="BL281" s="18" t="s">
        <v>289</v>
      </c>
      <c r="BM281" s="216" t="s">
        <v>549</v>
      </c>
    </row>
    <row r="282" s="2" customFormat="1" ht="24.15" customHeight="1">
      <c r="A282" s="37"/>
      <c r="B282" s="168"/>
      <c r="C282" s="204" t="s">
        <v>561</v>
      </c>
      <c r="D282" s="204" t="s">
        <v>285</v>
      </c>
      <c r="E282" s="205" t="s">
        <v>552</v>
      </c>
      <c r="F282" s="206" t="s">
        <v>553</v>
      </c>
      <c r="G282" s="207" t="s">
        <v>288</v>
      </c>
      <c r="H282" s="208">
        <v>675.39999999999998</v>
      </c>
      <c r="I282" s="209"/>
      <c r="J282" s="210">
        <f>ROUND(I282*H282,2)</f>
        <v>0</v>
      </c>
      <c r="K282" s="211"/>
      <c r="L282" s="38"/>
      <c r="M282" s="212" t="s">
        <v>1</v>
      </c>
      <c r="N282" s="213" t="s">
        <v>41</v>
      </c>
      <c r="O282" s="81"/>
      <c r="P282" s="214">
        <f>O282*H282</f>
        <v>0</v>
      </c>
      <c r="Q282" s="214">
        <v>0.01155</v>
      </c>
      <c r="R282" s="214">
        <f>Q282*H282</f>
        <v>7.8008699999999997</v>
      </c>
      <c r="S282" s="214">
        <v>0</v>
      </c>
      <c r="T282" s="215">
        <f>S282*H282</f>
        <v>0</v>
      </c>
      <c r="U282" s="37"/>
      <c r="V282" s="37"/>
      <c r="W282" s="37"/>
      <c r="X282" s="37"/>
      <c r="Y282" s="37"/>
      <c r="Z282" s="37"/>
      <c r="AA282" s="37"/>
      <c r="AB282" s="37"/>
      <c r="AC282" s="37"/>
      <c r="AD282" s="37"/>
      <c r="AE282" s="37"/>
      <c r="AR282" s="216" t="s">
        <v>289</v>
      </c>
      <c r="AT282" s="216" t="s">
        <v>285</v>
      </c>
      <c r="AU282" s="216" t="s">
        <v>87</v>
      </c>
      <c r="AY282" s="18" t="s">
        <v>283</v>
      </c>
      <c r="BE282" s="217">
        <f>IF(N282="základná",J282,0)</f>
        <v>0</v>
      </c>
      <c r="BF282" s="217">
        <f>IF(N282="znížená",J282,0)</f>
        <v>0</v>
      </c>
      <c r="BG282" s="217">
        <f>IF(N282="zákl. prenesená",J282,0)</f>
        <v>0</v>
      </c>
      <c r="BH282" s="217">
        <f>IF(N282="zníž. prenesená",J282,0)</f>
        <v>0</v>
      </c>
      <c r="BI282" s="217">
        <f>IF(N282="nulová",J282,0)</f>
        <v>0</v>
      </c>
      <c r="BJ282" s="18" t="s">
        <v>87</v>
      </c>
      <c r="BK282" s="217">
        <f>ROUND(I282*H282,2)</f>
        <v>0</v>
      </c>
      <c r="BL282" s="18" t="s">
        <v>289</v>
      </c>
      <c r="BM282" s="216" t="s">
        <v>554</v>
      </c>
    </row>
    <row r="283" s="2" customFormat="1" ht="24.15" customHeight="1">
      <c r="A283" s="37"/>
      <c r="B283" s="168"/>
      <c r="C283" s="204" t="s">
        <v>566</v>
      </c>
      <c r="D283" s="204" t="s">
        <v>285</v>
      </c>
      <c r="E283" s="205" t="s">
        <v>556</v>
      </c>
      <c r="F283" s="206" t="s">
        <v>557</v>
      </c>
      <c r="G283" s="207" t="s">
        <v>288</v>
      </c>
      <c r="H283" s="208">
        <v>22.199999999999999</v>
      </c>
      <c r="I283" s="209"/>
      <c r="J283" s="210">
        <f>ROUND(I283*H283,2)</f>
        <v>0</v>
      </c>
      <c r="K283" s="211"/>
      <c r="L283" s="38"/>
      <c r="M283" s="212" t="s">
        <v>1</v>
      </c>
      <c r="N283" s="213" t="s">
        <v>41</v>
      </c>
      <c r="O283" s="81"/>
      <c r="P283" s="214">
        <f>O283*H283</f>
        <v>0</v>
      </c>
      <c r="Q283" s="214">
        <v>0.033694000000000002</v>
      </c>
      <c r="R283" s="214">
        <f>Q283*H283</f>
        <v>0.74800679999999997</v>
      </c>
      <c r="S283" s="214">
        <v>0</v>
      </c>
      <c r="T283" s="215">
        <f>S283*H283</f>
        <v>0</v>
      </c>
      <c r="U283" s="37"/>
      <c r="V283" s="37"/>
      <c r="W283" s="37"/>
      <c r="X283" s="37"/>
      <c r="Y283" s="37"/>
      <c r="Z283" s="37"/>
      <c r="AA283" s="37"/>
      <c r="AB283" s="37"/>
      <c r="AC283" s="37"/>
      <c r="AD283" s="37"/>
      <c r="AE283" s="37"/>
      <c r="AR283" s="216" t="s">
        <v>289</v>
      </c>
      <c r="AT283" s="216" t="s">
        <v>285</v>
      </c>
      <c r="AU283" s="216" t="s">
        <v>87</v>
      </c>
      <c r="AY283" s="18" t="s">
        <v>283</v>
      </c>
      <c r="BE283" s="217">
        <f>IF(N283="základná",J283,0)</f>
        <v>0</v>
      </c>
      <c r="BF283" s="217">
        <f>IF(N283="znížená",J283,0)</f>
        <v>0</v>
      </c>
      <c r="BG283" s="217">
        <f>IF(N283="zákl. prenesená",J283,0)</f>
        <v>0</v>
      </c>
      <c r="BH283" s="217">
        <f>IF(N283="zníž. prenesená",J283,0)</f>
        <v>0</v>
      </c>
      <c r="BI283" s="217">
        <f>IF(N283="nulová",J283,0)</f>
        <v>0</v>
      </c>
      <c r="BJ283" s="18" t="s">
        <v>87</v>
      </c>
      <c r="BK283" s="217">
        <f>ROUND(I283*H283,2)</f>
        <v>0</v>
      </c>
      <c r="BL283" s="18" t="s">
        <v>289</v>
      </c>
      <c r="BM283" s="216" t="s">
        <v>5391</v>
      </c>
    </row>
    <row r="284" s="15" customFormat="1">
      <c r="A284" s="15"/>
      <c r="B284" s="235"/>
      <c r="C284" s="15"/>
      <c r="D284" s="219" t="s">
        <v>291</v>
      </c>
      <c r="E284" s="236" t="s">
        <v>1</v>
      </c>
      <c r="F284" s="237" t="s">
        <v>559</v>
      </c>
      <c r="G284" s="15"/>
      <c r="H284" s="236" t="s">
        <v>1</v>
      </c>
      <c r="I284" s="238"/>
      <c r="J284" s="15"/>
      <c r="K284" s="15"/>
      <c r="L284" s="235"/>
      <c r="M284" s="239"/>
      <c r="N284" s="240"/>
      <c r="O284" s="240"/>
      <c r="P284" s="240"/>
      <c r="Q284" s="240"/>
      <c r="R284" s="240"/>
      <c r="S284" s="240"/>
      <c r="T284" s="241"/>
      <c r="U284" s="15"/>
      <c r="V284" s="15"/>
      <c r="W284" s="15"/>
      <c r="X284" s="15"/>
      <c r="Y284" s="15"/>
      <c r="Z284" s="15"/>
      <c r="AA284" s="15"/>
      <c r="AB284" s="15"/>
      <c r="AC284" s="15"/>
      <c r="AD284" s="15"/>
      <c r="AE284" s="15"/>
      <c r="AT284" s="236" t="s">
        <v>291</v>
      </c>
      <c r="AU284" s="236" t="s">
        <v>87</v>
      </c>
      <c r="AV284" s="15" t="s">
        <v>82</v>
      </c>
      <c r="AW284" s="15" t="s">
        <v>31</v>
      </c>
      <c r="AX284" s="15" t="s">
        <v>75</v>
      </c>
      <c r="AY284" s="236" t="s">
        <v>283</v>
      </c>
    </row>
    <row r="285" s="13" customFormat="1">
      <c r="A285" s="13"/>
      <c r="B285" s="218"/>
      <c r="C285" s="13"/>
      <c r="D285" s="219" t="s">
        <v>291</v>
      </c>
      <c r="E285" s="220" t="s">
        <v>1</v>
      </c>
      <c r="F285" s="221" t="s">
        <v>5392</v>
      </c>
      <c r="G285" s="13"/>
      <c r="H285" s="222">
        <v>22.199999999999999</v>
      </c>
      <c r="I285" s="223"/>
      <c r="J285" s="13"/>
      <c r="K285" s="13"/>
      <c r="L285" s="218"/>
      <c r="M285" s="224"/>
      <c r="N285" s="225"/>
      <c r="O285" s="225"/>
      <c r="P285" s="225"/>
      <c r="Q285" s="225"/>
      <c r="R285" s="225"/>
      <c r="S285" s="225"/>
      <c r="T285" s="226"/>
      <c r="U285" s="13"/>
      <c r="V285" s="13"/>
      <c r="W285" s="13"/>
      <c r="X285" s="13"/>
      <c r="Y285" s="13"/>
      <c r="Z285" s="13"/>
      <c r="AA285" s="13"/>
      <c r="AB285" s="13"/>
      <c r="AC285" s="13"/>
      <c r="AD285" s="13"/>
      <c r="AE285" s="13"/>
      <c r="AT285" s="220" t="s">
        <v>291</v>
      </c>
      <c r="AU285" s="220" t="s">
        <v>87</v>
      </c>
      <c r="AV285" s="13" t="s">
        <v>87</v>
      </c>
      <c r="AW285" s="13" t="s">
        <v>31</v>
      </c>
      <c r="AX285" s="13" t="s">
        <v>82</v>
      </c>
      <c r="AY285" s="220" t="s">
        <v>283</v>
      </c>
    </row>
    <row r="286" s="2" customFormat="1" ht="24.15" customHeight="1">
      <c r="A286" s="37"/>
      <c r="B286" s="168"/>
      <c r="C286" s="204" t="s">
        <v>571</v>
      </c>
      <c r="D286" s="204" t="s">
        <v>285</v>
      </c>
      <c r="E286" s="205" t="s">
        <v>5393</v>
      </c>
      <c r="F286" s="206" t="s">
        <v>5394</v>
      </c>
      <c r="G286" s="207" t="s">
        <v>296</v>
      </c>
      <c r="H286" s="208">
        <v>18.053999999999998</v>
      </c>
      <c r="I286" s="209"/>
      <c r="J286" s="210">
        <f>ROUND(I286*H286,2)</f>
        <v>0</v>
      </c>
      <c r="K286" s="211"/>
      <c r="L286" s="38"/>
      <c r="M286" s="212" t="s">
        <v>1</v>
      </c>
      <c r="N286" s="213" t="s">
        <v>41</v>
      </c>
      <c r="O286" s="81"/>
      <c r="P286" s="214">
        <f>O286*H286</f>
        <v>0</v>
      </c>
      <c r="Q286" s="214">
        <v>2.1940735</v>
      </c>
      <c r="R286" s="214">
        <f>Q286*H286</f>
        <v>39.611802968999996</v>
      </c>
      <c r="S286" s="214">
        <v>0</v>
      </c>
      <c r="T286" s="215">
        <f>S286*H286</f>
        <v>0</v>
      </c>
      <c r="U286" s="37"/>
      <c r="V286" s="37"/>
      <c r="W286" s="37"/>
      <c r="X286" s="37"/>
      <c r="Y286" s="37"/>
      <c r="Z286" s="37"/>
      <c r="AA286" s="37"/>
      <c r="AB286" s="37"/>
      <c r="AC286" s="37"/>
      <c r="AD286" s="37"/>
      <c r="AE286" s="37"/>
      <c r="AR286" s="216" t="s">
        <v>289</v>
      </c>
      <c r="AT286" s="216" t="s">
        <v>285</v>
      </c>
      <c r="AU286" s="216" t="s">
        <v>87</v>
      </c>
      <c r="AY286" s="18" t="s">
        <v>283</v>
      </c>
      <c r="BE286" s="217">
        <f>IF(N286="základná",J286,0)</f>
        <v>0</v>
      </c>
      <c r="BF286" s="217">
        <f>IF(N286="znížená",J286,0)</f>
        <v>0</v>
      </c>
      <c r="BG286" s="217">
        <f>IF(N286="zákl. prenesená",J286,0)</f>
        <v>0</v>
      </c>
      <c r="BH286" s="217">
        <f>IF(N286="zníž. prenesená",J286,0)</f>
        <v>0</v>
      </c>
      <c r="BI286" s="217">
        <f>IF(N286="nulová",J286,0)</f>
        <v>0</v>
      </c>
      <c r="BJ286" s="18" t="s">
        <v>87</v>
      </c>
      <c r="BK286" s="217">
        <f>ROUND(I286*H286,2)</f>
        <v>0</v>
      </c>
      <c r="BL286" s="18" t="s">
        <v>289</v>
      </c>
      <c r="BM286" s="216" t="s">
        <v>5395</v>
      </c>
    </row>
    <row r="287" s="13" customFormat="1">
      <c r="A287" s="13"/>
      <c r="B287" s="218"/>
      <c r="C287" s="13"/>
      <c r="D287" s="219" t="s">
        <v>291</v>
      </c>
      <c r="E287" s="220" t="s">
        <v>1</v>
      </c>
      <c r="F287" s="221" t="s">
        <v>5396</v>
      </c>
      <c r="G287" s="13"/>
      <c r="H287" s="222">
        <v>18.053999999999998</v>
      </c>
      <c r="I287" s="223"/>
      <c r="J287" s="13"/>
      <c r="K287" s="13"/>
      <c r="L287" s="218"/>
      <c r="M287" s="224"/>
      <c r="N287" s="225"/>
      <c r="O287" s="225"/>
      <c r="P287" s="225"/>
      <c r="Q287" s="225"/>
      <c r="R287" s="225"/>
      <c r="S287" s="225"/>
      <c r="T287" s="226"/>
      <c r="U287" s="13"/>
      <c r="V287" s="13"/>
      <c r="W287" s="13"/>
      <c r="X287" s="13"/>
      <c r="Y287" s="13"/>
      <c r="Z287" s="13"/>
      <c r="AA287" s="13"/>
      <c r="AB287" s="13"/>
      <c r="AC287" s="13"/>
      <c r="AD287" s="13"/>
      <c r="AE287" s="13"/>
      <c r="AT287" s="220" t="s">
        <v>291</v>
      </c>
      <c r="AU287" s="220" t="s">
        <v>87</v>
      </c>
      <c r="AV287" s="13" t="s">
        <v>87</v>
      </c>
      <c r="AW287" s="13" t="s">
        <v>31</v>
      </c>
      <c r="AX287" s="13" t="s">
        <v>82</v>
      </c>
      <c r="AY287" s="220" t="s">
        <v>283</v>
      </c>
    </row>
    <row r="288" s="2" customFormat="1" ht="24.15" customHeight="1">
      <c r="A288" s="37"/>
      <c r="B288" s="168"/>
      <c r="C288" s="204" t="s">
        <v>576</v>
      </c>
      <c r="D288" s="204" t="s">
        <v>285</v>
      </c>
      <c r="E288" s="205" t="s">
        <v>562</v>
      </c>
      <c r="F288" s="206" t="s">
        <v>563</v>
      </c>
      <c r="G288" s="207" t="s">
        <v>296</v>
      </c>
      <c r="H288" s="208">
        <v>10.929</v>
      </c>
      <c r="I288" s="209"/>
      <c r="J288" s="210">
        <f>ROUND(I288*H288,2)</f>
        <v>0</v>
      </c>
      <c r="K288" s="211"/>
      <c r="L288" s="38"/>
      <c r="M288" s="212" t="s">
        <v>1</v>
      </c>
      <c r="N288" s="213" t="s">
        <v>41</v>
      </c>
      <c r="O288" s="81"/>
      <c r="P288" s="214">
        <f>O288*H288</f>
        <v>0</v>
      </c>
      <c r="Q288" s="214">
        <v>2.19407</v>
      </c>
      <c r="R288" s="214">
        <f>Q288*H288</f>
        <v>23.97899103</v>
      </c>
      <c r="S288" s="214">
        <v>0</v>
      </c>
      <c r="T288" s="215">
        <f>S288*H288</f>
        <v>0</v>
      </c>
      <c r="U288" s="37"/>
      <c r="V288" s="37"/>
      <c r="W288" s="37"/>
      <c r="X288" s="37"/>
      <c r="Y288" s="37"/>
      <c r="Z288" s="37"/>
      <c r="AA288" s="37"/>
      <c r="AB288" s="37"/>
      <c r="AC288" s="37"/>
      <c r="AD288" s="37"/>
      <c r="AE288" s="37"/>
      <c r="AR288" s="216" t="s">
        <v>289</v>
      </c>
      <c r="AT288" s="216" t="s">
        <v>285</v>
      </c>
      <c r="AU288" s="216" t="s">
        <v>87</v>
      </c>
      <c r="AY288" s="18" t="s">
        <v>283</v>
      </c>
      <c r="BE288" s="217">
        <f>IF(N288="základná",J288,0)</f>
        <v>0</v>
      </c>
      <c r="BF288" s="217">
        <f>IF(N288="znížená",J288,0)</f>
        <v>0</v>
      </c>
      <c r="BG288" s="217">
        <f>IF(N288="zákl. prenesená",J288,0)</f>
        <v>0</v>
      </c>
      <c r="BH288" s="217">
        <f>IF(N288="zníž. prenesená",J288,0)</f>
        <v>0</v>
      </c>
      <c r="BI288" s="217">
        <f>IF(N288="nulová",J288,0)</f>
        <v>0</v>
      </c>
      <c r="BJ288" s="18" t="s">
        <v>87</v>
      </c>
      <c r="BK288" s="217">
        <f>ROUND(I288*H288,2)</f>
        <v>0</v>
      </c>
      <c r="BL288" s="18" t="s">
        <v>289</v>
      </c>
      <c r="BM288" s="216" t="s">
        <v>564</v>
      </c>
    </row>
    <row r="289" s="13" customFormat="1">
      <c r="A289" s="13"/>
      <c r="B289" s="218"/>
      <c r="C289" s="13"/>
      <c r="D289" s="219" t="s">
        <v>291</v>
      </c>
      <c r="E289" s="220" t="s">
        <v>1</v>
      </c>
      <c r="F289" s="221" t="s">
        <v>5397</v>
      </c>
      <c r="G289" s="13"/>
      <c r="H289" s="222">
        <v>10.929</v>
      </c>
      <c r="I289" s="223"/>
      <c r="J289" s="13"/>
      <c r="K289" s="13"/>
      <c r="L289" s="218"/>
      <c r="M289" s="224"/>
      <c r="N289" s="225"/>
      <c r="O289" s="225"/>
      <c r="P289" s="225"/>
      <c r="Q289" s="225"/>
      <c r="R289" s="225"/>
      <c r="S289" s="225"/>
      <c r="T289" s="226"/>
      <c r="U289" s="13"/>
      <c r="V289" s="13"/>
      <c r="W289" s="13"/>
      <c r="X289" s="13"/>
      <c r="Y289" s="13"/>
      <c r="Z289" s="13"/>
      <c r="AA289" s="13"/>
      <c r="AB289" s="13"/>
      <c r="AC289" s="13"/>
      <c r="AD289" s="13"/>
      <c r="AE289" s="13"/>
      <c r="AT289" s="220" t="s">
        <v>291</v>
      </c>
      <c r="AU289" s="220" t="s">
        <v>87</v>
      </c>
      <c r="AV289" s="13" t="s">
        <v>87</v>
      </c>
      <c r="AW289" s="13" t="s">
        <v>31</v>
      </c>
      <c r="AX289" s="13" t="s">
        <v>82</v>
      </c>
      <c r="AY289" s="220" t="s">
        <v>283</v>
      </c>
    </row>
    <row r="290" s="2" customFormat="1" ht="33" customHeight="1">
      <c r="A290" s="37"/>
      <c r="B290" s="168"/>
      <c r="C290" s="204" t="s">
        <v>581</v>
      </c>
      <c r="D290" s="204" t="s">
        <v>285</v>
      </c>
      <c r="E290" s="205" t="s">
        <v>567</v>
      </c>
      <c r="F290" s="206" t="s">
        <v>568</v>
      </c>
      <c r="G290" s="207" t="s">
        <v>296</v>
      </c>
      <c r="H290" s="208">
        <v>10.929</v>
      </c>
      <c r="I290" s="209"/>
      <c r="J290" s="210">
        <f>ROUND(I290*H290,2)</f>
        <v>0</v>
      </c>
      <c r="K290" s="211"/>
      <c r="L290" s="38"/>
      <c r="M290" s="212" t="s">
        <v>1</v>
      </c>
      <c r="N290" s="213" t="s">
        <v>41</v>
      </c>
      <c r="O290" s="81"/>
      <c r="P290" s="214">
        <f>O290*H290</f>
        <v>0</v>
      </c>
      <c r="Q290" s="214">
        <v>0</v>
      </c>
      <c r="R290" s="214">
        <f>Q290*H290</f>
        <v>0</v>
      </c>
      <c r="S290" s="214">
        <v>0</v>
      </c>
      <c r="T290" s="215">
        <f>S290*H290</f>
        <v>0</v>
      </c>
      <c r="U290" s="37"/>
      <c r="V290" s="37"/>
      <c r="W290" s="37"/>
      <c r="X290" s="37"/>
      <c r="Y290" s="37"/>
      <c r="Z290" s="37"/>
      <c r="AA290" s="37"/>
      <c r="AB290" s="37"/>
      <c r="AC290" s="37"/>
      <c r="AD290" s="37"/>
      <c r="AE290" s="37"/>
      <c r="AR290" s="216" t="s">
        <v>289</v>
      </c>
      <c r="AT290" s="216" t="s">
        <v>285</v>
      </c>
      <c r="AU290" s="216" t="s">
        <v>87</v>
      </c>
      <c r="AY290" s="18" t="s">
        <v>283</v>
      </c>
      <c r="BE290" s="217">
        <f>IF(N290="základná",J290,0)</f>
        <v>0</v>
      </c>
      <c r="BF290" s="217">
        <f>IF(N290="znížená",J290,0)</f>
        <v>0</v>
      </c>
      <c r="BG290" s="217">
        <f>IF(N290="zákl. prenesená",J290,0)</f>
        <v>0</v>
      </c>
      <c r="BH290" s="217">
        <f>IF(N290="zníž. prenesená",J290,0)</f>
        <v>0</v>
      </c>
      <c r="BI290" s="217">
        <f>IF(N290="nulová",J290,0)</f>
        <v>0</v>
      </c>
      <c r="BJ290" s="18" t="s">
        <v>87</v>
      </c>
      <c r="BK290" s="217">
        <f>ROUND(I290*H290,2)</f>
        <v>0</v>
      </c>
      <c r="BL290" s="18" t="s">
        <v>289</v>
      </c>
      <c r="BM290" s="216" t="s">
        <v>569</v>
      </c>
    </row>
    <row r="291" s="13" customFormat="1">
      <c r="A291" s="13"/>
      <c r="B291" s="218"/>
      <c r="C291" s="13"/>
      <c r="D291" s="219" t="s">
        <v>291</v>
      </c>
      <c r="E291" s="220" t="s">
        <v>1</v>
      </c>
      <c r="F291" s="221" t="s">
        <v>5398</v>
      </c>
      <c r="G291" s="13"/>
      <c r="H291" s="222">
        <v>10.929</v>
      </c>
      <c r="I291" s="223"/>
      <c r="J291" s="13"/>
      <c r="K291" s="13"/>
      <c r="L291" s="218"/>
      <c r="M291" s="224"/>
      <c r="N291" s="225"/>
      <c r="O291" s="225"/>
      <c r="P291" s="225"/>
      <c r="Q291" s="225"/>
      <c r="R291" s="225"/>
      <c r="S291" s="225"/>
      <c r="T291" s="226"/>
      <c r="U291" s="13"/>
      <c r="V291" s="13"/>
      <c r="W291" s="13"/>
      <c r="X291" s="13"/>
      <c r="Y291" s="13"/>
      <c r="Z291" s="13"/>
      <c r="AA291" s="13"/>
      <c r="AB291" s="13"/>
      <c r="AC291" s="13"/>
      <c r="AD291" s="13"/>
      <c r="AE291" s="13"/>
      <c r="AT291" s="220" t="s">
        <v>291</v>
      </c>
      <c r="AU291" s="220" t="s">
        <v>87</v>
      </c>
      <c r="AV291" s="13" t="s">
        <v>87</v>
      </c>
      <c r="AW291" s="13" t="s">
        <v>31</v>
      </c>
      <c r="AX291" s="13" t="s">
        <v>82</v>
      </c>
      <c r="AY291" s="220" t="s">
        <v>283</v>
      </c>
    </row>
    <row r="292" s="2" customFormat="1" ht="37.8" customHeight="1">
      <c r="A292" s="37"/>
      <c r="B292" s="168"/>
      <c r="C292" s="204" t="s">
        <v>587</v>
      </c>
      <c r="D292" s="204" t="s">
        <v>285</v>
      </c>
      <c r="E292" s="205" t="s">
        <v>572</v>
      </c>
      <c r="F292" s="206" t="s">
        <v>573</v>
      </c>
      <c r="G292" s="207" t="s">
        <v>288</v>
      </c>
      <c r="H292" s="208">
        <v>72.859999999999999</v>
      </c>
      <c r="I292" s="209"/>
      <c r="J292" s="210">
        <f>ROUND(I292*H292,2)</f>
        <v>0</v>
      </c>
      <c r="K292" s="211"/>
      <c r="L292" s="38"/>
      <c r="M292" s="212" t="s">
        <v>1</v>
      </c>
      <c r="N292" s="213" t="s">
        <v>41</v>
      </c>
      <c r="O292" s="81"/>
      <c r="P292" s="214">
        <f>O292*H292</f>
        <v>0</v>
      </c>
      <c r="Q292" s="214">
        <v>0.0062700000000000004</v>
      </c>
      <c r="R292" s="214">
        <f>Q292*H292</f>
        <v>0.45683220000000002</v>
      </c>
      <c r="S292" s="214">
        <v>0</v>
      </c>
      <c r="T292" s="215">
        <f>S292*H292</f>
        <v>0</v>
      </c>
      <c r="U292" s="37"/>
      <c r="V292" s="37"/>
      <c r="W292" s="37"/>
      <c r="X292" s="37"/>
      <c r="Y292" s="37"/>
      <c r="Z292" s="37"/>
      <c r="AA292" s="37"/>
      <c r="AB292" s="37"/>
      <c r="AC292" s="37"/>
      <c r="AD292" s="37"/>
      <c r="AE292" s="37"/>
      <c r="AR292" s="216" t="s">
        <v>289</v>
      </c>
      <c r="AT292" s="216" t="s">
        <v>285</v>
      </c>
      <c r="AU292" s="216" t="s">
        <v>87</v>
      </c>
      <c r="AY292" s="18" t="s">
        <v>283</v>
      </c>
      <c r="BE292" s="217">
        <f>IF(N292="základná",J292,0)</f>
        <v>0</v>
      </c>
      <c r="BF292" s="217">
        <f>IF(N292="znížená",J292,0)</f>
        <v>0</v>
      </c>
      <c r="BG292" s="217">
        <f>IF(N292="zákl. prenesená",J292,0)</f>
        <v>0</v>
      </c>
      <c r="BH292" s="217">
        <f>IF(N292="zníž. prenesená",J292,0)</f>
        <v>0</v>
      </c>
      <c r="BI292" s="217">
        <f>IF(N292="nulová",J292,0)</f>
        <v>0</v>
      </c>
      <c r="BJ292" s="18" t="s">
        <v>87</v>
      </c>
      <c r="BK292" s="217">
        <f>ROUND(I292*H292,2)</f>
        <v>0</v>
      </c>
      <c r="BL292" s="18" t="s">
        <v>289</v>
      </c>
      <c r="BM292" s="216" t="s">
        <v>574</v>
      </c>
    </row>
    <row r="293" s="13" customFormat="1">
      <c r="A293" s="13"/>
      <c r="B293" s="218"/>
      <c r="C293" s="13"/>
      <c r="D293" s="219" t="s">
        <v>291</v>
      </c>
      <c r="E293" s="220" t="s">
        <v>1</v>
      </c>
      <c r="F293" s="221" t="s">
        <v>5399</v>
      </c>
      <c r="G293" s="13"/>
      <c r="H293" s="222">
        <v>72.859999999999999</v>
      </c>
      <c r="I293" s="223"/>
      <c r="J293" s="13"/>
      <c r="K293" s="13"/>
      <c r="L293" s="218"/>
      <c r="M293" s="224"/>
      <c r="N293" s="225"/>
      <c r="O293" s="225"/>
      <c r="P293" s="225"/>
      <c r="Q293" s="225"/>
      <c r="R293" s="225"/>
      <c r="S293" s="225"/>
      <c r="T293" s="226"/>
      <c r="U293" s="13"/>
      <c r="V293" s="13"/>
      <c r="W293" s="13"/>
      <c r="X293" s="13"/>
      <c r="Y293" s="13"/>
      <c r="Z293" s="13"/>
      <c r="AA293" s="13"/>
      <c r="AB293" s="13"/>
      <c r="AC293" s="13"/>
      <c r="AD293" s="13"/>
      <c r="AE293" s="13"/>
      <c r="AT293" s="220" t="s">
        <v>291</v>
      </c>
      <c r="AU293" s="220" t="s">
        <v>87</v>
      </c>
      <c r="AV293" s="13" t="s">
        <v>87</v>
      </c>
      <c r="AW293" s="13" t="s">
        <v>31</v>
      </c>
      <c r="AX293" s="13" t="s">
        <v>82</v>
      </c>
      <c r="AY293" s="220" t="s">
        <v>283</v>
      </c>
    </row>
    <row r="294" s="2" customFormat="1" ht="33" customHeight="1">
      <c r="A294" s="37"/>
      <c r="B294" s="168"/>
      <c r="C294" s="204" t="s">
        <v>591</v>
      </c>
      <c r="D294" s="204" t="s">
        <v>285</v>
      </c>
      <c r="E294" s="205" t="s">
        <v>592</v>
      </c>
      <c r="F294" s="206" t="s">
        <v>593</v>
      </c>
      <c r="G294" s="207" t="s">
        <v>288</v>
      </c>
      <c r="H294" s="208">
        <v>1633.1199999999999</v>
      </c>
      <c r="I294" s="209"/>
      <c r="J294" s="210">
        <f>ROUND(I294*H294,2)</f>
        <v>0</v>
      </c>
      <c r="K294" s="211"/>
      <c r="L294" s="38"/>
      <c r="M294" s="212" t="s">
        <v>1</v>
      </c>
      <c r="N294" s="213" t="s">
        <v>41</v>
      </c>
      <c r="O294" s="81"/>
      <c r="P294" s="214">
        <f>O294*H294</f>
        <v>0</v>
      </c>
      <c r="Q294" s="214">
        <v>0.059389999999999998</v>
      </c>
      <c r="R294" s="214">
        <f>Q294*H294</f>
        <v>96.990996799999991</v>
      </c>
      <c r="S294" s="214">
        <v>0</v>
      </c>
      <c r="T294" s="215">
        <f>S294*H294</f>
        <v>0</v>
      </c>
      <c r="U294" s="37"/>
      <c r="V294" s="37"/>
      <c r="W294" s="37"/>
      <c r="X294" s="37"/>
      <c r="Y294" s="37"/>
      <c r="Z294" s="37"/>
      <c r="AA294" s="37"/>
      <c r="AB294" s="37"/>
      <c r="AC294" s="37"/>
      <c r="AD294" s="37"/>
      <c r="AE294" s="37"/>
      <c r="AR294" s="216" t="s">
        <v>289</v>
      </c>
      <c r="AT294" s="216" t="s">
        <v>285</v>
      </c>
      <c r="AU294" s="216" t="s">
        <v>87</v>
      </c>
      <c r="AY294" s="18" t="s">
        <v>283</v>
      </c>
      <c r="BE294" s="217">
        <f>IF(N294="základná",J294,0)</f>
        <v>0</v>
      </c>
      <c r="BF294" s="217">
        <f>IF(N294="znížená",J294,0)</f>
        <v>0</v>
      </c>
      <c r="BG294" s="217">
        <f>IF(N294="zákl. prenesená",J294,0)</f>
        <v>0</v>
      </c>
      <c r="BH294" s="217">
        <f>IF(N294="zníž. prenesená",J294,0)</f>
        <v>0</v>
      </c>
      <c r="BI294" s="217">
        <f>IF(N294="nulová",J294,0)</f>
        <v>0</v>
      </c>
      <c r="BJ294" s="18" t="s">
        <v>87</v>
      </c>
      <c r="BK294" s="217">
        <f>ROUND(I294*H294,2)</f>
        <v>0</v>
      </c>
      <c r="BL294" s="18" t="s">
        <v>289</v>
      </c>
      <c r="BM294" s="216" t="s">
        <v>594</v>
      </c>
    </row>
    <row r="295" s="13" customFormat="1">
      <c r="A295" s="13"/>
      <c r="B295" s="218"/>
      <c r="C295" s="13"/>
      <c r="D295" s="219" t="s">
        <v>291</v>
      </c>
      <c r="E295" s="220" t="s">
        <v>1</v>
      </c>
      <c r="F295" s="221" t="s">
        <v>5400</v>
      </c>
      <c r="G295" s="13"/>
      <c r="H295" s="222">
        <v>79.530000000000001</v>
      </c>
      <c r="I295" s="223"/>
      <c r="J295" s="13"/>
      <c r="K295" s="13"/>
      <c r="L295" s="218"/>
      <c r="M295" s="224"/>
      <c r="N295" s="225"/>
      <c r="O295" s="225"/>
      <c r="P295" s="225"/>
      <c r="Q295" s="225"/>
      <c r="R295" s="225"/>
      <c r="S295" s="225"/>
      <c r="T295" s="226"/>
      <c r="U295" s="13"/>
      <c r="V295" s="13"/>
      <c r="W295" s="13"/>
      <c r="X295" s="13"/>
      <c r="Y295" s="13"/>
      <c r="Z295" s="13"/>
      <c r="AA295" s="13"/>
      <c r="AB295" s="13"/>
      <c r="AC295" s="13"/>
      <c r="AD295" s="13"/>
      <c r="AE295" s="13"/>
      <c r="AT295" s="220" t="s">
        <v>291</v>
      </c>
      <c r="AU295" s="220" t="s">
        <v>87</v>
      </c>
      <c r="AV295" s="13" t="s">
        <v>87</v>
      </c>
      <c r="AW295" s="13" t="s">
        <v>31</v>
      </c>
      <c r="AX295" s="13" t="s">
        <v>75</v>
      </c>
      <c r="AY295" s="220" t="s">
        <v>283</v>
      </c>
    </row>
    <row r="296" s="13" customFormat="1">
      <c r="A296" s="13"/>
      <c r="B296" s="218"/>
      <c r="C296" s="13"/>
      <c r="D296" s="219" t="s">
        <v>291</v>
      </c>
      <c r="E296" s="220" t="s">
        <v>1</v>
      </c>
      <c r="F296" s="221" t="s">
        <v>5401</v>
      </c>
      <c r="G296" s="13"/>
      <c r="H296" s="222">
        <v>127.06999999999999</v>
      </c>
      <c r="I296" s="223"/>
      <c r="J296" s="13"/>
      <c r="K296" s="13"/>
      <c r="L296" s="218"/>
      <c r="M296" s="224"/>
      <c r="N296" s="225"/>
      <c r="O296" s="225"/>
      <c r="P296" s="225"/>
      <c r="Q296" s="225"/>
      <c r="R296" s="225"/>
      <c r="S296" s="225"/>
      <c r="T296" s="226"/>
      <c r="U296" s="13"/>
      <c r="V296" s="13"/>
      <c r="W296" s="13"/>
      <c r="X296" s="13"/>
      <c r="Y296" s="13"/>
      <c r="Z296" s="13"/>
      <c r="AA296" s="13"/>
      <c r="AB296" s="13"/>
      <c r="AC296" s="13"/>
      <c r="AD296" s="13"/>
      <c r="AE296" s="13"/>
      <c r="AT296" s="220" t="s">
        <v>291</v>
      </c>
      <c r="AU296" s="220" t="s">
        <v>87</v>
      </c>
      <c r="AV296" s="13" t="s">
        <v>87</v>
      </c>
      <c r="AW296" s="13" t="s">
        <v>31</v>
      </c>
      <c r="AX296" s="13" t="s">
        <v>75</v>
      </c>
      <c r="AY296" s="220" t="s">
        <v>283</v>
      </c>
    </row>
    <row r="297" s="13" customFormat="1">
      <c r="A297" s="13"/>
      <c r="B297" s="218"/>
      <c r="C297" s="13"/>
      <c r="D297" s="219" t="s">
        <v>291</v>
      </c>
      <c r="E297" s="220" t="s">
        <v>1</v>
      </c>
      <c r="F297" s="221" t="s">
        <v>5402</v>
      </c>
      <c r="G297" s="13"/>
      <c r="H297" s="222">
        <v>322.18000000000001</v>
      </c>
      <c r="I297" s="223"/>
      <c r="J297" s="13"/>
      <c r="K297" s="13"/>
      <c r="L297" s="218"/>
      <c r="M297" s="224"/>
      <c r="N297" s="225"/>
      <c r="O297" s="225"/>
      <c r="P297" s="225"/>
      <c r="Q297" s="225"/>
      <c r="R297" s="225"/>
      <c r="S297" s="225"/>
      <c r="T297" s="226"/>
      <c r="U297" s="13"/>
      <c r="V297" s="13"/>
      <c r="W297" s="13"/>
      <c r="X297" s="13"/>
      <c r="Y297" s="13"/>
      <c r="Z297" s="13"/>
      <c r="AA297" s="13"/>
      <c r="AB297" s="13"/>
      <c r="AC297" s="13"/>
      <c r="AD297" s="13"/>
      <c r="AE297" s="13"/>
      <c r="AT297" s="220" t="s">
        <v>291</v>
      </c>
      <c r="AU297" s="220" t="s">
        <v>87</v>
      </c>
      <c r="AV297" s="13" t="s">
        <v>87</v>
      </c>
      <c r="AW297" s="13" t="s">
        <v>31</v>
      </c>
      <c r="AX297" s="13" t="s">
        <v>75</v>
      </c>
      <c r="AY297" s="220" t="s">
        <v>283</v>
      </c>
    </row>
    <row r="298" s="13" customFormat="1">
      <c r="A298" s="13"/>
      <c r="B298" s="218"/>
      <c r="C298" s="13"/>
      <c r="D298" s="219" t="s">
        <v>291</v>
      </c>
      <c r="E298" s="220" t="s">
        <v>1</v>
      </c>
      <c r="F298" s="221" t="s">
        <v>5403</v>
      </c>
      <c r="G298" s="13"/>
      <c r="H298" s="222">
        <v>56.140000000000001</v>
      </c>
      <c r="I298" s="223"/>
      <c r="J298" s="13"/>
      <c r="K298" s="13"/>
      <c r="L298" s="218"/>
      <c r="M298" s="224"/>
      <c r="N298" s="225"/>
      <c r="O298" s="225"/>
      <c r="P298" s="225"/>
      <c r="Q298" s="225"/>
      <c r="R298" s="225"/>
      <c r="S298" s="225"/>
      <c r="T298" s="226"/>
      <c r="U298" s="13"/>
      <c r="V298" s="13"/>
      <c r="W298" s="13"/>
      <c r="X298" s="13"/>
      <c r="Y298" s="13"/>
      <c r="Z298" s="13"/>
      <c r="AA298" s="13"/>
      <c r="AB298" s="13"/>
      <c r="AC298" s="13"/>
      <c r="AD298" s="13"/>
      <c r="AE298" s="13"/>
      <c r="AT298" s="220" t="s">
        <v>291</v>
      </c>
      <c r="AU298" s="220" t="s">
        <v>87</v>
      </c>
      <c r="AV298" s="13" t="s">
        <v>87</v>
      </c>
      <c r="AW298" s="13" t="s">
        <v>31</v>
      </c>
      <c r="AX298" s="13" t="s">
        <v>75</v>
      </c>
      <c r="AY298" s="220" t="s">
        <v>283</v>
      </c>
    </row>
    <row r="299" s="13" customFormat="1">
      <c r="A299" s="13"/>
      <c r="B299" s="218"/>
      <c r="C299" s="13"/>
      <c r="D299" s="219" t="s">
        <v>291</v>
      </c>
      <c r="E299" s="220" t="s">
        <v>1</v>
      </c>
      <c r="F299" s="221" t="s">
        <v>5404</v>
      </c>
      <c r="G299" s="13"/>
      <c r="H299" s="222">
        <v>142.30000000000001</v>
      </c>
      <c r="I299" s="223"/>
      <c r="J299" s="13"/>
      <c r="K299" s="13"/>
      <c r="L299" s="218"/>
      <c r="M299" s="224"/>
      <c r="N299" s="225"/>
      <c r="O299" s="225"/>
      <c r="P299" s="225"/>
      <c r="Q299" s="225"/>
      <c r="R299" s="225"/>
      <c r="S299" s="225"/>
      <c r="T299" s="226"/>
      <c r="U299" s="13"/>
      <c r="V299" s="13"/>
      <c r="W299" s="13"/>
      <c r="X299" s="13"/>
      <c r="Y299" s="13"/>
      <c r="Z299" s="13"/>
      <c r="AA299" s="13"/>
      <c r="AB299" s="13"/>
      <c r="AC299" s="13"/>
      <c r="AD299" s="13"/>
      <c r="AE299" s="13"/>
      <c r="AT299" s="220" t="s">
        <v>291</v>
      </c>
      <c r="AU299" s="220" t="s">
        <v>87</v>
      </c>
      <c r="AV299" s="13" t="s">
        <v>87</v>
      </c>
      <c r="AW299" s="13" t="s">
        <v>31</v>
      </c>
      <c r="AX299" s="13" t="s">
        <v>75</v>
      </c>
      <c r="AY299" s="220" t="s">
        <v>283</v>
      </c>
    </row>
    <row r="300" s="13" customFormat="1">
      <c r="A300" s="13"/>
      <c r="B300" s="218"/>
      <c r="C300" s="13"/>
      <c r="D300" s="219" t="s">
        <v>291</v>
      </c>
      <c r="E300" s="220" t="s">
        <v>1</v>
      </c>
      <c r="F300" s="221" t="s">
        <v>5405</v>
      </c>
      <c r="G300" s="13"/>
      <c r="H300" s="222">
        <v>221.36000000000001</v>
      </c>
      <c r="I300" s="223"/>
      <c r="J300" s="13"/>
      <c r="K300" s="13"/>
      <c r="L300" s="218"/>
      <c r="M300" s="224"/>
      <c r="N300" s="225"/>
      <c r="O300" s="225"/>
      <c r="P300" s="225"/>
      <c r="Q300" s="225"/>
      <c r="R300" s="225"/>
      <c r="S300" s="225"/>
      <c r="T300" s="226"/>
      <c r="U300" s="13"/>
      <c r="V300" s="13"/>
      <c r="W300" s="13"/>
      <c r="X300" s="13"/>
      <c r="Y300" s="13"/>
      <c r="Z300" s="13"/>
      <c r="AA300" s="13"/>
      <c r="AB300" s="13"/>
      <c r="AC300" s="13"/>
      <c r="AD300" s="13"/>
      <c r="AE300" s="13"/>
      <c r="AT300" s="220" t="s">
        <v>291</v>
      </c>
      <c r="AU300" s="220" t="s">
        <v>87</v>
      </c>
      <c r="AV300" s="13" t="s">
        <v>87</v>
      </c>
      <c r="AW300" s="13" t="s">
        <v>31</v>
      </c>
      <c r="AX300" s="13" t="s">
        <v>75</v>
      </c>
      <c r="AY300" s="220" t="s">
        <v>283</v>
      </c>
    </row>
    <row r="301" s="13" customFormat="1">
      <c r="A301" s="13"/>
      <c r="B301" s="218"/>
      <c r="C301" s="13"/>
      <c r="D301" s="219" t="s">
        <v>291</v>
      </c>
      <c r="E301" s="220" t="s">
        <v>1</v>
      </c>
      <c r="F301" s="221" t="s">
        <v>5406</v>
      </c>
      <c r="G301" s="13"/>
      <c r="H301" s="222">
        <v>95.239999999999995</v>
      </c>
      <c r="I301" s="223"/>
      <c r="J301" s="13"/>
      <c r="K301" s="13"/>
      <c r="L301" s="218"/>
      <c r="M301" s="224"/>
      <c r="N301" s="225"/>
      <c r="O301" s="225"/>
      <c r="P301" s="225"/>
      <c r="Q301" s="225"/>
      <c r="R301" s="225"/>
      <c r="S301" s="225"/>
      <c r="T301" s="226"/>
      <c r="U301" s="13"/>
      <c r="V301" s="13"/>
      <c r="W301" s="13"/>
      <c r="X301" s="13"/>
      <c r="Y301" s="13"/>
      <c r="Z301" s="13"/>
      <c r="AA301" s="13"/>
      <c r="AB301" s="13"/>
      <c r="AC301" s="13"/>
      <c r="AD301" s="13"/>
      <c r="AE301" s="13"/>
      <c r="AT301" s="220" t="s">
        <v>291</v>
      </c>
      <c r="AU301" s="220" t="s">
        <v>87</v>
      </c>
      <c r="AV301" s="13" t="s">
        <v>87</v>
      </c>
      <c r="AW301" s="13" t="s">
        <v>31</v>
      </c>
      <c r="AX301" s="13" t="s">
        <v>75</v>
      </c>
      <c r="AY301" s="220" t="s">
        <v>283</v>
      </c>
    </row>
    <row r="302" s="13" customFormat="1">
      <c r="A302" s="13"/>
      <c r="B302" s="218"/>
      <c r="C302" s="13"/>
      <c r="D302" s="219" t="s">
        <v>291</v>
      </c>
      <c r="E302" s="220" t="s">
        <v>1</v>
      </c>
      <c r="F302" s="221" t="s">
        <v>5407</v>
      </c>
      <c r="G302" s="13"/>
      <c r="H302" s="222">
        <v>228.22</v>
      </c>
      <c r="I302" s="223"/>
      <c r="J302" s="13"/>
      <c r="K302" s="13"/>
      <c r="L302" s="218"/>
      <c r="M302" s="224"/>
      <c r="N302" s="225"/>
      <c r="O302" s="225"/>
      <c r="P302" s="225"/>
      <c r="Q302" s="225"/>
      <c r="R302" s="225"/>
      <c r="S302" s="225"/>
      <c r="T302" s="226"/>
      <c r="U302" s="13"/>
      <c r="V302" s="13"/>
      <c r="W302" s="13"/>
      <c r="X302" s="13"/>
      <c r="Y302" s="13"/>
      <c r="Z302" s="13"/>
      <c r="AA302" s="13"/>
      <c r="AB302" s="13"/>
      <c r="AC302" s="13"/>
      <c r="AD302" s="13"/>
      <c r="AE302" s="13"/>
      <c r="AT302" s="220" t="s">
        <v>291</v>
      </c>
      <c r="AU302" s="220" t="s">
        <v>87</v>
      </c>
      <c r="AV302" s="13" t="s">
        <v>87</v>
      </c>
      <c r="AW302" s="13" t="s">
        <v>31</v>
      </c>
      <c r="AX302" s="13" t="s">
        <v>75</v>
      </c>
      <c r="AY302" s="220" t="s">
        <v>283</v>
      </c>
    </row>
    <row r="303" s="13" customFormat="1">
      <c r="A303" s="13"/>
      <c r="B303" s="218"/>
      <c r="C303" s="13"/>
      <c r="D303" s="219" t="s">
        <v>291</v>
      </c>
      <c r="E303" s="220" t="s">
        <v>1</v>
      </c>
      <c r="F303" s="221" t="s">
        <v>5408</v>
      </c>
      <c r="G303" s="13"/>
      <c r="H303" s="222">
        <v>361.07999999999998</v>
      </c>
      <c r="I303" s="223"/>
      <c r="J303" s="13"/>
      <c r="K303" s="13"/>
      <c r="L303" s="218"/>
      <c r="M303" s="224"/>
      <c r="N303" s="225"/>
      <c r="O303" s="225"/>
      <c r="P303" s="225"/>
      <c r="Q303" s="225"/>
      <c r="R303" s="225"/>
      <c r="S303" s="225"/>
      <c r="T303" s="226"/>
      <c r="U303" s="13"/>
      <c r="V303" s="13"/>
      <c r="W303" s="13"/>
      <c r="X303" s="13"/>
      <c r="Y303" s="13"/>
      <c r="Z303" s="13"/>
      <c r="AA303" s="13"/>
      <c r="AB303" s="13"/>
      <c r="AC303" s="13"/>
      <c r="AD303" s="13"/>
      <c r="AE303" s="13"/>
      <c r="AT303" s="220" t="s">
        <v>291</v>
      </c>
      <c r="AU303" s="220" t="s">
        <v>87</v>
      </c>
      <c r="AV303" s="13" t="s">
        <v>87</v>
      </c>
      <c r="AW303" s="13" t="s">
        <v>31</v>
      </c>
      <c r="AX303" s="13" t="s">
        <v>75</v>
      </c>
      <c r="AY303" s="220" t="s">
        <v>283</v>
      </c>
    </row>
    <row r="304" s="14" customFormat="1">
      <c r="A304" s="14"/>
      <c r="B304" s="227"/>
      <c r="C304" s="14"/>
      <c r="D304" s="219" t="s">
        <v>291</v>
      </c>
      <c r="E304" s="228" t="s">
        <v>1</v>
      </c>
      <c r="F304" s="229" t="s">
        <v>293</v>
      </c>
      <c r="G304" s="14"/>
      <c r="H304" s="230">
        <v>1633.1199999999999</v>
      </c>
      <c r="I304" s="231"/>
      <c r="J304" s="14"/>
      <c r="K304" s="14"/>
      <c r="L304" s="227"/>
      <c r="M304" s="232"/>
      <c r="N304" s="233"/>
      <c r="O304" s="233"/>
      <c r="P304" s="233"/>
      <c r="Q304" s="233"/>
      <c r="R304" s="233"/>
      <c r="S304" s="233"/>
      <c r="T304" s="234"/>
      <c r="U304" s="14"/>
      <c r="V304" s="14"/>
      <c r="W304" s="14"/>
      <c r="X304" s="14"/>
      <c r="Y304" s="14"/>
      <c r="Z304" s="14"/>
      <c r="AA304" s="14"/>
      <c r="AB304" s="14"/>
      <c r="AC304" s="14"/>
      <c r="AD304" s="14"/>
      <c r="AE304" s="14"/>
      <c r="AT304" s="228" t="s">
        <v>291</v>
      </c>
      <c r="AU304" s="228" t="s">
        <v>87</v>
      </c>
      <c r="AV304" s="14" t="s">
        <v>289</v>
      </c>
      <c r="AW304" s="14" t="s">
        <v>31</v>
      </c>
      <c r="AX304" s="14" t="s">
        <v>82</v>
      </c>
      <c r="AY304" s="228" t="s">
        <v>283</v>
      </c>
    </row>
    <row r="305" s="2" customFormat="1" ht="21.75" customHeight="1">
      <c r="A305" s="37"/>
      <c r="B305" s="168"/>
      <c r="C305" s="204" t="s">
        <v>600</v>
      </c>
      <c r="D305" s="204" t="s">
        <v>285</v>
      </c>
      <c r="E305" s="205" t="s">
        <v>601</v>
      </c>
      <c r="F305" s="206" t="s">
        <v>602</v>
      </c>
      <c r="G305" s="207" t="s">
        <v>288</v>
      </c>
      <c r="H305" s="208">
        <v>726.75</v>
      </c>
      <c r="I305" s="209"/>
      <c r="J305" s="210">
        <f>ROUND(I305*H305,2)</f>
        <v>0</v>
      </c>
      <c r="K305" s="211"/>
      <c r="L305" s="38"/>
      <c r="M305" s="212" t="s">
        <v>1</v>
      </c>
      <c r="N305" s="213" t="s">
        <v>41</v>
      </c>
      <c r="O305" s="81"/>
      <c r="P305" s="214">
        <f>O305*H305</f>
        <v>0</v>
      </c>
      <c r="Q305" s="214">
        <v>0.072099999999999997</v>
      </c>
      <c r="R305" s="214">
        <f>Q305*H305</f>
        <v>52.398674999999997</v>
      </c>
      <c r="S305" s="214">
        <v>0</v>
      </c>
      <c r="T305" s="215">
        <f>S305*H305</f>
        <v>0</v>
      </c>
      <c r="U305" s="37"/>
      <c r="V305" s="37"/>
      <c r="W305" s="37"/>
      <c r="X305" s="37"/>
      <c r="Y305" s="37"/>
      <c r="Z305" s="37"/>
      <c r="AA305" s="37"/>
      <c r="AB305" s="37"/>
      <c r="AC305" s="37"/>
      <c r="AD305" s="37"/>
      <c r="AE305" s="37"/>
      <c r="AR305" s="216" t="s">
        <v>289</v>
      </c>
      <c r="AT305" s="216" t="s">
        <v>285</v>
      </c>
      <c r="AU305" s="216" t="s">
        <v>87</v>
      </c>
      <c r="AY305" s="18" t="s">
        <v>283</v>
      </c>
      <c r="BE305" s="217">
        <f>IF(N305="základná",J305,0)</f>
        <v>0</v>
      </c>
      <c r="BF305" s="217">
        <f>IF(N305="znížená",J305,0)</f>
        <v>0</v>
      </c>
      <c r="BG305" s="217">
        <f>IF(N305="zákl. prenesená",J305,0)</f>
        <v>0</v>
      </c>
      <c r="BH305" s="217">
        <f>IF(N305="zníž. prenesená",J305,0)</f>
        <v>0</v>
      </c>
      <c r="BI305" s="217">
        <f>IF(N305="nulová",J305,0)</f>
        <v>0</v>
      </c>
      <c r="BJ305" s="18" t="s">
        <v>87</v>
      </c>
      <c r="BK305" s="217">
        <f>ROUND(I305*H305,2)</f>
        <v>0</v>
      </c>
      <c r="BL305" s="18" t="s">
        <v>289</v>
      </c>
      <c r="BM305" s="216" t="s">
        <v>603</v>
      </c>
    </row>
    <row r="306" s="13" customFormat="1">
      <c r="A306" s="13"/>
      <c r="B306" s="218"/>
      <c r="C306" s="13"/>
      <c r="D306" s="219" t="s">
        <v>291</v>
      </c>
      <c r="E306" s="220" t="s">
        <v>1</v>
      </c>
      <c r="F306" s="221" t="s">
        <v>5401</v>
      </c>
      <c r="G306" s="13"/>
      <c r="H306" s="222">
        <v>127.06999999999999</v>
      </c>
      <c r="I306" s="223"/>
      <c r="J306" s="13"/>
      <c r="K306" s="13"/>
      <c r="L306" s="218"/>
      <c r="M306" s="224"/>
      <c r="N306" s="225"/>
      <c r="O306" s="225"/>
      <c r="P306" s="225"/>
      <c r="Q306" s="225"/>
      <c r="R306" s="225"/>
      <c r="S306" s="225"/>
      <c r="T306" s="226"/>
      <c r="U306" s="13"/>
      <c r="V306" s="13"/>
      <c r="W306" s="13"/>
      <c r="X306" s="13"/>
      <c r="Y306" s="13"/>
      <c r="Z306" s="13"/>
      <c r="AA306" s="13"/>
      <c r="AB306" s="13"/>
      <c r="AC306" s="13"/>
      <c r="AD306" s="13"/>
      <c r="AE306" s="13"/>
      <c r="AT306" s="220" t="s">
        <v>291</v>
      </c>
      <c r="AU306" s="220" t="s">
        <v>87</v>
      </c>
      <c r="AV306" s="13" t="s">
        <v>87</v>
      </c>
      <c r="AW306" s="13" t="s">
        <v>31</v>
      </c>
      <c r="AX306" s="13" t="s">
        <v>75</v>
      </c>
      <c r="AY306" s="220" t="s">
        <v>283</v>
      </c>
    </row>
    <row r="307" s="13" customFormat="1">
      <c r="A307" s="13"/>
      <c r="B307" s="218"/>
      <c r="C307" s="13"/>
      <c r="D307" s="219" t="s">
        <v>291</v>
      </c>
      <c r="E307" s="220" t="s">
        <v>1</v>
      </c>
      <c r="F307" s="221" t="s">
        <v>5402</v>
      </c>
      <c r="G307" s="13"/>
      <c r="H307" s="222">
        <v>322.18000000000001</v>
      </c>
      <c r="I307" s="223"/>
      <c r="J307" s="13"/>
      <c r="K307" s="13"/>
      <c r="L307" s="218"/>
      <c r="M307" s="224"/>
      <c r="N307" s="225"/>
      <c r="O307" s="225"/>
      <c r="P307" s="225"/>
      <c r="Q307" s="225"/>
      <c r="R307" s="225"/>
      <c r="S307" s="225"/>
      <c r="T307" s="226"/>
      <c r="U307" s="13"/>
      <c r="V307" s="13"/>
      <c r="W307" s="13"/>
      <c r="X307" s="13"/>
      <c r="Y307" s="13"/>
      <c r="Z307" s="13"/>
      <c r="AA307" s="13"/>
      <c r="AB307" s="13"/>
      <c r="AC307" s="13"/>
      <c r="AD307" s="13"/>
      <c r="AE307" s="13"/>
      <c r="AT307" s="220" t="s">
        <v>291</v>
      </c>
      <c r="AU307" s="220" t="s">
        <v>87</v>
      </c>
      <c r="AV307" s="13" t="s">
        <v>87</v>
      </c>
      <c r="AW307" s="13" t="s">
        <v>31</v>
      </c>
      <c r="AX307" s="13" t="s">
        <v>75</v>
      </c>
      <c r="AY307" s="220" t="s">
        <v>283</v>
      </c>
    </row>
    <row r="308" s="13" customFormat="1">
      <c r="A308" s="13"/>
      <c r="B308" s="218"/>
      <c r="C308" s="13"/>
      <c r="D308" s="219" t="s">
        <v>291</v>
      </c>
      <c r="E308" s="220" t="s">
        <v>1</v>
      </c>
      <c r="F308" s="221" t="s">
        <v>5405</v>
      </c>
      <c r="G308" s="13"/>
      <c r="H308" s="222">
        <v>221.36000000000001</v>
      </c>
      <c r="I308" s="223"/>
      <c r="J308" s="13"/>
      <c r="K308" s="13"/>
      <c r="L308" s="218"/>
      <c r="M308" s="224"/>
      <c r="N308" s="225"/>
      <c r="O308" s="225"/>
      <c r="P308" s="225"/>
      <c r="Q308" s="225"/>
      <c r="R308" s="225"/>
      <c r="S308" s="225"/>
      <c r="T308" s="226"/>
      <c r="U308" s="13"/>
      <c r="V308" s="13"/>
      <c r="W308" s="13"/>
      <c r="X308" s="13"/>
      <c r="Y308" s="13"/>
      <c r="Z308" s="13"/>
      <c r="AA308" s="13"/>
      <c r="AB308" s="13"/>
      <c r="AC308" s="13"/>
      <c r="AD308" s="13"/>
      <c r="AE308" s="13"/>
      <c r="AT308" s="220" t="s">
        <v>291</v>
      </c>
      <c r="AU308" s="220" t="s">
        <v>87</v>
      </c>
      <c r="AV308" s="13" t="s">
        <v>87</v>
      </c>
      <c r="AW308" s="13" t="s">
        <v>31</v>
      </c>
      <c r="AX308" s="13" t="s">
        <v>75</v>
      </c>
      <c r="AY308" s="220" t="s">
        <v>283</v>
      </c>
    </row>
    <row r="309" s="13" customFormat="1">
      <c r="A309" s="13"/>
      <c r="B309" s="218"/>
      <c r="C309" s="13"/>
      <c r="D309" s="219" t="s">
        <v>291</v>
      </c>
      <c r="E309" s="220" t="s">
        <v>1</v>
      </c>
      <c r="F309" s="221" t="s">
        <v>5403</v>
      </c>
      <c r="G309" s="13"/>
      <c r="H309" s="222">
        <v>56.140000000000001</v>
      </c>
      <c r="I309" s="223"/>
      <c r="J309" s="13"/>
      <c r="K309" s="13"/>
      <c r="L309" s="218"/>
      <c r="M309" s="224"/>
      <c r="N309" s="225"/>
      <c r="O309" s="225"/>
      <c r="P309" s="225"/>
      <c r="Q309" s="225"/>
      <c r="R309" s="225"/>
      <c r="S309" s="225"/>
      <c r="T309" s="226"/>
      <c r="U309" s="13"/>
      <c r="V309" s="13"/>
      <c r="W309" s="13"/>
      <c r="X309" s="13"/>
      <c r="Y309" s="13"/>
      <c r="Z309" s="13"/>
      <c r="AA309" s="13"/>
      <c r="AB309" s="13"/>
      <c r="AC309" s="13"/>
      <c r="AD309" s="13"/>
      <c r="AE309" s="13"/>
      <c r="AT309" s="220" t="s">
        <v>291</v>
      </c>
      <c r="AU309" s="220" t="s">
        <v>87</v>
      </c>
      <c r="AV309" s="13" t="s">
        <v>87</v>
      </c>
      <c r="AW309" s="13" t="s">
        <v>31</v>
      </c>
      <c r="AX309" s="13" t="s">
        <v>75</v>
      </c>
      <c r="AY309" s="220" t="s">
        <v>283</v>
      </c>
    </row>
    <row r="310" s="14" customFormat="1">
      <c r="A310" s="14"/>
      <c r="B310" s="227"/>
      <c r="C310" s="14"/>
      <c r="D310" s="219" t="s">
        <v>291</v>
      </c>
      <c r="E310" s="228" t="s">
        <v>1</v>
      </c>
      <c r="F310" s="229" t="s">
        <v>293</v>
      </c>
      <c r="G310" s="14"/>
      <c r="H310" s="230">
        <v>726.75</v>
      </c>
      <c r="I310" s="231"/>
      <c r="J310" s="14"/>
      <c r="K310" s="14"/>
      <c r="L310" s="227"/>
      <c r="M310" s="232"/>
      <c r="N310" s="233"/>
      <c r="O310" s="233"/>
      <c r="P310" s="233"/>
      <c r="Q310" s="233"/>
      <c r="R310" s="233"/>
      <c r="S310" s="233"/>
      <c r="T310" s="234"/>
      <c r="U310" s="14"/>
      <c r="V310" s="14"/>
      <c r="W310" s="14"/>
      <c r="X310" s="14"/>
      <c r="Y310" s="14"/>
      <c r="Z310" s="14"/>
      <c r="AA310" s="14"/>
      <c r="AB310" s="14"/>
      <c r="AC310" s="14"/>
      <c r="AD310" s="14"/>
      <c r="AE310" s="14"/>
      <c r="AT310" s="228" t="s">
        <v>291</v>
      </c>
      <c r="AU310" s="228" t="s">
        <v>87</v>
      </c>
      <c r="AV310" s="14" t="s">
        <v>289</v>
      </c>
      <c r="AW310" s="14" t="s">
        <v>31</v>
      </c>
      <c r="AX310" s="14" t="s">
        <v>82</v>
      </c>
      <c r="AY310" s="228" t="s">
        <v>283</v>
      </c>
    </row>
    <row r="311" s="2" customFormat="1" ht="24.15" customHeight="1">
      <c r="A311" s="37"/>
      <c r="B311" s="168"/>
      <c r="C311" s="204" t="s">
        <v>606</v>
      </c>
      <c r="D311" s="204" t="s">
        <v>285</v>
      </c>
      <c r="E311" s="205" t="s">
        <v>5409</v>
      </c>
      <c r="F311" s="206" t="s">
        <v>5410</v>
      </c>
      <c r="G311" s="207" t="s">
        <v>288</v>
      </c>
      <c r="H311" s="208">
        <v>450.05000000000001</v>
      </c>
      <c r="I311" s="209"/>
      <c r="J311" s="210">
        <f>ROUND(I311*H311,2)</f>
        <v>0</v>
      </c>
      <c r="K311" s="211"/>
      <c r="L311" s="38"/>
      <c r="M311" s="212" t="s">
        <v>1</v>
      </c>
      <c r="N311" s="213" t="s">
        <v>41</v>
      </c>
      <c r="O311" s="81"/>
      <c r="P311" s="214">
        <f>O311*H311</f>
        <v>0</v>
      </c>
      <c r="Q311" s="214">
        <v>0.082400000000000001</v>
      </c>
      <c r="R311" s="214">
        <f>Q311*H311</f>
        <v>37.084119999999999</v>
      </c>
      <c r="S311" s="214">
        <v>0</v>
      </c>
      <c r="T311" s="215">
        <f>S311*H311</f>
        <v>0</v>
      </c>
      <c r="U311" s="37"/>
      <c r="V311" s="37"/>
      <c r="W311" s="37"/>
      <c r="X311" s="37"/>
      <c r="Y311" s="37"/>
      <c r="Z311" s="37"/>
      <c r="AA311" s="37"/>
      <c r="AB311" s="37"/>
      <c r="AC311" s="37"/>
      <c r="AD311" s="37"/>
      <c r="AE311" s="37"/>
      <c r="AR311" s="216" t="s">
        <v>289</v>
      </c>
      <c r="AT311" s="216" t="s">
        <v>285</v>
      </c>
      <c r="AU311" s="216" t="s">
        <v>87</v>
      </c>
      <c r="AY311" s="18" t="s">
        <v>283</v>
      </c>
      <c r="BE311" s="217">
        <f>IF(N311="základná",J311,0)</f>
        <v>0</v>
      </c>
      <c r="BF311" s="217">
        <f>IF(N311="znížená",J311,0)</f>
        <v>0</v>
      </c>
      <c r="BG311" s="217">
        <f>IF(N311="zákl. prenesená",J311,0)</f>
        <v>0</v>
      </c>
      <c r="BH311" s="217">
        <f>IF(N311="zníž. prenesená",J311,0)</f>
        <v>0</v>
      </c>
      <c r="BI311" s="217">
        <f>IF(N311="nulová",J311,0)</f>
        <v>0</v>
      </c>
      <c r="BJ311" s="18" t="s">
        <v>87</v>
      </c>
      <c r="BK311" s="217">
        <f>ROUND(I311*H311,2)</f>
        <v>0</v>
      </c>
      <c r="BL311" s="18" t="s">
        <v>289</v>
      </c>
      <c r="BM311" s="216" t="s">
        <v>609</v>
      </c>
    </row>
    <row r="312" s="13" customFormat="1">
      <c r="A312" s="13"/>
      <c r="B312" s="218"/>
      <c r="C312" s="13"/>
      <c r="D312" s="219" t="s">
        <v>291</v>
      </c>
      <c r="E312" s="220" t="s">
        <v>1</v>
      </c>
      <c r="F312" s="221" t="s">
        <v>5400</v>
      </c>
      <c r="G312" s="13"/>
      <c r="H312" s="222">
        <v>79.530000000000001</v>
      </c>
      <c r="I312" s="223"/>
      <c r="J312" s="13"/>
      <c r="K312" s="13"/>
      <c r="L312" s="218"/>
      <c r="M312" s="224"/>
      <c r="N312" s="225"/>
      <c r="O312" s="225"/>
      <c r="P312" s="225"/>
      <c r="Q312" s="225"/>
      <c r="R312" s="225"/>
      <c r="S312" s="225"/>
      <c r="T312" s="226"/>
      <c r="U312" s="13"/>
      <c r="V312" s="13"/>
      <c r="W312" s="13"/>
      <c r="X312" s="13"/>
      <c r="Y312" s="13"/>
      <c r="Z312" s="13"/>
      <c r="AA312" s="13"/>
      <c r="AB312" s="13"/>
      <c r="AC312" s="13"/>
      <c r="AD312" s="13"/>
      <c r="AE312" s="13"/>
      <c r="AT312" s="220" t="s">
        <v>291</v>
      </c>
      <c r="AU312" s="220" t="s">
        <v>87</v>
      </c>
      <c r="AV312" s="13" t="s">
        <v>87</v>
      </c>
      <c r="AW312" s="13" t="s">
        <v>31</v>
      </c>
      <c r="AX312" s="13" t="s">
        <v>75</v>
      </c>
      <c r="AY312" s="220" t="s">
        <v>283</v>
      </c>
    </row>
    <row r="313" s="13" customFormat="1">
      <c r="A313" s="13"/>
      <c r="B313" s="218"/>
      <c r="C313" s="13"/>
      <c r="D313" s="219" t="s">
        <v>291</v>
      </c>
      <c r="E313" s="220" t="s">
        <v>1</v>
      </c>
      <c r="F313" s="221" t="s">
        <v>5404</v>
      </c>
      <c r="G313" s="13"/>
      <c r="H313" s="222">
        <v>142.30000000000001</v>
      </c>
      <c r="I313" s="223"/>
      <c r="J313" s="13"/>
      <c r="K313" s="13"/>
      <c r="L313" s="218"/>
      <c r="M313" s="224"/>
      <c r="N313" s="225"/>
      <c r="O313" s="225"/>
      <c r="P313" s="225"/>
      <c r="Q313" s="225"/>
      <c r="R313" s="225"/>
      <c r="S313" s="225"/>
      <c r="T313" s="226"/>
      <c r="U313" s="13"/>
      <c r="V313" s="13"/>
      <c r="W313" s="13"/>
      <c r="X313" s="13"/>
      <c r="Y313" s="13"/>
      <c r="Z313" s="13"/>
      <c r="AA313" s="13"/>
      <c r="AB313" s="13"/>
      <c r="AC313" s="13"/>
      <c r="AD313" s="13"/>
      <c r="AE313" s="13"/>
      <c r="AT313" s="220" t="s">
        <v>291</v>
      </c>
      <c r="AU313" s="220" t="s">
        <v>87</v>
      </c>
      <c r="AV313" s="13" t="s">
        <v>87</v>
      </c>
      <c r="AW313" s="13" t="s">
        <v>31</v>
      </c>
      <c r="AX313" s="13" t="s">
        <v>75</v>
      </c>
      <c r="AY313" s="220" t="s">
        <v>283</v>
      </c>
    </row>
    <row r="314" s="13" customFormat="1">
      <c r="A314" s="13"/>
      <c r="B314" s="218"/>
      <c r="C314" s="13"/>
      <c r="D314" s="219" t="s">
        <v>291</v>
      </c>
      <c r="E314" s="220" t="s">
        <v>1</v>
      </c>
      <c r="F314" s="221" t="s">
        <v>5407</v>
      </c>
      <c r="G314" s="13"/>
      <c r="H314" s="222">
        <v>228.22</v>
      </c>
      <c r="I314" s="223"/>
      <c r="J314" s="13"/>
      <c r="K314" s="13"/>
      <c r="L314" s="218"/>
      <c r="M314" s="224"/>
      <c r="N314" s="225"/>
      <c r="O314" s="225"/>
      <c r="P314" s="225"/>
      <c r="Q314" s="225"/>
      <c r="R314" s="225"/>
      <c r="S314" s="225"/>
      <c r="T314" s="226"/>
      <c r="U314" s="13"/>
      <c r="V314" s="13"/>
      <c r="W314" s="13"/>
      <c r="X314" s="13"/>
      <c r="Y314" s="13"/>
      <c r="Z314" s="13"/>
      <c r="AA314" s="13"/>
      <c r="AB314" s="13"/>
      <c r="AC314" s="13"/>
      <c r="AD314" s="13"/>
      <c r="AE314" s="13"/>
      <c r="AT314" s="220" t="s">
        <v>291</v>
      </c>
      <c r="AU314" s="220" t="s">
        <v>87</v>
      </c>
      <c r="AV314" s="13" t="s">
        <v>87</v>
      </c>
      <c r="AW314" s="13" t="s">
        <v>31</v>
      </c>
      <c r="AX314" s="13" t="s">
        <v>75</v>
      </c>
      <c r="AY314" s="220" t="s">
        <v>283</v>
      </c>
    </row>
    <row r="315" s="14" customFormat="1">
      <c r="A315" s="14"/>
      <c r="B315" s="227"/>
      <c r="C315" s="14"/>
      <c r="D315" s="219" t="s">
        <v>291</v>
      </c>
      <c r="E315" s="228" t="s">
        <v>1</v>
      </c>
      <c r="F315" s="229" t="s">
        <v>293</v>
      </c>
      <c r="G315" s="14"/>
      <c r="H315" s="230">
        <v>450.05000000000001</v>
      </c>
      <c r="I315" s="231"/>
      <c r="J315" s="14"/>
      <c r="K315" s="14"/>
      <c r="L315" s="227"/>
      <c r="M315" s="232"/>
      <c r="N315" s="233"/>
      <c r="O315" s="233"/>
      <c r="P315" s="233"/>
      <c r="Q315" s="233"/>
      <c r="R315" s="233"/>
      <c r="S315" s="233"/>
      <c r="T315" s="234"/>
      <c r="U315" s="14"/>
      <c r="V315" s="14"/>
      <c r="W315" s="14"/>
      <c r="X315" s="14"/>
      <c r="Y315" s="14"/>
      <c r="Z315" s="14"/>
      <c r="AA315" s="14"/>
      <c r="AB315" s="14"/>
      <c r="AC315" s="14"/>
      <c r="AD315" s="14"/>
      <c r="AE315" s="14"/>
      <c r="AT315" s="228" t="s">
        <v>291</v>
      </c>
      <c r="AU315" s="228" t="s">
        <v>87</v>
      </c>
      <c r="AV315" s="14" t="s">
        <v>289</v>
      </c>
      <c r="AW315" s="14" t="s">
        <v>31</v>
      </c>
      <c r="AX315" s="14" t="s">
        <v>82</v>
      </c>
      <c r="AY315" s="228" t="s">
        <v>283</v>
      </c>
    </row>
    <row r="316" s="2" customFormat="1" ht="24.15" customHeight="1">
      <c r="A316" s="37"/>
      <c r="B316" s="168"/>
      <c r="C316" s="204" t="s">
        <v>612</v>
      </c>
      <c r="D316" s="204" t="s">
        <v>285</v>
      </c>
      <c r="E316" s="205" t="s">
        <v>5411</v>
      </c>
      <c r="F316" s="206" t="s">
        <v>5412</v>
      </c>
      <c r="G316" s="207" t="s">
        <v>288</v>
      </c>
      <c r="H316" s="208">
        <v>228.22</v>
      </c>
      <c r="I316" s="209"/>
      <c r="J316" s="210">
        <f>ROUND(I316*H316,2)</f>
        <v>0</v>
      </c>
      <c r="K316" s="211"/>
      <c r="L316" s="38"/>
      <c r="M316" s="212" t="s">
        <v>1</v>
      </c>
      <c r="N316" s="213" t="s">
        <v>41</v>
      </c>
      <c r="O316" s="81"/>
      <c r="P316" s="214">
        <f>O316*H316</f>
        <v>0</v>
      </c>
      <c r="Q316" s="214">
        <v>0.0034680000000000002</v>
      </c>
      <c r="R316" s="214">
        <f>Q316*H316</f>
        <v>0.79146696000000005</v>
      </c>
      <c r="S316" s="214">
        <v>0</v>
      </c>
      <c r="T316" s="215">
        <f>S316*H316</f>
        <v>0</v>
      </c>
      <c r="U316" s="37"/>
      <c r="V316" s="37"/>
      <c r="W316" s="37"/>
      <c r="X316" s="37"/>
      <c r="Y316" s="37"/>
      <c r="Z316" s="37"/>
      <c r="AA316" s="37"/>
      <c r="AB316" s="37"/>
      <c r="AC316" s="37"/>
      <c r="AD316" s="37"/>
      <c r="AE316" s="37"/>
      <c r="AR316" s="216" t="s">
        <v>289</v>
      </c>
      <c r="AT316" s="216" t="s">
        <v>285</v>
      </c>
      <c r="AU316" s="216" t="s">
        <v>87</v>
      </c>
      <c r="AY316" s="18" t="s">
        <v>283</v>
      </c>
      <c r="BE316" s="217">
        <f>IF(N316="základná",J316,0)</f>
        <v>0</v>
      </c>
      <c r="BF316" s="217">
        <f>IF(N316="znížená",J316,0)</f>
        <v>0</v>
      </c>
      <c r="BG316" s="217">
        <f>IF(N316="zákl. prenesená",J316,0)</f>
        <v>0</v>
      </c>
      <c r="BH316" s="217">
        <f>IF(N316="zníž. prenesená",J316,0)</f>
        <v>0</v>
      </c>
      <c r="BI316" s="217">
        <f>IF(N316="nulová",J316,0)</f>
        <v>0</v>
      </c>
      <c r="BJ316" s="18" t="s">
        <v>87</v>
      </c>
      <c r="BK316" s="217">
        <f>ROUND(I316*H316,2)</f>
        <v>0</v>
      </c>
      <c r="BL316" s="18" t="s">
        <v>289</v>
      </c>
      <c r="BM316" s="216" t="s">
        <v>5413</v>
      </c>
    </row>
    <row r="317" s="13" customFormat="1">
      <c r="A317" s="13"/>
      <c r="B317" s="218"/>
      <c r="C317" s="13"/>
      <c r="D317" s="219" t="s">
        <v>291</v>
      </c>
      <c r="E317" s="220" t="s">
        <v>1</v>
      </c>
      <c r="F317" s="221" t="s">
        <v>5407</v>
      </c>
      <c r="G317" s="13"/>
      <c r="H317" s="222">
        <v>228.22</v>
      </c>
      <c r="I317" s="223"/>
      <c r="J317" s="13"/>
      <c r="K317" s="13"/>
      <c r="L317" s="218"/>
      <c r="M317" s="224"/>
      <c r="N317" s="225"/>
      <c r="O317" s="225"/>
      <c r="P317" s="225"/>
      <c r="Q317" s="225"/>
      <c r="R317" s="225"/>
      <c r="S317" s="225"/>
      <c r="T317" s="226"/>
      <c r="U317" s="13"/>
      <c r="V317" s="13"/>
      <c r="W317" s="13"/>
      <c r="X317" s="13"/>
      <c r="Y317" s="13"/>
      <c r="Z317" s="13"/>
      <c r="AA317" s="13"/>
      <c r="AB317" s="13"/>
      <c r="AC317" s="13"/>
      <c r="AD317" s="13"/>
      <c r="AE317" s="13"/>
      <c r="AT317" s="220" t="s">
        <v>291</v>
      </c>
      <c r="AU317" s="220" t="s">
        <v>87</v>
      </c>
      <c r="AV317" s="13" t="s">
        <v>87</v>
      </c>
      <c r="AW317" s="13" t="s">
        <v>31</v>
      </c>
      <c r="AX317" s="13" t="s">
        <v>82</v>
      </c>
      <c r="AY317" s="220" t="s">
        <v>283</v>
      </c>
    </row>
    <row r="318" s="2" customFormat="1" ht="24.15" customHeight="1">
      <c r="A318" s="37"/>
      <c r="B318" s="168"/>
      <c r="C318" s="204" t="s">
        <v>616</v>
      </c>
      <c r="D318" s="204" t="s">
        <v>285</v>
      </c>
      <c r="E318" s="205" t="s">
        <v>5414</v>
      </c>
      <c r="F318" s="206" t="s">
        <v>5415</v>
      </c>
      <c r="G318" s="207" t="s">
        <v>288</v>
      </c>
      <c r="H318" s="208">
        <v>95.239999999999995</v>
      </c>
      <c r="I318" s="209"/>
      <c r="J318" s="210">
        <f>ROUND(I318*H318,2)</f>
        <v>0</v>
      </c>
      <c r="K318" s="211"/>
      <c r="L318" s="38"/>
      <c r="M318" s="212" t="s">
        <v>1</v>
      </c>
      <c r="N318" s="213" t="s">
        <v>41</v>
      </c>
      <c r="O318" s="81"/>
      <c r="P318" s="214">
        <f>O318*H318</f>
        <v>0</v>
      </c>
      <c r="Q318" s="214">
        <v>0.0086700000000000006</v>
      </c>
      <c r="R318" s="214">
        <f>Q318*H318</f>
        <v>0.82573079999999999</v>
      </c>
      <c r="S318" s="214">
        <v>0</v>
      </c>
      <c r="T318" s="215">
        <f>S318*H318</f>
        <v>0</v>
      </c>
      <c r="U318" s="37"/>
      <c r="V318" s="37"/>
      <c r="W318" s="37"/>
      <c r="X318" s="37"/>
      <c r="Y318" s="37"/>
      <c r="Z318" s="37"/>
      <c r="AA318" s="37"/>
      <c r="AB318" s="37"/>
      <c r="AC318" s="37"/>
      <c r="AD318" s="37"/>
      <c r="AE318" s="37"/>
      <c r="AR318" s="216" t="s">
        <v>289</v>
      </c>
      <c r="AT318" s="216" t="s">
        <v>285</v>
      </c>
      <c r="AU318" s="216" t="s">
        <v>87</v>
      </c>
      <c r="AY318" s="18" t="s">
        <v>283</v>
      </c>
      <c r="BE318" s="217">
        <f>IF(N318="základná",J318,0)</f>
        <v>0</v>
      </c>
      <c r="BF318" s="217">
        <f>IF(N318="znížená",J318,0)</f>
        <v>0</v>
      </c>
      <c r="BG318" s="217">
        <f>IF(N318="zákl. prenesená",J318,0)</f>
        <v>0</v>
      </c>
      <c r="BH318" s="217">
        <f>IF(N318="zníž. prenesená",J318,0)</f>
        <v>0</v>
      </c>
      <c r="BI318" s="217">
        <f>IF(N318="nulová",J318,0)</f>
        <v>0</v>
      </c>
      <c r="BJ318" s="18" t="s">
        <v>87</v>
      </c>
      <c r="BK318" s="217">
        <f>ROUND(I318*H318,2)</f>
        <v>0</v>
      </c>
      <c r="BL318" s="18" t="s">
        <v>289</v>
      </c>
      <c r="BM318" s="216" t="s">
        <v>5416</v>
      </c>
    </row>
    <row r="319" s="13" customFormat="1">
      <c r="A319" s="13"/>
      <c r="B319" s="218"/>
      <c r="C319" s="13"/>
      <c r="D319" s="219" t="s">
        <v>291</v>
      </c>
      <c r="E319" s="220" t="s">
        <v>1</v>
      </c>
      <c r="F319" s="221" t="s">
        <v>5417</v>
      </c>
      <c r="G319" s="13"/>
      <c r="H319" s="222">
        <v>95.239999999999995</v>
      </c>
      <c r="I319" s="223"/>
      <c r="J319" s="13"/>
      <c r="K319" s="13"/>
      <c r="L319" s="218"/>
      <c r="M319" s="224"/>
      <c r="N319" s="225"/>
      <c r="O319" s="225"/>
      <c r="P319" s="225"/>
      <c r="Q319" s="225"/>
      <c r="R319" s="225"/>
      <c r="S319" s="225"/>
      <c r="T319" s="226"/>
      <c r="U319" s="13"/>
      <c r="V319" s="13"/>
      <c r="W319" s="13"/>
      <c r="X319" s="13"/>
      <c r="Y319" s="13"/>
      <c r="Z319" s="13"/>
      <c r="AA319" s="13"/>
      <c r="AB319" s="13"/>
      <c r="AC319" s="13"/>
      <c r="AD319" s="13"/>
      <c r="AE319" s="13"/>
      <c r="AT319" s="220" t="s">
        <v>291</v>
      </c>
      <c r="AU319" s="220" t="s">
        <v>87</v>
      </c>
      <c r="AV319" s="13" t="s">
        <v>87</v>
      </c>
      <c r="AW319" s="13" t="s">
        <v>31</v>
      </c>
      <c r="AX319" s="13" t="s">
        <v>82</v>
      </c>
      <c r="AY319" s="220" t="s">
        <v>283</v>
      </c>
    </row>
    <row r="320" s="2" customFormat="1" ht="24.15" customHeight="1">
      <c r="A320" s="37"/>
      <c r="B320" s="168"/>
      <c r="C320" s="204" t="s">
        <v>620</v>
      </c>
      <c r="D320" s="204" t="s">
        <v>285</v>
      </c>
      <c r="E320" s="205" t="s">
        <v>613</v>
      </c>
      <c r="F320" s="206" t="s">
        <v>614</v>
      </c>
      <c r="G320" s="207" t="s">
        <v>288</v>
      </c>
      <c r="H320" s="208">
        <v>948.58000000000004</v>
      </c>
      <c r="I320" s="209"/>
      <c r="J320" s="210">
        <f>ROUND(I320*H320,2)</f>
        <v>0</v>
      </c>
      <c r="K320" s="211"/>
      <c r="L320" s="38"/>
      <c r="M320" s="212" t="s">
        <v>1</v>
      </c>
      <c r="N320" s="213" t="s">
        <v>41</v>
      </c>
      <c r="O320" s="81"/>
      <c r="P320" s="214">
        <f>O320*H320</f>
        <v>0</v>
      </c>
      <c r="Q320" s="214">
        <v>0.0104</v>
      </c>
      <c r="R320" s="214">
        <f>Q320*H320</f>
        <v>9.8652320000000007</v>
      </c>
      <c r="S320" s="214">
        <v>0</v>
      </c>
      <c r="T320" s="215">
        <f>S320*H320</f>
        <v>0</v>
      </c>
      <c r="U320" s="37"/>
      <c r="V320" s="37"/>
      <c r="W320" s="37"/>
      <c r="X320" s="37"/>
      <c r="Y320" s="37"/>
      <c r="Z320" s="37"/>
      <c r="AA320" s="37"/>
      <c r="AB320" s="37"/>
      <c r="AC320" s="37"/>
      <c r="AD320" s="37"/>
      <c r="AE320" s="37"/>
      <c r="AR320" s="216" t="s">
        <v>289</v>
      </c>
      <c r="AT320" s="216" t="s">
        <v>285</v>
      </c>
      <c r="AU320" s="216" t="s">
        <v>87</v>
      </c>
      <c r="AY320" s="18" t="s">
        <v>283</v>
      </c>
      <c r="BE320" s="217">
        <f>IF(N320="základná",J320,0)</f>
        <v>0</v>
      </c>
      <c r="BF320" s="217">
        <f>IF(N320="znížená",J320,0)</f>
        <v>0</v>
      </c>
      <c r="BG320" s="217">
        <f>IF(N320="zákl. prenesená",J320,0)</f>
        <v>0</v>
      </c>
      <c r="BH320" s="217">
        <f>IF(N320="zníž. prenesená",J320,0)</f>
        <v>0</v>
      </c>
      <c r="BI320" s="217">
        <f>IF(N320="nulová",J320,0)</f>
        <v>0</v>
      </c>
      <c r="BJ320" s="18" t="s">
        <v>87</v>
      </c>
      <c r="BK320" s="217">
        <f>ROUND(I320*H320,2)</f>
        <v>0</v>
      </c>
      <c r="BL320" s="18" t="s">
        <v>289</v>
      </c>
      <c r="BM320" s="216" t="s">
        <v>615</v>
      </c>
    </row>
    <row r="321" s="13" customFormat="1">
      <c r="A321" s="13"/>
      <c r="B321" s="218"/>
      <c r="C321" s="13"/>
      <c r="D321" s="219" t="s">
        <v>291</v>
      </c>
      <c r="E321" s="220" t="s">
        <v>1</v>
      </c>
      <c r="F321" s="221" t="s">
        <v>5400</v>
      </c>
      <c r="G321" s="13"/>
      <c r="H321" s="222">
        <v>79.530000000000001</v>
      </c>
      <c r="I321" s="223"/>
      <c r="J321" s="13"/>
      <c r="K321" s="13"/>
      <c r="L321" s="218"/>
      <c r="M321" s="224"/>
      <c r="N321" s="225"/>
      <c r="O321" s="225"/>
      <c r="P321" s="225"/>
      <c r="Q321" s="225"/>
      <c r="R321" s="225"/>
      <c r="S321" s="225"/>
      <c r="T321" s="226"/>
      <c r="U321" s="13"/>
      <c r="V321" s="13"/>
      <c r="W321" s="13"/>
      <c r="X321" s="13"/>
      <c r="Y321" s="13"/>
      <c r="Z321" s="13"/>
      <c r="AA321" s="13"/>
      <c r="AB321" s="13"/>
      <c r="AC321" s="13"/>
      <c r="AD321" s="13"/>
      <c r="AE321" s="13"/>
      <c r="AT321" s="220" t="s">
        <v>291</v>
      </c>
      <c r="AU321" s="220" t="s">
        <v>87</v>
      </c>
      <c r="AV321" s="13" t="s">
        <v>87</v>
      </c>
      <c r="AW321" s="13" t="s">
        <v>31</v>
      </c>
      <c r="AX321" s="13" t="s">
        <v>75</v>
      </c>
      <c r="AY321" s="220" t="s">
        <v>283</v>
      </c>
    </row>
    <row r="322" s="13" customFormat="1">
      <c r="A322" s="13"/>
      <c r="B322" s="218"/>
      <c r="C322" s="13"/>
      <c r="D322" s="219" t="s">
        <v>291</v>
      </c>
      <c r="E322" s="220" t="s">
        <v>1</v>
      </c>
      <c r="F322" s="221" t="s">
        <v>5401</v>
      </c>
      <c r="G322" s="13"/>
      <c r="H322" s="222">
        <v>127.06999999999999</v>
      </c>
      <c r="I322" s="223"/>
      <c r="J322" s="13"/>
      <c r="K322" s="13"/>
      <c r="L322" s="218"/>
      <c r="M322" s="224"/>
      <c r="N322" s="225"/>
      <c r="O322" s="225"/>
      <c r="P322" s="225"/>
      <c r="Q322" s="225"/>
      <c r="R322" s="225"/>
      <c r="S322" s="225"/>
      <c r="T322" s="226"/>
      <c r="U322" s="13"/>
      <c r="V322" s="13"/>
      <c r="W322" s="13"/>
      <c r="X322" s="13"/>
      <c r="Y322" s="13"/>
      <c r="Z322" s="13"/>
      <c r="AA322" s="13"/>
      <c r="AB322" s="13"/>
      <c r="AC322" s="13"/>
      <c r="AD322" s="13"/>
      <c r="AE322" s="13"/>
      <c r="AT322" s="220" t="s">
        <v>291</v>
      </c>
      <c r="AU322" s="220" t="s">
        <v>87</v>
      </c>
      <c r="AV322" s="13" t="s">
        <v>87</v>
      </c>
      <c r="AW322" s="13" t="s">
        <v>31</v>
      </c>
      <c r="AX322" s="13" t="s">
        <v>75</v>
      </c>
      <c r="AY322" s="220" t="s">
        <v>283</v>
      </c>
    </row>
    <row r="323" s="13" customFormat="1">
      <c r="A323" s="13"/>
      <c r="B323" s="218"/>
      <c r="C323" s="13"/>
      <c r="D323" s="219" t="s">
        <v>291</v>
      </c>
      <c r="E323" s="220" t="s">
        <v>1</v>
      </c>
      <c r="F323" s="221" t="s">
        <v>5402</v>
      </c>
      <c r="G323" s="13"/>
      <c r="H323" s="222">
        <v>322.18000000000001</v>
      </c>
      <c r="I323" s="223"/>
      <c r="J323" s="13"/>
      <c r="K323" s="13"/>
      <c r="L323" s="218"/>
      <c r="M323" s="224"/>
      <c r="N323" s="225"/>
      <c r="O323" s="225"/>
      <c r="P323" s="225"/>
      <c r="Q323" s="225"/>
      <c r="R323" s="225"/>
      <c r="S323" s="225"/>
      <c r="T323" s="226"/>
      <c r="U323" s="13"/>
      <c r="V323" s="13"/>
      <c r="W323" s="13"/>
      <c r="X323" s="13"/>
      <c r="Y323" s="13"/>
      <c r="Z323" s="13"/>
      <c r="AA323" s="13"/>
      <c r="AB323" s="13"/>
      <c r="AC323" s="13"/>
      <c r="AD323" s="13"/>
      <c r="AE323" s="13"/>
      <c r="AT323" s="220" t="s">
        <v>291</v>
      </c>
      <c r="AU323" s="220" t="s">
        <v>87</v>
      </c>
      <c r="AV323" s="13" t="s">
        <v>87</v>
      </c>
      <c r="AW323" s="13" t="s">
        <v>31</v>
      </c>
      <c r="AX323" s="13" t="s">
        <v>75</v>
      </c>
      <c r="AY323" s="220" t="s">
        <v>283</v>
      </c>
    </row>
    <row r="324" s="13" customFormat="1">
      <c r="A324" s="13"/>
      <c r="B324" s="218"/>
      <c r="C324" s="13"/>
      <c r="D324" s="219" t="s">
        <v>291</v>
      </c>
      <c r="E324" s="220" t="s">
        <v>1</v>
      </c>
      <c r="F324" s="221" t="s">
        <v>5418</v>
      </c>
      <c r="G324" s="13"/>
      <c r="H324" s="222">
        <v>56.140000000000001</v>
      </c>
      <c r="I324" s="223"/>
      <c r="J324" s="13"/>
      <c r="K324" s="13"/>
      <c r="L324" s="218"/>
      <c r="M324" s="224"/>
      <c r="N324" s="225"/>
      <c r="O324" s="225"/>
      <c r="P324" s="225"/>
      <c r="Q324" s="225"/>
      <c r="R324" s="225"/>
      <c r="S324" s="225"/>
      <c r="T324" s="226"/>
      <c r="U324" s="13"/>
      <c r="V324" s="13"/>
      <c r="W324" s="13"/>
      <c r="X324" s="13"/>
      <c r="Y324" s="13"/>
      <c r="Z324" s="13"/>
      <c r="AA324" s="13"/>
      <c r="AB324" s="13"/>
      <c r="AC324" s="13"/>
      <c r="AD324" s="13"/>
      <c r="AE324" s="13"/>
      <c r="AT324" s="220" t="s">
        <v>291</v>
      </c>
      <c r="AU324" s="220" t="s">
        <v>87</v>
      </c>
      <c r="AV324" s="13" t="s">
        <v>87</v>
      </c>
      <c r="AW324" s="13" t="s">
        <v>31</v>
      </c>
      <c r="AX324" s="13" t="s">
        <v>75</v>
      </c>
      <c r="AY324" s="220" t="s">
        <v>283</v>
      </c>
    </row>
    <row r="325" s="13" customFormat="1">
      <c r="A325" s="13"/>
      <c r="B325" s="218"/>
      <c r="C325" s="13"/>
      <c r="D325" s="219" t="s">
        <v>291</v>
      </c>
      <c r="E325" s="220" t="s">
        <v>1</v>
      </c>
      <c r="F325" s="221" t="s">
        <v>5404</v>
      </c>
      <c r="G325" s="13"/>
      <c r="H325" s="222">
        <v>142.30000000000001</v>
      </c>
      <c r="I325" s="223"/>
      <c r="J325" s="13"/>
      <c r="K325" s="13"/>
      <c r="L325" s="218"/>
      <c r="M325" s="224"/>
      <c r="N325" s="225"/>
      <c r="O325" s="225"/>
      <c r="P325" s="225"/>
      <c r="Q325" s="225"/>
      <c r="R325" s="225"/>
      <c r="S325" s="225"/>
      <c r="T325" s="226"/>
      <c r="U325" s="13"/>
      <c r="V325" s="13"/>
      <c r="W325" s="13"/>
      <c r="X325" s="13"/>
      <c r="Y325" s="13"/>
      <c r="Z325" s="13"/>
      <c r="AA325" s="13"/>
      <c r="AB325" s="13"/>
      <c r="AC325" s="13"/>
      <c r="AD325" s="13"/>
      <c r="AE325" s="13"/>
      <c r="AT325" s="220" t="s">
        <v>291</v>
      </c>
      <c r="AU325" s="220" t="s">
        <v>87</v>
      </c>
      <c r="AV325" s="13" t="s">
        <v>87</v>
      </c>
      <c r="AW325" s="13" t="s">
        <v>31</v>
      </c>
      <c r="AX325" s="13" t="s">
        <v>75</v>
      </c>
      <c r="AY325" s="220" t="s">
        <v>283</v>
      </c>
    </row>
    <row r="326" s="13" customFormat="1">
      <c r="A326" s="13"/>
      <c r="B326" s="218"/>
      <c r="C326" s="13"/>
      <c r="D326" s="219" t="s">
        <v>291</v>
      </c>
      <c r="E326" s="220" t="s">
        <v>1</v>
      </c>
      <c r="F326" s="221" t="s">
        <v>5405</v>
      </c>
      <c r="G326" s="13"/>
      <c r="H326" s="222">
        <v>221.36000000000001</v>
      </c>
      <c r="I326" s="223"/>
      <c r="J326" s="13"/>
      <c r="K326" s="13"/>
      <c r="L326" s="218"/>
      <c r="M326" s="224"/>
      <c r="N326" s="225"/>
      <c r="O326" s="225"/>
      <c r="P326" s="225"/>
      <c r="Q326" s="225"/>
      <c r="R326" s="225"/>
      <c r="S326" s="225"/>
      <c r="T326" s="226"/>
      <c r="U326" s="13"/>
      <c r="V326" s="13"/>
      <c r="W326" s="13"/>
      <c r="X326" s="13"/>
      <c r="Y326" s="13"/>
      <c r="Z326" s="13"/>
      <c r="AA326" s="13"/>
      <c r="AB326" s="13"/>
      <c r="AC326" s="13"/>
      <c r="AD326" s="13"/>
      <c r="AE326" s="13"/>
      <c r="AT326" s="220" t="s">
        <v>291</v>
      </c>
      <c r="AU326" s="220" t="s">
        <v>87</v>
      </c>
      <c r="AV326" s="13" t="s">
        <v>87</v>
      </c>
      <c r="AW326" s="13" t="s">
        <v>31</v>
      </c>
      <c r="AX326" s="13" t="s">
        <v>75</v>
      </c>
      <c r="AY326" s="220" t="s">
        <v>283</v>
      </c>
    </row>
    <row r="327" s="14" customFormat="1">
      <c r="A327" s="14"/>
      <c r="B327" s="227"/>
      <c r="C327" s="14"/>
      <c r="D327" s="219" t="s">
        <v>291</v>
      </c>
      <c r="E327" s="228" t="s">
        <v>1</v>
      </c>
      <c r="F327" s="229" t="s">
        <v>293</v>
      </c>
      <c r="G327" s="14"/>
      <c r="H327" s="230">
        <v>948.58000000000004</v>
      </c>
      <c r="I327" s="231"/>
      <c r="J327" s="14"/>
      <c r="K327" s="14"/>
      <c r="L327" s="227"/>
      <c r="M327" s="232"/>
      <c r="N327" s="233"/>
      <c r="O327" s="233"/>
      <c r="P327" s="233"/>
      <c r="Q327" s="233"/>
      <c r="R327" s="233"/>
      <c r="S327" s="233"/>
      <c r="T327" s="234"/>
      <c r="U327" s="14"/>
      <c r="V327" s="14"/>
      <c r="W327" s="14"/>
      <c r="X327" s="14"/>
      <c r="Y327" s="14"/>
      <c r="Z327" s="14"/>
      <c r="AA327" s="14"/>
      <c r="AB327" s="14"/>
      <c r="AC327" s="14"/>
      <c r="AD327" s="14"/>
      <c r="AE327" s="14"/>
      <c r="AT327" s="228" t="s">
        <v>291</v>
      </c>
      <c r="AU327" s="228" t="s">
        <v>87</v>
      </c>
      <c r="AV327" s="14" t="s">
        <v>289</v>
      </c>
      <c r="AW327" s="14" t="s">
        <v>31</v>
      </c>
      <c r="AX327" s="14" t="s">
        <v>82</v>
      </c>
      <c r="AY327" s="228" t="s">
        <v>283</v>
      </c>
    </row>
    <row r="328" s="2" customFormat="1" ht="24.15" customHeight="1">
      <c r="A328" s="37"/>
      <c r="B328" s="168"/>
      <c r="C328" s="204" t="s">
        <v>625</v>
      </c>
      <c r="D328" s="204" t="s">
        <v>285</v>
      </c>
      <c r="E328" s="205" t="s">
        <v>617</v>
      </c>
      <c r="F328" s="206" t="s">
        <v>618</v>
      </c>
      <c r="G328" s="207" t="s">
        <v>288</v>
      </c>
      <c r="H328" s="208">
        <v>1633.1199999999999</v>
      </c>
      <c r="I328" s="209"/>
      <c r="J328" s="210">
        <f>ROUND(I328*H328,2)</f>
        <v>0</v>
      </c>
      <c r="K328" s="211"/>
      <c r="L328" s="38"/>
      <c r="M328" s="212" t="s">
        <v>1</v>
      </c>
      <c r="N328" s="213" t="s">
        <v>41</v>
      </c>
      <c r="O328" s="81"/>
      <c r="P328" s="214">
        <f>O328*H328</f>
        <v>0</v>
      </c>
      <c r="Q328" s="214">
        <v>0.00014999999999999999</v>
      </c>
      <c r="R328" s="214">
        <f>Q328*H328</f>
        <v>0.24496799999999996</v>
      </c>
      <c r="S328" s="214">
        <v>0</v>
      </c>
      <c r="T328" s="215">
        <f>S328*H328</f>
        <v>0</v>
      </c>
      <c r="U328" s="37"/>
      <c r="V328" s="37"/>
      <c r="W328" s="37"/>
      <c r="X328" s="37"/>
      <c r="Y328" s="37"/>
      <c r="Z328" s="37"/>
      <c r="AA328" s="37"/>
      <c r="AB328" s="37"/>
      <c r="AC328" s="37"/>
      <c r="AD328" s="37"/>
      <c r="AE328" s="37"/>
      <c r="AR328" s="216" t="s">
        <v>289</v>
      </c>
      <c r="AT328" s="216" t="s">
        <v>285</v>
      </c>
      <c r="AU328" s="216" t="s">
        <v>87</v>
      </c>
      <c r="AY328" s="18" t="s">
        <v>283</v>
      </c>
      <c r="BE328" s="217">
        <f>IF(N328="základná",J328,0)</f>
        <v>0</v>
      </c>
      <c r="BF328" s="217">
        <f>IF(N328="znížená",J328,0)</f>
        <v>0</v>
      </c>
      <c r="BG328" s="217">
        <f>IF(N328="zákl. prenesená",J328,0)</f>
        <v>0</v>
      </c>
      <c r="BH328" s="217">
        <f>IF(N328="zníž. prenesená",J328,0)</f>
        <v>0</v>
      </c>
      <c r="BI328" s="217">
        <f>IF(N328="nulová",J328,0)</f>
        <v>0</v>
      </c>
      <c r="BJ328" s="18" t="s">
        <v>87</v>
      </c>
      <c r="BK328" s="217">
        <f>ROUND(I328*H328,2)</f>
        <v>0</v>
      </c>
      <c r="BL328" s="18" t="s">
        <v>289</v>
      </c>
      <c r="BM328" s="216" t="s">
        <v>619</v>
      </c>
    </row>
    <row r="329" s="13" customFormat="1">
      <c r="A329" s="13"/>
      <c r="B329" s="218"/>
      <c r="C329" s="13"/>
      <c r="D329" s="219" t="s">
        <v>291</v>
      </c>
      <c r="E329" s="220" t="s">
        <v>1</v>
      </c>
      <c r="F329" s="221" t="s">
        <v>5400</v>
      </c>
      <c r="G329" s="13"/>
      <c r="H329" s="222">
        <v>79.530000000000001</v>
      </c>
      <c r="I329" s="223"/>
      <c r="J329" s="13"/>
      <c r="K329" s="13"/>
      <c r="L329" s="218"/>
      <c r="M329" s="224"/>
      <c r="N329" s="225"/>
      <c r="O329" s="225"/>
      <c r="P329" s="225"/>
      <c r="Q329" s="225"/>
      <c r="R329" s="225"/>
      <c r="S329" s="225"/>
      <c r="T329" s="226"/>
      <c r="U329" s="13"/>
      <c r="V329" s="13"/>
      <c r="W329" s="13"/>
      <c r="X329" s="13"/>
      <c r="Y329" s="13"/>
      <c r="Z329" s="13"/>
      <c r="AA329" s="13"/>
      <c r="AB329" s="13"/>
      <c r="AC329" s="13"/>
      <c r="AD329" s="13"/>
      <c r="AE329" s="13"/>
      <c r="AT329" s="220" t="s">
        <v>291</v>
      </c>
      <c r="AU329" s="220" t="s">
        <v>87</v>
      </c>
      <c r="AV329" s="13" t="s">
        <v>87</v>
      </c>
      <c r="AW329" s="13" t="s">
        <v>31</v>
      </c>
      <c r="AX329" s="13" t="s">
        <v>75</v>
      </c>
      <c r="AY329" s="220" t="s">
        <v>283</v>
      </c>
    </row>
    <row r="330" s="13" customFormat="1">
      <c r="A330" s="13"/>
      <c r="B330" s="218"/>
      <c r="C330" s="13"/>
      <c r="D330" s="219" t="s">
        <v>291</v>
      </c>
      <c r="E330" s="220" t="s">
        <v>1</v>
      </c>
      <c r="F330" s="221" t="s">
        <v>5401</v>
      </c>
      <c r="G330" s="13"/>
      <c r="H330" s="222">
        <v>127.06999999999999</v>
      </c>
      <c r="I330" s="223"/>
      <c r="J330" s="13"/>
      <c r="K330" s="13"/>
      <c r="L330" s="218"/>
      <c r="M330" s="224"/>
      <c r="N330" s="225"/>
      <c r="O330" s="225"/>
      <c r="P330" s="225"/>
      <c r="Q330" s="225"/>
      <c r="R330" s="225"/>
      <c r="S330" s="225"/>
      <c r="T330" s="226"/>
      <c r="U330" s="13"/>
      <c r="V330" s="13"/>
      <c r="W330" s="13"/>
      <c r="X330" s="13"/>
      <c r="Y330" s="13"/>
      <c r="Z330" s="13"/>
      <c r="AA330" s="13"/>
      <c r="AB330" s="13"/>
      <c r="AC330" s="13"/>
      <c r="AD330" s="13"/>
      <c r="AE330" s="13"/>
      <c r="AT330" s="220" t="s">
        <v>291</v>
      </c>
      <c r="AU330" s="220" t="s">
        <v>87</v>
      </c>
      <c r="AV330" s="13" t="s">
        <v>87</v>
      </c>
      <c r="AW330" s="13" t="s">
        <v>31</v>
      </c>
      <c r="AX330" s="13" t="s">
        <v>75</v>
      </c>
      <c r="AY330" s="220" t="s">
        <v>283</v>
      </c>
    </row>
    <row r="331" s="13" customFormat="1">
      <c r="A331" s="13"/>
      <c r="B331" s="218"/>
      <c r="C331" s="13"/>
      <c r="D331" s="219" t="s">
        <v>291</v>
      </c>
      <c r="E331" s="220" t="s">
        <v>1</v>
      </c>
      <c r="F331" s="221" t="s">
        <v>5402</v>
      </c>
      <c r="G331" s="13"/>
      <c r="H331" s="222">
        <v>322.18000000000001</v>
      </c>
      <c r="I331" s="223"/>
      <c r="J331" s="13"/>
      <c r="K331" s="13"/>
      <c r="L331" s="218"/>
      <c r="M331" s="224"/>
      <c r="N331" s="225"/>
      <c r="O331" s="225"/>
      <c r="P331" s="225"/>
      <c r="Q331" s="225"/>
      <c r="R331" s="225"/>
      <c r="S331" s="225"/>
      <c r="T331" s="226"/>
      <c r="U331" s="13"/>
      <c r="V331" s="13"/>
      <c r="W331" s="13"/>
      <c r="X331" s="13"/>
      <c r="Y331" s="13"/>
      <c r="Z331" s="13"/>
      <c r="AA331" s="13"/>
      <c r="AB331" s="13"/>
      <c r="AC331" s="13"/>
      <c r="AD331" s="13"/>
      <c r="AE331" s="13"/>
      <c r="AT331" s="220" t="s">
        <v>291</v>
      </c>
      <c r="AU331" s="220" t="s">
        <v>87</v>
      </c>
      <c r="AV331" s="13" t="s">
        <v>87</v>
      </c>
      <c r="AW331" s="13" t="s">
        <v>31</v>
      </c>
      <c r="AX331" s="13" t="s">
        <v>75</v>
      </c>
      <c r="AY331" s="220" t="s">
        <v>283</v>
      </c>
    </row>
    <row r="332" s="13" customFormat="1">
      <c r="A332" s="13"/>
      <c r="B332" s="218"/>
      <c r="C332" s="13"/>
      <c r="D332" s="219" t="s">
        <v>291</v>
      </c>
      <c r="E332" s="220" t="s">
        <v>1</v>
      </c>
      <c r="F332" s="221" t="s">
        <v>5419</v>
      </c>
      <c r="G332" s="13"/>
      <c r="H332" s="222">
        <v>142.30000000000001</v>
      </c>
      <c r="I332" s="223"/>
      <c r="J332" s="13"/>
      <c r="K332" s="13"/>
      <c r="L332" s="218"/>
      <c r="M332" s="224"/>
      <c r="N332" s="225"/>
      <c r="O332" s="225"/>
      <c r="P332" s="225"/>
      <c r="Q332" s="225"/>
      <c r="R332" s="225"/>
      <c r="S332" s="225"/>
      <c r="T332" s="226"/>
      <c r="U332" s="13"/>
      <c r="V332" s="13"/>
      <c r="W332" s="13"/>
      <c r="X332" s="13"/>
      <c r="Y332" s="13"/>
      <c r="Z332" s="13"/>
      <c r="AA332" s="13"/>
      <c r="AB332" s="13"/>
      <c r="AC332" s="13"/>
      <c r="AD332" s="13"/>
      <c r="AE332" s="13"/>
      <c r="AT332" s="220" t="s">
        <v>291</v>
      </c>
      <c r="AU332" s="220" t="s">
        <v>87</v>
      </c>
      <c r="AV332" s="13" t="s">
        <v>87</v>
      </c>
      <c r="AW332" s="13" t="s">
        <v>31</v>
      </c>
      <c r="AX332" s="13" t="s">
        <v>75</v>
      </c>
      <c r="AY332" s="220" t="s">
        <v>283</v>
      </c>
    </row>
    <row r="333" s="13" customFormat="1">
      <c r="A333" s="13"/>
      <c r="B333" s="218"/>
      <c r="C333" s="13"/>
      <c r="D333" s="219" t="s">
        <v>291</v>
      </c>
      <c r="E333" s="220" t="s">
        <v>1</v>
      </c>
      <c r="F333" s="221" t="s">
        <v>5405</v>
      </c>
      <c r="G333" s="13"/>
      <c r="H333" s="222">
        <v>221.36000000000001</v>
      </c>
      <c r="I333" s="223"/>
      <c r="J333" s="13"/>
      <c r="K333" s="13"/>
      <c r="L333" s="218"/>
      <c r="M333" s="224"/>
      <c r="N333" s="225"/>
      <c r="O333" s="225"/>
      <c r="P333" s="225"/>
      <c r="Q333" s="225"/>
      <c r="R333" s="225"/>
      <c r="S333" s="225"/>
      <c r="T333" s="226"/>
      <c r="U333" s="13"/>
      <c r="V333" s="13"/>
      <c r="W333" s="13"/>
      <c r="X333" s="13"/>
      <c r="Y333" s="13"/>
      <c r="Z333" s="13"/>
      <c r="AA333" s="13"/>
      <c r="AB333" s="13"/>
      <c r="AC333" s="13"/>
      <c r="AD333" s="13"/>
      <c r="AE333" s="13"/>
      <c r="AT333" s="220" t="s">
        <v>291</v>
      </c>
      <c r="AU333" s="220" t="s">
        <v>87</v>
      </c>
      <c r="AV333" s="13" t="s">
        <v>87</v>
      </c>
      <c r="AW333" s="13" t="s">
        <v>31</v>
      </c>
      <c r="AX333" s="13" t="s">
        <v>75</v>
      </c>
      <c r="AY333" s="220" t="s">
        <v>283</v>
      </c>
    </row>
    <row r="334" s="13" customFormat="1">
      <c r="A334" s="13"/>
      <c r="B334" s="218"/>
      <c r="C334" s="13"/>
      <c r="D334" s="219" t="s">
        <v>291</v>
      </c>
      <c r="E334" s="220" t="s">
        <v>1</v>
      </c>
      <c r="F334" s="221" t="s">
        <v>5418</v>
      </c>
      <c r="G334" s="13"/>
      <c r="H334" s="222">
        <v>56.140000000000001</v>
      </c>
      <c r="I334" s="223"/>
      <c r="J334" s="13"/>
      <c r="K334" s="13"/>
      <c r="L334" s="218"/>
      <c r="M334" s="224"/>
      <c r="N334" s="225"/>
      <c r="O334" s="225"/>
      <c r="P334" s="225"/>
      <c r="Q334" s="225"/>
      <c r="R334" s="225"/>
      <c r="S334" s="225"/>
      <c r="T334" s="226"/>
      <c r="U334" s="13"/>
      <c r="V334" s="13"/>
      <c r="W334" s="13"/>
      <c r="X334" s="13"/>
      <c r="Y334" s="13"/>
      <c r="Z334" s="13"/>
      <c r="AA334" s="13"/>
      <c r="AB334" s="13"/>
      <c r="AC334" s="13"/>
      <c r="AD334" s="13"/>
      <c r="AE334" s="13"/>
      <c r="AT334" s="220" t="s">
        <v>291</v>
      </c>
      <c r="AU334" s="220" t="s">
        <v>87</v>
      </c>
      <c r="AV334" s="13" t="s">
        <v>87</v>
      </c>
      <c r="AW334" s="13" t="s">
        <v>31</v>
      </c>
      <c r="AX334" s="13" t="s">
        <v>75</v>
      </c>
      <c r="AY334" s="220" t="s">
        <v>283</v>
      </c>
    </row>
    <row r="335" s="13" customFormat="1">
      <c r="A335" s="13"/>
      <c r="B335" s="218"/>
      <c r="C335" s="13"/>
      <c r="D335" s="219" t="s">
        <v>291</v>
      </c>
      <c r="E335" s="220" t="s">
        <v>1</v>
      </c>
      <c r="F335" s="221" t="s">
        <v>5420</v>
      </c>
      <c r="G335" s="13"/>
      <c r="H335" s="222">
        <v>361.07999999999998</v>
      </c>
      <c r="I335" s="223"/>
      <c r="J335" s="13"/>
      <c r="K335" s="13"/>
      <c r="L335" s="218"/>
      <c r="M335" s="224"/>
      <c r="N335" s="225"/>
      <c r="O335" s="225"/>
      <c r="P335" s="225"/>
      <c r="Q335" s="225"/>
      <c r="R335" s="225"/>
      <c r="S335" s="225"/>
      <c r="T335" s="226"/>
      <c r="U335" s="13"/>
      <c r="V335" s="13"/>
      <c r="W335" s="13"/>
      <c r="X335" s="13"/>
      <c r="Y335" s="13"/>
      <c r="Z335" s="13"/>
      <c r="AA335" s="13"/>
      <c r="AB335" s="13"/>
      <c r="AC335" s="13"/>
      <c r="AD335" s="13"/>
      <c r="AE335" s="13"/>
      <c r="AT335" s="220" t="s">
        <v>291</v>
      </c>
      <c r="AU335" s="220" t="s">
        <v>87</v>
      </c>
      <c r="AV335" s="13" t="s">
        <v>87</v>
      </c>
      <c r="AW335" s="13" t="s">
        <v>31</v>
      </c>
      <c r="AX335" s="13" t="s">
        <v>75</v>
      </c>
      <c r="AY335" s="220" t="s">
        <v>283</v>
      </c>
    </row>
    <row r="336" s="13" customFormat="1">
      <c r="A336" s="13"/>
      <c r="B336" s="218"/>
      <c r="C336" s="13"/>
      <c r="D336" s="219" t="s">
        <v>291</v>
      </c>
      <c r="E336" s="220" t="s">
        <v>1</v>
      </c>
      <c r="F336" s="221" t="s">
        <v>5407</v>
      </c>
      <c r="G336" s="13"/>
      <c r="H336" s="222">
        <v>228.22</v>
      </c>
      <c r="I336" s="223"/>
      <c r="J336" s="13"/>
      <c r="K336" s="13"/>
      <c r="L336" s="218"/>
      <c r="M336" s="224"/>
      <c r="N336" s="225"/>
      <c r="O336" s="225"/>
      <c r="P336" s="225"/>
      <c r="Q336" s="225"/>
      <c r="R336" s="225"/>
      <c r="S336" s="225"/>
      <c r="T336" s="226"/>
      <c r="U336" s="13"/>
      <c r="V336" s="13"/>
      <c r="W336" s="13"/>
      <c r="X336" s="13"/>
      <c r="Y336" s="13"/>
      <c r="Z336" s="13"/>
      <c r="AA336" s="13"/>
      <c r="AB336" s="13"/>
      <c r="AC336" s="13"/>
      <c r="AD336" s="13"/>
      <c r="AE336" s="13"/>
      <c r="AT336" s="220" t="s">
        <v>291</v>
      </c>
      <c r="AU336" s="220" t="s">
        <v>87</v>
      </c>
      <c r="AV336" s="13" t="s">
        <v>87</v>
      </c>
      <c r="AW336" s="13" t="s">
        <v>31</v>
      </c>
      <c r="AX336" s="13" t="s">
        <v>75</v>
      </c>
      <c r="AY336" s="220" t="s">
        <v>283</v>
      </c>
    </row>
    <row r="337" s="13" customFormat="1">
      <c r="A337" s="13"/>
      <c r="B337" s="218"/>
      <c r="C337" s="13"/>
      <c r="D337" s="219" t="s">
        <v>291</v>
      </c>
      <c r="E337" s="220" t="s">
        <v>1</v>
      </c>
      <c r="F337" s="221" t="s">
        <v>5417</v>
      </c>
      <c r="G337" s="13"/>
      <c r="H337" s="222">
        <v>95.239999999999995</v>
      </c>
      <c r="I337" s="223"/>
      <c r="J337" s="13"/>
      <c r="K337" s="13"/>
      <c r="L337" s="218"/>
      <c r="M337" s="224"/>
      <c r="N337" s="225"/>
      <c r="O337" s="225"/>
      <c r="P337" s="225"/>
      <c r="Q337" s="225"/>
      <c r="R337" s="225"/>
      <c r="S337" s="225"/>
      <c r="T337" s="226"/>
      <c r="U337" s="13"/>
      <c r="V337" s="13"/>
      <c r="W337" s="13"/>
      <c r="X337" s="13"/>
      <c r="Y337" s="13"/>
      <c r="Z337" s="13"/>
      <c r="AA337" s="13"/>
      <c r="AB337" s="13"/>
      <c r="AC337" s="13"/>
      <c r="AD337" s="13"/>
      <c r="AE337" s="13"/>
      <c r="AT337" s="220" t="s">
        <v>291</v>
      </c>
      <c r="AU337" s="220" t="s">
        <v>87</v>
      </c>
      <c r="AV337" s="13" t="s">
        <v>87</v>
      </c>
      <c r="AW337" s="13" t="s">
        <v>31</v>
      </c>
      <c r="AX337" s="13" t="s">
        <v>75</v>
      </c>
      <c r="AY337" s="220" t="s">
        <v>283</v>
      </c>
    </row>
    <row r="338" s="14" customFormat="1">
      <c r="A338" s="14"/>
      <c r="B338" s="227"/>
      <c r="C338" s="14"/>
      <c r="D338" s="219" t="s">
        <v>291</v>
      </c>
      <c r="E338" s="228" t="s">
        <v>1</v>
      </c>
      <c r="F338" s="229" t="s">
        <v>293</v>
      </c>
      <c r="G338" s="14"/>
      <c r="H338" s="230">
        <v>1633.1199999999999</v>
      </c>
      <c r="I338" s="231"/>
      <c r="J338" s="14"/>
      <c r="K338" s="14"/>
      <c r="L338" s="227"/>
      <c r="M338" s="232"/>
      <c r="N338" s="233"/>
      <c r="O338" s="233"/>
      <c r="P338" s="233"/>
      <c r="Q338" s="233"/>
      <c r="R338" s="233"/>
      <c r="S338" s="233"/>
      <c r="T338" s="234"/>
      <c r="U338" s="14"/>
      <c r="V338" s="14"/>
      <c r="W338" s="14"/>
      <c r="X338" s="14"/>
      <c r="Y338" s="14"/>
      <c r="Z338" s="14"/>
      <c r="AA338" s="14"/>
      <c r="AB338" s="14"/>
      <c r="AC338" s="14"/>
      <c r="AD338" s="14"/>
      <c r="AE338" s="14"/>
      <c r="AT338" s="228" t="s">
        <v>291</v>
      </c>
      <c r="AU338" s="228" t="s">
        <v>87</v>
      </c>
      <c r="AV338" s="14" t="s">
        <v>289</v>
      </c>
      <c r="AW338" s="14" t="s">
        <v>31</v>
      </c>
      <c r="AX338" s="14" t="s">
        <v>82</v>
      </c>
      <c r="AY338" s="228" t="s">
        <v>283</v>
      </c>
    </row>
    <row r="339" s="2" customFormat="1" ht="24.15" customHeight="1">
      <c r="A339" s="37"/>
      <c r="B339" s="168"/>
      <c r="C339" s="204" t="s">
        <v>632</v>
      </c>
      <c r="D339" s="204" t="s">
        <v>285</v>
      </c>
      <c r="E339" s="205" t="s">
        <v>621</v>
      </c>
      <c r="F339" s="206" t="s">
        <v>622</v>
      </c>
      <c r="G339" s="207" t="s">
        <v>288</v>
      </c>
      <c r="H339" s="208">
        <v>72.859999999999999</v>
      </c>
      <c r="I339" s="209"/>
      <c r="J339" s="210">
        <f>ROUND(I339*H339,2)</f>
        <v>0</v>
      </c>
      <c r="K339" s="211"/>
      <c r="L339" s="38"/>
      <c r="M339" s="212" t="s">
        <v>1</v>
      </c>
      <c r="N339" s="213" t="s">
        <v>41</v>
      </c>
      <c r="O339" s="81"/>
      <c r="P339" s="214">
        <f>O339*H339</f>
        <v>0</v>
      </c>
      <c r="Q339" s="214">
        <v>0.31498999999999999</v>
      </c>
      <c r="R339" s="214">
        <f>Q339*H339</f>
        <v>22.950171399999999</v>
      </c>
      <c r="S339" s="214">
        <v>0</v>
      </c>
      <c r="T339" s="215">
        <f>S339*H339</f>
        <v>0</v>
      </c>
      <c r="U339" s="37"/>
      <c r="V339" s="37"/>
      <c r="W339" s="37"/>
      <c r="X339" s="37"/>
      <c r="Y339" s="37"/>
      <c r="Z339" s="37"/>
      <c r="AA339" s="37"/>
      <c r="AB339" s="37"/>
      <c r="AC339" s="37"/>
      <c r="AD339" s="37"/>
      <c r="AE339" s="37"/>
      <c r="AR339" s="216" t="s">
        <v>289</v>
      </c>
      <c r="AT339" s="216" t="s">
        <v>285</v>
      </c>
      <c r="AU339" s="216" t="s">
        <v>87</v>
      </c>
      <c r="AY339" s="18" t="s">
        <v>283</v>
      </c>
      <c r="BE339" s="217">
        <f>IF(N339="základná",J339,0)</f>
        <v>0</v>
      </c>
      <c r="BF339" s="217">
        <f>IF(N339="znížená",J339,0)</f>
        <v>0</v>
      </c>
      <c r="BG339" s="217">
        <f>IF(N339="zákl. prenesená",J339,0)</f>
        <v>0</v>
      </c>
      <c r="BH339" s="217">
        <f>IF(N339="zníž. prenesená",J339,0)</f>
        <v>0</v>
      </c>
      <c r="BI339" s="217">
        <f>IF(N339="nulová",J339,0)</f>
        <v>0</v>
      </c>
      <c r="BJ339" s="18" t="s">
        <v>87</v>
      </c>
      <c r="BK339" s="217">
        <f>ROUND(I339*H339,2)</f>
        <v>0</v>
      </c>
      <c r="BL339" s="18" t="s">
        <v>289</v>
      </c>
      <c r="BM339" s="216" t="s">
        <v>623</v>
      </c>
    </row>
    <row r="340" s="13" customFormat="1">
      <c r="A340" s="13"/>
      <c r="B340" s="218"/>
      <c r="C340" s="13"/>
      <c r="D340" s="219" t="s">
        <v>291</v>
      </c>
      <c r="E340" s="220" t="s">
        <v>1</v>
      </c>
      <c r="F340" s="221" t="s">
        <v>5421</v>
      </c>
      <c r="G340" s="13"/>
      <c r="H340" s="222">
        <v>72.859999999999999</v>
      </c>
      <c r="I340" s="223"/>
      <c r="J340" s="13"/>
      <c r="K340" s="13"/>
      <c r="L340" s="218"/>
      <c r="M340" s="224"/>
      <c r="N340" s="225"/>
      <c r="O340" s="225"/>
      <c r="P340" s="225"/>
      <c r="Q340" s="225"/>
      <c r="R340" s="225"/>
      <c r="S340" s="225"/>
      <c r="T340" s="226"/>
      <c r="U340" s="13"/>
      <c r="V340" s="13"/>
      <c r="W340" s="13"/>
      <c r="X340" s="13"/>
      <c r="Y340" s="13"/>
      <c r="Z340" s="13"/>
      <c r="AA340" s="13"/>
      <c r="AB340" s="13"/>
      <c r="AC340" s="13"/>
      <c r="AD340" s="13"/>
      <c r="AE340" s="13"/>
      <c r="AT340" s="220" t="s">
        <v>291</v>
      </c>
      <c r="AU340" s="220" t="s">
        <v>87</v>
      </c>
      <c r="AV340" s="13" t="s">
        <v>87</v>
      </c>
      <c r="AW340" s="13" t="s">
        <v>31</v>
      </c>
      <c r="AX340" s="13" t="s">
        <v>82</v>
      </c>
      <c r="AY340" s="220" t="s">
        <v>283</v>
      </c>
    </row>
    <row r="341" s="2" customFormat="1" ht="24.15" customHeight="1">
      <c r="A341" s="37"/>
      <c r="B341" s="168"/>
      <c r="C341" s="204" t="s">
        <v>641</v>
      </c>
      <c r="D341" s="204" t="s">
        <v>285</v>
      </c>
      <c r="E341" s="205" t="s">
        <v>626</v>
      </c>
      <c r="F341" s="206" t="s">
        <v>627</v>
      </c>
      <c r="G341" s="207" t="s">
        <v>373</v>
      </c>
      <c r="H341" s="208">
        <v>34</v>
      </c>
      <c r="I341" s="209"/>
      <c r="J341" s="210">
        <f>ROUND(I341*H341,2)</f>
        <v>0</v>
      </c>
      <c r="K341" s="211"/>
      <c r="L341" s="38"/>
      <c r="M341" s="212" t="s">
        <v>1</v>
      </c>
      <c r="N341" s="213" t="s">
        <v>41</v>
      </c>
      <c r="O341" s="81"/>
      <c r="P341" s="214">
        <f>O341*H341</f>
        <v>0</v>
      </c>
      <c r="Q341" s="214">
        <v>0.017500000000000002</v>
      </c>
      <c r="R341" s="214">
        <f>Q341*H341</f>
        <v>0.59500000000000008</v>
      </c>
      <c r="S341" s="214">
        <v>0</v>
      </c>
      <c r="T341" s="215">
        <f>S341*H341</f>
        <v>0</v>
      </c>
      <c r="U341" s="37"/>
      <c r="V341" s="37"/>
      <c r="W341" s="37"/>
      <c r="X341" s="37"/>
      <c r="Y341" s="37"/>
      <c r="Z341" s="37"/>
      <c r="AA341" s="37"/>
      <c r="AB341" s="37"/>
      <c r="AC341" s="37"/>
      <c r="AD341" s="37"/>
      <c r="AE341" s="37"/>
      <c r="AR341" s="216" t="s">
        <v>289</v>
      </c>
      <c r="AT341" s="216" t="s">
        <v>285</v>
      </c>
      <c r="AU341" s="216" t="s">
        <v>87</v>
      </c>
      <c r="AY341" s="18" t="s">
        <v>283</v>
      </c>
      <c r="BE341" s="217">
        <f>IF(N341="základná",J341,0)</f>
        <v>0</v>
      </c>
      <c r="BF341" s="217">
        <f>IF(N341="znížená",J341,0)</f>
        <v>0</v>
      </c>
      <c r="BG341" s="217">
        <f>IF(N341="zákl. prenesená",J341,0)</f>
        <v>0</v>
      </c>
      <c r="BH341" s="217">
        <f>IF(N341="zníž. prenesená",J341,0)</f>
        <v>0</v>
      </c>
      <c r="BI341" s="217">
        <f>IF(N341="nulová",J341,0)</f>
        <v>0</v>
      </c>
      <c r="BJ341" s="18" t="s">
        <v>87</v>
      </c>
      <c r="BK341" s="217">
        <f>ROUND(I341*H341,2)</f>
        <v>0</v>
      </c>
      <c r="BL341" s="18" t="s">
        <v>289</v>
      </c>
      <c r="BM341" s="216" t="s">
        <v>628</v>
      </c>
    </row>
    <row r="342" s="13" customFormat="1">
      <c r="A342" s="13"/>
      <c r="B342" s="218"/>
      <c r="C342" s="13"/>
      <c r="D342" s="219" t="s">
        <v>291</v>
      </c>
      <c r="E342" s="220" t="s">
        <v>1</v>
      </c>
      <c r="F342" s="221" t="s">
        <v>5422</v>
      </c>
      <c r="G342" s="13"/>
      <c r="H342" s="222">
        <v>34</v>
      </c>
      <c r="I342" s="223"/>
      <c r="J342" s="13"/>
      <c r="K342" s="13"/>
      <c r="L342" s="218"/>
      <c r="M342" s="224"/>
      <c r="N342" s="225"/>
      <c r="O342" s="225"/>
      <c r="P342" s="225"/>
      <c r="Q342" s="225"/>
      <c r="R342" s="225"/>
      <c r="S342" s="225"/>
      <c r="T342" s="226"/>
      <c r="U342" s="13"/>
      <c r="V342" s="13"/>
      <c r="W342" s="13"/>
      <c r="X342" s="13"/>
      <c r="Y342" s="13"/>
      <c r="Z342" s="13"/>
      <c r="AA342" s="13"/>
      <c r="AB342" s="13"/>
      <c r="AC342" s="13"/>
      <c r="AD342" s="13"/>
      <c r="AE342" s="13"/>
      <c r="AT342" s="220" t="s">
        <v>291</v>
      </c>
      <c r="AU342" s="220" t="s">
        <v>87</v>
      </c>
      <c r="AV342" s="13" t="s">
        <v>87</v>
      </c>
      <c r="AW342" s="13" t="s">
        <v>31</v>
      </c>
      <c r="AX342" s="13" t="s">
        <v>75</v>
      </c>
      <c r="AY342" s="220" t="s">
        <v>283</v>
      </c>
    </row>
    <row r="343" s="14" customFormat="1">
      <c r="A343" s="14"/>
      <c r="B343" s="227"/>
      <c r="C343" s="14"/>
      <c r="D343" s="219" t="s">
        <v>291</v>
      </c>
      <c r="E343" s="228" t="s">
        <v>1</v>
      </c>
      <c r="F343" s="229" t="s">
        <v>293</v>
      </c>
      <c r="G343" s="14"/>
      <c r="H343" s="230">
        <v>34</v>
      </c>
      <c r="I343" s="231"/>
      <c r="J343" s="14"/>
      <c r="K343" s="14"/>
      <c r="L343" s="227"/>
      <c r="M343" s="232"/>
      <c r="N343" s="233"/>
      <c r="O343" s="233"/>
      <c r="P343" s="233"/>
      <c r="Q343" s="233"/>
      <c r="R343" s="233"/>
      <c r="S343" s="233"/>
      <c r="T343" s="234"/>
      <c r="U343" s="14"/>
      <c r="V343" s="14"/>
      <c r="W343" s="14"/>
      <c r="X343" s="14"/>
      <c r="Y343" s="14"/>
      <c r="Z343" s="14"/>
      <c r="AA343" s="14"/>
      <c r="AB343" s="14"/>
      <c r="AC343" s="14"/>
      <c r="AD343" s="14"/>
      <c r="AE343" s="14"/>
      <c r="AT343" s="228" t="s">
        <v>291</v>
      </c>
      <c r="AU343" s="228" t="s">
        <v>87</v>
      </c>
      <c r="AV343" s="14" t="s">
        <v>289</v>
      </c>
      <c r="AW343" s="14" t="s">
        <v>31</v>
      </c>
      <c r="AX343" s="14" t="s">
        <v>82</v>
      </c>
      <c r="AY343" s="228" t="s">
        <v>283</v>
      </c>
    </row>
    <row r="344" s="2" customFormat="1" ht="24.15" customHeight="1">
      <c r="A344" s="37"/>
      <c r="B344" s="168"/>
      <c r="C344" s="242" t="s">
        <v>646</v>
      </c>
      <c r="D344" s="242" t="s">
        <v>582</v>
      </c>
      <c r="E344" s="243" t="s">
        <v>642</v>
      </c>
      <c r="F344" s="244" t="s">
        <v>3610</v>
      </c>
      <c r="G344" s="245" t="s">
        <v>373</v>
      </c>
      <c r="H344" s="246">
        <v>34</v>
      </c>
      <c r="I344" s="247"/>
      <c r="J344" s="248">
        <f>ROUND(I344*H344,2)</f>
        <v>0</v>
      </c>
      <c r="K344" s="249"/>
      <c r="L344" s="250"/>
      <c r="M344" s="251" t="s">
        <v>1</v>
      </c>
      <c r="N344" s="252" t="s">
        <v>41</v>
      </c>
      <c r="O344" s="81"/>
      <c r="P344" s="214">
        <f>O344*H344</f>
        <v>0</v>
      </c>
      <c r="Q344" s="214">
        <v>0.01</v>
      </c>
      <c r="R344" s="214">
        <f>Q344*H344</f>
        <v>0.34000000000000002</v>
      </c>
      <c r="S344" s="214">
        <v>0</v>
      </c>
      <c r="T344" s="215">
        <f>S344*H344</f>
        <v>0</v>
      </c>
      <c r="U344" s="37"/>
      <c r="V344" s="37"/>
      <c r="W344" s="37"/>
      <c r="X344" s="37"/>
      <c r="Y344" s="37"/>
      <c r="Z344" s="37"/>
      <c r="AA344" s="37"/>
      <c r="AB344" s="37"/>
      <c r="AC344" s="37"/>
      <c r="AD344" s="37"/>
      <c r="AE344" s="37"/>
      <c r="AR344" s="216" t="s">
        <v>319</v>
      </c>
      <c r="AT344" s="216" t="s">
        <v>582</v>
      </c>
      <c r="AU344" s="216" t="s">
        <v>87</v>
      </c>
      <c r="AY344" s="18" t="s">
        <v>283</v>
      </c>
      <c r="BE344" s="217">
        <f>IF(N344="základná",J344,0)</f>
        <v>0</v>
      </c>
      <c r="BF344" s="217">
        <f>IF(N344="znížená",J344,0)</f>
        <v>0</v>
      </c>
      <c r="BG344" s="217">
        <f>IF(N344="zákl. prenesená",J344,0)</f>
        <v>0</v>
      </c>
      <c r="BH344" s="217">
        <f>IF(N344="zníž. prenesená",J344,0)</f>
        <v>0</v>
      </c>
      <c r="BI344" s="217">
        <f>IF(N344="nulová",J344,0)</f>
        <v>0</v>
      </c>
      <c r="BJ344" s="18" t="s">
        <v>87</v>
      </c>
      <c r="BK344" s="217">
        <f>ROUND(I344*H344,2)</f>
        <v>0</v>
      </c>
      <c r="BL344" s="18" t="s">
        <v>289</v>
      </c>
      <c r="BM344" s="216" t="s">
        <v>644</v>
      </c>
    </row>
    <row r="345" s="12" customFormat="1" ht="22.8" customHeight="1">
      <c r="A345" s="12"/>
      <c r="B345" s="191"/>
      <c r="C345" s="12"/>
      <c r="D345" s="192" t="s">
        <v>74</v>
      </c>
      <c r="E345" s="202" t="s">
        <v>323</v>
      </c>
      <c r="F345" s="202" t="s">
        <v>645</v>
      </c>
      <c r="G345" s="12"/>
      <c r="H345" s="12"/>
      <c r="I345" s="194"/>
      <c r="J345" s="203">
        <f>BK345</f>
        <v>0</v>
      </c>
      <c r="K345" s="12"/>
      <c r="L345" s="191"/>
      <c r="M345" s="196"/>
      <c r="N345" s="197"/>
      <c r="O345" s="197"/>
      <c r="P345" s="198">
        <f>SUM(P346:P567)</f>
        <v>0</v>
      </c>
      <c r="Q345" s="197"/>
      <c r="R345" s="198">
        <f>SUM(R346:R567)</f>
        <v>60.416980699999996</v>
      </c>
      <c r="S345" s="197"/>
      <c r="T345" s="199">
        <f>SUM(T346:T567)</f>
        <v>1094.0059220000001</v>
      </c>
      <c r="U345" s="12"/>
      <c r="V345" s="12"/>
      <c r="W345" s="12"/>
      <c r="X345" s="12"/>
      <c r="Y345" s="12"/>
      <c r="Z345" s="12"/>
      <c r="AA345" s="12"/>
      <c r="AB345" s="12"/>
      <c r="AC345" s="12"/>
      <c r="AD345" s="12"/>
      <c r="AE345" s="12"/>
      <c r="AR345" s="192" t="s">
        <v>82</v>
      </c>
      <c r="AT345" s="200" t="s">
        <v>74</v>
      </c>
      <c r="AU345" s="200" t="s">
        <v>82</v>
      </c>
      <c r="AY345" s="192" t="s">
        <v>283</v>
      </c>
      <c r="BK345" s="201">
        <f>SUM(BK346:BK567)</f>
        <v>0</v>
      </c>
    </row>
    <row r="346" s="2" customFormat="1" ht="37.8" customHeight="1">
      <c r="A346" s="37"/>
      <c r="B346" s="168"/>
      <c r="C346" s="204" t="s">
        <v>651</v>
      </c>
      <c r="D346" s="204" t="s">
        <v>285</v>
      </c>
      <c r="E346" s="205" t="s">
        <v>647</v>
      </c>
      <c r="F346" s="206" t="s">
        <v>648</v>
      </c>
      <c r="G346" s="207" t="s">
        <v>649</v>
      </c>
      <c r="H346" s="208">
        <v>110</v>
      </c>
      <c r="I346" s="209"/>
      <c r="J346" s="210">
        <f>ROUND(I346*H346,2)</f>
        <v>0</v>
      </c>
      <c r="K346" s="211"/>
      <c r="L346" s="38"/>
      <c r="M346" s="212" t="s">
        <v>1</v>
      </c>
      <c r="N346" s="213" t="s">
        <v>41</v>
      </c>
      <c r="O346" s="81"/>
      <c r="P346" s="214">
        <f>O346*H346</f>
        <v>0</v>
      </c>
      <c r="Q346" s="214">
        <v>0.099252000000000007</v>
      </c>
      <c r="R346" s="214">
        <f>Q346*H346</f>
        <v>10.917720000000001</v>
      </c>
      <c r="S346" s="214">
        <v>0</v>
      </c>
      <c r="T346" s="215">
        <f>S346*H346</f>
        <v>0</v>
      </c>
      <c r="U346" s="37"/>
      <c r="V346" s="37"/>
      <c r="W346" s="37"/>
      <c r="X346" s="37"/>
      <c r="Y346" s="37"/>
      <c r="Z346" s="37"/>
      <c r="AA346" s="37"/>
      <c r="AB346" s="37"/>
      <c r="AC346" s="37"/>
      <c r="AD346" s="37"/>
      <c r="AE346" s="37"/>
      <c r="AR346" s="216" t="s">
        <v>289</v>
      </c>
      <c r="AT346" s="216" t="s">
        <v>285</v>
      </c>
      <c r="AU346" s="216" t="s">
        <v>87</v>
      </c>
      <c r="AY346" s="18" t="s">
        <v>283</v>
      </c>
      <c r="BE346" s="217">
        <f>IF(N346="základná",J346,0)</f>
        <v>0</v>
      </c>
      <c r="BF346" s="217">
        <f>IF(N346="znížená",J346,0)</f>
        <v>0</v>
      </c>
      <c r="BG346" s="217">
        <f>IF(N346="zákl. prenesená",J346,0)</f>
        <v>0</v>
      </c>
      <c r="BH346" s="217">
        <f>IF(N346="zníž. prenesená",J346,0)</f>
        <v>0</v>
      </c>
      <c r="BI346" s="217">
        <f>IF(N346="nulová",J346,0)</f>
        <v>0</v>
      </c>
      <c r="BJ346" s="18" t="s">
        <v>87</v>
      </c>
      <c r="BK346" s="217">
        <f>ROUND(I346*H346,2)</f>
        <v>0</v>
      </c>
      <c r="BL346" s="18" t="s">
        <v>289</v>
      </c>
      <c r="BM346" s="216" t="s">
        <v>650</v>
      </c>
    </row>
    <row r="347" s="2" customFormat="1" ht="21.75" customHeight="1">
      <c r="A347" s="37"/>
      <c r="B347" s="168"/>
      <c r="C347" s="242" t="s">
        <v>656</v>
      </c>
      <c r="D347" s="242" t="s">
        <v>582</v>
      </c>
      <c r="E347" s="243" t="s">
        <v>652</v>
      </c>
      <c r="F347" s="244" t="s">
        <v>653</v>
      </c>
      <c r="G347" s="245" t="s">
        <v>373</v>
      </c>
      <c r="H347" s="246">
        <v>111.09999999999999</v>
      </c>
      <c r="I347" s="247"/>
      <c r="J347" s="248">
        <f>ROUND(I347*H347,2)</f>
        <v>0</v>
      </c>
      <c r="K347" s="249"/>
      <c r="L347" s="250"/>
      <c r="M347" s="251" t="s">
        <v>1</v>
      </c>
      <c r="N347" s="252" t="s">
        <v>41</v>
      </c>
      <c r="O347" s="81"/>
      <c r="P347" s="214">
        <f>O347*H347</f>
        <v>0</v>
      </c>
      <c r="Q347" s="214">
        <v>0.0235</v>
      </c>
      <c r="R347" s="214">
        <f>Q347*H347</f>
        <v>2.6108499999999997</v>
      </c>
      <c r="S347" s="214">
        <v>0</v>
      </c>
      <c r="T347" s="215">
        <f>S347*H347</f>
        <v>0</v>
      </c>
      <c r="U347" s="37"/>
      <c r="V347" s="37"/>
      <c r="W347" s="37"/>
      <c r="X347" s="37"/>
      <c r="Y347" s="37"/>
      <c r="Z347" s="37"/>
      <c r="AA347" s="37"/>
      <c r="AB347" s="37"/>
      <c r="AC347" s="37"/>
      <c r="AD347" s="37"/>
      <c r="AE347" s="37"/>
      <c r="AR347" s="216" t="s">
        <v>319</v>
      </c>
      <c r="AT347" s="216" t="s">
        <v>582</v>
      </c>
      <c r="AU347" s="216" t="s">
        <v>87</v>
      </c>
      <c r="AY347" s="18" t="s">
        <v>283</v>
      </c>
      <c r="BE347" s="217">
        <f>IF(N347="základná",J347,0)</f>
        <v>0</v>
      </c>
      <c r="BF347" s="217">
        <f>IF(N347="znížená",J347,0)</f>
        <v>0</v>
      </c>
      <c r="BG347" s="217">
        <f>IF(N347="zákl. prenesená",J347,0)</f>
        <v>0</v>
      </c>
      <c r="BH347" s="217">
        <f>IF(N347="zníž. prenesená",J347,0)</f>
        <v>0</v>
      </c>
      <c r="BI347" s="217">
        <f>IF(N347="nulová",J347,0)</f>
        <v>0</v>
      </c>
      <c r="BJ347" s="18" t="s">
        <v>87</v>
      </c>
      <c r="BK347" s="217">
        <f>ROUND(I347*H347,2)</f>
        <v>0</v>
      </c>
      <c r="BL347" s="18" t="s">
        <v>289</v>
      </c>
      <c r="BM347" s="216" t="s">
        <v>654</v>
      </c>
    </row>
    <row r="348" s="13" customFormat="1">
      <c r="A348" s="13"/>
      <c r="B348" s="218"/>
      <c r="C348" s="13"/>
      <c r="D348" s="219" t="s">
        <v>291</v>
      </c>
      <c r="E348" s="13"/>
      <c r="F348" s="221" t="s">
        <v>5423</v>
      </c>
      <c r="G348" s="13"/>
      <c r="H348" s="222">
        <v>111.09999999999999</v>
      </c>
      <c r="I348" s="223"/>
      <c r="J348" s="13"/>
      <c r="K348" s="13"/>
      <c r="L348" s="218"/>
      <c r="M348" s="224"/>
      <c r="N348" s="225"/>
      <c r="O348" s="225"/>
      <c r="P348" s="225"/>
      <c r="Q348" s="225"/>
      <c r="R348" s="225"/>
      <c r="S348" s="225"/>
      <c r="T348" s="226"/>
      <c r="U348" s="13"/>
      <c r="V348" s="13"/>
      <c r="W348" s="13"/>
      <c r="X348" s="13"/>
      <c r="Y348" s="13"/>
      <c r="Z348" s="13"/>
      <c r="AA348" s="13"/>
      <c r="AB348" s="13"/>
      <c r="AC348" s="13"/>
      <c r="AD348" s="13"/>
      <c r="AE348" s="13"/>
      <c r="AT348" s="220" t="s">
        <v>291</v>
      </c>
      <c r="AU348" s="220" t="s">
        <v>87</v>
      </c>
      <c r="AV348" s="13" t="s">
        <v>87</v>
      </c>
      <c r="AW348" s="13" t="s">
        <v>3</v>
      </c>
      <c r="AX348" s="13" t="s">
        <v>82</v>
      </c>
      <c r="AY348" s="220" t="s">
        <v>283</v>
      </c>
    </row>
    <row r="349" s="2" customFormat="1" ht="37.8" customHeight="1">
      <c r="A349" s="37"/>
      <c r="B349" s="168"/>
      <c r="C349" s="204" t="s">
        <v>661</v>
      </c>
      <c r="D349" s="204" t="s">
        <v>285</v>
      </c>
      <c r="E349" s="205" t="s">
        <v>657</v>
      </c>
      <c r="F349" s="206" t="s">
        <v>658</v>
      </c>
      <c r="G349" s="207" t="s">
        <v>288</v>
      </c>
      <c r="H349" s="208">
        <v>909.60000000000002</v>
      </c>
      <c r="I349" s="209"/>
      <c r="J349" s="210">
        <f>ROUND(I349*H349,2)</f>
        <v>0</v>
      </c>
      <c r="K349" s="211"/>
      <c r="L349" s="38"/>
      <c r="M349" s="212" t="s">
        <v>1</v>
      </c>
      <c r="N349" s="213" t="s">
        <v>41</v>
      </c>
      <c r="O349" s="81"/>
      <c r="P349" s="214">
        <f>O349*H349</f>
        <v>0</v>
      </c>
      <c r="Q349" s="214">
        <v>0.023990000000000001</v>
      </c>
      <c r="R349" s="214">
        <f>Q349*H349</f>
        <v>21.821304000000001</v>
      </c>
      <c r="S349" s="214">
        <v>0</v>
      </c>
      <c r="T349" s="215">
        <f>S349*H349</f>
        <v>0</v>
      </c>
      <c r="U349" s="37"/>
      <c r="V349" s="37"/>
      <c r="W349" s="37"/>
      <c r="X349" s="37"/>
      <c r="Y349" s="37"/>
      <c r="Z349" s="37"/>
      <c r="AA349" s="37"/>
      <c r="AB349" s="37"/>
      <c r="AC349" s="37"/>
      <c r="AD349" s="37"/>
      <c r="AE349" s="37"/>
      <c r="AR349" s="216" t="s">
        <v>289</v>
      </c>
      <c r="AT349" s="216" t="s">
        <v>285</v>
      </c>
      <c r="AU349" s="216" t="s">
        <v>87</v>
      </c>
      <c r="AY349" s="18" t="s">
        <v>283</v>
      </c>
      <c r="BE349" s="217">
        <f>IF(N349="základná",J349,0)</f>
        <v>0</v>
      </c>
      <c r="BF349" s="217">
        <f>IF(N349="znížená",J349,0)</f>
        <v>0</v>
      </c>
      <c r="BG349" s="217">
        <f>IF(N349="zákl. prenesená",J349,0)</f>
        <v>0</v>
      </c>
      <c r="BH349" s="217">
        <f>IF(N349="zníž. prenesená",J349,0)</f>
        <v>0</v>
      </c>
      <c r="BI349" s="217">
        <f>IF(N349="nulová",J349,0)</f>
        <v>0</v>
      </c>
      <c r="BJ349" s="18" t="s">
        <v>87</v>
      </c>
      <c r="BK349" s="217">
        <f>ROUND(I349*H349,2)</f>
        <v>0</v>
      </c>
      <c r="BL349" s="18" t="s">
        <v>289</v>
      </c>
      <c r="BM349" s="216" t="s">
        <v>659</v>
      </c>
    </row>
    <row r="350" s="13" customFormat="1">
      <c r="A350" s="13"/>
      <c r="B350" s="218"/>
      <c r="C350" s="13"/>
      <c r="D350" s="219" t="s">
        <v>291</v>
      </c>
      <c r="E350" s="220" t="s">
        <v>1</v>
      </c>
      <c r="F350" s="221" t="s">
        <v>5424</v>
      </c>
      <c r="G350" s="13"/>
      <c r="H350" s="222">
        <v>909.60000000000002</v>
      </c>
      <c r="I350" s="223"/>
      <c r="J350" s="13"/>
      <c r="K350" s="13"/>
      <c r="L350" s="218"/>
      <c r="M350" s="224"/>
      <c r="N350" s="225"/>
      <c r="O350" s="225"/>
      <c r="P350" s="225"/>
      <c r="Q350" s="225"/>
      <c r="R350" s="225"/>
      <c r="S350" s="225"/>
      <c r="T350" s="226"/>
      <c r="U350" s="13"/>
      <c r="V350" s="13"/>
      <c r="W350" s="13"/>
      <c r="X350" s="13"/>
      <c r="Y350" s="13"/>
      <c r="Z350" s="13"/>
      <c r="AA350" s="13"/>
      <c r="AB350" s="13"/>
      <c r="AC350" s="13"/>
      <c r="AD350" s="13"/>
      <c r="AE350" s="13"/>
      <c r="AT350" s="220" t="s">
        <v>291</v>
      </c>
      <c r="AU350" s="220" t="s">
        <v>87</v>
      </c>
      <c r="AV350" s="13" t="s">
        <v>87</v>
      </c>
      <c r="AW350" s="13" t="s">
        <v>31</v>
      </c>
      <c r="AX350" s="13" t="s">
        <v>82</v>
      </c>
      <c r="AY350" s="220" t="s">
        <v>283</v>
      </c>
    </row>
    <row r="351" s="2" customFormat="1" ht="44.25" customHeight="1">
      <c r="A351" s="37"/>
      <c r="B351" s="168"/>
      <c r="C351" s="204" t="s">
        <v>666</v>
      </c>
      <c r="D351" s="204" t="s">
        <v>285</v>
      </c>
      <c r="E351" s="205" t="s">
        <v>662</v>
      </c>
      <c r="F351" s="206" t="s">
        <v>663</v>
      </c>
      <c r="G351" s="207" t="s">
        <v>288</v>
      </c>
      <c r="H351" s="208">
        <v>2728.8000000000002</v>
      </c>
      <c r="I351" s="209"/>
      <c r="J351" s="210">
        <f>ROUND(I351*H351,2)</f>
        <v>0</v>
      </c>
      <c r="K351" s="211"/>
      <c r="L351" s="38"/>
      <c r="M351" s="212" t="s">
        <v>1</v>
      </c>
      <c r="N351" s="213" t="s">
        <v>41</v>
      </c>
      <c r="O351" s="81"/>
      <c r="P351" s="214">
        <f>O351*H351</f>
        <v>0</v>
      </c>
      <c r="Q351" s="214">
        <v>0</v>
      </c>
      <c r="R351" s="214">
        <f>Q351*H351</f>
        <v>0</v>
      </c>
      <c r="S351" s="214">
        <v>0</v>
      </c>
      <c r="T351" s="215">
        <f>S351*H351</f>
        <v>0</v>
      </c>
      <c r="U351" s="37"/>
      <c r="V351" s="37"/>
      <c r="W351" s="37"/>
      <c r="X351" s="37"/>
      <c r="Y351" s="37"/>
      <c r="Z351" s="37"/>
      <c r="AA351" s="37"/>
      <c r="AB351" s="37"/>
      <c r="AC351" s="37"/>
      <c r="AD351" s="37"/>
      <c r="AE351" s="37"/>
      <c r="AR351" s="216" t="s">
        <v>289</v>
      </c>
      <c r="AT351" s="216" t="s">
        <v>285</v>
      </c>
      <c r="AU351" s="216" t="s">
        <v>87</v>
      </c>
      <c r="AY351" s="18" t="s">
        <v>283</v>
      </c>
      <c r="BE351" s="217">
        <f>IF(N351="základná",J351,0)</f>
        <v>0</v>
      </c>
      <c r="BF351" s="217">
        <f>IF(N351="znížená",J351,0)</f>
        <v>0</v>
      </c>
      <c r="BG351" s="217">
        <f>IF(N351="zákl. prenesená",J351,0)</f>
        <v>0</v>
      </c>
      <c r="BH351" s="217">
        <f>IF(N351="zníž. prenesená",J351,0)</f>
        <v>0</v>
      </c>
      <c r="BI351" s="217">
        <f>IF(N351="nulová",J351,0)</f>
        <v>0</v>
      </c>
      <c r="BJ351" s="18" t="s">
        <v>87</v>
      </c>
      <c r="BK351" s="217">
        <f>ROUND(I351*H351,2)</f>
        <v>0</v>
      </c>
      <c r="BL351" s="18" t="s">
        <v>289</v>
      </c>
      <c r="BM351" s="216" t="s">
        <v>664</v>
      </c>
    </row>
    <row r="352" s="13" customFormat="1">
      <c r="A352" s="13"/>
      <c r="B352" s="218"/>
      <c r="C352" s="13"/>
      <c r="D352" s="219" t="s">
        <v>291</v>
      </c>
      <c r="E352" s="220" t="s">
        <v>1</v>
      </c>
      <c r="F352" s="221" t="s">
        <v>5425</v>
      </c>
      <c r="G352" s="13"/>
      <c r="H352" s="222">
        <v>2728.8000000000002</v>
      </c>
      <c r="I352" s="223"/>
      <c r="J352" s="13"/>
      <c r="K352" s="13"/>
      <c r="L352" s="218"/>
      <c r="M352" s="224"/>
      <c r="N352" s="225"/>
      <c r="O352" s="225"/>
      <c r="P352" s="225"/>
      <c r="Q352" s="225"/>
      <c r="R352" s="225"/>
      <c r="S352" s="225"/>
      <c r="T352" s="226"/>
      <c r="U352" s="13"/>
      <c r="V352" s="13"/>
      <c r="W352" s="13"/>
      <c r="X352" s="13"/>
      <c r="Y352" s="13"/>
      <c r="Z352" s="13"/>
      <c r="AA352" s="13"/>
      <c r="AB352" s="13"/>
      <c r="AC352" s="13"/>
      <c r="AD352" s="13"/>
      <c r="AE352" s="13"/>
      <c r="AT352" s="220" t="s">
        <v>291</v>
      </c>
      <c r="AU352" s="220" t="s">
        <v>87</v>
      </c>
      <c r="AV352" s="13" t="s">
        <v>87</v>
      </c>
      <c r="AW352" s="13" t="s">
        <v>31</v>
      </c>
      <c r="AX352" s="13" t="s">
        <v>82</v>
      </c>
      <c r="AY352" s="220" t="s">
        <v>283</v>
      </c>
    </row>
    <row r="353" s="2" customFormat="1" ht="37.8" customHeight="1">
      <c r="A353" s="37"/>
      <c r="B353" s="168"/>
      <c r="C353" s="204" t="s">
        <v>670</v>
      </c>
      <c r="D353" s="204" t="s">
        <v>285</v>
      </c>
      <c r="E353" s="205" t="s">
        <v>667</v>
      </c>
      <c r="F353" s="206" t="s">
        <v>668</v>
      </c>
      <c r="G353" s="207" t="s">
        <v>288</v>
      </c>
      <c r="H353" s="208">
        <v>909.60000000000002</v>
      </c>
      <c r="I353" s="209"/>
      <c r="J353" s="210">
        <f>ROUND(I353*H353,2)</f>
        <v>0</v>
      </c>
      <c r="K353" s="211"/>
      <c r="L353" s="38"/>
      <c r="M353" s="212" t="s">
        <v>1</v>
      </c>
      <c r="N353" s="213" t="s">
        <v>41</v>
      </c>
      <c r="O353" s="81"/>
      <c r="P353" s="214">
        <f>O353*H353</f>
        <v>0</v>
      </c>
      <c r="Q353" s="214">
        <v>0.023990000000000001</v>
      </c>
      <c r="R353" s="214">
        <f>Q353*H353</f>
        <v>21.821304000000001</v>
      </c>
      <c r="S353" s="214">
        <v>0</v>
      </c>
      <c r="T353" s="215">
        <f>S353*H353</f>
        <v>0</v>
      </c>
      <c r="U353" s="37"/>
      <c r="V353" s="37"/>
      <c r="W353" s="37"/>
      <c r="X353" s="37"/>
      <c r="Y353" s="37"/>
      <c r="Z353" s="37"/>
      <c r="AA353" s="37"/>
      <c r="AB353" s="37"/>
      <c r="AC353" s="37"/>
      <c r="AD353" s="37"/>
      <c r="AE353" s="37"/>
      <c r="AR353" s="216" t="s">
        <v>289</v>
      </c>
      <c r="AT353" s="216" t="s">
        <v>285</v>
      </c>
      <c r="AU353" s="216" t="s">
        <v>87</v>
      </c>
      <c r="AY353" s="18" t="s">
        <v>283</v>
      </c>
      <c r="BE353" s="217">
        <f>IF(N353="základná",J353,0)</f>
        <v>0</v>
      </c>
      <c r="BF353" s="217">
        <f>IF(N353="znížená",J353,0)</f>
        <v>0</v>
      </c>
      <c r="BG353" s="217">
        <f>IF(N353="zákl. prenesená",J353,0)</f>
        <v>0</v>
      </c>
      <c r="BH353" s="217">
        <f>IF(N353="zníž. prenesená",J353,0)</f>
        <v>0</v>
      </c>
      <c r="BI353" s="217">
        <f>IF(N353="nulová",J353,0)</f>
        <v>0</v>
      </c>
      <c r="BJ353" s="18" t="s">
        <v>87</v>
      </c>
      <c r="BK353" s="217">
        <f>ROUND(I353*H353,2)</f>
        <v>0</v>
      </c>
      <c r="BL353" s="18" t="s">
        <v>289</v>
      </c>
      <c r="BM353" s="216" t="s">
        <v>669</v>
      </c>
    </row>
    <row r="354" s="2" customFormat="1" ht="24.15" customHeight="1">
      <c r="A354" s="37"/>
      <c r="B354" s="168"/>
      <c r="C354" s="204" t="s">
        <v>674</v>
      </c>
      <c r="D354" s="204" t="s">
        <v>285</v>
      </c>
      <c r="E354" s="205" t="s">
        <v>671</v>
      </c>
      <c r="F354" s="206" t="s">
        <v>672</v>
      </c>
      <c r="G354" s="207" t="s">
        <v>288</v>
      </c>
      <c r="H354" s="208">
        <v>2060.9899999999998</v>
      </c>
      <c r="I354" s="209"/>
      <c r="J354" s="210">
        <f>ROUND(I354*H354,2)</f>
        <v>0</v>
      </c>
      <c r="K354" s="211"/>
      <c r="L354" s="38"/>
      <c r="M354" s="212" t="s">
        <v>1</v>
      </c>
      <c r="N354" s="213" t="s">
        <v>41</v>
      </c>
      <c r="O354" s="81"/>
      <c r="P354" s="214">
        <f>O354*H354</f>
        <v>0</v>
      </c>
      <c r="Q354" s="214">
        <v>0.0015299999999999999</v>
      </c>
      <c r="R354" s="214">
        <f>Q354*H354</f>
        <v>3.1533146999999992</v>
      </c>
      <c r="S354" s="214">
        <v>0</v>
      </c>
      <c r="T354" s="215">
        <f>S354*H354</f>
        <v>0</v>
      </c>
      <c r="U354" s="37"/>
      <c r="V354" s="37"/>
      <c r="W354" s="37"/>
      <c r="X354" s="37"/>
      <c r="Y354" s="37"/>
      <c r="Z354" s="37"/>
      <c r="AA354" s="37"/>
      <c r="AB354" s="37"/>
      <c r="AC354" s="37"/>
      <c r="AD354" s="37"/>
      <c r="AE354" s="37"/>
      <c r="AR354" s="216" t="s">
        <v>289</v>
      </c>
      <c r="AT354" s="216" t="s">
        <v>285</v>
      </c>
      <c r="AU354" s="216" t="s">
        <v>87</v>
      </c>
      <c r="AY354" s="18" t="s">
        <v>283</v>
      </c>
      <c r="BE354" s="217">
        <f>IF(N354="základná",J354,0)</f>
        <v>0</v>
      </c>
      <c r="BF354" s="217">
        <f>IF(N354="znížená",J354,0)</f>
        <v>0</v>
      </c>
      <c r="BG354" s="217">
        <f>IF(N354="zákl. prenesená",J354,0)</f>
        <v>0</v>
      </c>
      <c r="BH354" s="217">
        <f>IF(N354="zníž. prenesená",J354,0)</f>
        <v>0</v>
      </c>
      <c r="BI354" s="217">
        <f>IF(N354="nulová",J354,0)</f>
        <v>0</v>
      </c>
      <c r="BJ354" s="18" t="s">
        <v>87</v>
      </c>
      <c r="BK354" s="217">
        <f>ROUND(I354*H354,2)</f>
        <v>0</v>
      </c>
      <c r="BL354" s="18" t="s">
        <v>289</v>
      </c>
      <c r="BM354" s="216" t="s">
        <v>673</v>
      </c>
    </row>
    <row r="355" s="13" customFormat="1">
      <c r="A355" s="13"/>
      <c r="B355" s="218"/>
      <c r="C355" s="13"/>
      <c r="D355" s="219" t="s">
        <v>291</v>
      </c>
      <c r="E355" s="220" t="s">
        <v>1</v>
      </c>
      <c r="F355" s="221" t="s">
        <v>5426</v>
      </c>
      <c r="G355" s="13"/>
      <c r="H355" s="222">
        <v>2060.9899999999998</v>
      </c>
      <c r="I355" s="223"/>
      <c r="J355" s="13"/>
      <c r="K355" s="13"/>
      <c r="L355" s="218"/>
      <c r="M355" s="224"/>
      <c r="N355" s="225"/>
      <c r="O355" s="225"/>
      <c r="P355" s="225"/>
      <c r="Q355" s="225"/>
      <c r="R355" s="225"/>
      <c r="S355" s="225"/>
      <c r="T355" s="226"/>
      <c r="U355" s="13"/>
      <c r="V355" s="13"/>
      <c r="W355" s="13"/>
      <c r="X355" s="13"/>
      <c r="Y355" s="13"/>
      <c r="Z355" s="13"/>
      <c r="AA355" s="13"/>
      <c r="AB355" s="13"/>
      <c r="AC355" s="13"/>
      <c r="AD355" s="13"/>
      <c r="AE355" s="13"/>
      <c r="AT355" s="220" t="s">
        <v>291</v>
      </c>
      <c r="AU355" s="220" t="s">
        <v>87</v>
      </c>
      <c r="AV355" s="13" t="s">
        <v>87</v>
      </c>
      <c r="AW355" s="13" t="s">
        <v>31</v>
      </c>
      <c r="AX355" s="13" t="s">
        <v>82</v>
      </c>
      <c r="AY355" s="220" t="s">
        <v>283</v>
      </c>
    </row>
    <row r="356" s="2" customFormat="1" ht="16.5" customHeight="1">
      <c r="A356" s="37"/>
      <c r="B356" s="168"/>
      <c r="C356" s="204" t="s">
        <v>679</v>
      </c>
      <c r="D356" s="204" t="s">
        <v>285</v>
      </c>
      <c r="E356" s="205" t="s">
        <v>675</v>
      </c>
      <c r="F356" s="206" t="s">
        <v>676</v>
      </c>
      <c r="G356" s="207" t="s">
        <v>288</v>
      </c>
      <c r="H356" s="208">
        <v>1260</v>
      </c>
      <c r="I356" s="209"/>
      <c r="J356" s="210">
        <f>ROUND(I356*H356,2)</f>
        <v>0</v>
      </c>
      <c r="K356" s="211"/>
      <c r="L356" s="38"/>
      <c r="M356" s="212" t="s">
        <v>1</v>
      </c>
      <c r="N356" s="213" t="s">
        <v>41</v>
      </c>
      <c r="O356" s="81"/>
      <c r="P356" s="214">
        <f>O356*H356</f>
        <v>0</v>
      </c>
      <c r="Q356" s="214">
        <v>5.0000000000000002E-05</v>
      </c>
      <c r="R356" s="214">
        <f>Q356*H356</f>
        <v>0.063</v>
      </c>
      <c r="S356" s="214">
        <v>0</v>
      </c>
      <c r="T356" s="215">
        <f>S356*H356</f>
        <v>0</v>
      </c>
      <c r="U356" s="37"/>
      <c r="V356" s="37"/>
      <c r="W356" s="37"/>
      <c r="X356" s="37"/>
      <c r="Y356" s="37"/>
      <c r="Z356" s="37"/>
      <c r="AA356" s="37"/>
      <c r="AB356" s="37"/>
      <c r="AC356" s="37"/>
      <c r="AD356" s="37"/>
      <c r="AE356" s="37"/>
      <c r="AR356" s="216" t="s">
        <v>289</v>
      </c>
      <c r="AT356" s="216" t="s">
        <v>285</v>
      </c>
      <c r="AU356" s="216" t="s">
        <v>87</v>
      </c>
      <c r="AY356" s="18" t="s">
        <v>283</v>
      </c>
      <c r="BE356" s="217">
        <f>IF(N356="základná",J356,0)</f>
        <v>0</v>
      </c>
      <c r="BF356" s="217">
        <f>IF(N356="znížená",J356,0)</f>
        <v>0</v>
      </c>
      <c r="BG356" s="217">
        <f>IF(N356="zákl. prenesená",J356,0)</f>
        <v>0</v>
      </c>
      <c r="BH356" s="217">
        <f>IF(N356="zníž. prenesená",J356,0)</f>
        <v>0</v>
      </c>
      <c r="BI356" s="217">
        <f>IF(N356="nulová",J356,0)</f>
        <v>0</v>
      </c>
      <c r="BJ356" s="18" t="s">
        <v>87</v>
      </c>
      <c r="BK356" s="217">
        <f>ROUND(I356*H356,2)</f>
        <v>0</v>
      </c>
      <c r="BL356" s="18" t="s">
        <v>289</v>
      </c>
      <c r="BM356" s="216" t="s">
        <v>677</v>
      </c>
    </row>
    <row r="357" s="13" customFormat="1">
      <c r="A357" s="13"/>
      <c r="B357" s="218"/>
      <c r="C357" s="13"/>
      <c r="D357" s="219" t="s">
        <v>291</v>
      </c>
      <c r="E357" s="220" t="s">
        <v>1</v>
      </c>
      <c r="F357" s="221" t="s">
        <v>5427</v>
      </c>
      <c r="G357" s="13"/>
      <c r="H357" s="222">
        <v>1260</v>
      </c>
      <c r="I357" s="223"/>
      <c r="J357" s="13"/>
      <c r="K357" s="13"/>
      <c r="L357" s="218"/>
      <c r="M357" s="224"/>
      <c r="N357" s="225"/>
      <c r="O357" s="225"/>
      <c r="P357" s="225"/>
      <c r="Q357" s="225"/>
      <c r="R357" s="225"/>
      <c r="S357" s="225"/>
      <c r="T357" s="226"/>
      <c r="U357" s="13"/>
      <c r="V357" s="13"/>
      <c r="W357" s="13"/>
      <c r="X357" s="13"/>
      <c r="Y357" s="13"/>
      <c r="Z357" s="13"/>
      <c r="AA357" s="13"/>
      <c r="AB357" s="13"/>
      <c r="AC357" s="13"/>
      <c r="AD357" s="13"/>
      <c r="AE357" s="13"/>
      <c r="AT357" s="220" t="s">
        <v>291</v>
      </c>
      <c r="AU357" s="220" t="s">
        <v>87</v>
      </c>
      <c r="AV357" s="13" t="s">
        <v>87</v>
      </c>
      <c r="AW357" s="13" t="s">
        <v>31</v>
      </c>
      <c r="AX357" s="13" t="s">
        <v>82</v>
      </c>
      <c r="AY357" s="220" t="s">
        <v>283</v>
      </c>
    </row>
    <row r="358" s="2" customFormat="1" ht="24.15" customHeight="1">
      <c r="A358" s="37"/>
      <c r="B358" s="168"/>
      <c r="C358" s="204" t="s">
        <v>692</v>
      </c>
      <c r="D358" s="204" t="s">
        <v>285</v>
      </c>
      <c r="E358" s="205" t="s">
        <v>5428</v>
      </c>
      <c r="F358" s="206" t="s">
        <v>5429</v>
      </c>
      <c r="G358" s="207" t="s">
        <v>373</v>
      </c>
      <c r="H358" s="208">
        <v>1</v>
      </c>
      <c r="I358" s="209"/>
      <c r="J358" s="210">
        <f>ROUND(I358*H358,2)</f>
        <v>0</v>
      </c>
      <c r="K358" s="211"/>
      <c r="L358" s="38"/>
      <c r="M358" s="212" t="s">
        <v>1</v>
      </c>
      <c r="N358" s="213" t="s">
        <v>41</v>
      </c>
      <c r="O358" s="81"/>
      <c r="P358" s="214">
        <f>O358*H358</f>
        <v>0</v>
      </c>
      <c r="Q358" s="214">
        <v>0.0039880000000000002</v>
      </c>
      <c r="R358" s="214">
        <f>Q358*H358</f>
        <v>0.0039880000000000002</v>
      </c>
      <c r="S358" s="214">
        <v>0</v>
      </c>
      <c r="T358" s="215">
        <f>S358*H358</f>
        <v>0</v>
      </c>
      <c r="U358" s="37"/>
      <c r="V358" s="37"/>
      <c r="W358" s="37"/>
      <c r="X358" s="37"/>
      <c r="Y358" s="37"/>
      <c r="Z358" s="37"/>
      <c r="AA358" s="37"/>
      <c r="AB358" s="37"/>
      <c r="AC358" s="37"/>
      <c r="AD358" s="37"/>
      <c r="AE358" s="37"/>
      <c r="AR358" s="216" t="s">
        <v>289</v>
      </c>
      <c r="AT358" s="216" t="s">
        <v>285</v>
      </c>
      <c r="AU358" s="216" t="s">
        <v>87</v>
      </c>
      <c r="AY358" s="18" t="s">
        <v>283</v>
      </c>
      <c r="BE358" s="217">
        <f>IF(N358="základná",J358,0)</f>
        <v>0</v>
      </c>
      <c r="BF358" s="217">
        <f>IF(N358="znížená",J358,0)</f>
        <v>0</v>
      </c>
      <c r="BG358" s="217">
        <f>IF(N358="zákl. prenesená",J358,0)</f>
        <v>0</v>
      </c>
      <c r="BH358" s="217">
        <f>IF(N358="zníž. prenesená",J358,0)</f>
        <v>0</v>
      </c>
      <c r="BI358" s="217">
        <f>IF(N358="nulová",J358,0)</f>
        <v>0</v>
      </c>
      <c r="BJ358" s="18" t="s">
        <v>87</v>
      </c>
      <c r="BK358" s="217">
        <f>ROUND(I358*H358,2)</f>
        <v>0</v>
      </c>
      <c r="BL358" s="18" t="s">
        <v>289</v>
      </c>
      <c r="BM358" s="216" t="s">
        <v>5430</v>
      </c>
    </row>
    <row r="359" s="2" customFormat="1" ht="24.15" customHeight="1">
      <c r="A359" s="37"/>
      <c r="B359" s="168"/>
      <c r="C359" s="242" t="s">
        <v>697</v>
      </c>
      <c r="D359" s="242" t="s">
        <v>582</v>
      </c>
      <c r="E359" s="243" t="s">
        <v>5431</v>
      </c>
      <c r="F359" s="244" t="s">
        <v>5432</v>
      </c>
      <c r="G359" s="245" t="s">
        <v>373</v>
      </c>
      <c r="H359" s="246">
        <v>1</v>
      </c>
      <c r="I359" s="247"/>
      <c r="J359" s="248">
        <f>ROUND(I359*H359,2)</f>
        <v>0</v>
      </c>
      <c r="K359" s="249"/>
      <c r="L359" s="250"/>
      <c r="M359" s="251" t="s">
        <v>1</v>
      </c>
      <c r="N359" s="252" t="s">
        <v>41</v>
      </c>
      <c r="O359" s="81"/>
      <c r="P359" s="214">
        <f>O359*H359</f>
        <v>0</v>
      </c>
      <c r="Q359" s="214">
        <v>0.025499999999999998</v>
      </c>
      <c r="R359" s="214">
        <f>Q359*H359</f>
        <v>0.025499999999999998</v>
      </c>
      <c r="S359" s="214">
        <v>0</v>
      </c>
      <c r="T359" s="215">
        <f>S359*H359</f>
        <v>0</v>
      </c>
      <c r="U359" s="37"/>
      <c r="V359" s="37"/>
      <c r="W359" s="37"/>
      <c r="X359" s="37"/>
      <c r="Y359" s="37"/>
      <c r="Z359" s="37"/>
      <c r="AA359" s="37"/>
      <c r="AB359" s="37"/>
      <c r="AC359" s="37"/>
      <c r="AD359" s="37"/>
      <c r="AE359" s="37"/>
      <c r="AR359" s="216" t="s">
        <v>319</v>
      </c>
      <c r="AT359" s="216" t="s">
        <v>582</v>
      </c>
      <c r="AU359" s="216" t="s">
        <v>87</v>
      </c>
      <c r="AY359" s="18" t="s">
        <v>283</v>
      </c>
      <c r="BE359" s="217">
        <f>IF(N359="základná",J359,0)</f>
        <v>0</v>
      </c>
      <c r="BF359" s="217">
        <f>IF(N359="znížená",J359,0)</f>
        <v>0</v>
      </c>
      <c r="BG359" s="217">
        <f>IF(N359="zákl. prenesená",J359,0)</f>
        <v>0</v>
      </c>
      <c r="BH359" s="217">
        <f>IF(N359="zníž. prenesená",J359,0)</f>
        <v>0</v>
      </c>
      <c r="BI359" s="217">
        <f>IF(N359="nulová",J359,0)</f>
        <v>0</v>
      </c>
      <c r="BJ359" s="18" t="s">
        <v>87</v>
      </c>
      <c r="BK359" s="217">
        <f>ROUND(I359*H359,2)</f>
        <v>0</v>
      </c>
      <c r="BL359" s="18" t="s">
        <v>289</v>
      </c>
      <c r="BM359" s="216" t="s">
        <v>5433</v>
      </c>
    </row>
    <row r="360" s="2" customFormat="1" ht="37.8" customHeight="1">
      <c r="A360" s="37"/>
      <c r="B360" s="168"/>
      <c r="C360" s="204" t="s">
        <v>702</v>
      </c>
      <c r="D360" s="204" t="s">
        <v>285</v>
      </c>
      <c r="E360" s="205" t="s">
        <v>680</v>
      </c>
      <c r="F360" s="206" t="s">
        <v>681</v>
      </c>
      <c r="G360" s="207" t="s">
        <v>288</v>
      </c>
      <c r="H360" s="208">
        <v>831.73800000000006</v>
      </c>
      <c r="I360" s="209"/>
      <c r="J360" s="210">
        <f>ROUND(I360*H360,2)</f>
        <v>0</v>
      </c>
      <c r="K360" s="211"/>
      <c r="L360" s="38"/>
      <c r="M360" s="212" t="s">
        <v>1</v>
      </c>
      <c r="N360" s="213" t="s">
        <v>41</v>
      </c>
      <c r="O360" s="81"/>
      <c r="P360" s="214">
        <f>O360*H360</f>
        <v>0</v>
      </c>
      <c r="Q360" s="214">
        <v>0</v>
      </c>
      <c r="R360" s="214">
        <f>Q360*H360</f>
        <v>0</v>
      </c>
      <c r="S360" s="214">
        <v>0.19600000000000001</v>
      </c>
      <c r="T360" s="215">
        <f>S360*H360</f>
        <v>163.02064800000002</v>
      </c>
      <c r="U360" s="37"/>
      <c r="V360" s="37"/>
      <c r="W360" s="37"/>
      <c r="X360" s="37"/>
      <c r="Y360" s="37"/>
      <c r="Z360" s="37"/>
      <c r="AA360" s="37"/>
      <c r="AB360" s="37"/>
      <c r="AC360" s="37"/>
      <c r="AD360" s="37"/>
      <c r="AE360" s="37"/>
      <c r="AR360" s="216" t="s">
        <v>289</v>
      </c>
      <c r="AT360" s="216" t="s">
        <v>285</v>
      </c>
      <c r="AU360" s="216" t="s">
        <v>87</v>
      </c>
      <c r="AY360" s="18" t="s">
        <v>283</v>
      </c>
      <c r="BE360" s="217">
        <f>IF(N360="základná",J360,0)</f>
        <v>0</v>
      </c>
      <c r="BF360" s="217">
        <f>IF(N360="znížená",J360,0)</f>
        <v>0</v>
      </c>
      <c r="BG360" s="217">
        <f>IF(N360="zákl. prenesená",J360,0)</f>
        <v>0</v>
      </c>
      <c r="BH360" s="217">
        <f>IF(N360="zníž. prenesená",J360,0)</f>
        <v>0</v>
      </c>
      <c r="BI360" s="217">
        <f>IF(N360="nulová",J360,0)</f>
        <v>0</v>
      </c>
      <c r="BJ360" s="18" t="s">
        <v>87</v>
      </c>
      <c r="BK360" s="217">
        <f>ROUND(I360*H360,2)</f>
        <v>0</v>
      </c>
      <c r="BL360" s="18" t="s">
        <v>289</v>
      </c>
      <c r="BM360" s="216" t="s">
        <v>682</v>
      </c>
    </row>
    <row r="361" s="15" customFormat="1">
      <c r="A361" s="15"/>
      <c r="B361" s="235"/>
      <c r="C361" s="15"/>
      <c r="D361" s="219" t="s">
        <v>291</v>
      </c>
      <c r="E361" s="236" t="s">
        <v>1</v>
      </c>
      <c r="F361" s="237" t="s">
        <v>5434</v>
      </c>
      <c r="G361" s="15"/>
      <c r="H361" s="236" t="s">
        <v>1</v>
      </c>
      <c r="I361" s="238"/>
      <c r="J361" s="15"/>
      <c r="K361" s="15"/>
      <c r="L361" s="235"/>
      <c r="M361" s="239"/>
      <c r="N361" s="240"/>
      <c r="O361" s="240"/>
      <c r="P361" s="240"/>
      <c r="Q361" s="240"/>
      <c r="R361" s="240"/>
      <c r="S361" s="240"/>
      <c r="T361" s="241"/>
      <c r="U361" s="15"/>
      <c r="V361" s="15"/>
      <c r="W361" s="15"/>
      <c r="X361" s="15"/>
      <c r="Y361" s="15"/>
      <c r="Z361" s="15"/>
      <c r="AA361" s="15"/>
      <c r="AB361" s="15"/>
      <c r="AC361" s="15"/>
      <c r="AD361" s="15"/>
      <c r="AE361" s="15"/>
      <c r="AT361" s="236" t="s">
        <v>291</v>
      </c>
      <c r="AU361" s="236" t="s">
        <v>87</v>
      </c>
      <c r="AV361" s="15" t="s">
        <v>82</v>
      </c>
      <c r="AW361" s="15" t="s">
        <v>31</v>
      </c>
      <c r="AX361" s="15" t="s">
        <v>75</v>
      </c>
      <c r="AY361" s="236" t="s">
        <v>283</v>
      </c>
    </row>
    <row r="362" s="13" customFormat="1">
      <c r="A362" s="13"/>
      <c r="B362" s="218"/>
      <c r="C362" s="13"/>
      <c r="D362" s="219" t="s">
        <v>291</v>
      </c>
      <c r="E362" s="220" t="s">
        <v>1</v>
      </c>
      <c r="F362" s="221" t="s">
        <v>5435</v>
      </c>
      <c r="G362" s="13"/>
      <c r="H362" s="222">
        <v>108.08</v>
      </c>
      <c r="I362" s="223"/>
      <c r="J362" s="13"/>
      <c r="K362" s="13"/>
      <c r="L362" s="218"/>
      <c r="M362" s="224"/>
      <c r="N362" s="225"/>
      <c r="O362" s="225"/>
      <c r="P362" s="225"/>
      <c r="Q362" s="225"/>
      <c r="R362" s="225"/>
      <c r="S362" s="225"/>
      <c r="T362" s="226"/>
      <c r="U362" s="13"/>
      <c r="V362" s="13"/>
      <c r="W362" s="13"/>
      <c r="X362" s="13"/>
      <c r="Y362" s="13"/>
      <c r="Z362" s="13"/>
      <c r="AA362" s="13"/>
      <c r="AB362" s="13"/>
      <c r="AC362" s="13"/>
      <c r="AD362" s="13"/>
      <c r="AE362" s="13"/>
      <c r="AT362" s="220" t="s">
        <v>291</v>
      </c>
      <c r="AU362" s="220" t="s">
        <v>87</v>
      </c>
      <c r="AV362" s="13" t="s">
        <v>87</v>
      </c>
      <c r="AW362" s="13" t="s">
        <v>31</v>
      </c>
      <c r="AX362" s="13" t="s">
        <v>75</v>
      </c>
      <c r="AY362" s="220" t="s">
        <v>283</v>
      </c>
    </row>
    <row r="363" s="13" customFormat="1">
      <c r="A363" s="13"/>
      <c r="B363" s="218"/>
      <c r="C363" s="13"/>
      <c r="D363" s="219" t="s">
        <v>291</v>
      </c>
      <c r="E363" s="220" t="s">
        <v>1</v>
      </c>
      <c r="F363" s="221" t="s">
        <v>5436</v>
      </c>
      <c r="G363" s="13"/>
      <c r="H363" s="222">
        <v>140.792</v>
      </c>
      <c r="I363" s="223"/>
      <c r="J363" s="13"/>
      <c r="K363" s="13"/>
      <c r="L363" s="218"/>
      <c r="M363" s="224"/>
      <c r="N363" s="225"/>
      <c r="O363" s="225"/>
      <c r="P363" s="225"/>
      <c r="Q363" s="225"/>
      <c r="R363" s="225"/>
      <c r="S363" s="225"/>
      <c r="T363" s="226"/>
      <c r="U363" s="13"/>
      <c r="V363" s="13"/>
      <c r="W363" s="13"/>
      <c r="X363" s="13"/>
      <c r="Y363" s="13"/>
      <c r="Z363" s="13"/>
      <c r="AA363" s="13"/>
      <c r="AB363" s="13"/>
      <c r="AC363" s="13"/>
      <c r="AD363" s="13"/>
      <c r="AE363" s="13"/>
      <c r="AT363" s="220" t="s">
        <v>291</v>
      </c>
      <c r="AU363" s="220" t="s">
        <v>87</v>
      </c>
      <c r="AV363" s="13" t="s">
        <v>87</v>
      </c>
      <c r="AW363" s="13" t="s">
        <v>31</v>
      </c>
      <c r="AX363" s="13" t="s">
        <v>75</v>
      </c>
      <c r="AY363" s="220" t="s">
        <v>283</v>
      </c>
    </row>
    <row r="364" s="13" customFormat="1">
      <c r="A364" s="13"/>
      <c r="B364" s="218"/>
      <c r="C364" s="13"/>
      <c r="D364" s="219" t="s">
        <v>291</v>
      </c>
      <c r="E364" s="220" t="s">
        <v>1</v>
      </c>
      <c r="F364" s="221" t="s">
        <v>5437</v>
      </c>
      <c r="G364" s="13"/>
      <c r="H364" s="222">
        <v>87.212000000000003</v>
      </c>
      <c r="I364" s="223"/>
      <c r="J364" s="13"/>
      <c r="K364" s="13"/>
      <c r="L364" s="218"/>
      <c r="M364" s="224"/>
      <c r="N364" s="225"/>
      <c r="O364" s="225"/>
      <c r="P364" s="225"/>
      <c r="Q364" s="225"/>
      <c r="R364" s="225"/>
      <c r="S364" s="225"/>
      <c r="T364" s="226"/>
      <c r="U364" s="13"/>
      <c r="V364" s="13"/>
      <c r="W364" s="13"/>
      <c r="X364" s="13"/>
      <c r="Y364" s="13"/>
      <c r="Z364" s="13"/>
      <c r="AA364" s="13"/>
      <c r="AB364" s="13"/>
      <c r="AC364" s="13"/>
      <c r="AD364" s="13"/>
      <c r="AE364" s="13"/>
      <c r="AT364" s="220" t="s">
        <v>291</v>
      </c>
      <c r="AU364" s="220" t="s">
        <v>87</v>
      </c>
      <c r="AV364" s="13" t="s">
        <v>87</v>
      </c>
      <c r="AW364" s="13" t="s">
        <v>31</v>
      </c>
      <c r="AX364" s="13" t="s">
        <v>75</v>
      </c>
      <c r="AY364" s="220" t="s">
        <v>283</v>
      </c>
    </row>
    <row r="365" s="13" customFormat="1">
      <c r="A365" s="13"/>
      <c r="B365" s="218"/>
      <c r="C365" s="13"/>
      <c r="D365" s="219" t="s">
        <v>291</v>
      </c>
      <c r="E365" s="220" t="s">
        <v>1</v>
      </c>
      <c r="F365" s="221" t="s">
        <v>5438</v>
      </c>
      <c r="G365" s="13"/>
      <c r="H365" s="222">
        <v>67.738</v>
      </c>
      <c r="I365" s="223"/>
      <c r="J365" s="13"/>
      <c r="K365" s="13"/>
      <c r="L365" s="218"/>
      <c r="M365" s="224"/>
      <c r="N365" s="225"/>
      <c r="O365" s="225"/>
      <c r="P365" s="225"/>
      <c r="Q365" s="225"/>
      <c r="R365" s="225"/>
      <c r="S365" s="225"/>
      <c r="T365" s="226"/>
      <c r="U365" s="13"/>
      <c r="V365" s="13"/>
      <c r="W365" s="13"/>
      <c r="X365" s="13"/>
      <c r="Y365" s="13"/>
      <c r="Z365" s="13"/>
      <c r="AA365" s="13"/>
      <c r="AB365" s="13"/>
      <c r="AC365" s="13"/>
      <c r="AD365" s="13"/>
      <c r="AE365" s="13"/>
      <c r="AT365" s="220" t="s">
        <v>291</v>
      </c>
      <c r="AU365" s="220" t="s">
        <v>87</v>
      </c>
      <c r="AV365" s="13" t="s">
        <v>87</v>
      </c>
      <c r="AW365" s="13" t="s">
        <v>31</v>
      </c>
      <c r="AX365" s="13" t="s">
        <v>75</v>
      </c>
      <c r="AY365" s="220" t="s">
        <v>283</v>
      </c>
    </row>
    <row r="366" s="15" customFormat="1">
      <c r="A366" s="15"/>
      <c r="B366" s="235"/>
      <c r="C366" s="15"/>
      <c r="D366" s="219" t="s">
        <v>291</v>
      </c>
      <c r="E366" s="236" t="s">
        <v>1</v>
      </c>
      <c r="F366" s="237" t="s">
        <v>404</v>
      </c>
      <c r="G366" s="15"/>
      <c r="H366" s="236" t="s">
        <v>1</v>
      </c>
      <c r="I366" s="238"/>
      <c r="J366" s="15"/>
      <c r="K366" s="15"/>
      <c r="L366" s="235"/>
      <c r="M366" s="239"/>
      <c r="N366" s="240"/>
      <c r="O366" s="240"/>
      <c r="P366" s="240"/>
      <c r="Q366" s="240"/>
      <c r="R366" s="240"/>
      <c r="S366" s="240"/>
      <c r="T366" s="241"/>
      <c r="U366" s="15"/>
      <c r="V366" s="15"/>
      <c r="W366" s="15"/>
      <c r="X366" s="15"/>
      <c r="Y366" s="15"/>
      <c r="Z366" s="15"/>
      <c r="AA366" s="15"/>
      <c r="AB366" s="15"/>
      <c r="AC366" s="15"/>
      <c r="AD366" s="15"/>
      <c r="AE366" s="15"/>
      <c r="AT366" s="236" t="s">
        <v>291</v>
      </c>
      <c r="AU366" s="236" t="s">
        <v>87</v>
      </c>
      <c r="AV366" s="15" t="s">
        <v>82</v>
      </c>
      <c r="AW366" s="15" t="s">
        <v>31</v>
      </c>
      <c r="AX366" s="15" t="s">
        <v>75</v>
      </c>
      <c r="AY366" s="236" t="s">
        <v>283</v>
      </c>
    </row>
    <row r="367" s="13" customFormat="1">
      <c r="A367" s="13"/>
      <c r="B367" s="218"/>
      <c r="C367" s="13"/>
      <c r="D367" s="219" t="s">
        <v>291</v>
      </c>
      <c r="E367" s="220" t="s">
        <v>1</v>
      </c>
      <c r="F367" s="221" t="s">
        <v>5439</v>
      </c>
      <c r="G367" s="13"/>
      <c r="H367" s="222">
        <v>72.302000000000007</v>
      </c>
      <c r="I367" s="223"/>
      <c r="J367" s="13"/>
      <c r="K367" s="13"/>
      <c r="L367" s="218"/>
      <c r="M367" s="224"/>
      <c r="N367" s="225"/>
      <c r="O367" s="225"/>
      <c r="P367" s="225"/>
      <c r="Q367" s="225"/>
      <c r="R367" s="225"/>
      <c r="S367" s="225"/>
      <c r="T367" s="226"/>
      <c r="U367" s="13"/>
      <c r="V367" s="13"/>
      <c r="W367" s="13"/>
      <c r="X367" s="13"/>
      <c r="Y367" s="13"/>
      <c r="Z367" s="13"/>
      <c r="AA367" s="13"/>
      <c r="AB367" s="13"/>
      <c r="AC367" s="13"/>
      <c r="AD367" s="13"/>
      <c r="AE367" s="13"/>
      <c r="AT367" s="220" t="s">
        <v>291</v>
      </c>
      <c r="AU367" s="220" t="s">
        <v>87</v>
      </c>
      <c r="AV367" s="13" t="s">
        <v>87</v>
      </c>
      <c r="AW367" s="13" t="s">
        <v>31</v>
      </c>
      <c r="AX367" s="13" t="s">
        <v>75</v>
      </c>
      <c r="AY367" s="220" t="s">
        <v>283</v>
      </c>
    </row>
    <row r="368" s="13" customFormat="1">
      <c r="A368" s="13"/>
      <c r="B368" s="218"/>
      <c r="C368" s="13"/>
      <c r="D368" s="219" t="s">
        <v>291</v>
      </c>
      <c r="E368" s="220" t="s">
        <v>1</v>
      </c>
      <c r="F368" s="221" t="s">
        <v>5440</v>
      </c>
      <c r="G368" s="13"/>
      <c r="H368" s="222">
        <v>53.350999999999999</v>
      </c>
      <c r="I368" s="223"/>
      <c r="J368" s="13"/>
      <c r="K368" s="13"/>
      <c r="L368" s="218"/>
      <c r="M368" s="224"/>
      <c r="N368" s="225"/>
      <c r="O368" s="225"/>
      <c r="P368" s="225"/>
      <c r="Q368" s="225"/>
      <c r="R368" s="225"/>
      <c r="S368" s="225"/>
      <c r="T368" s="226"/>
      <c r="U368" s="13"/>
      <c r="V368" s="13"/>
      <c r="W368" s="13"/>
      <c r="X368" s="13"/>
      <c r="Y368" s="13"/>
      <c r="Z368" s="13"/>
      <c r="AA368" s="13"/>
      <c r="AB368" s="13"/>
      <c r="AC368" s="13"/>
      <c r="AD368" s="13"/>
      <c r="AE368" s="13"/>
      <c r="AT368" s="220" t="s">
        <v>291</v>
      </c>
      <c r="AU368" s="220" t="s">
        <v>87</v>
      </c>
      <c r="AV368" s="13" t="s">
        <v>87</v>
      </c>
      <c r="AW368" s="13" t="s">
        <v>31</v>
      </c>
      <c r="AX368" s="13" t="s">
        <v>75</v>
      </c>
      <c r="AY368" s="220" t="s">
        <v>283</v>
      </c>
    </row>
    <row r="369" s="13" customFormat="1">
      <c r="A369" s="13"/>
      <c r="B369" s="218"/>
      <c r="C369" s="13"/>
      <c r="D369" s="219" t="s">
        <v>291</v>
      </c>
      <c r="E369" s="220" t="s">
        <v>1</v>
      </c>
      <c r="F369" s="221" t="s">
        <v>5441</v>
      </c>
      <c r="G369" s="13"/>
      <c r="H369" s="222">
        <v>78.501000000000005</v>
      </c>
      <c r="I369" s="223"/>
      <c r="J369" s="13"/>
      <c r="K369" s="13"/>
      <c r="L369" s="218"/>
      <c r="M369" s="224"/>
      <c r="N369" s="225"/>
      <c r="O369" s="225"/>
      <c r="P369" s="225"/>
      <c r="Q369" s="225"/>
      <c r="R369" s="225"/>
      <c r="S369" s="225"/>
      <c r="T369" s="226"/>
      <c r="U369" s="13"/>
      <c r="V369" s="13"/>
      <c r="W369" s="13"/>
      <c r="X369" s="13"/>
      <c r="Y369" s="13"/>
      <c r="Z369" s="13"/>
      <c r="AA369" s="13"/>
      <c r="AB369" s="13"/>
      <c r="AC369" s="13"/>
      <c r="AD369" s="13"/>
      <c r="AE369" s="13"/>
      <c r="AT369" s="220" t="s">
        <v>291</v>
      </c>
      <c r="AU369" s="220" t="s">
        <v>87</v>
      </c>
      <c r="AV369" s="13" t="s">
        <v>87</v>
      </c>
      <c r="AW369" s="13" t="s">
        <v>31</v>
      </c>
      <c r="AX369" s="13" t="s">
        <v>75</v>
      </c>
      <c r="AY369" s="220" t="s">
        <v>283</v>
      </c>
    </row>
    <row r="370" s="13" customFormat="1">
      <c r="A370" s="13"/>
      <c r="B370" s="218"/>
      <c r="C370" s="13"/>
      <c r="D370" s="219" t="s">
        <v>291</v>
      </c>
      <c r="E370" s="220" t="s">
        <v>1</v>
      </c>
      <c r="F370" s="221" t="s">
        <v>5442</v>
      </c>
      <c r="G370" s="13"/>
      <c r="H370" s="222">
        <v>32.433</v>
      </c>
      <c r="I370" s="223"/>
      <c r="J370" s="13"/>
      <c r="K370" s="13"/>
      <c r="L370" s="218"/>
      <c r="M370" s="224"/>
      <c r="N370" s="225"/>
      <c r="O370" s="225"/>
      <c r="P370" s="225"/>
      <c r="Q370" s="225"/>
      <c r="R370" s="225"/>
      <c r="S370" s="225"/>
      <c r="T370" s="226"/>
      <c r="U370" s="13"/>
      <c r="V370" s="13"/>
      <c r="W370" s="13"/>
      <c r="X370" s="13"/>
      <c r="Y370" s="13"/>
      <c r="Z370" s="13"/>
      <c r="AA370" s="13"/>
      <c r="AB370" s="13"/>
      <c r="AC370" s="13"/>
      <c r="AD370" s="13"/>
      <c r="AE370" s="13"/>
      <c r="AT370" s="220" t="s">
        <v>291</v>
      </c>
      <c r="AU370" s="220" t="s">
        <v>87</v>
      </c>
      <c r="AV370" s="13" t="s">
        <v>87</v>
      </c>
      <c r="AW370" s="13" t="s">
        <v>31</v>
      </c>
      <c r="AX370" s="13" t="s">
        <v>75</v>
      </c>
      <c r="AY370" s="220" t="s">
        <v>283</v>
      </c>
    </row>
    <row r="371" s="13" customFormat="1">
      <c r="A371" s="13"/>
      <c r="B371" s="218"/>
      <c r="C371" s="13"/>
      <c r="D371" s="219" t="s">
        <v>291</v>
      </c>
      <c r="E371" s="220" t="s">
        <v>1</v>
      </c>
      <c r="F371" s="221" t="s">
        <v>5443</v>
      </c>
      <c r="G371" s="13"/>
      <c r="H371" s="222">
        <v>56.228999999999999</v>
      </c>
      <c r="I371" s="223"/>
      <c r="J371" s="13"/>
      <c r="K371" s="13"/>
      <c r="L371" s="218"/>
      <c r="M371" s="224"/>
      <c r="N371" s="225"/>
      <c r="O371" s="225"/>
      <c r="P371" s="225"/>
      <c r="Q371" s="225"/>
      <c r="R371" s="225"/>
      <c r="S371" s="225"/>
      <c r="T371" s="226"/>
      <c r="U371" s="13"/>
      <c r="V371" s="13"/>
      <c r="W371" s="13"/>
      <c r="X371" s="13"/>
      <c r="Y371" s="13"/>
      <c r="Z371" s="13"/>
      <c r="AA371" s="13"/>
      <c r="AB371" s="13"/>
      <c r="AC371" s="13"/>
      <c r="AD371" s="13"/>
      <c r="AE371" s="13"/>
      <c r="AT371" s="220" t="s">
        <v>291</v>
      </c>
      <c r="AU371" s="220" t="s">
        <v>87</v>
      </c>
      <c r="AV371" s="13" t="s">
        <v>87</v>
      </c>
      <c r="AW371" s="13" t="s">
        <v>31</v>
      </c>
      <c r="AX371" s="13" t="s">
        <v>75</v>
      </c>
      <c r="AY371" s="220" t="s">
        <v>283</v>
      </c>
    </row>
    <row r="372" s="13" customFormat="1">
      <c r="A372" s="13"/>
      <c r="B372" s="218"/>
      <c r="C372" s="13"/>
      <c r="D372" s="219" t="s">
        <v>291</v>
      </c>
      <c r="E372" s="220" t="s">
        <v>1</v>
      </c>
      <c r="F372" s="221" t="s">
        <v>5444</v>
      </c>
      <c r="G372" s="13"/>
      <c r="H372" s="222">
        <v>140.65199999999999</v>
      </c>
      <c r="I372" s="223"/>
      <c r="J372" s="13"/>
      <c r="K372" s="13"/>
      <c r="L372" s="218"/>
      <c r="M372" s="224"/>
      <c r="N372" s="225"/>
      <c r="O372" s="225"/>
      <c r="P372" s="225"/>
      <c r="Q372" s="225"/>
      <c r="R372" s="225"/>
      <c r="S372" s="225"/>
      <c r="T372" s="226"/>
      <c r="U372" s="13"/>
      <c r="V372" s="13"/>
      <c r="W372" s="13"/>
      <c r="X372" s="13"/>
      <c r="Y372" s="13"/>
      <c r="Z372" s="13"/>
      <c r="AA372" s="13"/>
      <c r="AB372" s="13"/>
      <c r="AC372" s="13"/>
      <c r="AD372" s="13"/>
      <c r="AE372" s="13"/>
      <c r="AT372" s="220" t="s">
        <v>291</v>
      </c>
      <c r="AU372" s="220" t="s">
        <v>87</v>
      </c>
      <c r="AV372" s="13" t="s">
        <v>87</v>
      </c>
      <c r="AW372" s="13" t="s">
        <v>31</v>
      </c>
      <c r="AX372" s="13" t="s">
        <v>75</v>
      </c>
      <c r="AY372" s="220" t="s">
        <v>283</v>
      </c>
    </row>
    <row r="373" s="13" customFormat="1">
      <c r="A373" s="13"/>
      <c r="B373" s="218"/>
      <c r="C373" s="13"/>
      <c r="D373" s="219" t="s">
        <v>291</v>
      </c>
      <c r="E373" s="220" t="s">
        <v>1</v>
      </c>
      <c r="F373" s="221" t="s">
        <v>5445</v>
      </c>
      <c r="G373" s="13"/>
      <c r="H373" s="222">
        <v>-5.5519999999999996</v>
      </c>
      <c r="I373" s="223"/>
      <c r="J373" s="13"/>
      <c r="K373" s="13"/>
      <c r="L373" s="218"/>
      <c r="M373" s="224"/>
      <c r="N373" s="225"/>
      <c r="O373" s="225"/>
      <c r="P373" s="225"/>
      <c r="Q373" s="225"/>
      <c r="R373" s="225"/>
      <c r="S373" s="225"/>
      <c r="T373" s="226"/>
      <c r="U373" s="13"/>
      <c r="V373" s="13"/>
      <c r="W373" s="13"/>
      <c r="X373" s="13"/>
      <c r="Y373" s="13"/>
      <c r="Z373" s="13"/>
      <c r="AA373" s="13"/>
      <c r="AB373" s="13"/>
      <c r="AC373" s="13"/>
      <c r="AD373" s="13"/>
      <c r="AE373" s="13"/>
      <c r="AT373" s="220" t="s">
        <v>291</v>
      </c>
      <c r="AU373" s="220" t="s">
        <v>87</v>
      </c>
      <c r="AV373" s="13" t="s">
        <v>87</v>
      </c>
      <c r="AW373" s="13" t="s">
        <v>31</v>
      </c>
      <c r="AX373" s="13" t="s">
        <v>75</v>
      </c>
      <c r="AY373" s="220" t="s">
        <v>283</v>
      </c>
    </row>
    <row r="374" s="14" customFormat="1">
      <c r="A374" s="14"/>
      <c r="B374" s="227"/>
      <c r="C374" s="14"/>
      <c r="D374" s="219" t="s">
        <v>291</v>
      </c>
      <c r="E374" s="228" t="s">
        <v>1</v>
      </c>
      <c r="F374" s="229" t="s">
        <v>293</v>
      </c>
      <c r="G374" s="14"/>
      <c r="H374" s="230">
        <v>831.73799999999994</v>
      </c>
      <c r="I374" s="231"/>
      <c r="J374" s="14"/>
      <c r="K374" s="14"/>
      <c r="L374" s="227"/>
      <c r="M374" s="232"/>
      <c r="N374" s="233"/>
      <c r="O374" s="233"/>
      <c r="P374" s="233"/>
      <c r="Q374" s="233"/>
      <c r="R374" s="233"/>
      <c r="S374" s="233"/>
      <c r="T374" s="234"/>
      <c r="U374" s="14"/>
      <c r="V374" s="14"/>
      <c r="W374" s="14"/>
      <c r="X374" s="14"/>
      <c r="Y374" s="14"/>
      <c r="Z374" s="14"/>
      <c r="AA374" s="14"/>
      <c r="AB374" s="14"/>
      <c r="AC374" s="14"/>
      <c r="AD374" s="14"/>
      <c r="AE374" s="14"/>
      <c r="AT374" s="228" t="s">
        <v>291</v>
      </c>
      <c r="AU374" s="228" t="s">
        <v>87</v>
      </c>
      <c r="AV374" s="14" t="s">
        <v>289</v>
      </c>
      <c r="AW374" s="14" t="s">
        <v>31</v>
      </c>
      <c r="AX374" s="14" t="s">
        <v>82</v>
      </c>
      <c r="AY374" s="228" t="s">
        <v>283</v>
      </c>
    </row>
    <row r="375" s="2" customFormat="1" ht="44.25" customHeight="1">
      <c r="A375" s="37"/>
      <c r="B375" s="168"/>
      <c r="C375" s="204" t="s">
        <v>719</v>
      </c>
      <c r="D375" s="204" t="s">
        <v>285</v>
      </c>
      <c r="E375" s="205" t="s">
        <v>693</v>
      </c>
      <c r="F375" s="206" t="s">
        <v>694</v>
      </c>
      <c r="G375" s="207" t="s">
        <v>296</v>
      </c>
      <c r="H375" s="208">
        <v>11.074</v>
      </c>
      <c r="I375" s="209"/>
      <c r="J375" s="210">
        <f>ROUND(I375*H375,2)</f>
        <v>0</v>
      </c>
      <c r="K375" s="211"/>
      <c r="L375" s="38"/>
      <c r="M375" s="212" t="s">
        <v>1</v>
      </c>
      <c r="N375" s="213" t="s">
        <v>41</v>
      </c>
      <c r="O375" s="81"/>
      <c r="P375" s="214">
        <f>O375*H375</f>
        <v>0</v>
      </c>
      <c r="Q375" s="214">
        <v>0</v>
      </c>
      <c r="R375" s="214">
        <f>Q375*H375</f>
        <v>0</v>
      </c>
      <c r="S375" s="214">
        <v>1.905</v>
      </c>
      <c r="T375" s="215">
        <f>S375*H375</f>
        <v>21.095970000000001</v>
      </c>
      <c r="U375" s="37"/>
      <c r="V375" s="37"/>
      <c r="W375" s="37"/>
      <c r="X375" s="37"/>
      <c r="Y375" s="37"/>
      <c r="Z375" s="37"/>
      <c r="AA375" s="37"/>
      <c r="AB375" s="37"/>
      <c r="AC375" s="37"/>
      <c r="AD375" s="37"/>
      <c r="AE375" s="37"/>
      <c r="AR375" s="216" t="s">
        <v>289</v>
      </c>
      <c r="AT375" s="216" t="s">
        <v>285</v>
      </c>
      <c r="AU375" s="216" t="s">
        <v>87</v>
      </c>
      <c r="AY375" s="18" t="s">
        <v>283</v>
      </c>
      <c r="BE375" s="217">
        <f>IF(N375="základná",J375,0)</f>
        <v>0</v>
      </c>
      <c r="BF375" s="217">
        <f>IF(N375="znížená",J375,0)</f>
        <v>0</v>
      </c>
      <c r="BG375" s="217">
        <f>IF(N375="zákl. prenesená",J375,0)</f>
        <v>0</v>
      </c>
      <c r="BH375" s="217">
        <f>IF(N375="zníž. prenesená",J375,0)</f>
        <v>0</v>
      </c>
      <c r="BI375" s="217">
        <f>IF(N375="nulová",J375,0)</f>
        <v>0</v>
      </c>
      <c r="BJ375" s="18" t="s">
        <v>87</v>
      </c>
      <c r="BK375" s="217">
        <f>ROUND(I375*H375,2)</f>
        <v>0</v>
      </c>
      <c r="BL375" s="18" t="s">
        <v>289</v>
      </c>
      <c r="BM375" s="216" t="s">
        <v>695</v>
      </c>
    </row>
    <row r="376" s="15" customFormat="1">
      <c r="A376" s="15"/>
      <c r="B376" s="235"/>
      <c r="C376" s="15"/>
      <c r="D376" s="219" t="s">
        <v>291</v>
      </c>
      <c r="E376" s="236" t="s">
        <v>1</v>
      </c>
      <c r="F376" s="237" t="s">
        <v>5434</v>
      </c>
      <c r="G376" s="15"/>
      <c r="H376" s="236" t="s">
        <v>1</v>
      </c>
      <c r="I376" s="238"/>
      <c r="J376" s="15"/>
      <c r="K376" s="15"/>
      <c r="L376" s="235"/>
      <c r="M376" s="239"/>
      <c r="N376" s="240"/>
      <c r="O376" s="240"/>
      <c r="P376" s="240"/>
      <c r="Q376" s="240"/>
      <c r="R376" s="240"/>
      <c r="S376" s="240"/>
      <c r="T376" s="241"/>
      <c r="U376" s="15"/>
      <c r="V376" s="15"/>
      <c r="W376" s="15"/>
      <c r="X376" s="15"/>
      <c r="Y376" s="15"/>
      <c r="Z376" s="15"/>
      <c r="AA376" s="15"/>
      <c r="AB376" s="15"/>
      <c r="AC376" s="15"/>
      <c r="AD376" s="15"/>
      <c r="AE376" s="15"/>
      <c r="AT376" s="236" t="s">
        <v>291</v>
      </c>
      <c r="AU376" s="236" t="s">
        <v>87</v>
      </c>
      <c r="AV376" s="15" t="s">
        <v>82</v>
      </c>
      <c r="AW376" s="15" t="s">
        <v>31</v>
      </c>
      <c r="AX376" s="15" t="s">
        <v>75</v>
      </c>
      <c r="AY376" s="236" t="s">
        <v>283</v>
      </c>
    </row>
    <row r="377" s="13" customFormat="1">
      <c r="A377" s="13"/>
      <c r="B377" s="218"/>
      <c r="C377" s="13"/>
      <c r="D377" s="219" t="s">
        <v>291</v>
      </c>
      <c r="E377" s="220" t="s">
        <v>1</v>
      </c>
      <c r="F377" s="221" t="s">
        <v>5446</v>
      </c>
      <c r="G377" s="13"/>
      <c r="H377" s="222">
        <v>3.335</v>
      </c>
      <c r="I377" s="223"/>
      <c r="J377" s="13"/>
      <c r="K377" s="13"/>
      <c r="L377" s="218"/>
      <c r="M377" s="224"/>
      <c r="N377" s="225"/>
      <c r="O377" s="225"/>
      <c r="P377" s="225"/>
      <c r="Q377" s="225"/>
      <c r="R377" s="225"/>
      <c r="S377" s="225"/>
      <c r="T377" s="226"/>
      <c r="U377" s="13"/>
      <c r="V377" s="13"/>
      <c r="W377" s="13"/>
      <c r="X377" s="13"/>
      <c r="Y377" s="13"/>
      <c r="Z377" s="13"/>
      <c r="AA377" s="13"/>
      <c r="AB377" s="13"/>
      <c r="AC377" s="13"/>
      <c r="AD377" s="13"/>
      <c r="AE377" s="13"/>
      <c r="AT377" s="220" t="s">
        <v>291</v>
      </c>
      <c r="AU377" s="220" t="s">
        <v>87</v>
      </c>
      <c r="AV377" s="13" t="s">
        <v>87</v>
      </c>
      <c r="AW377" s="13" t="s">
        <v>31</v>
      </c>
      <c r="AX377" s="13" t="s">
        <v>75</v>
      </c>
      <c r="AY377" s="220" t="s">
        <v>283</v>
      </c>
    </row>
    <row r="378" s="15" customFormat="1">
      <c r="A378" s="15"/>
      <c r="B378" s="235"/>
      <c r="C378" s="15"/>
      <c r="D378" s="219" t="s">
        <v>291</v>
      </c>
      <c r="E378" s="236" t="s">
        <v>1</v>
      </c>
      <c r="F378" s="237" t="s">
        <v>404</v>
      </c>
      <c r="G378" s="15"/>
      <c r="H378" s="236" t="s">
        <v>1</v>
      </c>
      <c r="I378" s="238"/>
      <c r="J378" s="15"/>
      <c r="K378" s="15"/>
      <c r="L378" s="235"/>
      <c r="M378" s="239"/>
      <c r="N378" s="240"/>
      <c r="O378" s="240"/>
      <c r="P378" s="240"/>
      <c r="Q378" s="240"/>
      <c r="R378" s="240"/>
      <c r="S378" s="240"/>
      <c r="T378" s="241"/>
      <c r="U378" s="15"/>
      <c r="V378" s="15"/>
      <c r="W378" s="15"/>
      <c r="X378" s="15"/>
      <c r="Y378" s="15"/>
      <c r="Z378" s="15"/>
      <c r="AA378" s="15"/>
      <c r="AB378" s="15"/>
      <c r="AC378" s="15"/>
      <c r="AD378" s="15"/>
      <c r="AE378" s="15"/>
      <c r="AT378" s="236" t="s">
        <v>291</v>
      </c>
      <c r="AU378" s="236" t="s">
        <v>87</v>
      </c>
      <c r="AV378" s="15" t="s">
        <v>82</v>
      </c>
      <c r="AW378" s="15" t="s">
        <v>31</v>
      </c>
      <c r="AX378" s="15" t="s">
        <v>75</v>
      </c>
      <c r="AY378" s="236" t="s">
        <v>283</v>
      </c>
    </row>
    <row r="379" s="13" customFormat="1">
      <c r="A379" s="13"/>
      <c r="B379" s="218"/>
      <c r="C379" s="13"/>
      <c r="D379" s="219" t="s">
        <v>291</v>
      </c>
      <c r="E379" s="220" t="s">
        <v>1</v>
      </c>
      <c r="F379" s="221" t="s">
        <v>5447</v>
      </c>
      <c r="G379" s="13"/>
      <c r="H379" s="222">
        <v>10.678000000000001</v>
      </c>
      <c r="I379" s="223"/>
      <c r="J379" s="13"/>
      <c r="K379" s="13"/>
      <c r="L379" s="218"/>
      <c r="M379" s="224"/>
      <c r="N379" s="225"/>
      <c r="O379" s="225"/>
      <c r="P379" s="225"/>
      <c r="Q379" s="225"/>
      <c r="R379" s="225"/>
      <c r="S379" s="225"/>
      <c r="T379" s="226"/>
      <c r="U379" s="13"/>
      <c r="V379" s="13"/>
      <c r="W379" s="13"/>
      <c r="X379" s="13"/>
      <c r="Y379" s="13"/>
      <c r="Z379" s="13"/>
      <c r="AA379" s="13"/>
      <c r="AB379" s="13"/>
      <c r="AC379" s="13"/>
      <c r="AD379" s="13"/>
      <c r="AE379" s="13"/>
      <c r="AT379" s="220" t="s">
        <v>291</v>
      </c>
      <c r="AU379" s="220" t="s">
        <v>87</v>
      </c>
      <c r="AV379" s="13" t="s">
        <v>87</v>
      </c>
      <c r="AW379" s="13" t="s">
        <v>31</v>
      </c>
      <c r="AX379" s="13" t="s">
        <v>75</v>
      </c>
      <c r="AY379" s="220" t="s">
        <v>283</v>
      </c>
    </row>
    <row r="380" s="13" customFormat="1">
      <c r="A380" s="13"/>
      <c r="B380" s="218"/>
      <c r="C380" s="13"/>
      <c r="D380" s="219" t="s">
        <v>291</v>
      </c>
      <c r="E380" s="220" t="s">
        <v>1</v>
      </c>
      <c r="F380" s="221" t="s">
        <v>5448</v>
      </c>
      <c r="G380" s="13"/>
      <c r="H380" s="222">
        <v>-2.9390000000000001</v>
      </c>
      <c r="I380" s="223"/>
      <c r="J380" s="13"/>
      <c r="K380" s="13"/>
      <c r="L380" s="218"/>
      <c r="M380" s="224"/>
      <c r="N380" s="225"/>
      <c r="O380" s="225"/>
      <c r="P380" s="225"/>
      <c r="Q380" s="225"/>
      <c r="R380" s="225"/>
      <c r="S380" s="225"/>
      <c r="T380" s="226"/>
      <c r="U380" s="13"/>
      <c r="V380" s="13"/>
      <c r="W380" s="13"/>
      <c r="X380" s="13"/>
      <c r="Y380" s="13"/>
      <c r="Z380" s="13"/>
      <c r="AA380" s="13"/>
      <c r="AB380" s="13"/>
      <c r="AC380" s="13"/>
      <c r="AD380" s="13"/>
      <c r="AE380" s="13"/>
      <c r="AT380" s="220" t="s">
        <v>291</v>
      </c>
      <c r="AU380" s="220" t="s">
        <v>87</v>
      </c>
      <c r="AV380" s="13" t="s">
        <v>87</v>
      </c>
      <c r="AW380" s="13" t="s">
        <v>31</v>
      </c>
      <c r="AX380" s="13" t="s">
        <v>75</v>
      </c>
      <c r="AY380" s="220" t="s">
        <v>283</v>
      </c>
    </row>
    <row r="381" s="14" customFormat="1">
      <c r="A381" s="14"/>
      <c r="B381" s="227"/>
      <c r="C381" s="14"/>
      <c r="D381" s="219" t="s">
        <v>291</v>
      </c>
      <c r="E381" s="228" t="s">
        <v>1</v>
      </c>
      <c r="F381" s="229" t="s">
        <v>293</v>
      </c>
      <c r="G381" s="14"/>
      <c r="H381" s="230">
        <v>11.074000000000002</v>
      </c>
      <c r="I381" s="231"/>
      <c r="J381" s="14"/>
      <c r="K381" s="14"/>
      <c r="L381" s="227"/>
      <c r="M381" s="232"/>
      <c r="N381" s="233"/>
      <c r="O381" s="233"/>
      <c r="P381" s="233"/>
      <c r="Q381" s="233"/>
      <c r="R381" s="233"/>
      <c r="S381" s="233"/>
      <c r="T381" s="234"/>
      <c r="U381" s="14"/>
      <c r="V381" s="14"/>
      <c r="W381" s="14"/>
      <c r="X381" s="14"/>
      <c r="Y381" s="14"/>
      <c r="Z381" s="14"/>
      <c r="AA381" s="14"/>
      <c r="AB381" s="14"/>
      <c r="AC381" s="14"/>
      <c r="AD381" s="14"/>
      <c r="AE381" s="14"/>
      <c r="AT381" s="228" t="s">
        <v>291</v>
      </c>
      <c r="AU381" s="228" t="s">
        <v>87</v>
      </c>
      <c r="AV381" s="14" t="s">
        <v>289</v>
      </c>
      <c r="AW381" s="14" t="s">
        <v>31</v>
      </c>
      <c r="AX381" s="14" t="s">
        <v>82</v>
      </c>
      <c r="AY381" s="228" t="s">
        <v>283</v>
      </c>
    </row>
    <row r="382" s="2" customFormat="1" ht="24.15" customHeight="1">
      <c r="A382" s="37"/>
      <c r="B382" s="168"/>
      <c r="C382" s="204" t="s">
        <v>725</v>
      </c>
      <c r="D382" s="204" t="s">
        <v>285</v>
      </c>
      <c r="E382" s="205" t="s">
        <v>5449</v>
      </c>
      <c r="F382" s="206" t="s">
        <v>5450</v>
      </c>
      <c r="G382" s="207" t="s">
        <v>288</v>
      </c>
      <c r="H382" s="208">
        <v>149.03999999999999</v>
      </c>
      <c r="I382" s="209"/>
      <c r="J382" s="210">
        <f>ROUND(I382*H382,2)</f>
        <v>0</v>
      </c>
      <c r="K382" s="211"/>
      <c r="L382" s="38"/>
      <c r="M382" s="212" t="s">
        <v>1</v>
      </c>
      <c r="N382" s="213" t="s">
        <v>41</v>
      </c>
      <c r="O382" s="81"/>
      <c r="P382" s="214">
        <f>O382*H382</f>
        <v>0</v>
      </c>
      <c r="Q382" s="214">
        <v>0</v>
      </c>
      <c r="R382" s="214">
        <f>Q382*H382</f>
        <v>0</v>
      </c>
      <c r="S382" s="214">
        <v>0.082000000000000003</v>
      </c>
      <c r="T382" s="215">
        <f>S382*H382</f>
        <v>12.22128</v>
      </c>
      <c r="U382" s="37"/>
      <c r="V382" s="37"/>
      <c r="W382" s="37"/>
      <c r="X382" s="37"/>
      <c r="Y382" s="37"/>
      <c r="Z382" s="37"/>
      <c r="AA382" s="37"/>
      <c r="AB382" s="37"/>
      <c r="AC382" s="37"/>
      <c r="AD382" s="37"/>
      <c r="AE382" s="37"/>
      <c r="AR382" s="216" t="s">
        <v>289</v>
      </c>
      <c r="AT382" s="216" t="s">
        <v>285</v>
      </c>
      <c r="AU382" s="216" t="s">
        <v>87</v>
      </c>
      <c r="AY382" s="18" t="s">
        <v>283</v>
      </c>
      <c r="BE382" s="217">
        <f>IF(N382="základná",J382,0)</f>
        <v>0</v>
      </c>
      <c r="BF382" s="217">
        <f>IF(N382="znížená",J382,0)</f>
        <v>0</v>
      </c>
      <c r="BG382" s="217">
        <f>IF(N382="zákl. prenesená",J382,0)</f>
        <v>0</v>
      </c>
      <c r="BH382" s="217">
        <f>IF(N382="zníž. prenesená",J382,0)</f>
        <v>0</v>
      </c>
      <c r="BI382" s="217">
        <f>IF(N382="nulová",J382,0)</f>
        <v>0</v>
      </c>
      <c r="BJ382" s="18" t="s">
        <v>87</v>
      </c>
      <c r="BK382" s="217">
        <f>ROUND(I382*H382,2)</f>
        <v>0</v>
      </c>
      <c r="BL382" s="18" t="s">
        <v>289</v>
      </c>
      <c r="BM382" s="216" t="s">
        <v>5451</v>
      </c>
    </row>
    <row r="383" s="13" customFormat="1">
      <c r="A383" s="13"/>
      <c r="B383" s="218"/>
      <c r="C383" s="13"/>
      <c r="D383" s="219" t="s">
        <v>291</v>
      </c>
      <c r="E383" s="220" t="s">
        <v>1</v>
      </c>
      <c r="F383" s="221" t="s">
        <v>5452</v>
      </c>
      <c r="G383" s="13"/>
      <c r="H383" s="222">
        <v>149.03999999999999</v>
      </c>
      <c r="I383" s="223"/>
      <c r="J383" s="13"/>
      <c r="K383" s="13"/>
      <c r="L383" s="218"/>
      <c r="M383" s="224"/>
      <c r="N383" s="225"/>
      <c r="O383" s="225"/>
      <c r="P383" s="225"/>
      <c r="Q383" s="225"/>
      <c r="R383" s="225"/>
      <c r="S383" s="225"/>
      <c r="T383" s="226"/>
      <c r="U383" s="13"/>
      <c r="V383" s="13"/>
      <c r="W383" s="13"/>
      <c r="X383" s="13"/>
      <c r="Y383" s="13"/>
      <c r="Z383" s="13"/>
      <c r="AA383" s="13"/>
      <c r="AB383" s="13"/>
      <c r="AC383" s="13"/>
      <c r="AD383" s="13"/>
      <c r="AE383" s="13"/>
      <c r="AT383" s="220" t="s">
        <v>291</v>
      </c>
      <c r="AU383" s="220" t="s">
        <v>87</v>
      </c>
      <c r="AV383" s="13" t="s">
        <v>87</v>
      </c>
      <c r="AW383" s="13" t="s">
        <v>31</v>
      </c>
      <c r="AX383" s="13" t="s">
        <v>82</v>
      </c>
      <c r="AY383" s="220" t="s">
        <v>283</v>
      </c>
    </row>
    <row r="384" s="2" customFormat="1" ht="24.15" customHeight="1">
      <c r="A384" s="37"/>
      <c r="B384" s="168"/>
      <c r="C384" s="204" t="s">
        <v>734</v>
      </c>
      <c r="D384" s="204" t="s">
        <v>285</v>
      </c>
      <c r="E384" s="205" t="s">
        <v>5453</v>
      </c>
      <c r="F384" s="206" t="s">
        <v>5454</v>
      </c>
      <c r="G384" s="207" t="s">
        <v>288</v>
      </c>
      <c r="H384" s="208">
        <v>30.800000000000001</v>
      </c>
      <c r="I384" s="209"/>
      <c r="J384" s="210">
        <f>ROUND(I384*H384,2)</f>
        <v>0</v>
      </c>
      <c r="K384" s="211"/>
      <c r="L384" s="38"/>
      <c r="M384" s="212" t="s">
        <v>1</v>
      </c>
      <c r="N384" s="213" t="s">
        <v>41</v>
      </c>
      <c r="O384" s="81"/>
      <c r="P384" s="214">
        <f>O384*H384</f>
        <v>0</v>
      </c>
      <c r="Q384" s="214">
        <v>0</v>
      </c>
      <c r="R384" s="214">
        <f>Q384*H384</f>
        <v>0</v>
      </c>
      <c r="S384" s="214">
        <v>0.10000000000000001</v>
      </c>
      <c r="T384" s="215">
        <f>S384*H384</f>
        <v>3.0800000000000001</v>
      </c>
      <c r="U384" s="37"/>
      <c r="V384" s="37"/>
      <c r="W384" s="37"/>
      <c r="X384" s="37"/>
      <c r="Y384" s="37"/>
      <c r="Z384" s="37"/>
      <c r="AA384" s="37"/>
      <c r="AB384" s="37"/>
      <c r="AC384" s="37"/>
      <c r="AD384" s="37"/>
      <c r="AE384" s="37"/>
      <c r="AR384" s="216" t="s">
        <v>289</v>
      </c>
      <c r="AT384" s="216" t="s">
        <v>285</v>
      </c>
      <c r="AU384" s="216" t="s">
        <v>87</v>
      </c>
      <c r="AY384" s="18" t="s">
        <v>283</v>
      </c>
      <c r="BE384" s="217">
        <f>IF(N384="základná",J384,0)</f>
        <v>0</v>
      </c>
      <c r="BF384" s="217">
        <f>IF(N384="znížená",J384,0)</f>
        <v>0</v>
      </c>
      <c r="BG384" s="217">
        <f>IF(N384="zákl. prenesená",J384,0)</f>
        <v>0</v>
      </c>
      <c r="BH384" s="217">
        <f>IF(N384="zníž. prenesená",J384,0)</f>
        <v>0</v>
      </c>
      <c r="BI384" s="217">
        <f>IF(N384="nulová",J384,0)</f>
        <v>0</v>
      </c>
      <c r="BJ384" s="18" t="s">
        <v>87</v>
      </c>
      <c r="BK384" s="217">
        <f>ROUND(I384*H384,2)</f>
        <v>0</v>
      </c>
      <c r="BL384" s="18" t="s">
        <v>289</v>
      </c>
      <c r="BM384" s="216" t="s">
        <v>5455</v>
      </c>
    </row>
    <row r="385" s="15" customFormat="1">
      <c r="A385" s="15"/>
      <c r="B385" s="235"/>
      <c r="C385" s="15"/>
      <c r="D385" s="219" t="s">
        <v>291</v>
      </c>
      <c r="E385" s="236" t="s">
        <v>1</v>
      </c>
      <c r="F385" s="237" t="s">
        <v>5456</v>
      </c>
      <c r="G385" s="15"/>
      <c r="H385" s="236" t="s">
        <v>1</v>
      </c>
      <c r="I385" s="238"/>
      <c r="J385" s="15"/>
      <c r="K385" s="15"/>
      <c r="L385" s="235"/>
      <c r="M385" s="239"/>
      <c r="N385" s="240"/>
      <c r="O385" s="240"/>
      <c r="P385" s="240"/>
      <c r="Q385" s="240"/>
      <c r="R385" s="240"/>
      <c r="S385" s="240"/>
      <c r="T385" s="241"/>
      <c r="U385" s="15"/>
      <c r="V385" s="15"/>
      <c r="W385" s="15"/>
      <c r="X385" s="15"/>
      <c r="Y385" s="15"/>
      <c r="Z385" s="15"/>
      <c r="AA385" s="15"/>
      <c r="AB385" s="15"/>
      <c r="AC385" s="15"/>
      <c r="AD385" s="15"/>
      <c r="AE385" s="15"/>
      <c r="AT385" s="236" t="s">
        <v>291</v>
      </c>
      <c r="AU385" s="236" t="s">
        <v>87</v>
      </c>
      <c r="AV385" s="15" t="s">
        <v>82</v>
      </c>
      <c r="AW385" s="15" t="s">
        <v>31</v>
      </c>
      <c r="AX385" s="15" t="s">
        <v>75</v>
      </c>
      <c r="AY385" s="236" t="s">
        <v>283</v>
      </c>
    </row>
    <row r="386" s="13" customFormat="1">
      <c r="A386" s="13"/>
      <c r="B386" s="218"/>
      <c r="C386" s="13"/>
      <c r="D386" s="219" t="s">
        <v>291</v>
      </c>
      <c r="E386" s="220" t="s">
        <v>1</v>
      </c>
      <c r="F386" s="221" t="s">
        <v>5457</v>
      </c>
      <c r="G386" s="13"/>
      <c r="H386" s="222">
        <v>30.800000000000001</v>
      </c>
      <c r="I386" s="223"/>
      <c r="J386" s="13"/>
      <c r="K386" s="13"/>
      <c r="L386" s="218"/>
      <c r="M386" s="224"/>
      <c r="N386" s="225"/>
      <c r="O386" s="225"/>
      <c r="P386" s="225"/>
      <c r="Q386" s="225"/>
      <c r="R386" s="225"/>
      <c r="S386" s="225"/>
      <c r="T386" s="226"/>
      <c r="U386" s="13"/>
      <c r="V386" s="13"/>
      <c r="W386" s="13"/>
      <c r="X386" s="13"/>
      <c r="Y386" s="13"/>
      <c r="Z386" s="13"/>
      <c r="AA386" s="13"/>
      <c r="AB386" s="13"/>
      <c r="AC386" s="13"/>
      <c r="AD386" s="13"/>
      <c r="AE386" s="13"/>
      <c r="AT386" s="220" t="s">
        <v>291</v>
      </c>
      <c r="AU386" s="220" t="s">
        <v>87</v>
      </c>
      <c r="AV386" s="13" t="s">
        <v>87</v>
      </c>
      <c r="AW386" s="13" t="s">
        <v>31</v>
      </c>
      <c r="AX386" s="13" t="s">
        <v>82</v>
      </c>
      <c r="AY386" s="220" t="s">
        <v>283</v>
      </c>
    </row>
    <row r="387" s="2" customFormat="1" ht="37.8" customHeight="1">
      <c r="A387" s="37"/>
      <c r="B387" s="168"/>
      <c r="C387" s="204" t="s">
        <v>744</v>
      </c>
      <c r="D387" s="204" t="s">
        <v>285</v>
      </c>
      <c r="E387" s="205" t="s">
        <v>5458</v>
      </c>
      <c r="F387" s="206" t="s">
        <v>5459</v>
      </c>
      <c r="G387" s="207" t="s">
        <v>296</v>
      </c>
      <c r="H387" s="208">
        <v>78.829999999999998</v>
      </c>
      <c r="I387" s="209"/>
      <c r="J387" s="210">
        <f>ROUND(I387*H387,2)</f>
        <v>0</v>
      </c>
      <c r="K387" s="211"/>
      <c r="L387" s="38"/>
      <c r="M387" s="212" t="s">
        <v>1</v>
      </c>
      <c r="N387" s="213" t="s">
        <v>41</v>
      </c>
      <c r="O387" s="81"/>
      <c r="P387" s="214">
        <f>O387*H387</f>
        <v>0</v>
      </c>
      <c r="Q387" s="214">
        <v>0</v>
      </c>
      <c r="R387" s="214">
        <f>Q387*H387</f>
        <v>0</v>
      </c>
      <c r="S387" s="214">
        <v>1.6000000000000001</v>
      </c>
      <c r="T387" s="215">
        <f>S387*H387</f>
        <v>126.128</v>
      </c>
      <c r="U387" s="37"/>
      <c r="V387" s="37"/>
      <c r="W387" s="37"/>
      <c r="X387" s="37"/>
      <c r="Y387" s="37"/>
      <c r="Z387" s="37"/>
      <c r="AA387" s="37"/>
      <c r="AB387" s="37"/>
      <c r="AC387" s="37"/>
      <c r="AD387" s="37"/>
      <c r="AE387" s="37"/>
      <c r="AR387" s="216" t="s">
        <v>289</v>
      </c>
      <c r="AT387" s="216" t="s">
        <v>285</v>
      </c>
      <c r="AU387" s="216" t="s">
        <v>87</v>
      </c>
      <c r="AY387" s="18" t="s">
        <v>283</v>
      </c>
      <c r="BE387" s="217">
        <f>IF(N387="základná",J387,0)</f>
        <v>0</v>
      </c>
      <c r="BF387" s="217">
        <f>IF(N387="znížená",J387,0)</f>
        <v>0</v>
      </c>
      <c r="BG387" s="217">
        <f>IF(N387="zákl. prenesená",J387,0)</f>
        <v>0</v>
      </c>
      <c r="BH387" s="217">
        <f>IF(N387="zníž. prenesená",J387,0)</f>
        <v>0</v>
      </c>
      <c r="BI387" s="217">
        <f>IF(N387="nulová",J387,0)</f>
        <v>0</v>
      </c>
      <c r="BJ387" s="18" t="s">
        <v>87</v>
      </c>
      <c r="BK387" s="217">
        <f>ROUND(I387*H387,2)</f>
        <v>0</v>
      </c>
      <c r="BL387" s="18" t="s">
        <v>289</v>
      </c>
      <c r="BM387" s="216" t="s">
        <v>5460</v>
      </c>
    </row>
    <row r="388" s="13" customFormat="1">
      <c r="A388" s="13"/>
      <c r="B388" s="218"/>
      <c r="C388" s="13"/>
      <c r="D388" s="219" t="s">
        <v>291</v>
      </c>
      <c r="E388" s="220" t="s">
        <v>1</v>
      </c>
      <c r="F388" s="221" t="s">
        <v>5461</v>
      </c>
      <c r="G388" s="13"/>
      <c r="H388" s="222">
        <v>656.91999999999996</v>
      </c>
      <c r="I388" s="223"/>
      <c r="J388" s="13"/>
      <c r="K388" s="13"/>
      <c r="L388" s="218"/>
      <c r="M388" s="224"/>
      <c r="N388" s="225"/>
      <c r="O388" s="225"/>
      <c r="P388" s="225"/>
      <c r="Q388" s="225"/>
      <c r="R388" s="225"/>
      <c r="S388" s="225"/>
      <c r="T388" s="226"/>
      <c r="U388" s="13"/>
      <c r="V388" s="13"/>
      <c r="W388" s="13"/>
      <c r="X388" s="13"/>
      <c r="Y388" s="13"/>
      <c r="Z388" s="13"/>
      <c r="AA388" s="13"/>
      <c r="AB388" s="13"/>
      <c r="AC388" s="13"/>
      <c r="AD388" s="13"/>
      <c r="AE388" s="13"/>
      <c r="AT388" s="220" t="s">
        <v>291</v>
      </c>
      <c r="AU388" s="220" t="s">
        <v>87</v>
      </c>
      <c r="AV388" s="13" t="s">
        <v>87</v>
      </c>
      <c r="AW388" s="13" t="s">
        <v>31</v>
      </c>
      <c r="AX388" s="13" t="s">
        <v>75</v>
      </c>
      <c r="AY388" s="220" t="s">
        <v>283</v>
      </c>
    </row>
    <row r="389" s="13" customFormat="1">
      <c r="A389" s="13"/>
      <c r="B389" s="218"/>
      <c r="C389" s="13"/>
      <c r="D389" s="219" t="s">
        <v>291</v>
      </c>
      <c r="E389" s="220" t="s">
        <v>1</v>
      </c>
      <c r="F389" s="221" t="s">
        <v>5462</v>
      </c>
      <c r="G389" s="13"/>
      <c r="H389" s="222">
        <v>78.829999999999998</v>
      </c>
      <c r="I389" s="223"/>
      <c r="J389" s="13"/>
      <c r="K389" s="13"/>
      <c r="L389" s="218"/>
      <c r="M389" s="224"/>
      <c r="N389" s="225"/>
      <c r="O389" s="225"/>
      <c r="P389" s="225"/>
      <c r="Q389" s="225"/>
      <c r="R389" s="225"/>
      <c r="S389" s="225"/>
      <c r="T389" s="226"/>
      <c r="U389" s="13"/>
      <c r="V389" s="13"/>
      <c r="W389" s="13"/>
      <c r="X389" s="13"/>
      <c r="Y389" s="13"/>
      <c r="Z389" s="13"/>
      <c r="AA389" s="13"/>
      <c r="AB389" s="13"/>
      <c r="AC389" s="13"/>
      <c r="AD389" s="13"/>
      <c r="AE389" s="13"/>
      <c r="AT389" s="220" t="s">
        <v>291</v>
      </c>
      <c r="AU389" s="220" t="s">
        <v>87</v>
      </c>
      <c r="AV389" s="13" t="s">
        <v>87</v>
      </c>
      <c r="AW389" s="13" t="s">
        <v>31</v>
      </c>
      <c r="AX389" s="13" t="s">
        <v>82</v>
      </c>
      <c r="AY389" s="220" t="s">
        <v>283</v>
      </c>
    </row>
    <row r="390" s="2" customFormat="1" ht="37.8" customHeight="1">
      <c r="A390" s="37"/>
      <c r="B390" s="168"/>
      <c r="C390" s="204" t="s">
        <v>750</v>
      </c>
      <c r="D390" s="204" t="s">
        <v>285</v>
      </c>
      <c r="E390" s="205" t="s">
        <v>703</v>
      </c>
      <c r="F390" s="206" t="s">
        <v>704</v>
      </c>
      <c r="G390" s="207" t="s">
        <v>296</v>
      </c>
      <c r="H390" s="208">
        <v>130.29900000000001</v>
      </c>
      <c r="I390" s="209"/>
      <c r="J390" s="210">
        <f>ROUND(I390*H390,2)</f>
        <v>0</v>
      </c>
      <c r="K390" s="211"/>
      <c r="L390" s="38"/>
      <c r="M390" s="212" t="s">
        <v>1</v>
      </c>
      <c r="N390" s="213" t="s">
        <v>41</v>
      </c>
      <c r="O390" s="81"/>
      <c r="P390" s="214">
        <f>O390*H390</f>
        <v>0</v>
      </c>
      <c r="Q390" s="214">
        <v>0</v>
      </c>
      <c r="R390" s="214">
        <f>Q390*H390</f>
        <v>0</v>
      </c>
      <c r="S390" s="214">
        <v>2.2000000000000002</v>
      </c>
      <c r="T390" s="215">
        <f>S390*H390</f>
        <v>286.65780000000007</v>
      </c>
      <c r="U390" s="37"/>
      <c r="V390" s="37"/>
      <c r="W390" s="37"/>
      <c r="X390" s="37"/>
      <c r="Y390" s="37"/>
      <c r="Z390" s="37"/>
      <c r="AA390" s="37"/>
      <c r="AB390" s="37"/>
      <c r="AC390" s="37"/>
      <c r="AD390" s="37"/>
      <c r="AE390" s="37"/>
      <c r="AR390" s="216" t="s">
        <v>289</v>
      </c>
      <c r="AT390" s="216" t="s">
        <v>285</v>
      </c>
      <c r="AU390" s="216" t="s">
        <v>87</v>
      </c>
      <c r="AY390" s="18" t="s">
        <v>283</v>
      </c>
      <c r="BE390" s="217">
        <f>IF(N390="základná",J390,0)</f>
        <v>0</v>
      </c>
      <c r="BF390" s="217">
        <f>IF(N390="znížená",J390,0)</f>
        <v>0</v>
      </c>
      <c r="BG390" s="217">
        <f>IF(N390="zákl. prenesená",J390,0)</f>
        <v>0</v>
      </c>
      <c r="BH390" s="217">
        <f>IF(N390="zníž. prenesená",J390,0)</f>
        <v>0</v>
      </c>
      <c r="BI390" s="217">
        <f>IF(N390="nulová",J390,0)</f>
        <v>0</v>
      </c>
      <c r="BJ390" s="18" t="s">
        <v>87</v>
      </c>
      <c r="BK390" s="217">
        <f>ROUND(I390*H390,2)</f>
        <v>0</v>
      </c>
      <c r="BL390" s="18" t="s">
        <v>289</v>
      </c>
      <c r="BM390" s="216" t="s">
        <v>705</v>
      </c>
    </row>
    <row r="391" s="15" customFormat="1">
      <c r="A391" s="15"/>
      <c r="B391" s="235"/>
      <c r="C391" s="15"/>
      <c r="D391" s="219" t="s">
        <v>291</v>
      </c>
      <c r="E391" s="236" t="s">
        <v>1</v>
      </c>
      <c r="F391" s="237" t="s">
        <v>5463</v>
      </c>
      <c r="G391" s="15"/>
      <c r="H391" s="236" t="s">
        <v>1</v>
      </c>
      <c r="I391" s="238"/>
      <c r="J391" s="15"/>
      <c r="K391" s="15"/>
      <c r="L391" s="235"/>
      <c r="M391" s="239"/>
      <c r="N391" s="240"/>
      <c r="O391" s="240"/>
      <c r="P391" s="240"/>
      <c r="Q391" s="240"/>
      <c r="R391" s="240"/>
      <c r="S391" s="240"/>
      <c r="T391" s="241"/>
      <c r="U391" s="15"/>
      <c r="V391" s="15"/>
      <c r="W391" s="15"/>
      <c r="X391" s="15"/>
      <c r="Y391" s="15"/>
      <c r="Z391" s="15"/>
      <c r="AA391" s="15"/>
      <c r="AB391" s="15"/>
      <c r="AC391" s="15"/>
      <c r="AD391" s="15"/>
      <c r="AE391" s="15"/>
      <c r="AT391" s="236" t="s">
        <v>291</v>
      </c>
      <c r="AU391" s="236" t="s">
        <v>87</v>
      </c>
      <c r="AV391" s="15" t="s">
        <v>82</v>
      </c>
      <c r="AW391" s="15" t="s">
        <v>31</v>
      </c>
      <c r="AX391" s="15" t="s">
        <v>75</v>
      </c>
      <c r="AY391" s="236" t="s">
        <v>283</v>
      </c>
    </row>
    <row r="392" s="15" customFormat="1">
      <c r="A392" s="15"/>
      <c r="B392" s="235"/>
      <c r="C392" s="15"/>
      <c r="D392" s="219" t="s">
        <v>291</v>
      </c>
      <c r="E392" s="236" t="s">
        <v>1</v>
      </c>
      <c r="F392" s="237" t="s">
        <v>5345</v>
      </c>
      <c r="G392" s="15"/>
      <c r="H392" s="236" t="s">
        <v>1</v>
      </c>
      <c r="I392" s="238"/>
      <c r="J392" s="15"/>
      <c r="K392" s="15"/>
      <c r="L392" s="235"/>
      <c r="M392" s="239"/>
      <c r="N392" s="240"/>
      <c r="O392" s="240"/>
      <c r="P392" s="240"/>
      <c r="Q392" s="240"/>
      <c r="R392" s="240"/>
      <c r="S392" s="240"/>
      <c r="T392" s="241"/>
      <c r="U392" s="15"/>
      <c r="V392" s="15"/>
      <c r="W392" s="15"/>
      <c r="X392" s="15"/>
      <c r="Y392" s="15"/>
      <c r="Z392" s="15"/>
      <c r="AA392" s="15"/>
      <c r="AB392" s="15"/>
      <c r="AC392" s="15"/>
      <c r="AD392" s="15"/>
      <c r="AE392" s="15"/>
      <c r="AT392" s="236" t="s">
        <v>291</v>
      </c>
      <c r="AU392" s="236" t="s">
        <v>87</v>
      </c>
      <c r="AV392" s="15" t="s">
        <v>82</v>
      </c>
      <c r="AW392" s="15" t="s">
        <v>31</v>
      </c>
      <c r="AX392" s="15" t="s">
        <v>75</v>
      </c>
      <c r="AY392" s="236" t="s">
        <v>283</v>
      </c>
    </row>
    <row r="393" s="15" customFormat="1">
      <c r="A393" s="15"/>
      <c r="B393" s="235"/>
      <c r="C393" s="15"/>
      <c r="D393" s="219" t="s">
        <v>291</v>
      </c>
      <c r="E393" s="236" t="s">
        <v>1</v>
      </c>
      <c r="F393" s="237" t="s">
        <v>5345</v>
      </c>
      <c r="G393" s="15"/>
      <c r="H393" s="236" t="s">
        <v>1</v>
      </c>
      <c r="I393" s="238"/>
      <c r="J393" s="15"/>
      <c r="K393" s="15"/>
      <c r="L393" s="235"/>
      <c r="M393" s="239"/>
      <c r="N393" s="240"/>
      <c r="O393" s="240"/>
      <c r="P393" s="240"/>
      <c r="Q393" s="240"/>
      <c r="R393" s="240"/>
      <c r="S393" s="240"/>
      <c r="T393" s="241"/>
      <c r="U393" s="15"/>
      <c r="V393" s="15"/>
      <c r="W393" s="15"/>
      <c r="X393" s="15"/>
      <c r="Y393" s="15"/>
      <c r="Z393" s="15"/>
      <c r="AA393" s="15"/>
      <c r="AB393" s="15"/>
      <c r="AC393" s="15"/>
      <c r="AD393" s="15"/>
      <c r="AE393" s="15"/>
      <c r="AT393" s="236" t="s">
        <v>291</v>
      </c>
      <c r="AU393" s="236" t="s">
        <v>87</v>
      </c>
      <c r="AV393" s="15" t="s">
        <v>82</v>
      </c>
      <c r="AW393" s="15" t="s">
        <v>31</v>
      </c>
      <c r="AX393" s="15" t="s">
        <v>75</v>
      </c>
      <c r="AY393" s="236" t="s">
        <v>283</v>
      </c>
    </row>
    <row r="394" s="13" customFormat="1">
      <c r="A394" s="13"/>
      <c r="B394" s="218"/>
      <c r="C394" s="13"/>
      <c r="D394" s="219" t="s">
        <v>291</v>
      </c>
      <c r="E394" s="220" t="s">
        <v>1</v>
      </c>
      <c r="F394" s="221" t="s">
        <v>5464</v>
      </c>
      <c r="G394" s="13"/>
      <c r="H394" s="222">
        <v>28.001999999999999</v>
      </c>
      <c r="I394" s="223"/>
      <c r="J394" s="13"/>
      <c r="K394" s="13"/>
      <c r="L394" s="218"/>
      <c r="M394" s="224"/>
      <c r="N394" s="225"/>
      <c r="O394" s="225"/>
      <c r="P394" s="225"/>
      <c r="Q394" s="225"/>
      <c r="R394" s="225"/>
      <c r="S394" s="225"/>
      <c r="T394" s="226"/>
      <c r="U394" s="13"/>
      <c r="V394" s="13"/>
      <c r="W394" s="13"/>
      <c r="X394" s="13"/>
      <c r="Y394" s="13"/>
      <c r="Z394" s="13"/>
      <c r="AA394" s="13"/>
      <c r="AB394" s="13"/>
      <c r="AC394" s="13"/>
      <c r="AD394" s="13"/>
      <c r="AE394" s="13"/>
      <c r="AT394" s="220" t="s">
        <v>291</v>
      </c>
      <c r="AU394" s="220" t="s">
        <v>87</v>
      </c>
      <c r="AV394" s="13" t="s">
        <v>87</v>
      </c>
      <c r="AW394" s="13" t="s">
        <v>31</v>
      </c>
      <c r="AX394" s="13" t="s">
        <v>75</v>
      </c>
      <c r="AY394" s="220" t="s">
        <v>283</v>
      </c>
    </row>
    <row r="395" s="13" customFormat="1">
      <c r="A395" s="13"/>
      <c r="B395" s="218"/>
      <c r="C395" s="13"/>
      <c r="D395" s="219" t="s">
        <v>291</v>
      </c>
      <c r="E395" s="220" t="s">
        <v>1</v>
      </c>
      <c r="F395" s="221" t="s">
        <v>5465</v>
      </c>
      <c r="G395" s="13"/>
      <c r="H395" s="222">
        <v>25.498000000000001</v>
      </c>
      <c r="I395" s="223"/>
      <c r="J395" s="13"/>
      <c r="K395" s="13"/>
      <c r="L395" s="218"/>
      <c r="M395" s="224"/>
      <c r="N395" s="225"/>
      <c r="O395" s="225"/>
      <c r="P395" s="225"/>
      <c r="Q395" s="225"/>
      <c r="R395" s="225"/>
      <c r="S395" s="225"/>
      <c r="T395" s="226"/>
      <c r="U395" s="13"/>
      <c r="V395" s="13"/>
      <c r="W395" s="13"/>
      <c r="X395" s="13"/>
      <c r="Y395" s="13"/>
      <c r="Z395" s="13"/>
      <c r="AA395" s="13"/>
      <c r="AB395" s="13"/>
      <c r="AC395" s="13"/>
      <c r="AD395" s="13"/>
      <c r="AE395" s="13"/>
      <c r="AT395" s="220" t="s">
        <v>291</v>
      </c>
      <c r="AU395" s="220" t="s">
        <v>87</v>
      </c>
      <c r="AV395" s="13" t="s">
        <v>87</v>
      </c>
      <c r="AW395" s="13" t="s">
        <v>31</v>
      </c>
      <c r="AX395" s="13" t="s">
        <v>75</v>
      </c>
      <c r="AY395" s="220" t="s">
        <v>283</v>
      </c>
    </row>
    <row r="396" s="15" customFormat="1">
      <c r="A396" s="15"/>
      <c r="B396" s="235"/>
      <c r="C396" s="15"/>
      <c r="D396" s="219" t="s">
        <v>291</v>
      </c>
      <c r="E396" s="236" t="s">
        <v>1</v>
      </c>
      <c r="F396" s="237" t="s">
        <v>404</v>
      </c>
      <c r="G396" s="15"/>
      <c r="H396" s="236" t="s">
        <v>1</v>
      </c>
      <c r="I396" s="238"/>
      <c r="J396" s="15"/>
      <c r="K396" s="15"/>
      <c r="L396" s="235"/>
      <c r="M396" s="239"/>
      <c r="N396" s="240"/>
      <c r="O396" s="240"/>
      <c r="P396" s="240"/>
      <c r="Q396" s="240"/>
      <c r="R396" s="240"/>
      <c r="S396" s="240"/>
      <c r="T396" s="241"/>
      <c r="U396" s="15"/>
      <c r="V396" s="15"/>
      <c r="W396" s="15"/>
      <c r="X396" s="15"/>
      <c r="Y396" s="15"/>
      <c r="Z396" s="15"/>
      <c r="AA396" s="15"/>
      <c r="AB396" s="15"/>
      <c r="AC396" s="15"/>
      <c r="AD396" s="15"/>
      <c r="AE396" s="15"/>
      <c r="AT396" s="236" t="s">
        <v>291</v>
      </c>
      <c r="AU396" s="236" t="s">
        <v>87</v>
      </c>
      <c r="AV396" s="15" t="s">
        <v>82</v>
      </c>
      <c r="AW396" s="15" t="s">
        <v>31</v>
      </c>
      <c r="AX396" s="15" t="s">
        <v>75</v>
      </c>
      <c r="AY396" s="236" t="s">
        <v>283</v>
      </c>
    </row>
    <row r="397" s="13" customFormat="1">
      <c r="A397" s="13"/>
      <c r="B397" s="218"/>
      <c r="C397" s="13"/>
      <c r="D397" s="219" t="s">
        <v>291</v>
      </c>
      <c r="E397" s="220" t="s">
        <v>1</v>
      </c>
      <c r="F397" s="221" t="s">
        <v>5466</v>
      </c>
      <c r="G397" s="13"/>
      <c r="H397" s="222">
        <v>1.073</v>
      </c>
      <c r="I397" s="223"/>
      <c r="J397" s="13"/>
      <c r="K397" s="13"/>
      <c r="L397" s="218"/>
      <c r="M397" s="224"/>
      <c r="N397" s="225"/>
      <c r="O397" s="225"/>
      <c r="P397" s="225"/>
      <c r="Q397" s="225"/>
      <c r="R397" s="225"/>
      <c r="S397" s="225"/>
      <c r="T397" s="226"/>
      <c r="U397" s="13"/>
      <c r="V397" s="13"/>
      <c r="W397" s="13"/>
      <c r="X397" s="13"/>
      <c r="Y397" s="13"/>
      <c r="Z397" s="13"/>
      <c r="AA397" s="13"/>
      <c r="AB397" s="13"/>
      <c r="AC397" s="13"/>
      <c r="AD397" s="13"/>
      <c r="AE397" s="13"/>
      <c r="AT397" s="220" t="s">
        <v>291</v>
      </c>
      <c r="AU397" s="220" t="s">
        <v>87</v>
      </c>
      <c r="AV397" s="13" t="s">
        <v>87</v>
      </c>
      <c r="AW397" s="13" t="s">
        <v>31</v>
      </c>
      <c r="AX397" s="13" t="s">
        <v>75</v>
      </c>
      <c r="AY397" s="220" t="s">
        <v>283</v>
      </c>
    </row>
    <row r="398" s="15" customFormat="1">
      <c r="A398" s="15"/>
      <c r="B398" s="235"/>
      <c r="C398" s="15"/>
      <c r="D398" s="219" t="s">
        <v>291</v>
      </c>
      <c r="E398" s="236" t="s">
        <v>1</v>
      </c>
      <c r="F398" s="237" t="s">
        <v>5467</v>
      </c>
      <c r="G398" s="15"/>
      <c r="H398" s="236" t="s">
        <v>1</v>
      </c>
      <c r="I398" s="238"/>
      <c r="J398" s="15"/>
      <c r="K398" s="15"/>
      <c r="L398" s="235"/>
      <c r="M398" s="239"/>
      <c r="N398" s="240"/>
      <c r="O398" s="240"/>
      <c r="P398" s="240"/>
      <c r="Q398" s="240"/>
      <c r="R398" s="240"/>
      <c r="S398" s="240"/>
      <c r="T398" s="241"/>
      <c r="U398" s="15"/>
      <c r="V398" s="15"/>
      <c r="W398" s="15"/>
      <c r="X398" s="15"/>
      <c r="Y398" s="15"/>
      <c r="Z398" s="15"/>
      <c r="AA398" s="15"/>
      <c r="AB398" s="15"/>
      <c r="AC398" s="15"/>
      <c r="AD398" s="15"/>
      <c r="AE398" s="15"/>
      <c r="AT398" s="236" t="s">
        <v>291</v>
      </c>
      <c r="AU398" s="236" t="s">
        <v>87</v>
      </c>
      <c r="AV398" s="15" t="s">
        <v>82</v>
      </c>
      <c r="AW398" s="15" t="s">
        <v>31</v>
      </c>
      <c r="AX398" s="15" t="s">
        <v>75</v>
      </c>
      <c r="AY398" s="236" t="s">
        <v>283</v>
      </c>
    </row>
    <row r="399" s="15" customFormat="1">
      <c r="A399" s="15"/>
      <c r="B399" s="235"/>
      <c r="C399" s="15"/>
      <c r="D399" s="219" t="s">
        <v>291</v>
      </c>
      <c r="E399" s="236" t="s">
        <v>1</v>
      </c>
      <c r="F399" s="237" t="s">
        <v>5345</v>
      </c>
      <c r="G399" s="15"/>
      <c r="H399" s="236" t="s">
        <v>1</v>
      </c>
      <c r="I399" s="238"/>
      <c r="J399" s="15"/>
      <c r="K399" s="15"/>
      <c r="L399" s="235"/>
      <c r="M399" s="239"/>
      <c r="N399" s="240"/>
      <c r="O399" s="240"/>
      <c r="P399" s="240"/>
      <c r="Q399" s="240"/>
      <c r="R399" s="240"/>
      <c r="S399" s="240"/>
      <c r="T399" s="241"/>
      <c r="U399" s="15"/>
      <c r="V399" s="15"/>
      <c r="W399" s="15"/>
      <c r="X399" s="15"/>
      <c r="Y399" s="15"/>
      <c r="Z399" s="15"/>
      <c r="AA399" s="15"/>
      <c r="AB399" s="15"/>
      <c r="AC399" s="15"/>
      <c r="AD399" s="15"/>
      <c r="AE399" s="15"/>
      <c r="AT399" s="236" t="s">
        <v>291</v>
      </c>
      <c r="AU399" s="236" t="s">
        <v>87</v>
      </c>
      <c r="AV399" s="15" t="s">
        <v>82</v>
      </c>
      <c r="AW399" s="15" t="s">
        <v>31</v>
      </c>
      <c r="AX399" s="15" t="s">
        <v>75</v>
      </c>
      <c r="AY399" s="236" t="s">
        <v>283</v>
      </c>
    </row>
    <row r="400" s="15" customFormat="1">
      <c r="A400" s="15"/>
      <c r="B400" s="235"/>
      <c r="C400" s="15"/>
      <c r="D400" s="219" t="s">
        <v>291</v>
      </c>
      <c r="E400" s="236" t="s">
        <v>1</v>
      </c>
      <c r="F400" s="237" t="s">
        <v>1618</v>
      </c>
      <c r="G400" s="15"/>
      <c r="H400" s="236" t="s">
        <v>1</v>
      </c>
      <c r="I400" s="238"/>
      <c r="J400" s="15"/>
      <c r="K400" s="15"/>
      <c r="L400" s="235"/>
      <c r="M400" s="239"/>
      <c r="N400" s="240"/>
      <c r="O400" s="240"/>
      <c r="P400" s="240"/>
      <c r="Q400" s="240"/>
      <c r="R400" s="240"/>
      <c r="S400" s="240"/>
      <c r="T400" s="241"/>
      <c r="U400" s="15"/>
      <c r="V400" s="15"/>
      <c r="W400" s="15"/>
      <c r="X400" s="15"/>
      <c r="Y400" s="15"/>
      <c r="Z400" s="15"/>
      <c r="AA400" s="15"/>
      <c r="AB400" s="15"/>
      <c r="AC400" s="15"/>
      <c r="AD400" s="15"/>
      <c r="AE400" s="15"/>
      <c r="AT400" s="236" t="s">
        <v>291</v>
      </c>
      <c r="AU400" s="236" t="s">
        <v>87</v>
      </c>
      <c r="AV400" s="15" t="s">
        <v>82</v>
      </c>
      <c r="AW400" s="15" t="s">
        <v>31</v>
      </c>
      <c r="AX400" s="15" t="s">
        <v>75</v>
      </c>
      <c r="AY400" s="236" t="s">
        <v>283</v>
      </c>
    </row>
    <row r="401" s="13" customFormat="1">
      <c r="A401" s="13"/>
      <c r="B401" s="218"/>
      <c r="C401" s="13"/>
      <c r="D401" s="219" t="s">
        <v>291</v>
      </c>
      <c r="E401" s="220" t="s">
        <v>1</v>
      </c>
      <c r="F401" s="221" t="s">
        <v>5468</v>
      </c>
      <c r="G401" s="13"/>
      <c r="H401" s="222">
        <v>5.0369999999999999</v>
      </c>
      <c r="I401" s="223"/>
      <c r="J401" s="13"/>
      <c r="K401" s="13"/>
      <c r="L401" s="218"/>
      <c r="M401" s="224"/>
      <c r="N401" s="225"/>
      <c r="O401" s="225"/>
      <c r="P401" s="225"/>
      <c r="Q401" s="225"/>
      <c r="R401" s="225"/>
      <c r="S401" s="225"/>
      <c r="T401" s="226"/>
      <c r="U401" s="13"/>
      <c r="V401" s="13"/>
      <c r="W401" s="13"/>
      <c r="X401" s="13"/>
      <c r="Y401" s="13"/>
      <c r="Z401" s="13"/>
      <c r="AA401" s="13"/>
      <c r="AB401" s="13"/>
      <c r="AC401" s="13"/>
      <c r="AD401" s="13"/>
      <c r="AE401" s="13"/>
      <c r="AT401" s="220" t="s">
        <v>291</v>
      </c>
      <c r="AU401" s="220" t="s">
        <v>87</v>
      </c>
      <c r="AV401" s="13" t="s">
        <v>87</v>
      </c>
      <c r="AW401" s="13" t="s">
        <v>31</v>
      </c>
      <c r="AX401" s="13" t="s">
        <v>75</v>
      </c>
      <c r="AY401" s="220" t="s">
        <v>283</v>
      </c>
    </row>
    <row r="402" s="13" customFormat="1">
      <c r="A402" s="13"/>
      <c r="B402" s="218"/>
      <c r="C402" s="13"/>
      <c r="D402" s="219" t="s">
        <v>291</v>
      </c>
      <c r="E402" s="220" t="s">
        <v>1</v>
      </c>
      <c r="F402" s="221" t="s">
        <v>5469</v>
      </c>
      <c r="G402" s="13"/>
      <c r="H402" s="222">
        <v>5.8049999999999997</v>
      </c>
      <c r="I402" s="223"/>
      <c r="J402" s="13"/>
      <c r="K402" s="13"/>
      <c r="L402" s="218"/>
      <c r="M402" s="224"/>
      <c r="N402" s="225"/>
      <c r="O402" s="225"/>
      <c r="P402" s="225"/>
      <c r="Q402" s="225"/>
      <c r="R402" s="225"/>
      <c r="S402" s="225"/>
      <c r="T402" s="226"/>
      <c r="U402" s="13"/>
      <c r="V402" s="13"/>
      <c r="W402" s="13"/>
      <c r="X402" s="13"/>
      <c r="Y402" s="13"/>
      <c r="Z402" s="13"/>
      <c r="AA402" s="13"/>
      <c r="AB402" s="13"/>
      <c r="AC402" s="13"/>
      <c r="AD402" s="13"/>
      <c r="AE402" s="13"/>
      <c r="AT402" s="220" t="s">
        <v>291</v>
      </c>
      <c r="AU402" s="220" t="s">
        <v>87</v>
      </c>
      <c r="AV402" s="13" t="s">
        <v>87</v>
      </c>
      <c r="AW402" s="13" t="s">
        <v>31</v>
      </c>
      <c r="AX402" s="13" t="s">
        <v>75</v>
      </c>
      <c r="AY402" s="220" t="s">
        <v>283</v>
      </c>
    </row>
    <row r="403" s="15" customFormat="1">
      <c r="A403" s="15"/>
      <c r="B403" s="235"/>
      <c r="C403" s="15"/>
      <c r="D403" s="219" t="s">
        <v>291</v>
      </c>
      <c r="E403" s="236" t="s">
        <v>1</v>
      </c>
      <c r="F403" s="237" t="s">
        <v>729</v>
      </c>
      <c r="G403" s="15"/>
      <c r="H403" s="236" t="s">
        <v>1</v>
      </c>
      <c r="I403" s="238"/>
      <c r="J403" s="15"/>
      <c r="K403" s="15"/>
      <c r="L403" s="235"/>
      <c r="M403" s="239"/>
      <c r="N403" s="240"/>
      <c r="O403" s="240"/>
      <c r="P403" s="240"/>
      <c r="Q403" s="240"/>
      <c r="R403" s="240"/>
      <c r="S403" s="240"/>
      <c r="T403" s="241"/>
      <c r="U403" s="15"/>
      <c r="V403" s="15"/>
      <c r="W403" s="15"/>
      <c r="X403" s="15"/>
      <c r="Y403" s="15"/>
      <c r="Z403" s="15"/>
      <c r="AA403" s="15"/>
      <c r="AB403" s="15"/>
      <c r="AC403" s="15"/>
      <c r="AD403" s="15"/>
      <c r="AE403" s="15"/>
      <c r="AT403" s="236" t="s">
        <v>291</v>
      </c>
      <c r="AU403" s="236" t="s">
        <v>87</v>
      </c>
      <c r="AV403" s="15" t="s">
        <v>82</v>
      </c>
      <c r="AW403" s="15" t="s">
        <v>31</v>
      </c>
      <c r="AX403" s="15" t="s">
        <v>75</v>
      </c>
      <c r="AY403" s="236" t="s">
        <v>283</v>
      </c>
    </row>
    <row r="404" s="15" customFormat="1">
      <c r="A404" s="15"/>
      <c r="B404" s="235"/>
      <c r="C404" s="15"/>
      <c r="D404" s="219" t="s">
        <v>291</v>
      </c>
      <c r="E404" s="236" t="s">
        <v>1</v>
      </c>
      <c r="F404" s="237" t="s">
        <v>5345</v>
      </c>
      <c r="G404" s="15"/>
      <c r="H404" s="236" t="s">
        <v>1</v>
      </c>
      <c r="I404" s="238"/>
      <c r="J404" s="15"/>
      <c r="K404" s="15"/>
      <c r="L404" s="235"/>
      <c r="M404" s="239"/>
      <c r="N404" s="240"/>
      <c r="O404" s="240"/>
      <c r="P404" s="240"/>
      <c r="Q404" s="240"/>
      <c r="R404" s="240"/>
      <c r="S404" s="240"/>
      <c r="T404" s="241"/>
      <c r="U404" s="15"/>
      <c r="V404" s="15"/>
      <c r="W404" s="15"/>
      <c r="X404" s="15"/>
      <c r="Y404" s="15"/>
      <c r="Z404" s="15"/>
      <c r="AA404" s="15"/>
      <c r="AB404" s="15"/>
      <c r="AC404" s="15"/>
      <c r="AD404" s="15"/>
      <c r="AE404" s="15"/>
      <c r="AT404" s="236" t="s">
        <v>291</v>
      </c>
      <c r="AU404" s="236" t="s">
        <v>87</v>
      </c>
      <c r="AV404" s="15" t="s">
        <v>82</v>
      </c>
      <c r="AW404" s="15" t="s">
        <v>31</v>
      </c>
      <c r="AX404" s="15" t="s">
        <v>75</v>
      </c>
      <c r="AY404" s="236" t="s">
        <v>283</v>
      </c>
    </row>
    <row r="405" s="13" customFormat="1">
      <c r="A405" s="13"/>
      <c r="B405" s="218"/>
      <c r="C405" s="13"/>
      <c r="D405" s="219" t="s">
        <v>291</v>
      </c>
      <c r="E405" s="220" t="s">
        <v>1</v>
      </c>
      <c r="F405" s="221" t="s">
        <v>5470</v>
      </c>
      <c r="G405" s="13"/>
      <c r="H405" s="222">
        <v>17.268999999999998</v>
      </c>
      <c r="I405" s="223"/>
      <c r="J405" s="13"/>
      <c r="K405" s="13"/>
      <c r="L405" s="218"/>
      <c r="M405" s="224"/>
      <c r="N405" s="225"/>
      <c r="O405" s="225"/>
      <c r="P405" s="225"/>
      <c r="Q405" s="225"/>
      <c r="R405" s="225"/>
      <c r="S405" s="225"/>
      <c r="T405" s="226"/>
      <c r="U405" s="13"/>
      <c r="V405" s="13"/>
      <c r="W405" s="13"/>
      <c r="X405" s="13"/>
      <c r="Y405" s="13"/>
      <c r="Z405" s="13"/>
      <c r="AA405" s="13"/>
      <c r="AB405" s="13"/>
      <c r="AC405" s="13"/>
      <c r="AD405" s="13"/>
      <c r="AE405" s="13"/>
      <c r="AT405" s="220" t="s">
        <v>291</v>
      </c>
      <c r="AU405" s="220" t="s">
        <v>87</v>
      </c>
      <c r="AV405" s="13" t="s">
        <v>87</v>
      </c>
      <c r="AW405" s="13" t="s">
        <v>31</v>
      </c>
      <c r="AX405" s="13" t="s">
        <v>75</v>
      </c>
      <c r="AY405" s="220" t="s">
        <v>283</v>
      </c>
    </row>
    <row r="406" s="13" customFormat="1">
      <c r="A406" s="13"/>
      <c r="B406" s="218"/>
      <c r="C406" s="13"/>
      <c r="D406" s="219" t="s">
        <v>291</v>
      </c>
      <c r="E406" s="220" t="s">
        <v>1</v>
      </c>
      <c r="F406" s="221" t="s">
        <v>5471</v>
      </c>
      <c r="G406" s="13"/>
      <c r="H406" s="222">
        <v>7.8540000000000001</v>
      </c>
      <c r="I406" s="223"/>
      <c r="J406" s="13"/>
      <c r="K406" s="13"/>
      <c r="L406" s="218"/>
      <c r="M406" s="224"/>
      <c r="N406" s="225"/>
      <c r="O406" s="225"/>
      <c r="P406" s="225"/>
      <c r="Q406" s="225"/>
      <c r="R406" s="225"/>
      <c r="S406" s="225"/>
      <c r="T406" s="226"/>
      <c r="U406" s="13"/>
      <c r="V406" s="13"/>
      <c r="W406" s="13"/>
      <c r="X406" s="13"/>
      <c r="Y406" s="13"/>
      <c r="Z406" s="13"/>
      <c r="AA406" s="13"/>
      <c r="AB406" s="13"/>
      <c r="AC406" s="13"/>
      <c r="AD406" s="13"/>
      <c r="AE406" s="13"/>
      <c r="AT406" s="220" t="s">
        <v>291</v>
      </c>
      <c r="AU406" s="220" t="s">
        <v>87</v>
      </c>
      <c r="AV406" s="13" t="s">
        <v>87</v>
      </c>
      <c r="AW406" s="13" t="s">
        <v>31</v>
      </c>
      <c r="AX406" s="13" t="s">
        <v>75</v>
      </c>
      <c r="AY406" s="220" t="s">
        <v>283</v>
      </c>
    </row>
    <row r="407" s="15" customFormat="1">
      <c r="A407" s="15"/>
      <c r="B407" s="235"/>
      <c r="C407" s="15"/>
      <c r="D407" s="219" t="s">
        <v>291</v>
      </c>
      <c r="E407" s="236" t="s">
        <v>1</v>
      </c>
      <c r="F407" s="237" t="s">
        <v>404</v>
      </c>
      <c r="G407" s="15"/>
      <c r="H407" s="236" t="s">
        <v>1</v>
      </c>
      <c r="I407" s="238"/>
      <c r="J407" s="15"/>
      <c r="K407" s="15"/>
      <c r="L407" s="235"/>
      <c r="M407" s="239"/>
      <c r="N407" s="240"/>
      <c r="O407" s="240"/>
      <c r="P407" s="240"/>
      <c r="Q407" s="240"/>
      <c r="R407" s="240"/>
      <c r="S407" s="240"/>
      <c r="T407" s="241"/>
      <c r="U407" s="15"/>
      <c r="V407" s="15"/>
      <c r="W407" s="15"/>
      <c r="X407" s="15"/>
      <c r="Y407" s="15"/>
      <c r="Z407" s="15"/>
      <c r="AA407" s="15"/>
      <c r="AB407" s="15"/>
      <c r="AC407" s="15"/>
      <c r="AD407" s="15"/>
      <c r="AE407" s="15"/>
      <c r="AT407" s="236" t="s">
        <v>291</v>
      </c>
      <c r="AU407" s="236" t="s">
        <v>87</v>
      </c>
      <c r="AV407" s="15" t="s">
        <v>82</v>
      </c>
      <c r="AW407" s="15" t="s">
        <v>31</v>
      </c>
      <c r="AX407" s="15" t="s">
        <v>75</v>
      </c>
      <c r="AY407" s="236" t="s">
        <v>283</v>
      </c>
    </row>
    <row r="408" s="13" customFormat="1">
      <c r="A408" s="13"/>
      <c r="B408" s="218"/>
      <c r="C408" s="13"/>
      <c r="D408" s="219" t="s">
        <v>291</v>
      </c>
      <c r="E408" s="220" t="s">
        <v>1</v>
      </c>
      <c r="F408" s="221" t="s">
        <v>5472</v>
      </c>
      <c r="G408" s="13"/>
      <c r="H408" s="222">
        <v>15.696</v>
      </c>
      <c r="I408" s="223"/>
      <c r="J408" s="13"/>
      <c r="K408" s="13"/>
      <c r="L408" s="218"/>
      <c r="M408" s="224"/>
      <c r="N408" s="225"/>
      <c r="O408" s="225"/>
      <c r="P408" s="225"/>
      <c r="Q408" s="225"/>
      <c r="R408" s="225"/>
      <c r="S408" s="225"/>
      <c r="T408" s="226"/>
      <c r="U408" s="13"/>
      <c r="V408" s="13"/>
      <c r="W408" s="13"/>
      <c r="X408" s="13"/>
      <c r="Y408" s="13"/>
      <c r="Z408" s="13"/>
      <c r="AA408" s="13"/>
      <c r="AB408" s="13"/>
      <c r="AC408" s="13"/>
      <c r="AD408" s="13"/>
      <c r="AE408" s="13"/>
      <c r="AT408" s="220" t="s">
        <v>291</v>
      </c>
      <c r="AU408" s="220" t="s">
        <v>87</v>
      </c>
      <c r="AV408" s="13" t="s">
        <v>87</v>
      </c>
      <c r="AW408" s="13" t="s">
        <v>31</v>
      </c>
      <c r="AX408" s="13" t="s">
        <v>75</v>
      </c>
      <c r="AY408" s="220" t="s">
        <v>283</v>
      </c>
    </row>
    <row r="409" s="13" customFormat="1">
      <c r="A409" s="13"/>
      <c r="B409" s="218"/>
      <c r="C409" s="13"/>
      <c r="D409" s="219" t="s">
        <v>291</v>
      </c>
      <c r="E409" s="220" t="s">
        <v>1</v>
      </c>
      <c r="F409" s="221" t="s">
        <v>5473</v>
      </c>
      <c r="G409" s="13"/>
      <c r="H409" s="222">
        <v>15.135999999999999</v>
      </c>
      <c r="I409" s="223"/>
      <c r="J409" s="13"/>
      <c r="K409" s="13"/>
      <c r="L409" s="218"/>
      <c r="M409" s="224"/>
      <c r="N409" s="225"/>
      <c r="O409" s="225"/>
      <c r="P409" s="225"/>
      <c r="Q409" s="225"/>
      <c r="R409" s="225"/>
      <c r="S409" s="225"/>
      <c r="T409" s="226"/>
      <c r="U409" s="13"/>
      <c r="V409" s="13"/>
      <c r="W409" s="13"/>
      <c r="X409" s="13"/>
      <c r="Y409" s="13"/>
      <c r="Z409" s="13"/>
      <c r="AA409" s="13"/>
      <c r="AB409" s="13"/>
      <c r="AC409" s="13"/>
      <c r="AD409" s="13"/>
      <c r="AE409" s="13"/>
      <c r="AT409" s="220" t="s">
        <v>291</v>
      </c>
      <c r="AU409" s="220" t="s">
        <v>87</v>
      </c>
      <c r="AV409" s="13" t="s">
        <v>87</v>
      </c>
      <c r="AW409" s="13" t="s">
        <v>31</v>
      </c>
      <c r="AX409" s="13" t="s">
        <v>75</v>
      </c>
      <c r="AY409" s="220" t="s">
        <v>283</v>
      </c>
    </row>
    <row r="410" s="15" customFormat="1">
      <c r="A410" s="15"/>
      <c r="B410" s="235"/>
      <c r="C410" s="15"/>
      <c r="D410" s="219" t="s">
        <v>291</v>
      </c>
      <c r="E410" s="236" t="s">
        <v>1</v>
      </c>
      <c r="F410" s="237" t="s">
        <v>5474</v>
      </c>
      <c r="G410" s="15"/>
      <c r="H410" s="236" t="s">
        <v>1</v>
      </c>
      <c r="I410" s="238"/>
      <c r="J410" s="15"/>
      <c r="K410" s="15"/>
      <c r="L410" s="235"/>
      <c r="M410" s="239"/>
      <c r="N410" s="240"/>
      <c r="O410" s="240"/>
      <c r="P410" s="240"/>
      <c r="Q410" s="240"/>
      <c r="R410" s="240"/>
      <c r="S410" s="240"/>
      <c r="T410" s="241"/>
      <c r="U410" s="15"/>
      <c r="V410" s="15"/>
      <c r="W410" s="15"/>
      <c r="X410" s="15"/>
      <c r="Y410" s="15"/>
      <c r="Z410" s="15"/>
      <c r="AA410" s="15"/>
      <c r="AB410" s="15"/>
      <c r="AC410" s="15"/>
      <c r="AD410" s="15"/>
      <c r="AE410" s="15"/>
      <c r="AT410" s="236" t="s">
        <v>291</v>
      </c>
      <c r="AU410" s="236" t="s">
        <v>87</v>
      </c>
      <c r="AV410" s="15" t="s">
        <v>82</v>
      </c>
      <c r="AW410" s="15" t="s">
        <v>31</v>
      </c>
      <c r="AX410" s="15" t="s">
        <v>75</v>
      </c>
      <c r="AY410" s="236" t="s">
        <v>283</v>
      </c>
    </row>
    <row r="411" s="15" customFormat="1">
      <c r="A411" s="15"/>
      <c r="B411" s="235"/>
      <c r="C411" s="15"/>
      <c r="D411" s="219" t="s">
        <v>291</v>
      </c>
      <c r="E411" s="236" t="s">
        <v>1</v>
      </c>
      <c r="F411" s="237" t="s">
        <v>404</v>
      </c>
      <c r="G411" s="15"/>
      <c r="H411" s="236" t="s">
        <v>1</v>
      </c>
      <c r="I411" s="238"/>
      <c r="J411" s="15"/>
      <c r="K411" s="15"/>
      <c r="L411" s="235"/>
      <c r="M411" s="239"/>
      <c r="N411" s="240"/>
      <c r="O411" s="240"/>
      <c r="P411" s="240"/>
      <c r="Q411" s="240"/>
      <c r="R411" s="240"/>
      <c r="S411" s="240"/>
      <c r="T411" s="241"/>
      <c r="U411" s="15"/>
      <c r="V411" s="15"/>
      <c r="W411" s="15"/>
      <c r="X411" s="15"/>
      <c r="Y411" s="15"/>
      <c r="Z411" s="15"/>
      <c r="AA411" s="15"/>
      <c r="AB411" s="15"/>
      <c r="AC411" s="15"/>
      <c r="AD411" s="15"/>
      <c r="AE411" s="15"/>
      <c r="AT411" s="236" t="s">
        <v>291</v>
      </c>
      <c r="AU411" s="236" t="s">
        <v>87</v>
      </c>
      <c r="AV411" s="15" t="s">
        <v>82</v>
      </c>
      <c r="AW411" s="15" t="s">
        <v>31</v>
      </c>
      <c r="AX411" s="15" t="s">
        <v>75</v>
      </c>
      <c r="AY411" s="236" t="s">
        <v>283</v>
      </c>
    </row>
    <row r="412" s="13" customFormat="1">
      <c r="A412" s="13"/>
      <c r="B412" s="218"/>
      <c r="C412" s="13"/>
      <c r="D412" s="219" t="s">
        <v>291</v>
      </c>
      <c r="E412" s="220" t="s">
        <v>1</v>
      </c>
      <c r="F412" s="221" t="s">
        <v>5475</v>
      </c>
      <c r="G412" s="13"/>
      <c r="H412" s="222">
        <v>6.8840000000000003</v>
      </c>
      <c r="I412" s="223"/>
      <c r="J412" s="13"/>
      <c r="K412" s="13"/>
      <c r="L412" s="218"/>
      <c r="M412" s="224"/>
      <c r="N412" s="225"/>
      <c r="O412" s="225"/>
      <c r="P412" s="225"/>
      <c r="Q412" s="225"/>
      <c r="R412" s="225"/>
      <c r="S412" s="225"/>
      <c r="T412" s="226"/>
      <c r="U412" s="13"/>
      <c r="V412" s="13"/>
      <c r="W412" s="13"/>
      <c r="X412" s="13"/>
      <c r="Y412" s="13"/>
      <c r="Z412" s="13"/>
      <c r="AA412" s="13"/>
      <c r="AB412" s="13"/>
      <c r="AC412" s="13"/>
      <c r="AD412" s="13"/>
      <c r="AE412" s="13"/>
      <c r="AT412" s="220" t="s">
        <v>291</v>
      </c>
      <c r="AU412" s="220" t="s">
        <v>87</v>
      </c>
      <c r="AV412" s="13" t="s">
        <v>87</v>
      </c>
      <c r="AW412" s="13" t="s">
        <v>31</v>
      </c>
      <c r="AX412" s="13" t="s">
        <v>75</v>
      </c>
      <c r="AY412" s="220" t="s">
        <v>283</v>
      </c>
    </row>
    <row r="413" s="15" customFormat="1">
      <c r="A413" s="15"/>
      <c r="B413" s="235"/>
      <c r="C413" s="15"/>
      <c r="D413" s="219" t="s">
        <v>291</v>
      </c>
      <c r="E413" s="236" t="s">
        <v>1</v>
      </c>
      <c r="F413" s="237" t="s">
        <v>5476</v>
      </c>
      <c r="G413" s="15"/>
      <c r="H413" s="236" t="s">
        <v>1</v>
      </c>
      <c r="I413" s="238"/>
      <c r="J413" s="15"/>
      <c r="K413" s="15"/>
      <c r="L413" s="235"/>
      <c r="M413" s="239"/>
      <c r="N413" s="240"/>
      <c r="O413" s="240"/>
      <c r="P413" s="240"/>
      <c r="Q413" s="240"/>
      <c r="R413" s="240"/>
      <c r="S413" s="240"/>
      <c r="T413" s="241"/>
      <c r="U413" s="15"/>
      <c r="V413" s="15"/>
      <c r="W413" s="15"/>
      <c r="X413" s="15"/>
      <c r="Y413" s="15"/>
      <c r="Z413" s="15"/>
      <c r="AA413" s="15"/>
      <c r="AB413" s="15"/>
      <c r="AC413" s="15"/>
      <c r="AD413" s="15"/>
      <c r="AE413" s="15"/>
      <c r="AT413" s="236" t="s">
        <v>291</v>
      </c>
      <c r="AU413" s="236" t="s">
        <v>87</v>
      </c>
      <c r="AV413" s="15" t="s">
        <v>82</v>
      </c>
      <c r="AW413" s="15" t="s">
        <v>31</v>
      </c>
      <c r="AX413" s="15" t="s">
        <v>75</v>
      </c>
      <c r="AY413" s="236" t="s">
        <v>283</v>
      </c>
    </row>
    <row r="414" s="15" customFormat="1">
      <c r="A414" s="15"/>
      <c r="B414" s="235"/>
      <c r="C414" s="15"/>
      <c r="D414" s="219" t="s">
        <v>291</v>
      </c>
      <c r="E414" s="236" t="s">
        <v>1</v>
      </c>
      <c r="F414" s="237" t="s">
        <v>404</v>
      </c>
      <c r="G414" s="15"/>
      <c r="H414" s="236" t="s">
        <v>1</v>
      </c>
      <c r="I414" s="238"/>
      <c r="J414" s="15"/>
      <c r="K414" s="15"/>
      <c r="L414" s="235"/>
      <c r="M414" s="239"/>
      <c r="N414" s="240"/>
      <c r="O414" s="240"/>
      <c r="P414" s="240"/>
      <c r="Q414" s="240"/>
      <c r="R414" s="240"/>
      <c r="S414" s="240"/>
      <c r="T414" s="241"/>
      <c r="U414" s="15"/>
      <c r="V414" s="15"/>
      <c r="W414" s="15"/>
      <c r="X414" s="15"/>
      <c r="Y414" s="15"/>
      <c r="Z414" s="15"/>
      <c r="AA414" s="15"/>
      <c r="AB414" s="15"/>
      <c r="AC414" s="15"/>
      <c r="AD414" s="15"/>
      <c r="AE414" s="15"/>
      <c r="AT414" s="236" t="s">
        <v>291</v>
      </c>
      <c r="AU414" s="236" t="s">
        <v>87</v>
      </c>
      <c r="AV414" s="15" t="s">
        <v>82</v>
      </c>
      <c r="AW414" s="15" t="s">
        <v>31</v>
      </c>
      <c r="AX414" s="15" t="s">
        <v>75</v>
      </c>
      <c r="AY414" s="236" t="s">
        <v>283</v>
      </c>
    </row>
    <row r="415" s="13" customFormat="1">
      <c r="A415" s="13"/>
      <c r="B415" s="218"/>
      <c r="C415" s="13"/>
      <c r="D415" s="219" t="s">
        <v>291</v>
      </c>
      <c r="E415" s="220" t="s">
        <v>1</v>
      </c>
      <c r="F415" s="221" t="s">
        <v>5477</v>
      </c>
      <c r="G415" s="13"/>
      <c r="H415" s="222">
        <v>2.0449999999999999</v>
      </c>
      <c r="I415" s="223"/>
      <c r="J415" s="13"/>
      <c r="K415" s="13"/>
      <c r="L415" s="218"/>
      <c r="M415" s="224"/>
      <c r="N415" s="225"/>
      <c r="O415" s="225"/>
      <c r="P415" s="225"/>
      <c r="Q415" s="225"/>
      <c r="R415" s="225"/>
      <c r="S415" s="225"/>
      <c r="T415" s="226"/>
      <c r="U415" s="13"/>
      <c r="V415" s="13"/>
      <c r="W415" s="13"/>
      <c r="X415" s="13"/>
      <c r="Y415" s="13"/>
      <c r="Z415" s="13"/>
      <c r="AA415" s="13"/>
      <c r="AB415" s="13"/>
      <c r="AC415" s="13"/>
      <c r="AD415" s="13"/>
      <c r="AE415" s="13"/>
      <c r="AT415" s="220" t="s">
        <v>291</v>
      </c>
      <c r="AU415" s="220" t="s">
        <v>87</v>
      </c>
      <c r="AV415" s="13" t="s">
        <v>87</v>
      </c>
      <c r="AW415" s="13" t="s">
        <v>31</v>
      </c>
      <c r="AX415" s="13" t="s">
        <v>75</v>
      </c>
      <c r="AY415" s="220" t="s">
        <v>283</v>
      </c>
    </row>
    <row r="416" s="14" customFormat="1">
      <c r="A416" s="14"/>
      <c r="B416" s="227"/>
      <c r="C416" s="14"/>
      <c r="D416" s="219" t="s">
        <v>291</v>
      </c>
      <c r="E416" s="228" t="s">
        <v>1</v>
      </c>
      <c r="F416" s="229" t="s">
        <v>293</v>
      </c>
      <c r="G416" s="14"/>
      <c r="H416" s="230">
        <v>130.29899999999998</v>
      </c>
      <c r="I416" s="231"/>
      <c r="J416" s="14"/>
      <c r="K416" s="14"/>
      <c r="L416" s="227"/>
      <c r="M416" s="232"/>
      <c r="N416" s="233"/>
      <c r="O416" s="233"/>
      <c r="P416" s="233"/>
      <c r="Q416" s="233"/>
      <c r="R416" s="233"/>
      <c r="S416" s="233"/>
      <c r="T416" s="234"/>
      <c r="U416" s="14"/>
      <c r="V416" s="14"/>
      <c r="W416" s="14"/>
      <c r="X416" s="14"/>
      <c r="Y416" s="14"/>
      <c r="Z416" s="14"/>
      <c r="AA416" s="14"/>
      <c r="AB416" s="14"/>
      <c r="AC416" s="14"/>
      <c r="AD416" s="14"/>
      <c r="AE416" s="14"/>
      <c r="AT416" s="228" t="s">
        <v>291</v>
      </c>
      <c r="AU416" s="228" t="s">
        <v>87</v>
      </c>
      <c r="AV416" s="14" t="s">
        <v>289</v>
      </c>
      <c r="AW416" s="14" t="s">
        <v>31</v>
      </c>
      <c r="AX416" s="14" t="s">
        <v>82</v>
      </c>
      <c r="AY416" s="228" t="s">
        <v>283</v>
      </c>
    </row>
    <row r="417" s="13" customFormat="1">
      <c r="A417" s="13"/>
      <c r="B417" s="218"/>
      <c r="C417" s="13"/>
      <c r="D417" s="219" t="s">
        <v>291</v>
      </c>
      <c r="E417" s="220" t="s">
        <v>1</v>
      </c>
      <c r="F417" s="221" t="s">
        <v>5478</v>
      </c>
      <c r="G417" s="13"/>
      <c r="H417" s="222">
        <v>21.812000000000001</v>
      </c>
      <c r="I417" s="223"/>
      <c r="J417" s="13"/>
      <c r="K417" s="13"/>
      <c r="L417" s="218"/>
      <c r="M417" s="224"/>
      <c r="N417" s="225"/>
      <c r="O417" s="225"/>
      <c r="P417" s="225"/>
      <c r="Q417" s="225"/>
      <c r="R417" s="225"/>
      <c r="S417" s="225"/>
      <c r="T417" s="226"/>
      <c r="U417" s="13"/>
      <c r="V417" s="13"/>
      <c r="W417" s="13"/>
      <c r="X417" s="13"/>
      <c r="Y417" s="13"/>
      <c r="Z417" s="13"/>
      <c r="AA417" s="13"/>
      <c r="AB417" s="13"/>
      <c r="AC417" s="13"/>
      <c r="AD417" s="13"/>
      <c r="AE417" s="13"/>
      <c r="AT417" s="220" t="s">
        <v>291</v>
      </c>
      <c r="AU417" s="220" t="s">
        <v>87</v>
      </c>
      <c r="AV417" s="13" t="s">
        <v>87</v>
      </c>
      <c r="AW417" s="13" t="s">
        <v>31</v>
      </c>
      <c r="AX417" s="13" t="s">
        <v>75</v>
      </c>
      <c r="AY417" s="220" t="s">
        <v>283</v>
      </c>
    </row>
    <row r="418" s="2" customFormat="1" ht="37.8" customHeight="1">
      <c r="A418" s="37"/>
      <c r="B418" s="168"/>
      <c r="C418" s="204" t="s">
        <v>759</v>
      </c>
      <c r="D418" s="204" t="s">
        <v>285</v>
      </c>
      <c r="E418" s="205" t="s">
        <v>720</v>
      </c>
      <c r="F418" s="206" t="s">
        <v>721</v>
      </c>
      <c r="G418" s="207" t="s">
        <v>288</v>
      </c>
      <c r="H418" s="208">
        <v>135.52000000000001</v>
      </c>
      <c r="I418" s="209"/>
      <c r="J418" s="210">
        <f>ROUND(I418*H418,2)</f>
        <v>0</v>
      </c>
      <c r="K418" s="211"/>
      <c r="L418" s="38"/>
      <c r="M418" s="212" t="s">
        <v>1</v>
      </c>
      <c r="N418" s="213" t="s">
        <v>41</v>
      </c>
      <c r="O418" s="81"/>
      <c r="P418" s="214">
        <f>O418*H418</f>
        <v>0</v>
      </c>
      <c r="Q418" s="214">
        <v>0</v>
      </c>
      <c r="R418" s="214">
        <f>Q418*H418</f>
        <v>0</v>
      </c>
      <c r="S418" s="214">
        <v>0.065000000000000002</v>
      </c>
      <c r="T418" s="215">
        <f>S418*H418</f>
        <v>8.8088000000000015</v>
      </c>
      <c r="U418" s="37"/>
      <c r="V418" s="37"/>
      <c r="W418" s="37"/>
      <c r="X418" s="37"/>
      <c r="Y418" s="37"/>
      <c r="Z418" s="37"/>
      <c r="AA418" s="37"/>
      <c r="AB418" s="37"/>
      <c r="AC418" s="37"/>
      <c r="AD418" s="37"/>
      <c r="AE418" s="37"/>
      <c r="AR418" s="216" t="s">
        <v>289</v>
      </c>
      <c r="AT418" s="216" t="s">
        <v>285</v>
      </c>
      <c r="AU418" s="216" t="s">
        <v>87</v>
      </c>
      <c r="AY418" s="18" t="s">
        <v>283</v>
      </c>
      <c r="BE418" s="217">
        <f>IF(N418="základná",J418,0)</f>
        <v>0</v>
      </c>
      <c r="BF418" s="217">
        <f>IF(N418="znížená",J418,0)</f>
        <v>0</v>
      </c>
      <c r="BG418" s="217">
        <f>IF(N418="zákl. prenesená",J418,0)</f>
        <v>0</v>
      </c>
      <c r="BH418" s="217">
        <f>IF(N418="zníž. prenesená",J418,0)</f>
        <v>0</v>
      </c>
      <c r="BI418" s="217">
        <f>IF(N418="nulová",J418,0)</f>
        <v>0</v>
      </c>
      <c r="BJ418" s="18" t="s">
        <v>87</v>
      </c>
      <c r="BK418" s="217">
        <f>ROUND(I418*H418,2)</f>
        <v>0</v>
      </c>
      <c r="BL418" s="18" t="s">
        <v>289</v>
      </c>
      <c r="BM418" s="216" t="s">
        <v>722</v>
      </c>
    </row>
    <row r="419" s="15" customFormat="1">
      <c r="A419" s="15"/>
      <c r="B419" s="235"/>
      <c r="C419" s="15"/>
      <c r="D419" s="219" t="s">
        <v>291</v>
      </c>
      <c r="E419" s="236" t="s">
        <v>1</v>
      </c>
      <c r="F419" s="237" t="s">
        <v>1618</v>
      </c>
      <c r="G419" s="15"/>
      <c r="H419" s="236" t="s">
        <v>1</v>
      </c>
      <c r="I419" s="238"/>
      <c r="J419" s="15"/>
      <c r="K419" s="15"/>
      <c r="L419" s="235"/>
      <c r="M419" s="239"/>
      <c r="N419" s="240"/>
      <c r="O419" s="240"/>
      <c r="P419" s="240"/>
      <c r="Q419" s="240"/>
      <c r="R419" s="240"/>
      <c r="S419" s="240"/>
      <c r="T419" s="241"/>
      <c r="U419" s="15"/>
      <c r="V419" s="15"/>
      <c r="W419" s="15"/>
      <c r="X419" s="15"/>
      <c r="Y419" s="15"/>
      <c r="Z419" s="15"/>
      <c r="AA419" s="15"/>
      <c r="AB419" s="15"/>
      <c r="AC419" s="15"/>
      <c r="AD419" s="15"/>
      <c r="AE419" s="15"/>
      <c r="AT419" s="236" t="s">
        <v>291</v>
      </c>
      <c r="AU419" s="236" t="s">
        <v>87</v>
      </c>
      <c r="AV419" s="15" t="s">
        <v>82</v>
      </c>
      <c r="AW419" s="15" t="s">
        <v>31</v>
      </c>
      <c r="AX419" s="15" t="s">
        <v>75</v>
      </c>
      <c r="AY419" s="236" t="s">
        <v>283</v>
      </c>
    </row>
    <row r="420" s="13" customFormat="1">
      <c r="A420" s="13"/>
      <c r="B420" s="218"/>
      <c r="C420" s="13"/>
      <c r="D420" s="219" t="s">
        <v>291</v>
      </c>
      <c r="E420" s="220" t="s">
        <v>1</v>
      </c>
      <c r="F420" s="221" t="s">
        <v>5479</v>
      </c>
      <c r="G420" s="13"/>
      <c r="H420" s="222">
        <v>62.960000000000001</v>
      </c>
      <c r="I420" s="223"/>
      <c r="J420" s="13"/>
      <c r="K420" s="13"/>
      <c r="L420" s="218"/>
      <c r="M420" s="224"/>
      <c r="N420" s="225"/>
      <c r="O420" s="225"/>
      <c r="P420" s="225"/>
      <c r="Q420" s="225"/>
      <c r="R420" s="225"/>
      <c r="S420" s="225"/>
      <c r="T420" s="226"/>
      <c r="U420" s="13"/>
      <c r="V420" s="13"/>
      <c r="W420" s="13"/>
      <c r="X420" s="13"/>
      <c r="Y420" s="13"/>
      <c r="Z420" s="13"/>
      <c r="AA420" s="13"/>
      <c r="AB420" s="13"/>
      <c r="AC420" s="13"/>
      <c r="AD420" s="13"/>
      <c r="AE420" s="13"/>
      <c r="AT420" s="220" t="s">
        <v>291</v>
      </c>
      <c r="AU420" s="220" t="s">
        <v>87</v>
      </c>
      <c r="AV420" s="13" t="s">
        <v>87</v>
      </c>
      <c r="AW420" s="13" t="s">
        <v>31</v>
      </c>
      <c r="AX420" s="13" t="s">
        <v>75</v>
      </c>
      <c r="AY420" s="220" t="s">
        <v>283</v>
      </c>
    </row>
    <row r="421" s="13" customFormat="1">
      <c r="A421" s="13"/>
      <c r="B421" s="218"/>
      <c r="C421" s="13"/>
      <c r="D421" s="219" t="s">
        <v>291</v>
      </c>
      <c r="E421" s="220" t="s">
        <v>1</v>
      </c>
      <c r="F421" s="221" t="s">
        <v>5480</v>
      </c>
      <c r="G421" s="13"/>
      <c r="H421" s="222">
        <v>72.560000000000002</v>
      </c>
      <c r="I421" s="223"/>
      <c r="J421" s="13"/>
      <c r="K421" s="13"/>
      <c r="L421" s="218"/>
      <c r="M421" s="224"/>
      <c r="N421" s="225"/>
      <c r="O421" s="225"/>
      <c r="P421" s="225"/>
      <c r="Q421" s="225"/>
      <c r="R421" s="225"/>
      <c r="S421" s="225"/>
      <c r="T421" s="226"/>
      <c r="U421" s="13"/>
      <c r="V421" s="13"/>
      <c r="W421" s="13"/>
      <c r="X421" s="13"/>
      <c r="Y421" s="13"/>
      <c r="Z421" s="13"/>
      <c r="AA421" s="13"/>
      <c r="AB421" s="13"/>
      <c r="AC421" s="13"/>
      <c r="AD421" s="13"/>
      <c r="AE421" s="13"/>
      <c r="AT421" s="220" t="s">
        <v>291</v>
      </c>
      <c r="AU421" s="220" t="s">
        <v>87</v>
      </c>
      <c r="AV421" s="13" t="s">
        <v>87</v>
      </c>
      <c r="AW421" s="13" t="s">
        <v>31</v>
      </c>
      <c r="AX421" s="13" t="s">
        <v>75</v>
      </c>
      <c r="AY421" s="220" t="s">
        <v>283</v>
      </c>
    </row>
    <row r="422" s="14" customFormat="1">
      <c r="A422" s="14"/>
      <c r="B422" s="227"/>
      <c r="C422" s="14"/>
      <c r="D422" s="219" t="s">
        <v>291</v>
      </c>
      <c r="E422" s="228" t="s">
        <v>1</v>
      </c>
      <c r="F422" s="229" t="s">
        <v>293</v>
      </c>
      <c r="G422" s="14"/>
      <c r="H422" s="230">
        <v>135.52000000000001</v>
      </c>
      <c r="I422" s="231"/>
      <c r="J422" s="14"/>
      <c r="K422" s="14"/>
      <c r="L422" s="227"/>
      <c r="M422" s="232"/>
      <c r="N422" s="233"/>
      <c r="O422" s="233"/>
      <c r="P422" s="233"/>
      <c r="Q422" s="233"/>
      <c r="R422" s="233"/>
      <c r="S422" s="233"/>
      <c r="T422" s="234"/>
      <c r="U422" s="14"/>
      <c r="V422" s="14"/>
      <c r="W422" s="14"/>
      <c r="X422" s="14"/>
      <c r="Y422" s="14"/>
      <c r="Z422" s="14"/>
      <c r="AA422" s="14"/>
      <c r="AB422" s="14"/>
      <c r="AC422" s="14"/>
      <c r="AD422" s="14"/>
      <c r="AE422" s="14"/>
      <c r="AT422" s="228" t="s">
        <v>291</v>
      </c>
      <c r="AU422" s="228" t="s">
        <v>87</v>
      </c>
      <c r="AV422" s="14" t="s">
        <v>289</v>
      </c>
      <c r="AW422" s="14" t="s">
        <v>31</v>
      </c>
      <c r="AX422" s="14" t="s">
        <v>82</v>
      </c>
      <c r="AY422" s="228" t="s">
        <v>283</v>
      </c>
    </row>
    <row r="423" s="2" customFormat="1" ht="37.8" customHeight="1">
      <c r="A423" s="37"/>
      <c r="B423" s="168"/>
      <c r="C423" s="204" t="s">
        <v>769</v>
      </c>
      <c r="D423" s="204" t="s">
        <v>285</v>
      </c>
      <c r="E423" s="205" t="s">
        <v>726</v>
      </c>
      <c r="F423" s="206" t="s">
        <v>727</v>
      </c>
      <c r="G423" s="207" t="s">
        <v>288</v>
      </c>
      <c r="H423" s="208">
        <v>699.44000000000005</v>
      </c>
      <c r="I423" s="209"/>
      <c r="J423" s="210">
        <f>ROUND(I423*H423,2)</f>
        <v>0</v>
      </c>
      <c r="K423" s="211"/>
      <c r="L423" s="38"/>
      <c r="M423" s="212" t="s">
        <v>1</v>
      </c>
      <c r="N423" s="213" t="s">
        <v>41</v>
      </c>
      <c r="O423" s="81"/>
      <c r="P423" s="214">
        <f>O423*H423</f>
        <v>0</v>
      </c>
      <c r="Q423" s="214">
        <v>0</v>
      </c>
      <c r="R423" s="214">
        <f>Q423*H423</f>
        <v>0</v>
      </c>
      <c r="S423" s="214">
        <v>0.065000000000000002</v>
      </c>
      <c r="T423" s="215">
        <f>S423*H423</f>
        <v>45.463600000000007</v>
      </c>
      <c r="U423" s="37"/>
      <c r="V423" s="37"/>
      <c r="W423" s="37"/>
      <c r="X423" s="37"/>
      <c r="Y423" s="37"/>
      <c r="Z423" s="37"/>
      <c r="AA423" s="37"/>
      <c r="AB423" s="37"/>
      <c r="AC423" s="37"/>
      <c r="AD423" s="37"/>
      <c r="AE423" s="37"/>
      <c r="AR423" s="216" t="s">
        <v>289</v>
      </c>
      <c r="AT423" s="216" t="s">
        <v>285</v>
      </c>
      <c r="AU423" s="216" t="s">
        <v>87</v>
      </c>
      <c r="AY423" s="18" t="s">
        <v>283</v>
      </c>
      <c r="BE423" s="217">
        <f>IF(N423="základná",J423,0)</f>
        <v>0</v>
      </c>
      <c r="BF423" s="217">
        <f>IF(N423="znížená",J423,0)</f>
        <v>0</v>
      </c>
      <c r="BG423" s="217">
        <f>IF(N423="zákl. prenesená",J423,0)</f>
        <v>0</v>
      </c>
      <c r="BH423" s="217">
        <f>IF(N423="zníž. prenesená",J423,0)</f>
        <v>0</v>
      </c>
      <c r="BI423" s="217">
        <f>IF(N423="nulová",J423,0)</f>
        <v>0</v>
      </c>
      <c r="BJ423" s="18" t="s">
        <v>87</v>
      </c>
      <c r="BK423" s="217">
        <f>ROUND(I423*H423,2)</f>
        <v>0</v>
      </c>
      <c r="BL423" s="18" t="s">
        <v>289</v>
      </c>
      <c r="BM423" s="216" t="s">
        <v>728</v>
      </c>
    </row>
    <row r="424" s="15" customFormat="1">
      <c r="A424" s="15"/>
      <c r="B424" s="235"/>
      <c r="C424" s="15"/>
      <c r="D424" s="219" t="s">
        <v>291</v>
      </c>
      <c r="E424" s="236" t="s">
        <v>1</v>
      </c>
      <c r="F424" s="237" t="s">
        <v>729</v>
      </c>
      <c r="G424" s="15"/>
      <c r="H424" s="236" t="s">
        <v>1</v>
      </c>
      <c r="I424" s="238"/>
      <c r="J424" s="15"/>
      <c r="K424" s="15"/>
      <c r="L424" s="235"/>
      <c r="M424" s="239"/>
      <c r="N424" s="240"/>
      <c r="O424" s="240"/>
      <c r="P424" s="240"/>
      <c r="Q424" s="240"/>
      <c r="R424" s="240"/>
      <c r="S424" s="240"/>
      <c r="T424" s="241"/>
      <c r="U424" s="15"/>
      <c r="V424" s="15"/>
      <c r="W424" s="15"/>
      <c r="X424" s="15"/>
      <c r="Y424" s="15"/>
      <c r="Z424" s="15"/>
      <c r="AA424" s="15"/>
      <c r="AB424" s="15"/>
      <c r="AC424" s="15"/>
      <c r="AD424" s="15"/>
      <c r="AE424" s="15"/>
      <c r="AT424" s="236" t="s">
        <v>291</v>
      </c>
      <c r="AU424" s="236" t="s">
        <v>87</v>
      </c>
      <c r="AV424" s="15" t="s">
        <v>82</v>
      </c>
      <c r="AW424" s="15" t="s">
        <v>31</v>
      </c>
      <c r="AX424" s="15" t="s">
        <v>75</v>
      </c>
      <c r="AY424" s="236" t="s">
        <v>283</v>
      </c>
    </row>
    <row r="425" s="15" customFormat="1">
      <c r="A425" s="15"/>
      <c r="B425" s="235"/>
      <c r="C425" s="15"/>
      <c r="D425" s="219" t="s">
        <v>291</v>
      </c>
      <c r="E425" s="236" t="s">
        <v>1</v>
      </c>
      <c r="F425" s="237" t="s">
        <v>5345</v>
      </c>
      <c r="G425" s="15"/>
      <c r="H425" s="236" t="s">
        <v>1</v>
      </c>
      <c r="I425" s="238"/>
      <c r="J425" s="15"/>
      <c r="K425" s="15"/>
      <c r="L425" s="235"/>
      <c r="M425" s="239"/>
      <c r="N425" s="240"/>
      <c r="O425" s="240"/>
      <c r="P425" s="240"/>
      <c r="Q425" s="240"/>
      <c r="R425" s="240"/>
      <c r="S425" s="240"/>
      <c r="T425" s="241"/>
      <c r="U425" s="15"/>
      <c r="V425" s="15"/>
      <c r="W425" s="15"/>
      <c r="X425" s="15"/>
      <c r="Y425" s="15"/>
      <c r="Z425" s="15"/>
      <c r="AA425" s="15"/>
      <c r="AB425" s="15"/>
      <c r="AC425" s="15"/>
      <c r="AD425" s="15"/>
      <c r="AE425" s="15"/>
      <c r="AT425" s="236" t="s">
        <v>291</v>
      </c>
      <c r="AU425" s="236" t="s">
        <v>87</v>
      </c>
      <c r="AV425" s="15" t="s">
        <v>82</v>
      </c>
      <c r="AW425" s="15" t="s">
        <v>31</v>
      </c>
      <c r="AX425" s="15" t="s">
        <v>75</v>
      </c>
      <c r="AY425" s="236" t="s">
        <v>283</v>
      </c>
    </row>
    <row r="426" s="13" customFormat="1">
      <c r="A426" s="13"/>
      <c r="B426" s="218"/>
      <c r="C426" s="13"/>
      <c r="D426" s="219" t="s">
        <v>291</v>
      </c>
      <c r="E426" s="220" t="s">
        <v>1</v>
      </c>
      <c r="F426" s="221" t="s">
        <v>5481</v>
      </c>
      <c r="G426" s="13"/>
      <c r="H426" s="222">
        <v>238.71000000000001</v>
      </c>
      <c r="I426" s="223"/>
      <c r="J426" s="13"/>
      <c r="K426" s="13"/>
      <c r="L426" s="218"/>
      <c r="M426" s="224"/>
      <c r="N426" s="225"/>
      <c r="O426" s="225"/>
      <c r="P426" s="225"/>
      <c r="Q426" s="225"/>
      <c r="R426" s="225"/>
      <c r="S426" s="225"/>
      <c r="T426" s="226"/>
      <c r="U426" s="13"/>
      <c r="V426" s="13"/>
      <c r="W426" s="13"/>
      <c r="X426" s="13"/>
      <c r="Y426" s="13"/>
      <c r="Z426" s="13"/>
      <c r="AA426" s="13"/>
      <c r="AB426" s="13"/>
      <c r="AC426" s="13"/>
      <c r="AD426" s="13"/>
      <c r="AE426" s="13"/>
      <c r="AT426" s="220" t="s">
        <v>291</v>
      </c>
      <c r="AU426" s="220" t="s">
        <v>87</v>
      </c>
      <c r="AV426" s="13" t="s">
        <v>87</v>
      </c>
      <c r="AW426" s="13" t="s">
        <v>31</v>
      </c>
      <c r="AX426" s="13" t="s">
        <v>75</v>
      </c>
      <c r="AY426" s="220" t="s">
        <v>283</v>
      </c>
    </row>
    <row r="427" s="13" customFormat="1">
      <c r="A427" s="13"/>
      <c r="B427" s="218"/>
      <c r="C427" s="13"/>
      <c r="D427" s="219" t="s">
        <v>291</v>
      </c>
      <c r="E427" s="220" t="s">
        <v>1</v>
      </c>
      <c r="F427" s="221" t="s">
        <v>5482</v>
      </c>
      <c r="G427" s="13"/>
      <c r="H427" s="222">
        <v>75.329999999999998</v>
      </c>
      <c r="I427" s="223"/>
      <c r="J427" s="13"/>
      <c r="K427" s="13"/>
      <c r="L427" s="218"/>
      <c r="M427" s="224"/>
      <c r="N427" s="225"/>
      <c r="O427" s="225"/>
      <c r="P427" s="225"/>
      <c r="Q427" s="225"/>
      <c r="R427" s="225"/>
      <c r="S427" s="225"/>
      <c r="T427" s="226"/>
      <c r="U427" s="13"/>
      <c r="V427" s="13"/>
      <c r="W427" s="13"/>
      <c r="X427" s="13"/>
      <c r="Y427" s="13"/>
      <c r="Z427" s="13"/>
      <c r="AA427" s="13"/>
      <c r="AB427" s="13"/>
      <c r="AC427" s="13"/>
      <c r="AD427" s="13"/>
      <c r="AE427" s="13"/>
      <c r="AT427" s="220" t="s">
        <v>291</v>
      </c>
      <c r="AU427" s="220" t="s">
        <v>87</v>
      </c>
      <c r="AV427" s="13" t="s">
        <v>87</v>
      </c>
      <c r="AW427" s="13" t="s">
        <v>31</v>
      </c>
      <c r="AX427" s="13" t="s">
        <v>75</v>
      </c>
      <c r="AY427" s="220" t="s">
        <v>283</v>
      </c>
    </row>
    <row r="428" s="15" customFormat="1">
      <c r="A428" s="15"/>
      <c r="B428" s="235"/>
      <c r="C428" s="15"/>
      <c r="D428" s="219" t="s">
        <v>291</v>
      </c>
      <c r="E428" s="236" t="s">
        <v>1</v>
      </c>
      <c r="F428" s="237" t="s">
        <v>404</v>
      </c>
      <c r="G428" s="15"/>
      <c r="H428" s="236" t="s">
        <v>1</v>
      </c>
      <c r="I428" s="238"/>
      <c r="J428" s="15"/>
      <c r="K428" s="15"/>
      <c r="L428" s="235"/>
      <c r="M428" s="239"/>
      <c r="N428" s="240"/>
      <c r="O428" s="240"/>
      <c r="P428" s="240"/>
      <c r="Q428" s="240"/>
      <c r="R428" s="240"/>
      <c r="S428" s="240"/>
      <c r="T428" s="241"/>
      <c r="U428" s="15"/>
      <c r="V428" s="15"/>
      <c r="W428" s="15"/>
      <c r="X428" s="15"/>
      <c r="Y428" s="15"/>
      <c r="Z428" s="15"/>
      <c r="AA428" s="15"/>
      <c r="AB428" s="15"/>
      <c r="AC428" s="15"/>
      <c r="AD428" s="15"/>
      <c r="AE428" s="15"/>
      <c r="AT428" s="236" t="s">
        <v>291</v>
      </c>
      <c r="AU428" s="236" t="s">
        <v>87</v>
      </c>
      <c r="AV428" s="15" t="s">
        <v>82</v>
      </c>
      <c r="AW428" s="15" t="s">
        <v>31</v>
      </c>
      <c r="AX428" s="15" t="s">
        <v>75</v>
      </c>
      <c r="AY428" s="236" t="s">
        <v>283</v>
      </c>
    </row>
    <row r="429" s="13" customFormat="1">
      <c r="A429" s="13"/>
      <c r="B429" s="218"/>
      <c r="C429" s="13"/>
      <c r="D429" s="219" t="s">
        <v>291</v>
      </c>
      <c r="E429" s="220" t="s">
        <v>1</v>
      </c>
      <c r="F429" s="221" t="s">
        <v>5483</v>
      </c>
      <c r="G429" s="13"/>
      <c r="H429" s="222">
        <v>199.99000000000001</v>
      </c>
      <c r="I429" s="223"/>
      <c r="J429" s="13"/>
      <c r="K429" s="13"/>
      <c r="L429" s="218"/>
      <c r="M429" s="224"/>
      <c r="N429" s="225"/>
      <c r="O429" s="225"/>
      <c r="P429" s="225"/>
      <c r="Q429" s="225"/>
      <c r="R429" s="225"/>
      <c r="S429" s="225"/>
      <c r="T429" s="226"/>
      <c r="U429" s="13"/>
      <c r="V429" s="13"/>
      <c r="W429" s="13"/>
      <c r="X429" s="13"/>
      <c r="Y429" s="13"/>
      <c r="Z429" s="13"/>
      <c r="AA429" s="13"/>
      <c r="AB429" s="13"/>
      <c r="AC429" s="13"/>
      <c r="AD429" s="13"/>
      <c r="AE429" s="13"/>
      <c r="AT429" s="220" t="s">
        <v>291</v>
      </c>
      <c r="AU429" s="220" t="s">
        <v>87</v>
      </c>
      <c r="AV429" s="13" t="s">
        <v>87</v>
      </c>
      <c r="AW429" s="13" t="s">
        <v>31</v>
      </c>
      <c r="AX429" s="13" t="s">
        <v>75</v>
      </c>
      <c r="AY429" s="220" t="s">
        <v>283</v>
      </c>
    </row>
    <row r="430" s="13" customFormat="1">
      <c r="A430" s="13"/>
      <c r="B430" s="218"/>
      <c r="C430" s="13"/>
      <c r="D430" s="219" t="s">
        <v>291</v>
      </c>
      <c r="E430" s="220" t="s">
        <v>1</v>
      </c>
      <c r="F430" s="221" t="s">
        <v>5484</v>
      </c>
      <c r="G430" s="13"/>
      <c r="H430" s="222">
        <v>185.41</v>
      </c>
      <c r="I430" s="223"/>
      <c r="J430" s="13"/>
      <c r="K430" s="13"/>
      <c r="L430" s="218"/>
      <c r="M430" s="224"/>
      <c r="N430" s="225"/>
      <c r="O430" s="225"/>
      <c r="P430" s="225"/>
      <c r="Q430" s="225"/>
      <c r="R430" s="225"/>
      <c r="S430" s="225"/>
      <c r="T430" s="226"/>
      <c r="U430" s="13"/>
      <c r="V430" s="13"/>
      <c r="W430" s="13"/>
      <c r="X430" s="13"/>
      <c r="Y430" s="13"/>
      <c r="Z430" s="13"/>
      <c r="AA430" s="13"/>
      <c r="AB430" s="13"/>
      <c r="AC430" s="13"/>
      <c r="AD430" s="13"/>
      <c r="AE430" s="13"/>
      <c r="AT430" s="220" t="s">
        <v>291</v>
      </c>
      <c r="AU430" s="220" t="s">
        <v>87</v>
      </c>
      <c r="AV430" s="13" t="s">
        <v>87</v>
      </c>
      <c r="AW430" s="13" t="s">
        <v>31</v>
      </c>
      <c r="AX430" s="13" t="s">
        <v>75</v>
      </c>
      <c r="AY430" s="220" t="s">
        <v>283</v>
      </c>
    </row>
    <row r="431" s="14" customFormat="1">
      <c r="A431" s="14"/>
      <c r="B431" s="227"/>
      <c r="C431" s="14"/>
      <c r="D431" s="219" t="s">
        <v>291</v>
      </c>
      <c r="E431" s="228" t="s">
        <v>1</v>
      </c>
      <c r="F431" s="229" t="s">
        <v>293</v>
      </c>
      <c r="G431" s="14"/>
      <c r="H431" s="230">
        <v>699.43999999999994</v>
      </c>
      <c r="I431" s="231"/>
      <c r="J431" s="14"/>
      <c r="K431" s="14"/>
      <c r="L431" s="227"/>
      <c r="M431" s="232"/>
      <c r="N431" s="233"/>
      <c r="O431" s="233"/>
      <c r="P431" s="233"/>
      <c r="Q431" s="233"/>
      <c r="R431" s="233"/>
      <c r="S431" s="233"/>
      <c r="T431" s="234"/>
      <c r="U431" s="14"/>
      <c r="V431" s="14"/>
      <c r="W431" s="14"/>
      <c r="X431" s="14"/>
      <c r="Y431" s="14"/>
      <c r="Z431" s="14"/>
      <c r="AA431" s="14"/>
      <c r="AB431" s="14"/>
      <c r="AC431" s="14"/>
      <c r="AD431" s="14"/>
      <c r="AE431" s="14"/>
      <c r="AT431" s="228" t="s">
        <v>291</v>
      </c>
      <c r="AU431" s="228" t="s">
        <v>87</v>
      </c>
      <c r="AV431" s="14" t="s">
        <v>289</v>
      </c>
      <c r="AW431" s="14" t="s">
        <v>31</v>
      </c>
      <c r="AX431" s="14" t="s">
        <v>82</v>
      </c>
      <c r="AY431" s="228" t="s">
        <v>283</v>
      </c>
    </row>
    <row r="432" s="2" customFormat="1" ht="24.15" customHeight="1">
      <c r="A432" s="37"/>
      <c r="B432" s="168"/>
      <c r="C432" s="204" t="s">
        <v>774</v>
      </c>
      <c r="D432" s="204" t="s">
        <v>285</v>
      </c>
      <c r="E432" s="205" t="s">
        <v>5485</v>
      </c>
      <c r="F432" s="206" t="s">
        <v>5486</v>
      </c>
      <c r="G432" s="207" t="s">
        <v>373</v>
      </c>
      <c r="H432" s="208">
        <v>9</v>
      </c>
      <c r="I432" s="209"/>
      <c r="J432" s="210">
        <f>ROUND(I432*H432,2)</f>
        <v>0</v>
      </c>
      <c r="K432" s="211"/>
      <c r="L432" s="38"/>
      <c r="M432" s="212" t="s">
        <v>1</v>
      </c>
      <c r="N432" s="213" t="s">
        <v>41</v>
      </c>
      <c r="O432" s="81"/>
      <c r="P432" s="214">
        <f>O432*H432</f>
        <v>0</v>
      </c>
      <c r="Q432" s="214">
        <v>0</v>
      </c>
      <c r="R432" s="214">
        <f>Q432*H432</f>
        <v>0</v>
      </c>
      <c r="S432" s="214">
        <v>0.012</v>
      </c>
      <c r="T432" s="215">
        <f>S432*H432</f>
        <v>0.108</v>
      </c>
      <c r="U432" s="37"/>
      <c r="V432" s="37"/>
      <c r="W432" s="37"/>
      <c r="X432" s="37"/>
      <c r="Y432" s="37"/>
      <c r="Z432" s="37"/>
      <c r="AA432" s="37"/>
      <c r="AB432" s="37"/>
      <c r="AC432" s="37"/>
      <c r="AD432" s="37"/>
      <c r="AE432" s="37"/>
      <c r="AR432" s="216" t="s">
        <v>289</v>
      </c>
      <c r="AT432" s="216" t="s">
        <v>285</v>
      </c>
      <c r="AU432" s="216" t="s">
        <v>87</v>
      </c>
      <c r="AY432" s="18" t="s">
        <v>283</v>
      </c>
      <c r="BE432" s="217">
        <f>IF(N432="základná",J432,0)</f>
        <v>0</v>
      </c>
      <c r="BF432" s="217">
        <f>IF(N432="znížená",J432,0)</f>
        <v>0</v>
      </c>
      <c r="BG432" s="217">
        <f>IF(N432="zákl. prenesená",J432,0)</f>
        <v>0</v>
      </c>
      <c r="BH432" s="217">
        <f>IF(N432="zníž. prenesená",J432,0)</f>
        <v>0</v>
      </c>
      <c r="BI432" s="217">
        <f>IF(N432="nulová",J432,0)</f>
        <v>0</v>
      </c>
      <c r="BJ432" s="18" t="s">
        <v>87</v>
      </c>
      <c r="BK432" s="217">
        <f>ROUND(I432*H432,2)</f>
        <v>0</v>
      </c>
      <c r="BL432" s="18" t="s">
        <v>289</v>
      </c>
      <c r="BM432" s="216" t="s">
        <v>5487</v>
      </c>
    </row>
    <row r="433" s="2" customFormat="1" ht="24.15" customHeight="1">
      <c r="A433" s="37"/>
      <c r="B433" s="168"/>
      <c r="C433" s="204" t="s">
        <v>779</v>
      </c>
      <c r="D433" s="204" t="s">
        <v>285</v>
      </c>
      <c r="E433" s="205" t="s">
        <v>3682</v>
      </c>
      <c r="F433" s="206" t="s">
        <v>3683</v>
      </c>
      <c r="G433" s="207" t="s">
        <v>373</v>
      </c>
      <c r="H433" s="208">
        <v>4</v>
      </c>
      <c r="I433" s="209"/>
      <c r="J433" s="210">
        <f>ROUND(I433*H433,2)</f>
        <v>0</v>
      </c>
      <c r="K433" s="211"/>
      <c r="L433" s="38"/>
      <c r="M433" s="212" t="s">
        <v>1</v>
      </c>
      <c r="N433" s="213" t="s">
        <v>41</v>
      </c>
      <c r="O433" s="81"/>
      <c r="P433" s="214">
        <f>O433*H433</f>
        <v>0</v>
      </c>
      <c r="Q433" s="214">
        <v>0</v>
      </c>
      <c r="R433" s="214">
        <f>Q433*H433</f>
        <v>0</v>
      </c>
      <c r="S433" s="214">
        <v>0.016</v>
      </c>
      <c r="T433" s="215">
        <f>S433*H433</f>
        <v>0.064000000000000001</v>
      </c>
      <c r="U433" s="37"/>
      <c r="V433" s="37"/>
      <c r="W433" s="37"/>
      <c r="X433" s="37"/>
      <c r="Y433" s="37"/>
      <c r="Z433" s="37"/>
      <c r="AA433" s="37"/>
      <c r="AB433" s="37"/>
      <c r="AC433" s="37"/>
      <c r="AD433" s="37"/>
      <c r="AE433" s="37"/>
      <c r="AR433" s="216" t="s">
        <v>289</v>
      </c>
      <c r="AT433" s="216" t="s">
        <v>285</v>
      </c>
      <c r="AU433" s="216" t="s">
        <v>87</v>
      </c>
      <c r="AY433" s="18" t="s">
        <v>283</v>
      </c>
      <c r="BE433" s="217">
        <f>IF(N433="základná",J433,0)</f>
        <v>0</v>
      </c>
      <c r="BF433" s="217">
        <f>IF(N433="znížená",J433,0)</f>
        <v>0</v>
      </c>
      <c r="BG433" s="217">
        <f>IF(N433="zákl. prenesená",J433,0)</f>
        <v>0</v>
      </c>
      <c r="BH433" s="217">
        <f>IF(N433="zníž. prenesená",J433,0)</f>
        <v>0</v>
      </c>
      <c r="BI433" s="217">
        <f>IF(N433="nulová",J433,0)</f>
        <v>0</v>
      </c>
      <c r="BJ433" s="18" t="s">
        <v>87</v>
      </c>
      <c r="BK433" s="217">
        <f>ROUND(I433*H433,2)</f>
        <v>0</v>
      </c>
      <c r="BL433" s="18" t="s">
        <v>289</v>
      </c>
      <c r="BM433" s="216" t="s">
        <v>5488</v>
      </c>
    </row>
    <row r="434" s="2" customFormat="1" ht="24.15" customHeight="1">
      <c r="A434" s="37"/>
      <c r="B434" s="168"/>
      <c r="C434" s="204" t="s">
        <v>788</v>
      </c>
      <c r="D434" s="204" t="s">
        <v>285</v>
      </c>
      <c r="E434" s="205" t="s">
        <v>735</v>
      </c>
      <c r="F434" s="206" t="s">
        <v>736</v>
      </c>
      <c r="G434" s="207" t="s">
        <v>373</v>
      </c>
      <c r="H434" s="208">
        <v>69</v>
      </c>
      <c r="I434" s="209"/>
      <c r="J434" s="210">
        <f>ROUND(I434*H434,2)</f>
        <v>0</v>
      </c>
      <c r="K434" s="211"/>
      <c r="L434" s="38"/>
      <c r="M434" s="212" t="s">
        <v>1</v>
      </c>
      <c r="N434" s="213" t="s">
        <v>41</v>
      </c>
      <c r="O434" s="81"/>
      <c r="P434" s="214">
        <f>O434*H434</f>
        <v>0</v>
      </c>
      <c r="Q434" s="214">
        <v>0</v>
      </c>
      <c r="R434" s="214">
        <f>Q434*H434</f>
        <v>0</v>
      </c>
      <c r="S434" s="214">
        <v>0.024</v>
      </c>
      <c r="T434" s="215">
        <f>S434*H434</f>
        <v>1.6560000000000001</v>
      </c>
      <c r="U434" s="37"/>
      <c r="V434" s="37"/>
      <c r="W434" s="37"/>
      <c r="X434" s="37"/>
      <c r="Y434" s="37"/>
      <c r="Z434" s="37"/>
      <c r="AA434" s="37"/>
      <c r="AB434" s="37"/>
      <c r="AC434" s="37"/>
      <c r="AD434" s="37"/>
      <c r="AE434" s="37"/>
      <c r="AR434" s="216" t="s">
        <v>289</v>
      </c>
      <c r="AT434" s="216" t="s">
        <v>285</v>
      </c>
      <c r="AU434" s="216" t="s">
        <v>87</v>
      </c>
      <c r="AY434" s="18" t="s">
        <v>283</v>
      </c>
      <c r="BE434" s="217">
        <f>IF(N434="základná",J434,0)</f>
        <v>0</v>
      </c>
      <c r="BF434" s="217">
        <f>IF(N434="znížená",J434,0)</f>
        <v>0</v>
      </c>
      <c r="BG434" s="217">
        <f>IF(N434="zákl. prenesená",J434,0)</f>
        <v>0</v>
      </c>
      <c r="BH434" s="217">
        <f>IF(N434="zníž. prenesená",J434,0)</f>
        <v>0</v>
      </c>
      <c r="BI434" s="217">
        <f>IF(N434="nulová",J434,0)</f>
        <v>0</v>
      </c>
      <c r="BJ434" s="18" t="s">
        <v>87</v>
      </c>
      <c r="BK434" s="217">
        <f>ROUND(I434*H434,2)</f>
        <v>0</v>
      </c>
      <c r="BL434" s="18" t="s">
        <v>289</v>
      </c>
      <c r="BM434" s="216" t="s">
        <v>737</v>
      </c>
    </row>
    <row r="435" s="13" customFormat="1">
      <c r="A435" s="13"/>
      <c r="B435" s="218"/>
      <c r="C435" s="13"/>
      <c r="D435" s="219" t="s">
        <v>291</v>
      </c>
      <c r="E435" s="220" t="s">
        <v>1</v>
      </c>
      <c r="F435" s="221" t="s">
        <v>5489</v>
      </c>
      <c r="G435" s="13"/>
      <c r="H435" s="222">
        <v>42</v>
      </c>
      <c r="I435" s="223"/>
      <c r="J435" s="13"/>
      <c r="K435" s="13"/>
      <c r="L435" s="218"/>
      <c r="M435" s="224"/>
      <c r="N435" s="225"/>
      <c r="O435" s="225"/>
      <c r="P435" s="225"/>
      <c r="Q435" s="225"/>
      <c r="R435" s="225"/>
      <c r="S435" s="225"/>
      <c r="T435" s="226"/>
      <c r="U435" s="13"/>
      <c r="V435" s="13"/>
      <c r="W435" s="13"/>
      <c r="X435" s="13"/>
      <c r="Y435" s="13"/>
      <c r="Z435" s="13"/>
      <c r="AA435" s="13"/>
      <c r="AB435" s="13"/>
      <c r="AC435" s="13"/>
      <c r="AD435" s="13"/>
      <c r="AE435" s="13"/>
      <c r="AT435" s="220" t="s">
        <v>291</v>
      </c>
      <c r="AU435" s="220" t="s">
        <v>87</v>
      </c>
      <c r="AV435" s="13" t="s">
        <v>87</v>
      </c>
      <c r="AW435" s="13" t="s">
        <v>31</v>
      </c>
      <c r="AX435" s="13" t="s">
        <v>75</v>
      </c>
      <c r="AY435" s="220" t="s">
        <v>283</v>
      </c>
    </row>
    <row r="436" s="13" customFormat="1">
      <c r="A436" s="13"/>
      <c r="B436" s="218"/>
      <c r="C436" s="13"/>
      <c r="D436" s="219" t="s">
        <v>291</v>
      </c>
      <c r="E436" s="220" t="s">
        <v>1</v>
      </c>
      <c r="F436" s="221" t="s">
        <v>5490</v>
      </c>
      <c r="G436" s="13"/>
      <c r="H436" s="222">
        <v>27</v>
      </c>
      <c r="I436" s="223"/>
      <c r="J436" s="13"/>
      <c r="K436" s="13"/>
      <c r="L436" s="218"/>
      <c r="M436" s="224"/>
      <c r="N436" s="225"/>
      <c r="O436" s="225"/>
      <c r="P436" s="225"/>
      <c r="Q436" s="225"/>
      <c r="R436" s="225"/>
      <c r="S436" s="225"/>
      <c r="T436" s="226"/>
      <c r="U436" s="13"/>
      <c r="V436" s="13"/>
      <c r="W436" s="13"/>
      <c r="X436" s="13"/>
      <c r="Y436" s="13"/>
      <c r="Z436" s="13"/>
      <c r="AA436" s="13"/>
      <c r="AB436" s="13"/>
      <c r="AC436" s="13"/>
      <c r="AD436" s="13"/>
      <c r="AE436" s="13"/>
      <c r="AT436" s="220" t="s">
        <v>291</v>
      </c>
      <c r="AU436" s="220" t="s">
        <v>87</v>
      </c>
      <c r="AV436" s="13" t="s">
        <v>87</v>
      </c>
      <c r="AW436" s="13" t="s">
        <v>31</v>
      </c>
      <c r="AX436" s="13" t="s">
        <v>75</v>
      </c>
      <c r="AY436" s="220" t="s">
        <v>283</v>
      </c>
    </row>
    <row r="437" s="14" customFormat="1">
      <c r="A437" s="14"/>
      <c r="B437" s="227"/>
      <c r="C437" s="14"/>
      <c r="D437" s="219" t="s">
        <v>291</v>
      </c>
      <c r="E437" s="228" t="s">
        <v>1</v>
      </c>
      <c r="F437" s="229" t="s">
        <v>293</v>
      </c>
      <c r="G437" s="14"/>
      <c r="H437" s="230">
        <v>69</v>
      </c>
      <c r="I437" s="231"/>
      <c r="J437" s="14"/>
      <c r="K437" s="14"/>
      <c r="L437" s="227"/>
      <c r="M437" s="232"/>
      <c r="N437" s="233"/>
      <c r="O437" s="233"/>
      <c r="P437" s="233"/>
      <c r="Q437" s="233"/>
      <c r="R437" s="233"/>
      <c r="S437" s="233"/>
      <c r="T437" s="234"/>
      <c r="U437" s="14"/>
      <c r="V437" s="14"/>
      <c r="W437" s="14"/>
      <c r="X437" s="14"/>
      <c r="Y437" s="14"/>
      <c r="Z437" s="14"/>
      <c r="AA437" s="14"/>
      <c r="AB437" s="14"/>
      <c r="AC437" s="14"/>
      <c r="AD437" s="14"/>
      <c r="AE437" s="14"/>
      <c r="AT437" s="228" t="s">
        <v>291</v>
      </c>
      <c r="AU437" s="228" t="s">
        <v>87</v>
      </c>
      <c r="AV437" s="14" t="s">
        <v>289</v>
      </c>
      <c r="AW437" s="14" t="s">
        <v>31</v>
      </c>
      <c r="AX437" s="14" t="s">
        <v>82</v>
      </c>
      <c r="AY437" s="228" t="s">
        <v>283</v>
      </c>
    </row>
    <row r="438" s="2" customFormat="1" ht="24.15" customHeight="1">
      <c r="A438" s="37"/>
      <c r="B438" s="168"/>
      <c r="C438" s="204" t="s">
        <v>798</v>
      </c>
      <c r="D438" s="204" t="s">
        <v>285</v>
      </c>
      <c r="E438" s="205" t="s">
        <v>745</v>
      </c>
      <c r="F438" s="206" t="s">
        <v>746</v>
      </c>
      <c r="G438" s="207" t="s">
        <v>373</v>
      </c>
      <c r="H438" s="208">
        <v>14</v>
      </c>
      <c r="I438" s="209"/>
      <c r="J438" s="210">
        <f>ROUND(I438*H438,2)</f>
        <v>0</v>
      </c>
      <c r="K438" s="211"/>
      <c r="L438" s="38"/>
      <c r="M438" s="212" t="s">
        <v>1</v>
      </c>
      <c r="N438" s="213" t="s">
        <v>41</v>
      </c>
      <c r="O438" s="81"/>
      <c r="P438" s="214">
        <f>O438*H438</f>
        <v>0</v>
      </c>
      <c r="Q438" s="214">
        <v>0</v>
      </c>
      <c r="R438" s="214">
        <f>Q438*H438</f>
        <v>0</v>
      </c>
      <c r="S438" s="214">
        <v>0.027</v>
      </c>
      <c r="T438" s="215">
        <f>S438*H438</f>
        <v>0.378</v>
      </c>
      <c r="U438" s="37"/>
      <c r="V438" s="37"/>
      <c r="W438" s="37"/>
      <c r="X438" s="37"/>
      <c r="Y438" s="37"/>
      <c r="Z438" s="37"/>
      <c r="AA438" s="37"/>
      <c r="AB438" s="37"/>
      <c r="AC438" s="37"/>
      <c r="AD438" s="37"/>
      <c r="AE438" s="37"/>
      <c r="AR438" s="216" t="s">
        <v>289</v>
      </c>
      <c r="AT438" s="216" t="s">
        <v>285</v>
      </c>
      <c r="AU438" s="216" t="s">
        <v>87</v>
      </c>
      <c r="AY438" s="18" t="s">
        <v>283</v>
      </c>
      <c r="BE438" s="217">
        <f>IF(N438="základná",J438,0)</f>
        <v>0</v>
      </c>
      <c r="BF438" s="217">
        <f>IF(N438="znížená",J438,0)</f>
        <v>0</v>
      </c>
      <c r="BG438" s="217">
        <f>IF(N438="zákl. prenesená",J438,0)</f>
        <v>0</v>
      </c>
      <c r="BH438" s="217">
        <f>IF(N438="zníž. prenesená",J438,0)</f>
        <v>0</v>
      </c>
      <c r="BI438" s="217">
        <f>IF(N438="nulová",J438,0)</f>
        <v>0</v>
      </c>
      <c r="BJ438" s="18" t="s">
        <v>87</v>
      </c>
      <c r="BK438" s="217">
        <f>ROUND(I438*H438,2)</f>
        <v>0</v>
      </c>
      <c r="BL438" s="18" t="s">
        <v>289</v>
      </c>
      <c r="BM438" s="216" t="s">
        <v>747</v>
      </c>
    </row>
    <row r="439" s="13" customFormat="1">
      <c r="A439" s="13"/>
      <c r="B439" s="218"/>
      <c r="C439" s="13"/>
      <c r="D439" s="219" t="s">
        <v>291</v>
      </c>
      <c r="E439" s="220" t="s">
        <v>1</v>
      </c>
      <c r="F439" s="221" t="s">
        <v>5491</v>
      </c>
      <c r="G439" s="13"/>
      <c r="H439" s="222">
        <v>14</v>
      </c>
      <c r="I439" s="223"/>
      <c r="J439" s="13"/>
      <c r="K439" s="13"/>
      <c r="L439" s="218"/>
      <c r="M439" s="224"/>
      <c r="N439" s="225"/>
      <c r="O439" s="225"/>
      <c r="P439" s="225"/>
      <c r="Q439" s="225"/>
      <c r="R439" s="225"/>
      <c r="S439" s="225"/>
      <c r="T439" s="226"/>
      <c r="U439" s="13"/>
      <c r="V439" s="13"/>
      <c r="W439" s="13"/>
      <c r="X439" s="13"/>
      <c r="Y439" s="13"/>
      <c r="Z439" s="13"/>
      <c r="AA439" s="13"/>
      <c r="AB439" s="13"/>
      <c r="AC439" s="13"/>
      <c r="AD439" s="13"/>
      <c r="AE439" s="13"/>
      <c r="AT439" s="220" t="s">
        <v>291</v>
      </c>
      <c r="AU439" s="220" t="s">
        <v>87</v>
      </c>
      <c r="AV439" s="13" t="s">
        <v>87</v>
      </c>
      <c r="AW439" s="13" t="s">
        <v>31</v>
      </c>
      <c r="AX439" s="13" t="s">
        <v>75</v>
      </c>
      <c r="AY439" s="220" t="s">
        <v>283</v>
      </c>
    </row>
    <row r="440" s="14" customFormat="1">
      <c r="A440" s="14"/>
      <c r="B440" s="227"/>
      <c r="C440" s="14"/>
      <c r="D440" s="219" t="s">
        <v>291</v>
      </c>
      <c r="E440" s="228" t="s">
        <v>1</v>
      </c>
      <c r="F440" s="229" t="s">
        <v>293</v>
      </c>
      <c r="G440" s="14"/>
      <c r="H440" s="230">
        <v>14</v>
      </c>
      <c r="I440" s="231"/>
      <c r="J440" s="14"/>
      <c r="K440" s="14"/>
      <c r="L440" s="227"/>
      <c r="M440" s="232"/>
      <c r="N440" s="233"/>
      <c r="O440" s="233"/>
      <c r="P440" s="233"/>
      <c r="Q440" s="233"/>
      <c r="R440" s="233"/>
      <c r="S440" s="233"/>
      <c r="T440" s="234"/>
      <c r="U440" s="14"/>
      <c r="V440" s="14"/>
      <c r="W440" s="14"/>
      <c r="X440" s="14"/>
      <c r="Y440" s="14"/>
      <c r="Z440" s="14"/>
      <c r="AA440" s="14"/>
      <c r="AB440" s="14"/>
      <c r="AC440" s="14"/>
      <c r="AD440" s="14"/>
      <c r="AE440" s="14"/>
      <c r="AT440" s="228" t="s">
        <v>291</v>
      </c>
      <c r="AU440" s="228" t="s">
        <v>87</v>
      </c>
      <c r="AV440" s="14" t="s">
        <v>289</v>
      </c>
      <c r="AW440" s="14" t="s">
        <v>31</v>
      </c>
      <c r="AX440" s="14" t="s">
        <v>82</v>
      </c>
      <c r="AY440" s="228" t="s">
        <v>283</v>
      </c>
    </row>
    <row r="441" s="2" customFormat="1" ht="24.15" customHeight="1">
      <c r="A441" s="37"/>
      <c r="B441" s="168"/>
      <c r="C441" s="204" t="s">
        <v>803</v>
      </c>
      <c r="D441" s="204" t="s">
        <v>285</v>
      </c>
      <c r="E441" s="205" t="s">
        <v>5492</v>
      </c>
      <c r="F441" s="206" t="s">
        <v>5493</v>
      </c>
      <c r="G441" s="207" t="s">
        <v>288</v>
      </c>
      <c r="H441" s="208">
        <v>13.5</v>
      </c>
      <c r="I441" s="209"/>
      <c r="J441" s="210">
        <f>ROUND(I441*H441,2)</f>
        <v>0</v>
      </c>
      <c r="K441" s="211"/>
      <c r="L441" s="38"/>
      <c r="M441" s="212" t="s">
        <v>1</v>
      </c>
      <c r="N441" s="213" t="s">
        <v>41</v>
      </c>
      <c r="O441" s="81"/>
      <c r="P441" s="214">
        <f>O441*H441</f>
        <v>0</v>
      </c>
      <c r="Q441" s="214">
        <v>0</v>
      </c>
      <c r="R441" s="214">
        <f>Q441*H441</f>
        <v>0</v>
      </c>
      <c r="S441" s="214">
        <v>0.031</v>
      </c>
      <c r="T441" s="215">
        <f>S441*H441</f>
        <v>0.41849999999999998</v>
      </c>
      <c r="U441" s="37"/>
      <c r="V441" s="37"/>
      <c r="W441" s="37"/>
      <c r="X441" s="37"/>
      <c r="Y441" s="37"/>
      <c r="Z441" s="37"/>
      <c r="AA441" s="37"/>
      <c r="AB441" s="37"/>
      <c r="AC441" s="37"/>
      <c r="AD441" s="37"/>
      <c r="AE441" s="37"/>
      <c r="AR441" s="216" t="s">
        <v>289</v>
      </c>
      <c r="AT441" s="216" t="s">
        <v>285</v>
      </c>
      <c r="AU441" s="216" t="s">
        <v>87</v>
      </c>
      <c r="AY441" s="18" t="s">
        <v>283</v>
      </c>
      <c r="BE441" s="217">
        <f>IF(N441="základná",J441,0)</f>
        <v>0</v>
      </c>
      <c r="BF441" s="217">
        <f>IF(N441="znížená",J441,0)</f>
        <v>0</v>
      </c>
      <c r="BG441" s="217">
        <f>IF(N441="zákl. prenesená",J441,0)</f>
        <v>0</v>
      </c>
      <c r="BH441" s="217">
        <f>IF(N441="zníž. prenesená",J441,0)</f>
        <v>0</v>
      </c>
      <c r="BI441" s="217">
        <f>IF(N441="nulová",J441,0)</f>
        <v>0</v>
      </c>
      <c r="BJ441" s="18" t="s">
        <v>87</v>
      </c>
      <c r="BK441" s="217">
        <f>ROUND(I441*H441,2)</f>
        <v>0</v>
      </c>
      <c r="BL441" s="18" t="s">
        <v>289</v>
      </c>
      <c r="BM441" s="216" t="s">
        <v>5494</v>
      </c>
    </row>
    <row r="442" s="13" customFormat="1">
      <c r="A442" s="13"/>
      <c r="B442" s="218"/>
      <c r="C442" s="13"/>
      <c r="D442" s="219" t="s">
        <v>291</v>
      </c>
      <c r="E442" s="220" t="s">
        <v>1</v>
      </c>
      <c r="F442" s="221" t="s">
        <v>5495</v>
      </c>
      <c r="G442" s="13"/>
      <c r="H442" s="222">
        <v>13.5</v>
      </c>
      <c r="I442" s="223"/>
      <c r="J442" s="13"/>
      <c r="K442" s="13"/>
      <c r="L442" s="218"/>
      <c r="M442" s="224"/>
      <c r="N442" s="225"/>
      <c r="O442" s="225"/>
      <c r="P442" s="225"/>
      <c r="Q442" s="225"/>
      <c r="R442" s="225"/>
      <c r="S442" s="225"/>
      <c r="T442" s="226"/>
      <c r="U442" s="13"/>
      <c r="V442" s="13"/>
      <c r="W442" s="13"/>
      <c r="X442" s="13"/>
      <c r="Y442" s="13"/>
      <c r="Z442" s="13"/>
      <c r="AA442" s="13"/>
      <c r="AB442" s="13"/>
      <c r="AC442" s="13"/>
      <c r="AD442" s="13"/>
      <c r="AE442" s="13"/>
      <c r="AT442" s="220" t="s">
        <v>291</v>
      </c>
      <c r="AU442" s="220" t="s">
        <v>87</v>
      </c>
      <c r="AV442" s="13" t="s">
        <v>87</v>
      </c>
      <c r="AW442" s="13" t="s">
        <v>31</v>
      </c>
      <c r="AX442" s="13" t="s">
        <v>82</v>
      </c>
      <c r="AY442" s="220" t="s">
        <v>283</v>
      </c>
    </row>
    <row r="443" s="2" customFormat="1" ht="24.15" customHeight="1">
      <c r="A443" s="37"/>
      <c r="B443" s="168"/>
      <c r="C443" s="204" t="s">
        <v>807</v>
      </c>
      <c r="D443" s="204" t="s">
        <v>285</v>
      </c>
      <c r="E443" s="205" t="s">
        <v>5496</v>
      </c>
      <c r="F443" s="206" t="s">
        <v>5497</v>
      </c>
      <c r="G443" s="207" t="s">
        <v>288</v>
      </c>
      <c r="H443" s="208">
        <v>16.960000000000001</v>
      </c>
      <c r="I443" s="209"/>
      <c r="J443" s="210">
        <f>ROUND(I443*H443,2)</f>
        <v>0</v>
      </c>
      <c r="K443" s="211"/>
      <c r="L443" s="38"/>
      <c r="M443" s="212" t="s">
        <v>1</v>
      </c>
      <c r="N443" s="213" t="s">
        <v>41</v>
      </c>
      <c r="O443" s="81"/>
      <c r="P443" s="214">
        <f>O443*H443</f>
        <v>0</v>
      </c>
      <c r="Q443" s="214">
        <v>0</v>
      </c>
      <c r="R443" s="214">
        <f>Q443*H443</f>
        <v>0</v>
      </c>
      <c r="S443" s="214">
        <v>0.027</v>
      </c>
      <c r="T443" s="215">
        <f>S443*H443</f>
        <v>0.45791999999999999</v>
      </c>
      <c r="U443" s="37"/>
      <c r="V443" s="37"/>
      <c r="W443" s="37"/>
      <c r="X443" s="37"/>
      <c r="Y443" s="37"/>
      <c r="Z443" s="37"/>
      <c r="AA443" s="37"/>
      <c r="AB443" s="37"/>
      <c r="AC443" s="37"/>
      <c r="AD443" s="37"/>
      <c r="AE443" s="37"/>
      <c r="AR443" s="216" t="s">
        <v>289</v>
      </c>
      <c r="AT443" s="216" t="s">
        <v>285</v>
      </c>
      <c r="AU443" s="216" t="s">
        <v>87</v>
      </c>
      <c r="AY443" s="18" t="s">
        <v>283</v>
      </c>
      <c r="BE443" s="217">
        <f>IF(N443="základná",J443,0)</f>
        <v>0</v>
      </c>
      <c r="BF443" s="217">
        <f>IF(N443="znížená",J443,0)</f>
        <v>0</v>
      </c>
      <c r="BG443" s="217">
        <f>IF(N443="zákl. prenesená",J443,0)</f>
        <v>0</v>
      </c>
      <c r="BH443" s="217">
        <f>IF(N443="zníž. prenesená",J443,0)</f>
        <v>0</v>
      </c>
      <c r="BI443" s="217">
        <f>IF(N443="nulová",J443,0)</f>
        <v>0</v>
      </c>
      <c r="BJ443" s="18" t="s">
        <v>87</v>
      </c>
      <c r="BK443" s="217">
        <f>ROUND(I443*H443,2)</f>
        <v>0</v>
      </c>
      <c r="BL443" s="18" t="s">
        <v>289</v>
      </c>
      <c r="BM443" s="216" t="s">
        <v>5498</v>
      </c>
    </row>
    <row r="444" s="13" customFormat="1">
      <c r="A444" s="13"/>
      <c r="B444" s="218"/>
      <c r="C444" s="13"/>
      <c r="D444" s="219" t="s">
        <v>291</v>
      </c>
      <c r="E444" s="220" t="s">
        <v>1</v>
      </c>
      <c r="F444" s="221" t="s">
        <v>5499</v>
      </c>
      <c r="G444" s="13"/>
      <c r="H444" s="222">
        <v>16.960000000000001</v>
      </c>
      <c r="I444" s="223"/>
      <c r="J444" s="13"/>
      <c r="K444" s="13"/>
      <c r="L444" s="218"/>
      <c r="M444" s="224"/>
      <c r="N444" s="225"/>
      <c r="O444" s="225"/>
      <c r="P444" s="225"/>
      <c r="Q444" s="225"/>
      <c r="R444" s="225"/>
      <c r="S444" s="225"/>
      <c r="T444" s="226"/>
      <c r="U444" s="13"/>
      <c r="V444" s="13"/>
      <c r="W444" s="13"/>
      <c r="X444" s="13"/>
      <c r="Y444" s="13"/>
      <c r="Z444" s="13"/>
      <c r="AA444" s="13"/>
      <c r="AB444" s="13"/>
      <c r="AC444" s="13"/>
      <c r="AD444" s="13"/>
      <c r="AE444" s="13"/>
      <c r="AT444" s="220" t="s">
        <v>291</v>
      </c>
      <c r="AU444" s="220" t="s">
        <v>87</v>
      </c>
      <c r="AV444" s="13" t="s">
        <v>87</v>
      </c>
      <c r="AW444" s="13" t="s">
        <v>31</v>
      </c>
      <c r="AX444" s="13" t="s">
        <v>82</v>
      </c>
      <c r="AY444" s="220" t="s">
        <v>283</v>
      </c>
    </row>
    <row r="445" s="2" customFormat="1" ht="24.15" customHeight="1">
      <c r="A445" s="37"/>
      <c r="B445" s="168"/>
      <c r="C445" s="204" t="s">
        <v>811</v>
      </c>
      <c r="D445" s="204" t="s">
        <v>285</v>
      </c>
      <c r="E445" s="205" t="s">
        <v>751</v>
      </c>
      <c r="F445" s="206" t="s">
        <v>752</v>
      </c>
      <c r="G445" s="207" t="s">
        <v>288</v>
      </c>
      <c r="H445" s="208">
        <v>19.949999999999999</v>
      </c>
      <c r="I445" s="209"/>
      <c r="J445" s="210">
        <f>ROUND(I445*H445,2)</f>
        <v>0</v>
      </c>
      <c r="K445" s="211"/>
      <c r="L445" s="38"/>
      <c r="M445" s="212" t="s">
        <v>1</v>
      </c>
      <c r="N445" s="213" t="s">
        <v>41</v>
      </c>
      <c r="O445" s="81"/>
      <c r="P445" s="214">
        <f>O445*H445</f>
        <v>0</v>
      </c>
      <c r="Q445" s="214">
        <v>0</v>
      </c>
      <c r="R445" s="214">
        <f>Q445*H445</f>
        <v>0</v>
      </c>
      <c r="S445" s="214">
        <v>0.067000000000000004</v>
      </c>
      <c r="T445" s="215">
        <f>S445*H445</f>
        <v>1.3366500000000001</v>
      </c>
      <c r="U445" s="37"/>
      <c r="V445" s="37"/>
      <c r="W445" s="37"/>
      <c r="X445" s="37"/>
      <c r="Y445" s="37"/>
      <c r="Z445" s="37"/>
      <c r="AA445" s="37"/>
      <c r="AB445" s="37"/>
      <c r="AC445" s="37"/>
      <c r="AD445" s="37"/>
      <c r="AE445" s="37"/>
      <c r="AR445" s="216" t="s">
        <v>289</v>
      </c>
      <c r="AT445" s="216" t="s">
        <v>285</v>
      </c>
      <c r="AU445" s="216" t="s">
        <v>87</v>
      </c>
      <c r="AY445" s="18" t="s">
        <v>283</v>
      </c>
      <c r="BE445" s="217">
        <f>IF(N445="základná",J445,0)</f>
        <v>0</v>
      </c>
      <c r="BF445" s="217">
        <f>IF(N445="znížená",J445,0)</f>
        <v>0</v>
      </c>
      <c r="BG445" s="217">
        <f>IF(N445="zákl. prenesená",J445,0)</f>
        <v>0</v>
      </c>
      <c r="BH445" s="217">
        <f>IF(N445="zníž. prenesená",J445,0)</f>
        <v>0</v>
      </c>
      <c r="BI445" s="217">
        <f>IF(N445="nulová",J445,0)</f>
        <v>0</v>
      </c>
      <c r="BJ445" s="18" t="s">
        <v>87</v>
      </c>
      <c r="BK445" s="217">
        <f>ROUND(I445*H445,2)</f>
        <v>0</v>
      </c>
      <c r="BL445" s="18" t="s">
        <v>289</v>
      </c>
      <c r="BM445" s="216" t="s">
        <v>753</v>
      </c>
    </row>
    <row r="446" s="13" customFormat="1">
      <c r="A446" s="13"/>
      <c r="B446" s="218"/>
      <c r="C446" s="13"/>
      <c r="D446" s="219" t="s">
        <v>291</v>
      </c>
      <c r="E446" s="220" t="s">
        <v>1</v>
      </c>
      <c r="F446" s="221" t="s">
        <v>5500</v>
      </c>
      <c r="G446" s="13"/>
      <c r="H446" s="222">
        <v>19.949999999999999</v>
      </c>
      <c r="I446" s="223"/>
      <c r="J446" s="13"/>
      <c r="K446" s="13"/>
      <c r="L446" s="218"/>
      <c r="M446" s="224"/>
      <c r="N446" s="225"/>
      <c r="O446" s="225"/>
      <c r="P446" s="225"/>
      <c r="Q446" s="225"/>
      <c r="R446" s="225"/>
      <c r="S446" s="225"/>
      <c r="T446" s="226"/>
      <c r="U446" s="13"/>
      <c r="V446" s="13"/>
      <c r="W446" s="13"/>
      <c r="X446" s="13"/>
      <c r="Y446" s="13"/>
      <c r="Z446" s="13"/>
      <c r="AA446" s="13"/>
      <c r="AB446" s="13"/>
      <c r="AC446" s="13"/>
      <c r="AD446" s="13"/>
      <c r="AE446" s="13"/>
      <c r="AT446" s="220" t="s">
        <v>291</v>
      </c>
      <c r="AU446" s="220" t="s">
        <v>87</v>
      </c>
      <c r="AV446" s="13" t="s">
        <v>87</v>
      </c>
      <c r="AW446" s="13" t="s">
        <v>31</v>
      </c>
      <c r="AX446" s="13" t="s">
        <v>75</v>
      </c>
      <c r="AY446" s="220" t="s">
        <v>283</v>
      </c>
    </row>
    <row r="447" s="14" customFormat="1">
      <c r="A447" s="14"/>
      <c r="B447" s="227"/>
      <c r="C447" s="14"/>
      <c r="D447" s="219" t="s">
        <v>291</v>
      </c>
      <c r="E447" s="228" t="s">
        <v>1</v>
      </c>
      <c r="F447" s="229" t="s">
        <v>293</v>
      </c>
      <c r="G447" s="14"/>
      <c r="H447" s="230">
        <v>19.949999999999999</v>
      </c>
      <c r="I447" s="231"/>
      <c r="J447" s="14"/>
      <c r="K447" s="14"/>
      <c r="L447" s="227"/>
      <c r="M447" s="232"/>
      <c r="N447" s="233"/>
      <c r="O447" s="233"/>
      <c r="P447" s="233"/>
      <c r="Q447" s="233"/>
      <c r="R447" s="233"/>
      <c r="S447" s="233"/>
      <c r="T447" s="234"/>
      <c r="U447" s="14"/>
      <c r="V447" s="14"/>
      <c r="W447" s="14"/>
      <c r="X447" s="14"/>
      <c r="Y447" s="14"/>
      <c r="Z447" s="14"/>
      <c r="AA447" s="14"/>
      <c r="AB447" s="14"/>
      <c r="AC447" s="14"/>
      <c r="AD447" s="14"/>
      <c r="AE447" s="14"/>
      <c r="AT447" s="228" t="s">
        <v>291</v>
      </c>
      <c r="AU447" s="228" t="s">
        <v>87</v>
      </c>
      <c r="AV447" s="14" t="s">
        <v>289</v>
      </c>
      <c r="AW447" s="14" t="s">
        <v>31</v>
      </c>
      <c r="AX447" s="14" t="s">
        <v>82</v>
      </c>
      <c r="AY447" s="228" t="s">
        <v>283</v>
      </c>
    </row>
    <row r="448" s="2" customFormat="1" ht="24.15" customHeight="1">
      <c r="A448" s="37"/>
      <c r="B448" s="168"/>
      <c r="C448" s="204" t="s">
        <v>816</v>
      </c>
      <c r="D448" s="204" t="s">
        <v>285</v>
      </c>
      <c r="E448" s="205" t="s">
        <v>5501</v>
      </c>
      <c r="F448" s="206" t="s">
        <v>5502</v>
      </c>
      <c r="G448" s="207" t="s">
        <v>373</v>
      </c>
      <c r="H448" s="208">
        <v>1</v>
      </c>
      <c r="I448" s="209"/>
      <c r="J448" s="210">
        <f>ROUND(I448*H448,2)</f>
        <v>0</v>
      </c>
      <c r="K448" s="211"/>
      <c r="L448" s="38"/>
      <c r="M448" s="212" t="s">
        <v>1</v>
      </c>
      <c r="N448" s="213" t="s">
        <v>41</v>
      </c>
      <c r="O448" s="81"/>
      <c r="P448" s="214">
        <f>O448*H448</f>
        <v>0</v>
      </c>
      <c r="Q448" s="214">
        <v>0</v>
      </c>
      <c r="R448" s="214">
        <f>Q448*H448</f>
        <v>0</v>
      </c>
      <c r="S448" s="214">
        <v>0.014999999999999999</v>
      </c>
      <c r="T448" s="215">
        <f>S448*H448</f>
        <v>0.014999999999999999</v>
      </c>
      <c r="U448" s="37"/>
      <c r="V448" s="37"/>
      <c r="W448" s="37"/>
      <c r="X448" s="37"/>
      <c r="Y448" s="37"/>
      <c r="Z448" s="37"/>
      <c r="AA448" s="37"/>
      <c r="AB448" s="37"/>
      <c r="AC448" s="37"/>
      <c r="AD448" s="37"/>
      <c r="AE448" s="37"/>
      <c r="AR448" s="216" t="s">
        <v>289</v>
      </c>
      <c r="AT448" s="216" t="s">
        <v>285</v>
      </c>
      <c r="AU448" s="216" t="s">
        <v>87</v>
      </c>
      <c r="AY448" s="18" t="s">
        <v>283</v>
      </c>
      <c r="BE448" s="217">
        <f>IF(N448="základná",J448,0)</f>
        <v>0</v>
      </c>
      <c r="BF448" s="217">
        <f>IF(N448="znížená",J448,0)</f>
        <v>0</v>
      </c>
      <c r="BG448" s="217">
        <f>IF(N448="zákl. prenesená",J448,0)</f>
        <v>0</v>
      </c>
      <c r="BH448" s="217">
        <f>IF(N448="zníž. prenesená",J448,0)</f>
        <v>0</v>
      </c>
      <c r="BI448" s="217">
        <f>IF(N448="nulová",J448,0)</f>
        <v>0</v>
      </c>
      <c r="BJ448" s="18" t="s">
        <v>87</v>
      </c>
      <c r="BK448" s="217">
        <f>ROUND(I448*H448,2)</f>
        <v>0</v>
      </c>
      <c r="BL448" s="18" t="s">
        <v>289</v>
      </c>
      <c r="BM448" s="216" t="s">
        <v>5503</v>
      </c>
    </row>
    <row r="449" s="2" customFormat="1" ht="24.15" customHeight="1">
      <c r="A449" s="37"/>
      <c r="B449" s="168"/>
      <c r="C449" s="204" t="s">
        <v>825</v>
      </c>
      <c r="D449" s="204" t="s">
        <v>285</v>
      </c>
      <c r="E449" s="205" t="s">
        <v>5504</v>
      </c>
      <c r="F449" s="206" t="s">
        <v>5505</v>
      </c>
      <c r="G449" s="207" t="s">
        <v>373</v>
      </c>
      <c r="H449" s="208">
        <v>3</v>
      </c>
      <c r="I449" s="209"/>
      <c r="J449" s="210">
        <f>ROUND(I449*H449,2)</f>
        <v>0</v>
      </c>
      <c r="K449" s="211"/>
      <c r="L449" s="38"/>
      <c r="M449" s="212" t="s">
        <v>1</v>
      </c>
      <c r="N449" s="213" t="s">
        <v>41</v>
      </c>
      <c r="O449" s="81"/>
      <c r="P449" s="214">
        <f>O449*H449</f>
        <v>0</v>
      </c>
      <c r="Q449" s="214">
        <v>0</v>
      </c>
      <c r="R449" s="214">
        <f>Q449*H449</f>
        <v>0</v>
      </c>
      <c r="S449" s="214">
        <v>0.059999999999999998</v>
      </c>
      <c r="T449" s="215">
        <f>S449*H449</f>
        <v>0.17999999999999999</v>
      </c>
      <c r="U449" s="37"/>
      <c r="V449" s="37"/>
      <c r="W449" s="37"/>
      <c r="X449" s="37"/>
      <c r="Y449" s="37"/>
      <c r="Z449" s="37"/>
      <c r="AA449" s="37"/>
      <c r="AB449" s="37"/>
      <c r="AC449" s="37"/>
      <c r="AD449" s="37"/>
      <c r="AE449" s="37"/>
      <c r="AR449" s="216" t="s">
        <v>289</v>
      </c>
      <c r="AT449" s="216" t="s">
        <v>285</v>
      </c>
      <c r="AU449" s="216" t="s">
        <v>87</v>
      </c>
      <c r="AY449" s="18" t="s">
        <v>283</v>
      </c>
      <c r="BE449" s="217">
        <f>IF(N449="základná",J449,0)</f>
        <v>0</v>
      </c>
      <c r="BF449" s="217">
        <f>IF(N449="znížená",J449,0)</f>
        <v>0</v>
      </c>
      <c r="BG449" s="217">
        <f>IF(N449="zákl. prenesená",J449,0)</f>
        <v>0</v>
      </c>
      <c r="BH449" s="217">
        <f>IF(N449="zníž. prenesená",J449,0)</f>
        <v>0</v>
      </c>
      <c r="BI449" s="217">
        <f>IF(N449="nulová",J449,0)</f>
        <v>0</v>
      </c>
      <c r="BJ449" s="18" t="s">
        <v>87</v>
      </c>
      <c r="BK449" s="217">
        <f>ROUND(I449*H449,2)</f>
        <v>0</v>
      </c>
      <c r="BL449" s="18" t="s">
        <v>289</v>
      </c>
      <c r="BM449" s="216" t="s">
        <v>5506</v>
      </c>
    </row>
    <row r="450" s="13" customFormat="1">
      <c r="A450" s="13"/>
      <c r="B450" s="218"/>
      <c r="C450" s="13"/>
      <c r="D450" s="219" t="s">
        <v>291</v>
      </c>
      <c r="E450" s="220" t="s">
        <v>1</v>
      </c>
      <c r="F450" s="221" t="s">
        <v>5507</v>
      </c>
      <c r="G450" s="13"/>
      <c r="H450" s="222">
        <v>3</v>
      </c>
      <c r="I450" s="223"/>
      <c r="J450" s="13"/>
      <c r="K450" s="13"/>
      <c r="L450" s="218"/>
      <c r="M450" s="224"/>
      <c r="N450" s="225"/>
      <c r="O450" s="225"/>
      <c r="P450" s="225"/>
      <c r="Q450" s="225"/>
      <c r="R450" s="225"/>
      <c r="S450" s="225"/>
      <c r="T450" s="226"/>
      <c r="U450" s="13"/>
      <c r="V450" s="13"/>
      <c r="W450" s="13"/>
      <c r="X450" s="13"/>
      <c r="Y450" s="13"/>
      <c r="Z450" s="13"/>
      <c r="AA450" s="13"/>
      <c r="AB450" s="13"/>
      <c r="AC450" s="13"/>
      <c r="AD450" s="13"/>
      <c r="AE450" s="13"/>
      <c r="AT450" s="220" t="s">
        <v>291</v>
      </c>
      <c r="AU450" s="220" t="s">
        <v>87</v>
      </c>
      <c r="AV450" s="13" t="s">
        <v>87</v>
      </c>
      <c r="AW450" s="13" t="s">
        <v>31</v>
      </c>
      <c r="AX450" s="13" t="s">
        <v>82</v>
      </c>
      <c r="AY450" s="220" t="s">
        <v>283</v>
      </c>
    </row>
    <row r="451" s="2" customFormat="1" ht="24.15" customHeight="1">
      <c r="A451" s="37"/>
      <c r="B451" s="168"/>
      <c r="C451" s="204" t="s">
        <v>835</v>
      </c>
      <c r="D451" s="204" t="s">
        <v>285</v>
      </c>
      <c r="E451" s="205" t="s">
        <v>5508</v>
      </c>
      <c r="F451" s="206" t="s">
        <v>5509</v>
      </c>
      <c r="G451" s="207" t="s">
        <v>373</v>
      </c>
      <c r="H451" s="208">
        <v>6</v>
      </c>
      <c r="I451" s="209"/>
      <c r="J451" s="210">
        <f>ROUND(I451*H451,2)</f>
        <v>0</v>
      </c>
      <c r="K451" s="211"/>
      <c r="L451" s="38"/>
      <c r="M451" s="212" t="s">
        <v>1</v>
      </c>
      <c r="N451" s="213" t="s">
        <v>41</v>
      </c>
      <c r="O451" s="81"/>
      <c r="P451" s="214">
        <f>O451*H451</f>
        <v>0</v>
      </c>
      <c r="Q451" s="214">
        <v>0</v>
      </c>
      <c r="R451" s="214">
        <f>Q451*H451</f>
        <v>0</v>
      </c>
      <c r="S451" s="214">
        <v>0.059999999999999998</v>
      </c>
      <c r="T451" s="215">
        <f>S451*H451</f>
        <v>0.35999999999999999</v>
      </c>
      <c r="U451" s="37"/>
      <c r="V451" s="37"/>
      <c r="W451" s="37"/>
      <c r="X451" s="37"/>
      <c r="Y451" s="37"/>
      <c r="Z451" s="37"/>
      <c r="AA451" s="37"/>
      <c r="AB451" s="37"/>
      <c r="AC451" s="37"/>
      <c r="AD451" s="37"/>
      <c r="AE451" s="37"/>
      <c r="AR451" s="216" t="s">
        <v>289</v>
      </c>
      <c r="AT451" s="216" t="s">
        <v>285</v>
      </c>
      <c r="AU451" s="216" t="s">
        <v>87</v>
      </c>
      <c r="AY451" s="18" t="s">
        <v>283</v>
      </c>
      <c r="BE451" s="217">
        <f>IF(N451="základná",J451,0)</f>
        <v>0</v>
      </c>
      <c r="BF451" s="217">
        <f>IF(N451="znížená",J451,0)</f>
        <v>0</v>
      </c>
      <c r="BG451" s="217">
        <f>IF(N451="zákl. prenesená",J451,0)</f>
        <v>0</v>
      </c>
      <c r="BH451" s="217">
        <f>IF(N451="zníž. prenesená",J451,0)</f>
        <v>0</v>
      </c>
      <c r="BI451" s="217">
        <f>IF(N451="nulová",J451,0)</f>
        <v>0</v>
      </c>
      <c r="BJ451" s="18" t="s">
        <v>87</v>
      </c>
      <c r="BK451" s="217">
        <f>ROUND(I451*H451,2)</f>
        <v>0</v>
      </c>
      <c r="BL451" s="18" t="s">
        <v>289</v>
      </c>
      <c r="BM451" s="216" t="s">
        <v>5510</v>
      </c>
    </row>
    <row r="452" s="13" customFormat="1">
      <c r="A452" s="13"/>
      <c r="B452" s="218"/>
      <c r="C452" s="13"/>
      <c r="D452" s="219" t="s">
        <v>291</v>
      </c>
      <c r="E452" s="220" t="s">
        <v>1</v>
      </c>
      <c r="F452" s="221" t="s">
        <v>5511</v>
      </c>
      <c r="G452" s="13"/>
      <c r="H452" s="222">
        <v>4</v>
      </c>
      <c r="I452" s="223"/>
      <c r="J452" s="13"/>
      <c r="K452" s="13"/>
      <c r="L452" s="218"/>
      <c r="M452" s="224"/>
      <c r="N452" s="225"/>
      <c r="O452" s="225"/>
      <c r="P452" s="225"/>
      <c r="Q452" s="225"/>
      <c r="R452" s="225"/>
      <c r="S452" s="225"/>
      <c r="T452" s="226"/>
      <c r="U452" s="13"/>
      <c r="V452" s="13"/>
      <c r="W452" s="13"/>
      <c r="X452" s="13"/>
      <c r="Y452" s="13"/>
      <c r="Z452" s="13"/>
      <c r="AA452" s="13"/>
      <c r="AB452" s="13"/>
      <c r="AC452" s="13"/>
      <c r="AD452" s="13"/>
      <c r="AE452" s="13"/>
      <c r="AT452" s="220" t="s">
        <v>291</v>
      </c>
      <c r="AU452" s="220" t="s">
        <v>87</v>
      </c>
      <c r="AV452" s="13" t="s">
        <v>87</v>
      </c>
      <c r="AW452" s="13" t="s">
        <v>31</v>
      </c>
      <c r="AX452" s="13" t="s">
        <v>75</v>
      </c>
      <c r="AY452" s="220" t="s">
        <v>283</v>
      </c>
    </row>
    <row r="453" s="13" customFormat="1">
      <c r="A453" s="13"/>
      <c r="B453" s="218"/>
      <c r="C453" s="13"/>
      <c r="D453" s="219" t="s">
        <v>291</v>
      </c>
      <c r="E453" s="220" t="s">
        <v>1</v>
      </c>
      <c r="F453" s="221" t="s">
        <v>3711</v>
      </c>
      <c r="G453" s="13"/>
      <c r="H453" s="222">
        <v>2</v>
      </c>
      <c r="I453" s="223"/>
      <c r="J453" s="13"/>
      <c r="K453" s="13"/>
      <c r="L453" s="218"/>
      <c r="M453" s="224"/>
      <c r="N453" s="225"/>
      <c r="O453" s="225"/>
      <c r="P453" s="225"/>
      <c r="Q453" s="225"/>
      <c r="R453" s="225"/>
      <c r="S453" s="225"/>
      <c r="T453" s="226"/>
      <c r="U453" s="13"/>
      <c r="V453" s="13"/>
      <c r="W453" s="13"/>
      <c r="X453" s="13"/>
      <c r="Y453" s="13"/>
      <c r="Z453" s="13"/>
      <c r="AA453" s="13"/>
      <c r="AB453" s="13"/>
      <c r="AC453" s="13"/>
      <c r="AD453" s="13"/>
      <c r="AE453" s="13"/>
      <c r="AT453" s="220" t="s">
        <v>291</v>
      </c>
      <c r="AU453" s="220" t="s">
        <v>87</v>
      </c>
      <c r="AV453" s="13" t="s">
        <v>87</v>
      </c>
      <c r="AW453" s="13" t="s">
        <v>31</v>
      </c>
      <c r="AX453" s="13" t="s">
        <v>75</v>
      </c>
      <c r="AY453" s="220" t="s">
        <v>283</v>
      </c>
    </row>
    <row r="454" s="14" customFormat="1">
      <c r="A454" s="14"/>
      <c r="B454" s="227"/>
      <c r="C454" s="14"/>
      <c r="D454" s="219" t="s">
        <v>291</v>
      </c>
      <c r="E454" s="228" t="s">
        <v>1</v>
      </c>
      <c r="F454" s="229" t="s">
        <v>293</v>
      </c>
      <c r="G454" s="14"/>
      <c r="H454" s="230">
        <v>6</v>
      </c>
      <c r="I454" s="231"/>
      <c r="J454" s="14"/>
      <c r="K454" s="14"/>
      <c r="L454" s="227"/>
      <c r="M454" s="232"/>
      <c r="N454" s="233"/>
      <c r="O454" s="233"/>
      <c r="P454" s="233"/>
      <c r="Q454" s="233"/>
      <c r="R454" s="233"/>
      <c r="S454" s="233"/>
      <c r="T454" s="234"/>
      <c r="U454" s="14"/>
      <c r="V454" s="14"/>
      <c r="W454" s="14"/>
      <c r="X454" s="14"/>
      <c r="Y454" s="14"/>
      <c r="Z454" s="14"/>
      <c r="AA454" s="14"/>
      <c r="AB454" s="14"/>
      <c r="AC454" s="14"/>
      <c r="AD454" s="14"/>
      <c r="AE454" s="14"/>
      <c r="AT454" s="228" t="s">
        <v>291</v>
      </c>
      <c r="AU454" s="228" t="s">
        <v>87</v>
      </c>
      <c r="AV454" s="14" t="s">
        <v>289</v>
      </c>
      <c r="AW454" s="14" t="s">
        <v>31</v>
      </c>
      <c r="AX454" s="14" t="s">
        <v>82</v>
      </c>
      <c r="AY454" s="228" t="s">
        <v>283</v>
      </c>
    </row>
    <row r="455" s="2" customFormat="1" ht="24.15" customHeight="1">
      <c r="A455" s="37"/>
      <c r="B455" s="168"/>
      <c r="C455" s="204" t="s">
        <v>839</v>
      </c>
      <c r="D455" s="204" t="s">
        <v>285</v>
      </c>
      <c r="E455" s="205" t="s">
        <v>5512</v>
      </c>
      <c r="F455" s="206" t="s">
        <v>5513</v>
      </c>
      <c r="G455" s="207" t="s">
        <v>288</v>
      </c>
      <c r="H455" s="208">
        <v>4.5499999999999998</v>
      </c>
      <c r="I455" s="209"/>
      <c r="J455" s="210">
        <f>ROUND(I455*H455,2)</f>
        <v>0</v>
      </c>
      <c r="K455" s="211"/>
      <c r="L455" s="38"/>
      <c r="M455" s="212" t="s">
        <v>1</v>
      </c>
      <c r="N455" s="213" t="s">
        <v>41</v>
      </c>
      <c r="O455" s="81"/>
      <c r="P455" s="214">
        <f>O455*H455</f>
        <v>0</v>
      </c>
      <c r="Q455" s="214">
        <v>0</v>
      </c>
      <c r="R455" s="214">
        <f>Q455*H455</f>
        <v>0</v>
      </c>
      <c r="S455" s="214">
        <v>0.041000000000000002</v>
      </c>
      <c r="T455" s="215">
        <f>S455*H455</f>
        <v>0.18654999999999999</v>
      </c>
      <c r="U455" s="37"/>
      <c r="V455" s="37"/>
      <c r="W455" s="37"/>
      <c r="X455" s="37"/>
      <c r="Y455" s="37"/>
      <c r="Z455" s="37"/>
      <c r="AA455" s="37"/>
      <c r="AB455" s="37"/>
      <c r="AC455" s="37"/>
      <c r="AD455" s="37"/>
      <c r="AE455" s="37"/>
      <c r="AR455" s="216" t="s">
        <v>289</v>
      </c>
      <c r="AT455" s="216" t="s">
        <v>285</v>
      </c>
      <c r="AU455" s="216" t="s">
        <v>87</v>
      </c>
      <c r="AY455" s="18" t="s">
        <v>283</v>
      </c>
      <c r="BE455" s="217">
        <f>IF(N455="základná",J455,0)</f>
        <v>0</v>
      </c>
      <c r="BF455" s="217">
        <f>IF(N455="znížená",J455,0)</f>
        <v>0</v>
      </c>
      <c r="BG455" s="217">
        <f>IF(N455="zákl. prenesená",J455,0)</f>
        <v>0</v>
      </c>
      <c r="BH455" s="217">
        <f>IF(N455="zníž. prenesená",J455,0)</f>
        <v>0</v>
      </c>
      <c r="BI455" s="217">
        <f>IF(N455="nulová",J455,0)</f>
        <v>0</v>
      </c>
      <c r="BJ455" s="18" t="s">
        <v>87</v>
      </c>
      <c r="BK455" s="217">
        <f>ROUND(I455*H455,2)</f>
        <v>0</v>
      </c>
      <c r="BL455" s="18" t="s">
        <v>289</v>
      </c>
      <c r="BM455" s="216" t="s">
        <v>5514</v>
      </c>
    </row>
    <row r="456" s="13" customFormat="1">
      <c r="A456" s="13"/>
      <c r="B456" s="218"/>
      <c r="C456" s="13"/>
      <c r="D456" s="219" t="s">
        <v>291</v>
      </c>
      <c r="E456" s="220" t="s">
        <v>1</v>
      </c>
      <c r="F456" s="221" t="s">
        <v>5515</v>
      </c>
      <c r="G456" s="13"/>
      <c r="H456" s="222">
        <v>4.5499999999999998</v>
      </c>
      <c r="I456" s="223"/>
      <c r="J456" s="13"/>
      <c r="K456" s="13"/>
      <c r="L456" s="218"/>
      <c r="M456" s="224"/>
      <c r="N456" s="225"/>
      <c r="O456" s="225"/>
      <c r="P456" s="225"/>
      <c r="Q456" s="225"/>
      <c r="R456" s="225"/>
      <c r="S456" s="225"/>
      <c r="T456" s="226"/>
      <c r="U456" s="13"/>
      <c r="V456" s="13"/>
      <c r="W456" s="13"/>
      <c r="X456" s="13"/>
      <c r="Y456" s="13"/>
      <c r="Z456" s="13"/>
      <c r="AA456" s="13"/>
      <c r="AB456" s="13"/>
      <c r="AC456" s="13"/>
      <c r="AD456" s="13"/>
      <c r="AE456" s="13"/>
      <c r="AT456" s="220" t="s">
        <v>291</v>
      </c>
      <c r="AU456" s="220" t="s">
        <v>87</v>
      </c>
      <c r="AV456" s="13" t="s">
        <v>87</v>
      </c>
      <c r="AW456" s="13" t="s">
        <v>31</v>
      </c>
      <c r="AX456" s="13" t="s">
        <v>82</v>
      </c>
      <c r="AY456" s="220" t="s">
        <v>283</v>
      </c>
    </row>
    <row r="457" s="2" customFormat="1" ht="24.15" customHeight="1">
      <c r="A457" s="37"/>
      <c r="B457" s="168"/>
      <c r="C457" s="204" t="s">
        <v>850</v>
      </c>
      <c r="D457" s="204" t="s">
        <v>285</v>
      </c>
      <c r="E457" s="205" t="s">
        <v>5516</v>
      </c>
      <c r="F457" s="206" t="s">
        <v>5517</v>
      </c>
      <c r="G457" s="207" t="s">
        <v>288</v>
      </c>
      <c r="H457" s="208">
        <v>2.0150000000000001</v>
      </c>
      <c r="I457" s="209"/>
      <c r="J457" s="210">
        <f>ROUND(I457*H457,2)</f>
        <v>0</v>
      </c>
      <c r="K457" s="211"/>
      <c r="L457" s="38"/>
      <c r="M457" s="212" t="s">
        <v>1</v>
      </c>
      <c r="N457" s="213" t="s">
        <v>41</v>
      </c>
      <c r="O457" s="81"/>
      <c r="P457" s="214">
        <f>O457*H457</f>
        <v>0</v>
      </c>
      <c r="Q457" s="214">
        <v>0</v>
      </c>
      <c r="R457" s="214">
        <f>Q457*H457</f>
        <v>0</v>
      </c>
      <c r="S457" s="214">
        <v>0.034000000000000002</v>
      </c>
      <c r="T457" s="215">
        <f>S457*H457</f>
        <v>0.068510000000000015</v>
      </c>
      <c r="U457" s="37"/>
      <c r="V457" s="37"/>
      <c r="W457" s="37"/>
      <c r="X457" s="37"/>
      <c r="Y457" s="37"/>
      <c r="Z457" s="37"/>
      <c r="AA457" s="37"/>
      <c r="AB457" s="37"/>
      <c r="AC457" s="37"/>
      <c r="AD457" s="37"/>
      <c r="AE457" s="37"/>
      <c r="AR457" s="216" t="s">
        <v>289</v>
      </c>
      <c r="AT457" s="216" t="s">
        <v>285</v>
      </c>
      <c r="AU457" s="216" t="s">
        <v>87</v>
      </c>
      <c r="AY457" s="18" t="s">
        <v>283</v>
      </c>
      <c r="BE457" s="217">
        <f>IF(N457="základná",J457,0)</f>
        <v>0</v>
      </c>
      <c r="BF457" s="217">
        <f>IF(N457="znížená",J457,0)</f>
        <v>0</v>
      </c>
      <c r="BG457" s="217">
        <f>IF(N457="zákl. prenesená",J457,0)</f>
        <v>0</v>
      </c>
      <c r="BH457" s="217">
        <f>IF(N457="zníž. prenesená",J457,0)</f>
        <v>0</v>
      </c>
      <c r="BI457" s="217">
        <f>IF(N457="nulová",J457,0)</f>
        <v>0</v>
      </c>
      <c r="BJ457" s="18" t="s">
        <v>87</v>
      </c>
      <c r="BK457" s="217">
        <f>ROUND(I457*H457,2)</f>
        <v>0</v>
      </c>
      <c r="BL457" s="18" t="s">
        <v>289</v>
      </c>
      <c r="BM457" s="216" t="s">
        <v>5518</v>
      </c>
    </row>
    <row r="458" s="13" customFormat="1">
      <c r="A458" s="13"/>
      <c r="B458" s="218"/>
      <c r="C458" s="13"/>
      <c r="D458" s="219" t="s">
        <v>291</v>
      </c>
      <c r="E458" s="220" t="s">
        <v>1</v>
      </c>
      <c r="F458" s="221" t="s">
        <v>5519</v>
      </c>
      <c r="G458" s="13"/>
      <c r="H458" s="222">
        <v>2.0150000000000001</v>
      </c>
      <c r="I458" s="223"/>
      <c r="J458" s="13"/>
      <c r="K458" s="13"/>
      <c r="L458" s="218"/>
      <c r="M458" s="224"/>
      <c r="N458" s="225"/>
      <c r="O458" s="225"/>
      <c r="P458" s="225"/>
      <c r="Q458" s="225"/>
      <c r="R458" s="225"/>
      <c r="S458" s="225"/>
      <c r="T458" s="226"/>
      <c r="U458" s="13"/>
      <c r="V458" s="13"/>
      <c r="W458" s="13"/>
      <c r="X458" s="13"/>
      <c r="Y458" s="13"/>
      <c r="Z458" s="13"/>
      <c r="AA458" s="13"/>
      <c r="AB458" s="13"/>
      <c r="AC458" s="13"/>
      <c r="AD458" s="13"/>
      <c r="AE458" s="13"/>
      <c r="AT458" s="220" t="s">
        <v>291</v>
      </c>
      <c r="AU458" s="220" t="s">
        <v>87</v>
      </c>
      <c r="AV458" s="13" t="s">
        <v>87</v>
      </c>
      <c r="AW458" s="13" t="s">
        <v>31</v>
      </c>
      <c r="AX458" s="13" t="s">
        <v>82</v>
      </c>
      <c r="AY458" s="220" t="s">
        <v>283</v>
      </c>
    </row>
    <row r="459" s="2" customFormat="1" ht="24.15" customHeight="1">
      <c r="A459" s="37"/>
      <c r="B459" s="168"/>
      <c r="C459" s="204" t="s">
        <v>875</v>
      </c>
      <c r="D459" s="204" t="s">
        <v>285</v>
      </c>
      <c r="E459" s="205" t="s">
        <v>760</v>
      </c>
      <c r="F459" s="206" t="s">
        <v>761</v>
      </c>
      <c r="G459" s="207" t="s">
        <v>288</v>
      </c>
      <c r="H459" s="208">
        <v>102.834</v>
      </c>
      <c r="I459" s="209"/>
      <c r="J459" s="210">
        <f>ROUND(I459*H459,2)</f>
        <v>0</v>
      </c>
      <c r="K459" s="211"/>
      <c r="L459" s="38"/>
      <c r="M459" s="212" t="s">
        <v>1</v>
      </c>
      <c r="N459" s="213" t="s">
        <v>41</v>
      </c>
      <c r="O459" s="81"/>
      <c r="P459" s="214">
        <f>O459*H459</f>
        <v>0</v>
      </c>
      <c r="Q459" s="214">
        <v>0</v>
      </c>
      <c r="R459" s="214">
        <f>Q459*H459</f>
        <v>0</v>
      </c>
      <c r="S459" s="214">
        <v>0.075999999999999998</v>
      </c>
      <c r="T459" s="215">
        <f>S459*H459</f>
        <v>7.8153839999999999</v>
      </c>
      <c r="U459" s="37"/>
      <c r="V459" s="37"/>
      <c r="W459" s="37"/>
      <c r="X459" s="37"/>
      <c r="Y459" s="37"/>
      <c r="Z459" s="37"/>
      <c r="AA459" s="37"/>
      <c r="AB459" s="37"/>
      <c r="AC459" s="37"/>
      <c r="AD459" s="37"/>
      <c r="AE459" s="37"/>
      <c r="AR459" s="216" t="s">
        <v>289</v>
      </c>
      <c r="AT459" s="216" t="s">
        <v>285</v>
      </c>
      <c r="AU459" s="216" t="s">
        <v>87</v>
      </c>
      <c r="AY459" s="18" t="s">
        <v>283</v>
      </c>
      <c r="BE459" s="217">
        <f>IF(N459="základná",J459,0)</f>
        <v>0</v>
      </c>
      <c r="BF459" s="217">
        <f>IF(N459="znížená",J459,0)</f>
        <v>0</v>
      </c>
      <c r="BG459" s="217">
        <f>IF(N459="zákl. prenesená",J459,0)</f>
        <v>0</v>
      </c>
      <c r="BH459" s="217">
        <f>IF(N459="zníž. prenesená",J459,0)</f>
        <v>0</v>
      </c>
      <c r="BI459" s="217">
        <f>IF(N459="nulová",J459,0)</f>
        <v>0</v>
      </c>
      <c r="BJ459" s="18" t="s">
        <v>87</v>
      </c>
      <c r="BK459" s="217">
        <f>ROUND(I459*H459,2)</f>
        <v>0</v>
      </c>
      <c r="BL459" s="18" t="s">
        <v>289</v>
      </c>
      <c r="BM459" s="216" t="s">
        <v>762</v>
      </c>
    </row>
    <row r="460" s="13" customFormat="1">
      <c r="A460" s="13"/>
      <c r="B460" s="218"/>
      <c r="C460" s="13"/>
      <c r="D460" s="219" t="s">
        <v>291</v>
      </c>
      <c r="E460" s="220" t="s">
        <v>1</v>
      </c>
      <c r="F460" s="221" t="s">
        <v>5520</v>
      </c>
      <c r="G460" s="13"/>
      <c r="H460" s="222">
        <v>62.646000000000001</v>
      </c>
      <c r="I460" s="223"/>
      <c r="J460" s="13"/>
      <c r="K460" s="13"/>
      <c r="L460" s="218"/>
      <c r="M460" s="224"/>
      <c r="N460" s="225"/>
      <c r="O460" s="225"/>
      <c r="P460" s="225"/>
      <c r="Q460" s="225"/>
      <c r="R460" s="225"/>
      <c r="S460" s="225"/>
      <c r="T460" s="226"/>
      <c r="U460" s="13"/>
      <c r="V460" s="13"/>
      <c r="W460" s="13"/>
      <c r="X460" s="13"/>
      <c r="Y460" s="13"/>
      <c r="Z460" s="13"/>
      <c r="AA460" s="13"/>
      <c r="AB460" s="13"/>
      <c r="AC460" s="13"/>
      <c r="AD460" s="13"/>
      <c r="AE460" s="13"/>
      <c r="AT460" s="220" t="s">
        <v>291</v>
      </c>
      <c r="AU460" s="220" t="s">
        <v>87</v>
      </c>
      <c r="AV460" s="13" t="s">
        <v>87</v>
      </c>
      <c r="AW460" s="13" t="s">
        <v>31</v>
      </c>
      <c r="AX460" s="13" t="s">
        <v>75</v>
      </c>
      <c r="AY460" s="220" t="s">
        <v>283</v>
      </c>
    </row>
    <row r="461" s="13" customFormat="1">
      <c r="A461" s="13"/>
      <c r="B461" s="218"/>
      <c r="C461" s="13"/>
      <c r="D461" s="219" t="s">
        <v>291</v>
      </c>
      <c r="E461" s="220" t="s">
        <v>1</v>
      </c>
      <c r="F461" s="221" t="s">
        <v>5521</v>
      </c>
      <c r="G461" s="13"/>
      <c r="H461" s="222">
        <v>40.188000000000002</v>
      </c>
      <c r="I461" s="223"/>
      <c r="J461" s="13"/>
      <c r="K461" s="13"/>
      <c r="L461" s="218"/>
      <c r="M461" s="224"/>
      <c r="N461" s="225"/>
      <c r="O461" s="225"/>
      <c r="P461" s="225"/>
      <c r="Q461" s="225"/>
      <c r="R461" s="225"/>
      <c r="S461" s="225"/>
      <c r="T461" s="226"/>
      <c r="U461" s="13"/>
      <c r="V461" s="13"/>
      <c r="W461" s="13"/>
      <c r="X461" s="13"/>
      <c r="Y461" s="13"/>
      <c r="Z461" s="13"/>
      <c r="AA461" s="13"/>
      <c r="AB461" s="13"/>
      <c r="AC461" s="13"/>
      <c r="AD461" s="13"/>
      <c r="AE461" s="13"/>
      <c r="AT461" s="220" t="s">
        <v>291</v>
      </c>
      <c r="AU461" s="220" t="s">
        <v>87</v>
      </c>
      <c r="AV461" s="13" t="s">
        <v>87</v>
      </c>
      <c r="AW461" s="13" t="s">
        <v>31</v>
      </c>
      <c r="AX461" s="13" t="s">
        <v>75</v>
      </c>
      <c r="AY461" s="220" t="s">
        <v>283</v>
      </c>
    </row>
    <row r="462" s="14" customFormat="1">
      <c r="A462" s="14"/>
      <c r="B462" s="227"/>
      <c r="C462" s="14"/>
      <c r="D462" s="219" t="s">
        <v>291</v>
      </c>
      <c r="E462" s="228" t="s">
        <v>1</v>
      </c>
      <c r="F462" s="229" t="s">
        <v>293</v>
      </c>
      <c r="G462" s="14"/>
      <c r="H462" s="230">
        <v>102.834</v>
      </c>
      <c r="I462" s="231"/>
      <c r="J462" s="14"/>
      <c r="K462" s="14"/>
      <c r="L462" s="227"/>
      <c r="M462" s="232"/>
      <c r="N462" s="233"/>
      <c r="O462" s="233"/>
      <c r="P462" s="233"/>
      <c r="Q462" s="233"/>
      <c r="R462" s="233"/>
      <c r="S462" s="233"/>
      <c r="T462" s="234"/>
      <c r="U462" s="14"/>
      <c r="V462" s="14"/>
      <c r="W462" s="14"/>
      <c r="X462" s="14"/>
      <c r="Y462" s="14"/>
      <c r="Z462" s="14"/>
      <c r="AA462" s="14"/>
      <c r="AB462" s="14"/>
      <c r="AC462" s="14"/>
      <c r="AD462" s="14"/>
      <c r="AE462" s="14"/>
      <c r="AT462" s="228" t="s">
        <v>291</v>
      </c>
      <c r="AU462" s="228" t="s">
        <v>87</v>
      </c>
      <c r="AV462" s="14" t="s">
        <v>289</v>
      </c>
      <c r="AW462" s="14" t="s">
        <v>31</v>
      </c>
      <c r="AX462" s="14" t="s">
        <v>82</v>
      </c>
      <c r="AY462" s="228" t="s">
        <v>283</v>
      </c>
    </row>
    <row r="463" s="2" customFormat="1" ht="24.15" customHeight="1">
      <c r="A463" s="37"/>
      <c r="B463" s="168"/>
      <c r="C463" s="204" t="s">
        <v>880</v>
      </c>
      <c r="D463" s="204" t="s">
        <v>285</v>
      </c>
      <c r="E463" s="205" t="s">
        <v>770</v>
      </c>
      <c r="F463" s="206" t="s">
        <v>771</v>
      </c>
      <c r="G463" s="207" t="s">
        <v>288</v>
      </c>
      <c r="H463" s="208">
        <v>52.914000000000001</v>
      </c>
      <c r="I463" s="209"/>
      <c r="J463" s="210">
        <f>ROUND(I463*H463,2)</f>
        <v>0</v>
      </c>
      <c r="K463" s="211"/>
      <c r="L463" s="38"/>
      <c r="M463" s="212" t="s">
        <v>1</v>
      </c>
      <c r="N463" s="213" t="s">
        <v>41</v>
      </c>
      <c r="O463" s="81"/>
      <c r="P463" s="214">
        <f>O463*H463</f>
        <v>0</v>
      </c>
      <c r="Q463" s="214">
        <v>0</v>
      </c>
      <c r="R463" s="214">
        <f>Q463*H463</f>
        <v>0</v>
      </c>
      <c r="S463" s="214">
        <v>0.063</v>
      </c>
      <c r="T463" s="215">
        <f>S463*H463</f>
        <v>3.3335820000000003</v>
      </c>
      <c r="U463" s="37"/>
      <c r="V463" s="37"/>
      <c r="W463" s="37"/>
      <c r="X463" s="37"/>
      <c r="Y463" s="37"/>
      <c r="Z463" s="37"/>
      <c r="AA463" s="37"/>
      <c r="AB463" s="37"/>
      <c r="AC463" s="37"/>
      <c r="AD463" s="37"/>
      <c r="AE463" s="37"/>
      <c r="AR463" s="216" t="s">
        <v>289</v>
      </c>
      <c r="AT463" s="216" t="s">
        <v>285</v>
      </c>
      <c r="AU463" s="216" t="s">
        <v>87</v>
      </c>
      <c r="AY463" s="18" t="s">
        <v>283</v>
      </c>
      <c r="BE463" s="217">
        <f>IF(N463="základná",J463,0)</f>
        <v>0</v>
      </c>
      <c r="BF463" s="217">
        <f>IF(N463="znížená",J463,0)</f>
        <v>0</v>
      </c>
      <c r="BG463" s="217">
        <f>IF(N463="zákl. prenesená",J463,0)</f>
        <v>0</v>
      </c>
      <c r="BH463" s="217">
        <f>IF(N463="zníž. prenesená",J463,0)</f>
        <v>0</v>
      </c>
      <c r="BI463" s="217">
        <f>IF(N463="nulová",J463,0)</f>
        <v>0</v>
      </c>
      <c r="BJ463" s="18" t="s">
        <v>87</v>
      </c>
      <c r="BK463" s="217">
        <f>ROUND(I463*H463,2)</f>
        <v>0</v>
      </c>
      <c r="BL463" s="18" t="s">
        <v>289</v>
      </c>
      <c r="BM463" s="216" t="s">
        <v>772</v>
      </c>
    </row>
    <row r="464" s="13" customFormat="1">
      <c r="A464" s="13"/>
      <c r="B464" s="218"/>
      <c r="C464" s="13"/>
      <c r="D464" s="219" t="s">
        <v>291</v>
      </c>
      <c r="E464" s="220" t="s">
        <v>1</v>
      </c>
      <c r="F464" s="221" t="s">
        <v>5522</v>
      </c>
      <c r="G464" s="13"/>
      <c r="H464" s="222">
        <v>13.513999999999999</v>
      </c>
      <c r="I464" s="223"/>
      <c r="J464" s="13"/>
      <c r="K464" s="13"/>
      <c r="L464" s="218"/>
      <c r="M464" s="224"/>
      <c r="N464" s="225"/>
      <c r="O464" s="225"/>
      <c r="P464" s="225"/>
      <c r="Q464" s="225"/>
      <c r="R464" s="225"/>
      <c r="S464" s="225"/>
      <c r="T464" s="226"/>
      <c r="U464" s="13"/>
      <c r="V464" s="13"/>
      <c r="W464" s="13"/>
      <c r="X464" s="13"/>
      <c r="Y464" s="13"/>
      <c r="Z464" s="13"/>
      <c r="AA464" s="13"/>
      <c r="AB464" s="13"/>
      <c r="AC464" s="13"/>
      <c r="AD464" s="13"/>
      <c r="AE464" s="13"/>
      <c r="AT464" s="220" t="s">
        <v>291</v>
      </c>
      <c r="AU464" s="220" t="s">
        <v>87</v>
      </c>
      <c r="AV464" s="13" t="s">
        <v>87</v>
      </c>
      <c r="AW464" s="13" t="s">
        <v>31</v>
      </c>
      <c r="AX464" s="13" t="s">
        <v>75</v>
      </c>
      <c r="AY464" s="220" t="s">
        <v>283</v>
      </c>
    </row>
    <row r="465" s="13" customFormat="1">
      <c r="A465" s="13"/>
      <c r="B465" s="218"/>
      <c r="C465" s="13"/>
      <c r="D465" s="219" t="s">
        <v>291</v>
      </c>
      <c r="E465" s="220" t="s">
        <v>1</v>
      </c>
      <c r="F465" s="221" t="s">
        <v>5523</v>
      </c>
      <c r="G465" s="13"/>
      <c r="H465" s="222">
        <v>39.399999999999999</v>
      </c>
      <c r="I465" s="223"/>
      <c r="J465" s="13"/>
      <c r="K465" s="13"/>
      <c r="L465" s="218"/>
      <c r="M465" s="224"/>
      <c r="N465" s="225"/>
      <c r="O465" s="225"/>
      <c r="P465" s="225"/>
      <c r="Q465" s="225"/>
      <c r="R465" s="225"/>
      <c r="S465" s="225"/>
      <c r="T465" s="226"/>
      <c r="U465" s="13"/>
      <c r="V465" s="13"/>
      <c r="W465" s="13"/>
      <c r="X465" s="13"/>
      <c r="Y465" s="13"/>
      <c r="Z465" s="13"/>
      <c r="AA465" s="13"/>
      <c r="AB465" s="13"/>
      <c r="AC465" s="13"/>
      <c r="AD465" s="13"/>
      <c r="AE465" s="13"/>
      <c r="AT465" s="220" t="s">
        <v>291</v>
      </c>
      <c r="AU465" s="220" t="s">
        <v>87</v>
      </c>
      <c r="AV465" s="13" t="s">
        <v>87</v>
      </c>
      <c r="AW465" s="13" t="s">
        <v>31</v>
      </c>
      <c r="AX465" s="13" t="s">
        <v>75</v>
      </c>
      <c r="AY465" s="220" t="s">
        <v>283</v>
      </c>
    </row>
    <row r="466" s="14" customFormat="1">
      <c r="A466" s="14"/>
      <c r="B466" s="227"/>
      <c r="C466" s="14"/>
      <c r="D466" s="219" t="s">
        <v>291</v>
      </c>
      <c r="E466" s="228" t="s">
        <v>1</v>
      </c>
      <c r="F466" s="229" t="s">
        <v>293</v>
      </c>
      <c r="G466" s="14"/>
      <c r="H466" s="230">
        <v>52.914000000000001</v>
      </c>
      <c r="I466" s="231"/>
      <c r="J466" s="14"/>
      <c r="K466" s="14"/>
      <c r="L466" s="227"/>
      <c r="M466" s="232"/>
      <c r="N466" s="233"/>
      <c r="O466" s="233"/>
      <c r="P466" s="233"/>
      <c r="Q466" s="233"/>
      <c r="R466" s="233"/>
      <c r="S466" s="233"/>
      <c r="T466" s="234"/>
      <c r="U466" s="14"/>
      <c r="V466" s="14"/>
      <c r="W466" s="14"/>
      <c r="X466" s="14"/>
      <c r="Y466" s="14"/>
      <c r="Z466" s="14"/>
      <c r="AA466" s="14"/>
      <c r="AB466" s="14"/>
      <c r="AC466" s="14"/>
      <c r="AD466" s="14"/>
      <c r="AE466" s="14"/>
      <c r="AT466" s="228" t="s">
        <v>291</v>
      </c>
      <c r="AU466" s="228" t="s">
        <v>87</v>
      </c>
      <c r="AV466" s="14" t="s">
        <v>289</v>
      </c>
      <c r="AW466" s="14" t="s">
        <v>31</v>
      </c>
      <c r="AX466" s="14" t="s">
        <v>82</v>
      </c>
      <c r="AY466" s="228" t="s">
        <v>283</v>
      </c>
    </row>
    <row r="467" s="2" customFormat="1" ht="24.15" customHeight="1">
      <c r="A467" s="37"/>
      <c r="B467" s="168"/>
      <c r="C467" s="204" t="s">
        <v>887</v>
      </c>
      <c r="D467" s="204" t="s">
        <v>285</v>
      </c>
      <c r="E467" s="205" t="s">
        <v>775</v>
      </c>
      <c r="F467" s="206" t="s">
        <v>776</v>
      </c>
      <c r="G467" s="207" t="s">
        <v>373</v>
      </c>
      <c r="H467" s="208">
        <v>11</v>
      </c>
      <c r="I467" s="209"/>
      <c r="J467" s="210">
        <f>ROUND(I467*H467,2)</f>
        <v>0</v>
      </c>
      <c r="K467" s="211"/>
      <c r="L467" s="38"/>
      <c r="M467" s="212" t="s">
        <v>1</v>
      </c>
      <c r="N467" s="213" t="s">
        <v>41</v>
      </c>
      <c r="O467" s="81"/>
      <c r="P467" s="214">
        <f>O467*H467</f>
        <v>0</v>
      </c>
      <c r="Q467" s="214">
        <v>0</v>
      </c>
      <c r="R467" s="214">
        <f>Q467*H467</f>
        <v>0</v>
      </c>
      <c r="S467" s="214">
        <v>0.014</v>
      </c>
      <c r="T467" s="215">
        <f>S467*H467</f>
        <v>0.154</v>
      </c>
      <c r="U467" s="37"/>
      <c r="V467" s="37"/>
      <c r="W467" s="37"/>
      <c r="X467" s="37"/>
      <c r="Y467" s="37"/>
      <c r="Z467" s="37"/>
      <c r="AA467" s="37"/>
      <c r="AB467" s="37"/>
      <c r="AC467" s="37"/>
      <c r="AD467" s="37"/>
      <c r="AE467" s="37"/>
      <c r="AR467" s="216" t="s">
        <v>289</v>
      </c>
      <c r="AT467" s="216" t="s">
        <v>285</v>
      </c>
      <c r="AU467" s="216" t="s">
        <v>87</v>
      </c>
      <c r="AY467" s="18" t="s">
        <v>283</v>
      </c>
      <c r="BE467" s="217">
        <f>IF(N467="základná",J467,0)</f>
        <v>0</v>
      </c>
      <c r="BF467" s="217">
        <f>IF(N467="znížená",J467,0)</f>
        <v>0</v>
      </c>
      <c r="BG467" s="217">
        <f>IF(N467="zákl. prenesená",J467,0)</f>
        <v>0</v>
      </c>
      <c r="BH467" s="217">
        <f>IF(N467="zníž. prenesená",J467,0)</f>
        <v>0</v>
      </c>
      <c r="BI467" s="217">
        <f>IF(N467="nulová",J467,0)</f>
        <v>0</v>
      </c>
      <c r="BJ467" s="18" t="s">
        <v>87</v>
      </c>
      <c r="BK467" s="217">
        <f>ROUND(I467*H467,2)</f>
        <v>0</v>
      </c>
      <c r="BL467" s="18" t="s">
        <v>289</v>
      </c>
      <c r="BM467" s="216" t="s">
        <v>777</v>
      </c>
    </row>
    <row r="468" s="13" customFormat="1">
      <c r="A468" s="13"/>
      <c r="B468" s="218"/>
      <c r="C468" s="13"/>
      <c r="D468" s="219" t="s">
        <v>291</v>
      </c>
      <c r="E468" s="220" t="s">
        <v>1</v>
      </c>
      <c r="F468" s="221" t="s">
        <v>5524</v>
      </c>
      <c r="G468" s="13"/>
      <c r="H468" s="222">
        <v>6</v>
      </c>
      <c r="I468" s="223"/>
      <c r="J468" s="13"/>
      <c r="K468" s="13"/>
      <c r="L468" s="218"/>
      <c r="M468" s="224"/>
      <c r="N468" s="225"/>
      <c r="O468" s="225"/>
      <c r="P468" s="225"/>
      <c r="Q468" s="225"/>
      <c r="R468" s="225"/>
      <c r="S468" s="225"/>
      <c r="T468" s="226"/>
      <c r="U468" s="13"/>
      <c r="V468" s="13"/>
      <c r="W468" s="13"/>
      <c r="X468" s="13"/>
      <c r="Y468" s="13"/>
      <c r="Z468" s="13"/>
      <c r="AA468" s="13"/>
      <c r="AB468" s="13"/>
      <c r="AC468" s="13"/>
      <c r="AD468" s="13"/>
      <c r="AE468" s="13"/>
      <c r="AT468" s="220" t="s">
        <v>291</v>
      </c>
      <c r="AU468" s="220" t="s">
        <v>87</v>
      </c>
      <c r="AV468" s="13" t="s">
        <v>87</v>
      </c>
      <c r="AW468" s="13" t="s">
        <v>31</v>
      </c>
      <c r="AX468" s="13" t="s">
        <v>75</v>
      </c>
      <c r="AY468" s="220" t="s">
        <v>283</v>
      </c>
    </row>
    <row r="469" s="13" customFormat="1">
      <c r="A469" s="13"/>
      <c r="B469" s="218"/>
      <c r="C469" s="13"/>
      <c r="D469" s="219" t="s">
        <v>291</v>
      </c>
      <c r="E469" s="220" t="s">
        <v>1</v>
      </c>
      <c r="F469" s="221" t="s">
        <v>5525</v>
      </c>
      <c r="G469" s="13"/>
      <c r="H469" s="222">
        <v>5</v>
      </c>
      <c r="I469" s="223"/>
      <c r="J469" s="13"/>
      <c r="K469" s="13"/>
      <c r="L469" s="218"/>
      <c r="M469" s="224"/>
      <c r="N469" s="225"/>
      <c r="O469" s="225"/>
      <c r="P469" s="225"/>
      <c r="Q469" s="225"/>
      <c r="R469" s="225"/>
      <c r="S469" s="225"/>
      <c r="T469" s="226"/>
      <c r="U469" s="13"/>
      <c r="V469" s="13"/>
      <c r="W469" s="13"/>
      <c r="X469" s="13"/>
      <c r="Y469" s="13"/>
      <c r="Z469" s="13"/>
      <c r="AA469" s="13"/>
      <c r="AB469" s="13"/>
      <c r="AC469" s="13"/>
      <c r="AD469" s="13"/>
      <c r="AE469" s="13"/>
      <c r="AT469" s="220" t="s">
        <v>291</v>
      </c>
      <c r="AU469" s="220" t="s">
        <v>87</v>
      </c>
      <c r="AV469" s="13" t="s">
        <v>87</v>
      </c>
      <c r="AW469" s="13" t="s">
        <v>31</v>
      </c>
      <c r="AX469" s="13" t="s">
        <v>75</v>
      </c>
      <c r="AY469" s="220" t="s">
        <v>283</v>
      </c>
    </row>
    <row r="470" s="14" customFormat="1">
      <c r="A470" s="14"/>
      <c r="B470" s="227"/>
      <c r="C470" s="14"/>
      <c r="D470" s="219" t="s">
        <v>291</v>
      </c>
      <c r="E470" s="228" t="s">
        <v>1</v>
      </c>
      <c r="F470" s="229" t="s">
        <v>293</v>
      </c>
      <c r="G470" s="14"/>
      <c r="H470" s="230">
        <v>11</v>
      </c>
      <c r="I470" s="231"/>
      <c r="J470" s="14"/>
      <c r="K470" s="14"/>
      <c r="L470" s="227"/>
      <c r="M470" s="232"/>
      <c r="N470" s="233"/>
      <c r="O470" s="233"/>
      <c r="P470" s="233"/>
      <c r="Q470" s="233"/>
      <c r="R470" s="233"/>
      <c r="S470" s="233"/>
      <c r="T470" s="234"/>
      <c r="U470" s="14"/>
      <c r="V470" s="14"/>
      <c r="W470" s="14"/>
      <c r="X470" s="14"/>
      <c r="Y470" s="14"/>
      <c r="Z470" s="14"/>
      <c r="AA470" s="14"/>
      <c r="AB470" s="14"/>
      <c r="AC470" s="14"/>
      <c r="AD470" s="14"/>
      <c r="AE470" s="14"/>
      <c r="AT470" s="228" t="s">
        <v>291</v>
      </c>
      <c r="AU470" s="228" t="s">
        <v>87</v>
      </c>
      <c r="AV470" s="14" t="s">
        <v>289</v>
      </c>
      <c r="AW470" s="14" t="s">
        <v>31</v>
      </c>
      <c r="AX470" s="14" t="s">
        <v>82</v>
      </c>
      <c r="AY470" s="228" t="s">
        <v>283</v>
      </c>
    </row>
    <row r="471" s="2" customFormat="1" ht="24.15" customHeight="1">
      <c r="A471" s="37"/>
      <c r="B471" s="168"/>
      <c r="C471" s="204" t="s">
        <v>898</v>
      </c>
      <c r="D471" s="204" t="s">
        <v>285</v>
      </c>
      <c r="E471" s="205" t="s">
        <v>780</v>
      </c>
      <c r="F471" s="206" t="s">
        <v>781</v>
      </c>
      <c r="G471" s="207" t="s">
        <v>373</v>
      </c>
      <c r="H471" s="208">
        <v>93</v>
      </c>
      <c r="I471" s="209"/>
      <c r="J471" s="210">
        <f>ROUND(I471*H471,2)</f>
        <v>0</v>
      </c>
      <c r="K471" s="211"/>
      <c r="L471" s="38"/>
      <c r="M471" s="212" t="s">
        <v>1</v>
      </c>
      <c r="N471" s="213" t="s">
        <v>41</v>
      </c>
      <c r="O471" s="81"/>
      <c r="P471" s="214">
        <f>O471*H471</f>
        <v>0</v>
      </c>
      <c r="Q471" s="214">
        <v>0</v>
      </c>
      <c r="R471" s="214">
        <f>Q471*H471</f>
        <v>0</v>
      </c>
      <c r="S471" s="214">
        <v>0.02</v>
      </c>
      <c r="T471" s="215">
        <f>S471*H471</f>
        <v>1.8600000000000001</v>
      </c>
      <c r="U471" s="37"/>
      <c r="V471" s="37"/>
      <c r="W471" s="37"/>
      <c r="X471" s="37"/>
      <c r="Y471" s="37"/>
      <c r="Z471" s="37"/>
      <c r="AA471" s="37"/>
      <c r="AB471" s="37"/>
      <c r="AC471" s="37"/>
      <c r="AD471" s="37"/>
      <c r="AE471" s="37"/>
      <c r="AR471" s="216" t="s">
        <v>289</v>
      </c>
      <c r="AT471" s="216" t="s">
        <v>285</v>
      </c>
      <c r="AU471" s="216" t="s">
        <v>87</v>
      </c>
      <c r="AY471" s="18" t="s">
        <v>283</v>
      </c>
      <c r="BE471" s="217">
        <f>IF(N471="základná",J471,0)</f>
        <v>0</v>
      </c>
      <c r="BF471" s="217">
        <f>IF(N471="znížená",J471,0)</f>
        <v>0</v>
      </c>
      <c r="BG471" s="217">
        <f>IF(N471="zákl. prenesená",J471,0)</f>
        <v>0</v>
      </c>
      <c r="BH471" s="217">
        <f>IF(N471="zníž. prenesená",J471,0)</f>
        <v>0</v>
      </c>
      <c r="BI471" s="217">
        <f>IF(N471="nulová",J471,0)</f>
        <v>0</v>
      </c>
      <c r="BJ471" s="18" t="s">
        <v>87</v>
      </c>
      <c r="BK471" s="217">
        <f>ROUND(I471*H471,2)</f>
        <v>0</v>
      </c>
      <c r="BL471" s="18" t="s">
        <v>289</v>
      </c>
      <c r="BM471" s="216" t="s">
        <v>782</v>
      </c>
    </row>
    <row r="472" s="13" customFormat="1">
      <c r="A472" s="13"/>
      <c r="B472" s="218"/>
      <c r="C472" s="13"/>
      <c r="D472" s="219" t="s">
        <v>291</v>
      </c>
      <c r="E472" s="220" t="s">
        <v>1</v>
      </c>
      <c r="F472" s="221" t="s">
        <v>5526</v>
      </c>
      <c r="G472" s="13"/>
      <c r="H472" s="222">
        <v>19</v>
      </c>
      <c r="I472" s="223"/>
      <c r="J472" s="13"/>
      <c r="K472" s="13"/>
      <c r="L472" s="218"/>
      <c r="M472" s="224"/>
      <c r="N472" s="225"/>
      <c r="O472" s="225"/>
      <c r="P472" s="225"/>
      <c r="Q472" s="225"/>
      <c r="R472" s="225"/>
      <c r="S472" s="225"/>
      <c r="T472" s="226"/>
      <c r="U472" s="13"/>
      <c r="V472" s="13"/>
      <c r="W472" s="13"/>
      <c r="X472" s="13"/>
      <c r="Y472" s="13"/>
      <c r="Z472" s="13"/>
      <c r="AA472" s="13"/>
      <c r="AB472" s="13"/>
      <c r="AC472" s="13"/>
      <c r="AD472" s="13"/>
      <c r="AE472" s="13"/>
      <c r="AT472" s="220" t="s">
        <v>291</v>
      </c>
      <c r="AU472" s="220" t="s">
        <v>87</v>
      </c>
      <c r="AV472" s="13" t="s">
        <v>87</v>
      </c>
      <c r="AW472" s="13" t="s">
        <v>31</v>
      </c>
      <c r="AX472" s="13" t="s">
        <v>75</v>
      </c>
      <c r="AY472" s="220" t="s">
        <v>283</v>
      </c>
    </row>
    <row r="473" s="13" customFormat="1">
      <c r="A473" s="13"/>
      <c r="B473" s="218"/>
      <c r="C473" s="13"/>
      <c r="D473" s="219" t="s">
        <v>291</v>
      </c>
      <c r="E473" s="220" t="s">
        <v>1</v>
      </c>
      <c r="F473" s="221" t="s">
        <v>5527</v>
      </c>
      <c r="G473" s="13"/>
      <c r="H473" s="222">
        <v>46</v>
      </c>
      <c r="I473" s="223"/>
      <c r="J473" s="13"/>
      <c r="K473" s="13"/>
      <c r="L473" s="218"/>
      <c r="M473" s="224"/>
      <c r="N473" s="225"/>
      <c r="O473" s="225"/>
      <c r="P473" s="225"/>
      <c r="Q473" s="225"/>
      <c r="R473" s="225"/>
      <c r="S473" s="225"/>
      <c r="T473" s="226"/>
      <c r="U473" s="13"/>
      <c r="V473" s="13"/>
      <c r="W473" s="13"/>
      <c r="X473" s="13"/>
      <c r="Y473" s="13"/>
      <c r="Z473" s="13"/>
      <c r="AA473" s="13"/>
      <c r="AB473" s="13"/>
      <c r="AC473" s="13"/>
      <c r="AD473" s="13"/>
      <c r="AE473" s="13"/>
      <c r="AT473" s="220" t="s">
        <v>291</v>
      </c>
      <c r="AU473" s="220" t="s">
        <v>87</v>
      </c>
      <c r="AV473" s="13" t="s">
        <v>87</v>
      </c>
      <c r="AW473" s="13" t="s">
        <v>31</v>
      </c>
      <c r="AX473" s="13" t="s">
        <v>75</v>
      </c>
      <c r="AY473" s="220" t="s">
        <v>283</v>
      </c>
    </row>
    <row r="474" s="13" customFormat="1">
      <c r="A474" s="13"/>
      <c r="B474" s="218"/>
      <c r="C474" s="13"/>
      <c r="D474" s="219" t="s">
        <v>291</v>
      </c>
      <c r="E474" s="220" t="s">
        <v>1</v>
      </c>
      <c r="F474" s="221" t="s">
        <v>5528</v>
      </c>
      <c r="G474" s="13"/>
      <c r="H474" s="222">
        <v>28</v>
      </c>
      <c r="I474" s="223"/>
      <c r="J474" s="13"/>
      <c r="K474" s="13"/>
      <c r="L474" s="218"/>
      <c r="M474" s="224"/>
      <c r="N474" s="225"/>
      <c r="O474" s="225"/>
      <c r="P474" s="225"/>
      <c r="Q474" s="225"/>
      <c r="R474" s="225"/>
      <c r="S474" s="225"/>
      <c r="T474" s="226"/>
      <c r="U474" s="13"/>
      <c r="V474" s="13"/>
      <c r="W474" s="13"/>
      <c r="X474" s="13"/>
      <c r="Y474" s="13"/>
      <c r="Z474" s="13"/>
      <c r="AA474" s="13"/>
      <c r="AB474" s="13"/>
      <c r="AC474" s="13"/>
      <c r="AD474" s="13"/>
      <c r="AE474" s="13"/>
      <c r="AT474" s="220" t="s">
        <v>291</v>
      </c>
      <c r="AU474" s="220" t="s">
        <v>87</v>
      </c>
      <c r="AV474" s="13" t="s">
        <v>87</v>
      </c>
      <c r="AW474" s="13" t="s">
        <v>31</v>
      </c>
      <c r="AX474" s="13" t="s">
        <v>75</v>
      </c>
      <c r="AY474" s="220" t="s">
        <v>283</v>
      </c>
    </row>
    <row r="475" s="14" customFormat="1">
      <c r="A475" s="14"/>
      <c r="B475" s="227"/>
      <c r="C475" s="14"/>
      <c r="D475" s="219" t="s">
        <v>291</v>
      </c>
      <c r="E475" s="228" t="s">
        <v>1</v>
      </c>
      <c r="F475" s="229" t="s">
        <v>293</v>
      </c>
      <c r="G475" s="14"/>
      <c r="H475" s="230">
        <v>93</v>
      </c>
      <c r="I475" s="231"/>
      <c r="J475" s="14"/>
      <c r="K475" s="14"/>
      <c r="L475" s="227"/>
      <c r="M475" s="232"/>
      <c r="N475" s="233"/>
      <c r="O475" s="233"/>
      <c r="P475" s="233"/>
      <c r="Q475" s="233"/>
      <c r="R475" s="233"/>
      <c r="S475" s="233"/>
      <c r="T475" s="234"/>
      <c r="U475" s="14"/>
      <c r="V475" s="14"/>
      <c r="W475" s="14"/>
      <c r="X475" s="14"/>
      <c r="Y475" s="14"/>
      <c r="Z475" s="14"/>
      <c r="AA475" s="14"/>
      <c r="AB475" s="14"/>
      <c r="AC475" s="14"/>
      <c r="AD475" s="14"/>
      <c r="AE475" s="14"/>
      <c r="AT475" s="228" t="s">
        <v>291</v>
      </c>
      <c r="AU475" s="228" t="s">
        <v>87</v>
      </c>
      <c r="AV475" s="14" t="s">
        <v>289</v>
      </c>
      <c r="AW475" s="14" t="s">
        <v>31</v>
      </c>
      <c r="AX475" s="14" t="s">
        <v>82</v>
      </c>
      <c r="AY475" s="228" t="s">
        <v>283</v>
      </c>
    </row>
    <row r="476" s="2" customFormat="1" ht="21.75" customHeight="1">
      <c r="A476" s="37"/>
      <c r="B476" s="168"/>
      <c r="C476" s="204" t="s">
        <v>904</v>
      </c>
      <c r="D476" s="204" t="s">
        <v>285</v>
      </c>
      <c r="E476" s="205" t="s">
        <v>789</v>
      </c>
      <c r="F476" s="206" t="s">
        <v>790</v>
      </c>
      <c r="G476" s="207" t="s">
        <v>649</v>
      </c>
      <c r="H476" s="208">
        <v>615.60000000000002</v>
      </c>
      <c r="I476" s="209"/>
      <c r="J476" s="210">
        <f>ROUND(I476*H476,2)</f>
        <v>0</v>
      </c>
      <c r="K476" s="211"/>
      <c r="L476" s="38"/>
      <c r="M476" s="212" t="s">
        <v>1</v>
      </c>
      <c r="N476" s="213" t="s">
        <v>41</v>
      </c>
      <c r="O476" s="81"/>
      <c r="P476" s="214">
        <f>O476*H476</f>
        <v>0</v>
      </c>
      <c r="Q476" s="214">
        <v>0</v>
      </c>
      <c r="R476" s="214">
        <f>Q476*H476</f>
        <v>0</v>
      </c>
      <c r="S476" s="214">
        <v>0.0070000000000000001</v>
      </c>
      <c r="T476" s="215">
        <f>S476*H476</f>
        <v>4.3092000000000006</v>
      </c>
      <c r="U476" s="37"/>
      <c r="V476" s="37"/>
      <c r="W476" s="37"/>
      <c r="X476" s="37"/>
      <c r="Y476" s="37"/>
      <c r="Z476" s="37"/>
      <c r="AA476" s="37"/>
      <c r="AB476" s="37"/>
      <c r="AC476" s="37"/>
      <c r="AD476" s="37"/>
      <c r="AE476" s="37"/>
      <c r="AR476" s="216" t="s">
        <v>289</v>
      </c>
      <c r="AT476" s="216" t="s">
        <v>285</v>
      </c>
      <c r="AU476" s="216" t="s">
        <v>87</v>
      </c>
      <c r="AY476" s="18" t="s">
        <v>283</v>
      </c>
      <c r="BE476" s="217">
        <f>IF(N476="základná",J476,0)</f>
        <v>0</v>
      </c>
      <c r="BF476" s="217">
        <f>IF(N476="znížená",J476,0)</f>
        <v>0</v>
      </c>
      <c r="BG476" s="217">
        <f>IF(N476="zákl. prenesená",J476,0)</f>
        <v>0</v>
      </c>
      <c r="BH476" s="217">
        <f>IF(N476="zníž. prenesená",J476,0)</f>
        <v>0</v>
      </c>
      <c r="BI476" s="217">
        <f>IF(N476="nulová",J476,0)</f>
        <v>0</v>
      </c>
      <c r="BJ476" s="18" t="s">
        <v>87</v>
      </c>
      <c r="BK476" s="217">
        <f>ROUND(I476*H476,2)</f>
        <v>0</v>
      </c>
      <c r="BL476" s="18" t="s">
        <v>289</v>
      </c>
      <c r="BM476" s="216" t="s">
        <v>791</v>
      </c>
    </row>
    <row r="477" s="13" customFormat="1">
      <c r="A477" s="13"/>
      <c r="B477" s="218"/>
      <c r="C477" s="13"/>
      <c r="D477" s="219" t="s">
        <v>291</v>
      </c>
      <c r="E477" s="220" t="s">
        <v>1</v>
      </c>
      <c r="F477" s="221" t="s">
        <v>5529</v>
      </c>
      <c r="G477" s="13"/>
      <c r="H477" s="222">
        <v>42.200000000000003</v>
      </c>
      <c r="I477" s="223"/>
      <c r="J477" s="13"/>
      <c r="K477" s="13"/>
      <c r="L477" s="218"/>
      <c r="M477" s="224"/>
      <c r="N477" s="225"/>
      <c r="O477" s="225"/>
      <c r="P477" s="225"/>
      <c r="Q477" s="225"/>
      <c r="R477" s="225"/>
      <c r="S477" s="225"/>
      <c r="T477" s="226"/>
      <c r="U477" s="13"/>
      <c r="V477" s="13"/>
      <c r="W477" s="13"/>
      <c r="X477" s="13"/>
      <c r="Y477" s="13"/>
      <c r="Z477" s="13"/>
      <c r="AA477" s="13"/>
      <c r="AB477" s="13"/>
      <c r="AC477" s="13"/>
      <c r="AD477" s="13"/>
      <c r="AE477" s="13"/>
      <c r="AT477" s="220" t="s">
        <v>291</v>
      </c>
      <c r="AU477" s="220" t="s">
        <v>87</v>
      </c>
      <c r="AV477" s="13" t="s">
        <v>87</v>
      </c>
      <c r="AW477" s="13" t="s">
        <v>31</v>
      </c>
      <c r="AX477" s="13" t="s">
        <v>75</v>
      </c>
      <c r="AY477" s="220" t="s">
        <v>283</v>
      </c>
    </row>
    <row r="478" s="13" customFormat="1">
      <c r="A478" s="13"/>
      <c r="B478" s="218"/>
      <c r="C478" s="13"/>
      <c r="D478" s="219" t="s">
        <v>291</v>
      </c>
      <c r="E478" s="220" t="s">
        <v>1</v>
      </c>
      <c r="F478" s="221" t="s">
        <v>5530</v>
      </c>
      <c r="G478" s="13"/>
      <c r="H478" s="222">
        <v>74.200000000000003</v>
      </c>
      <c r="I478" s="223"/>
      <c r="J478" s="13"/>
      <c r="K478" s="13"/>
      <c r="L478" s="218"/>
      <c r="M478" s="224"/>
      <c r="N478" s="225"/>
      <c r="O478" s="225"/>
      <c r="P478" s="225"/>
      <c r="Q478" s="225"/>
      <c r="R478" s="225"/>
      <c r="S478" s="225"/>
      <c r="T478" s="226"/>
      <c r="U478" s="13"/>
      <c r="V478" s="13"/>
      <c r="W478" s="13"/>
      <c r="X478" s="13"/>
      <c r="Y478" s="13"/>
      <c r="Z478" s="13"/>
      <c r="AA478" s="13"/>
      <c r="AB478" s="13"/>
      <c r="AC478" s="13"/>
      <c r="AD478" s="13"/>
      <c r="AE478" s="13"/>
      <c r="AT478" s="220" t="s">
        <v>291</v>
      </c>
      <c r="AU478" s="220" t="s">
        <v>87</v>
      </c>
      <c r="AV478" s="13" t="s">
        <v>87</v>
      </c>
      <c r="AW478" s="13" t="s">
        <v>31</v>
      </c>
      <c r="AX478" s="13" t="s">
        <v>75</v>
      </c>
      <c r="AY478" s="220" t="s">
        <v>283</v>
      </c>
    </row>
    <row r="479" s="13" customFormat="1">
      <c r="A479" s="13"/>
      <c r="B479" s="218"/>
      <c r="C479" s="13"/>
      <c r="D479" s="219" t="s">
        <v>291</v>
      </c>
      <c r="E479" s="220" t="s">
        <v>1</v>
      </c>
      <c r="F479" s="221" t="s">
        <v>5531</v>
      </c>
      <c r="G479" s="13"/>
      <c r="H479" s="222">
        <v>347.80000000000001</v>
      </c>
      <c r="I479" s="223"/>
      <c r="J479" s="13"/>
      <c r="K479" s="13"/>
      <c r="L479" s="218"/>
      <c r="M479" s="224"/>
      <c r="N479" s="225"/>
      <c r="O479" s="225"/>
      <c r="P479" s="225"/>
      <c r="Q479" s="225"/>
      <c r="R479" s="225"/>
      <c r="S479" s="225"/>
      <c r="T479" s="226"/>
      <c r="U479" s="13"/>
      <c r="V479" s="13"/>
      <c r="W479" s="13"/>
      <c r="X479" s="13"/>
      <c r="Y479" s="13"/>
      <c r="Z479" s="13"/>
      <c r="AA479" s="13"/>
      <c r="AB479" s="13"/>
      <c r="AC479" s="13"/>
      <c r="AD479" s="13"/>
      <c r="AE479" s="13"/>
      <c r="AT479" s="220" t="s">
        <v>291</v>
      </c>
      <c r="AU479" s="220" t="s">
        <v>87</v>
      </c>
      <c r="AV479" s="13" t="s">
        <v>87</v>
      </c>
      <c r="AW479" s="13" t="s">
        <v>31</v>
      </c>
      <c r="AX479" s="13" t="s">
        <v>75</v>
      </c>
      <c r="AY479" s="220" t="s">
        <v>283</v>
      </c>
    </row>
    <row r="480" s="13" customFormat="1">
      <c r="A480" s="13"/>
      <c r="B480" s="218"/>
      <c r="C480" s="13"/>
      <c r="D480" s="219" t="s">
        <v>291</v>
      </c>
      <c r="E480" s="220" t="s">
        <v>1</v>
      </c>
      <c r="F480" s="221" t="s">
        <v>5532</v>
      </c>
      <c r="G480" s="13"/>
      <c r="H480" s="222">
        <v>5.7999999999999998</v>
      </c>
      <c r="I480" s="223"/>
      <c r="J480" s="13"/>
      <c r="K480" s="13"/>
      <c r="L480" s="218"/>
      <c r="M480" s="224"/>
      <c r="N480" s="225"/>
      <c r="O480" s="225"/>
      <c r="P480" s="225"/>
      <c r="Q480" s="225"/>
      <c r="R480" s="225"/>
      <c r="S480" s="225"/>
      <c r="T480" s="226"/>
      <c r="U480" s="13"/>
      <c r="V480" s="13"/>
      <c r="W480" s="13"/>
      <c r="X480" s="13"/>
      <c r="Y480" s="13"/>
      <c r="Z480" s="13"/>
      <c r="AA480" s="13"/>
      <c r="AB480" s="13"/>
      <c r="AC480" s="13"/>
      <c r="AD480" s="13"/>
      <c r="AE480" s="13"/>
      <c r="AT480" s="220" t="s">
        <v>291</v>
      </c>
      <c r="AU480" s="220" t="s">
        <v>87</v>
      </c>
      <c r="AV480" s="13" t="s">
        <v>87</v>
      </c>
      <c r="AW480" s="13" t="s">
        <v>31</v>
      </c>
      <c r="AX480" s="13" t="s">
        <v>75</v>
      </c>
      <c r="AY480" s="220" t="s">
        <v>283</v>
      </c>
    </row>
    <row r="481" s="13" customFormat="1">
      <c r="A481" s="13"/>
      <c r="B481" s="218"/>
      <c r="C481" s="13"/>
      <c r="D481" s="219" t="s">
        <v>291</v>
      </c>
      <c r="E481" s="220" t="s">
        <v>1</v>
      </c>
      <c r="F481" s="221" t="s">
        <v>5533</v>
      </c>
      <c r="G481" s="13"/>
      <c r="H481" s="222">
        <v>145.59999999999999</v>
      </c>
      <c r="I481" s="223"/>
      <c r="J481" s="13"/>
      <c r="K481" s="13"/>
      <c r="L481" s="218"/>
      <c r="M481" s="224"/>
      <c r="N481" s="225"/>
      <c r="O481" s="225"/>
      <c r="P481" s="225"/>
      <c r="Q481" s="225"/>
      <c r="R481" s="225"/>
      <c r="S481" s="225"/>
      <c r="T481" s="226"/>
      <c r="U481" s="13"/>
      <c r="V481" s="13"/>
      <c r="W481" s="13"/>
      <c r="X481" s="13"/>
      <c r="Y481" s="13"/>
      <c r="Z481" s="13"/>
      <c r="AA481" s="13"/>
      <c r="AB481" s="13"/>
      <c r="AC481" s="13"/>
      <c r="AD481" s="13"/>
      <c r="AE481" s="13"/>
      <c r="AT481" s="220" t="s">
        <v>291</v>
      </c>
      <c r="AU481" s="220" t="s">
        <v>87</v>
      </c>
      <c r="AV481" s="13" t="s">
        <v>87</v>
      </c>
      <c r="AW481" s="13" t="s">
        <v>31</v>
      </c>
      <c r="AX481" s="13" t="s">
        <v>75</v>
      </c>
      <c r="AY481" s="220" t="s">
        <v>283</v>
      </c>
    </row>
    <row r="482" s="14" customFormat="1">
      <c r="A482" s="14"/>
      <c r="B482" s="227"/>
      <c r="C482" s="14"/>
      <c r="D482" s="219" t="s">
        <v>291</v>
      </c>
      <c r="E482" s="228" t="s">
        <v>1</v>
      </c>
      <c r="F482" s="229" t="s">
        <v>293</v>
      </c>
      <c r="G482" s="14"/>
      <c r="H482" s="230">
        <v>615.60000000000002</v>
      </c>
      <c r="I482" s="231"/>
      <c r="J482" s="14"/>
      <c r="K482" s="14"/>
      <c r="L482" s="227"/>
      <c r="M482" s="232"/>
      <c r="N482" s="233"/>
      <c r="O482" s="233"/>
      <c r="P482" s="233"/>
      <c r="Q482" s="233"/>
      <c r="R482" s="233"/>
      <c r="S482" s="233"/>
      <c r="T482" s="234"/>
      <c r="U482" s="14"/>
      <c r="V482" s="14"/>
      <c r="W482" s="14"/>
      <c r="X482" s="14"/>
      <c r="Y482" s="14"/>
      <c r="Z482" s="14"/>
      <c r="AA482" s="14"/>
      <c r="AB482" s="14"/>
      <c r="AC482" s="14"/>
      <c r="AD482" s="14"/>
      <c r="AE482" s="14"/>
      <c r="AT482" s="228" t="s">
        <v>291</v>
      </c>
      <c r="AU482" s="228" t="s">
        <v>87</v>
      </c>
      <c r="AV482" s="14" t="s">
        <v>289</v>
      </c>
      <c r="AW482" s="14" t="s">
        <v>31</v>
      </c>
      <c r="AX482" s="14" t="s">
        <v>82</v>
      </c>
      <c r="AY482" s="228" t="s">
        <v>283</v>
      </c>
    </row>
    <row r="483" s="2" customFormat="1" ht="24.15" customHeight="1">
      <c r="A483" s="37"/>
      <c r="B483" s="168"/>
      <c r="C483" s="204" t="s">
        <v>908</v>
      </c>
      <c r="D483" s="204" t="s">
        <v>285</v>
      </c>
      <c r="E483" s="205" t="s">
        <v>799</v>
      </c>
      <c r="F483" s="206" t="s">
        <v>800</v>
      </c>
      <c r="G483" s="207" t="s">
        <v>649</v>
      </c>
      <c r="H483" s="208">
        <v>58.060000000000002</v>
      </c>
      <c r="I483" s="209"/>
      <c r="J483" s="210">
        <f>ROUND(I483*H483,2)</f>
        <v>0</v>
      </c>
      <c r="K483" s="211"/>
      <c r="L483" s="38"/>
      <c r="M483" s="212" t="s">
        <v>1</v>
      </c>
      <c r="N483" s="213" t="s">
        <v>41</v>
      </c>
      <c r="O483" s="81"/>
      <c r="P483" s="214">
        <f>O483*H483</f>
        <v>0</v>
      </c>
      <c r="Q483" s="214">
        <v>0</v>
      </c>
      <c r="R483" s="214">
        <f>Q483*H483</f>
        <v>0</v>
      </c>
      <c r="S483" s="214">
        <v>0.012</v>
      </c>
      <c r="T483" s="215">
        <f>S483*H483</f>
        <v>0.69672000000000001</v>
      </c>
      <c r="U483" s="37"/>
      <c r="V483" s="37"/>
      <c r="W483" s="37"/>
      <c r="X483" s="37"/>
      <c r="Y483" s="37"/>
      <c r="Z483" s="37"/>
      <c r="AA483" s="37"/>
      <c r="AB483" s="37"/>
      <c r="AC483" s="37"/>
      <c r="AD483" s="37"/>
      <c r="AE483" s="37"/>
      <c r="AR483" s="216" t="s">
        <v>289</v>
      </c>
      <c r="AT483" s="216" t="s">
        <v>285</v>
      </c>
      <c r="AU483" s="216" t="s">
        <v>87</v>
      </c>
      <c r="AY483" s="18" t="s">
        <v>283</v>
      </c>
      <c r="BE483" s="217">
        <f>IF(N483="základná",J483,0)</f>
        <v>0</v>
      </c>
      <c r="BF483" s="217">
        <f>IF(N483="znížená",J483,0)</f>
        <v>0</v>
      </c>
      <c r="BG483" s="217">
        <f>IF(N483="zákl. prenesená",J483,0)</f>
        <v>0</v>
      </c>
      <c r="BH483" s="217">
        <f>IF(N483="zníž. prenesená",J483,0)</f>
        <v>0</v>
      </c>
      <c r="BI483" s="217">
        <f>IF(N483="nulová",J483,0)</f>
        <v>0</v>
      </c>
      <c r="BJ483" s="18" t="s">
        <v>87</v>
      </c>
      <c r="BK483" s="217">
        <f>ROUND(I483*H483,2)</f>
        <v>0</v>
      </c>
      <c r="BL483" s="18" t="s">
        <v>289</v>
      </c>
      <c r="BM483" s="216" t="s">
        <v>801</v>
      </c>
    </row>
    <row r="484" s="15" customFormat="1">
      <c r="A484" s="15"/>
      <c r="B484" s="235"/>
      <c r="C484" s="15"/>
      <c r="D484" s="219" t="s">
        <v>291</v>
      </c>
      <c r="E484" s="236" t="s">
        <v>1</v>
      </c>
      <c r="F484" s="237" t="s">
        <v>5434</v>
      </c>
      <c r="G484" s="15"/>
      <c r="H484" s="236" t="s">
        <v>1</v>
      </c>
      <c r="I484" s="238"/>
      <c r="J484" s="15"/>
      <c r="K484" s="15"/>
      <c r="L484" s="235"/>
      <c r="M484" s="239"/>
      <c r="N484" s="240"/>
      <c r="O484" s="240"/>
      <c r="P484" s="240"/>
      <c r="Q484" s="240"/>
      <c r="R484" s="240"/>
      <c r="S484" s="240"/>
      <c r="T484" s="241"/>
      <c r="U484" s="15"/>
      <c r="V484" s="15"/>
      <c r="W484" s="15"/>
      <c r="X484" s="15"/>
      <c r="Y484" s="15"/>
      <c r="Z484" s="15"/>
      <c r="AA484" s="15"/>
      <c r="AB484" s="15"/>
      <c r="AC484" s="15"/>
      <c r="AD484" s="15"/>
      <c r="AE484" s="15"/>
      <c r="AT484" s="236" t="s">
        <v>291</v>
      </c>
      <c r="AU484" s="236" t="s">
        <v>87</v>
      </c>
      <c r="AV484" s="15" t="s">
        <v>82</v>
      </c>
      <c r="AW484" s="15" t="s">
        <v>31</v>
      </c>
      <c r="AX484" s="15" t="s">
        <v>75</v>
      </c>
      <c r="AY484" s="236" t="s">
        <v>283</v>
      </c>
    </row>
    <row r="485" s="13" customFormat="1">
      <c r="A485" s="13"/>
      <c r="B485" s="218"/>
      <c r="C485" s="13"/>
      <c r="D485" s="219" t="s">
        <v>291</v>
      </c>
      <c r="E485" s="220" t="s">
        <v>1</v>
      </c>
      <c r="F485" s="221" t="s">
        <v>5534</v>
      </c>
      <c r="G485" s="13"/>
      <c r="H485" s="222">
        <v>14.640000000000001</v>
      </c>
      <c r="I485" s="223"/>
      <c r="J485" s="13"/>
      <c r="K485" s="13"/>
      <c r="L485" s="218"/>
      <c r="M485" s="224"/>
      <c r="N485" s="225"/>
      <c r="O485" s="225"/>
      <c r="P485" s="225"/>
      <c r="Q485" s="225"/>
      <c r="R485" s="225"/>
      <c r="S485" s="225"/>
      <c r="T485" s="226"/>
      <c r="U485" s="13"/>
      <c r="V485" s="13"/>
      <c r="W485" s="13"/>
      <c r="X485" s="13"/>
      <c r="Y485" s="13"/>
      <c r="Z485" s="13"/>
      <c r="AA485" s="13"/>
      <c r="AB485" s="13"/>
      <c r="AC485" s="13"/>
      <c r="AD485" s="13"/>
      <c r="AE485" s="13"/>
      <c r="AT485" s="220" t="s">
        <v>291</v>
      </c>
      <c r="AU485" s="220" t="s">
        <v>87</v>
      </c>
      <c r="AV485" s="13" t="s">
        <v>87</v>
      </c>
      <c r="AW485" s="13" t="s">
        <v>31</v>
      </c>
      <c r="AX485" s="13" t="s">
        <v>75</v>
      </c>
      <c r="AY485" s="220" t="s">
        <v>283</v>
      </c>
    </row>
    <row r="486" s="15" customFormat="1">
      <c r="A486" s="15"/>
      <c r="B486" s="235"/>
      <c r="C486" s="15"/>
      <c r="D486" s="219" t="s">
        <v>291</v>
      </c>
      <c r="E486" s="236" t="s">
        <v>1</v>
      </c>
      <c r="F486" s="237" t="s">
        <v>404</v>
      </c>
      <c r="G486" s="15"/>
      <c r="H486" s="236" t="s">
        <v>1</v>
      </c>
      <c r="I486" s="238"/>
      <c r="J486" s="15"/>
      <c r="K486" s="15"/>
      <c r="L486" s="235"/>
      <c r="M486" s="239"/>
      <c r="N486" s="240"/>
      <c r="O486" s="240"/>
      <c r="P486" s="240"/>
      <c r="Q486" s="240"/>
      <c r="R486" s="240"/>
      <c r="S486" s="240"/>
      <c r="T486" s="241"/>
      <c r="U486" s="15"/>
      <c r="V486" s="15"/>
      <c r="W486" s="15"/>
      <c r="X486" s="15"/>
      <c r="Y486" s="15"/>
      <c r="Z486" s="15"/>
      <c r="AA486" s="15"/>
      <c r="AB486" s="15"/>
      <c r="AC486" s="15"/>
      <c r="AD486" s="15"/>
      <c r="AE486" s="15"/>
      <c r="AT486" s="236" t="s">
        <v>291</v>
      </c>
      <c r="AU486" s="236" t="s">
        <v>87</v>
      </c>
      <c r="AV486" s="15" t="s">
        <v>82</v>
      </c>
      <c r="AW486" s="15" t="s">
        <v>31</v>
      </c>
      <c r="AX486" s="15" t="s">
        <v>75</v>
      </c>
      <c r="AY486" s="236" t="s">
        <v>283</v>
      </c>
    </row>
    <row r="487" s="13" customFormat="1">
      <c r="A487" s="13"/>
      <c r="B487" s="218"/>
      <c r="C487" s="13"/>
      <c r="D487" s="219" t="s">
        <v>291</v>
      </c>
      <c r="E487" s="220" t="s">
        <v>1</v>
      </c>
      <c r="F487" s="221" t="s">
        <v>5535</v>
      </c>
      <c r="G487" s="13"/>
      <c r="H487" s="222">
        <v>43.420000000000002</v>
      </c>
      <c r="I487" s="223"/>
      <c r="J487" s="13"/>
      <c r="K487" s="13"/>
      <c r="L487" s="218"/>
      <c r="M487" s="224"/>
      <c r="N487" s="225"/>
      <c r="O487" s="225"/>
      <c r="P487" s="225"/>
      <c r="Q487" s="225"/>
      <c r="R487" s="225"/>
      <c r="S487" s="225"/>
      <c r="T487" s="226"/>
      <c r="U487" s="13"/>
      <c r="V487" s="13"/>
      <c r="W487" s="13"/>
      <c r="X487" s="13"/>
      <c r="Y487" s="13"/>
      <c r="Z487" s="13"/>
      <c r="AA487" s="13"/>
      <c r="AB487" s="13"/>
      <c r="AC487" s="13"/>
      <c r="AD487" s="13"/>
      <c r="AE487" s="13"/>
      <c r="AT487" s="220" t="s">
        <v>291</v>
      </c>
      <c r="AU487" s="220" t="s">
        <v>87</v>
      </c>
      <c r="AV487" s="13" t="s">
        <v>87</v>
      </c>
      <c r="AW487" s="13" t="s">
        <v>31</v>
      </c>
      <c r="AX487" s="13" t="s">
        <v>75</v>
      </c>
      <c r="AY487" s="220" t="s">
        <v>283</v>
      </c>
    </row>
    <row r="488" s="14" customFormat="1">
      <c r="A488" s="14"/>
      <c r="B488" s="227"/>
      <c r="C488" s="14"/>
      <c r="D488" s="219" t="s">
        <v>291</v>
      </c>
      <c r="E488" s="228" t="s">
        <v>1</v>
      </c>
      <c r="F488" s="229" t="s">
        <v>293</v>
      </c>
      <c r="G488" s="14"/>
      <c r="H488" s="230">
        <v>58.060000000000002</v>
      </c>
      <c r="I488" s="231"/>
      <c r="J488" s="14"/>
      <c r="K488" s="14"/>
      <c r="L488" s="227"/>
      <c r="M488" s="232"/>
      <c r="N488" s="233"/>
      <c r="O488" s="233"/>
      <c r="P488" s="233"/>
      <c r="Q488" s="233"/>
      <c r="R488" s="233"/>
      <c r="S488" s="233"/>
      <c r="T488" s="234"/>
      <c r="U488" s="14"/>
      <c r="V488" s="14"/>
      <c r="W488" s="14"/>
      <c r="X488" s="14"/>
      <c r="Y488" s="14"/>
      <c r="Z488" s="14"/>
      <c r="AA488" s="14"/>
      <c r="AB488" s="14"/>
      <c r="AC488" s="14"/>
      <c r="AD488" s="14"/>
      <c r="AE488" s="14"/>
      <c r="AT488" s="228" t="s">
        <v>291</v>
      </c>
      <c r="AU488" s="228" t="s">
        <v>87</v>
      </c>
      <c r="AV488" s="14" t="s">
        <v>289</v>
      </c>
      <c r="AW488" s="14" t="s">
        <v>31</v>
      </c>
      <c r="AX488" s="14" t="s">
        <v>82</v>
      </c>
      <c r="AY488" s="228" t="s">
        <v>283</v>
      </c>
    </row>
    <row r="489" s="2" customFormat="1" ht="24.15" customHeight="1">
      <c r="A489" s="37"/>
      <c r="B489" s="168"/>
      <c r="C489" s="204" t="s">
        <v>913</v>
      </c>
      <c r="D489" s="204" t="s">
        <v>285</v>
      </c>
      <c r="E489" s="205" t="s">
        <v>804</v>
      </c>
      <c r="F489" s="206" t="s">
        <v>805</v>
      </c>
      <c r="G489" s="207" t="s">
        <v>373</v>
      </c>
      <c r="H489" s="208">
        <v>3</v>
      </c>
      <c r="I489" s="209"/>
      <c r="J489" s="210">
        <f>ROUND(I489*H489,2)</f>
        <v>0</v>
      </c>
      <c r="K489" s="211"/>
      <c r="L489" s="38"/>
      <c r="M489" s="212" t="s">
        <v>1</v>
      </c>
      <c r="N489" s="213" t="s">
        <v>41</v>
      </c>
      <c r="O489" s="81"/>
      <c r="P489" s="214">
        <f>O489*H489</f>
        <v>0</v>
      </c>
      <c r="Q489" s="214">
        <v>0</v>
      </c>
      <c r="R489" s="214">
        <f>Q489*H489</f>
        <v>0</v>
      </c>
      <c r="S489" s="214">
        <v>0.025999999999999999</v>
      </c>
      <c r="T489" s="215">
        <f>S489*H489</f>
        <v>0.078</v>
      </c>
      <c r="U489" s="37"/>
      <c r="V489" s="37"/>
      <c r="W489" s="37"/>
      <c r="X489" s="37"/>
      <c r="Y489" s="37"/>
      <c r="Z489" s="37"/>
      <c r="AA489" s="37"/>
      <c r="AB489" s="37"/>
      <c r="AC489" s="37"/>
      <c r="AD489" s="37"/>
      <c r="AE489" s="37"/>
      <c r="AR489" s="216" t="s">
        <v>289</v>
      </c>
      <c r="AT489" s="216" t="s">
        <v>285</v>
      </c>
      <c r="AU489" s="216" t="s">
        <v>87</v>
      </c>
      <c r="AY489" s="18" t="s">
        <v>283</v>
      </c>
      <c r="BE489" s="217">
        <f>IF(N489="základná",J489,0)</f>
        <v>0</v>
      </c>
      <c r="BF489" s="217">
        <f>IF(N489="znížená",J489,0)</f>
        <v>0</v>
      </c>
      <c r="BG489" s="217">
        <f>IF(N489="zákl. prenesená",J489,0)</f>
        <v>0</v>
      </c>
      <c r="BH489" s="217">
        <f>IF(N489="zníž. prenesená",J489,0)</f>
        <v>0</v>
      </c>
      <c r="BI489" s="217">
        <f>IF(N489="nulová",J489,0)</f>
        <v>0</v>
      </c>
      <c r="BJ489" s="18" t="s">
        <v>87</v>
      </c>
      <c r="BK489" s="217">
        <f>ROUND(I489*H489,2)</f>
        <v>0</v>
      </c>
      <c r="BL489" s="18" t="s">
        <v>289</v>
      </c>
      <c r="BM489" s="216" t="s">
        <v>806</v>
      </c>
    </row>
    <row r="490" s="13" customFormat="1">
      <c r="A490" s="13"/>
      <c r="B490" s="218"/>
      <c r="C490" s="13"/>
      <c r="D490" s="219" t="s">
        <v>291</v>
      </c>
      <c r="E490" s="220" t="s">
        <v>1</v>
      </c>
      <c r="F490" s="221" t="s">
        <v>92</v>
      </c>
      <c r="G490" s="13"/>
      <c r="H490" s="222">
        <v>3</v>
      </c>
      <c r="I490" s="223"/>
      <c r="J490" s="13"/>
      <c r="K490" s="13"/>
      <c r="L490" s="218"/>
      <c r="M490" s="224"/>
      <c r="N490" s="225"/>
      <c r="O490" s="225"/>
      <c r="P490" s="225"/>
      <c r="Q490" s="225"/>
      <c r="R490" s="225"/>
      <c r="S490" s="225"/>
      <c r="T490" s="226"/>
      <c r="U490" s="13"/>
      <c r="V490" s="13"/>
      <c r="W490" s="13"/>
      <c r="X490" s="13"/>
      <c r="Y490" s="13"/>
      <c r="Z490" s="13"/>
      <c r="AA490" s="13"/>
      <c r="AB490" s="13"/>
      <c r="AC490" s="13"/>
      <c r="AD490" s="13"/>
      <c r="AE490" s="13"/>
      <c r="AT490" s="220" t="s">
        <v>291</v>
      </c>
      <c r="AU490" s="220" t="s">
        <v>87</v>
      </c>
      <c r="AV490" s="13" t="s">
        <v>87</v>
      </c>
      <c r="AW490" s="13" t="s">
        <v>31</v>
      </c>
      <c r="AX490" s="13" t="s">
        <v>82</v>
      </c>
      <c r="AY490" s="220" t="s">
        <v>283</v>
      </c>
    </row>
    <row r="491" s="2" customFormat="1" ht="24.15" customHeight="1">
      <c r="A491" s="37"/>
      <c r="B491" s="168"/>
      <c r="C491" s="204" t="s">
        <v>917</v>
      </c>
      <c r="D491" s="204" t="s">
        <v>285</v>
      </c>
      <c r="E491" s="205" t="s">
        <v>808</v>
      </c>
      <c r="F491" s="206" t="s">
        <v>809</v>
      </c>
      <c r="G491" s="207" t="s">
        <v>373</v>
      </c>
      <c r="H491" s="208">
        <v>5</v>
      </c>
      <c r="I491" s="209"/>
      <c r="J491" s="210">
        <f>ROUND(I491*H491,2)</f>
        <v>0</v>
      </c>
      <c r="K491" s="211"/>
      <c r="L491" s="38"/>
      <c r="M491" s="212" t="s">
        <v>1</v>
      </c>
      <c r="N491" s="213" t="s">
        <v>41</v>
      </c>
      <c r="O491" s="81"/>
      <c r="P491" s="214">
        <f>O491*H491</f>
        <v>0</v>
      </c>
      <c r="Q491" s="214">
        <v>0</v>
      </c>
      <c r="R491" s="214">
        <f>Q491*H491</f>
        <v>0</v>
      </c>
      <c r="S491" s="214">
        <v>0.029999999999999999</v>
      </c>
      <c r="T491" s="215">
        <f>S491*H491</f>
        <v>0.14999999999999999</v>
      </c>
      <c r="U491" s="37"/>
      <c r="V491" s="37"/>
      <c r="W491" s="37"/>
      <c r="X491" s="37"/>
      <c r="Y491" s="37"/>
      <c r="Z491" s="37"/>
      <c r="AA491" s="37"/>
      <c r="AB491" s="37"/>
      <c r="AC491" s="37"/>
      <c r="AD491" s="37"/>
      <c r="AE491" s="37"/>
      <c r="AR491" s="216" t="s">
        <v>289</v>
      </c>
      <c r="AT491" s="216" t="s">
        <v>285</v>
      </c>
      <c r="AU491" s="216" t="s">
        <v>87</v>
      </c>
      <c r="AY491" s="18" t="s">
        <v>283</v>
      </c>
      <c r="BE491" s="217">
        <f>IF(N491="základná",J491,0)</f>
        <v>0</v>
      </c>
      <c r="BF491" s="217">
        <f>IF(N491="znížená",J491,0)</f>
        <v>0</v>
      </c>
      <c r="BG491" s="217">
        <f>IF(N491="zákl. prenesená",J491,0)</f>
        <v>0</v>
      </c>
      <c r="BH491" s="217">
        <f>IF(N491="zníž. prenesená",J491,0)</f>
        <v>0</v>
      </c>
      <c r="BI491" s="217">
        <f>IF(N491="nulová",J491,0)</f>
        <v>0</v>
      </c>
      <c r="BJ491" s="18" t="s">
        <v>87</v>
      </c>
      <c r="BK491" s="217">
        <f>ROUND(I491*H491,2)</f>
        <v>0</v>
      </c>
      <c r="BL491" s="18" t="s">
        <v>289</v>
      </c>
      <c r="BM491" s="216" t="s">
        <v>810</v>
      </c>
    </row>
    <row r="492" s="13" customFormat="1">
      <c r="A492" s="13"/>
      <c r="B492" s="218"/>
      <c r="C492" s="13"/>
      <c r="D492" s="219" t="s">
        <v>291</v>
      </c>
      <c r="E492" s="220" t="s">
        <v>1</v>
      </c>
      <c r="F492" s="221" t="s">
        <v>5536</v>
      </c>
      <c r="G492" s="13"/>
      <c r="H492" s="222">
        <v>2</v>
      </c>
      <c r="I492" s="223"/>
      <c r="J492" s="13"/>
      <c r="K492" s="13"/>
      <c r="L492" s="218"/>
      <c r="M492" s="224"/>
      <c r="N492" s="225"/>
      <c r="O492" s="225"/>
      <c r="P492" s="225"/>
      <c r="Q492" s="225"/>
      <c r="R492" s="225"/>
      <c r="S492" s="225"/>
      <c r="T492" s="226"/>
      <c r="U492" s="13"/>
      <c r="V492" s="13"/>
      <c r="W492" s="13"/>
      <c r="X492" s="13"/>
      <c r="Y492" s="13"/>
      <c r="Z492" s="13"/>
      <c r="AA492" s="13"/>
      <c r="AB492" s="13"/>
      <c r="AC492" s="13"/>
      <c r="AD492" s="13"/>
      <c r="AE492" s="13"/>
      <c r="AT492" s="220" t="s">
        <v>291</v>
      </c>
      <c r="AU492" s="220" t="s">
        <v>87</v>
      </c>
      <c r="AV492" s="13" t="s">
        <v>87</v>
      </c>
      <c r="AW492" s="13" t="s">
        <v>31</v>
      </c>
      <c r="AX492" s="13" t="s">
        <v>75</v>
      </c>
      <c r="AY492" s="220" t="s">
        <v>283</v>
      </c>
    </row>
    <row r="493" s="13" customFormat="1">
      <c r="A493" s="13"/>
      <c r="B493" s="218"/>
      <c r="C493" s="13"/>
      <c r="D493" s="219" t="s">
        <v>291</v>
      </c>
      <c r="E493" s="220" t="s">
        <v>1</v>
      </c>
      <c r="F493" s="221" t="s">
        <v>5537</v>
      </c>
      <c r="G493" s="13"/>
      <c r="H493" s="222">
        <v>3</v>
      </c>
      <c r="I493" s="223"/>
      <c r="J493" s="13"/>
      <c r="K493" s="13"/>
      <c r="L493" s="218"/>
      <c r="M493" s="224"/>
      <c r="N493" s="225"/>
      <c r="O493" s="225"/>
      <c r="P493" s="225"/>
      <c r="Q493" s="225"/>
      <c r="R493" s="225"/>
      <c r="S493" s="225"/>
      <c r="T493" s="226"/>
      <c r="U493" s="13"/>
      <c r="V493" s="13"/>
      <c r="W493" s="13"/>
      <c r="X493" s="13"/>
      <c r="Y493" s="13"/>
      <c r="Z493" s="13"/>
      <c r="AA493" s="13"/>
      <c r="AB493" s="13"/>
      <c r="AC493" s="13"/>
      <c r="AD493" s="13"/>
      <c r="AE493" s="13"/>
      <c r="AT493" s="220" t="s">
        <v>291</v>
      </c>
      <c r="AU493" s="220" t="s">
        <v>87</v>
      </c>
      <c r="AV493" s="13" t="s">
        <v>87</v>
      </c>
      <c r="AW493" s="13" t="s">
        <v>31</v>
      </c>
      <c r="AX493" s="13" t="s">
        <v>75</v>
      </c>
      <c r="AY493" s="220" t="s">
        <v>283</v>
      </c>
    </row>
    <row r="494" s="14" customFormat="1">
      <c r="A494" s="14"/>
      <c r="B494" s="227"/>
      <c r="C494" s="14"/>
      <c r="D494" s="219" t="s">
        <v>291</v>
      </c>
      <c r="E494" s="228" t="s">
        <v>1</v>
      </c>
      <c r="F494" s="229" t="s">
        <v>293</v>
      </c>
      <c r="G494" s="14"/>
      <c r="H494" s="230">
        <v>5</v>
      </c>
      <c r="I494" s="231"/>
      <c r="J494" s="14"/>
      <c r="K494" s="14"/>
      <c r="L494" s="227"/>
      <c r="M494" s="232"/>
      <c r="N494" s="233"/>
      <c r="O494" s="233"/>
      <c r="P494" s="233"/>
      <c r="Q494" s="233"/>
      <c r="R494" s="233"/>
      <c r="S494" s="233"/>
      <c r="T494" s="234"/>
      <c r="U494" s="14"/>
      <c r="V494" s="14"/>
      <c r="W494" s="14"/>
      <c r="X494" s="14"/>
      <c r="Y494" s="14"/>
      <c r="Z494" s="14"/>
      <c r="AA494" s="14"/>
      <c r="AB494" s="14"/>
      <c r="AC494" s="14"/>
      <c r="AD494" s="14"/>
      <c r="AE494" s="14"/>
      <c r="AT494" s="228" t="s">
        <v>291</v>
      </c>
      <c r="AU494" s="228" t="s">
        <v>87</v>
      </c>
      <c r="AV494" s="14" t="s">
        <v>289</v>
      </c>
      <c r="AW494" s="14" t="s">
        <v>31</v>
      </c>
      <c r="AX494" s="14" t="s">
        <v>82</v>
      </c>
      <c r="AY494" s="228" t="s">
        <v>283</v>
      </c>
    </row>
    <row r="495" s="2" customFormat="1" ht="24.15" customHeight="1">
      <c r="A495" s="37"/>
      <c r="B495" s="168"/>
      <c r="C495" s="204" t="s">
        <v>922</v>
      </c>
      <c r="D495" s="204" t="s">
        <v>285</v>
      </c>
      <c r="E495" s="205" t="s">
        <v>5538</v>
      </c>
      <c r="F495" s="206" t="s">
        <v>5539</v>
      </c>
      <c r="G495" s="207" t="s">
        <v>296</v>
      </c>
      <c r="H495" s="208">
        <v>1.97</v>
      </c>
      <c r="I495" s="209"/>
      <c r="J495" s="210">
        <f>ROUND(I495*H495,2)</f>
        <v>0</v>
      </c>
      <c r="K495" s="211"/>
      <c r="L495" s="38"/>
      <c r="M495" s="212" t="s">
        <v>1</v>
      </c>
      <c r="N495" s="213" t="s">
        <v>41</v>
      </c>
      <c r="O495" s="81"/>
      <c r="P495" s="214">
        <f>O495*H495</f>
        <v>0</v>
      </c>
      <c r="Q495" s="214">
        <v>0</v>
      </c>
      <c r="R495" s="214">
        <f>Q495*H495</f>
        <v>0</v>
      </c>
      <c r="S495" s="214">
        <v>1.875</v>
      </c>
      <c r="T495" s="215">
        <f>S495*H495</f>
        <v>3.6937500000000001</v>
      </c>
      <c r="U495" s="37"/>
      <c r="V495" s="37"/>
      <c r="W495" s="37"/>
      <c r="X495" s="37"/>
      <c r="Y495" s="37"/>
      <c r="Z495" s="37"/>
      <c r="AA495" s="37"/>
      <c r="AB495" s="37"/>
      <c r="AC495" s="37"/>
      <c r="AD495" s="37"/>
      <c r="AE495" s="37"/>
      <c r="AR495" s="216" t="s">
        <v>289</v>
      </c>
      <c r="AT495" s="216" t="s">
        <v>285</v>
      </c>
      <c r="AU495" s="216" t="s">
        <v>87</v>
      </c>
      <c r="AY495" s="18" t="s">
        <v>283</v>
      </c>
      <c r="BE495" s="217">
        <f>IF(N495="základná",J495,0)</f>
        <v>0</v>
      </c>
      <c r="BF495" s="217">
        <f>IF(N495="znížená",J495,0)</f>
        <v>0</v>
      </c>
      <c r="BG495" s="217">
        <f>IF(N495="zákl. prenesená",J495,0)</f>
        <v>0</v>
      </c>
      <c r="BH495" s="217">
        <f>IF(N495="zníž. prenesená",J495,0)</f>
        <v>0</v>
      </c>
      <c r="BI495" s="217">
        <f>IF(N495="nulová",J495,0)</f>
        <v>0</v>
      </c>
      <c r="BJ495" s="18" t="s">
        <v>87</v>
      </c>
      <c r="BK495" s="217">
        <f>ROUND(I495*H495,2)</f>
        <v>0</v>
      </c>
      <c r="BL495" s="18" t="s">
        <v>289</v>
      </c>
      <c r="BM495" s="216" t="s">
        <v>5540</v>
      </c>
    </row>
    <row r="496" s="13" customFormat="1">
      <c r="A496" s="13"/>
      <c r="B496" s="218"/>
      <c r="C496" s="13"/>
      <c r="D496" s="219" t="s">
        <v>291</v>
      </c>
      <c r="E496" s="220" t="s">
        <v>1</v>
      </c>
      <c r="F496" s="221" t="s">
        <v>5541</v>
      </c>
      <c r="G496" s="13"/>
      <c r="H496" s="222">
        <v>1.97</v>
      </c>
      <c r="I496" s="223"/>
      <c r="J496" s="13"/>
      <c r="K496" s="13"/>
      <c r="L496" s="218"/>
      <c r="M496" s="224"/>
      <c r="N496" s="225"/>
      <c r="O496" s="225"/>
      <c r="P496" s="225"/>
      <c r="Q496" s="225"/>
      <c r="R496" s="225"/>
      <c r="S496" s="225"/>
      <c r="T496" s="226"/>
      <c r="U496" s="13"/>
      <c r="V496" s="13"/>
      <c r="W496" s="13"/>
      <c r="X496" s="13"/>
      <c r="Y496" s="13"/>
      <c r="Z496" s="13"/>
      <c r="AA496" s="13"/>
      <c r="AB496" s="13"/>
      <c r="AC496" s="13"/>
      <c r="AD496" s="13"/>
      <c r="AE496" s="13"/>
      <c r="AT496" s="220" t="s">
        <v>291</v>
      </c>
      <c r="AU496" s="220" t="s">
        <v>87</v>
      </c>
      <c r="AV496" s="13" t="s">
        <v>87</v>
      </c>
      <c r="AW496" s="13" t="s">
        <v>31</v>
      </c>
      <c r="AX496" s="13" t="s">
        <v>82</v>
      </c>
      <c r="AY496" s="220" t="s">
        <v>283</v>
      </c>
    </row>
    <row r="497" s="2" customFormat="1" ht="24.15" customHeight="1">
      <c r="A497" s="37"/>
      <c r="B497" s="168"/>
      <c r="C497" s="204" t="s">
        <v>926</v>
      </c>
      <c r="D497" s="204" t="s">
        <v>285</v>
      </c>
      <c r="E497" s="205" t="s">
        <v>812</v>
      </c>
      <c r="F497" s="206" t="s">
        <v>813</v>
      </c>
      <c r="G497" s="207" t="s">
        <v>288</v>
      </c>
      <c r="H497" s="208">
        <v>23.634</v>
      </c>
      <c r="I497" s="209"/>
      <c r="J497" s="210">
        <f>ROUND(I497*H497,2)</f>
        <v>0</v>
      </c>
      <c r="K497" s="211"/>
      <c r="L497" s="38"/>
      <c r="M497" s="212" t="s">
        <v>1</v>
      </c>
      <c r="N497" s="213" t="s">
        <v>41</v>
      </c>
      <c r="O497" s="81"/>
      <c r="P497" s="214">
        <f>O497*H497</f>
        <v>0</v>
      </c>
      <c r="Q497" s="214">
        <v>0</v>
      </c>
      <c r="R497" s="214">
        <f>Q497*H497</f>
        <v>0</v>
      </c>
      <c r="S497" s="214">
        <v>0.27000000000000002</v>
      </c>
      <c r="T497" s="215">
        <f>S497*H497</f>
        <v>6.3811800000000005</v>
      </c>
      <c r="U497" s="37"/>
      <c r="V497" s="37"/>
      <c r="W497" s="37"/>
      <c r="X497" s="37"/>
      <c r="Y497" s="37"/>
      <c r="Z497" s="37"/>
      <c r="AA497" s="37"/>
      <c r="AB497" s="37"/>
      <c r="AC497" s="37"/>
      <c r="AD497" s="37"/>
      <c r="AE497" s="37"/>
      <c r="AR497" s="216" t="s">
        <v>289</v>
      </c>
      <c r="AT497" s="216" t="s">
        <v>285</v>
      </c>
      <c r="AU497" s="216" t="s">
        <v>87</v>
      </c>
      <c r="AY497" s="18" t="s">
        <v>283</v>
      </c>
      <c r="BE497" s="217">
        <f>IF(N497="základná",J497,0)</f>
        <v>0</v>
      </c>
      <c r="BF497" s="217">
        <f>IF(N497="znížená",J497,0)</f>
        <v>0</v>
      </c>
      <c r="BG497" s="217">
        <f>IF(N497="zákl. prenesená",J497,0)</f>
        <v>0</v>
      </c>
      <c r="BH497" s="217">
        <f>IF(N497="zníž. prenesená",J497,0)</f>
        <v>0</v>
      </c>
      <c r="BI497" s="217">
        <f>IF(N497="nulová",J497,0)</f>
        <v>0</v>
      </c>
      <c r="BJ497" s="18" t="s">
        <v>87</v>
      </c>
      <c r="BK497" s="217">
        <f>ROUND(I497*H497,2)</f>
        <v>0</v>
      </c>
      <c r="BL497" s="18" t="s">
        <v>289</v>
      </c>
      <c r="BM497" s="216" t="s">
        <v>814</v>
      </c>
    </row>
    <row r="498" s="15" customFormat="1">
      <c r="A498" s="15"/>
      <c r="B498" s="235"/>
      <c r="C498" s="15"/>
      <c r="D498" s="219" t="s">
        <v>291</v>
      </c>
      <c r="E498" s="236" t="s">
        <v>1</v>
      </c>
      <c r="F498" s="237" t="s">
        <v>5434</v>
      </c>
      <c r="G498" s="15"/>
      <c r="H498" s="236" t="s">
        <v>1</v>
      </c>
      <c r="I498" s="238"/>
      <c r="J498" s="15"/>
      <c r="K498" s="15"/>
      <c r="L498" s="235"/>
      <c r="M498" s="239"/>
      <c r="N498" s="240"/>
      <c r="O498" s="240"/>
      <c r="P498" s="240"/>
      <c r="Q498" s="240"/>
      <c r="R498" s="240"/>
      <c r="S498" s="240"/>
      <c r="T498" s="241"/>
      <c r="U498" s="15"/>
      <c r="V498" s="15"/>
      <c r="W498" s="15"/>
      <c r="X498" s="15"/>
      <c r="Y498" s="15"/>
      <c r="Z498" s="15"/>
      <c r="AA498" s="15"/>
      <c r="AB498" s="15"/>
      <c r="AC498" s="15"/>
      <c r="AD498" s="15"/>
      <c r="AE498" s="15"/>
      <c r="AT498" s="236" t="s">
        <v>291</v>
      </c>
      <c r="AU498" s="236" t="s">
        <v>87</v>
      </c>
      <c r="AV498" s="15" t="s">
        <v>82</v>
      </c>
      <c r="AW498" s="15" t="s">
        <v>31</v>
      </c>
      <c r="AX498" s="15" t="s">
        <v>75</v>
      </c>
      <c r="AY498" s="236" t="s">
        <v>283</v>
      </c>
    </row>
    <row r="499" s="13" customFormat="1">
      <c r="A499" s="13"/>
      <c r="B499" s="218"/>
      <c r="C499" s="13"/>
      <c r="D499" s="219" t="s">
        <v>291</v>
      </c>
      <c r="E499" s="220" t="s">
        <v>1</v>
      </c>
      <c r="F499" s="221" t="s">
        <v>5542</v>
      </c>
      <c r="G499" s="13"/>
      <c r="H499" s="222">
        <v>12.726000000000001</v>
      </c>
      <c r="I499" s="223"/>
      <c r="J499" s="13"/>
      <c r="K499" s="13"/>
      <c r="L499" s="218"/>
      <c r="M499" s="224"/>
      <c r="N499" s="225"/>
      <c r="O499" s="225"/>
      <c r="P499" s="225"/>
      <c r="Q499" s="225"/>
      <c r="R499" s="225"/>
      <c r="S499" s="225"/>
      <c r="T499" s="226"/>
      <c r="U499" s="13"/>
      <c r="V499" s="13"/>
      <c r="W499" s="13"/>
      <c r="X499" s="13"/>
      <c r="Y499" s="13"/>
      <c r="Z499" s="13"/>
      <c r="AA499" s="13"/>
      <c r="AB499" s="13"/>
      <c r="AC499" s="13"/>
      <c r="AD499" s="13"/>
      <c r="AE499" s="13"/>
      <c r="AT499" s="220" t="s">
        <v>291</v>
      </c>
      <c r="AU499" s="220" t="s">
        <v>87</v>
      </c>
      <c r="AV499" s="13" t="s">
        <v>87</v>
      </c>
      <c r="AW499" s="13" t="s">
        <v>31</v>
      </c>
      <c r="AX499" s="13" t="s">
        <v>75</v>
      </c>
      <c r="AY499" s="220" t="s">
        <v>283</v>
      </c>
    </row>
    <row r="500" s="15" customFormat="1">
      <c r="A500" s="15"/>
      <c r="B500" s="235"/>
      <c r="C500" s="15"/>
      <c r="D500" s="219" t="s">
        <v>291</v>
      </c>
      <c r="E500" s="236" t="s">
        <v>1</v>
      </c>
      <c r="F500" s="237" t="s">
        <v>404</v>
      </c>
      <c r="G500" s="15"/>
      <c r="H500" s="236" t="s">
        <v>1</v>
      </c>
      <c r="I500" s="238"/>
      <c r="J500" s="15"/>
      <c r="K500" s="15"/>
      <c r="L500" s="235"/>
      <c r="M500" s="239"/>
      <c r="N500" s="240"/>
      <c r="O500" s="240"/>
      <c r="P500" s="240"/>
      <c r="Q500" s="240"/>
      <c r="R500" s="240"/>
      <c r="S500" s="240"/>
      <c r="T500" s="241"/>
      <c r="U500" s="15"/>
      <c r="V500" s="15"/>
      <c r="W500" s="15"/>
      <c r="X500" s="15"/>
      <c r="Y500" s="15"/>
      <c r="Z500" s="15"/>
      <c r="AA500" s="15"/>
      <c r="AB500" s="15"/>
      <c r="AC500" s="15"/>
      <c r="AD500" s="15"/>
      <c r="AE500" s="15"/>
      <c r="AT500" s="236" t="s">
        <v>291</v>
      </c>
      <c r="AU500" s="236" t="s">
        <v>87</v>
      </c>
      <c r="AV500" s="15" t="s">
        <v>82</v>
      </c>
      <c r="AW500" s="15" t="s">
        <v>31</v>
      </c>
      <c r="AX500" s="15" t="s">
        <v>75</v>
      </c>
      <c r="AY500" s="236" t="s">
        <v>283</v>
      </c>
    </row>
    <row r="501" s="13" customFormat="1">
      <c r="A501" s="13"/>
      <c r="B501" s="218"/>
      <c r="C501" s="13"/>
      <c r="D501" s="219" t="s">
        <v>291</v>
      </c>
      <c r="E501" s="220" t="s">
        <v>1</v>
      </c>
      <c r="F501" s="221" t="s">
        <v>5543</v>
      </c>
      <c r="G501" s="13"/>
      <c r="H501" s="222">
        <v>10.908</v>
      </c>
      <c r="I501" s="223"/>
      <c r="J501" s="13"/>
      <c r="K501" s="13"/>
      <c r="L501" s="218"/>
      <c r="M501" s="224"/>
      <c r="N501" s="225"/>
      <c r="O501" s="225"/>
      <c r="P501" s="225"/>
      <c r="Q501" s="225"/>
      <c r="R501" s="225"/>
      <c r="S501" s="225"/>
      <c r="T501" s="226"/>
      <c r="U501" s="13"/>
      <c r="V501" s="13"/>
      <c r="W501" s="13"/>
      <c r="X501" s="13"/>
      <c r="Y501" s="13"/>
      <c r="Z501" s="13"/>
      <c r="AA501" s="13"/>
      <c r="AB501" s="13"/>
      <c r="AC501" s="13"/>
      <c r="AD501" s="13"/>
      <c r="AE501" s="13"/>
      <c r="AT501" s="220" t="s">
        <v>291</v>
      </c>
      <c r="AU501" s="220" t="s">
        <v>87</v>
      </c>
      <c r="AV501" s="13" t="s">
        <v>87</v>
      </c>
      <c r="AW501" s="13" t="s">
        <v>31</v>
      </c>
      <c r="AX501" s="13" t="s">
        <v>75</v>
      </c>
      <c r="AY501" s="220" t="s">
        <v>283</v>
      </c>
    </row>
    <row r="502" s="14" customFormat="1">
      <c r="A502" s="14"/>
      <c r="B502" s="227"/>
      <c r="C502" s="14"/>
      <c r="D502" s="219" t="s">
        <v>291</v>
      </c>
      <c r="E502" s="228" t="s">
        <v>1</v>
      </c>
      <c r="F502" s="229" t="s">
        <v>293</v>
      </c>
      <c r="G502" s="14"/>
      <c r="H502" s="230">
        <v>23.634</v>
      </c>
      <c r="I502" s="231"/>
      <c r="J502" s="14"/>
      <c r="K502" s="14"/>
      <c r="L502" s="227"/>
      <c r="M502" s="232"/>
      <c r="N502" s="233"/>
      <c r="O502" s="233"/>
      <c r="P502" s="233"/>
      <c r="Q502" s="233"/>
      <c r="R502" s="233"/>
      <c r="S502" s="233"/>
      <c r="T502" s="234"/>
      <c r="U502" s="14"/>
      <c r="V502" s="14"/>
      <c r="W502" s="14"/>
      <c r="X502" s="14"/>
      <c r="Y502" s="14"/>
      <c r="Z502" s="14"/>
      <c r="AA502" s="14"/>
      <c r="AB502" s="14"/>
      <c r="AC502" s="14"/>
      <c r="AD502" s="14"/>
      <c r="AE502" s="14"/>
      <c r="AT502" s="228" t="s">
        <v>291</v>
      </c>
      <c r="AU502" s="228" t="s">
        <v>87</v>
      </c>
      <c r="AV502" s="14" t="s">
        <v>289</v>
      </c>
      <c r="AW502" s="14" t="s">
        <v>31</v>
      </c>
      <c r="AX502" s="14" t="s">
        <v>82</v>
      </c>
      <c r="AY502" s="228" t="s">
        <v>283</v>
      </c>
    </row>
    <row r="503" s="2" customFormat="1" ht="24.15" customHeight="1">
      <c r="A503" s="37"/>
      <c r="B503" s="168"/>
      <c r="C503" s="204" t="s">
        <v>951</v>
      </c>
      <c r="D503" s="204" t="s">
        <v>285</v>
      </c>
      <c r="E503" s="205" t="s">
        <v>5544</v>
      </c>
      <c r="F503" s="206" t="s">
        <v>5545</v>
      </c>
      <c r="G503" s="207" t="s">
        <v>296</v>
      </c>
      <c r="H503" s="208">
        <v>1.05</v>
      </c>
      <c r="I503" s="209"/>
      <c r="J503" s="210">
        <f>ROUND(I503*H503,2)</f>
        <v>0</v>
      </c>
      <c r="K503" s="211"/>
      <c r="L503" s="38"/>
      <c r="M503" s="212" t="s">
        <v>1</v>
      </c>
      <c r="N503" s="213" t="s">
        <v>41</v>
      </c>
      <c r="O503" s="81"/>
      <c r="P503" s="214">
        <f>O503*H503</f>
        <v>0</v>
      </c>
      <c r="Q503" s="214">
        <v>0</v>
      </c>
      <c r="R503" s="214">
        <f>Q503*H503</f>
        <v>0</v>
      </c>
      <c r="S503" s="214">
        <v>1.875</v>
      </c>
      <c r="T503" s="215">
        <f>S503*H503</f>
        <v>1.96875</v>
      </c>
      <c r="U503" s="37"/>
      <c r="V503" s="37"/>
      <c r="W503" s="37"/>
      <c r="X503" s="37"/>
      <c r="Y503" s="37"/>
      <c r="Z503" s="37"/>
      <c r="AA503" s="37"/>
      <c r="AB503" s="37"/>
      <c r="AC503" s="37"/>
      <c r="AD503" s="37"/>
      <c r="AE503" s="37"/>
      <c r="AR503" s="216" t="s">
        <v>289</v>
      </c>
      <c r="AT503" s="216" t="s">
        <v>285</v>
      </c>
      <c r="AU503" s="216" t="s">
        <v>87</v>
      </c>
      <c r="AY503" s="18" t="s">
        <v>283</v>
      </c>
      <c r="BE503" s="217">
        <f>IF(N503="základná",J503,0)</f>
        <v>0</v>
      </c>
      <c r="BF503" s="217">
        <f>IF(N503="znížená",J503,0)</f>
        <v>0</v>
      </c>
      <c r="BG503" s="217">
        <f>IF(N503="zákl. prenesená",J503,0)</f>
        <v>0</v>
      </c>
      <c r="BH503" s="217">
        <f>IF(N503="zníž. prenesená",J503,0)</f>
        <v>0</v>
      </c>
      <c r="BI503" s="217">
        <f>IF(N503="nulová",J503,0)</f>
        <v>0</v>
      </c>
      <c r="BJ503" s="18" t="s">
        <v>87</v>
      </c>
      <c r="BK503" s="217">
        <f>ROUND(I503*H503,2)</f>
        <v>0</v>
      </c>
      <c r="BL503" s="18" t="s">
        <v>289</v>
      </c>
      <c r="BM503" s="216" t="s">
        <v>5546</v>
      </c>
    </row>
    <row r="504" s="13" customFormat="1">
      <c r="A504" s="13"/>
      <c r="B504" s="218"/>
      <c r="C504" s="13"/>
      <c r="D504" s="219" t="s">
        <v>291</v>
      </c>
      <c r="E504" s="220" t="s">
        <v>1</v>
      </c>
      <c r="F504" s="221" t="s">
        <v>5547</v>
      </c>
      <c r="G504" s="13"/>
      <c r="H504" s="222">
        <v>1.05</v>
      </c>
      <c r="I504" s="223"/>
      <c r="J504" s="13"/>
      <c r="K504" s="13"/>
      <c r="L504" s="218"/>
      <c r="M504" s="224"/>
      <c r="N504" s="225"/>
      <c r="O504" s="225"/>
      <c r="P504" s="225"/>
      <c r="Q504" s="225"/>
      <c r="R504" s="225"/>
      <c r="S504" s="225"/>
      <c r="T504" s="226"/>
      <c r="U504" s="13"/>
      <c r="V504" s="13"/>
      <c r="W504" s="13"/>
      <c r="X504" s="13"/>
      <c r="Y504" s="13"/>
      <c r="Z504" s="13"/>
      <c r="AA504" s="13"/>
      <c r="AB504" s="13"/>
      <c r="AC504" s="13"/>
      <c r="AD504" s="13"/>
      <c r="AE504" s="13"/>
      <c r="AT504" s="220" t="s">
        <v>291</v>
      </c>
      <c r="AU504" s="220" t="s">
        <v>87</v>
      </c>
      <c r="AV504" s="13" t="s">
        <v>87</v>
      </c>
      <c r="AW504" s="13" t="s">
        <v>31</v>
      </c>
      <c r="AX504" s="13" t="s">
        <v>82</v>
      </c>
      <c r="AY504" s="220" t="s">
        <v>283</v>
      </c>
    </row>
    <row r="505" s="2" customFormat="1" ht="37.8" customHeight="1">
      <c r="A505" s="37"/>
      <c r="B505" s="168"/>
      <c r="C505" s="204" t="s">
        <v>959</v>
      </c>
      <c r="D505" s="204" t="s">
        <v>285</v>
      </c>
      <c r="E505" s="205" t="s">
        <v>817</v>
      </c>
      <c r="F505" s="206" t="s">
        <v>818</v>
      </c>
      <c r="G505" s="207" t="s">
        <v>649</v>
      </c>
      <c r="H505" s="208">
        <v>35.299999999999997</v>
      </c>
      <c r="I505" s="209"/>
      <c r="J505" s="210">
        <f>ROUND(I505*H505,2)</f>
        <v>0</v>
      </c>
      <c r="K505" s="211"/>
      <c r="L505" s="38"/>
      <c r="M505" s="212" t="s">
        <v>1</v>
      </c>
      <c r="N505" s="213" t="s">
        <v>41</v>
      </c>
      <c r="O505" s="81"/>
      <c r="P505" s="214">
        <f>O505*H505</f>
        <v>0</v>
      </c>
      <c r="Q505" s="214">
        <v>0</v>
      </c>
      <c r="R505" s="214">
        <f>Q505*H505</f>
        <v>0</v>
      </c>
      <c r="S505" s="214">
        <v>0.002</v>
      </c>
      <c r="T505" s="215">
        <f>S505*H505</f>
        <v>0.070599999999999996</v>
      </c>
      <c r="U505" s="37"/>
      <c r="V505" s="37"/>
      <c r="W505" s="37"/>
      <c r="X505" s="37"/>
      <c r="Y505" s="37"/>
      <c r="Z505" s="37"/>
      <c r="AA505" s="37"/>
      <c r="AB505" s="37"/>
      <c r="AC505" s="37"/>
      <c r="AD505" s="37"/>
      <c r="AE505" s="37"/>
      <c r="AR505" s="216" t="s">
        <v>289</v>
      </c>
      <c r="AT505" s="216" t="s">
        <v>285</v>
      </c>
      <c r="AU505" s="216" t="s">
        <v>87</v>
      </c>
      <c r="AY505" s="18" t="s">
        <v>283</v>
      </c>
      <c r="BE505" s="217">
        <f>IF(N505="základná",J505,0)</f>
        <v>0</v>
      </c>
      <c r="BF505" s="217">
        <f>IF(N505="znížená",J505,0)</f>
        <v>0</v>
      </c>
      <c r="BG505" s="217">
        <f>IF(N505="zákl. prenesená",J505,0)</f>
        <v>0</v>
      </c>
      <c r="BH505" s="217">
        <f>IF(N505="zníž. prenesená",J505,0)</f>
        <v>0</v>
      </c>
      <c r="BI505" s="217">
        <f>IF(N505="nulová",J505,0)</f>
        <v>0</v>
      </c>
      <c r="BJ505" s="18" t="s">
        <v>87</v>
      </c>
      <c r="BK505" s="217">
        <f>ROUND(I505*H505,2)</f>
        <v>0</v>
      </c>
      <c r="BL505" s="18" t="s">
        <v>289</v>
      </c>
      <c r="BM505" s="216" t="s">
        <v>819</v>
      </c>
    </row>
    <row r="506" s="13" customFormat="1">
      <c r="A506" s="13"/>
      <c r="B506" s="218"/>
      <c r="C506" s="13"/>
      <c r="D506" s="219" t="s">
        <v>291</v>
      </c>
      <c r="E506" s="220" t="s">
        <v>1</v>
      </c>
      <c r="F506" s="221" t="s">
        <v>5548</v>
      </c>
      <c r="G506" s="13"/>
      <c r="H506" s="222">
        <v>26.600000000000001</v>
      </c>
      <c r="I506" s="223"/>
      <c r="J506" s="13"/>
      <c r="K506" s="13"/>
      <c r="L506" s="218"/>
      <c r="M506" s="224"/>
      <c r="N506" s="225"/>
      <c r="O506" s="225"/>
      <c r="P506" s="225"/>
      <c r="Q506" s="225"/>
      <c r="R506" s="225"/>
      <c r="S506" s="225"/>
      <c r="T506" s="226"/>
      <c r="U506" s="13"/>
      <c r="V506" s="13"/>
      <c r="W506" s="13"/>
      <c r="X506" s="13"/>
      <c r="Y506" s="13"/>
      <c r="Z506" s="13"/>
      <c r="AA506" s="13"/>
      <c r="AB506" s="13"/>
      <c r="AC506" s="13"/>
      <c r="AD506" s="13"/>
      <c r="AE506" s="13"/>
      <c r="AT506" s="220" t="s">
        <v>291</v>
      </c>
      <c r="AU506" s="220" t="s">
        <v>87</v>
      </c>
      <c r="AV506" s="13" t="s">
        <v>87</v>
      </c>
      <c r="AW506" s="13" t="s">
        <v>31</v>
      </c>
      <c r="AX506" s="13" t="s">
        <v>75</v>
      </c>
      <c r="AY506" s="220" t="s">
        <v>283</v>
      </c>
    </row>
    <row r="507" s="13" customFormat="1">
      <c r="A507" s="13"/>
      <c r="B507" s="218"/>
      <c r="C507" s="13"/>
      <c r="D507" s="219" t="s">
        <v>291</v>
      </c>
      <c r="E507" s="220" t="s">
        <v>1</v>
      </c>
      <c r="F507" s="221" t="s">
        <v>5549</v>
      </c>
      <c r="G507" s="13"/>
      <c r="H507" s="222">
        <v>8.6999999999999993</v>
      </c>
      <c r="I507" s="223"/>
      <c r="J507" s="13"/>
      <c r="K507" s="13"/>
      <c r="L507" s="218"/>
      <c r="M507" s="224"/>
      <c r="N507" s="225"/>
      <c r="O507" s="225"/>
      <c r="P507" s="225"/>
      <c r="Q507" s="225"/>
      <c r="R507" s="225"/>
      <c r="S507" s="225"/>
      <c r="T507" s="226"/>
      <c r="U507" s="13"/>
      <c r="V507" s="13"/>
      <c r="W507" s="13"/>
      <c r="X507" s="13"/>
      <c r="Y507" s="13"/>
      <c r="Z507" s="13"/>
      <c r="AA507" s="13"/>
      <c r="AB507" s="13"/>
      <c r="AC507" s="13"/>
      <c r="AD507" s="13"/>
      <c r="AE507" s="13"/>
      <c r="AT507" s="220" t="s">
        <v>291</v>
      </c>
      <c r="AU507" s="220" t="s">
        <v>87</v>
      </c>
      <c r="AV507" s="13" t="s">
        <v>87</v>
      </c>
      <c r="AW507" s="13" t="s">
        <v>31</v>
      </c>
      <c r="AX507" s="13" t="s">
        <v>75</v>
      </c>
      <c r="AY507" s="220" t="s">
        <v>283</v>
      </c>
    </row>
    <row r="508" s="14" customFormat="1">
      <c r="A508" s="14"/>
      <c r="B508" s="227"/>
      <c r="C508" s="14"/>
      <c r="D508" s="219" t="s">
        <v>291</v>
      </c>
      <c r="E508" s="228" t="s">
        <v>1</v>
      </c>
      <c r="F508" s="229" t="s">
        <v>293</v>
      </c>
      <c r="G508" s="14"/>
      <c r="H508" s="230">
        <v>35.299999999999997</v>
      </c>
      <c r="I508" s="231"/>
      <c r="J508" s="14"/>
      <c r="K508" s="14"/>
      <c r="L508" s="227"/>
      <c r="M508" s="232"/>
      <c r="N508" s="233"/>
      <c r="O508" s="233"/>
      <c r="P508" s="233"/>
      <c r="Q508" s="233"/>
      <c r="R508" s="233"/>
      <c r="S508" s="233"/>
      <c r="T508" s="234"/>
      <c r="U508" s="14"/>
      <c r="V508" s="14"/>
      <c r="W508" s="14"/>
      <c r="X508" s="14"/>
      <c r="Y508" s="14"/>
      <c r="Z508" s="14"/>
      <c r="AA508" s="14"/>
      <c r="AB508" s="14"/>
      <c r="AC508" s="14"/>
      <c r="AD508" s="14"/>
      <c r="AE508" s="14"/>
      <c r="AT508" s="228" t="s">
        <v>291</v>
      </c>
      <c r="AU508" s="228" t="s">
        <v>87</v>
      </c>
      <c r="AV508" s="14" t="s">
        <v>289</v>
      </c>
      <c r="AW508" s="14" t="s">
        <v>31</v>
      </c>
      <c r="AX508" s="14" t="s">
        <v>82</v>
      </c>
      <c r="AY508" s="228" t="s">
        <v>283</v>
      </c>
    </row>
    <row r="509" s="2" customFormat="1" ht="16.5" customHeight="1">
      <c r="A509" s="37"/>
      <c r="B509" s="168"/>
      <c r="C509" s="204" t="s">
        <v>963</v>
      </c>
      <c r="D509" s="204" t="s">
        <v>285</v>
      </c>
      <c r="E509" s="205" t="s">
        <v>826</v>
      </c>
      <c r="F509" s="206" t="s">
        <v>827</v>
      </c>
      <c r="G509" s="207" t="s">
        <v>649</v>
      </c>
      <c r="H509" s="208">
        <v>19.300000000000001</v>
      </c>
      <c r="I509" s="209"/>
      <c r="J509" s="210">
        <f>ROUND(I509*H509,2)</f>
        <v>0</v>
      </c>
      <c r="K509" s="211"/>
      <c r="L509" s="38"/>
      <c r="M509" s="212" t="s">
        <v>1</v>
      </c>
      <c r="N509" s="213" t="s">
        <v>41</v>
      </c>
      <c r="O509" s="81"/>
      <c r="P509" s="214">
        <f>O509*H509</f>
        <v>0</v>
      </c>
      <c r="Q509" s="214">
        <v>0</v>
      </c>
      <c r="R509" s="214">
        <f>Q509*H509</f>
        <v>0</v>
      </c>
      <c r="S509" s="214">
        <v>0.036999999999999998</v>
      </c>
      <c r="T509" s="215">
        <f>S509*H509</f>
        <v>0.71409999999999996</v>
      </c>
      <c r="U509" s="37"/>
      <c r="V509" s="37"/>
      <c r="W509" s="37"/>
      <c r="X509" s="37"/>
      <c r="Y509" s="37"/>
      <c r="Z509" s="37"/>
      <c r="AA509" s="37"/>
      <c r="AB509" s="37"/>
      <c r="AC509" s="37"/>
      <c r="AD509" s="37"/>
      <c r="AE509" s="37"/>
      <c r="AR509" s="216" t="s">
        <v>289</v>
      </c>
      <c r="AT509" s="216" t="s">
        <v>285</v>
      </c>
      <c r="AU509" s="216" t="s">
        <v>87</v>
      </c>
      <c r="AY509" s="18" t="s">
        <v>283</v>
      </c>
      <c r="BE509" s="217">
        <f>IF(N509="základná",J509,0)</f>
        <v>0</v>
      </c>
      <c r="BF509" s="217">
        <f>IF(N509="znížená",J509,0)</f>
        <v>0</v>
      </c>
      <c r="BG509" s="217">
        <f>IF(N509="zákl. prenesená",J509,0)</f>
        <v>0</v>
      </c>
      <c r="BH509" s="217">
        <f>IF(N509="zníž. prenesená",J509,0)</f>
        <v>0</v>
      </c>
      <c r="BI509" s="217">
        <f>IF(N509="nulová",J509,0)</f>
        <v>0</v>
      </c>
      <c r="BJ509" s="18" t="s">
        <v>87</v>
      </c>
      <c r="BK509" s="217">
        <f>ROUND(I509*H509,2)</f>
        <v>0</v>
      </c>
      <c r="BL509" s="18" t="s">
        <v>289</v>
      </c>
      <c r="BM509" s="216" t="s">
        <v>828</v>
      </c>
    </row>
    <row r="510" s="13" customFormat="1">
      <c r="A510" s="13"/>
      <c r="B510" s="218"/>
      <c r="C510" s="13"/>
      <c r="D510" s="219" t="s">
        <v>291</v>
      </c>
      <c r="E510" s="220" t="s">
        <v>1</v>
      </c>
      <c r="F510" s="221" t="s">
        <v>5550</v>
      </c>
      <c r="G510" s="13"/>
      <c r="H510" s="222">
        <v>19.300000000000001</v>
      </c>
      <c r="I510" s="223"/>
      <c r="J510" s="13"/>
      <c r="K510" s="13"/>
      <c r="L510" s="218"/>
      <c r="M510" s="224"/>
      <c r="N510" s="225"/>
      <c r="O510" s="225"/>
      <c r="P510" s="225"/>
      <c r="Q510" s="225"/>
      <c r="R510" s="225"/>
      <c r="S510" s="225"/>
      <c r="T510" s="226"/>
      <c r="U510" s="13"/>
      <c r="V510" s="13"/>
      <c r="W510" s="13"/>
      <c r="X510" s="13"/>
      <c r="Y510" s="13"/>
      <c r="Z510" s="13"/>
      <c r="AA510" s="13"/>
      <c r="AB510" s="13"/>
      <c r="AC510" s="13"/>
      <c r="AD510" s="13"/>
      <c r="AE510" s="13"/>
      <c r="AT510" s="220" t="s">
        <v>291</v>
      </c>
      <c r="AU510" s="220" t="s">
        <v>87</v>
      </c>
      <c r="AV510" s="13" t="s">
        <v>87</v>
      </c>
      <c r="AW510" s="13" t="s">
        <v>31</v>
      </c>
      <c r="AX510" s="13" t="s">
        <v>75</v>
      </c>
      <c r="AY510" s="220" t="s">
        <v>283</v>
      </c>
    </row>
    <row r="511" s="14" customFormat="1">
      <c r="A511" s="14"/>
      <c r="B511" s="227"/>
      <c r="C511" s="14"/>
      <c r="D511" s="219" t="s">
        <v>291</v>
      </c>
      <c r="E511" s="228" t="s">
        <v>1</v>
      </c>
      <c r="F511" s="229" t="s">
        <v>293</v>
      </c>
      <c r="G511" s="14"/>
      <c r="H511" s="230">
        <v>19.300000000000001</v>
      </c>
      <c r="I511" s="231"/>
      <c r="J511" s="14"/>
      <c r="K511" s="14"/>
      <c r="L511" s="227"/>
      <c r="M511" s="232"/>
      <c r="N511" s="233"/>
      <c r="O511" s="233"/>
      <c r="P511" s="233"/>
      <c r="Q511" s="233"/>
      <c r="R511" s="233"/>
      <c r="S511" s="233"/>
      <c r="T511" s="234"/>
      <c r="U511" s="14"/>
      <c r="V511" s="14"/>
      <c r="W511" s="14"/>
      <c r="X511" s="14"/>
      <c r="Y511" s="14"/>
      <c r="Z511" s="14"/>
      <c r="AA511" s="14"/>
      <c r="AB511" s="14"/>
      <c r="AC511" s="14"/>
      <c r="AD511" s="14"/>
      <c r="AE511" s="14"/>
      <c r="AT511" s="228" t="s">
        <v>291</v>
      </c>
      <c r="AU511" s="228" t="s">
        <v>87</v>
      </c>
      <c r="AV511" s="14" t="s">
        <v>289</v>
      </c>
      <c r="AW511" s="14" t="s">
        <v>31</v>
      </c>
      <c r="AX511" s="14" t="s">
        <v>82</v>
      </c>
      <c r="AY511" s="228" t="s">
        <v>283</v>
      </c>
    </row>
    <row r="512" s="2" customFormat="1" ht="33" customHeight="1">
      <c r="A512" s="37"/>
      <c r="B512" s="168"/>
      <c r="C512" s="204" t="s">
        <v>967</v>
      </c>
      <c r="D512" s="204" t="s">
        <v>285</v>
      </c>
      <c r="E512" s="205" t="s">
        <v>840</v>
      </c>
      <c r="F512" s="206" t="s">
        <v>841</v>
      </c>
      <c r="G512" s="207" t="s">
        <v>288</v>
      </c>
      <c r="H512" s="208">
        <v>2039.01</v>
      </c>
      <c r="I512" s="209"/>
      <c r="J512" s="210">
        <f>ROUND(I512*H512,2)</f>
        <v>0</v>
      </c>
      <c r="K512" s="211"/>
      <c r="L512" s="38"/>
      <c r="M512" s="212" t="s">
        <v>1</v>
      </c>
      <c r="N512" s="213" t="s">
        <v>41</v>
      </c>
      <c r="O512" s="81"/>
      <c r="P512" s="214">
        <f>O512*H512</f>
        <v>0</v>
      </c>
      <c r="Q512" s="214">
        <v>0</v>
      </c>
      <c r="R512" s="214">
        <f>Q512*H512</f>
        <v>0</v>
      </c>
      <c r="S512" s="214">
        <v>0.02</v>
      </c>
      <c r="T512" s="215">
        <f>S512*H512</f>
        <v>40.780200000000001</v>
      </c>
      <c r="U512" s="37"/>
      <c r="V512" s="37"/>
      <c r="W512" s="37"/>
      <c r="X512" s="37"/>
      <c r="Y512" s="37"/>
      <c r="Z512" s="37"/>
      <c r="AA512" s="37"/>
      <c r="AB512" s="37"/>
      <c r="AC512" s="37"/>
      <c r="AD512" s="37"/>
      <c r="AE512" s="37"/>
      <c r="AR512" s="216" t="s">
        <v>289</v>
      </c>
      <c r="AT512" s="216" t="s">
        <v>285</v>
      </c>
      <c r="AU512" s="216" t="s">
        <v>87</v>
      </c>
      <c r="AY512" s="18" t="s">
        <v>283</v>
      </c>
      <c r="BE512" s="217">
        <f>IF(N512="základná",J512,0)</f>
        <v>0</v>
      </c>
      <c r="BF512" s="217">
        <f>IF(N512="znížená",J512,0)</f>
        <v>0</v>
      </c>
      <c r="BG512" s="217">
        <f>IF(N512="zákl. prenesená",J512,0)</f>
        <v>0</v>
      </c>
      <c r="BH512" s="217">
        <f>IF(N512="zníž. prenesená",J512,0)</f>
        <v>0</v>
      </c>
      <c r="BI512" s="217">
        <f>IF(N512="nulová",J512,0)</f>
        <v>0</v>
      </c>
      <c r="BJ512" s="18" t="s">
        <v>87</v>
      </c>
      <c r="BK512" s="217">
        <f>ROUND(I512*H512,2)</f>
        <v>0</v>
      </c>
      <c r="BL512" s="18" t="s">
        <v>289</v>
      </c>
      <c r="BM512" s="216" t="s">
        <v>842</v>
      </c>
    </row>
    <row r="513" s="13" customFormat="1">
      <c r="A513" s="13"/>
      <c r="B513" s="218"/>
      <c r="C513" s="13"/>
      <c r="D513" s="219" t="s">
        <v>291</v>
      </c>
      <c r="E513" s="220" t="s">
        <v>1</v>
      </c>
      <c r="F513" s="221" t="s">
        <v>5551</v>
      </c>
      <c r="G513" s="13"/>
      <c r="H513" s="222">
        <v>979.37</v>
      </c>
      <c r="I513" s="223"/>
      <c r="J513" s="13"/>
      <c r="K513" s="13"/>
      <c r="L513" s="218"/>
      <c r="M513" s="224"/>
      <c r="N513" s="225"/>
      <c r="O513" s="225"/>
      <c r="P513" s="225"/>
      <c r="Q513" s="225"/>
      <c r="R513" s="225"/>
      <c r="S513" s="225"/>
      <c r="T513" s="226"/>
      <c r="U513" s="13"/>
      <c r="V513" s="13"/>
      <c r="W513" s="13"/>
      <c r="X513" s="13"/>
      <c r="Y513" s="13"/>
      <c r="Z513" s="13"/>
      <c r="AA513" s="13"/>
      <c r="AB513" s="13"/>
      <c r="AC513" s="13"/>
      <c r="AD513" s="13"/>
      <c r="AE513" s="13"/>
      <c r="AT513" s="220" t="s">
        <v>291</v>
      </c>
      <c r="AU513" s="220" t="s">
        <v>87</v>
      </c>
      <c r="AV513" s="13" t="s">
        <v>87</v>
      </c>
      <c r="AW513" s="13" t="s">
        <v>31</v>
      </c>
      <c r="AX513" s="13" t="s">
        <v>75</v>
      </c>
      <c r="AY513" s="220" t="s">
        <v>283</v>
      </c>
    </row>
    <row r="514" s="13" customFormat="1">
      <c r="A514" s="13"/>
      <c r="B514" s="218"/>
      <c r="C514" s="13"/>
      <c r="D514" s="219" t="s">
        <v>291</v>
      </c>
      <c r="E514" s="220" t="s">
        <v>1</v>
      </c>
      <c r="F514" s="221" t="s">
        <v>5552</v>
      </c>
      <c r="G514" s="13"/>
      <c r="H514" s="222">
        <v>1059.6400000000001</v>
      </c>
      <c r="I514" s="223"/>
      <c r="J514" s="13"/>
      <c r="K514" s="13"/>
      <c r="L514" s="218"/>
      <c r="M514" s="224"/>
      <c r="N514" s="225"/>
      <c r="O514" s="225"/>
      <c r="P514" s="225"/>
      <c r="Q514" s="225"/>
      <c r="R514" s="225"/>
      <c r="S514" s="225"/>
      <c r="T514" s="226"/>
      <c r="U514" s="13"/>
      <c r="V514" s="13"/>
      <c r="W514" s="13"/>
      <c r="X514" s="13"/>
      <c r="Y514" s="13"/>
      <c r="Z514" s="13"/>
      <c r="AA514" s="13"/>
      <c r="AB514" s="13"/>
      <c r="AC514" s="13"/>
      <c r="AD514" s="13"/>
      <c r="AE514" s="13"/>
      <c r="AT514" s="220" t="s">
        <v>291</v>
      </c>
      <c r="AU514" s="220" t="s">
        <v>87</v>
      </c>
      <c r="AV514" s="13" t="s">
        <v>87</v>
      </c>
      <c r="AW514" s="13" t="s">
        <v>31</v>
      </c>
      <c r="AX514" s="13" t="s">
        <v>75</v>
      </c>
      <c r="AY514" s="220" t="s">
        <v>283</v>
      </c>
    </row>
    <row r="515" s="14" customFormat="1">
      <c r="A515" s="14"/>
      <c r="B515" s="227"/>
      <c r="C515" s="14"/>
      <c r="D515" s="219" t="s">
        <v>291</v>
      </c>
      <c r="E515" s="228" t="s">
        <v>1</v>
      </c>
      <c r="F515" s="229" t="s">
        <v>293</v>
      </c>
      <c r="G515" s="14"/>
      <c r="H515" s="230">
        <v>2039.0100000000002</v>
      </c>
      <c r="I515" s="231"/>
      <c r="J515" s="14"/>
      <c r="K515" s="14"/>
      <c r="L515" s="227"/>
      <c r="M515" s="232"/>
      <c r="N515" s="233"/>
      <c r="O515" s="233"/>
      <c r="P515" s="233"/>
      <c r="Q515" s="233"/>
      <c r="R515" s="233"/>
      <c r="S515" s="233"/>
      <c r="T515" s="234"/>
      <c r="U515" s="14"/>
      <c r="V515" s="14"/>
      <c r="W515" s="14"/>
      <c r="X515" s="14"/>
      <c r="Y515" s="14"/>
      <c r="Z515" s="14"/>
      <c r="AA515" s="14"/>
      <c r="AB515" s="14"/>
      <c r="AC515" s="14"/>
      <c r="AD515" s="14"/>
      <c r="AE515" s="14"/>
      <c r="AT515" s="228" t="s">
        <v>291</v>
      </c>
      <c r="AU515" s="228" t="s">
        <v>87</v>
      </c>
      <c r="AV515" s="14" t="s">
        <v>289</v>
      </c>
      <c r="AW515" s="14" t="s">
        <v>31</v>
      </c>
      <c r="AX515" s="14" t="s">
        <v>82</v>
      </c>
      <c r="AY515" s="228" t="s">
        <v>283</v>
      </c>
    </row>
    <row r="516" s="2" customFormat="1" ht="33" customHeight="1">
      <c r="A516" s="37"/>
      <c r="B516" s="168"/>
      <c r="C516" s="204" t="s">
        <v>971</v>
      </c>
      <c r="D516" s="204" t="s">
        <v>285</v>
      </c>
      <c r="E516" s="205" t="s">
        <v>851</v>
      </c>
      <c r="F516" s="206" t="s">
        <v>852</v>
      </c>
      <c r="G516" s="207" t="s">
        <v>288</v>
      </c>
      <c r="H516" s="208">
        <v>5116.1700000000001</v>
      </c>
      <c r="I516" s="209"/>
      <c r="J516" s="210">
        <f>ROUND(I516*H516,2)</f>
        <v>0</v>
      </c>
      <c r="K516" s="211"/>
      <c r="L516" s="38"/>
      <c r="M516" s="212" t="s">
        <v>1</v>
      </c>
      <c r="N516" s="213" t="s">
        <v>41</v>
      </c>
      <c r="O516" s="81"/>
      <c r="P516" s="214">
        <f>O516*H516</f>
        <v>0</v>
      </c>
      <c r="Q516" s="214">
        <v>0</v>
      </c>
      <c r="R516" s="214">
        <f>Q516*H516</f>
        <v>0</v>
      </c>
      <c r="S516" s="214">
        <v>0.02</v>
      </c>
      <c r="T516" s="215">
        <f>S516*H516</f>
        <v>102.32340000000001</v>
      </c>
      <c r="U516" s="37"/>
      <c r="V516" s="37"/>
      <c r="W516" s="37"/>
      <c r="X516" s="37"/>
      <c r="Y516" s="37"/>
      <c r="Z516" s="37"/>
      <c r="AA516" s="37"/>
      <c r="AB516" s="37"/>
      <c r="AC516" s="37"/>
      <c r="AD516" s="37"/>
      <c r="AE516" s="37"/>
      <c r="AR516" s="216" t="s">
        <v>289</v>
      </c>
      <c r="AT516" s="216" t="s">
        <v>285</v>
      </c>
      <c r="AU516" s="216" t="s">
        <v>87</v>
      </c>
      <c r="AY516" s="18" t="s">
        <v>283</v>
      </c>
      <c r="BE516" s="217">
        <f>IF(N516="základná",J516,0)</f>
        <v>0</v>
      </c>
      <c r="BF516" s="217">
        <f>IF(N516="znížená",J516,0)</f>
        <v>0</v>
      </c>
      <c r="BG516" s="217">
        <f>IF(N516="zákl. prenesená",J516,0)</f>
        <v>0</v>
      </c>
      <c r="BH516" s="217">
        <f>IF(N516="zníž. prenesená",J516,0)</f>
        <v>0</v>
      </c>
      <c r="BI516" s="217">
        <f>IF(N516="nulová",J516,0)</f>
        <v>0</v>
      </c>
      <c r="BJ516" s="18" t="s">
        <v>87</v>
      </c>
      <c r="BK516" s="217">
        <f>ROUND(I516*H516,2)</f>
        <v>0</v>
      </c>
      <c r="BL516" s="18" t="s">
        <v>289</v>
      </c>
      <c r="BM516" s="216" t="s">
        <v>853</v>
      </c>
    </row>
    <row r="517" s="15" customFormat="1">
      <c r="A517" s="15"/>
      <c r="B517" s="235"/>
      <c r="C517" s="15"/>
      <c r="D517" s="219" t="s">
        <v>291</v>
      </c>
      <c r="E517" s="236" t="s">
        <v>1</v>
      </c>
      <c r="F517" s="237" t="s">
        <v>5345</v>
      </c>
      <c r="G517" s="15"/>
      <c r="H517" s="236" t="s">
        <v>1</v>
      </c>
      <c r="I517" s="238"/>
      <c r="J517" s="15"/>
      <c r="K517" s="15"/>
      <c r="L517" s="235"/>
      <c r="M517" s="239"/>
      <c r="N517" s="240"/>
      <c r="O517" s="240"/>
      <c r="P517" s="240"/>
      <c r="Q517" s="240"/>
      <c r="R517" s="240"/>
      <c r="S517" s="240"/>
      <c r="T517" s="241"/>
      <c r="U517" s="15"/>
      <c r="V517" s="15"/>
      <c r="W517" s="15"/>
      <c r="X517" s="15"/>
      <c r="Y517" s="15"/>
      <c r="Z517" s="15"/>
      <c r="AA517" s="15"/>
      <c r="AB517" s="15"/>
      <c r="AC517" s="15"/>
      <c r="AD517" s="15"/>
      <c r="AE517" s="15"/>
      <c r="AT517" s="236" t="s">
        <v>291</v>
      </c>
      <c r="AU517" s="236" t="s">
        <v>87</v>
      </c>
      <c r="AV517" s="15" t="s">
        <v>82</v>
      </c>
      <c r="AW517" s="15" t="s">
        <v>31</v>
      </c>
      <c r="AX517" s="15" t="s">
        <v>75</v>
      </c>
      <c r="AY517" s="236" t="s">
        <v>283</v>
      </c>
    </row>
    <row r="518" s="13" customFormat="1">
      <c r="A518" s="13"/>
      <c r="B518" s="218"/>
      <c r="C518" s="13"/>
      <c r="D518" s="219" t="s">
        <v>291</v>
      </c>
      <c r="E518" s="220" t="s">
        <v>1</v>
      </c>
      <c r="F518" s="221" t="s">
        <v>5553</v>
      </c>
      <c r="G518" s="13"/>
      <c r="H518" s="222">
        <v>882.76999999999998</v>
      </c>
      <c r="I518" s="223"/>
      <c r="J518" s="13"/>
      <c r="K518" s="13"/>
      <c r="L518" s="218"/>
      <c r="M518" s="224"/>
      <c r="N518" s="225"/>
      <c r="O518" s="225"/>
      <c r="P518" s="225"/>
      <c r="Q518" s="225"/>
      <c r="R518" s="225"/>
      <c r="S518" s="225"/>
      <c r="T518" s="226"/>
      <c r="U518" s="13"/>
      <c r="V518" s="13"/>
      <c r="W518" s="13"/>
      <c r="X518" s="13"/>
      <c r="Y518" s="13"/>
      <c r="Z518" s="13"/>
      <c r="AA518" s="13"/>
      <c r="AB518" s="13"/>
      <c r="AC518" s="13"/>
      <c r="AD518" s="13"/>
      <c r="AE518" s="13"/>
      <c r="AT518" s="220" t="s">
        <v>291</v>
      </c>
      <c r="AU518" s="220" t="s">
        <v>87</v>
      </c>
      <c r="AV518" s="13" t="s">
        <v>87</v>
      </c>
      <c r="AW518" s="13" t="s">
        <v>31</v>
      </c>
      <c r="AX518" s="13" t="s">
        <v>75</v>
      </c>
      <c r="AY518" s="220" t="s">
        <v>283</v>
      </c>
    </row>
    <row r="519" s="13" customFormat="1">
      <c r="A519" s="13"/>
      <c r="B519" s="218"/>
      <c r="C519" s="13"/>
      <c r="D519" s="219" t="s">
        <v>291</v>
      </c>
      <c r="E519" s="220" t="s">
        <v>1</v>
      </c>
      <c r="F519" s="221" t="s">
        <v>5554</v>
      </c>
      <c r="G519" s="13"/>
      <c r="H519" s="222">
        <v>902.60000000000002</v>
      </c>
      <c r="I519" s="223"/>
      <c r="J519" s="13"/>
      <c r="K519" s="13"/>
      <c r="L519" s="218"/>
      <c r="M519" s="224"/>
      <c r="N519" s="225"/>
      <c r="O519" s="225"/>
      <c r="P519" s="225"/>
      <c r="Q519" s="225"/>
      <c r="R519" s="225"/>
      <c r="S519" s="225"/>
      <c r="T519" s="226"/>
      <c r="U519" s="13"/>
      <c r="V519" s="13"/>
      <c r="W519" s="13"/>
      <c r="X519" s="13"/>
      <c r="Y519" s="13"/>
      <c r="Z519" s="13"/>
      <c r="AA519" s="13"/>
      <c r="AB519" s="13"/>
      <c r="AC519" s="13"/>
      <c r="AD519" s="13"/>
      <c r="AE519" s="13"/>
      <c r="AT519" s="220" t="s">
        <v>291</v>
      </c>
      <c r="AU519" s="220" t="s">
        <v>87</v>
      </c>
      <c r="AV519" s="13" t="s">
        <v>87</v>
      </c>
      <c r="AW519" s="13" t="s">
        <v>31</v>
      </c>
      <c r="AX519" s="13" t="s">
        <v>75</v>
      </c>
      <c r="AY519" s="220" t="s">
        <v>283</v>
      </c>
    </row>
    <row r="520" s="13" customFormat="1">
      <c r="A520" s="13"/>
      <c r="B520" s="218"/>
      <c r="C520" s="13"/>
      <c r="D520" s="219" t="s">
        <v>291</v>
      </c>
      <c r="E520" s="220" t="s">
        <v>1</v>
      </c>
      <c r="F520" s="221" t="s">
        <v>5555</v>
      </c>
      <c r="G520" s="13"/>
      <c r="H520" s="222">
        <v>582.28999999999996</v>
      </c>
      <c r="I520" s="223"/>
      <c r="J520" s="13"/>
      <c r="K520" s="13"/>
      <c r="L520" s="218"/>
      <c r="M520" s="224"/>
      <c r="N520" s="225"/>
      <c r="O520" s="225"/>
      <c r="P520" s="225"/>
      <c r="Q520" s="225"/>
      <c r="R520" s="225"/>
      <c r="S520" s="225"/>
      <c r="T520" s="226"/>
      <c r="U520" s="13"/>
      <c r="V520" s="13"/>
      <c r="W520" s="13"/>
      <c r="X520" s="13"/>
      <c r="Y520" s="13"/>
      <c r="Z520" s="13"/>
      <c r="AA520" s="13"/>
      <c r="AB520" s="13"/>
      <c r="AC520" s="13"/>
      <c r="AD520" s="13"/>
      <c r="AE520" s="13"/>
      <c r="AT520" s="220" t="s">
        <v>291</v>
      </c>
      <c r="AU520" s="220" t="s">
        <v>87</v>
      </c>
      <c r="AV520" s="13" t="s">
        <v>87</v>
      </c>
      <c r="AW520" s="13" t="s">
        <v>31</v>
      </c>
      <c r="AX520" s="13" t="s">
        <v>75</v>
      </c>
      <c r="AY520" s="220" t="s">
        <v>283</v>
      </c>
    </row>
    <row r="521" s="13" customFormat="1">
      <c r="A521" s="13"/>
      <c r="B521" s="218"/>
      <c r="C521" s="13"/>
      <c r="D521" s="219" t="s">
        <v>291</v>
      </c>
      <c r="E521" s="220" t="s">
        <v>1</v>
      </c>
      <c r="F521" s="221" t="s">
        <v>5556</v>
      </c>
      <c r="G521" s="13"/>
      <c r="H521" s="222">
        <v>345.81999999999999</v>
      </c>
      <c r="I521" s="223"/>
      <c r="J521" s="13"/>
      <c r="K521" s="13"/>
      <c r="L521" s="218"/>
      <c r="M521" s="224"/>
      <c r="N521" s="225"/>
      <c r="O521" s="225"/>
      <c r="P521" s="225"/>
      <c r="Q521" s="225"/>
      <c r="R521" s="225"/>
      <c r="S521" s="225"/>
      <c r="T521" s="226"/>
      <c r="U521" s="13"/>
      <c r="V521" s="13"/>
      <c r="W521" s="13"/>
      <c r="X521" s="13"/>
      <c r="Y521" s="13"/>
      <c r="Z521" s="13"/>
      <c r="AA521" s="13"/>
      <c r="AB521" s="13"/>
      <c r="AC521" s="13"/>
      <c r="AD521" s="13"/>
      <c r="AE521" s="13"/>
      <c r="AT521" s="220" t="s">
        <v>291</v>
      </c>
      <c r="AU521" s="220" t="s">
        <v>87</v>
      </c>
      <c r="AV521" s="13" t="s">
        <v>87</v>
      </c>
      <c r="AW521" s="13" t="s">
        <v>31</v>
      </c>
      <c r="AX521" s="13" t="s">
        <v>75</v>
      </c>
      <c r="AY521" s="220" t="s">
        <v>283</v>
      </c>
    </row>
    <row r="522" s="15" customFormat="1">
      <c r="A522" s="15"/>
      <c r="B522" s="235"/>
      <c r="C522" s="15"/>
      <c r="D522" s="219" t="s">
        <v>291</v>
      </c>
      <c r="E522" s="236" t="s">
        <v>1</v>
      </c>
      <c r="F522" s="237" t="s">
        <v>404</v>
      </c>
      <c r="G522" s="15"/>
      <c r="H522" s="236" t="s">
        <v>1</v>
      </c>
      <c r="I522" s="238"/>
      <c r="J522" s="15"/>
      <c r="K522" s="15"/>
      <c r="L522" s="235"/>
      <c r="M522" s="239"/>
      <c r="N522" s="240"/>
      <c r="O522" s="240"/>
      <c r="P522" s="240"/>
      <c r="Q522" s="240"/>
      <c r="R522" s="240"/>
      <c r="S522" s="240"/>
      <c r="T522" s="241"/>
      <c r="U522" s="15"/>
      <c r="V522" s="15"/>
      <c r="W522" s="15"/>
      <c r="X522" s="15"/>
      <c r="Y522" s="15"/>
      <c r="Z522" s="15"/>
      <c r="AA522" s="15"/>
      <c r="AB522" s="15"/>
      <c r="AC522" s="15"/>
      <c r="AD522" s="15"/>
      <c r="AE522" s="15"/>
      <c r="AT522" s="236" t="s">
        <v>291</v>
      </c>
      <c r="AU522" s="236" t="s">
        <v>87</v>
      </c>
      <c r="AV522" s="15" t="s">
        <v>82</v>
      </c>
      <c r="AW522" s="15" t="s">
        <v>31</v>
      </c>
      <c r="AX522" s="15" t="s">
        <v>75</v>
      </c>
      <c r="AY522" s="236" t="s">
        <v>283</v>
      </c>
    </row>
    <row r="523" s="13" customFormat="1">
      <c r="A523" s="13"/>
      <c r="B523" s="218"/>
      <c r="C523" s="13"/>
      <c r="D523" s="219" t="s">
        <v>291</v>
      </c>
      <c r="E523" s="220" t="s">
        <v>1</v>
      </c>
      <c r="F523" s="221" t="s">
        <v>5557</v>
      </c>
      <c r="G523" s="13"/>
      <c r="H523" s="222">
        <v>1128.3399999999999</v>
      </c>
      <c r="I523" s="223"/>
      <c r="J523" s="13"/>
      <c r="K523" s="13"/>
      <c r="L523" s="218"/>
      <c r="M523" s="224"/>
      <c r="N523" s="225"/>
      <c r="O523" s="225"/>
      <c r="P523" s="225"/>
      <c r="Q523" s="225"/>
      <c r="R523" s="225"/>
      <c r="S523" s="225"/>
      <c r="T523" s="226"/>
      <c r="U523" s="13"/>
      <c r="V523" s="13"/>
      <c r="W523" s="13"/>
      <c r="X523" s="13"/>
      <c r="Y523" s="13"/>
      <c r="Z523" s="13"/>
      <c r="AA523" s="13"/>
      <c r="AB523" s="13"/>
      <c r="AC523" s="13"/>
      <c r="AD523" s="13"/>
      <c r="AE523" s="13"/>
      <c r="AT523" s="220" t="s">
        <v>291</v>
      </c>
      <c r="AU523" s="220" t="s">
        <v>87</v>
      </c>
      <c r="AV523" s="13" t="s">
        <v>87</v>
      </c>
      <c r="AW523" s="13" t="s">
        <v>31</v>
      </c>
      <c r="AX523" s="13" t="s">
        <v>75</v>
      </c>
      <c r="AY523" s="220" t="s">
        <v>283</v>
      </c>
    </row>
    <row r="524" s="13" customFormat="1">
      <c r="A524" s="13"/>
      <c r="B524" s="218"/>
      <c r="C524" s="13"/>
      <c r="D524" s="219" t="s">
        <v>291</v>
      </c>
      <c r="E524" s="220" t="s">
        <v>1</v>
      </c>
      <c r="F524" s="221" t="s">
        <v>5558</v>
      </c>
      <c r="G524" s="13"/>
      <c r="H524" s="222">
        <v>784.97000000000003</v>
      </c>
      <c r="I524" s="223"/>
      <c r="J524" s="13"/>
      <c r="K524" s="13"/>
      <c r="L524" s="218"/>
      <c r="M524" s="224"/>
      <c r="N524" s="225"/>
      <c r="O524" s="225"/>
      <c r="P524" s="225"/>
      <c r="Q524" s="225"/>
      <c r="R524" s="225"/>
      <c r="S524" s="225"/>
      <c r="T524" s="226"/>
      <c r="U524" s="13"/>
      <c r="V524" s="13"/>
      <c r="W524" s="13"/>
      <c r="X524" s="13"/>
      <c r="Y524" s="13"/>
      <c r="Z524" s="13"/>
      <c r="AA524" s="13"/>
      <c r="AB524" s="13"/>
      <c r="AC524" s="13"/>
      <c r="AD524" s="13"/>
      <c r="AE524" s="13"/>
      <c r="AT524" s="220" t="s">
        <v>291</v>
      </c>
      <c r="AU524" s="220" t="s">
        <v>87</v>
      </c>
      <c r="AV524" s="13" t="s">
        <v>87</v>
      </c>
      <c r="AW524" s="13" t="s">
        <v>31</v>
      </c>
      <c r="AX524" s="13" t="s">
        <v>75</v>
      </c>
      <c r="AY524" s="220" t="s">
        <v>283</v>
      </c>
    </row>
    <row r="525" s="13" customFormat="1">
      <c r="A525" s="13"/>
      <c r="B525" s="218"/>
      <c r="C525" s="13"/>
      <c r="D525" s="219" t="s">
        <v>291</v>
      </c>
      <c r="E525" s="220" t="s">
        <v>1</v>
      </c>
      <c r="F525" s="221" t="s">
        <v>5559</v>
      </c>
      <c r="G525" s="13"/>
      <c r="H525" s="222">
        <v>317.39999999999998</v>
      </c>
      <c r="I525" s="223"/>
      <c r="J525" s="13"/>
      <c r="K525" s="13"/>
      <c r="L525" s="218"/>
      <c r="M525" s="224"/>
      <c r="N525" s="225"/>
      <c r="O525" s="225"/>
      <c r="P525" s="225"/>
      <c r="Q525" s="225"/>
      <c r="R525" s="225"/>
      <c r="S525" s="225"/>
      <c r="T525" s="226"/>
      <c r="U525" s="13"/>
      <c r="V525" s="13"/>
      <c r="W525" s="13"/>
      <c r="X525" s="13"/>
      <c r="Y525" s="13"/>
      <c r="Z525" s="13"/>
      <c r="AA525" s="13"/>
      <c r="AB525" s="13"/>
      <c r="AC525" s="13"/>
      <c r="AD525" s="13"/>
      <c r="AE525" s="13"/>
      <c r="AT525" s="220" t="s">
        <v>291</v>
      </c>
      <c r="AU525" s="220" t="s">
        <v>87</v>
      </c>
      <c r="AV525" s="13" t="s">
        <v>87</v>
      </c>
      <c r="AW525" s="13" t="s">
        <v>31</v>
      </c>
      <c r="AX525" s="13" t="s">
        <v>75</v>
      </c>
      <c r="AY525" s="220" t="s">
        <v>283</v>
      </c>
    </row>
    <row r="526" s="15" customFormat="1">
      <c r="A526" s="15"/>
      <c r="B526" s="235"/>
      <c r="C526" s="15"/>
      <c r="D526" s="219" t="s">
        <v>291</v>
      </c>
      <c r="E526" s="236" t="s">
        <v>1</v>
      </c>
      <c r="F526" s="237" t="s">
        <v>1084</v>
      </c>
      <c r="G526" s="15"/>
      <c r="H526" s="236" t="s">
        <v>1</v>
      </c>
      <c r="I526" s="238"/>
      <c r="J526" s="15"/>
      <c r="K526" s="15"/>
      <c r="L526" s="235"/>
      <c r="M526" s="239"/>
      <c r="N526" s="240"/>
      <c r="O526" s="240"/>
      <c r="P526" s="240"/>
      <c r="Q526" s="240"/>
      <c r="R526" s="240"/>
      <c r="S526" s="240"/>
      <c r="T526" s="241"/>
      <c r="U526" s="15"/>
      <c r="V526" s="15"/>
      <c r="W526" s="15"/>
      <c r="X526" s="15"/>
      <c r="Y526" s="15"/>
      <c r="Z526" s="15"/>
      <c r="AA526" s="15"/>
      <c r="AB526" s="15"/>
      <c r="AC526" s="15"/>
      <c r="AD526" s="15"/>
      <c r="AE526" s="15"/>
      <c r="AT526" s="236" t="s">
        <v>291</v>
      </c>
      <c r="AU526" s="236" t="s">
        <v>87</v>
      </c>
      <c r="AV526" s="15" t="s">
        <v>82</v>
      </c>
      <c r="AW526" s="15" t="s">
        <v>31</v>
      </c>
      <c r="AX526" s="15" t="s">
        <v>75</v>
      </c>
      <c r="AY526" s="236" t="s">
        <v>283</v>
      </c>
    </row>
    <row r="527" s="13" customFormat="1">
      <c r="A527" s="13"/>
      <c r="B527" s="218"/>
      <c r="C527" s="13"/>
      <c r="D527" s="219" t="s">
        <v>291</v>
      </c>
      <c r="E527" s="220" t="s">
        <v>1</v>
      </c>
      <c r="F527" s="221" t="s">
        <v>5560</v>
      </c>
      <c r="G527" s="13"/>
      <c r="H527" s="222">
        <v>171.97999999999999</v>
      </c>
      <c r="I527" s="223"/>
      <c r="J527" s="13"/>
      <c r="K527" s="13"/>
      <c r="L527" s="218"/>
      <c r="M527" s="224"/>
      <c r="N527" s="225"/>
      <c r="O527" s="225"/>
      <c r="P527" s="225"/>
      <c r="Q527" s="225"/>
      <c r="R527" s="225"/>
      <c r="S527" s="225"/>
      <c r="T527" s="226"/>
      <c r="U527" s="13"/>
      <c r="V527" s="13"/>
      <c r="W527" s="13"/>
      <c r="X527" s="13"/>
      <c r="Y527" s="13"/>
      <c r="Z527" s="13"/>
      <c r="AA527" s="13"/>
      <c r="AB527" s="13"/>
      <c r="AC527" s="13"/>
      <c r="AD527" s="13"/>
      <c r="AE527" s="13"/>
      <c r="AT527" s="220" t="s">
        <v>291</v>
      </c>
      <c r="AU527" s="220" t="s">
        <v>87</v>
      </c>
      <c r="AV527" s="13" t="s">
        <v>87</v>
      </c>
      <c r="AW527" s="13" t="s">
        <v>31</v>
      </c>
      <c r="AX527" s="13" t="s">
        <v>75</v>
      </c>
      <c r="AY527" s="220" t="s">
        <v>283</v>
      </c>
    </row>
    <row r="528" s="14" customFormat="1">
      <c r="A528" s="14"/>
      <c r="B528" s="227"/>
      <c r="C528" s="14"/>
      <c r="D528" s="219" t="s">
        <v>291</v>
      </c>
      <c r="E528" s="228" t="s">
        <v>1</v>
      </c>
      <c r="F528" s="229" t="s">
        <v>293</v>
      </c>
      <c r="G528" s="14"/>
      <c r="H528" s="230">
        <v>5116.1699999999992</v>
      </c>
      <c r="I528" s="231"/>
      <c r="J528" s="14"/>
      <c r="K528" s="14"/>
      <c r="L528" s="227"/>
      <c r="M528" s="232"/>
      <c r="N528" s="233"/>
      <c r="O528" s="233"/>
      <c r="P528" s="233"/>
      <c r="Q528" s="233"/>
      <c r="R528" s="233"/>
      <c r="S528" s="233"/>
      <c r="T528" s="234"/>
      <c r="U528" s="14"/>
      <c r="V528" s="14"/>
      <c r="W528" s="14"/>
      <c r="X528" s="14"/>
      <c r="Y528" s="14"/>
      <c r="Z528" s="14"/>
      <c r="AA528" s="14"/>
      <c r="AB528" s="14"/>
      <c r="AC528" s="14"/>
      <c r="AD528" s="14"/>
      <c r="AE528" s="14"/>
      <c r="AT528" s="228" t="s">
        <v>291</v>
      </c>
      <c r="AU528" s="228" t="s">
        <v>87</v>
      </c>
      <c r="AV528" s="14" t="s">
        <v>289</v>
      </c>
      <c r="AW528" s="14" t="s">
        <v>31</v>
      </c>
      <c r="AX528" s="14" t="s">
        <v>82</v>
      </c>
      <c r="AY528" s="228" t="s">
        <v>283</v>
      </c>
    </row>
    <row r="529" s="2" customFormat="1" ht="24.15" customHeight="1">
      <c r="A529" s="37"/>
      <c r="B529" s="168"/>
      <c r="C529" s="204" t="s">
        <v>976</v>
      </c>
      <c r="D529" s="204" t="s">
        <v>285</v>
      </c>
      <c r="E529" s="205" t="s">
        <v>876</v>
      </c>
      <c r="F529" s="206" t="s">
        <v>877</v>
      </c>
      <c r="G529" s="207" t="s">
        <v>288</v>
      </c>
      <c r="H529" s="208">
        <v>322.65800000000002</v>
      </c>
      <c r="I529" s="209"/>
      <c r="J529" s="210">
        <f>ROUND(I529*H529,2)</f>
        <v>0</v>
      </c>
      <c r="K529" s="211"/>
      <c r="L529" s="38"/>
      <c r="M529" s="212" t="s">
        <v>1</v>
      </c>
      <c r="N529" s="213" t="s">
        <v>41</v>
      </c>
      <c r="O529" s="81"/>
      <c r="P529" s="214">
        <f>O529*H529</f>
        <v>0</v>
      </c>
      <c r="Q529" s="214">
        <v>0</v>
      </c>
      <c r="R529" s="214">
        <f>Q529*H529</f>
        <v>0</v>
      </c>
      <c r="S529" s="214">
        <v>0.060999999999999999</v>
      </c>
      <c r="T529" s="215">
        <f>S529*H529</f>
        <v>19.682138000000002</v>
      </c>
      <c r="U529" s="37"/>
      <c r="V529" s="37"/>
      <c r="W529" s="37"/>
      <c r="X529" s="37"/>
      <c r="Y529" s="37"/>
      <c r="Z529" s="37"/>
      <c r="AA529" s="37"/>
      <c r="AB529" s="37"/>
      <c r="AC529" s="37"/>
      <c r="AD529" s="37"/>
      <c r="AE529" s="37"/>
      <c r="AR529" s="216" t="s">
        <v>289</v>
      </c>
      <c r="AT529" s="216" t="s">
        <v>285</v>
      </c>
      <c r="AU529" s="216" t="s">
        <v>87</v>
      </c>
      <c r="AY529" s="18" t="s">
        <v>283</v>
      </c>
      <c r="BE529" s="217">
        <f>IF(N529="základná",J529,0)</f>
        <v>0</v>
      </c>
      <c r="BF529" s="217">
        <f>IF(N529="znížená",J529,0)</f>
        <v>0</v>
      </c>
      <c r="BG529" s="217">
        <f>IF(N529="zákl. prenesená",J529,0)</f>
        <v>0</v>
      </c>
      <c r="BH529" s="217">
        <f>IF(N529="zníž. prenesená",J529,0)</f>
        <v>0</v>
      </c>
      <c r="BI529" s="217">
        <f>IF(N529="nulová",J529,0)</f>
        <v>0</v>
      </c>
      <c r="BJ529" s="18" t="s">
        <v>87</v>
      </c>
      <c r="BK529" s="217">
        <f>ROUND(I529*H529,2)</f>
        <v>0</v>
      </c>
      <c r="BL529" s="18" t="s">
        <v>289</v>
      </c>
      <c r="BM529" s="216" t="s">
        <v>878</v>
      </c>
    </row>
    <row r="530" s="15" customFormat="1">
      <c r="A530" s="15"/>
      <c r="B530" s="235"/>
      <c r="C530" s="15"/>
      <c r="D530" s="219" t="s">
        <v>291</v>
      </c>
      <c r="E530" s="236" t="s">
        <v>1</v>
      </c>
      <c r="F530" s="237" t="s">
        <v>5384</v>
      </c>
      <c r="G530" s="15"/>
      <c r="H530" s="236" t="s">
        <v>1</v>
      </c>
      <c r="I530" s="238"/>
      <c r="J530" s="15"/>
      <c r="K530" s="15"/>
      <c r="L530" s="235"/>
      <c r="M530" s="239"/>
      <c r="N530" s="240"/>
      <c r="O530" s="240"/>
      <c r="P530" s="240"/>
      <c r="Q530" s="240"/>
      <c r="R530" s="240"/>
      <c r="S530" s="240"/>
      <c r="T530" s="241"/>
      <c r="U530" s="15"/>
      <c r="V530" s="15"/>
      <c r="W530" s="15"/>
      <c r="X530" s="15"/>
      <c r="Y530" s="15"/>
      <c r="Z530" s="15"/>
      <c r="AA530" s="15"/>
      <c r="AB530" s="15"/>
      <c r="AC530" s="15"/>
      <c r="AD530" s="15"/>
      <c r="AE530" s="15"/>
      <c r="AT530" s="236" t="s">
        <v>291</v>
      </c>
      <c r="AU530" s="236" t="s">
        <v>87</v>
      </c>
      <c r="AV530" s="15" t="s">
        <v>82</v>
      </c>
      <c r="AW530" s="15" t="s">
        <v>31</v>
      </c>
      <c r="AX530" s="15" t="s">
        <v>75</v>
      </c>
      <c r="AY530" s="236" t="s">
        <v>283</v>
      </c>
    </row>
    <row r="531" s="13" customFormat="1">
      <c r="A531" s="13"/>
      <c r="B531" s="218"/>
      <c r="C531" s="13"/>
      <c r="D531" s="219" t="s">
        <v>291</v>
      </c>
      <c r="E531" s="220" t="s">
        <v>1</v>
      </c>
      <c r="F531" s="221" t="s">
        <v>5385</v>
      </c>
      <c r="G531" s="13"/>
      <c r="H531" s="222">
        <v>348.618</v>
      </c>
      <c r="I531" s="223"/>
      <c r="J531" s="13"/>
      <c r="K531" s="13"/>
      <c r="L531" s="218"/>
      <c r="M531" s="224"/>
      <c r="N531" s="225"/>
      <c r="O531" s="225"/>
      <c r="P531" s="225"/>
      <c r="Q531" s="225"/>
      <c r="R531" s="225"/>
      <c r="S531" s="225"/>
      <c r="T531" s="226"/>
      <c r="U531" s="13"/>
      <c r="V531" s="13"/>
      <c r="W531" s="13"/>
      <c r="X531" s="13"/>
      <c r="Y531" s="13"/>
      <c r="Z531" s="13"/>
      <c r="AA531" s="13"/>
      <c r="AB531" s="13"/>
      <c r="AC531" s="13"/>
      <c r="AD531" s="13"/>
      <c r="AE531" s="13"/>
      <c r="AT531" s="220" t="s">
        <v>291</v>
      </c>
      <c r="AU531" s="220" t="s">
        <v>87</v>
      </c>
      <c r="AV531" s="13" t="s">
        <v>87</v>
      </c>
      <c r="AW531" s="13" t="s">
        <v>31</v>
      </c>
      <c r="AX531" s="13" t="s">
        <v>75</v>
      </c>
      <c r="AY531" s="220" t="s">
        <v>283</v>
      </c>
    </row>
    <row r="532" s="13" customFormat="1">
      <c r="A532" s="13"/>
      <c r="B532" s="218"/>
      <c r="C532" s="13"/>
      <c r="D532" s="219" t="s">
        <v>291</v>
      </c>
      <c r="E532" s="220" t="s">
        <v>1</v>
      </c>
      <c r="F532" s="221" t="s">
        <v>5386</v>
      </c>
      <c r="G532" s="13"/>
      <c r="H532" s="222">
        <v>-13.039999999999999</v>
      </c>
      <c r="I532" s="223"/>
      <c r="J532" s="13"/>
      <c r="K532" s="13"/>
      <c r="L532" s="218"/>
      <c r="M532" s="224"/>
      <c r="N532" s="225"/>
      <c r="O532" s="225"/>
      <c r="P532" s="225"/>
      <c r="Q532" s="225"/>
      <c r="R532" s="225"/>
      <c r="S532" s="225"/>
      <c r="T532" s="226"/>
      <c r="U532" s="13"/>
      <c r="V532" s="13"/>
      <c r="W532" s="13"/>
      <c r="X532" s="13"/>
      <c r="Y532" s="13"/>
      <c r="Z532" s="13"/>
      <c r="AA532" s="13"/>
      <c r="AB532" s="13"/>
      <c r="AC532" s="13"/>
      <c r="AD532" s="13"/>
      <c r="AE532" s="13"/>
      <c r="AT532" s="220" t="s">
        <v>291</v>
      </c>
      <c r="AU532" s="220" t="s">
        <v>87</v>
      </c>
      <c r="AV532" s="13" t="s">
        <v>87</v>
      </c>
      <c r="AW532" s="13" t="s">
        <v>31</v>
      </c>
      <c r="AX532" s="13" t="s">
        <v>75</v>
      </c>
      <c r="AY532" s="220" t="s">
        <v>283</v>
      </c>
    </row>
    <row r="533" s="13" customFormat="1">
      <c r="A533" s="13"/>
      <c r="B533" s="218"/>
      <c r="C533" s="13"/>
      <c r="D533" s="219" t="s">
        <v>291</v>
      </c>
      <c r="E533" s="220" t="s">
        <v>1</v>
      </c>
      <c r="F533" s="221" t="s">
        <v>5387</v>
      </c>
      <c r="G533" s="13"/>
      <c r="H533" s="222">
        <v>-12.92</v>
      </c>
      <c r="I533" s="223"/>
      <c r="J533" s="13"/>
      <c r="K533" s="13"/>
      <c r="L533" s="218"/>
      <c r="M533" s="224"/>
      <c r="N533" s="225"/>
      <c r="O533" s="225"/>
      <c r="P533" s="225"/>
      <c r="Q533" s="225"/>
      <c r="R533" s="225"/>
      <c r="S533" s="225"/>
      <c r="T533" s="226"/>
      <c r="U533" s="13"/>
      <c r="V533" s="13"/>
      <c r="W533" s="13"/>
      <c r="X533" s="13"/>
      <c r="Y533" s="13"/>
      <c r="Z533" s="13"/>
      <c r="AA533" s="13"/>
      <c r="AB533" s="13"/>
      <c r="AC533" s="13"/>
      <c r="AD533" s="13"/>
      <c r="AE533" s="13"/>
      <c r="AT533" s="220" t="s">
        <v>291</v>
      </c>
      <c r="AU533" s="220" t="s">
        <v>87</v>
      </c>
      <c r="AV533" s="13" t="s">
        <v>87</v>
      </c>
      <c r="AW533" s="13" t="s">
        <v>31</v>
      </c>
      <c r="AX533" s="13" t="s">
        <v>75</v>
      </c>
      <c r="AY533" s="220" t="s">
        <v>283</v>
      </c>
    </row>
    <row r="534" s="14" customFormat="1">
      <c r="A534" s="14"/>
      <c r="B534" s="227"/>
      <c r="C534" s="14"/>
      <c r="D534" s="219" t="s">
        <v>291</v>
      </c>
      <c r="E534" s="228" t="s">
        <v>1</v>
      </c>
      <c r="F534" s="229" t="s">
        <v>293</v>
      </c>
      <c r="G534" s="14"/>
      <c r="H534" s="230">
        <v>322.65799999999996</v>
      </c>
      <c r="I534" s="231"/>
      <c r="J534" s="14"/>
      <c r="K534" s="14"/>
      <c r="L534" s="227"/>
      <c r="M534" s="232"/>
      <c r="N534" s="233"/>
      <c r="O534" s="233"/>
      <c r="P534" s="233"/>
      <c r="Q534" s="233"/>
      <c r="R534" s="233"/>
      <c r="S534" s="233"/>
      <c r="T534" s="234"/>
      <c r="U534" s="14"/>
      <c r="V534" s="14"/>
      <c r="W534" s="14"/>
      <c r="X534" s="14"/>
      <c r="Y534" s="14"/>
      <c r="Z534" s="14"/>
      <c r="AA534" s="14"/>
      <c r="AB534" s="14"/>
      <c r="AC534" s="14"/>
      <c r="AD534" s="14"/>
      <c r="AE534" s="14"/>
      <c r="AT534" s="228" t="s">
        <v>291</v>
      </c>
      <c r="AU534" s="228" t="s">
        <v>87</v>
      </c>
      <c r="AV534" s="14" t="s">
        <v>289</v>
      </c>
      <c r="AW534" s="14" t="s">
        <v>31</v>
      </c>
      <c r="AX534" s="14" t="s">
        <v>82</v>
      </c>
      <c r="AY534" s="228" t="s">
        <v>283</v>
      </c>
    </row>
    <row r="535" s="2" customFormat="1" ht="24.15" customHeight="1">
      <c r="A535" s="37"/>
      <c r="B535" s="168"/>
      <c r="C535" s="204" t="s">
        <v>983</v>
      </c>
      <c r="D535" s="204" t="s">
        <v>285</v>
      </c>
      <c r="E535" s="205" t="s">
        <v>881</v>
      </c>
      <c r="F535" s="206" t="s">
        <v>882</v>
      </c>
      <c r="G535" s="207" t="s">
        <v>288</v>
      </c>
      <c r="H535" s="208">
        <v>675.39999999999998</v>
      </c>
      <c r="I535" s="209"/>
      <c r="J535" s="210">
        <f>ROUND(I535*H535,2)</f>
        <v>0</v>
      </c>
      <c r="K535" s="211"/>
      <c r="L535" s="38"/>
      <c r="M535" s="212" t="s">
        <v>1</v>
      </c>
      <c r="N535" s="213" t="s">
        <v>41</v>
      </c>
      <c r="O535" s="81"/>
      <c r="P535" s="214">
        <f>O535*H535</f>
        <v>0</v>
      </c>
      <c r="Q535" s="214">
        <v>0</v>
      </c>
      <c r="R535" s="214">
        <f>Q535*H535</f>
        <v>0</v>
      </c>
      <c r="S535" s="214">
        <v>0.029000000000000001</v>
      </c>
      <c r="T535" s="215">
        <f>S535*H535</f>
        <v>19.586600000000001</v>
      </c>
      <c r="U535" s="37"/>
      <c r="V535" s="37"/>
      <c r="W535" s="37"/>
      <c r="X535" s="37"/>
      <c r="Y535" s="37"/>
      <c r="Z535" s="37"/>
      <c r="AA535" s="37"/>
      <c r="AB535" s="37"/>
      <c r="AC535" s="37"/>
      <c r="AD535" s="37"/>
      <c r="AE535" s="37"/>
      <c r="AR535" s="216" t="s">
        <v>289</v>
      </c>
      <c r="AT535" s="216" t="s">
        <v>285</v>
      </c>
      <c r="AU535" s="216" t="s">
        <v>87</v>
      </c>
      <c r="AY535" s="18" t="s">
        <v>283</v>
      </c>
      <c r="BE535" s="217">
        <f>IF(N535="základná",J535,0)</f>
        <v>0</v>
      </c>
      <c r="BF535" s="217">
        <f>IF(N535="znížená",J535,0)</f>
        <v>0</v>
      </c>
      <c r="BG535" s="217">
        <f>IF(N535="zákl. prenesená",J535,0)</f>
        <v>0</v>
      </c>
      <c r="BH535" s="217">
        <f>IF(N535="zníž. prenesená",J535,0)</f>
        <v>0</v>
      </c>
      <c r="BI535" s="217">
        <f>IF(N535="nulová",J535,0)</f>
        <v>0</v>
      </c>
      <c r="BJ535" s="18" t="s">
        <v>87</v>
      </c>
      <c r="BK535" s="217">
        <f>ROUND(I535*H535,2)</f>
        <v>0</v>
      </c>
      <c r="BL535" s="18" t="s">
        <v>289</v>
      </c>
      <c r="BM535" s="216" t="s">
        <v>883</v>
      </c>
    </row>
    <row r="536" s="13" customFormat="1">
      <c r="A536" s="13"/>
      <c r="B536" s="218"/>
      <c r="C536" s="13"/>
      <c r="D536" s="219" t="s">
        <v>291</v>
      </c>
      <c r="E536" s="220" t="s">
        <v>1</v>
      </c>
      <c r="F536" s="221" t="s">
        <v>5561</v>
      </c>
      <c r="G536" s="13"/>
      <c r="H536" s="222">
        <v>675.39999999999998</v>
      </c>
      <c r="I536" s="223"/>
      <c r="J536" s="13"/>
      <c r="K536" s="13"/>
      <c r="L536" s="218"/>
      <c r="M536" s="224"/>
      <c r="N536" s="225"/>
      <c r="O536" s="225"/>
      <c r="P536" s="225"/>
      <c r="Q536" s="225"/>
      <c r="R536" s="225"/>
      <c r="S536" s="225"/>
      <c r="T536" s="226"/>
      <c r="U536" s="13"/>
      <c r="V536" s="13"/>
      <c r="W536" s="13"/>
      <c r="X536" s="13"/>
      <c r="Y536" s="13"/>
      <c r="Z536" s="13"/>
      <c r="AA536" s="13"/>
      <c r="AB536" s="13"/>
      <c r="AC536" s="13"/>
      <c r="AD536" s="13"/>
      <c r="AE536" s="13"/>
      <c r="AT536" s="220" t="s">
        <v>291</v>
      </c>
      <c r="AU536" s="220" t="s">
        <v>87</v>
      </c>
      <c r="AV536" s="13" t="s">
        <v>87</v>
      </c>
      <c r="AW536" s="13" t="s">
        <v>31</v>
      </c>
      <c r="AX536" s="13" t="s">
        <v>82</v>
      </c>
      <c r="AY536" s="220" t="s">
        <v>283</v>
      </c>
    </row>
    <row r="537" s="2" customFormat="1" ht="37.8" customHeight="1">
      <c r="A537" s="37"/>
      <c r="B537" s="168"/>
      <c r="C537" s="204" t="s">
        <v>989</v>
      </c>
      <c r="D537" s="204" t="s">
        <v>285</v>
      </c>
      <c r="E537" s="205" t="s">
        <v>888</v>
      </c>
      <c r="F537" s="206" t="s">
        <v>889</v>
      </c>
      <c r="G537" s="207" t="s">
        <v>288</v>
      </c>
      <c r="H537" s="208">
        <v>703.00999999999999</v>
      </c>
      <c r="I537" s="209"/>
      <c r="J537" s="210">
        <f>ROUND(I537*H537,2)</f>
        <v>0</v>
      </c>
      <c r="K537" s="211"/>
      <c r="L537" s="38"/>
      <c r="M537" s="212" t="s">
        <v>1</v>
      </c>
      <c r="N537" s="213" t="s">
        <v>41</v>
      </c>
      <c r="O537" s="81"/>
      <c r="P537" s="214">
        <f>O537*H537</f>
        <v>0</v>
      </c>
      <c r="Q537" s="214">
        <v>0</v>
      </c>
      <c r="R537" s="214">
        <f>Q537*H537</f>
        <v>0</v>
      </c>
      <c r="S537" s="214">
        <v>0.068000000000000005</v>
      </c>
      <c r="T537" s="215">
        <f>S537*H537</f>
        <v>47.804680000000005</v>
      </c>
      <c r="U537" s="37"/>
      <c r="V537" s="37"/>
      <c r="W537" s="37"/>
      <c r="X537" s="37"/>
      <c r="Y537" s="37"/>
      <c r="Z537" s="37"/>
      <c r="AA537" s="37"/>
      <c r="AB537" s="37"/>
      <c r="AC537" s="37"/>
      <c r="AD537" s="37"/>
      <c r="AE537" s="37"/>
      <c r="AR537" s="216" t="s">
        <v>289</v>
      </c>
      <c r="AT537" s="216" t="s">
        <v>285</v>
      </c>
      <c r="AU537" s="216" t="s">
        <v>87</v>
      </c>
      <c r="AY537" s="18" t="s">
        <v>283</v>
      </c>
      <c r="BE537" s="217">
        <f>IF(N537="základná",J537,0)</f>
        <v>0</v>
      </c>
      <c r="BF537" s="217">
        <f>IF(N537="znížená",J537,0)</f>
        <v>0</v>
      </c>
      <c r="BG537" s="217">
        <f>IF(N537="zákl. prenesená",J537,0)</f>
        <v>0</v>
      </c>
      <c r="BH537" s="217">
        <f>IF(N537="zníž. prenesená",J537,0)</f>
        <v>0</v>
      </c>
      <c r="BI537" s="217">
        <f>IF(N537="nulová",J537,0)</f>
        <v>0</v>
      </c>
      <c r="BJ537" s="18" t="s">
        <v>87</v>
      </c>
      <c r="BK537" s="217">
        <f>ROUND(I537*H537,2)</f>
        <v>0</v>
      </c>
      <c r="BL537" s="18" t="s">
        <v>289</v>
      </c>
      <c r="BM537" s="216" t="s">
        <v>890</v>
      </c>
    </row>
    <row r="538" s="15" customFormat="1">
      <c r="A538" s="15"/>
      <c r="B538" s="235"/>
      <c r="C538" s="15"/>
      <c r="D538" s="219" t="s">
        <v>291</v>
      </c>
      <c r="E538" s="236" t="s">
        <v>1</v>
      </c>
      <c r="F538" s="237" t="s">
        <v>5345</v>
      </c>
      <c r="G538" s="15"/>
      <c r="H538" s="236" t="s">
        <v>1</v>
      </c>
      <c r="I538" s="238"/>
      <c r="J538" s="15"/>
      <c r="K538" s="15"/>
      <c r="L538" s="235"/>
      <c r="M538" s="239"/>
      <c r="N538" s="240"/>
      <c r="O538" s="240"/>
      <c r="P538" s="240"/>
      <c r="Q538" s="240"/>
      <c r="R538" s="240"/>
      <c r="S538" s="240"/>
      <c r="T538" s="241"/>
      <c r="U538" s="15"/>
      <c r="V538" s="15"/>
      <c r="W538" s="15"/>
      <c r="X538" s="15"/>
      <c r="Y538" s="15"/>
      <c r="Z538" s="15"/>
      <c r="AA538" s="15"/>
      <c r="AB538" s="15"/>
      <c r="AC538" s="15"/>
      <c r="AD538" s="15"/>
      <c r="AE538" s="15"/>
      <c r="AT538" s="236" t="s">
        <v>291</v>
      </c>
      <c r="AU538" s="236" t="s">
        <v>87</v>
      </c>
      <c r="AV538" s="15" t="s">
        <v>82</v>
      </c>
      <c r="AW538" s="15" t="s">
        <v>31</v>
      </c>
      <c r="AX538" s="15" t="s">
        <v>75</v>
      </c>
      <c r="AY538" s="236" t="s">
        <v>283</v>
      </c>
    </row>
    <row r="539" s="13" customFormat="1">
      <c r="A539" s="13"/>
      <c r="B539" s="218"/>
      <c r="C539" s="13"/>
      <c r="D539" s="219" t="s">
        <v>291</v>
      </c>
      <c r="E539" s="220" t="s">
        <v>1</v>
      </c>
      <c r="F539" s="221" t="s">
        <v>5562</v>
      </c>
      <c r="G539" s="13"/>
      <c r="H539" s="222">
        <v>288.27999999999997</v>
      </c>
      <c r="I539" s="223"/>
      <c r="J539" s="13"/>
      <c r="K539" s="13"/>
      <c r="L539" s="218"/>
      <c r="M539" s="224"/>
      <c r="N539" s="225"/>
      <c r="O539" s="225"/>
      <c r="P539" s="225"/>
      <c r="Q539" s="225"/>
      <c r="R539" s="225"/>
      <c r="S539" s="225"/>
      <c r="T539" s="226"/>
      <c r="U539" s="13"/>
      <c r="V539" s="13"/>
      <c r="W539" s="13"/>
      <c r="X539" s="13"/>
      <c r="Y539" s="13"/>
      <c r="Z539" s="13"/>
      <c r="AA539" s="13"/>
      <c r="AB539" s="13"/>
      <c r="AC539" s="13"/>
      <c r="AD539" s="13"/>
      <c r="AE539" s="13"/>
      <c r="AT539" s="220" t="s">
        <v>291</v>
      </c>
      <c r="AU539" s="220" t="s">
        <v>87</v>
      </c>
      <c r="AV539" s="13" t="s">
        <v>87</v>
      </c>
      <c r="AW539" s="13" t="s">
        <v>31</v>
      </c>
      <c r="AX539" s="13" t="s">
        <v>75</v>
      </c>
      <c r="AY539" s="220" t="s">
        <v>283</v>
      </c>
    </row>
    <row r="540" s="15" customFormat="1">
      <c r="A540" s="15"/>
      <c r="B540" s="235"/>
      <c r="C540" s="15"/>
      <c r="D540" s="219" t="s">
        <v>291</v>
      </c>
      <c r="E540" s="236" t="s">
        <v>1</v>
      </c>
      <c r="F540" s="237" t="s">
        <v>404</v>
      </c>
      <c r="G540" s="15"/>
      <c r="H540" s="236" t="s">
        <v>1</v>
      </c>
      <c r="I540" s="238"/>
      <c r="J540" s="15"/>
      <c r="K540" s="15"/>
      <c r="L540" s="235"/>
      <c r="M540" s="239"/>
      <c r="N540" s="240"/>
      <c r="O540" s="240"/>
      <c r="P540" s="240"/>
      <c r="Q540" s="240"/>
      <c r="R540" s="240"/>
      <c r="S540" s="240"/>
      <c r="T540" s="241"/>
      <c r="U540" s="15"/>
      <c r="V540" s="15"/>
      <c r="W540" s="15"/>
      <c r="X540" s="15"/>
      <c r="Y540" s="15"/>
      <c r="Z540" s="15"/>
      <c r="AA540" s="15"/>
      <c r="AB540" s="15"/>
      <c r="AC540" s="15"/>
      <c r="AD540" s="15"/>
      <c r="AE540" s="15"/>
      <c r="AT540" s="236" t="s">
        <v>291</v>
      </c>
      <c r="AU540" s="236" t="s">
        <v>87</v>
      </c>
      <c r="AV540" s="15" t="s">
        <v>82</v>
      </c>
      <c r="AW540" s="15" t="s">
        <v>31</v>
      </c>
      <c r="AX540" s="15" t="s">
        <v>75</v>
      </c>
      <c r="AY540" s="236" t="s">
        <v>283</v>
      </c>
    </row>
    <row r="541" s="13" customFormat="1">
      <c r="A541" s="13"/>
      <c r="B541" s="218"/>
      <c r="C541" s="13"/>
      <c r="D541" s="219" t="s">
        <v>291</v>
      </c>
      <c r="E541" s="220" t="s">
        <v>1</v>
      </c>
      <c r="F541" s="221" t="s">
        <v>5563</v>
      </c>
      <c r="G541" s="13"/>
      <c r="H541" s="222">
        <v>250.91</v>
      </c>
      <c r="I541" s="223"/>
      <c r="J541" s="13"/>
      <c r="K541" s="13"/>
      <c r="L541" s="218"/>
      <c r="M541" s="224"/>
      <c r="N541" s="225"/>
      <c r="O541" s="225"/>
      <c r="P541" s="225"/>
      <c r="Q541" s="225"/>
      <c r="R541" s="225"/>
      <c r="S541" s="225"/>
      <c r="T541" s="226"/>
      <c r="U541" s="13"/>
      <c r="V541" s="13"/>
      <c r="W541" s="13"/>
      <c r="X541" s="13"/>
      <c r="Y541" s="13"/>
      <c r="Z541" s="13"/>
      <c r="AA541" s="13"/>
      <c r="AB541" s="13"/>
      <c r="AC541" s="13"/>
      <c r="AD541" s="13"/>
      <c r="AE541" s="13"/>
      <c r="AT541" s="220" t="s">
        <v>291</v>
      </c>
      <c r="AU541" s="220" t="s">
        <v>87</v>
      </c>
      <c r="AV541" s="13" t="s">
        <v>87</v>
      </c>
      <c r="AW541" s="13" t="s">
        <v>31</v>
      </c>
      <c r="AX541" s="13" t="s">
        <v>75</v>
      </c>
      <c r="AY541" s="220" t="s">
        <v>283</v>
      </c>
    </row>
    <row r="542" s="13" customFormat="1">
      <c r="A542" s="13"/>
      <c r="B542" s="218"/>
      <c r="C542" s="13"/>
      <c r="D542" s="219" t="s">
        <v>291</v>
      </c>
      <c r="E542" s="220" t="s">
        <v>1</v>
      </c>
      <c r="F542" s="221" t="s">
        <v>5564</v>
      </c>
      <c r="G542" s="13"/>
      <c r="H542" s="222">
        <v>163.81999999999999</v>
      </c>
      <c r="I542" s="223"/>
      <c r="J542" s="13"/>
      <c r="K542" s="13"/>
      <c r="L542" s="218"/>
      <c r="M542" s="224"/>
      <c r="N542" s="225"/>
      <c r="O542" s="225"/>
      <c r="P542" s="225"/>
      <c r="Q542" s="225"/>
      <c r="R542" s="225"/>
      <c r="S542" s="225"/>
      <c r="T542" s="226"/>
      <c r="U542" s="13"/>
      <c r="V542" s="13"/>
      <c r="W542" s="13"/>
      <c r="X542" s="13"/>
      <c r="Y542" s="13"/>
      <c r="Z542" s="13"/>
      <c r="AA542" s="13"/>
      <c r="AB542" s="13"/>
      <c r="AC542" s="13"/>
      <c r="AD542" s="13"/>
      <c r="AE542" s="13"/>
      <c r="AT542" s="220" t="s">
        <v>291</v>
      </c>
      <c r="AU542" s="220" t="s">
        <v>87</v>
      </c>
      <c r="AV542" s="13" t="s">
        <v>87</v>
      </c>
      <c r="AW542" s="13" t="s">
        <v>31</v>
      </c>
      <c r="AX542" s="13" t="s">
        <v>75</v>
      </c>
      <c r="AY542" s="220" t="s">
        <v>283</v>
      </c>
    </row>
    <row r="543" s="14" customFormat="1">
      <c r="A543" s="14"/>
      <c r="B543" s="227"/>
      <c r="C543" s="14"/>
      <c r="D543" s="219" t="s">
        <v>291</v>
      </c>
      <c r="E543" s="228" t="s">
        <v>1</v>
      </c>
      <c r="F543" s="229" t="s">
        <v>293</v>
      </c>
      <c r="G543" s="14"/>
      <c r="H543" s="230">
        <v>703.00999999999999</v>
      </c>
      <c r="I543" s="231"/>
      <c r="J543" s="14"/>
      <c r="K543" s="14"/>
      <c r="L543" s="227"/>
      <c r="M543" s="232"/>
      <c r="N543" s="233"/>
      <c r="O543" s="233"/>
      <c r="P543" s="233"/>
      <c r="Q543" s="233"/>
      <c r="R543" s="233"/>
      <c r="S543" s="233"/>
      <c r="T543" s="234"/>
      <c r="U543" s="14"/>
      <c r="V543" s="14"/>
      <c r="W543" s="14"/>
      <c r="X543" s="14"/>
      <c r="Y543" s="14"/>
      <c r="Z543" s="14"/>
      <c r="AA543" s="14"/>
      <c r="AB543" s="14"/>
      <c r="AC543" s="14"/>
      <c r="AD543" s="14"/>
      <c r="AE543" s="14"/>
      <c r="AT543" s="228" t="s">
        <v>291</v>
      </c>
      <c r="AU543" s="228" t="s">
        <v>87</v>
      </c>
      <c r="AV543" s="14" t="s">
        <v>289</v>
      </c>
      <c r="AW543" s="14" t="s">
        <v>31</v>
      </c>
      <c r="AX543" s="14" t="s">
        <v>82</v>
      </c>
      <c r="AY543" s="228" t="s">
        <v>283</v>
      </c>
    </row>
    <row r="544" s="2" customFormat="1" ht="24.15" customHeight="1">
      <c r="A544" s="37"/>
      <c r="B544" s="168"/>
      <c r="C544" s="204" t="s">
        <v>994</v>
      </c>
      <c r="D544" s="204" t="s">
        <v>285</v>
      </c>
      <c r="E544" s="205" t="s">
        <v>899</v>
      </c>
      <c r="F544" s="206" t="s">
        <v>900</v>
      </c>
      <c r="G544" s="207" t="s">
        <v>288</v>
      </c>
      <c r="H544" s="208">
        <v>978.07000000000005</v>
      </c>
      <c r="I544" s="209"/>
      <c r="J544" s="210">
        <f>ROUND(I544*H544,2)</f>
        <v>0</v>
      </c>
      <c r="K544" s="211"/>
      <c r="L544" s="38"/>
      <c r="M544" s="212" t="s">
        <v>1</v>
      </c>
      <c r="N544" s="213" t="s">
        <v>41</v>
      </c>
      <c r="O544" s="81"/>
      <c r="P544" s="214">
        <f>O544*H544</f>
        <v>0</v>
      </c>
      <c r="Q544" s="214">
        <v>0</v>
      </c>
      <c r="R544" s="214">
        <f>Q544*H544</f>
        <v>0</v>
      </c>
      <c r="S544" s="214">
        <v>0.072999999999999995</v>
      </c>
      <c r="T544" s="215">
        <f>S544*H544</f>
        <v>71.399109999999993</v>
      </c>
      <c r="U544" s="37"/>
      <c r="V544" s="37"/>
      <c r="W544" s="37"/>
      <c r="X544" s="37"/>
      <c r="Y544" s="37"/>
      <c r="Z544" s="37"/>
      <c r="AA544" s="37"/>
      <c r="AB544" s="37"/>
      <c r="AC544" s="37"/>
      <c r="AD544" s="37"/>
      <c r="AE544" s="37"/>
      <c r="AR544" s="216" t="s">
        <v>289</v>
      </c>
      <c r="AT544" s="216" t="s">
        <v>285</v>
      </c>
      <c r="AU544" s="216" t="s">
        <v>87</v>
      </c>
      <c r="AY544" s="18" t="s">
        <v>283</v>
      </c>
      <c r="BE544" s="217">
        <f>IF(N544="základná",J544,0)</f>
        <v>0</v>
      </c>
      <c r="BF544" s="217">
        <f>IF(N544="znížená",J544,0)</f>
        <v>0</v>
      </c>
      <c r="BG544" s="217">
        <f>IF(N544="zákl. prenesená",J544,0)</f>
        <v>0</v>
      </c>
      <c r="BH544" s="217">
        <f>IF(N544="zníž. prenesená",J544,0)</f>
        <v>0</v>
      </c>
      <c r="BI544" s="217">
        <f>IF(N544="nulová",J544,0)</f>
        <v>0</v>
      </c>
      <c r="BJ544" s="18" t="s">
        <v>87</v>
      </c>
      <c r="BK544" s="217">
        <f>ROUND(I544*H544,2)</f>
        <v>0</v>
      </c>
      <c r="BL544" s="18" t="s">
        <v>289</v>
      </c>
      <c r="BM544" s="216" t="s">
        <v>901</v>
      </c>
    </row>
    <row r="545" s="15" customFormat="1">
      <c r="A545" s="15"/>
      <c r="B545" s="235"/>
      <c r="C545" s="15"/>
      <c r="D545" s="219" t="s">
        <v>291</v>
      </c>
      <c r="E545" s="236" t="s">
        <v>1</v>
      </c>
      <c r="F545" s="237" t="s">
        <v>5345</v>
      </c>
      <c r="G545" s="15"/>
      <c r="H545" s="236" t="s">
        <v>1</v>
      </c>
      <c r="I545" s="238"/>
      <c r="J545" s="15"/>
      <c r="K545" s="15"/>
      <c r="L545" s="235"/>
      <c r="M545" s="239"/>
      <c r="N545" s="240"/>
      <c r="O545" s="240"/>
      <c r="P545" s="240"/>
      <c r="Q545" s="240"/>
      <c r="R545" s="240"/>
      <c r="S545" s="240"/>
      <c r="T545" s="241"/>
      <c r="U545" s="15"/>
      <c r="V545" s="15"/>
      <c r="W545" s="15"/>
      <c r="X545" s="15"/>
      <c r="Y545" s="15"/>
      <c r="Z545" s="15"/>
      <c r="AA545" s="15"/>
      <c r="AB545" s="15"/>
      <c r="AC545" s="15"/>
      <c r="AD545" s="15"/>
      <c r="AE545" s="15"/>
      <c r="AT545" s="236" t="s">
        <v>291</v>
      </c>
      <c r="AU545" s="236" t="s">
        <v>87</v>
      </c>
      <c r="AV545" s="15" t="s">
        <v>82</v>
      </c>
      <c r="AW545" s="15" t="s">
        <v>31</v>
      </c>
      <c r="AX545" s="15" t="s">
        <v>75</v>
      </c>
      <c r="AY545" s="236" t="s">
        <v>283</v>
      </c>
    </row>
    <row r="546" s="13" customFormat="1">
      <c r="A546" s="13"/>
      <c r="B546" s="218"/>
      <c r="C546" s="13"/>
      <c r="D546" s="219" t="s">
        <v>291</v>
      </c>
      <c r="E546" s="220" t="s">
        <v>1</v>
      </c>
      <c r="F546" s="221" t="s">
        <v>5565</v>
      </c>
      <c r="G546" s="13"/>
      <c r="H546" s="222">
        <v>978.07000000000005</v>
      </c>
      <c r="I546" s="223"/>
      <c r="J546" s="13"/>
      <c r="K546" s="13"/>
      <c r="L546" s="218"/>
      <c r="M546" s="224"/>
      <c r="N546" s="225"/>
      <c r="O546" s="225"/>
      <c r="P546" s="225"/>
      <c r="Q546" s="225"/>
      <c r="R546" s="225"/>
      <c r="S546" s="225"/>
      <c r="T546" s="226"/>
      <c r="U546" s="13"/>
      <c r="V546" s="13"/>
      <c r="W546" s="13"/>
      <c r="X546" s="13"/>
      <c r="Y546" s="13"/>
      <c r="Z546" s="13"/>
      <c r="AA546" s="13"/>
      <c r="AB546" s="13"/>
      <c r="AC546" s="13"/>
      <c r="AD546" s="13"/>
      <c r="AE546" s="13"/>
      <c r="AT546" s="220" t="s">
        <v>291</v>
      </c>
      <c r="AU546" s="220" t="s">
        <v>87</v>
      </c>
      <c r="AV546" s="13" t="s">
        <v>87</v>
      </c>
      <c r="AW546" s="13" t="s">
        <v>31</v>
      </c>
      <c r="AX546" s="13" t="s">
        <v>82</v>
      </c>
      <c r="AY546" s="220" t="s">
        <v>283</v>
      </c>
    </row>
    <row r="547" s="2" customFormat="1" ht="24.15" customHeight="1">
      <c r="A547" s="37"/>
      <c r="B547" s="168"/>
      <c r="C547" s="204" t="s">
        <v>998</v>
      </c>
      <c r="D547" s="204" t="s">
        <v>285</v>
      </c>
      <c r="E547" s="205" t="s">
        <v>905</v>
      </c>
      <c r="F547" s="206" t="s">
        <v>906</v>
      </c>
      <c r="G547" s="207" t="s">
        <v>344</v>
      </c>
      <c r="H547" s="208">
        <v>1176.511</v>
      </c>
      <c r="I547" s="209"/>
      <c r="J547" s="210">
        <f>ROUND(I547*H547,2)</f>
        <v>0</v>
      </c>
      <c r="K547" s="211"/>
      <c r="L547" s="38"/>
      <c r="M547" s="212" t="s">
        <v>1</v>
      </c>
      <c r="N547" s="213" t="s">
        <v>41</v>
      </c>
      <c r="O547" s="81"/>
      <c r="P547" s="214">
        <f>O547*H547</f>
        <v>0</v>
      </c>
      <c r="Q547" s="214">
        <v>0</v>
      </c>
      <c r="R547" s="214">
        <f>Q547*H547</f>
        <v>0</v>
      </c>
      <c r="S547" s="214">
        <v>0</v>
      </c>
      <c r="T547" s="215">
        <f>S547*H547</f>
        <v>0</v>
      </c>
      <c r="U547" s="37"/>
      <c r="V547" s="37"/>
      <c r="W547" s="37"/>
      <c r="X547" s="37"/>
      <c r="Y547" s="37"/>
      <c r="Z547" s="37"/>
      <c r="AA547" s="37"/>
      <c r="AB547" s="37"/>
      <c r="AC547" s="37"/>
      <c r="AD547" s="37"/>
      <c r="AE547" s="37"/>
      <c r="AR547" s="216" t="s">
        <v>289</v>
      </c>
      <c r="AT547" s="216" t="s">
        <v>285</v>
      </c>
      <c r="AU547" s="216" t="s">
        <v>87</v>
      </c>
      <c r="AY547" s="18" t="s">
        <v>283</v>
      </c>
      <c r="BE547" s="217">
        <f>IF(N547="základná",J547,0)</f>
        <v>0</v>
      </c>
      <c r="BF547" s="217">
        <f>IF(N547="znížená",J547,0)</f>
        <v>0</v>
      </c>
      <c r="BG547" s="217">
        <f>IF(N547="zákl. prenesená",J547,0)</f>
        <v>0</v>
      </c>
      <c r="BH547" s="217">
        <f>IF(N547="zníž. prenesená",J547,0)</f>
        <v>0</v>
      </c>
      <c r="BI547" s="217">
        <f>IF(N547="nulová",J547,0)</f>
        <v>0</v>
      </c>
      <c r="BJ547" s="18" t="s">
        <v>87</v>
      </c>
      <c r="BK547" s="217">
        <f>ROUND(I547*H547,2)</f>
        <v>0</v>
      </c>
      <c r="BL547" s="18" t="s">
        <v>289</v>
      </c>
      <c r="BM547" s="216" t="s">
        <v>907</v>
      </c>
    </row>
    <row r="548" s="2" customFormat="1" ht="24.15" customHeight="1">
      <c r="A548" s="37"/>
      <c r="B548" s="168"/>
      <c r="C548" s="204" t="s">
        <v>1002</v>
      </c>
      <c r="D548" s="204" t="s">
        <v>285</v>
      </c>
      <c r="E548" s="205" t="s">
        <v>909</v>
      </c>
      <c r="F548" s="206" t="s">
        <v>910</v>
      </c>
      <c r="G548" s="207" t="s">
        <v>344</v>
      </c>
      <c r="H548" s="208">
        <v>1176.511</v>
      </c>
      <c r="I548" s="209"/>
      <c r="J548" s="210">
        <f>ROUND(I548*H548,2)</f>
        <v>0</v>
      </c>
      <c r="K548" s="211"/>
      <c r="L548" s="38"/>
      <c r="M548" s="212" t="s">
        <v>1</v>
      </c>
      <c r="N548" s="213" t="s">
        <v>41</v>
      </c>
      <c r="O548" s="81"/>
      <c r="P548" s="214">
        <f>O548*H548</f>
        <v>0</v>
      </c>
      <c r="Q548" s="214">
        <v>0</v>
      </c>
      <c r="R548" s="214">
        <f>Q548*H548</f>
        <v>0</v>
      </c>
      <c r="S548" s="214">
        <v>0</v>
      </c>
      <c r="T548" s="215">
        <f>S548*H548</f>
        <v>0</v>
      </c>
      <c r="U548" s="37"/>
      <c r="V548" s="37"/>
      <c r="W548" s="37"/>
      <c r="X548" s="37"/>
      <c r="Y548" s="37"/>
      <c r="Z548" s="37"/>
      <c r="AA548" s="37"/>
      <c r="AB548" s="37"/>
      <c r="AC548" s="37"/>
      <c r="AD548" s="37"/>
      <c r="AE548" s="37"/>
      <c r="AR548" s="216" t="s">
        <v>289</v>
      </c>
      <c r="AT548" s="216" t="s">
        <v>285</v>
      </c>
      <c r="AU548" s="216" t="s">
        <v>87</v>
      </c>
      <c r="AY548" s="18" t="s">
        <v>283</v>
      </c>
      <c r="BE548" s="217">
        <f>IF(N548="základná",J548,0)</f>
        <v>0</v>
      </c>
      <c r="BF548" s="217">
        <f>IF(N548="znížená",J548,0)</f>
        <v>0</v>
      </c>
      <c r="BG548" s="217">
        <f>IF(N548="zákl. prenesená",J548,0)</f>
        <v>0</v>
      </c>
      <c r="BH548" s="217">
        <f>IF(N548="zníž. prenesená",J548,0)</f>
        <v>0</v>
      </c>
      <c r="BI548" s="217">
        <f>IF(N548="nulová",J548,0)</f>
        <v>0</v>
      </c>
      <c r="BJ548" s="18" t="s">
        <v>87</v>
      </c>
      <c r="BK548" s="217">
        <f>ROUND(I548*H548,2)</f>
        <v>0</v>
      </c>
      <c r="BL548" s="18" t="s">
        <v>289</v>
      </c>
      <c r="BM548" s="216" t="s">
        <v>911</v>
      </c>
    </row>
    <row r="549" s="2" customFormat="1" ht="21.75" customHeight="1">
      <c r="A549" s="37"/>
      <c r="B549" s="168"/>
      <c r="C549" s="204" t="s">
        <v>1006</v>
      </c>
      <c r="D549" s="204" t="s">
        <v>285</v>
      </c>
      <c r="E549" s="205" t="s">
        <v>914</v>
      </c>
      <c r="F549" s="206" t="s">
        <v>915</v>
      </c>
      <c r="G549" s="207" t="s">
        <v>344</v>
      </c>
      <c r="H549" s="208">
        <v>1176.511</v>
      </c>
      <c r="I549" s="209"/>
      <c r="J549" s="210">
        <f>ROUND(I549*H549,2)</f>
        <v>0</v>
      </c>
      <c r="K549" s="211"/>
      <c r="L549" s="38"/>
      <c r="M549" s="212" t="s">
        <v>1</v>
      </c>
      <c r="N549" s="213" t="s">
        <v>41</v>
      </c>
      <c r="O549" s="81"/>
      <c r="P549" s="214">
        <f>O549*H549</f>
        <v>0</v>
      </c>
      <c r="Q549" s="214">
        <v>0</v>
      </c>
      <c r="R549" s="214">
        <f>Q549*H549</f>
        <v>0</v>
      </c>
      <c r="S549" s="214">
        <v>0</v>
      </c>
      <c r="T549" s="215">
        <f>S549*H549</f>
        <v>0</v>
      </c>
      <c r="U549" s="37"/>
      <c r="V549" s="37"/>
      <c r="W549" s="37"/>
      <c r="X549" s="37"/>
      <c r="Y549" s="37"/>
      <c r="Z549" s="37"/>
      <c r="AA549" s="37"/>
      <c r="AB549" s="37"/>
      <c r="AC549" s="37"/>
      <c r="AD549" s="37"/>
      <c r="AE549" s="37"/>
      <c r="AR549" s="216" t="s">
        <v>289</v>
      </c>
      <c r="AT549" s="216" t="s">
        <v>285</v>
      </c>
      <c r="AU549" s="216" t="s">
        <v>87</v>
      </c>
      <c r="AY549" s="18" t="s">
        <v>283</v>
      </c>
      <c r="BE549" s="217">
        <f>IF(N549="základná",J549,0)</f>
        <v>0</v>
      </c>
      <c r="BF549" s="217">
        <f>IF(N549="znížená",J549,0)</f>
        <v>0</v>
      </c>
      <c r="BG549" s="217">
        <f>IF(N549="zákl. prenesená",J549,0)</f>
        <v>0</v>
      </c>
      <c r="BH549" s="217">
        <f>IF(N549="zníž. prenesená",J549,0)</f>
        <v>0</v>
      </c>
      <c r="BI549" s="217">
        <f>IF(N549="nulová",J549,0)</f>
        <v>0</v>
      </c>
      <c r="BJ549" s="18" t="s">
        <v>87</v>
      </c>
      <c r="BK549" s="217">
        <f>ROUND(I549*H549,2)</f>
        <v>0</v>
      </c>
      <c r="BL549" s="18" t="s">
        <v>289</v>
      </c>
      <c r="BM549" s="216" t="s">
        <v>916</v>
      </c>
    </row>
    <row r="550" s="2" customFormat="1" ht="24.15" customHeight="1">
      <c r="A550" s="37"/>
      <c r="B550" s="168"/>
      <c r="C550" s="204" t="s">
        <v>1010</v>
      </c>
      <c r="D550" s="204" t="s">
        <v>285</v>
      </c>
      <c r="E550" s="205" t="s">
        <v>918</v>
      </c>
      <c r="F550" s="206" t="s">
        <v>919</v>
      </c>
      <c r="G550" s="207" t="s">
        <v>344</v>
      </c>
      <c r="H550" s="208">
        <v>10588.599</v>
      </c>
      <c r="I550" s="209"/>
      <c r="J550" s="210">
        <f>ROUND(I550*H550,2)</f>
        <v>0</v>
      </c>
      <c r="K550" s="211"/>
      <c r="L550" s="38"/>
      <c r="M550" s="212" t="s">
        <v>1</v>
      </c>
      <c r="N550" s="213" t="s">
        <v>41</v>
      </c>
      <c r="O550" s="81"/>
      <c r="P550" s="214">
        <f>O550*H550</f>
        <v>0</v>
      </c>
      <c r="Q550" s="214">
        <v>0</v>
      </c>
      <c r="R550" s="214">
        <f>Q550*H550</f>
        <v>0</v>
      </c>
      <c r="S550" s="214">
        <v>0</v>
      </c>
      <c r="T550" s="215">
        <f>S550*H550</f>
        <v>0</v>
      </c>
      <c r="U550" s="37"/>
      <c r="V550" s="37"/>
      <c r="W550" s="37"/>
      <c r="X550" s="37"/>
      <c r="Y550" s="37"/>
      <c r="Z550" s="37"/>
      <c r="AA550" s="37"/>
      <c r="AB550" s="37"/>
      <c r="AC550" s="37"/>
      <c r="AD550" s="37"/>
      <c r="AE550" s="37"/>
      <c r="AR550" s="216" t="s">
        <v>289</v>
      </c>
      <c r="AT550" s="216" t="s">
        <v>285</v>
      </c>
      <c r="AU550" s="216" t="s">
        <v>87</v>
      </c>
      <c r="AY550" s="18" t="s">
        <v>283</v>
      </c>
      <c r="BE550" s="217">
        <f>IF(N550="základná",J550,0)</f>
        <v>0</v>
      </c>
      <c r="BF550" s="217">
        <f>IF(N550="znížená",J550,0)</f>
        <v>0</v>
      </c>
      <c r="BG550" s="217">
        <f>IF(N550="zákl. prenesená",J550,0)</f>
        <v>0</v>
      </c>
      <c r="BH550" s="217">
        <f>IF(N550="zníž. prenesená",J550,0)</f>
        <v>0</v>
      </c>
      <c r="BI550" s="217">
        <f>IF(N550="nulová",J550,0)</f>
        <v>0</v>
      </c>
      <c r="BJ550" s="18" t="s">
        <v>87</v>
      </c>
      <c r="BK550" s="217">
        <f>ROUND(I550*H550,2)</f>
        <v>0</v>
      </c>
      <c r="BL550" s="18" t="s">
        <v>289</v>
      </c>
      <c r="BM550" s="216" t="s">
        <v>920</v>
      </c>
    </row>
    <row r="551" s="13" customFormat="1">
      <c r="A551" s="13"/>
      <c r="B551" s="218"/>
      <c r="C551" s="13"/>
      <c r="D551" s="219" t="s">
        <v>291</v>
      </c>
      <c r="E551" s="13"/>
      <c r="F551" s="221" t="s">
        <v>5566</v>
      </c>
      <c r="G551" s="13"/>
      <c r="H551" s="222">
        <v>10588.599</v>
      </c>
      <c r="I551" s="223"/>
      <c r="J551" s="13"/>
      <c r="K551" s="13"/>
      <c r="L551" s="218"/>
      <c r="M551" s="224"/>
      <c r="N551" s="225"/>
      <c r="O551" s="225"/>
      <c r="P551" s="225"/>
      <c r="Q551" s="225"/>
      <c r="R551" s="225"/>
      <c r="S551" s="225"/>
      <c r="T551" s="226"/>
      <c r="U551" s="13"/>
      <c r="V551" s="13"/>
      <c r="W551" s="13"/>
      <c r="X551" s="13"/>
      <c r="Y551" s="13"/>
      <c r="Z551" s="13"/>
      <c r="AA551" s="13"/>
      <c r="AB551" s="13"/>
      <c r="AC551" s="13"/>
      <c r="AD551" s="13"/>
      <c r="AE551" s="13"/>
      <c r="AT551" s="220" t="s">
        <v>291</v>
      </c>
      <c r="AU551" s="220" t="s">
        <v>87</v>
      </c>
      <c r="AV551" s="13" t="s">
        <v>87</v>
      </c>
      <c r="AW551" s="13" t="s">
        <v>3</v>
      </c>
      <c r="AX551" s="13" t="s">
        <v>82</v>
      </c>
      <c r="AY551" s="220" t="s">
        <v>283</v>
      </c>
    </row>
    <row r="552" s="2" customFormat="1" ht="24.15" customHeight="1">
      <c r="A552" s="37"/>
      <c r="B552" s="168"/>
      <c r="C552" s="204" t="s">
        <v>1015</v>
      </c>
      <c r="D552" s="204" t="s">
        <v>285</v>
      </c>
      <c r="E552" s="205" t="s">
        <v>923</v>
      </c>
      <c r="F552" s="206" t="s">
        <v>924</v>
      </c>
      <c r="G552" s="207" t="s">
        <v>344</v>
      </c>
      <c r="H552" s="208">
        <v>1176.511</v>
      </c>
      <c r="I552" s="209"/>
      <c r="J552" s="210">
        <f>ROUND(I552*H552,2)</f>
        <v>0</v>
      </c>
      <c r="K552" s="211"/>
      <c r="L552" s="38"/>
      <c r="M552" s="212" t="s">
        <v>1</v>
      </c>
      <c r="N552" s="213" t="s">
        <v>41</v>
      </c>
      <c r="O552" s="81"/>
      <c r="P552" s="214">
        <f>O552*H552</f>
        <v>0</v>
      </c>
      <c r="Q552" s="214">
        <v>0</v>
      </c>
      <c r="R552" s="214">
        <f>Q552*H552</f>
        <v>0</v>
      </c>
      <c r="S552" s="214">
        <v>0</v>
      </c>
      <c r="T552" s="215">
        <f>S552*H552</f>
        <v>0</v>
      </c>
      <c r="U552" s="37"/>
      <c r="V552" s="37"/>
      <c r="W552" s="37"/>
      <c r="X552" s="37"/>
      <c r="Y552" s="37"/>
      <c r="Z552" s="37"/>
      <c r="AA552" s="37"/>
      <c r="AB552" s="37"/>
      <c r="AC552" s="37"/>
      <c r="AD552" s="37"/>
      <c r="AE552" s="37"/>
      <c r="AR552" s="216" t="s">
        <v>289</v>
      </c>
      <c r="AT552" s="216" t="s">
        <v>285</v>
      </c>
      <c r="AU552" s="216" t="s">
        <v>87</v>
      </c>
      <c r="AY552" s="18" t="s">
        <v>283</v>
      </c>
      <c r="BE552" s="217">
        <f>IF(N552="základná",J552,0)</f>
        <v>0</v>
      </c>
      <c r="BF552" s="217">
        <f>IF(N552="znížená",J552,0)</f>
        <v>0</v>
      </c>
      <c r="BG552" s="217">
        <f>IF(N552="zákl. prenesená",J552,0)</f>
        <v>0</v>
      </c>
      <c r="BH552" s="217">
        <f>IF(N552="zníž. prenesená",J552,0)</f>
        <v>0</v>
      </c>
      <c r="BI552" s="217">
        <f>IF(N552="nulová",J552,0)</f>
        <v>0</v>
      </c>
      <c r="BJ552" s="18" t="s">
        <v>87</v>
      </c>
      <c r="BK552" s="217">
        <f>ROUND(I552*H552,2)</f>
        <v>0</v>
      </c>
      <c r="BL552" s="18" t="s">
        <v>289</v>
      </c>
      <c r="BM552" s="216" t="s">
        <v>925</v>
      </c>
    </row>
    <row r="553" s="2" customFormat="1" ht="24.15" customHeight="1">
      <c r="A553" s="37"/>
      <c r="B553" s="168"/>
      <c r="C553" s="204" t="s">
        <v>1019</v>
      </c>
      <c r="D553" s="253" t="s">
        <v>285</v>
      </c>
      <c r="E553" s="205" t="s">
        <v>927</v>
      </c>
      <c r="F553" s="206" t="s">
        <v>928</v>
      </c>
      <c r="G553" s="207" t="s">
        <v>344</v>
      </c>
      <c r="H553" s="208">
        <v>1027.771</v>
      </c>
      <c r="I553" s="209"/>
      <c r="J553" s="210">
        <f>ROUND(I553*H553,2)</f>
        <v>0</v>
      </c>
      <c r="K553" s="211"/>
      <c r="L553" s="38"/>
      <c r="M553" s="212" t="s">
        <v>1</v>
      </c>
      <c r="N553" s="213" t="s">
        <v>41</v>
      </c>
      <c r="O553" s="81"/>
      <c r="P553" s="214">
        <f>O553*H553</f>
        <v>0</v>
      </c>
      <c r="Q553" s="214">
        <v>0</v>
      </c>
      <c r="R553" s="214">
        <f>Q553*H553</f>
        <v>0</v>
      </c>
      <c r="S553" s="214">
        <v>0</v>
      </c>
      <c r="T553" s="215">
        <f>S553*H553</f>
        <v>0</v>
      </c>
      <c r="U553" s="37"/>
      <c r="V553" s="37"/>
      <c r="W553" s="37"/>
      <c r="X553" s="37"/>
      <c r="Y553" s="37"/>
      <c r="Z553" s="37"/>
      <c r="AA553" s="37"/>
      <c r="AB553" s="37"/>
      <c r="AC553" s="37"/>
      <c r="AD553" s="37"/>
      <c r="AE553" s="37"/>
      <c r="AR553" s="216" t="s">
        <v>289</v>
      </c>
      <c r="AT553" s="216" t="s">
        <v>285</v>
      </c>
      <c r="AU553" s="216" t="s">
        <v>87</v>
      </c>
      <c r="AY553" s="18" t="s">
        <v>283</v>
      </c>
      <c r="BE553" s="217">
        <f>IF(N553="základná",J553,0)</f>
        <v>0</v>
      </c>
      <c r="BF553" s="217">
        <f>IF(N553="znížená",J553,0)</f>
        <v>0</v>
      </c>
      <c r="BG553" s="217">
        <f>IF(N553="zákl. prenesená",J553,0)</f>
        <v>0</v>
      </c>
      <c r="BH553" s="217">
        <f>IF(N553="zníž. prenesená",J553,0)</f>
        <v>0</v>
      </c>
      <c r="BI553" s="217">
        <f>IF(N553="nulová",J553,0)</f>
        <v>0</v>
      </c>
      <c r="BJ553" s="18" t="s">
        <v>87</v>
      </c>
      <c r="BK553" s="217">
        <f>ROUND(I553*H553,2)</f>
        <v>0</v>
      </c>
      <c r="BL553" s="18" t="s">
        <v>289</v>
      </c>
      <c r="BM553" s="216" t="s">
        <v>929</v>
      </c>
    </row>
    <row r="554" s="13" customFormat="1">
      <c r="A554" s="13"/>
      <c r="B554" s="218"/>
      <c r="C554" s="13"/>
      <c r="D554" s="219" t="s">
        <v>291</v>
      </c>
      <c r="E554" s="220" t="s">
        <v>1</v>
      </c>
      <c r="F554" s="221" t="s">
        <v>5567</v>
      </c>
      <c r="G554" s="13"/>
      <c r="H554" s="222">
        <v>1027.771</v>
      </c>
      <c r="I554" s="223"/>
      <c r="J554" s="13"/>
      <c r="K554" s="13"/>
      <c r="L554" s="218"/>
      <c r="M554" s="224"/>
      <c r="N554" s="225"/>
      <c r="O554" s="225"/>
      <c r="P554" s="225"/>
      <c r="Q554" s="225"/>
      <c r="R554" s="225"/>
      <c r="S554" s="225"/>
      <c r="T554" s="226"/>
      <c r="U554" s="13"/>
      <c r="V554" s="13"/>
      <c r="W554" s="13"/>
      <c r="X554" s="13"/>
      <c r="Y554" s="13"/>
      <c r="Z554" s="13"/>
      <c r="AA554" s="13"/>
      <c r="AB554" s="13"/>
      <c r="AC554" s="13"/>
      <c r="AD554" s="13"/>
      <c r="AE554" s="13"/>
      <c r="AT554" s="220" t="s">
        <v>291</v>
      </c>
      <c r="AU554" s="220" t="s">
        <v>87</v>
      </c>
      <c r="AV554" s="13" t="s">
        <v>87</v>
      </c>
      <c r="AW554" s="13" t="s">
        <v>31</v>
      </c>
      <c r="AX554" s="13" t="s">
        <v>82</v>
      </c>
      <c r="AY554" s="220" t="s">
        <v>283</v>
      </c>
    </row>
    <row r="555" s="2" customFormat="1" ht="24.15" customHeight="1">
      <c r="A555" s="37"/>
      <c r="B555" s="168"/>
      <c r="C555" s="204" t="s">
        <v>3151</v>
      </c>
      <c r="D555" s="253" t="s">
        <v>285</v>
      </c>
      <c r="E555" s="205" t="s">
        <v>932</v>
      </c>
      <c r="F555" s="206" t="s">
        <v>933</v>
      </c>
      <c r="G555" s="207" t="s">
        <v>344</v>
      </c>
      <c r="H555" s="208">
        <v>22.547999999999998</v>
      </c>
      <c r="I555" s="209"/>
      <c r="J555" s="210">
        <f>ROUND(I555*H555,2)</f>
        <v>0</v>
      </c>
      <c r="K555" s="211"/>
      <c r="L555" s="38"/>
      <c r="M555" s="212" t="s">
        <v>1</v>
      </c>
      <c r="N555" s="213" t="s">
        <v>41</v>
      </c>
      <c r="O555" s="81"/>
      <c r="P555" s="214">
        <f>O555*H555</f>
        <v>0</v>
      </c>
      <c r="Q555" s="214">
        <v>0</v>
      </c>
      <c r="R555" s="214">
        <f>Q555*H555</f>
        <v>0</v>
      </c>
      <c r="S555" s="214">
        <v>0</v>
      </c>
      <c r="T555" s="215">
        <f>S555*H555</f>
        <v>0</v>
      </c>
      <c r="U555" s="37"/>
      <c r="V555" s="37"/>
      <c r="W555" s="37"/>
      <c r="X555" s="37"/>
      <c r="Y555" s="37"/>
      <c r="Z555" s="37"/>
      <c r="AA555" s="37"/>
      <c r="AB555" s="37"/>
      <c r="AC555" s="37"/>
      <c r="AD555" s="37"/>
      <c r="AE555" s="37"/>
      <c r="AR555" s="216" t="s">
        <v>289</v>
      </c>
      <c r="AT555" s="216" t="s">
        <v>285</v>
      </c>
      <c r="AU555" s="216" t="s">
        <v>87</v>
      </c>
      <c r="AY555" s="18" t="s">
        <v>283</v>
      </c>
      <c r="BE555" s="217">
        <f>IF(N555="základná",J555,0)</f>
        <v>0</v>
      </c>
      <c r="BF555" s="217">
        <f>IF(N555="znížená",J555,0)</f>
        <v>0</v>
      </c>
      <c r="BG555" s="217">
        <f>IF(N555="zákl. prenesená",J555,0)</f>
        <v>0</v>
      </c>
      <c r="BH555" s="217">
        <f>IF(N555="zníž. prenesená",J555,0)</f>
        <v>0</v>
      </c>
      <c r="BI555" s="217">
        <f>IF(N555="nulová",J555,0)</f>
        <v>0</v>
      </c>
      <c r="BJ555" s="18" t="s">
        <v>87</v>
      </c>
      <c r="BK555" s="217">
        <f>ROUND(I555*H555,2)</f>
        <v>0</v>
      </c>
      <c r="BL555" s="18" t="s">
        <v>289</v>
      </c>
      <c r="BM555" s="216" t="s">
        <v>5568</v>
      </c>
    </row>
    <row r="556" s="13" customFormat="1">
      <c r="A556" s="13"/>
      <c r="B556" s="218"/>
      <c r="C556" s="13"/>
      <c r="D556" s="219" t="s">
        <v>291</v>
      </c>
      <c r="E556" s="220" t="s">
        <v>1</v>
      </c>
      <c r="F556" s="221" t="s">
        <v>5569</v>
      </c>
      <c r="G556" s="13"/>
      <c r="H556" s="222">
        <v>14.119</v>
      </c>
      <c r="I556" s="223"/>
      <c r="J556" s="13"/>
      <c r="K556" s="13"/>
      <c r="L556" s="218"/>
      <c r="M556" s="224"/>
      <c r="N556" s="225"/>
      <c r="O556" s="225"/>
      <c r="P556" s="225"/>
      <c r="Q556" s="225"/>
      <c r="R556" s="225"/>
      <c r="S556" s="225"/>
      <c r="T556" s="226"/>
      <c r="U556" s="13"/>
      <c r="V556" s="13"/>
      <c r="W556" s="13"/>
      <c r="X556" s="13"/>
      <c r="Y556" s="13"/>
      <c r="Z556" s="13"/>
      <c r="AA556" s="13"/>
      <c r="AB556" s="13"/>
      <c r="AC556" s="13"/>
      <c r="AD556" s="13"/>
      <c r="AE556" s="13"/>
      <c r="AT556" s="220" t="s">
        <v>291</v>
      </c>
      <c r="AU556" s="220" t="s">
        <v>87</v>
      </c>
      <c r="AV556" s="13" t="s">
        <v>87</v>
      </c>
      <c r="AW556" s="13" t="s">
        <v>31</v>
      </c>
      <c r="AX556" s="13" t="s">
        <v>75</v>
      </c>
      <c r="AY556" s="220" t="s">
        <v>283</v>
      </c>
    </row>
    <row r="557" s="13" customFormat="1">
      <c r="A557" s="13"/>
      <c r="B557" s="218"/>
      <c r="C557" s="13"/>
      <c r="D557" s="219" t="s">
        <v>291</v>
      </c>
      <c r="E557" s="220" t="s">
        <v>1</v>
      </c>
      <c r="F557" s="221" t="s">
        <v>5570</v>
      </c>
      <c r="G557" s="13"/>
      <c r="H557" s="222">
        <v>1.29</v>
      </c>
      <c r="I557" s="223"/>
      <c r="J557" s="13"/>
      <c r="K557" s="13"/>
      <c r="L557" s="218"/>
      <c r="M557" s="224"/>
      <c r="N557" s="225"/>
      <c r="O557" s="225"/>
      <c r="P557" s="225"/>
      <c r="Q557" s="225"/>
      <c r="R557" s="225"/>
      <c r="S557" s="225"/>
      <c r="T557" s="226"/>
      <c r="U557" s="13"/>
      <c r="V557" s="13"/>
      <c r="W557" s="13"/>
      <c r="X557" s="13"/>
      <c r="Y557" s="13"/>
      <c r="Z557" s="13"/>
      <c r="AA557" s="13"/>
      <c r="AB557" s="13"/>
      <c r="AC557" s="13"/>
      <c r="AD557" s="13"/>
      <c r="AE557" s="13"/>
      <c r="AT557" s="220" t="s">
        <v>291</v>
      </c>
      <c r="AU557" s="220" t="s">
        <v>87</v>
      </c>
      <c r="AV557" s="13" t="s">
        <v>87</v>
      </c>
      <c r="AW557" s="13" t="s">
        <v>31</v>
      </c>
      <c r="AX557" s="13" t="s">
        <v>75</v>
      </c>
      <c r="AY557" s="220" t="s">
        <v>283</v>
      </c>
    </row>
    <row r="558" s="13" customFormat="1">
      <c r="A558" s="13"/>
      <c r="B558" s="218"/>
      <c r="C558" s="13"/>
      <c r="D558" s="219" t="s">
        <v>291</v>
      </c>
      <c r="E558" s="220" t="s">
        <v>1</v>
      </c>
      <c r="F558" s="221" t="s">
        <v>5571</v>
      </c>
      <c r="G558" s="13"/>
      <c r="H558" s="222">
        <v>7.1390000000000002</v>
      </c>
      <c r="I558" s="223"/>
      <c r="J558" s="13"/>
      <c r="K558" s="13"/>
      <c r="L558" s="218"/>
      <c r="M558" s="224"/>
      <c r="N558" s="225"/>
      <c r="O558" s="225"/>
      <c r="P558" s="225"/>
      <c r="Q558" s="225"/>
      <c r="R558" s="225"/>
      <c r="S558" s="225"/>
      <c r="T558" s="226"/>
      <c r="U558" s="13"/>
      <c r="V558" s="13"/>
      <c r="W558" s="13"/>
      <c r="X558" s="13"/>
      <c r="Y558" s="13"/>
      <c r="Z558" s="13"/>
      <c r="AA558" s="13"/>
      <c r="AB558" s="13"/>
      <c r="AC558" s="13"/>
      <c r="AD558" s="13"/>
      <c r="AE558" s="13"/>
      <c r="AT558" s="220" t="s">
        <v>291</v>
      </c>
      <c r="AU558" s="220" t="s">
        <v>87</v>
      </c>
      <c r="AV558" s="13" t="s">
        <v>87</v>
      </c>
      <c r="AW558" s="13" t="s">
        <v>31</v>
      </c>
      <c r="AX558" s="13" t="s">
        <v>75</v>
      </c>
      <c r="AY558" s="220" t="s">
        <v>283</v>
      </c>
    </row>
    <row r="559" s="14" customFormat="1">
      <c r="A559" s="14"/>
      <c r="B559" s="227"/>
      <c r="C559" s="14"/>
      <c r="D559" s="219" t="s">
        <v>291</v>
      </c>
      <c r="E559" s="228" t="s">
        <v>1</v>
      </c>
      <c r="F559" s="229" t="s">
        <v>293</v>
      </c>
      <c r="G559" s="14"/>
      <c r="H559" s="230">
        <v>22.547999999999998</v>
      </c>
      <c r="I559" s="231"/>
      <c r="J559" s="14"/>
      <c r="K559" s="14"/>
      <c r="L559" s="227"/>
      <c r="M559" s="232"/>
      <c r="N559" s="233"/>
      <c r="O559" s="233"/>
      <c r="P559" s="233"/>
      <c r="Q559" s="233"/>
      <c r="R559" s="233"/>
      <c r="S559" s="233"/>
      <c r="T559" s="234"/>
      <c r="U559" s="14"/>
      <c r="V559" s="14"/>
      <c r="W559" s="14"/>
      <c r="X559" s="14"/>
      <c r="Y559" s="14"/>
      <c r="Z559" s="14"/>
      <c r="AA559" s="14"/>
      <c r="AB559" s="14"/>
      <c r="AC559" s="14"/>
      <c r="AD559" s="14"/>
      <c r="AE559" s="14"/>
      <c r="AT559" s="228" t="s">
        <v>291</v>
      </c>
      <c r="AU559" s="228" t="s">
        <v>87</v>
      </c>
      <c r="AV559" s="14" t="s">
        <v>289</v>
      </c>
      <c r="AW559" s="14" t="s">
        <v>31</v>
      </c>
      <c r="AX559" s="14" t="s">
        <v>82</v>
      </c>
      <c r="AY559" s="228" t="s">
        <v>283</v>
      </c>
    </row>
    <row r="560" s="2" customFormat="1" ht="24.15" customHeight="1">
      <c r="A560" s="37"/>
      <c r="B560" s="168"/>
      <c r="C560" s="204" t="s">
        <v>5572</v>
      </c>
      <c r="D560" s="253" t="s">
        <v>285</v>
      </c>
      <c r="E560" s="205" t="s">
        <v>942</v>
      </c>
      <c r="F560" s="206" t="s">
        <v>943</v>
      </c>
      <c r="G560" s="207" t="s">
        <v>344</v>
      </c>
      <c r="H560" s="208">
        <v>108.521</v>
      </c>
      <c r="I560" s="209"/>
      <c r="J560" s="210">
        <f>ROUND(I560*H560,2)</f>
        <v>0</v>
      </c>
      <c r="K560" s="211"/>
      <c r="L560" s="38"/>
      <c r="M560" s="212" t="s">
        <v>1</v>
      </c>
      <c r="N560" s="213" t="s">
        <v>41</v>
      </c>
      <c r="O560" s="81"/>
      <c r="P560" s="214">
        <f>O560*H560</f>
        <v>0</v>
      </c>
      <c r="Q560" s="214">
        <v>0</v>
      </c>
      <c r="R560" s="214">
        <f>Q560*H560</f>
        <v>0</v>
      </c>
      <c r="S560" s="214">
        <v>0</v>
      </c>
      <c r="T560" s="215">
        <f>S560*H560</f>
        <v>0</v>
      </c>
      <c r="U560" s="37"/>
      <c r="V560" s="37"/>
      <c r="W560" s="37"/>
      <c r="X560" s="37"/>
      <c r="Y560" s="37"/>
      <c r="Z560" s="37"/>
      <c r="AA560" s="37"/>
      <c r="AB560" s="37"/>
      <c r="AC560" s="37"/>
      <c r="AD560" s="37"/>
      <c r="AE560" s="37"/>
      <c r="AR560" s="216" t="s">
        <v>289</v>
      </c>
      <c r="AT560" s="216" t="s">
        <v>285</v>
      </c>
      <c r="AU560" s="216" t="s">
        <v>87</v>
      </c>
      <c r="AY560" s="18" t="s">
        <v>283</v>
      </c>
      <c r="BE560" s="217">
        <f>IF(N560="základná",J560,0)</f>
        <v>0</v>
      </c>
      <c r="BF560" s="217">
        <f>IF(N560="znížená",J560,0)</f>
        <v>0</v>
      </c>
      <c r="BG560" s="217">
        <f>IF(N560="zákl. prenesená",J560,0)</f>
        <v>0</v>
      </c>
      <c r="BH560" s="217">
        <f>IF(N560="zníž. prenesená",J560,0)</f>
        <v>0</v>
      </c>
      <c r="BI560" s="217">
        <f>IF(N560="nulová",J560,0)</f>
        <v>0</v>
      </c>
      <c r="BJ560" s="18" t="s">
        <v>87</v>
      </c>
      <c r="BK560" s="217">
        <f>ROUND(I560*H560,2)</f>
        <v>0</v>
      </c>
      <c r="BL560" s="18" t="s">
        <v>289</v>
      </c>
      <c r="BM560" s="216" t="s">
        <v>5573</v>
      </c>
    </row>
    <row r="561" s="13" customFormat="1">
      <c r="A561" s="13"/>
      <c r="B561" s="218"/>
      <c r="C561" s="13"/>
      <c r="D561" s="219" t="s">
        <v>291</v>
      </c>
      <c r="E561" s="220" t="s">
        <v>1</v>
      </c>
      <c r="F561" s="221" t="s">
        <v>5574</v>
      </c>
      <c r="G561" s="13"/>
      <c r="H561" s="222">
        <v>17.119</v>
      </c>
      <c r="I561" s="223"/>
      <c r="J561" s="13"/>
      <c r="K561" s="13"/>
      <c r="L561" s="218"/>
      <c r="M561" s="224"/>
      <c r="N561" s="225"/>
      <c r="O561" s="225"/>
      <c r="P561" s="225"/>
      <c r="Q561" s="225"/>
      <c r="R561" s="225"/>
      <c r="S561" s="225"/>
      <c r="T561" s="226"/>
      <c r="U561" s="13"/>
      <c r="V561" s="13"/>
      <c r="W561" s="13"/>
      <c r="X561" s="13"/>
      <c r="Y561" s="13"/>
      <c r="Z561" s="13"/>
      <c r="AA561" s="13"/>
      <c r="AB561" s="13"/>
      <c r="AC561" s="13"/>
      <c r="AD561" s="13"/>
      <c r="AE561" s="13"/>
      <c r="AT561" s="220" t="s">
        <v>291</v>
      </c>
      <c r="AU561" s="220" t="s">
        <v>87</v>
      </c>
      <c r="AV561" s="13" t="s">
        <v>87</v>
      </c>
      <c r="AW561" s="13" t="s">
        <v>31</v>
      </c>
      <c r="AX561" s="13" t="s">
        <v>75</v>
      </c>
      <c r="AY561" s="220" t="s">
        <v>283</v>
      </c>
    </row>
    <row r="562" s="13" customFormat="1">
      <c r="A562" s="13"/>
      <c r="B562" s="218"/>
      <c r="C562" s="13"/>
      <c r="D562" s="219" t="s">
        <v>291</v>
      </c>
      <c r="E562" s="220" t="s">
        <v>1</v>
      </c>
      <c r="F562" s="221" t="s">
        <v>5575</v>
      </c>
      <c r="G562" s="13"/>
      <c r="H562" s="222">
        <v>91.402000000000001</v>
      </c>
      <c r="I562" s="223"/>
      <c r="J562" s="13"/>
      <c r="K562" s="13"/>
      <c r="L562" s="218"/>
      <c r="M562" s="224"/>
      <c r="N562" s="225"/>
      <c r="O562" s="225"/>
      <c r="P562" s="225"/>
      <c r="Q562" s="225"/>
      <c r="R562" s="225"/>
      <c r="S562" s="225"/>
      <c r="T562" s="226"/>
      <c r="U562" s="13"/>
      <c r="V562" s="13"/>
      <c r="W562" s="13"/>
      <c r="X562" s="13"/>
      <c r="Y562" s="13"/>
      <c r="Z562" s="13"/>
      <c r="AA562" s="13"/>
      <c r="AB562" s="13"/>
      <c r="AC562" s="13"/>
      <c r="AD562" s="13"/>
      <c r="AE562" s="13"/>
      <c r="AT562" s="220" t="s">
        <v>291</v>
      </c>
      <c r="AU562" s="220" t="s">
        <v>87</v>
      </c>
      <c r="AV562" s="13" t="s">
        <v>87</v>
      </c>
      <c r="AW562" s="13" t="s">
        <v>31</v>
      </c>
      <c r="AX562" s="13" t="s">
        <v>75</v>
      </c>
      <c r="AY562" s="220" t="s">
        <v>283</v>
      </c>
    </row>
    <row r="563" s="14" customFormat="1">
      <c r="A563" s="14"/>
      <c r="B563" s="227"/>
      <c r="C563" s="14"/>
      <c r="D563" s="219" t="s">
        <v>291</v>
      </c>
      <c r="E563" s="228" t="s">
        <v>1</v>
      </c>
      <c r="F563" s="229" t="s">
        <v>293</v>
      </c>
      <c r="G563" s="14"/>
      <c r="H563" s="230">
        <v>108.521</v>
      </c>
      <c r="I563" s="231"/>
      <c r="J563" s="14"/>
      <c r="K563" s="14"/>
      <c r="L563" s="227"/>
      <c r="M563" s="232"/>
      <c r="N563" s="233"/>
      <c r="O563" s="233"/>
      <c r="P563" s="233"/>
      <c r="Q563" s="233"/>
      <c r="R563" s="233"/>
      <c r="S563" s="233"/>
      <c r="T563" s="234"/>
      <c r="U563" s="14"/>
      <c r="V563" s="14"/>
      <c r="W563" s="14"/>
      <c r="X563" s="14"/>
      <c r="Y563" s="14"/>
      <c r="Z563" s="14"/>
      <c r="AA563" s="14"/>
      <c r="AB563" s="14"/>
      <c r="AC563" s="14"/>
      <c r="AD563" s="14"/>
      <c r="AE563" s="14"/>
      <c r="AT563" s="228" t="s">
        <v>291</v>
      </c>
      <c r="AU563" s="228" t="s">
        <v>87</v>
      </c>
      <c r="AV563" s="14" t="s">
        <v>289</v>
      </c>
      <c r="AW563" s="14" t="s">
        <v>31</v>
      </c>
      <c r="AX563" s="14" t="s">
        <v>82</v>
      </c>
      <c r="AY563" s="228" t="s">
        <v>283</v>
      </c>
    </row>
    <row r="564" s="2" customFormat="1" ht="24.15" customHeight="1">
      <c r="A564" s="37"/>
      <c r="B564" s="168"/>
      <c r="C564" s="204" t="s">
        <v>3154</v>
      </c>
      <c r="D564" s="253" t="s">
        <v>285</v>
      </c>
      <c r="E564" s="205" t="s">
        <v>947</v>
      </c>
      <c r="F564" s="206" t="s">
        <v>948</v>
      </c>
      <c r="G564" s="207" t="s">
        <v>344</v>
      </c>
      <c r="H564" s="208">
        <v>16.725999999999999</v>
      </c>
      <c r="I564" s="209"/>
      <c r="J564" s="210">
        <f>ROUND(I564*H564,2)</f>
        <v>0</v>
      </c>
      <c r="K564" s="211"/>
      <c r="L564" s="38"/>
      <c r="M564" s="212" t="s">
        <v>1</v>
      </c>
      <c r="N564" s="213" t="s">
        <v>41</v>
      </c>
      <c r="O564" s="81"/>
      <c r="P564" s="214">
        <f>O564*H564</f>
        <v>0</v>
      </c>
      <c r="Q564" s="214">
        <v>0</v>
      </c>
      <c r="R564" s="214">
        <f>Q564*H564</f>
        <v>0</v>
      </c>
      <c r="S564" s="214">
        <v>0</v>
      </c>
      <c r="T564" s="215">
        <f>S564*H564</f>
        <v>0</v>
      </c>
      <c r="U564" s="37"/>
      <c r="V564" s="37"/>
      <c r="W564" s="37"/>
      <c r="X564" s="37"/>
      <c r="Y564" s="37"/>
      <c r="Z564" s="37"/>
      <c r="AA564" s="37"/>
      <c r="AB564" s="37"/>
      <c r="AC564" s="37"/>
      <c r="AD564" s="37"/>
      <c r="AE564" s="37"/>
      <c r="AR564" s="216" t="s">
        <v>289</v>
      </c>
      <c r="AT564" s="216" t="s">
        <v>285</v>
      </c>
      <c r="AU564" s="216" t="s">
        <v>87</v>
      </c>
      <c r="AY564" s="18" t="s">
        <v>283</v>
      </c>
      <c r="BE564" s="217">
        <f>IF(N564="základná",J564,0)</f>
        <v>0</v>
      </c>
      <c r="BF564" s="217">
        <f>IF(N564="znížená",J564,0)</f>
        <v>0</v>
      </c>
      <c r="BG564" s="217">
        <f>IF(N564="zákl. prenesená",J564,0)</f>
        <v>0</v>
      </c>
      <c r="BH564" s="217">
        <f>IF(N564="zníž. prenesená",J564,0)</f>
        <v>0</v>
      </c>
      <c r="BI564" s="217">
        <f>IF(N564="nulová",J564,0)</f>
        <v>0</v>
      </c>
      <c r="BJ564" s="18" t="s">
        <v>87</v>
      </c>
      <c r="BK564" s="217">
        <f>ROUND(I564*H564,2)</f>
        <v>0</v>
      </c>
      <c r="BL564" s="18" t="s">
        <v>289</v>
      </c>
      <c r="BM564" s="216" t="s">
        <v>5576</v>
      </c>
    </row>
    <row r="565" s="2" customFormat="1" ht="24.15" customHeight="1">
      <c r="A565" s="37"/>
      <c r="B565" s="168"/>
      <c r="C565" s="204" t="s">
        <v>5577</v>
      </c>
      <c r="D565" s="253" t="s">
        <v>285</v>
      </c>
      <c r="E565" s="205" t="s">
        <v>2592</v>
      </c>
      <c r="F565" s="206" t="s">
        <v>5578</v>
      </c>
      <c r="G565" s="207" t="s">
        <v>344</v>
      </c>
      <c r="H565" s="208">
        <v>0.94499999999999995</v>
      </c>
      <c r="I565" s="209"/>
      <c r="J565" s="210">
        <f>ROUND(I565*H565,2)</f>
        <v>0</v>
      </c>
      <c r="K565" s="211"/>
      <c r="L565" s="38"/>
      <c r="M565" s="212" t="s">
        <v>1</v>
      </c>
      <c r="N565" s="213" t="s">
        <v>41</v>
      </c>
      <c r="O565" s="81"/>
      <c r="P565" s="214">
        <f>O565*H565</f>
        <v>0</v>
      </c>
      <c r="Q565" s="214">
        <v>0</v>
      </c>
      <c r="R565" s="214">
        <f>Q565*H565</f>
        <v>0</v>
      </c>
      <c r="S565" s="214">
        <v>0</v>
      </c>
      <c r="T565" s="215">
        <f>S565*H565</f>
        <v>0</v>
      </c>
      <c r="U565" s="37"/>
      <c r="V565" s="37"/>
      <c r="W565" s="37"/>
      <c r="X565" s="37"/>
      <c r="Y565" s="37"/>
      <c r="Z565" s="37"/>
      <c r="AA565" s="37"/>
      <c r="AB565" s="37"/>
      <c r="AC565" s="37"/>
      <c r="AD565" s="37"/>
      <c r="AE565" s="37"/>
      <c r="AR565" s="216" t="s">
        <v>289</v>
      </c>
      <c r="AT565" s="216" t="s">
        <v>285</v>
      </c>
      <c r="AU565" s="216" t="s">
        <v>87</v>
      </c>
      <c r="AY565" s="18" t="s">
        <v>283</v>
      </c>
      <c r="BE565" s="217">
        <f>IF(N565="základná",J565,0)</f>
        <v>0</v>
      </c>
      <c r="BF565" s="217">
        <f>IF(N565="znížená",J565,0)</f>
        <v>0</v>
      </c>
      <c r="BG565" s="217">
        <f>IF(N565="zákl. prenesená",J565,0)</f>
        <v>0</v>
      </c>
      <c r="BH565" s="217">
        <f>IF(N565="zníž. prenesená",J565,0)</f>
        <v>0</v>
      </c>
      <c r="BI565" s="217">
        <f>IF(N565="nulová",J565,0)</f>
        <v>0</v>
      </c>
      <c r="BJ565" s="18" t="s">
        <v>87</v>
      </c>
      <c r="BK565" s="217">
        <f>ROUND(I565*H565,2)</f>
        <v>0</v>
      </c>
      <c r="BL565" s="18" t="s">
        <v>289</v>
      </c>
      <c r="BM565" s="216" t="s">
        <v>5579</v>
      </c>
    </row>
    <row r="566" s="2" customFormat="1" ht="24.15" customHeight="1">
      <c r="A566" s="37"/>
      <c r="B566" s="168"/>
      <c r="C566" s="204" t="s">
        <v>1024</v>
      </c>
      <c r="D566" s="204" t="s">
        <v>285</v>
      </c>
      <c r="E566" s="205" t="s">
        <v>5580</v>
      </c>
      <c r="F566" s="206" t="s">
        <v>5581</v>
      </c>
      <c r="G566" s="207" t="s">
        <v>296</v>
      </c>
      <c r="H566" s="208">
        <v>403.14999999999998</v>
      </c>
      <c r="I566" s="209"/>
      <c r="J566" s="210">
        <f>ROUND(I566*H566,2)</f>
        <v>0</v>
      </c>
      <c r="K566" s="211"/>
      <c r="L566" s="38"/>
      <c r="M566" s="212" t="s">
        <v>1</v>
      </c>
      <c r="N566" s="213" t="s">
        <v>41</v>
      </c>
      <c r="O566" s="81"/>
      <c r="P566" s="214">
        <f>O566*H566</f>
        <v>0</v>
      </c>
      <c r="Q566" s="214">
        <v>0</v>
      </c>
      <c r="R566" s="214">
        <f>Q566*H566</f>
        <v>0</v>
      </c>
      <c r="S566" s="214">
        <v>0.222</v>
      </c>
      <c r="T566" s="215">
        <f>S566*H566</f>
        <v>89.499299999999991</v>
      </c>
      <c r="U566" s="37"/>
      <c r="V566" s="37"/>
      <c r="W566" s="37"/>
      <c r="X566" s="37"/>
      <c r="Y566" s="37"/>
      <c r="Z566" s="37"/>
      <c r="AA566" s="37"/>
      <c r="AB566" s="37"/>
      <c r="AC566" s="37"/>
      <c r="AD566" s="37"/>
      <c r="AE566" s="37"/>
      <c r="AR566" s="216" t="s">
        <v>289</v>
      </c>
      <c r="AT566" s="216" t="s">
        <v>285</v>
      </c>
      <c r="AU566" s="216" t="s">
        <v>87</v>
      </c>
      <c r="AY566" s="18" t="s">
        <v>283</v>
      </c>
      <c r="BE566" s="217">
        <f>IF(N566="základná",J566,0)</f>
        <v>0</v>
      </c>
      <c r="BF566" s="217">
        <f>IF(N566="znížená",J566,0)</f>
        <v>0</v>
      </c>
      <c r="BG566" s="217">
        <f>IF(N566="zákl. prenesená",J566,0)</f>
        <v>0</v>
      </c>
      <c r="BH566" s="217">
        <f>IF(N566="zníž. prenesená",J566,0)</f>
        <v>0</v>
      </c>
      <c r="BI566" s="217">
        <f>IF(N566="nulová",J566,0)</f>
        <v>0</v>
      </c>
      <c r="BJ566" s="18" t="s">
        <v>87</v>
      </c>
      <c r="BK566" s="217">
        <f>ROUND(I566*H566,2)</f>
        <v>0</v>
      </c>
      <c r="BL566" s="18" t="s">
        <v>289</v>
      </c>
      <c r="BM566" s="216" t="s">
        <v>5582</v>
      </c>
    </row>
    <row r="567" s="13" customFormat="1">
      <c r="A567" s="13"/>
      <c r="B567" s="218"/>
      <c r="C567" s="13"/>
      <c r="D567" s="219" t="s">
        <v>291</v>
      </c>
      <c r="E567" s="220" t="s">
        <v>1</v>
      </c>
      <c r="F567" s="221" t="s">
        <v>5583</v>
      </c>
      <c r="G567" s="13"/>
      <c r="H567" s="222">
        <v>403.14999999999998</v>
      </c>
      <c r="I567" s="223"/>
      <c r="J567" s="13"/>
      <c r="K567" s="13"/>
      <c r="L567" s="218"/>
      <c r="M567" s="224"/>
      <c r="N567" s="225"/>
      <c r="O567" s="225"/>
      <c r="P567" s="225"/>
      <c r="Q567" s="225"/>
      <c r="R567" s="225"/>
      <c r="S567" s="225"/>
      <c r="T567" s="226"/>
      <c r="U567" s="13"/>
      <c r="V567" s="13"/>
      <c r="W567" s="13"/>
      <c r="X567" s="13"/>
      <c r="Y567" s="13"/>
      <c r="Z567" s="13"/>
      <c r="AA567" s="13"/>
      <c r="AB567" s="13"/>
      <c r="AC567" s="13"/>
      <c r="AD567" s="13"/>
      <c r="AE567" s="13"/>
      <c r="AT567" s="220" t="s">
        <v>291</v>
      </c>
      <c r="AU567" s="220" t="s">
        <v>87</v>
      </c>
      <c r="AV567" s="13" t="s">
        <v>87</v>
      </c>
      <c r="AW567" s="13" t="s">
        <v>31</v>
      </c>
      <c r="AX567" s="13" t="s">
        <v>82</v>
      </c>
      <c r="AY567" s="220" t="s">
        <v>283</v>
      </c>
    </row>
    <row r="568" s="12" customFormat="1" ht="22.8" customHeight="1">
      <c r="A568" s="12"/>
      <c r="B568" s="191"/>
      <c r="C568" s="12"/>
      <c r="D568" s="192" t="s">
        <v>74</v>
      </c>
      <c r="E568" s="202" t="s">
        <v>917</v>
      </c>
      <c r="F568" s="202" t="s">
        <v>950</v>
      </c>
      <c r="G568" s="12"/>
      <c r="H568" s="12"/>
      <c r="I568" s="194"/>
      <c r="J568" s="203">
        <f>BK568</f>
        <v>0</v>
      </c>
      <c r="K568" s="12"/>
      <c r="L568" s="191"/>
      <c r="M568" s="196"/>
      <c r="N568" s="197"/>
      <c r="O568" s="197"/>
      <c r="P568" s="198">
        <f>P569</f>
        <v>0</v>
      </c>
      <c r="Q568" s="197"/>
      <c r="R568" s="198">
        <f>R569</f>
        <v>0</v>
      </c>
      <c r="S568" s="197"/>
      <c r="T568" s="199">
        <f>T569</f>
        <v>0</v>
      </c>
      <c r="U568" s="12"/>
      <c r="V568" s="12"/>
      <c r="W568" s="12"/>
      <c r="X568" s="12"/>
      <c r="Y568" s="12"/>
      <c r="Z568" s="12"/>
      <c r="AA568" s="12"/>
      <c r="AB568" s="12"/>
      <c r="AC568" s="12"/>
      <c r="AD568" s="12"/>
      <c r="AE568" s="12"/>
      <c r="AR568" s="192" t="s">
        <v>82</v>
      </c>
      <c r="AT568" s="200" t="s">
        <v>74</v>
      </c>
      <c r="AU568" s="200" t="s">
        <v>82</v>
      </c>
      <c r="AY568" s="192" t="s">
        <v>283</v>
      </c>
      <c r="BK568" s="201">
        <f>BK569</f>
        <v>0</v>
      </c>
    </row>
    <row r="569" s="2" customFormat="1" ht="24.15" customHeight="1">
      <c r="A569" s="37"/>
      <c r="B569" s="168"/>
      <c r="C569" s="204" t="s">
        <v>1028</v>
      </c>
      <c r="D569" s="204" t="s">
        <v>285</v>
      </c>
      <c r="E569" s="205" t="s">
        <v>952</v>
      </c>
      <c r="F569" s="206" t="s">
        <v>953</v>
      </c>
      <c r="G569" s="207" t="s">
        <v>344</v>
      </c>
      <c r="H569" s="208">
        <v>710.10799999999995</v>
      </c>
      <c r="I569" s="209"/>
      <c r="J569" s="210">
        <f>ROUND(I569*H569,2)</f>
        <v>0</v>
      </c>
      <c r="K569" s="211"/>
      <c r="L569" s="38"/>
      <c r="M569" s="212" t="s">
        <v>1</v>
      </c>
      <c r="N569" s="213" t="s">
        <v>41</v>
      </c>
      <c r="O569" s="81"/>
      <c r="P569" s="214">
        <f>O569*H569</f>
        <v>0</v>
      </c>
      <c r="Q569" s="214">
        <v>0</v>
      </c>
      <c r="R569" s="214">
        <f>Q569*H569</f>
        <v>0</v>
      </c>
      <c r="S569" s="214">
        <v>0</v>
      </c>
      <c r="T569" s="215">
        <f>S569*H569</f>
        <v>0</v>
      </c>
      <c r="U569" s="37"/>
      <c r="V569" s="37"/>
      <c r="W569" s="37"/>
      <c r="X569" s="37"/>
      <c r="Y569" s="37"/>
      <c r="Z569" s="37"/>
      <c r="AA569" s="37"/>
      <c r="AB569" s="37"/>
      <c r="AC569" s="37"/>
      <c r="AD569" s="37"/>
      <c r="AE569" s="37"/>
      <c r="AR569" s="216" t="s">
        <v>289</v>
      </c>
      <c r="AT569" s="216" t="s">
        <v>285</v>
      </c>
      <c r="AU569" s="216" t="s">
        <v>87</v>
      </c>
      <c r="AY569" s="18" t="s">
        <v>283</v>
      </c>
      <c r="BE569" s="217">
        <f>IF(N569="základná",J569,0)</f>
        <v>0</v>
      </c>
      <c r="BF569" s="217">
        <f>IF(N569="znížená",J569,0)</f>
        <v>0</v>
      </c>
      <c r="BG569" s="217">
        <f>IF(N569="zákl. prenesená",J569,0)</f>
        <v>0</v>
      </c>
      <c r="BH569" s="217">
        <f>IF(N569="zníž. prenesená",J569,0)</f>
        <v>0</v>
      </c>
      <c r="BI569" s="217">
        <f>IF(N569="nulová",J569,0)</f>
        <v>0</v>
      </c>
      <c r="BJ569" s="18" t="s">
        <v>87</v>
      </c>
      <c r="BK569" s="217">
        <f>ROUND(I569*H569,2)</f>
        <v>0</v>
      </c>
      <c r="BL569" s="18" t="s">
        <v>289</v>
      </c>
      <c r="BM569" s="216" t="s">
        <v>954</v>
      </c>
    </row>
    <row r="570" s="12" customFormat="1" ht="25.92" customHeight="1">
      <c r="A570" s="12"/>
      <c r="B570" s="191"/>
      <c r="C570" s="12"/>
      <c r="D570" s="192" t="s">
        <v>74</v>
      </c>
      <c r="E570" s="193" t="s">
        <v>955</v>
      </c>
      <c r="F570" s="193" t="s">
        <v>956</v>
      </c>
      <c r="G570" s="12"/>
      <c r="H570" s="12"/>
      <c r="I570" s="194"/>
      <c r="J570" s="195">
        <f>BK570</f>
        <v>0</v>
      </c>
      <c r="K570" s="12"/>
      <c r="L570" s="191"/>
      <c r="M570" s="196"/>
      <c r="N570" s="197"/>
      <c r="O570" s="197"/>
      <c r="P570" s="198">
        <f>P571+P596+P624+P652+P672+P682+P708+P740+P804+P886+P890+P902+P939+P943+P953+P968+P981+P988</f>
        <v>0</v>
      </c>
      <c r="Q570" s="197"/>
      <c r="R570" s="198">
        <f>R571+R596+R624+R652+R672+R682+R708+R740+R804+R886+R890+R902+R939+R943+R953+R968+R981+R988</f>
        <v>439.22530684139997</v>
      </c>
      <c r="S570" s="197"/>
      <c r="T570" s="199">
        <f>T571+T596+T624+T652+T672+T682+T708+T740+T804+T886+T890+T902+T939+T943+T953+T968+T981+T988</f>
        <v>47.865617359999995</v>
      </c>
      <c r="U570" s="12"/>
      <c r="V570" s="12"/>
      <c r="W570" s="12"/>
      <c r="X570" s="12"/>
      <c r="Y570" s="12"/>
      <c r="Z570" s="12"/>
      <c r="AA570" s="12"/>
      <c r="AB570" s="12"/>
      <c r="AC570" s="12"/>
      <c r="AD570" s="12"/>
      <c r="AE570" s="12"/>
      <c r="AR570" s="192" t="s">
        <v>87</v>
      </c>
      <c r="AT570" s="200" t="s">
        <v>74</v>
      </c>
      <c r="AU570" s="200" t="s">
        <v>75</v>
      </c>
      <c r="AY570" s="192" t="s">
        <v>283</v>
      </c>
      <c r="BK570" s="201">
        <f>BK571+BK596+BK624+BK652+BK672+BK682+BK708+BK740+BK804+BK886+BK890+BK902+BK939+BK943+BK953+BK968+BK981+BK988</f>
        <v>0</v>
      </c>
    </row>
    <row r="571" s="12" customFormat="1" ht="22.8" customHeight="1">
      <c r="A571" s="12"/>
      <c r="B571" s="191"/>
      <c r="C571" s="12"/>
      <c r="D571" s="192" t="s">
        <v>74</v>
      </c>
      <c r="E571" s="202" t="s">
        <v>957</v>
      </c>
      <c r="F571" s="202" t="s">
        <v>958</v>
      </c>
      <c r="G571" s="12"/>
      <c r="H571" s="12"/>
      <c r="I571" s="194"/>
      <c r="J571" s="203">
        <f>BK571</f>
        <v>0</v>
      </c>
      <c r="K571" s="12"/>
      <c r="L571" s="191"/>
      <c r="M571" s="196"/>
      <c r="N571" s="197"/>
      <c r="O571" s="197"/>
      <c r="P571" s="198">
        <f>SUM(P572:P595)</f>
        <v>0</v>
      </c>
      <c r="Q571" s="197"/>
      <c r="R571" s="198">
        <f>SUM(R572:R595)</f>
        <v>7.4147344200000003</v>
      </c>
      <c r="S571" s="197"/>
      <c r="T571" s="199">
        <f>SUM(T572:T595)</f>
        <v>0</v>
      </c>
      <c r="U571" s="12"/>
      <c r="V571" s="12"/>
      <c r="W571" s="12"/>
      <c r="X571" s="12"/>
      <c r="Y571" s="12"/>
      <c r="Z571" s="12"/>
      <c r="AA571" s="12"/>
      <c r="AB571" s="12"/>
      <c r="AC571" s="12"/>
      <c r="AD571" s="12"/>
      <c r="AE571" s="12"/>
      <c r="AR571" s="192" t="s">
        <v>87</v>
      </c>
      <c r="AT571" s="200" t="s">
        <v>74</v>
      </c>
      <c r="AU571" s="200" t="s">
        <v>82</v>
      </c>
      <c r="AY571" s="192" t="s">
        <v>283</v>
      </c>
      <c r="BK571" s="201">
        <f>SUM(BK572:BK595)</f>
        <v>0</v>
      </c>
    </row>
    <row r="572" s="2" customFormat="1" ht="24.15" customHeight="1">
      <c r="A572" s="37"/>
      <c r="B572" s="168"/>
      <c r="C572" s="204" t="s">
        <v>1032</v>
      </c>
      <c r="D572" s="204" t="s">
        <v>285</v>
      </c>
      <c r="E572" s="205" t="s">
        <v>960</v>
      </c>
      <c r="F572" s="206" t="s">
        <v>961</v>
      </c>
      <c r="G572" s="207" t="s">
        <v>288</v>
      </c>
      <c r="H572" s="208">
        <v>1088.6300000000001</v>
      </c>
      <c r="I572" s="209"/>
      <c r="J572" s="210">
        <f>ROUND(I572*H572,2)</f>
        <v>0</v>
      </c>
      <c r="K572" s="211"/>
      <c r="L572" s="38"/>
      <c r="M572" s="212" t="s">
        <v>1</v>
      </c>
      <c r="N572" s="213" t="s">
        <v>41</v>
      </c>
      <c r="O572" s="81"/>
      <c r="P572" s="214">
        <f>O572*H572</f>
        <v>0</v>
      </c>
      <c r="Q572" s="214">
        <v>0.0035000000000000001</v>
      </c>
      <c r="R572" s="214">
        <f>Q572*H572</f>
        <v>3.8102050000000003</v>
      </c>
      <c r="S572" s="214">
        <v>0</v>
      </c>
      <c r="T572" s="215">
        <f>S572*H572</f>
        <v>0</v>
      </c>
      <c r="U572" s="37"/>
      <c r="V572" s="37"/>
      <c r="W572" s="37"/>
      <c r="X572" s="37"/>
      <c r="Y572" s="37"/>
      <c r="Z572" s="37"/>
      <c r="AA572" s="37"/>
      <c r="AB572" s="37"/>
      <c r="AC572" s="37"/>
      <c r="AD572" s="37"/>
      <c r="AE572" s="37"/>
      <c r="AR572" s="216" t="s">
        <v>358</v>
      </c>
      <c r="AT572" s="216" t="s">
        <v>285</v>
      </c>
      <c r="AU572" s="216" t="s">
        <v>87</v>
      </c>
      <c r="AY572" s="18" t="s">
        <v>283</v>
      </c>
      <c r="BE572" s="217">
        <f>IF(N572="základná",J572,0)</f>
        <v>0</v>
      </c>
      <c r="BF572" s="217">
        <f>IF(N572="znížená",J572,0)</f>
        <v>0</v>
      </c>
      <c r="BG572" s="217">
        <f>IF(N572="zákl. prenesená",J572,0)</f>
        <v>0</v>
      </c>
      <c r="BH572" s="217">
        <f>IF(N572="zníž. prenesená",J572,0)</f>
        <v>0</v>
      </c>
      <c r="BI572" s="217">
        <f>IF(N572="nulová",J572,0)</f>
        <v>0</v>
      </c>
      <c r="BJ572" s="18" t="s">
        <v>87</v>
      </c>
      <c r="BK572" s="217">
        <f>ROUND(I572*H572,2)</f>
        <v>0</v>
      </c>
      <c r="BL572" s="18" t="s">
        <v>358</v>
      </c>
      <c r="BM572" s="216" t="s">
        <v>962</v>
      </c>
    </row>
    <row r="573" s="13" customFormat="1">
      <c r="A573" s="13"/>
      <c r="B573" s="218"/>
      <c r="C573" s="13"/>
      <c r="D573" s="219" t="s">
        <v>291</v>
      </c>
      <c r="E573" s="220" t="s">
        <v>1</v>
      </c>
      <c r="F573" s="221" t="s">
        <v>5584</v>
      </c>
      <c r="G573" s="13"/>
      <c r="H573" s="222">
        <v>221.83000000000001</v>
      </c>
      <c r="I573" s="223"/>
      <c r="J573" s="13"/>
      <c r="K573" s="13"/>
      <c r="L573" s="218"/>
      <c r="M573" s="224"/>
      <c r="N573" s="225"/>
      <c r="O573" s="225"/>
      <c r="P573" s="225"/>
      <c r="Q573" s="225"/>
      <c r="R573" s="225"/>
      <c r="S573" s="225"/>
      <c r="T573" s="226"/>
      <c r="U573" s="13"/>
      <c r="V573" s="13"/>
      <c r="W573" s="13"/>
      <c r="X573" s="13"/>
      <c r="Y573" s="13"/>
      <c r="Z573" s="13"/>
      <c r="AA573" s="13"/>
      <c r="AB573" s="13"/>
      <c r="AC573" s="13"/>
      <c r="AD573" s="13"/>
      <c r="AE573" s="13"/>
      <c r="AT573" s="220" t="s">
        <v>291</v>
      </c>
      <c r="AU573" s="220" t="s">
        <v>87</v>
      </c>
      <c r="AV573" s="13" t="s">
        <v>87</v>
      </c>
      <c r="AW573" s="13" t="s">
        <v>31</v>
      </c>
      <c r="AX573" s="13" t="s">
        <v>75</v>
      </c>
      <c r="AY573" s="220" t="s">
        <v>283</v>
      </c>
    </row>
    <row r="574" s="13" customFormat="1">
      <c r="A574" s="13"/>
      <c r="B574" s="218"/>
      <c r="C574" s="13"/>
      <c r="D574" s="219" t="s">
        <v>291</v>
      </c>
      <c r="E574" s="220" t="s">
        <v>1</v>
      </c>
      <c r="F574" s="221" t="s">
        <v>5405</v>
      </c>
      <c r="G574" s="13"/>
      <c r="H574" s="222">
        <v>221.36000000000001</v>
      </c>
      <c r="I574" s="223"/>
      <c r="J574" s="13"/>
      <c r="K574" s="13"/>
      <c r="L574" s="218"/>
      <c r="M574" s="224"/>
      <c r="N574" s="225"/>
      <c r="O574" s="225"/>
      <c r="P574" s="225"/>
      <c r="Q574" s="225"/>
      <c r="R574" s="225"/>
      <c r="S574" s="225"/>
      <c r="T574" s="226"/>
      <c r="U574" s="13"/>
      <c r="V574" s="13"/>
      <c r="W574" s="13"/>
      <c r="X574" s="13"/>
      <c r="Y574" s="13"/>
      <c r="Z574" s="13"/>
      <c r="AA574" s="13"/>
      <c r="AB574" s="13"/>
      <c r="AC574" s="13"/>
      <c r="AD574" s="13"/>
      <c r="AE574" s="13"/>
      <c r="AT574" s="220" t="s">
        <v>291</v>
      </c>
      <c r="AU574" s="220" t="s">
        <v>87</v>
      </c>
      <c r="AV574" s="13" t="s">
        <v>87</v>
      </c>
      <c r="AW574" s="13" t="s">
        <v>31</v>
      </c>
      <c r="AX574" s="13" t="s">
        <v>75</v>
      </c>
      <c r="AY574" s="220" t="s">
        <v>283</v>
      </c>
    </row>
    <row r="575" s="13" customFormat="1">
      <c r="A575" s="13"/>
      <c r="B575" s="218"/>
      <c r="C575" s="13"/>
      <c r="D575" s="219" t="s">
        <v>291</v>
      </c>
      <c r="E575" s="220" t="s">
        <v>1</v>
      </c>
      <c r="F575" s="221" t="s">
        <v>5403</v>
      </c>
      <c r="G575" s="13"/>
      <c r="H575" s="222">
        <v>56.140000000000001</v>
      </c>
      <c r="I575" s="223"/>
      <c r="J575" s="13"/>
      <c r="K575" s="13"/>
      <c r="L575" s="218"/>
      <c r="M575" s="224"/>
      <c r="N575" s="225"/>
      <c r="O575" s="225"/>
      <c r="P575" s="225"/>
      <c r="Q575" s="225"/>
      <c r="R575" s="225"/>
      <c r="S575" s="225"/>
      <c r="T575" s="226"/>
      <c r="U575" s="13"/>
      <c r="V575" s="13"/>
      <c r="W575" s="13"/>
      <c r="X575" s="13"/>
      <c r="Y575" s="13"/>
      <c r="Z575" s="13"/>
      <c r="AA575" s="13"/>
      <c r="AB575" s="13"/>
      <c r="AC575" s="13"/>
      <c r="AD575" s="13"/>
      <c r="AE575" s="13"/>
      <c r="AT575" s="220" t="s">
        <v>291</v>
      </c>
      <c r="AU575" s="220" t="s">
        <v>87</v>
      </c>
      <c r="AV575" s="13" t="s">
        <v>87</v>
      </c>
      <c r="AW575" s="13" t="s">
        <v>31</v>
      </c>
      <c r="AX575" s="13" t="s">
        <v>75</v>
      </c>
      <c r="AY575" s="220" t="s">
        <v>283</v>
      </c>
    </row>
    <row r="576" s="13" customFormat="1">
      <c r="A576" s="13"/>
      <c r="B576" s="218"/>
      <c r="C576" s="13"/>
      <c r="D576" s="219" t="s">
        <v>291</v>
      </c>
      <c r="E576" s="220" t="s">
        <v>1</v>
      </c>
      <c r="F576" s="221" t="s">
        <v>5407</v>
      </c>
      <c r="G576" s="13"/>
      <c r="H576" s="222">
        <v>228.22</v>
      </c>
      <c r="I576" s="223"/>
      <c r="J576" s="13"/>
      <c r="K576" s="13"/>
      <c r="L576" s="218"/>
      <c r="M576" s="224"/>
      <c r="N576" s="225"/>
      <c r="O576" s="225"/>
      <c r="P576" s="225"/>
      <c r="Q576" s="225"/>
      <c r="R576" s="225"/>
      <c r="S576" s="225"/>
      <c r="T576" s="226"/>
      <c r="U576" s="13"/>
      <c r="V576" s="13"/>
      <c r="W576" s="13"/>
      <c r="X576" s="13"/>
      <c r="Y576" s="13"/>
      <c r="Z576" s="13"/>
      <c r="AA576" s="13"/>
      <c r="AB576" s="13"/>
      <c r="AC576" s="13"/>
      <c r="AD576" s="13"/>
      <c r="AE576" s="13"/>
      <c r="AT576" s="220" t="s">
        <v>291</v>
      </c>
      <c r="AU576" s="220" t="s">
        <v>87</v>
      </c>
      <c r="AV576" s="13" t="s">
        <v>87</v>
      </c>
      <c r="AW576" s="13" t="s">
        <v>31</v>
      </c>
      <c r="AX576" s="13" t="s">
        <v>75</v>
      </c>
      <c r="AY576" s="220" t="s">
        <v>283</v>
      </c>
    </row>
    <row r="577" s="13" customFormat="1">
      <c r="A577" s="13"/>
      <c r="B577" s="218"/>
      <c r="C577" s="13"/>
      <c r="D577" s="219" t="s">
        <v>291</v>
      </c>
      <c r="E577" s="220" t="s">
        <v>1</v>
      </c>
      <c r="F577" s="221" t="s">
        <v>5585</v>
      </c>
      <c r="G577" s="13"/>
      <c r="H577" s="222">
        <v>361.07999999999998</v>
      </c>
      <c r="I577" s="223"/>
      <c r="J577" s="13"/>
      <c r="K577" s="13"/>
      <c r="L577" s="218"/>
      <c r="M577" s="224"/>
      <c r="N577" s="225"/>
      <c r="O577" s="225"/>
      <c r="P577" s="225"/>
      <c r="Q577" s="225"/>
      <c r="R577" s="225"/>
      <c r="S577" s="225"/>
      <c r="T577" s="226"/>
      <c r="U577" s="13"/>
      <c r="V577" s="13"/>
      <c r="W577" s="13"/>
      <c r="X577" s="13"/>
      <c r="Y577" s="13"/>
      <c r="Z577" s="13"/>
      <c r="AA577" s="13"/>
      <c r="AB577" s="13"/>
      <c r="AC577" s="13"/>
      <c r="AD577" s="13"/>
      <c r="AE577" s="13"/>
      <c r="AT577" s="220" t="s">
        <v>291</v>
      </c>
      <c r="AU577" s="220" t="s">
        <v>87</v>
      </c>
      <c r="AV577" s="13" t="s">
        <v>87</v>
      </c>
      <c r="AW577" s="13" t="s">
        <v>31</v>
      </c>
      <c r="AX577" s="13" t="s">
        <v>75</v>
      </c>
      <c r="AY577" s="220" t="s">
        <v>283</v>
      </c>
    </row>
    <row r="578" s="14" customFormat="1">
      <c r="A578" s="14"/>
      <c r="B578" s="227"/>
      <c r="C578" s="14"/>
      <c r="D578" s="219" t="s">
        <v>291</v>
      </c>
      <c r="E578" s="228" t="s">
        <v>1</v>
      </c>
      <c r="F578" s="229" t="s">
        <v>293</v>
      </c>
      <c r="G578" s="14"/>
      <c r="H578" s="230">
        <v>1088.6300000000001</v>
      </c>
      <c r="I578" s="231"/>
      <c r="J578" s="14"/>
      <c r="K578" s="14"/>
      <c r="L578" s="227"/>
      <c r="M578" s="232"/>
      <c r="N578" s="233"/>
      <c r="O578" s="233"/>
      <c r="P578" s="233"/>
      <c r="Q578" s="233"/>
      <c r="R578" s="233"/>
      <c r="S578" s="233"/>
      <c r="T578" s="234"/>
      <c r="U578" s="14"/>
      <c r="V578" s="14"/>
      <c r="W578" s="14"/>
      <c r="X578" s="14"/>
      <c r="Y578" s="14"/>
      <c r="Z578" s="14"/>
      <c r="AA578" s="14"/>
      <c r="AB578" s="14"/>
      <c r="AC578" s="14"/>
      <c r="AD578" s="14"/>
      <c r="AE578" s="14"/>
      <c r="AT578" s="228" t="s">
        <v>291</v>
      </c>
      <c r="AU578" s="228" t="s">
        <v>87</v>
      </c>
      <c r="AV578" s="14" t="s">
        <v>289</v>
      </c>
      <c r="AW578" s="14" t="s">
        <v>31</v>
      </c>
      <c r="AX578" s="14" t="s">
        <v>82</v>
      </c>
      <c r="AY578" s="228" t="s">
        <v>283</v>
      </c>
    </row>
    <row r="579" s="2" customFormat="1" ht="24.15" customHeight="1">
      <c r="A579" s="37"/>
      <c r="B579" s="168"/>
      <c r="C579" s="204" t="s">
        <v>1036</v>
      </c>
      <c r="D579" s="204" t="s">
        <v>285</v>
      </c>
      <c r="E579" s="205" t="s">
        <v>964</v>
      </c>
      <c r="F579" s="206" t="s">
        <v>4326</v>
      </c>
      <c r="G579" s="207" t="s">
        <v>288</v>
      </c>
      <c r="H579" s="208">
        <v>322.65800000000002</v>
      </c>
      <c r="I579" s="209"/>
      <c r="J579" s="210">
        <f>ROUND(I579*H579,2)</f>
        <v>0</v>
      </c>
      <c r="K579" s="211"/>
      <c r="L579" s="38"/>
      <c r="M579" s="212" t="s">
        <v>1</v>
      </c>
      <c r="N579" s="213" t="s">
        <v>41</v>
      </c>
      <c r="O579" s="81"/>
      <c r="P579" s="214">
        <f>O579*H579</f>
        <v>0</v>
      </c>
      <c r="Q579" s="214">
        <v>0.0035000000000000001</v>
      </c>
      <c r="R579" s="214">
        <f>Q579*H579</f>
        <v>1.1293030000000002</v>
      </c>
      <c r="S579" s="214">
        <v>0</v>
      </c>
      <c r="T579" s="215">
        <f>S579*H579</f>
        <v>0</v>
      </c>
      <c r="U579" s="37"/>
      <c r="V579" s="37"/>
      <c r="W579" s="37"/>
      <c r="X579" s="37"/>
      <c r="Y579" s="37"/>
      <c r="Z579" s="37"/>
      <c r="AA579" s="37"/>
      <c r="AB579" s="37"/>
      <c r="AC579" s="37"/>
      <c r="AD579" s="37"/>
      <c r="AE579" s="37"/>
      <c r="AR579" s="216" t="s">
        <v>358</v>
      </c>
      <c r="AT579" s="216" t="s">
        <v>285</v>
      </c>
      <c r="AU579" s="216" t="s">
        <v>87</v>
      </c>
      <c r="AY579" s="18" t="s">
        <v>283</v>
      </c>
      <c r="BE579" s="217">
        <f>IF(N579="základná",J579,0)</f>
        <v>0</v>
      </c>
      <c r="BF579" s="217">
        <f>IF(N579="znížená",J579,0)</f>
        <v>0</v>
      </c>
      <c r="BG579" s="217">
        <f>IF(N579="zákl. prenesená",J579,0)</f>
        <v>0</v>
      </c>
      <c r="BH579" s="217">
        <f>IF(N579="zníž. prenesená",J579,0)</f>
        <v>0</v>
      </c>
      <c r="BI579" s="217">
        <f>IF(N579="nulová",J579,0)</f>
        <v>0</v>
      </c>
      <c r="BJ579" s="18" t="s">
        <v>87</v>
      </c>
      <c r="BK579" s="217">
        <f>ROUND(I579*H579,2)</f>
        <v>0</v>
      </c>
      <c r="BL579" s="18" t="s">
        <v>358</v>
      </c>
      <c r="BM579" s="216" t="s">
        <v>966</v>
      </c>
    </row>
    <row r="580" s="13" customFormat="1">
      <c r="A580" s="13"/>
      <c r="B580" s="218"/>
      <c r="C580" s="13"/>
      <c r="D580" s="219" t="s">
        <v>291</v>
      </c>
      <c r="E580" s="220" t="s">
        <v>1</v>
      </c>
      <c r="F580" s="221" t="s">
        <v>5586</v>
      </c>
      <c r="G580" s="13"/>
      <c r="H580" s="222">
        <v>322.65800000000002</v>
      </c>
      <c r="I580" s="223"/>
      <c r="J580" s="13"/>
      <c r="K580" s="13"/>
      <c r="L580" s="218"/>
      <c r="M580" s="224"/>
      <c r="N580" s="225"/>
      <c r="O580" s="225"/>
      <c r="P580" s="225"/>
      <c r="Q580" s="225"/>
      <c r="R580" s="225"/>
      <c r="S580" s="225"/>
      <c r="T580" s="226"/>
      <c r="U580" s="13"/>
      <c r="V580" s="13"/>
      <c r="W580" s="13"/>
      <c r="X580" s="13"/>
      <c r="Y580" s="13"/>
      <c r="Z580" s="13"/>
      <c r="AA580" s="13"/>
      <c r="AB580" s="13"/>
      <c r="AC580" s="13"/>
      <c r="AD580" s="13"/>
      <c r="AE580" s="13"/>
      <c r="AT580" s="220" t="s">
        <v>291</v>
      </c>
      <c r="AU580" s="220" t="s">
        <v>87</v>
      </c>
      <c r="AV580" s="13" t="s">
        <v>87</v>
      </c>
      <c r="AW580" s="13" t="s">
        <v>31</v>
      </c>
      <c r="AX580" s="13" t="s">
        <v>82</v>
      </c>
      <c r="AY580" s="220" t="s">
        <v>283</v>
      </c>
    </row>
    <row r="581" s="2" customFormat="1" ht="24.15" customHeight="1">
      <c r="A581" s="37"/>
      <c r="B581" s="168"/>
      <c r="C581" s="204" t="s">
        <v>1040</v>
      </c>
      <c r="D581" s="204" t="s">
        <v>285</v>
      </c>
      <c r="E581" s="205" t="s">
        <v>968</v>
      </c>
      <c r="F581" s="206" t="s">
        <v>5587</v>
      </c>
      <c r="G581" s="207" t="s">
        <v>288</v>
      </c>
      <c r="H581" s="208">
        <v>1088.6300000000001</v>
      </c>
      <c r="I581" s="209"/>
      <c r="J581" s="210">
        <f>ROUND(I581*H581,2)</f>
        <v>0</v>
      </c>
      <c r="K581" s="211"/>
      <c r="L581" s="38"/>
      <c r="M581" s="212" t="s">
        <v>1</v>
      </c>
      <c r="N581" s="213" t="s">
        <v>41</v>
      </c>
      <c r="O581" s="81"/>
      <c r="P581" s="214">
        <f>O581*H581</f>
        <v>0</v>
      </c>
      <c r="Q581" s="214">
        <v>0.00158</v>
      </c>
      <c r="R581" s="214">
        <f>Q581*H581</f>
        <v>1.7200354000000002</v>
      </c>
      <c r="S581" s="214">
        <v>0</v>
      </c>
      <c r="T581" s="215">
        <f>S581*H581</f>
        <v>0</v>
      </c>
      <c r="U581" s="37"/>
      <c r="V581" s="37"/>
      <c r="W581" s="37"/>
      <c r="X581" s="37"/>
      <c r="Y581" s="37"/>
      <c r="Z581" s="37"/>
      <c r="AA581" s="37"/>
      <c r="AB581" s="37"/>
      <c r="AC581" s="37"/>
      <c r="AD581" s="37"/>
      <c r="AE581" s="37"/>
      <c r="AR581" s="216" t="s">
        <v>358</v>
      </c>
      <c r="AT581" s="216" t="s">
        <v>285</v>
      </c>
      <c r="AU581" s="216" t="s">
        <v>87</v>
      </c>
      <c r="AY581" s="18" t="s">
        <v>283</v>
      </c>
      <c r="BE581" s="217">
        <f>IF(N581="základná",J581,0)</f>
        <v>0</v>
      </c>
      <c r="BF581" s="217">
        <f>IF(N581="znížená",J581,0)</f>
        <v>0</v>
      </c>
      <c r="BG581" s="217">
        <f>IF(N581="zákl. prenesená",J581,0)</f>
        <v>0</v>
      </c>
      <c r="BH581" s="217">
        <f>IF(N581="zníž. prenesená",J581,0)</f>
        <v>0</v>
      </c>
      <c r="BI581" s="217">
        <f>IF(N581="nulová",J581,0)</f>
        <v>0</v>
      </c>
      <c r="BJ581" s="18" t="s">
        <v>87</v>
      </c>
      <c r="BK581" s="217">
        <f>ROUND(I581*H581,2)</f>
        <v>0</v>
      </c>
      <c r="BL581" s="18" t="s">
        <v>358</v>
      </c>
      <c r="BM581" s="216" t="s">
        <v>970</v>
      </c>
    </row>
    <row r="582" s="13" customFormat="1">
      <c r="A582" s="13"/>
      <c r="B582" s="218"/>
      <c r="C582" s="13"/>
      <c r="D582" s="219" t="s">
        <v>291</v>
      </c>
      <c r="E582" s="220" t="s">
        <v>1</v>
      </c>
      <c r="F582" s="221" t="s">
        <v>5584</v>
      </c>
      <c r="G582" s="13"/>
      <c r="H582" s="222">
        <v>221.83000000000001</v>
      </c>
      <c r="I582" s="223"/>
      <c r="J582" s="13"/>
      <c r="K582" s="13"/>
      <c r="L582" s="218"/>
      <c r="M582" s="224"/>
      <c r="N582" s="225"/>
      <c r="O582" s="225"/>
      <c r="P582" s="225"/>
      <c r="Q582" s="225"/>
      <c r="R582" s="225"/>
      <c r="S582" s="225"/>
      <c r="T582" s="226"/>
      <c r="U582" s="13"/>
      <c r="V582" s="13"/>
      <c r="W582" s="13"/>
      <c r="X582" s="13"/>
      <c r="Y582" s="13"/>
      <c r="Z582" s="13"/>
      <c r="AA582" s="13"/>
      <c r="AB582" s="13"/>
      <c r="AC582" s="13"/>
      <c r="AD582" s="13"/>
      <c r="AE582" s="13"/>
      <c r="AT582" s="220" t="s">
        <v>291</v>
      </c>
      <c r="AU582" s="220" t="s">
        <v>87</v>
      </c>
      <c r="AV582" s="13" t="s">
        <v>87</v>
      </c>
      <c r="AW582" s="13" t="s">
        <v>31</v>
      </c>
      <c r="AX582" s="13" t="s">
        <v>75</v>
      </c>
      <c r="AY582" s="220" t="s">
        <v>283</v>
      </c>
    </row>
    <row r="583" s="13" customFormat="1">
      <c r="A583" s="13"/>
      <c r="B583" s="218"/>
      <c r="C583" s="13"/>
      <c r="D583" s="219" t="s">
        <v>291</v>
      </c>
      <c r="E583" s="220" t="s">
        <v>1</v>
      </c>
      <c r="F583" s="221" t="s">
        <v>5405</v>
      </c>
      <c r="G583" s="13"/>
      <c r="H583" s="222">
        <v>221.36000000000001</v>
      </c>
      <c r="I583" s="223"/>
      <c r="J583" s="13"/>
      <c r="K583" s="13"/>
      <c r="L583" s="218"/>
      <c r="M583" s="224"/>
      <c r="N583" s="225"/>
      <c r="O583" s="225"/>
      <c r="P583" s="225"/>
      <c r="Q583" s="225"/>
      <c r="R583" s="225"/>
      <c r="S583" s="225"/>
      <c r="T583" s="226"/>
      <c r="U583" s="13"/>
      <c r="V583" s="13"/>
      <c r="W583" s="13"/>
      <c r="X583" s="13"/>
      <c r="Y583" s="13"/>
      <c r="Z583" s="13"/>
      <c r="AA583" s="13"/>
      <c r="AB583" s="13"/>
      <c r="AC583" s="13"/>
      <c r="AD583" s="13"/>
      <c r="AE583" s="13"/>
      <c r="AT583" s="220" t="s">
        <v>291</v>
      </c>
      <c r="AU583" s="220" t="s">
        <v>87</v>
      </c>
      <c r="AV583" s="13" t="s">
        <v>87</v>
      </c>
      <c r="AW583" s="13" t="s">
        <v>31</v>
      </c>
      <c r="AX583" s="13" t="s">
        <v>75</v>
      </c>
      <c r="AY583" s="220" t="s">
        <v>283</v>
      </c>
    </row>
    <row r="584" s="13" customFormat="1">
      <c r="A584" s="13"/>
      <c r="B584" s="218"/>
      <c r="C584" s="13"/>
      <c r="D584" s="219" t="s">
        <v>291</v>
      </c>
      <c r="E584" s="220" t="s">
        <v>1</v>
      </c>
      <c r="F584" s="221" t="s">
        <v>5403</v>
      </c>
      <c r="G584" s="13"/>
      <c r="H584" s="222">
        <v>56.140000000000001</v>
      </c>
      <c r="I584" s="223"/>
      <c r="J584" s="13"/>
      <c r="K584" s="13"/>
      <c r="L584" s="218"/>
      <c r="M584" s="224"/>
      <c r="N584" s="225"/>
      <c r="O584" s="225"/>
      <c r="P584" s="225"/>
      <c r="Q584" s="225"/>
      <c r="R584" s="225"/>
      <c r="S584" s="225"/>
      <c r="T584" s="226"/>
      <c r="U584" s="13"/>
      <c r="V584" s="13"/>
      <c r="W584" s="13"/>
      <c r="X584" s="13"/>
      <c r="Y584" s="13"/>
      <c r="Z584" s="13"/>
      <c r="AA584" s="13"/>
      <c r="AB584" s="13"/>
      <c r="AC584" s="13"/>
      <c r="AD584" s="13"/>
      <c r="AE584" s="13"/>
      <c r="AT584" s="220" t="s">
        <v>291</v>
      </c>
      <c r="AU584" s="220" t="s">
        <v>87</v>
      </c>
      <c r="AV584" s="13" t="s">
        <v>87</v>
      </c>
      <c r="AW584" s="13" t="s">
        <v>31</v>
      </c>
      <c r="AX584" s="13" t="s">
        <v>75</v>
      </c>
      <c r="AY584" s="220" t="s">
        <v>283</v>
      </c>
    </row>
    <row r="585" s="13" customFormat="1">
      <c r="A585" s="13"/>
      <c r="B585" s="218"/>
      <c r="C585" s="13"/>
      <c r="D585" s="219" t="s">
        <v>291</v>
      </c>
      <c r="E585" s="220" t="s">
        <v>1</v>
      </c>
      <c r="F585" s="221" t="s">
        <v>5407</v>
      </c>
      <c r="G585" s="13"/>
      <c r="H585" s="222">
        <v>228.22</v>
      </c>
      <c r="I585" s="223"/>
      <c r="J585" s="13"/>
      <c r="K585" s="13"/>
      <c r="L585" s="218"/>
      <c r="M585" s="224"/>
      <c r="N585" s="225"/>
      <c r="O585" s="225"/>
      <c r="P585" s="225"/>
      <c r="Q585" s="225"/>
      <c r="R585" s="225"/>
      <c r="S585" s="225"/>
      <c r="T585" s="226"/>
      <c r="U585" s="13"/>
      <c r="V585" s="13"/>
      <c r="W585" s="13"/>
      <c r="X585" s="13"/>
      <c r="Y585" s="13"/>
      <c r="Z585" s="13"/>
      <c r="AA585" s="13"/>
      <c r="AB585" s="13"/>
      <c r="AC585" s="13"/>
      <c r="AD585" s="13"/>
      <c r="AE585" s="13"/>
      <c r="AT585" s="220" t="s">
        <v>291</v>
      </c>
      <c r="AU585" s="220" t="s">
        <v>87</v>
      </c>
      <c r="AV585" s="13" t="s">
        <v>87</v>
      </c>
      <c r="AW585" s="13" t="s">
        <v>31</v>
      </c>
      <c r="AX585" s="13" t="s">
        <v>75</v>
      </c>
      <c r="AY585" s="220" t="s">
        <v>283</v>
      </c>
    </row>
    <row r="586" s="13" customFormat="1">
      <c r="A586" s="13"/>
      <c r="B586" s="218"/>
      <c r="C586" s="13"/>
      <c r="D586" s="219" t="s">
        <v>291</v>
      </c>
      <c r="E586" s="220" t="s">
        <v>1</v>
      </c>
      <c r="F586" s="221" t="s">
        <v>5585</v>
      </c>
      <c r="G586" s="13"/>
      <c r="H586" s="222">
        <v>361.07999999999998</v>
      </c>
      <c r="I586" s="223"/>
      <c r="J586" s="13"/>
      <c r="K586" s="13"/>
      <c r="L586" s="218"/>
      <c r="M586" s="224"/>
      <c r="N586" s="225"/>
      <c r="O586" s="225"/>
      <c r="P586" s="225"/>
      <c r="Q586" s="225"/>
      <c r="R586" s="225"/>
      <c r="S586" s="225"/>
      <c r="T586" s="226"/>
      <c r="U586" s="13"/>
      <c r="V586" s="13"/>
      <c r="W586" s="13"/>
      <c r="X586" s="13"/>
      <c r="Y586" s="13"/>
      <c r="Z586" s="13"/>
      <c r="AA586" s="13"/>
      <c r="AB586" s="13"/>
      <c r="AC586" s="13"/>
      <c r="AD586" s="13"/>
      <c r="AE586" s="13"/>
      <c r="AT586" s="220" t="s">
        <v>291</v>
      </c>
      <c r="AU586" s="220" t="s">
        <v>87</v>
      </c>
      <c r="AV586" s="13" t="s">
        <v>87</v>
      </c>
      <c r="AW586" s="13" t="s">
        <v>31</v>
      </c>
      <c r="AX586" s="13" t="s">
        <v>75</v>
      </c>
      <c r="AY586" s="220" t="s">
        <v>283</v>
      </c>
    </row>
    <row r="587" s="14" customFormat="1">
      <c r="A587" s="14"/>
      <c r="B587" s="227"/>
      <c r="C587" s="14"/>
      <c r="D587" s="219" t="s">
        <v>291</v>
      </c>
      <c r="E587" s="228" t="s">
        <v>1</v>
      </c>
      <c r="F587" s="229" t="s">
        <v>293</v>
      </c>
      <c r="G587" s="14"/>
      <c r="H587" s="230">
        <v>1088.6300000000001</v>
      </c>
      <c r="I587" s="231"/>
      <c r="J587" s="14"/>
      <c r="K587" s="14"/>
      <c r="L587" s="227"/>
      <c r="M587" s="232"/>
      <c r="N587" s="233"/>
      <c r="O587" s="233"/>
      <c r="P587" s="233"/>
      <c r="Q587" s="233"/>
      <c r="R587" s="233"/>
      <c r="S587" s="233"/>
      <c r="T587" s="234"/>
      <c r="U587" s="14"/>
      <c r="V587" s="14"/>
      <c r="W587" s="14"/>
      <c r="X587" s="14"/>
      <c r="Y587" s="14"/>
      <c r="Z587" s="14"/>
      <c r="AA587" s="14"/>
      <c r="AB587" s="14"/>
      <c r="AC587" s="14"/>
      <c r="AD587" s="14"/>
      <c r="AE587" s="14"/>
      <c r="AT587" s="228" t="s">
        <v>291</v>
      </c>
      <c r="AU587" s="228" t="s">
        <v>87</v>
      </c>
      <c r="AV587" s="14" t="s">
        <v>289</v>
      </c>
      <c r="AW587" s="14" t="s">
        <v>31</v>
      </c>
      <c r="AX587" s="14" t="s">
        <v>82</v>
      </c>
      <c r="AY587" s="228" t="s">
        <v>283</v>
      </c>
    </row>
    <row r="588" s="2" customFormat="1" ht="37.8" customHeight="1">
      <c r="A588" s="37"/>
      <c r="B588" s="168"/>
      <c r="C588" s="204" t="s">
        <v>1044</v>
      </c>
      <c r="D588" s="204" t="s">
        <v>285</v>
      </c>
      <c r="E588" s="205" t="s">
        <v>972</v>
      </c>
      <c r="F588" s="206" t="s">
        <v>5588</v>
      </c>
      <c r="G588" s="207" t="s">
        <v>649</v>
      </c>
      <c r="H588" s="208">
        <v>318.64600000000002</v>
      </c>
      <c r="I588" s="209"/>
      <c r="J588" s="210">
        <f>ROUND(I588*H588,2)</f>
        <v>0</v>
      </c>
      <c r="K588" s="211"/>
      <c r="L588" s="38"/>
      <c r="M588" s="212" t="s">
        <v>1</v>
      </c>
      <c r="N588" s="213" t="s">
        <v>41</v>
      </c>
      <c r="O588" s="81"/>
      <c r="P588" s="214">
        <f>O588*H588</f>
        <v>0</v>
      </c>
      <c r="Q588" s="214">
        <v>0.0023700000000000001</v>
      </c>
      <c r="R588" s="214">
        <f>Q588*H588</f>
        <v>0.75519102000000005</v>
      </c>
      <c r="S588" s="214">
        <v>0</v>
      </c>
      <c r="T588" s="215">
        <f>S588*H588</f>
        <v>0</v>
      </c>
      <c r="U588" s="37"/>
      <c r="V588" s="37"/>
      <c r="W588" s="37"/>
      <c r="X588" s="37"/>
      <c r="Y588" s="37"/>
      <c r="Z588" s="37"/>
      <c r="AA588" s="37"/>
      <c r="AB588" s="37"/>
      <c r="AC588" s="37"/>
      <c r="AD588" s="37"/>
      <c r="AE588" s="37"/>
      <c r="AR588" s="216" t="s">
        <v>358</v>
      </c>
      <c r="AT588" s="216" t="s">
        <v>285</v>
      </c>
      <c r="AU588" s="216" t="s">
        <v>87</v>
      </c>
      <c r="AY588" s="18" t="s">
        <v>283</v>
      </c>
      <c r="BE588" s="217">
        <f>IF(N588="základná",J588,0)</f>
        <v>0</v>
      </c>
      <c r="BF588" s="217">
        <f>IF(N588="znížená",J588,0)</f>
        <v>0</v>
      </c>
      <c r="BG588" s="217">
        <f>IF(N588="zákl. prenesená",J588,0)</f>
        <v>0</v>
      </c>
      <c r="BH588" s="217">
        <f>IF(N588="zníž. prenesená",J588,0)</f>
        <v>0</v>
      </c>
      <c r="BI588" s="217">
        <f>IF(N588="nulová",J588,0)</f>
        <v>0</v>
      </c>
      <c r="BJ588" s="18" t="s">
        <v>87</v>
      </c>
      <c r="BK588" s="217">
        <f>ROUND(I588*H588,2)</f>
        <v>0</v>
      </c>
      <c r="BL588" s="18" t="s">
        <v>358</v>
      </c>
      <c r="BM588" s="216" t="s">
        <v>974</v>
      </c>
    </row>
    <row r="589" s="15" customFormat="1">
      <c r="A589" s="15"/>
      <c r="B589" s="235"/>
      <c r="C589" s="15"/>
      <c r="D589" s="219" t="s">
        <v>291</v>
      </c>
      <c r="E589" s="236" t="s">
        <v>1</v>
      </c>
      <c r="F589" s="237" t="s">
        <v>5384</v>
      </c>
      <c r="G589" s="15"/>
      <c r="H589" s="236" t="s">
        <v>1</v>
      </c>
      <c r="I589" s="238"/>
      <c r="J589" s="15"/>
      <c r="K589" s="15"/>
      <c r="L589" s="235"/>
      <c r="M589" s="239"/>
      <c r="N589" s="240"/>
      <c r="O589" s="240"/>
      <c r="P589" s="240"/>
      <c r="Q589" s="240"/>
      <c r="R589" s="240"/>
      <c r="S589" s="240"/>
      <c r="T589" s="241"/>
      <c r="U589" s="15"/>
      <c r="V589" s="15"/>
      <c r="W589" s="15"/>
      <c r="X589" s="15"/>
      <c r="Y589" s="15"/>
      <c r="Z589" s="15"/>
      <c r="AA589" s="15"/>
      <c r="AB589" s="15"/>
      <c r="AC589" s="15"/>
      <c r="AD589" s="15"/>
      <c r="AE589" s="15"/>
      <c r="AT589" s="236" t="s">
        <v>291</v>
      </c>
      <c r="AU589" s="236" t="s">
        <v>87</v>
      </c>
      <c r="AV589" s="15" t="s">
        <v>82</v>
      </c>
      <c r="AW589" s="15" t="s">
        <v>31</v>
      </c>
      <c r="AX589" s="15" t="s">
        <v>75</v>
      </c>
      <c r="AY589" s="236" t="s">
        <v>283</v>
      </c>
    </row>
    <row r="590" s="13" customFormat="1">
      <c r="A590" s="13"/>
      <c r="B590" s="218"/>
      <c r="C590" s="13"/>
      <c r="D590" s="219" t="s">
        <v>291</v>
      </c>
      <c r="E590" s="220" t="s">
        <v>1</v>
      </c>
      <c r="F590" s="221" t="s">
        <v>5589</v>
      </c>
      <c r="G590" s="13"/>
      <c r="H590" s="222">
        <v>116.346</v>
      </c>
      <c r="I590" s="223"/>
      <c r="J590" s="13"/>
      <c r="K590" s="13"/>
      <c r="L590" s="218"/>
      <c r="M590" s="224"/>
      <c r="N590" s="225"/>
      <c r="O590" s="225"/>
      <c r="P590" s="225"/>
      <c r="Q590" s="225"/>
      <c r="R590" s="225"/>
      <c r="S590" s="225"/>
      <c r="T590" s="226"/>
      <c r="U590" s="13"/>
      <c r="V590" s="13"/>
      <c r="W590" s="13"/>
      <c r="X590" s="13"/>
      <c r="Y590" s="13"/>
      <c r="Z590" s="13"/>
      <c r="AA590" s="13"/>
      <c r="AB590" s="13"/>
      <c r="AC590" s="13"/>
      <c r="AD590" s="13"/>
      <c r="AE590" s="13"/>
      <c r="AT590" s="220" t="s">
        <v>291</v>
      </c>
      <c r="AU590" s="220" t="s">
        <v>87</v>
      </c>
      <c r="AV590" s="13" t="s">
        <v>87</v>
      </c>
      <c r="AW590" s="13" t="s">
        <v>31</v>
      </c>
      <c r="AX590" s="13" t="s">
        <v>75</v>
      </c>
      <c r="AY590" s="220" t="s">
        <v>283</v>
      </c>
    </row>
    <row r="591" s="13" customFormat="1">
      <c r="A591" s="13"/>
      <c r="B591" s="218"/>
      <c r="C591" s="13"/>
      <c r="D591" s="219" t="s">
        <v>291</v>
      </c>
      <c r="E591" s="220" t="s">
        <v>1</v>
      </c>
      <c r="F591" s="221" t="s">
        <v>5590</v>
      </c>
      <c r="G591" s="13"/>
      <c r="H591" s="222">
        <v>-7.2000000000000002</v>
      </c>
      <c r="I591" s="223"/>
      <c r="J591" s="13"/>
      <c r="K591" s="13"/>
      <c r="L591" s="218"/>
      <c r="M591" s="224"/>
      <c r="N591" s="225"/>
      <c r="O591" s="225"/>
      <c r="P591" s="225"/>
      <c r="Q591" s="225"/>
      <c r="R591" s="225"/>
      <c r="S591" s="225"/>
      <c r="T591" s="226"/>
      <c r="U591" s="13"/>
      <c r="V591" s="13"/>
      <c r="W591" s="13"/>
      <c r="X591" s="13"/>
      <c r="Y591" s="13"/>
      <c r="Z591" s="13"/>
      <c r="AA591" s="13"/>
      <c r="AB591" s="13"/>
      <c r="AC591" s="13"/>
      <c r="AD591" s="13"/>
      <c r="AE591" s="13"/>
      <c r="AT591" s="220" t="s">
        <v>291</v>
      </c>
      <c r="AU591" s="220" t="s">
        <v>87</v>
      </c>
      <c r="AV591" s="13" t="s">
        <v>87</v>
      </c>
      <c r="AW591" s="13" t="s">
        <v>31</v>
      </c>
      <c r="AX591" s="13" t="s">
        <v>75</v>
      </c>
      <c r="AY591" s="220" t="s">
        <v>283</v>
      </c>
    </row>
    <row r="592" s="15" customFormat="1">
      <c r="A592" s="15"/>
      <c r="B592" s="235"/>
      <c r="C592" s="15"/>
      <c r="D592" s="219" t="s">
        <v>291</v>
      </c>
      <c r="E592" s="236" t="s">
        <v>1</v>
      </c>
      <c r="F592" s="237" t="s">
        <v>5591</v>
      </c>
      <c r="G592" s="15"/>
      <c r="H592" s="236" t="s">
        <v>1</v>
      </c>
      <c r="I592" s="238"/>
      <c r="J592" s="15"/>
      <c r="K592" s="15"/>
      <c r="L592" s="235"/>
      <c r="M592" s="239"/>
      <c r="N592" s="240"/>
      <c r="O592" s="240"/>
      <c r="P592" s="240"/>
      <c r="Q592" s="240"/>
      <c r="R592" s="240"/>
      <c r="S592" s="240"/>
      <c r="T592" s="241"/>
      <c r="U592" s="15"/>
      <c r="V592" s="15"/>
      <c r="W592" s="15"/>
      <c r="X592" s="15"/>
      <c r="Y592" s="15"/>
      <c r="Z592" s="15"/>
      <c r="AA592" s="15"/>
      <c r="AB592" s="15"/>
      <c r="AC592" s="15"/>
      <c r="AD592" s="15"/>
      <c r="AE592" s="15"/>
      <c r="AT592" s="236" t="s">
        <v>291</v>
      </c>
      <c r="AU592" s="236" t="s">
        <v>87</v>
      </c>
      <c r="AV592" s="15" t="s">
        <v>82</v>
      </c>
      <c r="AW592" s="15" t="s">
        <v>31</v>
      </c>
      <c r="AX592" s="15" t="s">
        <v>75</v>
      </c>
      <c r="AY592" s="236" t="s">
        <v>283</v>
      </c>
    </row>
    <row r="593" s="13" customFormat="1">
      <c r="A593" s="13"/>
      <c r="B593" s="218"/>
      <c r="C593" s="13"/>
      <c r="D593" s="219" t="s">
        <v>291</v>
      </c>
      <c r="E593" s="220" t="s">
        <v>1</v>
      </c>
      <c r="F593" s="221" t="s">
        <v>5592</v>
      </c>
      <c r="G593" s="13"/>
      <c r="H593" s="222">
        <v>209.5</v>
      </c>
      <c r="I593" s="223"/>
      <c r="J593" s="13"/>
      <c r="K593" s="13"/>
      <c r="L593" s="218"/>
      <c r="M593" s="224"/>
      <c r="N593" s="225"/>
      <c r="O593" s="225"/>
      <c r="P593" s="225"/>
      <c r="Q593" s="225"/>
      <c r="R593" s="225"/>
      <c r="S593" s="225"/>
      <c r="T593" s="226"/>
      <c r="U593" s="13"/>
      <c r="V593" s="13"/>
      <c r="W593" s="13"/>
      <c r="X593" s="13"/>
      <c r="Y593" s="13"/>
      <c r="Z593" s="13"/>
      <c r="AA593" s="13"/>
      <c r="AB593" s="13"/>
      <c r="AC593" s="13"/>
      <c r="AD593" s="13"/>
      <c r="AE593" s="13"/>
      <c r="AT593" s="220" t="s">
        <v>291</v>
      </c>
      <c r="AU593" s="220" t="s">
        <v>87</v>
      </c>
      <c r="AV593" s="13" t="s">
        <v>87</v>
      </c>
      <c r="AW593" s="13" t="s">
        <v>31</v>
      </c>
      <c r="AX593" s="13" t="s">
        <v>75</v>
      </c>
      <c r="AY593" s="220" t="s">
        <v>283</v>
      </c>
    </row>
    <row r="594" s="14" customFormat="1">
      <c r="A594" s="14"/>
      <c r="B594" s="227"/>
      <c r="C594" s="14"/>
      <c r="D594" s="219" t="s">
        <v>291</v>
      </c>
      <c r="E594" s="228" t="s">
        <v>1</v>
      </c>
      <c r="F594" s="229" t="s">
        <v>293</v>
      </c>
      <c r="G594" s="14"/>
      <c r="H594" s="230">
        <v>318.64600000000002</v>
      </c>
      <c r="I594" s="231"/>
      <c r="J594" s="14"/>
      <c r="K594" s="14"/>
      <c r="L594" s="227"/>
      <c r="M594" s="232"/>
      <c r="N594" s="233"/>
      <c r="O594" s="233"/>
      <c r="P594" s="233"/>
      <c r="Q594" s="233"/>
      <c r="R594" s="233"/>
      <c r="S594" s="233"/>
      <c r="T594" s="234"/>
      <c r="U594" s="14"/>
      <c r="V594" s="14"/>
      <c r="W594" s="14"/>
      <c r="X594" s="14"/>
      <c r="Y594" s="14"/>
      <c r="Z594" s="14"/>
      <c r="AA594" s="14"/>
      <c r="AB594" s="14"/>
      <c r="AC594" s="14"/>
      <c r="AD594" s="14"/>
      <c r="AE594" s="14"/>
      <c r="AT594" s="228" t="s">
        <v>291</v>
      </c>
      <c r="AU594" s="228" t="s">
        <v>87</v>
      </c>
      <c r="AV594" s="14" t="s">
        <v>289</v>
      </c>
      <c r="AW594" s="14" t="s">
        <v>31</v>
      </c>
      <c r="AX594" s="14" t="s">
        <v>82</v>
      </c>
      <c r="AY594" s="228" t="s">
        <v>283</v>
      </c>
    </row>
    <row r="595" s="2" customFormat="1" ht="24.15" customHeight="1">
      <c r="A595" s="37"/>
      <c r="B595" s="168"/>
      <c r="C595" s="204" t="s">
        <v>1049</v>
      </c>
      <c r="D595" s="204" t="s">
        <v>285</v>
      </c>
      <c r="E595" s="205" t="s">
        <v>977</v>
      </c>
      <c r="F595" s="206" t="s">
        <v>978</v>
      </c>
      <c r="G595" s="207" t="s">
        <v>979</v>
      </c>
      <c r="H595" s="255"/>
      <c r="I595" s="209"/>
      <c r="J595" s="210">
        <f>ROUND(I595*H595,2)</f>
        <v>0</v>
      </c>
      <c r="K595" s="211"/>
      <c r="L595" s="38"/>
      <c r="M595" s="212" t="s">
        <v>1</v>
      </c>
      <c r="N595" s="213" t="s">
        <v>41</v>
      </c>
      <c r="O595" s="81"/>
      <c r="P595" s="214">
        <f>O595*H595</f>
        <v>0</v>
      </c>
      <c r="Q595" s="214">
        <v>0</v>
      </c>
      <c r="R595" s="214">
        <f>Q595*H595</f>
        <v>0</v>
      </c>
      <c r="S595" s="214">
        <v>0</v>
      </c>
      <c r="T595" s="215">
        <f>S595*H595</f>
        <v>0</v>
      </c>
      <c r="U595" s="37"/>
      <c r="V595" s="37"/>
      <c r="W595" s="37"/>
      <c r="X595" s="37"/>
      <c r="Y595" s="37"/>
      <c r="Z595" s="37"/>
      <c r="AA595" s="37"/>
      <c r="AB595" s="37"/>
      <c r="AC595" s="37"/>
      <c r="AD595" s="37"/>
      <c r="AE595" s="37"/>
      <c r="AR595" s="216" t="s">
        <v>358</v>
      </c>
      <c r="AT595" s="216" t="s">
        <v>285</v>
      </c>
      <c r="AU595" s="216" t="s">
        <v>87</v>
      </c>
      <c r="AY595" s="18" t="s">
        <v>283</v>
      </c>
      <c r="BE595" s="217">
        <f>IF(N595="základná",J595,0)</f>
        <v>0</v>
      </c>
      <c r="BF595" s="217">
        <f>IF(N595="znížená",J595,0)</f>
        <v>0</v>
      </c>
      <c r="BG595" s="217">
        <f>IF(N595="zákl. prenesená",J595,0)</f>
        <v>0</v>
      </c>
      <c r="BH595" s="217">
        <f>IF(N595="zníž. prenesená",J595,0)</f>
        <v>0</v>
      </c>
      <c r="BI595" s="217">
        <f>IF(N595="nulová",J595,0)</f>
        <v>0</v>
      </c>
      <c r="BJ595" s="18" t="s">
        <v>87</v>
      </c>
      <c r="BK595" s="217">
        <f>ROUND(I595*H595,2)</f>
        <v>0</v>
      </c>
      <c r="BL595" s="18" t="s">
        <v>358</v>
      </c>
      <c r="BM595" s="216" t="s">
        <v>980</v>
      </c>
    </row>
    <row r="596" s="12" customFormat="1" ht="22.8" customHeight="1">
      <c r="A596" s="12"/>
      <c r="B596" s="191"/>
      <c r="C596" s="12"/>
      <c r="D596" s="192" t="s">
        <v>74</v>
      </c>
      <c r="E596" s="202" t="s">
        <v>981</v>
      </c>
      <c r="F596" s="202" t="s">
        <v>982</v>
      </c>
      <c r="G596" s="12"/>
      <c r="H596" s="12"/>
      <c r="I596" s="194"/>
      <c r="J596" s="203">
        <f>BK596</f>
        <v>0</v>
      </c>
      <c r="K596" s="12"/>
      <c r="L596" s="191"/>
      <c r="M596" s="196"/>
      <c r="N596" s="197"/>
      <c r="O596" s="197"/>
      <c r="P596" s="198">
        <f>SUM(P597:P623)</f>
        <v>0</v>
      </c>
      <c r="Q596" s="197"/>
      <c r="R596" s="198">
        <f>SUM(R597:R623)</f>
        <v>12.129998560000001</v>
      </c>
      <c r="S596" s="197"/>
      <c r="T596" s="199">
        <f>SUM(T597:T623)</f>
        <v>10.510719999999999</v>
      </c>
      <c r="U596" s="12"/>
      <c r="V596" s="12"/>
      <c r="W596" s="12"/>
      <c r="X596" s="12"/>
      <c r="Y596" s="12"/>
      <c r="Z596" s="12"/>
      <c r="AA596" s="12"/>
      <c r="AB596" s="12"/>
      <c r="AC596" s="12"/>
      <c r="AD596" s="12"/>
      <c r="AE596" s="12"/>
      <c r="AR596" s="192" t="s">
        <v>87</v>
      </c>
      <c r="AT596" s="200" t="s">
        <v>74</v>
      </c>
      <c r="AU596" s="200" t="s">
        <v>82</v>
      </c>
      <c r="AY596" s="192" t="s">
        <v>283</v>
      </c>
      <c r="BK596" s="201">
        <f>SUM(BK597:BK623)</f>
        <v>0</v>
      </c>
    </row>
    <row r="597" s="2" customFormat="1" ht="21.75" customHeight="1">
      <c r="A597" s="37"/>
      <c r="B597" s="168"/>
      <c r="C597" s="204" t="s">
        <v>1053</v>
      </c>
      <c r="D597" s="204" t="s">
        <v>285</v>
      </c>
      <c r="E597" s="205" t="s">
        <v>984</v>
      </c>
      <c r="F597" s="206" t="s">
        <v>985</v>
      </c>
      <c r="G597" s="207" t="s">
        <v>288</v>
      </c>
      <c r="H597" s="208">
        <v>1139.8800000000001</v>
      </c>
      <c r="I597" s="209"/>
      <c r="J597" s="210">
        <f>ROUND(I597*H597,2)</f>
        <v>0</v>
      </c>
      <c r="K597" s="211"/>
      <c r="L597" s="38"/>
      <c r="M597" s="212" t="s">
        <v>1</v>
      </c>
      <c r="N597" s="213" t="s">
        <v>41</v>
      </c>
      <c r="O597" s="81"/>
      <c r="P597" s="214">
        <f>O597*H597</f>
        <v>0</v>
      </c>
      <c r="Q597" s="214">
        <v>0</v>
      </c>
      <c r="R597" s="214">
        <f>Q597*H597</f>
        <v>0</v>
      </c>
      <c r="S597" s="214">
        <v>0</v>
      </c>
      <c r="T597" s="215">
        <f>S597*H597</f>
        <v>0</v>
      </c>
      <c r="U597" s="37"/>
      <c r="V597" s="37"/>
      <c r="W597" s="37"/>
      <c r="X597" s="37"/>
      <c r="Y597" s="37"/>
      <c r="Z597" s="37"/>
      <c r="AA597" s="37"/>
      <c r="AB597" s="37"/>
      <c r="AC597" s="37"/>
      <c r="AD597" s="37"/>
      <c r="AE597" s="37"/>
      <c r="AR597" s="216" t="s">
        <v>358</v>
      </c>
      <c r="AT597" s="216" t="s">
        <v>285</v>
      </c>
      <c r="AU597" s="216" t="s">
        <v>87</v>
      </c>
      <c r="AY597" s="18" t="s">
        <v>283</v>
      </c>
      <c r="BE597" s="217">
        <f>IF(N597="základná",J597,0)</f>
        <v>0</v>
      </c>
      <c r="BF597" s="217">
        <f>IF(N597="znížená",J597,0)</f>
        <v>0</v>
      </c>
      <c r="BG597" s="217">
        <f>IF(N597="zákl. prenesená",J597,0)</f>
        <v>0</v>
      </c>
      <c r="BH597" s="217">
        <f>IF(N597="zníž. prenesená",J597,0)</f>
        <v>0</v>
      </c>
      <c r="BI597" s="217">
        <f>IF(N597="nulová",J597,0)</f>
        <v>0</v>
      </c>
      <c r="BJ597" s="18" t="s">
        <v>87</v>
      </c>
      <c r="BK597" s="217">
        <f>ROUND(I597*H597,2)</f>
        <v>0</v>
      </c>
      <c r="BL597" s="18" t="s">
        <v>358</v>
      </c>
      <c r="BM597" s="216" t="s">
        <v>986</v>
      </c>
    </row>
    <row r="598" s="13" customFormat="1">
      <c r="A598" s="13"/>
      <c r="B598" s="218"/>
      <c r="C598" s="13"/>
      <c r="D598" s="219" t="s">
        <v>291</v>
      </c>
      <c r="E598" s="220" t="s">
        <v>1</v>
      </c>
      <c r="F598" s="221" t="s">
        <v>5593</v>
      </c>
      <c r="G598" s="13"/>
      <c r="H598" s="222">
        <v>1139.8800000000001</v>
      </c>
      <c r="I598" s="223"/>
      <c r="J598" s="13"/>
      <c r="K598" s="13"/>
      <c r="L598" s="218"/>
      <c r="M598" s="224"/>
      <c r="N598" s="225"/>
      <c r="O598" s="225"/>
      <c r="P598" s="225"/>
      <c r="Q598" s="225"/>
      <c r="R598" s="225"/>
      <c r="S598" s="225"/>
      <c r="T598" s="226"/>
      <c r="U598" s="13"/>
      <c r="V598" s="13"/>
      <c r="W598" s="13"/>
      <c r="X598" s="13"/>
      <c r="Y598" s="13"/>
      <c r="Z598" s="13"/>
      <c r="AA598" s="13"/>
      <c r="AB598" s="13"/>
      <c r="AC598" s="13"/>
      <c r="AD598" s="13"/>
      <c r="AE598" s="13"/>
      <c r="AT598" s="220" t="s">
        <v>291</v>
      </c>
      <c r="AU598" s="220" t="s">
        <v>87</v>
      </c>
      <c r="AV598" s="13" t="s">
        <v>87</v>
      </c>
      <c r="AW598" s="13" t="s">
        <v>31</v>
      </c>
      <c r="AX598" s="13" t="s">
        <v>82</v>
      </c>
      <c r="AY598" s="220" t="s">
        <v>283</v>
      </c>
    </row>
    <row r="599" s="2" customFormat="1" ht="24.15" customHeight="1">
      <c r="A599" s="37"/>
      <c r="B599" s="168"/>
      <c r="C599" s="242" t="s">
        <v>1058</v>
      </c>
      <c r="D599" s="242" t="s">
        <v>582</v>
      </c>
      <c r="E599" s="243" t="s">
        <v>990</v>
      </c>
      <c r="F599" s="244" t="s">
        <v>991</v>
      </c>
      <c r="G599" s="245" t="s">
        <v>288</v>
      </c>
      <c r="H599" s="246">
        <v>1310.8620000000001</v>
      </c>
      <c r="I599" s="247"/>
      <c r="J599" s="248">
        <f>ROUND(I599*H599,2)</f>
        <v>0</v>
      </c>
      <c r="K599" s="249"/>
      <c r="L599" s="250"/>
      <c r="M599" s="251" t="s">
        <v>1</v>
      </c>
      <c r="N599" s="252" t="s">
        <v>41</v>
      </c>
      <c r="O599" s="81"/>
      <c r="P599" s="214">
        <f>O599*H599</f>
        <v>0</v>
      </c>
      <c r="Q599" s="214">
        <v>0.00013999999999999999</v>
      </c>
      <c r="R599" s="214">
        <f>Q599*H599</f>
        <v>0.18352067999999999</v>
      </c>
      <c r="S599" s="214">
        <v>0</v>
      </c>
      <c r="T599" s="215">
        <f>S599*H599</f>
        <v>0</v>
      </c>
      <c r="U599" s="37"/>
      <c r="V599" s="37"/>
      <c r="W599" s="37"/>
      <c r="X599" s="37"/>
      <c r="Y599" s="37"/>
      <c r="Z599" s="37"/>
      <c r="AA599" s="37"/>
      <c r="AB599" s="37"/>
      <c r="AC599" s="37"/>
      <c r="AD599" s="37"/>
      <c r="AE599" s="37"/>
      <c r="AR599" s="216" t="s">
        <v>473</v>
      </c>
      <c r="AT599" s="216" t="s">
        <v>582</v>
      </c>
      <c r="AU599" s="216" t="s">
        <v>87</v>
      </c>
      <c r="AY599" s="18" t="s">
        <v>283</v>
      </c>
      <c r="BE599" s="217">
        <f>IF(N599="základná",J599,0)</f>
        <v>0</v>
      </c>
      <c r="BF599" s="217">
        <f>IF(N599="znížená",J599,0)</f>
        <v>0</v>
      </c>
      <c r="BG599" s="217">
        <f>IF(N599="zákl. prenesená",J599,0)</f>
        <v>0</v>
      </c>
      <c r="BH599" s="217">
        <f>IF(N599="zníž. prenesená",J599,0)</f>
        <v>0</v>
      </c>
      <c r="BI599" s="217">
        <f>IF(N599="nulová",J599,0)</f>
        <v>0</v>
      </c>
      <c r="BJ599" s="18" t="s">
        <v>87</v>
      </c>
      <c r="BK599" s="217">
        <f>ROUND(I599*H599,2)</f>
        <v>0</v>
      </c>
      <c r="BL599" s="18" t="s">
        <v>358</v>
      </c>
      <c r="BM599" s="216" t="s">
        <v>992</v>
      </c>
    </row>
    <row r="600" s="13" customFormat="1">
      <c r="A600" s="13"/>
      <c r="B600" s="218"/>
      <c r="C600" s="13"/>
      <c r="D600" s="219" t="s">
        <v>291</v>
      </c>
      <c r="E600" s="13"/>
      <c r="F600" s="221" t="s">
        <v>5594</v>
      </c>
      <c r="G600" s="13"/>
      <c r="H600" s="222">
        <v>1310.8620000000001</v>
      </c>
      <c r="I600" s="223"/>
      <c r="J600" s="13"/>
      <c r="K600" s="13"/>
      <c r="L600" s="218"/>
      <c r="M600" s="224"/>
      <c r="N600" s="225"/>
      <c r="O600" s="225"/>
      <c r="P600" s="225"/>
      <c r="Q600" s="225"/>
      <c r="R600" s="225"/>
      <c r="S600" s="225"/>
      <c r="T600" s="226"/>
      <c r="U600" s="13"/>
      <c r="V600" s="13"/>
      <c r="W600" s="13"/>
      <c r="X600" s="13"/>
      <c r="Y600" s="13"/>
      <c r="Z600" s="13"/>
      <c r="AA600" s="13"/>
      <c r="AB600" s="13"/>
      <c r="AC600" s="13"/>
      <c r="AD600" s="13"/>
      <c r="AE600" s="13"/>
      <c r="AT600" s="220" t="s">
        <v>291</v>
      </c>
      <c r="AU600" s="220" t="s">
        <v>87</v>
      </c>
      <c r="AV600" s="13" t="s">
        <v>87</v>
      </c>
      <c r="AW600" s="13" t="s">
        <v>3</v>
      </c>
      <c r="AX600" s="13" t="s">
        <v>82</v>
      </c>
      <c r="AY600" s="220" t="s">
        <v>283</v>
      </c>
    </row>
    <row r="601" s="2" customFormat="1" ht="33" customHeight="1">
      <c r="A601" s="37"/>
      <c r="B601" s="168"/>
      <c r="C601" s="204" t="s">
        <v>1064</v>
      </c>
      <c r="D601" s="204" t="s">
        <v>285</v>
      </c>
      <c r="E601" s="205" t="s">
        <v>995</v>
      </c>
      <c r="F601" s="206" t="s">
        <v>996</v>
      </c>
      <c r="G601" s="207" t="s">
        <v>288</v>
      </c>
      <c r="H601" s="208">
        <v>786.48000000000002</v>
      </c>
      <c r="I601" s="209"/>
      <c r="J601" s="210">
        <f>ROUND(I601*H601,2)</f>
        <v>0</v>
      </c>
      <c r="K601" s="211"/>
      <c r="L601" s="38"/>
      <c r="M601" s="212" t="s">
        <v>1</v>
      </c>
      <c r="N601" s="213" t="s">
        <v>41</v>
      </c>
      <c r="O601" s="81"/>
      <c r="P601" s="214">
        <f>O601*H601</f>
        <v>0</v>
      </c>
      <c r="Q601" s="214">
        <v>0.00014999999999999999</v>
      </c>
      <c r="R601" s="214">
        <f>Q601*H601</f>
        <v>0.11797199999999999</v>
      </c>
      <c r="S601" s="214">
        <v>0</v>
      </c>
      <c r="T601" s="215">
        <f>S601*H601</f>
        <v>0</v>
      </c>
      <c r="U601" s="37"/>
      <c r="V601" s="37"/>
      <c r="W601" s="37"/>
      <c r="X601" s="37"/>
      <c r="Y601" s="37"/>
      <c r="Z601" s="37"/>
      <c r="AA601" s="37"/>
      <c r="AB601" s="37"/>
      <c r="AC601" s="37"/>
      <c r="AD601" s="37"/>
      <c r="AE601" s="37"/>
      <c r="AR601" s="216" t="s">
        <v>358</v>
      </c>
      <c r="AT601" s="216" t="s">
        <v>285</v>
      </c>
      <c r="AU601" s="216" t="s">
        <v>87</v>
      </c>
      <c r="AY601" s="18" t="s">
        <v>283</v>
      </c>
      <c r="BE601" s="217">
        <f>IF(N601="základná",J601,0)</f>
        <v>0</v>
      </c>
      <c r="BF601" s="217">
        <f>IF(N601="znížená",J601,0)</f>
        <v>0</v>
      </c>
      <c r="BG601" s="217">
        <f>IF(N601="zákl. prenesená",J601,0)</f>
        <v>0</v>
      </c>
      <c r="BH601" s="217">
        <f>IF(N601="zníž. prenesená",J601,0)</f>
        <v>0</v>
      </c>
      <c r="BI601" s="217">
        <f>IF(N601="nulová",J601,0)</f>
        <v>0</v>
      </c>
      <c r="BJ601" s="18" t="s">
        <v>87</v>
      </c>
      <c r="BK601" s="217">
        <f>ROUND(I601*H601,2)</f>
        <v>0</v>
      </c>
      <c r="BL601" s="18" t="s">
        <v>358</v>
      </c>
      <c r="BM601" s="216" t="s">
        <v>997</v>
      </c>
    </row>
    <row r="602" s="13" customFormat="1">
      <c r="A602" s="13"/>
      <c r="B602" s="218"/>
      <c r="C602" s="13"/>
      <c r="D602" s="219" t="s">
        <v>291</v>
      </c>
      <c r="E602" s="220" t="s">
        <v>1</v>
      </c>
      <c r="F602" s="221" t="s">
        <v>5595</v>
      </c>
      <c r="G602" s="13"/>
      <c r="H602" s="222">
        <v>786.48000000000002</v>
      </c>
      <c r="I602" s="223"/>
      <c r="J602" s="13"/>
      <c r="K602" s="13"/>
      <c r="L602" s="218"/>
      <c r="M602" s="224"/>
      <c r="N602" s="225"/>
      <c r="O602" s="225"/>
      <c r="P602" s="225"/>
      <c r="Q602" s="225"/>
      <c r="R602" s="225"/>
      <c r="S602" s="225"/>
      <c r="T602" s="226"/>
      <c r="U602" s="13"/>
      <c r="V602" s="13"/>
      <c r="W602" s="13"/>
      <c r="X602" s="13"/>
      <c r="Y602" s="13"/>
      <c r="Z602" s="13"/>
      <c r="AA602" s="13"/>
      <c r="AB602" s="13"/>
      <c r="AC602" s="13"/>
      <c r="AD602" s="13"/>
      <c r="AE602" s="13"/>
      <c r="AT602" s="220" t="s">
        <v>291</v>
      </c>
      <c r="AU602" s="220" t="s">
        <v>87</v>
      </c>
      <c r="AV602" s="13" t="s">
        <v>87</v>
      </c>
      <c r="AW602" s="13" t="s">
        <v>31</v>
      </c>
      <c r="AX602" s="13" t="s">
        <v>82</v>
      </c>
      <c r="AY602" s="220" t="s">
        <v>283</v>
      </c>
    </row>
    <row r="603" s="2" customFormat="1" ht="24.15" customHeight="1">
      <c r="A603" s="37"/>
      <c r="B603" s="168"/>
      <c r="C603" s="242" t="s">
        <v>1073</v>
      </c>
      <c r="D603" s="242" t="s">
        <v>582</v>
      </c>
      <c r="E603" s="243" t="s">
        <v>999</v>
      </c>
      <c r="F603" s="244" t="s">
        <v>1000</v>
      </c>
      <c r="G603" s="245" t="s">
        <v>373</v>
      </c>
      <c r="H603" s="246">
        <v>3145.9200000000001</v>
      </c>
      <c r="I603" s="247"/>
      <c r="J603" s="248">
        <f>ROUND(I603*H603,2)</f>
        <v>0</v>
      </c>
      <c r="K603" s="249"/>
      <c r="L603" s="250"/>
      <c r="M603" s="251" t="s">
        <v>1</v>
      </c>
      <c r="N603" s="252" t="s">
        <v>41</v>
      </c>
      <c r="O603" s="81"/>
      <c r="P603" s="214">
        <f>O603*H603</f>
        <v>0</v>
      </c>
      <c r="Q603" s="214">
        <v>0.001</v>
      </c>
      <c r="R603" s="214">
        <f>Q603*H603</f>
        <v>3.1459200000000003</v>
      </c>
      <c r="S603" s="214">
        <v>0</v>
      </c>
      <c r="T603" s="215">
        <f>S603*H603</f>
        <v>0</v>
      </c>
      <c r="U603" s="37"/>
      <c r="V603" s="37"/>
      <c r="W603" s="37"/>
      <c r="X603" s="37"/>
      <c r="Y603" s="37"/>
      <c r="Z603" s="37"/>
      <c r="AA603" s="37"/>
      <c r="AB603" s="37"/>
      <c r="AC603" s="37"/>
      <c r="AD603" s="37"/>
      <c r="AE603" s="37"/>
      <c r="AR603" s="216" t="s">
        <v>473</v>
      </c>
      <c r="AT603" s="216" t="s">
        <v>582</v>
      </c>
      <c r="AU603" s="216" t="s">
        <v>87</v>
      </c>
      <c r="AY603" s="18" t="s">
        <v>283</v>
      </c>
      <c r="BE603" s="217">
        <f>IF(N603="základná",J603,0)</f>
        <v>0</v>
      </c>
      <c r="BF603" s="217">
        <f>IF(N603="znížená",J603,0)</f>
        <v>0</v>
      </c>
      <c r="BG603" s="217">
        <f>IF(N603="zákl. prenesená",J603,0)</f>
        <v>0</v>
      </c>
      <c r="BH603" s="217">
        <f>IF(N603="zníž. prenesená",J603,0)</f>
        <v>0</v>
      </c>
      <c r="BI603" s="217">
        <f>IF(N603="nulová",J603,0)</f>
        <v>0</v>
      </c>
      <c r="BJ603" s="18" t="s">
        <v>87</v>
      </c>
      <c r="BK603" s="217">
        <f>ROUND(I603*H603,2)</f>
        <v>0</v>
      </c>
      <c r="BL603" s="18" t="s">
        <v>358</v>
      </c>
      <c r="BM603" s="216" t="s">
        <v>1001</v>
      </c>
    </row>
    <row r="604" s="13" customFormat="1">
      <c r="A604" s="13"/>
      <c r="B604" s="218"/>
      <c r="C604" s="13"/>
      <c r="D604" s="219" t="s">
        <v>291</v>
      </c>
      <c r="E604" s="13"/>
      <c r="F604" s="221" t="s">
        <v>5596</v>
      </c>
      <c r="G604" s="13"/>
      <c r="H604" s="222">
        <v>3145.9200000000001</v>
      </c>
      <c r="I604" s="223"/>
      <c r="J604" s="13"/>
      <c r="K604" s="13"/>
      <c r="L604" s="218"/>
      <c r="M604" s="224"/>
      <c r="N604" s="225"/>
      <c r="O604" s="225"/>
      <c r="P604" s="225"/>
      <c r="Q604" s="225"/>
      <c r="R604" s="225"/>
      <c r="S604" s="225"/>
      <c r="T604" s="226"/>
      <c r="U604" s="13"/>
      <c r="V604" s="13"/>
      <c r="W604" s="13"/>
      <c r="X604" s="13"/>
      <c r="Y604" s="13"/>
      <c r="Z604" s="13"/>
      <c r="AA604" s="13"/>
      <c r="AB604" s="13"/>
      <c r="AC604" s="13"/>
      <c r="AD604" s="13"/>
      <c r="AE604" s="13"/>
      <c r="AT604" s="220" t="s">
        <v>291</v>
      </c>
      <c r="AU604" s="220" t="s">
        <v>87</v>
      </c>
      <c r="AV604" s="13" t="s">
        <v>87</v>
      </c>
      <c r="AW604" s="13" t="s">
        <v>3</v>
      </c>
      <c r="AX604" s="13" t="s">
        <v>82</v>
      </c>
      <c r="AY604" s="220" t="s">
        <v>283</v>
      </c>
    </row>
    <row r="605" s="2" customFormat="1" ht="24.15" customHeight="1">
      <c r="A605" s="37"/>
      <c r="B605" s="168"/>
      <c r="C605" s="242" t="s">
        <v>1078</v>
      </c>
      <c r="D605" s="242" t="s">
        <v>582</v>
      </c>
      <c r="E605" s="243" t="s">
        <v>1003</v>
      </c>
      <c r="F605" s="244" t="s">
        <v>1004</v>
      </c>
      <c r="G605" s="245" t="s">
        <v>373</v>
      </c>
      <c r="H605" s="246">
        <v>3145.9200000000001</v>
      </c>
      <c r="I605" s="247"/>
      <c r="J605" s="248">
        <f>ROUND(I605*H605,2)</f>
        <v>0</v>
      </c>
      <c r="K605" s="249"/>
      <c r="L605" s="250"/>
      <c r="M605" s="251" t="s">
        <v>1</v>
      </c>
      <c r="N605" s="252" t="s">
        <v>41</v>
      </c>
      <c r="O605" s="81"/>
      <c r="P605" s="214">
        <f>O605*H605</f>
        <v>0</v>
      </c>
      <c r="Q605" s="214">
        <v>0.00035</v>
      </c>
      <c r="R605" s="214">
        <f>Q605*H605</f>
        <v>1.1010720000000001</v>
      </c>
      <c r="S605" s="214">
        <v>0</v>
      </c>
      <c r="T605" s="215">
        <f>S605*H605</f>
        <v>0</v>
      </c>
      <c r="U605" s="37"/>
      <c r="V605" s="37"/>
      <c r="W605" s="37"/>
      <c r="X605" s="37"/>
      <c r="Y605" s="37"/>
      <c r="Z605" s="37"/>
      <c r="AA605" s="37"/>
      <c r="AB605" s="37"/>
      <c r="AC605" s="37"/>
      <c r="AD605" s="37"/>
      <c r="AE605" s="37"/>
      <c r="AR605" s="216" t="s">
        <v>473</v>
      </c>
      <c r="AT605" s="216" t="s">
        <v>582</v>
      </c>
      <c r="AU605" s="216" t="s">
        <v>87</v>
      </c>
      <c r="AY605" s="18" t="s">
        <v>283</v>
      </c>
      <c r="BE605" s="217">
        <f>IF(N605="základná",J605,0)</f>
        <v>0</v>
      </c>
      <c r="BF605" s="217">
        <f>IF(N605="znížená",J605,0)</f>
        <v>0</v>
      </c>
      <c r="BG605" s="217">
        <f>IF(N605="zákl. prenesená",J605,0)</f>
        <v>0</v>
      </c>
      <c r="BH605" s="217">
        <f>IF(N605="zníž. prenesená",J605,0)</f>
        <v>0</v>
      </c>
      <c r="BI605" s="217">
        <f>IF(N605="nulová",J605,0)</f>
        <v>0</v>
      </c>
      <c r="BJ605" s="18" t="s">
        <v>87</v>
      </c>
      <c r="BK605" s="217">
        <f>ROUND(I605*H605,2)</f>
        <v>0</v>
      </c>
      <c r="BL605" s="18" t="s">
        <v>358</v>
      </c>
      <c r="BM605" s="216" t="s">
        <v>1005</v>
      </c>
    </row>
    <row r="606" s="2" customFormat="1" ht="37.8" customHeight="1">
      <c r="A606" s="37"/>
      <c r="B606" s="168"/>
      <c r="C606" s="242" t="s">
        <v>1086</v>
      </c>
      <c r="D606" s="242" t="s">
        <v>582</v>
      </c>
      <c r="E606" s="243" t="s">
        <v>1011</v>
      </c>
      <c r="F606" s="244" t="s">
        <v>1012</v>
      </c>
      <c r="G606" s="245" t="s">
        <v>288</v>
      </c>
      <c r="H606" s="246">
        <v>904.452</v>
      </c>
      <c r="I606" s="247"/>
      <c r="J606" s="248">
        <f>ROUND(I606*H606,2)</f>
        <v>0</v>
      </c>
      <c r="K606" s="249"/>
      <c r="L606" s="250"/>
      <c r="M606" s="251" t="s">
        <v>1</v>
      </c>
      <c r="N606" s="252" t="s">
        <v>41</v>
      </c>
      <c r="O606" s="81"/>
      <c r="P606" s="214">
        <f>O606*H606</f>
        <v>0</v>
      </c>
      <c r="Q606" s="214">
        <v>0.0074400000000000004</v>
      </c>
      <c r="R606" s="214">
        <f>Q606*H606</f>
        <v>6.7291228800000003</v>
      </c>
      <c r="S606" s="214">
        <v>0</v>
      </c>
      <c r="T606" s="215">
        <f>S606*H606</f>
        <v>0</v>
      </c>
      <c r="U606" s="37"/>
      <c r="V606" s="37"/>
      <c r="W606" s="37"/>
      <c r="X606" s="37"/>
      <c r="Y606" s="37"/>
      <c r="Z606" s="37"/>
      <c r="AA606" s="37"/>
      <c r="AB606" s="37"/>
      <c r="AC606" s="37"/>
      <c r="AD606" s="37"/>
      <c r="AE606" s="37"/>
      <c r="AR606" s="216" t="s">
        <v>473</v>
      </c>
      <c r="AT606" s="216" t="s">
        <v>582</v>
      </c>
      <c r="AU606" s="216" t="s">
        <v>87</v>
      </c>
      <c r="AY606" s="18" t="s">
        <v>283</v>
      </c>
      <c r="BE606" s="217">
        <f>IF(N606="základná",J606,0)</f>
        <v>0</v>
      </c>
      <c r="BF606" s="217">
        <f>IF(N606="znížená",J606,0)</f>
        <v>0</v>
      </c>
      <c r="BG606" s="217">
        <f>IF(N606="zákl. prenesená",J606,0)</f>
        <v>0</v>
      </c>
      <c r="BH606" s="217">
        <f>IF(N606="zníž. prenesená",J606,0)</f>
        <v>0</v>
      </c>
      <c r="BI606" s="217">
        <f>IF(N606="nulová",J606,0)</f>
        <v>0</v>
      </c>
      <c r="BJ606" s="18" t="s">
        <v>87</v>
      </c>
      <c r="BK606" s="217">
        <f>ROUND(I606*H606,2)</f>
        <v>0</v>
      </c>
      <c r="BL606" s="18" t="s">
        <v>358</v>
      </c>
      <c r="BM606" s="216" t="s">
        <v>1013</v>
      </c>
    </row>
    <row r="607" s="13" customFormat="1">
      <c r="A607" s="13"/>
      <c r="B607" s="218"/>
      <c r="C607" s="13"/>
      <c r="D607" s="219" t="s">
        <v>291</v>
      </c>
      <c r="E607" s="220" t="s">
        <v>1</v>
      </c>
      <c r="F607" s="221" t="s">
        <v>5595</v>
      </c>
      <c r="G607" s="13"/>
      <c r="H607" s="222">
        <v>786.48000000000002</v>
      </c>
      <c r="I607" s="223"/>
      <c r="J607" s="13"/>
      <c r="K607" s="13"/>
      <c r="L607" s="218"/>
      <c r="M607" s="224"/>
      <c r="N607" s="225"/>
      <c r="O607" s="225"/>
      <c r="P607" s="225"/>
      <c r="Q607" s="225"/>
      <c r="R607" s="225"/>
      <c r="S607" s="225"/>
      <c r="T607" s="226"/>
      <c r="U607" s="13"/>
      <c r="V607" s="13"/>
      <c r="W607" s="13"/>
      <c r="X607" s="13"/>
      <c r="Y607" s="13"/>
      <c r="Z607" s="13"/>
      <c r="AA607" s="13"/>
      <c r="AB607" s="13"/>
      <c r="AC607" s="13"/>
      <c r="AD607" s="13"/>
      <c r="AE607" s="13"/>
      <c r="AT607" s="220" t="s">
        <v>291</v>
      </c>
      <c r="AU607" s="220" t="s">
        <v>87</v>
      </c>
      <c r="AV607" s="13" t="s">
        <v>87</v>
      </c>
      <c r="AW607" s="13" t="s">
        <v>31</v>
      </c>
      <c r="AX607" s="13" t="s">
        <v>82</v>
      </c>
      <c r="AY607" s="220" t="s">
        <v>283</v>
      </c>
    </row>
    <row r="608" s="13" customFormat="1">
      <c r="A608" s="13"/>
      <c r="B608" s="218"/>
      <c r="C608" s="13"/>
      <c r="D608" s="219" t="s">
        <v>291</v>
      </c>
      <c r="E608" s="13"/>
      <c r="F608" s="221" t="s">
        <v>5597</v>
      </c>
      <c r="G608" s="13"/>
      <c r="H608" s="222">
        <v>904.452</v>
      </c>
      <c r="I608" s="223"/>
      <c r="J608" s="13"/>
      <c r="K608" s="13"/>
      <c r="L608" s="218"/>
      <c r="M608" s="224"/>
      <c r="N608" s="225"/>
      <c r="O608" s="225"/>
      <c r="P608" s="225"/>
      <c r="Q608" s="225"/>
      <c r="R608" s="225"/>
      <c r="S608" s="225"/>
      <c r="T608" s="226"/>
      <c r="U608" s="13"/>
      <c r="V608" s="13"/>
      <c r="W608" s="13"/>
      <c r="X608" s="13"/>
      <c r="Y608" s="13"/>
      <c r="Z608" s="13"/>
      <c r="AA608" s="13"/>
      <c r="AB608" s="13"/>
      <c r="AC608" s="13"/>
      <c r="AD608" s="13"/>
      <c r="AE608" s="13"/>
      <c r="AT608" s="220" t="s">
        <v>291</v>
      </c>
      <c r="AU608" s="220" t="s">
        <v>87</v>
      </c>
      <c r="AV608" s="13" t="s">
        <v>87</v>
      </c>
      <c r="AW608" s="13" t="s">
        <v>3</v>
      </c>
      <c r="AX608" s="13" t="s">
        <v>82</v>
      </c>
      <c r="AY608" s="220" t="s">
        <v>283</v>
      </c>
    </row>
    <row r="609" s="2" customFormat="1" ht="33" customHeight="1">
      <c r="A609" s="37"/>
      <c r="B609" s="168"/>
      <c r="C609" s="204" t="s">
        <v>1091</v>
      </c>
      <c r="D609" s="204" t="s">
        <v>285</v>
      </c>
      <c r="E609" s="205" t="s">
        <v>1016</v>
      </c>
      <c r="F609" s="206" t="s">
        <v>1017</v>
      </c>
      <c r="G609" s="207" t="s">
        <v>288</v>
      </c>
      <c r="H609" s="208">
        <v>656.91999999999996</v>
      </c>
      <c r="I609" s="209"/>
      <c r="J609" s="210">
        <f>ROUND(I609*H609,2)</f>
        <v>0</v>
      </c>
      <c r="K609" s="211"/>
      <c r="L609" s="38"/>
      <c r="M609" s="212" t="s">
        <v>1</v>
      </c>
      <c r="N609" s="213" t="s">
        <v>41</v>
      </c>
      <c r="O609" s="81"/>
      <c r="P609" s="214">
        <f>O609*H609</f>
        <v>0</v>
      </c>
      <c r="Q609" s="214">
        <v>0</v>
      </c>
      <c r="R609" s="214">
        <f>Q609*H609</f>
        <v>0</v>
      </c>
      <c r="S609" s="214">
        <v>0.016</v>
      </c>
      <c r="T609" s="215">
        <f>S609*H609</f>
        <v>10.510719999999999</v>
      </c>
      <c r="U609" s="37"/>
      <c r="V609" s="37"/>
      <c r="W609" s="37"/>
      <c r="X609" s="37"/>
      <c r="Y609" s="37"/>
      <c r="Z609" s="37"/>
      <c r="AA609" s="37"/>
      <c r="AB609" s="37"/>
      <c r="AC609" s="37"/>
      <c r="AD609" s="37"/>
      <c r="AE609" s="37"/>
      <c r="AR609" s="216" t="s">
        <v>358</v>
      </c>
      <c r="AT609" s="216" t="s">
        <v>285</v>
      </c>
      <c r="AU609" s="216" t="s">
        <v>87</v>
      </c>
      <c r="AY609" s="18" t="s">
        <v>283</v>
      </c>
      <c r="BE609" s="217">
        <f>IF(N609="základná",J609,0)</f>
        <v>0</v>
      </c>
      <c r="BF609" s="217">
        <f>IF(N609="znížená",J609,0)</f>
        <v>0</v>
      </c>
      <c r="BG609" s="217">
        <f>IF(N609="zákl. prenesená",J609,0)</f>
        <v>0</v>
      </c>
      <c r="BH609" s="217">
        <f>IF(N609="zníž. prenesená",J609,0)</f>
        <v>0</v>
      </c>
      <c r="BI609" s="217">
        <f>IF(N609="nulová",J609,0)</f>
        <v>0</v>
      </c>
      <c r="BJ609" s="18" t="s">
        <v>87</v>
      </c>
      <c r="BK609" s="217">
        <f>ROUND(I609*H609,2)</f>
        <v>0</v>
      </c>
      <c r="BL609" s="18" t="s">
        <v>358</v>
      </c>
      <c r="BM609" s="216" t="s">
        <v>1018</v>
      </c>
    </row>
    <row r="610" s="13" customFormat="1">
      <c r="A610" s="13"/>
      <c r="B610" s="218"/>
      <c r="C610" s="13"/>
      <c r="D610" s="219" t="s">
        <v>291</v>
      </c>
      <c r="E610" s="220" t="s">
        <v>1</v>
      </c>
      <c r="F610" s="221" t="s">
        <v>5461</v>
      </c>
      <c r="G610" s="13"/>
      <c r="H610" s="222">
        <v>656.91999999999996</v>
      </c>
      <c r="I610" s="223"/>
      <c r="J610" s="13"/>
      <c r="K610" s="13"/>
      <c r="L610" s="218"/>
      <c r="M610" s="224"/>
      <c r="N610" s="225"/>
      <c r="O610" s="225"/>
      <c r="P610" s="225"/>
      <c r="Q610" s="225"/>
      <c r="R610" s="225"/>
      <c r="S610" s="225"/>
      <c r="T610" s="226"/>
      <c r="U610" s="13"/>
      <c r="V610" s="13"/>
      <c r="W610" s="13"/>
      <c r="X610" s="13"/>
      <c r="Y610" s="13"/>
      <c r="Z610" s="13"/>
      <c r="AA610" s="13"/>
      <c r="AB610" s="13"/>
      <c r="AC610" s="13"/>
      <c r="AD610" s="13"/>
      <c r="AE610" s="13"/>
      <c r="AT610" s="220" t="s">
        <v>291</v>
      </c>
      <c r="AU610" s="220" t="s">
        <v>87</v>
      </c>
      <c r="AV610" s="13" t="s">
        <v>87</v>
      </c>
      <c r="AW610" s="13" t="s">
        <v>31</v>
      </c>
      <c r="AX610" s="13" t="s">
        <v>82</v>
      </c>
      <c r="AY610" s="220" t="s">
        <v>283</v>
      </c>
    </row>
    <row r="611" s="2" customFormat="1" ht="16.5" customHeight="1">
      <c r="A611" s="37"/>
      <c r="B611" s="168"/>
      <c r="C611" s="204" t="s">
        <v>1096</v>
      </c>
      <c r="D611" s="204" t="s">
        <v>285</v>
      </c>
      <c r="E611" s="205" t="s">
        <v>1020</v>
      </c>
      <c r="F611" s="206" t="s">
        <v>1021</v>
      </c>
      <c r="G611" s="207" t="s">
        <v>373</v>
      </c>
      <c r="H611" s="208">
        <v>74</v>
      </c>
      <c r="I611" s="209"/>
      <c r="J611" s="210">
        <f>ROUND(I611*H611,2)</f>
        <v>0</v>
      </c>
      <c r="K611" s="211"/>
      <c r="L611" s="38"/>
      <c r="M611" s="212" t="s">
        <v>1</v>
      </c>
      <c r="N611" s="213" t="s">
        <v>41</v>
      </c>
      <c r="O611" s="81"/>
      <c r="P611" s="214">
        <f>O611*H611</f>
        <v>0</v>
      </c>
      <c r="Q611" s="214">
        <v>4.0000000000000003E-05</v>
      </c>
      <c r="R611" s="214">
        <f>Q611*H611</f>
        <v>0.0029600000000000004</v>
      </c>
      <c r="S611" s="214">
        <v>0</v>
      </c>
      <c r="T611" s="215">
        <f>S611*H611</f>
        <v>0</v>
      </c>
      <c r="U611" s="37"/>
      <c r="V611" s="37"/>
      <c r="W611" s="37"/>
      <c r="X611" s="37"/>
      <c r="Y611" s="37"/>
      <c r="Z611" s="37"/>
      <c r="AA611" s="37"/>
      <c r="AB611" s="37"/>
      <c r="AC611" s="37"/>
      <c r="AD611" s="37"/>
      <c r="AE611" s="37"/>
      <c r="AR611" s="216" t="s">
        <v>358</v>
      </c>
      <c r="AT611" s="216" t="s">
        <v>285</v>
      </c>
      <c r="AU611" s="216" t="s">
        <v>87</v>
      </c>
      <c r="AY611" s="18" t="s">
        <v>283</v>
      </c>
      <c r="BE611" s="217">
        <f>IF(N611="základná",J611,0)</f>
        <v>0</v>
      </c>
      <c r="BF611" s="217">
        <f>IF(N611="znížená",J611,0)</f>
        <v>0</v>
      </c>
      <c r="BG611" s="217">
        <f>IF(N611="zákl. prenesená",J611,0)</f>
        <v>0</v>
      </c>
      <c r="BH611" s="217">
        <f>IF(N611="zníž. prenesená",J611,0)</f>
        <v>0</v>
      </c>
      <c r="BI611" s="217">
        <f>IF(N611="nulová",J611,0)</f>
        <v>0</v>
      </c>
      <c r="BJ611" s="18" t="s">
        <v>87</v>
      </c>
      <c r="BK611" s="217">
        <f>ROUND(I611*H611,2)</f>
        <v>0</v>
      </c>
      <c r="BL611" s="18" t="s">
        <v>358</v>
      </c>
      <c r="BM611" s="216" t="s">
        <v>1022</v>
      </c>
    </row>
    <row r="612" s="13" customFormat="1">
      <c r="A612" s="13"/>
      <c r="B612" s="218"/>
      <c r="C612" s="13"/>
      <c r="D612" s="219" t="s">
        <v>291</v>
      </c>
      <c r="E612" s="220" t="s">
        <v>1</v>
      </c>
      <c r="F612" s="221" t="s">
        <v>725</v>
      </c>
      <c r="G612" s="13"/>
      <c r="H612" s="222">
        <v>74</v>
      </c>
      <c r="I612" s="223"/>
      <c r="J612" s="13"/>
      <c r="K612" s="13"/>
      <c r="L612" s="218"/>
      <c r="M612" s="224"/>
      <c r="N612" s="225"/>
      <c r="O612" s="225"/>
      <c r="P612" s="225"/>
      <c r="Q612" s="225"/>
      <c r="R612" s="225"/>
      <c r="S612" s="225"/>
      <c r="T612" s="226"/>
      <c r="U612" s="13"/>
      <c r="V612" s="13"/>
      <c r="W612" s="13"/>
      <c r="X612" s="13"/>
      <c r="Y612" s="13"/>
      <c r="Z612" s="13"/>
      <c r="AA612" s="13"/>
      <c r="AB612" s="13"/>
      <c r="AC612" s="13"/>
      <c r="AD612" s="13"/>
      <c r="AE612" s="13"/>
      <c r="AT612" s="220" t="s">
        <v>291</v>
      </c>
      <c r="AU612" s="220" t="s">
        <v>87</v>
      </c>
      <c r="AV612" s="13" t="s">
        <v>87</v>
      </c>
      <c r="AW612" s="13" t="s">
        <v>31</v>
      </c>
      <c r="AX612" s="13" t="s">
        <v>82</v>
      </c>
      <c r="AY612" s="220" t="s">
        <v>283</v>
      </c>
    </row>
    <row r="613" s="2" customFormat="1" ht="24.15" customHeight="1">
      <c r="A613" s="37"/>
      <c r="B613" s="168"/>
      <c r="C613" s="242" t="s">
        <v>1105</v>
      </c>
      <c r="D613" s="242" t="s">
        <v>582</v>
      </c>
      <c r="E613" s="243" t="s">
        <v>1025</v>
      </c>
      <c r="F613" s="244" t="s">
        <v>1026</v>
      </c>
      <c r="G613" s="245" t="s">
        <v>373</v>
      </c>
      <c r="H613" s="246">
        <v>74</v>
      </c>
      <c r="I613" s="247"/>
      <c r="J613" s="248">
        <f>ROUND(I613*H613,2)</f>
        <v>0</v>
      </c>
      <c r="K613" s="249"/>
      <c r="L613" s="250"/>
      <c r="M613" s="251" t="s">
        <v>1</v>
      </c>
      <c r="N613" s="252" t="s">
        <v>41</v>
      </c>
      <c r="O613" s="81"/>
      <c r="P613" s="214">
        <f>O613*H613</f>
        <v>0</v>
      </c>
      <c r="Q613" s="214">
        <v>0.00175</v>
      </c>
      <c r="R613" s="214">
        <f>Q613*H613</f>
        <v>0.1295</v>
      </c>
      <c r="S613" s="214">
        <v>0</v>
      </c>
      <c r="T613" s="215">
        <f>S613*H613</f>
        <v>0</v>
      </c>
      <c r="U613" s="37"/>
      <c r="V613" s="37"/>
      <c r="W613" s="37"/>
      <c r="X613" s="37"/>
      <c r="Y613" s="37"/>
      <c r="Z613" s="37"/>
      <c r="AA613" s="37"/>
      <c r="AB613" s="37"/>
      <c r="AC613" s="37"/>
      <c r="AD613" s="37"/>
      <c r="AE613" s="37"/>
      <c r="AR613" s="216" t="s">
        <v>473</v>
      </c>
      <c r="AT613" s="216" t="s">
        <v>582</v>
      </c>
      <c r="AU613" s="216" t="s">
        <v>87</v>
      </c>
      <c r="AY613" s="18" t="s">
        <v>283</v>
      </c>
      <c r="BE613" s="217">
        <f>IF(N613="základná",J613,0)</f>
        <v>0</v>
      </c>
      <c r="BF613" s="217">
        <f>IF(N613="znížená",J613,0)</f>
        <v>0</v>
      </c>
      <c r="BG613" s="217">
        <f>IF(N613="zákl. prenesená",J613,0)</f>
        <v>0</v>
      </c>
      <c r="BH613" s="217">
        <f>IF(N613="zníž. prenesená",J613,0)</f>
        <v>0</v>
      </c>
      <c r="BI613" s="217">
        <f>IF(N613="nulová",J613,0)</f>
        <v>0</v>
      </c>
      <c r="BJ613" s="18" t="s">
        <v>87</v>
      </c>
      <c r="BK613" s="217">
        <f>ROUND(I613*H613,2)</f>
        <v>0</v>
      </c>
      <c r="BL613" s="18" t="s">
        <v>358</v>
      </c>
      <c r="BM613" s="216" t="s">
        <v>1027</v>
      </c>
    </row>
    <row r="614" s="2" customFormat="1" ht="21.75" customHeight="1">
      <c r="A614" s="37"/>
      <c r="B614" s="168"/>
      <c r="C614" s="242" t="s">
        <v>1115</v>
      </c>
      <c r="D614" s="242" t="s">
        <v>582</v>
      </c>
      <c r="E614" s="243" t="s">
        <v>1033</v>
      </c>
      <c r="F614" s="244" t="s">
        <v>1034</v>
      </c>
      <c r="G614" s="245" t="s">
        <v>373</v>
      </c>
      <c r="H614" s="246">
        <v>74</v>
      </c>
      <c r="I614" s="247"/>
      <c r="J614" s="248">
        <f>ROUND(I614*H614,2)</f>
        <v>0</v>
      </c>
      <c r="K614" s="249"/>
      <c r="L614" s="250"/>
      <c r="M614" s="251" t="s">
        <v>1</v>
      </c>
      <c r="N614" s="252" t="s">
        <v>41</v>
      </c>
      <c r="O614" s="81"/>
      <c r="P614" s="214">
        <f>O614*H614</f>
        <v>0</v>
      </c>
      <c r="Q614" s="214">
        <v>0.00014999999999999999</v>
      </c>
      <c r="R614" s="214">
        <f>Q614*H614</f>
        <v>0.011099999999999999</v>
      </c>
      <c r="S614" s="214">
        <v>0</v>
      </c>
      <c r="T614" s="215">
        <f>S614*H614</f>
        <v>0</v>
      </c>
      <c r="U614" s="37"/>
      <c r="V614" s="37"/>
      <c r="W614" s="37"/>
      <c r="X614" s="37"/>
      <c r="Y614" s="37"/>
      <c r="Z614" s="37"/>
      <c r="AA614" s="37"/>
      <c r="AB614" s="37"/>
      <c r="AC614" s="37"/>
      <c r="AD614" s="37"/>
      <c r="AE614" s="37"/>
      <c r="AR614" s="216" t="s">
        <v>473</v>
      </c>
      <c r="AT614" s="216" t="s">
        <v>582</v>
      </c>
      <c r="AU614" s="216" t="s">
        <v>87</v>
      </c>
      <c r="AY614" s="18" t="s">
        <v>283</v>
      </c>
      <c r="BE614" s="217">
        <f>IF(N614="základná",J614,0)</f>
        <v>0</v>
      </c>
      <c r="BF614" s="217">
        <f>IF(N614="znížená",J614,0)</f>
        <v>0</v>
      </c>
      <c r="BG614" s="217">
        <f>IF(N614="zákl. prenesená",J614,0)</f>
        <v>0</v>
      </c>
      <c r="BH614" s="217">
        <f>IF(N614="zníž. prenesená",J614,0)</f>
        <v>0</v>
      </c>
      <c r="BI614" s="217">
        <f>IF(N614="nulová",J614,0)</f>
        <v>0</v>
      </c>
      <c r="BJ614" s="18" t="s">
        <v>87</v>
      </c>
      <c r="BK614" s="217">
        <f>ROUND(I614*H614,2)</f>
        <v>0</v>
      </c>
      <c r="BL614" s="18" t="s">
        <v>358</v>
      </c>
      <c r="BM614" s="216" t="s">
        <v>1035</v>
      </c>
    </row>
    <row r="615" s="2" customFormat="1" ht="24.15" customHeight="1">
      <c r="A615" s="37"/>
      <c r="B615" s="168"/>
      <c r="C615" s="204" t="s">
        <v>1121</v>
      </c>
      <c r="D615" s="204" t="s">
        <v>285</v>
      </c>
      <c r="E615" s="205" t="s">
        <v>1037</v>
      </c>
      <c r="F615" s="206" t="s">
        <v>1038</v>
      </c>
      <c r="G615" s="207" t="s">
        <v>288</v>
      </c>
      <c r="H615" s="208">
        <v>786.48000000000002</v>
      </c>
      <c r="I615" s="209"/>
      <c r="J615" s="210">
        <f>ROUND(I615*H615,2)</f>
        <v>0</v>
      </c>
      <c r="K615" s="211"/>
      <c r="L615" s="38"/>
      <c r="M615" s="212" t="s">
        <v>1</v>
      </c>
      <c r="N615" s="213" t="s">
        <v>41</v>
      </c>
      <c r="O615" s="81"/>
      <c r="P615" s="214">
        <f>O615*H615</f>
        <v>0</v>
      </c>
      <c r="Q615" s="214">
        <v>0</v>
      </c>
      <c r="R615" s="214">
        <f>Q615*H615</f>
        <v>0</v>
      </c>
      <c r="S615" s="214">
        <v>0</v>
      </c>
      <c r="T615" s="215">
        <f>S615*H615</f>
        <v>0</v>
      </c>
      <c r="U615" s="37"/>
      <c r="V615" s="37"/>
      <c r="W615" s="37"/>
      <c r="X615" s="37"/>
      <c r="Y615" s="37"/>
      <c r="Z615" s="37"/>
      <c r="AA615" s="37"/>
      <c r="AB615" s="37"/>
      <c r="AC615" s="37"/>
      <c r="AD615" s="37"/>
      <c r="AE615" s="37"/>
      <c r="AR615" s="216" t="s">
        <v>358</v>
      </c>
      <c r="AT615" s="216" t="s">
        <v>285</v>
      </c>
      <c r="AU615" s="216" t="s">
        <v>87</v>
      </c>
      <c r="AY615" s="18" t="s">
        <v>283</v>
      </c>
      <c r="BE615" s="217">
        <f>IF(N615="základná",J615,0)</f>
        <v>0</v>
      </c>
      <c r="BF615" s="217">
        <f>IF(N615="znížená",J615,0)</f>
        <v>0</v>
      </c>
      <c r="BG615" s="217">
        <f>IF(N615="zákl. prenesená",J615,0)</f>
        <v>0</v>
      </c>
      <c r="BH615" s="217">
        <f>IF(N615="zníž. prenesená",J615,0)</f>
        <v>0</v>
      </c>
      <c r="BI615" s="217">
        <f>IF(N615="nulová",J615,0)</f>
        <v>0</v>
      </c>
      <c r="BJ615" s="18" t="s">
        <v>87</v>
      </c>
      <c r="BK615" s="217">
        <f>ROUND(I615*H615,2)</f>
        <v>0</v>
      </c>
      <c r="BL615" s="18" t="s">
        <v>358</v>
      </c>
      <c r="BM615" s="216" t="s">
        <v>1039</v>
      </c>
    </row>
    <row r="616" s="13" customFormat="1">
      <c r="A616" s="13"/>
      <c r="B616" s="218"/>
      <c r="C616" s="13"/>
      <c r="D616" s="219" t="s">
        <v>291</v>
      </c>
      <c r="E616" s="220" t="s">
        <v>1</v>
      </c>
      <c r="F616" s="221" t="s">
        <v>5598</v>
      </c>
      <c r="G616" s="13"/>
      <c r="H616" s="222">
        <v>786.48000000000002</v>
      </c>
      <c r="I616" s="223"/>
      <c r="J616" s="13"/>
      <c r="K616" s="13"/>
      <c r="L616" s="218"/>
      <c r="M616" s="224"/>
      <c r="N616" s="225"/>
      <c r="O616" s="225"/>
      <c r="P616" s="225"/>
      <c r="Q616" s="225"/>
      <c r="R616" s="225"/>
      <c r="S616" s="225"/>
      <c r="T616" s="226"/>
      <c r="U616" s="13"/>
      <c r="V616" s="13"/>
      <c r="W616" s="13"/>
      <c r="X616" s="13"/>
      <c r="Y616" s="13"/>
      <c r="Z616" s="13"/>
      <c r="AA616" s="13"/>
      <c r="AB616" s="13"/>
      <c r="AC616" s="13"/>
      <c r="AD616" s="13"/>
      <c r="AE616" s="13"/>
      <c r="AT616" s="220" t="s">
        <v>291</v>
      </c>
      <c r="AU616" s="220" t="s">
        <v>87</v>
      </c>
      <c r="AV616" s="13" t="s">
        <v>87</v>
      </c>
      <c r="AW616" s="13" t="s">
        <v>31</v>
      </c>
      <c r="AX616" s="13" t="s">
        <v>82</v>
      </c>
      <c r="AY616" s="220" t="s">
        <v>283</v>
      </c>
    </row>
    <row r="617" s="2" customFormat="1" ht="16.5" customHeight="1">
      <c r="A617" s="37"/>
      <c r="B617" s="168"/>
      <c r="C617" s="242" t="s">
        <v>1126</v>
      </c>
      <c r="D617" s="242" t="s">
        <v>582</v>
      </c>
      <c r="E617" s="243" t="s">
        <v>1041</v>
      </c>
      <c r="F617" s="244" t="s">
        <v>1042</v>
      </c>
      <c r="G617" s="245" t="s">
        <v>288</v>
      </c>
      <c r="H617" s="246">
        <v>904.452</v>
      </c>
      <c r="I617" s="247"/>
      <c r="J617" s="248">
        <f>ROUND(I617*H617,2)</f>
        <v>0</v>
      </c>
      <c r="K617" s="249"/>
      <c r="L617" s="250"/>
      <c r="M617" s="251" t="s">
        <v>1</v>
      </c>
      <c r="N617" s="252" t="s">
        <v>41</v>
      </c>
      <c r="O617" s="81"/>
      <c r="P617" s="214">
        <f>O617*H617</f>
        <v>0</v>
      </c>
      <c r="Q617" s="214">
        <v>0.00050000000000000001</v>
      </c>
      <c r="R617" s="214">
        <f>Q617*H617</f>
        <v>0.45222600000000002</v>
      </c>
      <c r="S617" s="214">
        <v>0</v>
      </c>
      <c r="T617" s="215">
        <f>S617*H617</f>
        <v>0</v>
      </c>
      <c r="U617" s="37"/>
      <c r="V617" s="37"/>
      <c r="W617" s="37"/>
      <c r="X617" s="37"/>
      <c r="Y617" s="37"/>
      <c r="Z617" s="37"/>
      <c r="AA617" s="37"/>
      <c r="AB617" s="37"/>
      <c r="AC617" s="37"/>
      <c r="AD617" s="37"/>
      <c r="AE617" s="37"/>
      <c r="AR617" s="216" t="s">
        <v>473</v>
      </c>
      <c r="AT617" s="216" t="s">
        <v>582</v>
      </c>
      <c r="AU617" s="216" t="s">
        <v>87</v>
      </c>
      <c r="AY617" s="18" t="s">
        <v>283</v>
      </c>
      <c r="BE617" s="217">
        <f>IF(N617="základná",J617,0)</f>
        <v>0</v>
      </c>
      <c r="BF617" s="217">
        <f>IF(N617="znížená",J617,0)</f>
        <v>0</v>
      </c>
      <c r="BG617" s="217">
        <f>IF(N617="zákl. prenesená",J617,0)</f>
        <v>0</v>
      </c>
      <c r="BH617" s="217">
        <f>IF(N617="zníž. prenesená",J617,0)</f>
        <v>0</v>
      </c>
      <c r="BI617" s="217">
        <f>IF(N617="nulová",J617,0)</f>
        <v>0</v>
      </c>
      <c r="BJ617" s="18" t="s">
        <v>87</v>
      </c>
      <c r="BK617" s="217">
        <f>ROUND(I617*H617,2)</f>
        <v>0</v>
      </c>
      <c r="BL617" s="18" t="s">
        <v>358</v>
      </c>
      <c r="BM617" s="216" t="s">
        <v>1043</v>
      </c>
    </row>
    <row r="618" s="13" customFormat="1">
      <c r="A618" s="13"/>
      <c r="B618" s="218"/>
      <c r="C618" s="13"/>
      <c r="D618" s="219" t="s">
        <v>291</v>
      </c>
      <c r="E618" s="13"/>
      <c r="F618" s="221" t="s">
        <v>5597</v>
      </c>
      <c r="G618" s="13"/>
      <c r="H618" s="222">
        <v>904.452</v>
      </c>
      <c r="I618" s="223"/>
      <c r="J618" s="13"/>
      <c r="K618" s="13"/>
      <c r="L618" s="218"/>
      <c r="M618" s="224"/>
      <c r="N618" s="225"/>
      <c r="O618" s="225"/>
      <c r="P618" s="225"/>
      <c r="Q618" s="225"/>
      <c r="R618" s="225"/>
      <c r="S618" s="225"/>
      <c r="T618" s="226"/>
      <c r="U618" s="13"/>
      <c r="V618" s="13"/>
      <c r="W618" s="13"/>
      <c r="X618" s="13"/>
      <c r="Y618" s="13"/>
      <c r="Z618" s="13"/>
      <c r="AA618" s="13"/>
      <c r="AB618" s="13"/>
      <c r="AC618" s="13"/>
      <c r="AD618" s="13"/>
      <c r="AE618" s="13"/>
      <c r="AT618" s="220" t="s">
        <v>291</v>
      </c>
      <c r="AU618" s="220" t="s">
        <v>87</v>
      </c>
      <c r="AV618" s="13" t="s">
        <v>87</v>
      </c>
      <c r="AW618" s="13" t="s">
        <v>3</v>
      </c>
      <c r="AX618" s="13" t="s">
        <v>82</v>
      </c>
      <c r="AY618" s="220" t="s">
        <v>283</v>
      </c>
    </row>
    <row r="619" s="2" customFormat="1" ht="33" customHeight="1">
      <c r="A619" s="37"/>
      <c r="B619" s="168"/>
      <c r="C619" s="204" t="s">
        <v>1130</v>
      </c>
      <c r="D619" s="204" t="s">
        <v>285</v>
      </c>
      <c r="E619" s="205" t="s">
        <v>1045</v>
      </c>
      <c r="F619" s="206" t="s">
        <v>1046</v>
      </c>
      <c r="G619" s="207" t="s">
        <v>649</v>
      </c>
      <c r="H619" s="208">
        <v>25.5</v>
      </c>
      <c r="I619" s="209"/>
      <c r="J619" s="210">
        <f>ROUND(I619*H619,2)</f>
        <v>0</v>
      </c>
      <c r="K619" s="211"/>
      <c r="L619" s="38"/>
      <c r="M619" s="212" t="s">
        <v>1</v>
      </c>
      <c r="N619" s="213" t="s">
        <v>41</v>
      </c>
      <c r="O619" s="81"/>
      <c r="P619" s="214">
        <f>O619*H619</f>
        <v>0</v>
      </c>
      <c r="Q619" s="214">
        <v>3.0000000000000001E-05</v>
      </c>
      <c r="R619" s="214">
        <f>Q619*H619</f>
        <v>0.00076500000000000005</v>
      </c>
      <c r="S619" s="214">
        <v>0</v>
      </c>
      <c r="T619" s="215">
        <f>S619*H619</f>
        <v>0</v>
      </c>
      <c r="U619" s="37"/>
      <c r="V619" s="37"/>
      <c r="W619" s="37"/>
      <c r="X619" s="37"/>
      <c r="Y619" s="37"/>
      <c r="Z619" s="37"/>
      <c r="AA619" s="37"/>
      <c r="AB619" s="37"/>
      <c r="AC619" s="37"/>
      <c r="AD619" s="37"/>
      <c r="AE619" s="37"/>
      <c r="AR619" s="216" t="s">
        <v>358</v>
      </c>
      <c r="AT619" s="216" t="s">
        <v>285</v>
      </c>
      <c r="AU619" s="216" t="s">
        <v>87</v>
      </c>
      <c r="AY619" s="18" t="s">
        <v>283</v>
      </c>
      <c r="BE619" s="217">
        <f>IF(N619="základná",J619,0)</f>
        <v>0</v>
      </c>
      <c r="BF619" s="217">
        <f>IF(N619="znížená",J619,0)</f>
        <v>0</v>
      </c>
      <c r="BG619" s="217">
        <f>IF(N619="zákl. prenesená",J619,0)</f>
        <v>0</v>
      </c>
      <c r="BH619" s="217">
        <f>IF(N619="zníž. prenesená",J619,0)</f>
        <v>0</v>
      </c>
      <c r="BI619" s="217">
        <f>IF(N619="nulová",J619,0)</f>
        <v>0</v>
      </c>
      <c r="BJ619" s="18" t="s">
        <v>87</v>
      </c>
      <c r="BK619" s="217">
        <f>ROUND(I619*H619,2)</f>
        <v>0</v>
      </c>
      <c r="BL619" s="18" t="s">
        <v>358</v>
      </c>
      <c r="BM619" s="216" t="s">
        <v>1047</v>
      </c>
    </row>
    <row r="620" s="13" customFormat="1">
      <c r="A620" s="13"/>
      <c r="B620" s="218"/>
      <c r="C620" s="13"/>
      <c r="D620" s="219" t="s">
        <v>291</v>
      </c>
      <c r="E620" s="220" t="s">
        <v>1</v>
      </c>
      <c r="F620" s="221" t="s">
        <v>5599</v>
      </c>
      <c r="G620" s="13"/>
      <c r="H620" s="222">
        <v>25.5</v>
      </c>
      <c r="I620" s="223"/>
      <c r="J620" s="13"/>
      <c r="K620" s="13"/>
      <c r="L620" s="218"/>
      <c r="M620" s="224"/>
      <c r="N620" s="225"/>
      <c r="O620" s="225"/>
      <c r="P620" s="225"/>
      <c r="Q620" s="225"/>
      <c r="R620" s="225"/>
      <c r="S620" s="225"/>
      <c r="T620" s="226"/>
      <c r="U620" s="13"/>
      <c r="V620" s="13"/>
      <c r="W620" s="13"/>
      <c r="X620" s="13"/>
      <c r="Y620" s="13"/>
      <c r="Z620" s="13"/>
      <c r="AA620" s="13"/>
      <c r="AB620" s="13"/>
      <c r="AC620" s="13"/>
      <c r="AD620" s="13"/>
      <c r="AE620" s="13"/>
      <c r="AT620" s="220" t="s">
        <v>291</v>
      </c>
      <c r="AU620" s="220" t="s">
        <v>87</v>
      </c>
      <c r="AV620" s="13" t="s">
        <v>87</v>
      </c>
      <c r="AW620" s="13" t="s">
        <v>31</v>
      </c>
      <c r="AX620" s="13" t="s">
        <v>82</v>
      </c>
      <c r="AY620" s="220" t="s">
        <v>283</v>
      </c>
    </row>
    <row r="621" s="2" customFormat="1" ht="16.5" customHeight="1">
      <c r="A621" s="37"/>
      <c r="B621" s="168"/>
      <c r="C621" s="242" t="s">
        <v>1136</v>
      </c>
      <c r="D621" s="242" t="s">
        <v>582</v>
      </c>
      <c r="E621" s="243" t="s">
        <v>1050</v>
      </c>
      <c r="F621" s="244" t="s">
        <v>5600</v>
      </c>
      <c r="G621" s="245" t="s">
        <v>373</v>
      </c>
      <c r="H621" s="246">
        <v>90</v>
      </c>
      <c r="I621" s="247"/>
      <c r="J621" s="248">
        <f>ROUND(I621*H621,2)</f>
        <v>0</v>
      </c>
      <c r="K621" s="249"/>
      <c r="L621" s="250"/>
      <c r="M621" s="251" t="s">
        <v>1</v>
      </c>
      <c r="N621" s="252" t="s">
        <v>41</v>
      </c>
      <c r="O621" s="81"/>
      <c r="P621" s="214">
        <f>O621*H621</f>
        <v>0</v>
      </c>
      <c r="Q621" s="214">
        <v>0.00010000000000000001</v>
      </c>
      <c r="R621" s="214">
        <f>Q621*H621</f>
        <v>0.0090000000000000011</v>
      </c>
      <c r="S621" s="214">
        <v>0</v>
      </c>
      <c r="T621" s="215">
        <f>S621*H621</f>
        <v>0</v>
      </c>
      <c r="U621" s="37"/>
      <c r="V621" s="37"/>
      <c r="W621" s="37"/>
      <c r="X621" s="37"/>
      <c r="Y621" s="37"/>
      <c r="Z621" s="37"/>
      <c r="AA621" s="37"/>
      <c r="AB621" s="37"/>
      <c r="AC621" s="37"/>
      <c r="AD621" s="37"/>
      <c r="AE621" s="37"/>
      <c r="AR621" s="216" t="s">
        <v>473</v>
      </c>
      <c r="AT621" s="216" t="s">
        <v>582</v>
      </c>
      <c r="AU621" s="216" t="s">
        <v>87</v>
      </c>
      <c r="AY621" s="18" t="s">
        <v>283</v>
      </c>
      <c r="BE621" s="217">
        <f>IF(N621="základná",J621,0)</f>
        <v>0</v>
      </c>
      <c r="BF621" s="217">
        <f>IF(N621="znížená",J621,0)</f>
        <v>0</v>
      </c>
      <c r="BG621" s="217">
        <f>IF(N621="zákl. prenesená",J621,0)</f>
        <v>0</v>
      </c>
      <c r="BH621" s="217">
        <f>IF(N621="zníž. prenesená",J621,0)</f>
        <v>0</v>
      </c>
      <c r="BI621" s="217">
        <f>IF(N621="nulová",J621,0)</f>
        <v>0</v>
      </c>
      <c r="BJ621" s="18" t="s">
        <v>87</v>
      </c>
      <c r="BK621" s="217">
        <f>ROUND(I621*H621,2)</f>
        <v>0</v>
      </c>
      <c r="BL621" s="18" t="s">
        <v>358</v>
      </c>
      <c r="BM621" s="216" t="s">
        <v>1052</v>
      </c>
    </row>
    <row r="622" s="2" customFormat="1" ht="16.5" customHeight="1">
      <c r="A622" s="37"/>
      <c r="B622" s="168"/>
      <c r="C622" s="242" t="s">
        <v>1140</v>
      </c>
      <c r="D622" s="242" t="s">
        <v>582</v>
      </c>
      <c r="E622" s="243" t="s">
        <v>5601</v>
      </c>
      <c r="F622" s="244" t="s">
        <v>5602</v>
      </c>
      <c r="G622" s="245" t="s">
        <v>288</v>
      </c>
      <c r="H622" s="246">
        <v>25.5</v>
      </c>
      <c r="I622" s="247"/>
      <c r="J622" s="248">
        <f>ROUND(I622*H622,2)</f>
        <v>0</v>
      </c>
      <c r="K622" s="249"/>
      <c r="L622" s="250"/>
      <c r="M622" s="251" t="s">
        <v>1</v>
      </c>
      <c r="N622" s="252" t="s">
        <v>41</v>
      </c>
      <c r="O622" s="81"/>
      <c r="P622" s="214">
        <f>O622*H622</f>
        <v>0</v>
      </c>
      <c r="Q622" s="214">
        <v>0.0096799999999999994</v>
      </c>
      <c r="R622" s="214">
        <f>Q622*H622</f>
        <v>0.24683999999999998</v>
      </c>
      <c r="S622" s="214">
        <v>0</v>
      </c>
      <c r="T622" s="215">
        <f>S622*H622</f>
        <v>0</v>
      </c>
      <c r="U622" s="37"/>
      <c r="V622" s="37"/>
      <c r="W622" s="37"/>
      <c r="X622" s="37"/>
      <c r="Y622" s="37"/>
      <c r="Z622" s="37"/>
      <c r="AA622" s="37"/>
      <c r="AB622" s="37"/>
      <c r="AC622" s="37"/>
      <c r="AD622" s="37"/>
      <c r="AE622" s="37"/>
      <c r="AR622" s="216" t="s">
        <v>473</v>
      </c>
      <c r="AT622" s="216" t="s">
        <v>582</v>
      </c>
      <c r="AU622" s="216" t="s">
        <v>87</v>
      </c>
      <c r="AY622" s="18" t="s">
        <v>283</v>
      </c>
      <c r="BE622" s="217">
        <f>IF(N622="základná",J622,0)</f>
        <v>0</v>
      </c>
      <c r="BF622" s="217">
        <f>IF(N622="znížená",J622,0)</f>
        <v>0</v>
      </c>
      <c r="BG622" s="217">
        <f>IF(N622="zákl. prenesená",J622,0)</f>
        <v>0</v>
      </c>
      <c r="BH622" s="217">
        <f>IF(N622="zníž. prenesená",J622,0)</f>
        <v>0</v>
      </c>
      <c r="BI622" s="217">
        <f>IF(N622="nulová",J622,0)</f>
        <v>0</v>
      </c>
      <c r="BJ622" s="18" t="s">
        <v>87</v>
      </c>
      <c r="BK622" s="217">
        <f>ROUND(I622*H622,2)</f>
        <v>0</v>
      </c>
      <c r="BL622" s="18" t="s">
        <v>358</v>
      </c>
      <c r="BM622" s="216" t="s">
        <v>5603</v>
      </c>
    </row>
    <row r="623" s="2" customFormat="1" ht="24.15" customHeight="1">
      <c r="A623" s="37"/>
      <c r="B623" s="168"/>
      <c r="C623" s="204" t="s">
        <v>3121</v>
      </c>
      <c r="D623" s="204" t="s">
        <v>285</v>
      </c>
      <c r="E623" s="205" t="s">
        <v>1059</v>
      </c>
      <c r="F623" s="206" t="s">
        <v>1060</v>
      </c>
      <c r="G623" s="207" t="s">
        <v>979</v>
      </c>
      <c r="H623" s="255"/>
      <c r="I623" s="209"/>
      <c r="J623" s="210">
        <f>ROUND(I623*H623,2)</f>
        <v>0</v>
      </c>
      <c r="K623" s="211"/>
      <c r="L623" s="38"/>
      <c r="M623" s="212" t="s">
        <v>1</v>
      </c>
      <c r="N623" s="213" t="s">
        <v>41</v>
      </c>
      <c r="O623" s="81"/>
      <c r="P623" s="214">
        <f>O623*H623</f>
        <v>0</v>
      </c>
      <c r="Q623" s="214">
        <v>0</v>
      </c>
      <c r="R623" s="214">
        <f>Q623*H623</f>
        <v>0</v>
      </c>
      <c r="S623" s="214">
        <v>0</v>
      </c>
      <c r="T623" s="215">
        <f>S623*H623</f>
        <v>0</v>
      </c>
      <c r="U623" s="37"/>
      <c r="V623" s="37"/>
      <c r="W623" s="37"/>
      <c r="X623" s="37"/>
      <c r="Y623" s="37"/>
      <c r="Z623" s="37"/>
      <c r="AA623" s="37"/>
      <c r="AB623" s="37"/>
      <c r="AC623" s="37"/>
      <c r="AD623" s="37"/>
      <c r="AE623" s="37"/>
      <c r="AR623" s="216" t="s">
        <v>358</v>
      </c>
      <c r="AT623" s="216" t="s">
        <v>285</v>
      </c>
      <c r="AU623" s="216" t="s">
        <v>87</v>
      </c>
      <c r="AY623" s="18" t="s">
        <v>283</v>
      </c>
      <c r="BE623" s="217">
        <f>IF(N623="základná",J623,0)</f>
        <v>0</v>
      </c>
      <c r="BF623" s="217">
        <f>IF(N623="znížená",J623,0)</f>
        <v>0</v>
      </c>
      <c r="BG623" s="217">
        <f>IF(N623="zákl. prenesená",J623,0)</f>
        <v>0</v>
      </c>
      <c r="BH623" s="217">
        <f>IF(N623="zníž. prenesená",J623,0)</f>
        <v>0</v>
      </c>
      <c r="BI623" s="217">
        <f>IF(N623="nulová",J623,0)</f>
        <v>0</v>
      </c>
      <c r="BJ623" s="18" t="s">
        <v>87</v>
      </c>
      <c r="BK623" s="217">
        <f>ROUND(I623*H623,2)</f>
        <v>0</v>
      </c>
      <c r="BL623" s="18" t="s">
        <v>358</v>
      </c>
      <c r="BM623" s="216" t="s">
        <v>1061</v>
      </c>
    </row>
    <row r="624" s="12" customFormat="1" ht="22.8" customHeight="1">
      <c r="A624" s="12"/>
      <c r="B624" s="191"/>
      <c r="C624" s="12"/>
      <c r="D624" s="192" t="s">
        <v>74</v>
      </c>
      <c r="E624" s="202" t="s">
        <v>1062</v>
      </c>
      <c r="F624" s="202" t="s">
        <v>1063</v>
      </c>
      <c r="G624" s="12"/>
      <c r="H624" s="12"/>
      <c r="I624" s="194"/>
      <c r="J624" s="203">
        <f>BK624</f>
        <v>0</v>
      </c>
      <c r="K624" s="12"/>
      <c r="L624" s="191"/>
      <c r="M624" s="196"/>
      <c r="N624" s="197"/>
      <c r="O624" s="197"/>
      <c r="P624" s="198">
        <f>SUM(P625:P651)</f>
        <v>0</v>
      </c>
      <c r="Q624" s="197"/>
      <c r="R624" s="198">
        <f>SUM(R625:R651)</f>
        <v>22.616837950000001</v>
      </c>
      <c r="S624" s="197"/>
      <c r="T624" s="199">
        <f>SUM(T625:T651)</f>
        <v>0.94499999999999995</v>
      </c>
      <c r="U624" s="12"/>
      <c r="V624" s="12"/>
      <c r="W624" s="12"/>
      <c r="X624" s="12"/>
      <c r="Y624" s="12"/>
      <c r="Z624" s="12"/>
      <c r="AA624" s="12"/>
      <c r="AB624" s="12"/>
      <c r="AC624" s="12"/>
      <c r="AD624" s="12"/>
      <c r="AE624" s="12"/>
      <c r="AR624" s="192" t="s">
        <v>87</v>
      </c>
      <c r="AT624" s="200" t="s">
        <v>74</v>
      </c>
      <c r="AU624" s="200" t="s">
        <v>82</v>
      </c>
      <c r="AY624" s="192" t="s">
        <v>283</v>
      </c>
      <c r="BK624" s="201">
        <f>SUM(BK625:BK651)</f>
        <v>0</v>
      </c>
    </row>
    <row r="625" s="2" customFormat="1" ht="37.8" customHeight="1">
      <c r="A625" s="37"/>
      <c r="B625" s="168"/>
      <c r="C625" s="204" t="s">
        <v>1156</v>
      </c>
      <c r="D625" s="204" t="s">
        <v>285</v>
      </c>
      <c r="E625" s="205" t="s">
        <v>5604</v>
      </c>
      <c r="F625" s="206" t="s">
        <v>5605</v>
      </c>
      <c r="G625" s="207" t="s">
        <v>288</v>
      </c>
      <c r="H625" s="208">
        <v>52.5</v>
      </c>
      <c r="I625" s="209"/>
      <c r="J625" s="210">
        <f>ROUND(I625*H625,2)</f>
        <v>0</v>
      </c>
      <c r="K625" s="211"/>
      <c r="L625" s="38"/>
      <c r="M625" s="212" t="s">
        <v>1</v>
      </c>
      <c r="N625" s="213" t="s">
        <v>41</v>
      </c>
      <c r="O625" s="81"/>
      <c r="P625" s="214">
        <f>O625*H625</f>
        <v>0</v>
      </c>
      <c r="Q625" s="214">
        <v>0</v>
      </c>
      <c r="R625" s="214">
        <f>Q625*H625</f>
        <v>0</v>
      </c>
      <c r="S625" s="214">
        <v>0.017999999999999999</v>
      </c>
      <c r="T625" s="215">
        <f>S625*H625</f>
        <v>0.94499999999999995</v>
      </c>
      <c r="U625" s="37"/>
      <c r="V625" s="37"/>
      <c r="W625" s="37"/>
      <c r="X625" s="37"/>
      <c r="Y625" s="37"/>
      <c r="Z625" s="37"/>
      <c r="AA625" s="37"/>
      <c r="AB625" s="37"/>
      <c r="AC625" s="37"/>
      <c r="AD625" s="37"/>
      <c r="AE625" s="37"/>
      <c r="AR625" s="216" t="s">
        <v>358</v>
      </c>
      <c r="AT625" s="216" t="s">
        <v>285</v>
      </c>
      <c r="AU625" s="216" t="s">
        <v>87</v>
      </c>
      <c r="AY625" s="18" t="s">
        <v>283</v>
      </c>
      <c r="BE625" s="217">
        <f>IF(N625="základná",J625,0)</f>
        <v>0</v>
      </c>
      <c r="BF625" s="217">
        <f>IF(N625="znížená",J625,0)</f>
        <v>0</v>
      </c>
      <c r="BG625" s="217">
        <f>IF(N625="zákl. prenesená",J625,0)</f>
        <v>0</v>
      </c>
      <c r="BH625" s="217">
        <f>IF(N625="zníž. prenesená",J625,0)</f>
        <v>0</v>
      </c>
      <c r="BI625" s="217">
        <f>IF(N625="nulová",J625,0)</f>
        <v>0</v>
      </c>
      <c r="BJ625" s="18" t="s">
        <v>87</v>
      </c>
      <c r="BK625" s="217">
        <f>ROUND(I625*H625,2)</f>
        <v>0</v>
      </c>
      <c r="BL625" s="18" t="s">
        <v>358</v>
      </c>
      <c r="BM625" s="216" t="s">
        <v>5606</v>
      </c>
    </row>
    <row r="626" s="13" customFormat="1">
      <c r="A626" s="13"/>
      <c r="B626" s="218"/>
      <c r="C626" s="13"/>
      <c r="D626" s="219" t="s">
        <v>291</v>
      </c>
      <c r="E626" s="220" t="s">
        <v>1</v>
      </c>
      <c r="F626" s="221" t="s">
        <v>5607</v>
      </c>
      <c r="G626" s="13"/>
      <c r="H626" s="222">
        <v>52.5</v>
      </c>
      <c r="I626" s="223"/>
      <c r="J626" s="13"/>
      <c r="K626" s="13"/>
      <c r="L626" s="218"/>
      <c r="M626" s="224"/>
      <c r="N626" s="225"/>
      <c r="O626" s="225"/>
      <c r="P626" s="225"/>
      <c r="Q626" s="225"/>
      <c r="R626" s="225"/>
      <c r="S626" s="225"/>
      <c r="T626" s="226"/>
      <c r="U626" s="13"/>
      <c r="V626" s="13"/>
      <c r="W626" s="13"/>
      <c r="X626" s="13"/>
      <c r="Y626" s="13"/>
      <c r="Z626" s="13"/>
      <c r="AA626" s="13"/>
      <c r="AB626" s="13"/>
      <c r="AC626" s="13"/>
      <c r="AD626" s="13"/>
      <c r="AE626" s="13"/>
      <c r="AT626" s="220" t="s">
        <v>291</v>
      </c>
      <c r="AU626" s="220" t="s">
        <v>87</v>
      </c>
      <c r="AV626" s="13" t="s">
        <v>87</v>
      </c>
      <c r="AW626" s="13" t="s">
        <v>31</v>
      </c>
      <c r="AX626" s="13" t="s">
        <v>82</v>
      </c>
      <c r="AY626" s="220" t="s">
        <v>283</v>
      </c>
    </row>
    <row r="627" s="2" customFormat="1" ht="16.5" customHeight="1">
      <c r="A627" s="37"/>
      <c r="B627" s="168"/>
      <c r="C627" s="204" t="s">
        <v>1162</v>
      </c>
      <c r="D627" s="204" t="s">
        <v>285</v>
      </c>
      <c r="E627" s="205" t="s">
        <v>1065</v>
      </c>
      <c r="F627" s="206" t="s">
        <v>1066</v>
      </c>
      <c r="G627" s="207" t="s">
        <v>288</v>
      </c>
      <c r="H627" s="208">
        <v>83.625</v>
      </c>
      <c r="I627" s="209"/>
      <c r="J627" s="210">
        <f>ROUND(I627*H627,2)</f>
        <v>0</v>
      </c>
      <c r="K627" s="211"/>
      <c r="L627" s="38"/>
      <c r="M627" s="212" t="s">
        <v>1</v>
      </c>
      <c r="N627" s="213" t="s">
        <v>41</v>
      </c>
      <c r="O627" s="81"/>
      <c r="P627" s="214">
        <f>O627*H627</f>
        <v>0</v>
      </c>
      <c r="Q627" s="214">
        <v>3.0000000000000001E-05</v>
      </c>
      <c r="R627" s="214">
        <f>Q627*H627</f>
        <v>0.0025087500000000001</v>
      </c>
      <c r="S627" s="214">
        <v>0</v>
      </c>
      <c r="T627" s="215">
        <f>S627*H627</f>
        <v>0</v>
      </c>
      <c r="U627" s="37"/>
      <c r="V627" s="37"/>
      <c r="W627" s="37"/>
      <c r="X627" s="37"/>
      <c r="Y627" s="37"/>
      <c r="Z627" s="37"/>
      <c r="AA627" s="37"/>
      <c r="AB627" s="37"/>
      <c r="AC627" s="37"/>
      <c r="AD627" s="37"/>
      <c r="AE627" s="37"/>
      <c r="AR627" s="216" t="s">
        <v>358</v>
      </c>
      <c r="AT627" s="216" t="s">
        <v>285</v>
      </c>
      <c r="AU627" s="216" t="s">
        <v>87</v>
      </c>
      <c r="AY627" s="18" t="s">
        <v>283</v>
      </c>
      <c r="BE627" s="217">
        <f>IF(N627="základná",J627,0)</f>
        <v>0</v>
      </c>
      <c r="BF627" s="217">
        <f>IF(N627="znížená",J627,0)</f>
        <v>0</v>
      </c>
      <c r="BG627" s="217">
        <f>IF(N627="zákl. prenesená",J627,0)</f>
        <v>0</v>
      </c>
      <c r="BH627" s="217">
        <f>IF(N627="zníž. prenesená",J627,0)</f>
        <v>0</v>
      </c>
      <c r="BI627" s="217">
        <f>IF(N627="nulová",J627,0)</f>
        <v>0</v>
      </c>
      <c r="BJ627" s="18" t="s">
        <v>87</v>
      </c>
      <c r="BK627" s="217">
        <f>ROUND(I627*H627,2)</f>
        <v>0</v>
      </c>
      <c r="BL627" s="18" t="s">
        <v>358</v>
      </c>
      <c r="BM627" s="216" t="s">
        <v>1067</v>
      </c>
    </row>
    <row r="628" s="13" customFormat="1">
      <c r="A628" s="13"/>
      <c r="B628" s="218"/>
      <c r="C628" s="13"/>
      <c r="D628" s="219" t="s">
        <v>291</v>
      </c>
      <c r="E628" s="220" t="s">
        <v>1</v>
      </c>
      <c r="F628" s="221" t="s">
        <v>5608</v>
      </c>
      <c r="G628" s="13"/>
      <c r="H628" s="222">
        <v>83.625</v>
      </c>
      <c r="I628" s="223"/>
      <c r="J628" s="13"/>
      <c r="K628" s="13"/>
      <c r="L628" s="218"/>
      <c r="M628" s="224"/>
      <c r="N628" s="225"/>
      <c r="O628" s="225"/>
      <c r="P628" s="225"/>
      <c r="Q628" s="225"/>
      <c r="R628" s="225"/>
      <c r="S628" s="225"/>
      <c r="T628" s="226"/>
      <c r="U628" s="13"/>
      <c r="V628" s="13"/>
      <c r="W628" s="13"/>
      <c r="X628" s="13"/>
      <c r="Y628" s="13"/>
      <c r="Z628" s="13"/>
      <c r="AA628" s="13"/>
      <c r="AB628" s="13"/>
      <c r="AC628" s="13"/>
      <c r="AD628" s="13"/>
      <c r="AE628" s="13"/>
      <c r="AT628" s="220" t="s">
        <v>291</v>
      </c>
      <c r="AU628" s="220" t="s">
        <v>87</v>
      </c>
      <c r="AV628" s="13" t="s">
        <v>87</v>
      </c>
      <c r="AW628" s="13" t="s">
        <v>31</v>
      </c>
      <c r="AX628" s="13" t="s">
        <v>82</v>
      </c>
      <c r="AY628" s="220" t="s">
        <v>283</v>
      </c>
    </row>
    <row r="629" s="2" customFormat="1" ht="16.5" customHeight="1">
      <c r="A629" s="37"/>
      <c r="B629" s="168"/>
      <c r="C629" s="242" t="s">
        <v>1172</v>
      </c>
      <c r="D629" s="242" t="s">
        <v>582</v>
      </c>
      <c r="E629" s="243" t="s">
        <v>1074</v>
      </c>
      <c r="F629" s="244" t="s">
        <v>1075</v>
      </c>
      <c r="G629" s="245" t="s">
        <v>288</v>
      </c>
      <c r="H629" s="246">
        <v>96.168999999999997</v>
      </c>
      <c r="I629" s="247"/>
      <c r="J629" s="248">
        <f>ROUND(I629*H629,2)</f>
        <v>0</v>
      </c>
      <c r="K629" s="249"/>
      <c r="L629" s="250"/>
      <c r="M629" s="251" t="s">
        <v>1</v>
      </c>
      <c r="N629" s="252" t="s">
        <v>41</v>
      </c>
      <c r="O629" s="81"/>
      <c r="P629" s="214">
        <f>O629*H629</f>
        <v>0</v>
      </c>
      <c r="Q629" s="214">
        <v>0.0011000000000000001</v>
      </c>
      <c r="R629" s="214">
        <f>Q629*H629</f>
        <v>0.1057859</v>
      </c>
      <c r="S629" s="214">
        <v>0</v>
      </c>
      <c r="T629" s="215">
        <f>S629*H629</f>
        <v>0</v>
      </c>
      <c r="U629" s="37"/>
      <c r="V629" s="37"/>
      <c r="W629" s="37"/>
      <c r="X629" s="37"/>
      <c r="Y629" s="37"/>
      <c r="Z629" s="37"/>
      <c r="AA629" s="37"/>
      <c r="AB629" s="37"/>
      <c r="AC629" s="37"/>
      <c r="AD629" s="37"/>
      <c r="AE629" s="37"/>
      <c r="AR629" s="216" t="s">
        <v>473</v>
      </c>
      <c r="AT629" s="216" t="s">
        <v>582</v>
      </c>
      <c r="AU629" s="216" t="s">
        <v>87</v>
      </c>
      <c r="AY629" s="18" t="s">
        <v>283</v>
      </c>
      <c r="BE629" s="217">
        <f>IF(N629="základná",J629,0)</f>
        <v>0</v>
      </c>
      <c r="BF629" s="217">
        <f>IF(N629="znížená",J629,0)</f>
        <v>0</v>
      </c>
      <c r="BG629" s="217">
        <f>IF(N629="zákl. prenesená",J629,0)</f>
        <v>0</v>
      </c>
      <c r="BH629" s="217">
        <f>IF(N629="zníž. prenesená",J629,0)</f>
        <v>0</v>
      </c>
      <c r="BI629" s="217">
        <f>IF(N629="nulová",J629,0)</f>
        <v>0</v>
      </c>
      <c r="BJ629" s="18" t="s">
        <v>87</v>
      </c>
      <c r="BK629" s="217">
        <f>ROUND(I629*H629,2)</f>
        <v>0</v>
      </c>
      <c r="BL629" s="18" t="s">
        <v>358</v>
      </c>
      <c r="BM629" s="216" t="s">
        <v>1076</v>
      </c>
    </row>
    <row r="630" s="13" customFormat="1">
      <c r="A630" s="13"/>
      <c r="B630" s="218"/>
      <c r="C630" s="13"/>
      <c r="D630" s="219" t="s">
        <v>291</v>
      </c>
      <c r="E630" s="13"/>
      <c r="F630" s="221" t="s">
        <v>5609</v>
      </c>
      <c r="G630" s="13"/>
      <c r="H630" s="222">
        <v>96.168999999999997</v>
      </c>
      <c r="I630" s="223"/>
      <c r="J630" s="13"/>
      <c r="K630" s="13"/>
      <c r="L630" s="218"/>
      <c r="M630" s="224"/>
      <c r="N630" s="225"/>
      <c r="O630" s="225"/>
      <c r="P630" s="225"/>
      <c r="Q630" s="225"/>
      <c r="R630" s="225"/>
      <c r="S630" s="225"/>
      <c r="T630" s="226"/>
      <c r="U630" s="13"/>
      <c r="V630" s="13"/>
      <c r="W630" s="13"/>
      <c r="X630" s="13"/>
      <c r="Y630" s="13"/>
      <c r="Z630" s="13"/>
      <c r="AA630" s="13"/>
      <c r="AB630" s="13"/>
      <c r="AC630" s="13"/>
      <c r="AD630" s="13"/>
      <c r="AE630" s="13"/>
      <c r="AT630" s="220" t="s">
        <v>291</v>
      </c>
      <c r="AU630" s="220" t="s">
        <v>87</v>
      </c>
      <c r="AV630" s="13" t="s">
        <v>87</v>
      </c>
      <c r="AW630" s="13" t="s">
        <v>3</v>
      </c>
      <c r="AX630" s="13" t="s">
        <v>82</v>
      </c>
      <c r="AY630" s="220" t="s">
        <v>283</v>
      </c>
    </row>
    <row r="631" s="2" customFormat="1" ht="24.15" customHeight="1">
      <c r="A631" s="37"/>
      <c r="B631" s="168"/>
      <c r="C631" s="204" t="s">
        <v>1177</v>
      </c>
      <c r="D631" s="204" t="s">
        <v>285</v>
      </c>
      <c r="E631" s="205" t="s">
        <v>1079</v>
      </c>
      <c r="F631" s="206" t="s">
        <v>1080</v>
      </c>
      <c r="G631" s="207" t="s">
        <v>288</v>
      </c>
      <c r="H631" s="208">
        <v>263.5</v>
      </c>
      <c r="I631" s="209"/>
      <c r="J631" s="210">
        <f>ROUND(I631*H631,2)</f>
        <v>0</v>
      </c>
      <c r="K631" s="211"/>
      <c r="L631" s="38"/>
      <c r="M631" s="212" t="s">
        <v>1</v>
      </c>
      <c r="N631" s="213" t="s">
        <v>41</v>
      </c>
      <c r="O631" s="81"/>
      <c r="P631" s="214">
        <f>O631*H631</f>
        <v>0</v>
      </c>
      <c r="Q631" s="214">
        <v>0.0050000000000000001</v>
      </c>
      <c r="R631" s="214">
        <f>Q631*H631</f>
        <v>1.3175000000000001</v>
      </c>
      <c r="S631" s="214">
        <v>0</v>
      </c>
      <c r="T631" s="215">
        <f>S631*H631</f>
        <v>0</v>
      </c>
      <c r="U631" s="37"/>
      <c r="V631" s="37"/>
      <c r="W631" s="37"/>
      <c r="X631" s="37"/>
      <c r="Y631" s="37"/>
      <c r="Z631" s="37"/>
      <c r="AA631" s="37"/>
      <c r="AB631" s="37"/>
      <c r="AC631" s="37"/>
      <c r="AD631" s="37"/>
      <c r="AE631" s="37"/>
      <c r="AR631" s="216" t="s">
        <v>358</v>
      </c>
      <c r="AT631" s="216" t="s">
        <v>285</v>
      </c>
      <c r="AU631" s="216" t="s">
        <v>87</v>
      </c>
      <c r="AY631" s="18" t="s">
        <v>283</v>
      </c>
      <c r="BE631" s="217">
        <f>IF(N631="základná",J631,0)</f>
        <v>0</v>
      </c>
      <c r="BF631" s="217">
        <f>IF(N631="znížená",J631,0)</f>
        <v>0</v>
      </c>
      <c r="BG631" s="217">
        <f>IF(N631="zákl. prenesená",J631,0)</f>
        <v>0</v>
      </c>
      <c r="BH631" s="217">
        <f>IF(N631="zníž. prenesená",J631,0)</f>
        <v>0</v>
      </c>
      <c r="BI631" s="217">
        <f>IF(N631="nulová",J631,0)</f>
        <v>0</v>
      </c>
      <c r="BJ631" s="18" t="s">
        <v>87</v>
      </c>
      <c r="BK631" s="217">
        <f>ROUND(I631*H631,2)</f>
        <v>0</v>
      </c>
      <c r="BL631" s="18" t="s">
        <v>358</v>
      </c>
      <c r="BM631" s="216" t="s">
        <v>1081</v>
      </c>
    </row>
    <row r="632" s="13" customFormat="1">
      <c r="A632" s="13"/>
      <c r="B632" s="218"/>
      <c r="C632" s="13"/>
      <c r="D632" s="219" t="s">
        <v>291</v>
      </c>
      <c r="E632" s="220" t="s">
        <v>1</v>
      </c>
      <c r="F632" s="221" t="s">
        <v>5610</v>
      </c>
      <c r="G632" s="13"/>
      <c r="H632" s="222">
        <v>88</v>
      </c>
      <c r="I632" s="223"/>
      <c r="J632" s="13"/>
      <c r="K632" s="13"/>
      <c r="L632" s="218"/>
      <c r="M632" s="224"/>
      <c r="N632" s="225"/>
      <c r="O632" s="225"/>
      <c r="P632" s="225"/>
      <c r="Q632" s="225"/>
      <c r="R632" s="225"/>
      <c r="S632" s="225"/>
      <c r="T632" s="226"/>
      <c r="U632" s="13"/>
      <c r="V632" s="13"/>
      <c r="W632" s="13"/>
      <c r="X632" s="13"/>
      <c r="Y632" s="13"/>
      <c r="Z632" s="13"/>
      <c r="AA632" s="13"/>
      <c r="AB632" s="13"/>
      <c r="AC632" s="13"/>
      <c r="AD632" s="13"/>
      <c r="AE632" s="13"/>
      <c r="AT632" s="220" t="s">
        <v>291</v>
      </c>
      <c r="AU632" s="220" t="s">
        <v>87</v>
      </c>
      <c r="AV632" s="13" t="s">
        <v>87</v>
      </c>
      <c r="AW632" s="13" t="s">
        <v>31</v>
      </c>
      <c r="AX632" s="13" t="s">
        <v>75</v>
      </c>
      <c r="AY632" s="220" t="s">
        <v>283</v>
      </c>
    </row>
    <row r="633" s="13" customFormat="1">
      <c r="A633" s="13"/>
      <c r="B633" s="218"/>
      <c r="C633" s="13"/>
      <c r="D633" s="219" t="s">
        <v>291</v>
      </c>
      <c r="E633" s="220" t="s">
        <v>1</v>
      </c>
      <c r="F633" s="221" t="s">
        <v>5611</v>
      </c>
      <c r="G633" s="13"/>
      <c r="H633" s="222">
        <v>175.5</v>
      </c>
      <c r="I633" s="223"/>
      <c r="J633" s="13"/>
      <c r="K633" s="13"/>
      <c r="L633" s="218"/>
      <c r="M633" s="224"/>
      <c r="N633" s="225"/>
      <c r="O633" s="225"/>
      <c r="P633" s="225"/>
      <c r="Q633" s="225"/>
      <c r="R633" s="225"/>
      <c r="S633" s="225"/>
      <c r="T633" s="226"/>
      <c r="U633" s="13"/>
      <c r="V633" s="13"/>
      <c r="W633" s="13"/>
      <c r="X633" s="13"/>
      <c r="Y633" s="13"/>
      <c r="Z633" s="13"/>
      <c r="AA633" s="13"/>
      <c r="AB633" s="13"/>
      <c r="AC633" s="13"/>
      <c r="AD633" s="13"/>
      <c r="AE633" s="13"/>
      <c r="AT633" s="220" t="s">
        <v>291</v>
      </c>
      <c r="AU633" s="220" t="s">
        <v>87</v>
      </c>
      <c r="AV633" s="13" t="s">
        <v>87</v>
      </c>
      <c r="AW633" s="13" t="s">
        <v>31</v>
      </c>
      <c r="AX633" s="13" t="s">
        <v>75</v>
      </c>
      <c r="AY633" s="220" t="s">
        <v>283</v>
      </c>
    </row>
    <row r="634" s="14" customFormat="1">
      <c r="A634" s="14"/>
      <c r="B634" s="227"/>
      <c r="C634" s="14"/>
      <c r="D634" s="219" t="s">
        <v>291</v>
      </c>
      <c r="E634" s="228" t="s">
        <v>1</v>
      </c>
      <c r="F634" s="229" t="s">
        <v>293</v>
      </c>
      <c r="G634" s="14"/>
      <c r="H634" s="230">
        <v>263.5</v>
      </c>
      <c r="I634" s="231"/>
      <c r="J634" s="14"/>
      <c r="K634" s="14"/>
      <c r="L634" s="227"/>
      <c r="M634" s="232"/>
      <c r="N634" s="233"/>
      <c r="O634" s="233"/>
      <c r="P634" s="233"/>
      <c r="Q634" s="233"/>
      <c r="R634" s="233"/>
      <c r="S634" s="233"/>
      <c r="T634" s="234"/>
      <c r="U634" s="14"/>
      <c r="V634" s="14"/>
      <c r="W634" s="14"/>
      <c r="X634" s="14"/>
      <c r="Y634" s="14"/>
      <c r="Z634" s="14"/>
      <c r="AA634" s="14"/>
      <c r="AB634" s="14"/>
      <c r="AC634" s="14"/>
      <c r="AD634" s="14"/>
      <c r="AE634" s="14"/>
      <c r="AT634" s="228" t="s">
        <v>291</v>
      </c>
      <c r="AU634" s="228" t="s">
        <v>87</v>
      </c>
      <c r="AV634" s="14" t="s">
        <v>289</v>
      </c>
      <c r="AW634" s="14" t="s">
        <v>31</v>
      </c>
      <c r="AX634" s="14" t="s">
        <v>82</v>
      </c>
      <c r="AY634" s="228" t="s">
        <v>283</v>
      </c>
    </row>
    <row r="635" s="2" customFormat="1" ht="24.15" customHeight="1">
      <c r="A635" s="37"/>
      <c r="B635" s="168"/>
      <c r="C635" s="242" t="s">
        <v>1182</v>
      </c>
      <c r="D635" s="242" t="s">
        <v>582</v>
      </c>
      <c r="E635" s="243" t="s">
        <v>1087</v>
      </c>
      <c r="F635" s="244" t="s">
        <v>1088</v>
      </c>
      <c r="G635" s="245" t="s">
        <v>288</v>
      </c>
      <c r="H635" s="246">
        <v>179.00999999999999</v>
      </c>
      <c r="I635" s="247"/>
      <c r="J635" s="248">
        <f>ROUND(I635*H635,2)</f>
        <v>0</v>
      </c>
      <c r="K635" s="249"/>
      <c r="L635" s="250"/>
      <c r="M635" s="251" t="s">
        <v>1</v>
      </c>
      <c r="N635" s="252" t="s">
        <v>41</v>
      </c>
      <c r="O635" s="81"/>
      <c r="P635" s="214">
        <f>O635*H635</f>
        <v>0</v>
      </c>
      <c r="Q635" s="214">
        <v>0.00165</v>
      </c>
      <c r="R635" s="214">
        <f>Q635*H635</f>
        <v>0.29536649999999998</v>
      </c>
      <c r="S635" s="214">
        <v>0</v>
      </c>
      <c r="T635" s="215">
        <f>S635*H635</f>
        <v>0</v>
      </c>
      <c r="U635" s="37"/>
      <c r="V635" s="37"/>
      <c r="W635" s="37"/>
      <c r="X635" s="37"/>
      <c r="Y635" s="37"/>
      <c r="Z635" s="37"/>
      <c r="AA635" s="37"/>
      <c r="AB635" s="37"/>
      <c r="AC635" s="37"/>
      <c r="AD635" s="37"/>
      <c r="AE635" s="37"/>
      <c r="AR635" s="216" t="s">
        <v>473</v>
      </c>
      <c r="AT635" s="216" t="s">
        <v>582</v>
      </c>
      <c r="AU635" s="216" t="s">
        <v>87</v>
      </c>
      <c r="AY635" s="18" t="s">
        <v>283</v>
      </c>
      <c r="BE635" s="217">
        <f>IF(N635="základná",J635,0)</f>
        <v>0</v>
      </c>
      <c r="BF635" s="217">
        <f>IF(N635="znížená",J635,0)</f>
        <v>0</v>
      </c>
      <c r="BG635" s="217">
        <f>IF(N635="zákl. prenesená",J635,0)</f>
        <v>0</v>
      </c>
      <c r="BH635" s="217">
        <f>IF(N635="zníž. prenesená",J635,0)</f>
        <v>0</v>
      </c>
      <c r="BI635" s="217">
        <f>IF(N635="nulová",J635,0)</f>
        <v>0</v>
      </c>
      <c r="BJ635" s="18" t="s">
        <v>87</v>
      </c>
      <c r="BK635" s="217">
        <f>ROUND(I635*H635,2)</f>
        <v>0</v>
      </c>
      <c r="BL635" s="18" t="s">
        <v>358</v>
      </c>
      <c r="BM635" s="216" t="s">
        <v>1089</v>
      </c>
    </row>
    <row r="636" s="13" customFormat="1">
      <c r="A636" s="13"/>
      <c r="B636" s="218"/>
      <c r="C636" s="13"/>
      <c r="D636" s="219" t="s">
        <v>291</v>
      </c>
      <c r="E636" s="13"/>
      <c r="F636" s="221" t="s">
        <v>5612</v>
      </c>
      <c r="G636" s="13"/>
      <c r="H636" s="222">
        <v>179.00999999999999</v>
      </c>
      <c r="I636" s="223"/>
      <c r="J636" s="13"/>
      <c r="K636" s="13"/>
      <c r="L636" s="218"/>
      <c r="M636" s="224"/>
      <c r="N636" s="225"/>
      <c r="O636" s="225"/>
      <c r="P636" s="225"/>
      <c r="Q636" s="225"/>
      <c r="R636" s="225"/>
      <c r="S636" s="225"/>
      <c r="T636" s="226"/>
      <c r="U636" s="13"/>
      <c r="V636" s="13"/>
      <c r="W636" s="13"/>
      <c r="X636" s="13"/>
      <c r="Y636" s="13"/>
      <c r="Z636" s="13"/>
      <c r="AA636" s="13"/>
      <c r="AB636" s="13"/>
      <c r="AC636" s="13"/>
      <c r="AD636" s="13"/>
      <c r="AE636" s="13"/>
      <c r="AT636" s="220" t="s">
        <v>291</v>
      </c>
      <c r="AU636" s="220" t="s">
        <v>87</v>
      </c>
      <c r="AV636" s="13" t="s">
        <v>87</v>
      </c>
      <c r="AW636" s="13" t="s">
        <v>3</v>
      </c>
      <c r="AX636" s="13" t="s">
        <v>82</v>
      </c>
      <c r="AY636" s="220" t="s">
        <v>283</v>
      </c>
    </row>
    <row r="637" s="2" customFormat="1" ht="24.15" customHeight="1">
      <c r="A637" s="37"/>
      <c r="B637" s="168"/>
      <c r="C637" s="242" t="s">
        <v>1188</v>
      </c>
      <c r="D637" s="242" t="s">
        <v>582</v>
      </c>
      <c r="E637" s="243" t="s">
        <v>1092</v>
      </c>
      <c r="F637" s="244" t="s">
        <v>1093</v>
      </c>
      <c r="G637" s="245" t="s">
        <v>288</v>
      </c>
      <c r="H637" s="246">
        <v>89.760000000000005</v>
      </c>
      <c r="I637" s="247"/>
      <c r="J637" s="248">
        <f>ROUND(I637*H637,2)</f>
        <v>0</v>
      </c>
      <c r="K637" s="249"/>
      <c r="L637" s="250"/>
      <c r="M637" s="251" t="s">
        <v>1</v>
      </c>
      <c r="N637" s="252" t="s">
        <v>41</v>
      </c>
      <c r="O637" s="81"/>
      <c r="P637" s="214">
        <f>O637*H637</f>
        <v>0</v>
      </c>
      <c r="Q637" s="214">
        <v>0.0033</v>
      </c>
      <c r="R637" s="214">
        <f>Q637*H637</f>
        <v>0.29620800000000003</v>
      </c>
      <c r="S637" s="214">
        <v>0</v>
      </c>
      <c r="T637" s="215">
        <f>S637*H637</f>
        <v>0</v>
      </c>
      <c r="U637" s="37"/>
      <c r="V637" s="37"/>
      <c r="W637" s="37"/>
      <c r="X637" s="37"/>
      <c r="Y637" s="37"/>
      <c r="Z637" s="37"/>
      <c r="AA637" s="37"/>
      <c r="AB637" s="37"/>
      <c r="AC637" s="37"/>
      <c r="AD637" s="37"/>
      <c r="AE637" s="37"/>
      <c r="AR637" s="216" t="s">
        <v>473</v>
      </c>
      <c r="AT637" s="216" t="s">
        <v>582</v>
      </c>
      <c r="AU637" s="216" t="s">
        <v>87</v>
      </c>
      <c r="AY637" s="18" t="s">
        <v>283</v>
      </c>
      <c r="BE637" s="217">
        <f>IF(N637="základná",J637,0)</f>
        <v>0</v>
      </c>
      <c r="BF637" s="217">
        <f>IF(N637="znížená",J637,0)</f>
        <v>0</v>
      </c>
      <c r="BG637" s="217">
        <f>IF(N637="zákl. prenesená",J637,0)</f>
        <v>0</v>
      </c>
      <c r="BH637" s="217">
        <f>IF(N637="zníž. prenesená",J637,0)</f>
        <v>0</v>
      </c>
      <c r="BI637" s="217">
        <f>IF(N637="nulová",J637,0)</f>
        <v>0</v>
      </c>
      <c r="BJ637" s="18" t="s">
        <v>87</v>
      </c>
      <c r="BK637" s="217">
        <f>ROUND(I637*H637,2)</f>
        <v>0</v>
      </c>
      <c r="BL637" s="18" t="s">
        <v>358</v>
      </c>
      <c r="BM637" s="216" t="s">
        <v>5613</v>
      </c>
    </row>
    <row r="638" s="13" customFormat="1">
      <c r="A638" s="13"/>
      <c r="B638" s="218"/>
      <c r="C638" s="13"/>
      <c r="D638" s="219" t="s">
        <v>291</v>
      </c>
      <c r="E638" s="220" t="s">
        <v>1</v>
      </c>
      <c r="F638" s="221" t="s">
        <v>5610</v>
      </c>
      <c r="G638" s="13"/>
      <c r="H638" s="222">
        <v>88</v>
      </c>
      <c r="I638" s="223"/>
      <c r="J638" s="13"/>
      <c r="K638" s="13"/>
      <c r="L638" s="218"/>
      <c r="M638" s="224"/>
      <c r="N638" s="225"/>
      <c r="O638" s="225"/>
      <c r="P638" s="225"/>
      <c r="Q638" s="225"/>
      <c r="R638" s="225"/>
      <c r="S638" s="225"/>
      <c r="T638" s="226"/>
      <c r="U638" s="13"/>
      <c r="V638" s="13"/>
      <c r="W638" s="13"/>
      <c r="X638" s="13"/>
      <c r="Y638" s="13"/>
      <c r="Z638" s="13"/>
      <c r="AA638" s="13"/>
      <c r="AB638" s="13"/>
      <c r="AC638" s="13"/>
      <c r="AD638" s="13"/>
      <c r="AE638" s="13"/>
      <c r="AT638" s="220" t="s">
        <v>291</v>
      </c>
      <c r="AU638" s="220" t="s">
        <v>87</v>
      </c>
      <c r="AV638" s="13" t="s">
        <v>87</v>
      </c>
      <c r="AW638" s="13" t="s">
        <v>31</v>
      </c>
      <c r="AX638" s="13" t="s">
        <v>82</v>
      </c>
      <c r="AY638" s="220" t="s">
        <v>283</v>
      </c>
    </row>
    <row r="639" s="13" customFormat="1">
      <c r="A639" s="13"/>
      <c r="B639" s="218"/>
      <c r="C639" s="13"/>
      <c r="D639" s="219" t="s">
        <v>291</v>
      </c>
      <c r="E639" s="13"/>
      <c r="F639" s="221" t="s">
        <v>5614</v>
      </c>
      <c r="G639" s="13"/>
      <c r="H639" s="222">
        <v>89.760000000000005</v>
      </c>
      <c r="I639" s="223"/>
      <c r="J639" s="13"/>
      <c r="K639" s="13"/>
      <c r="L639" s="218"/>
      <c r="M639" s="224"/>
      <c r="N639" s="225"/>
      <c r="O639" s="225"/>
      <c r="P639" s="225"/>
      <c r="Q639" s="225"/>
      <c r="R639" s="225"/>
      <c r="S639" s="225"/>
      <c r="T639" s="226"/>
      <c r="U639" s="13"/>
      <c r="V639" s="13"/>
      <c r="W639" s="13"/>
      <c r="X639" s="13"/>
      <c r="Y639" s="13"/>
      <c r="Z639" s="13"/>
      <c r="AA639" s="13"/>
      <c r="AB639" s="13"/>
      <c r="AC639" s="13"/>
      <c r="AD639" s="13"/>
      <c r="AE639" s="13"/>
      <c r="AT639" s="220" t="s">
        <v>291</v>
      </c>
      <c r="AU639" s="220" t="s">
        <v>87</v>
      </c>
      <c r="AV639" s="13" t="s">
        <v>87</v>
      </c>
      <c r="AW639" s="13" t="s">
        <v>3</v>
      </c>
      <c r="AX639" s="13" t="s">
        <v>82</v>
      </c>
      <c r="AY639" s="220" t="s">
        <v>283</v>
      </c>
    </row>
    <row r="640" s="2" customFormat="1" ht="24.15" customHeight="1">
      <c r="A640" s="37"/>
      <c r="B640" s="168"/>
      <c r="C640" s="204" t="s">
        <v>1192</v>
      </c>
      <c r="D640" s="204" t="s">
        <v>285</v>
      </c>
      <c r="E640" s="205" t="s">
        <v>1097</v>
      </c>
      <c r="F640" s="206" t="s">
        <v>1098</v>
      </c>
      <c r="G640" s="207" t="s">
        <v>288</v>
      </c>
      <c r="H640" s="208">
        <v>1139.8800000000001</v>
      </c>
      <c r="I640" s="209"/>
      <c r="J640" s="210">
        <f>ROUND(I640*H640,2)</f>
        <v>0</v>
      </c>
      <c r="K640" s="211"/>
      <c r="L640" s="38"/>
      <c r="M640" s="212" t="s">
        <v>1</v>
      </c>
      <c r="N640" s="213" t="s">
        <v>41</v>
      </c>
      <c r="O640" s="81"/>
      <c r="P640" s="214">
        <f>O640*H640</f>
        <v>0</v>
      </c>
      <c r="Q640" s="214">
        <v>0</v>
      </c>
      <c r="R640" s="214">
        <f>Q640*H640</f>
        <v>0</v>
      </c>
      <c r="S640" s="214">
        <v>0</v>
      </c>
      <c r="T640" s="215">
        <f>S640*H640</f>
        <v>0</v>
      </c>
      <c r="U640" s="37"/>
      <c r="V640" s="37"/>
      <c r="W640" s="37"/>
      <c r="X640" s="37"/>
      <c r="Y640" s="37"/>
      <c r="Z640" s="37"/>
      <c r="AA640" s="37"/>
      <c r="AB640" s="37"/>
      <c r="AC640" s="37"/>
      <c r="AD640" s="37"/>
      <c r="AE640" s="37"/>
      <c r="AR640" s="216" t="s">
        <v>358</v>
      </c>
      <c r="AT640" s="216" t="s">
        <v>285</v>
      </c>
      <c r="AU640" s="216" t="s">
        <v>87</v>
      </c>
      <c r="AY640" s="18" t="s">
        <v>283</v>
      </c>
      <c r="BE640" s="217">
        <f>IF(N640="základná",J640,0)</f>
        <v>0</v>
      </c>
      <c r="BF640" s="217">
        <f>IF(N640="znížená",J640,0)</f>
        <v>0</v>
      </c>
      <c r="BG640" s="217">
        <f>IF(N640="zákl. prenesená",J640,0)</f>
        <v>0</v>
      </c>
      <c r="BH640" s="217">
        <f>IF(N640="zníž. prenesená",J640,0)</f>
        <v>0</v>
      </c>
      <c r="BI640" s="217">
        <f>IF(N640="nulová",J640,0)</f>
        <v>0</v>
      </c>
      <c r="BJ640" s="18" t="s">
        <v>87</v>
      </c>
      <c r="BK640" s="217">
        <f>ROUND(I640*H640,2)</f>
        <v>0</v>
      </c>
      <c r="BL640" s="18" t="s">
        <v>358</v>
      </c>
      <c r="BM640" s="216" t="s">
        <v>1099</v>
      </c>
    </row>
    <row r="641" s="13" customFormat="1">
      <c r="A641" s="13"/>
      <c r="B641" s="218"/>
      <c r="C641" s="13"/>
      <c r="D641" s="219" t="s">
        <v>291</v>
      </c>
      <c r="E641" s="220" t="s">
        <v>1</v>
      </c>
      <c r="F641" s="221" t="s">
        <v>5593</v>
      </c>
      <c r="G641" s="13"/>
      <c r="H641" s="222">
        <v>1139.8800000000001</v>
      </c>
      <c r="I641" s="223"/>
      <c r="J641" s="13"/>
      <c r="K641" s="13"/>
      <c r="L641" s="218"/>
      <c r="M641" s="224"/>
      <c r="N641" s="225"/>
      <c r="O641" s="225"/>
      <c r="P641" s="225"/>
      <c r="Q641" s="225"/>
      <c r="R641" s="225"/>
      <c r="S641" s="225"/>
      <c r="T641" s="226"/>
      <c r="U641" s="13"/>
      <c r="V641" s="13"/>
      <c r="W641" s="13"/>
      <c r="X641" s="13"/>
      <c r="Y641" s="13"/>
      <c r="Z641" s="13"/>
      <c r="AA641" s="13"/>
      <c r="AB641" s="13"/>
      <c r="AC641" s="13"/>
      <c r="AD641" s="13"/>
      <c r="AE641" s="13"/>
      <c r="AT641" s="220" t="s">
        <v>291</v>
      </c>
      <c r="AU641" s="220" t="s">
        <v>87</v>
      </c>
      <c r="AV641" s="13" t="s">
        <v>87</v>
      </c>
      <c r="AW641" s="13" t="s">
        <v>31</v>
      </c>
      <c r="AX641" s="13" t="s">
        <v>82</v>
      </c>
      <c r="AY641" s="220" t="s">
        <v>283</v>
      </c>
    </row>
    <row r="642" s="2" customFormat="1" ht="24.15" customHeight="1">
      <c r="A642" s="37"/>
      <c r="B642" s="168"/>
      <c r="C642" s="204" t="s">
        <v>3157</v>
      </c>
      <c r="D642" s="253" t="s">
        <v>285</v>
      </c>
      <c r="E642" s="205" t="s">
        <v>1101</v>
      </c>
      <c r="F642" s="206" t="s">
        <v>1102</v>
      </c>
      <c r="G642" s="207" t="s">
        <v>288</v>
      </c>
      <c r="H642" s="208">
        <v>783.48000000000002</v>
      </c>
      <c r="I642" s="209"/>
      <c r="J642" s="210">
        <f>ROUND(I642*H642,2)</f>
        <v>0</v>
      </c>
      <c r="K642" s="211"/>
      <c r="L642" s="38"/>
      <c r="M642" s="212" t="s">
        <v>1</v>
      </c>
      <c r="N642" s="213" t="s">
        <v>41</v>
      </c>
      <c r="O642" s="81"/>
      <c r="P642" s="214">
        <f>O642*H642</f>
        <v>0</v>
      </c>
      <c r="Q642" s="214">
        <v>0</v>
      </c>
      <c r="R642" s="214">
        <f>Q642*H642</f>
        <v>0</v>
      </c>
      <c r="S642" s="214">
        <v>0</v>
      </c>
      <c r="T642" s="215">
        <f>S642*H642</f>
        <v>0</v>
      </c>
      <c r="U642" s="37"/>
      <c r="V642" s="37"/>
      <c r="W642" s="37"/>
      <c r="X642" s="37"/>
      <c r="Y642" s="37"/>
      <c r="Z642" s="37"/>
      <c r="AA642" s="37"/>
      <c r="AB642" s="37"/>
      <c r="AC642" s="37"/>
      <c r="AD642" s="37"/>
      <c r="AE642" s="37"/>
      <c r="AR642" s="216" t="s">
        <v>358</v>
      </c>
      <c r="AT642" s="216" t="s">
        <v>285</v>
      </c>
      <c r="AU642" s="216" t="s">
        <v>87</v>
      </c>
      <c r="AY642" s="18" t="s">
        <v>283</v>
      </c>
      <c r="BE642" s="217">
        <f>IF(N642="základná",J642,0)</f>
        <v>0</v>
      </c>
      <c r="BF642" s="217">
        <f>IF(N642="znížená",J642,0)</f>
        <v>0</v>
      </c>
      <c r="BG642" s="217">
        <f>IF(N642="zákl. prenesená",J642,0)</f>
        <v>0</v>
      </c>
      <c r="BH642" s="217">
        <f>IF(N642="zníž. prenesená",J642,0)</f>
        <v>0</v>
      </c>
      <c r="BI642" s="217">
        <f>IF(N642="nulová",J642,0)</f>
        <v>0</v>
      </c>
      <c r="BJ642" s="18" t="s">
        <v>87</v>
      </c>
      <c r="BK642" s="217">
        <f>ROUND(I642*H642,2)</f>
        <v>0</v>
      </c>
      <c r="BL642" s="18" t="s">
        <v>358</v>
      </c>
      <c r="BM642" s="216" t="s">
        <v>5615</v>
      </c>
    </row>
    <row r="643" s="13" customFormat="1">
      <c r="A643" s="13"/>
      <c r="B643" s="218"/>
      <c r="C643" s="13"/>
      <c r="D643" s="219" t="s">
        <v>291</v>
      </c>
      <c r="E643" s="220" t="s">
        <v>1</v>
      </c>
      <c r="F643" s="221" t="s">
        <v>5616</v>
      </c>
      <c r="G643" s="13"/>
      <c r="H643" s="222">
        <v>783.48000000000002</v>
      </c>
      <c r="I643" s="223"/>
      <c r="J643" s="13"/>
      <c r="K643" s="13"/>
      <c r="L643" s="218"/>
      <c r="M643" s="224"/>
      <c r="N643" s="225"/>
      <c r="O643" s="225"/>
      <c r="P643" s="225"/>
      <c r="Q643" s="225"/>
      <c r="R643" s="225"/>
      <c r="S643" s="225"/>
      <c r="T643" s="226"/>
      <c r="U643" s="13"/>
      <c r="V643" s="13"/>
      <c r="W643" s="13"/>
      <c r="X643" s="13"/>
      <c r="Y643" s="13"/>
      <c r="Z643" s="13"/>
      <c r="AA643" s="13"/>
      <c r="AB643" s="13"/>
      <c r="AC643" s="13"/>
      <c r="AD643" s="13"/>
      <c r="AE643" s="13"/>
      <c r="AT643" s="220" t="s">
        <v>291</v>
      </c>
      <c r="AU643" s="220" t="s">
        <v>87</v>
      </c>
      <c r="AV643" s="13" t="s">
        <v>87</v>
      </c>
      <c r="AW643" s="13" t="s">
        <v>31</v>
      </c>
      <c r="AX643" s="13" t="s">
        <v>82</v>
      </c>
      <c r="AY643" s="220" t="s">
        <v>283</v>
      </c>
    </row>
    <row r="644" s="2" customFormat="1" ht="24.15" customHeight="1">
      <c r="A644" s="37"/>
      <c r="B644" s="168"/>
      <c r="C644" s="242" t="s">
        <v>1197</v>
      </c>
      <c r="D644" s="242" t="s">
        <v>582</v>
      </c>
      <c r="E644" s="243" t="s">
        <v>1106</v>
      </c>
      <c r="F644" s="244" t="s">
        <v>1107</v>
      </c>
      <c r="G644" s="245" t="s">
        <v>288</v>
      </c>
      <c r="H644" s="246">
        <v>1162.6780000000001</v>
      </c>
      <c r="I644" s="247"/>
      <c r="J644" s="248">
        <f>ROUND(I644*H644,2)</f>
        <v>0</v>
      </c>
      <c r="K644" s="249"/>
      <c r="L644" s="250"/>
      <c r="M644" s="251" t="s">
        <v>1</v>
      </c>
      <c r="N644" s="252" t="s">
        <v>41</v>
      </c>
      <c r="O644" s="81"/>
      <c r="P644" s="214">
        <f>O644*H644</f>
        <v>0</v>
      </c>
      <c r="Q644" s="214">
        <v>0.0095999999999999992</v>
      </c>
      <c r="R644" s="214">
        <f>Q644*H644</f>
        <v>11.1617088</v>
      </c>
      <c r="S644" s="214">
        <v>0</v>
      </c>
      <c r="T644" s="215">
        <f>S644*H644</f>
        <v>0</v>
      </c>
      <c r="U644" s="37"/>
      <c r="V644" s="37"/>
      <c r="W644" s="37"/>
      <c r="X644" s="37"/>
      <c r="Y644" s="37"/>
      <c r="Z644" s="37"/>
      <c r="AA644" s="37"/>
      <c r="AB644" s="37"/>
      <c r="AC644" s="37"/>
      <c r="AD644" s="37"/>
      <c r="AE644" s="37"/>
      <c r="AR644" s="216" t="s">
        <v>473</v>
      </c>
      <c r="AT644" s="216" t="s">
        <v>582</v>
      </c>
      <c r="AU644" s="216" t="s">
        <v>87</v>
      </c>
      <c r="AY644" s="18" t="s">
        <v>283</v>
      </c>
      <c r="BE644" s="217">
        <f>IF(N644="základná",J644,0)</f>
        <v>0</v>
      </c>
      <c r="BF644" s="217">
        <f>IF(N644="znížená",J644,0)</f>
        <v>0</v>
      </c>
      <c r="BG644" s="217">
        <f>IF(N644="zákl. prenesená",J644,0)</f>
        <v>0</v>
      </c>
      <c r="BH644" s="217">
        <f>IF(N644="zníž. prenesená",J644,0)</f>
        <v>0</v>
      </c>
      <c r="BI644" s="217">
        <f>IF(N644="nulová",J644,0)</f>
        <v>0</v>
      </c>
      <c r="BJ644" s="18" t="s">
        <v>87</v>
      </c>
      <c r="BK644" s="217">
        <f>ROUND(I644*H644,2)</f>
        <v>0</v>
      </c>
      <c r="BL644" s="18" t="s">
        <v>358</v>
      </c>
      <c r="BM644" s="216" t="s">
        <v>1108</v>
      </c>
    </row>
    <row r="645" s="13" customFormat="1">
      <c r="A645" s="13"/>
      <c r="B645" s="218"/>
      <c r="C645" s="13"/>
      <c r="D645" s="219" t="s">
        <v>291</v>
      </c>
      <c r="E645" s="220" t="s">
        <v>1</v>
      </c>
      <c r="F645" s="221" t="s">
        <v>5617</v>
      </c>
      <c r="G645" s="13"/>
      <c r="H645" s="222">
        <v>353.39999999999998</v>
      </c>
      <c r="I645" s="223"/>
      <c r="J645" s="13"/>
      <c r="K645" s="13"/>
      <c r="L645" s="218"/>
      <c r="M645" s="224"/>
      <c r="N645" s="225"/>
      <c r="O645" s="225"/>
      <c r="P645" s="225"/>
      <c r="Q645" s="225"/>
      <c r="R645" s="225"/>
      <c r="S645" s="225"/>
      <c r="T645" s="226"/>
      <c r="U645" s="13"/>
      <c r="V645" s="13"/>
      <c r="W645" s="13"/>
      <c r="X645" s="13"/>
      <c r="Y645" s="13"/>
      <c r="Z645" s="13"/>
      <c r="AA645" s="13"/>
      <c r="AB645" s="13"/>
      <c r="AC645" s="13"/>
      <c r="AD645" s="13"/>
      <c r="AE645" s="13"/>
      <c r="AT645" s="220" t="s">
        <v>291</v>
      </c>
      <c r="AU645" s="220" t="s">
        <v>87</v>
      </c>
      <c r="AV645" s="13" t="s">
        <v>87</v>
      </c>
      <c r="AW645" s="13" t="s">
        <v>31</v>
      </c>
      <c r="AX645" s="13" t="s">
        <v>75</v>
      </c>
      <c r="AY645" s="220" t="s">
        <v>283</v>
      </c>
    </row>
    <row r="646" s="13" customFormat="1">
      <c r="A646" s="13"/>
      <c r="B646" s="218"/>
      <c r="C646" s="13"/>
      <c r="D646" s="219" t="s">
        <v>291</v>
      </c>
      <c r="E646" s="220" t="s">
        <v>1</v>
      </c>
      <c r="F646" s="221" t="s">
        <v>5598</v>
      </c>
      <c r="G646" s="13"/>
      <c r="H646" s="222">
        <v>786.48000000000002</v>
      </c>
      <c r="I646" s="223"/>
      <c r="J646" s="13"/>
      <c r="K646" s="13"/>
      <c r="L646" s="218"/>
      <c r="M646" s="224"/>
      <c r="N646" s="225"/>
      <c r="O646" s="225"/>
      <c r="P646" s="225"/>
      <c r="Q646" s="225"/>
      <c r="R646" s="225"/>
      <c r="S646" s="225"/>
      <c r="T646" s="226"/>
      <c r="U646" s="13"/>
      <c r="V646" s="13"/>
      <c r="W646" s="13"/>
      <c r="X646" s="13"/>
      <c r="Y646" s="13"/>
      <c r="Z646" s="13"/>
      <c r="AA646" s="13"/>
      <c r="AB646" s="13"/>
      <c r="AC646" s="13"/>
      <c r="AD646" s="13"/>
      <c r="AE646" s="13"/>
      <c r="AT646" s="220" t="s">
        <v>291</v>
      </c>
      <c r="AU646" s="220" t="s">
        <v>87</v>
      </c>
      <c r="AV646" s="13" t="s">
        <v>87</v>
      </c>
      <c r="AW646" s="13" t="s">
        <v>31</v>
      </c>
      <c r="AX646" s="13" t="s">
        <v>75</v>
      </c>
      <c r="AY646" s="220" t="s">
        <v>283</v>
      </c>
    </row>
    <row r="647" s="14" customFormat="1">
      <c r="A647" s="14"/>
      <c r="B647" s="227"/>
      <c r="C647" s="14"/>
      <c r="D647" s="219" t="s">
        <v>291</v>
      </c>
      <c r="E647" s="228" t="s">
        <v>1</v>
      </c>
      <c r="F647" s="229" t="s">
        <v>293</v>
      </c>
      <c r="G647" s="14"/>
      <c r="H647" s="230">
        <v>1139.8800000000001</v>
      </c>
      <c r="I647" s="231"/>
      <c r="J647" s="14"/>
      <c r="K647" s="14"/>
      <c r="L647" s="227"/>
      <c r="M647" s="232"/>
      <c r="N647" s="233"/>
      <c r="O647" s="233"/>
      <c r="P647" s="233"/>
      <c r="Q647" s="233"/>
      <c r="R647" s="233"/>
      <c r="S647" s="233"/>
      <c r="T647" s="234"/>
      <c r="U647" s="14"/>
      <c r="V647" s="14"/>
      <c r="W647" s="14"/>
      <c r="X647" s="14"/>
      <c r="Y647" s="14"/>
      <c r="Z647" s="14"/>
      <c r="AA647" s="14"/>
      <c r="AB647" s="14"/>
      <c r="AC647" s="14"/>
      <c r="AD647" s="14"/>
      <c r="AE647" s="14"/>
      <c r="AT647" s="228" t="s">
        <v>291</v>
      </c>
      <c r="AU647" s="228" t="s">
        <v>87</v>
      </c>
      <c r="AV647" s="14" t="s">
        <v>289</v>
      </c>
      <c r="AW647" s="14" t="s">
        <v>31</v>
      </c>
      <c r="AX647" s="14" t="s">
        <v>82</v>
      </c>
      <c r="AY647" s="228" t="s">
        <v>283</v>
      </c>
    </row>
    <row r="648" s="13" customFormat="1">
      <c r="A648" s="13"/>
      <c r="B648" s="218"/>
      <c r="C648" s="13"/>
      <c r="D648" s="219" t="s">
        <v>291</v>
      </c>
      <c r="E648" s="13"/>
      <c r="F648" s="221" t="s">
        <v>5618</v>
      </c>
      <c r="G648" s="13"/>
      <c r="H648" s="222">
        <v>1162.6780000000001</v>
      </c>
      <c r="I648" s="223"/>
      <c r="J648" s="13"/>
      <c r="K648" s="13"/>
      <c r="L648" s="218"/>
      <c r="M648" s="224"/>
      <c r="N648" s="225"/>
      <c r="O648" s="225"/>
      <c r="P648" s="225"/>
      <c r="Q648" s="225"/>
      <c r="R648" s="225"/>
      <c r="S648" s="225"/>
      <c r="T648" s="226"/>
      <c r="U648" s="13"/>
      <c r="V648" s="13"/>
      <c r="W648" s="13"/>
      <c r="X648" s="13"/>
      <c r="Y648" s="13"/>
      <c r="Z648" s="13"/>
      <c r="AA648" s="13"/>
      <c r="AB648" s="13"/>
      <c r="AC648" s="13"/>
      <c r="AD648" s="13"/>
      <c r="AE648" s="13"/>
      <c r="AT648" s="220" t="s">
        <v>291</v>
      </c>
      <c r="AU648" s="220" t="s">
        <v>87</v>
      </c>
      <c r="AV648" s="13" t="s">
        <v>87</v>
      </c>
      <c r="AW648" s="13" t="s">
        <v>3</v>
      </c>
      <c r="AX648" s="13" t="s">
        <v>82</v>
      </c>
      <c r="AY648" s="220" t="s">
        <v>283</v>
      </c>
    </row>
    <row r="649" s="2" customFormat="1" ht="24.15" customHeight="1">
      <c r="A649" s="37"/>
      <c r="B649" s="168"/>
      <c r="C649" s="242" t="s">
        <v>3160</v>
      </c>
      <c r="D649" s="254" t="s">
        <v>582</v>
      </c>
      <c r="E649" s="243" t="s">
        <v>1112</v>
      </c>
      <c r="F649" s="244" t="s">
        <v>1113</v>
      </c>
      <c r="G649" s="245" t="s">
        <v>288</v>
      </c>
      <c r="H649" s="246">
        <v>786.48000000000002</v>
      </c>
      <c r="I649" s="247"/>
      <c r="J649" s="248">
        <f>ROUND(I649*H649,2)</f>
        <v>0</v>
      </c>
      <c r="K649" s="249"/>
      <c r="L649" s="250"/>
      <c r="M649" s="251" t="s">
        <v>1</v>
      </c>
      <c r="N649" s="252" t="s">
        <v>41</v>
      </c>
      <c r="O649" s="81"/>
      <c r="P649" s="214">
        <f>O649*H649</f>
        <v>0</v>
      </c>
      <c r="Q649" s="214">
        <v>0.012</v>
      </c>
      <c r="R649" s="214">
        <f>Q649*H649</f>
        <v>9.4377600000000008</v>
      </c>
      <c r="S649" s="214">
        <v>0</v>
      </c>
      <c r="T649" s="215">
        <f>S649*H649</f>
        <v>0</v>
      </c>
      <c r="U649" s="37"/>
      <c r="V649" s="37"/>
      <c r="W649" s="37"/>
      <c r="X649" s="37"/>
      <c r="Y649" s="37"/>
      <c r="Z649" s="37"/>
      <c r="AA649" s="37"/>
      <c r="AB649" s="37"/>
      <c r="AC649" s="37"/>
      <c r="AD649" s="37"/>
      <c r="AE649" s="37"/>
      <c r="AR649" s="216" t="s">
        <v>473</v>
      </c>
      <c r="AT649" s="216" t="s">
        <v>582</v>
      </c>
      <c r="AU649" s="216" t="s">
        <v>87</v>
      </c>
      <c r="AY649" s="18" t="s">
        <v>283</v>
      </c>
      <c r="BE649" s="217">
        <f>IF(N649="základná",J649,0)</f>
        <v>0</v>
      </c>
      <c r="BF649" s="217">
        <f>IF(N649="znížená",J649,0)</f>
        <v>0</v>
      </c>
      <c r="BG649" s="217">
        <f>IF(N649="zákl. prenesená",J649,0)</f>
        <v>0</v>
      </c>
      <c r="BH649" s="217">
        <f>IF(N649="zníž. prenesená",J649,0)</f>
        <v>0</v>
      </c>
      <c r="BI649" s="217">
        <f>IF(N649="nulová",J649,0)</f>
        <v>0</v>
      </c>
      <c r="BJ649" s="18" t="s">
        <v>87</v>
      </c>
      <c r="BK649" s="217">
        <f>ROUND(I649*H649,2)</f>
        <v>0</v>
      </c>
      <c r="BL649" s="18" t="s">
        <v>358</v>
      </c>
      <c r="BM649" s="216" t="s">
        <v>5619</v>
      </c>
    </row>
    <row r="650" s="13" customFormat="1">
      <c r="A650" s="13"/>
      <c r="B650" s="218"/>
      <c r="C650" s="13"/>
      <c r="D650" s="219" t="s">
        <v>291</v>
      </c>
      <c r="E650" s="220" t="s">
        <v>1</v>
      </c>
      <c r="F650" s="221" t="s">
        <v>5598</v>
      </c>
      <c r="G650" s="13"/>
      <c r="H650" s="222">
        <v>786.48000000000002</v>
      </c>
      <c r="I650" s="223"/>
      <c r="J650" s="13"/>
      <c r="K650" s="13"/>
      <c r="L650" s="218"/>
      <c r="M650" s="224"/>
      <c r="N650" s="225"/>
      <c r="O650" s="225"/>
      <c r="P650" s="225"/>
      <c r="Q650" s="225"/>
      <c r="R650" s="225"/>
      <c r="S650" s="225"/>
      <c r="T650" s="226"/>
      <c r="U650" s="13"/>
      <c r="V650" s="13"/>
      <c r="W650" s="13"/>
      <c r="X650" s="13"/>
      <c r="Y650" s="13"/>
      <c r="Z650" s="13"/>
      <c r="AA650" s="13"/>
      <c r="AB650" s="13"/>
      <c r="AC650" s="13"/>
      <c r="AD650" s="13"/>
      <c r="AE650" s="13"/>
      <c r="AT650" s="220" t="s">
        <v>291</v>
      </c>
      <c r="AU650" s="220" t="s">
        <v>87</v>
      </c>
      <c r="AV650" s="13" t="s">
        <v>87</v>
      </c>
      <c r="AW650" s="13" t="s">
        <v>31</v>
      </c>
      <c r="AX650" s="13" t="s">
        <v>82</v>
      </c>
      <c r="AY650" s="220" t="s">
        <v>283</v>
      </c>
    </row>
    <row r="651" s="2" customFormat="1" ht="24.15" customHeight="1">
      <c r="A651" s="37"/>
      <c r="B651" s="168"/>
      <c r="C651" s="204" t="s">
        <v>1202</v>
      </c>
      <c r="D651" s="204" t="s">
        <v>285</v>
      </c>
      <c r="E651" s="205" t="s">
        <v>1116</v>
      </c>
      <c r="F651" s="206" t="s">
        <v>1117</v>
      </c>
      <c r="G651" s="207" t="s">
        <v>979</v>
      </c>
      <c r="H651" s="255"/>
      <c r="I651" s="209"/>
      <c r="J651" s="210">
        <f>ROUND(I651*H651,2)</f>
        <v>0</v>
      </c>
      <c r="K651" s="211"/>
      <c r="L651" s="38"/>
      <c r="M651" s="212" t="s">
        <v>1</v>
      </c>
      <c r="N651" s="213" t="s">
        <v>41</v>
      </c>
      <c r="O651" s="81"/>
      <c r="P651" s="214">
        <f>O651*H651</f>
        <v>0</v>
      </c>
      <c r="Q651" s="214">
        <v>0</v>
      </c>
      <c r="R651" s="214">
        <f>Q651*H651</f>
        <v>0</v>
      </c>
      <c r="S651" s="214">
        <v>0</v>
      </c>
      <c r="T651" s="215">
        <f>S651*H651</f>
        <v>0</v>
      </c>
      <c r="U651" s="37"/>
      <c r="V651" s="37"/>
      <c r="W651" s="37"/>
      <c r="X651" s="37"/>
      <c r="Y651" s="37"/>
      <c r="Z651" s="37"/>
      <c r="AA651" s="37"/>
      <c r="AB651" s="37"/>
      <c r="AC651" s="37"/>
      <c r="AD651" s="37"/>
      <c r="AE651" s="37"/>
      <c r="AR651" s="216" t="s">
        <v>358</v>
      </c>
      <c r="AT651" s="216" t="s">
        <v>285</v>
      </c>
      <c r="AU651" s="216" t="s">
        <v>87</v>
      </c>
      <c r="AY651" s="18" t="s">
        <v>283</v>
      </c>
      <c r="BE651" s="217">
        <f>IF(N651="základná",J651,0)</f>
        <v>0</v>
      </c>
      <c r="BF651" s="217">
        <f>IF(N651="znížená",J651,0)</f>
        <v>0</v>
      </c>
      <c r="BG651" s="217">
        <f>IF(N651="zákl. prenesená",J651,0)</f>
        <v>0</v>
      </c>
      <c r="BH651" s="217">
        <f>IF(N651="zníž. prenesená",J651,0)</f>
        <v>0</v>
      </c>
      <c r="BI651" s="217">
        <f>IF(N651="nulová",J651,0)</f>
        <v>0</v>
      </c>
      <c r="BJ651" s="18" t="s">
        <v>87</v>
      </c>
      <c r="BK651" s="217">
        <f>ROUND(I651*H651,2)</f>
        <v>0</v>
      </c>
      <c r="BL651" s="18" t="s">
        <v>358</v>
      </c>
      <c r="BM651" s="216" t="s">
        <v>1118</v>
      </c>
    </row>
    <row r="652" s="12" customFormat="1" ht="22.8" customHeight="1">
      <c r="A652" s="12"/>
      <c r="B652" s="191"/>
      <c r="C652" s="12"/>
      <c r="D652" s="192" t="s">
        <v>74</v>
      </c>
      <c r="E652" s="202" t="s">
        <v>1119</v>
      </c>
      <c r="F652" s="202" t="s">
        <v>1120</v>
      </c>
      <c r="G652" s="12"/>
      <c r="H652" s="12"/>
      <c r="I652" s="194"/>
      <c r="J652" s="203">
        <f>BK652</f>
        <v>0</v>
      </c>
      <c r="K652" s="12"/>
      <c r="L652" s="191"/>
      <c r="M652" s="196"/>
      <c r="N652" s="197"/>
      <c r="O652" s="197"/>
      <c r="P652" s="198">
        <f>SUM(P653:P671)</f>
        <v>0</v>
      </c>
      <c r="Q652" s="197"/>
      <c r="R652" s="198">
        <f>SUM(R653:R671)</f>
        <v>0.49927377519999999</v>
      </c>
      <c r="S652" s="197"/>
      <c r="T652" s="199">
        <f>SUM(T653:T671)</f>
        <v>0</v>
      </c>
      <c r="U652" s="12"/>
      <c r="V652" s="12"/>
      <c r="W652" s="12"/>
      <c r="X652" s="12"/>
      <c r="Y652" s="12"/>
      <c r="Z652" s="12"/>
      <c r="AA652" s="12"/>
      <c r="AB652" s="12"/>
      <c r="AC652" s="12"/>
      <c r="AD652" s="12"/>
      <c r="AE652" s="12"/>
      <c r="AR652" s="192" t="s">
        <v>87</v>
      </c>
      <c r="AT652" s="200" t="s">
        <v>74</v>
      </c>
      <c r="AU652" s="200" t="s">
        <v>82</v>
      </c>
      <c r="AY652" s="192" t="s">
        <v>283</v>
      </c>
      <c r="BK652" s="201">
        <f>SUM(BK653:BK671)</f>
        <v>0</v>
      </c>
    </row>
    <row r="653" s="2" customFormat="1" ht="37.8" customHeight="1">
      <c r="A653" s="37"/>
      <c r="B653" s="168"/>
      <c r="C653" s="204" t="s">
        <v>1206</v>
      </c>
      <c r="D653" s="204" t="s">
        <v>285</v>
      </c>
      <c r="E653" s="205" t="s">
        <v>5620</v>
      </c>
      <c r="F653" s="206" t="s">
        <v>5621</v>
      </c>
      <c r="G653" s="207" t="s">
        <v>288</v>
      </c>
      <c r="H653" s="208">
        <v>34.759999999999998</v>
      </c>
      <c r="I653" s="209"/>
      <c r="J653" s="210">
        <f>ROUND(I653*H653,2)</f>
        <v>0</v>
      </c>
      <c r="K653" s="211"/>
      <c r="L653" s="38"/>
      <c r="M653" s="212" t="s">
        <v>1</v>
      </c>
      <c r="N653" s="213" t="s">
        <v>41</v>
      </c>
      <c r="O653" s="81"/>
      <c r="P653" s="214">
        <f>O653*H653</f>
        <v>0</v>
      </c>
      <c r="Q653" s="214">
        <v>0.0018480199999999999</v>
      </c>
      <c r="R653" s="214">
        <f>Q653*H653</f>
        <v>0.064237175199999996</v>
      </c>
      <c r="S653" s="214">
        <v>0</v>
      </c>
      <c r="T653" s="215">
        <f>S653*H653</f>
        <v>0</v>
      </c>
      <c r="U653" s="37"/>
      <c r="V653" s="37"/>
      <c r="W653" s="37"/>
      <c r="X653" s="37"/>
      <c r="Y653" s="37"/>
      <c r="Z653" s="37"/>
      <c r="AA653" s="37"/>
      <c r="AB653" s="37"/>
      <c r="AC653" s="37"/>
      <c r="AD653" s="37"/>
      <c r="AE653" s="37"/>
      <c r="AR653" s="216" t="s">
        <v>358</v>
      </c>
      <c r="AT653" s="216" t="s">
        <v>285</v>
      </c>
      <c r="AU653" s="216" t="s">
        <v>87</v>
      </c>
      <c r="AY653" s="18" t="s">
        <v>283</v>
      </c>
      <c r="BE653" s="217">
        <f>IF(N653="základná",J653,0)</f>
        <v>0</v>
      </c>
      <c r="BF653" s="217">
        <f>IF(N653="znížená",J653,0)</f>
        <v>0</v>
      </c>
      <c r="BG653" s="217">
        <f>IF(N653="zákl. prenesená",J653,0)</f>
        <v>0</v>
      </c>
      <c r="BH653" s="217">
        <f>IF(N653="zníž. prenesená",J653,0)</f>
        <v>0</v>
      </c>
      <c r="BI653" s="217">
        <f>IF(N653="nulová",J653,0)</f>
        <v>0</v>
      </c>
      <c r="BJ653" s="18" t="s">
        <v>87</v>
      </c>
      <c r="BK653" s="217">
        <f>ROUND(I653*H653,2)</f>
        <v>0</v>
      </c>
      <c r="BL653" s="18" t="s">
        <v>358</v>
      </c>
      <c r="BM653" s="216" t="s">
        <v>5622</v>
      </c>
    </row>
    <row r="654" s="13" customFormat="1">
      <c r="A654" s="13"/>
      <c r="B654" s="218"/>
      <c r="C654" s="13"/>
      <c r="D654" s="219" t="s">
        <v>291</v>
      </c>
      <c r="E654" s="220" t="s">
        <v>1</v>
      </c>
      <c r="F654" s="221" t="s">
        <v>5623</v>
      </c>
      <c r="G654" s="13"/>
      <c r="H654" s="222">
        <v>34.759999999999998</v>
      </c>
      <c r="I654" s="223"/>
      <c r="J654" s="13"/>
      <c r="K654" s="13"/>
      <c r="L654" s="218"/>
      <c r="M654" s="224"/>
      <c r="N654" s="225"/>
      <c r="O654" s="225"/>
      <c r="P654" s="225"/>
      <c r="Q654" s="225"/>
      <c r="R654" s="225"/>
      <c r="S654" s="225"/>
      <c r="T654" s="226"/>
      <c r="U654" s="13"/>
      <c r="V654" s="13"/>
      <c r="W654" s="13"/>
      <c r="X654" s="13"/>
      <c r="Y654" s="13"/>
      <c r="Z654" s="13"/>
      <c r="AA654" s="13"/>
      <c r="AB654" s="13"/>
      <c r="AC654" s="13"/>
      <c r="AD654" s="13"/>
      <c r="AE654" s="13"/>
      <c r="AT654" s="220" t="s">
        <v>291</v>
      </c>
      <c r="AU654" s="220" t="s">
        <v>87</v>
      </c>
      <c r="AV654" s="13" t="s">
        <v>87</v>
      </c>
      <c r="AW654" s="13" t="s">
        <v>31</v>
      </c>
      <c r="AX654" s="13" t="s">
        <v>82</v>
      </c>
      <c r="AY654" s="220" t="s">
        <v>283</v>
      </c>
    </row>
    <row r="655" s="2" customFormat="1" ht="37.8" customHeight="1">
      <c r="A655" s="37"/>
      <c r="B655" s="168"/>
      <c r="C655" s="242" t="s">
        <v>1211</v>
      </c>
      <c r="D655" s="242" t="s">
        <v>582</v>
      </c>
      <c r="E655" s="243" t="s">
        <v>5624</v>
      </c>
      <c r="F655" s="244" t="s">
        <v>5625</v>
      </c>
      <c r="G655" s="245" t="s">
        <v>288</v>
      </c>
      <c r="H655" s="246">
        <v>36.497999999999998</v>
      </c>
      <c r="I655" s="247"/>
      <c r="J655" s="248">
        <f>ROUND(I655*H655,2)</f>
        <v>0</v>
      </c>
      <c r="K655" s="249"/>
      <c r="L655" s="250"/>
      <c r="M655" s="251" t="s">
        <v>1</v>
      </c>
      <c r="N655" s="252" t="s">
        <v>41</v>
      </c>
      <c r="O655" s="81"/>
      <c r="P655" s="214">
        <f>O655*H655</f>
        <v>0</v>
      </c>
      <c r="Q655" s="214">
        <v>0.0117</v>
      </c>
      <c r="R655" s="214">
        <f>Q655*H655</f>
        <v>0.42702659999999998</v>
      </c>
      <c r="S655" s="214">
        <v>0</v>
      </c>
      <c r="T655" s="215">
        <f>S655*H655</f>
        <v>0</v>
      </c>
      <c r="U655" s="37"/>
      <c r="V655" s="37"/>
      <c r="W655" s="37"/>
      <c r="X655" s="37"/>
      <c r="Y655" s="37"/>
      <c r="Z655" s="37"/>
      <c r="AA655" s="37"/>
      <c r="AB655" s="37"/>
      <c r="AC655" s="37"/>
      <c r="AD655" s="37"/>
      <c r="AE655" s="37"/>
      <c r="AR655" s="216" t="s">
        <v>473</v>
      </c>
      <c r="AT655" s="216" t="s">
        <v>582</v>
      </c>
      <c r="AU655" s="216" t="s">
        <v>87</v>
      </c>
      <c r="AY655" s="18" t="s">
        <v>283</v>
      </c>
      <c r="BE655" s="217">
        <f>IF(N655="základná",J655,0)</f>
        <v>0</v>
      </c>
      <c r="BF655" s="217">
        <f>IF(N655="znížená",J655,0)</f>
        <v>0</v>
      </c>
      <c r="BG655" s="217">
        <f>IF(N655="zákl. prenesená",J655,0)</f>
        <v>0</v>
      </c>
      <c r="BH655" s="217">
        <f>IF(N655="zníž. prenesená",J655,0)</f>
        <v>0</v>
      </c>
      <c r="BI655" s="217">
        <f>IF(N655="nulová",J655,0)</f>
        <v>0</v>
      </c>
      <c r="BJ655" s="18" t="s">
        <v>87</v>
      </c>
      <c r="BK655" s="217">
        <f>ROUND(I655*H655,2)</f>
        <v>0</v>
      </c>
      <c r="BL655" s="18" t="s">
        <v>358</v>
      </c>
      <c r="BM655" s="216" t="s">
        <v>5626</v>
      </c>
    </row>
    <row r="656" s="13" customFormat="1">
      <c r="A656" s="13"/>
      <c r="B656" s="218"/>
      <c r="C656" s="13"/>
      <c r="D656" s="219" t="s">
        <v>291</v>
      </c>
      <c r="E656" s="220" t="s">
        <v>1</v>
      </c>
      <c r="F656" s="221" t="s">
        <v>5623</v>
      </c>
      <c r="G656" s="13"/>
      <c r="H656" s="222">
        <v>34.759999999999998</v>
      </c>
      <c r="I656" s="223"/>
      <c r="J656" s="13"/>
      <c r="K656" s="13"/>
      <c r="L656" s="218"/>
      <c r="M656" s="224"/>
      <c r="N656" s="225"/>
      <c r="O656" s="225"/>
      <c r="P656" s="225"/>
      <c r="Q656" s="225"/>
      <c r="R656" s="225"/>
      <c r="S656" s="225"/>
      <c r="T656" s="226"/>
      <c r="U656" s="13"/>
      <c r="V656" s="13"/>
      <c r="W656" s="13"/>
      <c r="X656" s="13"/>
      <c r="Y656" s="13"/>
      <c r="Z656" s="13"/>
      <c r="AA656" s="13"/>
      <c r="AB656" s="13"/>
      <c r="AC656" s="13"/>
      <c r="AD656" s="13"/>
      <c r="AE656" s="13"/>
      <c r="AT656" s="220" t="s">
        <v>291</v>
      </c>
      <c r="AU656" s="220" t="s">
        <v>87</v>
      </c>
      <c r="AV656" s="13" t="s">
        <v>87</v>
      </c>
      <c r="AW656" s="13" t="s">
        <v>31</v>
      </c>
      <c r="AX656" s="13" t="s">
        <v>82</v>
      </c>
      <c r="AY656" s="220" t="s">
        <v>283</v>
      </c>
    </row>
    <row r="657" s="13" customFormat="1">
      <c r="A657" s="13"/>
      <c r="B657" s="218"/>
      <c r="C657" s="13"/>
      <c r="D657" s="219" t="s">
        <v>291</v>
      </c>
      <c r="E657" s="13"/>
      <c r="F657" s="221" t="s">
        <v>5627</v>
      </c>
      <c r="G657" s="13"/>
      <c r="H657" s="222">
        <v>36.497999999999998</v>
      </c>
      <c r="I657" s="223"/>
      <c r="J657" s="13"/>
      <c r="K657" s="13"/>
      <c r="L657" s="218"/>
      <c r="M657" s="224"/>
      <c r="N657" s="225"/>
      <c r="O657" s="225"/>
      <c r="P657" s="225"/>
      <c r="Q657" s="225"/>
      <c r="R657" s="225"/>
      <c r="S657" s="225"/>
      <c r="T657" s="226"/>
      <c r="U657" s="13"/>
      <c r="V657" s="13"/>
      <c r="W657" s="13"/>
      <c r="X657" s="13"/>
      <c r="Y657" s="13"/>
      <c r="Z657" s="13"/>
      <c r="AA657" s="13"/>
      <c r="AB657" s="13"/>
      <c r="AC657" s="13"/>
      <c r="AD657" s="13"/>
      <c r="AE657" s="13"/>
      <c r="AT657" s="220" t="s">
        <v>291</v>
      </c>
      <c r="AU657" s="220" t="s">
        <v>87</v>
      </c>
      <c r="AV657" s="13" t="s">
        <v>87</v>
      </c>
      <c r="AW657" s="13" t="s">
        <v>3</v>
      </c>
      <c r="AX657" s="13" t="s">
        <v>82</v>
      </c>
      <c r="AY657" s="220" t="s">
        <v>283</v>
      </c>
    </row>
    <row r="658" s="2" customFormat="1" ht="24.15" customHeight="1">
      <c r="A658" s="37"/>
      <c r="B658" s="168"/>
      <c r="C658" s="204" t="s">
        <v>1216</v>
      </c>
      <c r="D658" s="204" t="s">
        <v>285</v>
      </c>
      <c r="E658" s="205" t="s">
        <v>3857</v>
      </c>
      <c r="F658" s="206" t="s">
        <v>3858</v>
      </c>
      <c r="G658" s="207" t="s">
        <v>373</v>
      </c>
      <c r="H658" s="208">
        <v>10</v>
      </c>
      <c r="I658" s="209"/>
      <c r="J658" s="210">
        <f>ROUND(I658*H658,2)</f>
        <v>0</v>
      </c>
      <c r="K658" s="211"/>
      <c r="L658" s="38"/>
      <c r="M658" s="212" t="s">
        <v>1</v>
      </c>
      <c r="N658" s="213" t="s">
        <v>41</v>
      </c>
      <c r="O658" s="81"/>
      <c r="P658" s="214">
        <f>O658*H658</f>
        <v>0</v>
      </c>
      <c r="Q658" s="214">
        <v>0</v>
      </c>
      <c r="R658" s="214">
        <f>Q658*H658</f>
        <v>0</v>
      </c>
      <c r="S658" s="214">
        <v>0</v>
      </c>
      <c r="T658" s="215">
        <f>S658*H658</f>
        <v>0</v>
      </c>
      <c r="U658" s="37"/>
      <c r="V658" s="37"/>
      <c r="W658" s="37"/>
      <c r="X658" s="37"/>
      <c r="Y658" s="37"/>
      <c r="Z658" s="37"/>
      <c r="AA658" s="37"/>
      <c r="AB658" s="37"/>
      <c r="AC658" s="37"/>
      <c r="AD658" s="37"/>
      <c r="AE658" s="37"/>
      <c r="AR658" s="216" t="s">
        <v>358</v>
      </c>
      <c r="AT658" s="216" t="s">
        <v>285</v>
      </c>
      <c r="AU658" s="216" t="s">
        <v>87</v>
      </c>
      <c r="AY658" s="18" t="s">
        <v>283</v>
      </c>
      <c r="BE658" s="217">
        <f>IF(N658="základná",J658,0)</f>
        <v>0</v>
      </c>
      <c r="BF658" s="217">
        <f>IF(N658="znížená",J658,0)</f>
        <v>0</v>
      </c>
      <c r="BG658" s="217">
        <f>IF(N658="zákl. prenesená",J658,0)</f>
        <v>0</v>
      </c>
      <c r="BH658" s="217">
        <f>IF(N658="zníž. prenesená",J658,0)</f>
        <v>0</v>
      </c>
      <c r="BI658" s="217">
        <f>IF(N658="nulová",J658,0)</f>
        <v>0</v>
      </c>
      <c r="BJ658" s="18" t="s">
        <v>87</v>
      </c>
      <c r="BK658" s="217">
        <f>ROUND(I658*H658,2)</f>
        <v>0</v>
      </c>
      <c r="BL658" s="18" t="s">
        <v>358</v>
      </c>
      <c r="BM658" s="216" t="s">
        <v>5628</v>
      </c>
    </row>
    <row r="659" s="13" customFormat="1">
      <c r="A659" s="13"/>
      <c r="B659" s="218"/>
      <c r="C659" s="13"/>
      <c r="D659" s="219" t="s">
        <v>291</v>
      </c>
      <c r="E659" s="220" t="s">
        <v>1</v>
      </c>
      <c r="F659" s="221" t="s">
        <v>5629</v>
      </c>
      <c r="G659" s="13"/>
      <c r="H659" s="222">
        <v>10</v>
      </c>
      <c r="I659" s="223"/>
      <c r="J659" s="13"/>
      <c r="K659" s="13"/>
      <c r="L659" s="218"/>
      <c r="M659" s="224"/>
      <c r="N659" s="225"/>
      <c r="O659" s="225"/>
      <c r="P659" s="225"/>
      <c r="Q659" s="225"/>
      <c r="R659" s="225"/>
      <c r="S659" s="225"/>
      <c r="T659" s="226"/>
      <c r="U659" s="13"/>
      <c r="V659" s="13"/>
      <c r="W659" s="13"/>
      <c r="X659" s="13"/>
      <c r="Y659" s="13"/>
      <c r="Z659" s="13"/>
      <c r="AA659" s="13"/>
      <c r="AB659" s="13"/>
      <c r="AC659" s="13"/>
      <c r="AD659" s="13"/>
      <c r="AE659" s="13"/>
      <c r="AT659" s="220" t="s">
        <v>291</v>
      </c>
      <c r="AU659" s="220" t="s">
        <v>87</v>
      </c>
      <c r="AV659" s="13" t="s">
        <v>87</v>
      </c>
      <c r="AW659" s="13" t="s">
        <v>31</v>
      </c>
      <c r="AX659" s="13" t="s">
        <v>82</v>
      </c>
      <c r="AY659" s="220" t="s">
        <v>283</v>
      </c>
    </row>
    <row r="660" s="2" customFormat="1" ht="16.5" customHeight="1">
      <c r="A660" s="37"/>
      <c r="B660" s="168"/>
      <c r="C660" s="242" t="s">
        <v>1226</v>
      </c>
      <c r="D660" s="242" t="s">
        <v>582</v>
      </c>
      <c r="E660" s="243" t="s">
        <v>3861</v>
      </c>
      <c r="F660" s="244" t="s">
        <v>3862</v>
      </c>
      <c r="G660" s="245" t="s">
        <v>373</v>
      </c>
      <c r="H660" s="246">
        <v>1</v>
      </c>
      <c r="I660" s="247"/>
      <c r="J660" s="248">
        <f>ROUND(I660*H660,2)</f>
        <v>0</v>
      </c>
      <c r="K660" s="249"/>
      <c r="L660" s="250"/>
      <c r="M660" s="251" t="s">
        <v>1</v>
      </c>
      <c r="N660" s="252" t="s">
        <v>41</v>
      </c>
      <c r="O660" s="81"/>
      <c r="P660" s="214">
        <f>O660*H660</f>
        <v>0</v>
      </c>
      <c r="Q660" s="214">
        <v>0.00050000000000000001</v>
      </c>
      <c r="R660" s="214">
        <f>Q660*H660</f>
        <v>0.00050000000000000001</v>
      </c>
      <c r="S660" s="214">
        <v>0</v>
      </c>
      <c r="T660" s="215">
        <f>S660*H660</f>
        <v>0</v>
      </c>
      <c r="U660" s="37"/>
      <c r="V660" s="37"/>
      <c r="W660" s="37"/>
      <c r="X660" s="37"/>
      <c r="Y660" s="37"/>
      <c r="Z660" s="37"/>
      <c r="AA660" s="37"/>
      <c r="AB660" s="37"/>
      <c r="AC660" s="37"/>
      <c r="AD660" s="37"/>
      <c r="AE660" s="37"/>
      <c r="AR660" s="216" t="s">
        <v>473</v>
      </c>
      <c r="AT660" s="216" t="s">
        <v>582</v>
      </c>
      <c r="AU660" s="216" t="s">
        <v>87</v>
      </c>
      <c r="AY660" s="18" t="s">
        <v>283</v>
      </c>
      <c r="BE660" s="217">
        <f>IF(N660="základná",J660,0)</f>
        <v>0</v>
      </c>
      <c r="BF660" s="217">
        <f>IF(N660="znížená",J660,0)</f>
        <v>0</v>
      </c>
      <c r="BG660" s="217">
        <f>IF(N660="zákl. prenesená",J660,0)</f>
        <v>0</v>
      </c>
      <c r="BH660" s="217">
        <f>IF(N660="zníž. prenesená",J660,0)</f>
        <v>0</v>
      </c>
      <c r="BI660" s="217">
        <f>IF(N660="nulová",J660,0)</f>
        <v>0</v>
      </c>
      <c r="BJ660" s="18" t="s">
        <v>87</v>
      </c>
      <c r="BK660" s="217">
        <f>ROUND(I660*H660,2)</f>
        <v>0</v>
      </c>
      <c r="BL660" s="18" t="s">
        <v>358</v>
      </c>
      <c r="BM660" s="216" t="s">
        <v>5630</v>
      </c>
    </row>
    <row r="661" s="2" customFormat="1" ht="16.5" customHeight="1">
      <c r="A661" s="37"/>
      <c r="B661" s="168"/>
      <c r="C661" s="242" t="s">
        <v>1231</v>
      </c>
      <c r="D661" s="242" t="s">
        <v>582</v>
      </c>
      <c r="E661" s="243" t="s">
        <v>3864</v>
      </c>
      <c r="F661" s="244" t="s">
        <v>5631</v>
      </c>
      <c r="G661" s="245" t="s">
        <v>373</v>
      </c>
      <c r="H661" s="246">
        <v>1</v>
      </c>
      <c r="I661" s="247"/>
      <c r="J661" s="248">
        <f>ROUND(I661*H661,2)</f>
        <v>0</v>
      </c>
      <c r="K661" s="249"/>
      <c r="L661" s="250"/>
      <c r="M661" s="251" t="s">
        <v>1</v>
      </c>
      <c r="N661" s="252" t="s">
        <v>41</v>
      </c>
      <c r="O661" s="81"/>
      <c r="P661" s="214">
        <f>O661*H661</f>
        <v>0</v>
      </c>
      <c r="Q661" s="214">
        <v>0.00069999999999999999</v>
      </c>
      <c r="R661" s="214">
        <f>Q661*H661</f>
        <v>0.00069999999999999999</v>
      </c>
      <c r="S661" s="214">
        <v>0</v>
      </c>
      <c r="T661" s="215">
        <f>S661*H661</f>
        <v>0</v>
      </c>
      <c r="U661" s="37"/>
      <c r="V661" s="37"/>
      <c r="W661" s="37"/>
      <c r="X661" s="37"/>
      <c r="Y661" s="37"/>
      <c r="Z661" s="37"/>
      <c r="AA661" s="37"/>
      <c r="AB661" s="37"/>
      <c r="AC661" s="37"/>
      <c r="AD661" s="37"/>
      <c r="AE661" s="37"/>
      <c r="AR661" s="216" t="s">
        <v>473</v>
      </c>
      <c r="AT661" s="216" t="s">
        <v>582</v>
      </c>
      <c r="AU661" s="216" t="s">
        <v>87</v>
      </c>
      <c r="AY661" s="18" t="s">
        <v>283</v>
      </c>
      <c r="BE661" s="217">
        <f>IF(N661="základná",J661,0)</f>
        <v>0</v>
      </c>
      <c r="BF661" s="217">
        <f>IF(N661="znížená",J661,0)</f>
        <v>0</v>
      </c>
      <c r="BG661" s="217">
        <f>IF(N661="zákl. prenesená",J661,0)</f>
        <v>0</v>
      </c>
      <c r="BH661" s="217">
        <f>IF(N661="zníž. prenesená",J661,0)</f>
        <v>0</v>
      </c>
      <c r="BI661" s="217">
        <f>IF(N661="nulová",J661,0)</f>
        <v>0</v>
      </c>
      <c r="BJ661" s="18" t="s">
        <v>87</v>
      </c>
      <c r="BK661" s="217">
        <f>ROUND(I661*H661,2)</f>
        <v>0</v>
      </c>
      <c r="BL661" s="18" t="s">
        <v>358</v>
      </c>
      <c r="BM661" s="216" t="s">
        <v>5632</v>
      </c>
    </row>
    <row r="662" s="2" customFormat="1" ht="24.15" customHeight="1">
      <c r="A662" s="37"/>
      <c r="B662" s="168"/>
      <c r="C662" s="242" t="s">
        <v>1237</v>
      </c>
      <c r="D662" s="242" t="s">
        <v>582</v>
      </c>
      <c r="E662" s="243" t="s">
        <v>3867</v>
      </c>
      <c r="F662" s="244" t="s">
        <v>3868</v>
      </c>
      <c r="G662" s="245" t="s">
        <v>373</v>
      </c>
      <c r="H662" s="246">
        <v>1</v>
      </c>
      <c r="I662" s="247"/>
      <c r="J662" s="248">
        <f>ROUND(I662*H662,2)</f>
        <v>0</v>
      </c>
      <c r="K662" s="249"/>
      <c r="L662" s="250"/>
      <c r="M662" s="251" t="s">
        <v>1</v>
      </c>
      <c r="N662" s="252" t="s">
        <v>41</v>
      </c>
      <c r="O662" s="81"/>
      <c r="P662" s="214">
        <f>O662*H662</f>
        <v>0</v>
      </c>
      <c r="Q662" s="214">
        <v>0.002</v>
      </c>
      <c r="R662" s="214">
        <f>Q662*H662</f>
        <v>0.002</v>
      </c>
      <c r="S662" s="214">
        <v>0</v>
      </c>
      <c r="T662" s="215">
        <f>S662*H662</f>
        <v>0</v>
      </c>
      <c r="U662" s="37"/>
      <c r="V662" s="37"/>
      <c r="W662" s="37"/>
      <c r="X662" s="37"/>
      <c r="Y662" s="37"/>
      <c r="Z662" s="37"/>
      <c r="AA662" s="37"/>
      <c r="AB662" s="37"/>
      <c r="AC662" s="37"/>
      <c r="AD662" s="37"/>
      <c r="AE662" s="37"/>
      <c r="AR662" s="216" t="s">
        <v>473</v>
      </c>
      <c r="AT662" s="216" t="s">
        <v>582</v>
      </c>
      <c r="AU662" s="216" t="s">
        <v>87</v>
      </c>
      <c r="AY662" s="18" t="s">
        <v>283</v>
      </c>
      <c r="BE662" s="217">
        <f>IF(N662="základná",J662,0)</f>
        <v>0</v>
      </c>
      <c r="BF662" s="217">
        <f>IF(N662="znížená",J662,0)</f>
        <v>0</v>
      </c>
      <c r="BG662" s="217">
        <f>IF(N662="zákl. prenesená",J662,0)</f>
        <v>0</v>
      </c>
      <c r="BH662" s="217">
        <f>IF(N662="zníž. prenesená",J662,0)</f>
        <v>0</v>
      </c>
      <c r="BI662" s="217">
        <f>IF(N662="nulová",J662,0)</f>
        <v>0</v>
      </c>
      <c r="BJ662" s="18" t="s">
        <v>87</v>
      </c>
      <c r="BK662" s="217">
        <f>ROUND(I662*H662,2)</f>
        <v>0</v>
      </c>
      <c r="BL662" s="18" t="s">
        <v>358</v>
      </c>
      <c r="BM662" s="216" t="s">
        <v>5633</v>
      </c>
    </row>
    <row r="663" s="2" customFormat="1" ht="24.15" customHeight="1">
      <c r="A663" s="37"/>
      <c r="B663" s="168"/>
      <c r="C663" s="242" t="s">
        <v>1241</v>
      </c>
      <c r="D663" s="242" t="s">
        <v>582</v>
      </c>
      <c r="E663" s="243" t="s">
        <v>3870</v>
      </c>
      <c r="F663" s="244" t="s">
        <v>3871</v>
      </c>
      <c r="G663" s="245" t="s">
        <v>373</v>
      </c>
      <c r="H663" s="246">
        <v>1</v>
      </c>
      <c r="I663" s="247"/>
      <c r="J663" s="248">
        <f>ROUND(I663*H663,2)</f>
        <v>0</v>
      </c>
      <c r="K663" s="249"/>
      <c r="L663" s="250"/>
      <c r="M663" s="251" t="s">
        <v>1</v>
      </c>
      <c r="N663" s="252" t="s">
        <v>41</v>
      </c>
      <c r="O663" s="81"/>
      <c r="P663" s="214">
        <f>O663*H663</f>
        <v>0</v>
      </c>
      <c r="Q663" s="214">
        <v>0.0020400000000000001</v>
      </c>
      <c r="R663" s="214">
        <f>Q663*H663</f>
        <v>0.0020400000000000001</v>
      </c>
      <c r="S663" s="214">
        <v>0</v>
      </c>
      <c r="T663" s="215">
        <f>S663*H663</f>
        <v>0</v>
      </c>
      <c r="U663" s="37"/>
      <c r="V663" s="37"/>
      <c r="W663" s="37"/>
      <c r="X663" s="37"/>
      <c r="Y663" s="37"/>
      <c r="Z663" s="37"/>
      <c r="AA663" s="37"/>
      <c r="AB663" s="37"/>
      <c r="AC663" s="37"/>
      <c r="AD663" s="37"/>
      <c r="AE663" s="37"/>
      <c r="AR663" s="216" t="s">
        <v>473</v>
      </c>
      <c r="AT663" s="216" t="s">
        <v>582</v>
      </c>
      <c r="AU663" s="216" t="s">
        <v>87</v>
      </c>
      <c r="AY663" s="18" t="s">
        <v>283</v>
      </c>
      <c r="BE663" s="217">
        <f>IF(N663="základná",J663,0)</f>
        <v>0</v>
      </c>
      <c r="BF663" s="217">
        <f>IF(N663="znížená",J663,0)</f>
        <v>0</v>
      </c>
      <c r="BG663" s="217">
        <f>IF(N663="zákl. prenesená",J663,0)</f>
        <v>0</v>
      </c>
      <c r="BH663" s="217">
        <f>IF(N663="zníž. prenesená",J663,0)</f>
        <v>0</v>
      </c>
      <c r="BI663" s="217">
        <f>IF(N663="nulová",J663,0)</f>
        <v>0</v>
      </c>
      <c r="BJ663" s="18" t="s">
        <v>87</v>
      </c>
      <c r="BK663" s="217">
        <f>ROUND(I663*H663,2)</f>
        <v>0</v>
      </c>
      <c r="BL663" s="18" t="s">
        <v>358</v>
      </c>
      <c r="BM663" s="216" t="s">
        <v>5634</v>
      </c>
    </row>
    <row r="664" s="2" customFormat="1" ht="16.5" customHeight="1">
      <c r="A664" s="37"/>
      <c r="B664" s="168"/>
      <c r="C664" s="242" t="s">
        <v>1247</v>
      </c>
      <c r="D664" s="242" t="s">
        <v>582</v>
      </c>
      <c r="E664" s="243" t="s">
        <v>3873</v>
      </c>
      <c r="F664" s="244" t="s">
        <v>3874</v>
      </c>
      <c r="G664" s="245" t="s">
        <v>373</v>
      </c>
      <c r="H664" s="246">
        <v>1</v>
      </c>
      <c r="I664" s="247"/>
      <c r="J664" s="248">
        <f>ROUND(I664*H664,2)</f>
        <v>0</v>
      </c>
      <c r="K664" s="249"/>
      <c r="L664" s="250"/>
      <c r="M664" s="251" t="s">
        <v>1</v>
      </c>
      <c r="N664" s="252" t="s">
        <v>41</v>
      </c>
      <c r="O664" s="81"/>
      <c r="P664" s="214">
        <f>O664*H664</f>
        <v>0</v>
      </c>
      <c r="Q664" s="214">
        <v>0.0019599999999999999</v>
      </c>
      <c r="R664" s="214">
        <f>Q664*H664</f>
        <v>0.0019599999999999999</v>
      </c>
      <c r="S664" s="214">
        <v>0</v>
      </c>
      <c r="T664" s="215">
        <f>S664*H664</f>
        <v>0</v>
      </c>
      <c r="U664" s="37"/>
      <c r="V664" s="37"/>
      <c r="W664" s="37"/>
      <c r="X664" s="37"/>
      <c r="Y664" s="37"/>
      <c r="Z664" s="37"/>
      <c r="AA664" s="37"/>
      <c r="AB664" s="37"/>
      <c r="AC664" s="37"/>
      <c r="AD664" s="37"/>
      <c r="AE664" s="37"/>
      <c r="AR664" s="216" t="s">
        <v>473</v>
      </c>
      <c r="AT664" s="216" t="s">
        <v>582</v>
      </c>
      <c r="AU664" s="216" t="s">
        <v>87</v>
      </c>
      <c r="AY664" s="18" t="s">
        <v>283</v>
      </c>
      <c r="BE664" s="217">
        <f>IF(N664="základná",J664,0)</f>
        <v>0</v>
      </c>
      <c r="BF664" s="217">
        <f>IF(N664="znížená",J664,0)</f>
        <v>0</v>
      </c>
      <c r="BG664" s="217">
        <f>IF(N664="zákl. prenesená",J664,0)</f>
        <v>0</v>
      </c>
      <c r="BH664" s="217">
        <f>IF(N664="zníž. prenesená",J664,0)</f>
        <v>0</v>
      </c>
      <c r="BI664" s="217">
        <f>IF(N664="nulová",J664,0)</f>
        <v>0</v>
      </c>
      <c r="BJ664" s="18" t="s">
        <v>87</v>
      </c>
      <c r="BK664" s="217">
        <f>ROUND(I664*H664,2)</f>
        <v>0</v>
      </c>
      <c r="BL664" s="18" t="s">
        <v>358</v>
      </c>
      <c r="BM664" s="216" t="s">
        <v>5635</v>
      </c>
    </row>
    <row r="665" s="2" customFormat="1" ht="16.5" customHeight="1">
      <c r="A665" s="37"/>
      <c r="B665" s="168"/>
      <c r="C665" s="242" t="s">
        <v>1252</v>
      </c>
      <c r="D665" s="242" t="s">
        <v>582</v>
      </c>
      <c r="E665" s="243" t="s">
        <v>3876</v>
      </c>
      <c r="F665" s="244" t="s">
        <v>3877</v>
      </c>
      <c r="G665" s="245" t="s">
        <v>373</v>
      </c>
      <c r="H665" s="246">
        <v>4</v>
      </c>
      <c r="I665" s="247"/>
      <c r="J665" s="248">
        <f>ROUND(I665*H665,2)</f>
        <v>0</v>
      </c>
      <c r="K665" s="249"/>
      <c r="L665" s="250"/>
      <c r="M665" s="251" t="s">
        <v>1</v>
      </c>
      <c r="N665" s="252" t="s">
        <v>41</v>
      </c>
      <c r="O665" s="81"/>
      <c r="P665" s="214">
        <f>O665*H665</f>
        <v>0</v>
      </c>
      <c r="Q665" s="214">
        <v>0.00010000000000000001</v>
      </c>
      <c r="R665" s="214">
        <f>Q665*H665</f>
        <v>0.00040000000000000002</v>
      </c>
      <c r="S665" s="214">
        <v>0</v>
      </c>
      <c r="T665" s="215">
        <f>S665*H665</f>
        <v>0</v>
      </c>
      <c r="U665" s="37"/>
      <c r="V665" s="37"/>
      <c r="W665" s="37"/>
      <c r="X665" s="37"/>
      <c r="Y665" s="37"/>
      <c r="Z665" s="37"/>
      <c r="AA665" s="37"/>
      <c r="AB665" s="37"/>
      <c r="AC665" s="37"/>
      <c r="AD665" s="37"/>
      <c r="AE665" s="37"/>
      <c r="AR665" s="216" t="s">
        <v>473</v>
      </c>
      <c r="AT665" s="216" t="s">
        <v>582</v>
      </c>
      <c r="AU665" s="216" t="s">
        <v>87</v>
      </c>
      <c r="AY665" s="18" t="s">
        <v>283</v>
      </c>
      <c r="BE665" s="217">
        <f>IF(N665="základná",J665,0)</f>
        <v>0</v>
      </c>
      <c r="BF665" s="217">
        <f>IF(N665="znížená",J665,0)</f>
        <v>0</v>
      </c>
      <c r="BG665" s="217">
        <f>IF(N665="zákl. prenesená",J665,0)</f>
        <v>0</v>
      </c>
      <c r="BH665" s="217">
        <f>IF(N665="zníž. prenesená",J665,0)</f>
        <v>0</v>
      </c>
      <c r="BI665" s="217">
        <f>IF(N665="nulová",J665,0)</f>
        <v>0</v>
      </c>
      <c r="BJ665" s="18" t="s">
        <v>87</v>
      </c>
      <c r="BK665" s="217">
        <f>ROUND(I665*H665,2)</f>
        <v>0</v>
      </c>
      <c r="BL665" s="18" t="s">
        <v>358</v>
      </c>
      <c r="BM665" s="216" t="s">
        <v>5636</v>
      </c>
    </row>
    <row r="666" s="2" customFormat="1" ht="16.5" customHeight="1">
      <c r="A666" s="37"/>
      <c r="B666" s="168"/>
      <c r="C666" s="242" t="s">
        <v>1257</v>
      </c>
      <c r="D666" s="242" t="s">
        <v>582</v>
      </c>
      <c r="E666" s="243" t="s">
        <v>3879</v>
      </c>
      <c r="F666" s="244" t="s">
        <v>5637</v>
      </c>
      <c r="G666" s="245" t="s">
        <v>373</v>
      </c>
      <c r="H666" s="246">
        <v>1</v>
      </c>
      <c r="I666" s="247"/>
      <c r="J666" s="248">
        <f>ROUND(I666*H666,2)</f>
        <v>0</v>
      </c>
      <c r="K666" s="249"/>
      <c r="L666" s="250"/>
      <c r="M666" s="251" t="s">
        <v>1</v>
      </c>
      <c r="N666" s="252" t="s">
        <v>41</v>
      </c>
      <c r="O666" s="81"/>
      <c r="P666" s="214">
        <f>O666*H666</f>
        <v>0</v>
      </c>
      <c r="Q666" s="214">
        <v>0</v>
      </c>
      <c r="R666" s="214">
        <f>Q666*H666</f>
        <v>0</v>
      </c>
      <c r="S666" s="214">
        <v>0</v>
      </c>
      <c r="T666" s="215">
        <f>S666*H666</f>
        <v>0</v>
      </c>
      <c r="U666" s="37"/>
      <c r="V666" s="37"/>
      <c r="W666" s="37"/>
      <c r="X666" s="37"/>
      <c r="Y666" s="37"/>
      <c r="Z666" s="37"/>
      <c r="AA666" s="37"/>
      <c r="AB666" s="37"/>
      <c r="AC666" s="37"/>
      <c r="AD666" s="37"/>
      <c r="AE666" s="37"/>
      <c r="AR666" s="216" t="s">
        <v>473</v>
      </c>
      <c r="AT666" s="216" t="s">
        <v>582</v>
      </c>
      <c r="AU666" s="216" t="s">
        <v>87</v>
      </c>
      <c r="AY666" s="18" t="s">
        <v>283</v>
      </c>
      <c r="BE666" s="217">
        <f>IF(N666="základná",J666,0)</f>
        <v>0</v>
      </c>
      <c r="BF666" s="217">
        <f>IF(N666="znížená",J666,0)</f>
        <v>0</v>
      </c>
      <c r="BG666" s="217">
        <f>IF(N666="zákl. prenesená",J666,0)</f>
        <v>0</v>
      </c>
      <c r="BH666" s="217">
        <f>IF(N666="zníž. prenesená",J666,0)</f>
        <v>0</v>
      </c>
      <c r="BI666" s="217">
        <f>IF(N666="nulová",J666,0)</f>
        <v>0</v>
      </c>
      <c r="BJ666" s="18" t="s">
        <v>87</v>
      </c>
      <c r="BK666" s="217">
        <f>ROUND(I666*H666,2)</f>
        <v>0</v>
      </c>
      <c r="BL666" s="18" t="s">
        <v>358</v>
      </c>
      <c r="BM666" s="216" t="s">
        <v>5638</v>
      </c>
    </row>
    <row r="667" s="2" customFormat="1" ht="21.75" customHeight="1">
      <c r="A667" s="37"/>
      <c r="B667" s="168"/>
      <c r="C667" s="204" t="s">
        <v>1261</v>
      </c>
      <c r="D667" s="204" t="s">
        <v>285</v>
      </c>
      <c r="E667" s="205" t="s">
        <v>3882</v>
      </c>
      <c r="F667" s="206" t="s">
        <v>3883</v>
      </c>
      <c r="G667" s="207" t="s">
        <v>373</v>
      </c>
      <c r="H667" s="208">
        <v>2</v>
      </c>
      <c r="I667" s="209"/>
      <c r="J667" s="210">
        <f>ROUND(I667*H667,2)</f>
        <v>0</v>
      </c>
      <c r="K667" s="211"/>
      <c r="L667" s="38"/>
      <c r="M667" s="212" t="s">
        <v>1</v>
      </c>
      <c r="N667" s="213" t="s">
        <v>41</v>
      </c>
      <c r="O667" s="81"/>
      <c r="P667" s="214">
        <f>O667*H667</f>
        <v>0</v>
      </c>
      <c r="Q667" s="214">
        <v>0</v>
      </c>
      <c r="R667" s="214">
        <f>Q667*H667</f>
        <v>0</v>
      </c>
      <c r="S667" s="214">
        <v>0</v>
      </c>
      <c r="T667" s="215">
        <f>S667*H667</f>
        <v>0</v>
      </c>
      <c r="U667" s="37"/>
      <c r="V667" s="37"/>
      <c r="W667" s="37"/>
      <c r="X667" s="37"/>
      <c r="Y667" s="37"/>
      <c r="Z667" s="37"/>
      <c r="AA667" s="37"/>
      <c r="AB667" s="37"/>
      <c r="AC667" s="37"/>
      <c r="AD667" s="37"/>
      <c r="AE667" s="37"/>
      <c r="AR667" s="216" t="s">
        <v>358</v>
      </c>
      <c r="AT667" s="216" t="s">
        <v>285</v>
      </c>
      <c r="AU667" s="216" t="s">
        <v>87</v>
      </c>
      <c r="AY667" s="18" t="s">
        <v>283</v>
      </c>
      <c r="BE667" s="217">
        <f>IF(N667="základná",J667,0)</f>
        <v>0</v>
      </c>
      <c r="BF667" s="217">
        <f>IF(N667="znížená",J667,0)</f>
        <v>0</v>
      </c>
      <c r="BG667" s="217">
        <f>IF(N667="zákl. prenesená",J667,0)</f>
        <v>0</v>
      </c>
      <c r="BH667" s="217">
        <f>IF(N667="zníž. prenesená",J667,0)</f>
        <v>0</v>
      </c>
      <c r="BI667" s="217">
        <f>IF(N667="nulová",J667,0)</f>
        <v>0</v>
      </c>
      <c r="BJ667" s="18" t="s">
        <v>87</v>
      </c>
      <c r="BK667" s="217">
        <f>ROUND(I667*H667,2)</f>
        <v>0</v>
      </c>
      <c r="BL667" s="18" t="s">
        <v>358</v>
      </c>
      <c r="BM667" s="216" t="s">
        <v>5639</v>
      </c>
    </row>
    <row r="668" s="13" customFormat="1">
      <c r="A668" s="13"/>
      <c r="B668" s="218"/>
      <c r="C668" s="13"/>
      <c r="D668" s="219" t="s">
        <v>291</v>
      </c>
      <c r="E668" s="220" t="s">
        <v>1</v>
      </c>
      <c r="F668" s="221" t="s">
        <v>5640</v>
      </c>
      <c r="G668" s="13"/>
      <c r="H668" s="222">
        <v>2</v>
      </c>
      <c r="I668" s="223"/>
      <c r="J668" s="13"/>
      <c r="K668" s="13"/>
      <c r="L668" s="218"/>
      <c r="M668" s="224"/>
      <c r="N668" s="225"/>
      <c r="O668" s="225"/>
      <c r="P668" s="225"/>
      <c r="Q668" s="225"/>
      <c r="R668" s="225"/>
      <c r="S668" s="225"/>
      <c r="T668" s="226"/>
      <c r="U668" s="13"/>
      <c r="V668" s="13"/>
      <c r="W668" s="13"/>
      <c r="X668" s="13"/>
      <c r="Y668" s="13"/>
      <c r="Z668" s="13"/>
      <c r="AA668" s="13"/>
      <c r="AB668" s="13"/>
      <c r="AC668" s="13"/>
      <c r="AD668" s="13"/>
      <c r="AE668" s="13"/>
      <c r="AT668" s="220" t="s">
        <v>291</v>
      </c>
      <c r="AU668" s="220" t="s">
        <v>87</v>
      </c>
      <c r="AV668" s="13" t="s">
        <v>87</v>
      </c>
      <c r="AW668" s="13" t="s">
        <v>31</v>
      </c>
      <c r="AX668" s="13" t="s">
        <v>82</v>
      </c>
      <c r="AY668" s="220" t="s">
        <v>283</v>
      </c>
    </row>
    <row r="669" s="2" customFormat="1" ht="16.5" customHeight="1">
      <c r="A669" s="37"/>
      <c r="B669" s="168"/>
      <c r="C669" s="242" t="s">
        <v>1267</v>
      </c>
      <c r="D669" s="242" t="s">
        <v>582</v>
      </c>
      <c r="E669" s="243" t="s">
        <v>3886</v>
      </c>
      <c r="F669" s="244" t="s">
        <v>3887</v>
      </c>
      <c r="G669" s="245" t="s">
        <v>373</v>
      </c>
      <c r="H669" s="246">
        <v>1</v>
      </c>
      <c r="I669" s="247"/>
      <c r="J669" s="248">
        <f>ROUND(I669*H669,2)</f>
        <v>0</v>
      </c>
      <c r="K669" s="249"/>
      <c r="L669" s="250"/>
      <c r="M669" s="251" t="s">
        <v>1</v>
      </c>
      <c r="N669" s="252" t="s">
        <v>41</v>
      </c>
      <c r="O669" s="81"/>
      <c r="P669" s="214">
        <f>O669*H669</f>
        <v>0</v>
      </c>
      <c r="Q669" s="214">
        <v>0.00040999999999999999</v>
      </c>
      <c r="R669" s="214">
        <f>Q669*H669</f>
        <v>0.00040999999999999999</v>
      </c>
      <c r="S669" s="214">
        <v>0</v>
      </c>
      <c r="T669" s="215">
        <f>S669*H669</f>
        <v>0</v>
      </c>
      <c r="U669" s="37"/>
      <c r="V669" s="37"/>
      <c r="W669" s="37"/>
      <c r="X669" s="37"/>
      <c r="Y669" s="37"/>
      <c r="Z669" s="37"/>
      <c r="AA669" s="37"/>
      <c r="AB669" s="37"/>
      <c r="AC669" s="37"/>
      <c r="AD669" s="37"/>
      <c r="AE669" s="37"/>
      <c r="AR669" s="216" t="s">
        <v>473</v>
      </c>
      <c r="AT669" s="216" t="s">
        <v>582</v>
      </c>
      <c r="AU669" s="216" t="s">
        <v>87</v>
      </c>
      <c r="AY669" s="18" t="s">
        <v>283</v>
      </c>
      <c r="BE669" s="217">
        <f>IF(N669="základná",J669,0)</f>
        <v>0</v>
      </c>
      <c r="BF669" s="217">
        <f>IF(N669="znížená",J669,0)</f>
        <v>0</v>
      </c>
      <c r="BG669" s="217">
        <f>IF(N669="zákl. prenesená",J669,0)</f>
        <v>0</v>
      </c>
      <c r="BH669" s="217">
        <f>IF(N669="zníž. prenesená",J669,0)</f>
        <v>0</v>
      </c>
      <c r="BI669" s="217">
        <f>IF(N669="nulová",J669,0)</f>
        <v>0</v>
      </c>
      <c r="BJ669" s="18" t="s">
        <v>87</v>
      </c>
      <c r="BK669" s="217">
        <f>ROUND(I669*H669,2)</f>
        <v>0</v>
      </c>
      <c r="BL669" s="18" t="s">
        <v>358</v>
      </c>
      <c r="BM669" s="216" t="s">
        <v>5641</v>
      </c>
    </row>
    <row r="670" s="2" customFormat="1" ht="16.5" customHeight="1">
      <c r="A670" s="37"/>
      <c r="B670" s="168"/>
      <c r="C670" s="242" t="s">
        <v>1272</v>
      </c>
      <c r="D670" s="242" t="s">
        <v>582</v>
      </c>
      <c r="E670" s="243" t="s">
        <v>3889</v>
      </c>
      <c r="F670" s="244" t="s">
        <v>5642</v>
      </c>
      <c r="G670" s="245" t="s">
        <v>373</v>
      </c>
      <c r="H670" s="246">
        <v>1</v>
      </c>
      <c r="I670" s="247"/>
      <c r="J670" s="248">
        <f>ROUND(I670*H670,2)</f>
        <v>0</v>
      </c>
      <c r="K670" s="249"/>
      <c r="L670" s="250"/>
      <c r="M670" s="251" t="s">
        <v>1</v>
      </c>
      <c r="N670" s="252" t="s">
        <v>41</v>
      </c>
      <c r="O670" s="81"/>
      <c r="P670" s="214">
        <f>O670*H670</f>
        <v>0</v>
      </c>
      <c r="Q670" s="214">
        <v>0</v>
      </c>
      <c r="R670" s="214">
        <f>Q670*H670</f>
        <v>0</v>
      </c>
      <c r="S670" s="214">
        <v>0</v>
      </c>
      <c r="T670" s="215">
        <f>S670*H670</f>
        <v>0</v>
      </c>
      <c r="U670" s="37"/>
      <c r="V670" s="37"/>
      <c r="W670" s="37"/>
      <c r="X670" s="37"/>
      <c r="Y670" s="37"/>
      <c r="Z670" s="37"/>
      <c r="AA670" s="37"/>
      <c r="AB670" s="37"/>
      <c r="AC670" s="37"/>
      <c r="AD670" s="37"/>
      <c r="AE670" s="37"/>
      <c r="AR670" s="216" t="s">
        <v>473</v>
      </c>
      <c r="AT670" s="216" t="s">
        <v>582</v>
      </c>
      <c r="AU670" s="216" t="s">
        <v>87</v>
      </c>
      <c r="AY670" s="18" t="s">
        <v>283</v>
      </c>
      <c r="BE670" s="217">
        <f>IF(N670="základná",J670,0)</f>
        <v>0</v>
      </c>
      <c r="BF670" s="217">
        <f>IF(N670="znížená",J670,0)</f>
        <v>0</v>
      </c>
      <c r="BG670" s="217">
        <f>IF(N670="zákl. prenesená",J670,0)</f>
        <v>0</v>
      </c>
      <c r="BH670" s="217">
        <f>IF(N670="zníž. prenesená",J670,0)</f>
        <v>0</v>
      </c>
      <c r="BI670" s="217">
        <f>IF(N670="nulová",J670,0)</f>
        <v>0</v>
      </c>
      <c r="BJ670" s="18" t="s">
        <v>87</v>
      </c>
      <c r="BK670" s="217">
        <f>ROUND(I670*H670,2)</f>
        <v>0</v>
      </c>
      <c r="BL670" s="18" t="s">
        <v>358</v>
      </c>
      <c r="BM670" s="216" t="s">
        <v>5643</v>
      </c>
    </row>
    <row r="671" s="2" customFormat="1" ht="24.15" customHeight="1">
      <c r="A671" s="37"/>
      <c r="B671" s="168"/>
      <c r="C671" s="204" t="s">
        <v>1278</v>
      </c>
      <c r="D671" s="204" t="s">
        <v>285</v>
      </c>
      <c r="E671" s="205" t="s">
        <v>1131</v>
      </c>
      <c r="F671" s="206" t="s">
        <v>1132</v>
      </c>
      <c r="G671" s="207" t="s">
        <v>979</v>
      </c>
      <c r="H671" s="255"/>
      <c r="I671" s="209"/>
      <c r="J671" s="210">
        <f>ROUND(I671*H671,2)</f>
        <v>0</v>
      </c>
      <c r="K671" s="211"/>
      <c r="L671" s="38"/>
      <c r="M671" s="212" t="s">
        <v>1</v>
      </c>
      <c r="N671" s="213" t="s">
        <v>41</v>
      </c>
      <c r="O671" s="81"/>
      <c r="P671" s="214">
        <f>O671*H671</f>
        <v>0</v>
      </c>
      <c r="Q671" s="214">
        <v>0</v>
      </c>
      <c r="R671" s="214">
        <f>Q671*H671</f>
        <v>0</v>
      </c>
      <c r="S671" s="214">
        <v>0</v>
      </c>
      <c r="T671" s="215">
        <f>S671*H671</f>
        <v>0</v>
      </c>
      <c r="U671" s="37"/>
      <c r="V671" s="37"/>
      <c r="W671" s="37"/>
      <c r="X671" s="37"/>
      <c r="Y671" s="37"/>
      <c r="Z671" s="37"/>
      <c r="AA671" s="37"/>
      <c r="AB671" s="37"/>
      <c r="AC671" s="37"/>
      <c r="AD671" s="37"/>
      <c r="AE671" s="37"/>
      <c r="AR671" s="216" t="s">
        <v>358</v>
      </c>
      <c r="AT671" s="216" t="s">
        <v>285</v>
      </c>
      <c r="AU671" s="216" t="s">
        <v>87</v>
      </c>
      <c r="AY671" s="18" t="s">
        <v>283</v>
      </c>
      <c r="BE671" s="217">
        <f>IF(N671="základná",J671,0)</f>
        <v>0</v>
      </c>
      <c r="BF671" s="217">
        <f>IF(N671="znížená",J671,0)</f>
        <v>0</v>
      </c>
      <c r="BG671" s="217">
        <f>IF(N671="zákl. prenesená",J671,0)</f>
        <v>0</v>
      </c>
      <c r="BH671" s="217">
        <f>IF(N671="zníž. prenesená",J671,0)</f>
        <v>0</v>
      </c>
      <c r="BI671" s="217">
        <f>IF(N671="nulová",J671,0)</f>
        <v>0</v>
      </c>
      <c r="BJ671" s="18" t="s">
        <v>87</v>
      </c>
      <c r="BK671" s="217">
        <f>ROUND(I671*H671,2)</f>
        <v>0</v>
      </c>
      <c r="BL671" s="18" t="s">
        <v>358</v>
      </c>
      <c r="BM671" s="216" t="s">
        <v>1133</v>
      </c>
    </row>
    <row r="672" s="12" customFormat="1" ht="22.8" customHeight="1">
      <c r="A672" s="12"/>
      <c r="B672" s="191"/>
      <c r="C672" s="12"/>
      <c r="D672" s="192" t="s">
        <v>74</v>
      </c>
      <c r="E672" s="202" t="s">
        <v>1134</v>
      </c>
      <c r="F672" s="202" t="s">
        <v>1135</v>
      </c>
      <c r="G672" s="12"/>
      <c r="H672" s="12"/>
      <c r="I672" s="194"/>
      <c r="J672" s="203">
        <f>BK672</f>
        <v>0</v>
      </c>
      <c r="K672" s="12"/>
      <c r="L672" s="191"/>
      <c r="M672" s="196"/>
      <c r="N672" s="197"/>
      <c r="O672" s="197"/>
      <c r="P672" s="198">
        <f>SUM(P673:P681)</f>
        <v>0</v>
      </c>
      <c r="Q672" s="197"/>
      <c r="R672" s="198">
        <f>SUM(R673:R681)</f>
        <v>7.1113660799999998</v>
      </c>
      <c r="S672" s="197"/>
      <c r="T672" s="199">
        <f>SUM(T673:T681)</f>
        <v>6.0009600000000001</v>
      </c>
      <c r="U672" s="12"/>
      <c r="V672" s="12"/>
      <c r="W672" s="12"/>
      <c r="X672" s="12"/>
      <c r="Y672" s="12"/>
      <c r="Z672" s="12"/>
      <c r="AA672" s="12"/>
      <c r="AB672" s="12"/>
      <c r="AC672" s="12"/>
      <c r="AD672" s="12"/>
      <c r="AE672" s="12"/>
      <c r="AR672" s="192" t="s">
        <v>87</v>
      </c>
      <c r="AT672" s="200" t="s">
        <v>74</v>
      </c>
      <c r="AU672" s="200" t="s">
        <v>82</v>
      </c>
      <c r="AY672" s="192" t="s">
        <v>283</v>
      </c>
      <c r="BK672" s="201">
        <f>SUM(BK673:BK681)</f>
        <v>0</v>
      </c>
    </row>
    <row r="673" s="2" customFormat="1" ht="33" customHeight="1">
      <c r="A673" s="37"/>
      <c r="B673" s="168"/>
      <c r="C673" s="204" t="s">
        <v>1284</v>
      </c>
      <c r="D673" s="204" t="s">
        <v>285</v>
      </c>
      <c r="E673" s="205" t="s">
        <v>1137</v>
      </c>
      <c r="F673" s="206" t="s">
        <v>1138</v>
      </c>
      <c r="G673" s="207" t="s">
        <v>288</v>
      </c>
      <c r="H673" s="208">
        <v>375.06</v>
      </c>
      <c r="I673" s="209"/>
      <c r="J673" s="210">
        <f>ROUND(I673*H673,2)</f>
        <v>0</v>
      </c>
      <c r="K673" s="211"/>
      <c r="L673" s="38"/>
      <c r="M673" s="212" t="s">
        <v>1</v>
      </c>
      <c r="N673" s="213" t="s">
        <v>41</v>
      </c>
      <c r="O673" s="81"/>
      <c r="P673" s="214">
        <f>O673*H673</f>
        <v>0</v>
      </c>
      <c r="Q673" s="214">
        <v>0</v>
      </c>
      <c r="R673" s="214">
        <f>Q673*H673</f>
        <v>0</v>
      </c>
      <c r="S673" s="214">
        <v>0.016</v>
      </c>
      <c r="T673" s="215">
        <f>S673*H673</f>
        <v>6.0009600000000001</v>
      </c>
      <c r="U673" s="37"/>
      <c r="V673" s="37"/>
      <c r="W673" s="37"/>
      <c r="X673" s="37"/>
      <c r="Y673" s="37"/>
      <c r="Z673" s="37"/>
      <c r="AA673" s="37"/>
      <c r="AB673" s="37"/>
      <c r="AC673" s="37"/>
      <c r="AD673" s="37"/>
      <c r="AE673" s="37"/>
      <c r="AR673" s="216" t="s">
        <v>358</v>
      </c>
      <c r="AT673" s="216" t="s">
        <v>285</v>
      </c>
      <c r="AU673" s="216" t="s">
        <v>87</v>
      </c>
      <c r="AY673" s="18" t="s">
        <v>283</v>
      </c>
      <c r="BE673" s="217">
        <f>IF(N673="základná",J673,0)</f>
        <v>0</v>
      </c>
      <c r="BF673" s="217">
        <f>IF(N673="znížená",J673,0)</f>
        <v>0</v>
      </c>
      <c r="BG673" s="217">
        <f>IF(N673="zákl. prenesená",J673,0)</f>
        <v>0</v>
      </c>
      <c r="BH673" s="217">
        <f>IF(N673="zníž. prenesená",J673,0)</f>
        <v>0</v>
      </c>
      <c r="BI673" s="217">
        <f>IF(N673="nulová",J673,0)</f>
        <v>0</v>
      </c>
      <c r="BJ673" s="18" t="s">
        <v>87</v>
      </c>
      <c r="BK673" s="217">
        <f>ROUND(I673*H673,2)</f>
        <v>0</v>
      </c>
      <c r="BL673" s="18" t="s">
        <v>358</v>
      </c>
      <c r="BM673" s="216" t="s">
        <v>1139</v>
      </c>
    </row>
    <row r="674" s="13" customFormat="1">
      <c r="A674" s="13"/>
      <c r="B674" s="218"/>
      <c r="C674" s="13"/>
      <c r="D674" s="219" t="s">
        <v>291</v>
      </c>
      <c r="E674" s="220" t="s">
        <v>1</v>
      </c>
      <c r="F674" s="221" t="s">
        <v>5644</v>
      </c>
      <c r="G674" s="13"/>
      <c r="H674" s="222">
        <v>322.56</v>
      </c>
      <c r="I674" s="223"/>
      <c r="J674" s="13"/>
      <c r="K674" s="13"/>
      <c r="L674" s="218"/>
      <c r="M674" s="224"/>
      <c r="N674" s="225"/>
      <c r="O674" s="225"/>
      <c r="P674" s="225"/>
      <c r="Q674" s="225"/>
      <c r="R674" s="225"/>
      <c r="S674" s="225"/>
      <c r="T674" s="226"/>
      <c r="U674" s="13"/>
      <c r="V674" s="13"/>
      <c r="W674" s="13"/>
      <c r="X674" s="13"/>
      <c r="Y674" s="13"/>
      <c r="Z674" s="13"/>
      <c r="AA674" s="13"/>
      <c r="AB674" s="13"/>
      <c r="AC674" s="13"/>
      <c r="AD674" s="13"/>
      <c r="AE674" s="13"/>
      <c r="AT674" s="220" t="s">
        <v>291</v>
      </c>
      <c r="AU674" s="220" t="s">
        <v>87</v>
      </c>
      <c r="AV674" s="13" t="s">
        <v>87</v>
      </c>
      <c r="AW674" s="13" t="s">
        <v>31</v>
      </c>
      <c r="AX674" s="13" t="s">
        <v>75</v>
      </c>
      <c r="AY674" s="220" t="s">
        <v>283</v>
      </c>
    </row>
    <row r="675" s="13" customFormat="1">
      <c r="A675" s="13"/>
      <c r="B675" s="218"/>
      <c r="C675" s="13"/>
      <c r="D675" s="219" t="s">
        <v>291</v>
      </c>
      <c r="E675" s="220" t="s">
        <v>1</v>
      </c>
      <c r="F675" s="221" t="s">
        <v>5607</v>
      </c>
      <c r="G675" s="13"/>
      <c r="H675" s="222">
        <v>52.5</v>
      </c>
      <c r="I675" s="223"/>
      <c r="J675" s="13"/>
      <c r="K675" s="13"/>
      <c r="L675" s="218"/>
      <c r="M675" s="224"/>
      <c r="N675" s="225"/>
      <c r="O675" s="225"/>
      <c r="P675" s="225"/>
      <c r="Q675" s="225"/>
      <c r="R675" s="225"/>
      <c r="S675" s="225"/>
      <c r="T675" s="226"/>
      <c r="U675" s="13"/>
      <c r="V675" s="13"/>
      <c r="W675" s="13"/>
      <c r="X675" s="13"/>
      <c r="Y675" s="13"/>
      <c r="Z675" s="13"/>
      <c r="AA675" s="13"/>
      <c r="AB675" s="13"/>
      <c r="AC675" s="13"/>
      <c r="AD675" s="13"/>
      <c r="AE675" s="13"/>
      <c r="AT675" s="220" t="s">
        <v>291</v>
      </c>
      <c r="AU675" s="220" t="s">
        <v>87</v>
      </c>
      <c r="AV675" s="13" t="s">
        <v>87</v>
      </c>
      <c r="AW675" s="13" t="s">
        <v>31</v>
      </c>
      <c r="AX675" s="13" t="s">
        <v>75</v>
      </c>
      <c r="AY675" s="220" t="s">
        <v>283</v>
      </c>
    </row>
    <row r="676" s="14" customFormat="1">
      <c r="A676" s="14"/>
      <c r="B676" s="227"/>
      <c r="C676" s="14"/>
      <c r="D676" s="219" t="s">
        <v>291</v>
      </c>
      <c r="E676" s="228" t="s">
        <v>1</v>
      </c>
      <c r="F676" s="229" t="s">
        <v>293</v>
      </c>
      <c r="G676" s="14"/>
      <c r="H676" s="230">
        <v>375.06</v>
      </c>
      <c r="I676" s="231"/>
      <c r="J676" s="14"/>
      <c r="K676" s="14"/>
      <c r="L676" s="227"/>
      <c r="M676" s="232"/>
      <c r="N676" s="233"/>
      <c r="O676" s="233"/>
      <c r="P676" s="233"/>
      <c r="Q676" s="233"/>
      <c r="R676" s="233"/>
      <c r="S676" s="233"/>
      <c r="T676" s="234"/>
      <c r="U676" s="14"/>
      <c r="V676" s="14"/>
      <c r="W676" s="14"/>
      <c r="X676" s="14"/>
      <c r="Y676" s="14"/>
      <c r="Z676" s="14"/>
      <c r="AA676" s="14"/>
      <c r="AB676" s="14"/>
      <c r="AC676" s="14"/>
      <c r="AD676" s="14"/>
      <c r="AE676" s="14"/>
      <c r="AT676" s="228" t="s">
        <v>291</v>
      </c>
      <c r="AU676" s="228" t="s">
        <v>87</v>
      </c>
      <c r="AV676" s="14" t="s">
        <v>289</v>
      </c>
      <c r="AW676" s="14" t="s">
        <v>31</v>
      </c>
      <c r="AX676" s="14" t="s">
        <v>82</v>
      </c>
      <c r="AY676" s="228" t="s">
        <v>283</v>
      </c>
    </row>
    <row r="677" s="2" customFormat="1" ht="33" customHeight="1">
      <c r="A677" s="37"/>
      <c r="B677" s="168"/>
      <c r="C677" s="204" t="s">
        <v>1291</v>
      </c>
      <c r="D677" s="204" t="s">
        <v>285</v>
      </c>
      <c r="E677" s="205" t="s">
        <v>5645</v>
      </c>
      <c r="F677" s="206" t="s">
        <v>5646</v>
      </c>
      <c r="G677" s="207" t="s">
        <v>288</v>
      </c>
      <c r="H677" s="208">
        <v>353.39999999999998</v>
      </c>
      <c r="I677" s="209"/>
      <c r="J677" s="210">
        <f>ROUND(I677*H677,2)</f>
        <v>0</v>
      </c>
      <c r="K677" s="211"/>
      <c r="L677" s="38"/>
      <c r="M677" s="212" t="s">
        <v>1</v>
      </c>
      <c r="N677" s="213" t="s">
        <v>41</v>
      </c>
      <c r="O677" s="81"/>
      <c r="P677" s="214">
        <f>O677*H677</f>
        <v>0</v>
      </c>
      <c r="Q677" s="214">
        <v>0.0057911999999999998</v>
      </c>
      <c r="R677" s="214">
        <f>Q677*H677</f>
        <v>2.0466100799999998</v>
      </c>
      <c r="S677" s="214">
        <v>0</v>
      </c>
      <c r="T677" s="215">
        <f>S677*H677</f>
        <v>0</v>
      </c>
      <c r="U677" s="37"/>
      <c r="V677" s="37"/>
      <c r="W677" s="37"/>
      <c r="X677" s="37"/>
      <c r="Y677" s="37"/>
      <c r="Z677" s="37"/>
      <c r="AA677" s="37"/>
      <c r="AB677" s="37"/>
      <c r="AC677" s="37"/>
      <c r="AD677" s="37"/>
      <c r="AE677" s="37"/>
      <c r="AR677" s="216" t="s">
        <v>358</v>
      </c>
      <c r="AT677" s="216" t="s">
        <v>285</v>
      </c>
      <c r="AU677" s="216" t="s">
        <v>87</v>
      </c>
      <c r="AY677" s="18" t="s">
        <v>283</v>
      </c>
      <c r="BE677" s="217">
        <f>IF(N677="základná",J677,0)</f>
        <v>0</v>
      </c>
      <c r="BF677" s="217">
        <f>IF(N677="znížená",J677,0)</f>
        <v>0</v>
      </c>
      <c r="BG677" s="217">
        <f>IF(N677="zákl. prenesená",J677,0)</f>
        <v>0</v>
      </c>
      <c r="BH677" s="217">
        <f>IF(N677="zníž. prenesená",J677,0)</f>
        <v>0</v>
      </c>
      <c r="BI677" s="217">
        <f>IF(N677="nulová",J677,0)</f>
        <v>0</v>
      </c>
      <c r="BJ677" s="18" t="s">
        <v>87</v>
      </c>
      <c r="BK677" s="217">
        <f>ROUND(I677*H677,2)</f>
        <v>0</v>
      </c>
      <c r="BL677" s="18" t="s">
        <v>358</v>
      </c>
      <c r="BM677" s="216" t="s">
        <v>5647</v>
      </c>
    </row>
    <row r="678" s="2" customFormat="1" ht="33" customHeight="1">
      <c r="A678" s="37"/>
      <c r="B678" s="168"/>
      <c r="C678" s="204" t="s">
        <v>1295</v>
      </c>
      <c r="D678" s="204" t="s">
        <v>285</v>
      </c>
      <c r="E678" s="205" t="s">
        <v>5648</v>
      </c>
      <c r="F678" s="206" t="s">
        <v>5649</v>
      </c>
      <c r="G678" s="207" t="s">
        <v>288</v>
      </c>
      <c r="H678" s="208">
        <v>353.39999999999998</v>
      </c>
      <c r="I678" s="209"/>
      <c r="J678" s="210">
        <f>ROUND(I678*H678,2)</f>
        <v>0</v>
      </c>
      <c r="K678" s="211"/>
      <c r="L678" s="38"/>
      <c r="M678" s="212" t="s">
        <v>1</v>
      </c>
      <c r="N678" s="213" t="s">
        <v>41</v>
      </c>
      <c r="O678" s="81"/>
      <c r="P678" s="214">
        <f>O678*H678</f>
        <v>0</v>
      </c>
      <c r="Q678" s="214">
        <v>0.01174</v>
      </c>
      <c r="R678" s="214">
        <f>Q678*H678</f>
        <v>4.1489159999999998</v>
      </c>
      <c r="S678" s="214">
        <v>0</v>
      </c>
      <c r="T678" s="215">
        <f>S678*H678</f>
        <v>0</v>
      </c>
      <c r="U678" s="37"/>
      <c r="V678" s="37"/>
      <c r="W678" s="37"/>
      <c r="X678" s="37"/>
      <c r="Y678" s="37"/>
      <c r="Z678" s="37"/>
      <c r="AA678" s="37"/>
      <c r="AB678" s="37"/>
      <c r="AC678" s="37"/>
      <c r="AD678" s="37"/>
      <c r="AE678" s="37"/>
      <c r="AR678" s="216" t="s">
        <v>358</v>
      </c>
      <c r="AT678" s="216" t="s">
        <v>285</v>
      </c>
      <c r="AU678" s="216" t="s">
        <v>87</v>
      </c>
      <c r="AY678" s="18" t="s">
        <v>283</v>
      </c>
      <c r="BE678" s="217">
        <f>IF(N678="základná",J678,0)</f>
        <v>0</v>
      </c>
      <c r="BF678" s="217">
        <f>IF(N678="znížená",J678,0)</f>
        <v>0</v>
      </c>
      <c r="BG678" s="217">
        <f>IF(N678="zákl. prenesená",J678,0)</f>
        <v>0</v>
      </c>
      <c r="BH678" s="217">
        <f>IF(N678="zníž. prenesená",J678,0)</f>
        <v>0</v>
      </c>
      <c r="BI678" s="217">
        <f>IF(N678="nulová",J678,0)</f>
        <v>0</v>
      </c>
      <c r="BJ678" s="18" t="s">
        <v>87</v>
      </c>
      <c r="BK678" s="217">
        <f>ROUND(I678*H678,2)</f>
        <v>0</v>
      </c>
      <c r="BL678" s="18" t="s">
        <v>358</v>
      </c>
      <c r="BM678" s="216" t="s">
        <v>5650</v>
      </c>
    </row>
    <row r="679" s="2" customFormat="1" ht="24.15" customHeight="1">
      <c r="A679" s="37"/>
      <c r="B679" s="168"/>
      <c r="C679" s="204" t="s">
        <v>1299</v>
      </c>
      <c r="D679" s="204" t="s">
        <v>285</v>
      </c>
      <c r="E679" s="205" t="s">
        <v>5651</v>
      </c>
      <c r="F679" s="206" t="s">
        <v>5652</v>
      </c>
      <c r="G679" s="207" t="s">
        <v>288</v>
      </c>
      <c r="H679" s="208">
        <v>108</v>
      </c>
      <c r="I679" s="209"/>
      <c r="J679" s="210">
        <f>ROUND(I679*H679,2)</f>
        <v>0</v>
      </c>
      <c r="K679" s="211"/>
      <c r="L679" s="38"/>
      <c r="M679" s="212" t="s">
        <v>1</v>
      </c>
      <c r="N679" s="213" t="s">
        <v>41</v>
      </c>
      <c r="O679" s="81"/>
      <c r="P679" s="214">
        <f>O679*H679</f>
        <v>0</v>
      </c>
      <c r="Q679" s="214">
        <v>0.0084799999999999997</v>
      </c>
      <c r="R679" s="214">
        <f>Q679*H679</f>
        <v>0.91583999999999999</v>
      </c>
      <c r="S679" s="214">
        <v>0</v>
      </c>
      <c r="T679" s="215">
        <f>S679*H679</f>
        <v>0</v>
      </c>
      <c r="U679" s="37"/>
      <c r="V679" s="37"/>
      <c r="W679" s="37"/>
      <c r="X679" s="37"/>
      <c r="Y679" s="37"/>
      <c r="Z679" s="37"/>
      <c r="AA679" s="37"/>
      <c r="AB679" s="37"/>
      <c r="AC679" s="37"/>
      <c r="AD679" s="37"/>
      <c r="AE679" s="37"/>
      <c r="AR679" s="216" t="s">
        <v>358</v>
      </c>
      <c r="AT679" s="216" t="s">
        <v>285</v>
      </c>
      <c r="AU679" s="216" t="s">
        <v>87</v>
      </c>
      <c r="AY679" s="18" t="s">
        <v>283</v>
      </c>
      <c r="BE679" s="217">
        <f>IF(N679="základná",J679,0)</f>
        <v>0</v>
      </c>
      <c r="BF679" s="217">
        <f>IF(N679="znížená",J679,0)</f>
        <v>0</v>
      </c>
      <c r="BG679" s="217">
        <f>IF(N679="zákl. prenesená",J679,0)</f>
        <v>0</v>
      </c>
      <c r="BH679" s="217">
        <f>IF(N679="zníž. prenesená",J679,0)</f>
        <v>0</v>
      </c>
      <c r="BI679" s="217">
        <f>IF(N679="nulová",J679,0)</f>
        <v>0</v>
      </c>
      <c r="BJ679" s="18" t="s">
        <v>87</v>
      </c>
      <c r="BK679" s="217">
        <f>ROUND(I679*H679,2)</f>
        <v>0</v>
      </c>
      <c r="BL679" s="18" t="s">
        <v>358</v>
      </c>
      <c r="BM679" s="216" t="s">
        <v>5653</v>
      </c>
    </row>
    <row r="680" s="13" customFormat="1">
      <c r="A680" s="13"/>
      <c r="B680" s="218"/>
      <c r="C680" s="13"/>
      <c r="D680" s="219" t="s">
        <v>291</v>
      </c>
      <c r="E680" s="220" t="s">
        <v>1</v>
      </c>
      <c r="F680" s="221" t="s">
        <v>5654</v>
      </c>
      <c r="G680" s="13"/>
      <c r="H680" s="222">
        <v>108</v>
      </c>
      <c r="I680" s="223"/>
      <c r="J680" s="13"/>
      <c r="K680" s="13"/>
      <c r="L680" s="218"/>
      <c r="M680" s="224"/>
      <c r="N680" s="225"/>
      <c r="O680" s="225"/>
      <c r="P680" s="225"/>
      <c r="Q680" s="225"/>
      <c r="R680" s="225"/>
      <c r="S680" s="225"/>
      <c r="T680" s="226"/>
      <c r="U680" s="13"/>
      <c r="V680" s="13"/>
      <c r="W680" s="13"/>
      <c r="X680" s="13"/>
      <c r="Y680" s="13"/>
      <c r="Z680" s="13"/>
      <c r="AA680" s="13"/>
      <c r="AB680" s="13"/>
      <c r="AC680" s="13"/>
      <c r="AD680" s="13"/>
      <c r="AE680" s="13"/>
      <c r="AT680" s="220" t="s">
        <v>291</v>
      </c>
      <c r="AU680" s="220" t="s">
        <v>87</v>
      </c>
      <c r="AV680" s="13" t="s">
        <v>87</v>
      </c>
      <c r="AW680" s="13" t="s">
        <v>31</v>
      </c>
      <c r="AX680" s="13" t="s">
        <v>82</v>
      </c>
      <c r="AY680" s="220" t="s">
        <v>283</v>
      </c>
    </row>
    <row r="681" s="2" customFormat="1" ht="24.15" customHeight="1">
      <c r="A681" s="37"/>
      <c r="B681" s="168"/>
      <c r="C681" s="204" t="s">
        <v>1304</v>
      </c>
      <c r="D681" s="204" t="s">
        <v>285</v>
      </c>
      <c r="E681" s="205" t="s">
        <v>1141</v>
      </c>
      <c r="F681" s="206" t="s">
        <v>1142</v>
      </c>
      <c r="G681" s="207" t="s">
        <v>979</v>
      </c>
      <c r="H681" s="255"/>
      <c r="I681" s="209"/>
      <c r="J681" s="210">
        <f>ROUND(I681*H681,2)</f>
        <v>0</v>
      </c>
      <c r="K681" s="211"/>
      <c r="L681" s="38"/>
      <c r="M681" s="212" t="s">
        <v>1</v>
      </c>
      <c r="N681" s="213" t="s">
        <v>41</v>
      </c>
      <c r="O681" s="81"/>
      <c r="P681" s="214">
        <f>O681*H681</f>
        <v>0</v>
      </c>
      <c r="Q681" s="214">
        <v>0</v>
      </c>
      <c r="R681" s="214">
        <f>Q681*H681</f>
        <v>0</v>
      </c>
      <c r="S681" s="214">
        <v>0</v>
      </c>
      <c r="T681" s="215">
        <f>S681*H681</f>
        <v>0</v>
      </c>
      <c r="U681" s="37"/>
      <c r="V681" s="37"/>
      <c r="W681" s="37"/>
      <c r="X681" s="37"/>
      <c r="Y681" s="37"/>
      <c r="Z681" s="37"/>
      <c r="AA681" s="37"/>
      <c r="AB681" s="37"/>
      <c r="AC681" s="37"/>
      <c r="AD681" s="37"/>
      <c r="AE681" s="37"/>
      <c r="AR681" s="216" t="s">
        <v>358</v>
      </c>
      <c r="AT681" s="216" t="s">
        <v>285</v>
      </c>
      <c r="AU681" s="216" t="s">
        <v>87</v>
      </c>
      <c r="AY681" s="18" t="s">
        <v>283</v>
      </c>
      <c r="BE681" s="217">
        <f>IF(N681="základná",J681,0)</f>
        <v>0</v>
      </c>
      <c r="BF681" s="217">
        <f>IF(N681="znížená",J681,0)</f>
        <v>0</v>
      </c>
      <c r="BG681" s="217">
        <f>IF(N681="zákl. prenesená",J681,0)</f>
        <v>0</v>
      </c>
      <c r="BH681" s="217">
        <f>IF(N681="zníž. prenesená",J681,0)</f>
        <v>0</v>
      </c>
      <c r="BI681" s="217">
        <f>IF(N681="nulová",J681,0)</f>
        <v>0</v>
      </c>
      <c r="BJ681" s="18" t="s">
        <v>87</v>
      </c>
      <c r="BK681" s="217">
        <f>ROUND(I681*H681,2)</f>
        <v>0</v>
      </c>
      <c r="BL681" s="18" t="s">
        <v>358</v>
      </c>
      <c r="BM681" s="216" t="s">
        <v>1143</v>
      </c>
    </row>
    <row r="682" s="12" customFormat="1" ht="22.8" customHeight="1">
      <c r="A682" s="12"/>
      <c r="B682" s="191"/>
      <c r="C682" s="12"/>
      <c r="D682" s="192" t="s">
        <v>74</v>
      </c>
      <c r="E682" s="202" t="s">
        <v>1144</v>
      </c>
      <c r="F682" s="202" t="s">
        <v>1145</v>
      </c>
      <c r="G682" s="12"/>
      <c r="H682" s="12"/>
      <c r="I682" s="194"/>
      <c r="J682" s="203">
        <f>BK682</f>
        <v>0</v>
      </c>
      <c r="K682" s="12"/>
      <c r="L682" s="191"/>
      <c r="M682" s="196"/>
      <c r="N682" s="197"/>
      <c r="O682" s="197"/>
      <c r="P682" s="198">
        <f>SUM(P683:P707)</f>
        <v>0</v>
      </c>
      <c r="Q682" s="197"/>
      <c r="R682" s="198">
        <f>SUM(R683:R707)</f>
        <v>15.669564773999998</v>
      </c>
      <c r="S682" s="197"/>
      <c r="T682" s="199">
        <f>SUM(T683:T707)</f>
        <v>16.726272159999997</v>
      </c>
      <c r="U682" s="12"/>
      <c r="V682" s="12"/>
      <c r="W682" s="12"/>
      <c r="X682" s="12"/>
      <c r="Y682" s="12"/>
      <c r="Z682" s="12"/>
      <c r="AA682" s="12"/>
      <c r="AB682" s="12"/>
      <c r="AC682" s="12"/>
      <c r="AD682" s="12"/>
      <c r="AE682" s="12"/>
      <c r="AR682" s="192" t="s">
        <v>87</v>
      </c>
      <c r="AT682" s="200" t="s">
        <v>74</v>
      </c>
      <c r="AU682" s="200" t="s">
        <v>82</v>
      </c>
      <c r="AY682" s="192" t="s">
        <v>283</v>
      </c>
      <c r="BK682" s="201">
        <f>SUM(BK683:BK707)</f>
        <v>0</v>
      </c>
    </row>
    <row r="683" s="2" customFormat="1" ht="33" customHeight="1">
      <c r="A683" s="37"/>
      <c r="B683" s="168"/>
      <c r="C683" s="204" t="s">
        <v>1308</v>
      </c>
      <c r="D683" s="204" t="s">
        <v>285</v>
      </c>
      <c r="E683" s="205" t="s">
        <v>1157</v>
      </c>
      <c r="F683" s="206" t="s">
        <v>1158</v>
      </c>
      <c r="G683" s="207" t="s">
        <v>288</v>
      </c>
      <c r="H683" s="208">
        <v>9.4879999999999995</v>
      </c>
      <c r="I683" s="209"/>
      <c r="J683" s="210">
        <f>ROUND(I683*H683,2)</f>
        <v>0</v>
      </c>
      <c r="K683" s="211"/>
      <c r="L683" s="38"/>
      <c r="M683" s="212" t="s">
        <v>1</v>
      </c>
      <c r="N683" s="213" t="s">
        <v>41</v>
      </c>
      <c r="O683" s="81"/>
      <c r="P683" s="214">
        <f>O683*H683</f>
        <v>0</v>
      </c>
      <c r="Q683" s="214">
        <v>0</v>
      </c>
      <c r="R683" s="214">
        <f>Q683*H683</f>
        <v>0</v>
      </c>
      <c r="S683" s="214">
        <v>0.054469999999999998</v>
      </c>
      <c r="T683" s="215">
        <f>S683*H683</f>
        <v>0.51681135999999994</v>
      </c>
      <c r="U683" s="37"/>
      <c r="V683" s="37"/>
      <c r="W683" s="37"/>
      <c r="X683" s="37"/>
      <c r="Y683" s="37"/>
      <c r="Z683" s="37"/>
      <c r="AA683" s="37"/>
      <c r="AB683" s="37"/>
      <c r="AC683" s="37"/>
      <c r="AD683" s="37"/>
      <c r="AE683" s="37"/>
      <c r="AR683" s="216" t="s">
        <v>358</v>
      </c>
      <c r="AT683" s="216" t="s">
        <v>285</v>
      </c>
      <c r="AU683" s="216" t="s">
        <v>87</v>
      </c>
      <c r="AY683" s="18" t="s">
        <v>283</v>
      </c>
      <c r="BE683" s="217">
        <f>IF(N683="základná",J683,0)</f>
        <v>0</v>
      </c>
      <c r="BF683" s="217">
        <f>IF(N683="znížená",J683,0)</f>
        <v>0</v>
      </c>
      <c r="BG683" s="217">
        <f>IF(N683="zákl. prenesená",J683,0)</f>
        <v>0</v>
      </c>
      <c r="BH683" s="217">
        <f>IF(N683="zníž. prenesená",J683,0)</f>
        <v>0</v>
      </c>
      <c r="BI683" s="217">
        <f>IF(N683="nulová",J683,0)</f>
        <v>0</v>
      </c>
      <c r="BJ683" s="18" t="s">
        <v>87</v>
      </c>
      <c r="BK683" s="217">
        <f>ROUND(I683*H683,2)</f>
        <v>0</v>
      </c>
      <c r="BL683" s="18" t="s">
        <v>358</v>
      </c>
      <c r="BM683" s="216" t="s">
        <v>1159</v>
      </c>
    </row>
    <row r="684" s="15" customFormat="1">
      <c r="A684" s="15"/>
      <c r="B684" s="235"/>
      <c r="C684" s="15"/>
      <c r="D684" s="219" t="s">
        <v>291</v>
      </c>
      <c r="E684" s="236" t="s">
        <v>1</v>
      </c>
      <c r="F684" s="237" t="s">
        <v>1160</v>
      </c>
      <c r="G684" s="15"/>
      <c r="H684" s="236" t="s">
        <v>1</v>
      </c>
      <c r="I684" s="238"/>
      <c r="J684" s="15"/>
      <c r="K684" s="15"/>
      <c r="L684" s="235"/>
      <c r="M684" s="239"/>
      <c r="N684" s="240"/>
      <c r="O684" s="240"/>
      <c r="P684" s="240"/>
      <c r="Q684" s="240"/>
      <c r="R684" s="240"/>
      <c r="S684" s="240"/>
      <c r="T684" s="241"/>
      <c r="U684" s="15"/>
      <c r="V684" s="15"/>
      <c r="W684" s="15"/>
      <c r="X684" s="15"/>
      <c r="Y684" s="15"/>
      <c r="Z684" s="15"/>
      <c r="AA684" s="15"/>
      <c r="AB684" s="15"/>
      <c r="AC684" s="15"/>
      <c r="AD684" s="15"/>
      <c r="AE684" s="15"/>
      <c r="AT684" s="236" t="s">
        <v>291</v>
      </c>
      <c r="AU684" s="236" t="s">
        <v>87</v>
      </c>
      <c r="AV684" s="15" t="s">
        <v>82</v>
      </c>
      <c r="AW684" s="15" t="s">
        <v>31</v>
      </c>
      <c r="AX684" s="15" t="s">
        <v>75</v>
      </c>
      <c r="AY684" s="236" t="s">
        <v>283</v>
      </c>
    </row>
    <row r="685" s="13" customFormat="1">
      <c r="A685" s="13"/>
      <c r="B685" s="218"/>
      <c r="C685" s="13"/>
      <c r="D685" s="219" t="s">
        <v>291</v>
      </c>
      <c r="E685" s="220" t="s">
        <v>1</v>
      </c>
      <c r="F685" s="221" t="s">
        <v>5655</v>
      </c>
      <c r="G685" s="13"/>
      <c r="H685" s="222">
        <v>9.4879999999999995</v>
      </c>
      <c r="I685" s="223"/>
      <c r="J685" s="13"/>
      <c r="K685" s="13"/>
      <c r="L685" s="218"/>
      <c r="M685" s="224"/>
      <c r="N685" s="225"/>
      <c r="O685" s="225"/>
      <c r="P685" s="225"/>
      <c r="Q685" s="225"/>
      <c r="R685" s="225"/>
      <c r="S685" s="225"/>
      <c r="T685" s="226"/>
      <c r="U685" s="13"/>
      <c r="V685" s="13"/>
      <c r="W685" s="13"/>
      <c r="X685" s="13"/>
      <c r="Y685" s="13"/>
      <c r="Z685" s="13"/>
      <c r="AA685" s="13"/>
      <c r="AB685" s="13"/>
      <c r="AC685" s="13"/>
      <c r="AD685" s="13"/>
      <c r="AE685" s="13"/>
      <c r="AT685" s="220" t="s">
        <v>291</v>
      </c>
      <c r="AU685" s="220" t="s">
        <v>87</v>
      </c>
      <c r="AV685" s="13" t="s">
        <v>87</v>
      </c>
      <c r="AW685" s="13" t="s">
        <v>31</v>
      </c>
      <c r="AX685" s="13" t="s">
        <v>82</v>
      </c>
      <c r="AY685" s="220" t="s">
        <v>283</v>
      </c>
    </row>
    <row r="686" s="2" customFormat="1" ht="37.8" customHeight="1">
      <c r="A686" s="37"/>
      <c r="B686" s="168"/>
      <c r="C686" s="204" t="s">
        <v>1314</v>
      </c>
      <c r="D686" s="204" t="s">
        <v>285</v>
      </c>
      <c r="E686" s="205" t="s">
        <v>5656</v>
      </c>
      <c r="F686" s="206" t="s">
        <v>5657</v>
      </c>
      <c r="G686" s="207" t="s">
        <v>288</v>
      </c>
      <c r="H686" s="208">
        <v>89.724000000000004</v>
      </c>
      <c r="I686" s="209"/>
      <c r="J686" s="210">
        <f>ROUND(I686*H686,2)</f>
        <v>0</v>
      </c>
      <c r="K686" s="211"/>
      <c r="L686" s="38"/>
      <c r="M686" s="212" t="s">
        <v>1</v>
      </c>
      <c r="N686" s="213" t="s">
        <v>41</v>
      </c>
      <c r="O686" s="81"/>
      <c r="P686" s="214">
        <f>O686*H686</f>
        <v>0</v>
      </c>
      <c r="Q686" s="214">
        <v>0.011820000000000001</v>
      </c>
      <c r="R686" s="214">
        <f>Q686*H686</f>
        <v>1.0605376800000002</v>
      </c>
      <c r="S686" s="214">
        <v>0</v>
      </c>
      <c r="T686" s="215">
        <f>S686*H686</f>
        <v>0</v>
      </c>
      <c r="U686" s="37"/>
      <c r="V686" s="37"/>
      <c r="W686" s="37"/>
      <c r="X686" s="37"/>
      <c r="Y686" s="37"/>
      <c r="Z686" s="37"/>
      <c r="AA686" s="37"/>
      <c r="AB686" s="37"/>
      <c r="AC686" s="37"/>
      <c r="AD686" s="37"/>
      <c r="AE686" s="37"/>
      <c r="AR686" s="216" t="s">
        <v>358</v>
      </c>
      <c r="AT686" s="216" t="s">
        <v>285</v>
      </c>
      <c r="AU686" s="216" t="s">
        <v>87</v>
      </c>
      <c r="AY686" s="18" t="s">
        <v>283</v>
      </c>
      <c r="BE686" s="217">
        <f>IF(N686="základná",J686,0)</f>
        <v>0</v>
      </c>
      <c r="BF686" s="217">
        <f>IF(N686="znížená",J686,0)</f>
        <v>0</v>
      </c>
      <c r="BG686" s="217">
        <f>IF(N686="zákl. prenesená",J686,0)</f>
        <v>0</v>
      </c>
      <c r="BH686" s="217">
        <f>IF(N686="zníž. prenesená",J686,0)</f>
        <v>0</v>
      </c>
      <c r="BI686" s="217">
        <f>IF(N686="nulová",J686,0)</f>
        <v>0</v>
      </c>
      <c r="BJ686" s="18" t="s">
        <v>87</v>
      </c>
      <c r="BK686" s="217">
        <f>ROUND(I686*H686,2)</f>
        <v>0</v>
      </c>
      <c r="BL686" s="18" t="s">
        <v>358</v>
      </c>
      <c r="BM686" s="216" t="s">
        <v>5658</v>
      </c>
    </row>
    <row r="687" s="15" customFormat="1">
      <c r="A687" s="15"/>
      <c r="B687" s="235"/>
      <c r="C687" s="15"/>
      <c r="D687" s="219" t="s">
        <v>291</v>
      </c>
      <c r="E687" s="236" t="s">
        <v>1</v>
      </c>
      <c r="F687" s="237" t="s">
        <v>5345</v>
      </c>
      <c r="G687" s="15"/>
      <c r="H687" s="236" t="s">
        <v>1</v>
      </c>
      <c r="I687" s="238"/>
      <c r="J687" s="15"/>
      <c r="K687" s="15"/>
      <c r="L687" s="235"/>
      <c r="M687" s="239"/>
      <c r="N687" s="240"/>
      <c r="O687" s="240"/>
      <c r="P687" s="240"/>
      <c r="Q687" s="240"/>
      <c r="R687" s="240"/>
      <c r="S687" s="240"/>
      <c r="T687" s="241"/>
      <c r="U687" s="15"/>
      <c r="V687" s="15"/>
      <c r="W687" s="15"/>
      <c r="X687" s="15"/>
      <c r="Y687" s="15"/>
      <c r="Z687" s="15"/>
      <c r="AA687" s="15"/>
      <c r="AB687" s="15"/>
      <c r="AC687" s="15"/>
      <c r="AD687" s="15"/>
      <c r="AE687" s="15"/>
      <c r="AT687" s="236" t="s">
        <v>291</v>
      </c>
      <c r="AU687" s="236" t="s">
        <v>87</v>
      </c>
      <c r="AV687" s="15" t="s">
        <v>82</v>
      </c>
      <c r="AW687" s="15" t="s">
        <v>31</v>
      </c>
      <c r="AX687" s="15" t="s">
        <v>75</v>
      </c>
      <c r="AY687" s="236" t="s">
        <v>283</v>
      </c>
    </row>
    <row r="688" s="13" customFormat="1">
      <c r="A688" s="13"/>
      <c r="B688" s="218"/>
      <c r="C688" s="13"/>
      <c r="D688" s="219" t="s">
        <v>291</v>
      </c>
      <c r="E688" s="220" t="s">
        <v>1</v>
      </c>
      <c r="F688" s="221" t="s">
        <v>5659</v>
      </c>
      <c r="G688" s="13"/>
      <c r="H688" s="222">
        <v>27</v>
      </c>
      <c r="I688" s="223"/>
      <c r="J688" s="13"/>
      <c r="K688" s="13"/>
      <c r="L688" s="218"/>
      <c r="M688" s="224"/>
      <c r="N688" s="225"/>
      <c r="O688" s="225"/>
      <c r="P688" s="225"/>
      <c r="Q688" s="225"/>
      <c r="R688" s="225"/>
      <c r="S688" s="225"/>
      <c r="T688" s="226"/>
      <c r="U688" s="13"/>
      <c r="V688" s="13"/>
      <c r="W688" s="13"/>
      <c r="X688" s="13"/>
      <c r="Y688" s="13"/>
      <c r="Z688" s="13"/>
      <c r="AA688" s="13"/>
      <c r="AB688" s="13"/>
      <c r="AC688" s="13"/>
      <c r="AD688" s="13"/>
      <c r="AE688" s="13"/>
      <c r="AT688" s="220" t="s">
        <v>291</v>
      </c>
      <c r="AU688" s="220" t="s">
        <v>87</v>
      </c>
      <c r="AV688" s="13" t="s">
        <v>87</v>
      </c>
      <c r="AW688" s="13" t="s">
        <v>31</v>
      </c>
      <c r="AX688" s="13" t="s">
        <v>75</v>
      </c>
      <c r="AY688" s="220" t="s">
        <v>283</v>
      </c>
    </row>
    <row r="689" s="13" customFormat="1">
      <c r="A689" s="13"/>
      <c r="B689" s="218"/>
      <c r="C689" s="13"/>
      <c r="D689" s="219" t="s">
        <v>291</v>
      </c>
      <c r="E689" s="220" t="s">
        <v>1</v>
      </c>
      <c r="F689" s="221" t="s">
        <v>5660</v>
      </c>
      <c r="G689" s="13"/>
      <c r="H689" s="222">
        <v>14.016</v>
      </c>
      <c r="I689" s="223"/>
      <c r="J689" s="13"/>
      <c r="K689" s="13"/>
      <c r="L689" s="218"/>
      <c r="M689" s="224"/>
      <c r="N689" s="225"/>
      <c r="O689" s="225"/>
      <c r="P689" s="225"/>
      <c r="Q689" s="225"/>
      <c r="R689" s="225"/>
      <c r="S689" s="225"/>
      <c r="T689" s="226"/>
      <c r="U689" s="13"/>
      <c r="V689" s="13"/>
      <c r="W689" s="13"/>
      <c r="X689" s="13"/>
      <c r="Y689" s="13"/>
      <c r="Z689" s="13"/>
      <c r="AA689" s="13"/>
      <c r="AB689" s="13"/>
      <c r="AC689" s="13"/>
      <c r="AD689" s="13"/>
      <c r="AE689" s="13"/>
      <c r="AT689" s="220" t="s">
        <v>291</v>
      </c>
      <c r="AU689" s="220" t="s">
        <v>87</v>
      </c>
      <c r="AV689" s="13" t="s">
        <v>87</v>
      </c>
      <c r="AW689" s="13" t="s">
        <v>31</v>
      </c>
      <c r="AX689" s="13" t="s">
        <v>75</v>
      </c>
      <c r="AY689" s="220" t="s">
        <v>283</v>
      </c>
    </row>
    <row r="690" s="15" customFormat="1">
      <c r="A690" s="15"/>
      <c r="B690" s="235"/>
      <c r="C690" s="15"/>
      <c r="D690" s="219" t="s">
        <v>291</v>
      </c>
      <c r="E690" s="236" t="s">
        <v>1</v>
      </c>
      <c r="F690" s="237" t="s">
        <v>404</v>
      </c>
      <c r="G690" s="15"/>
      <c r="H690" s="236" t="s">
        <v>1</v>
      </c>
      <c r="I690" s="238"/>
      <c r="J690" s="15"/>
      <c r="K690" s="15"/>
      <c r="L690" s="235"/>
      <c r="M690" s="239"/>
      <c r="N690" s="240"/>
      <c r="O690" s="240"/>
      <c r="P690" s="240"/>
      <c r="Q690" s="240"/>
      <c r="R690" s="240"/>
      <c r="S690" s="240"/>
      <c r="T690" s="241"/>
      <c r="U690" s="15"/>
      <c r="V690" s="15"/>
      <c r="W690" s="15"/>
      <c r="X690" s="15"/>
      <c r="Y690" s="15"/>
      <c r="Z690" s="15"/>
      <c r="AA690" s="15"/>
      <c r="AB690" s="15"/>
      <c r="AC690" s="15"/>
      <c r="AD690" s="15"/>
      <c r="AE690" s="15"/>
      <c r="AT690" s="236" t="s">
        <v>291</v>
      </c>
      <c r="AU690" s="236" t="s">
        <v>87</v>
      </c>
      <c r="AV690" s="15" t="s">
        <v>82</v>
      </c>
      <c r="AW690" s="15" t="s">
        <v>31</v>
      </c>
      <c r="AX690" s="15" t="s">
        <v>75</v>
      </c>
      <c r="AY690" s="236" t="s">
        <v>283</v>
      </c>
    </row>
    <row r="691" s="13" customFormat="1">
      <c r="A691" s="13"/>
      <c r="B691" s="218"/>
      <c r="C691" s="13"/>
      <c r="D691" s="219" t="s">
        <v>291</v>
      </c>
      <c r="E691" s="220" t="s">
        <v>1</v>
      </c>
      <c r="F691" s="221" t="s">
        <v>5661</v>
      </c>
      <c r="G691" s="13"/>
      <c r="H691" s="222">
        <v>48.115000000000002</v>
      </c>
      <c r="I691" s="223"/>
      <c r="J691" s="13"/>
      <c r="K691" s="13"/>
      <c r="L691" s="218"/>
      <c r="M691" s="224"/>
      <c r="N691" s="225"/>
      <c r="O691" s="225"/>
      <c r="P691" s="225"/>
      <c r="Q691" s="225"/>
      <c r="R691" s="225"/>
      <c r="S691" s="225"/>
      <c r="T691" s="226"/>
      <c r="U691" s="13"/>
      <c r="V691" s="13"/>
      <c r="W691" s="13"/>
      <c r="X691" s="13"/>
      <c r="Y691" s="13"/>
      <c r="Z691" s="13"/>
      <c r="AA691" s="13"/>
      <c r="AB691" s="13"/>
      <c r="AC691" s="13"/>
      <c r="AD691" s="13"/>
      <c r="AE691" s="13"/>
      <c r="AT691" s="220" t="s">
        <v>291</v>
      </c>
      <c r="AU691" s="220" t="s">
        <v>87</v>
      </c>
      <c r="AV691" s="13" t="s">
        <v>87</v>
      </c>
      <c r="AW691" s="13" t="s">
        <v>31</v>
      </c>
      <c r="AX691" s="13" t="s">
        <v>75</v>
      </c>
      <c r="AY691" s="220" t="s">
        <v>283</v>
      </c>
    </row>
    <row r="692" s="13" customFormat="1">
      <c r="A692" s="13"/>
      <c r="B692" s="218"/>
      <c r="C692" s="13"/>
      <c r="D692" s="219" t="s">
        <v>291</v>
      </c>
      <c r="E692" s="220" t="s">
        <v>1</v>
      </c>
      <c r="F692" s="221" t="s">
        <v>5662</v>
      </c>
      <c r="G692" s="13"/>
      <c r="H692" s="222">
        <v>0.59299999999999997</v>
      </c>
      <c r="I692" s="223"/>
      <c r="J692" s="13"/>
      <c r="K692" s="13"/>
      <c r="L692" s="218"/>
      <c r="M692" s="224"/>
      <c r="N692" s="225"/>
      <c r="O692" s="225"/>
      <c r="P692" s="225"/>
      <c r="Q692" s="225"/>
      <c r="R692" s="225"/>
      <c r="S692" s="225"/>
      <c r="T692" s="226"/>
      <c r="U692" s="13"/>
      <c r="V692" s="13"/>
      <c r="W692" s="13"/>
      <c r="X692" s="13"/>
      <c r="Y692" s="13"/>
      <c r="Z692" s="13"/>
      <c r="AA692" s="13"/>
      <c r="AB692" s="13"/>
      <c r="AC692" s="13"/>
      <c r="AD692" s="13"/>
      <c r="AE692" s="13"/>
      <c r="AT692" s="220" t="s">
        <v>291</v>
      </c>
      <c r="AU692" s="220" t="s">
        <v>87</v>
      </c>
      <c r="AV692" s="13" t="s">
        <v>87</v>
      </c>
      <c r="AW692" s="13" t="s">
        <v>31</v>
      </c>
      <c r="AX692" s="13" t="s">
        <v>75</v>
      </c>
      <c r="AY692" s="220" t="s">
        <v>283</v>
      </c>
    </row>
    <row r="693" s="14" customFormat="1">
      <c r="A693" s="14"/>
      <c r="B693" s="227"/>
      <c r="C693" s="14"/>
      <c r="D693" s="219" t="s">
        <v>291</v>
      </c>
      <c r="E693" s="228" t="s">
        <v>1</v>
      </c>
      <c r="F693" s="229" t="s">
        <v>293</v>
      </c>
      <c r="G693" s="14"/>
      <c r="H693" s="230">
        <v>89.724000000000004</v>
      </c>
      <c r="I693" s="231"/>
      <c r="J693" s="14"/>
      <c r="K693" s="14"/>
      <c r="L693" s="227"/>
      <c r="M693" s="232"/>
      <c r="N693" s="233"/>
      <c r="O693" s="233"/>
      <c r="P693" s="233"/>
      <c r="Q693" s="233"/>
      <c r="R693" s="233"/>
      <c r="S693" s="233"/>
      <c r="T693" s="234"/>
      <c r="U693" s="14"/>
      <c r="V693" s="14"/>
      <c r="W693" s="14"/>
      <c r="X693" s="14"/>
      <c r="Y693" s="14"/>
      <c r="Z693" s="14"/>
      <c r="AA693" s="14"/>
      <c r="AB693" s="14"/>
      <c r="AC693" s="14"/>
      <c r="AD693" s="14"/>
      <c r="AE693" s="14"/>
      <c r="AT693" s="228" t="s">
        <v>291</v>
      </c>
      <c r="AU693" s="228" t="s">
        <v>87</v>
      </c>
      <c r="AV693" s="14" t="s">
        <v>289</v>
      </c>
      <c r="AW693" s="14" t="s">
        <v>31</v>
      </c>
      <c r="AX693" s="14" t="s">
        <v>82</v>
      </c>
      <c r="AY693" s="228" t="s">
        <v>283</v>
      </c>
    </row>
    <row r="694" s="2" customFormat="1" ht="37.8" customHeight="1">
      <c r="A694" s="37"/>
      <c r="B694" s="168"/>
      <c r="C694" s="204" t="s">
        <v>1318</v>
      </c>
      <c r="D694" s="204" t="s">
        <v>285</v>
      </c>
      <c r="E694" s="205" t="s">
        <v>1163</v>
      </c>
      <c r="F694" s="206" t="s">
        <v>1164</v>
      </c>
      <c r="G694" s="207" t="s">
        <v>288</v>
      </c>
      <c r="H694" s="208">
        <v>964.57000000000005</v>
      </c>
      <c r="I694" s="209"/>
      <c r="J694" s="210">
        <f>ROUND(I694*H694,2)</f>
        <v>0</v>
      </c>
      <c r="K694" s="211"/>
      <c r="L694" s="38"/>
      <c r="M694" s="212" t="s">
        <v>1</v>
      </c>
      <c r="N694" s="213" t="s">
        <v>41</v>
      </c>
      <c r="O694" s="81"/>
      <c r="P694" s="214">
        <f>O694*H694</f>
        <v>0</v>
      </c>
      <c r="Q694" s="214">
        <v>0.0079699999999999997</v>
      </c>
      <c r="R694" s="214">
        <f>Q694*H694</f>
        <v>7.6876229</v>
      </c>
      <c r="S694" s="214">
        <v>0</v>
      </c>
      <c r="T694" s="215">
        <f>S694*H694</f>
        <v>0</v>
      </c>
      <c r="U694" s="37"/>
      <c r="V694" s="37"/>
      <c r="W694" s="37"/>
      <c r="X694" s="37"/>
      <c r="Y694" s="37"/>
      <c r="Z694" s="37"/>
      <c r="AA694" s="37"/>
      <c r="AB694" s="37"/>
      <c r="AC694" s="37"/>
      <c r="AD694" s="37"/>
      <c r="AE694" s="37"/>
      <c r="AR694" s="216" t="s">
        <v>358</v>
      </c>
      <c r="AT694" s="216" t="s">
        <v>285</v>
      </c>
      <c r="AU694" s="216" t="s">
        <v>87</v>
      </c>
      <c r="AY694" s="18" t="s">
        <v>283</v>
      </c>
      <c r="BE694" s="217">
        <f>IF(N694="základná",J694,0)</f>
        <v>0</v>
      </c>
      <c r="BF694" s="217">
        <f>IF(N694="znížená",J694,0)</f>
        <v>0</v>
      </c>
      <c r="BG694" s="217">
        <f>IF(N694="zákl. prenesená",J694,0)</f>
        <v>0</v>
      </c>
      <c r="BH694" s="217">
        <f>IF(N694="zníž. prenesená",J694,0)</f>
        <v>0</v>
      </c>
      <c r="BI694" s="217">
        <f>IF(N694="nulová",J694,0)</f>
        <v>0</v>
      </c>
      <c r="BJ694" s="18" t="s">
        <v>87</v>
      </c>
      <c r="BK694" s="217">
        <f>ROUND(I694*H694,2)</f>
        <v>0</v>
      </c>
      <c r="BL694" s="18" t="s">
        <v>358</v>
      </c>
      <c r="BM694" s="216" t="s">
        <v>1165</v>
      </c>
    </row>
    <row r="695" s="13" customFormat="1">
      <c r="A695" s="13"/>
      <c r="B695" s="218"/>
      <c r="C695" s="13"/>
      <c r="D695" s="219" t="s">
        <v>291</v>
      </c>
      <c r="E695" s="220" t="s">
        <v>1</v>
      </c>
      <c r="F695" s="221" t="s">
        <v>5663</v>
      </c>
      <c r="G695" s="13"/>
      <c r="H695" s="222">
        <v>131.40000000000001</v>
      </c>
      <c r="I695" s="223"/>
      <c r="J695" s="13"/>
      <c r="K695" s="13"/>
      <c r="L695" s="218"/>
      <c r="M695" s="224"/>
      <c r="N695" s="225"/>
      <c r="O695" s="225"/>
      <c r="P695" s="225"/>
      <c r="Q695" s="225"/>
      <c r="R695" s="225"/>
      <c r="S695" s="225"/>
      <c r="T695" s="226"/>
      <c r="U695" s="13"/>
      <c r="V695" s="13"/>
      <c r="W695" s="13"/>
      <c r="X695" s="13"/>
      <c r="Y695" s="13"/>
      <c r="Z695" s="13"/>
      <c r="AA695" s="13"/>
      <c r="AB695" s="13"/>
      <c r="AC695" s="13"/>
      <c r="AD695" s="13"/>
      <c r="AE695" s="13"/>
      <c r="AT695" s="220" t="s">
        <v>291</v>
      </c>
      <c r="AU695" s="220" t="s">
        <v>87</v>
      </c>
      <c r="AV695" s="13" t="s">
        <v>87</v>
      </c>
      <c r="AW695" s="13" t="s">
        <v>31</v>
      </c>
      <c r="AX695" s="13" t="s">
        <v>75</v>
      </c>
      <c r="AY695" s="220" t="s">
        <v>283</v>
      </c>
    </row>
    <row r="696" s="13" customFormat="1">
      <c r="A696" s="13"/>
      <c r="B696" s="218"/>
      <c r="C696" s="13"/>
      <c r="D696" s="219" t="s">
        <v>291</v>
      </c>
      <c r="E696" s="220" t="s">
        <v>1</v>
      </c>
      <c r="F696" s="221" t="s">
        <v>5664</v>
      </c>
      <c r="G696" s="13"/>
      <c r="H696" s="222">
        <v>371.56999999999999</v>
      </c>
      <c r="I696" s="223"/>
      <c r="J696" s="13"/>
      <c r="K696" s="13"/>
      <c r="L696" s="218"/>
      <c r="M696" s="224"/>
      <c r="N696" s="225"/>
      <c r="O696" s="225"/>
      <c r="P696" s="225"/>
      <c r="Q696" s="225"/>
      <c r="R696" s="225"/>
      <c r="S696" s="225"/>
      <c r="T696" s="226"/>
      <c r="U696" s="13"/>
      <c r="V696" s="13"/>
      <c r="W696" s="13"/>
      <c r="X696" s="13"/>
      <c r="Y696" s="13"/>
      <c r="Z696" s="13"/>
      <c r="AA696" s="13"/>
      <c r="AB696" s="13"/>
      <c r="AC696" s="13"/>
      <c r="AD696" s="13"/>
      <c r="AE696" s="13"/>
      <c r="AT696" s="220" t="s">
        <v>291</v>
      </c>
      <c r="AU696" s="220" t="s">
        <v>87</v>
      </c>
      <c r="AV696" s="13" t="s">
        <v>87</v>
      </c>
      <c r="AW696" s="13" t="s">
        <v>31</v>
      </c>
      <c r="AX696" s="13" t="s">
        <v>75</v>
      </c>
      <c r="AY696" s="220" t="s">
        <v>283</v>
      </c>
    </row>
    <row r="697" s="13" customFormat="1">
      <c r="A697" s="13"/>
      <c r="B697" s="218"/>
      <c r="C697" s="13"/>
      <c r="D697" s="219" t="s">
        <v>291</v>
      </c>
      <c r="E697" s="220" t="s">
        <v>1</v>
      </c>
      <c r="F697" s="221" t="s">
        <v>5665</v>
      </c>
      <c r="G697" s="13"/>
      <c r="H697" s="222">
        <v>461.60000000000002</v>
      </c>
      <c r="I697" s="223"/>
      <c r="J697" s="13"/>
      <c r="K697" s="13"/>
      <c r="L697" s="218"/>
      <c r="M697" s="224"/>
      <c r="N697" s="225"/>
      <c r="O697" s="225"/>
      <c r="P697" s="225"/>
      <c r="Q697" s="225"/>
      <c r="R697" s="225"/>
      <c r="S697" s="225"/>
      <c r="T697" s="226"/>
      <c r="U697" s="13"/>
      <c r="V697" s="13"/>
      <c r="W697" s="13"/>
      <c r="X697" s="13"/>
      <c r="Y697" s="13"/>
      <c r="Z697" s="13"/>
      <c r="AA697" s="13"/>
      <c r="AB697" s="13"/>
      <c r="AC697" s="13"/>
      <c r="AD697" s="13"/>
      <c r="AE697" s="13"/>
      <c r="AT697" s="220" t="s">
        <v>291</v>
      </c>
      <c r="AU697" s="220" t="s">
        <v>87</v>
      </c>
      <c r="AV697" s="13" t="s">
        <v>87</v>
      </c>
      <c r="AW697" s="13" t="s">
        <v>31</v>
      </c>
      <c r="AX697" s="13" t="s">
        <v>75</v>
      </c>
      <c r="AY697" s="220" t="s">
        <v>283</v>
      </c>
    </row>
    <row r="698" s="14" customFormat="1">
      <c r="A698" s="14"/>
      <c r="B698" s="227"/>
      <c r="C698" s="14"/>
      <c r="D698" s="219" t="s">
        <v>291</v>
      </c>
      <c r="E698" s="228" t="s">
        <v>1</v>
      </c>
      <c r="F698" s="229" t="s">
        <v>293</v>
      </c>
      <c r="G698" s="14"/>
      <c r="H698" s="230">
        <v>964.57000000000005</v>
      </c>
      <c r="I698" s="231"/>
      <c r="J698" s="14"/>
      <c r="K698" s="14"/>
      <c r="L698" s="227"/>
      <c r="M698" s="232"/>
      <c r="N698" s="233"/>
      <c r="O698" s="233"/>
      <c r="P698" s="233"/>
      <c r="Q698" s="233"/>
      <c r="R698" s="233"/>
      <c r="S698" s="233"/>
      <c r="T698" s="234"/>
      <c r="U698" s="14"/>
      <c r="V698" s="14"/>
      <c r="W698" s="14"/>
      <c r="X698" s="14"/>
      <c r="Y698" s="14"/>
      <c r="Z698" s="14"/>
      <c r="AA698" s="14"/>
      <c r="AB698" s="14"/>
      <c r="AC698" s="14"/>
      <c r="AD698" s="14"/>
      <c r="AE698" s="14"/>
      <c r="AT698" s="228" t="s">
        <v>291</v>
      </c>
      <c r="AU698" s="228" t="s">
        <v>87</v>
      </c>
      <c r="AV698" s="14" t="s">
        <v>289</v>
      </c>
      <c r="AW698" s="14" t="s">
        <v>31</v>
      </c>
      <c r="AX698" s="14" t="s">
        <v>82</v>
      </c>
      <c r="AY698" s="228" t="s">
        <v>283</v>
      </c>
    </row>
    <row r="699" s="2" customFormat="1" ht="37.8" customHeight="1">
      <c r="A699" s="37"/>
      <c r="B699" s="168"/>
      <c r="C699" s="204" t="s">
        <v>1322</v>
      </c>
      <c r="D699" s="204" t="s">
        <v>285</v>
      </c>
      <c r="E699" s="205" t="s">
        <v>5666</v>
      </c>
      <c r="F699" s="206" t="s">
        <v>5667</v>
      </c>
      <c r="G699" s="207" t="s">
        <v>288</v>
      </c>
      <c r="H699" s="208">
        <v>353.39999999999998</v>
      </c>
      <c r="I699" s="209"/>
      <c r="J699" s="210">
        <f>ROUND(I699*H699,2)</f>
        <v>0</v>
      </c>
      <c r="K699" s="211"/>
      <c r="L699" s="38"/>
      <c r="M699" s="212" t="s">
        <v>1</v>
      </c>
      <c r="N699" s="213" t="s">
        <v>41</v>
      </c>
      <c r="O699" s="81"/>
      <c r="P699" s="214">
        <f>O699*H699</f>
        <v>0</v>
      </c>
      <c r="Q699" s="214">
        <v>0.01192212</v>
      </c>
      <c r="R699" s="214">
        <f>Q699*H699</f>
        <v>4.2132772079999992</v>
      </c>
      <c r="S699" s="214">
        <v>0</v>
      </c>
      <c r="T699" s="215">
        <f>S699*H699</f>
        <v>0</v>
      </c>
      <c r="U699" s="37"/>
      <c r="V699" s="37"/>
      <c r="W699" s="37"/>
      <c r="X699" s="37"/>
      <c r="Y699" s="37"/>
      <c r="Z699" s="37"/>
      <c r="AA699" s="37"/>
      <c r="AB699" s="37"/>
      <c r="AC699" s="37"/>
      <c r="AD699" s="37"/>
      <c r="AE699" s="37"/>
      <c r="AR699" s="216" t="s">
        <v>358</v>
      </c>
      <c r="AT699" s="216" t="s">
        <v>285</v>
      </c>
      <c r="AU699" s="216" t="s">
        <v>87</v>
      </c>
      <c r="AY699" s="18" t="s">
        <v>283</v>
      </c>
      <c r="BE699" s="217">
        <f>IF(N699="základná",J699,0)</f>
        <v>0</v>
      </c>
      <c r="BF699" s="217">
        <f>IF(N699="znížená",J699,0)</f>
        <v>0</v>
      </c>
      <c r="BG699" s="217">
        <f>IF(N699="zákl. prenesená",J699,0)</f>
        <v>0</v>
      </c>
      <c r="BH699" s="217">
        <f>IF(N699="zníž. prenesená",J699,0)</f>
        <v>0</v>
      </c>
      <c r="BI699" s="217">
        <f>IF(N699="nulová",J699,0)</f>
        <v>0</v>
      </c>
      <c r="BJ699" s="18" t="s">
        <v>87</v>
      </c>
      <c r="BK699" s="217">
        <f>ROUND(I699*H699,2)</f>
        <v>0</v>
      </c>
      <c r="BL699" s="18" t="s">
        <v>358</v>
      </c>
      <c r="BM699" s="216" t="s">
        <v>5668</v>
      </c>
    </row>
    <row r="700" s="2" customFormat="1" ht="33" customHeight="1">
      <c r="A700" s="37"/>
      <c r="B700" s="168"/>
      <c r="C700" s="204" t="s">
        <v>1328</v>
      </c>
      <c r="D700" s="204" t="s">
        <v>285</v>
      </c>
      <c r="E700" s="205" t="s">
        <v>5669</v>
      </c>
      <c r="F700" s="206" t="s">
        <v>5670</v>
      </c>
      <c r="G700" s="207" t="s">
        <v>288</v>
      </c>
      <c r="H700" s="208">
        <v>228.22</v>
      </c>
      <c r="I700" s="209"/>
      <c r="J700" s="210">
        <f>ROUND(I700*H700,2)</f>
        <v>0</v>
      </c>
      <c r="K700" s="211"/>
      <c r="L700" s="38"/>
      <c r="M700" s="212" t="s">
        <v>1</v>
      </c>
      <c r="N700" s="213" t="s">
        <v>41</v>
      </c>
      <c r="O700" s="81"/>
      <c r="P700" s="214">
        <f>O700*H700</f>
        <v>0</v>
      </c>
      <c r="Q700" s="214">
        <v>0.0118663</v>
      </c>
      <c r="R700" s="214">
        <f>Q700*H700</f>
        <v>2.7081269859999999</v>
      </c>
      <c r="S700" s="214">
        <v>0</v>
      </c>
      <c r="T700" s="215">
        <f>S700*H700</f>
        <v>0</v>
      </c>
      <c r="U700" s="37"/>
      <c r="V700" s="37"/>
      <c r="W700" s="37"/>
      <c r="X700" s="37"/>
      <c r="Y700" s="37"/>
      <c r="Z700" s="37"/>
      <c r="AA700" s="37"/>
      <c r="AB700" s="37"/>
      <c r="AC700" s="37"/>
      <c r="AD700" s="37"/>
      <c r="AE700" s="37"/>
      <c r="AR700" s="216" t="s">
        <v>358</v>
      </c>
      <c r="AT700" s="216" t="s">
        <v>285</v>
      </c>
      <c r="AU700" s="216" t="s">
        <v>87</v>
      </c>
      <c r="AY700" s="18" t="s">
        <v>283</v>
      </c>
      <c r="BE700" s="217">
        <f>IF(N700="základná",J700,0)</f>
        <v>0</v>
      </c>
      <c r="BF700" s="217">
        <f>IF(N700="znížená",J700,0)</f>
        <v>0</v>
      </c>
      <c r="BG700" s="217">
        <f>IF(N700="zákl. prenesená",J700,0)</f>
        <v>0</v>
      </c>
      <c r="BH700" s="217">
        <f>IF(N700="zníž. prenesená",J700,0)</f>
        <v>0</v>
      </c>
      <c r="BI700" s="217">
        <f>IF(N700="nulová",J700,0)</f>
        <v>0</v>
      </c>
      <c r="BJ700" s="18" t="s">
        <v>87</v>
      </c>
      <c r="BK700" s="217">
        <f>ROUND(I700*H700,2)</f>
        <v>0</v>
      </c>
      <c r="BL700" s="18" t="s">
        <v>358</v>
      </c>
      <c r="BM700" s="216" t="s">
        <v>5671</v>
      </c>
    </row>
    <row r="701" s="2" customFormat="1" ht="37.8" customHeight="1">
      <c r="A701" s="37"/>
      <c r="B701" s="168"/>
      <c r="C701" s="204" t="s">
        <v>1330</v>
      </c>
      <c r="D701" s="204" t="s">
        <v>285</v>
      </c>
      <c r="E701" s="205" t="s">
        <v>1173</v>
      </c>
      <c r="F701" s="206" t="s">
        <v>1174</v>
      </c>
      <c r="G701" s="207" t="s">
        <v>288</v>
      </c>
      <c r="H701" s="208">
        <v>769.67999999999995</v>
      </c>
      <c r="I701" s="209"/>
      <c r="J701" s="210">
        <f>ROUND(I701*H701,2)</f>
        <v>0</v>
      </c>
      <c r="K701" s="211"/>
      <c r="L701" s="38"/>
      <c r="M701" s="212" t="s">
        <v>1</v>
      </c>
      <c r="N701" s="213" t="s">
        <v>41</v>
      </c>
      <c r="O701" s="81"/>
      <c r="P701" s="214">
        <f>O701*H701</f>
        <v>0</v>
      </c>
      <c r="Q701" s="214">
        <v>0</v>
      </c>
      <c r="R701" s="214">
        <f>Q701*H701</f>
        <v>0</v>
      </c>
      <c r="S701" s="214">
        <v>0.021059999999999999</v>
      </c>
      <c r="T701" s="215">
        <f>S701*H701</f>
        <v>16.209460799999999</v>
      </c>
      <c r="U701" s="37"/>
      <c r="V701" s="37"/>
      <c r="W701" s="37"/>
      <c r="X701" s="37"/>
      <c r="Y701" s="37"/>
      <c r="Z701" s="37"/>
      <c r="AA701" s="37"/>
      <c r="AB701" s="37"/>
      <c r="AC701" s="37"/>
      <c r="AD701" s="37"/>
      <c r="AE701" s="37"/>
      <c r="AR701" s="216" t="s">
        <v>358</v>
      </c>
      <c r="AT701" s="216" t="s">
        <v>285</v>
      </c>
      <c r="AU701" s="216" t="s">
        <v>87</v>
      </c>
      <c r="AY701" s="18" t="s">
        <v>283</v>
      </c>
      <c r="BE701" s="217">
        <f>IF(N701="základná",J701,0)</f>
        <v>0</v>
      </c>
      <c r="BF701" s="217">
        <f>IF(N701="znížená",J701,0)</f>
        <v>0</v>
      </c>
      <c r="BG701" s="217">
        <f>IF(N701="zákl. prenesená",J701,0)</f>
        <v>0</v>
      </c>
      <c r="BH701" s="217">
        <f>IF(N701="zníž. prenesená",J701,0)</f>
        <v>0</v>
      </c>
      <c r="BI701" s="217">
        <f>IF(N701="nulová",J701,0)</f>
        <v>0</v>
      </c>
      <c r="BJ701" s="18" t="s">
        <v>87</v>
      </c>
      <c r="BK701" s="217">
        <f>ROUND(I701*H701,2)</f>
        <v>0</v>
      </c>
      <c r="BL701" s="18" t="s">
        <v>358</v>
      </c>
      <c r="BM701" s="216" t="s">
        <v>1175</v>
      </c>
    </row>
    <row r="702" s="13" customFormat="1">
      <c r="A702" s="13"/>
      <c r="B702" s="218"/>
      <c r="C702" s="13"/>
      <c r="D702" s="219" t="s">
        <v>291</v>
      </c>
      <c r="E702" s="220" t="s">
        <v>1</v>
      </c>
      <c r="F702" s="221" t="s">
        <v>5672</v>
      </c>
      <c r="G702" s="13"/>
      <c r="H702" s="222">
        <v>447.12</v>
      </c>
      <c r="I702" s="223"/>
      <c r="J702" s="13"/>
      <c r="K702" s="13"/>
      <c r="L702" s="218"/>
      <c r="M702" s="224"/>
      <c r="N702" s="225"/>
      <c r="O702" s="225"/>
      <c r="P702" s="225"/>
      <c r="Q702" s="225"/>
      <c r="R702" s="225"/>
      <c r="S702" s="225"/>
      <c r="T702" s="226"/>
      <c r="U702" s="13"/>
      <c r="V702" s="13"/>
      <c r="W702" s="13"/>
      <c r="X702" s="13"/>
      <c r="Y702" s="13"/>
      <c r="Z702" s="13"/>
      <c r="AA702" s="13"/>
      <c r="AB702" s="13"/>
      <c r="AC702" s="13"/>
      <c r="AD702" s="13"/>
      <c r="AE702" s="13"/>
      <c r="AT702" s="220" t="s">
        <v>291</v>
      </c>
      <c r="AU702" s="220" t="s">
        <v>87</v>
      </c>
      <c r="AV702" s="13" t="s">
        <v>87</v>
      </c>
      <c r="AW702" s="13" t="s">
        <v>31</v>
      </c>
      <c r="AX702" s="13" t="s">
        <v>75</v>
      </c>
      <c r="AY702" s="220" t="s">
        <v>283</v>
      </c>
    </row>
    <row r="703" s="13" customFormat="1">
      <c r="A703" s="13"/>
      <c r="B703" s="218"/>
      <c r="C703" s="13"/>
      <c r="D703" s="219" t="s">
        <v>291</v>
      </c>
      <c r="E703" s="220" t="s">
        <v>1</v>
      </c>
      <c r="F703" s="221" t="s">
        <v>5673</v>
      </c>
      <c r="G703" s="13"/>
      <c r="H703" s="222">
        <v>322.56</v>
      </c>
      <c r="I703" s="223"/>
      <c r="J703" s="13"/>
      <c r="K703" s="13"/>
      <c r="L703" s="218"/>
      <c r="M703" s="224"/>
      <c r="N703" s="225"/>
      <c r="O703" s="225"/>
      <c r="P703" s="225"/>
      <c r="Q703" s="225"/>
      <c r="R703" s="225"/>
      <c r="S703" s="225"/>
      <c r="T703" s="226"/>
      <c r="U703" s="13"/>
      <c r="V703" s="13"/>
      <c r="W703" s="13"/>
      <c r="X703" s="13"/>
      <c r="Y703" s="13"/>
      <c r="Z703" s="13"/>
      <c r="AA703" s="13"/>
      <c r="AB703" s="13"/>
      <c r="AC703" s="13"/>
      <c r="AD703" s="13"/>
      <c r="AE703" s="13"/>
      <c r="AT703" s="220" t="s">
        <v>291</v>
      </c>
      <c r="AU703" s="220" t="s">
        <v>87</v>
      </c>
      <c r="AV703" s="13" t="s">
        <v>87</v>
      </c>
      <c r="AW703" s="13" t="s">
        <v>31</v>
      </c>
      <c r="AX703" s="13" t="s">
        <v>75</v>
      </c>
      <c r="AY703" s="220" t="s">
        <v>283</v>
      </c>
    </row>
    <row r="704" s="14" customFormat="1">
      <c r="A704" s="14"/>
      <c r="B704" s="227"/>
      <c r="C704" s="14"/>
      <c r="D704" s="219" t="s">
        <v>291</v>
      </c>
      <c r="E704" s="228" t="s">
        <v>1</v>
      </c>
      <c r="F704" s="229" t="s">
        <v>293</v>
      </c>
      <c r="G704" s="14"/>
      <c r="H704" s="230">
        <v>769.68000000000006</v>
      </c>
      <c r="I704" s="231"/>
      <c r="J704" s="14"/>
      <c r="K704" s="14"/>
      <c r="L704" s="227"/>
      <c r="M704" s="232"/>
      <c r="N704" s="233"/>
      <c r="O704" s="233"/>
      <c r="P704" s="233"/>
      <c r="Q704" s="233"/>
      <c r="R704" s="233"/>
      <c r="S704" s="233"/>
      <c r="T704" s="234"/>
      <c r="U704" s="14"/>
      <c r="V704" s="14"/>
      <c r="W704" s="14"/>
      <c r="X704" s="14"/>
      <c r="Y704" s="14"/>
      <c r="Z704" s="14"/>
      <c r="AA704" s="14"/>
      <c r="AB704" s="14"/>
      <c r="AC704" s="14"/>
      <c r="AD704" s="14"/>
      <c r="AE704" s="14"/>
      <c r="AT704" s="228" t="s">
        <v>291</v>
      </c>
      <c r="AU704" s="228" t="s">
        <v>87</v>
      </c>
      <c r="AV704" s="14" t="s">
        <v>289</v>
      </c>
      <c r="AW704" s="14" t="s">
        <v>31</v>
      </c>
      <c r="AX704" s="14" t="s">
        <v>82</v>
      </c>
      <c r="AY704" s="228" t="s">
        <v>283</v>
      </c>
    </row>
    <row r="705" s="2" customFormat="1" ht="16.5" customHeight="1">
      <c r="A705" s="37"/>
      <c r="B705" s="168"/>
      <c r="C705" s="204" t="s">
        <v>1334</v>
      </c>
      <c r="D705" s="204" t="s">
        <v>285</v>
      </c>
      <c r="E705" s="205" t="s">
        <v>5674</v>
      </c>
      <c r="F705" s="206" t="s">
        <v>5675</v>
      </c>
      <c r="G705" s="207" t="s">
        <v>288</v>
      </c>
      <c r="H705" s="208">
        <v>10.560000000000001</v>
      </c>
      <c r="I705" s="209"/>
      <c r="J705" s="210">
        <f>ROUND(I705*H705,2)</f>
        <v>0</v>
      </c>
      <c r="K705" s="211"/>
      <c r="L705" s="38"/>
      <c r="M705" s="212" t="s">
        <v>1</v>
      </c>
      <c r="N705" s="213" t="s">
        <v>41</v>
      </c>
      <c r="O705" s="81"/>
      <c r="P705" s="214">
        <f>O705*H705</f>
        <v>0</v>
      </c>
      <c r="Q705" s="214">
        <v>0</v>
      </c>
      <c r="R705" s="214">
        <f>Q705*H705</f>
        <v>0</v>
      </c>
      <c r="S705" s="214">
        <v>0</v>
      </c>
      <c r="T705" s="215">
        <f>S705*H705</f>
        <v>0</v>
      </c>
      <c r="U705" s="37"/>
      <c r="V705" s="37"/>
      <c r="W705" s="37"/>
      <c r="X705" s="37"/>
      <c r="Y705" s="37"/>
      <c r="Z705" s="37"/>
      <c r="AA705" s="37"/>
      <c r="AB705" s="37"/>
      <c r="AC705" s="37"/>
      <c r="AD705" s="37"/>
      <c r="AE705" s="37"/>
      <c r="AR705" s="216" t="s">
        <v>358</v>
      </c>
      <c r="AT705" s="216" t="s">
        <v>285</v>
      </c>
      <c r="AU705" s="216" t="s">
        <v>87</v>
      </c>
      <c r="AY705" s="18" t="s">
        <v>283</v>
      </c>
      <c r="BE705" s="217">
        <f>IF(N705="základná",J705,0)</f>
        <v>0</v>
      </c>
      <c r="BF705" s="217">
        <f>IF(N705="znížená",J705,0)</f>
        <v>0</v>
      </c>
      <c r="BG705" s="217">
        <f>IF(N705="zákl. prenesená",J705,0)</f>
        <v>0</v>
      </c>
      <c r="BH705" s="217">
        <f>IF(N705="zníž. prenesená",J705,0)</f>
        <v>0</v>
      </c>
      <c r="BI705" s="217">
        <f>IF(N705="nulová",J705,0)</f>
        <v>0</v>
      </c>
      <c r="BJ705" s="18" t="s">
        <v>87</v>
      </c>
      <c r="BK705" s="217">
        <f>ROUND(I705*H705,2)</f>
        <v>0</v>
      </c>
      <c r="BL705" s="18" t="s">
        <v>358</v>
      </c>
      <c r="BM705" s="216" t="s">
        <v>5676</v>
      </c>
    </row>
    <row r="706" s="13" customFormat="1">
      <c r="A706" s="13"/>
      <c r="B706" s="218"/>
      <c r="C706" s="13"/>
      <c r="D706" s="219" t="s">
        <v>291</v>
      </c>
      <c r="E706" s="220" t="s">
        <v>1</v>
      </c>
      <c r="F706" s="221" t="s">
        <v>5677</v>
      </c>
      <c r="G706" s="13"/>
      <c r="H706" s="222">
        <v>10.560000000000001</v>
      </c>
      <c r="I706" s="223"/>
      <c r="J706" s="13"/>
      <c r="K706" s="13"/>
      <c r="L706" s="218"/>
      <c r="M706" s="224"/>
      <c r="N706" s="225"/>
      <c r="O706" s="225"/>
      <c r="P706" s="225"/>
      <c r="Q706" s="225"/>
      <c r="R706" s="225"/>
      <c r="S706" s="225"/>
      <c r="T706" s="226"/>
      <c r="U706" s="13"/>
      <c r="V706" s="13"/>
      <c r="W706" s="13"/>
      <c r="X706" s="13"/>
      <c r="Y706" s="13"/>
      <c r="Z706" s="13"/>
      <c r="AA706" s="13"/>
      <c r="AB706" s="13"/>
      <c r="AC706" s="13"/>
      <c r="AD706" s="13"/>
      <c r="AE706" s="13"/>
      <c r="AT706" s="220" t="s">
        <v>291</v>
      </c>
      <c r="AU706" s="220" t="s">
        <v>87</v>
      </c>
      <c r="AV706" s="13" t="s">
        <v>87</v>
      </c>
      <c r="AW706" s="13" t="s">
        <v>31</v>
      </c>
      <c r="AX706" s="13" t="s">
        <v>82</v>
      </c>
      <c r="AY706" s="220" t="s">
        <v>283</v>
      </c>
    </row>
    <row r="707" s="2" customFormat="1" ht="24.15" customHeight="1">
      <c r="A707" s="37"/>
      <c r="B707" s="168"/>
      <c r="C707" s="204" t="s">
        <v>1339</v>
      </c>
      <c r="D707" s="204" t="s">
        <v>285</v>
      </c>
      <c r="E707" s="205" t="s">
        <v>1183</v>
      </c>
      <c r="F707" s="206" t="s">
        <v>1184</v>
      </c>
      <c r="G707" s="207" t="s">
        <v>979</v>
      </c>
      <c r="H707" s="255"/>
      <c r="I707" s="209"/>
      <c r="J707" s="210">
        <f>ROUND(I707*H707,2)</f>
        <v>0</v>
      </c>
      <c r="K707" s="211"/>
      <c r="L707" s="38"/>
      <c r="M707" s="212" t="s">
        <v>1</v>
      </c>
      <c r="N707" s="213" t="s">
        <v>41</v>
      </c>
      <c r="O707" s="81"/>
      <c r="P707" s="214">
        <f>O707*H707</f>
        <v>0</v>
      </c>
      <c r="Q707" s="214">
        <v>0</v>
      </c>
      <c r="R707" s="214">
        <f>Q707*H707</f>
        <v>0</v>
      </c>
      <c r="S707" s="214">
        <v>0</v>
      </c>
      <c r="T707" s="215">
        <f>S707*H707</f>
        <v>0</v>
      </c>
      <c r="U707" s="37"/>
      <c r="V707" s="37"/>
      <c r="W707" s="37"/>
      <c r="X707" s="37"/>
      <c r="Y707" s="37"/>
      <c r="Z707" s="37"/>
      <c r="AA707" s="37"/>
      <c r="AB707" s="37"/>
      <c r="AC707" s="37"/>
      <c r="AD707" s="37"/>
      <c r="AE707" s="37"/>
      <c r="AR707" s="216" t="s">
        <v>358</v>
      </c>
      <c r="AT707" s="216" t="s">
        <v>285</v>
      </c>
      <c r="AU707" s="216" t="s">
        <v>87</v>
      </c>
      <c r="AY707" s="18" t="s">
        <v>283</v>
      </c>
      <c r="BE707" s="217">
        <f>IF(N707="základná",J707,0)</f>
        <v>0</v>
      </c>
      <c r="BF707" s="217">
        <f>IF(N707="znížená",J707,0)</f>
        <v>0</v>
      </c>
      <c r="BG707" s="217">
        <f>IF(N707="zákl. prenesená",J707,0)</f>
        <v>0</v>
      </c>
      <c r="BH707" s="217">
        <f>IF(N707="zníž. prenesená",J707,0)</f>
        <v>0</v>
      </c>
      <c r="BI707" s="217">
        <f>IF(N707="nulová",J707,0)</f>
        <v>0</v>
      </c>
      <c r="BJ707" s="18" t="s">
        <v>87</v>
      </c>
      <c r="BK707" s="217">
        <f>ROUND(I707*H707,2)</f>
        <v>0</v>
      </c>
      <c r="BL707" s="18" t="s">
        <v>358</v>
      </c>
      <c r="BM707" s="216" t="s">
        <v>1185</v>
      </c>
    </row>
    <row r="708" s="12" customFormat="1" ht="22.8" customHeight="1">
      <c r="A708" s="12"/>
      <c r="B708" s="191"/>
      <c r="C708" s="12"/>
      <c r="D708" s="192" t="s">
        <v>74</v>
      </c>
      <c r="E708" s="202" t="s">
        <v>1186</v>
      </c>
      <c r="F708" s="202" t="s">
        <v>1187</v>
      </c>
      <c r="G708" s="12"/>
      <c r="H708" s="12"/>
      <c r="I708" s="194"/>
      <c r="J708" s="203">
        <f>BK708</f>
        <v>0</v>
      </c>
      <c r="K708" s="12"/>
      <c r="L708" s="191"/>
      <c r="M708" s="196"/>
      <c r="N708" s="197"/>
      <c r="O708" s="197"/>
      <c r="P708" s="198">
        <f>SUM(P709:P739)</f>
        <v>0</v>
      </c>
      <c r="Q708" s="197"/>
      <c r="R708" s="198">
        <f>SUM(R709:R739)</f>
        <v>6.9807416</v>
      </c>
      <c r="S708" s="197"/>
      <c r="T708" s="199">
        <f>SUM(T709:T739)</f>
        <v>4.4479651999999987</v>
      </c>
      <c r="U708" s="12"/>
      <c r="V708" s="12"/>
      <c r="W708" s="12"/>
      <c r="X708" s="12"/>
      <c r="Y708" s="12"/>
      <c r="Z708" s="12"/>
      <c r="AA708" s="12"/>
      <c r="AB708" s="12"/>
      <c r="AC708" s="12"/>
      <c r="AD708" s="12"/>
      <c r="AE708" s="12"/>
      <c r="AR708" s="192" t="s">
        <v>87</v>
      </c>
      <c r="AT708" s="200" t="s">
        <v>74</v>
      </c>
      <c r="AU708" s="200" t="s">
        <v>82</v>
      </c>
      <c r="AY708" s="192" t="s">
        <v>283</v>
      </c>
      <c r="BK708" s="201">
        <f>SUM(BK709:BK739)</f>
        <v>0</v>
      </c>
    </row>
    <row r="709" s="2" customFormat="1" ht="21.75" customHeight="1">
      <c r="A709" s="37"/>
      <c r="B709" s="168"/>
      <c r="C709" s="204" t="s">
        <v>1344</v>
      </c>
      <c r="D709" s="204" t="s">
        <v>285</v>
      </c>
      <c r="E709" s="205" t="s">
        <v>5678</v>
      </c>
      <c r="F709" s="206" t="s">
        <v>5679</v>
      </c>
      <c r="G709" s="207" t="s">
        <v>288</v>
      </c>
      <c r="H709" s="208">
        <v>353.39999999999998</v>
      </c>
      <c r="I709" s="209"/>
      <c r="J709" s="210">
        <f>ROUND(I709*H709,2)</f>
        <v>0</v>
      </c>
      <c r="K709" s="211"/>
      <c r="L709" s="38"/>
      <c r="M709" s="212" t="s">
        <v>1</v>
      </c>
      <c r="N709" s="213" t="s">
        <v>41</v>
      </c>
      <c r="O709" s="81"/>
      <c r="P709" s="214">
        <f>O709*H709</f>
        <v>0</v>
      </c>
      <c r="Q709" s="214">
        <v>0.0103</v>
      </c>
      <c r="R709" s="214">
        <f>Q709*H709</f>
        <v>3.6400199999999998</v>
      </c>
      <c r="S709" s="214">
        <v>0</v>
      </c>
      <c r="T709" s="215">
        <f>S709*H709</f>
        <v>0</v>
      </c>
      <c r="U709" s="37"/>
      <c r="V709" s="37"/>
      <c r="W709" s="37"/>
      <c r="X709" s="37"/>
      <c r="Y709" s="37"/>
      <c r="Z709" s="37"/>
      <c r="AA709" s="37"/>
      <c r="AB709" s="37"/>
      <c r="AC709" s="37"/>
      <c r="AD709" s="37"/>
      <c r="AE709" s="37"/>
      <c r="AR709" s="216" t="s">
        <v>358</v>
      </c>
      <c r="AT709" s="216" t="s">
        <v>285</v>
      </c>
      <c r="AU709" s="216" t="s">
        <v>87</v>
      </c>
      <c r="AY709" s="18" t="s">
        <v>283</v>
      </c>
      <c r="BE709" s="217">
        <f>IF(N709="základná",J709,0)</f>
        <v>0</v>
      </c>
      <c r="BF709" s="217">
        <f>IF(N709="znížená",J709,0)</f>
        <v>0</v>
      </c>
      <c r="BG709" s="217">
        <f>IF(N709="zákl. prenesená",J709,0)</f>
        <v>0</v>
      </c>
      <c r="BH709" s="217">
        <f>IF(N709="zníž. prenesená",J709,0)</f>
        <v>0</v>
      </c>
      <c r="BI709" s="217">
        <f>IF(N709="nulová",J709,0)</f>
        <v>0</v>
      </c>
      <c r="BJ709" s="18" t="s">
        <v>87</v>
      </c>
      <c r="BK709" s="217">
        <f>ROUND(I709*H709,2)</f>
        <v>0</v>
      </c>
      <c r="BL709" s="18" t="s">
        <v>358</v>
      </c>
      <c r="BM709" s="216" t="s">
        <v>5680</v>
      </c>
    </row>
    <row r="710" s="2" customFormat="1" ht="24.15" customHeight="1">
      <c r="A710" s="37"/>
      <c r="B710" s="168"/>
      <c r="C710" s="204" t="s">
        <v>1349</v>
      </c>
      <c r="D710" s="204" t="s">
        <v>285</v>
      </c>
      <c r="E710" s="205" t="s">
        <v>1189</v>
      </c>
      <c r="F710" s="206" t="s">
        <v>1190</v>
      </c>
      <c r="G710" s="207" t="s">
        <v>288</v>
      </c>
      <c r="H710" s="208">
        <v>375.06</v>
      </c>
      <c r="I710" s="209"/>
      <c r="J710" s="210">
        <f>ROUND(I710*H710,2)</f>
        <v>0</v>
      </c>
      <c r="K710" s="211"/>
      <c r="L710" s="38"/>
      <c r="M710" s="212" t="s">
        <v>1</v>
      </c>
      <c r="N710" s="213" t="s">
        <v>41</v>
      </c>
      <c r="O710" s="81"/>
      <c r="P710" s="214">
        <f>O710*H710</f>
        <v>0</v>
      </c>
      <c r="Q710" s="214">
        <v>0</v>
      </c>
      <c r="R710" s="214">
        <f>Q710*H710</f>
        <v>0</v>
      </c>
      <c r="S710" s="214">
        <v>0.0073200000000000001</v>
      </c>
      <c r="T710" s="215">
        <f>S710*H710</f>
        <v>2.7454391999999999</v>
      </c>
      <c r="U710" s="37"/>
      <c r="V710" s="37"/>
      <c r="W710" s="37"/>
      <c r="X710" s="37"/>
      <c r="Y710" s="37"/>
      <c r="Z710" s="37"/>
      <c r="AA710" s="37"/>
      <c r="AB710" s="37"/>
      <c r="AC710" s="37"/>
      <c r="AD710" s="37"/>
      <c r="AE710" s="37"/>
      <c r="AR710" s="216" t="s">
        <v>358</v>
      </c>
      <c r="AT710" s="216" t="s">
        <v>285</v>
      </c>
      <c r="AU710" s="216" t="s">
        <v>87</v>
      </c>
      <c r="AY710" s="18" t="s">
        <v>283</v>
      </c>
      <c r="BE710" s="217">
        <f>IF(N710="základná",J710,0)</f>
        <v>0</v>
      </c>
      <c r="BF710" s="217">
        <f>IF(N710="znížená",J710,0)</f>
        <v>0</v>
      </c>
      <c r="BG710" s="217">
        <f>IF(N710="zákl. prenesená",J710,0)</f>
        <v>0</v>
      </c>
      <c r="BH710" s="217">
        <f>IF(N710="zníž. prenesená",J710,0)</f>
        <v>0</v>
      </c>
      <c r="BI710" s="217">
        <f>IF(N710="nulová",J710,0)</f>
        <v>0</v>
      </c>
      <c r="BJ710" s="18" t="s">
        <v>87</v>
      </c>
      <c r="BK710" s="217">
        <f>ROUND(I710*H710,2)</f>
        <v>0</v>
      </c>
      <c r="BL710" s="18" t="s">
        <v>358</v>
      </c>
      <c r="BM710" s="216" t="s">
        <v>1191</v>
      </c>
    </row>
    <row r="711" s="13" customFormat="1">
      <c r="A711" s="13"/>
      <c r="B711" s="218"/>
      <c r="C711" s="13"/>
      <c r="D711" s="219" t="s">
        <v>291</v>
      </c>
      <c r="E711" s="220" t="s">
        <v>1</v>
      </c>
      <c r="F711" s="221" t="s">
        <v>5644</v>
      </c>
      <c r="G711" s="13"/>
      <c r="H711" s="222">
        <v>322.56</v>
      </c>
      <c r="I711" s="223"/>
      <c r="J711" s="13"/>
      <c r="K711" s="13"/>
      <c r="L711" s="218"/>
      <c r="M711" s="224"/>
      <c r="N711" s="225"/>
      <c r="O711" s="225"/>
      <c r="P711" s="225"/>
      <c r="Q711" s="225"/>
      <c r="R711" s="225"/>
      <c r="S711" s="225"/>
      <c r="T711" s="226"/>
      <c r="U711" s="13"/>
      <c r="V711" s="13"/>
      <c r="W711" s="13"/>
      <c r="X711" s="13"/>
      <c r="Y711" s="13"/>
      <c r="Z711" s="13"/>
      <c r="AA711" s="13"/>
      <c r="AB711" s="13"/>
      <c r="AC711" s="13"/>
      <c r="AD711" s="13"/>
      <c r="AE711" s="13"/>
      <c r="AT711" s="220" t="s">
        <v>291</v>
      </c>
      <c r="AU711" s="220" t="s">
        <v>87</v>
      </c>
      <c r="AV711" s="13" t="s">
        <v>87</v>
      </c>
      <c r="AW711" s="13" t="s">
        <v>31</v>
      </c>
      <c r="AX711" s="13" t="s">
        <v>75</v>
      </c>
      <c r="AY711" s="220" t="s">
        <v>283</v>
      </c>
    </row>
    <row r="712" s="13" customFormat="1">
      <c r="A712" s="13"/>
      <c r="B712" s="218"/>
      <c r="C712" s="13"/>
      <c r="D712" s="219" t="s">
        <v>291</v>
      </c>
      <c r="E712" s="220" t="s">
        <v>1</v>
      </c>
      <c r="F712" s="221" t="s">
        <v>5607</v>
      </c>
      <c r="G712" s="13"/>
      <c r="H712" s="222">
        <v>52.5</v>
      </c>
      <c r="I712" s="223"/>
      <c r="J712" s="13"/>
      <c r="K712" s="13"/>
      <c r="L712" s="218"/>
      <c r="M712" s="224"/>
      <c r="N712" s="225"/>
      <c r="O712" s="225"/>
      <c r="P712" s="225"/>
      <c r="Q712" s="225"/>
      <c r="R712" s="225"/>
      <c r="S712" s="225"/>
      <c r="T712" s="226"/>
      <c r="U712" s="13"/>
      <c r="V712" s="13"/>
      <c r="W712" s="13"/>
      <c r="X712" s="13"/>
      <c r="Y712" s="13"/>
      <c r="Z712" s="13"/>
      <c r="AA712" s="13"/>
      <c r="AB712" s="13"/>
      <c r="AC712" s="13"/>
      <c r="AD712" s="13"/>
      <c r="AE712" s="13"/>
      <c r="AT712" s="220" t="s">
        <v>291</v>
      </c>
      <c r="AU712" s="220" t="s">
        <v>87</v>
      </c>
      <c r="AV712" s="13" t="s">
        <v>87</v>
      </c>
      <c r="AW712" s="13" t="s">
        <v>31</v>
      </c>
      <c r="AX712" s="13" t="s">
        <v>75</v>
      </c>
      <c r="AY712" s="220" t="s">
        <v>283</v>
      </c>
    </row>
    <row r="713" s="14" customFormat="1">
      <c r="A713" s="14"/>
      <c r="B713" s="227"/>
      <c r="C713" s="14"/>
      <c r="D713" s="219" t="s">
        <v>291</v>
      </c>
      <c r="E713" s="228" t="s">
        <v>1</v>
      </c>
      <c r="F713" s="229" t="s">
        <v>293</v>
      </c>
      <c r="G713" s="14"/>
      <c r="H713" s="230">
        <v>375.06</v>
      </c>
      <c r="I713" s="231"/>
      <c r="J713" s="14"/>
      <c r="K713" s="14"/>
      <c r="L713" s="227"/>
      <c r="M713" s="232"/>
      <c r="N713" s="233"/>
      <c r="O713" s="233"/>
      <c r="P713" s="233"/>
      <c r="Q713" s="233"/>
      <c r="R713" s="233"/>
      <c r="S713" s="233"/>
      <c r="T713" s="234"/>
      <c r="U713" s="14"/>
      <c r="V713" s="14"/>
      <c r="W713" s="14"/>
      <c r="X713" s="14"/>
      <c r="Y713" s="14"/>
      <c r="Z713" s="14"/>
      <c r="AA713" s="14"/>
      <c r="AB713" s="14"/>
      <c r="AC713" s="14"/>
      <c r="AD713" s="14"/>
      <c r="AE713" s="14"/>
      <c r="AT713" s="228" t="s">
        <v>291</v>
      </c>
      <c r="AU713" s="228" t="s">
        <v>87</v>
      </c>
      <c r="AV713" s="14" t="s">
        <v>289</v>
      </c>
      <c r="AW713" s="14" t="s">
        <v>31</v>
      </c>
      <c r="AX713" s="14" t="s">
        <v>82</v>
      </c>
      <c r="AY713" s="228" t="s">
        <v>283</v>
      </c>
    </row>
    <row r="714" s="2" customFormat="1" ht="37.8" customHeight="1">
      <c r="A714" s="37"/>
      <c r="B714" s="168"/>
      <c r="C714" s="204" t="s">
        <v>1354</v>
      </c>
      <c r="D714" s="204" t="s">
        <v>285</v>
      </c>
      <c r="E714" s="205" t="s">
        <v>5681</v>
      </c>
      <c r="F714" s="206" t="s">
        <v>5682</v>
      </c>
      <c r="G714" s="207" t="s">
        <v>649</v>
      </c>
      <c r="H714" s="208">
        <v>115</v>
      </c>
      <c r="I714" s="209"/>
      <c r="J714" s="210">
        <f>ROUND(I714*H714,2)</f>
        <v>0</v>
      </c>
      <c r="K714" s="211"/>
      <c r="L714" s="38"/>
      <c r="M714" s="212" t="s">
        <v>1</v>
      </c>
      <c r="N714" s="213" t="s">
        <v>41</v>
      </c>
      <c r="O714" s="81"/>
      <c r="P714" s="214">
        <f>O714*H714</f>
        <v>0</v>
      </c>
      <c r="Q714" s="214">
        <v>0</v>
      </c>
      <c r="R714" s="214">
        <f>Q714*H714</f>
        <v>0</v>
      </c>
      <c r="S714" s="214">
        <v>0.0057999999999999996</v>
      </c>
      <c r="T714" s="215">
        <f>S714*H714</f>
        <v>0.66699999999999993</v>
      </c>
      <c r="U714" s="37"/>
      <c r="V714" s="37"/>
      <c r="W714" s="37"/>
      <c r="X714" s="37"/>
      <c r="Y714" s="37"/>
      <c r="Z714" s="37"/>
      <c r="AA714" s="37"/>
      <c r="AB714" s="37"/>
      <c r="AC714" s="37"/>
      <c r="AD714" s="37"/>
      <c r="AE714" s="37"/>
      <c r="AR714" s="216" t="s">
        <v>358</v>
      </c>
      <c r="AT714" s="216" t="s">
        <v>285</v>
      </c>
      <c r="AU714" s="216" t="s">
        <v>87</v>
      </c>
      <c r="AY714" s="18" t="s">
        <v>283</v>
      </c>
      <c r="BE714" s="217">
        <f>IF(N714="základná",J714,0)</f>
        <v>0</v>
      </c>
      <c r="BF714" s="217">
        <f>IF(N714="znížená",J714,0)</f>
        <v>0</v>
      </c>
      <c r="BG714" s="217">
        <f>IF(N714="zákl. prenesená",J714,0)</f>
        <v>0</v>
      </c>
      <c r="BH714" s="217">
        <f>IF(N714="zníž. prenesená",J714,0)</f>
        <v>0</v>
      </c>
      <c r="BI714" s="217">
        <f>IF(N714="nulová",J714,0)</f>
        <v>0</v>
      </c>
      <c r="BJ714" s="18" t="s">
        <v>87</v>
      </c>
      <c r="BK714" s="217">
        <f>ROUND(I714*H714,2)</f>
        <v>0</v>
      </c>
      <c r="BL714" s="18" t="s">
        <v>358</v>
      </c>
      <c r="BM714" s="216" t="s">
        <v>5683</v>
      </c>
    </row>
    <row r="715" s="2" customFormat="1" ht="37.8" customHeight="1">
      <c r="A715" s="37"/>
      <c r="B715" s="168"/>
      <c r="C715" s="204" t="s">
        <v>1360</v>
      </c>
      <c r="D715" s="204" t="s">
        <v>285</v>
      </c>
      <c r="E715" s="205" t="s">
        <v>1193</v>
      </c>
      <c r="F715" s="206" t="s">
        <v>1194</v>
      </c>
      <c r="G715" s="207" t="s">
        <v>649</v>
      </c>
      <c r="H715" s="208">
        <v>210</v>
      </c>
      <c r="I715" s="209"/>
      <c r="J715" s="210">
        <f>ROUND(I715*H715,2)</f>
        <v>0</v>
      </c>
      <c r="K715" s="211"/>
      <c r="L715" s="38"/>
      <c r="M715" s="212" t="s">
        <v>1</v>
      </c>
      <c r="N715" s="213" t="s">
        <v>41</v>
      </c>
      <c r="O715" s="81"/>
      <c r="P715" s="214">
        <f>O715*H715</f>
        <v>0</v>
      </c>
      <c r="Q715" s="214">
        <v>0.0033300000000000001</v>
      </c>
      <c r="R715" s="214">
        <f>Q715*H715</f>
        <v>0.69930000000000003</v>
      </c>
      <c r="S715" s="214">
        <v>0</v>
      </c>
      <c r="T715" s="215">
        <f>S715*H715</f>
        <v>0</v>
      </c>
      <c r="U715" s="37"/>
      <c r="V715" s="37"/>
      <c r="W715" s="37"/>
      <c r="X715" s="37"/>
      <c r="Y715" s="37"/>
      <c r="Z715" s="37"/>
      <c r="AA715" s="37"/>
      <c r="AB715" s="37"/>
      <c r="AC715" s="37"/>
      <c r="AD715" s="37"/>
      <c r="AE715" s="37"/>
      <c r="AR715" s="216" t="s">
        <v>358</v>
      </c>
      <c r="AT715" s="216" t="s">
        <v>285</v>
      </c>
      <c r="AU715" s="216" t="s">
        <v>87</v>
      </c>
      <c r="AY715" s="18" t="s">
        <v>283</v>
      </c>
      <c r="BE715" s="217">
        <f>IF(N715="základná",J715,0)</f>
        <v>0</v>
      </c>
      <c r="BF715" s="217">
        <f>IF(N715="znížená",J715,0)</f>
        <v>0</v>
      </c>
      <c r="BG715" s="217">
        <f>IF(N715="zákl. prenesená",J715,0)</f>
        <v>0</v>
      </c>
      <c r="BH715" s="217">
        <f>IF(N715="zníž. prenesená",J715,0)</f>
        <v>0</v>
      </c>
      <c r="BI715" s="217">
        <f>IF(N715="nulová",J715,0)</f>
        <v>0</v>
      </c>
      <c r="BJ715" s="18" t="s">
        <v>87</v>
      </c>
      <c r="BK715" s="217">
        <f>ROUND(I715*H715,2)</f>
        <v>0</v>
      </c>
      <c r="BL715" s="18" t="s">
        <v>358</v>
      </c>
      <c r="BM715" s="216" t="s">
        <v>1195</v>
      </c>
    </row>
    <row r="716" s="13" customFormat="1">
      <c r="A716" s="13"/>
      <c r="B716" s="218"/>
      <c r="C716" s="13"/>
      <c r="D716" s="219" t="s">
        <v>291</v>
      </c>
      <c r="E716" s="220" t="s">
        <v>1</v>
      </c>
      <c r="F716" s="221" t="s">
        <v>5684</v>
      </c>
      <c r="G716" s="13"/>
      <c r="H716" s="222">
        <v>210</v>
      </c>
      <c r="I716" s="223"/>
      <c r="J716" s="13"/>
      <c r="K716" s="13"/>
      <c r="L716" s="218"/>
      <c r="M716" s="224"/>
      <c r="N716" s="225"/>
      <c r="O716" s="225"/>
      <c r="P716" s="225"/>
      <c r="Q716" s="225"/>
      <c r="R716" s="225"/>
      <c r="S716" s="225"/>
      <c r="T716" s="226"/>
      <c r="U716" s="13"/>
      <c r="V716" s="13"/>
      <c r="W716" s="13"/>
      <c r="X716" s="13"/>
      <c r="Y716" s="13"/>
      <c r="Z716" s="13"/>
      <c r="AA716" s="13"/>
      <c r="AB716" s="13"/>
      <c r="AC716" s="13"/>
      <c r="AD716" s="13"/>
      <c r="AE716" s="13"/>
      <c r="AT716" s="220" t="s">
        <v>291</v>
      </c>
      <c r="AU716" s="220" t="s">
        <v>87</v>
      </c>
      <c r="AV716" s="13" t="s">
        <v>87</v>
      </c>
      <c r="AW716" s="13" t="s">
        <v>31</v>
      </c>
      <c r="AX716" s="13" t="s">
        <v>82</v>
      </c>
      <c r="AY716" s="220" t="s">
        <v>283</v>
      </c>
    </row>
    <row r="717" s="2" customFormat="1" ht="24.15" customHeight="1">
      <c r="A717" s="37"/>
      <c r="B717" s="168"/>
      <c r="C717" s="204" t="s">
        <v>1365</v>
      </c>
      <c r="D717" s="204" t="s">
        <v>285</v>
      </c>
      <c r="E717" s="205" t="s">
        <v>1203</v>
      </c>
      <c r="F717" s="206" t="s">
        <v>1204</v>
      </c>
      <c r="G717" s="207" t="s">
        <v>649</v>
      </c>
      <c r="H717" s="208">
        <v>220</v>
      </c>
      <c r="I717" s="209"/>
      <c r="J717" s="210">
        <f>ROUND(I717*H717,2)</f>
        <v>0</v>
      </c>
      <c r="K717" s="211"/>
      <c r="L717" s="38"/>
      <c r="M717" s="212" t="s">
        <v>1</v>
      </c>
      <c r="N717" s="213" t="s">
        <v>41</v>
      </c>
      <c r="O717" s="81"/>
      <c r="P717" s="214">
        <f>O717*H717</f>
        <v>0</v>
      </c>
      <c r="Q717" s="214">
        <v>0</v>
      </c>
      <c r="R717" s="214">
        <f>Q717*H717</f>
        <v>0</v>
      </c>
      <c r="S717" s="214">
        <v>0.0033</v>
      </c>
      <c r="T717" s="215">
        <f>S717*H717</f>
        <v>0.72599999999999998</v>
      </c>
      <c r="U717" s="37"/>
      <c r="V717" s="37"/>
      <c r="W717" s="37"/>
      <c r="X717" s="37"/>
      <c r="Y717" s="37"/>
      <c r="Z717" s="37"/>
      <c r="AA717" s="37"/>
      <c r="AB717" s="37"/>
      <c r="AC717" s="37"/>
      <c r="AD717" s="37"/>
      <c r="AE717" s="37"/>
      <c r="AR717" s="216" t="s">
        <v>358</v>
      </c>
      <c r="AT717" s="216" t="s">
        <v>285</v>
      </c>
      <c r="AU717" s="216" t="s">
        <v>87</v>
      </c>
      <c r="AY717" s="18" t="s">
        <v>283</v>
      </c>
      <c r="BE717" s="217">
        <f>IF(N717="základná",J717,0)</f>
        <v>0</v>
      </c>
      <c r="BF717" s="217">
        <f>IF(N717="znížená",J717,0)</f>
        <v>0</v>
      </c>
      <c r="BG717" s="217">
        <f>IF(N717="zákl. prenesená",J717,0)</f>
        <v>0</v>
      </c>
      <c r="BH717" s="217">
        <f>IF(N717="zníž. prenesená",J717,0)</f>
        <v>0</v>
      </c>
      <c r="BI717" s="217">
        <f>IF(N717="nulová",J717,0)</f>
        <v>0</v>
      </c>
      <c r="BJ717" s="18" t="s">
        <v>87</v>
      </c>
      <c r="BK717" s="217">
        <f>ROUND(I717*H717,2)</f>
        <v>0</v>
      </c>
      <c r="BL717" s="18" t="s">
        <v>358</v>
      </c>
      <c r="BM717" s="216" t="s">
        <v>1205</v>
      </c>
    </row>
    <row r="718" s="13" customFormat="1">
      <c r="A718" s="13"/>
      <c r="B718" s="218"/>
      <c r="C718" s="13"/>
      <c r="D718" s="219" t="s">
        <v>291</v>
      </c>
      <c r="E718" s="220" t="s">
        <v>1</v>
      </c>
      <c r="F718" s="221" t="s">
        <v>1609</v>
      </c>
      <c r="G718" s="13"/>
      <c r="H718" s="222">
        <v>220</v>
      </c>
      <c r="I718" s="223"/>
      <c r="J718" s="13"/>
      <c r="K718" s="13"/>
      <c r="L718" s="218"/>
      <c r="M718" s="224"/>
      <c r="N718" s="225"/>
      <c r="O718" s="225"/>
      <c r="P718" s="225"/>
      <c r="Q718" s="225"/>
      <c r="R718" s="225"/>
      <c r="S718" s="225"/>
      <c r="T718" s="226"/>
      <c r="U718" s="13"/>
      <c r="V718" s="13"/>
      <c r="W718" s="13"/>
      <c r="X718" s="13"/>
      <c r="Y718" s="13"/>
      <c r="Z718" s="13"/>
      <c r="AA718" s="13"/>
      <c r="AB718" s="13"/>
      <c r="AC718" s="13"/>
      <c r="AD718" s="13"/>
      <c r="AE718" s="13"/>
      <c r="AT718" s="220" t="s">
        <v>291</v>
      </c>
      <c r="AU718" s="220" t="s">
        <v>87</v>
      </c>
      <c r="AV718" s="13" t="s">
        <v>87</v>
      </c>
      <c r="AW718" s="13" t="s">
        <v>31</v>
      </c>
      <c r="AX718" s="13" t="s">
        <v>82</v>
      </c>
      <c r="AY718" s="220" t="s">
        <v>283</v>
      </c>
    </row>
    <row r="719" s="2" customFormat="1" ht="37.8" customHeight="1">
      <c r="A719" s="37"/>
      <c r="B719" s="168"/>
      <c r="C719" s="204" t="s">
        <v>1374</v>
      </c>
      <c r="D719" s="204" t="s">
        <v>285</v>
      </c>
      <c r="E719" s="205" t="s">
        <v>1207</v>
      </c>
      <c r="F719" s="206" t="s">
        <v>1208</v>
      </c>
      <c r="G719" s="207" t="s">
        <v>649</v>
      </c>
      <c r="H719" s="208">
        <v>190</v>
      </c>
      <c r="I719" s="209"/>
      <c r="J719" s="210">
        <f>ROUND(I719*H719,2)</f>
        <v>0</v>
      </c>
      <c r="K719" s="211"/>
      <c r="L719" s="38"/>
      <c r="M719" s="212" t="s">
        <v>1</v>
      </c>
      <c r="N719" s="213" t="s">
        <v>41</v>
      </c>
      <c r="O719" s="81"/>
      <c r="P719" s="214">
        <f>O719*H719</f>
        <v>0</v>
      </c>
      <c r="Q719" s="214">
        <v>0.0055300000000000002</v>
      </c>
      <c r="R719" s="214">
        <f>Q719*H719</f>
        <v>1.0507</v>
      </c>
      <c r="S719" s="214">
        <v>0</v>
      </c>
      <c r="T719" s="215">
        <f>S719*H719</f>
        <v>0</v>
      </c>
      <c r="U719" s="37"/>
      <c r="V719" s="37"/>
      <c r="W719" s="37"/>
      <c r="X719" s="37"/>
      <c r="Y719" s="37"/>
      <c r="Z719" s="37"/>
      <c r="AA719" s="37"/>
      <c r="AB719" s="37"/>
      <c r="AC719" s="37"/>
      <c r="AD719" s="37"/>
      <c r="AE719" s="37"/>
      <c r="AR719" s="216" t="s">
        <v>358</v>
      </c>
      <c r="AT719" s="216" t="s">
        <v>285</v>
      </c>
      <c r="AU719" s="216" t="s">
        <v>87</v>
      </c>
      <c r="AY719" s="18" t="s">
        <v>283</v>
      </c>
      <c r="BE719" s="217">
        <f>IF(N719="základná",J719,0)</f>
        <v>0</v>
      </c>
      <c r="BF719" s="217">
        <f>IF(N719="znížená",J719,0)</f>
        <v>0</v>
      </c>
      <c r="BG719" s="217">
        <f>IF(N719="zákl. prenesená",J719,0)</f>
        <v>0</v>
      </c>
      <c r="BH719" s="217">
        <f>IF(N719="zníž. prenesená",J719,0)</f>
        <v>0</v>
      </c>
      <c r="BI719" s="217">
        <f>IF(N719="nulová",J719,0)</f>
        <v>0</v>
      </c>
      <c r="BJ719" s="18" t="s">
        <v>87</v>
      </c>
      <c r="BK719" s="217">
        <f>ROUND(I719*H719,2)</f>
        <v>0</v>
      </c>
      <c r="BL719" s="18" t="s">
        <v>358</v>
      </c>
      <c r="BM719" s="216" t="s">
        <v>1209</v>
      </c>
    </row>
    <row r="720" s="13" customFormat="1">
      <c r="A720" s="13"/>
      <c r="B720" s="218"/>
      <c r="C720" s="13"/>
      <c r="D720" s="219" t="s">
        <v>291</v>
      </c>
      <c r="E720" s="220" t="s">
        <v>1</v>
      </c>
      <c r="F720" s="221" t="s">
        <v>5685</v>
      </c>
      <c r="G720" s="13"/>
      <c r="H720" s="222">
        <v>190</v>
      </c>
      <c r="I720" s="223"/>
      <c r="J720" s="13"/>
      <c r="K720" s="13"/>
      <c r="L720" s="218"/>
      <c r="M720" s="224"/>
      <c r="N720" s="225"/>
      <c r="O720" s="225"/>
      <c r="P720" s="225"/>
      <c r="Q720" s="225"/>
      <c r="R720" s="225"/>
      <c r="S720" s="225"/>
      <c r="T720" s="226"/>
      <c r="U720" s="13"/>
      <c r="V720" s="13"/>
      <c r="W720" s="13"/>
      <c r="X720" s="13"/>
      <c r="Y720" s="13"/>
      <c r="Z720" s="13"/>
      <c r="AA720" s="13"/>
      <c r="AB720" s="13"/>
      <c r="AC720" s="13"/>
      <c r="AD720" s="13"/>
      <c r="AE720" s="13"/>
      <c r="AT720" s="220" t="s">
        <v>291</v>
      </c>
      <c r="AU720" s="220" t="s">
        <v>87</v>
      </c>
      <c r="AV720" s="13" t="s">
        <v>87</v>
      </c>
      <c r="AW720" s="13" t="s">
        <v>31</v>
      </c>
      <c r="AX720" s="13" t="s">
        <v>82</v>
      </c>
      <c r="AY720" s="220" t="s">
        <v>283</v>
      </c>
    </row>
    <row r="721" s="2" customFormat="1" ht="33" customHeight="1">
      <c r="A721" s="37"/>
      <c r="B721" s="168"/>
      <c r="C721" s="204" t="s">
        <v>1380</v>
      </c>
      <c r="D721" s="204" t="s">
        <v>285</v>
      </c>
      <c r="E721" s="205" t="s">
        <v>1212</v>
      </c>
      <c r="F721" s="206" t="s">
        <v>1213</v>
      </c>
      <c r="G721" s="207" t="s">
        <v>649</v>
      </c>
      <c r="H721" s="208">
        <v>134.59999999999999</v>
      </c>
      <c r="I721" s="209"/>
      <c r="J721" s="210">
        <f>ROUND(I721*H721,2)</f>
        <v>0</v>
      </c>
      <c r="K721" s="211"/>
      <c r="L721" s="38"/>
      <c r="M721" s="212" t="s">
        <v>1</v>
      </c>
      <c r="N721" s="213" t="s">
        <v>41</v>
      </c>
      <c r="O721" s="81"/>
      <c r="P721" s="214">
        <f>O721*H721</f>
        <v>0</v>
      </c>
      <c r="Q721" s="214">
        <v>0.0035100000000000001</v>
      </c>
      <c r="R721" s="214">
        <f>Q721*H721</f>
        <v>0.47244599999999998</v>
      </c>
      <c r="S721" s="214">
        <v>0</v>
      </c>
      <c r="T721" s="215">
        <f>S721*H721</f>
        <v>0</v>
      </c>
      <c r="U721" s="37"/>
      <c r="V721" s="37"/>
      <c r="W721" s="37"/>
      <c r="X721" s="37"/>
      <c r="Y721" s="37"/>
      <c r="Z721" s="37"/>
      <c r="AA721" s="37"/>
      <c r="AB721" s="37"/>
      <c r="AC721" s="37"/>
      <c r="AD721" s="37"/>
      <c r="AE721" s="37"/>
      <c r="AR721" s="216" t="s">
        <v>289</v>
      </c>
      <c r="AT721" s="216" t="s">
        <v>285</v>
      </c>
      <c r="AU721" s="216" t="s">
        <v>87</v>
      </c>
      <c r="AY721" s="18" t="s">
        <v>283</v>
      </c>
      <c r="BE721" s="217">
        <f>IF(N721="základná",J721,0)</f>
        <v>0</v>
      </c>
      <c r="BF721" s="217">
        <f>IF(N721="znížená",J721,0)</f>
        <v>0</v>
      </c>
      <c r="BG721" s="217">
        <f>IF(N721="zákl. prenesená",J721,0)</f>
        <v>0</v>
      </c>
      <c r="BH721" s="217">
        <f>IF(N721="zníž. prenesená",J721,0)</f>
        <v>0</v>
      </c>
      <c r="BI721" s="217">
        <f>IF(N721="nulová",J721,0)</f>
        <v>0</v>
      </c>
      <c r="BJ721" s="18" t="s">
        <v>87</v>
      </c>
      <c r="BK721" s="217">
        <f>ROUND(I721*H721,2)</f>
        <v>0</v>
      </c>
      <c r="BL721" s="18" t="s">
        <v>289</v>
      </c>
      <c r="BM721" s="216" t="s">
        <v>1214</v>
      </c>
    </row>
    <row r="722" s="13" customFormat="1">
      <c r="A722" s="13"/>
      <c r="B722" s="218"/>
      <c r="C722" s="13"/>
      <c r="D722" s="219" t="s">
        <v>291</v>
      </c>
      <c r="E722" s="220" t="s">
        <v>1</v>
      </c>
      <c r="F722" s="221" t="s">
        <v>5686</v>
      </c>
      <c r="G722" s="13"/>
      <c r="H722" s="222">
        <v>134.59999999999999</v>
      </c>
      <c r="I722" s="223"/>
      <c r="J722" s="13"/>
      <c r="K722" s="13"/>
      <c r="L722" s="218"/>
      <c r="M722" s="224"/>
      <c r="N722" s="225"/>
      <c r="O722" s="225"/>
      <c r="P722" s="225"/>
      <c r="Q722" s="225"/>
      <c r="R722" s="225"/>
      <c r="S722" s="225"/>
      <c r="T722" s="226"/>
      <c r="U722" s="13"/>
      <c r="V722" s="13"/>
      <c r="W722" s="13"/>
      <c r="X722" s="13"/>
      <c r="Y722" s="13"/>
      <c r="Z722" s="13"/>
      <c r="AA722" s="13"/>
      <c r="AB722" s="13"/>
      <c r="AC722" s="13"/>
      <c r="AD722" s="13"/>
      <c r="AE722" s="13"/>
      <c r="AT722" s="220" t="s">
        <v>291</v>
      </c>
      <c r="AU722" s="220" t="s">
        <v>87</v>
      </c>
      <c r="AV722" s="13" t="s">
        <v>87</v>
      </c>
      <c r="AW722" s="13" t="s">
        <v>31</v>
      </c>
      <c r="AX722" s="13" t="s">
        <v>82</v>
      </c>
      <c r="AY722" s="220" t="s">
        <v>283</v>
      </c>
    </row>
    <row r="723" s="2" customFormat="1" ht="24.15" customHeight="1">
      <c r="A723" s="37"/>
      <c r="B723" s="168"/>
      <c r="C723" s="204" t="s">
        <v>1384</v>
      </c>
      <c r="D723" s="204" t="s">
        <v>285</v>
      </c>
      <c r="E723" s="205" t="s">
        <v>1217</v>
      </c>
      <c r="F723" s="206" t="s">
        <v>1218</v>
      </c>
      <c r="G723" s="207" t="s">
        <v>649</v>
      </c>
      <c r="H723" s="208">
        <v>131.68000000000001</v>
      </c>
      <c r="I723" s="209"/>
      <c r="J723" s="210">
        <f>ROUND(I723*H723,2)</f>
        <v>0</v>
      </c>
      <c r="K723" s="211"/>
      <c r="L723" s="38"/>
      <c r="M723" s="212" t="s">
        <v>1</v>
      </c>
      <c r="N723" s="213" t="s">
        <v>41</v>
      </c>
      <c r="O723" s="81"/>
      <c r="P723" s="214">
        <f>O723*H723</f>
        <v>0</v>
      </c>
      <c r="Q723" s="214">
        <v>0</v>
      </c>
      <c r="R723" s="214">
        <f>Q723*H723</f>
        <v>0</v>
      </c>
      <c r="S723" s="214">
        <v>0.0013500000000000001</v>
      </c>
      <c r="T723" s="215">
        <f>S723*H723</f>
        <v>0.17776800000000001</v>
      </c>
      <c r="U723" s="37"/>
      <c r="V723" s="37"/>
      <c r="W723" s="37"/>
      <c r="X723" s="37"/>
      <c r="Y723" s="37"/>
      <c r="Z723" s="37"/>
      <c r="AA723" s="37"/>
      <c r="AB723" s="37"/>
      <c r="AC723" s="37"/>
      <c r="AD723" s="37"/>
      <c r="AE723" s="37"/>
      <c r="AR723" s="216" t="s">
        <v>358</v>
      </c>
      <c r="AT723" s="216" t="s">
        <v>285</v>
      </c>
      <c r="AU723" s="216" t="s">
        <v>87</v>
      </c>
      <c r="AY723" s="18" t="s">
        <v>283</v>
      </c>
      <c r="BE723" s="217">
        <f>IF(N723="základná",J723,0)</f>
        <v>0</v>
      </c>
      <c r="BF723" s="217">
        <f>IF(N723="znížená",J723,0)</f>
        <v>0</v>
      </c>
      <c r="BG723" s="217">
        <f>IF(N723="zákl. prenesená",J723,0)</f>
        <v>0</v>
      </c>
      <c r="BH723" s="217">
        <f>IF(N723="zníž. prenesená",J723,0)</f>
        <v>0</v>
      </c>
      <c r="BI723" s="217">
        <f>IF(N723="nulová",J723,0)</f>
        <v>0</v>
      </c>
      <c r="BJ723" s="18" t="s">
        <v>87</v>
      </c>
      <c r="BK723" s="217">
        <f>ROUND(I723*H723,2)</f>
        <v>0</v>
      </c>
      <c r="BL723" s="18" t="s">
        <v>358</v>
      </c>
      <c r="BM723" s="216" t="s">
        <v>1219</v>
      </c>
    </row>
    <row r="724" s="13" customFormat="1">
      <c r="A724" s="13"/>
      <c r="B724" s="218"/>
      <c r="C724" s="13"/>
      <c r="D724" s="219" t="s">
        <v>291</v>
      </c>
      <c r="E724" s="220" t="s">
        <v>1</v>
      </c>
      <c r="F724" s="221" t="s">
        <v>5687</v>
      </c>
      <c r="G724" s="13"/>
      <c r="H724" s="222">
        <v>32.399999999999999</v>
      </c>
      <c r="I724" s="223"/>
      <c r="J724" s="13"/>
      <c r="K724" s="13"/>
      <c r="L724" s="218"/>
      <c r="M724" s="224"/>
      <c r="N724" s="225"/>
      <c r="O724" s="225"/>
      <c r="P724" s="225"/>
      <c r="Q724" s="225"/>
      <c r="R724" s="225"/>
      <c r="S724" s="225"/>
      <c r="T724" s="226"/>
      <c r="U724" s="13"/>
      <c r="V724" s="13"/>
      <c r="W724" s="13"/>
      <c r="X724" s="13"/>
      <c r="Y724" s="13"/>
      <c r="Z724" s="13"/>
      <c r="AA724" s="13"/>
      <c r="AB724" s="13"/>
      <c r="AC724" s="13"/>
      <c r="AD724" s="13"/>
      <c r="AE724" s="13"/>
      <c r="AT724" s="220" t="s">
        <v>291</v>
      </c>
      <c r="AU724" s="220" t="s">
        <v>87</v>
      </c>
      <c r="AV724" s="13" t="s">
        <v>87</v>
      </c>
      <c r="AW724" s="13" t="s">
        <v>31</v>
      </c>
      <c r="AX724" s="13" t="s">
        <v>75</v>
      </c>
      <c r="AY724" s="220" t="s">
        <v>283</v>
      </c>
    </row>
    <row r="725" s="13" customFormat="1">
      <c r="A725" s="13"/>
      <c r="B725" s="218"/>
      <c r="C725" s="13"/>
      <c r="D725" s="219" t="s">
        <v>291</v>
      </c>
      <c r="E725" s="220" t="s">
        <v>1</v>
      </c>
      <c r="F725" s="221" t="s">
        <v>5688</v>
      </c>
      <c r="G725" s="13"/>
      <c r="H725" s="222">
        <v>62.880000000000003</v>
      </c>
      <c r="I725" s="223"/>
      <c r="J725" s="13"/>
      <c r="K725" s="13"/>
      <c r="L725" s="218"/>
      <c r="M725" s="224"/>
      <c r="N725" s="225"/>
      <c r="O725" s="225"/>
      <c r="P725" s="225"/>
      <c r="Q725" s="225"/>
      <c r="R725" s="225"/>
      <c r="S725" s="225"/>
      <c r="T725" s="226"/>
      <c r="U725" s="13"/>
      <c r="V725" s="13"/>
      <c r="W725" s="13"/>
      <c r="X725" s="13"/>
      <c r="Y725" s="13"/>
      <c r="Z725" s="13"/>
      <c r="AA725" s="13"/>
      <c r="AB725" s="13"/>
      <c r="AC725" s="13"/>
      <c r="AD725" s="13"/>
      <c r="AE725" s="13"/>
      <c r="AT725" s="220" t="s">
        <v>291</v>
      </c>
      <c r="AU725" s="220" t="s">
        <v>87</v>
      </c>
      <c r="AV725" s="13" t="s">
        <v>87</v>
      </c>
      <c r="AW725" s="13" t="s">
        <v>31</v>
      </c>
      <c r="AX725" s="13" t="s">
        <v>75</v>
      </c>
      <c r="AY725" s="220" t="s">
        <v>283</v>
      </c>
    </row>
    <row r="726" s="13" customFormat="1">
      <c r="A726" s="13"/>
      <c r="B726" s="218"/>
      <c r="C726" s="13"/>
      <c r="D726" s="219" t="s">
        <v>291</v>
      </c>
      <c r="E726" s="220" t="s">
        <v>1</v>
      </c>
      <c r="F726" s="221" t="s">
        <v>5689</v>
      </c>
      <c r="G726" s="13"/>
      <c r="H726" s="222">
        <v>36.399999999999999</v>
      </c>
      <c r="I726" s="223"/>
      <c r="J726" s="13"/>
      <c r="K726" s="13"/>
      <c r="L726" s="218"/>
      <c r="M726" s="224"/>
      <c r="N726" s="225"/>
      <c r="O726" s="225"/>
      <c r="P726" s="225"/>
      <c r="Q726" s="225"/>
      <c r="R726" s="225"/>
      <c r="S726" s="225"/>
      <c r="T726" s="226"/>
      <c r="U726" s="13"/>
      <c r="V726" s="13"/>
      <c r="W726" s="13"/>
      <c r="X726" s="13"/>
      <c r="Y726" s="13"/>
      <c r="Z726" s="13"/>
      <c r="AA726" s="13"/>
      <c r="AB726" s="13"/>
      <c r="AC726" s="13"/>
      <c r="AD726" s="13"/>
      <c r="AE726" s="13"/>
      <c r="AT726" s="220" t="s">
        <v>291</v>
      </c>
      <c r="AU726" s="220" t="s">
        <v>87</v>
      </c>
      <c r="AV726" s="13" t="s">
        <v>87</v>
      </c>
      <c r="AW726" s="13" t="s">
        <v>31</v>
      </c>
      <c r="AX726" s="13" t="s">
        <v>75</v>
      </c>
      <c r="AY726" s="220" t="s">
        <v>283</v>
      </c>
    </row>
    <row r="727" s="14" customFormat="1">
      <c r="A727" s="14"/>
      <c r="B727" s="227"/>
      <c r="C727" s="14"/>
      <c r="D727" s="219" t="s">
        <v>291</v>
      </c>
      <c r="E727" s="228" t="s">
        <v>1</v>
      </c>
      <c r="F727" s="229" t="s">
        <v>293</v>
      </c>
      <c r="G727" s="14"/>
      <c r="H727" s="230">
        <v>131.68000000000001</v>
      </c>
      <c r="I727" s="231"/>
      <c r="J727" s="14"/>
      <c r="K727" s="14"/>
      <c r="L727" s="227"/>
      <c r="M727" s="232"/>
      <c r="N727" s="233"/>
      <c r="O727" s="233"/>
      <c r="P727" s="233"/>
      <c r="Q727" s="233"/>
      <c r="R727" s="233"/>
      <c r="S727" s="233"/>
      <c r="T727" s="234"/>
      <c r="U727" s="14"/>
      <c r="V727" s="14"/>
      <c r="W727" s="14"/>
      <c r="X727" s="14"/>
      <c r="Y727" s="14"/>
      <c r="Z727" s="14"/>
      <c r="AA727" s="14"/>
      <c r="AB727" s="14"/>
      <c r="AC727" s="14"/>
      <c r="AD727" s="14"/>
      <c r="AE727" s="14"/>
      <c r="AT727" s="228" t="s">
        <v>291</v>
      </c>
      <c r="AU727" s="228" t="s">
        <v>87</v>
      </c>
      <c r="AV727" s="14" t="s">
        <v>289</v>
      </c>
      <c r="AW727" s="14" t="s">
        <v>31</v>
      </c>
      <c r="AX727" s="14" t="s">
        <v>82</v>
      </c>
      <c r="AY727" s="228" t="s">
        <v>283</v>
      </c>
    </row>
    <row r="728" s="2" customFormat="1" ht="33" customHeight="1">
      <c r="A728" s="37"/>
      <c r="B728" s="168"/>
      <c r="C728" s="204" t="s">
        <v>1389</v>
      </c>
      <c r="D728" s="204" t="s">
        <v>285</v>
      </c>
      <c r="E728" s="205" t="s">
        <v>5690</v>
      </c>
      <c r="F728" s="206" t="s">
        <v>5691</v>
      </c>
      <c r="G728" s="207" t="s">
        <v>649</v>
      </c>
      <c r="H728" s="208">
        <v>30</v>
      </c>
      <c r="I728" s="209"/>
      <c r="J728" s="210">
        <f>ROUND(I728*H728,2)</f>
        <v>0</v>
      </c>
      <c r="K728" s="211"/>
      <c r="L728" s="38"/>
      <c r="M728" s="212" t="s">
        <v>1</v>
      </c>
      <c r="N728" s="213" t="s">
        <v>41</v>
      </c>
      <c r="O728" s="81"/>
      <c r="P728" s="214">
        <f>O728*H728</f>
        <v>0</v>
      </c>
      <c r="Q728" s="214">
        <v>0.00762044</v>
      </c>
      <c r="R728" s="214">
        <f>Q728*H728</f>
        <v>0.22861319999999999</v>
      </c>
      <c r="S728" s="214">
        <v>0</v>
      </c>
      <c r="T728" s="215">
        <f>S728*H728</f>
        <v>0</v>
      </c>
      <c r="U728" s="37"/>
      <c r="V728" s="37"/>
      <c r="W728" s="37"/>
      <c r="X728" s="37"/>
      <c r="Y728" s="37"/>
      <c r="Z728" s="37"/>
      <c r="AA728" s="37"/>
      <c r="AB728" s="37"/>
      <c r="AC728" s="37"/>
      <c r="AD728" s="37"/>
      <c r="AE728" s="37"/>
      <c r="AR728" s="216" t="s">
        <v>358</v>
      </c>
      <c r="AT728" s="216" t="s">
        <v>285</v>
      </c>
      <c r="AU728" s="216" t="s">
        <v>87</v>
      </c>
      <c r="AY728" s="18" t="s">
        <v>283</v>
      </c>
      <c r="BE728" s="217">
        <f>IF(N728="základná",J728,0)</f>
        <v>0</v>
      </c>
      <c r="BF728" s="217">
        <f>IF(N728="znížená",J728,0)</f>
        <v>0</v>
      </c>
      <c r="BG728" s="217">
        <f>IF(N728="zákl. prenesená",J728,0)</f>
        <v>0</v>
      </c>
      <c r="BH728" s="217">
        <f>IF(N728="zníž. prenesená",J728,0)</f>
        <v>0</v>
      </c>
      <c r="BI728" s="217">
        <f>IF(N728="nulová",J728,0)</f>
        <v>0</v>
      </c>
      <c r="BJ728" s="18" t="s">
        <v>87</v>
      </c>
      <c r="BK728" s="217">
        <f>ROUND(I728*H728,2)</f>
        <v>0</v>
      </c>
      <c r="BL728" s="18" t="s">
        <v>358</v>
      </c>
      <c r="BM728" s="216" t="s">
        <v>5692</v>
      </c>
    </row>
    <row r="729" s="13" customFormat="1">
      <c r="A729" s="13"/>
      <c r="B729" s="218"/>
      <c r="C729" s="13"/>
      <c r="D729" s="219" t="s">
        <v>291</v>
      </c>
      <c r="E729" s="220" t="s">
        <v>1</v>
      </c>
      <c r="F729" s="221" t="s">
        <v>5693</v>
      </c>
      <c r="G729" s="13"/>
      <c r="H729" s="222">
        <v>30</v>
      </c>
      <c r="I729" s="223"/>
      <c r="J729" s="13"/>
      <c r="K729" s="13"/>
      <c r="L729" s="218"/>
      <c r="M729" s="224"/>
      <c r="N729" s="225"/>
      <c r="O729" s="225"/>
      <c r="P729" s="225"/>
      <c r="Q729" s="225"/>
      <c r="R729" s="225"/>
      <c r="S729" s="225"/>
      <c r="T729" s="226"/>
      <c r="U729" s="13"/>
      <c r="V729" s="13"/>
      <c r="W729" s="13"/>
      <c r="X729" s="13"/>
      <c r="Y729" s="13"/>
      <c r="Z729" s="13"/>
      <c r="AA729" s="13"/>
      <c r="AB729" s="13"/>
      <c r="AC729" s="13"/>
      <c r="AD729" s="13"/>
      <c r="AE729" s="13"/>
      <c r="AT729" s="220" t="s">
        <v>291</v>
      </c>
      <c r="AU729" s="220" t="s">
        <v>87</v>
      </c>
      <c r="AV729" s="13" t="s">
        <v>87</v>
      </c>
      <c r="AW729" s="13" t="s">
        <v>31</v>
      </c>
      <c r="AX729" s="13" t="s">
        <v>82</v>
      </c>
      <c r="AY729" s="220" t="s">
        <v>283</v>
      </c>
    </row>
    <row r="730" s="2" customFormat="1" ht="33" customHeight="1">
      <c r="A730" s="37"/>
      <c r="B730" s="168"/>
      <c r="C730" s="204" t="s">
        <v>1395</v>
      </c>
      <c r="D730" s="204" t="s">
        <v>285</v>
      </c>
      <c r="E730" s="205" t="s">
        <v>5694</v>
      </c>
      <c r="F730" s="206" t="s">
        <v>5695</v>
      </c>
      <c r="G730" s="207" t="s">
        <v>649</v>
      </c>
      <c r="H730" s="208">
        <v>120</v>
      </c>
      <c r="I730" s="209"/>
      <c r="J730" s="210">
        <f>ROUND(I730*H730,2)</f>
        <v>0</v>
      </c>
      <c r="K730" s="211"/>
      <c r="L730" s="38"/>
      <c r="M730" s="212" t="s">
        <v>1</v>
      </c>
      <c r="N730" s="213" t="s">
        <v>41</v>
      </c>
      <c r="O730" s="81"/>
      <c r="P730" s="214">
        <f>O730*H730</f>
        <v>0</v>
      </c>
      <c r="Q730" s="214">
        <v>0.0063773199999999997</v>
      </c>
      <c r="R730" s="214">
        <f>Q730*H730</f>
        <v>0.76527839999999991</v>
      </c>
      <c r="S730" s="214">
        <v>0</v>
      </c>
      <c r="T730" s="215">
        <f>S730*H730</f>
        <v>0</v>
      </c>
      <c r="U730" s="37"/>
      <c r="V730" s="37"/>
      <c r="W730" s="37"/>
      <c r="X730" s="37"/>
      <c r="Y730" s="37"/>
      <c r="Z730" s="37"/>
      <c r="AA730" s="37"/>
      <c r="AB730" s="37"/>
      <c r="AC730" s="37"/>
      <c r="AD730" s="37"/>
      <c r="AE730" s="37"/>
      <c r="AR730" s="216" t="s">
        <v>358</v>
      </c>
      <c r="AT730" s="216" t="s">
        <v>285</v>
      </c>
      <c r="AU730" s="216" t="s">
        <v>87</v>
      </c>
      <c r="AY730" s="18" t="s">
        <v>283</v>
      </c>
      <c r="BE730" s="217">
        <f>IF(N730="základná",J730,0)</f>
        <v>0</v>
      </c>
      <c r="BF730" s="217">
        <f>IF(N730="znížená",J730,0)</f>
        <v>0</v>
      </c>
      <c r="BG730" s="217">
        <f>IF(N730="zákl. prenesená",J730,0)</f>
        <v>0</v>
      </c>
      <c r="BH730" s="217">
        <f>IF(N730="zníž. prenesená",J730,0)</f>
        <v>0</v>
      </c>
      <c r="BI730" s="217">
        <f>IF(N730="nulová",J730,0)</f>
        <v>0</v>
      </c>
      <c r="BJ730" s="18" t="s">
        <v>87</v>
      </c>
      <c r="BK730" s="217">
        <f>ROUND(I730*H730,2)</f>
        <v>0</v>
      </c>
      <c r="BL730" s="18" t="s">
        <v>358</v>
      </c>
      <c r="BM730" s="216" t="s">
        <v>5696</v>
      </c>
    </row>
    <row r="731" s="13" customFormat="1">
      <c r="A731" s="13"/>
      <c r="B731" s="218"/>
      <c r="C731" s="13"/>
      <c r="D731" s="219" t="s">
        <v>291</v>
      </c>
      <c r="E731" s="220" t="s">
        <v>1</v>
      </c>
      <c r="F731" s="221" t="s">
        <v>5697</v>
      </c>
      <c r="G731" s="13"/>
      <c r="H731" s="222">
        <v>120</v>
      </c>
      <c r="I731" s="223"/>
      <c r="J731" s="13"/>
      <c r="K731" s="13"/>
      <c r="L731" s="218"/>
      <c r="M731" s="224"/>
      <c r="N731" s="225"/>
      <c r="O731" s="225"/>
      <c r="P731" s="225"/>
      <c r="Q731" s="225"/>
      <c r="R731" s="225"/>
      <c r="S731" s="225"/>
      <c r="T731" s="226"/>
      <c r="U731" s="13"/>
      <c r="V731" s="13"/>
      <c r="W731" s="13"/>
      <c r="X731" s="13"/>
      <c r="Y731" s="13"/>
      <c r="Z731" s="13"/>
      <c r="AA731" s="13"/>
      <c r="AB731" s="13"/>
      <c r="AC731" s="13"/>
      <c r="AD731" s="13"/>
      <c r="AE731" s="13"/>
      <c r="AT731" s="220" t="s">
        <v>291</v>
      </c>
      <c r="AU731" s="220" t="s">
        <v>87</v>
      </c>
      <c r="AV731" s="13" t="s">
        <v>87</v>
      </c>
      <c r="AW731" s="13" t="s">
        <v>31</v>
      </c>
      <c r="AX731" s="13" t="s">
        <v>82</v>
      </c>
      <c r="AY731" s="220" t="s">
        <v>283</v>
      </c>
    </row>
    <row r="732" s="2" customFormat="1" ht="24.15" customHeight="1">
      <c r="A732" s="37"/>
      <c r="B732" s="168"/>
      <c r="C732" s="204" t="s">
        <v>1403</v>
      </c>
      <c r="D732" s="204" t="s">
        <v>285</v>
      </c>
      <c r="E732" s="205" t="s">
        <v>1253</v>
      </c>
      <c r="F732" s="206" t="s">
        <v>1254</v>
      </c>
      <c r="G732" s="207" t="s">
        <v>649</v>
      </c>
      <c r="H732" s="208">
        <v>59.799999999999997</v>
      </c>
      <c r="I732" s="209"/>
      <c r="J732" s="210">
        <f>ROUND(I732*H732,2)</f>
        <v>0</v>
      </c>
      <c r="K732" s="211"/>
      <c r="L732" s="38"/>
      <c r="M732" s="212" t="s">
        <v>1</v>
      </c>
      <c r="N732" s="213" t="s">
        <v>41</v>
      </c>
      <c r="O732" s="81"/>
      <c r="P732" s="214">
        <f>O732*H732</f>
        <v>0</v>
      </c>
      <c r="Q732" s="214">
        <v>0.0020799999999999998</v>
      </c>
      <c r="R732" s="214">
        <f>Q732*H732</f>
        <v>0.12438399999999998</v>
      </c>
      <c r="S732" s="214">
        <v>0</v>
      </c>
      <c r="T732" s="215">
        <f>S732*H732</f>
        <v>0</v>
      </c>
      <c r="U732" s="37"/>
      <c r="V732" s="37"/>
      <c r="W732" s="37"/>
      <c r="X732" s="37"/>
      <c r="Y732" s="37"/>
      <c r="Z732" s="37"/>
      <c r="AA732" s="37"/>
      <c r="AB732" s="37"/>
      <c r="AC732" s="37"/>
      <c r="AD732" s="37"/>
      <c r="AE732" s="37"/>
      <c r="AR732" s="216" t="s">
        <v>358</v>
      </c>
      <c r="AT732" s="216" t="s">
        <v>285</v>
      </c>
      <c r="AU732" s="216" t="s">
        <v>87</v>
      </c>
      <c r="AY732" s="18" t="s">
        <v>283</v>
      </c>
      <c r="BE732" s="217">
        <f>IF(N732="základná",J732,0)</f>
        <v>0</v>
      </c>
      <c r="BF732" s="217">
        <f>IF(N732="znížená",J732,0)</f>
        <v>0</v>
      </c>
      <c r="BG732" s="217">
        <f>IF(N732="zákl. prenesená",J732,0)</f>
        <v>0</v>
      </c>
      <c r="BH732" s="217">
        <f>IF(N732="zníž. prenesená",J732,0)</f>
        <v>0</v>
      </c>
      <c r="BI732" s="217">
        <f>IF(N732="nulová",J732,0)</f>
        <v>0</v>
      </c>
      <c r="BJ732" s="18" t="s">
        <v>87</v>
      </c>
      <c r="BK732" s="217">
        <f>ROUND(I732*H732,2)</f>
        <v>0</v>
      </c>
      <c r="BL732" s="18" t="s">
        <v>358</v>
      </c>
      <c r="BM732" s="216" t="s">
        <v>1255</v>
      </c>
    </row>
    <row r="733" s="13" customFormat="1">
      <c r="A733" s="13"/>
      <c r="B733" s="218"/>
      <c r="C733" s="13"/>
      <c r="D733" s="219" t="s">
        <v>291</v>
      </c>
      <c r="E733" s="220" t="s">
        <v>1</v>
      </c>
      <c r="F733" s="221" t="s">
        <v>5698</v>
      </c>
      <c r="G733" s="13"/>
      <c r="H733" s="222">
        <v>8.4000000000000004</v>
      </c>
      <c r="I733" s="223"/>
      <c r="J733" s="13"/>
      <c r="K733" s="13"/>
      <c r="L733" s="218"/>
      <c r="M733" s="224"/>
      <c r="N733" s="225"/>
      <c r="O733" s="225"/>
      <c r="P733" s="225"/>
      <c r="Q733" s="225"/>
      <c r="R733" s="225"/>
      <c r="S733" s="225"/>
      <c r="T733" s="226"/>
      <c r="U733" s="13"/>
      <c r="V733" s="13"/>
      <c r="W733" s="13"/>
      <c r="X733" s="13"/>
      <c r="Y733" s="13"/>
      <c r="Z733" s="13"/>
      <c r="AA733" s="13"/>
      <c r="AB733" s="13"/>
      <c r="AC733" s="13"/>
      <c r="AD733" s="13"/>
      <c r="AE733" s="13"/>
      <c r="AT733" s="220" t="s">
        <v>291</v>
      </c>
      <c r="AU733" s="220" t="s">
        <v>87</v>
      </c>
      <c r="AV733" s="13" t="s">
        <v>87</v>
      </c>
      <c r="AW733" s="13" t="s">
        <v>31</v>
      </c>
      <c r="AX733" s="13" t="s">
        <v>75</v>
      </c>
      <c r="AY733" s="220" t="s">
        <v>283</v>
      </c>
    </row>
    <row r="734" s="13" customFormat="1">
      <c r="A734" s="13"/>
      <c r="B734" s="218"/>
      <c r="C734" s="13"/>
      <c r="D734" s="219" t="s">
        <v>291</v>
      </c>
      <c r="E734" s="220" t="s">
        <v>1</v>
      </c>
      <c r="F734" s="221" t="s">
        <v>5699</v>
      </c>
      <c r="G734" s="13"/>
      <c r="H734" s="222">
        <v>37.799999999999997</v>
      </c>
      <c r="I734" s="223"/>
      <c r="J734" s="13"/>
      <c r="K734" s="13"/>
      <c r="L734" s="218"/>
      <c r="M734" s="224"/>
      <c r="N734" s="225"/>
      <c r="O734" s="225"/>
      <c r="P734" s="225"/>
      <c r="Q734" s="225"/>
      <c r="R734" s="225"/>
      <c r="S734" s="225"/>
      <c r="T734" s="226"/>
      <c r="U734" s="13"/>
      <c r="V734" s="13"/>
      <c r="W734" s="13"/>
      <c r="X734" s="13"/>
      <c r="Y734" s="13"/>
      <c r="Z734" s="13"/>
      <c r="AA734" s="13"/>
      <c r="AB734" s="13"/>
      <c r="AC734" s="13"/>
      <c r="AD734" s="13"/>
      <c r="AE734" s="13"/>
      <c r="AT734" s="220" t="s">
        <v>291</v>
      </c>
      <c r="AU734" s="220" t="s">
        <v>87</v>
      </c>
      <c r="AV734" s="13" t="s">
        <v>87</v>
      </c>
      <c r="AW734" s="13" t="s">
        <v>31</v>
      </c>
      <c r="AX734" s="13" t="s">
        <v>75</v>
      </c>
      <c r="AY734" s="220" t="s">
        <v>283</v>
      </c>
    </row>
    <row r="735" s="13" customFormat="1">
      <c r="A735" s="13"/>
      <c r="B735" s="218"/>
      <c r="C735" s="13"/>
      <c r="D735" s="219" t="s">
        <v>291</v>
      </c>
      <c r="E735" s="220" t="s">
        <v>1</v>
      </c>
      <c r="F735" s="221" t="s">
        <v>5700</v>
      </c>
      <c r="G735" s="13"/>
      <c r="H735" s="222">
        <v>13.6</v>
      </c>
      <c r="I735" s="223"/>
      <c r="J735" s="13"/>
      <c r="K735" s="13"/>
      <c r="L735" s="218"/>
      <c r="M735" s="224"/>
      <c r="N735" s="225"/>
      <c r="O735" s="225"/>
      <c r="P735" s="225"/>
      <c r="Q735" s="225"/>
      <c r="R735" s="225"/>
      <c r="S735" s="225"/>
      <c r="T735" s="226"/>
      <c r="U735" s="13"/>
      <c r="V735" s="13"/>
      <c r="W735" s="13"/>
      <c r="X735" s="13"/>
      <c r="Y735" s="13"/>
      <c r="Z735" s="13"/>
      <c r="AA735" s="13"/>
      <c r="AB735" s="13"/>
      <c r="AC735" s="13"/>
      <c r="AD735" s="13"/>
      <c r="AE735" s="13"/>
      <c r="AT735" s="220" t="s">
        <v>291</v>
      </c>
      <c r="AU735" s="220" t="s">
        <v>87</v>
      </c>
      <c r="AV735" s="13" t="s">
        <v>87</v>
      </c>
      <c r="AW735" s="13" t="s">
        <v>31</v>
      </c>
      <c r="AX735" s="13" t="s">
        <v>75</v>
      </c>
      <c r="AY735" s="220" t="s">
        <v>283</v>
      </c>
    </row>
    <row r="736" s="14" customFormat="1">
      <c r="A736" s="14"/>
      <c r="B736" s="227"/>
      <c r="C736" s="14"/>
      <c r="D736" s="219" t="s">
        <v>291</v>
      </c>
      <c r="E736" s="228" t="s">
        <v>1</v>
      </c>
      <c r="F736" s="229" t="s">
        <v>293</v>
      </c>
      <c r="G736" s="14"/>
      <c r="H736" s="230">
        <v>59.799999999999997</v>
      </c>
      <c r="I736" s="231"/>
      <c r="J736" s="14"/>
      <c r="K736" s="14"/>
      <c r="L736" s="227"/>
      <c r="M736" s="232"/>
      <c r="N736" s="233"/>
      <c r="O736" s="233"/>
      <c r="P736" s="233"/>
      <c r="Q736" s="233"/>
      <c r="R736" s="233"/>
      <c r="S736" s="233"/>
      <c r="T736" s="234"/>
      <c r="U736" s="14"/>
      <c r="V736" s="14"/>
      <c r="W736" s="14"/>
      <c r="X736" s="14"/>
      <c r="Y736" s="14"/>
      <c r="Z736" s="14"/>
      <c r="AA736" s="14"/>
      <c r="AB736" s="14"/>
      <c r="AC736" s="14"/>
      <c r="AD736" s="14"/>
      <c r="AE736" s="14"/>
      <c r="AT736" s="228" t="s">
        <v>291</v>
      </c>
      <c r="AU736" s="228" t="s">
        <v>87</v>
      </c>
      <c r="AV736" s="14" t="s">
        <v>289</v>
      </c>
      <c r="AW736" s="14" t="s">
        <v>31</v>
      </c>
      <c r="AX736" s="14" t="s">
        <v>82</v>
      </c>
      <c r="AY736" s="228" t="s">
        <v>283</v>
      </c>
    </row>
    <row r="737" s="2" customFormat="1" ht="24.15" customHeight="1">
      <c r="A737" s="37"/>
      <c r="B737" s="168"/>
      <c r="C737" s="204" t="s">
        <v>1409</v>
      </c>
      <c r="D737" s="204" t="s">
        <v>285</v>
      </c>
      <c r="E737" s="205" t="s">
        <v>1258</v>
      </c>
      <c r="F737" s="206" t="s">
        <v>1259</v>
      </c>
      <c r="G737" s="207" t="s">
        <v>649</v>
      </c>
      <c r="H737" s="208">
        <v>58.299999999999997</v>
      </c>
      <c r="I737" s="209"/>
      <c r="J737" s="210">
        <f>ROUND(I737*H737,2)</f>
        <v>0</v>
      </c>
      <c r="K737" s="211"/>
      <c r="L737" s="38"/>
      <c r="M737" s="212" t="s">
        <v>1</v>
      </c>
      <c r="N737" s="213" t="s">
        <v>41</v>
      </c>
      <c r="O737" s="81"/>
      <c r="P737" s="214">
        <f>O737*H737</f>
        <v>0</v>
      </c>
      <c r="Q737" s="214">
        <v>0</v>
      </c>
      <c r="R737" s="214">
        <f>Q737*H737</f>
        <v>0</v>
      </c>
      <c r="S737" s="214">
        <v>0.0022599999999999999</v>
      </c>
      <c r="T737" s="215">
        <f>S737*H737</f>
        <v>0.13175799999999999</v>
      </c>
      <c r="U737" s="37"/>
      <c r="V737" s="37"/>
      <c r="W737" s="37"/>
      <c r="X737" s="37"/>
      <c r="Y737" s="37"/>
      <c r="Z737" s="37"/>
      <c r="AA737" s="37"/>
      <c r="AB737" s="37"/>
      <c r="AC737" s="37"/>
      <c r="AD737" s="37"/>
      <c r="AE737" s="37"/>
      <c r="AR737" s="216" t="s">
        <v>358</v>
      </c>
      <c r="AT737" s="216" t="s">
        <v>285</v>
      </c>
      <c r="AU737" s="216" t="s">
        <v>87</v>
      </c>
      <c r="AY737" s="18" t="s">
        <v>283</v>
      </c>
      <c r="BE737" s="217">
        <f>IF(N737="základná",J737,0)</f>
        <v>0</v>
      </c>
      <c r="BF737" s="217">
        <f>IF(N737="znížená",J737,0)</f>
        <v>0</v>
      </c>
      <c r="BG737" s="217">
        <f>IF(N737="zákl. prenesená",J737,0)</f>
        <v>0</v>
      </c>
      <c r="BH737" s="217">
        <f>IF(N737="zníž. prenesená",J737,0)</f>
        <v>0</v>
      </c>
      <c r="BI737" s="217">
        <f>IF(N737="nulová",J737,0)</f>
        <v>0</v>
      </c>
      <c r="BJ737" s="18" t="s">
        <v>87</v>
      </c>
      <c r="BK737" s="217">
        <f>ROUND(I737*H737,2)</f>
        <v>0</v>
      </c>
      <c r="BL737" s="18" t="s">
        <v>358</v>
      </c>
      <c r="BM737" s="216" t="s">
        <v>1260</v>
      </c>
    </row>
    <row r="738" s="13" customFormat="1">
      <c r="A738" s="13"/>
      <c r="B738" s="218"/>
      <c r="C738" s="13"/>
      <c r="D738" s="219" t="s">
        <v>291</v>
      </c>
      <c r="E738" s="220" t="s">
        <v>1</v>
      </c>
      <c r="F738" s="221" t="s">
        <v>5701</v>
      </c>
      <c r="G738" s="13"/>
      <c r="H738" s="222">
        <v>58.299999999999997</v>
      </c>
      <c r="I738" s="223"/>
      <c r="J738" s="13"/>
      <c r="K738" s="13"/>
      <c r="L738" s="218"/>
      <c r="M738" s="224"/>
      <c r="N738" s="225"/>
      <c r="O738" s="225"/>
      <c r="P738" s="225"/>
      <c r="Q738" s="225"/>
      <c r="R738" s="225"/>
      <c r="S738" s="225"/>
      <c r="T738" s="226"/>
      <c r="U738" s="13"/>
      <c r="V738" s="13"/>
      <c r="W738" s="13"/>
      <c r="X738" s="13"/>
      <c r="Y738" s="13"/>
      <c r="Z738" s="13"/>
      <c r="AA738" s="13"/>
      <c r="AB738" s="13"/>
      <c r="AC738" s="13"/>
      <c r="AD738" s="13"/>
      <c r="AE738" s="13"/>
      <c r="AT738" s="220" t="s">
        <v>291</v>
      </c>
      <c r="AU738" s="220" t="s">
        <v>87</v>
      </c>
      <c r="AV738" s="13" t="s">
        <v>87</v>
      </c>
      <c r="AW738" s="13" t="s">
        <v>31</v>
      </c>
      <c r="AX738" s="13" t="s">
        <v>82</v>
      </c>
      <c r="AY738" s="220" t="s">
        <v>283</v>
      </c>
    </row>
    <row r="739" s="2" customFormat="1" ht="24.15" customHeight="1">
      <c r="A739" s="37"/>
      <c r="B739" s="168"/>
      <c r="C739" s="204" t="s">
        <v>1415</v>
      </c>
      <c r="D739" s="204" t="s">
        <v>285</v>
      </c>
      <c r="E739" s="205" t="s">
        <v>1262</v>
      </c>
      <c r="F739" s="206" t="s">
        <v>1263</v>
      </c>
      <c r="G739" s="207" t="s">
        <v>979</v>
      </c>
      <c r="H739" s="255"/>
      <c r="I739" s="209"/>
      <c r="J739" s="210">
        <f>ROUND(I739*H739,2)</f>
        <v>0</v>
      </c>
      <c r="K739" s="211"/>
      <c r="L739" s="38"/>
      <c r="M739" s="212" t="s">
        <v>1</v>
      </c>
      <c r="N739" s="213" t="s">
        <v>41</v>
      </c>
      <c r="O739" s="81"/>
      <c r="P739" s="214">
        <f>O739*H739</f>
        <v>0</v>
      </c>
      <c r="Q739" s="214">
        <v>0</v>
      </c>
      <c r="R739" s="214">
        <f>Q739*H739</f>
        <v>0</v>
      </c>
      <c r="S739" s="214">
        <v>0</v>
      </c>
      <c r="T739" s="215">
        <f>S739*H739</f>
        <v>0</v>
      </c>
      <c r="U739" s="37"/>
      <c r="V739" s="37"/>
      <c r="W739" s="37"/>
      <c r="X739" s="37"/>
      <c r="Y739" s="37"/>
      <c r="Z739" s="37"/>
      <c r="AA739" s="37"/>
      <c r="AB739" s="37"/>
      <c r="AC739" s="37"/>
      <c r="AD739" s="37"/>
      <c r="AE739" s="37"/>
      <c r="AR739" s="216" t="s">
        <v>358</v>
      </c>
      <c r="AT739" s="216" t="s">
        <v>285</v>
      </c>
      <c r="AU739" s="216" t="s">
        <v>87</v>
      </c>
      <c r="AY739" s="18" t="s">
        <v>283</v>
      </c>
      <c r="BE739" s="217">
        <f>IF(N739="základná",J739,0)</f>
        <v>0</v>
      </c>
      <c r="BF739" s="217">
        <f>IF(N739="znížená",J739,0)</f>
        <v>0</v>
      </c>
      <c r="BG739" s="217">
        <f>IF(N739="zákl. prenesená",J739,0)</f>
        <v>0</v>
      </c>
      <c r="BH739" s="217">
        <f>IF(N739="zníž. prenesená",J739,0)</f>
        <v>0</v>
      </c>
      <c r="BI739" s="217">
        <f>IF(N739="nulová",J739,0)</f>
        <v>0</v>
      </c>
      <c r="BJ739" s="18" t="s">
        <v>87</v>
      </c>
      <c r="BK739" s="217">
        <f>ROUND(I739*H739,2)</f>
        <v>0</v>
      </c>
      <c r="BL739" s="18" t="s">
        <v>358</v>
      </c>
      <c r="BM739" s="216" t="s">
        <v>1264</v>
      </c>
    </row>
    <row r="740" s="12" customFormat="1" ht="22.8" customHeight="1">
      <c r="A740" s="12"/>
      <c r="B740" s="191"/>
      <c r="C740" s="12"/>
      <c r="D740" s="192" t="s">
        <v>74</v>
      </c>
      <c r="E740" s="202" t="s">
        <v>1265</v>
      </c>
      <c r="F740" s="202" t="s">
        <v>1266</v>
      </c>
      <c r="G740" s="12"/>
      <c r="H740" s="12"/>
      <c r="I740" s="194"/>
      <c r="J740" s="203">
        <f>BK740</f>
        <v>0</v>
      </c>
      <c r="K740" s="12"/>
      <c r="L740" s="191"/>
      <c r="M740" s="196"/>
      <c r="N740" s="197"/>
      <c r="O740" s="197"/>
      <c r="P740" s="198">
        <f>SUM(P741:P803)</f>
        <v>0</v>
      </c>
      <c r="Q740" s="197"/>
      <c r="R740" s="198">
        <f>SUM(R741:R803)</f>
        <v>14.76414772</v>
      </c>
      <c r="S740" s="197"/>
      <c r="T740" s="199">
        <f>SUM(T741:T803)</f>
        <v>3.6982060000000003</v>
      </c>
      <c r="U740" s="12"/>
      <c r="V740" s="12"/>
      <c r="W740" s="12"/>
      <c r="X740" s="12"/>
      <c r="Y740" s="12"/>
      <c r="Z740" s="12"/>
      <c r="AA740" s="12"/>
      <c r="AB740" s="12"/>
      <c r="AC740" s="12"/>
      <c r="AD740" s="12"/>
      <c r="AE740" s="12"/>
      <c r="AR740" s="192" t="s">
        <v>87</v>
      </c>
      <c r="AT740" s="200" t="s">
        <v>74</v>
      </c>
      <c r="AU740" s="200" t="s">
        <v>82</v>
      </c>
      <c r="AY740" s="192" t="s">
        <v>283</v>
      </c>
      <c r="BK740" s="201">
        <f>SUM(BK741:BK803)</f>
        <v>0</v>
      </c>
    </row>
    <row r="741" s="2" customFormat="1" ht="21.75" customHeight="1">
      <c r="A741" s="37"/>
      <c r="B741" s="168"/>
      <c r="C741" s="204" t="s">
        <v>1420</v>
      </c>
      <c r="D741" s="204" t="s">
        <v>285</v>
      </c>
      <c r="E741" s="205" t="s">
        <v>5702</v>
      </c>
      <c r="F741" s="206" t="s">
        <v>5703</v>
      </c>
      <c r="G741" s="207" t="s">
        <v>649</v>
      </c>
      <c r="H741" s="208">
        <v>19.199999999999999</v>
      </c>
      <c r="I741" s="209"/>
      <c r="J741" s="210">
        <f>ROUND(I741*H741,2)</f>
        <v>0</v>
      </c>
      <c r="K741" s="211"/>
      <c r="L741" s="38"/>
      <c r="M741" s="212" t="s">
        <v>1</v>
      </c>
      <c r="N741" s="213" t="s">
        <v>41</v>
      </c>
      <c r="O741" s="81"/>
      <c r="P741" s="214">
        <f>O741*H741</f>
        <v>0</v>
      </c>
      <c r="Q741" s="214">
        <v>0</v>
      </c>
      <c r="R741" s="214">
        <f>Q741*H741</f>
        <v>0</v>
      </c>
      <c r="S741" s="214">
        <v>0.0019</v>
      </c>
      <c r="T741" s="215">
        <f>S741*H741</f>
        <v>0.036479999999999999</v>
      </c>
      <c r="U741" s="37"/>
      <c r="V741" s="37"/>
      <c r="W741" s="37"/>
      <c r="X741" s="37"/>
      <c r="Y741" s="37"/>
      <c r="Z741" s="37"/>
      <c r="AA741" s="37"/>
      <c r="AB741" s="37"/>
      <c r="AC741" s="37"/>
      <c r="AD741" s="37"/>
      <c r="AE741" s="37"/>
      <c r="AR741" s="216" t="s">
        <v>358</v>
      </c>
      <c r="AT741" s="216" t="s">
        <v>285</v>
      </c>
      <c r="AU741" s="216" t="s">
        <v>87</v>
      </c>
      <c r="AY741" s="18" t="s">
        <v>283</v>
      </c>
      <c r="BE741" s="217">
        <f>IF(N741="základná",J741,0)</f>
        <v>0</v>
      </c>
      <c r="BF741" s="217">
        <f>IF(N741="znížená",J741,0)</f>
        <v>0</v>
      </c>
      <c r="BG741" s="217">
        <f>IF(N741="zákl. prenesená",J741,0)</f>
        <v>0</v>
      </c>
      <c r="BH741" s="217">
        <f>IF(N741="zníž. prenesená",J741,0)</f>
        <v>0</v>
      </c>
      <c r="BI741" s="217">
        <f>IF(N741="nulová",J741,0)</f>
        <v>0</v>
      </c>
      <c r="BJ741" s="18" t="s">
        <v>87</v>
      </c>
      <c r="BK741" s="217">
        <f>ROUND(I741*H741,2)</f>
        <v>0</v>
      </c>
      <c r="BL741" s="18" t="s">
        <v>358</v>
      </c>
      <c r="BM741" s="216" t="s">
        <v>5704</v>
      </c>
    </row>
    <row r="742" s="13" customFormat="1">
      <c r="A742" s="13"/>
      <c r="B742" s="218"/>
      <c r="C742" s="13"/>
      <c r="D742" s="219" t="s">
        <v>291</v>
      </c>
      <c r="E742" s="220" t="s">
        <v>1</v>
      </c>
      <c r="F742" s="221" t="s">
        <v>5705</v>
      </c>
      <c r="G742" s="13"/>
      <c r="H742" s="222">
        <v>19.199999999999999</v>
      </c>
      <c r="I742" s="223"/>
      <c r="J742" s="13"/>
      <c r="K742" s="13"/>
      <c r="L742" s="218"/>
      <c r="M742" s="224"/>
      <c r="N742" s="225"/>
      <c r="O742" s="225"/>
      <c r="P742" s="225"/>
      <c r="Q742" s="225"/>
      <c r="R742" s="225"/>
      <c r="S742" s="225"/>
      <c r="T742" s="226"/>
      <c r="U742" s="13"/>
      <c r="V742" s="13"/>
      <c r="W742" s="13"/>
      <c r="X742" s="13"/>
      <c r="Y742" s="13"/>
      <c r="Z742" s="13"/>
      <c r="AA742" s="13"/>
      <c r="AB742" s="13"/>
      <c r="AC742" s="13"/>
      <c r="AD742" s="13"/>
      <c r="AE742" s="13"/>
      <c r="AT742" s="220" t="s">
        <v>291</v>
      </c>
      <c r="AU742" s="220" t="s">
        <v>87</v>
      </c>
      <c r="AV742" s="13" t="s">
        <v>87</v>
      </c>
      <c r="AW742" s="13" t="s">
        <v>31</v>
      </c>
      <c r="AX742" s="13" t="s">
        <v>82</v>
      </c>
      <c r="AY742" s="220" t="s">
        <v>283</v>
      </c>
    </row>
    <row r="743" s="2" customFormat="1" ht="21.75" customHeight="1">
      <c r="A743" s="37"/>
      <c r="B743" s="168"/>
      <c r="C743" s="204" t="s">
        <v>1424</v>
      </c>
      <c r="D743" s="204" t="s">
        <v>285</v>
      </c>
      <c r="E743" s="205" t="s">
        <v>1279</v>
      </c>
      <c r="F743" s="206" t="s">
        <v>1280</v>
      </c>
      <c r="G743" s="207" t="s">
        <v>288</v>
      </c>
      <c r="H743" s="208">
        <v>249.75</v>
      </c>
      <c r="I743" s="209"/>
      <c r="J743" s="210">
        <f>ROUND(I743*H743,2)</f>
        <v>0</v>
      </c>
      <c r="K743" s="211"/>
      <c r="L743" s="38"/>
      <c r="M743" s="212" t="s">
        <v>1</v>
      </c>
      <c r="N743" s="213" t="s">
        <v>41</v>
      </c>
      <c r="O743" s="81"/>
      <c r="P743" s="214">
        <f>O743*H743</f>
        <v>0</v>
      </c>
      <c r="Q743" s="214">
        <v>0</v>
      </c>
      <c r="R743" s="214">
        <f>Q743*H743</f>
        <v>0</v>
      </c>
      <c r="S743" s="214">
        <v>0.01098</v>
      </c>
      <c r="T743" s="215">
        <f>S743*H743</f>
        <v>2.7422550000000001</v>
      </c>
      <c r="U743" s="37"/>
      <c r="V743" s="37"/>
      <c r="W743" s="37"/>
      <c r="X743" s="37"/>
      <c r="Y743" s="37"/>
      <c r="Z743" s="37"/>
      <c r="AA743" s="37"/>
      <c r="AB743" s="37"/>
      <c r="AC743" s="37"/>
      <c r="AD743" s="37"/>
      <c r="AE743" s="37"/>
      <c r="AR743" s="216" t="s">
        <v>358</v>
      </c>
      <c r="AT743" s="216" t="s">
        <v>285</v>
      </c>
      <c r="AU743" s="216" t="s">
        <v>87</v>
      </c>
      <c r="AY743" s="18" t="s">
        <v>283</v>
      </c>
      <c r="BE743" s="217">
        <f>IF(N743="základná",J743,0)</f>
        <v>0</v>
      </c>
      <c r="BF743" s="217">
        <f>IF(N743="znížená",J743,0)</f>
        <v>0</v>
      </c>
      <c r="BG743" s="217">
        <f>IF(N743="zákl. prenesená",J743,0)</f>
        <v>0</v>
      </c>
      <c r="BH743" s="217">
        <f>IF(N743="zníž. prenesená",J743,0)</f>
        <v>0</v>
      </c>
      <c r="BI743" s="217">
        <f>IF(N743="nulová",J743,0)</f>
        <v>0</v>
      </c>
      <c r="BJ743" s="18" t="s">
        <v>87</v>
      </c>
      <c r="BK743" s="217">
        <f>ROUND(I743*H743,2)</f>
        <v>0</v>
      </c>
      <c r="BL743" s="18" t="s">
        <v>358</v>
      </c>
      <c r="BM743" s="216" t="s">
        <v>1281</v>
      </c>
    </row>
    <row r="744" s="15" customFormat="1">
      <c r="A744" s="15"/>
      <c r="B744" s="235"/>
      <c r="C744" s="15"/>
      <c r="D744" s="219" t="s">
        <v>291</v>
      </c>
      <c r="E744" s="236" t="s">
        <v>1</v>
      </c>
      <c r="F744" s="237" t="s">
        <v>1282</v>
      </c>
      <c r="G744" s="15"/>
      <c r="H744" s="236" t="s">
        <v>1</v>
      </c>
      <c r="I744" s="238"/>
      <c r="J744" s="15"/>
      <c r="K744" s="15"/>
      <c r="L744" s="235"/>
      <c r="M744" s="239"/>
      <c r="N744" s="240"/>
      <c r="O744" s="240"/>
      <c r="P744" s="240"/>
      <c r="Q744" s="240"/>
      <c r="R744" s="240"/>
      <c r="S744" s="240"/>
      <c r="T744" s="241"/>
      <c r="U744" s="15"/>
      <c r="V744" s="15"/>
      <c r="W744" s="15"/>
      <c r="X744" s="15"/>
      <c r="Y744" s="15"/>
      <c r="Z744" s="15"/>
      <c r="AA744" s="15"/>
      <c r="AB744" s="15"/>
      <c r="AC744" s="15"/>
      <c r="AD744" s="15"/>
      <c r="AE744" s="15"/>
      <c r="AT744" s="236" t="s">
        <v>291</v>
      </c>
      <c r="AU744" s="236" t="s">
        <v>87</v>
      </c>
      <c r="AV744" s="15" t="s">
        <v>82</v>
      </c>
      <c r="AW744" s="15" t="s">
        <v>31</v>
      </c>
      <c r="AX744" s="15" t="s">
        <v>75</v>
      </c>
      <c r="AY744" s="236" t="s">
        <v>283</v>
      </c>
    </row>
    <row r="745" s="13" customFormat="1">
      <c r="A745" s="13"/>
      <c r="B745" s="218"/>
      <c r="C745" s="13"/>
      <c r="D745" s="219" t="s">
        <v>291</v>
      </c>
      <c r="E745" s="220" t="s">
        <v>1</v>
      </c>
      <c r="F745" s="221" t="s">
        <v>5706</v>
      </c>
      <c r="G745" s="13"/>
      <c r="H745" s="222">
        <v>249.75</v>
      </c>
      <c r="I745" s="223"/>
      <c r="J745" s="13"/>
      <c r="K745" s="13"/>
      <c r="L745" s="218"/>
      <c r="M745" s="224"/>
      <c r="N745" s="225"/>
      <c r="O745" s="225"/>
      <c r="P745" s="225"/>
      <c r="Q745" s="225"/>
      <c r="R745" s="225"/>
      <c r="S745" s="225"/>
      <c r="T745" s="226"/>
      <c r="U745" s="13"/>
      <c r="V745" s="13"/>
      <c r="W745" s="13"/>
      <c r="X745" s="13"/>
      <c r="Y745" s="13"/>
      <c r="Z745" s="13"/>
      <c r="AA745" s="13"/>
      <c r="AB745" s="13"/>
      <c r="AC745" s="13"/>
      <c r="AD745" s="13"/>
      <c r="AE745" s="13"/>
      <c r="AT745" s="220" t="s">
        <v>291</v>
      </c>
      <c r="AU745" s="220" t="s">
        <v>87</v>
      </c>
      <c r="AV745" s="13" t="s">
        <v>87</v>
      </c>
      <c r="AW745" s="13" t="s">
        <v>31</v>
      </c>
      <c r="AX745" s="13" t="s">
        <v>82</v>
      </c>
      <c r="AY745" s="220" t="s">
        <v>283</v>
      </c>
    </row>
    <row r="746" s="2" customFormat="1" ht="24.15" customHeight="1">
      <c r="A746" s="37"/>
      <c r="B746" s="168"/>
      <c r="C746" s="204" t="s">
        <v>1429</v>
      </c>
      <c r="D746" s="204" t="s">
        <v>285</v>
      </c>
      <c r="E746" s="205" t="s">
        <v>5707</v>
      </c>
      <c r="F746" s="206" t="s">
        <v>5708</v>
      </c>
      <c r="G746" s="207" t="s">
        <v>288</v>
      </c>
      <c r="H746" s="208">
        <v>40.950000000000003</v>
      </c>
      <c r="I746" s="209"/>
      <c r="J746" s="210">
        <f>ROUND(I746*H746,2)</f>
        <v>0</v>
      </c>
      <c r="K746" s="211"/>
      <c r="L746" s="38"/>
      <c r="M746" s="212" t="s">
        <v>1</v>
      </c>
      <c r="N746" s="213" t="s">
        <v>41</v>
      </c>
      <c r="O746" s="81"/>
      <c r="P746" s="214">
        <f>O746*H746</f>
        <v>0</v>
      </c>
      <c r="Q746" s="214">
        <v>0</v>
      </c>
      <c r="R746" s="214">
        <f>Q746*H746</f>
        <v>0</v>
      </c>
      <c r="S746" s="214">
        <v>0.01098</v>
      </c>
      <c r="T746" s="215">
        <f>S746*H746</f>
        <v>0.44963100000000006</v>
      </c>
      <c r="U746" s="37"/>
      <c r="V746" s="37"/>
      <c r="W746" s="37"/>
      <c r="X746" s="37"/>
      <c r="Y746" s="37"/>
      <c r="Z746" s="37"/>
      <c r="AA746" s="37"/>
      <c r="AB746" s="37"/>
      <c r="AC746" s="37"/>
      <c r="AD746" s="37"/>
      <c r="AE746" s="37"/>
      <c r="AR746" s="216" t="s">
        <v>358</v>
      </c>
      <c r="AT746" s="216" t="s">
        <v>285</v>
      </c>
      <c r="AU746" s="216" t="s">
        <v>87</v>
      </c>
      <c r="AY746" s="18" t="s">
        <v>283</v>
      </c>
      <c r="BE746" s="217">
        <f>IF(N746="základná",J746,0)</f>
        <v>0</v>
      </c>
      <c r="BF746" s="217">
        <f>IF(N746="znížená",J746,0)</f>
        <v>0</v>
      </c>
      <c r="BG746" s="217">
        <f>IF(N746="zákl. prenesená",J746,0)</f>
        <v>0</v>
      </c>
      <c r="BH746" s="217">
        <f>IF(N746="zníž. prenesená",J746,0)</f>
        <v>0</v>
      </c>
      <c r="BI746" s="217">
        <f>IF(N746="nulová",J746,0)</f>
        <v>0</v>
      </c>
      <c r="BJ746" s="18" t="s">
        <v>87</v>
      </c>
      <c r="BK746" s="217">
        <f>ROUND(I746*H746,2)</f>
        <v>0</v>
      </c>
      <c r="BL746" s="18" t="s">
        <v>358</v>
      </c>
      <c r="BM746" s="216" t="s">
        <v>5709</v>
      </c>
    </row>
    <row r="747" s="13" customFormat="1">
      <c r="A747" s="13"/>
      <c r="B747" s="218"/>
      <c r="C747" s="13"/>
      <c r="D747" s="219" t="s">
        <v>291</v>
      </c>
      <c r="E747" s="220" t="s">
        <v>1</v>
      </c>
      <c r="F747" s="221" t="s">
        <v>5710</v>
      </c>
      <c r="G747" s="13"/>
      <c r="H747" s="222">
        <v>40.950000000000003</v>
      </c>
      <c r="I747" s="223"/>
      <c r="J747" s="13"/>
      <c r="K747" s="13"/>
      <c r="L747" s="218"/>
      <c r="M747" s="224"/>
      <c r="N747" s="225"/>
      <c r="O747" s="225"/>
      <c r="P747" s="225"/>
      <c r="Q747" s="225"/>
      <c r="R747" s="225"/>
      <c r="S747" s="225"/>
      <c r="T747" s="226"/>
      <c r="U747" s="13"/>
      <c r="V747" s="13"/>
      <c r="W747" s="13"/>
      <c r="X747" s="13"/>
      <c r="Y747" s="13"/>
      <c r="Z747" s="13"/>
      <c r="AA747" s="13"/>
      <c r="AB747" s="13"/>
      <c r="AC747" s="13"/>
      <c r="AD747" s="13"/>
      <c r="AE747" s="13"/>
      <c r="AT747" s="220" t="s">
        <v>291</v>
      </c>
      <c r="AU747" s="220" t="s">
        <v>87</v>
      </c>
      <c r="AV747" s="13" t="s">
        <v>87</v>
      </c>
      <c r="AW747" s="13" t="s">
        <v>31</v>
      </c>
      <c r="AX747" s="13" t="s">
        <v>82</v>
      </c>
      <c r="AY747" s="220" t="s">
        <v>283</v>
      </c>
    </row>
    <row r="748" s="2" customFormat="1" ht="16.5" customHeight="1">
      <c r="A748" s="37"/>
      <c r="B748" s="168"/>
      <c r="C748" s="204" t="s">
        <v>1433</v>
      </c>
      <c r="D748" s="204" t="s">
        <v>285</v>
      </c>
      <c r="E748" s="205" t="s">
        <v>1285</v>
      </c>
      <c r="F748" s="206" t="s">
        <v>1286</v>
      </c>
      <c r="G748" s="207" t="s">
        <v>649</v>
      </c>
      <c r="H748" s="208">
        <v>842</v>
      </c>
      <c r="I748" s="209"/>
      <c r="J748" s="210">
        <f>ROUND(I748*H748,2)</f>
        <v>0</v>
      </c>
      <c r="K748" s="211"/>
      <c r="L748" s="38"/>
      <c r="M748" s="212" t="s">
        <v>1</v>
      </c>
      <c r="N748" s="213" t="s">
        <v>41</v>
      </c>
      <c r="O748" s="81"/>
      <c r="P748" s="214">
        <f>O748*H748</f>
        <v>0</v>
      </c>
      <c r="Q748" s="214">
        <v>0.00019000000000000001</v>
      </c>
      <c r="R748" s="214">
        <f>Q748*H748</f>
        <v>0.15998000000000001</v>
      </c>
      <c r="S748" s="214">
        <v>0</v>
      </c>
      <c r="T748" s="215">
        <f>S748*H748</f>
        <v>0</v>
      </c>
      <c r="U748" s="37"/>
      <c r="V748" s="37"/>
      <c r="W748" s="37"/>
      <c r="X748" s="37"/>
      <c r="Y748" s="37"/>
      <c r="Z748" s="37"/>
      <c r="AA748" s="37"/>
      <c r="AB748" s="37"/>
      <c r="AC748" s="37"/>
      <c r="AD748" s="37"/>
      <c r="AE748" s="37"/>
      <c r="AR748" s="216" t="s">
        <v>358</v>
      </c>
      <c r="AT748" s="216" t="s">
        <v>285</v>
      </c>
      <c r="AU748" s="216" t="s">
        <v>87</v>
      </c>
      <c r="AY748" s="18" t="s">
        <v>283</v>
      </c>
      <c r="BE748" s="217">
        <f>IF(N748="základná",J748,0)</f>
        <v>0</v>
      </c>
      <c r="BF748" s="217">
        <f>IF(N748="znížená",J748,0)</f>
        <v>0</v>
      </c>
      <c r="BG748" s="217">
        <f>IF(N748="zákl. prenesená",J748,0)</f>
        <v>0</v>
      </c>
      <c r="BH748" s="217">
        <f>IF(N748="zníž. prenesená",J748,0)</f>
        <v>0</v>
      </c>
      <c r="BI748" s="217">
        <f>IF(N748="nulová",J748,0)</f>
        <v>0</v>
      </c>
      <c r="BJ748" s="18" t="s">
        <v>87</v>
      </c>
      <c r="BK748" s="217">
        <f>ROUND(I748*H748,2)</f>
        <v>0</v>
      </c>
      <c r="BL748" s="18" t="s">
        <v>358</v>
      </c>
      <c r="BM748" s="216" t="s">
        <v>1287</v>
      </c>
    </row>
    <row r="749" s="13" customFormat="1">
      <c r="A749" s="13"/>
      <c r="B749" s="218"/>
      <c r="C749" s="13"/>
      <c r="D749" s="219" t="s">
        <v>291</v>
      </c>
      <c r="E749" s="220" t="s">
        <v>1</v>
      </c>
      <c r="F749" s="221" t="s">
        <v>5711</v>
      </c>
      <c r="G749" s="13"/>
      <c r="H749" s="222">
        <v>337.60000000000002</v>
      </c>
      <c r="I749" s="223"/>
      <c r="J749" s="13"/>
      <c r="K749" s="13"/>
      <c r="L749" s="218"/>
      <c r="M749" s="224"/>
      <c r="N749" s="225"/>
      <c r="O749" s="225"/>
      <c r="P749" s="225"/>
      <c r="Q749" s="225"/>
      <c r="R749" s="225"/>
      <c r="S749" s="225"/>
      <c r="T749" s="226"/>
      <c r="U749" s="13"/>
      <c r="V749" s="13"/>
      <c r="W749" s="13"/>
      <c r="X749" s="13"/>
      <c r="Y749" s="13"/>
      <c r="Z749" s="13"/>
      <c r="AA749" s="13"/>
      <c r="AB749" s="13"/>
      <c r="AC749" s="13"/>
      <c r="AD749" s="13"/>
      <c r="AE749" s="13"/>
      <c r="AT749" s="220" t="s">
        <v>291</v>
      </c>
      <c r="AU749" s="220" t="s">
        <v>87</v>
      </c>
      <c r="AV749" s="13" t="s">
        <v>87</v>
      </c>
      <c r="AW749" s="13" t="s">
        <v>31</v>
      </c>
      <c r="AX749" s="13" t="s">
        <v>75</v>
      </c>
      <c r="AY749" s="220" t="s">
        <v>283</v>
      </c>
    </row>
    <row r="750" s="13" customFormat="1">
      <c r="A750" s="13"/>
      <c r="B750" s="218"/>
      <c r="C750" s="13"/>
      <c r="D750" s="219" t="s">
        <v>291</v>
      </c>
      <c r="E750" s="220" t="s">
        <v>1</v>
      </c>
      <c r="F750" s="221" t="s">
        <v>5712</v>
      </c>
      <c r="G750" s="13"/>
      <c r="H750" s="222">
        <v>333</v>
      </c>
      <c r="I750" s="223"/>
      <c r="J750" s="13"/>
      <c r="K750" s="13"/>
      <c r="L750" s="218"/>
      <c r="M750" s="224"/>
      <c r="N750" s="225"/>
      <c r="O750" s="225"/>
      <c r="P750" s="225"/>
      <c r="Q750" s="225"/>
      <c r="R750" s="225"/>
      <c r="S750" s="225"/>
      <c r="T750" s="226"/>
      <c r="U750" s="13"/>
      <c r="V750" s="13"/>
      <c r="W750" s="13"/>
      <c r="X750" s="13"/>
      <c r="Y750" s="13"/>
      <c r="Z750" s="13"/>
      <c r="AA750" s="13"/>
      <c r="AB750" s="13"/>
      <c r="AC750" s="13"/>
      <c r="AD750" s="13"/>
      <c r="AE750" s="13"/>
      <c r="AT750" s="220" t="s">
        <v>291</v>
      </c>
      <c r="AU750" s="220" t="s">
        <v>87</v>
      </c>
      <c r="AV750" s="13" t="s">
        <v>87</v>
      </c>
      <c r="AW750" s="13" t="s">
        <v>31</v>
      </c>
      <c r="AX750" s="13" t="s">
        <v>75</v>
      </c>
      <c r="AY750" s="220" t="s">
        <v>283</v>
      </c>
    </row>
    <row r="751" s="13" customFormat="1">
      <c r="A751" s="13"/>
      <c r="B751" s="218"/>
      <c r="C751" s="13"/>
      <c r="D751" s="219" t="s">
        <v>291</v>
      </c>
      <c r="E751" s="220" t="s">
        <v>1</v>
      </c>
      <c r="F751" s="221" t="s">
        <v>5713</v>
      </c>
      <c r="G751" s="13"/>
      <c r="H751" s="222">
        <v>171.40000000000001</v>
      </c>
      <c r="I751" s="223"/>
      <c r="J751" s="13"/>
      <c r="K751" s="13"/>
      <c r="L751" s="218"/>
      <c r="M751" s="224"/>
      <c r="N751" s="225"/>
      <c r="O751" s="225"/>
      <c r="P751" s="225"/>
      <c r="Q751" s="225"/>
      <c r="R751" s="225"/>
      <c r="S751" s="225"/>
      <c r="T751" s="226"/>
      <c r="U751" s="13"/>
      <c r="V751" s="13"/>
      <c r="W751" s="13"/>
      <c r="X751" s="13"/>
      <c r="Y751" s="13"/>
      <c r="Z751" s="13"/>
      <c r="AA751" s="13"/>
      <c r="AB751" s="13"/>
      <c r="AC751" s="13"/>
      <c r="AD751" s="13"/>
      <c r="AE751" s="13"/>
      <c r="AT751" s="220" t="s">
        <v>291</v>
      </c>
      <c r="AU751" s="220" t="s">
        <v>87</v>
      </c>
      <c r="AV751" s="13" t="s">
        <v>87</v>
      </c>
      <c r="AW751" s="13" t="s">
        <v>31</v>
      </c>
      <c r="AX751" s="13" t="s">
        <v>75</v>
      </c>
      <c r="AY751" s="220" t="s">
        <v>283</v>
      </c>
    </row>
    <row r="752" s="14" customFormat="1">
      <c r="A752" s="14"/>
      <c r="B752" s="227"/>
      <c r="C752" s="14"/>
      <c r="D752" s="219" t="s">
        <v>291</v>
      </c>
      <c r="E752" s="228" t="s">
        <v>1</v>
      </c>
      <c r="F752" s="229" t="s">
        <v>293</v>
      </c>
      <c r="G752" s="14"/>
      <c r="H752" s="230">
        <v>842</v>
      </c>
      <c r="I752" s="231"/>
      <c r="J752" s="14"/>
      <c r="K752" s="14"/>
      <c r="L752" s="227"/>
      <c r="M752" s="232"/>
      <c r="N752" s="233"/>
      <c r="O752" s="233"/>
      <c r="P752" s="233"/>
      <c r="Q752" s="233"/>
      <c r="R752" s="233"/>
      <c r="S752" s="233"/>
      <c r="T752" s="234"/>
      <c r="U752" s="14"/>
      <c r="V752" s="14"/>
      <c r="W752" s="14"/>
      <c r="X752" s="14"/>
      <c r="Y752" s="14"/>
      <c r="Z752" s="14"/>
      <c r="AA752" s="14"/>
      <c r="AB752" s="14"/>
      <c r="AC752" s="14"/>
      <c r="AD752" s="14"/>
      <c r="AE752" s="14"/>
      <c r="AT752" s="228" t="s">
        <v>291</v>
      </c>
      <c r="AU752" s="228" t="s">
        <v>87</v>
      </c>
      <c r="AV752" s="14" t="s">
        <v>289</v>
      </c>
      <c r="AW752" s="14" t="s">
        <v>31</v>
      </c>
      <c r="AX752" s="14" t="s">
        <v>82</v>
      </c>
      <c r="AY752" s="228" t="s">
        <v>283</v>
      </c>
    </row>
    <row r="753" s="2" customFormat="1" ht="16.5" customHeight="1">
      <c r="A753" s="37"/>
      <c r="B753" s="168"/>
      <c r="C753" s="242" t="s">
        <v>1437</v>
      </c>
      <c r="D753" s="242" t="s">
        <v>582</v>
      </c>
      <c r="E753" s="243" t="s">
        <v>1292</v>
      </c>
      <c r="F753" s="244" t="s">
        <v>1293</v>
      </c>
      <c r="G753" s="245" t="s">
        <v>649</v>
      </c>
      <c r="H753" s="246">
        <v>699.79999999999995</v>
      </c>
      <c r="I753" s="247"/>
      <c r="J753" s="248">
        <f>ROUND(I753*H753,2)</f>
        <v>0</v>
      </c>
      <c r="K753" s="249"/>
      <c r="L753" s="250"/>
      <c r="M753" s="251" t="s">
        <v>1</v>
      </c>
      <c r="N753" s="252" t="s">
        <v>41</v>
      </c>
      <c r="O753" s="81"/>
      <c r="P753" s="214">
        <f>O753*H753</f>
        <v>0</v>
      </c>
      <c r="Q753" s="214">
        <v>0.0129</v>
      </c>
      <c r="R753" s="214">
        <f>Q753*H753</f>
        <v>9.0274199999999993</v>
      </c>
      <c r="S753" s="214">
        <v>0</v>
      </c>
      <c r="T753" s="215">
        <f>S753*H753</f>
        <v>0</v>
      </c>
      <c r="U753" s="37"/>
      <c r="V753" s="37"/>
      <c r="W753" s="37"/>
      <c r="X753" s="37"/>
      <c r="Y753" s="37"/>
      <c r="Z753" s="37"/>
      <c r="AA753" s="37"/>
      <c r="AB753" s="37"/>
      <c r="AC753" s="37"/>
      <c r="AD753" s="37"/>
      <c r="AE753" s="37"/>
      <c r="AR753" s="216" t="s">
        <v>473</v>
      </c>
      <c r="AT753" s="216" t="s">
        <v>582</v>
      </c>
      <c r="AU753" s="216" t="s">
        <v>87</v>
      </c>
      <c r="AY753" s="18" t="s">
        <v>283</v>
      </c>
      <c r="BE753" s="217">
        <f>IF(N753="základná",J753,0)</f>
        <v>0</v>
      </c>
      <c r="BF753" s="217">
        <f>IF(N753="znížená",J753,0)</f>
        <v>0</v>
      </c>
      <c r="BG753" s="217">
        <f>IF(N753="zákl. prenesená",J753,0)</f>
        <v>0</v>
      </c>
      <c r="BH753" s="217">
        <f>IF(N753="zníž. prenesená",J753,0)</f>
        <v>0</v>
      </c>
      <c r="BI753" s="217">
        <f>IF(N753="nulová",J753,0)</f>
        <v>0</v>
      </c>
      <c r="BJ753" s="18" t="s">
        <v>87</v>
      </c>
      <c r="BK753" s="217">
        <f>ROUND(I753*H753,2)</f>
        <v>0</v>
      </c>
      <c r="BL753" s="18" t="s">
        <v>358</v>
      </c>
      <c r="BM753" s="216" t="s">
        <v>1294</v>
      </c>
    </row>
    <row r="754" s="13" customFormat="1">
      <c r="A754" s="13"/>
      <c r="B754" s="218"/>
      <c r="C754" s="13"/>
      <c r="D754" s="219" t="s">
        <v>291</v>
      </c>
      <c r="E754" s="220" t="s">
        <v>1</v>
      </c>
      <c r="F754" s="221" t="s">
        <v>5714</v>
      </c>
      <c r="G754" s="13"/>
      <c r="H754" s="222">
        <v>554.20000000000005</v>
      </c>
      <c r="I754" s="223"/>
      <c r="J754" s="13"/>
      <c r="K754" s="13"/>
      <c r="L754" s="218"/>
      <c r="M754" s="224"/>
      <c r="N754" s="225"/>
      <c r="O754" s="225"/>
      <c r="P754" s="225"/>
      <c r="Q754" s="225"/>
      <c r="R754" s="225"/>
      <c r="S754" s="225"/>
      <c r="T754" s="226"/>
      <c r="U754" s="13"/>
      <c r="V754" s="13"/>
      <c r="W754" s="13"/>
      <c r="X754" s="13"/>
      <c r="Y754" s="13"/>
      <c r="Z754" s="13"/>
      <c r="AA754" s="13"/>
      <c r="AB754" s="13"/>
      <c r="AC754" s="13"/>
      <c r="AD754" s="13"/>
      <c r="AE754" s="13"/>
      <c r="AT754" s="220" t="s">
        <v>291</v>
      </c>
      <c r="AU754" s="220" t="s">
        <v>87</v>
      </c>
      <c r="AV754" s="13" t="s">
        <v>87</v>
      </c>
      <c r="AW754" s="13" t="s">
        <v>31</v>
      </c>
      <c r="AX754" s="13" t="s">
        <v>75</v>
      </c>
      <c r="AY754" s="220" t="s">
        <v>283</v>
      </c>
    </row>
    <row r="755" s="13" customFormat="1">
      <c r="A755" s="13"/>
      <c r="B755" s="218"/>
      <c r="C755" s="13"/>
      <c r="D755" s="219" t="s">
        <v>291</v>
      </c>
      <c r="E755" s="220" t="s">
        <v>1</v>
      </c>
      <c r="F755" s="221" t="s">
        <v>5715</v>
      </c>
      <c r="G755" s="13"/>
      <c r="H755" s="222">
        <v>145.59999999999999</v>
      </c>
      <c r="I755" s="223"/>
      <c r="J755" s="13"/>
      <c r="K755" s="13"/>
      <c r="L755" s="218"/>
      <c r="M755" s="224"/>
      <c r="N755" s="225"/>
      <c r="O755" s="225"/>
      <c r="P755" s="225"/>
      <c r="Q755" s="225"/>
      <c r="R755" s="225"/>
      <c r="S755" s="225"/>
      <c r="T755" s="226"/>
      <c r="U755" s="13"/>
      <c r="V755" s="13"/>
      <c r="W755" s="13"/>
      <c r="X755" s="13"/>
      <c r="Y755" s="13"/>
      <c r="Z755" s="13"/>
      <c r="AA755" s="13"/>
      <c r="AB755" s="13"/>
      <c r="AC755" s="13"/>
      <c r="AD755" s="13"/>
      <c r="AE755" s="13"/>
      <c r="AT755" s="220" t="s">
        <v>291</v>
      </c>
      <c r="AU755" s="220" t="s">
        <v>87</v>
      </c>
      <c r="AV755" s="13" t="s">
        <v>87</v>
      </c>
      <c r="AW755" s="13" t="s">
        <v>31</v>
      </c>
      <c r="AX755" s="13" t="s">
        <v>75</v>
      </c>
      <c r="AY755" s="220" t="s">
        <v>283</v>
      </c>
    </row>
    <row r="756" s="14" customFormat="1">
      <c r="A756" s="14"/>
      <c r="B756" s="227"/>
      <c r="C756" s="14"/>
      <c r="D756" s="219" t="s">
        <v>291</v>
      </c>
      <c r="E756" s="228" t="s">
        <v>1</v>
      </c>
      <c r="F756" s="229" t="s">
        <v>293</v>
      </c>
      <c r="G756" s="14"/>
      <c r="H756" s="230">
        <v>699.80000000000007</v>
      </c>
      <c r="I756" s="231"/>
      <c r="J756" s="14"/>
      <c r="K756" s="14"/>
      <c r="L756" s="227"/>
      <c r="M756" s="232"/>
      <c r="N756" s="233"/>
      <c r="O756" s="233"/>
      <c r="P756" s="233"/>
      <c r="Q756" s="233"/>
      <c r="R756" s="233"/>
      <c r="S756" s="233"/>
      <c r="T756" s="234"/>
      <c r="U756" s="14"/>
      <c r="V756" s="14"/>
      <c r="W756" s="14"/>
      <c r="X756" s="14"/>
      <c r="Y756" s="14"/>
      <c r="Z756" s="14"/>
      <c r="AA756" s="14"/>
      <c r="AB756" s="14"/>
      <c r="AC756" s="14"/>
      <c r="AD756" s="14"/>
      <c r="AE756" s="14"/>
      <c r="AT756" s="228" t="s">
        <v>291</v>
      </c>
      <c r="AU756" s="228" t="s">
        <v>87</v>
      </c>
      <c r="AV756" s="14" t="s">
        <v>289</v>
      </c>
      <c r="AW756" s="14" t="s">
        <v>31</v>
      </c>
      <c r="AX756" s="14" t="s">
        <v>82</v>
      </c>
      <c r="AY756" s="228" t="s">
        <v>283</v>
      </c>
    </row>
    <row r="757" s="2" customFormat="1" ht="21.75" customHeight="1">
      <c r="A757" s="37"/>
      <c r="B757" s="168"/>
      <c r="C757" s="242" t="s">
        <v>1446</v>
      </c>
      <c r="D757" s="242" t="s">
        <v>582</v>
      </c>
      <c r="E757" s="243" t="s">
        <v>1296</v>
      </c>
      <c r="F757" s="244" t="s">
        <v>1297</v>
      </c>
      <c r="G757" s="245" t="s">
        <v>649</v>
      </c>
      <c r="H757" s="246">
        <v>142.19999999999999</v>
      </c>
      <c r="I757" s="247"/>
      <c r="J757" s="248">
        <f>ROUND(I757*H757,2)</f>
        <v>0</v>
      </c>
      <c r="K757" s="249"/>
      <c r="L757" s="250"/>
      <c r="M757" s="251" t="s">
        <v>1</v>
      </c>
      <c r="N757" s="252" t="s">
        <v>41</v>
      </c>
      <c r="O757" s="81"/>
      <c r="P757" s="214">
        <f>O757*H757</f>
        <v>0</v>
      </c>
      <c r="Q757" s="214">
        <v>0.017299999999999999</v>
      </c>
      <c r="R757" s="214">
        <f>Q757*H757</f>
        <v>2.4600599999999999</v>
      </c>
      <c r="S757" s="214">
        <v>0</v>
      </c>
      <c r="T757" s="215">
        <f>S757*H757</f>
        <v>0</v>
      </c>
      <c r="U757" s="37"/>
      <c r="V757" s="37"/>
      <c r="W757" s="37"/>
      <c r="X757" s="37"/>
      <c r="Y757" s="37"/>
      <c r="Z757" s="37"/>
      <c r="AA757" s="37"/>
      <c r="AB757" s="37"/>
      <c r="AC757" s="37"/>
      <c r="AD757" s="37"/>
      <c r="AE757" s="37"/>
      <c r="AR757" s="216" t="s">
        <v>473</v>
      </c>
      <c r="AT757" s="216" t="s">
        <v>582</v>
      </c>
      <c r="AU757" s="216" t="s">
        <v>87</v>
      </c>
      <c r="AY757" s="18" t="s">
        <v>283</v>
      </c>
      <c r="BE757" s="217">
        <f>IF(N757="základná",J757,0)</f>
        <v>0</v>
      </c>
      <c r="BF757" s="217">
        <f>IF(N757="znížená",J757,0)</f>
        <v>0</v>
      </c>
      <c r="BG757" s="217">
        <f>IF(N757="zákl. prenesená",J757,0)</f>
        <v>0</v>
      </c>
      <c r="BH757" s="217">
        <f>IF(N757="zníž. prenesená",J757,0)</f>
        <v>0</v>
      </c>
      <c r="BI757" s="217">
        <f>IF(N757="nulová",J757,0)</f>
        <v>0</v>
      </c>
      <c r="BJ757" s="18" t="s">
        <v>87</v>
      </c>
      <c r="BK757" s="217">
        <f>ROUND(I757*H757,2)</f>
        <v>0</v>
      </c>
      <c r="BL757" s="18" t="s">
        <v>358</v>
      </c>
      <c r="BM757" s="216" t="s">
        <v>1298</v>
      </c>
    </row>
    <row r="758" s="15" customFormat="1">
      <c r="A758" s="15"/>
      <c r="B758" s="235"/>
      <c r="C758" s="15"/>
      <c r="D758" s="219" t="s">
        <v>291</v>
      </c>
      <c r="E758" s="236" t="s">
        <v>1</v>
      </c>
      <c r="F758" s="237" t="s">
        <v>5716</v>
      </c>
      <c r="G758" s="15"/>
      <c r="H758" s="236" t="s">
        <v>1</v>
      </c>
      <c r="I758" s="238"/>
      <c r="J758" s="15"/>
      <c r="K758" s="15"/>
      <c r="L758" s="235"/>
      <c r="M758" s="239"/>
      <c r="N758" s="240"/>
      <c r="O758" s="240"/>
      <c r="P758" s="240"/>
      <c r="Q758" s="240"/>
      <c r="R758" s="240"/>
      <c r="S758" s="240"/>
      <c r="T758" s="241"/>
      <c r="U758" s="15"/>
      <c r="V758" s="15"/>
      <c r="W758" s="15"/>
      <c r="X758" s="15"/>
      <c r="Y758" s="15"/>
      <c r="Z758" s="15"/>
      <c r="AA758" s="15"/>
      <c r="AB758" s="15"/>
      <c r="AC758" s="15"/>
      <c r="AD758" s="15"/>
      <c r="AE758" s="15"/>
      <c r="AT758" s="236" t="s">
        <v>291</v>
      </c>
      <c r="AU758" s="236" t="s">
        <v>87</v>
      </c>
      <c r="AV758" s="15" t="s">
        <v>82</v>
      </c>
      <c r="AW758" s="15" t="s">
        <v>31</v>
      </c>
      <c r="AX758" s="15" t="s">
        <v>75</v>
      </c>
      <c r="AY758" s="236" t="s">
        <v>283</v>
      </c>
    </row>
    <row r="759" s="13" customFormat="1">
      <c r="A759" s="13"/>
      <c r="B759" s="218"/>
      <c r="C759" s="13"/>
      <c r="D759" s="219" t="s">
        <v>291</v>
      </c>
      <c r="E759" s="220" t="s">
        <v>1</v>
      </c>
      <c r="F759" s="221" t="s">
        <v>5717</v>
      </c>
      <c r="G759" s="13"/>
      <c r="H759" s="222">
        <v>142.19999999999999</v>
      </c>
      <c r="I759" s="223"/>
      <c r="J759" s="13"/>
      <c r="K759" s="13"/>
      <c r="L759" s="218"/>
      <c r="M759" s="224"/>
      <c r="N759" s="225"/>
      <c r="O759" s="225"/>
      <c r="P759" s="225"/>
      <c r="Q759" s="225"/>
      <c r="R759" s="225"/>
      <c r="S759" s="225"/>
      <c r="T759" s="226"/>
      <c r="U759" s="13"/>
      <c r="V759" s="13"/>
      <c r="W759" s="13"/>
      <c r="X759" s="13"/>
      <c r="Y759" s="13"/>
      <c r="Z759" s="13"/>
      <c r="AA759" s="13"/>
      <c r="AB759" s="13"/>
      <c r="AC759" s="13"/>
      <c r="AD759" s="13"/>
      <c r="AE759" s="13"/>
      <c r="AT759" s="220" t="s">
        <v>291</v>
      </c>
      <c r="AU759" s="220" t="s">
        <v>87</v>
      </c>
      <c r="AV759" s="13" t="s">
        <v>87</v>
      </c>
      <c r="AW759" s="13" t="s">
        <v>31</v>
      </c>
      <c r="AX759" s="13" t="s">
        <v>82</v>
      </c>
      <c r="AY759" s="220" t="s">
        <v>283</v>
      </c>
    </row>
    <row r="760" s="2" customFormat="1" ht="16.5" customHeight="1">
      <c r="A760" s="37"/>
      <c r="B760" s="168"/>
      <c r="C760" s="204" t="s">
        <v>1463</v>
      </c>
      <c r="D760" s="204" t="s">
        <v>285</v>
      </c>
      <c r="E760" s="205" t="s">
        <v>5718</v>
      </c>
      <c r="F760" s="206" t="s">
        <v>5719</v>
      </c>
      <c r="G760" s="207" t="s">
        <v>649</v>
      </c>
      <c r="H760" s="208">
        <v>28.559999999999999</v>
      </c>
      <c r="I760" s="209"/>
      <c r="J760" s="210">
        <f>ROUND(I760*H760,2)</f>
        <v>0</v>
      </c>
      <c r="K760" s="211"/>
      <c r="L760" s="38"/>
      <c r="M760" s="212" t="s">
        <v>1</v>
      </c>
      <c r="N760" s="213" t="s">
        <v>41</v>
      </c>
      <c r="O760" s="81"/>
      <c r="P760" s="214">
        <f>O760*H760</f>
        <v>0</v>
      </c>
      <c r="Q760" s="214">
        <v>0.000185</v>
      </c>
      <c r="R760" s="214">
        <f>Q760*H760</f>
        <v>0.0052835999999999994</v>
      </c>
      <c r="S760" s="214">
        <v>0</v>
      </c>
      <c r="T760" s="215">
        <f>S760*H760</f>
        <v>0</v>
      </c>
      <c r="U760" s="37"/>
      <c r="V760" s="37"/>
      <c r="W760" s="37"/>
      <c r="X760" s="37"/>
      <c r="Y760" s="37"/>
      <c r="Z760" s="37"/>
      <c r="AA760" s="37"/>
      <c r="AB760" s="37"/>
      <c r="AC760" s="37"/>
      <c r="AD760" s="37"/>
      <c r="AE760" s="37"/>
      <c r="AR760" s="216" t="s">
        <v>358</v>
      </c>
      <c r="AT760" s="216" t="s">
        <v>285</v>
      </c>
      <c r="AU760" s="216" t="s">
        <v>87</v>
      </c>
      <c r="AY760" s="18" t="s">
        <v>283</v>
      </c>
      <c r="BE760" s="217">
        <f>IF(N760="základná",J760,0)</f>
        <v>0</v>
      </c>
      <c r="BF760" s="217">
        <f>IF(N760="znížená",J760,0)</f>
        <v>0</v>
      </c>
      <c r="BG760" s="217">
        <f>IF(N760="zákl. prenesená",J760,0)</f>
        <v>0</v>
      </c>
      <c r="BH760" s="217">
        <f>IF(N760="zníž. prenesená",J760,0)</f>
        <v>0</v>
      </c>
      <c r="BI760" s="217">
        <f>IF(N760="nulová",J760,0)</f>
        <v>0</v>
      </c>
      <c r="BJ760" s="18" t="s">
        <v>87</v>
      </c>
      <c r="BK760" s="217">
        <f>ROUND(I760*H760,2)</f>
        <v>0</v>
      </c>
      <c r="BL760" s="18" t="s">
        <v>358</v>
      </c>
      <c r="BM760" s="216" t="s">
        <v>5720</v>
      </c>
    </row>
    <row r="761" s="13" customFormat="1">
      <c r="A761" s="13"/>
      <c r="B761" s="218"/>
      <c r="C761" s="13"/>
      <c r="D761" s="219" t="s">
        <v>291</v>
      </c>
      <c r="E761" s="220" t="s">
        <v>1</v>
      </c>
      <c r="F761" s="221" t="s">
        <v>5721</v>
      </c>
      <c r="G761" s="13"/>
      <c r="H761" s="222">
        <v>28.559999999999999</v>
      </c>
      <c r="I761" s="223"/>
      <c r="J761" s="13"/>
      <c r="K761" s="13"/>
      <c r="L761" s="218"/>
      <c r="M761" s="224"/>
      <c r="N761" s="225"/>
      <c r="O761" s="225"/>
      <c r="P761" s="225"/>
      <c r="Q761" s="225"/>
      <c r="R761" s="225"/>
      <c r="S761" s="225"/>
      <c r="T761" s="226"/>
      <c r="U761" s="13"/>
      <c r="V761" s="13"/>
      <c r="W761" s="13"/>
      <c r="X761" s="13"/>
      <c r="Y761" s="13"/>
      <c r="Z761" s="13"/>
      <c r="AA761" s="13"/>
      <c r="AB761" s="13"/>
      <c r="AC761" s="13"/>
      <c r="AD761" s="13"/>
      <c r="AE761" s="13"/>
      <c r="AT761" s="220" t="s">
        <v>291</v>
      </c>
      <c r="AU761" s="220" t="s">
        <v>87</v>
      </c>
      <c r="AV761" s="13" t="s">
        <v>87</v>
      </c>
      <c r="AW761" s="13" t="s">
        <v>31</v>
      </c>
      <c r="AX761" s="13" t="s">
        <v>82</v>
      </c>
      <c r="AY761" s="220" t="s">
        <v>283</v>
      </c>
    </row>
    <row r="762" s="2" customFormat="1" ht="16.5" customHeight="1">
      <c r="A762" s="37"/>
      <c r="B762" s="168"/>
      <c r="C762" s="242" t="s">
        <v>1469</v>
      </c>
      <c r="D762" s="242" t="s">
        <v>582</v>
      </c>
      <c r="E762" s="243" t="s">
        <v>5722</v>
      </c>
      <c r="F762" s="244" t="s">
        <v>5723</v>
      </c>
      <c r="G762" s="245" t="s">
        <v>649</v>
      </c>
      <c r="H762" s="246">
        <v>28.559999999999999</v>
      </c>
      <c r="I762" s="247"/>
      <c r="J762" s="248">
        <f>ROUND(I762*H762,2)</f>
        <v>0</v>
      </c>
      <c r="K762" s="249"/>
      <c r="L762" s="250"/>
      <c r="M762" s="251" t="s">
        <v>1</v>
      </c>
      <c r="N762" s="252" t="s">
        <v>41</v>
      </c>
      <c r="O762" s="81"/>
      <c r="P762" s="214">
        <f>O762*H762</f>
        <v>0</v>
      </c>
      <c r="Q762" s="214">
        <v>0.029700000000000001</v>
      </c>
      <c r="R762" s="214">
        <f>Q762*H762</f>
        <v>0.84823199999999999</v>
      </c>
      <c r="S762" s="214">
        <v>0</v>
      </c>
      <c r="T762" s="215">
        <f>S762*H762</f>
        <v>0</v>
      </c>
      <c r="U762" s="37"/>
      <c r="V762" s="37"/>
      <c r="W762" s="37"/>
      <c r="X762" s="37"/>
      <c r="Y762" s="37"/>
      <c r="Z762" s="37"/>
      <c r="AA762" s="37"/>
      <c r="AB762" s="37"/>
      <c r="AC762" s="37"/>
      <c r="AD762" s="37"/>
      <c r="AE762" s="37"/>
      <c r="AR762" s="216" t="s">
        <v>473</v>
      </c>
      <c r="AT762" s="216" t="s">
        <v>582</v>
      </c>
      <c r="AU762" s="216" t="s">
        <v>87</v>
      </c>
      <c r="AY762" s="18" t="s">
        <v>283</v>
      </c>
      <c r="BE762" s="217">
        <f>IF(N762="základná",J762,0)</f>
        <v>0</v>
      </c>
      <c r="BF762" s="217">
        <f>IF(N762="znížená",J762,0)</f>
        <v>0</v>
      </c>
      <c r="BG762" s="217">
        <f>IF(N762="zákl. prenesená",J762,0)</f>
        <v>0</v>
      </c>
      <c r="BH762" s="217">
        <f>IF(N762="zníž. prenesená",J762,0)</f>
        <v>0</v>
      </c>
      <c r="BI762" s="217">
        <f>IF(N762="nulová",J762,0)</f>
        <v>0</v>
      </c>
      <c r="BJ762" s="18" t="s">
        <v>87</v>
      </c>
      <c r="BK762" s="217">
        <f>ROUND(I762*H762,2)</f>
        <v>0</v>
      </c>
      <c r="BL762" s="18" t="s">
        <v>358</v>
      </c>
      <c r="BM762" s="216" t="s">
        <v>5724</v>
      </c>
    </row>
    <row r="763" s="2" customFormat="1" ht="33" customHeight="1">
      <c r="A763" s="37"/>
      <c r="B763" s="168"/>
      <c r="C763" s="204" t="s">
        <v>1474</v>
      </c>
      <c r="D763" s="204" t="s">
        <v>285</v>
      </c>
      <c r="E763" s="205" t="s">
        <v>1309</v>
      </c>
      <c r="F763" s="206" t="s">
        <v>1310</v>
      </c>
      <c r="G763" s="207" t="s">
        <v>373</v>
      </c>
      <c r="H763" s="208">
        <v>60</v>
      </c>
      <c r="I763" s="209"/>
      <c r="J763" s="210">
        <f>ROUND(I763*H763,2)</f>
        <v>0</v>
      </c>
      <c r="K763" s="211"/>
      <c r="L763" s="38"/>
      <c r="M763" s="212" t="s">
        <v>1</v>
      </c>
      <c r="N763" s="213" t="s">
        <v>41</v>
      </c>
      <c r="O763" s="81"/>
      <c r="P763" s="214">
        <f>O763*H763</f>
        <v>0</v>
      </c>
      <c r="Q763" s="214">
        <v>0</v>
      </c>
      <c r="R763" s="214">
        <f>Q763*H763</f>
        <v>0</v>
      </c>
      <c r="S763" s="214">
        <v>0</v>
      </c>
      <c r="T763" s="215">
        <f>S763*H763</f>
        <v>0</v>
      </c>
      <c r="U763" s="37"/>
      <c r="V763" s="37"/>
      <c r="W763" s="37"/>
      <c r="X763" s="37"/>
      <c r="Y763" s="37"/>
      <c r="Z763" s="37"/>
      <c r="AA763" s="37"/>
      <c r="AB763" s="37"/>
      <c r="AC763" s="37"/>
      <c r="AD763" s="37"/>
      <c r="AE763" s="37"/>
      <c r="AR763" s="216" t="s">
        <v>358</v>
      </c>
      <c r="AT763" s="216" t="s">
        <v>285</v>
      </c>
      <c r="AU763" s="216" t="s">
        <v>87</v>
      </c>
      <c r="AY763" s="18" t="s">
        <v>283</v>
      </c>
      <c r="BE763" s="217">
        <f>IF(N763="základná",J763,0)</f>
        <v>0</v>
      </c>
      <c r="BF763" s="217">
        <f>IF(N763="znížená",J763,0)</f>
        <v>0</v>
      </c>
      <c r="BG763" s="217">
        <f>IF(N763="zákl. prenesená",J763,0)</f>
        <v>0</v>
      </c>
      <c r="BH763" s="217">
        <f>IF(N763="zníž. prenesená",J763,0)</f>
        <v>0</v>
      </c>
      <c r="BI763" s="217">
        <f>IF(N763="nulová",J763,0)</f>
        <v>0</v>
      </c>
      <c r="BJ763" s="18" t="s">
        <v>87</v>
      </c>
      <c r="BK763" s="217">
        <f>ROUND(I763*H763,2)</f>
        <v>0</v>
      </c>
      <c r="BL763" s="18" t="s">
        <v>358</v>
      </c>
      <c r="BM763" s="216" t="s">
        <v>1311</v>
      </c>
    </row>
    <row r="764" s="13" customFormat="1">
      <c r="A764" s="13"/>
      <c r="B764" s="218"/>
      <c r="C764" s="13"/>
      <c r="D764" s="219" t="s">
        <v>291</v>
      </c>
      <c r="E764" s="220" t="s">
        <v>1</v>
      </c>
      <c r="F764" s="221" t="s">
        <v>5725</v>
      </c>
      <c r="G764" s="13"/>
      <c r="H764" s="222">
        <v>17</v>
      </c>
      <c r="I764" s="223"/>
      <c r="J764" s="13"/>
      <c r="K764" s="13"/>
      <c r="L764" s="218"/>
      <c r="M764" s="224"/>
      <c r="N764" s="225"/>
      <c r="O764" s="225"/>
      <c r="P764" s="225"/>
      <c r="Q764" s="225"/>
      <c r="R764" s="225"/>
      <c r="S764" s="225"/>
      <c r="T764" s="226"/>
      <c r="U764" s="13"/>
      <c r="V764" s="13"/>
      <c r="W764" s="13"/>
      <c r="X764" s="13"/>
      <c r="Y764" s="13"/>
      <c r="Z764" s="13"/>
      <c r="AA764" s="13"/>
      <c r="AB764" s="13"/>
      <c r="AC764" s="13"/>
      <c r="AD764" s="13"/>
      <c r="AE764" s="13"/>
      <c r="AT764" s="220" t="s">
        <v>291</v>
      </c>
      <c r="AU764" s="220" t="s">
        <v>87</v>
      </c>
      <c r="AV764" s="13" t="s">
        <v>87</v>
      </c>
      <c r="AW764" s="13" t="s">
        <v>31</v>
      </c>
      <c r="AX764" s="13" t="s">
        <v>75</v>
      </c>
      <c r="AY764" s="220" t="s">
        <v>283</v>
      </c>
    </row>
    <row r="765" s="13" customFormat="1">
      <c r="A765" s="13"/>
      <c r="B765" s="218"/>
      <c r="C765" s="13"/>
      <c r="D765" s="219" t="s">
        <v>291</v>
      </c>
      <c r="E765" s="220" t="s">
        <v>1</v>
      </c>
      <c r="F765" s="221" t="s">
        <v>5726</v>
      </c>
      <c r="G765" s="13"/>
      <c r="H765" s="222">
        <v>43</v>
      </c>
      <c r="I765" s="223"/>
      <c r="J765" s="13"/>
      <c r="K765" s="13"/>
      <c r="L765" s="218"/>
      <c r="M765" s="224"/>
      <c r="N765" s="225"/>
      <c r="O765" s="225"/>
      <c r="P765" s="225"/>
      <c r="Q765" s="225"/>
      <c r="R765" s="225"/>
      <c r="S765" s="225"/>
      <c r="T765" s="226"/>
      <c r="U765" s="13"/>
      <c r="V765" s="13"/>
      <c r="W765" s="13"/>
      <c r="X765" s="13"/>
      <c r="Y765" s="13"/>
      <c r="Z765" s="13"/>
      <c r="AA765" s="13"/>
      <c r="AB765" s="13"/>
      <c r="AC765" s="13"/>
      <c r="AD765" s="13"/>
      <c r="AE765" s="13"/>
      <c r="AT765" s="220" t="s">
        <v>291</v>
      </c>
      <c r="AU765" s="220" t="s">
        <v>87</v>
      </c>
      <c r="AV765" s="13" t="s">
        <v>87</v>
      </c>
      <c r="AW765" s="13" t="s">
        <v>31</v>
      </c>
      <c r="AX765" s="13" t="s">
        <v>75</v>
      </c>
      <c r="AY765" s="220" t="s">
        <v>283</v>
      </c>
    </row>
    <row r="766" s="14" customFormat="1">
      <c r="A766" s="14"/>
      <c r="B766" s="227"/>
      <c r="C766" s="14"/>
      <c r="D766" s="219" t="s">
        <v>291</v>
      </c>
      <c r="E766" s="228" t="s">
        <v>1</v>
      </c>
      <c r="F766" s="229" t="s">
        <v>293</v>
      </c>
      <c r="G766" s="14"/>
      <c r="H766" s="230">
        <v>60</v>
      </c>
      <c r="I766" s="231"/>
      <c r="J766" s="14"/>
      <c r="K766" s="14"/>
      <c r="L766" s="227"/>
      <c r="M766" s="232"/>
      <c r="N766" s="233"/>
      <c r="O766" s="233"/>
      <c r="P766" s="233"/>
      <c r="Q766" s="233"/>
      <c r="R766" s="233"/>
      <c r="S766" s="233"/>
      <c r="T766" s="234"/>
      <c r="U766" s="14"/>
      <c r="V766" s="14"/>
      <c r="W766" s="14"/>
      <c r="X766" s="14"/>
      <c r="Y766" s="14"/>
      <c r="Z766" s="14"/>
      <c r="AA766" s="14"/>
      <c r="AB766" s="14"/>
      <c r="AC766" s="14"/>
      <c r="AD766" s="14"/>
      <c r="AE766" s="14"/>
      <c r="AT766" s="228" t="s">
        <v>291</v>
      </c>
      <c r="AU766" s="228" t="s">
        <v>87</v>
      </c>
      <c r="AV766" s="14" t="s">
        <v>289</v>
      </c>
      <c r="AW766" s="14" t="s">
        <v>31</v>
      </c>
      <c r="AX766" s="14" t="s">
        <v>82</v>
      </c>
      <c r="AY766" s="228" t="s">
        <v>283</v>
      </c>
    </row>
    <row r="767" s="2" customFormat="1" ht="24.15" customHeight="1">
      <c r="A767" s="37"/>
      <c r="B767" s="168"/>
      <c r="C767" s="242" t="s">
        <v>1479</v>
      </c>
      <c r="D767" s="242" t="s">
        <v>582</v>
      </c>
      <c r="E767" s="243" t="s">
        <v>1315</v>
      </c>
      <c r="F767" s="244" t="s">
        <v>1316</v>
      </c>
      <c r="G767" s="245" t="s">
        <v>373</v>
      </c>
      <c r="H767" s="246">
        <v>60</v>
      </c>
      <c r="I767" s="247"/>
      <c r="J767" s="248">
        <f>ROUND(I767*H767,2)</f>
        <v>0</v>
      </c>
      <c r="K767" s="249"/>
      <c r="L767" s="250"/>
      <c r="M767" s="251" t="s">
        <v>1</v>
      </c>
      <c r="N767" s="252" t="s">
        <v>41</v>
      </c>
      <c r="O767" s="81"/>
      <c r="P767" s="214">
        <f>O767*H767</f>
        <v>0</v>
      </c>
      <c r="Q767" s="214">
        <v>0.001</v>
      </c>
      <c r="R767" s="214">
        <f>Q767*H767</f>
        <v>0.059999999999999998</v>
      </c>
      <c r="S767" s="214">
        <v>0</v>
      </c>
      <c r="T767" s="215">
        <f>S767*H767</f>
        <v>0</v>
      </c>
      <c r="U767" s="37"/>
      <c r="V767" s="37"/>
      <c r="W767" s="37"/>
      <c r="X767" s="37"/>
      <c r="Y767" s="37"/>
      <c r="Z767" s="37"/>
      <c r="AA767" s="37"/>
      <c r="AB767" s="37"/>
      <c r="AC767" s="37"/>
      <c r="AD767" s="37"/>
      <c r="AE767" s="37"/>
      <c r="AR767" s="216" t="s">
        <v>473</v>
      </c>
      <c r="AT767" s="216" t="s">
        <v>582</v>
      </c>
      <c r="AU767" s="216" t="s">
        <v>87</v>
      </c>
      <c r="AY767" s="18" t="s">
        <v>283</v>
      </c>
      <c r="BE767" s="217">
        <f>IF(N767="základná",J767,0)</f>
        <v>0</v>
      </c>
      <c r="BF767" s="217">
        <f>IF(N767="znížená",J767,0)</f>
        <v>0</v>
      </c>
      <c r="BG767" s="217">
        <f>IF(N767="zákl. prenesená",J767,0)</f>
        <v>0</v>
      </c>
      <c r="BH767" s="217">
        <f>IF(N767="zníž. prenesená",J767,0)</f>
        <v>0</v>
      </c>
      <c r="BI767" s="217">
        <f>IF(N767="nulová",J767,0)</f>
        <v>0</v>
      </c>
      <c r="BJ767" s="18" t="s">
        <v>87</v>
      </c>
      <c r="BK767" s="217">
        <f>ROUND(I767*H767,2)</f>
        <v>0</v>
      </c>
      <c r="BL767" s="18" t="s">
        <v>358</v>
      </c>
      <c r="BM767" s="216" t="s">
        <v>1317</v>
      </c>
    </row>
    <row r="768" s="2" customFormat="1" ht="24.15" customHeight="1">
      <c r="A768" s="37"/>
      <c r="B768" s="168"/>
      <c r="C768" s="242" t="s">
        <v>1484</v>
      </c>
      <c r="D768" s="242" t="s">
        <v>582</v>
      </c>
      <c r="E768" s="243" t="s">
        <v>1319</v>
      </c>
      <c r="F768" s="244" t="s">
        <v>3958</v>
      </c>
      <c r="G768" s="245" t="s">
        <v>373</v>
      </c>
      <c r="H768" s="246">
        <v>60</v>
      </c>
      <c r="I768" s="247"/>
      <c r="J768" s="248">
        <f>ROUND(I768*H768,2)</f>
        <v>0</v>
      </c>
      <c r="K768" s="249"/>
      <c r="L768" s="250"/>
      <c r="M768" s="251" t="s">
        <v>1</v>
      </c>
      <c r="N768" s="252" t="s">
        <v>41</v>
      </c>
      <c r="O768" s="81"/>
      <c r="P768" s="214">
        <f>O768*H768</f>
        <v>0</v>
      </c>
      <c r="Q768" s="214">
        <v>0.025000000000000001</v>
      </c>
      <c r="R768" s="214">
        <f>Q768*H768</f>
        <v>1.5</v>
      </c>
      <c r="S768" s="214">
        <v>0</v>
      </c>
      <c r="T768" s="215">
        <f>S768*H768</f>
        <v>0</v>
      </c>
      <c r="U768" s="37"/>
      <c r="V768" s="37"/>
      <c r="W768" s="37"/>
      <c r="X768" s="37"/>
      <c r="Y768" s="37"/>
      <c r="Z768" s="37"/>
      <c r="AA768" s="37"/>
      <c r="AB768" s="37"/>
      <c r="AC768" s="37"/>
      <c r="AD768" s="37"/>
      <c r="AE768" s="37"/>
      <c r="AR768" s="216" t="s">
        <v>473</v>
      </c>
      <c r="AT768" s="216" t="s">
        <v>582</v>
      </c>
      <c r="AU768" s="216" t="s">
        <v>87</v>
      </c>
      <c r="AY768" s="18" t="s">
        <v>283</v>
      </c>
      <c r="BE768" s="217">
        <f>IF(N768="základná",J768,0)</f>
        <v>0</v>
      </c>
      <c r="BF768" s="217">
        <f>IF(N768="znížená",J768,0)</f>
        <v>0</v>
      </c>
      <c r="BG768" s="217">
        <f>IF(N768="zákl. prenesená",J768,0)</f>
        <v>0</v>
      </c>
      <c r="BH768" s="217">
        <f>IF(N768="zníž. prenesená",J768,0)</f>
        <v>0</v>
      </c>
      <c r="BI768" s="217">
        <f>IF(N768="nulová",J768,0)</f>
        <v>0</v>
      </c>
      <c r="BJ768" s="18" t="s">
        <v>87</v>
      </c>
      <c r="BK768" s="217">
        <f>ROUND(I768*H768,2)</f>
        <v>0</v>
      </c>
      <c r="BL768" s="18" t="s">
        <v>358</v>
      </c>
      <c r="BM768" s="216" t="s">
        <v>1321</v>
      </c>
    </row>
    <row r="769" s="2" customFormat="1" ht="24.15" customHeight="1">
      <c r="A769" s="37"/>
      <c r="B769" s="168"/>
      <c r="C769" s="204" t="s">
        <v>1489</v>
      </c>
      <c r="D769" s="204" t="s">
        <v>285</v>
      </c>
      <c r="E769" s="205" t="s">
        <v>1340</v>
      </c>
      <c r="F769" s="206" t="s">
        <v>1341</v>
      </c>
      <c r="G769" s="207" t="s">
        <v>373</v>
      </c>
      <c r="H769" s="208">
        <v>74</v>
      </c>
      <c r="I769" s="209"/>
      <c r="J769" s="210">
        <f>ROUND(I769*H769,2)</f>
        <v>0</v>
      </c>
      <c r="K769" s="211"/>
      <c r="L769" s="38"/>
      <c r="M769" s="212" t="s">
        <v>1</v>
      </c>
      <c r="N769" s="213" t="s">
        <v>41</v>
      </c>
      <c r="O769" s="81"/>
      <c r="P769" s="214">
        <f>O769*H769</f>
        <v>0</v>
      </c>
      <c r="Q769" s="214">
        <v>0</v>
      </c>
      <c r="R769" s="214">
        <f>Q769*H769</f>
        <v>0</v>
      </c>
      <c r="S769" s="214">
        <v>0.001</v>
      </c>
      <c r="T769" s="215">
        <f>S769*H769</f>
        <v>0.073999999999999996</v>
      </c>
      <c r="U769" s="37"/>
      <c r="V769" s="37"/>
      <c r="W769" s="37"/>
      <c r="X769" s="37"/>
      <c r="Y769" s="37"/>
      <c r="Z769" s="37"/>
      <c r="AA769" s="37"/>
      <c r="AB769" s="37"/>
      <c r="AC769" s="37"/>
      <c r="AD769" s="37"/>
      <c r="AE769" s="37"/>
      <c r="AR769" s="216" t="s">
        <v>358</v>
      </c>
      <c r="AT769" s="216" t="s">
        <v>285</v>
      </c>
      <c r="AU769" s="216" t="s">
        <v>87</v>
      </c>
      <c r="AY769" s="18" t="s">
        <v>283</v>
      </c>
      <c r="BE769" s="217">
        <f>IF(N769="základná",J769,0)</f>
        <v>0</v>
      </c>
      <c r="BF769" s="217">
        <f>IF(N769="znížená",J769,0)</f>
        <v>0</v>
      </c>
      <c r="BG769" s="217">
        <f>IF(N769="zákl. prenesená",J769,0)</f>
        <v>0</v>
      </c>
      <c r="BH769" s="217">
        <f>IF(N769="zníž. prenesená",J769,0)</f>
        <v>0</v>
      </c>
      <c r="BI769" s="217">
        <f>IF(N769="nulová",J769,0)</f>
        <v>0</v>
      </c>
      <c r="BJ769" s="18" t="s">
        <v>87</v>
      </c>
      <c r="BK769" s="217">
        <f>ROUND(I769*H769,2)</f>
        <v>0</v>
      </c>
      <c r="BL769" s="18" t="s">
        <v>358</v>
      </c>
      <c r="BM769" s="216" t="s">
        <v>5727</v>
      </c>
    </row>
    <row r="770" s="13" customFormat="1">
      <c r="A770" s="13"/>
      <c r="B770" s="218"/>
      <c r="C770" s="13"/>
      <c r="D770" s="219" t="s">
        <v>291</v>
      </c>
      <c r="E770" s="220" t="s">
        <v>1</v>
      </c>
      <c r="F770" s="221" t="s">
        <v>5728</v>
      </c>
      <c r="G770" s="13"/>
      <c r="H770" s="222">
        <v>44</v>
      </c>
      <c r="I770" s="223"/>
      <c r="J770" s="13"/>
      <c r="K770" s="13"/>
      <c r="L770" s="218"/>
      <c r="M770" s="224"/>
      <c r="N770" s="225"/>
      <c r="O770" s="225"/>
      <c r="P770" s="225"/>
      <c r="Q770" s="225"/>
      <c r="R770" s="225"/>
      <c r="S770" s="225"/>
      <c r="T770" s="226"/>
      <c r="U770" s="13"/>
      <c r="V770" s="13"/>
      <c r="W770" s="13"/>
      <c r="X770" s="13"/>
      <c r="Y770" s="13"/>
      <c r="Z770" s="13"/>
      <c r="AA770" s="13"/>
      <c r="AB770" s="13"/>
      <c r="AC770" s="13"/>
      <c r="AD770" s="13"/>
      <c r="AE770" s="13"/>
      <c r="AT770" s="220" t="s">
        <v>291</v>
      </c>
      <c r="AU770" s="220" t="s">
        <v>87</v>
      </c>
      <c r="AV770" s="13" t="s">
        <v>87</v>
      </c>
      <c r="AW770" s="13" t="s">
        <v>31</v>
      </c>
      <c r="AX770" s="13" t="s">
        <v>75</v>
      </c>
      <c r="AY770" s="220" t="s">
        <v>283</v>
      </c>
    </row>
    <row r="771" s="13" customFormat="1">
      <c r="A771" s="13"/>
      <c r="B771" s="218"/>
      <c r="C771" s="13"/>
      <c r="D771" s="219" t="s">
        <v>291</v>
      </c>
      <c r="E771" s="220" t="s">
        <v>1</v>
      </c>
      <c r="F771" s="221" t="s">
        <v>5729</v>
      </c>
      <c r="G771" s="13"/>
      <c r="H771" s="222">
        <v>30</v>
      </c>
      <c r="I771" s="223"/>
      <c r="J771" s="13"/>
      <c r="K771" s="13"/>
      <c r="L771" s="218"/>
      <c r="M771" s="224"/>
      <c r="N771" s="225"/>
      <c r="O771" s="225"/>
      <c r="P771" s="225"/>
      <c r="Q771" s="225"/>
      <c r="R771" s="225"/>
      <c r="S771" s="225"/>
      <c r="T771" s="226"/>
      <c r="U771" s="13"/>
      <c r="V771" s="13"/>
      <c r="W771" s="13"/>
      <c r="X771" s="13"/>
      <c r="Y771" s="13"/>
      <c r="Z771" s="13"/>
      <c r="AA771" s="13"/>
      <c r="AB771" s="13"/>
      <c r="AC771" s="13"/>
      <c r="AD771" s="13"/>
      <c r="AE771" s="13"/>
      <c r="AT771" s="220" t="s">
        <v>291</v>
      </c>
      <c r="AU771" s="220" t="s">
        <v>87</v>
      </c>
      <c r="AV771" s="13" t="s">
        <v>87</v>
      </c>
      <c r="AW771" s="13" t="s">
        <v>31</v>
      </c>
      <c r="AX771" s="13" t="s">
        <v>75</v>
      </c>
      <c r="AY771" s="220" t="s">
        <v>283</v>
      </c>
    </row>
    <row r="772" s="14" customFormat="1">
      <c r="A772" s="14"/>
      <c r="B772" s="227"/>
      <c r="C772" s="14"/>
      <c r="D772" s="219" t="s">
        <v>291</v>
      </c>
      <c r="E772" s="228" t="s">
        <v>1</v>
      </c>
      <c r="F772" s="229" t="s">
        <v>293</v>
      </c>
      <c r="G772" s="14"/>
      <c r="H772" s="230">
        <v>74</v>
      </c>
      <c r="I772" s="231"/>
      <c r="J772" s="14"/>
      <c r="K772" s="14"/>
      <c r="L772" s="227"/>
      <c r="M772" s="232"/>
      <c r="N772" s="233"/>
      <c r="O772" s="233"/>
      <c r="P772" s="233"/>
      <c r="Q772" s="233"/>
      <c r="R772" s="233"/>
      <c r="S772" s="233"/>
      <c r="T772" s="234"/>
      <c r="U772" s="14"/>
      <c r="V772" s="14"/>
      <c r="W772" s="14"/>
      <c r="X772" s="14"/>
      <c r="Y772" s="14"/>
      <c r="Z772" s="14"/>
      <c r="AA772" s="14"/>
      <c r="AB772" s="14"/>
      <c r="AC772" s="14"/>
      <c r="AD772" s="14"/>
      <c r="AE772" s="14"/>
      <c r="AT772" s="228" t="s">
        <v>291</v>
      </c>
      <c r="AU772" s="228" t="s">
        <v>87</v>
      </c>
      <c r="AV772" s="14" t="s">
        <v>289</v>
      </c>
      <c r="AW772" s="14" t="s">
        <v>31</v>
      </c>
      <c r="AX772" s="14" t="s">
        <v>82</v>
      </c>
      <c r="AY772" s="228" t="s">
        <v>283</v>
      </c>
    </row>
    <row r="773" s="2" customFormat="1" ht="24.15" customHeight="1">
      <c r="A773" s="37"/>
      <c r="B773" s="168"/>
      <c r="C773" s="204" t="s">
        <v>1493</v>
      </c>
      <c r="D773" s="204" t="s">
        <v>285</v>
      </c>
      <c r="E773" s="205" t="s">
        <v>5730</v>
      </c>
      <c r="F773" s="206" t="s">
        <v>5731</v>
      </c>
      <c r="G773" s="207" t="s">
        <v>373</v>
      </c>
      <c r="H773" s="208">
        <v>13</v>
      </c>
      <c r="I773" s="209"/>
      <c r="J773" s="210">
        <f>ROUND(I773*H773,2)</f>
        <v>0</v>
      </c>
      <c r="K773" s="211"/>
      <c r="L773" s="38"/>
      <c r="M773" s="212" t="s">
        <v>1</v>
      </c>
      <c r="N773" s="213" t="s">
        <v>41</v>
      </c>
      <c r="O773" s="81"/>
      <c r="P773" s="214">
        <f>O773*H773</f>
        <v>0</v>
      </c>
      <c r="Q773" s="214">
        <v>0</v>
      </c>
      <c r="R773" s="214">
        <f>Q773*H773</f>
        <v>0</v>
      </c>
      <c r="S773" s="214">
        <v>0.002</v>
      </c>
      <c r="T773" s="215">
        <f>S773*H773</f>
        <v>0.026000000000000002</v>
      </c>
      <c r="U773" s="37"/>
      <c r="V773" s="37"/>
      <c r="W773" s="37"/>
      <c r="X773" s="37"/>
      <c r="Y773" s="37"/>
      <c r="Z773" s="37"/>
      <c r="AA773" s="37"/>
      <c r="AB773" s="37"/>
      <c r="AC773" s="37"/>
      <c r="AD773" s="37"/>
      <c r="AE773" s="37"/>
      <c r="AR773" s="216" t="s">
        <v>358</v>
      </c>
      <c r="AT773" s="216" t="s">
        <v>285</v>
      </c>
      <c r="AU773" s="216" t="s">
        <v>87</v>
      </c>
      <c r="AY773" s="18" t="s">
        <v>283</v>
      </c>
      <c r="BE773" s="217">
        <f>IF(N773="základná",J773,0)</f>
        <v>0</v>
      </c>
      <c r="BF773" s="217">
        <f>IF(N773="znížená",J773,0)</f>
        <v>0</v>
      </c>
      <c r="BG773" s="217">
        <f>IF(N773="zákl. prenesená",J773,0)</f>
        <v>0</v>
      </c>
      <c r="BH773" s="217">
        <f>IF(N773="zníž. prenesená",J773,0)</f>
        <v>0</v>
      </c>
      <c r="BI773" s="217">
        <f>IF(N773="nulová",J773,0)</f>
        <v>0</v>
      </c>
      <c r="BJ773" s="18" t="s">
        <v>87</v>
      </c>
      <c r="BK773" s="217">
        <f>ROUND(I773*H773,2)</f>
        <v>0</v>
      </c>
      <c r="BL773" s="18" t="s">
        <v>358</v>
      </c>
      <c r="BM773" s="216" t="s">
        <v>5732</v>
      </c>
    </row>
    <row r="774" s="13" customFormat="1">
      <c r="A774" s="13"/>
      <c r="B774" s="218"/>
      <c r="C774" s="13"/>
      <c r="D774" s="219" t="s">
        <v>291</v>
      </c>
      <c r="E774" s="220" t="s">
        <v>1</v>
      </c>
      <c r="F774" s="221" t="s">
        <v>5733</v>
      </c>
      <c r="G774" s="13"/>
      <c r="H774" s="222">
        <v>13</v>
      </c>
      <c r="I774" s="223"/>
      <c r="J774" s="13"/>
      <c r="K774" s="13"/>
      <c r="L774" s="218"/>
      <c r="M774" s="224"/>
      <c r="N774" s="225"/>
      <c r="O774" s="225"/>
      <c r="P774" s="225"/>
      <c r="Q774" s="225"/>
      <c r="R774" s="225"/>
      <c r="S774" s="225"/>
      <c r="T774" s="226"/>
      <c r="U774" s="13"/>
      <c r="V774" s="13"/>
      <c r="W774" s="13"/>
      <c r="X774" s="13"/>
      <c r="Y774" s="13"/>
      <c r="Z774" s="13"/>
      <c r="AA774" s="13"/>
      <c r="AB774" s="13"/>
      <c r="AC774" s="13"/>
      <c r="AD774" s="13"/>
      <c r="AE774" s="13"/>
      <c r="AT774" s="220" t="s">
        <v>291</v>
      </c>
      <c r="AU774" s="220" t="s">
        <v>87</v>
      </c>
      <c r="AV774" s="13" t="s">
        <v>87</v>
      </c>
      <c r="AW774" s="13" t="s">
        <v>31</v>
      </c>
      <c r="AX774" s="13" t="s">
        <v>82</v>
      </c>
      <c r="AY774" s="220" t="s">
        <v>283</v>
      </c>
    </row>
    <row r="775" s="2" customFormat="1" ht="24.15" customHeight="1">
      <c r="A775" s="37"/>
      <c r="B775" s="168"/>
      <c r="C775" s="204" t="s">
        <v>1498</v>
      </c>
      <c r="D775" s="204" t="s">
        <v>285</v>
      </c>
      <c r="E775" s="205" t="s">
        <v>1345</v>
      </c>
      <c r="F775" s="206" t="s">
        <v>1346</v>
      </c>
      <c r="G775" s="207" t="s">
        <v>373</v>
      </c>
      <c r="H775" s="208">
        <v>15</v>
      </c>
      <c r="I775" s="209"/>
      <c r="J775" s="210">
        <f>ROUND(I775*H775,2)</f>
        <v>0</v>
      </c>
      <c r="K775" s="211"/>
      <c r="L775" s="38"/>
      <c r="M775" s="212" t="s">
        <v>1</v>
      </c>
      <c r="N775" s="213" t="s">
        <v>41</v>
      </c>
      <c r="O775" s="81"/>
      <c r="P775" s="214">
        <f>O775*H775</f>
        <v>0</v>
      </c>
      <c r="Q775" s="214">
        <v>0.00025000000000000001</v>
      </c>
      <c r="R775" s="214">
        <f>Q775*H775</f>
        <v>0.0037499999999999999</v>
      </c>
      <c r="S775" s="214">
        <v>0</v>
      </c>
      <c r="T775" s="215">
        <f>S775*H775</f>
        <v>0</v>
      </c>
      <c r="U775" s="37"/>
      <c r="V775" s="37"/>
      <c r="W775" s="37"/>
      <c r="X775" s="37"/>
      <c r="Y775" s="37"/>
      <c r="Z775" s="37"/>
      <c r="AA775" s="37"/>
      <c r="AB775" s="37"/>
      <c r="AC775" s="37"/>
      <c r="AD775" s="37"/>
      <c r="AE775" s="37"/>
      <c r="AR775" s="216" t="s">
        <v>358</v>
      </c>
      <c r="AT775" s="216" t="s">
        <v>285</v>
      </c>
      <c r="AU775" s="216" t="s">
        <v>87</v>
      </c>
      <c r="AY775" s="18" t="s">
        <v>283</v>
      </c>
      <c r="BE775" s="217">
        <f>IF(N775="základná",J775,0)</f>
        <v>0</v>
      </c>
      <c r="BF775" s="217">
        <f>IF(N775="znížená",J775,0)</f>
        <v>0</v>
      </c>
      <c r="BG775" s="217">
        <f>IF(N775="zákl. prenesená",J775,0)</f>
        <v>0</v>
      </c>
      <c r="BH775" s="217">
        <f>IF(N775="zníž. prenesená",J775,0)</f>
        <v>0</v>
      </c>
      <c r="BI775" s="217">
        <f>IF(N775="nulová",J775,0)</f>
        <v>0</v>
      </c>
      <c r="BJ775" s="18" t="s">
        <v>87</v>
      </c>
      <c r="BK775" s="217">
        <f>ROUND(I775*H775,2)</f>
        <v>0</v>
      </c>
      <c r="BL775" s="18" t="s">
        <v>358</v>
      </c>
      <c r="BM775" s="216" t="s">
        <v>1347</v>
      </c>
    </row>
    <row r="776" s="13" customFormat="1">
      <c r="A776" s="13"/>
      <c r="B776" s="218"/>
      <c r="C776" s="13"/>
      <c r="D776" s="219" t="s">
        <v>291</v>
      </c>
      <c r="E776" s="220" t="s">
        <v>1</v>
      </c>
      <c r="F776" s="221" t="s">
        <v>5734</v>
      </c>
      <c r="G776" s="13"/>
      <c r="H776" s="222">
        <v>15</v>
      </c>
      <c r="I776" s="223"/>
      <c r="J776" s="13"/>
      <c r="K776" s="13"/>
      <c r="L776" s="218"/>
      <c r="M776" s="224"/>
      <c r="N776" s="225"/>
      <c r="O776" s="225"/>
      <c r="P776" s="225"/>
      <c r="Q776" s="225"/>
      <c r="R776" s="225"/>
      <c r="S776" s="225"/>
      <c r="T776" s="226"/>
      <c r="U776" s="13"/>
      <c r="V776" s="13"/>
      <c r="W776" s="13"/>
      <c r="X776" s="13"/>
      <c r="Y776" s="13"/>
      <c r="Z776" s="13"/>
      <c r="AA776" s="13"/>
      <c r="AB776" s="13"/>
      <c r="AC776" s="13"/>
      <c r="AD776" s="13"/>
      <c r="AE776" s="13"/>
      <c r="AT776" s="220" t="s">
        <v>291</v>
      </c>
      <c r="AU776" s="220" t="s">
        <v>87</v>
      </c>
      <c r="AV776" s="13" t="s">
        <v>87</v>
      </c>
      <c r="AW776" s="13" t="s">
        <v>31</v>
      </c>
      <c r="AX776" s="13" t="s">
        <v>82</v>
      </c>
      <c r="AY776" s="220" t="s">
        <v>283</v>
      </c>
    </row>
    <row r="777" s="2" customFormat="1" ht="24.15" customHeight="1">
      <c r="A777" s="37"/>
      <c r="B777" s="168"/>
      <c r="C777" s="204" t="s">
        <v>1502</v>
      </c>
      <c r="D777" s="204" t="s">
        <v>285</v>
      </c>
      <c r="E777" s="205" t="s">
        <v>1350</v>
      </c>
      <c r="F777" s="206" t="s">
        <v>1351</v>
      </c>
      <c r="G777" s="207" t="s">
        <v>373</v>
      </c>
      <c r="H777" s="208">
        <v>92</v>
      </c>
      <c r="I777" s="209"/>
      <c r="J777" s="210">
        <f>ROUND(I777*H777,2)</f>
        <v>0</v>
      </c>
      <c r="K777" s="211"/>
      <c r="L777" s="38"/>
      <c r="M777" s="212" t="s">
        <v>1</v>
      </c>
      <c r="N777" s="213" t="s">
        <v>41</v>
      </c>
      <c r="O777" s="81"/>
      <c r="P777" s="214">
        <f>O777*H777</f>
        <v>0</v>
      </c>
      <c r="Q777" s="214">
        <v>0.00025999999999999998</v>
      </c>
      <c r="R777" s="214">
        <f>Q777*H777</f>
        <v>0.023919999999999997</v>
      </c>
      <c r="S777" s="214">
        <v>0</v>
      </c>
      <c r="T777" s="215">
        <f>S777*H777</f>
        <v>0</v>
      </c>
      <c r="U777" s="37"/>
      <c r="V777" s="37"/>
      <c r="W777" s="37"/>
      <c r="X777" s="37"/>
      <c r="Y777" s="37"/>
      <c r="Z777" s="37"/>
      <c r="AA777" s="37"/>
      <c r="AB777" s="37"/>
      <c r="AC777" s="37"/>
      <c r="AD777" s="37"/>
      <c r="AE777" s="37"/>
      <c r="AR777" s="216" t="s">
        <v>358</v>
      </c>
      <c r="AT777" s="216" t="s">
        <v>285</v>
      </c>
      <c r="AU777" s="216" t="s">
        <v>87</v>
      </c>
      <c r="AY777" s="18" t="s">
        <v>283</v>
      </c>
      <c r="BE777" s="217">
        <f>IF(N777="základná",J777,0)</f>
        <v>0</v>
      </c>
      <c r="BF777" s="217">
        <f>IF(N777="znížená",J777,0)</f>
        <v>0</v>
      </c>
      <c r="BG777" s="217">
        <f>IF(N777="zákl. prenesená",J777,0)</f>
        <v>0</v>
      </c>
      <c r="BH777" s="217">
        <f>IF(N777="zníž. prenesená",J777,0)</f>
        <v>0</v>
      </c>
      <c r="BI777" s="217">
        <f>IF(N777="nulová",J777,0)</f>
        <v>0</v>
      </c>
      <c r="BJ777" s="18" t="s">
        <v>87</v>
      </c>
      <c r="BK777" s="217">
        <f>ROUND(I777*H777,2)</f>
        <v>0</v>
      </c>
      <c r="BL777" s="18" t="s">
        <v>358</v>
      </c>
      <c r="BM777" s="216" t="s">
        <v>1352</v>
      </c>
    </row>
    <row r="778" s="13" customFormat="1">
      <c r="A778" s="13"/>
      <c r="B778" s="218"/>
      <c r="C778" s="13"/>
      <c r="D778" s="219" t="s">
        <v>291</v>
      </c>
      <c r="E778" s="220" t="s">
        <v>1</v>
      </c>
      <c r="F778" s="221" t="s">
        <v>5735</v>
      </c>
      <c r="G778" s="13"/>
      <c r="H778" s="222">
        <v>92</v>
      </c>
      <c r="I778" s="223"/>
      <c r="J778" s="13"/>
      <c r="K778" s="13"/>
      <c r="L778" s="218"/>
      <c r="M778" s="224"/>
      <c r="N778" s="225"/>
      <c r="O778" s="225"/>
      <c r="P778" s="225"/>
      <c r="Q778" s="225"/>
      <c r="R778" s="225"/>
      <c r="S778" s="225"/>
      <c r="T778" s="226"/>
      <c r="U778" s="13"/>
      <c r="V778" s="13"/>
      <c r="W778" s="13"/>
      <c r="X778" s="13"/>
      <c r="Y778" s="13"/>
      <c r="Z778" s="13"/>
      <c r="AA778" s="13"/>
      <c r="AB778" s="13"/>
      <c r="AC778" s="13"/>
      <c r="AD778" s="13"/>
      <c r="AE778" s="13"/>
      <c r="AT778" s="220" t="s">
        <v>291</v>
      </c>
      <c r="AU778" s="220" t="s">
        <v>87</v>
      </c>
      <c r="AV778" s="13" t="s">
        <v>87</v>
      </c>
      <c r="AW778" s="13" t="s">
        <v>31</v>
      </c>
      <c r="AX778" s="13" t="s">
        <v>82</v>
      </c>
      <c r="AY778" s="220" t="s">
        <v>283</v>
      </c>
    </row>
    <row r="779" s="2" customFormat="1" ht="37.8" customHeight="1">
      <c r="A779" s="37"/>
      <c r="B779" s="168"/>
      <c r="C779" s="242" t="s">
        <v>1506</v>
      </c>
      <c r="D779" s="242" t="s">
        <v>582</v>
      </c>
      <c r="E779" s="243" t="s">
        <v>1355</v>
      </c>
      <c r="F779" s="244" t="s">
        <v>1356</v>
      </c>
      <c r="G779" s="245" t="s">
        <v>649</v>
      </c>
      <c r="H779" s="246">
        <v>135.40000000000001</v>
      </c>
      <c r="I779" s="247"/>
      <c r="J779" s="248">
        <f>ROUND(I779*H779,2)</f>
        <v>0</v>
      </c>
      <c r="K779" s="249"/>
      <c r="L779" s="250"/>
      <c r="M779" s="251" t="s">
        <v>1</v>
      </c>
      <c r="N779" s="252" t="s">
        <v>41</v>
      </c>
      <c r="O779" s="81"/>
      <c r="P779" s="214">
        <f>O779*H779</f>
        <v>0</v>
      </c>
      <c r="Q779" s="214">
        <v>0.00114</v>
      </c>
      <c r="R779" s="214">
        <f>Q779*H779</f>
        <v>0.15435599999999999</v>
      </c>
      <c r="S779" s="214">
        <v>0</v>
      </c>
      <c r="T779" s="215">
        <f>S779*H779</f>
        <v>0</v>
      </c>
      <c r="U779" s="37"/>
      <c r="V779" s="37"/>
      <c r="W779" s="37"/>
      <c r="X779" s="37"/>
      <c r="Y779" s="37"/>
      <c r="Z779" s="37"/>
      <c r="AA779" s="37"/>
      <c r="AB779" s="37"/>
      <c r="AC779" s="37"/>
      <c r="AD779" s="37"/>
      <c r="AE779" s="37"/>
      <c r="AR779" s="216" t="s">
        <v>473</v>
      </c>
      <c r="AT779" s="216" t="s">
        <v>582</v>
      </c>
      <c r="AU779" s="216" t="s">
        <v>87</v>
      </c>
      <c r="AY779" s="18" t="s">
        <v>283</v>
      </c>
      <c r="BE779" s="217">
        <f>IF(N779="základná",J779,0)</f>
        <v>0</v>
      </c>
      <c r="BF779" s="217">
        <f>IF(N779="znížená",J779,0)</f>
        <v>0</v>
      </c>
      <c r="BG779" s="217">
        <f>IF(N779="zákl. prenesená",J779,0)</f>
        <v>0</v>
      </c>
      <c r="BH779" s="217">
        <f>IF(N779="zníž. prenesená",J779,0)</f>
        <v>0</v>
      </c>
      <c r="BI779" s="217">
        <f>IF(N779="nulová",J779,0)</f>
        <v>0</v>
      </c>
      <c r="BJ779" s="18" t="s">
        <v>87</v>
      </c>
      <c r="BK779" s="217">
        <f>ROUND(I779*H779,2)</f>
        <v>0</v>
      </c>
      <c r="BL779" s="18" t="s">
        <v>358</v>
      </c>
      <c r="BM779" s="216" t="s">
        <v>1357</v>
      </c>
    </row>
    <row r="780" s="13" customFormat="1">
      <c r="A780" s="13"/>
      <c r="B780" s="218"/>
      <c r="C780" s="13"/>
      <c r="D780" s="219" t="s">
        <v>291</v>
      </c>
      <c r="E780" s="220" t="s">
        <v>1</v>
      </c>
      <c r="F780" s="221" t="s">
        <v>5736</v>
      </c>
      <c r="G780" s="13"/>
      <c r="H780" s="222">
        <v>135.40000000000001</v>
      </c>
      <c r="I780" s="223"/>
      <c r="J780" s="13"/>
      <c r="K780" s="13"/>
      <c r="L780" s="218"/>
      <c r="M780" s="224"/>
      <c r="N780" s="225"/>
      <c r="O780" s="225"/>
      <c r="P780" s="225"/>
      <c r="Q780" s="225"/>
      <c r="R780" s="225"/>
      <c r="S780" s="225"/>
      <c r="T780" s="226"/>
      <c r="U780" s="13"/>
      <c r="V780" s="13"/>
      <c r="W780" s="13"/>
      <c r="X780" s="13"/>
      <c r="Y780" s="13"/>
      <c r="Z780" s="13"/>
      <c r="AA780" s="13"/>
      <c r="AB780" s="13"/>
      <c r="AC780" s="13"/>
      <c r="AD780" s="13"/>
      <c r="AE780" s="13"/>
      <c r="AT780" s="220" t="s">
        <v>291</v>
      </c>
      <c r="AU780" s="220" t="s">
        <v>87</v>
      </c>
      <c r="AV780" s="13" t="s">
        <v>87</v>
      </c>
      <c r="AW780" s="13" t="s">
        <v>31</v>
      </c>
      <c r="AX780" s="13" t="s">
        <v>82</v>
      </c>
      <c r="AY780" s="220" t="s">
        <v>283</v>
      </c>
    </row>
    <row r="781" s="2" customFormat="1" ht="33" customHeight="1">
      <c r="A781" s="37"/>
      <c r="B781" s="168"/>
      <c r="C781" s="242" t="s">
        <v>1510</v>
      </c>
      <c r="D781" s="242" t="s">
        <v>582</v>
      </c>
      <c r="E781" s="243" t="s">
        <v>1361</v>
      </c>
      <c r="F781" s="244" t="s">
        <v>1362</v>
      </c>
      <c r="G781" s="245" t="s">
        <v>373</v>
      </c>
      <c r="H781" s="246">
        <v>107</v>
      </c>
      <c r="I781" s="247"/>
      <c r="J781" s="248">
        <f>ROUND(I781*H781,2)</f>
        <v>0</v>
      </c>
      <c r="K781" s="249"/>
      <c r="L781" s="250"/>
      <c r="M781" s="251" t="s">
        <v>1</v>
      </c>
      <c r="N781" s="252" t="s">
        <v>41</v>
      </c>
      <c r="O781" s="81"/>
      <c r="P781" s="214">
        <f>O781*H781</f>
        <v>0</v>
      </c>
      <c r="Q781" s="214">
        <v>0.00010000000000000001</v>
      </c>
      <c r="R781" s="214">
        <f>Q781*H781</f>
        <v>0.010700000000000001</v>
      </c>
      <c r="S781" s="214">
        <v>0</v>
      </c>
      <c r="T781" s="215">
        <f>S781*H781</f>
        <v>0</v>
      </c>
      <c r="U781" s="37"/>
      <c r="V781" s="37"/>
      <c r="W781" s="37"/>
      <c r="X781" s="37"/>
      <c r="Y781" s="37"/>
      <c r="Z781" s="37"/>
      <c r="AA781" s="37"/>
      <c r="AB781" s="37"/>
      <c r="AC781" s="37"/>
      <c r="AD781" s="37"/>
      <c r="AE781" s="37"/>
      <c r="AR781" s="216" t="s">
        <v>473</v>
      </c>
      <c r="AT781" s="216" t="s">
        <v>582</v>
      </c>
      <c r="AU781" s="216" t="s">
        <v>87</v>
      </c>
      <c r="AY781" s="18" t="s">
        <v>283</v>
      </c>
      <c r="BE781" s="217">
        <f>IF(N781="základná",J781,0)</f>
        <v>0</v>
      </c>
      <c r="BF781" s="217">
        <f>IF(N781="znížená",J781,0)</f>
        <v>0</v>
      </c>
      <c r="BG781" s="217">
        <f>IF(N781="zákl. prenesená",J781,0)</f>
        <v>0</v>
      </c>
      <c r="BH781" s="217">
        <f>IF(N781="zníž. prenesená",J781,0)</f>
        <v>0</v>
      </c>
      <c r="BI781" s="217">
        <f>IF(N781="nulová",J781,0)</f>
        <v>0</v>
      </c>
      <c r="BJ781" s="18" t="s">
        <v>87</v>
      </c>
      <c r="BK781" s="217">
        <f>ROUND(I781*H781,2)</f>
        <v>0</v>
      </c>
      <c r="BL781" s="18" t="s">
        <v>358</v>
      </c>
      <c r="BM781" s="216" t="s">
        <v>1363</v>
      </c>
    </row>
    <row r="782" s="13" customFormat="1">
      <c r="A782" s="13"/>
      <c r="B782" s="218"/>
      <c r="C782" s="13"/>
      <c r="D782" s="219" t="s">
        <v>291</v>
      </c>
      <c r="E782" s="220" t="s">
        <v>1</v>
      </c>
      <c r="F782" s="221" t="s">
        <v>5737</v>
      </c>
      <c r="G782" s="13"/>
      <c r="H782" s="222">
        <v>107</v>
      </c>
      <c r="I782" s="223"/>
      <c r="J782" s="13"/>
      <c r="K782" s="13"/>
      <c r="L782" s="218"/>
      <c r="M782" s="224"/>
      <c r="N782" s="225"/>
      <c r="O782" s="225"/>
      <c r="P782" s="225"/>
      <c r="Q782" s="225"/>
      <c r="R782" s="225"/>
      <c r="S782" s="225"/>
      <c r="T782" s="226"/>
      <c r="U782" s="13"/>
      <c r="V782" s="13"/>
      <c r="W782" s="13"/>
      <c r="X782" s="13"/>
      <c r="Y782" s="13"/>
      <c r="Z782" s="13"/>
      <c r="AA782" s="13"/>
      <c r="AB782" s="13"/>
      <c r="AC782" s="13"/>
      <c r="AD782" s="13"/>
      <c r="AE782" s="13"/>
      <c r="AT782" s="220" t="s">
        <v>291</v>
      </c>
      <c r="AU782" s="220" t="s">
        <v>87</v>
      </c>
      <c r="AV782" s="13" t="s">
        <v>87</v>
      </c>
      <c r="AW782" s="13" t="s">
        <v>31</v>
      </c>
      <c r="AX782" s="13" t="s">
        <v>82</v>
      </c>
      <c r="AY782" s="220" t="s">
        <v>283</v>
      </c>
    </row>
    <row r="783" s="2" customFormat="1" ht="24.15" customHeight="1">
      <c r="A783" s="37"/>
      <c r="B783" s="168"/>
      <c r="C783" s="204" t="s">
        <v>1514</v>
      </c>
      <c r="D783" s="204" t="s">
        <v>285</v>
      </c>
      <c r="E783" s="205" t="s">
        <v>1366</v>
      </c>
      <c r="F783" s="206" t="s">
        <v>1367</v>
      </c>
      <c r="G783" s="207" t="s">
        <v>373</v>
      </c>
      <c r="H783" s="208">
        <v>123.28</v>
      </c>
      <c r="I783" s="209"/>
      <c r="J783" s="210">
        <f>ROUND(I783*H783,2)</f>
        <v>0</v>
      </c>
      <c r="K783" s="211"/>
      <c r="L783" s="38"/>
      <c r="M783" s="212" t="s">
        <v>1</v>
      </c>
      <c r="N783" s="213" t="s">
        <v>41</v>
      </c>
      <c r="O783" s="81"/>
      <c r="P783" s="214">
        <f>O783*H783</f>
        <v>0</v>
      </c>
      <c r="Q783" s="214">
        <v>0</v>
      </c>
      <c r="R783" s="214">
        <f>Q783*H783</f>
        <v>0</v>
      </c>
      <c r="S783" s="214">
        <v>0.0030000000000000001</v>
      </c>
      <c r="T783" s="215">
        <f>S783*H783</f>
        <v>0.36984</v>
      </c>
      <c r="U783" s="37"/>
      <c r="V783" s="37"/>
      <c r="W783" s="37"/>
      <c r="X783" s="37"/>
      <c r="Y783" s="37"/>
      <c r="Z783" s="37"/>
      <c r="AA783" s="37"/>
      <c r="AB783" s="37"/>
      <c r="AC783" s="37"/>
      <c r="AD783" s="37"/>
      <c r="AE783" s="37"/>
      <c r="AR783" s="216" t="s">
        <v>358</v>
      </c>
      <c r="AT783" s="216" t="s">
        <v>285</v>
      </c>
      <c r="AU783" s="216" t="s">
        <v>87</v>
      </c>
      <c r="AY783" s="18" t="s">
        <v>283</v>
      </c>
      <c r="BE783" s="217">
        <f>IF(N783="základná",J783,0)</f>
        <v>0</v>
      </c>
      <c r="BF783" s="217">
        <f>IF(N783="znížená",J783,0)</f>
        <v>0</v>
      </c>
      <c r="BG783" s="217">
        <f>IF(N783="zákl. prenesená",J783,0)</f>
        <v>0</v>
      </c>
      <c r="BH783" s="217">
        <f>IF(N783="zníž. prenesená",J783,0)</f>
        <v>0</v>
      </c>
      <c r="BI783" s="217">
        <f>IF(N783="nulová",J783,0)</f>
        <v>0</v>
      </c>
      <c r="BJ783" s="18" t="s">
        <v>87</v>
      </c>
      <c r="BK783" s="217">
        <f>ROUND(I783*H783,2)</f>
        <v>0</v>
      </c>
      <c r="BL783" s="18" t="s">
        <v>358</v>
      </c>
      <c r="BM783" s="216" t="s">
        <v>1368</v>
      </c>
    </row>
    <row r="784" s="13" customFormat="1">
      <c r="A784" s="13"/>
      <c r="B784" s="218"/>
      <c r="C784" s="13"/>
      <c r="D784" s="219" t="s">
        <v>291</v>
      </c>
      <c r="E784" s="220" t="s">
        <v>1</v>
      </c>
      <c r="F784" s="221" t="s">
        <v>5738</v>
      </c>
      <c r="G784" s="13"/>
      <c r="H784" s="222">
        <v>24</v>
      </c>
      <c r="I784" s="223"/>
      <c r="J784" s="13"/>
      <c r="K784" s="13"/>
      <c r="L784" s="218"/>
      <c r="M784" s="224"/>
      <c r="N784" s="225"/>
      <c r="O784" s="225"/>
      <c r="P784" s="225"/>
      <c r="Q784" s="225"/>
      <c r="R784" s="225"/>
      <c r="S784" s="225"/>
      <c r="T784" s="226"/>
      <c r="U784" s="13"/>
      <c r="V784" s="13"/>
      <c r="W784" s="13"/>
      <c r="X784" s="13"/>
      <c r="Y784" s="13"/>
      <c r="Z784" s="13"/>
      <c r="AA784" s="13"/>
      <c r="AB784" s="13"/>
      <c r="AC784" s="13"/>
      <c r="AD784" s="13"/>
      <c r="AE784" s="13"/>
      <c r="AT784" s="220" t="s">
        <v>291</v>
      </c>
      <c r="AU784" s="220" t="s">
        <v>87</v>
      </c>
      <c r="AV784" s="13" t="s">
        <v>87</v>
      </c>
      <c r="AW784" s="13" t="s">
        <v>31</v>
      </c>
      <c r="AX784" s="13" t="s">
        <v>75</v>
      </c>
      <c r="AY784" s="220" t="s">
        <v>283</v>
      </c>
    </row>
    <row r="785" s="13" customFormat="1">
      <c r="A785" s="13"/>
      <c r="B785" s="218"/>
      <c r="C785" s="13"/>
      <c r="D785" s="219" t="s">
        <v>291</v>
      </c>
      <c r="E785" s="220" t="s">
        <v>1</v>
      </c>
      <c r="F785" s="221" t="s">
        <v>5688</v>
      </c>
      <c r="G785" s="13"/>
      <c r="H785" s="222">
        <v>62.880000000000003</v>
      </c>
      <c r="I785" s="223"/>
      <c r="J785" s="13"/>
      <c r="K785" s="13"/>
      <c r="L785" s="218"/>
      <c r="M785" s="224"/>
      <c r="N785" s="225"/>
      <c r="O785" s="225"/>
      <c r="P785" s="225"/>
      <c r="Q785" s="225"/>
      <c r="R785" s="225"/>
      <c r="S785" s="225"/>
      <c r="T785" s="226"/>
      <c r="U785" s="13"/>
      <c r="V785" s="13"/>
      <c r="W785" s="13"/>
      <c r="X785" s="13"/>
      <c r="Y785" s="13"/>
      <c r="Z785" s="13"/>
      <c r="AA785" s="13"/>
      <c r="AB785" s="13"/>
      <c r="AC785" s="13"/>
      <c r="AD785" s="13"/>
      <c r="AE785" s="13"/>
      <c r="AT785" s="220" t="s">
        <v>291</v>
      </c>
      <c r="AU785" s="220" t="s">
        <v>87</v>
      </c>
      <c r="AV785" s="13" t="s">
        <v>87</v>
      </c>
      <c r="AW785" s="13" t="s">
        <v>31</v>
      </c>
      <c r="AX785" s="13" t="s">
        <v>75</v>
      </c>
      <c r="AY785" s="220" t="s">
        <v>283</v>
      </c>
    </row>
    <row r="786" s="13" customFormat="1">
      <c r="A786" s="13"/>
      <c r="B786" s="218"/>
      <c r="C786" s="13"/>
      <c r="D786" s="219" t="s">
        <v>291</v>
      </c>
      <c r="E786" s="220" t="s">
        <v>1</v>
      </c>
      <c r="F786" s="221" t="s">
        <v>5739</v>
      </c>
      <c r="G786" s="13"/>
      <c r="H786" s="222">
        <v>36.399999999999999</v>
      </c>
      <c r="I786" s="223"/>
      <c r="J786" s="13"/>
      <c r="K786" s="13"/>
      <c r="L786" s="218"/>
      <c r="M786" s="224"/>
      <c r="N786" s="225"/>
      <c r="O786" s="225"/>
      <c r="P786" s="225"/>
      <c r="Q786" s="225"/>
      <c r="R786" s="225"/>
      <c r="S786" s="225"/>
      <c r="T786" s="226"/>
      <c r="U786" s="13"/>
      <c r="V786" s="13"/>
      <c r="W786" s="13"/>
      <c r="X786" s="13"/>
      <c r="Y786" s="13"/>
      <c r="Z786" s="13"/>
      <c r="AA786" s="13"/>
      <c r="AB786" s="13"/>
      <c r="AC786" s="13"/>
      <c r="AD786" s="13"/>
      <c r="AE786" s="13"/>
      <c r="AT786" s="220" t="s">
        <v>291</v>
      </c>
      <c r="AU786" s="220" t="s">
        <v>87</v>
      </c>
      <c r="AV786" s="13" t="s">
        <v>87</v>
      </c>
      <c r="AW786" s="13" t="s">
        <v>31</v>
      </c>
      <c r="AX786" s="13" t="s">
        <v>75</v>
      </c>
      <c r="AY786" s="220" t="s">
        <v>283</v>
      </c>
    </row>
    <row r="787" s="14" customFormat="1">
      <c r="A787" s="14"/>
      <c r="B787" s="227"/>
      <c r="C787" s="14"/>
      <c r="D787" s="219" t="s">
        <v>291</v>
      </c>
      <c r="E787" s="228" t="s">
        <v>1</v>
      </c>
      <c r="F787" s="229" t="s">
        <v>293</v>
      </c>
      <c r="G787" s="14"/>
      <c r="H787" s="230">
        <v>123.28</v>
      </c>
      <c r="I787" s="231"/>
      <c r="J787" s="14"/>
      <c r="K787" s="14"/>
      <c r="L787" s="227"/>
      <c r="M787" s="232"/>
      <c r="N787" s="233"/>
      <c r="O787" s="233"/>
      <c r="P787" s="233"/>
      <c r="Q787" s="233"/>
      <c r="R787" s="233"/>
      <c r="S787" s="233"/>
      <c r="T787" s="234"/>
      <c r="U787" s="14"/>
      <c r="V787" s="14"/>
      <c r="W787" s="14"/>
      <c r="X787" s="14"/>
      <c r="Y787" s="14"/>
      <c r="Z787" s="14"/>
      <c r="AA787" s="14"/>
      <c r="AB787" s="14"/>
      <c r="AC787" s="14"/>
      <c r="AD787" s="14"/>
      <c r="AE787" s="14"/>
      <c r="AT787" s="228" t="s">
        <v>291</v>
      </c>
      <c r="AU787" s="228" t="s">
        <v>87</v>
      </c>
      <c r="AV787" s="14" t="s">
        <v>289</v>
      </c>
      <c r="AW787" s="14" t="s">
        <v>31</v>
      </c>
      <c r="AX787" s="14" t="s">
        <v>82</v>
      </c>
      <c r="AY787" s="228" t="s">
        <v>283</v>
      </c>
    </row>
    <row r="788" s="2" customFormat="1" ht="16.5" customHeight="1">
      <c r="A788" s="37"/>
      <c r="B788" s="168"/>
      <c r="C788" s="204" t="s">
        <v>1522</v>
      </c>
      <c r="D788" s="204" t="s">
        <v>285</v>
      </c>
      <c r="E788" s="205" t="s">
        <v>1375</v>
      </c>
      <c r="F788" s="206" t="s">
        <v>1376</v>
      </c>
      <c r="G788" s="207" t="s">
        <v>373</v>
      </c>
      <c r="H788" s="208">
        <v>65</v>
      </c>
      <c r="I788" s="209"/>
      <c r="J788" s="210">
        <f>ROUND(I788*H788,2)</f>
        <v>0</v>
      </c>
      <c r="K788" s="211"/>
      <c r="L788" s="38"/>
      <c r="M788" s="212" t="s">
        <v>1</v>
      </c>
      <c r="N788" s="213" t="s">
        <v>41</v>
      </c>
      <c r="O788" s="81"/>
      <c r="P788" s="214">
        <f>O788*H788</f>
        <v>0</v>
      </c>
      <c r="Q788" s="214">
        <v>3.0000000000000001E-05</v>
      </c>
      <c r="R788" s="214">
        <f>Q788*H788</f>
        <v>0.0019500000000000001</v>
      </c>
      <c r="S788" s="214">
        <v>0</v>
      </c>
      <c r="T788" s="215">
        <f>S788*H788</f>
        <v>0</v>
      </c>
      <c r="U788" s="37"/>
      <c r="V788" s="37"/>
      <c r="W788" s="37"/>
      <c r="X788" s="37"/>
      <c r="Y788" s="37"/>
      <c r="Z788" s="37"/>
      <c r="AA788" s="37"/>
      <c r="AB788" s="37"/>
      <c r="AC788" s="37"/>
      <c r="AD788" s="37"/>
      <c r="AE788" s="37"/>
      <c r="AR788" s="216" t="s">
        <v>358</v>
      </c>
      <c r="AT788" s="216" t="s">
        <v>285</v>
      </c>
      <c r="AU788" s="216" t="s">
        <v>87</v>
      </c>
      <c r="AY788" s="18" t="s">
        <v>283</v>
      </c>
      <c r="BE788" s="217">
        <f>IF(N788="základná",J788,0)</f>
        <v>0</v>
      </c>
      <c r="BF788" s="217">
        <f>IF(N788="znížená",J788,0)</f>
        <v>0</v>
      </c>
      <c r="BG788" s="217">
        <f>IF(N788="zákl. prenesená",J788,0)</f>
        <v>0</v>
      </c>
      <c r="BH788" s="217">
        <f>IF(N788="zníž. prenesená",J788,0)</f>
        <v>0</v>
      </c>
      <c r="BI788" s="217">
        <f>IF(N788="nulová",J788,0)</f>
        <v>0</v>
      </c>
      <c r="BJ788" s="18" t="s">
        <v>87</v>
      </c>
      <c r="BK788" s="217">
        <f>ROUND(I788*H788,2)</f>
        <v>0</v>
      </c>
      <c r="BL788" s="18" t="s">
        <v>358</v>
      </c>
      <c r="BM788" s="216" t="s">
        <v>1377</v>
      </c>
    </row>
    <row r="789" s="13" customFormat="1">
      <c r="A789" s="13"/>
      <c r="B789" s="218"/>
      <c r="C789" s="13"/>
      <c r="D789" s="219" t="s">
        <v>291</v>
      </c>
      <c r="E789" s="220" t="s">
        <v>1</v>
      </c>
      <c r="F789" s="221" t="s">
        <v>5740</v>
      </c>
      <c r="G789" s="13"/>
      <c r="H789" s="222">
        <v>63</v>
      </c>
      <c r="I789" s="223"/>
      <c r="J789" s="13"/>
      <c r="K789" s="13"/>
      <c r="L789" s="218"/>
      <c r="M789" s="224"/>
      <c r="N789" s="225"/>
      <c r="O789" s="225"/>
      <c r="P789" s="225"/>
      <c r="Q789" s="225"/>
      <c r="R789" s="225"/>
      <c r="S789" s="225"/>
      <c r="T789" s="226"/>
      <c r="U789" s="13"/>
      <c r="V789" s="13"/>
      <c r="W789" s="13"/>
      <c r="X789" s="13"/>
      <c r="Y789" s="13"/>
      <c r="Z789" s="13"/>
      <c r="AA789" s="13"/>
      <c r="AB789" s="13"/>
      <c r="AC789" s="13"/>
      <c r="AD789" s="13"/>
      <c r="AE789" s="13"/>
      <c r="AT789" s="220" t="s">
        <v>291</v>
      </c>
      <c r="AU789" s="220" t="s">
        <v>87</v>
      </c>
      <c r="AV789" s="13" t="s">
        <v>87</v>
      </c>
      <c r="AW789" s="13" t="s">
        <v>31</v>
      </c>
      <c r="AX789" s="13" t="s">
        <v>75</v>
      </c>
      <c r="AY789" s="220" t="s">
        <v>283</v>
      </c>
    </row>
    <row r="790" s="13" customFormat="1">
      <c r="A790" s="13"/>
      <c r="B790" s="218"/>
      <c r="C790" s="13"/>
      <c r="D790" s="219" t="s">
        <v>291</v>
      </c>
      <c r="E790" s="220" t="s">
        <v>1</v>
      </c>
      <c r="F790" s="221" t="s">
        <v>5640</v>
      </c>
      <c r="G790" s="13"/>
      <c r="H790" s="222">
        <v>2</v>
      </c>
      <c r="I790" s="223"/>
      <c r="J790" s="13"/>
      <c r="K790" s="13"/>
      <c r="L790" s="218"/>
      <c r="M790" s="224"/>
      <c r="N790" s="225"/>
      <c r="O790" s="225"/>
      <c r="P790" s="225"/>
      <c r="Q790" s="225"/>
      <c r="R790" s="225"/>
      <c r="S790" s="225"/>
      <c r="T790" s="226"/>
      <c r="U790" s="13"/>
      <c r="V790" s="13"/>
      <c r="W790" s="13"/>
      <c r="X790" s="13"/>
      <c r="Y790" s="13"/>
      <c r="Z790" s="13"/>
      <c r="AA790" s="13"/>
      <c r="AB790" s="13"/>
      <c r="AC790" s="13"/>
      <c r="AD790" s="13"/>
      <c r="AE790" s="13"/>
      <c r="AT790" s="220" t="s">
        <v>291</v>
      </c>
      <c r="AU790" s="220" t="s">
        <v>87</v>
      </c>
      <c r="AV790" s="13" t="s">
        <v>87</v>
      </c>
      <c r="AW790" s="13" t="s">
        <v>31</v>
      </c>
      <c r="AX790" s="13" t="s">
        <v>75</v>
      </c>
      <c r="AY790" s="220" t="s">
        <v>283</v>
      </c>
    </row>
    <row r="791" s="14" customFormat="1">
      <c r="A791" s="14"/>
      <c r="B791" s="227"/>
      <c r="C791" s="14"/>
      <c r="D791" s="219" t="s">
        <v>291</v>
      </c>
      <c r="E791" s="228" t="s">
        <v>1</v>
      </c>
      <c r="F791" s="229" t="s">
        <v>293</v>
      </c>
      <c r="G791" s="14"/>
      <c r="H791" s="230">
        <v>65</v>
      </c>
      <c r="I791" s="231"/>
      <c r="J791" s="14"/>
      <c r="K791" s="14"/>
      <c r="L791" s="227"/>
      <c r="M791" s="232"/>
      <c r="N791" s="233"/>
      <c r="O791" s="233"/>
      <c r="P791" s="233"/>
      <c r="Q791" s="233"/>
      <c r="R791" s="233"/>
      <c r="S791" s="233"/>
      <c r="T791" s="234"/>
      <c r="U791" s="14"/>
      <c r="V791" s="14"/>
      <c r="W791" s="14"/>
      <c r="X791" s="14"/>
      <c r="Y791" s="14"/>
      <c r="Z791" s="14"/>
      <c r="AA791" s="14"/>
      <c r="AB791" s="14"/>
      <c r="AC791" s="14"/>
      <c r="AD791" s="14"/>
      <c r="AE791" s="14"/>
      <c r="AT791" s="228" t="s">
        <v>291</v>
      </c>
      <c r="AU791" s="228" t="s">
        <v>87</v>
      </c>
      <c r="AV791" s="14" t="s">
        <v>289</v>
      </c>
      <c r="AW791" s="14" t="s">
        <v>31</v>
      </c>
      <c r="AX791" s="14" t="s">
        <v>82</v>
      </c>
      <c r="AY791" s="228" t="s">
        <v>283</v>
      </c>
    </row>
    <row r="792" s="2" customFormat="1" ht="16.5" customHeight="1">
      <c r="A792" s="37"/>
      <c r="B792" s="168"/>
      <c r="C792" s="204" t="s">
        <v>1526</v>
      </c>
      <c r="D792" s="204" t="s">
        <v>285</v>
      </c>
      <c r="E792" s="205" t="s">
        <v>5741</v>
      </c>
      <c r="F792" s="206" t="s">
        <v>5742</v>
      </c>
      <c r="G792" s="207" t="s">
        <v>373</v>
      </c>
      <c r="H792" s="208">
        <v>13</v>
      </c>
      <c r="I792" s="209"/>
      <c r="J792" s="210">
        <f>ROUND(I792*H792,2)</f>
        <v>0</v>
      </c>
      <c r="K792" s="211"/>
      <c r="L792" s="38"/>
      <c r="M792" s="212" t="s">
        <v>1</v>
      </c>
      <c r="N792" s="213" t="s">
        <v>41</v>
      </c>
      <c r="O792" s="81"/>
      <c r="P792" s="214">
        <f>O792*H792</f>
        <v>0</v>
      </c>
      <c r="Q792" s="214">
        <v>6.1240000000000003E-05</v>
      </c>
      <c r="R792" s="214">
        <f>Q792*H792</f>
        <v>0.00079611999999999999</v>
      </c>
      <c r="S792" s="214">
        <v>0</v>
      </c>
      <c r="T792" s="215">
        <f>S792*H792</f>
        <v>0</v>
      </c>
      <c r="U792" s="37"/>
      <c r="V792" s="37"/>
      <c r="W792" s="37"/>
      <c r="X792" s="37"/>
      <c r="Y792" s="37"/>
      <c r="Z792" s="37"/>
      <c r="AA792" s="37"/>
      <c r="AB792" s="37"/>
      <c r="AC792" s="37"/>
      <c r="AD792" s="37"/>
      <c r="AE792" s="37"/>
      <c r="AR792" s="216" t="s">
        <v>358</v>
      </c>
      <c r="AT792" s="216" t="s">
        <v>285</v>
      </c>
      <c r="AU792" s="216" t="s">
        <v>87</v>
      </c>
      <c r="AY792" s="18" t="s">
        <v>283</v>
      </c>
      <c r="BE792" s="217">
        <f>IF(N792="základná",J792,0)</f>
        <v>0</v>
      </c>
      <c r="BF792" s="217">
        <f>IF(N792="znížená",J792,0)</f>
        <v>0</v>
      </c>
      <c r="BG792" s="217">
        <f>IF(N792="zákl. prenesená",J792,0)</f>
        <v>0</v>
      </c>
      <c r="BH792" s="217">
        <f>IF(N792="zníž. prenesená",J792,0)</f>
        <v>0</v>
      </c>
      <c r="BI792" s="217">
        <f>IF(N792="nulová",J792,0)</f>
        <v>0</v>
      </c>
      <c r="BJ792" s="18" t="s">
        <v>87</v>
      </c>
      <c r="BK792" s="217">
        <f>ROUND(I792*H792,2)</f>
        <v>0</v>
      </c>
      <c r="BL792" s="18" t="s">
        <v>358</v>
      </c>
      <c r="BM792" s="216" t="s">
        <v>5743</v>
      </c>
    </row>
    <row r="793" s="13" customFormat="1">
      <c r="A793" s="13"/>
      <c r="B793" s="218"/>
      <c r="C793" s="13"/>
      <c r="D793" s="219" t="s">
        <v>291</v>
      </c>
      <c r="E793" s="220" t="s">
        <v>1</v>
      </c>
      <c r="F793" s="221" t="s">
        <v>5744</v>
      </c>
      <c r="G793" s="13"/>
      <c r="H793" s="222">
        <v>13</v>
      </c>
      <c r="I793" s="223"/>
      <c r="J793" s="13"/>
      <c r="K793" s="13"/>
      <c r="L793" s="218"/>
      <c r="M793" s="224"/>
      <c r="N793" s="225"/>
      <c r="O793" s="225"/>
      <c r="P793" s="225"/>
      <c r="Q793" s="225"/>
      <c r="R793" s="225"/>
      <c r="S793" s="225"/>
      <c r="T793" s="226"/>
      <c r="U793" s="13"/>
      <c r="V793" s="13"/>
      <c r="W793" s="13"/>
      <c r="X793" s="13"/>
      <c r="Y793" s="13"/>
      <c r="Z793" s="13"/>
      <c r="AA793" s="13"/>
      <c r="AB793" s="13"/>
      <c r="AC793" s="13"/>
      <c r="AD793" s="13"/>
      <c r="AE793" s="13"/>
      <c r="AT793" s="220" t="s">
        <v>291</v>
      </c>
      <c r="AU793" s="220" t="s">
        <v>87</v>
      </c>
      <c r="AV793" s="13" t="s">
        <v>87</v>
      </c>
      <c r="AW793" s="13" t="s">
        <v>31</v>
      </c>
      <c r="AX793" s="13" t="s">
        <v>82</v>
      </c>
      <c r="AY793" s="220" t="s">
        <v>283</v>
      </c>
    </row>
    <row r="794" s="2" customFormat="1" ht="16.5" customHeight="1">
      <c r="A794" s="37"/>
      <c r="B794" s="168"/>
      <c r="C794" s="242" t="s">
        <v>1531</v>
      </c>
      <c r="D794" s="242" t="s">
        <v>582</v>
      </c>
      <c r="E794" s="243" t="s">
        <v>1381</v>
      </c>
      <c r="F794" s="244" t="s">
        <v>1382</v>
      </c>
      <c r="G794" s="245" t="s">
        <v>373</v>
      </c>
      <c r="H794" s="246">
        <v>42</v>
      </c>
      <c r="I794" s="247"/>
      <c r="J794" s="248">
        <f>ROUND(I794*H794,2)</f>
        <v>0</v>
      </c>
      <c r="K794" s="249"/>
      <c r="L794" s="250"/>
      <c r="M794" s="251" t="s">
        <v>1</v>
      </c>
      <c r="N794" s="252" t="s">
        <v>41</v>
      </c>
      <c r="O794" s="81"/>
      <c r="P794" s="214">
        <f>O794*H794</f>
        <v>0</v>
      </c>
      <c r="Q794" s="214">
        <v>0.0018500000000000001</v>
      </c>
      <c r="R794" s="214">
        <f>Q794*H794</f>
        <v>0.077700000000000005</v>
      </c>
      <c r="S794" s="214">
        <v>0</v>
      </c>
      <c r="T794" s="215">
        <f>S794*H794</f>
        <v>0</v>
      </c>
      <c r="U794" s="37"/>
      <c r="V794" s="37"/>
      <c r="W794" s="37"/>
      <c r="X794" s="37"/>
      <c r="Y794" s="37"/>
      <c r="Z794" s="37"/>
      <c r="AA794" s="37"/>
      <c r="AB794" s="37"/>
      <c r="AC794" s="37"/>
      <c r="AD794" s="37"/>
      <c r="AE794" s="37"/>
      <c r="AR794" s="216" t="s">
        <v>473</v>
      </c>
      <c r="AT794" s="216" t="s">
        <v>582</v>
      </c>
      <c r="AU794" s="216" t="s">
        <v>87</v>
      </c>
      <c r="AY794" s="18" t="s">
        <v>283</v>
      </c>
      <c r="BE794" s="217">
        <f>IF(N794="základná",J794,0)</f>
        <v>0</v>
      </c>
      <c r="BF794" s="217">
        <f>IF(N794="znížená",J794,0)</f>
        <v>0</v>
      </c>
      <c r="BG794" s="217">
        <f>IF(N794="zákl. prenesená",J794,0)</f>
        <v>0</v>
      </c>
      <c r="BH794" s="217">
        <f>IF(N794="zníž. prenesená",J794,0)</f>
        <v>0</v>
      </c>
      <c r="BI794" s="217">
        <f>IF(N794="nulová",J794,0)</f>
        <v>0</v>
      </c>
      <c r="BJ794" s="18" t="s">
        <v>87</v>
      </c>
      <c r="BK794" s="217">
        <f>ROUND(I794*H794,2)</f>
        <v>0</v>
      </c>
      <c r="BL794" s="18" t="s">
        <v>358</v>
      </c>
      <c r="BM794" s="216" t="s">
        <v>1383</v>
      </c>
    </row>
    <row r="795" s="13" customFormat="1">
      <c r="A795" s="13"/>
      <c r="B795" s="218"/>
      <c r="C795" s="13"/>
      <c r="D795" s="219" t="s">
        <v>291</v>
      </c>
      <c r="E795" s="220" t="s">
        <v>1</v>
      </c>
      <c r="F795" s="221" t="s">
        <v>5745</v>
      </c>
      <c r="G795" s="13"/>
      <c r="H795" s="222">
        <v>42</v>
      </c>
      <c r="I795" s="223"/>
      <c r="J795" s="13"/>
      <c r="K795" s="13"/>
      <c r="L795" s="218"/>
      <c r="M795" s="224"/>
      <c r="N795" s="225"/>
      <c r="O795" s="225"/>
      <c r="P795" s="225"/>
      <c r="Q795" s="225"/>
      <c r="R795" s="225"/>
      <c r="S795" s="225"/>
      <c r="T795" s="226"/>
      <c r="U795" s="13"/>
      <c r="V795" s="13"/>
      <c r="W795" s="13"/>
      <c r="X795" s="13"/>
      <c r="Y795" s="13"/>
      <c r="Z795" s="13"/>
      <c r="AA795" s="13"/>
      <c r="AB795" s="13"/>
      <c r="AC795" s="13"/>
      <c r="AD795" s="13"/>
      <c r="AE795" s="13"/>
      <c r="AT795" s="220" t="s">
        <v>291</v>
      </c>
      <c r="AU795" s="220" t="s">
        <v>87</v>
      </c>
      <c r="AV795" s="13" t="s">
        <v>87</v>
      </c>
      <c r="AW795" s="13" t="s">
        <v>31</v>
      </c>
      <c r="AX795" s="13" t="s">
        <v>82</v>
      </c>
      <c r="AY795" s="220" t="s">
        <v>283</v>
      </c>
    </row>
    <row r="796" s="2" customFormat="1" ht="16.5" customHeight="1">
      <c r="A796" s="37"/>
      <c r="B796" s="168"/>
      <c r="C796" s="242" t="s">
        <v>1535</v>
      </c>
      <c r="D796" s="242" t="s">
        <v>582</v>
      </c>
      <c r="E796" s="243" t="s">
        <v>5746</v>
      </c>
      <c r="F796" s="244" t="s">
        <v>5747</v>
      </c>
      <c r="G796" s="245" t="s">
        <v>373</v>
      </c>
      <c r="H796" s="246">
        <v>17</v>
      </c>
      <c r="I796" s="247"/>
      <c r="J796" s="248">
        <f>ROUND(I796*H796,2)</f>
        <v>0</v>
      </c>
      <c r="K796" s="249"/>
      <c r="L796" s="250"/>
      <c r="M796" s="251" t="s">
        <v>1</v>
      </c>
      <c r="N796" s="252" t="s">
        <v>41</v>
      </c>
      <c r="O796" s="81"/>
      <c r="P796" s="214">
        <f>O796*H796</f>
        <v>0</v>
      </c>
      <c r="Q796" s="214">
        <v>0.0013799999999999999</v>
      </c>
      <c r="R796" s="214">
        <f>Q796*H796</f>
        <v>0.023459999999999998</v>
      </c>
      <c r="S796" s="214">
        <v>0</v>
      </c>
      <c r="T796" s="215">
        <f>S796*H796</f>
        <v>0</v>
      </c>
      <c r="U796" s="37"/>
      <c r="V796" s="37"/>
      <c r="W796" s="37"/>
      <c r="X796" s="37"/>
      <c r="Y796" s="37"/>
      <c r="Z796" s="37"/>
      <c r="AA796" s="37"/>
      <c r="AB796" s="37"/>
      <c r="AC796" s="37"/>
      <c r="AD796" s="37"/>
      <c r="AE796" s="37"/>
      <c r="AR796" s="216" t="s">
        <v>473</v>
      </c>
      <c r="AT796" s="216" t="s">
        <v>582</v>
      </c>
      <c r="AU796" s="216" t="s">
        <v>87</v>
      </c>
      <c r="AY796" s="18" t="s">
        <v>283</v>
      </c>
      <c r="BE796" s="217">
        <f>IF(N796="základná",J796,0)</f>
        <v>0</v>
      </c>
      <c r="BF796" s="217">
        <f>IF(N796="znížená",J796,0)</f>
        <v>0</v>
      </c>
      <c r="BG796" s="217">
        <f>IF(N796="zákl. prenesená",J796,0)</f>
        <v>0</v>
      </c>
      <c r="BH796" s="217">
        <f>IF(N796="zníž. prenesená",J796,0)</f>
        <v>0</v>
      </c>
      <c r="BI796" s="217">
        <f>IF(N796="nulová",J796,0)</f>
        <v>0</v>
      </c>
      <c r="BJ796" s="18" t="s">
        <v>87</v>
      </c>
      <c r="BK796" s="217">
        <f>ROUND(I796*H796,2)</f>
        <v>0</v>
      </c>
      <c r="BL796" s="18" t="s">
        <v>358</v>
      </c>
      <c r="BM796" s="216" t="s">
        <v>5748</v>
      </c>
    </row>
    <row r="797" s="13" customFormat="1">
      <c r="A797" s="13"/>
      <c r="B797" s="218"/>
      <c r="C797" s="13"/>
      <c r="D797" s="219" t="s">
        <v>291</v>
      </c>
      <c r="E797" s="220" t="s">
        <v>1</v>
      </c>
      <c r="F797" s="221" t="s">
        <v>5749</v>
      </c>
      <c r="G797" s="13"/>
      <c r="H797" s="222">
        <v>17</v>
      </c>
      <c r="I797" s="223"/>
      <c r="J797" s="13"/>
      <c r="K797" s="13"/>
      <c r="L797" s="218"/>
      <c r="M797" s="224"/>
      <c r="N797" s="225"/>
      <c r="O797" s="225"/>
      <c r="P797" s="225"/>
      <c r="Q797" s="225"/>
      <c r="R797" s="225"/>
      <c r="S797" s="225"/>
      <c r="T797" s="226"/>
      <c r="U797" s="13"/>
      <c r="V797" s="13"/>
      <c r="W797" s="13"/>
      <c r="X797" s="13"/>
      <c r="Y797" s="13"/>
      <c r="Z797" s="13"/>
      <c r="AA797" s="13"/>
      <c r="AB797" s="13"/>
      <c r="AC797" s="13"/>
      <c r="AD797" s="13"/>
      <c r="AE797" s="13"/>
      <c r="AT797" s="220" t="s">
        <v>291</v>
      </c>
      <c r="AU797" s="220" t="s">
        <v>87</v>
      </c>
      <c r="AV797" s="13" t="s">
        <v>87</v>
      </c>
      <c r="AW797" s="13" t="s">
        <v>31</v>
      </c>
      <c r="AX797" s="13" t="s">
        <v>82</v>
      </c>
      <c r="AY797" s="220" t="s">
        <v>283</v>
      </c>
    </row>
    <row r="798" s="2" customFormat="1" ht="16.5" customHeight="1">
      <c r="A798" s="37"/>
      <c r="B798" s="168"/>
      <c r="C798" s="242" t="s">
        <v>1541</v>
      </c>
      <c r="D798" s="242" t="s">
        <v>582</v>
      </c>
      <c r="E798" s="243" t="s">
        <v>1385</v>
      </c>
      <c r="F798" s="244" t="s">
        <v>5750</v>
      </c>
      <c r="G798" s="245" t="s">
        <v>649</v>
      </c>
      <c r="H798" s="246">
        <v>24.199999999999999</v>
      </c>
      <c r="I798" s="247"/>
      <c r="J798" s="248">
        <f>ROUND(I798*H798,2)</f>
        <v>0</v>
      </c>
      <c r="K798" s="249"/>
      <c r="L798" s="250"/>
      <c r="M798" s="251" t="s">
        <v>1</v>
      </c>
      <c r="N798" s="252" t="s">
        <v>41</v>
      </c>
      <c r="O798" s="81"/>
      <c r="P798" s="214">
        <f>O798*H798</f>
        <v>0</v>
      </c>
      <c r="Q798" s="214">
        <v>0.00020000000000000001</v>
      </c>
      <c r="R798" s="214">
        <f>Q798*H798</f>
        <v>0.0048399999999999997</v>
      </c>
      <c r="S798" s="214">
        <v>0</v>
      </c>
      <c r="T798" s="215">
        <f>S798*H798</f>
        <v>0</v>
      </c>
      <c r="U798" s="37"/>
      <c r="V798" s="37"/>
      <c r="W798" s="37"/>
      <c r="X798" s="37"/>
      <c r="Y798" s="37"/>
      <c r="Z798" s="37"/>
      <c r="AA798" s="37"/>
      <c r="AB798" s="37"/>
      <c r="AC798" s="37"/>
      <c r="AD798" s="37"/>
      <c r="AE798" s="37"/>
      <c r="AR798" s="216" t="s">
        <v>473</v>
      </c>
      <c r="AT798" s="216" t="s">
        <v>582</v>
      </c>
      <c r="AU798" s="216" t="s">
        <v>87</v>
      </c>
      <c r="AY798" s="18" t="s">
        <v>283</v>
      </c>
      <c r="BE798" s="217">
        <f>IF(N798="základná",J798,0)</f>
        <v>0</v>
      </c>
      <c r="BF798" s="217">
        <f>IF(N798="znížená",J798,0)</f>
        <v>0</v>
      </c>
      <c r="BG798" s="217">
        <f>IF(N798="zákl. prenesená",J798,0)</f>
        <v>0</v>
      </c>
      <c r="BH798" s="217">
        <f>IF(N798="zníž. prenesená",J798,0)</f>
        <v>0</v>
      </c>
      <c r="BI798" s="217">
        <f>IF(N798="nulová",J798,0)</f>
        <v>0</v>
      </c>
      <c r="BJ798" s="18" t="s">
        <v>87</v>
      </c>
      <c r="BK798" s="217">
        <f>ROUND(I798*H798,2)</f>
        <v>0</v>
      </c>
      <c r="BL798" s="18" t="s">
        <v>358</v>
      </c>
      <c r="BM798" s="216" t="s">
        <v>1387</v>
      </c>
    </row>
    <row r="799" s="13" customFormat="1">
      <c r="A799" s="13"/>
      <c r="B799" s="218"/>
      <c r="C799" s="13"/>
      <c r="D799" s="219" t="s">
        <v>291</v>
      </c>
      <c r="E799" s="220" t="s">
        <v>1</v>
      </c>
      <c r="F799" s="221" t="s">
        <v>5751</v>
      </c>
      <c r="G799" s="13"/>
      <c r="H799" s="222">
        <v>24.199999999999999</v>
      </c>
      <c r="I799" s="223"/>
      <c r="J799" s="13"/>
      <c r="K799" s="13"/>
      <c r="L799" s="218"/>
      <c r="M799" s="224"/>
      <c r="N799" s="225"/>
      <c r="O799" s="225"/>
      <c r="P799" s="225"/>
      <c r="Q799" s="225"/>
      <c r="R799" s="225"/>
      <c r="S799" s="225"/>
      <c r="T799" s="226"/>
      <c r="U799" s="13"/>
      <c r="V799" s="13"/>
      <c r="W799" s="13"/>
      <c r="X799" s="13"/>
      <c r="Y799" s="13"/>
      <c r="Z799" s="13"/>
      <c r="AA799" s="13"/>
      <c r="AB799" s="13"/>
      <c r="AC799" s="13"/>
      <c r="AD799" s="13"/>
      <c r="AE799" s="13"/>
      <c r="AT799" s="220" t="s">
        <v>291</v>
      </c>
      <c r="AU799" s="220" t="s">
        <v>87</v>
      </c>
      <c r="AV799" s="13" t="s">
        <v>87</v>
      </c>
      <c r="AW799" s="13" t="s">
        <v>31</v>
      </c>
      <c r="AX799" s="13" t="s">
        <v>82</v>
      </c>
      <c r="AY799" s="220" t="s">
        <v>283</v>
      </c>
    </row>
    <row r="800" s="2" customFormat="1" ht="21.75" customHeight="1">
      <c r="A800" s="37"/>
      <c r="B800" s="168"/>
      <c r="C800" s="204" t="s">
        <v>1547</v>
      </c>
      <c r="D800" s="204" t="s">
        <v>285</v>
      </c>
      <c r="E800" s="205" t="s">
        <v>1390</v>
      </c>
      <c r="F800" s="206" t="s">
        <v>1391</v>
      </c>
      <c r="G800" s="207" t="s">
        <v>373</v>
      </c>
      <c r="H800" s="208">
        <v>26</v>
      </c>
      <c r="I800" s="209"/>
      <c r="J800" s="210">
        <f>ROUND(I800*H800,2)</f>
        <v>0</v>
      </c>
      <c r="K800" s="211"/>
      <c r="L800" s="38"/>
      <c r="M800" s="212" t="s">
        <v>1</v>
      </c>
      <c r="N800" s="213" t="s">
        <v>41</v>
      </c>
      <c r="O800" s="81"/>
      <c r="P800" s="214">
        <f>O800*H800</f>
        <v>0</v>
      </c>
      <c r="Q800" s="214">
        <v>0.00044999999999999999</v>
      </c>
      <c r="R800" s="214">
        <f>Q800*H800</f>
        <v>0.0117</v>
      </c>
      <c r="S800" s="214">
        <v>0</v>
      </c>
      <c r="T800" s="215">
        <f>S800*H800</f>
        <v>0</v>
      </c>
      <c r="U800" s="37"/>
      <c r="V800" s="37"/>
      <c r="W800" s="37"/>
      <c r="X800" s="37"/>
      <c r="Y800" s="37"/>
      <c r="Z800" s="37"/>
      <c r="AA800" s="37"/>
      <c r="AB800" s="37"/>
      <c r="AC800" s="37"/>
      <c r="AD800" s="37"/>
      <c r="AE800" s="37"/>
      <c r="AR800" s="216" t="s">
        <v>358</v>
      </c>
      <c r="AT800" s="216" t="s">
        <v>285</v>
      </c>
      <c r="AU800" s="216" t="s">
        <v>87</v>
      </c>
      <c r="AY800" s="18" t="s">
        <v>283</v>
      </c>
      <c r="BE800" s="217">
        <f>IF(N800="základná",J800,0)</f>
        <v>0</v>
      </c>
      <c r="BF800" s="217">
        <f>IF(N800="znížená",J800,0)</f>
        <v>0</v>
      </c>
      <c r="BG800" s="217">
        <f>IF(N800="zákl. prenesená",J800,0)</f>
        <v>0</v>
      </c>
      <c r="BH800" s="217">
        <f>IF(N800="zníž. prenesená",J800,0)</f>
        <v>0</v>
      </c>
      <c r="BI800" s="217">
        <f>IF(N800="nulová",J800,0)</f>
        <v>0</v>
      </c>
      <c r="BJ800" s="18" t="s">
        <v>87</v>
      </c>
      <c r="BK800" s="217">
        <f>ROUND(I800*H800,2)</f>
        <v>0</v>
      </c>
      <c r="BL800" s="18" t="s">
        <v>358</v>
      </c>
      <c r="BM800" s="216" t="s">
        <v>1392</v>
      </c>
    </row>
    <row r="801" s="13" customFormat="1">
      <c r="A801" s="13"/>
      <c r="B801" s="218"/>
      <c r="C801" s="13"/>
      <c r="D801" s="219" t="s">
        <v>291</v>
      </c>
      <c r="E801" s="220" t="s">
        <v>1</v>
      </c>
      <c r="F801" s="221" t="s">
        <v>5752</v>
      </c>
      <c r="G801" s="13"/>
      <c r="H801" s="222">
        <v>26</v>
      </c>
      <c r="I801" s="223"/>
      <c r="J801" s="13"/>
      <c r="K801" s="13"/>
      <c r="L801" s="218"/>
      <c r="M801" s="224"/>
      <c r="N801" s="225"/>
      <c r="O801" s="225"/>
      <c r="P801" s="225"/>
      <c r="Q801" s="225"/>
      <c r="R801" s="225"/>
      <c r="S801" s="225"/>
      <c r="T801" s="226"/>
      <c r="U801" s="13"/>
      <c r="V801" s="13"/>
      <c r="W801" s="13"/>
      <c r="X801" s="13"/>
      <c r="Y801" s="13"/>
      <c r="Z801" s="13"/>
      <c r="AA801" s="13"/>
      <c r="AB801" s="13"/>
      <c r="AC801" s="13"/>
      <c r="AD801" s="13"/>
      <c r="AE801" s="13"/>
      <c r="AT801" s="220" t="s">
        <v>291</v>
      </c>
      <c r="AU801" s="220" t="s">
        <v>87</v>
      </c>
      <c r="AV801" s="13" t="s">
        <v>87</v>
      </c>
      <c r="AW801" s="13" t="s">
        <v>31</v>
      </c>
      <c r="AX801" s="13" t="s">
        <v>82</v>
      </c>
      <c r="AY801" s="220" t="s">
        <v>283</v>
      </c>
    </row>
    <row r="802" s="2" customFormat="1" ht="44.25" customHeight="1">
      <c r="A802" s="37"/>
      <c r="B802" s="168"/>
      <c r="C802" s="242" t="s">
        <v>1560</v>
      </c>
      <c r="D802" s="242" t="s">
        <v>582</v>
      </c>
      <c r="E802" s="243" t="s">
        <v>1396</v>
      </c>
      <c r="F802" s="244" t="s">
        <v>1397</v>
      </c>
      <c r="G802" s="245" t="s">
        <v>373</v>
      </c>
      <c r="H802" s="246">
        <v>26</v>
      </c>
      <c r="I802" s="247"/>
      <c r="J802" s="248">
        <f>ROUND(I802*H802,2)</f>
        <v>0</v>
      </c>
      <c r="K802" s="249"/>
      <c r="L802" s="250"/>
      <c r="M802" s="251" t="s">
        <v>1</v>
      </c>
      <c r="N802" s="252" t="s">
        <v>41</v>
      </c>
      <c r="O802" s="81"/>
      <c r="P802" s="214">
        <f>O802*H802</f>
        <v>0</v>
      </c>
      <c r="Q802" s="214">
        <v>0.014999999999999999</v>
      </c>
      <c r="R802" s="214">
        <f>Q802*H802</f>
        <v>0.39000000000000001</v>
      </c>
      <c r="S802" s="214">
        <v>0</v>
      </c>
      <c r="T802" s="215">
        <f>S802*H802</f>
        <v>0</v>
      </c>
      <c r="U802" s="37"/>
      <c r="V802" s="37"/>
      <c r="W802" s="37"/>
      <c r="X802" s="37"/>
      <c r="Y802" s="37"/>
      <c r="Z802" s="37"/>
      <c r="AA802" s="37"/>
      <c r="AB802" s="37"/>
      <c r="AC802" s="37"/>
      <c r="AD802" s="37"/>
      <c r="AE802" s="37"/>
      <c r="AR802" s="216" t="s">
        <v>473</v>
      </c>
      <c r="AT802" s="216" t="s">
        <v>582</v>
      </c>
      <c r="AU802" s="216" t="s">
        <v>87</v>
      </c>
      <c r="AY802" s="18" t="s">
        <v>283</v>
      </c>
      <c r="BE802" s="217">
        <f>IF(N802="základná",J802,0)</f>
        <v>0</v>
      </c>
      <c r="BF802" s="217">
        <f>IF(N802="znížená",J802,0)</f>
        <v>0</v>
      </c>
      <c r="BG802" s="217">
        <f>IF(N802="zákl. prenesená",J802,0)</f>
        <v>0</v>
      </c>
      <c r="BH802" s="217">
        <f>IF(N802="zníž. prenesená",J802,0)</f>
        <v>0</v>
      </c>
      <c r="BI802" s="217">
        <f>IF(N802="nulová",J802,0)</f>
        <v>0</v>
      </c>
      <c r="BJ802" s="18" t="s">
        <v>87</v>
      </c>
      <c r="BK802" s="217">
        <f>ROUND(I802*H802,2)</f>
        <v>0</v>
      </c>
      <c r="BL802" s="18" t="s">
        <v>358</v>
      </c>
      <c r="BM802" s="216" t="s">
        <v>1398</v>
      </c>
    </row>
    <row r="803" s="2" customFormat="1" ht="24.15" customHeight="1">
      <c r="A803" s="37"/>
      <c r="B803" s="168"/>
      <c r="C803" s="204" t="s">
        <v>1565</v>
      </c>
      <c r="D803" s="204" t="s">
        <v>285</v>
      </c>
      <c r="E803" s="205" t="s">
        <v>1404</v>
      </c>
      <c r="F803" s="206" t="s">
        <v>1405</v>
      </c>
      <c r="G803" s="207" t="s">
        <v>979</v>
      </c>
      <c r="H803" s="255"/>
      <c r="I803" s="209"/>
      <c r="J803" s="210">
        <f>ROUND(I803*H803,2)</f>
        <v>0</v>
      </c>
      <c r="K803" s="211"/>
      <c r="L803" s="38"/>
      <c r="M803" s="212" t="s">
        <v>1</v>
      </c>
      <c r="N803" s="213" t="s">
        <v>41</v>
      </c>
      <c r="O803" s="81"/>
      <c r="P803" s="214">
        <f>O803*H803</f>
        <v>0</v>
      </c>
      <c r="Q803" s="214">
        <v>0</v>
      </c>
      <c r="R803" s="214">
        <f>Q803*H803</f>
        <v>0</v>
      </c>
      <c r="S803" s="214">
        <v>0</v>
      </c>
      <c r="T803" s="215">
        <f>S803*H803</f>
        <v>0</v>
      </c>
      <c r="U803" s="37"/>
      <c r="V803" s="37"/>
      <c r="W803" s="37"/>
      <c r="X803" s="37"/>
      <c r="Y803" s="37"/>
      <c r="Z803" s="37"/>
      <c r="AA803" s="37"/>
      <c r="AB803" s="37"/>
      <c r="AC803" s="37"/>
      <c r="AD803" s="37"/>
      <c r="AE803" s="37"/>
      <c r="AR803" s="216" t="s">
        <v>358</v>
      </c>
      <c r="AT803" s="216" t="s">
        <v>285</v>
      </c>
      <c r="AU803" s="216" t="s">
        <v>87</v>
      </c>
      <c r="AY803" s="18" t="s">
        <v>283</v>
      </c>
      <c r="BE803" s="217">
        <f>IF(N803="základná",J803,0)</f>
        <v>0</v>
      </c>
      <c r="BF803" s="217">
        <f>IF(N803="znížená",J803,0)</f>
        <v>0</v>
      </c>
      <c r="BG803" s="217">
        <f>IF(N803="zákl. prenesená",J803,0)</f>
        <v>0</v>
      </c>
      <c r="BH803" s="217">
        <f>IF(N803="zníž. prenesená",J803,0)</f>
        <v>0</v>
      </c>
      <c r="BI803" s="217">
        <f>IF(N803="nulová",J803,0)</f>
        <v>0</v>
      </c>
      <c r="BJ803" s="18" t="s">
        <v>87</v>
      </c>
      <c r="BK803" s="217">
        <f>ROUND(I803*H803,2)</f>
        <v>0</v>
      </c>
      <c r="BL803" s="18" t="s">
        <v>358</v>
      </c>
      <c r="BM803" s="216" t="s">
        <v>1406</v>
      </c>
    </row>
    <row r="804" s="12" customFormat="1" ht="22.8" customHeight="1">
      <c r="A804" s="12"/>
      <c r="B804" s="191"/>
      <c r="C804" s="12"/>
      <c r="D804" s="192" t="s">
        <v>74</v>
      </c>
      <c r="E804" s="202" t="s">
        <v>1407</v>
      </c>
      <c r="F804" s="202" t="s">
        <v>1408</v>
      </c>
      <c r="G804" s="12"/>
      <c r="H804" s="12"/>
      <c r="I804" s="194"/>
      <c r="J804" s="203">
        <f>BK804</f>
        <v>0</v>
      </c>
      <c r="K804" s="12"/>
      <c r="L804" s="191"/>
      <c r="M804" s="196"/>
      <c r="N804" s="197"/>
      <c r="O804" s="197"/>
      <c r="P804" s="198">
        <f>P805+SUM(P806:P865)</f>
        <v>0</v>
      </c>
      <c r="Q804" s="197"/>
      <c r="R804" s="198">
        <f>R805+SUM(R806:R865)</f>
        <v>322.25032116180006</v>
      </c>
      <c r="S804" s="197"/>
      <c r="T804" s="199">
        <f>T805+SUM(T806:T865)</f>
        <v>1.95363</v>
      </c>
      <c r="U804" s="12"/>
      <c r="V804" s="12"/>
      <c r="W804" s="12"/>
      <c r="X804" s="12"/>
      <c r="Y804" s="12"/>
      <c r="Z804" s="12"/>
      <c r="AA804" s="12"/>
      <c r="AB804" s="12"/>
      <c r="AC804" s="12"/>
      <c r="AD804" s="12"/>
      <c r="AE804" s="12"/>
      <c r="AR804" s="192" t="s">
        <v>87</v>
      </c>
      <c r="AT804" s="200" t="s">
        <v>74</v>
      </c>
      <c r="AU804" s="200" t="s">
        <v>82</v>
      </c>
      <c r="AY804" s="192" t="s">
        <v>283</v>
      </c>
      <c r="BK804" s="201">
        <f>BK805+SUM(BK806:BK865)</f>
        <v>0</v>
      </c>
    </row>
    <row r="805" s="2" customFormat="1" ht="33" customHeight="1">
      <c r="A805" s="37"/>
      <c r="B805" s="168"/>
      <c r="C805" s="204" t="s">
        <v>1571</v>
      </c>
      <c r="D805" s="204" t="s">
        <v>285</v>
      </c>
      <c r="E805" s="205" t="s">
        <v>5753</v>
      </c>
      <c r="F805" s="206" t="s">
        <v>5754</v>
      </c>
      <c r="G805" s="207" t="s">
        <v>288</v>
      </c>
      <c r="H805" s="208">
        <v>284.13</v>
      </c>
      <c r="I805" s="209"/>
      <c r="J805" s="210">
        <f>ROUND(I805*H805,2)</f>
        <v>0</v>
      </c>
      <c r="K805" s="211"/>
      <c r="L805" s="38"/>
      <c r="M805" s="212" t="s">
        <v>1</v>
      </c>
      <c r="N805" s="213" t="s">
        <v>41</v>
      </c>
      <c r="O805" s="81"/>
      <c r="P805" s="214">
        <f>O805*H805</f>
        <v>0</v>
      </c>
      <c r="Q805" s="214">
        <v>0.00016416</v>
      </c>
      <c r="R805" s="214">
        <f>Q805*H805</f>
        <v>0.046642780799999999</v>
      </c>
      <c r="S805" s="214">
        <v>0</v>
      </c>
      <c r="T805" s="215">
        <f>S805*H805</f>
        <v>0</v>
      </c>
      <c r="U805" s="37"/>
      <c r="V805" s="37"/>
      <c r="W805" s="37"/>
      <c r="X805" s="37"/>
      <c r="Y805" s="37"/>
      <c r="Z805" s="37"/>
      <c r="AA805" s="37"/>
      <c r="AB805" s="37"/>
      <c r="AC805" s="37"/>
      <c r="AD805" s="37"/>
      <c r="AE805" s="37"/>
      <c r="AR805" s="216" t="s">
        <v>358</v>
      </c>
      <c r="AT805" s="216" t="s">
        <v>285</v>
      </c>
      <c r="AU805" s="216" t="s">
        <v>87</v>
      </c>
      <c r="AY805" s="18" t="s">
        <v>283</v>
      </c>
      <c r="BE805" s="217">
        <f>IF(N805="základná",J805,0)</f>
        <v>0</v>
      </c>
      <c r="BF805" s="217">
        <f>IF(N805="znížená",J805,0)</f>
        <v>0</v>
      </c>
      <c r="BG805" s="217">
        <f>IF(N805="zákl. prenesená",J805,0)</f>
        <v>0</v>
      </c>
      <c r="BH805" s="217">
        <f>IF(N805="zníž. prenesená",J805,0)</f>
        <v>0</v>
      </c>
      <c r="BI805" s="217">
        <f>IF(N805="nulová",J805,0)</f>
        <v>0</v>
      </c>
      <c r="BJ805" s="18" t="s">
        <v>87</v>
      </c>
      <c r="BK805" s="217">
        <f>ROUND(I805*H805,2)</f>
        <v>0</v>
      </c>
      <c r="BL805" s="18" t="s">
        <v>358</v>
      </c>
      <c r="BM805" s="216" t="s">
        <v>5755</v>
      </c>
    </row>
    <row r="806" s="13" customFormat="1">
      <c r="A806" s="13"/>
      <c r="B806" s="218"/>
      <c r="C806" s="13"/>
      <c r="D806" s="219" t="s">
        <v>291</v>
      </c>
      <c r="E806" s="220" t="s">
        <v>1</v>
      </c>
      <c r="F806" s="221" t="s">
        <v>5756</v>
      </c>
      <c r="G806" s="13"/>
      <c r="H806" s="222">
        <v>179.19</v>
      </c>
      <c r="I806" s="223"/>
      <c r="J806" s="13"/>
      <c r="K806" s="13"/>
      <c r="L806" s="218"/>
      <c r="M806" s="224"/>
      <c r="N806" s="225"/>
      <c r="O806" s="225"/>
      <c r="P806" s="225"/>
      <c r="Q806" s="225"/>
      <c r="R806" s="225"/>
      <c r="S806" s="225"/>
      <c r="T806" s="226"/>
      <c r="U806" s="13"/>
      <c r="V806" s="13"/>
      <c r="W806" s="13"/>
      <c r="X806" s="13"/>
      <c r="Y806" s="13"/>
      <c r="Z806" s="13"/>
      <c r="AA806" s="13"/>
      <c r="AB806" s="13"/>
      <c r="AC806" s="13"/>
      <c r="AD806" s="13"/>
      <c r="AE806" s="13"/>
      <c r="AT806" s="220" t="s">
        <v>291</v>
      </c>
      <c r="AU806" s="220" t="s">
        <v>87</v>
      </c>
      <c r="AV806" s="13" t="s">
        <v>87</v>
      </c>
      <c r="AW806" s="13" t="s">
        <v>31</v>
      </c>
      <c r="AX806" s="13" t="s">
        <v>75</v>
      </c>
      <c r="AY806" s="220" t="s">
        <v>283</v>
      </c>
    </row>
    <row r="807" s="13" customFormat="1">
      <c r="A807" s="13"/>
      <c r="B807" s="218"/>
      <c r="C807" s="13"/>
      <c r="D807" s="219" t="s">
        <v>291</v>
      </c>
      <c r="E807" s="220" t="s">
        <v>1</v>
      </c>
      <c r="F807" s="221" t="s">
        <v>5757</v>
      </c>
      <c r="G807" s="13"/>
      <c r="H807" s="222">
        <v>104.94</v>
      </c>
      <c r="I807" s="223"/>
      <c r="J807" s="13"/>
      <c r="K807" s="13"/>
      <c r="L807" s="218"/>
      <c r="M807" s="224"/>
      <c r="N807" s="225"/>
      <c r="O807" s="225"/>
      <c r="P807" s="225"/>
      <c r="Q807" s="225"/>
      <c r="R807" s="225"/>
      <c r="S807" s="225"/>
      <c r="T807" s="226"/>
      <c r="U807" s="13"/>
      <c r="V807" s="13"/>
      <c r="W807" s="13"/>
      <c r="X807" s="13"/>
      <c r="Y807" s="13"/>
      <c r="Z807" s="13"/>
      <c r="AA807" s="13"/>
      <c r="AB807" s="13"/>
      <c r="AC807" s="13"/>
      <c r="AD807" s="13"/>
      <c r="AE807" s="13"/>
      <c r="AT807" s="220" t="s">
        <v>291</v>
      </c>
      <c r="AU807" s="220" t="s">
        <v>87</v>
      </c>
      <c r="AV807" s="13" t="s">
        <v>87</v>
      </c>
      <c r="AW807" s="13" t="s">
        <v>31</v>
      </c>
      <c r="AX807" s="13" t="s">
        <v>75</v>
      </c>
      <c r="AY807" s="220" t="s">
        <v>283</v>
      </c>
    </row>
    <row r="808" s="14" customFormat="1">
      <c r="A808" s="14"/>
      <c r="B808" s="227"/>
      <c r="C808" s="14"/>
      <c r="D808" s="219" t="s">
        <v>291</v>
      </c>
      <c r="E808" s="228" t="s">
        <v>1</v>
      </c>
      <c r="F808" s="229" t="s">
        <v>293</v>
      </c>
      <c r="G808" s="14"/>
      <c r="H808" s="230">
        <v>284.13</v>
      </c>
      <c r="I808" s="231"/>
      <c r="J808" s="14"/>
      <c r="K808" s="14"/>
      <c r="L808" s="227"/>
      <c r="M808" s="232"/>
      <c r="N808" s="233"/>
      <c r="O808" s="233"/>
      <c r="P808" s="233"/>
      <c r="Q808" s="233"/>
      <c r="R808" s="233"/>
      <c r="S808" s="233"/>
      <c r="T808" s="234"/>
      <c r="U808" s="14"/>
      <c r="V808" s="14"/>
      <c r="W808" s="14"/>
      <c r="X808" s="14"/>
      <c r="Y808" s="14"/>
      <c r="Z808" s="14"/>
      <c r="AA808" s="14"/>
      <c r="AB808" s="14"/>
      <c r="AC808" s="14"/>
      <c r="AD808" s="14"/>
      <c r="AE808" s="14"/>
      <c r="AT808" s="228" t="s">
        <v>291</v>
      </c>
      <c r="AU808" s="228" t="s">
        <v>87</v>
      </c>
      <c r="AV808" s="14" t="s">
        <v>289</v>
      </c>
      <c r="AW808" s="14" t="s">
        <v>31</v>
      </c>
      <c r="AX808" s="14" t="s">
        <v>82</v>
      </c>
      <c r="AY808" s="228" t="s">
        <v>283</v>
      </c>
    </row>
    <row r="809" s="2" customFormat="1" ht="24.15" customHeight="1">
      <c r="A809" s="37"/>
      <c r="B809" s="168"/>
      <c r="C809" s="242" t="s">
        <v>1576</v>
      </c>
      <c r="D809" s="242" t="s">
        <v>582</v>
      </c>
      <c r="E809" s="243" t="s">
        <v>5758</v>
      </c>
      <c r="F809" s="244" t="s">
        <v>5759</v>
      </c>
      <c r="G809" s="245" t="s">
        <v>288</v>
      </c>
      <c r="H809" s="246">
        <v>179.19</v>
      </c>
      <c r="I809" s="247"/>
      <c r="J809" s="248">
        <f>ROUND(I809*H809,2)</f>
        <v>0</v>
      </c>
      <c r="K809" s="249"/>
      <c r="L809" s="250"/>
      <c r="M809" s="251" t="s">
        <v>1</v>
      </c>
      <c r="N809" s="252" t="s">
        <v>41</v>
      </c>
      <c r="O809" s="81"/>
      <c r="P809" s="214">
        <f>O809*H809</f>
        <v>0</v>
      </c>
      <c r="Q809" s="214">
        <v>0.0056600000000000001</v>
      </c>
      <c r="R809" s="214">
        <f>Q809*H809</f>
        <v>1.0142154000000001</v>
      </c>
      <c r="S809" s="214">
        <v>0</v>
      </c>
      <c r="T809" s="215">
        <f>S809*H809</f>
        <v>0</v>
      </c>
      <c r="U809" s="37"/>
      <c r="V809" s="37"/>
      <c r="W809" s="37"/>
      <c r="X809" s="37"/>
      <c r="Y809" s="37"/>
      <c r="Z809" s="37"/>
      <c r="AA809" s="37"/>
      <c r="AB809" s="37"/>
      <c r="AC809" s="37"/>
      <c r="AD809" s="37"/>
      <c r="AE809" s="37"/>
      <c r="AR809" s="216" t="s">
        <v>473</v>
      </c>
      <c r="AT809" s="216" t="s">
        <v>582</v>
      </c>
      <c r="AU809" s="216" t="s">
        <v>87</v>
      </c>
      <c r="AY809" s="18" t="s">
        <v>283</v>
      </c>
      <c r="BE809" s="217">
        <f>IF(N809="základná",J809,0)</f>
        <v>0</v>
      </c>
      <c r="BF809" s="217">
        <f>IF(N809="znížená",J809,0)</f>
        <v>0</v>
      </c>
      <c r="BG809" s="217">
        <f>IF(N809="zákl. prenesená",J809,0)</f>
        <v>0</v>
      </c>
      <c r="BH809" s="217">
        <f>IF(N809="zníž. prenesená",J809,0)</f>
        <v>0</v>
      </c>
      <c r="BI809" s="217">
        <f>IF(N809="nulová",J809,0)</f>
        <v>0</v>
      </c>
      <c r="BJ809" s="18" t="s">
        <v>87</v>
      </c>
      <c r="BK809" s="217">
        <f>ROUND(I809*H809,2)</f>
        <v>0</v>
      </c>
      <c r="BL809" s="18" t="s">
        <v>358</v>
      </c>
      <c r="BM809" s="216" t="s">
        <v>5760</v>
      </c>
    </row>
    <row r="810" s="13" customFormat="1">
      <c r="A810" s="13"/>
      <c r="B810" s="218"/>
      <c r="C810" s="13"/>
      <c r="D810" s="219" t="s">
        <v>291</v>
      </c>
      <c r="E810" s="220" t="s">
        <v>1</v>
      </c>
      <c r="F810" s="221" t="s">
        <v>5756</v>
      </c>
      <c r="G810" s="13"/>
      <c r="H810" s="222">
        <v>179.19</v>
      </c>
      <c r="I810" s="223"/>
      <c r="J810" s="13"/>
      <c r="K810" s="13"/>
      <c r="L810" s="218"/>
      <c r="M810" s="224"/>
      <c r="N810" s="225"/>
      <c r="O810" s="225"/>
      <c r="P810" s="225"/>
      <c r="Q810" s="225"/>
      <c r="R810" s="225"/>
      <c r="S810" s="225"/>
      <c r="T810" s="226"/>
      <c r="U810" s="13"/>
      <c r="V810" s="13"/>
      <c r="W810" s="13"/>
      <c r="X810" s="13"/>
      <c r="Y810" s="13"/>
      <c r="Z810" s="13"/>
      <c r="AA810" s="13"/>
      <c r="AB810" s="13"/>
      <c r="AC810" s="13"/>
      <c r="AD810" s="13"/>
      <c r="AE810" s="13"/>
      <c r="AT810" s="220" t="s">
        <v>291</v>
      </c>
      <c r="AU810" s="220" t="s">
        <v>87</v>
      </c>
      <c r="AV810" s="13" t="s">
        <v>87</v>
      </c>
      <c r="AW810" s="13" t="s">
        <v>31</v>
      </c>
      <c r="AX810" s="13" t="s">
        <v>82</v>
      </c>
      <c r="AY810" s="220" t="s">
        <v>283</v>
      </c>
    </row>
    <row r="811" s="2" customFormat="1" ht="24.15" customHeight="1">
      <c r="A811" s="37"/>
      <c r="B811" s="168"/>
      <c r="C811" s="242" t="s">
        <v>1587</v>
      </c>
      <c r="D811" s="242" t="s">
        <v>582</v>
      </c>
      <c r="E811" s="243" t="s">
        <v>5761</v>
      </c>
      <c r="F811" s="244" t="s">
        <v>5762</v>
      </c>
      <c r="G811" s="245" t="s">
        <v>288</v>
      </c>
      <c r="H811" s="246">
        <v>104.94</v>
      </c>
      <c r="I811" s="247"/>
      <c r="J811" s="248">
        <f>ROUND(I811*H811,2)</f>
        <v>0</v>
      </c>
      <c r="K811" s="249"/>
      <c r="L811" s="250"/>
      <c r="M811" s="251" t="s">
        <v>1</v>
      </c>
      <c r="N811" s="252" t="s">
        <v>41</v>
      </c>
      <c r="O811" s="81"/>
      <c r="P811" s="214">
        <f>O811*H811</f>
        <v>0</v>
      </c>
      <c r="Q811" s="214">
        <v>0.0056600000000000001</v>
      </c>
      <c r="R811" s="214">
        <f>Q811*H811</f>
        <v>0.59396039999999994</v>
      </c>
      <c r="S811" s="214">
        <v>0</v>
      </c>
      <c r="T811" s="215">
        <f>S811*H811</f>
        <v>0</v>
      </c>
      <c r="U811" s="37"/>
      <c r="V811" s="37"/>
      <c r="W811" s="37"/>
      <c r="X811" s="37"/>
      <c r="Y811" s="37"/>
      <c r="Z811" s="37"/>
      <c r="AA811" s="37"/>
      <c r="AB811" s="37"/>
      <c r="AC811" s="37"/>
      <c r="AD811" s="37"/>
      <c r="AE811" s="37"/>
      <c r="AR811" s="216" t="s">
        <v>473</v>
      </c>
      <c r="AT811" s="216" t="s">
        <v>582</v>
      </c>
      <c r="AU811" s="216" t="s">
        <v>87</v>
      </c>
      <c r="AY811" s="18" t="s">
        <v>283</v>
      </c>
      <c r="BE811" s="217">
        <f>IF(N811="základná",J811,0)</f>
        <v>0</v>
      </c>
      <c r="BF811" s="217">
        <f>IF(N811="znížená",J811,0)</f>
        <v>0</v>
      </c>
      <c r="BG811" s="217">
        <f>IF(N811="zákl. prenesená",J811,0)</f>
        <v>0</v>
      </c>
      <c r="BH811" s="217">
        <f>IF(N811="zníž. prenesená",J811,0)</f>
        <v>0</v>
      </c>
      <c r="BI811" s="217">
        <f>IF(N811="nulová",J811,0)</f>
        <v>0</v>
      </c>
      <c r="BJ811" s="18" t="s">
        <v>87</v>
      </c>
      <c r="BK811" s="217">
        <f>ROUND(I811*H811,2)</f>
        <v>0</v>
      </c>
      <c r="BL811" s="18" t="s">
        <v>358</v>
      </c>
      <c r="BM811" s="216" t="s">
        <v>5763</v>
      </c>
    </row>
    <row r="812" s="13" customFormat="1">
      <c r="A812" s="13"/>
      <c r="B812" s="218"/>
      <c r="C812" s="13"/>
      <c r="D812" s="219" t="s">
        <v>291</v>
      </c>
      <c r="E812" s="220" t="s">
        <v>1</v>
      </c>
      <c r="F812" s="221" t="s">
        <v>5757</v>
      </c>
      <c r="G812" s="13"/>
      <c r="H812" s="222">
        <v>104.94</v>
      </c>
      <c r="I812" s="223"/>
      <c r="J812" s="13"/>
      <c r="K812" s="13"/>
      <c r="L812" s="218"/>
      <c r="M812" s="224"/>
      <c r="N812" s="225"/>
      <c r="O812" s="225"/>
      <c r="P812" s="225"/>
      <c r="Q812" s="225"/>
      <c r="R812" s="225"/>
      <c r="S812" s="225"/>
      <c r="T812" s="226"/>
      <c r="U812" s="13"/>
      <c r="V812" s="13"/>
      <c r="W812" s="13"/>
      <c r="X812" s="13"/>
      <c r="Y812" s="13"/>
      <c r="Z812" s="13"/>
      <c r="AA812" s="13"/>
      <c r="AB812" s="13"/>
      <c r="AC812" s="13"/>
      <c r="AD812" s="13"/>
      <c r="AE812" s="13"/>
      <c r="AT812" s="220" t="s">
        <v>291</v>
      </c>
      <c r="AU812" s="220" t="s">
        <v>87</v>
      </c>
      <c r="AV812" s="13" t="s">
        <v>87</v>
      </c>
      <c r="AW812" s="13" t="s">
        <v>31</v>
      </c>
      <c r="AX812" s="13" t="s">
        <v>82</v>
      </c>
      <c r="AY812" s="220" t="s">
        <v>283</v>
      </c>
    </row>
    <row r="813" s="2" customFormat="1" ht="16.5" customHeight="1">
      <c r="A813" s="37"/>
      <c r="B813" s="168"/>
      <c r="C813" s="204" t="s">
        <v>1592</v>
      </c>
      <c r="D813" s="204" t="s">
        <v>285</v>
      </c>
      <c r="E813" s="205" t="s">
        <v>1410</v>
      </c>
      <c r="F813" s="206" t="s">
        <v>1411</v>
      </c>
      <c r="G813" s="207" t="s">
        <v>288</v>
      </c>
      <c r="H813" s="208">
        <v>23.460000000000001</v>
      </c>
      <c r="I813" s="209"/>
      <c r="J813" s="210">
        <f>ROUND(I813*H813,2)</f>
        <v>0</v>
      </c>
      <c r="K813" s="211"/>
      <c r="L813" s="38"/>
      <c r="M813" s="212" t="s">
        <v>1</v>
      </c>
      <c r="N813" s="213" t="s">
        <v>41</v>
      </c>
      <c r="O813" s="81"/>
      <c r="P813" s="214">
        <f>O813*H813</f>
        <v>0</v>
      </c>
      <c r="Q813" s="214">
        <v>0</v>
      </c>
      <c r="R813" s="214">
        <f>Q813*H813</f>
        <v>0</v>
      </c>
      <c r="S813" s="214">
        <v>0.033000000000000002</v>
      </c>
      <c r="T813" s="215">
        <f>S813*H813</f>
        <v>0.77418000000000009</v>
      </c>
      <c r="U813" s="37"/>
      <c r="V813" s="37"/>
      <c r="W813" s="37"/>
      <c r="X813" s="37"/>
      <c r="Y813" s="37"/>
      <c r="Z813" s="37"/>
      <c r="AA813" s="37"/>
      <c r="AB813" s="37"/>
      <c r="AC813" s="37"/>
      <c r="AD813" s="37"/>
      <c r="AE813" s="37"/>
      <c r="AR813" s="216" t="s">
        <v>358</v>
      </c>
      <c r="AT813" s="216" t="s">
        <v>285</v>
      </c>
      <c r="AU813" s="216" t="s">
        <v>87</v>
      </c>
      <c r="AY813" s="18" t="s">
        <v>283</v>
      </c>
      <c r="BE813" s="217">
        <f>IF(N813="základná",J813,0)</f>
        <v>0</v>
      </c>
      <c r="BF813" s="217">
        <f>IF(N813="znížená",J813,0)</f>
        <v>0</v>
      </c>
      <c r="BG813" s="217">
        <f>IF(N813="zákl. prenesená",J813,0)</f>
        <v>0</v>
      </c>
      <c r="BH813" s="217">
        <f>IF(N813="zníž. prenesená",J813,0)</f>
        <v>0</v>
      </c>
      <c r="BI813" s="217">
        <f>IF(N813="nulová",J813,0)</f>
        <v>0</v>
      </c>
      <c r="BJ813" s="18" t="s">
        <v>87</v>
      </c>
      <c r="BK813" s="217">
        <f>ROUND(I813*H813,2)</f>
        <v>0</v>
      </c>
      <c r="BL813" s="18" t="s">
        <v>358</v>
      </c>
      <c r="BM813" s="216" t="s">
        <v>1412</v>
      </c>
    </row>
    <row r="814" s="13" customFormat="1">
      <c r="A814" s="13"/>
      <c r="B814" s="218"/>
      <c r="C814" s="13"/>
      <c r="D814" s="219" t="s">
        <v>291</v>
      </c>
      <c r="E814" s="220" t="s">
        <v>1</v>
      </c>
      <c r="F814" s="221" t="s">
        <v>5764</v>
      </c>
      <c r="G814" s="13"/>
      <c r="H814" s="222">
        <v>15.26</v>
      </c>
      <c r="I814" s="223"/>
      <c r="J814" s="13"/>
      <c r="K814" s="13"/>
      <c r="L814" s="218"/>
      <c r="M814" s="224"/>
      <c r="N814" s="225"/>
      <c r="O814" s="225"/>
      <c r="P814" s="225"/>
      <c r="Q814" s="225"/>
      <c r="R814" s="225"/>
      <c r="S814" s="225"/>
      <c r="T814" s="226"/>
      <c r="U814" s="13"/>
      <c r="V814" s="13"/>
      <c r="W814" s="13"/>
      <c r="X814" s="13"/>
      <c r="Y814" s="13"/>
      <c r="Z814" s="13"/>
      <c r="AA814" s="13"/>
      <c r="AB814" s="13"/>
      <c r="AC814" s="13"/>
      <c r="AD814" s="13"/>
      <c r="AE814" s="13"/>
      <c r="AT814" s="220" t="s">
        <v>291</v>
      </c>
      <c r="AU814" s="220" t="s">
        <v>87</v>
      </c>
      <c r="AV814" s="13" t="s">
        <v>87</v>
      </c>
      <c r="AW814" s="13" t="s">
        <v>31</v>
      </c>
      <c r="AX814" s="13" t="s">
        <v>75</v>
      </c>
      <c r="AY814" s="220" t="s">
        <v>283</v>
      </c>
    </row>
    <row r="815" s="13" customFormat="1">
      <c r="A815" s="13"/>
      <c r="B815" s="218"/>
      <c r="C815" s="13"/>
      <c r="D815" s="219" t="s">
        <v>291</v>
      </c>
      <c r="E815" s="220" t="s">
        <v>1</v>
      </c>
      <c r="F815" s="221" t="s">
        <v>5765</v>
      </c>
      <c r="G815" s="13"/>
      <c r="H815" s="222">
        <v>8.1999999999999993</v>
      </c>
      <c r="I815" s="223"/>
      <c r="J815" s="13"/>
      <c r="K815" s="13"/>
      <c r="L815" s="218"/>
      <c r="M815" s="224"/>
      <c r="N815" s="225"/>
      <c r="O815" s="225"/>
      <c r="P815" s="225"/>
      <c r="Q815" s="225"/>
      <c r="R815" s="225"/>
      <c r="S815" s="225"/>
      <c r="T815" s="226"/>
      <c r="U815" s="13"/>
      <c r="V815" s="13"/>
      <c r="W815" s="13"/>
      <c r="X815" s="13"/>
      <c r="Y815" s="13"/>
      <c r="Z815" s="13"/>
      <c r="AA815" s="13"/>
      <c r="AB815" s="13"/>
      <c r="AC815" s="13"/>
      <c r="AD815" s="13"/>
      <c r="AE815" s="13"/>
      <c r="AT815" s="220" t="s">
        <v>291</v>
      </c>
      <c r="AU815" s="220" t="s">
        <v>87</v>
      </c>
      <c r="AV815" s="13" t="s">
        <v>87</v>
      </c>
      <c r="AW815" s="13" t="s">
        <v>31</v>
      </c>
      <c r="AX815" s="13" t="s">
        <v>75</v>
      </c>
      <c r="AY815" s="220" t="s">
        <v>283</v>
      </c>
    </row>
    <row r="816" s="14" customFormat="1">
      <c r="A816" s="14"/>
      <c r="B816" s="227"/>
      <c r="C816" s="14"/>
      <c r="D816" s="219" t="s">
        <v>291</v>
      </c>
      <c r="E816" s="228" t="s">
        <v>1</v>
      </c>
      <c r="F816" s="229" t="s">
        <v>293</v>
      </c>
      <c r="G816" s="14"/>
      <c r="H816" s="230">
        <v>23.460000000000001</v>
      </c>
      <c r="I816" s="231"/>
      <c r="J816" s="14"/>
      <c r="K816" s="14"/>
      <c r="L816" s="227"/>
      <c r="M816" s="232"/>
      <c r="N816" s="233"/>
      <c r="O816" s="233"/>
      <c r="P816" s="233"/>
      <c r="Q816" s="233"/>
      <c r="R816" s="233"/>
      <c r="S816" s="233"/>
      <c r="T816" s="234"/>
      <c r="U816" s="14"/>
      <c r="V816" s="14"/>
      <c r="W816" s="14"/>
      <c r="X816" s="14"/>
      <c r="Y816" s="14"/>
      <c r="Z816" s="14"/>
      <c r="AA816" s="14"/>
      <c r="AB816" s="14"/>
      <c r="AC816" s="14"/>
      <c r="AD816" s="14"/>
      <c r="AE816" s="14"/>
      <c r="AT816" s="228" t="s">
        <v>291</v>
      </c>
      <c r="AU816" s="228" t="s">
        <v>87</v>
      </c>
      <c r="AV816" s="14" t="s">
        <v>289</v>
      </c>
      <c r="AW816" s="14" t="s">
        <v>31</v>
      </c>
      <c r="AX816" s="14" t="s">
        <v>82</v>
      </c>
      <c r="AY816" s="228" t="s">
        <v>283</v>
      </c>
    </row>
    <row r="817" s="2" customFormat="1" ht="24.15" customHeight="1">
      <c r="A817" s="37"/>
      <c r="B817" s="168"/>
      <c r="C817" s="204" t="s">
        <v>1598</v>
      </c>
      <c r="D817" s="253" t="s">
        <v>285</v>
      </c>
      <c r="E817" s="205" t="s">
        <v>5766</v>
      </c>
      <c r="F817" s="206" t="s">
        <v>5767</v>
      </c>
      <c r="G817" s="207" t="s">
        <v>288</v>
      </c>
      <c r="H817" s="208">
        <v>129.15000000000001</v>
      </c>
      <c r="I817" s="209"/>
      <c r="J817" s="210">
        <f>ROUND(I817*H817,2)</f>
        <v>0</v>
      </c>
      <c r="K817" s="211"/>
      <c r="L817" s="38"/>
      <c r="M817" s="212" t="s">
        <v>1</v>
      </c>
      <c r="N817" s="213" t="s">
        <v>41</v>
      </c>
      <c r="O817" s="81"/>
      <c r="P817" s="214">
        <f>O817*H817</f>
        <v>0</v>
      </c>
      <c r="Q817" s="214">
        <v>0.00012</v>
      </c>
      <c r="R817" s="214">
        <f>Q817*H817</f>
        <v>0.015498000000000001</v>
      </c>
      <c r="S817" s="214">
        <v>0</v>
      </c>
      <c r="T817" s="215">
        <f>S817*H817</f>
        <v>0</v>
      </c>
      <c r="U817" s="37"/>
      <c r="V817" s="37"/>
      <c r="W817" s="37"/>
      <c r="X817" s="37"/>
      <c r="Y817" s="37"/>
      <c r="Z817" s="37"/>
      <c r="AA817" s="37"/>
      <c r="AB817" s="37"/>
      <c r="AC817" s="37"/>
      <c r="AD817" s="37"/>
      <c r="AE817" s="37"/>
      <c r="AR817" s="216" t="s">
        <v>358</v>
      </c>
      <c r="AT817" s="216" t="s">
        <v>285</v>
      </c>
      <c r="AU817" s="216" t="s">
        <v>87</v>
      </c>
      <c r="AY817" s="18" t="s">
        <v>283</v>
      </c>
      <c r="BE817" s="217">
        <f>IF(N817="základná",J817,0)</f>
        <v>0</v>
      </c>
      <c r="BF817" s="217">
        <f>IF(N817="znížená",J817,0)</f>
        <v>0</v>
      </c>
      <c r="BG817" s="217">
        <f>IF(N817="zákl. prenesená",J817,0)</f>
        <v>0</v>
      </c>
      <c r="BH817" s="217">
        <f>IF(N817="zníž. prenesená",J817,0)</f>
        <v>0</v>
      </c>
      <c r="BI817" s="217">
        <f>IF(N817="nulová",J817,0)</f>
        <v>0</v>
      </c>
      <c r="BJ817" s="18" t="s">
        <v>87</v>
      </c>
      <c r="BK817" s="217">
        <f>ROUND(I817*H817,2)</f>
        <v>0</v>
      </c>
      <c r="BL817" s="18" t="s">
        <v>358</v>
      </c>
      <c r="BM817" s="216" t="s">
        <v>5768</v>
      </c>
    </row>
    <row r="818" s="15" customFormat="1">
      <c r="A818" s="15"/>
      <c r="B818" s="235"/>
      <c r="C818" s="15"/>
      <c r="D818" s="219" t="s">
        <v>291</v>
      </c>
      <c r="E818" s="236" t="s">
        <v>1</v>
      </c>
      <c r="F818" s="237" t="s">
        <v>5769</v>
      </c>
      <c r="G818" s="15"/>
      <c r="H818" s="236" t="s">
        <v>1</v>
      </c>
      <c r="I818" s="238"/>
      <c r="J818" s="15"/>
      <c r="K818" s="15"/>
      <c r="L818" s="235"/>
      <c r="M818" s="239"/>
      <c r="N818" s="240"/>
      <c r="O818" s="240"/>
      <c r="P818" s="240"/>
      <c r="Q818" s="240"/>
      <c r="R818" s="240"/>
      <c r="S818" s="240"/>
      <c r="T818" s="241"/>
      <c r="U818" s="15"/>
      <c r="V818" s="15"/>
      <c r="W818" s="15"/>
      <c r="X818" s="15"/>
      <c r="Y818" s="15"/>
      <c r="Z818" s="15"/>
      <c r="AA818" s="15"/>
      <c r="AB818" s="15"/>
      <c r="AC818" s="15"/>
      <c r="AD818" s="15"/>
      <c r="AE818" s="15"/>
      <c r="AT818" s="236" t="s">
        <v>291</v>
      </c>
      <c r="AU818" s="236" t="s">
        <v>87</v>
      </c>
      <c r="AV818" s="15" t="s">
        <v>82</v>
      </c>
      <c r="AW818" s="15" t="s">
        <v>31</v>
      </c>
      <c r="AX818" s="15" t="s">
        <v>75</v>
      </c>
      <c r="AY818" s="236" t="s">
        <v>283</v>
      </c>
    </row>
    <row r="819" s="13" customFormat="1">
      <c r="A819" s="13"/>
      <c r="B819" s="218"/>
      <c r="C819" s="13"/>
      <c r="D819" s="219" t="s">
        <v>291</v>
      </c>
      <c r="E819" s="220" t="s">
        <v>1</v>
      </c>
      <c r="F819" s="221" t="s">
        <v>5770</v>
      </c>
      <c r="G819" s="13"/>
      <c r="H819" s="222">
        <v>129.15000000000001</v>
      </c>
      <c r="I819" s="223"/>
      <c r="J819" s="13"/>
      <c r="K819" s="13"/>
      <c r="L819" s="218"/>
      <c r="M819" s="224"/>
      <c r="N819" s="225"/>
      <c r="O819" s="225"/>
      <c r="P819" s="225"/>
      <c r="Q819" s="225"/>
      <c r="R819" s="225"/>
      <c r="S819" s="225"/>
      <c r="T819" s="226"/>
      <c r="U819" s="13"/>
      <c r="V819" s="13"/>
      <c r="W819" s="13"/>
      <c r="X819" s="13"/>
      <c r="Y819" s="13"/>
      <c r="Z819" s="13"/>
      <c r="AA819" s="13"/>
      <c r="AB819" s="13"/>
      <c r="AC819" s="13"/>
      <c r="AD819" s="13"/>
      <c r="AE819" s="13"/>
      <c r="AT819" s="220" t="s">
        <v>291</v>
      </c>
      <c r="AU819" s="220" t="s">
        <v>87</v>
      </c>
      <c r="AV819" s="13" t="s">
        <v>87</v>
      </c>
      <c r="AW819" s="13" t="s">
        <v>31</v>
      </c>
      <c r="AX819" s="13" t="s">
        <v>82</v>
      </c>
      <c r="AY819" s="220" t="s">
        <v>283</v>
      </c>
    </row>
    <row r="820" s="2" customFormat="1" ht="24.15" customHeight="1">
      <c r="A820" s="37"/>
      <c r="B820" s="168"/>
      <c r="C820" s="242" t="s">
        <v>1609</v>
      </c>
      <c r="D820" s="254" t="s">
        <v>582</v>
      </c>
      <c r="E820" s="243" t="s">
        <v>5771</v>
      </c>
      <c r="F820" s="244" t="s">
        <v>5772</v>
      </c>
      <c r="G820" s="245" t="s">
        <v>288</v>
      </c>
      <c r="H820" s="246">
        <v>129.15000000000001</v>
      </c>
      <c r="I820" s="247"/>
      <c r="J820" s="248">
        <f>ROUND(I820*H820,2)</f>
        <v>0</v>
      </c>
      <c r="K820" s="249"/>
      <c r="L820" s="250"/>
      <c r="M820" s="251" t="s">
        <v>1</v>
      </c>
      <c r="N820" s="252" t="s">
        <v>41</v>
      </c>
      <c r="O820" s="81"/>
      <c r="P820" s="214">
        <f>O820*H820</f>
        <v>0</v>
      </c>
      <c r="Q820" s="214">
        <v>0.00072999999999999996</v>
      </c>
      <c r="R820" s="214">
        <f>Q820*H820</f>
        <v>0.094279500000000002</v>
      </c>
      <c r="S820" s="214">
        <v>0</v>
      </c>
      <c r="T820" s="215">
        <f>S820*H820</f>
        <v>0</v>
      </c>
      <c r="U820" s="37"/>
      <c r="V820" s="37"/>
      <c r="W820" s="37"/>
      <c r="X820" s="37"/>
      <c r="Y820" s="37"/>
      <c r="Z820" s="37"/>
      <c r="AA820" s="37"/>
      <c r="AB820" s="37"/>
      <c r="AC820" s="37"/>
      <c r="AD820" s="37"/>
      <c r="AE820" s="37"/>
      <c r="AR820" s="216" t="s">
        <v>473</v>
      </c>
      <c r="AT820" s="216" t="s">
        <v>582</v>
      </c>
      <c r="AU820" s="216" t="s">
        <v>87</v>
      </c>
      <c r="AY820" s="18" t="s">
        <v>283</v>
      </c>
      <c r="BE820" s="217">
        <f>IF(N820="základná",J820,0)</f>
        <v>0</v>
      </c>
      <c r="BF820" s="217">
        <f>IF(N820="znížená",J820,0)</f>
        <v>0</v>
      </c>
      <c r="BG820" s="217">
        <f>IF(N820="zákl. prenesená",J820,0)</f>
        <v>0</v>
      </c>
      <c r="BH820" s="217">
        <f>IF(N820="zníž. prenesená",J820,0)</f>
        <v>0</v>
      </c>
      <c r="BI820" s="217">
        <f>IF(N820="nulová",J820,0)</f>
        <v>0</v>
      </c>
      <c r="BJ820" s="18" t="s">
        <v>87</v>
      </c>
      <c r="BK820" s="217">
        <f>ROUND(I820*H820,2)</f>
        <v>0</v>
      </c>
      <c r="BL820" s="18" t="s">
        <v>358</v>
      </c>
      <c r="BM820" s="216" t="s">
        <v>5773</v>
      </c>
    </row>
    <row r="821" s="2" customFormat="1" ht="16.5" customHeight="1">
      <c r="A821" s="37"/>
      <c r="B821" s="168"/>
      <c r="C821" s="204" t="s">
        <v>1614</v>
      </c>
      <c r="D821" s="204" t="s">
        <v>285</v>
      </c>
      <c r="E821" s="205" t="s">
        <v>5774</v>
      </c>
      <c r="F821" s="206" t="s">
        <v>5775</v>
      </c>
      <c r="G821" s="207" t="s">
        <v>288</v>
      </c>
      <c r="H821" s="208">
        <v>34.424999999999997</v>
      </c>
      <c r="I821" s="209"/>
      <c r="J821" s="210">
        <f>ROUND(I821*H821,2)</f>
        <v>0</v>
      </c>
      <c r="K821" s="211"/>
      <c r="L821" s="38"/>
      <c r="M821" s="212" t="s">
        <v>1</v>
      </c>
      <c r="N821" s="213" t="s">
        <v>41</v>
      </c>
      <c r="O821" s="81"/>
      <c r="P821" s="214">
        <f>O821*H821</f>
        <v>0</v>
      </c>
      <c r="Q821" s="214">
        <v>0</v>
      </c>
      <c r="R821" s="214">
        <f>Q821*H821</f>
        <v>0</v>
      </c>
      <c r="S821" s="214">
        <v>0.017999999999999999</v>
      </c>
      <c r="T821" s="215">
        <f>S821*H821</f>
        <v>0.61964999999999992</v>
      </c>
      <c r="U821" s="37"/>
      <c r="V821" s="37"/>
      <c r="W821" s="37"/>
      <c r="X821" s="37"/>
      <c r="Y821" s="37"/>
      <c r="Z821" s="37"/>
      <c r="AA821" s="37"/>
      <c r="AB821" s="37"/>
      <c r="AC821" s="37"/>
      <c r="AD821" s="37"/>
      <c r="AE821" s="37"/>
      <c r="AR821" s="216" t="s">
        <v>358</v>
      </c>
      <c r="AT821" s="216" t="s">
        <v>285</v>
      </c>
      <c r="AU821" s="216" t="s">
        <v>87</v>
      </c>
      <c r="AY821" s="18" t="s">
        <v>283</v>
      </c>
      <c r="BE821" s="217">
        <f>IF(N821="základná",J821,0)</f>
        <v>0</v>
      </c>
      <c r="BF821" s="217">
        <f>IF(N821="znížená",J821,0)</f>
        <v>0</v>
      </c>
      <c r="BG821" s="217">
        <f>IF(N821="zákl. prenesená",J821,0)</f>
        <v>0</v>
      </c>
      <c r="BH821" s="217">
        <f>IF(N821="zníž. prenesená",J821,0)</f>
        <v>0</v>
      </c>
      <c r="BI821" s="217">
        <f>IF(N821="nulová",J821,0)</f>
        <v>0</v>
      </c>
      <c r="BJ821" s="18" t="s">
        <v>87</v>
      </c>
      <c r="BK821" s="217">
        <f>ROUND(I821*H821,2)</f>
        <v>0</v>
      </c>
      <c r="BL821" s="18" t="s">
        <v>358</v>
      </c>
      <c r="BM821" s="216" t="s">
        <v>5776</v>
      </c>
    </row>
    <row r="822" s="13" customFormat="1">
      <c r="A822" s="13"/>
      <c r="B822" s="218"/>
      <c r="C822" s="13"/>
      <c r="D822" s="219" t="s">
        <v>291</v>
      </c>
      <c r="E822" s="220" t="s">
        <v>1</v>
      </c>
      <c r="F822" s="221" t="s">
        <v>5777</v>
      </c>
      <c r="G822" s="13"/>
      <c r="H822" s="222">
        <v>34.424999999999997</v>
      </c>
      <c r="I822" s="223"/>
      <c r="J822" s="13"/>
      <c r="K822" s="13"/>
      <c r="L822" s="218"/>
      <c r="M822" s="224"/>
      <c r="N822" s="225"/>
      <c r="O822" s="225"/>
      <c r="P822" s="225"/>
      <c r="Q822" s="225"/>
      <c r="R822" s="225"/>
      <c r="S822" s="225"/>
      <c r="T822" s="226"/>
      <c r="U822" s="13"/>
      <c r="V822" s="13"/>
      <c r="W822" s="13"/>
      <c r="X822" s="13"/>
      <c r="Y822" s="13"/>
      <c r="Z822" s="13"/>
      <c r="AA822" s="13"/>
      <c r="AB822" s="13"/>
      <c r="AC822" s="13"/>
      <c r="AD822" s="13"/>
      <c r="AE822" s="13"/>
      <c r="AT822" s="220" t="s">
        <v>291</v>
      </c>
      <c r="AU822" s="220" t="s">
        <v>87</v>
      </c>
      <c r="AV822" s="13" t="s">
        <v>87</v>
      </c>
      <c r="AW822" s="13" t="s">
        <v>31</v>
      </c>
      <c r="AX822" s="13" t="s">
        <v>82</v>
      </c>
      <c r="AY822" s="220" t="s">
        <v>283</v>
      </c>
    </row>
    <row r="823" s="2" customFormat="1" ht="24.15" customHeight="1">
      <c r="A823" s="37"/>
      <c r="B823" s="168"/>
      <c r="C823" s="204" t="s">
        <v>1622</v>
      </c>
      <c r="D823" s="204" t="s">
        <v>285</v>
      </c>
      <c r="E823" s="205" t="s">
        <v>1416</v>
      </c>
      <c r="F823" s="206" t="s">
        <v>1417</v>
      </c>
      <c r="G823" s="207" t="s">
        <v>649</v>
      </c>
      <c r="H823" s="208">
        <v>37.299999999999997</v>
      </c>
      <c r="I823" s="209"/>
      <c r="J823" s="210">
        <f>ROUND(I823*H823,2)</f>
        <v>0</v>
      </c>
      <c r="K823" s="211"/>
      <c r="L823" s="38"/>
      <c r="M823" s="212" t="s">
        <v>1</v>
      </c>
      <c r="N823" s="213" t="s">
        <v>41</v>
      </c>
      <c r="O823" s="81"/>
      <c r="P823" s="214">
        <f>O823*H823</f>
        <v>0</v>
      </c>
      <c r="Q823" s="214">
        <v>0.00172</v>
      </c>
      <c r="R823" s="214">
        <f>Q823*H823</f>
        <v>0.064155999999999991</v>
      </c>
      <c r="S823" s="214">
        <v>0</v>
      </c>
      <c r="T823" s="215">
        <f>S823*H823</f>
        <v>0</v>
      </c>
      <c r="U823" s="37"/>
      <c r="V823" s="37"/>
      <c r="W823" s="37"/>
      <c r="X823" s="37"/>
      <c r="Y823" s="37"/>
      <c r="Z823" s="37"/>
      <c r="AA823" s="37"/>
      <c r="AB823" s="37"/>
      <c r="AC823" s="37"/>
      <c r="AD823" s="37"/>
      <c r="AE823" s="37"/>
      <c r="AR823" s="216" t="s">
        <v>358</v>
      </c>
      <c r="AT823" s="216" t="s">
        <v>285</v>
      </c>
      <c r="AU823" s="216" t="s">
        <v>87</v>
      </c>
      <c r="AY823" s="18" t="s">
        <v>283</v>
      </c>
      <c r="BE823" s="217">
        <f>IF(N823="základná",J823,0)</f>
        <v>0</v>
      </c>
      <c r="BF823" s="217">
        <f>IF(N823="znížená",J823,0)</f>
        <v>0</v>
      </c>
      <c r="BG823" s="217">
        <f>IF(N823="zákl. prenesená",J823,0)</f>
        <v>0</v>
      </c>
      <c r="BH823" s="217">
        <f>IF(N823="zníž. prenesená",J823,0)</f>
        <v>0</v>
      </c>
      <c r="BI823" s="217">
        <f>IF(N823="nulová",J823,0)</f>
        <v>0</v>
      </c>
      <c r="BJ823" s="18" t="s">
        <v>87</v>
      </c>
      <c r="BK823" s="217">
        <f>ROUND(I823*H823,2)</f>
        <v>0</v>
      </c>
      <c r="BL823" s="18" t="s">
        <v>358</v>
      </c>
      <c r="BM823" s="216" t="s">
        <v>1418</v>
      </c>
    </row>
    <row r="824" s="13" customFormat="1">
      <c r="A824" s="13"/>
      <c r="B824" s="218"/>
      <c r="C824" s="13"/>
      <c r="D824" s="219" t="s">
        <v>291</v>
      </c>
      <c r="E824" s="220" t="s">
        <v>1</v>
      </c>
      <c r="F824" s="221" t="s">
        <v>5778</v>
      </c>
      <c r="G824" s="13"/>
      <c r="H824" s="222">
        <v>37.299999999999997</v>
      </c>
      <c r="I824" s="223"/>
      <c r="J824" s="13"/>
      <c r="K824" s="13"/>
      <c r="L824" s="218"/>
      <c r="M824" s="224"/>
      <c r="N824" s="225"/>
      <c r="O824" s="225"/>
      <c r="P824" s="225"/>
      <c r="Q824" s="225"/>
      <c r="R824" s="225"/>
      <c r="S824" s="225"/>
      <c r="T824" s="226"/>
      <c r="U824" s="13"/>
      <c r="V824" s="13"/>
      <c r="W824" s="13"/>
      <c r="X824" s="13"/>
      <c r="Y824" s="13"/>
      <c r="Z824" s="13"/>
      <c r="AA824" s="13"/>
      <c r="AB824" s="13"/>
      <c r="AC824" s="13"/>
      <c r="AD824" s="13"/>
      <c r="AE824" s="13"/>
      <c r="AT824" s="220" t="s">
        <v>291</v>
      </c>
      <c r="AU824" s="220" t="s">
        <v>87</v>
      </c>
      <c r="AV824" s="13" t="s">
        <v>87</v>
      </c>
      <c r="AW824" s="13" t="s">
        <v>31</v>
      </c>
      <c r="AX824" s="13" t="s">
        <v>82</v>
      </c>
      <c r="AY824" s="220" t="s">
        <v>283</v>
      </c>
    </row>
    <row r="825" s="2" customFormat="1" ht="24.15" customHeight="1">
      <c r="A825" s="37"/>
      <c r="B825" s="168"/>
      <c r="C825" s="242" t="s">
        <v>1628</v>
      </c>
      <c r="D825" s="242" t="s">
        <v>582</v>
      </c>
      <c r="E825" s="243" t="s">
        <v>1421</v>
      </c>
      <c r="F825" s="244" t="s">
        <v>5779</v>
      </c>
      <c r="G825" s="245" t="s">
        <v>649</v>
      </c>
      <c r="H825" s="246">
        <v>37.299999999999997</v>
      </c>
      <c r="I825" s="247"/>
      <c r="J825" s="248">
        <f>ROUND(I825*H825,2)</f>
        <v>0</v>
      </c>
      <c r="K825" s="249"/>
      <c r="L825" s="250"/>
      <c r="M825" s="251" t="s">
        <v>1</v>
      </c>
      <c r="N825" s="252" t="s">
        <v>41</v>
      </c>
      <c r="O825" s="81"/>
      <c r="P825" s="214">
        <f>O825*H825</f>
        <v>0</v>
      </c>
      <c r="Q825" s="214">
        <v>0.012</v>
      </c>
      <c r="R825" s="214">
        <f>Q825*H825</f>
        <v>0.4476</v>
      </c>
      <c r="S825" s="214">
        <v>0</v>
      </c>
      <c r="T825" s="215">
        <f>S825*H825</f>
        <v>0</v>
      </c>
      <c r="U825" s="37"/>
      <c r="V825" s="37"/>
      <c r="W825" s="37"/>
      <c r="X825" s="37"/>
      <c r="Y825" s="37"/>
      <c r="Z825" s="37"/>
      <c r="AA825" s="37"/>
      <c r="AB825" s="37"/>
      <c r="AC825" s="37"/>
      <c r="AD825" s="37"/>
      <c r="AE825" s="37"/>
      <c r="AR825" s="216" t="s">
        <v>473</v>
      </c>
      <c r="AT825" s="216" t="s">
        <v>582</v>
      </c>
      <c r="AU825" s="216" t="s">
        <v>87</v>
      </c>
      <c r="AY825" s="18" t="s">
        <v>283</v>
      </c>
      <c r="BE825" s="217">
        <f>IF(N825="základná",J825,0)</f>
        <v>0</v>
      </c>
      <c r="BF825" s="217">
        <f>IF(N825="znížená",J825,0)</f>
        <v>0</v>
      </c>
      <c r="BG825" s="217">
        <f>IF(N825="zákl. prenesená",J825,0)</f>
        <v>0</v>
      </c>
      <c r="BH825" s="217">
        <f>IF(N825="zníž. prenesená",J825,0)</f>
        <v>0</v>
      </c>
      <c r="BI825" s="217">
        <f>IF(N825="nulová",J825,0)</f>
        <v>0</v>
      </c>
      <c r="BJ825" s="18" t="s">
        <v>87</v>
      </c>
      <c r="BK825" s="217">
        <f>ROUND(I825*H825,2)</f>
        <v>0</v>
      </c>
      <c r="BL825" s="18" t="s">
        <v>358</v>
      </c>
      <c r="BM825" s="216" t="s">
        <v>1423</v>
      </c>
    </row>
    <row r="826" s="2" customFormat="1" ht="16.5" customHeight="1">
      <c r="A826" s="37"/>
      <c r="B826" s="168"/>
      <c r="C826" s="242" t="s">
        <v>1636</v>
      </c>
      <c r="D826" s="242" t="s">
        <v>582</v>
      </c>
      <c r="E826" s="243" t="s">
        <v>1425</v>
      </c>
      <c r="F826" s="244" t="s">
        <v>1426</v>
      </c>
      <c r="G826" s="245" t="s">
        <v>373</v>
      </c>
      <c r="H826" s="246">
        <v>72</v>
      </c>
      <c r="I826" s="247"/>
      <c r="J826" s="248">
        <f>ROUND(I826*H826,2)</f>
        <v>0</v>
      </c>
      <c r="K826" s="249"/>
      <c r="L826" s="250"/>
      <c r="M826" s="251" t="s">
        <v>1</v>
      </c>
      <c r="N826" s="252" t="s">
        <v>41</v>
      </c>
      <c r="O826" s="81"/>
      <c r="P826" s="214">
        <f>O826*H826</f>
        <v>0</v>
      </c>
      <c r="Q826" s="214">
        <v>6.0000000000000002E-05</v>
      </c>
      <c r="R826" s="214">
        <f>Q826*H826</f>
        <v>0.0043200000000000001</v>
      </c>
      <c r="S826" s="214">
        <v>0</v>
      </c>
      <c r="T826" s="215">
        <f>S826*H826</f>
        <v>0</v>
      </c>
      <c r="U826" s="37"/>
      <c r="V826" s="37"/>
      <c r="W826" s="37"/>
      <c r="X826" s="37"/>
      <c r="Y826" s="37"/>
      <c r="Z826" s="37"/>
      <c r="AA826" s="37"/>
      <c r="AB826" s="37"/>
      <c r="AC826" s="37"/>
      <c r="AD826" s="37"/>
      <c r="AE826" s="37"/>
      <c r="AR826" s="216" t="s">
        <v>473</v>
      </c>
      <c r="AT826" s="216" t="s">
        <v>582</v>
      </c>
      <c r="AU826" s="216" t="s">
        <v>87</v>
      </c>
      <c r="AY826" s="18" t="s">
        <v>283</v>
      </c>
      <c r="BE826" s="217">
        <f>IF(N826="základná",J826,0)</f>
        <v>0</v>
      </c>
      <c r="BF826" s="217">
        <f>IF(N826="znížená",J826,0)</f>
        <v>0</v>
      </c>
      <c r="BG826" s="217">
        <f>IF(N826="zákl. prenesená",J826,0)</f>
        <v>0</v>
      </c>
      <c r="BH826" s="217">
        <f>IF(N826="zníž. prenesená",J826,0)</f>
        <v>0</v>
      </c>
      <c r="BI826" s="217">
        <f>IF(N826="nulová",J826,0)</f>
        <v>0</v>
      </c>
      <c r="BJ826" s="18" t="s">
        <v>87</v>
      </c>
      <c r="BK826" s="217">
        <f>ROUND(I826*H826,2)</f>
        <v>0</v>
      </c>
      <c r="BL826" s="18" t="s">
        <v>358</v>
      </c>
      <c r="BM826" s="216" t="s">
        <v>1427</v>
      </c>
    </row>
    <row r="827" s="13" customFormat="1">
      <c r="A827" s="13"/>
      <c r="B827" s="218"/>
      <c r="C827" s="13"/>
      <c r="D827" s="219" t="s">
        <v>291</v>
      </c>
      <c r="E827" s="220" t="s">
        <v>1</v>
      </c>
      <c r="F827" s="221" t="s">
        <v>5780</v>
      </c>
      <c r="G827" s="13"/>
      <c r="H827" s="222">
        <v>72</v>
      </c>
      <c r="I827" s="223"/>
      <c r="J827" s="13"/>
      <c r="K827" s="13"/>
      <c r="L827" s="218"/>
      <c r="M827" s="224"/>
      <c r="N827" s="225"/>
      <c r="O827" s="225"/>
      <c r="P827" s="225"/>
      <c r="Q827" s="225"/>
      <c r="R827" s="225"/>
      <c r="S827" s="225"/>
      <c r="T827" s="226"/>
      <c r="U827" s="13"/>
      <c r="V827" s="13"/>
      <c r="W827" s="13"/>
      <c r="X827" s="13"/>
      <c r="Y827" s="13"/>
      <c r="Z827" s="13"/>
      <c r="AA827" s="13"/>
      <c r="AB827" s="13"/>
      <c r="AC827" s="13"/>
      <c r="AD827" s="13"/>
      <c r="AE827" s="13"/>
      <c r="AT827" s="220" t="s">
        <v>291</v>
      </c>
      <c r="AU827" s="220" t="s">
        <v>87</v>
      </c>
      <c r="AV827" s="13" t="s">
        <v>87</v>
      </c>
      <c r="AW827" s="13" t="s">
        <v>31</v>
      </c>
      <c r="AX827" s="13" t="s">
        <v>82</v>
      </c>
      <c r="AY827" s="220" t="s">
        <v>283</v>
      </c>
    </row>
    <row r="828" s="2" customFormat="1" ht="16.5" customHeight="1">
      <c r="A828" s="37"/>
      <c r="B828" s="168"/>
      <c r="C828" s="204" t="s">
        <v>1641</v>
      </c>
      <c r="D828" s="204" t="s">
        <v>285</v>
      </c>
      <c r="E828" s="205" t="s">
        <v>4047</v>
      </c>
      <c r="F828" s="206" t="s">
        <v>4048</v>
      </c>
      <c r="G828" s="207" t="s">
        <v>649</v>
      </c>
      <c r="H828" s="208">
        <v>6</v>
      </c>
      <c r="I828" s="209"/>
      <c r="J828" s="210">
        <f>ROUND(I828*H828,2)</f>
        <v>0</v>
      </c>
      <c r="K828" s="211"/>
      <c r="L828" s="38"/>
      <c r="M828" s="212" t="s">
        <v>1</v>
      </c>
      <c r="N828" s="213" t="s">
        <v>41</v>
      </c>
      <c r="O828" s="81"/>
      <c r="P828" s="214">
        <f>O828*H828</f>
        <v>0</v>
      </c>
      <c r="Q828" s="214">
        <v>0.0017240000000000001</v>
      </c>
      <c r="R828" s="214">
        <f>Q828*H828</f>
        <v>0.010344000000000001</v>
      </c>
      <c r="S828" s="214">
        <v>0</v>
      </c>
      <c r="T828" s="215">
        <f>S828*H828</f>
        <v>0</v>
      </c>
      <c r="U828" s="37"/>
      <c r="V828" s="37"/>
      <c r="W828" s="37"/>
      <c r="X828" s="37"/>
      <c r="Y828" s="37"/>
      <c r="Z828" s="37"/>
      <c r="AA828" s="37"/>
      <c r="AB828" s="37"/>
      <c r="AC828" s="37"/>
      <c r="AD828" s="37"/>
      <c r="AE828" s="37"/>
      <c r="AR828" s="216" t="s">
        <v>358</v>
      </c>
      <c r="AT828" s="216" t="s">
        <v>285</v>
      </c>
      <c r="AU828" s="216" t="s">
        <v>87</v>
      </c>
      <c r="AY828" s="18" t="s">
        <v>283</v>
      </c>
      <c r="BE828" s="217">
        <f>IF(N828="základná",J828,0)</f>
        <v>0</v>
      </c>
      <c r="BF828" s="217">
        <f>IF(N828="znížená",J828,0)</f>
        <v>0</v>
      </c>
      <c r="BG828" s="217">
        <f>IF(N828="zákl. prenesená",J828,0)</f>
        <v>0</v>
      </c>
      <c r="BH828" s="217">
        <f>IF(N828="zníž. prenesená",J828,0)</f>
        <v>0</v>
      </c>
      <c r="BI828" s="217">
        <f>IF(N828="nulová",J828,0)</f>
        <v>0</v>
      </c>
      <c r="BJ828" s="18" t="s">
        <v>87</v>
      </c>
      <c r="BK828" s="217">
        <f>ROUND(I828*H828,2)</f>
        <v>0</v>
      </c>
      <c r="BL828" s="18" t="s">
        <v>358</v>
      </c>
      <c r="BM828" s="216" t="s">
        <v>5781</v>
      </c>
    </row>
    <row r="829" s="13" customFormat="1">
      <c r="A829" s="13"/>
      <c r="B829" s="218"/>
      <c r="C829" s="13"/>
      <c r="D829" s="219" t="s">
        <v>291</v>
      </c>
      <c r="E829" s="220" t="s">
        <v>1</v>
      </c>
      <c r="F829" s="221" t="s">
        <v>5782</v>
      </c>
      <c r="G829" s="13"/>
      <c r="H829" s="222">
        <v>6</v>
      </c>
      <c r="I829" s="223"/>
      <c r="J829" s="13"/>
      <c r="K829" s="13"/>
      <c r="L829" s="218"/>
      <c r="M829" s="224"/>
      <c r="N829" s="225"/>
      <c r="O829" s="225"/>
      <c r="P829" s="225"/>
      <c r="Q829" s="225"/>
      <c r="R829" s="225"/>
      <c r="S829" s="225"/>
      <c r="T829" s="226"/>
      <c r="U829" s="13"/>
      <c r="V829" s="13"/>
      <c r="W829" s="13"/>
      <c r="X829" s="13"/>
      <c r="Y829" s="13"/>
      <c r="Z829" s="13"/>
      <c r="AA829" s="13"/>
      <c r="AB829" s="13"/>
      <c r="AC829" s="13"/>
      <c r="AD829" s="13"/>
      <c r="AE829" s="13"/>
      <c r="AT829" s="220" t="s">
        <v>291</v>
      </c>
      <c r="AU829" s="220" t="s">
        <v>87</v>
      </c>
      <c r="AV829" s="13" t="s">
        <v>87</v>
      </c>
      <c r="AW829" s="13" t="s">
        <v>31</v>
      </c>
      <c r="AX829" s="13" t="s">
        <v>82</v>
      </c>
      <c r="AY829" s="220" t="s">
        <v>283</v>
      </c>
    </row>
    <row r="830" s="2" customFormat="1" ht="21.75" customHeight="1">
      <c r="A830" s="37"/>
      <c r="B830" s="168"/>
      <c r="C830" s="242" t="s">
        <v>1649</v>
      </c>
      <c r="D830" s="242" t="s">
        <v>582</v>
      </c>
      <c r="E830" s="243" t="s">
        <v>5783</v>
      </c>
      <c r="F830" s="244" t="s">
        <v>5784</v>
      </c>
      <c r="G830" s="245" t="s">
        <v>649</v>
      </c>
      <c r="H830" s="246">
        <v>6</v>
      </c>
      <c r="I830" s="247"/>
      <c r="J830" s="248">
        <f>ROUND(I830*H830,2)</f>
        <v>0</v>
      </c>
      <c r="K830" s="249"/>
      <c r="L830" s="250"/>
      <c r="M830" s="251" t="s">
        <v>1</v>
      </c>
      <c r="N830" s="252" t="s">
        <v>41</v>
      </c>
      <c r="O830" s="81"/>
      <c r="P830" s="214">
        <f>O830*H830</f>
        <v>0</v>
      </c>
      <c r="Q830" s="214">
        <v>0.0011999999999999999</v>
      </c>
      <c r="R830" s="214">
        <f>Q830*H830</f>
        <v>0.0071999999999999998</v>
      </c>
      <c r="S830" s="214">
        <v>0</v>
      </c>
      <c r="T830" s="215">
        <f>S830*H830</f>
        <v>0</v>
      </c>
      <c r="U830" s="37"/>
      <c r="V830" s="37"/>
      <c r="W830" s="37"/>
      <c r="X830" s="37"/>
      <c r="Y830" s="37"/>
      <c r="Z830" s="37"/>
      <c r="AA830" s="37"/>
      <c r="AB830" s="37"/>
      <c r="AC830" s="37"/>
      <c r="AD830" s="37"/>
      <c r="AE830" s="37"/>
      <c r="AR830" s="216" t="s">
        <v>473</v>
      </c>
      <c r="AT830" s="216" t="s">
        <v>582</v>
      </c>
      <c r="AU830" s="216" t="s">
        <v>87</v>
      </c>
      <c r="AY830" s="18" t="s">
        <v>283</v>
      </c>
      <c r="BE830" s="217">
        <f>IF(N830="základná",J830,0)</f>
        <v>0</v>
      </c>
      <c r="BF830" s="217">
        <f>IF(N830="znížená",J830,0)</f>
        <v>0</v>
      </c>
      <c r="BG830" s="217">
        <f>IF(N830="zákl. prenesená",J830,0)</f>
        <v>0</v>
      </c>
      <c r="BH830" s="217">
        <f>IF(N830="zníž. prenesená",J830,0)</f>
        <v>0</v>
      </c>
      <c r="BI830" s="217">
        <f>IF(N830="nulová",J830,0)</f>
        <v>0</v>
      </c>
      <c r="BJ830" s="18" t="s">
        <v>87</v>
      </c>
      <c r="BK830" s="217">
        <f>ROUND(I830*H830,2)</f>
        <v>0</v>
      </c>
      <c r="BL830" s="18" t="s">
        <v>358</v>
      </c>
      <c r="BM830" s="216" t="s">
        <v>5785</v>
      </c>
    </row>
    <row r="831" s="2" customFormat="1" ht="16.5" customHeight="1">
      <c r="A831" s="37"/>
      <c r="B831" s="168"/>
      <c r="C831" s="242" t="s">
        <v>1661</v>
      </c>
      <c r="D831" s="242" t="s">
        <v>582</v>
      </c>
      <c r="E831" s="243" t="s">
        <v>1425</v>
      </c>
      <c r="F831" s="244" t="s">
        <v>1426</v>
      </c>
      <c r="G831" s="245" t="s">
        <v>373</v>
      </c>
      <c r="H831" s="246">
        <v>12</v>
      </c>
      <c r="I831" s="247"/>
      <c r="J831" s="248">
        <f>ROUND(I831*H831,2)</f>
        <v>0</v>
      </c>
      <c r="K831" s="249"/>
      <c r="L831" s="250"/>
      <c r="M831" s="251" t="s">
        <v>1</v>
      </c>
      <c r="N831" s="252" t="s">
        <v>41</v>
      </c>
      <c r="O831" s="81"/>
      <c r="P831" s="214">
        <f>O831*H831</f>
        <v>0</v>
      </c>
      <c r="Q831" s="214">
        <v>6.0000000000000002E-05</v>
      </c>
      <c r="R831" s="214">
        <f>Q831*H831</f>
        <v>0.00072000000000000005</v>
      </c>
      <c r="S831" s="214">
        <v>0</v>
      </c>
      <c r="T831" s="215">
        <f>S831*H831</f>
        <v>0</v>
      </c>
      <c r="U831" s="37"/>
      <c r="V831" s="37"/>
      <c r="W831" s="37"/>
      <c r="X831" s="37"/>
      <c r="Y831" s="37"/>
      <c r="Z831" s="37"/>
      <c r="AA831" s="37"/>
      <c r="AB831" s="37"/>
      <c r="AC831" s="37"/>
      <c r="AD831" s="37"/>
      <c r="AE831" s="37"/>
      <c r="AR831" s="216" t="s">
        <v>473</v>
      </c>
      <c r="AT831" s="216" t="s">
        <v>582</v>
      </c>
      <c r="AU831" s="216" t="s">
        <v>87</v>
      </c>
      <c r="AY831" s="18" t="s">
        <v>283</v>
      </c>
      <c r="BE831" s="217">
        <f>IF(N831="základná",J831,0)</f>
        <v>0</v>
      </c>
      <c r="BF831" s="217">
        <f>IF(N831="znížená",J831,0)</f>
        <v>0</v>
      </c>
      <c r="BG831" s="217">
        <f>IF(N831="zákl. prenesená",J831,0)</f>
        <v>0</v>
      </c>
      <c r="BH831" s="217">
        <f>IF(N831="zníž. prenesená",J831,0)</f>
        <v>0</v>
      </c>
      <c r="BI831" s="217">
        <f>IF(N831="nulová",J831,0)</f>
        <v>0</v>
      </c>
      <c r="BJ831" s="18" t="s">
        <v>87</v>
      </c>
      <c r="BK831" s="217">
        <f>ROUND(I831*H831,2)</f>
        <v>0</v>
      </c>
      <c r="BL831" s="18" t="s">
        <v>358</v>
      </c>
      <c r="BM831" s="216" t="s">
        <v>5786</v>
      </c>
    </row>
    <row r="832" s="13" customFormat="1">
      <c r="A832" s="13"/>
      <c r="B832" s="218"/>
      <c r="C832" s="13"/>
      <c r="D832" s="219" t="s">
        <v>291</v>
      </c>
      <c r="E832" s="220" t="s">
        <v>1</v>
      </c>
      <c r="F832" s="221" t="s">
        <v>5787</v>
      </c>
      <c r="G832" s="13"/>
      <c r="H832" s="222">
        <v>12</v>
      </c>
      <c r="I832" s="223"/>
      <c r="J832" s="13"/>
      <c r="K832" s="13"/>
      <c r="L832" s="218"/>
      <c r="M832" s="224"/>
      <c r="N832" s="225"/>
      <c r="O832" s="225"/>
      <c r="P832" s="225"/>
      <c r="Q832" s="225"/>
      <c r="R832" s="225"/>
      <c r="S832" s="225"/>
      <c r="T832" s="226"/>
      <c r="U832" s="13"/>
      <c r="V832" s="13"/>
      <c r="W832" s="13"/>
      <c r="X832" s="13"/>
      <c r="Y832" s="13"/>
      <c r="Z832" s="13"/>
      <c r="AA832" s="13"/>
      <c r="AB832" s="13"/>
      <c r="AC832" s="13"/>
      <c r="AD832" s="13"/>
      <c r="AE832" s="13"/>
      <c r="AT832" s="220" t="s">
        <v>291</v>
      </c>
      <c r="AU832" s="220" t="s">
        <v>87</v>
      </c>
      <c r="AV832" s="13" t="s">
        <v>87</v>
      </c>
      <c r="AW832" s="13" t="s">
        <v>31</v>
      </c>
      <c r="AX832" s="13" t="s">
        <v>82</v>
      </c>
      <c r="AY832" s="220" t="s">
        <v>283</v>
      </c>
    </row>
    <row r="833" s="2" customFormat="1" ht="37.8" customHeight="1">
      <c r="A833" s="37"/>
      <c r="B833" s="168"/>
      <c r="C833" s="204" t="s">
        <v>1666</v>
      </c>
      <c r="D833" s="204" t="s">
        <v>285</v>
      </c>
      <c r="E833" s="205" t="s">
        <v>5788</v>
      </c>
      <c r="F833" s="206" t="s">
        <v>5789</v>
      </c>
      <c r="G833" s="207" t="s">
        <v>373</v>
      </c>
      <c r="H833" s="208">
        <v>6</v>
      </c>
      <c r="I833" s="209"/>
      <c r="J833" s="210">
        <f>ROUND(I833*H833,2)</f>
        <v>0</v>
      </c>
      <c r="K833" s="211"/>
      <c r="L833" s="38"/>
      <c r="M833" s="212" t="s">
        <v>1</v>
      </c>
      <c r="N833" s="213" t="s">
        <v>41</v>
      </c>
      <c r="O833" s="81"/>
      <c r="P833" s="214">
        <f>O833*H833</f>
        <v>0</v>
      </c>
      <c r="Q833" s="214">
        <v>0.00095</v>
      </c>
      <c r="R833" s="214">
        <f>Q833*H833</f>
        <v>0.0057000000000000002</v>
      </c>
      <c r="S833" s="214">
        <v>0</v>
      </c>
      <c r="T833" s="215">
        <f>S833*H833</f>
        <v>0</v>
      </c>
      <c r="U833" s="37"/>
      <c r="V833" s="37"/>
      <c r="W833" s="37"/>
      <c r="X833" s="37"/>
      <c r="Y833" s="37"/>
      <c r="Z833" s="37"/>
      <c r="AA833" s="37"/>
      <c r="AB833" s="37"/>
      <c r="AC833" s="37"/>
      <c r="AD833" s="37"/>
      <c r="AE833" s="37"/>
      <c r="AR833" s="216" t="s">
        <v>358</v>
      </c>
      <c r="AT833" s="216" t="s">
        <v>285</v>
      </c>
      <c r="AU833" s="216" t="s">
        <v>87</v>
      </c>
      <c r="AY833" s="18" t="s">
        <v>283</v>
      </c>
      <c r="BE833" s="217">
        <f>IF(N833="základná",J833,0)</f>
        <v>0</v>
      </c>
      <c r="BF833" s="217">
        <f>IF(N833="znížená",J833,0)</f>
        <v>0</v>
      </c>
      <c r="BG833" s="217">
        <f>IF(N833="zákl. prenesená",J833,0)</f>
        <v>0</v>
      </c>
      <c r="BH833" s="217">
        <f>IF(N833="zníž. prenesená",J833,0)</f>
        <v>0</v>
      </c>
      <c r="BI833" s="217">
        <f>IF(N833="nulová",J833,0)</f>
        <v>0</v>
      </c>
      <c r="BJ833" s="18" t="s">
        <v>87</v>
      </c>
      <c r="BK833" s="217">
        <f>ROUND(I833*H833,2)</f>
        <v>0</v>
      </c>
      <c r="BL833" s="18" t="s">
        <v>358</v>
      </c>
      <c r="BM833" s="216" t="s">
        <v>5790</v>
      </c>
    </row>
    <row r="834" s="13" customFormat="1">
      <c r="A834" s="13"/>
      <c r="B834" s="218"/>
      <c r="C834" s="13"/>
      <c r="D834" s="219" t="s">
        <v>291</v>
      </c>
      <c r="E834" s="220" t="s">
        <v>1</v>
      </c>
      <c r="F834" s="221" t="s">
        <v>5791</v>
      </c>
      <c r="G834" s="13"/>
      <c r="H834" s="222">
        <v>6</v>
      </c>
      <c r="I834" s="223"/>
      <c r="J834" s="13"/>
      <c r="K834" s="13"/>
      <c r="L834" s="218"/>
      <c r="M834" s="224"/>
      <c r="N834" s="225"/>
      <c r="O834" s="225"/>
      <c r="P834" s="225"/>
      <c r="Q834" s="225"/>
      <c r="R834" s="225"/>
      <c r="S834" s="225"/>
      <c r="T834" s="226"/>
      <c r="U834" s="13"/>
      <c r="V834" s="13"/>
      <c r="W834" s="13"/>
      <c r="X834" s="13"/>
      <c r="Y834" s="13"/>
      <c r="Z834" s="13"/>
      <c r="AA834" s="13"/>
      <c r="AB834" s="13"/>
      <c r="AC834" s="13"/>
      <c r="AD834" s="13"/>
      <c r="AE834" s="13"/>
      <c r="AT834" s="220" t="s">
        <v>291</v>
      </c>
      <c r="AU834" s="220" t="s">
        <v>87</v>
      </c>
      <c r="AV834" s="13" t="s">
        <v>87</v>
      </c>
      <c r="AW834" s="13" t="s">
        <v>31</v>
      </c>
      <c r="AX834" s="13" t="s">
        <v>82</v>
      </c>
      <c r="AY834" s="220" t="s">
        <v>283</v>
      </c>
    </row>
    <row r="835" s="2" customFormat="1" ht="24.15" customHeight="1">
      <c r="A835" s="37"/>
      <c r="B835" s="168"/>
      <c r="C835" s="242" t="s">
        <v>1682</v>
      </c>
      <c r="D835" s="242" t="s">
        <v>582</v>
      </c>
      <c r="E835" s="243" t="s">
        <v>5792</v>
      </c>
      <c r="F835" s="244" t="s">
        <v>5793</v>
      </c>
      <c r="G835" s="245" t="s">
        <v>288</v>
      </c>
      <c r="H835" s="246">
        <v>10.956</v>
      </c>
      <c r="I835" s="247"/>
      <c r="J835" s="248">
        <f>ROUND(I835*H835,2)</f>
        <v>0</v>
      </c>
      <c r="K835" s="249"/>
      <c r="L835" s="250"/>
      <c r="M835" s="251" t="s">
        <v>1</v>
      </c>
      <c r="N835" s="252" t="s">
        <v>41</v>
      </c>
      <c r="O835" s="81"/>
      <c r="P835" s="214">
        <f>O835*H835</f>
        <v>0</v>
      </c>
      <c r="Q835" s="214">
        <v>0.0016999999999999999</v>
      </c>
      <c r="R835" s="214">
        <f>Q835*H835</f>
        <v>0.018625199999999998</v>
      </c>
      <c r="S835" s="214">
        <v>0</v>
      </c>
      <c r="T835" s="215">
        <f>S835*H835</f>
        <v>0</v>
      </c>
      <c r="U835" s="37"/>
      <c r="V835" s="37"/>
      <c r="W835" s="37"/>
      <c r="X835" s="37"/>
      <c r="Y835" s="37"/>
      <c r="Z835" s="37"/>
      <c r="AA835" s="37"/>
      <c r="AB835" s="37"/>
      <c r="AC835" s="37"/>
      <c r="AD835" s="37"/>
      <c r="AE835" s="37"/>
      <c r="AR835" s="216" t="s">
        <v>473</v>
      </c>
      <c r="AT835" s="216" t="s">
        <v>582</v>
      </c>
      <c r="AU835" s="216" t="s">
        <v>87</v>
      </c>
      <c r="AY835" s="18" t="s">
        <v>283</v>
      </c>
      <c r="BE835" s="217">
        <f>IF(N835="základná",J835,0)</f>
        <v>0</v>
      </c>
      <c r="BF835" s="217">
        <f>IF(N835="znížená",J835,0)</f>
        <v>0</v>
      </c>
      <c r="BG835" s="217">
        <f>IF(N835="zákl. prenesená",J835,0)</f>
        <v>0</v>
      </c>
      <c r="BH835" s="217">
        <f>IF(N835="zníž. prenesená",J835,0)</f>
        <v>0</v>
      </c>
      <c r="BI835" s="217">
        <f>IF(N835="nulová",J835,0)</f>
        <v>0</v>
      </c>
      <c r="BJ835" s="18" t="s">
        <v>87</v>
      </c>
      <c r="BK835" s="217">
        <f>ROUND(I835*H835,2)</f>
        <v>0</v>
      </c>
      <c r="BL835" s="18" t="s">
        <v>358</v>
      </c>
      <c r="BM835" s="216" t="s">
        <v>5794</v>
      </c>
    </row>
    <row r="836" s="13" customFormat="1">
      <c r="A836" s="13"/>
      <c r="B836" s="218"/>
      <c r="C836" s="13"/>
      <c r="D836" s="219" t="s">
        <v>291</v>
      </c>
      <c r="E836" s="220" t="s">
        <v>1</v>
      </c>
      <c r="F836" s="221" t="s">
        <v>5795</v>
      </c>
      <c r="G836" s="13"/>
      <c r="H836" s="222">
        <v>10.956</v>
      </c>
      <c r="I836" s="223"/>
      <c r="J836" s="13"/>
      <c r="K836" s="13"/>
      <c r="L836" s="218"/>
      <c r="M836" s="224"/>
      <c r="N836" s="225"/>
      <c r="O836" s="225"/>
      <c r="P836" s="225"/>
      <c r="Q836" s="225"/>
      <c r="R836" s="225"/>
      <c r="S836" s="225"/>
      <c r="T836" s="226"/>
      <c r="U836" s="13"/>
      <c r="V836" s="13"/>
      <c r="W836" s="13"/>
      <c r="X836" s="13"/>
      <c r="Y836" s="13"/>
      <c r="Z836" s="13"/>
      <c r="AA836" s="13"/>
      <c r="AB836" s="13"/>
      <c r="AC836" s="13"/>
      <c r="AD836" s="13"/>
      <c r="AE836" s="13"/>
      <c r="AT836" s="220" t="s">
        <v>291</v>
      </c>
      <c r="AU836" s="220" t="s">
        <v>87</v>
      </c>
      <c r="AV836" s="13" t="s">
        <v>87</v>
      </c>
      <c r="AW836" s="13" t="s">
        <v>31</v>
      </c>
      <c r="AX836" s="13" t="s">
        <v>82</v>
      </c>
      <c r="AY836" s="220" t="s">
        <v>283</v>
      </c>
    </row>
    <row r="837" s="2" customFormat="1" ht="24.15" customHeight="1">
      <c r="A837" s="37"/>
      <c r="B837" s="168"/>
      <c r="C837" s="204" t="s">
        <v>1687</v>
      </c>
      <c r="D837" s="204" t="s">
        <v>285</v>
      </c>
      <c r="E837" s="205" t="s">
        <v>1475</v>
      </c>
      <c r="F837" s="206" t="s">
        <v>1476</v>
      </c>
      <c r="G837" s="207" t="s">
        <v>288</v>
      </c>
      <c r="H837" s="208">
        <v>49.409999999999997</v>
      </c>
      <c r="I837" s="209"/>
      <c r="J837" s="210">
        <f>ROUND(I837*H837,2)</f>
        <v>0</v>
      </c>
      <c r="K837" s="211"/>
      <c r="L837" s="38"/>
      <c r="M837" s="212" t="s">
        <v>1</v>
      </c>
      <c r="N837" s="213" t="s">
        <v>41</v>
      </c>
      <c r="O837" s="81"/>
      <c r="P837" s="214">
        <f>O837*H837</f>
        <v>0</v>
      </c>
      <c r="Q837" s="214">
        <v>0</v>
      </c>
      <c r="R837" s="214">
        <f>Q837*H837</f>
        <v>0</v>
      </c>
      <c r="S837" s="214">
        <v>0</v>
      </c>
      <c r="T837" s="215">
        <f>S837*H837</f>
        <v>0</v>
      </c>
      <c r="U837" s="37"/>
      <c r="V837" s="37"/>
      <c r="W837" s="37"/>
      <c r="X837" s="37"/>
      <c r="Y837" s="37"/>
      <c r="Z837" s="37"/>
      <c r="AA837" s="37"/>
      <c r="AB837" s="37"/>
      <c r="AC837" s="37"/>
      <c r="AD837" s="37"/>
      <c r="AE837" s="37"/>
      <c r="AR837" s="216" t="s">
        <v>358</v>
      </c>
      <c r="AT837" s="216" t="s">
        <v>285</v>
      </c>
      <c r="AU837" s="216" t="s">
        <v>87</v>
      </c>
      <c r="AY837" s="18" t="s">
        <v>283</v>
      </c>
      <c r="BE837" s="217">
        <f>IF(N837="základná",J837,0)</f>
        <v>0</v>
      </c>
      <c r="BF837" s="217">
        <f>IF(N837="znížená",J837,0)</f>
        <v>0</v>
      </c>
      <c r="BG837" s="217">
        <f>IF(N837="zákl. prenesená",J837,0)</f>
        <v>0</v>
      </c>
      <c r="BH837" s="217">
        <f>IF(N837="zníž. prenesená",J837,0)</f>
        <v>0</v>
      </c>
      <c r="BI837" s="217">
        <f>IF(N837="nulová",J837,0)</f>
        <v>0</v>
      </c>
      <c r="BJ837" s="18" t="s">
        <v>87</v>
      </c>
      <c r="BK837" s="217">
        <f>ROUND(I837*H837,2)</f>
        <v>0</v>
      </c>
      <c r="BL837" s="18" t="s">
        <v>358</v>
      </c>
      <c r="BM837" s="216" t="s">
        <v>1477</v>
      </c>
    </row>
    <row r="838" s="13" customFormat="1">
      <c r="A838" s="13"/>
      <c r="B838" s="218"/>
      <c r="C838" s="13"/>
      <c r="D838" s="219" t="s">
        <v>291</v>
      </c>
      <c r="E838" s="220" t="s">
        <v>1</v>
      </c>
      <c r="F838" s="221" t="s">
        <v>5796</v>
      </c>
      <c r="G838" s="13"/>
      <c r="H838" s="222">
        <v>49.409999999999997</v>
      </c>
      <c r="I838" s="223"/>
      <c r="J838" s="13"/>
      <c r="K838" s="13"/>
      <c r="L838" s="218"/>
      <c r="M838" s="224"/>
      <c r="N838" s="225"/>
      <c r="O838" s="225"/>
      <c r="P838" s="225"/>
      <c r="Q838" s="225"/>
      <c r="R838" s="225"/>
      <c r="S838" s="225"/>
      <c r="T838" s="226"/>
      <c r="U838" s="13"/>
      <c r="V838" s="13"/>
      <c r="W838" s="13"/>
      <c r="X838" s="13"/>
      <c r="Y838" s="13"/>
      <c r="Z838" s="13"/>
      <c r="AA838" s="13"/>
      <c r="AB838" s="13"/>
      <c r="AC838" s="13"/>
      <c r="AD838" s="13"/>
      <c r="AE838" s="13"/>
      <c r="AT838" s="220" t="s">
        <v>291</v>
      </c>
      <c r="AU838" s="220" t="s">
        <v>87</v>
      </c>
      <c r="AV838" s="13" t="s">
        <v>87</v>
      </c>
      <c r="AW838" s="13" t="s">
        <v>31</v>
      </c>
      <c r="AX838" s="13" t="s">
        <v>82</v>
      </c>
      <c r="AY838" s="220" t="s">
        <v>283</v>
      </c>
    </row>
    <row r="839" s="2" customFormat="1" ht="24.15" customHeight="1">
      <c r="A839" s="37"/>
      <c r="B839" s="168"/>
      <c r="C839" s="242" t="s">
        <v>1691</v>
      </c>
      <c r="D839" s="242" t="s">
        <v>582</v>
      </c>
      <c r="E839" s="243" t="s">
        <v>1480</v>
      </c>
      <c r="F839" s="244" t="s">
        <v>1481</v>
      </c>
      <c r="G839" s="245" t="s">
        <v>288</v>
      </c>
      <c r="H839" s="246">
        <v>56.822000000000003</v>
      </c>
      <c r="I839" s="247"/>
      <c r="J839" s="248">
        <f>ROUND(I839*H839,2)</f>
        <v>0</v>
      </c>
      <c r="K839" s="249"/>
      <c r="L839" s="250"/>
      <c r="M839" s="251" t="s">
        <v>1</v>
      </c>
      <c r="N839" s="252" t="s">
        <v>41</v>
      </c>
      <c r="O839" s="81"/>
      <c r="P839" s="214">
        <f>O839*H839</f>
        <v>0</v>
      </c>
      <c r="Q839" s="214">
        <v>2.0000000000000002E-05</v>
      </c>
      <c r="R839" s="214">
        <f>Q839*H839</f>
        <v>0.0011364400000000001</v>
      </c>
      <c r="S839" s="214">
        <v>0</v>
      </c>
      <c r="T839" s="215">
        <f>S839*H839</f>
        <v>0</v>
      </c>
      <c r="U839" s="37"/>
      <c r="V839" s="37"/>
      <c r="W839" s="37"/>
      <c r="X839" s="37"/>
      <c r="Y839" s="37"/>
      <c r="Z839" s="37"/>
      <c r="AA839" s="37"/>
      <c r="AB839" s="37"/>
      <c r="AC839" s="37"/>
      <c r="AD839" s="37"/>
      <c r="AE839" s="37"/>
      <c r="AR839" s="216" t="s">
        <v>473</v>
      </c>
      <c r="AT839" s="216" t="s">
        <v>582</v>
      </c>
      <c r="AU839" s="216" t="s">
        <v>87</v>
      </c>
      <c r="AY839" s="18" t="s">
        <v>283</v>
      </c>
      <c r="BE839" s="217">
        <f>IF(N839="základná",J839,0)</f>
        <v>0</v>
      </c>
      <c r="BF839" s="217">
        <f>IF(N839="znížená",J839,0)</f>
        <v>0</v>
      </c>
      <c r="BG839" s="217">
        <f>IF(N839="zákl. prenesená",J839,0)</f>
        <v>0</v>
      </c>
      <c r="BH839" s="217">
        <f>IF(N839="zníž. prenesená",J839,0)</f>
        <v>0</v>
      </c>
      <c r="BI839" s="217">
        <f>IF(N839="nulová",J839,0)</f>
        <v>0</v>
      </c>
      <c r="BJ839" s="18" t="s">
        <v>87</v>
      </c>
      <c r="BK839" s="217">
        <f>ROUND(I839*H839,2)</f>
        <v>0</v>
      </c>
      <c r="BL839" s="18" t="s">
        <v>358</v>
      </c>
      <c r="BM839" s="216" t="s">
        <v>1482</v>
      </c>
    </row>
    <row r="840" s="13" customFormat="1">
      <c r="A840" s="13"/>
      <c r="B840" s="218"/>
      <c r="C840" s="13"/>
      <c r="D840" s="219" t="s">
        <v>291</v>
      </c>
      <c r="E840" s="13"/>
      <c r="F840" s="221" t="s">
        <v>5797</v>
      </c>
      <c r="G840" s="13"/>
      <c r="H840" s="222">
        <v>56.822000000000003</v>
      </c>
      <c r="I840" s="223"/>
      <c r="J840" s="13"/>
      <c r="K840" s="13"/>
      <c r="L840" s="218"/>
      <c r="M840" s="224"/>
      <c r="N840" s="225"/>
      <c r="O840" s="225"/>
      <c r="P840" s="225"/>
      <c r="Q840" s="225"/>
      <c r="R840" s="225"/>
      <c r="S840" s="225"/>
      <c r="T840" s="226"/>
      <c r="U840" s="13"/>
      <c r="V840" s="13"/>
      <c r="W840" s="13"/>
      <c r="X840" s="13"/>
      <c r="Y840" s="13"/>
      <c r="Z840" s="13"/>
      <c r="AA840" s="13"/>
      <c r="AB840" s="13"/>
      <c r="AC840" s="13"/>
      <c r="AD840" s="13"/>
      <c r="AE840" s="13"/>
      <c r="AT840" s="220" t="s">
        <v>291</v>
      </c>
      <c r="AU840" s="220" t="s">
        <v>87</v>
      </c>
      <c r="AV840" s="13" t="s">
        <v>87</v>
      </c>
      <c r="AW840" s="13" t="s">
        <v>3</v>
      </c>
      <c r="AX840" s="13" t="s">
        <v>82</v>
      </c>
      <c r="AY840" s="220" t="s">
        <v>283</v>
      </c>
    </row>
    <row r="841" s="2" customFormat="1" ht="24.15" customHeight="1">
      <c r="A841" s="37"/>
      <c r="B841" s="168"/>
      <c r="C841" s="204" t="s">
        <v>1696</v>
      </c>
      <c r="D841" s="204" t="s">
        <v>285</v>
      </c>
      <c r="E841" s="205" t="s">
        <v>1485</v>
      </c>
      <c r="F841" s="206" t="s">
        <v>1486</v>
      </c>
      <c r="G841" s="207" t="s">
        <v>649</v>
      </c>
      <c r="H841" s="208">
        <v>17.48</v>
      </c>
      <c r="I841" s="209"/>
      <c r="J841" s="210">
        <f>ROUND(I841*H841,2)</f>
        <v>0</v>
      </c>
      <c r="K841" s="211"/>
      <c r="L841" s="38"/>
      <c r="M841" s="212" t="s">
        <v>1</v>
      </c>
      <c r="N841" s="213" t="s">
        <v>41</v>
      </c>
      <c r="O841" s="81"/>
      <c r="P841" s="214">
        <f>O841*H841</f>
        <v>0</v>
      </c>
      <c r="Q841" s="214">
        <v>0.00042999999999999999</v>
      </c>
      <c r="R841" s="214">
        <f>Q841*H841</f>
        <v>0.0075164000000000003</v>
      </c>
      <c r="S841" s="214">
        <v>0</v>
      </c>
      <c r="T841" s="215">
        <f>S841*H841</f>
        <v>0</v>
      </c>
      <c r="U841" s="37"/>
      <c r="V841" s="37"/>
      <c r="W841" s="37"/>
      <c r="X841" s="37"/>
      <c r="Y841" s="37"/>
      <c r="Z841" s="37"/>
      <c r="AA841" s="37"/>
      <c r="AB841" s="37"/>
      <c r="AC841" s="37"/>
      <c r="AD841" s="37"/>
      <c r="AE841" s="37"/>
      <c r="AR841" s="216" t="s">
        <v>358</v>
      </c>
      <c r="AT841" s="216" t="s">
        <v>285</v>
      </c>
      <c r="AU841" s="216" t="s">
        <v>87</v>
      </c>
      <c r="AY841" s="18" t="s">
        <v>283</v>
      </c>
      <c r="BE841" s="217">
        <f>IF(N841="základná",J841,0)</f>
        <v>0</v>
      </c>
      <c r="BF841" s="217">
        <f>IF(N841="znížená",J841,0)</f>
        <v>0</v>
      </c>
      <c r="BG841" s="217">
        <f>IF(N841="zákl. prenesená",J841,0)</f>
        <v>0</v>
      </c>
      <c r="BH841" s="217">
        <f>IF(N841="zníž. prenesená",J841,0)</f>
        <v>0</v>
      </c>
      <c r="BI841" s="217">
        <f>IF(N841="nulová",J841,0)</f>
        <v>0</v>
      </c>
      <c r="BJ841" s="18" t="s">
        <v>87</v>
      </c>
      <c r="BK841" s="217">
        <f>ROUND(I841*H841,2)</f>
        <v>0</v>
      </c>
      <c r="BL841" s="18" t="s">
        <v>358</v>
      </c>
      <c r="BM841" s="216" t="s">
        <v>1487</v>
      </c>
    </row>
    <row r="842" s="13" customFormat="1">
      <c r="A842" s="13"/>
      <c r="B842" s="218"/>
      <c r="C842" s="13"/>
      <c r="D842" s="219" t="s">
        <v>291</v>
      </c>
      <c r="E842" s="220" t="s">
        <v>1</v>
      </c>
      <c r="F842" s="221" t="s">
        <v>5798</v>
      </c>
      <c r="G842" s="13"/>
      <c r="H842" s="222">
        <v>17.48</v>
      </c>
      <c r="I842" s="223"/>
      <c r="J842" s="13"/>
      <c r="K842" s="13"/>
      <c r="L842" s="218"/>
      <c r="M842" s="224"/>
      <c r="N842" s="225"/>
      <c r="O842" s="225"/>
      <c r="P842" s="225"/>
      <c r="Q842" s="225"/>
      <c r="R842" s="225"/>
      <c r="S842" s="225"/>
      <c r="T842" s="226"/>
      <c r="U842" s="13"/>
      <c r="V842" s="13"/>
      <c r="W842" s="13"/>
      <c r="X842" s="13"/>
      <c r="Y842" s="13"/>
      <c r="Z842" s="13"/>
      <c r="AA842" s="13"/>
      <c r="AB842" s="13"/>
      <c r="AC842" s="13"/>
      <c r="AD842" s="13"/>
      <c r="AE842" s="13"/>
      <c r="AT842" s="220" t="s">
        <v>291</v>
      </c>
      <c r="AU842" s="220" t="s">
        <v>87</v>
      </c>
      <c r="AV842" s="13" t="s">
        <v>87</v>
      </c>
      <c r="AW842" s="13" t="s">
        <v>31</v>
      </c>
      <c r="AX842" s="13" t="s">
        <v>82</v>
      </c>
      <c r="AY842" s="220" t="s">
        <v>283</v>
      </c>
    </row>
    <row r="843" s="2" customFormat="1" ht="24.15" customHeight="1">
      <c r="A843" s="37"/>
      <c r="B843" s="168"/>
      <c r="C843" s="242" t="s">
        <v>1702</v>
      </c>
      <c r="D843" s="242" t="s">
        <v>582</v>
      </c>
      <c r="E843" s="243" t="s">
        <v>5799</v>
      </c>
      <c r="F843" s="244" t="s">
        <v>5800</v>
      </c>
      <c r="G843" s="245" t="s">
        <v>373</v>
      </c>
      <c r="H843" s="246">
        <v>2</v>
      </c>
      <c r="I843" s="247"/>
      <c r="J843" s="248">
        <f>ROUND(I843*H843,2)</f>
        <v>0</v>
      </c>
      <c r="K843" s="249"/>
      <c r="L843" s="250"/>
      <c r="M843" s="251" t="s">
        <v>1</v>
      </c>
      <c r="N843" s="252" t="s">
        <v>41</v>
      </c>
      <c r="O843" s="81"/>
      <c r="P843" s="214">
        <f>O843*H843</f>
        <v>0</v>
      </c>
      <c r="Q843" s="214">
        <v>0.099489999999999995</v>
      </c>
      <c r="R843" s="214">
        <f>Q843*H843</f>
        <v>0.19897999999999999</v>
      </c>
      <c r="S843" s="214">
        <v>0</v>
      </c>
      <c r="T843" s="215">
        <f>S843*H843</f>
        <v>0</v>
      </c>
      <c r="U843" s="37"/>
      <c r="V843" s="37"/>
      <c r="W843" s="37"/>
      <c r="X843" s="37"/>
      <c r="Y843" s="37"/>
      <c r="Z843" s="37"/>
      <c r="AA843" s="37"/>
      <c r="AB843" s="37"/>
      <c r="AC843" s="37"/>
      <c r="AD843" s="37"/>
      <c r="AE843" s="37"/>
      <c r="AR843" s="216" t="s">
        <v>473</v>
      </c>
      <c r="AT843" s="216" t="s">
        <v>582</v>
      </c>
      <c r="AU843" s="216" t="s">
        <v>87</v>
      </c>
      <c r="AY843" s="18" t="s">
        <v>283</v>
      </c>
      <c r="BE843" s="217">
        <f>IF(N843="základná",J843,0)</f>
        <v>0</v>
      </c>
      <c r="BF843" s="217">
        <f>IF(N843="znížená",J843,0)</f>
        <v>0</v>
      </c>
      <c r="BG843" s="217">
        <f>IF(N843="zákl. prenesená",J843,0)</f>
        <v>0</v>
      </c>
      <c r="BH843" s="217">
        <f>IF(N843="zníž. prenesená",J843,0)</f>
        <v>0</v>
      </c>
      <c r="BI843" s="217">
        <f>IF(N843="nulová",J843,0)</f>
        <v>0</v>
      </c>
      <c r="BJ843" s="18" t="s">
        <v>87</v>
      </c>
      <c r="BK843" s="217">
        <f>ROUND(I843*H843,2)</f>
        <v>0</v>
      </c>
      <c r="BL843" s="18" t="s">
        <v>358</v>
      </c>
      <c r="BM843" s="216" t="s">
        <v>5801</v>
      </c>
    </row>
    <row r="844" s="2" customFormat="1" ht="16.5" customHeight="1">
      <c r="A844" s="37"/>
      <c r="B844" s="168"/>
      <c r="C844" s="204" t="s">
        <v>1714</v>
      </c>
      <c r="D844" s="204" t="s">
        <v>285</v>
      </c>
      <c r="E844" s="205" t="s">
        <v>1494</v>
      </c>
      <c r="F844" s="206" t="s">
        <v>1495</v>
      </c>
      <c r="G844" s="207" t="s">
        <v>373</v>
      </c>
      <c r="H844" s="208">
        <v>74</v>
      </c>
      <c r="I844" s="209"/>
      <c r="J844" s="210">
        <f>ROUND(I844*H844,2)</f>
        <v>0</v>
      </c>
      <c r="K844" s="211"/>
      <c r="L844" s="38"/>
      <c r="M844" s="212" t="s">
        <v>1</v>
      </c>
      <c r="N844" s="213" t="s">
        <v>41</v>
      </c>
      <c r="O844" s="81"/>
      <c r="P844" s="214">
        <f>O844*H844</f>
        <v>0</v>
      </c>
      <c r="Q844" s="214">
        <v>0</v>
      </c>
      <c r="R844" s="214">
        <f>Q844*H844</f>
        <v>0</v>
      </c>
      <c r="S844" s="214">
        <v>0</v>
      </c>
      <c r="T844" s="215">
        <f>S844*H844</f>
        <v>0</v>
      </c>
      <c r="U844" s="37"/>
      <c r="V844" s="37"/>
      <c r="W844" s="37"/>
      <c r="X844" s="37"/>
      <c r="Y844" s="37"/>
      <c r="Z844" s="37"/>
      <c r="AA844" s="37"/>
      <c r="AB844" s="37"/>
      <c r="AC844" s="37"/>
      <c r="AD844" s="37"/>
      <c r="AE844" s="37"/>
      <c r="AR844" s="216" t="s">
        <v>358</v>
      </c>
      <c r="AT844" s="216" t="s">
        <v>285</v>
      </c>
      <c r="AU844" s="216" t="s">
        <v>87</v>
      </c>
      <c r="AY844" s="18" t="s">
        <v>283</v>
      </c>
      <c r="BE844" s="217">
        <f>IF(N844="základná",J844,0)</f>
        <v>0</v>
      </c>
      <c r="BF844" s="217">
        <f>IF(N844="znížená",J844,0)</f>
        <v>0</v>
      </c>
      <c r="BG844" s="217">
        <f>IF(N844="zákl. prenesená",J844,0)</f>
        <v>0</v>
      </c>
      <c r="BH844" s="217">
        <f>IF(N844="zníž. prenesená",J844,0)</f>
        <v>0</v>
      </c>
      <c r="BI844" s="217">
        <f>IF(N844="nulová",J844,0)</f>
        <v>0</v>
      </c>
      <c r="BJ844" s="18" t="s">
        <v>87</v>
      </c>
      <c r="BK844" s="217">
        <f>ROUND(I844*H844,2)</f>
        <v>0</v>
      </c>
      <c r="BL844" s="18" t="s">
        <v>358</v>
      </c>
      <c r="BM844" s="216" t="s">
        <v>1496</v>
      </c>
    </row>
    <row r="845" s="13" customFormat="1">
      <c r="A845" s="13"/>
      <c r="B845" s="218"/>
      <c r="C845" s="13"/>
      <c r="D845" s="219" t="s">
        <v>291</v>
      </c>
      <c r="E845" s="220" t="s">
        <v>1</v>
      </c>
      <c r="F845" s="221" t="s">
        <v>5802</v>
      </c>
      <c r="G845" s="13"/>
      <c r="H845" s="222">
        <v>74</v>
      </c>
      <c r="I845" s="223"/>
      <c r="J845" s="13"/>
      <c r="K845" s="13"/>
      <c r="L845" s="218"/>
      <c r="M845" s="224"/>
      <c r="N845" s="225"/>
      <c r="O845" s="225"/>
      <c r="P845" s="225"/>
      <c r="Q845" s="225"/>
      <c r="R845" s="225"/>
      <c r="S845" s="225"/>
      <c r="T845" s="226"/>
      <c r="U845" s="13"/>
      <c r="V845" s="13"/>
      <c r="W845" s="13"/>
      <c r="X845" s="13"/>
      <c r="Y845" s="13"/>
      <c r="Z845" s="13"/>
      <c r="AA845" s="13"/>
      <c r="AB845" s="13"/>
      <c r="AC845" s="13"/>
      <c r="AD845" s="13"/>
      <c r="AE845" s="13"/>
      <c r="AT845" s="220" t="s">
        <v>291</v>
      </c>
      <c r="AU845" s="220" t="s">
        <v>87</v>
      </c>
      <c r="AV845" s="13" t="s">
        <v>87</v>
      </c>
      <c r="AW845" s="13" t="s">
        <v>31</v>
      </c>
      <c r="AX845" s="13" t="s">
        <v>82</v>
      </c>
      <c r="AY845" s="220" t="s">
        <v>283</v>
      </c>
    </row>
    <row r="846" s="2" customFormat="1" ht="24.15" customHeight="1">
      <c r="A846" s="37"/>
      <c r="B846" s="168"/>
      <c r="C846" s="242" t="s">
        <v>1719</v>
      </c>
      <c r="D846" s="242" t="s">
        <v>582</v>
      </c>
      <c r="E846" s="243" t="s">
        <v>1499</v>
      </c>
      <c r="F846" s="244" t="s">
        <v>1500</v>
      </c>
      <c r="G846" s="245" t="s">
        <v>373</v>
      </c>
      <c r="H846" s="246">
        <v>73</v>
      </c>
      <c r="I846" s="247"/>
      <c r="J846" s="248">
        <f>ROUND(I846*H846,2)</f>
        <v>0</v>
      </c>
      <c r="K846" s="249"/>
      <c r="L846" s="250"/>
      <c r="M846" s="251" t="s">
        <v>1</v>
      </c>
      <c r="N846" s="252" t="s">
        <v>41</v>
      </c>
      <c r="O846" s="81"/>
      <c r="P846" s="214">
        <f>O846*H846</f>
        <v>0</v>
      </c>
      <c r="Q846" s="214">
        <v>0.0018799999999999999</v>
      </c>
      <c r="R846" s="214">
        <f>Q846*H846</f>
        <v>0.13724</v>
      </c>
      <c r="S846" s="214">
        <v>0</v>
      </c>
      <c r="T846" s="215">
        <f>S846*H846</f>
        <v>0</v>
      </c>
      <c r="U846" s="37"/>
      <c r="V846" s="37"/>
      <c r="W846" s="37"/>
      <c r="X846" s="37"/>
      <c r="Y846" s="37"/>
      <c r="Z846" s="37"/>
      <c r="AA846" s="37"/>
      <c r="AB846" s="37"/>
      <c r="AC846" s="37"/>
      <c r="AD846" s="37"/>
      <c r="AE846" s="37"/>
      <c r="AR846" s="216" t="s">
        <v>473</v>
      </c>
      <c r="AT846" s="216" t="s">
        <v>582</v>
      </c>
      <c r="AU846" s="216" t="s">
        <v>87</v>
      </c>
      <c r="AY846" s="18" t="s">
        <v>283</v>
      </c>
      <c r="BE846" s="217">
        <f>IF(N846="základná",J846,0)</f>
        <v>0</v>
      </c>
      <c r="BF846" s="217">
        <f>IF(N846="znížená",J846,0)</f>
        <v>0</v>
      </c>
      <c r="BG846" s="217">
        <f>IF(N846="zákl. prenesená",J846,0)</f>
        <v>0</v>
      </c>
      <c r="BH846" s="217">
        <f>IF(N846="zníž. prenesená",J846,0)</f>
        <v>0</v>
      </c>
      <c r="BI846" s="217">
        <f>IF(N846="nulová",J846,0)</f>
        <v>0</v>
      </c>
      <c r="BJ846" s="18" t="s">
        <v>87</v>
      </c>
      <c r="BK846" s="217">
        <f>ROUND(I846*H846,2)</f>
        <v>0</v>
      </c>
      <c r="BL846" s="18" t="s">
        <v>358</v>
      </c>
      <c r="BM846" s="216" t="s">
        <v>1501</v>
      </c>
    </row>
    <row r="847" s="2" customFormat="1" ht="16.5" customHeight="1">
      <c r="A847" s="37"/>
      <c r="B847" s="168"/>
      <c r="C847" s="242" t="s">
        <v>1725</v>
      </c>
      <c r="D847" s="242" t="s">
        <v>582</v>
      </c>
      <c r="E847" s="243" t="s">
        <v>1503</v>
      </c>
      <c r="F847" s="244" t="s">
        <v>1504</v>
      </c>
      <c r="G847" s="245" t="s">
        <v>373</v>
      </c>
      <c r="H847" s="246">
        <v>1</v>
      </c>
      <c r="I847" s="247"/>
      <c r="J847" s="248">
        <f>ROUND(I847*H847,2)</f>
        <v>0</v>
      </c>
      <c r="K847" s="249"/>
      <c r="L847" s="250"/>
      <c r="M847" s="251" t="s">
        <v>1</v>
      </c>
      <c r="N847" s="252" t="s">
        <v>41</v>
      </c>
      <c r="O847" s="81"/>
      <c r="P847" s="214">
        <f>O847*H847</f>
        <v>0</v>
      </c>
      <c r="Q847" s="214">
        <v>0</v>
      </c>
      <c r="R847" s="214">
        <f>Q847*H847</f>
        <v>0</v>
      </c>
      <c r="S847" s="214">
        <v>0</v>
      </c>
      <c r="T847" s="215">
        <f>S847*H847</f>
        <v>0</v>
      </c>
      <c r="U847" s="37"/>
      <c r="V847" s="37"/>
      <c r="W847" s="37"/>
      <c r="X847" s="37"/>
      <c r="Y847" s="37"/>
      <c r="Z847" s="37"/>
      <c r="AA847" s="37"/>
      <c r="AB847" s="37"/>
      <c r="AC847" s="37"/>
      <c r="AD847" s="37"/>
      <c r="AE847" s="37"/>
      <c r="AR847" s="216" t="s">
        <v>473</v>
      </c>
      <c r="AT847" s="216" t="s">
        <v>582</v>
      </c>
      <c r="AU847" s="216" t="s">
        <v>87</v>
      </c>
      <c r="AY847" s="18" t="s">
        <v>283</v>
      </c>
      <c r="BE847" s="217">
        <f>IF(N847="základná",J847,0)</f>
        <v>0</v>
      </c>
      <c r="BF847" s="217">
        <f>IF(N847="znížená",J847,0)</f>
        <v>0</v>
      </c>
      <c r="BG847" s="217">
        <f>IF(N847="zákl. prenesená",J847,0)</f>
        <v>0</v>
      </c>
      <c r="BH847" s="217">
        <f>IF(N847="zníž. prenesená",J847,0)</f>
        <v>0</v>
      </c>
      <c r="BI847" s="217">
        <f>IF(N847="nulová",J847,0)</f>
        <v>0</v>
      </c>
      <c r="BJ847" s="18" t="s">
        <v>87</v>
      </c>
      <c r="BK847" s="217">
        <f>ROUND(I847*H847,2)</f>
        <v>0</v>
      </c>
      <c r="BL847" s="18" t="s">
        <v>358</v>
      </c>
      <c r="BM847" s="216" t="s">
        <v>1505</v>
      </c>
    </row>
    <row r="848" s="2" customFormat="1" ht="24.15" customHeight="1">
      <c r="A848" s="37"/>
      <c r="B848" s="168"/>
      <c r="C848" s="204" t="s">
        <v>1732</v>
      </c>
      <c r="D848" s="204" t="s">
        <v>285</v>
      </c>
      <c r="E848" s="205" t="s">
        <v>1515</v>
      </c>
      <c r="F848" s="206" t="s">
        <v>1516</v>
      </c>
      <c r="G848" s="207" t="s">
        <v>288</v>
      </c>
      <c r="H848" s="208">
        <v>137.34999999999999</v>
      </c>
      <c r="I848" s="209"/>
      <c r="J848" s="210">
        <f>ROUND(I848*H848,2)</f>
        <v>0</v>
      </c>
      <c r="K848" s="211"/>
      <c r="L848" s="38"/>
      <c r="M848" s="212" t="s">
        <v>1</v>
      </c>
      <c r="N848" s="213" t="s">
        <v>41</v>
      </c>
      <c r="O848" s="81"/>
      <c r="P848" s="214">
        <f>O848*H848</f>
        <v>0</v>
      </c>
      <c r="Q848" s="214">
        <v>0.00010000000000000001</v>
      </c>
      <c r="R848" s="214">
        <f>Q848*H848</f>
        <v>0.013735000000000001</v>
      </c>
      <c r="S848" s="214">
        <v>0</v>
      </c>
      <c r="T848" s="215">
        <f>S848*H848</f>
        <v>0</v>
      </c>
      <c r="U848" s="37"/>
      <c r="V848" s="37"/>
      <c r="W848" s="37"/>
      <c r="X848" s="37"/>
      <c r="Y848" s="37"/>
      <c r="Z848" s="37"/>
      <c r="AA848" s="37"/>
      <c r="AB848" s="37"/>
      <c r="AC848" s="37"/>
      <c r="AD848" s="37"/>
      <c r="AE848" s="37"/>
      <c r="AR848" s="216" t="s">
        <v>358</v>
      </c>
      <c r="AT848" s="216" t="s">
        <v>285</v>
      </c>
      <c r="AU848" s="216" t="s">
        <v>87</v>
      </c>
      <c r="AY848" s="18" t="s">
        <v>283</v>
      </c>
      <c r="BE848" s="217">
        <f>IF(N848="základná",J848,0)</f>
        <v>0</v>
      </c>
      <c r="BF848" s="217">
        <f>IF(N848="znížená",J848,0)</f>
        <v>0</v>
      </c>
      <c r="BG848" s="217">
        <f>IF(N848="zákl. prenesená",J848,0)</f>
        <v>0</v>
      </c>
      <c r="BH848" s="217">
        <f>IF(N848="zníž. prenesená",J848,0)</f>
        <v>0</v>
      </c>
      <c r="BI848" s="217">
        <f>IF(N848="nulová",J848,0)</f>
        <v>0</v>
      </c>
      <c r="BJ848" s="18" t="s">
        <v>87</v>
      </c>
      <c r="BK848" s="217">
        <f>ROUND(I848*H848,2)</f>
        <v>0</v>
      </c>
      <c r="BL848" s="18" t="s">
        <v>358</v>
      </c>
      <c r="BM848" s="216" t="s">
        <v>1517</v>
      </c>
    </row>
    <row r="849" s="13" customFormat="1">
      <c r="A849" s="13"/>
      <c r="B849" s="218"/>
      <c r="C849" s="13"/>
      <c r="D849" s="219" t="s">
        <v>291</v>
      </c>
      <c r="E849" s="220" t="s">
        <v>1</v>
      </c>
      <c r="F849" s="221" t="s">
        <v>5803</v>
      </c>
      <c r="G849" s="13"/>
      <c r="H849" s="222">
        <v>137.34999999999999</v>
      </c>
      <c r="I849" s="223"/>
      <c r="J849" s="13"/>
      <c r="K849" s="13"/>
      <c r="L849" s="218"/>
      <c r="M849" s="224"/>
      <c r="N849" s="225"/>
      <c r="O849" s="225"/>
      <c r="P849" s="225"/>
      <c r="Q849" s="225"/>
      <c r="R849" s="225"/>
      <c r="S849" s="225"/>
      <c r="T849" s="226"/>
      <c r="U849" s="13"/>
      <c r="V849" s="13"/>
      <c r="W849" s="13"/>
      <c r="X849" s="13"/>
      <c r="Y849" s="13"/>
      <c r="Z849" s="13"/>
      <c r="AA849" s="13"/>
      <c r="AB849" s="13"/>
      <c r="AC849" s="13"/>
      <c r="AD849" s="13"/>
      <c r="AE849" s="13"/>
      <c r="AT849" s="220" t="s">
        <v>291</v>
      </c>
      <c r="AU849" s="220" t="s">
        <v>87</v>
      </c>
      <c r="AV849" s="13" t="s">
        <v>87</v>
      </c>
      <c r="AW849" s="13" t="s">
        <v>31</v>
      </c>
      <c r="AX849" s="13" t="s">
        <v>82</v>
      </c>
      <c r="AY849" s="220" t="s">
        <v>283</v>
      </c>
    </row>
    <row r="850" s="2" customFormat="1" ht="16.5" customHeight="1">
      <c r="A850" s="37"/>
      <c r="B850" s="168"/>
      <c r="C850" s="242" t="s">
        <v>1746</v>
      </c>
      <c r="D850" s="242" t="s">
        <v>582</v>
      </c>
      <c r="E850" s="243" t="s">
        <v>1523</v>
      </c>
      <c r="F850" s="244" t="s">
        <v>1524</v>
      </c>
      <c r="G850" s="245" t="s">
        <v>373</v>
      </c>
      <c r="H850" s="246">
        <v>137.34999999999999</v>
      </c>
      <c r="I850" s="247"/>
      <c r="J850" s="248">
        <f>ROUND(I850*H850,2)</f>
        <v>0</v>
      </c>
      <c r="K850" s="249"/>
      <c r="L850" s="250"/>
      <c r="M850" s="251" t="s">
        <v>1</v>
      </c>
      <c r="N850" s="252" t="s">
        <v>41</v>
      </c>
      <c r="O850" s="81"/>
      <c r="P850" s="214">
        <f>O850*H850</f>
        <v>0</v>
      </c>
      <c r="Q850" s="214">
        <v>0.00040000000000000002</v>
      </c>
      <c r="R850" s="214">
        <f>Q850*H850</f>
        <v>0.054940000000000003</v>
      </c>
      <c r="S850" s="214">
        <v>0</v>
      </c>
      <c r="T850" s="215">
        <f>S850*H850</f>
        <v>0</v>
      </c>
      <c r="U850" s="37"/>
      <c r="V850" s="37"/>
      <c r="W850" s="37"/>
      <c r="X850" s="37"/>
      <c r="Y850" s="37"/>
      <c r="Z850" s="37"/>
      <c r="AA850" s="37"/>
      <c r="AB850" s="37"/>
      <c r="AC850" s="37"/>
      <c r="AD850" s="37"/>
      <c r="AE850" s="37"/>
      <c r="AR850" s="216" t="s">
        <v>473</v>
      </c>
      <c r="AT850" s="216" t="s">
        <v>582</v>
      </c>
      <c r="AU850" s="216" t="s">
        <v>87</v>
      </c>
      <c r="AY850" s="18" t="s">
        <v>283</v>
      </c>
      <c r="BE850" s="217">
        <f>IF(N850="základná",J850,0)</f>
        <v>0</v>
      </c>
      <c r="BF850" s="217">
        <f>IF(N850="znížená",J850,0)</f>
        <v>0</v>
      </c>
      <c r="BG850" s="217">
        <f>IF(N850="zákl. prenesená",J850,0)</f>
        <v>0</v>
      </c>
      <c r="BH850" s="217">
        <f>IF(N850="zníž. prenesená",J850,0)</f>
        <v>0</v>
      </c>
      <c r="BI850" s="217">
        <f>IF(N850="nulová",J850,0)</f>
        <v>0</v>
      </c>
      <c r="BJ850" s="18" t="s">
        <v>87</v>
      </c>
      <c r="BK850" s="217">
        <f>ROUND(I850*H850,2)</f>
        <v>0</v>
      </c>
      <c r="BL850" s="18" t="s">
        <v>358</v>
      </c>
      <c r="BM850" s="216" t="s">
        <v>1525</v>
      </c>
    </row>
    <row r="851" s="2" customFormat="1" ht="24.15" customHeight="1">
      <c r="A851" s="37"/>
      <c r="B851" s="168"/>
      <c r="C851" s="204" t="s">
        <v>1750</v>
      </c>
      <c r="D851" s="204" t="s">
        <v>285</v>
      </c>
      <c r="E851" s="205" t="s">
        <v>5804</v>
      </c>
      <c r="F851" s="206" t="s">
        <v>5805</v>
      </c>
      <c r="G851" s="207" t="s">
        <v>1538</v>
      </c>
      <c r="H851" s="208">
        <v>40.43</v>
      </c>
      <c r="I851" s="209"/>
      <c r="J851" s="210">
        <f>ROUND(I851*H851,2)</f>
        <v>0</v>
      </c>
      <c r="K851" s="211"/>
      <c r="L851" s="38"/>
      <c r="M851" s="212" t="s">
        <v>1</v>
      </c>
      <c r="N851" s="213" t="s">
        <v>41</v>
      </c>
      <c r="O851" s="81"/>
      <c r="P851" s="214">
        <f>O851*H851</f>
        <v>0</v>
      </c>
      <c r="Q851" s="214">
        <v>5.1499999999999998E-05</v>
      </c>
      <c r="R851" s="214">
        <f>Q851*H851</f>
        <v>0.0020821450000000001</v>
      </c>
      <c r="S851" s="214">
        <v>0</v>
      </c>
      <c r="T851" s="215">
        <f>S851*H851</f>
        <v>0</v>
      </c>
      <c r="U851" s="37"/>
      <c r="V851" s="37"/>
      <c r="W851" s="37"/>
      <c r="X851" s="37"/>
      <c r="Y851" s="37"/>
      <c r="Z851" s="37"/>
      <c r="AA851" s="37"/>
      <c r="AB851" s="37"/>
      <c r="AC851" s="37"/>
      <c r="AD851" s="37"/>
      <c r="AE851" s="37"/>
      <c r="AR851" s="216" t="s">
        <v>358</v>
      </c>
      <c r="AT851" s="216" t="s">
        <v>285</v>
      </c>
      <c r="AU851" s="216" t="s">
        <v>87</v>
      </c>
      <c r="AY851" s="18" t="s">
        <v>283</v>
      </c>
      <c r="BE851" s="217">
        <f>IF(N851="základná",J851,0)</f>
        <v>0</v>
      </c>
      <c r="BF851" s="217">
        <f>IF(N851="znížená",J851,0)</f>
        <v>0</v>
      </c>
      <c r="BG851" s="217">
        <f>IF(N851="zákl. prenesená",J851,0)</f>
        <v>0</v>
      </c>
      <c r="BH851" s="217">
        <f>IF(N851="zníž. prenesená",J851,0)</f>
        <v>0</v>
      </c>
      <c r="BI851" s="217">
        <f>IF(N851="nulová",J851,0)</f>
        <v>0</v>
      </c>
      <c r="BJ851" s="18" t="s">
        <v>87</v>
      </c>
      <c r="BK851" s="217">
        <f>ROUND(I851*H851,2)</f>
        <v>0</v>
      </c>
      <c r="BL851" s="18" t="s">
        <v>358</v>
      </c>
      <c r="BM851" s="216" t="s">
        <v>5806</v>
      </c>
    </row>
    <row r="852" s="2" customFormat="1" ht="24.15" customHeight="1">
      <c r="A852" s="37"/>
      <c r="B852" s="168"/>
      <c r="C852" s="242" t="s">
        <v>1762</v>
      </c>
      <c r="D852" s="242" t="s">
        <v>582</v>
      </c>
      <c r="E852" s="243" t="s">
        <v>5807</v>
      </c>
      <c r="F852" s="244" t="s">
        <v>5808</v>
      </c>
      <c r="G852" s="245" t="s">
        <v>1538</v>
      </c>
      <c r="H852" s="246">
        <v>40.43</v>
      </c>
      <c r="I852" s="247"/>
      <c r="J852" s="248">
        <f>ROUND(I852*H852,2)</f>
        <v>0</v>
      </c>
      <c r="K852" s="249"/>
      <c r="L852" s="250"/>
      <c r="M852" s="251" t="s">
        <v>1</v>
      </c>
      <c r="N852" s="252" t="s">
        <v>41</v>
      </c>
      <c r="O852" s="81"/>
      <c r="P852" s="214">
        <f>O852*H852</f>
        <v>0</v>
      </c>
      <c r="Q852" s="214">
        <v>1</v>
      </c>
      <c r="R852" s="214">
        <f>Q852*H852</f>
        <v>40.43</v>
      </c>
      <c r="S852" s="214">
        <v>0</v>
      </c>
      <c r="T852" s="215">
        <f>S852*H852</f>
        <v>0</v>
      </c>
      <c r="U852" s="37"/>
      <c r="V852" s="37"/>
      <c r="W852" s="37"/>
      <c r="X852" s="37"/>
      <c r="Y852" s="37"/>
      <c r="Z852" s="37"/>
      <c r="AA852" s="37"/>
      <c r="AB852" s="37"/>
      <c r="AC852" s="37"/>
      <c r="AD852" s="37"/>
      <c r="AE852" s="37"/>
      <c r="AR852" s="216" t="s">
        <v>473</v>
      </c>
      <c r="AT852" s="216" t="s">
        <v>582</v>
      </c>
      <c r="AU852" s="216" t="s">
        <v>87</v>
      </c>
      <c r="AY852" s="18" t="s">
        <v>283</v>
      </c>
      <c r="BE852" s="217">
        <f>IF(N852="základná",J852,0)</f>
        <v>0</v>
      </c>
      <c r="BF852" s="217">
        <f>IF(N852="znížená",J852,0)</f>
        <v>0</v>
      </c>
      <c r="BG852" s="217">
        <f>IF(N852="zákl. prenesená",J852,0)</f>
        <v>0</v>
      </c>
      <c r="BH852" s="217">
        <f>IF(N852="zníž. prenesená",J852,0)</f>
        <v>0</v>
      </c>
      <c r="BI852" s="217">
        <f>IF(N852="nulová",J852,0)</f>
        <v>0</v>
      </c>
      <c r="BJ852" s="18" t="s">
        <v>87</v>
      </c>
      <c r="BK852" s="217">
        <f>ROUND(I852*H852,2)</f>
        <v>0</v>
      </c>
      <c r="BL852" s="18" t="s">
        <v>358</v>
      </c>
      <c r="BM852" s="216" t="s">
        <v>5809</v>
      </c>
    </row>
    <row r="853" s="2" customFormat="1" ht="24.15" customHeight="1">
      <c r="A853" s="37"/>
      <c r="B853" s="168"/>
      <c r="C853" s="204" t="s">
        <v>1773</v>
      </c>
      <c r="D853" s="204" t="s">
        <v>285</v>
      </c>
      <c r="E853" s="205" t="s">
        <v>5810</v>
      </c>
      <c r="F853" s="206" t="s">
        <v>5811</v>
      </c>
      <c r="G853" s="207" t="s">
        <v>1538</v>
      </c>
      <c r="H853" s="208">
        <v>270.80000000000001</v>
      </c>
      <c r="I853" s="209"/>
      <c r="J853" s="210">
        <f>ROUND(I853*H853,2)</f>
        <v>0</v>
      </c>
      <c r="K853" s="211"/>
      <c r="L853" s="38"/>
      <c r="M853" s="212" t="s">
        <v>1</v>
      </c>
      <c r="N853" s="213" t="s">
        <v>41</v>
      </c>
      <c r="O853" s="81"/>
      <c r="P853" s="214">
        <f>O853*H853</f>
        <v>0</v>
      </c>
      <c r="Q853" s="214">
        <v>4.897E-05</v>
      </c>
      <c r="R853" s="214">
        <f>Q853*H853</f>
        <v>0.013261076</v>
      </c>
      <c r="S853" s="214">
        <v>0</v>
      </c>
      <c r="T853" s="215">
        <f>S853*H853</f>
        <v>0</v>
      </c>
      <c r="U853" s="37"/>
      <c r="V853" s="37"/>
      <c r="W853" s="37"/>
      <c r="X853" s="37"/>
      <c r="Y853" s="37"/>
      <c r="Z853" s="37"/>
      <c r="AA853" s="37"/>
      <c r="AB853" s="37"/>
      <c r="AC853" s="37"/>
      <c r="AD853" s="37"/>
      <c r="AE853" s="37"/>
      <c r="AR853" s="216" t="s">
        <v>358</v>
      </c>
      <c r="AT853" s="216" t="s">
        <v>285</v>
      </c>
      <c r="AU853" s="216" t="s">
        <v>87</v>
      </c>
      <c r="AY853" s="18" t="s">
        <v>283</v>
      </c>
      <c r="BE853" s="217">
        <f>IF(N853="základná",J853,0)</f>
        <v>0</v>
      </c>
      <c r="BF853" s="217">
        <f>IF(N853="znížená",J853,0)</f>
        <v>0</v>
      </c>
      <c r="BG853" s="217">
        <f>IF(N853="zákl. prenesená",J853,0)</f>
        <v>0</v>
      </c>
      <c r="BH853" s="217">
        <f>IF(N853="zníž. prenesená",J853,0)</f>
        <v>0</v>
      </c>
      <c r="BI853" s="217">
        <f>IF(N853="nulová",J853,0)</f>
        <v>0</v>
      </c>
      <c r="BJ853" s="18" t="s">
        <v>87</v>
      </c>
      <c r="BK853" s="217">
        <f>ROUND(I853*H853,2)</f>
        <v>0</v>
      </c>
      <c r="BL853" s="18" t="s">
        <v>358</v>
      </c>
      <c r="BM853" s="216" t="s">
        <v>5812</v>
      </c>
    </row>
    <row r="854" s="13" customFormat="1">
      <c r="A854" s="13"/>
      <c r="B854" s="218"/>
      <c r="C854" s="13"/>
      <c r="D854" s="219" t="s">
        <v>291</v>
      </c>
      <c r="E854" s="220" t="s">
        <v>1</v>
      </c>
      <c r="F854" s="221" t="s">
        <v>5813</v>
      </c>
      <c r="G854" s="13"/>
      <c r="H854" s="222">
        <v>270.80000000000001</v>
      </c>
      <c r="I854" s="223"/>
      <c r="J854" s="13"/>
      <c r="K854" s="13"/>
      <c r="L854" s="218"/>
      <c r="M854" s="224"/>
      <c r="N854" s="225"/>
      <c r="O854" s="225"/>
      <c r="P854" s="225"/>
      <c r="Q854" s="225"/>
      <c r="R854" s="225"/>
      <c r="S854" s="225"/>
      <c r="T854" s="226"/>
      <c r="U854" s="13"/>
      <c r="V854" s="13"/>
      <c r="W854" s="13"/>
      <c r="X854" s="13"/>
      <c r="Y854" s="13"/>
      <c r="Z854" s="13"/>
      <c r="AA854" s="13"/>
      <c r="AB854" s="13"/>
      <c r="AC854" s="13"/>
      <c r="AD854" s="13"/>
      <c r="AE854" s="13"/>
      <c r="AT854" s="220" t="s">
        <v>291</v>
      </c>
      <c r="AU854" s="220" t="s">
        <v>87</v>
      </c>
      <c r="AV854" s="13" t="s">
        <v>87</v>
      </c>
      <c r="AW854" s="13" t="s">
        <v>31</v>
      </c>
      <c r="AX854" s="13" t="s">
        <v>82</v>
      </c>
      <c r="AY854" s="220" t="s">
        <v>283</v>
      </c>
    </row>
    <row r="855" s="2" customFormat="1" ht="24.15" customHeight="1">
      <c r="A855" s="37"/>
      <c r="B855" s="168"/>
      <c r="C855" s="242" t="s">
        <v>1780</v>
      </c>
      <c r="D855" s="242" t="s">
        <v>582</v>
      </c>
      <c r="E855" s="243" t="s">
        <v>5814</v>
      </c>
      <c r="F855" s="244" t="s">
        <v>5815</v>
      </c>
      <c r="G855" s="245" t="s">
        <v>1538</v>
      </c>
      <c r="H855" s="246">
        <v>270.80000000000001</v>
      </c>
      <c r="I855" s="247"/>
      <c r="J855" s="248">
        <f>ROUND(I855*H855,2)</f>
        <v>0</v>
      </c>
      <c r="K855" s="249"/>
      <c r="L855" s="250"/>
      <c r="M855" s="251" t="s">
        <v>1</v>
      </c>
      <c r="N855" s="252" t="s">
        <v>41</v>
      </c>
      <c r="O855" s="81"/>
      <c r="P855" s="214">
        <f>O855*H855</f>
        <v>0</v>
      </c>
      <c r="Q855" s="214">
        <v>1</v>
      </c>
      <c r="R855" s="214">
        <f>Q855*H855</f>
        <v>270.80000000000001</v>
      </c>
      <c r="S855" s="214">
        <v>0</v>
      </c>
      <c r="T855" s="215">
        <f>S855*H855</f>
        <v>0</v>
      </c>
      <c r="U855" s="37"/>
      <c r="V855" s="37"/>
      <c r="W855" s="37"/>
      <c r="X855" s="37"/>
      <c r="Y855" s="37"/>
      <c r="Z855" s="37"/>
      <c r="AA855" s="37"/>
      <c r="AB855" s="37"/>
      <c r="AC855" s="37"/>
      <c r="AD855" s="37"/>
      <c r="AE855" s="37"/>
      <c r="AR855" s="216" t="s">
        <v>473</v>
      </c>
      <c r="AT855" s="216" t="s">
        <v>582</v>
      </c>
      <c r="AU855" s="216" t="s">
        <v>87</v>
      </c>
      <c r="AY855" s="18" t="s">
        <v>283</v>
      </c>
      <c r="BE855" s="217">
        <f>IF(N855="základná",J855,0)</f>
        <v>0</v>
      </c>
      <c r="BF855" s="217">
        <f>IF(N855="znížená",J855,0)</f>
        <v>0</v>
      </c>
      <c r="BG855" s="217">
        <f>IF(N855="zákl. prenesená",J855,0)</f>
        <v>0</v>
      </c>
      <c r="BH855" s="217">
        <f>IF(N855="zníž. prenesená",J855,0)</f>
        <v>0</v>
      </c>
      <c r="BI855" s="217">
        <f>IF(N855="nulová",J855,0)</f>
        <v>0</v>
      </c>
      <c r="BJ855" s="18" t="s">
        <v>87</v>
      </c>
      <c r="BK855" s="217">
        <f>ROUND(I855*H855,2)</f>
        <v>0</v>
      </c>
      <c r="BL855" s="18" t="s">
        <v>358</v>
      </c>
      <c r="BM855" s="216" t="s">
        <v>5816</v>
      </c>
    </row>
    <row r="856" s="2" customFormat="1" ht="16.5" customHeight="1">
      <c r="A856" s="37"/>
      <c r="B856" s="168"/>
      <c r="C856" s="204" t="s">
        <v>1786</v>
      </c>
      <c r="D856" s="204" t="s">
        <v>285</v>
      </c>
      <c r="E856" s="205" t="s">
        <v>1536</v>
      </c>
      <c r="F856" s="206" t="s">
        <v>1537</v>
      </c>
      <c r="G856" s="207" t="s">
        <v>1538</v>
      </c>
      <c r="H856" s="208">
        <v>623.00999999999999</v>
      </c>
      <c r="I856" s="209"/>
      <c r="J856" s="210">
        <f>ROUND(I856*H856,2)</f>
        <v>0</v>
      </c>
      <c r="K856" s="211"/>
      <c r="L856" s="38"/>
      <c r="M856" s="212" t="s">
        <v>1</v>
      </c>
      <c r="N856" s="213" t="s">
        <v>41</v>
      </c>
      <c r="O856" s="81"/>
      <c r="P856" s="214">
        <f>O856*H856</f>
        <v>0</v>
      </c>
      <c r="Q856" s="214">
        <v>0</v>
      </c>
      <c r="R856" s="214">
        <f>Q856*H856</f>
        <v>0</v>
      </c>
      <c r="S856" s="214">
        <v>0</v>
      </c>
      <c r="T856" s="215">
        <f>S856*H856</f>
        <v>0</v>
      </c>
      <c r="U856" s="37"/>
      <c r="V856" s="37"/>
      <c r="W856" s="37"/>
      <c r="X856" s="37"/>
      <c r="Y856" s="37"/>
      <c r="Z856" s="37"/>
      <c r="AA856" s="37"/>
      <c r="AB856" s="37"/>
      <c r="AC856" s="37"/>
      <c r="AD856" s="37"/>
      <c r="AE856" s="37"/>
      <c r="AR856" s="216" t="s">
        <v>358</v>
      </c>
      <c r="AT856" s="216" t="s">
        <v>285</v>
      </c>
      <c r="AU856" s="216" t="s">
        <v>87</v>
      </c>
      <c r="AY856" s="18" t="s">
        <v>283</v>
      </c>
      <c r="BE856" s="217">
        <f>IF(N856="základná",J856,0)</f>
        <v>0</v>
      </c>
      <c r="BF856" s="217">
        <f>IF(N856="znížená",J856,0)</f>
        <v>0</v>
      </c>
      <c r="BG856" s="217">
        <f>IF(N856="zákl. prenesená",J856,0)</f>
        <v>0</v>
      </c>
      <c r="BH856" s="217">
        <f>IF(N856="zníž. prenesená",J856,0)</f>
        <v>0</v>
      </c>
      <c r="BI856" s="217">
        <f>IF(N856="nulová",J856,0)</f>
        <v>0</v>
      </c>
      <c r="BJ856" s="18" t="s">
        <v>87</v>
      </c>
      <c r="BK856" s="217">
        <f>ROUND(I856*H856,2)</f>
        <v>0</v>
      </c>
      <c r="BL856" s="18" t="s">
        <v>358</v>
      </c>
      <c r="BM856" s="216" t="s">
        <v>1539</v>
      </c>
    </row>
    <row r="857" s="13" customFormat="1">
      <c r="A857" s="13"/>
      <c r="B857" s="218"/>
      <c r="C857" s="13"/>
      <c r="D857" s="219" t="s">
        <v>291</v>
      </c>
      <c r="E857" s="220" t="s">
        <v>1</v>
      </c>
      <c r="F857" s="221" t="s">
        <v>5817</v>
      </c>
      <c r="G857" s="13"/>
      <c r="H857" s="222">
        <v>623.00999999999999</v>
      </c>
      <c r="I857" s="223"/>
      <c r="J857" s="13"/>
      <c r="K857" s="13"/>
      <c r="L857" s="218"/>
      <c r="M857" s="224"/>
      <c r="N857" s="225"/>
      <c r="O857" s="225"/>
      <c r="P857" s="225"/>
      <c r="Q857" s="225"/>
      <c r="R857" s="225"/>
      <c r="S857" s="225"/>
      <c r="T857" s="226"/>
      <c r="U857" s="13"/>
      <c r="V857" s="13"/>
      <c r="W857" s="13"/>
      <c r="X857" s="13"/>
      <c r="Y857" s="13"/>
      <c r="Z857" s="13"/>
      <c r="AA857" s="13"/>
      <c r="AB857" s="13"/>
      <c r="AC857" s="13"/>
      <c r="AD857" s="13"/>
      <c r="AE857" s="13"/>
      <c r="AT857" s="220" t="s">
        <v>291</v>
      </c>
      <c r="AU857" s="220" t="s">
        <v>87</v>
      </c>
      <c r="AV857" s="13" t="s">
        <v>87</v>
      </c>
      <c r="AW857" s="13" t="s">
        <v>31</v>
      </c>
      <c r="AX857" s="13" t="s">
        <v>82</v>
      </c>
      <c r="AY857" s="220" t="s">
        <v>283</v>
      </c>
    </row>
    <row r="858" s="2" customFormat="1" ht="24.15" customHeight="1">
      <c r="A858" s="37"/>
      <c r="B858" s="168"/>
      <c r="C858" s="204" t="s">
        <v>1791</v>
      </c>
      <c r="D858" s="204" t="s">
        <v>285</v>
      </c>
      <c r="E858" s="205" t="s">
        <v>4105</v>
      </c>
      <c r="F858" s="206" t="s">
        <v>5818</v>
      </c>
      <c r="G858" s="207" t="s">
        <v>1538</v>
      </c>
      <c r="H858" s="208">
        <v>27.780000000000001</v>
      </c>
      <c r="I858" s="209"/>
      <c r="J858" s="210">
        <f>ROUND(I858*H858,2)</f>
        <v>0</v>
      </c>
      <c r="K858" s="211"/>
      <c r="L858" s="38"/>
      <c r="M858" s="212" t="s">
        <v>1</v>
      </c>
      <c r="N858" s="213" t="s">
        <v>41</v>
      </c>
      <c r="O858" s="81"/>
      <c r="P858" s="214">
        <f>O858*H858</f>
        <v>0</v>
      </c>
      <c r="Q858" s="214">
        <v>0</v>
      </c>
      <c r="R858" s="214">
        <f>Q858*H858</f>
        <v>0</v>
      </c>
      <c r="S858" s="214">
        <v>0</v>
      </c>
      <c r="T858" s="215">
        <f>S858*H858</f>
        <v>0</v>
      </c>
      <c r="U858" s="37"/>
      <c r="V858" s="37"/>
      <c r="W858" s="37"/>
      <c r="X858" s="37"/>
      <c r="Y858" s="37"/>
      <c r="Z858" s="37"/>
      <c r="AA858" s="37"/>
      <c r="AB858" s="37"/>
      <c r="AC858" s="37"/>
      <c r="AD858" s="37"/>
      <c r="AE858" s="37"/>
      <c r="AR858" s="216" t="s">
        <v>358</v>
      </c>
      <c r="AT858" s="216" t="s">
        <v>285</v>
      </c>
      <c r="AU858" s="216" t="s">
        <v>87</v>
      </c>
      <c r="AY858" s="18" t="s">
        <v>283</v>
      </c>
      <c r="BE858" s="217">
        <f>IF(N858="základná",J858,0)</f>
        <v>0</v>
      </c>
      <c r="BF858" s="217">
        <f>IF(N858="znížená",J858,0)</f>
        <v>0</v>
      </c>
      <c r="BG858" s="217">
        <f>IF(N858="zákl. prenesená",J858,0)</f>
        <v>0</v>
      </c>
      <c r="BH858" s="217">
        <f>IF(N858="zníž. prenesená",J858,0)</f>
        <v>0</v>
      </c>
      <c r="BI858" s="217">
        <f>IF(N858="nulová",J858,0)</f>
        <v>0</v>
      </c>
      <c r="BJ858" s="18" t="s">
        <v>87</v>
      </c>
      <c r="BK858" s="217">
        <f>ROUND(I858*H858,2)</f>
        <v>0</v>
      </c>
      <c r="BL858" s="18" t="s">
        <v>358</v>
      </c>
      <c r="BM858" s="216" t="s">
        <v>5819</v>
      </c>
    </row>
    <row r="859" s="2" customFormat="1" ht="33" customHeight="1">
      <c r="A859" s="37"/>
      <c r="B859" s="168"/>
      <c r="C859" s="204" t="s">
        <v>1804</v>
      </c>
      <c r="D859" s="204" t="s">
        <v>285</v>
      </c>
      <c r="E859" s="205" t="s">
        <v>5820</v>
      </c>
      <c r="F859" s="206" t="s">
        <v>5821</v>
      </c>
      <c r="G859" s="207" t="s">
        <v>1538</v>
      </c>
      <c r="H859" s="208">
        <v>311.23000000000002</v>
      </c>
      <c r="I859" s="209"/>
      <c r="J859" s="210">
        <f>ROUND(I859*H859,2)</f>
        <v>0</v>
      </c>
      <c r="K859" s="211"/>
      <c r="L859" s="38"/>
      <c r="M859" s="212" t="s">
        <v>1</v>
      </c>
      <c r="N859" s="213" t="s">
        <v>41</v>
      </c>
      <c r="O859" s="81"/>
      <c r="P859" s="214">
        <f>O859*H859</f>
        <v>0</v>
      </c>
      <c r="Q859" s="214">
        <v>0</v>
      </c>
      <c r="R859" s="214">
        <f>Q859*H859</f>
        <v>0</v>
      </c>
      <c r="S859" s="214">
        <v>0</v>
      </c>
      <c r="T859" s="215">
        <f>S859*H859</f>
        <v>0</v>
      </c>
      <c r="U859" s="37"/>
      <c r="V859" s="37"/>
      <c r="W859" s="37"/>
      <c r="X859" s="37"/>
      <c r="Y859" s="37"/>
      <c r="Z859" s="37"/>
      <c r="AA859" s="37"/>
      <c r="AB859" s="37"/>
      <c r="AC859" s="37"/>
      <c r="AD859" s="37"/>
      <c r="AE859" s="37"/>
      <c r="AR859" s="216" t="s">
        <v>358</v>
      </c>
      <c r="AT859" s="216" t="s">
        <v>285</v>
      </c>
      <c r="AU859" s="216" t="s">
        <v>87</v>
      </c>
      <c r="AY859" s="18" t="s">
        <v>283</v>
      </c>
      <c r="BE859" s="217">
        <f>IF(N859="základná",J859,0)</f>
        <v>0</v>
      </c>
      <c r="BF859" s="217">
        <f>IF(N859="znížená",J859,0)</f>
        <v>0</v>
      </c>
      <c r="BG859" s="217">
        <f>IF(N859="zákl. prenesená",J859,0)</f>
        <v>0</v>
      </c>
      <c r="BH859" s="217">
        <f>IF(N859="zníž. prenesená",J859,0)</f>
        <v>0</v>
      </c>
      <c r="BI859" s="217">
        <f>IF(N859="nulová",J859,0)</f>
        <v>0</v>
      </c>
      <c r="BJ859" s="18" t="s">
        <v>87</v>
      </c>
      <c r="BK859" s="217">
        <f>ROUND(I859*H859,2)</f>
        <v>0</v>
      </c>
      <c r="BL859" s="18" t="s">
        <v>358</v>
      </c>
      <c r="BM859" s="216" t="s">
        <v>5822</v>
      </c>
    </row>
    <row r="860" s="13" customFormat="1">
      <c r="A860" s="13"/>
      <c r="B860" s="218"/>
      <c r="C860" s="13"/>
      <c r="D860" s="219" t="s">
        <v>291</v>
      </c>
      <c r="E860" s="220" t="s">
        <v>1</v>
      </c>
      <c r="F860" s="221" t="s">
        <v>5823</v>
      </c>
      <c r="G860" s="13"/>
      <c r="H860" s="222">
        <v>311.23000000000002</v>
      </c>
      <c r="I860" s="223"/>
      <c r="J860" s="13"/>
      <c r="K860" s="13"/>
      <c r="L860" s="218"/>
      <c r="M860" s="224"/>
      <c r="N860" s="225"/>
      <c r="O860" s="225"/>
      <c r="P860" s="225"/>
      <c r="Q860" s="225"/>
      <c r="R860" s="225"/>
      <c r="S860" s="225"/>
      <c r="T860" s="226"/>
      <c r="U860" s="13"/>
      <c r="V860" s="13"/>
      <c r="W860" s="13"/>
      <c r="X860" s="13"/>
      <c r="Y860" s="13"/>
      <c r="Z860" s="13"/>
      <c r="AA860" s="13"/>
      <c r="AB860" s="13"/>
      <c r="AC860" s="13"/>
      <c r="AD860" s="13"/>
      <c r="AE860" s="13"/>
      <c r="AT860" s="220" t="s">
        <v>291</v>
      </c>
      <c r="AU860" s="220" t="s">
        <v>87</v>
      </c>
      <c r="AV860" s="13" t="s">
        <v>87</v>
      </c>
      <c r="AW860" s="13" t="s">
        <v>31</v>
      </c>
      <c r="AX860" s="13" t="s">
        <v>75</v>
      </c>
      <c r="AY860" s="220" t="s">
        <v>283</v>
      </c>
    </row>
    <row r="861" s="14" customFormat="1">
      <c r="A861" s="14"/>
      <c r="B861" s="227"/>
      <c r="C861" s="14"/>
      <c r="D861" s="219" t="s">
        <v>291</v>
      </c>
      <c r="E861" s="228" t="s">
        <v>1</v>
      </c>
      <c r="F861" s="229" t="s">
        <v>293</v>
      </c>
      <c r="G861" s="14"/>
      <c r="H861" s="230">
        <v>311.23000000000002</v>
      </c>
      <c r="I861" s="231"/>
      <c r="J861" s="14"/>
      <c r="K861" s="14"/>
      <c r="L861" s="227"/>
      <c r="M861" s="232"/>
      <c r="N861" s="233"/>
      <c r="O861" s="233"/>
      <c r="P861" s="233"/>
      <c r="Q861" s="233"/>
      <c r="R861" s="233"/>
      <c r="S861" s="233"/>
      <c r="T861" s="234"/>
      <c r="U861" s="14"/>
      <c r="V861" s="14"/>
      <c r="W861" s="14"/>
      <c r="X861" s="14"/>
      <c r="Y861" s="14"/>
      <c r="Z861" s="14"/>
      <c r="AA861" s="14"/>
      <c r="AB861" s="14"/>
      <c r="AC861" s="14"/>
      <c r="AD861" s="14"/>
      <c r="AE861" s="14"/>
      <c r="AT861" s="228" t="s">
        <v>291</v>
      </c>
      <c r="AU861" s="228" t="s">
        <v>87</v>
      </c>
      <c r="AV861" s="14" t="s">
        <v>289</v>
      </c>
      <c r="AW861" s="14" t="s">
        <v>31</v>
      </c>
      <c r="AX861" s="14" t="s">
        <v>82</v>
      </c>
      <c r="AY861" s="228" t="s">
        <v>283</v>
      </c>
    </row>
    <row r="862" s="2" customFormat="1" ht="37.8" customHeight="1">
      <c r="A862" s="37"/>
      <c r="B862" s="168"/>
      <c r="C862" s="204" t="s">
        <v>3082</v>
      </c>
      <c r="D862" s="204" t="s">
        <v>285</v>
      </c>
      <c r="E862" s="205" t="s">
        <v>2690</v>
      </c>
      <c r="F862" s="206" t="s">
        <v>5824</v>
      </c>
      <c r="G862" s="207" t="s">
        <v>1538</v>
      </c>
      <c r="H862" s="208">
        <v>559.79999999999995</v>
      </c>
      <c r="I862" s="209"/>
      <c r="J862" s="210">
        <f>ROUND(I862*H862,2)</f>
        <v>0</v>
      </c>
      <c r="K862" s="211"/>
      <c r="L862" s="38"/>
      <c r="M862" s="212" t="s">
        <v>1</v>
      </c>
      <c r="N862" s="213" t="s">
        <v>41</v>
      </c>
      <c r="O862" s="81"/>
      <c r="P862" s="214">
        <f>O862*H862</f>
        <v>0</v>
      </c>
      <c r="Q862" s="214">
        <v>4.5899999999999998E-05</v>
      </c>
      <c r="R862" s="214">
        <f>Q862*H862</f>
        <v>0.025694819999999997</v>
      </c>
      <c r="S862" s="214">
        <v>0.001</v>
      </c>
      <c r="T862" s="215">
        <f>S862*H862</f>
        <v>0.55979999999999996</v>
      </c>
      <c r="U862" s="37"/>
      <c r="V862" s="37"/>
      <c r="W862" s="37"/>
      <c r="X862" s="37"/>
      <c r="Y862" s="37"/>
      <c r="Z862" s="37"/>
      <c r="AA862" s="37"/>
      <c r="AB862" s="37"/>
      <c r="AC862" s="37"/>
      <c r="AD862" s="37"/>
      <c r="AE862" s="37"/>
      <c r="AR862" s="216" t="s">
        <v>358</v>
      </c>
      <c r="AT862" s="216" t="s">
        <v>285</v>
      </c>
      <c r="AU862" s="216" t="s">
        <v>87</v>
      </c>
      <c r="AY862" s="18" t="s">
        <v>283</v>
      </c>
      <c r="BE862" s="217">
        <f>IF(N862="základná",J862,0)</f>
        <v>0</v>
      </c>
      <c r="BF862" s="217">
        <f>IF(N862="znížená",J862,0)</f>
        <v>0</v>
      </c>
      <c r="BG862" s="217">
        <f>IF(N862="zákl. prenesená",J862,0)</f>
        <v>0</v>
      </c>
      <c r="BH862" s="217">
        <f>IF(N862="zníž. prenesená",J862,0)</f>
        <v>0</v>
      </c>
      <c r="BI862" s="217">
        <f>IF(N862="nulová",J862,0)</f>
        <v>0</v>
      </c>
      <c r="BJ862" s="18" t="s">
        <v>87</v>
      </c>
      <c r="BK862" s="217">
        <f>ROUND(I862*H862,2)</f>
        <v>0</v>
      </c>
      <c r="BL862" s="18" t="s">
        <v>358</v>
      </c>
      <c r="BM862" s="216" t="s">
        <v>5825</v>
      </c>
    </row>
    <row r="863" s="13" customFormat="1">
      <c r="A863" s="13"/>
      <c r="B863" s="218"/>
      <c r="C863" s="13"/>
      <c r="D863" s="219" t="s">
        <v>291</v>
      </c>
      <c r="E863" s="220" t="s">
        <v>1</v>
      </c>
      <c r="F863" s="221" t="s">
        <v>5826</v>
      </c>
      <c r="G863" s="13"/>
      <c r="H863" s="222">
        <v>559.79999999999995</v>
      </c>
      <c r="I863" s="223"/>
      <c r="J863" s="13"/>
      <c r="K863" s="13"/>
      <c r="L863" s="218"/>
      <c r="M863" s="224"/>
      <c r="N863" s="225"/>
      <c r="O863" s="225"/>
      <c r="P863" s="225"/>
      <c r="Q863" s="225"/>
      <c r="R863" s="225"/>
      <c r="S863" s="225"/>
      <c r="T863" s="226"/>
      <c r="U863" s="13"/>
      <c r="V863" s="13"/>
      <c r="W863" s="13"/>
      <c r="X863" s="13"/>
      <c r="Y863" s="13"/>
      <c r="Z863" s="13"/>
      <c r="AA863" s="13"/>
      <c r="AB863" s="13"/>
      <c r="AC863" s="13"/>
      <c r="AD863" s="13"/>
      <c r="AE863" s="13"/>
      <c r="AT863" s="220" t="s">
        <v>291</v>
      </c>
      <c r="AU863" s="220" t="s">
        <v>87</v>
      </c>
      <c r="AV863" s="13" t="s">
        <v>87</v>
      </c>
      <c r="AW863" s="13" t="s">
        <v>31</v>
      </c>
      <c r="AX863" s="13" t="s">
        <v>82</v>
      </c>
      <c r="AY863" s="220" t="s">
        <v>283</v>
      </c>
    </row>
    <row r="864" s="2" customFormat="1" ht="24.15" customHeight="1">
      <c r="A864" s="37"/>
      <c r="B864" s="168"/>
      <c r="C864" s="204" t="s">
        <v>1450</v>
      </c>
      <c r="D864" s="204" t="s">
        <v>285</v>
      </c>
      <c r="E864" s="205" t="s">
        <v>1542</v>
      </c>
      <c r="F864" s="206" t="s">
        <v>1543</v>
      </c>
      <c r="G864" s="207" t="s">
        <v>979</v>
      </c>
      <c r="H864" s="255"/>
      <c r="I864" s="209"/>
      <c r="J864" s="210">
        <f>ROUND(I864*H864,2)</f>
        <v>0</v>
      </c>
      <c r="K864" s="211"/>
      <c r="L864" s="38"/>
      <c r="M864" s="212" t="s">
        <v>1</v>
      </c>
      <c r="N864" s="213" t="s">
        <v>41</v>
      </c>
      <c r="O864" s="81"/>
      <c r="P864" s="214">
        <f>O864*H864</f>
        <v>0</v>
      </c>
      <c r="Q864" s="214">
        <v>0</v>
      </c>
      <c r="R864" s="214">
        <f>Q864*H864</f>
        <v>0</v>
      </c>
      <c r="S864" s="214">
        <v>0</v>
      </c>
      <c r="T864" s="215">
        <f>S864*H864</f>
        <v>0</v>
      </c>
      <c r="U864" s="37"/>
      <c r="V864" s="37"/>
      <c r="W864" s="37"/>
      <c r="X864" s="37"/>
      <c r="Y864" s="37"/>
      <c r="Z864" s="37"/>
      <c r="AA864" s="37"/>
      <c r="AB864" s="37"/>
      <c r="AC864" s="37"/>
      <c r="AD864" s="37"/>
      <c r="AE864" s="37"/>
      <c r="AR864" s="216" t="s">
        <v>358</v>
      </c>
      <c r="AT864" s="216" t="s">
        <v>285</v>
      </c>
      <c r="AU864" s="216" t="s">
        <v>87</v>
      </c>
      <c r="AY864" s="18" t="s">
        <v>283</v>
      </c>
      <c r="BE864" s="217">
        <f>IF(N864="základná",J864,0)</f>
        <v>0</v>
      </c>
      <c r="BF864" s="217">
        <f>IF(N864="znížená",J864,0)</f>
        <v>0</v>
      </c>
      <c r="BG864" s="217">
        <f>IF(N864="zákl. prenesená",J864,0)</f>
        <v>0</v>
      </c>
      <c r="BH864" s="217">
        <f>IF(N864="zníž. prenesená",J864,0)</f>
        <v>0</v>
      </c>
      <c r="BI864" s="217">
        <f>IF(N864="nulová",J864,0)</f>
        <v>0</v>
      </c>
      <c r="BJ864" s="18" t="s">
        <v>87</v>
      </c>
      <c r="BK864" s="217">
        <f>ROUND(I864*H864,2)</f>
        <v>0</v>
      </c>
      <c r="BL864" s="18" t="s">
        <v>358</v>
      </c>
      <c r="BM864" s="216" t="s">
        <v>1544</v>
      </c>
    </row>
    <row r="865" s="12" customFormat="1" ht="20.88" customHeight="1">
      <c r="A865" s="12"/>
      <c r="B865" s="191"/>
      <c r="C865" s="12"/>
      <c r="D865" s="192" t="s">
        <v>74</v>
      </c>
      <c r="E865" s="202" t="s">
        <v>1545</v>
      </c>
      <c r="F865" s="202" t="s">
        <v>1546</v>
      </c>
      <c r="G865" s="12"/>
      <c r="H865" s="12"/>
      <c r="I865" s="194"/>
      <c r="J865" s="203">
        <f>BK865</f>
        <v>0</v>
      </c>
      <c r="K865" s="12"/>
      <c r="L865" s="191"/>
      <c r="M865" s="196"/>
      <c r="N865" s="197"/>
      <c r="O865" s="197"/>
      <c r="P865" s="198">
        <f>SUM(P866:P885)</f>
        <v>0</v>
      </c>
      <c r="Q865" s="197"/>
      <c r="R865" s="198">
        <f>SUM(R866:R885)</f>
        <v>8.2424739999999996</v>
      </c>
      <c r="S865" s="197"/>
      <c r="T865" s="199">
        <f>SUM(T866:T885)</f>
        <v>0</v>
      </c>
      <c r="U865" s="12"/>
      <c r="V865" s="12"/>
      <c r="W865" s="12"/>
      <c r="X865" s="12"/>
      <c r="Y865" s="12"/>
      <c r="Z865" s="12"/>
      <c r="AA865" s="12"/>
      <c r="AB865" s="12"/>
      <c r="AC865" s="12"/>
      <c r="AD865" s="12"/>
      <c r="AE865" s="12"/>
      <c r="AR865" s="192" t="s">
        <v>87</v>
      </c>
      <c r="AT865" s="200" t="s">
        <v>74</v>
      </c>
      <c r="AU865" s="200" t="s">
        <v>87</v>
      </c>
      <c r="AY865" s="192" t="s">
        <v>283</v>
      </c>
      <c r="BK865" s="201">
        <f>SUM(BK866:BK885)</f>
        <v>0</v>
      </c>
    </row>
    <row r="866" s="2" customFormat="1" ht="24.15" customHeight="1">
      <c r="A866" s="37"/>
      <c r="B866" s="168"/>
      <c r="C866" s="204" t="s">
        <v>1455</v>
      </c>
      <c r="D866" s="204" t="s">
        <v>285</v>
      </c>
      <c r="E866" s="205" t="s">
        <v>1548</v>
      </c>
      <c r="F866" s="206" t="s">
        <v>1549</v>
      </c>
      <c r="G866" s="207" t="s">
        <v>288</v>
      </c>
      <c r="H866" s="208">
        <v>15.73</v>
      </c>
      <c r="I866" s="209"/>
      <c r="J866" s="210">
        <f>ROUND(I866*H866,2)</f>
        <v>0</v>
      </c>
      <c r="K866" s="211"/>
      <c r="L866" s="38"/>
      <c r="M866" s="212" t="s">
        <v>1</v>
      </c>
      <c r="N866" s="213" t="s">
        <v>41</v>
      </c>
      <c r="O866" s="81"/>
      <c r="P866" s="214">
        <f>O866*H866</f>
        <v>0</v>
      </c>
      <c r="Q866" s="214">
        <v>0.0037499999999999999</v>
      </c>
      <c r="R866" s="214">
        <f>Q866*H866</f>
        <v>0.058987499999999998</v>
      </c>
      <c r="S866" s="214">
        <v>0</v>
      </c>
      <c r="T866" s="215">
        <f>S866*H866</f>
        <v>0</v>
      </c>
      <c r="U866" s="37"/>
      <c r="V866" s="37"/>
      <c r="W866" s="37"/>
      <c r="X866" s="37"/>
      <c r="Y866" s="37"/>
      <c r="Z866" s="37"/>
      <c r="AA866" s="37"/>
      <c r="AB866" s="37"/>
      <c r="AC866" s="37"/>
      <c r="AD866" s="37"/>
      <c r="AE866" s="37"/>
      <c r="AR866" s="216" t="s">
        <v>358</v>
      </c>
      <c r="AT866" s="216" t="s">
        <v>285</v>
      </c>
      <c r="AU866" s="216" t="s">
        <v>92</v>
      </c>
      <c r="AY866" s="18" t="s">
        <v>283</v>
      </c>
      <c r="BE866" s="217">
        <f>IF(N866="základná",J866,0)</f>
        <v>0</v>
      </c>
      <c r="BF866" s="217">
        <f>IF(N866="znížená",J866,0)</f>
        <v>0</v>
      </c>
      <c r="BG866" s="217">
        <f>IF(N866="zákl. prenesená",J866,0)</f>
        <v>0</v>
      </c>
      <c r="BH866" s="217">
        <f>IF(N866="zníž. prenesená",J866,0)</f>
        <v>0</v>
      </c>
      <c r="BI866" s="217">
        <f>IF(N866="nulová",J866,0)</f>
        <v>0</v>
      </c>
      <c r="BJ866" s="18" t="s">
        <v>87</v>
      </c>
      <c r="BK866" s="217">
        <f>ROUND(I866*H866,2)</f>
        <v>0</v>
      </c>
      <c r="BL866" s="18" t="s">
        <v>358</v>
      </c>
      <c r="BM866" s="216" t="s">
        <v>1550</v>
      </c>
    </row>
    <row r="867" s="15" customFormat="1">
      <c r="A867" s="15"/>
      <c r="B867" s="235"/>
      <c r="C867" s="15"/>
      <c r="D867" s="219" t="s">
        <v>291</v>
      </c>
      <c r="E867" s="236" t="s">
        <v>1</v>
      </c>
      <c r="F867" s="237" t="s">
        <v>1551</v>
      </c>
      <c r="G867" s="15"/>
      <c r="H867" s="236" t="s">
        <v>1</v>
      </c>
      <c r="I867" s="238"/>
      <c r="J867" s="15"/>
      <c r="K867" s="15"/>
      <c r="L867" s="235"/>
      <c r="M867" s="239"/>
      <c r="N867" s="240"/>
      <c r="O867" s="240"/>
      <c r="P867" s="240"/>
      <c r="Q867" s="240"/>
      <c r="R867" s="240"/>
      <c r="S867" s="240"/>
      <c r="T867" s="241"/>
      <c r="U867" s="15"/>
      <c r="V867" s="15"/>
      <c r="W867" s="15"/>
      <c r="X867" s="15"/>
      <c r="Y867" s="15"/>
      <c r="Z867" s="15"/>
      <c r="AA867" s="15"/>
      <c r="AB867" s="15"/>
      <c r="AC867" s="15"/>
      <c r="AD867" s="15"/>
      <c r="AE867" s="15"/>
      <c r="AT867" s="236" t="s">
        <v>291</v>
      </c>
      <c r="AU867" s="236" t="s">
        <v>92</v>
      </c>
      <c r="AV867" s="15" t="s">
        <v>82</v>
      </c>
      <c r="AW867" s="15" t="s">
        <v>31</v>
      </c>
      <c r="AX867" s="15" t="s">
        <v>75</v>
      </c>
      <c r="AY867" s="236" t="s">
        <v>283</v>
      </c>
    </row>
    <row r="868" s="13" customFormat="1">
      <c r="A868" s="13"/>
      <c r="B868" s="218"/>
      <c r="C868" s="13"/>
      <c r="D868" s="219" t="s">
        <v>291</v>
      </c>
      <c r="E868" s="220" t="s">
        <v>1</v>
      </c>
      <c r="F868" s="221" t="s">
        <v>5827</v>
      </c>
      <c r="G868" s="13"/>
      <c r="H868" s="222">
        <v>11.26</v>
      </c>
      <c r="I868" s="223"/>
      <c r="J868" s="13"/>
      <c r="K868" s="13"/>
      <c r="L868" s="218"/>
      <c r="M868" s="224"/>
      <c r="N868" s="225"/>
      <c r="O868" s="225"/>
      <c r="P868" s="225"/>
      <c r="Q868" s="225"/>
      <c r="R868" s="225"/>
      <c r="S868" s="225"/>
      <c r="T868" s="226"/>
      <c r="U868" s="13"/>
      <c r="V868" s="13"/>
      <c r="W868" s="13"/>
      <c r="X868" s="13"/>
      <c r="Y868" s="13"/>
      <c r="Z868" s="13"/>
      <c r="AA868" s="13"/>
      <c r="AB868" s="13"/>
      <c r="AC868" s="13"/>
      <c r="AD868" s="13"/>
      <c r="AE868" s="13"/>
      <c r="AT868" s="220" t="s">
        <v>291</v>
      </c>
      <c r="AU868" s="220" t="s">
        <v>92</v>
      </c>
      <c r="AV868" s="13" t="s">
        <v>87</v>
      </c>
      <c r="AW868" s="13" t="s">
        <v>31</v>
      </c>
      <c r="AX868" s="13" t="s">
        <v>75</v>
      </c>
      <c r="AY868" s="220" t="s">
        <v>283</v>
      </c>
    </row>
    <row r="869" s="13" customFormat="1">
      <c r="A869" s="13"/>
      <c r="B869" s="218"/>
      <c r="C869" s="13"/>
      <c r="D869" s="219" t="s">
        <v>291</v>
      </c>
      <c r="E869" s="220" t="s">
        <v>1</v>
      </c>
      <c r="F869" s="221" t="s">
        <v>5828</v>
      </c>
      <c r="G869" s="13"/>
      <c r="H869" s="222">
        <v>4.4699999999999998</v>
      </c>
      <c r="I869" s="223"/>
      <c r="J869" s="13"/>
      <c r="K869" s="13"/>
      <c r="L869" s="218"/>
      <c r="M869" s="224"/>
      <c r="N869" s="225"/>
      <c r="O869" s="225"/>
      <c r="P869" s="225"/>
      <c r="Q869" s="225"/>
      <c r="R869" s="225"/>
      <c r="S869" s="225"/>
      <c r="T869" s="226"/>
      <c r="U869" s="13"/>
      <c r="V869" s="13"/>
      <c r="W869" s="13"/>
      <c r="X869" s="13"/>
      <c r="Y869" s="13"/>
      <c r="Z869" s="13"/>
      <c r="AA869" s="13"/>
      <c r="AB869" s="13"/>
      <c r="AC869" s="13"/>
      <c r="AD869" s="13"/>
      <c r="AE869" s="13"/>
      <c r="AT869" s="220" t="s">
        <v>291</v>
      </c>
      <c r="AU869" s="220" t="s">
        <v>92</v>
      </c>
      <c r="AV869" s="13" t="s">
        <v>87</v>
      </c>
      <c r="AW869" s="13" t="s">
        <v>31</v>
      </c>
      <c r="AX869" s="13" t="s">
        <v>75</v>
      </c>
      <c r="AY869" s="220" t="s">
        <v>283</v>
      </c>
    </row>
    <row r="870" s="14" customFormat="1">
      <c r="A870" s="14"/>
      <c r="B870" s="227"/>
      <c r="C870" s="14"/>
      <c r="D870" s="219" t="s">
        <v>291</v>
      </c>
      <c r="E870" s="228" t="s">
        <v>1</v>
      </c>
      <c r="F870" s="229" t="s">
        <v>293</v>
      </c>
      <c r="G870" s="14"/>
      <c r="H870" s="230">
        <v>15.73</v>
      </c>
      <c r="I870" s="231"/>
      <c r="J870" s="14"/>
      <c r="K870" s="14"/>
      <c r="L870" s="227"/>
      <c r="M870" s="232"/>
      <c r="N870" s="233"/>
      <c r="O870" s="233"/>
      <c r="P870" s="233"/>
      <c r="Q870" s="233"/>
      <c r="R870" s="233"/>
      <c r="S870" s="233"/>
      <c r="T870" s="234"/>
      <c r="U870" s="14"/>
      <c r="V870" s="14"/>
      <c r="W870" s="14"/>
      <c r="X870" s="14"/>
      <c r="Y870" s="14"/>
      <c r="Z870" s="14"/>
      <c r="AA870" s="14"/>
      <c r="AB870" s="14"/>
      <c r="AC870" s="14"/>
      <c r="AD870" s="14"/>
      <c r="AE870" s="14"/>
      <c r="AT870" s="228" t="s">
        <v>291</v>
      </c>
      <c r="AU870" s="228" t="s">
        <v>92</v>
      </c>
      <c r="AV870" s="14" t="s">
        <v>289</v>
      </c>
      <c r="AW870" s="14" t="s">
        <v>31</v>
      </c>
      <c r="AX870" s="14" t="s">
        <v>82</v>
      </c>
      <c r="AY870" s="228" t="s">
        <v>283</v>
      </c>
    </row>
    <row r="871" s="2" customFormat="1" ht="16.5" customHeight="1">
      <c r="A871" s="37"/>
      <c r="B871" s="168"/>
      <c r="C871" s="242" t="s">
        <v>1459</v>
      </c>
      <c r="D871" s="242" t="s">
        <v>582</v>
      </c>
      <c r="E871" s="243" t="s">
        <v>1561</v>
      </c>
      <c r="F871" s="244" t="s">
        <v>1562</v>
      </c>
      <c r="G871" s="245" t="s">
        <v>288</v>
      </c>
      <c r="H871" s="246">
        <v>16.359000000000002</v>
      </c>
      <c r="I871" s="247"/>
      <c r="J871" s="248">
        <f>ROUND(I871*H871,2)</f>
        <v>0</v>
      </c>
      <c r="K871" s="249"/>
      <c r="L871" s="250"/>
      <c r="M871" s="251" t="s">
        <v>1</v>
      </c>
      <c r="N871" s="252" t="s">
        <v>41</v>
      </c>
      <c r="O871" s="81"/>
      <c r="P871" s="214">
        <f>O871*H871</f>
        <v>0</v>
      </c>
      <c r="Q871" s="214">
        <v>0.021000000000000001</v>
      </c>
      <c r="R871" s="214">
        <f>Q871*H871</f>
        <v>0.34353900000000004</v>
      </c>
      <c r="S871" s="214">
        <v>0</v>
      </c>
      <c r="T871" s="215">
        <f>S871*H871</f>
        <v>0</v>
      </c>
      <c r="U871" s="37"/>
      <c r="V871" s="37"/>
      <c r="W871" s="37"/>
      <c r="X871" s="37"/>
      <c r="Y871" s="37"/>
      <c r="Z871" s="37"/>
      <c r="AA871" s="37"/>
      <c r="AB871" s="37"/>
      <c r="AC871" s="37"/>
      <c r="AD871" s="37"/>
      <c r="AE871" s="37"/>
      <c r="AR871" s="216" t="s">
        <v>473</v>
      </c>
      <c r="AT871" s="216" t="s">
        <v>582</v>
      </c>
      <c r="AU871" s="216" t="s">
        <v>92</v>
      </c>
      <c r="AY871" s="18" t="s">
        <v>283</v>
      </c>
      <c r="BE871" s="217">
        <f>IF(N871="základná",J871,0)</f>
        <v>0</v>
      </c>
      <c r="BF871" s="217">
        <f>IF(N871="znížená",J871,0)</f>
        <v>0</v>
      </c>
      <c r="BG871" s="217">
        <f>IF(N871="zákl. prenesená",J871,0)</f>
        <v>0</v>
      </c>
      <c r="BH871" s="217">
        <f>IF(N871="zníž. prenesená",J871,0)</f>
        <v>0</v>
      </c>
      <c r="BI871" s="217">
        <f>IF(N871="nulová",J871,0)</f>
        <v>0</v>
      </c>
      <c r="BJ871" s="18" t="s">
        <v>87</v>
      </c>
      <c r="BK871" s="217">
        <f>ROUND(I871*H871,2)</f>
        <v>0</v>
      </c>
      <c r="BL871" s="18" t="s">
        <v>358</v>
      </c>
      <c r="BM871" s="216" t="s">
        <v>1563</v>
      </c>
    </row>
    <row r="872" s="13" customFormat="1">
      <c r="A872" s="13"/>
      <c r="B872" s="218"/>
      <c r="C872" s="13"/>
      <c r="D872" s="219" t="s">
        <v>291</v>
      </c>
      <c r="E872" s="13"/>
      <c r="F872" s="221" t="s">
        <v>5829</v>
      </c>
      <c r="G872" s="13"/>
      <c r="H872" s="222">
        <v>16.359000000000002</v>
      </c>
      <c r="I872" s="223"/>
      <c r="J872" s="13"/>
      <c r="K872" s="13"/>
      <c r="L872" s="218"/>
      <c r="M872" s="224"/>
      <c r="N872" s="225"/>
      <c r="O872" s="225"/>
      <c r="P872" s="225"/>
      <c r="Q872" s="225"/>
      <c r="R872" s="225"/>
      <c r="S872" s="225"/>
      <c r="T872" s="226"/>
      <c r="U872" s="13"/>
      <c r="V872" s="13"/>
      <c r="W872" s="13"/>
      <c r="X872" s="13"/>
      <c r="Y872" s="13"/>
      <c r="Z872" s="13"/>
      <c r="AA872" s="13"/>
      <c r="AB872" s="13"/>
      <c r="AC872" s="13"/>
      <c r="AD872" s="13"/>
      <c r="AE872" s="13"/>
      <c r="AT872" s="220" t="s">
        <v>291</v>
      </c>
      <c r="AU872" s="220" t="s">
        <v>92</v>
      </c>
      <c r="AV872" s="13" t="s">
        <v>87</v>
      </c>
      <c r="AW872" s="13" t="s">
        <v>3</v>
      </c>
      <c r="AX872" s="13" t="s">
        <v>82</v>
      </c>
      <c r="AY872" s="220" t="s">
        <v>283</v>
      </c>
    </row>
    <row r="873" s="2" customFormat="1" ht="24.15" customHeight="1">
      <c r="A873" s="37"/>
      <c r="B873" s="168"/>
      <c r="C873" s="204" t="s">
        <v>1146</v>
      </c>
      <c r="D873" s="204" t="s">
        <v>285</v>
      </c>
      <c r="E873" s="205" t="s">
        <v>1566</v>
      </c>
      <c r="F873" s="206" t="s">
        <v>1567</v>
      </c>
      <c r="G873" s="207" t="s">
        <v>649</v>
      </c>
      <c r="H873" s="208">
        <v>15.5</v>
      </c>
      <c r="I873" s="209"/>
      <c r="J873" s="210">
        <f>ROUND(I873*H873,2)</f>
        <v>0</v>
      </c>
      <c r="K873" s="211"/>
      <c r="L873" s="38"/>
      <c r="M873" s="212" t="s">
        <v>1</v>
      </c>
      <c r="N873" s="213" t="s">
        <v>41</v>
      </c>
      <c r="O873" s="81"/>
      <c r="P873" s="214">
        <f>O873*H873</f>
        <v>0</v>
      </c>
      <c r="Q873" s="214">
        <v>0.00296</v>
      </c>
      <c r="R873" s="214">
        <f>Q873*H873</f>
        <v>0.045879999999999997</v>
      </c>
      <c r="S873" s="214">
        <v>0</v>
      </c>
      <c r="T873" s="215">
        <f>S873*H873</f>
        <v>0</v>
      </c>
      <c r="U873" s="37"/>
      <c r="V873" s="37"/>
      <c r="W873" s="37"/>
      <c r="X873" s="37"/>
      <c r="Y873" s="37"/>
      <c r="Z873" s="37"/>
      <c r="AA873" s="37"/>
      <c r="AB873" s="37"/>
      <c r="AC873" s="37"/>
      <c r="AD873" s="37"/>
      <c r="AE873" s="37"/>
      <c r="AR873" s="216" t="s">
        <v>358</v>
      </c>
      <c r="AT873" s="216" t="s">
        <v>285</v>
      </c>
      <c r="AU873" s="216" t="s">
        <v>92</v>
      </c>
      <c r="AY873" s="18" t="s">
        <v>283</v>
      </c>
      <c r="BE873" s="217">
        <f>IF(N873="základná",J873,0)</f>
        <v>0</v>
      </c>
      <c r="BF873" s="217">
        <f>IF(N873="znížená",J873,0)</f>
        <v>0</v>
      </c>
      <c r="BG873" s="217">
        <f>IF(N873="zákl. prenesená",J873,0)</f>
        <v>0</v>
      </c>
      <c r="BH873" s="217">
        <f>IF(N873="zníž. prenesená",J873,0)</f>
        <v>0</v>
      </c>
      <c r="BI873" s="217">
        <f>IF(N873="nulová",J873,0)</f>
        <v>0</v>
      </c>
      <c r="BJ873" s="18" t="s">
        <v>87</v>
      </c>
      <c r="BK873" s="217">
        <f>ROUND(I873*H873,2)</f>
        <v>0</v>
      </c>
      <c r="BL873" s="18" t="s">
        <v>358</v>
      </c>
      <c r="BM873" s="216" t="s">
        <v>1568</v>
      </c>
    </row>
    <row r="874" s="13" customFormat="1">
      <c r="A874" s="13"/>
      <c r="B874" s="218"/>
      <c r="C874" s="13"/>
      <c r="D874" s="219" t="s">
        <v>291</v>
      </c>
      <c r="E874" s="220" t="s">
        <v>1</v>
      </c>
      <c r="F874" s="221" t="s">
        <v>5830</v>
      </c>
      <c r="G874" s="13"/>
      <c r="H874" s="222">
        <v>15.5</v>
      </c>
      <c r="I874" s="223"/>
      <c r="J874" s="13"/>
      <c r="K874" s="13"/>
      <c r="L874" s="218"/>
      <c r="M874" s="224"/>
      <c r="N874" s="225"/>
      <c r="O874" s="225"/>
      <c r="P874" s="225"/>
      <c r="Q874" s="225"/>
      <c r="R874" s="225"/>
      <c r="S874" s="225"/>
      <c r="T874" s="226"/>
      <c r="U874" s="13"/>
      <c r="V874" s="13"/>
      <c r="W874" s="13"/>
      <c r="X874" s="13"/>
      <c r="Y874" s="13"/>
      <c r="Z874" s="13"/>
      <c r="AA874" s="13"/>
      <c r="AB874" s="13"/>
      <c r="AC874" s="13"/>
      <c r="AD874" s="13"/>
      <c r="AE874" s="13"/>
      <c r="AT874" s="220" t="s">
        <v>291</v>
      </c>
      <c r="AU874" s="220" t="s">
        <v>92</v>
      </c>
      <c r="AV874" s="13" t="s">
        <v>87</v>
      </c>
      <c r="AW874" s="13" t="s">
        <v>31</v>
      </c>
      <c r="AX874" s="13" t="s">
        <v>82</v>
      </c>
      <c r="AY874" s="220" t="s">
        <v>283</v>
      </c>
    </row>
    <row r="875" s="2" customFormat="1" ht="16.5" customHeight="1">
      <c r="A875" s="37"/>
      <c r="B875" s="168"/>
      <c r="C875" s="242" t="s">
        <v>937</v>
      </c>
      <c r="D875" s="242" t="s">
        <v>582</v>
      </c>
      <c r="E875" s="243" t="s">
        <v>1572</v>
      </c>
      <c r="F875" s="244" t="s">
        <v>1573</v>
      </c>
      <c r="G875" s="245" t="s">
        <v>373</v>
      </c>
      <c r="H875" s="246">
        <v>53.738999999999997</v>
      </c>
      <c r="I875" s="247"/>
      <c r="J875" s="248">
        <f>ROUND(I875*H875,2)</f>
        <v>0</v>
      </c>
      <c r="K875" s="249"/>
      <c r="L875" s="250"/>
      <c r="M875" s="251" t="s">
        <v>1</v>
      </c>
      <c r="N875" s="252" t="s">
        <v>41</v>
      </c>
      <c r="O875" s="81"/>
      <c r="P875" s="214">
        <f>O875*H875</f>
        <v>0</v>
      </c>
      <c r="Q875" s="214">
        <v>0.00050000000000000001</v>
      </c>
      <c r="R875" s="214">
        <f>Q875*H875</f>
        <v>0.026869499999999998</v>
      </c>
      <c r="S875" s="214">
        <v>0</v>
      </c>
      <c r="T875" s="215">
        <f>S875*H875</f>
        <v>0</v>
      </c>
      <c r="U875" s="37"/>
      <c r="V875" s="37"/>
      <c r="W875" s="37"/>
      <c r="X875" s="37"/>
      <c r="Y875" s="37"/>
      <c r="Z875" s="37"/>
      <c r="AA875" s="37"/>
      <c r="AB875" s="37"/>
      <c r="AC875" s="37"/>
      <c r="AD875" s="37"/>
      <c r="AE875" s="37"/>
      <c r="AR875" s="216" t="s">
        <v>473</v>
      </c>
      <c r="AT875" s="216" t="s">
        <v>582</v>
      </c>
      <c r="AU875" s="216" t="s">
        <v>92</v>
      </c>
      <c r="AY875" s="18" t="s">
        <v>283</v>
      </c>
      <c r="BE875" s="217">
        <f>IF(N875="základná",J875,0)</f>
        <v>0</v>
      </c>
      <c r="BF875" s="217">
        <f>IF(N875="znížená",J875,0)</f>
        <v>0</v>
      </c>
      <c r="BG875" s="217">
        <f>IF(N875="zákl. prenesená",J875,0)</f>
        <v>0</v>
      </c>
      <c r="BH875" s="217">
        <f>IF(N875="zníž. prenesená",J875,0)</f>
        <v>0</v>
      </c>
      <c r="BI875" s="217">
        <f>IF(N875="nulová",J875,0)</f>
        <v>0</v>
      </c>
      <c r="BJ875" s="18" t="s">
        <v>87</v>
      </c>
      <c r="BK875" s="217">
        <f>ROUND(I875*H875,2)</f>
        <v>0</v>
      </c>
      <c r="BL875" s="18" t="s">
        <v>358</v>
      </c>
      <c r="BM875" s="216" t="s">
        <v>1574</v>
      </c>
    </row>
    <row r="876" s="13" customFormat="1">
      <c r="A876" s="13"/>
      <c r="B876" s="218"/>
      <c r="C876" s="13"/>
      <c r="D876" s="219" t="s">
        <v>291</v>
      </c>
      <c r="E876" s="13"/>
      <c r="F876" s="221" t="s">
        <v>5831</v>
      </c>
      <c r="G876" s="13"/>
      <c r="H876" s="222">
        <v>53.738999999999997</v>
      </c>
      <c r="I876" s="223"/>
      <c r="J876" s="13"/>
      <c r="K876" s="13"/>
      <c r="L876" s="218"/>
      <c r="M876" s="224"/>
      <c r="N876" s="225"/>
      <c r="O876" s="225"/>
      <c r="P876" s="225"/>
      <c r="Q876" s="225"/>
      <c r="R876" s="225"/>
      <c r="S876" s="225"/>
      <c r="T876" s="226"/>
      <c r="U876" s="13"/>
      <c r="V876" s="13"/>
      <c r="W876" s="13"/>
      <c r="X876" s="13"/>
      <c r="Y876" s="13"/>
      <c r="Z876" s="13"/>
      <c r="AA876" s="13"/>
      <c r="AB876" s="13"/>
      <c r="AC876" s="13"/>
      <c r="AD876" s="13"/>
      <c r="AE876" s="13"/>
      <c r="AT876" s="220" t="s">
        <v>291</v>
      </c>
      <c r="AU876" s="220" t="s">
        <v>92</v>
      </c>
      <c r="AV876" s="13" t="s">
        <v>87</v>
      </c>
      <c r="AW876" s="13" t="s">
        <v>3</v>
      </c>
      <c r="AX876" s="13" t="s">
        <v>82</v>
      </c>
      <c r="AY876" s="220" t="s">
        <v>283</v>
      </c>
    </row>
    <row r="877" s="2" customFormat="1" ht="24.15" customHeight="1">
      <c r="A877" s="37"/>
      <c r="B877" s="168"/>
      <c r="C877" s="204" t="s">
        <v>941</v>
      </c>
      <c r="D877" s="204" t="s">
        <v>285</v>
      </c>
      <c r="E877" s="205" t="s">
        <v>1577</v>
      </c>
      <c r="F877" s="206" t="s">
        <v>1578</v>
      </c>
      <c r="G877" s="207" t="s">
        <v>288</v>
      </c>
      <c r="H877" s="208">
        <v>348.43000000000001</v>
      </c>
      <c r="I877" s="209"/>
      <c r="J877" s="210">
        <f>ROUND(I877*H877,2)</f>
        <v>0</v>
      </c>
      <c r="K877" s="211"/>
      <c r="L877" s="38"/>
      <c r="M877" s="212" t="s">
        <v>1</v>
      </c>
      <c r="N877" s="213" t="s">
        <v>41</v>
      </c>
      <c r="O877" s="81"/>
      <c r="P877" s="214">
        <f>O877*H877</f>
        <v>0</v>
      </c>
      <c r="Q877" s="214">
        <v>0.0037799999999999999</v>
      </c>
      <c r="R877" s="214">
        <f>Q877*H877</f>
        <v>1.3170653999999999</v>
      </c>
      <c r="S877" s="214">
        <v>0</v>
      </c>
      <c r="T877" s="215">
        <f>S877*H877</f>
        <v>0</v>
      </c>
      <c r="U877" s="37"/>
      <c r="V877" s="37"/>
      <c r="W877" s="37"/>
      <c r="X877" s="37"/>
      <c r="Y877" s="37"/>
      <c r="Z877" s="37"/>
      <c r="AA877" s="37"/>
      <c r="AB877" s="37"/>
      <c r="AC877" s="37"/>
      <c r="AD877" s="37"/>
      <c r="AE877" s="37"/>
      <c r="AR877" s="216" t="s">
        <v>358</v>
      </c>
      <c r="AT877" s="216" t="s">
        <v>285</v>
      </c>
      <c r="AU877" s="216" t="s">
        <v>92</v>
      </c>
      <c r="AY877" s="18" t="s">
        <v>283</v>
      </c>
      <c r="BE877" s="217">
        <f>IF(N877="základná",J877,0)</f>
        <v>0</v>
      </c>
      <c r="BF877" s="217">
        <f>IF(N877="znížená",J877,0)</f>
        <v>0</v>
      </c>
      <c r="BG877" s="217">
        <f>IF(N877="zákl. prenesená",J877,0)</f>
        <v>0</v>
      </c>
      <c r="BH877" s="217">
        <f>IF(N877="zníž. prenesená",J877,0)</f>
        <v>0</v>
      </c>
      <c r="BI877" s="217">
        <f>IF(N877="nulová",J877,0)</f>
        <v>0</v>
      </c>
      <c r="BJ877" s="18" t="s">
        <v>87</v>
      </c>
      <c r="BK877" s="217">
        <f>ROUND(I877*H877,2)</f>
        <v>0</v>
      </c>
      <c r="BL877" s="18" t="s">
        <v>358</v>
      </c>
      <c r="BM877" s="216" t="s">
        <v>1579</v>
      </c>
    </row>
    <row r="878" s="15" customFormat="1">
      <c r="A878" s="15"/>
      <c r="B878" s="235"/>
      <c r="C878" s="15"/>
      <c r="D878" s="219" t="s">
        <v>291</v>
      </c>
      <c r="E878" s="236" t="s">
        <v>1</v>
      </c>
      <c r="F878" s="237" t="s">
        <v>5345</v>
      </c>
      <c r="G878" s="15"/>
      <c r="H878" s="236" t="s">
        <v>1</v>
      </c>
      <c r="I878" s="238"/>
      <c r="J878" s="15"/>
      <c r="K878" s="15"/>
      <c r="L878" s="235"/>
      <c r="M878" s="239"/>
      <c r="N878" s="240"/>
      <c r="O878" s="240"/>
      <c r="P878" s="240"/>
      <c r="Q878" s="240"/>
      <c r="R878" s="240"/>
      <c r="S878" s="240"/>
      <c r="T878" s="241"/>
      <c r="U878" s="15"/>
      <c r="V878" s="15"/>
      <c r="W878" s="15"/>
      <c r="X878" s="15"/>
      <c r="Y878" s="15"/>
      <c r="Z878" s="15"/>
      <c r="AA878" s="15"/>
      <c r="AB878" s="15"/>
      <c r="AC878" s="15"/>
      <c r="AD878" s="15"/>
      <c r="AE878" s="15"/>
      <c r="AT878" s="236" t="s">
        <v>291</v>
      </c>
      <c r="AU878" s="236" t="s">
        <v>92</v>
      </c>
      <c r="AV878" s="15" t="s">
        <v>82</v>
      </c>
      <c r="AW878" s="15" t="s">
        <v>31</v>
      </c>
      <c r="AX878" s="15" t="s">
        <v>75</v>
      </c>
      <c r="AY878" s="236" t="s">
        <v>283</v>
      </c>
    </row>
    <row r="879" s="13" customFormat="1">
      <c r="A879" s="13"/>
      <c r="B879" s="218"/>
      <c r="C879" s="13"/>
      <c r="D879" s="219" t="s">
        <v>291</v>
      </c>
      <c r="E879" s="220" t="s">
        <v>1</v>
      </c>
      <c r="F879" s="221" t="s">
        <v>5832</v>
      </c>
      <c r="G879" s="13"/>
      <c r="H879" s="222">
        <v>221.36000000000001</v>
      </c>
      <c r="I879" s="223"/>
      <c r="J879" s="13"/>
      <c r="K879" s="13"/>
      <c r="L879" s="218"/>
      <c r="M879" s="224"/>
      <c r="N879" s="225"/>
      <c r="O879" s="225"/>
      <c r="P879" s="225"/>
      <c r="Q879" s="225"/>
      <c r="R879" s="225"/>
      <c r="S879" s="225"/>
      <c r="T879" s="226"/>
      <c r="U879" s="13"/>
      <c r="V879" s="13"/>
      <c r="W879" s="13"/>
      <c r="X879" s="13"/>
      <c r="Y879" s="13"/>
      <c r="Z879" s="13"/>
      <c r="AA879" s="13"/>
      <c r="AB879" s="13"/>
      <c r="AC879" s="13"/>
      <c r="AD879" s="13"/>
      <c r="AE879" s="13"/>
      <c r="AT879" s="220" t="s">
        <v>291</v>
      </c>
      <c r="AU879" s="220" t="s">
        <v>92</v>
      </c>
      <c r="AV879" s="13" t="s">
        <v>87</v>
      </c>
      <c r="AW879" s="13" t="s">
        <v>31</v>
      </c>
      <c r="AX879" s="13" t="s">
        <v>75</v>
      </c>
      <c r="AY879" s="220" t="s">
        <v>283</v>
      </c>
    </row>
    <row r="880" s="15" customFormat="1">
      <c r="A880" s="15"/>
      <c r="B880" s="235"/>
      <c r="C880" s="15"/>
      <c r="D880" s="219" t="s">
        <v>291</v>
      </c>
      <c r="E880" s="236" t="s">
        <v>1</v>
      </c>
      <c r="F880" s="237" t="s">
        <v>404</v>
      </c>
      <c r="G880" s="15"/>
      <c r="H880" s="236" t="s">
        <v>1</v>
      </c>
      <c r="I880" s="238"/>
      <c r="J880" s="15"/>
      <c r="K880" s="15"/>
      <c r="L880" s="235"/>
      <c r="M880" s="239"/>
      <c r="N880" s="240"/>
      <c r="O880" s="240"/>
      <c r="P880" s="240"/>
      <c r="Q880" s="240"/>
      <c r="R880" s="240"/>
      <c r="S880" s="240"/>
      <c r="T880" s="241"/>
      <c r="U880" s="15"/>
      <c r="V880" s="15"/>
      <c r="W880" s="15"/>
      <c r="X880" s="15"/>
      <c r="Y880" s="15"/>
      <c r="Z880" s="15"/>
      <c r="AA880" s="15"/>
      <c r="AB880" s="15"/>
      <c r="AC880" s="15"/>
      <c r="AD880" s="15"/>
      <c r="AE880" s="15"/>
      <c r="AT880" s="236" t="s">
        <v>291</v>
      </c>
      <c r="AU880" s="236" t="s">
        <v>92</v>
      </c>
      <c r="AV880" s="15" t="s">
        <v>82</v>
      </c>
      <c r="AW880" s="15" t="s">
        <v>31</v>
      </c>
      <c r="AX880" s="15" t="s">
        <v>75</v>
      </c>
      <c r="AY880" s="236" t="s">
        <v>283</v>
      </c>
    </row>
    <row r="881" s="13" customFormat="1">
      <c r="A881" s="13"/>
      <c r="B881" s="218"/>
      <c r="C881" s="13"/>
      <c r="D881" s="219" t="s">
        <v>291</v>
      </c>
      <c r="E881" s="220" t="s">
        <v>1</v>
      </c>
      <c r="F881" s="221" t="s">
        <v>5833</v>
      </c>
      <c r="G881" s="13"/>
      <c r="H881" s="222">
        <v>127.06999999999999</v>
      </c>
      <c r="I881" s="223"/>
      <c r="J881" s="13"/>
      <c r="K881" s="13"/>
      <c r="L881" s="218"/>
      <c r="M881" s="224"/>
      <c r="N881" s="225"/>
      <c r="O881" s="225"/>
      <c r="P881" s="225"/>
      <c r="Q881" s="225"/>
      <c r="R881" s="225"/>
      <c r="S881" s="225"/>
      <c r="T881" s="226"/>
      <c r="U881" s="13"/>
      <c r="V881" s="13"/>
      <c r="W881" s="13"/>
      <c r="X881" s="13"/>
      <c r="Y881" s="13"/>
      <c r="Z881" s="13"/>
      <c r="AA881" s="13"/>
      <c r="AB881" s="13"/>
      <c r="AC881" s="13"/>
      <c r="AD881" s="13"/>
      <c r="AE881" s="13"/>
      <c r="AT881" s="220" t="s">
        <v>291</v>
      </c>
      <c r="AU881" s="220" t="s">
        <v>92</v>
      </c>
      <c r="AV881" s="13" t="s">
        <v>87</v>
      </c>
      <c r="AW881" s="13" t="s">
        <v>31</v>
      </c>
      <c r="AX881" s="13" t="s">
        <v>75</v>
      </c>
      <c r="AY881" s="220" t="s">
        <v>283</v>
      </c>
    </row>
    <row r="882" s="14" customFormat="1">
      <c r="A882" s="14"/>
      <c r="B882" s="227"/>
      <c r="C882" s="14"/>
      <c r="D882" s="219" t="s">
        <v>291</v>
      </c>
      <c r="E882" s="228" t="s">
        <v>1</v>
      </c>
      <c r="F882" s="229" t="s">
        <v>293</v>
      </c>
      <c r="G882" s="14"/>
      <c r="H882" s="230">
        <v>348.43000000000001</v>
      </c>
      <c r="I882" s="231"/>
      <c r="J882" s="14"/>
      <c r="K882" s="14"/>
      <c r="L882" s="227"/>
      <c r="M882" s="232"/>
      <c r="N882" s="233"/>
      <c r="O882" s="233"/>
      <c r="P882" s="233"/>
      <c r="Q882" s="233"/>
      <c r="R882" s="233"/>
      <c r="S882" s="233"/>
      <c r="T882" s="234"/>
      <c r="U882" s="14"/>
      <c r="V882" s="14"/>
      <c r="W882" s="14"/>
      <c r="X882" s="14"/>
      <c r="Y882" s="14"/>
      <c r="Z882" s="14"/>
      <c r="AA882" s="14"/>
      <c r="AB882" s="14"/>
      <c r="AC882" s="14"/>
      <c r="AD882" s="14"/>
      <c r="AE882" s="14"/>
      <c r="AT882" s="228" t="s">
        <v>291</v>
      </c>
      <c r="AU882" s="228" t="s">
        <v>92</v>
      </c>
      <c r="AV882" s="14" t="s">
        <v>289</v>
      </c>
      <c r="AW882" s="14" t="s">
        <v>31</v>
      </c>
      <c r="AX882" s="14" t="s">
        <v>82</v>
      </c>
      <c r="AY882" s="228" t="s">
        <v>283</v>
      </c>
    </row>
    <row r="883" s="2" customFormat="1" ht="16.5" customHeight="1">
      <c r="A883" s="37"/>
      <c r="B883" s="168"/>
      <c r="C883" s="242" t="s">
        <v>946</v>
      </c>
      <c r="D883" s="242" t="s">
        <v>582</v>
      </c>
      <c r="E883" s="243" t="s">
        <v>1588</v>
      </c>
      <c r="F883" s="244" t="s">
        <v>1589</v>
      </c>
      <c r="G883" s="245" t="s">
        <v>288</v>
      </c>
      <c r="H883" s="246">
        <v>362.36700000000002</v>
      </c>
      <c r="I883" s="247"/>
      <c r="J883" s="248">
        <f>ROUND(I883*H883,2)</f>
        <v>0</v>
      </c>
      <c r="K883" s="249"/>
      <c r="L883" s="250"/>
      <c r="M883" s="251" t="s">
        <v>1</v>
      </c>
      <c r="N883" s="252" t="s">
        <v>41</v>
      </c>
      <c r="O883" s="81"/>
      <c r="P883" s="214">
        <f>O883*H883</f>
        <v>0</v>
      </c>
      <c r="Q883" s="214">
        <v>0.0178</v>
      </c>
      <c r="R883" s="214">
        <f>Q883*H883</f>
        <v>6.4501325999999999</v>
      </c>
      <c r="S883" s="214">
        <v>0</v>
      </c>
      <c r="T883" s="215">
        <f>S883*H883</f>
        <v>0</v>
      </c>
      <c r="U883" s="37"/>
      <c r="V883" s="37"/>
      <c r="W883" s="37"/>
      <c r="X883" s="37"/>
      <c r="Y883" s="37"/>
      <c r="Z883" s="37"/>
      <c r="AA883" s="37"/>
      <c r="AB883" s="37"/>
      <c r="AC883" s="37"/>
      <c r="AD883" s="37"/>
      <c r="AE883" s="37"/>
      <c r="AR883" s="216" t="s">
        <v>473</v>
      </c>
      <c r="AT883" s="216" t="s">
        <v>582</v>
      </c>
      <c r="AU883" s="216" t="s">
        <v>92</v>
      </c>
      <c r="AY883" s="18" t="s">
        <v>283</v>
      </c>
      <c r="BE883" s="217">
        <f>IF(N883="základná",J883,0)</f>
        <v>0</v>
      </c>
      <c r="BF883" s="217">
        <f>IF(N883="znížená",J883,0)</f>
        <v>0</v>
      </c>
      <c r="BG883" s="217">
        <f>IF(N883="zákl. prenesená",J883,0)</f>
        <v>0</v>
      </c>
      <c r="BH883" s="217">
        <f>IF(N883="zníž. prenesená",J883,0)</f>
        <v>0</v>
      </c>
      <c r="BI883" s="217">
        <f>IF(N883="nulová",J883,0)</f>
        <v>0</v>
      </c>
      <c r="BJ883" s="18" t="s">
        <v>87</v>
      </c>
      <c r="BK883" s="217">
        <f>ROUND(I883*H883,2)</f>
        <v>0</v>
      </c>
      <c r="BL883" s="18" t="s">
        <v>358</v>
      </c>
      <c r="BM883" s="216" t="s">
        <v>1590</v>
      </c>
    </row>
    <row r="884" s="13" customFormat="1">
      <c r="A884" s="13"/>
      <c r="B884" s="218"/>
      <c r="C884" s="13"/>
      <c r="D884" s="219" t="s">
        <v>291</v>
      </c>
      <c r="E884" s="13"/>
      <c r="F884" s="221" t="s">
        <v>5834</v>
      </c>
      <c r="G884" s="13"/>
      <c r="H884" s="222">
        <v>362.36700000000002</v>
      </c>
      <c r="I884" s="223"/>
      <c r="J884" s="13"/>
      <c r="K884" s="13"/>
      <c r="L884" s="218"/>
      <c r="M884" s="224"/>
      <c r="N884" s="225"/>
      <c r="O884" s="225"/>
      <c r="P884" s="225"/>
      <c r="Q884" s="225"/>
      <c r="R884" s="225"/>
      <c r="S884" s="225"/>
      <c r="T884" s="226"/>
      <c r="U884" s="13"/>
      <c r="V884" s="13"/>
      <c r="W884" s="13"/>
      <c r="X884" s="13"/>
      <c r="Y884" s="13"/>
      <c r="Z884" s="13"/>
      <c r="AA884" s="13"/>
      <c r="AB884" s="13"/>
      <c r="AC884" s="13"/>
      <c r="AD884" s="13"/>
      <c r="AE884" s="13"/>
      <c r="AT884" s="220" t="s">
        <v>291</v>
      </c>
      <c r="AU884" s="220" t="s">
        <v>92</v>
      </c>
      <c r="AV884" s="13" t="s">
        <v>87</v>
      </c>
      <c r="AW884" s="13" t="s">
        <v>3</v>
      </c>
      <c r="AX884" s="13" t="s">
        <v>82</v>
      </c>
      <c r="AY884" s="220" t="s">
        <v>283</v>
      </c>
    </row>
    <row r="885" s="2" customFormat="1" ht="24.15" customHeight="1">
      <c r="A885" s="37"/>
      <c r="B885" s="168"/>
      <c r="C885" s="204" t="s">
        <v>931</v>
      </c>
      <c r="D885" s="204" t="s">
        <v>285</v>
      </c>
      <c r="E885" s="205" t="s">
        <v>1593</v>
      </c>
      <c r="F885" s="206" t="s">
        <v>1594</v>
      </c>
      <c r="G885" s="207" t="s">
        <v>979</v>
      </c>
      <c r="H885" s="255"/>
      <c r="I885" s="209"/>
      <c r="J885" s="210">
        <f>ROUND(I885*H885,2)</f>
        <v>0</v>
      </c>
      <c r="K885" s="211"/>
      <c r="L885" s="38"/>
      <c r="M885" s="212" t="s">
        <v>1</v>
      </c>
      <c r="N885" s="213" t="s">
        <v>41</v>
      </c>
      <c r="O885" s="81"/>
      <c r="P885" s="214">
        <f>O885*H885</f>
        <v>0</v>
      </c>
      <c r="Q885" s="214">
        <v>0</v>
      </c>
      <c r="R885" s="214">
        <f>Q885*H885</f>
        <v>0</v>
      </c>
      <c r="S885" s="214">
        <v>0</v>
      </c>
      <c r="T885" s="215">
        <f>S885*H885</f>
        <v>0</v>
      </c>
      <c r="U885" s="37"/>
      <c r="V885" s="37"/>
      <c r="W885" s="37"/>
      <c r="X885" s="37"/>
      <c r="Y885" s="37"/>
      <c r="Z885" s="37"/>
      <c r="AA885" s="37"/>
      <c r="AB885" s="37"/>
      <c r="AC885" s="37"/>
      <c r="AD885" s="37"/>
      <c r="AE885" s="37"/>
      <c r="AR885" s="216" t="s">
        <v>358</v>
      </c>
      <c r="AT885" s="216" t="s">
        <v>285</v>
      </c>
      <c r="AU885" s="216" t="s">
        <v>92</v>
      </c>
      <c r="AY885" s="18" t="s">
        <v>283</v>
      </c>
      <c r="BE885" s="217">
        <f>IF(N885="základná",J885,0)</f>
        <v>0</v>
      </c>
      <c r="BF885" s="217">
        <f>IF(N885="znížená",J885,0)</f>
        <v>0</v>
      </c>
      <c r="BG885" s="217">
        <f>IF(N885="zákl. prenesená",J885,0)</f>
        <v>0</v>
      </c>
      <c r="BH885" s="217">
        <f>IF(N885="zníž. prenesená",J885,0)</f>
        <v>0</v>
      </c>
      <c r="BI885" s="217">
        <f>IF(N885="nulová",J885,0)</f>
        <v>0</v>
      </c>
      <c r="BJ885" s="18" t="s">
        <v>87</v>
      </c>
      <c r="BK885" s="217">
        <f>ROUND(I885*H885,2)</f>
        <v>0</v>
      </c>
      <c r="BL885" s="18" t="s">
        <v>358</v>
      </c>
      <c r="BM885" s="216" t="s">
        <v>1595</v>
      </c>
    </row>
    <row r="886" s="12" customFormat="1" ht="22.8" customHeight="1">
      <c r="A886" s="12"/>
      <c r="B886" s="191"/>
      <c r="C886" s="12"/>
      <c r="D886" s="192" t="s">
        <v>74</v>
      </c>
      <c r="E886" s="202" t="s">
        <v>5835</v>
      </c>
      <c r="F886" s="202" t="s">
        <v>5836</v>
      </c>
      <c r="G886" s="12"/>
      <c r="H886" s="12"/>
      <c r="I886" s="194"/>
      <c r="J886" s="203">
        <f>BK886</f>
        <v>0</v>
      </c>
      <c r="K886" s="12"/>
      <c r="L886" s="191"/>
      <c r="M886" s="196"/>
      <c r="N886" s="197"/>
      <c r="O886" s="197"/>
      <c r="P886" s="198">
        <f>SUM(P887:P889)</f>
        <v>0</v>
      </c>
      <c r="Q886" s="197"/>
      <c r="R886" s="198">
        <f>SUM(R887:R889)</f>
        <v>5.717556000000001</v>
      </c>
      <c r="S886" s="197"/>
      <c r="T886" s="199">
        <f>SUM(T887:T889)</f>
        <v>0</v>
      </c>
      <c r="U886" s="12"/>
      <c r="V886" s="12"/>
      <c r="W886" s="12"/>
      <c r="X886" s="12"/>
      <c r="Y886" s="12"/>
      <c r="Z886" s="12"/>
      <c r="AA886" s="12"/>
      <c r="AB886" s="12"/>
      <c r="AC886" s="12"/>
      <c r="AD886" s="12"/>
      <c r="AE886" s="12"/>
      <c r="AR886" s="192" t="s">
        <v>87</v>
      </c>
      <c r="AT886" s="200" t="s">
        <v>74</v>
      </c>
      <c r="AU886" s="200" t="s">
        <v>82</v>
      </c>
      <c r="AY886" s="192" t="s">
        <v>283</v>
      </c>
      <c r="BK886" s="201">
        <f>SUM(BK887:BK889)</f>
        <v>0</v>
      </c>
    </row>
    <row r="887" s="2" customFormat="1" ht="24.15" customHeight="1">
      <c r="A887" s="37"/>
      <c r="B887" s="168"/>
      <c r="C887" s="204" t="s">
        <v>1111</v>
      </c>
      <c r="D887" s="204" t="s">
        <v>285</v>
      </c>
      <c r="E887" s="205" t="s">
        <v>5837</v>
      </c>
      <c r="F887" s="206" t="s">
        <v>5838</v>
      </c>
      <c r="G887" s="207" t="s">
        <v>649</v>
      </c>
      <c r="H887" s="208">
        <v>40.200000000000003</v>
      </c>
      <c r="I887" s="209"/>
      <c r="J887" s="210">
        <f>ROUND(I887*H887,2)</f>
        <v>0</v>
      </c>
      <c r="K887" s="211"/>
      <c r="L887" s="38"/>
      <c r="M887" s="212" t="s">
        <v>1</v>
      </c>
      <c r="N887" s="213" t="s">
        <v>41</v>
      </c>
      <c r="O887" s="81"/>
      <c r="P887" s="214">
        <f>O887*H887</f>
        <v>0</v>
      </c>
      <c r="Q887" s="214">
        <v>0.0082299999999999995</v>
      </c>
      <c r="R887" s="214">
        <f>Q887*H887</f>
        <v>0.33084600000000003</v>
      </c>
      <c r="S887" s="214">
        <v>0</v>
      </c>
      <c r="T887" s="215">
        <f>S887*H887</f>
        <v>0</v>
      </c>
      <c r="U887" s="37"/>
      <c r="V887" s="37"/>
      <c r="W887" s="37"/>
      <c r="X887" s="37"/>
      <c r="Y887" s="37"/>
      <c r="Z887" s="37"/>
      <c r="AA887" s="37"/>
      <c r="AB887" s="37"/>
      <c r="AC887" s="37"/>
      <c r="AD887" s="37"/>
      <c r="AE887" s="37"/>
      <c r="AR887" s="216" t="s">
        <v>358</v>
      </c>
      <c r="AT887" s="216" t="s">
        <v>285</v>
      </c>
      <c r="AU887" s="216" t="s">
        <v>87</v>
      </c>
      <c r="AY887" s="18" t="s">
        <v>283</v>
      </c>
      <c r="BE887" s="217">
        <f>IF(N887="základná",J887,0)</f>
        <v>0</v>
      </c>
      <c r="BF887" s="217">
        <f>IF(N887="znížená",J887,0)</f>
        <v>0</v>
      </c>
      <c r="BG887" s="217">
        <f>IF(N887="zákl. prenesená",J887,0)</f>
        <v>0</v>
      </c>
      <c r="BH887" s="217">
        <f>IF(N887="zníž. prenesená",J887,0)</f>
        <v>0</v>
      </c>
      <c r="BI887" s="217">
        <f>IF(N887="nulová",J887,0)</f>
        <v>0</v>
      </c>
      <c r="BJ887" s="18" t="s">
        <v>87</v>
      </c>
      <c r="BK887" s="217">
        <f>ROUND(I887*H887,2)</f>
        <v>0</v>
      </c>
      <c r="BL887" s="18" t="s">
        <v>358</v>
      </c>
      <c r="BM887" s="216" t="s">
        <v>5839</v>
      </c>
    </row>
    <row r="888" s="2" customFormat="1" ht="21.75" customHeight="1">
      <c r="A888" s="37"/>
      <c r="B888" s="168"/>
      <c r="C888" s="204" t="s">
        <v>1399</v>
      </c>
      <c r="D888" s="204" t="s">
        <v>285</v>
      </c>
      <c r="E888" s="205" t="s">
        <v>5840</v>
      </c>
      <c r="F888" s="206" t="s">
        <v>5841</v>
      </c>
      <c r="G888" s="207" t="s">
        <v>288</v>
      </c>
      <c r="H888" s="208">
        <v>95.340000000000003</v>
      </c>
      <c r="I888" s="209"/>
      <c r="J888" s="210">
        <f>ROUND(I888*H888,2)</f>
        <v>0</v>
      </c>
      <c r="K888" s="211"/>
      <c r="L888" s="38"/>
      <c r="M888" s="212" t="s">
        <v>1</v>
      </c>
      <c r="N888" s="213" t="s">
        <v>41</v>
      </c>
      <c r="O888" s="81"/>
      <c r="P888" s="214">
        <f>O888*H888</f>
        <v>0</v>
      </c>
      <c r="Q888" s="214">
        <v>0.056500000000000002</v>
      </c>
      <c r="R888" s="214">
        <f>Q888*H888</f>
        <v>5.3867100000000008</v>
      </c>
      <c r="S888" s="214">
        <v>0</v>
      </c>
      <c r="T888" s="215">
        <f>S888*H888</f>
        <v>0</v>
      </c>
      <c r="U888" s="37"/>
      <c r="V888" s="37"/>
      <c r="W888" s="37"/>
      <c r="X888" s="37"/>
      <c r="Y888" s="37"/>
      <c r="Z888" s="37"/>
      <c r="AA888" s="37"/>
      <c r="AB888" s="37"/>
      <c r="AC888" s="37"/>
      <c r="AD888" s="37"/>
      <c r="AE888" s="37"/>
      <c r="AR888" s="216" t="s">
        <v>358</v>
      </c>
      <c r="AT888" s="216" t="s">
        <v>285</v>
      </c>
      <c r="AU888" s="216" t="s">
        <v>87</v>
      </c>
      <c r="AY888" s="18" t="s">
        <v>283</v>
      </c>
      <c r="BE888" s="217">
        <f>IF(N888="základná",J888,0)</f>
        <v>0</v>
      </c>
      <c r="BF888" s="217">
        <f>IF(N888="znížená",J888,0)</f>
        <v>0</v>
      </c>
      <c r="BG888" s="217">
        <f>IF(N888="zákl. prenesená",J888,0)</f>
        <v>0</v>
      </c>
      <c r="BH888" s="217">
        <f>IF(N888="zníž. prenesená",J888,0)</f>
        <v>0</v>
      </c>
      <c r="BI888" s="217">
        <f>IF(N888="nulová",J888,0)</f>
        <v>0</v>
      </c>
      <c r="BJ888" s="18" t="s">
        <v>87</v>
      </c>
      <c r="BK888" s="217">
        <f>ROUND(I888*H888,2)</f>
        <v>0</v>
      </c>
      <c r="BL888" s="18" t="s">
        <v>358</v>
      </c>
      <c r="BM888" s="216" t="s">
        <v>5842</v>
      </c>
    </row>
    <row r="889" s="13" customFormat="1">
      <c r="A889" s="13"/>
      <c r="B889" s="218"/>
      <c r="C889" s="13"/>
      <c r="D889" s="219" t="s">
        <v>291</v>
      </c>
      <c r="E889" s="220" t="s">
        <v>1</v>
      </c>
      <c r="F889" s="221" t="s">
        <v>5843</v>
      </c>
      <c r="G889" s="13"/>
      <c r="H889" s="222">
        <v>95.340000000000003</v>
      </c>
      <c r="I889" s="223"/>
      <c r="J889" s="13"/>
      <c r="K889" s="13"/>
      <c r="L889" s="218"/>
      <c r="M889" s="224"/>
      <c r="N889" s="225"/>
      <c r="O889" s="225"/>
      <c r="P889" s="225"/>
      <c r="Q889" s="225"/>
      <c r="R889" s="225"/>
      <c r="S889" s="225"/>
      <c r="T889" s="226"/>
      <c r="U889" s="13"/>
      <c r="V889" s="13"/>
      <c r="W889" s="13"/>
      <c r="X889" s="13"/>
      <c r="Y889" s="13"/>
      <c r="Z889" s="13"/>
      <c r="AA889" s="13"/>
      <c r="AB889" s="13"/>
      <c r="AC889" s="13"/>
      <c r="AD889" s="13"/>
      <c r="AE889" s="13"/>
      <c r="AT889" s="220" t="s">
        <v>291</v>
      </c>
      <c r="AU889" s="220" t="s">
        <v>87</v>
      </c>
      <c r="AV889" s="13" t="s">
        <v>87</v>
      </c>
      <c r="AW889" s="13" t="s">
        <v>31</v>
      </c>
      <c r="AX889" s="13" t="s">
        <v>82</v>
      </c>
      <c r="AY889" s="220" t="s">
        <v>283</v>
      </c>
    </row>
    <row r="890" s="12" customFormat="1" ht="22.8" customHeight="1">
      <c r="A890" s="12"/>
      <c r="B890" s="191"/>
      <c r="C890" s="12"/>
      <c r="D890" s="192" t="s">
        <v>74</v>
      </c>
      <c r="E890" s="202" t="s">
        <v>1596</v>
      </c>
      <c r="F890" s="202" t="s">
        <v>1597</v>
      </c>
      <c r="G890" s="12"/>
      <c r="H890" s="12"/>
      <c r="I890" s="194"/>
      <c r="J890" s="203">
        <f>BK890</f>
        <v>0</v>
      </c>
      <c r="K890" s="12"/>
      <c r="L890" s="191"/>
      <c r="M890" s="196"/>
      <c r="N890" s="197"/>
      <c r="O890" s="197"/>
      <c r="P890" s="198">
        <f>SUM(P891:P901)</f>
        <v>0</v>
      </c>
      <c r="Q890" s="197"/>
      <c r="R890" s="198">
        <f>SUM(R891:R901)</f>
        <v>0.21190969999999998</v>
      </c>
      <c r="S890" s="197"/>
      <c r="T890" s="199">
        <f>SUM(T891:T901)</f>
        <v>1.2907499999999998</v>
      </c>
      <c r="U890" s="12"/>
      <c r="V890" s="12"/>
      <c r="W890" s="12"/>
      <c r="X890" s="12"/>
      <c r="Y890" s="12"/>
      <c r="Z890" s="12"/>
      <c r="AA890" s="12"/>
      <c r="AB890" s="12"/>
      <c r="AC890" s="12"/>
      <c r="AD890" s="12"/>
      <c r="AE890" s="12"/>
      <c r="AR890" s="192" t="s">
        <v>87</v>
      </c>
      <c r="AT890" s="200" t="s">
        <v>74</v>
      </c>
      <c r="AU890" s="200" t="s">
        <v>82</v>
      </c>
      <c r="AY890" s="192" t="s">
        <v>283</v>
      </c>
      <c r="BK890" s="201">
        <f>SUM(BK891:BK901)</f>
        <v>0</v>
      </c>
    </row>
    <row r="891" s="2" customFormat="1" ht="24.15" customHeight="1">
      <c r="A891" s="37"/>
      <c r="B891" s="168"/>
      <c r="C891" s="204" t="s">
        <v>1800</v>
      </c>
      <c r="D891" s="204" t="s">
        <v>285</v>
      </c>
      <c r="E891" s="205" t="s">
        <v>1599</v>
      </c>
      <c r="F891" s="206" t="s">
        <v>1600</v>
      </c>
      <c r="G891" s="207" t="s">
        <v>649</v>
      </c>
      <c r="H891" s="208">
        <v>295.55000000000001</v>
      </c>
      <c r="I891" s="209"/>
      <c r="J891" s="210">
        <f>ROUND(I891*H891,2)</f>
        <v>0</v>
      </c>
      <c r="K891" s="211"/>
      <c r="L891" s="38"/>
      <c r="M891" s="212" t="s">
        <v>1</v>
      </c>
      <c r="N891" s="213" t="s">
        <v>41</v>
      </c>
      <c r="O891" s="81"/>
      <c r="P891" s="214">
        <f>O891*H891</f>
        <v>0</v>
      </c>
      <c r="Q891" s="214">
        <v>1.0000000000000001E-05</v>
      </c>
      <c r="R891" s="214">
        <f>Q891*H891</f>
        <v>0.0029555000000000002</v>
      </c>
      <c r="S891" s="214">
        <v>0</v>
      </c>
      <c r="T891" s="215">
        <f>S891*H891</f>
        <v>0</v>
      </c>
      <c r="U891" s="37"/>
      <c r="V891" s="37"/>
      <c r="W891" s="37"/>
      <c r="X891" s="37"/>
      <c r="Y891" s="37"/>
      <c r="Z891" s="37"/>
      <c r="AA891" s="37"/>
      <c r="AB891" s="37"/>
      <c r="AC891" s="37"/>
      <c r="AD891" s="37"/>
      <c r="AE891" s="37"/>
      <c r="AR891" s="216" t="s">
        <v>358</v>
      </c>
      <c r="AT891" s="216" t="s">
        <v>285</v>
      </c>
      <c r="AU891" s="216" t="s">
        <v>87</v>
      </c>
      <c r="AY891" s="18" t="s">
        <v>283</v>
      </c>
      <c r="BE891" s="217">
        <f>IF(N891="základná",J891,0)</f>
        <v>0</v>
      </c>
      <c r="BF891" s="217">
        <f>IF(N891="znížená",J891,0)</f>
        <v>0</v>
      </c>
      <c r="BG891" s="217">
        <f>IF(N891="zákl. prenesená",J891,0)</f>
        <v>0</v>
      </c>
      <c r="BH891" s="217">
        <f>IF(N891="zníž. prenesená",J891,0)</f>
        <v>0</v>
      </c>
      <c r="BI891" s="217">
        <f>IF(N891="nulová",J891,0)</f>
        <v>0</v>
      </c>
      <c r="BJ891" s="18" t="s">
        <v>87</v>
      </c>
      <c r="BK891" s="217">
        <f>ROUND(I891*H891,2)</f>
        <v>0</v>
      </c>
      <c r="BL891" s="18" t="s">
        <v>358</v>
      </c>
      <c r="BM891" s="216" t="s">
        <v>1601</v>
      </c>
    </row>
    <row r="892" s="13" customFormat="1">
      <c r="A892" s="13"/>
      <c r="B892" s="218"/>
      <c r="C892" s="13"/>
      <c r="D892" s="219" t="s">
        <v>291</v>
      </c>
      <c r="E892" s="220" t="s">
        <v>1</v>
      </c>
      <c r="F892" s="221" t="s">
        <v>5844</v>
      </c>
      <c r="G892" s="13"/>
      <c r="H892" s="222">
        <v>56</v>
      </c>
      <c r="I892" s="223"/>
      <c r="J892" s="13"/>
      <c r="K892" s="13"/>
      <c r="L892" s="218"/>
      <c r="M892" s="224"/>
      <c r="N892" s="225"/>
      <c r="O892" s="225"/>
      <c r="P892" s="225"/>
      <c r="Q892" s="225"/>
      <c r="R892" s="225"/>
      <c r="S892" s="225"/>
      <c r="T892" s="226"/>
      <c r="U892" s="13"/>
      <c r="V892" s="13"/>
      <c r="W892" s="13"/>
      <c r="X892" s="13"/>
      <c r="Y892" s="13"/>
      <c r="Z892" s="13"/>
      <c r="AA892" s="13"/>
      <c r="AB892" s="13"/>
      <c r="AC892" s="13"/>
      <c r="AD892" s="13"/>
      <c r="AE892" s="13"/>
      <c r="AT892" s="220" t="s">
        <v>291</v>
      </c>
      <c r="AU892" s="220" t="s">
        <v>87</v>
      </c>
      <c r="AV892" s="13" t="s">
        <v>87</v>
      </c>
      <c r="AW892" s="13" t="s">
        <v>31</v>
      </c>
      <c r="AX892" s="13" t="s">
        <v>75</v>
      </c>
      <c r="AY892" s="220" t="s">
        <v>283</v>
      </c>
    </row>
    <row r="893" s="13" customFormat="1">
      <c r="A893" s="13"/>
      <c r="B893" s="218"/>
      <c r="C893" s="13"/>
      <c r="D893" s="219" t="s">
        <v>291</v>
      </c>
      <c r="E893" s="220" t="s">
        <v>1</v>
      </c>
      <c r="F893" s="221" t="s">
        <v>5845</v>
      </c>
      <c r="G893" s="13"/>
      <c r="H893" s="222">
        <v>239.55000000000001</v>
      </c>
      <c r="I893" s="223"/>
      <c r="J893" s="13"/>
      <c r="K893" s="13"/>
      <c r="L893" s="218"/>
      <c r="M893" s="224"/>
      <c r="N893" s="225"/>
      <c r="O893" s="225"/>
      <c r="P893" s="225"/>
      <c r="Q893" s="225"/>
      <c r="R893" s="225"/>
      <c r="S893" s="225"/>
      <c r="T893" s="226"/>
      <c r="U893" s="13"/>
      <c r="V893" s="13"/>
      <c r="W893" s="13"/>
      <c r="X893" s="13"/>
      <c r="Y893" s="13"/>
      <c r="Z893" s="13"/>
      <c r="AA893" s="13"/>
      <c r="AB893" s="13"/>
      <c r="AC893" s="13"/>
      <c r="AD893" s="13"/>
      <c r="AE893" s="13"/>
      <c r="AT893" s="220" t="s">
        <v>291</v>
      </c>
      <c r="AU893" s="220" t="s">
        <v>87</v>
      </c>
      <c r="AV893" s="13" t="s">
        <v>87</v>
      </c>
      <c r="AW893" s="13" t="s">
        <v>31</v>
      </c>
      <c r="AX893" s="13" t="s">
        <v>75</v>
      </c>
      <c r="AY893" s="220" t="s">
        <v>283</v>
      </c>
    </row>
    <row r="894" s="14" customFormat="1">
      <c r="A894" s="14"/>
      <c r="B894" s="227"/>
      <c r="C894" s="14"/>
      <c r="D894" s="219" t="s">
        <v>291</v>
      </c>
      <c r="E894" s="228" t="s">
        <v>1</v>
      </c>
      <c r="F894" s="229" t="s">
        <v>293</v>
      </c>
      <c r="G894" s="14"/>
      <c r="H894" s="230">
        <v>295.55000000000001</v>
      </c>
      <c r="I894" s="231"/>
      <c r="J894" s="14"/>
      <c r="K894" s="14"/>
      <c r="L894" s="227"/>
      <c r="M894" s="232"/>
      <c r="N894" s="233"/>
      <c r="O894" s="233"/>
      <c r="P894" s="233"/>
      <c r="Q894" s="233"/>
      <c r="R894" s="233"/>
      <c r="S894" s="233"/>
      <c r="T894" s="234"/>
      <c r="U894" s="14"/>
      <c r="V894" s="14"/>
      <c r="W894" s="14"/>
      <c r="X894" s="14"/>
      <c r="Y894" s="14"/>
      <c r="Z894" s="14"/>
      <c r="AA894" s="14"/>
      <c r="AB894" s="14"/>
      <c r="AC894" s="14"/>
      <c r="AD894" s="14"/>
      <c r="AE894" s="14"/>
      <c r="AT894" s="228" t="s">
        <v>291</v>
      </c>
      <c r="AU894" s="228" t="s">
        <v>87</v>
      </c>
      <c r="AV894" s="14" t="s">
        <v>289</v>
      </c>
      <c r="AW894" s="14" t="s">
        <v>31</v>
      </c>
      <c r="AX894" s="14" t="s">
        <v>82</v>
      </c>
      <c r="AY894" s="228" t="s">
        <v>283</v>
      </c>
    </row>
    <row r="895" s="2" customFormat="1" ht="16.5" customHeight="1">
      <c r="A895" s="37"/>
      <c r="B895" s="168"/>
      <c r="C895" s="242" t="s">
        <v>1795</v>
      </c>
      <c r="D895" s="242" t="s">
        <v>582</v>
      </c>
      <c r="E895" s="243" t="s">
        <v>1610</v>
      </c>
      <c r="F895" s="244" t="s">
        <v>1611</v>
      </c>
      <c r="G895" s="245" t="s">
        <v>649</v>
      </c>
      <c r="H895" s="246">
        <v>298.50599999999997</v>
      </c>
      <c r="I895" s="247"/>
      <c r="J895" s="248">
        <f>ROUND(I895*H895,2)</f>
        <v>0</v>
      </c>
      <c r="K895" s="249"/>
      <c r="L895" s="250"/>
      <c r="M895" s="251" t="s">
        <v>1</v>
      </c>
      <c r="N895" s="252" t="s">
        <v>41</v>
      </c>
      <c r="O895" s="81"/>
      <c r="P895" s="214">
        <f>O895*H895</f>
        <v>0</v>
      </c>
      <c r="Q895" s="214">
        <v>0.00069999999999999999</v>
      </c>
      <c r="R895" s="214">
        <f>Q895*H895</f>
        <v>0.20895419999999998</v>
      </c>
      <c r="S895" s="214">
        <v>0</v>
      </c>
      <c r="T895" s="215">
        <f>S895*H895</f>
        <v>0</v>
      </c>
      <c r="U895" s="37"/>
      <c r="V895" s="37"/>
      <c r="W895" s="37"/>
      <c r="X895" s="37"/>
      <c r="Y895" s="37"/>
      <c r="Z895" s="37"/>
      <c r="AA895" s="37"/>
      <c r="AB895" s="37"/>
      <c r="AC895" s="37"/>
      <c r="AD895" s="37"/>
      <c r="AE895" s="37"/>
      <c r="AR895" s="216" t="s">
        <v>473</v>
      </c>
      <c r="AT895" s="216" t="s">
        <v>582</v>
      </c>
      <c r="AU895" s="216" t="s">
        <v>87</v>
      </c>
      <c r="AY895" s="18" t="s">
        <v>283</v>
      </c>
      <c r="BE895" s="217">
        <f>IF(N895="základná",J895,0)</f>
        <v>0</v>
      </c>
      <c r="BF895" s="217">
        <f>IF(N895="znížená",J895,0)</f>
        <v>0</v>
      </c>
      <c r="BG895" s="217">
        <f>IF(N895="zákl. prenesená",J895,0)</f>
        <v>0</v>
      </c>
      <c r="BH895" s="217">
        <f>IF(N895="zníž. prenesená",J895,0)</f>
        <v>0</v>
      </c>
      <c r="BI895" s="217">
        <f>IF(N895="nulová",J895,0)</f>
        <v>0</v>
      </c>
      <c r="BJ895" s="18" t="s">
        <v>87</v>
      </c>
      <c r="BK895" s="217">
        <f>ROUND(I895*H895,2)</f>
        <v>0</v>
      </c>
      <c r="BL895" s="18" t="s">
        <v>358</v>
      </c>
      <c r="BM895" s="216" t="s">
        <v>1612</v>
      </c>
    </row>
    <row r="896" s="13" customFormat="1">
      <c r="A896" s="13"/>
      <c r="B896" s="218"/>
      <c r="C896" s="13"/>
      <c r="D896" s="219" t="s">
        <v>291</v>
      </c>
      <c r="E896" s="13"/>
      <c r="F896" s="221" t="s">
        <v>5846</v>
      </c>
      <c r="G896" s="13"/>
      <c r="H896" s="222">
        <v>298.50599999999997</v>
      </c>
      <c r="I896" s="223"/>
      <c r="J896" s="13"/>
      <c r="K896" s="13"/>
      <c r="L896" s="218"/>
      <c r="M896" s="224"/>
      <c r="N896" s="225"/>
      <c r="O896" s="225"/>
      <c r="P896" s="225"/>
      <c r="Q896" s="225"/>
      <c r="R896" s="225"/>
      <c r="S896" s="225"/>
      <c r="T896" s="226"/>
      <c r="U896" s="13"/>
      <c r="V896" s="13"/>
      <c r="W896" s="13"/>
      <c r="X896" s="13"/>
      <c r="Y896" s="13"/>
      <c r="Z896" s="13"/>
      <c r="AA896" s="13"/>
      <c r="AB896" s="13"/>
      <c r="AC896" s="13"/>
      <c r="AD896" s="13"/>
      <c r="AE896" s="13"/>
      <c r="AT896" s="220" t="s">
        <v>291</v>
      </c>
      <c r="AU896" s="220" t="s">
        <v>87</v>
      </c>
      <c r="AV896" s="13" t="s">
        <v>87</v>
      </c>
      <c r="AW896" s="13" t="s">
        <v>3</v>
      </c>
      <c r="AX896" s="13" t="s">
        <v>82</v>
      </c>
      <c r="AY896" s="220" t="s">
        <v>283</v>
      </c>
    </row>
    <row r="897" s="2" customFormat="1" ht="37.8" customHeight="1">
      <c r="A897" s="37"/>
      <c r="B897" s="168"/>
      <c r="C897" s="204" t="s">
        <v>637</v>
      </c>
      <c r="D897" s="204" t="s">
        <v>285</v>
      </c>
      <c r="E897" s="205" t="s">
        <v>1615</v>
      </c>
      <c r="F897" s="206" t="s">
        <v>1616</v>
      </c>
      <c r="G897" s="207" t="s">
        <v>288</v>
      </c>
      <c r="H897" s="208">
        <v>86.049999999999997</v>
      </c>
      <c r="I897" s="209"/>
      <c r="J897" s="210">
        <f>ROUND(I897*H897,2)</f>
        <v>0</v>
      </c>
      <c r="K897" s="211"/>
      <c r="L897" s="38"/>
      <c r="M897" s="212" t="s">
        <v>1</v>
      </c>
      <c r="N897" s="213" t="s">
        <v>41</v>
      </c>
      <c r="O897" s="81"/>
      <c r="P897" s="214">
        <f>O897*H897</f>
        <v>0</v>
      </c>
      <c r="Q897" s="214">
        <v>0</v>
      </c>
      <c r="R897" s="214">
        <f>Q897*H897</f>
        <v>0</v>
      </c>
      <c r="S897" s="214">
        <v>0.014999999999999999</v>
      </c>
      <c r="T897" s="215">
        <f>S897*H897</f>
        <v>1.2907499999999998</v>
      </c>
      <c r="U897" s="37"/>
      <c r="V897" s="37"/>
      <c r="W897" s="37"/>
      <c r="X897" s="37"/>
      <c r="Y897" s="37"/>
      <c r="Z897" s="37"/>
      <c r="AA897" s="37"/>
      <c r="AB897" s="37"/>
      <c r="AC897" s="37"/>
      <c r="AD897" s="37"/>
      <c r="AE897" s="37"/>
      <c r="AR897" s="216" t="s">
        <v>358</v>
      </c>
      <c r="AT897" s="216" t="s">
        <v>285</v>
      </c>
      <c r="AU897" s="216" t="s">
        <v>87</v>
      </c>
      <c r="AY897" s="18" t="s">
        <v>283</v>
      </c>
      <c r="BE897" s="217">
        <f>IF(N897="základná",J897,0)</f>
        <v>0</v>
      </c>
      <c r="BF897" s="217">
        <f>IF(N897="znížená",J897,0)</f>
        <v>0</v>
      </c>
      <c r="BG897" s="217">
        <f>IF(N897="zákl. prenesená",J897,0)</f>
        <v>0</v>
      </c>
      <c r="BH897" s="217">
        <f>IF(N897="zníž. prenesená",J897,0)</f>
        <v>0</v>
      </c>
      <c r="BI897" s="217">
        <f>IF(N897="nulová",J897,0)</f>
        <v>0</v>
      </c>
      <c r="BJ897" s="18" t="s">
        <v>87</v>
      </c>
      <c r="BK897" s="217">
        <f>ROUND(I897*H897,2)</f>
        <v>0</v>
      </c>
      <c r="BL897" s="18" t="s">
        <v>358</v>
      </c>
      <c r="BM897" s="216" t="s">
        <v>1617</v>
      </c>
    </row>
    <row r="898" s="15" customFormat="1">
      <c r="A898" s="15"/>
      <c r="B898" s="235"/>
      <c r="C898" s="15"/>
      <c r="D898" s="219" t="s">
        <v>291</v>
      </c>
      <c r="E898" s="236" t="s">
        <v>1</v>
      </c>
      <c r="F898" s="237" t="s">
        <v>5474</v>
      </c>
      <c r="G898" s="15"/>
      <c r="H898" s="236" t="s">
        <v>1</v>
      </c>
      <c r="I898" s="238"/>
      <c r="J898" s="15"/>
      <c r="K898" s="15"/>
      <c r="L898" s="235"/>
      <c r="M898" s="239"/>
      <c r="N898" s="240"/>
      <c r="O898" s="240"/>
      <c r="P898" s="240"/>
      <c r="Q898" s="240"/>
      <c r="R898" s="240"/>
      <c r="S898" s="240"/>
      <c r="T898" s="241"/>
      <c r="U898" s="15"/>
      <c r="V898" s="15"/>
      <c r="W898" s="15"/>
      <c r="X898" s="15"/>
      <c r="Y898" s="15"/>
      <c r="Z898" s="15"/>
      <c r="AA898" s="15"/>
      <c r="AB898" s="15"/>
      <c r="AC898" s="15"/>
      <c r="AD898" s="15"/>
      <c r="AE898" s="15"/>
      <c r="AT898" s="236" t="s">
        <v>291</v>
      </c>
      <c r="AU898" s="236" t="s">
        <v>87</v>
      </c>
      <c r="AV898" s="15" t="s">
        <v>82</v>
      </c>
      <c r="AW898" s="15" t="s">
        <v>31</v>
      </c>
      <c r="AX898" s="15" t="s">
        <v>75</v>
      </c>
      <c r="AY898" s="236" t="s">
        <v>283</v>
      </c>
    </row>
    <row r="899" s="15" customFormat="1">
      <c r="A899" s="15"/>
      <c r="B899" s="235"/>
      <c r="C899" s="15"/>
      <c r="D899" s="219" t="s">
        <v>291</v>
      </c>
      <c r="E899" s="236" t="s">
        <v>1</v>
      </c>
      <c r="F899" s="237" t="s">
        <v>404</v>
      </c>
      <c r="G899" s="15"/>
      <c r="H899" s="236" t="s">
        <v>1</v>
      </c>
      <c r="I899" s="238"/>
      <c r="J899" s="15"/>
      <c r="K899" s="15"/>
      <c r="L899" s="235"/>
      <c r="M899" s="239"/>
      <c r="N899" s="240"/>
      <c r="O899" s="240"/>
      <c r="P899" s="240"/>
      <c r="Q899" s="240"/>
      <c r="R899" s="240"/>
      <c r="S899" s="240"/>
      <c r="T899" s="241"/>
      <c r="U899" s="15"/>
      <c r="V899" s="15"/>
      <c r="W899" s="15"/>
      <c r="X899" s="15"/>
      <c r="Y899" s="15"/>
      <c r="Z899" s="15"/>
      <c r="AA899" s="15"/>
      <c r="AB899" s="15"/>
      <c r="AC899" s="15"/>
      <c r="AD899" s="15"/>
      <c r="AE899" s="15"/>
      <c r="AT899" s="236" t="s">
        <v>291</v>
      </c>
      <c r="AU899" s="236" t="s">
        <v>87</v>
      </c>
      <c r="AV899" s="15" t="s">
        <v>82</v>
      </c>
      <c r="AW899" s="15" t="s">
        <v>31</v>
      </c>
      <c r="AX899" s="15" t="s">
        <v>75</v>
      </c>
      <c r="AY899" s="236" t="s">
        <v>283</v>
      </c>
    </row>
    <row r="900" s="13" customFormat="1">
      <c r="A900" s="13"/>
      <c r="B900" s="218"/>
      <c r="C900" s="13"/>
      <c r="D900" s="219" t="s">
        <v>291</v>
      </c>
      <c r="E900" s="220" t="s">
        <v>1</v>
      </c>
      <c r="F900" s="221" t="s">
        <v>5847</v>
      </c>
      <c r="G900" s="13"/>
      <c r="H900" s="222">
        <v>86.049999999999997</v>
      </c>
      <c r="I900" s="223"/>
      <c r="J900" s="13"/>
      <c r="K900" s="13"/>
      <c r="L900" s="218"/>
      <c r="M900" s="224"/>
      <c r="N900" s="225"/>
      <c r="O900" s="225"/>
      <c r="P900" s="225"/>
      <c r="Q900" s="225"/>
      <c r="R900" s="225"/>
      <c r="S900" s="225"/>
      <c r="T900" s="226"/>
      <c r="U900" s="13"/>
      <c r="V900" s="13"/>
      <c r="W900" s="13"/>
      <c r="X900" s="13"/>
      <c r="Y900" s="13"/>
      <c r="Z900" s="13"/>
      <c r="AA900" s="13"/>
      <c r="AB900" s="13"/>
      <c r="AC900" s="13"/>
      <c r="AD900" s="13"/>
      <c r="AE900" s="13"/>
      <c r="AT900" s="220" t="s">
        <v>291</v>
      </c>
      <c r="AU900" s="220" t="s">
        <v>87</v>
      </c>
      <c r="AV900" s="13" t="s">
        <v>87</v>
      </c>
      <c r="AW900" s="13" t="s">
        <v>31</v>
      </c>
      <c r="AX900" s="13" t="s">
        <v>82</v>
      </c>
      <c r="AY900" s="220" t="s">
        <v>283</v>
      </c>
    </row>
    <row r="901" s="2" customFormat="1" ht="24.15" customHeight="1">
      <c r="A901" s="37"/>
      <c r="B901" s="168"/>
      <c r="C901" s="204" t="s">
        <v>1100</v>
      </c>
      <c r="D901" s="204" t="s">
        <v>285</v>
      </c>
      <c r="E901" s="205" t="s">
        <v>1623</v>
      </c>
      <c r="F901" s="206" t="s">
        <v>1624</v>
      </c>
      <c r="G901" s="207" t="s">
        <v>979</v>
      </c>
      <c r="H901" s="255"/>
      <c r="I901" s="209"/>
      <c r="J901" s="210">
        <f>ROUND(I901*H901,2)</f>
        <v>0</v>
      </c>
      <c r="K901" s="211"/>
      <c r="L901" s="38"/>
      <c r="M901" s="212" t="s">
        <v>1</v>
      </c>
      <c r="N901" s="213" t="s">
        <v>41</v>
      </c>
      <c r="O901" s="81"/>
      <c r="P901" s="214">
        <f>O901*H901</f>
        <v>0</v>
      </c>
      <c r="Q901" s="214">
        <v>0</v>
      </c>
      <c r="R901" s="214">
        <f>Q901*H901</f>
        <v>0</v>
      </c>
      <c r="S901" s="214">
        <v>0</v>
      </c>
      <c r="T901" s="215">
        <f>S901*H901</f>
        <v>0</v>
      </c>
      <c r="U901" s="37"/>
      <c r="V901" s="37"/>
      <c r="W901" s="37"/>
      <c r="X901" s="37"/>
      <c r="Y901" s="37"/>
      <c r="Z901" s="37"/>
      <c r="AA901" s="37"/>
      <c r="AB901" s="37"/>
      <c r="AC901" s="37"/>
      <c r="AD901" s="37"/>
      <c r="AE901" s="37"/>
      <c r="AR901" s="216" t="s">
        <v>358</v>
      </c>
      <c r="AT901" s="216" t="s">
        <v>285</v>
      </c>
      <c r="AU901" s="216" t="s">
        <v>87</v>
      </c>
      <c r="AY901" s="18" t="s">
        <v>283</v>
      </c>
      <c r="BE901" s="217">
        <f>IF(N901="základná",J901,0)</f>
        <v>0</v>
      </c>
      <c r="BF901" s="217">
        <f>IF(N901="znížená",J901,0)</f>
        <v>0</v>
      </c>
      <c r="BG901" s="217">
        <f>IF(N901="zákl. prenesená",J901,0)</f>
        <v>0</v>
      </c>
      <c r="BH901" s="217">
        <f>IF(N901="zníž. prenesená",J901,0)</f>
        <v>0</v>
      </c>
      <c r="BI901" s="217">
        <f>IF(N901="nulová",J901,0)</f>
        <v>0</v>
      </c>
      <c r="BJ901" s="18" t="s">
        <v>87</v>
      </c>
      <c r="BK901" s="217">
        <f>ROUND(I901*H901,2)</f>
        <v>0</v>
      </c>
      <c r="BL901" s="18" t="s">
        <v>358</v>
      </c>
      <c r="BM901" s="216" t="s">
        <v>1625</v>
      </c>
    </row>
    <row r="902" s="12" customFormat="1" ht="22.8" customHeight="1">
      <c r="A902" s="12"/>
      <c r="B902" s="191"/>
      <c r="C902" s="12"/>
      <c r="D902" s="192" t="s">
        <v>74</v>
      </c>
      <c r="E902" s="202" t="s">
        <v>1626</v>
      </c>
      <c r="F902" s="202" t="s">
        <v>1627</v>
      </c>
      <c r="G902" s="12"/>
      <c r="H902" s="12"/>
      <c r="I902" s="194"/>
      <c r="J902" s="203">
        <f>BK902</f>
        <v>0</v>
      </c>
      <c r="K902" s="12"/>
      <c r="L902" s="191"/>
      <c r="M902" s="196"/>
      <c r="N902" s="197"/>
      <c r="O902" s="197"/>
      <c r="P902" s="198">
        <f>SUM(P903:P938)</f>
        <v>0</v>
      </c>
      <c r="Q902" s="197"/>
      <c r="R902" s="198">
        <f>SUM(R903:R938)</f>
        <v>5.8951210399999994</v>
      </c>
      <c r="S902" s="197"/>
      <c r="T902" s="199">
        <f>SUM(T903:T938)</f>
        <v>0.025559999999999999</v>
      </c>
      <c r="U902" s="12"/>
      <c r="V902" s="12"/>
      <c r="W902" s="12"/>
      <c r="X902" s="12"/>
      <c r="Y902" s="12"/>
      <c r="Z902" s="12"/>
      <c r="AA902" s="12"/>
      <c r="AB902" s="12"/>
      <c r="AC902" s="12"/>
      <c r="AD902" s="12"/>
      <c r="AE902" s="12"/>
      <c r="AR902" s="192" t="s">
        <v>87</v>
      </c>
      <c r="AT902" s="200" t="s">
        <v>74</v>
      </c>
      <c r="AU902" s="200" t="s">
        <v>82</v>
      </c>
      <c r="AY902" s="192" t="s">
        <v>283</v>
      </c>
      <c r="BK902" s="201">
        <f>SUM(BK903:BK938)</f>
        <v>0</v>
      </c>
    </row>
    <row r="903" s="2" customFormat="1" ht="16.5" customHeight="1">
      <c r="A903" s="37"/>
      <c r="B903" s="168"/>
      <c r="C903" s="204" t="s">
        <v>5848</v>
      </c>
      <c r="D903" s="204" t="s">
        <v>285</v>
      </c>
      <c r="E903" s="205" t="s">
        <v>1629</v>
      </c>
      <c r="F903" s="206" t="s">
        <v>1630</v>
      </c>
      <c r="G903" s="207" t="s">
        <v>649</v>
      </c>
      <c r="H903" s="208">
        <v>252.91</v>
      </c>
      <c r="I903" s="209"/>
      <c r="J903" s="210">
        <f>ROUND(I903*H903,2)</f>
        <v>0</v>
      </c>
      <c r="K903" s="211"/>
      <c r="L903" s="38"/>
      <c r="M903" s="212" t="s">
        <v>1</v>
      </c>
      <c r="N903" s="213" t="s">
        <v>41</v>
      </c>
      <c r="O903" s="81"/>
      <c r="P903" s="214">
        <f>O903*H903</f>
        <v>0</v>
      </c>
      <c r="Q903" s="214">
        <v>5.0000000000000002E-05</v>
      </c>
      <c r="R903" s="214">
        <f>Q903*H903</f>
        <v>0.012645500000000001</v>
      </c>
      <c r="S903" s="214">
        <v>0</v>
      </c>
      <c r="T903" s="215">
        <f>S903*H903</f>
        <v>0</v>
      </c>
      <c r="U903" s="37"/>
      <c r="V903" s="37"/>
      <c r="W903" s="37"/>
      <c r="X903" s="37"/>
      <c r="Y903" s="37"/>
      <c r="Z903" s="37"/>
      <c r="AA903" s="37"/>
      <c r="AB903" s="37"/>
      <c r="AC903" s="37"/>
      <c r="AD903" s="37"/>
      <c r="AE903" s="37"/>
      <c r="AR903" s="216" t="s">
        <v>358</v>
      </c>
      <c r="AT903" s="216" t="s">
        <v>285</v>
      </c>
      <c r="AU903" s="216" t="s">
        <v>87</v>
      </c>
      <c r="AY903" s="18" t="s">
        <v>283</v>
      </c>
      <c r="BE903" s="217">
        <f>IF(N903="základná",J903,0)</f>
        <v>0</v>
      </c>
      <c r="BF903" s="217">
        <f>IF(N903="znížená",J903,0)</f>
        <v>0</v>
      </c>
      <c r="BG903" s="217">
        <f>IF(N903="zákl. prenesená",J903,0)</f>
        <v>0</v>
      </c>
      <c r="BH903" s="217">
        <f>IF(N903="zníž. prenesená",J903,0)</f>
        <v>0</v>
      </c>
      <c r="BI903" s="217">
        <f>IF(N903="nulová",J903,0)</f>
        <v>0</v>
      </c>
      <c r="BJ903" s="18" t="s">
        <v>87</v>
      </c>
      <c r="BK903" s="217">
        <f>ROUND(I903*H903,2)</f>
        <v>0</v>
      </c>
      <c r="BL903" s="18" t="s">
        <v>358</v>
      </c>
      <c r="BM903" s="216" t="s">
        <v>1631</v>
      </c>
    </row>
    <row r="904" s="15" customFormat="1">
      <c r="A904" s="15"/>
      <c r="B904" s="235"/>
      <c r="C904" s="15"/>
      <c r="D904" s="219" t="s">
        <v>291</v>
      </c>
      <c r="E904" s="236" t="s">
        <v>1</v>
      </c>
      <c r="F904" s="237" t="s">
        <v>5364</v>
      </c>
      <c r="G904" s="15"/>
      <c r="H904" s="236" t="s">
        <v>1</v>
      </c>
      <c r="I904" s="238"/>
      <c r="J904" s="15"/>
      <c r="K904" s="15"/>
      <c r="L904" s="235"/>
      <c r="M904" s="239"/>
      <c r="N904" s="240"/>
      <c r="O904" s="240"/>
      <c r="P904" s="240"/>
      <c r="Q904" s="240"/>
      <c r="R904" s="240"/>
      <c r="S904" s="240"/>
      <c r="T904" s="241"/>
      <c r="U904" s="15"/>
      <c r="V904" s="15"/>
      <c r="W904" s="15"/>
      <c r="X904" s="15"/>
      <c r="Y904" s="15"/>
      <c r="Z904" s="15"/>
      <c r="AA904" s="15"/>
      <c r="AB904" s="15"/>
      <c r="AC904" s="15"/>
      <c r="AD904" s="15"/>
      <c r="AE904" s="15"/>
      <c r="AT904" s="236" t="s">
        <v>291</v>
      </c>
      <c r="AU904" s="236" t="s">
        <v>87</v>
      </c>
      <c r="AV904" s="15" t="s">
        <v>82</v>
      </c>
      <c r="AW904" s="15" t="s">
        <v>31</v>
      </c>
      <c r="AX904" s="15" t="s">
        <v>75</v>
      </c>
      <c r="AY904" s="236" t="s">
        <v>283</v>
      </c>
    </row>
    <row r="905" s="13" customFormat="1">
      <c r="A905" s="13"/>
      <c r="B905" s="218"/>
      <c r="C905" s="13"/>
      <c r="D905" s="219" t="s">
        <v>291</v>
      </c>
      <c r="E905" s="220" t="s">
        <v>1</v>
      </c>
      <c r="F905" s="221" t="s">
        <v>5849</v>
      </c>
      <c r="G905" s="13"/>
      <c r="H905" s="222">
        <v>157.96000000000001</v>
      </c>
      <c r="I905" s="223"/>
      <c r="J905" s="13"/>
      <c r="K905" s="13"/>
      <c r="L905" s="218"/>
      <c r="M905" s="224"/>
      <c r="N905" s="225"/>
      <c r="O905" s="225"/>
      <c r="P905" s="225"/>
      <c r="Q905" s="225"/>
      <c r="R905" s="225"/>
      <c r="S905" s="225"/>
      <c r="T905" s="226"/>
      <c r="U905" s="13"/>
      <c r="V905" s="13"/>
      <c r="W905" s="13"/>
      <c r="X905" s="13"/>
      <c r="Y905" s="13"/>
      <c r="Z905" s="13"/>
      <c r="AA905" s="13"/>
      <c r="AB905" s="13"/>
      <c r="AC905" s="13"/>
      <c r="AD905" s="13"/>
      <c r="AE905" s="13"/>
      <c r="AT905" s="220" t="s">
        <v>291</v>
      </c>
      <c r="AU905" s="220" t="s">
        <v>87</v>
      </c>
      <c r="AV905" s="13" t="s">
        <v>87</v>
      </c>
      <c r="AW905" s="13" t="s">
        <v>31</v>
      </c>
      <c r="AX905" s="13" t="s">
        <v>75</v>
      </c>
      <c r="AY905" s="220" t="s">
        <v>283</v>
      </c>
    </row>
    <row r="906" s="15" customFormat="1">
      <c r="A906" s="15"/>
      <c r="B906" s="235"/>
      <c r="C906" s="15"/>
      <c r="D906" s="219" t="s">
        <v>291</v>
      </c>
      <c r="E906" s="236" t="s">
        <v>1</v>
      </c>
      <c r="F906" s="237" t="s">
        <v>404</v>
      </c>
      <c r="G906" s="15"/>
      <c r="H906" s="236" t="s">
        <v>1</v>
      </c>
      <c r="I906" s="238"/>
      <c r="J906" s="15"/>
      <c r="K906" s="15"/>
      <c r="L906" s="235"/>
      <c r="M906" s="239"/>
      <c r="N906" s="240"/>
      <c r="O906" s="240"/>
      <c r="P906" s="240"/>
      <c r="Q906" s="240"/>
      <c r="R906" s="240"/>
      <c r="S906" s="240"/>
      <c r="T906" s="241"/>
      <c r="U906" s="15"/>
      <c r="V906" s="15"/>
      <c r="W906" s="15"/>
      <c r="X906" s="15"/>
      <c r="Y906" s="15"/>
      <c r="Z906" s="15"/>
      <c r="AA906" s="15"/>
      <c r="AB906" s="15"/>
      <c r="AC906" s="15"/>
      <c r="AD906" s="15"/>
      <c r="AE906" s="15"/>
      <c r="AT906" s="236" t="s">
        <v>291</v>
      </c>
      <c r="AU906" s="236" t="s">
        <v>87</v>
      </c>
      <c r="AV906" s="15" t="s">
        <v>82</v>
      </c>
      <c r="AW906" s="15" t="s">
        <v>31</v>
      </c>
      <c r="AX906" s="15" t="s">
        <v>75</v>
      </c>
      <c r="AY906" s="236" t="s">
        <v>283</v>
      </c>
    </row>
    <row r="907" s="13" customFormat="1">
      <c r="A907" s="13"/>
      <c r="B907" s="218"/>
      <c r="C907" s="13"/>
      <c r="D907" s="219" t="s">
        <v>291</v>
      </c>
      <c r="E907" s="220" t="s">
        <v>1</v>
      </c>
      <c r="F907" s="221" t="s">
        <v>5850</v>
      </c>
      <c r="G907" s="13"/>
      <c r="H907" s="222">
        <v>94.950000000000003</v>
      </c>
      <c r="I907" s="223"/>
      <c r="J907" s="13"/>
      <c r="K907" s="13"/>
      <c r="L907" s="218"/>
      <c r="M907" s="224"/>
      <c r="N907" s="225"/>
      <c r="O907" s="225"/>
      <c r="P907" s="225"/>
      <c r="Q907" s="225"/>
      <c r="R907" s="225"/>
      <c r="S907" s="225"/>
      <c r="T907" s="226"/>
      <c r="U907" s="13"/>
      <c r="V907" s="13"/>
      <c r="W907" s="13"/>
      <c r="X907" s="13"/>
      <c r="Y907" s="13"/>
      <c r="Z907" s="13"/>
      <c r="AA907" s="13"/>
      <c r="AB907" s="13"/>
      <c r="AC907" s="13"/>
      <c r="AD907" s="13"/>
      <c r="AE907" s="13"/>
      <c r="AT907" s="220" t="s">
        <v>291</v>
      </c>
      <c r="AU907" s="220" t="s">
        <v>87</v>
      </c>
      <c r="AV907" s="13" t="s">
        <v>87</v>
      </c>
      <c r="AW907" s="13" t="s">
        <v>31</v>
      </c>
      <c r="AX907" s="13" t="s">
        <v>75</v>
      </c>
      <c r="AY907" s="220" t="s">
        <v>283</v>
      </c>
    </row>
    <row r="908" s="14" customFormat="1">
      <c r="A908" s="14"/>
      <c r="B908" s="227"/>
      <c r="C908" s="14"/>
      <c r="D908" s="219" t="s">
        <v>291</v>
      </c>
      <c r="E908" s="228" t="s">
        <v>1</v>
      </c>
      <c r="F908" s="229" t="s">
        <v>293</v>
      </c>
      <c r="G908" s="14"/>
      <c r="H908" s="230">
        <v>252.91000000000003</v>
      </c>
      <c r="I908" s="231"/>
      <c r="J908" s="14"/>
      <c r="K908" s="14"/>
      <c r="L908" s="227"/>
      <c r="M908" s="232"/>
      <c r="N908" s="233"/>
      <c r="O908" s="233"/>
      <c r="P908" s="233"/>
      <c r="Q908" s="233"/>
      <c r="R908" s="233"/>
      <c r="S908" s="233"/>
      <c r="T908" s="234"/>
      <c r="U908" s="14"/>
      <c r="V908" s="14"/>
      <c r="W908" s="14"/>
      <c r="X908" s="14"/>
      <c r="Y908" s="14"/>
      <c r="Z908" s="14"/>
      <c r="AA908" s="14"/>
      <c r="AB908" s="14"/>
      <c r="AC908" s="14"/>
      <c r="AD908" s="14"/>
      <c r="AE908" s="14"/>
      <c r="AT908" s="228" t="s">
        <v>291</v>
      </c>
      <c r="AU908" s="228" t="s">
        <v>87</v>
      </c>
      <c r="AV908" s="14" t="s">
        <v>289</v>
      </c>
      <c r="AW908" s="14" t="s">
        <v>31</v>
      </c>
      <c r="AX908" s="14" t="s">
        <v>82</v>
      </c>
      <c r="AY908" s="228" t="s">
        <v>283</v>
      </c>
    </row>
    <row r="909" s="2" customFormat="1" ht="24.15" customHeight="1">
      <c r="A909" s="37"/>
      <c r="B909" s="168"/>
      <c r="C909" s="242" t="s">
        <v>3099</v>
      </c>
      <c r="D909" s="242" t="s">
        <v>582</v>
      </c>
      <c r="E909" s="243" t="s">
        <v>1637</v>
      </c>
      <c r="F909" s="244" t="s">
        <v>1638</v>
      </c>
      <c r="G909" s="245" t="s">
        <v>649</v>
      </c>
      <c r="H909" s="246">
        <v>257.96800000000002</v>
      </c>
      <c r="I909" s="247"/>
      <c r="J909" s="248">
        <f>ROUND(I909*H909,2)</f>
        <v>0</v>
      </c>
      <c r="K909" s="249"/>
      <c r="L909" s="250"/>
      <c r="M909" s="251" t="s">
        <v>1</v>
      </c>
      <c r="N909" s="252" t="s">
        <v>41</v>
      </c>
      <c r="O909" s="81"/>
      <c r="P909" s="214">
        <f>O909*H909</f>
        <v>0</v>
      </c>
      <c r="Q909" s="214">
        <v>0.0016299999999999999</v>
      </c>
      <c r="R909" s="214">
        <f>Q909*H909</f>
        <v>0.42048784</v>
      </c>
      <c r="S909" s="214">
        <v>0</v>
      </c>
      <c r="T909" s="215">
        <f>S909*H909</f>
        <v>0</v>
      </c>
      <c r="U909" s="37"/>
      <c r="V909" s="37"/>
      <c r="W909" s="37"/>
      <c r="X909" s="37"/>
      <c r="Y909" s="37"/>
      <c r="Z909" s="37"/>
      <c r="AA909" s="37"/>
      <c r="AB909" s="37"/>
      <c r="AC909" s="37"/>
      <c r="AD909" s="37"/>
      <c r="AE909" s="37"/>
      <c r="AR909" s="216" t="s">
        <v>473</v>
      </c>
      <c r="AT909" s="216" t="s">
        <v>582</v>
      </c>
      <c r="AU909" s="216" t="s">
        <v>87</v>
      </c>
      <c r="AY909" s="18" t="s">
        <v>283</v>
      </c>
      <c r="BE909" s="217">
        <f>IF(N909="základná",J909,0)</f>
        <v>0</v>
      </c>
      <c r="BF909" s="217">
        <f>IF(N909="znížená",J909,0)</f>
        <v>0</v>
      </c>
      <c r="BG909" s="217">
        <f>IF(N909="zákl. prenesená",J909,0)</f>
        <v>0</v>
      </c>
      <c r="BH909" s="217">
        <f>IF(N909="zníž. prenesená",J909,0)</f>
        <v>0</v>
      </c>
      <c r="BI909" s="217">
        <f>IF(N909="nulová",J909,0)</f>
        <v>0</v>
      </c>
      <c r="BJ909" s="18" t="s">
        <v>87</v>
      </c>
      <c r="BK909" s="217">
        <f>ROUND(I909*H909,2)</f>
        <v>0</v>
      </c>
      <c r="BL909" s="18" t="s">
        <v>358</v>
      </c>
      <c r="BM909" s="216" t="s">
        <v>1639</v>
      </c>
    </row>
    <row r="910" s="13" customFormat="1">
      <c r="A910" s="13"/>
      <c r="B910" s="218"/>
      <c r="C910" s="13"/>
      <c r="D910" s="219" t="s">
        <v>291</v>
      </c>
      <c r="E910" s="13"/>
      <c r="F910" s="221" t="s">
        <v>5851</v>
      </c>
      <c r="G910" s="13"/>
      <c r="H910" s="222">
        <v>257.96800000000002</v>
      </c>
      <c r="I910" s="223"/>
      <c r="J910" s="13"/>
      <c r="K910" s="13"/>
      <c r="L910" s="218"/>
      <c r="M910" s="224"/>
      <c r="N910" s="225"/>
      <c r="O910" s="225"/>
      <c r="P910" s="225"/>
      <c r="Q910" s="225"/>
      <c r="R910" s="225"/>
      <c r="S910" s="225"/>
      <c r="T910" s="226"/>
      <c r="U910" s="13"/>
      <c r="V910" s="13"/>
      <c r="W910" s="13"/>
      <c r="X910" s="13"/>
      <c r="Y910" s="13"/>
      <c r="Z910" s="13"/>
      <c r="AA910" s="13"/>
      <c r="AB910" s="13"/>
      <c r="AC910" s="13"/>
      <c r="AD910" s="13"/>
      <c r="AE910" s="13"/>
      <c r="AT910" s="220" t="s">
        <v>291</v>
      </c>
      <c r="AU910" s="220" t="s">
        <v>87</v>
      </c>
      <c r="AV910" s="13" t="s">
        <v>87</v>
      </c>
      <c r="AW910" s="13" t="s">
        <v>3</v>
      </c>
      <c r="AX910" s="13" t="s">
        <v>82</v>
      </c>
      <c r="AY910" s="220" t="s">
        <v>283</v>
      </c>
    </row>
    <row r="911" s="2" customFormat="1" ht="24.15" customHeight="1">
      <c r="A911" s="37"/>
      <c r="B911" s="168"/>
      <c r="C911" s="204" t="s">
        <v>5852</v>
      </c>
      <c r="D911" s="204" t="s">
        <v>285</v>
      </c>
      <c r="E911" s="205" t="s">
        <v>1642</v>
      </c>
      <c r="F911" s="206" t="s">
        <v>1643</v>
      </c>
      <c r="G911" s="207" t="s">
        <v>288</v>
      </c>
      <c r="H911" s="208">
        <v>25.559999999999999</v>
      </c>
      <c r="I911" s="209"/>
      <c r="J911" s="210">
        <f>ROUND(I911*H911,2)</f>
        <v>0</v>
      </c>
      <c r="K911" s="211"/>
      <c r="L911" s="38"/>
      <c r="M911" s="212" t="s">
        <v>1</v>
      </c>
      <c r="N911" s="213" t="s">
        <v>41</v>
      </c>
      <c r="O911" s="81"/>
      <c r="P911" s="214">
        <f>O911*H911</f>
        <v>0</v>
      </c>
      <c r="Q911" s="214">
        <v>0</v>
      </c>
      <c r="R911" s="214">
        <f>Q911*H911</f>
        <v>0</v>
      </c>
      <c r="S911" s="214">
        <v>0.001</v>
      </c>
      <c r="T911" s="215">
        <f>S911*H911</f>
        <v>0.025559999999999999</v>
      </c>
      <c r="U911" s="37"/>
      <c r="V911" s="37"/>
      <c r="W911" s="37"/>
      <c r="X911" s="37"/>
      <c r="Y911" s="37"/>
      <c r="Z911" s="37"/>
      <c r="AA911" s="37"/>
      <c r="AB911" s="37"/>
      <c r="AC911" s="37"/>
      <c r="AD911" s="37"/>
      <c r="AE911" s="37"/>
      <c r="AR911" s="216" t="s">
        <v>358</v>
      </c>
      <c r="AT911" s="216" t="s">
        <v>285</v>
      </c>
      <c r="AU911" s="216" t="s">
        <v>87</v>
      </c>
      <c r="AY911" s="18" t="s">
        <v>283</v>
      </c>
      <c r="BE911" s="217">
        <f>IF(N911="základná",J911,0)</f>
        <v>0</v>
      </c>
      <c r="BF911" s="217">
        <f>IF(N911="znížená",J911,0)</f>
        <v>0</v>
      </c>
      <c r="BG911" s="217">
        <f>IF(N911="zákl. prenesená",J911,0)</f>
        <v>0</v>
      </c>
      <c r="BH911" s="217">
        <f>IF(N911="zníž. prenesená",J911,0)</f>
        <v>0</v>
      </c>
      <c r="BI911" s="217">
        <f>IF(N911="nulová",J911,0)</f>
        <v>0</v>
      </c>
      <c r="BJ911" s="18" t="s">
        <v>87</v>
      </c>
      <c r="BK911" s="217">
        <f>ROUND(I911*H911,2)</f>
        <v>0</v>
      </c>
      <c r="BL911" s="18" t="s">
        <v>358</v>
      </c>
      <c r="BM911" s="216" t="s">
        <v>1644</v>
      </c>
    </row>
    <row r="912" s="15" customFormat="1">
      <c r="A912" s="15"/>
      <c r="B912" s="235"/>
      <c r="C912" s="15"/>
      <c r="D912" s="219" t="s">
        <v>291</v>
      </c>
      <c r="E912" s="236" t="s">
        <v>1</v>
      </c>
      <c r="F912" s="237" t="s">
        <v>5476</v>
      </c>
      <c r="G912" s="15"/>
      <c r="H912" s="236" t="s">
        <v>1</v>
      </c>
      <c r="I912" s="238"/>
      <c r="J912" s="15"/>
      <c r="K912" s="15"/>
      <c r="L912" s="235"/>
      <c r="M912" s="239"/>
      <c r="N912" s="240"/>
      <c r="O912" s="240"/>
      <c r="P912" s="240"/>
      <c r="Q912" s="240"/>
      <c r="R912" s="240"/>
      <c r="S912" s="240"/>
      <c r="T912" s="241"/>
      <c r="U912" s="15"/>
      <c r="V912" s="15"/>
      <c r="W912" s="15"/>
      <c r="X912" s="15"/>
      <c r="Y912" s="15"/>
      <c r="Z912" s="15"/>
      <c r="AA912" s="15"/>
      <c r="AB912" s="15"/>
      <c r="AC912" s="15"/>
      <c r="AD912" s="15"/>
      <c r="AE912" s="15"/>
      <c r="AT912" s="236" t="s">
        <v>291</v>
      </c>
      <c r="AU912" s="236" t="s">
        <v>87</v>
      </c>
      <c r="AV912" s="15" t="s">
        <v>82</v>
      </c>
      <c r="AW912" s="15" t="s">
        <v>31</v>
      </c>
      <c r="AX912" s="15" t="s">
        <v>75</v>
      </c>
      <c r="AY912" s="236" t="s">
        <v>283</v>
      </c>
    </row>
    <row r="913" s="15" customFormat="1">
      <c r="A913" s="15"/>
      <c r="B913" s="235"/>
      <c r="C913" s="15"/>
      <c r="D913" s="219" t="s">
        <v>291</v>
      </c>
      <c r="E913" s="236" t="s">
        <v>1</v>
      </c>
      <c r="F913" s="237" t="s">
        <v>404</v>
      </c>
      <c r="G913" s="15"/>
      <c r="H913" s="236" t="s">
        <v>1</v>
      </c>
      <c r="I913" s="238"/>
      <c r="J913" s="15"/>
      <c r="K913" s="15"/>
      <c r="L913" s="235"/>
      <c r="M913" s="239"/>
      <c r="N913" s="240"/>
      <c r="O913" s="240"/>
      <c r="P913" s="240"/>
      <c r="Q913" s="240"/>
      <c r="R913" s="240"/>
      <c r="S913" s="240"/>
      <c r="T913" s="241"/>
      <c r="U913" s="15"/>
      <c r="V913" s="15"/>
      <c r="W913" s="15"/>
      <c r="X913" s="15"/>
      <c r="Y913" s="15"/>
      <c r="Z913" s="15"/>
      <c r="AA913" s="15"/>
      <c r="AB913" s="15"/>
      <c r="AC913" s="15"/>
      <c r="AD913" s="15"/>
      <c r="AE913" s="15"/>
      <c r="AT913" s="236" t="s">
        <v>291</v>
      </c>
      <c r="AU913" s="236" t="s">
        <v>87</v>
      </c>
      <c r="AV913" s="15" t="s">
        <v>82</v>
      </c>
      <c r="AW913" s="15" t="s">
        <v>31</v>
      </c>
      <c r="AX913" s="15" t="s">
        <v>75</v>
      </c>
      <c r="AY913" s="236" t="s">
        <v>283</v>
      </c>
    </row>
    <row r="914" s="13" customFormat="1">
      <c r="A914" s="13"/>
      <c r="B914" s="218"/>
      <c r="C914" s="13"/>
      <c r="D914" s="219" t="s">
        <v>291</v>
      </c>
      <c r="E914" s="220" t="s">
        <v>1</v>
      </c>
      <c r="F914" s="221" t="s">
        <v>5853</v>
      </c>
      <c r="G914" s="13"/>
      <c r="H914" s="222">
        <v>25.559999999999999</v>
      </c>
      <c r="I914" s="223"/>
      <c r="J914" s="13"/>
      <c r="K914" s="13"/>
      <c r="L914" s="218"/>
      <c r="M914" s="224"/>
      <c r="N914" s="225"/>
      <c r="O914" s="225"/>
      <c r="P914" s="225"/>
      <c r="Q914" s="225"/>
      <c r="R914" s="225"/>
      <c r="S914" s="225"/>
      <c r="T914" s="226"/>
      <c r="U914" s="13"/>
      <c r="V914" s="13"/>
      <c r="W914" s="13"/>
      <c r="X914" s="13"/>
      <c r="Y914" s="13"/>
      <c r="Z914" s="13"/>
      <c r="AA914" s="13"/>
      <c r="AB914" s="13"/>
      <c r="AC914" s="13"/>
      <c r="AD914" s="13"/>
      <c r="AE914" s="13"/>
      <c r="AT914" s="220" t="s">
        <v>291</v>
      </c>
      <c r="AU914" s="220" t="s">
        <v>87</v>
      </c>
      <c r="AV914" s="13" t="s">
        <v>87</v>
      </c>
      <c r="AW914" s="13" t="s">
        <v>31</v>
      </c>
      <c r="AX914" s="13" t="s">
        <v>82</v>
      </c>
      <c r="AY914" s="220" t="s">
        <v>283</v>
      </c>
    </row>
    <row r="915" s="2" customFormat="1" ht="24.15" customHeight="1">
      <c r="A915" s="37"/>
      <c r="B915" s="168"/>
      <c r="C915" s="204" t="s">
        <v>3102</v>
      </c>
      <c r="D915" s="204" t="s">
        <v>285</v>
      </c>
      <c r="E915" s="205" t="s">
        <v>1650</v>
      </c>
      <c r="F915" s="206" t="s">
        <v>1651</v>
      </c>
      <c r="G915" s="207" t="s">
        <v>288</v>
      </c>
      <c r="H915" s="208">
        <v>241</v>
      </c>
      <c r="I915" s="209"/>
      <c r="J915" s="210">
        <f>ROUND(I915*H915,2)</f>
        <v>0</v>
      </c>
      <c r="K915" s="211"/>
      <c r="L915" s="38"/>
      <c r="M915" s="212" t="s">
        <v>1</v>
      </c>
      <c r="N915" s="213" t="s">
        <v>41</v>
      </c>
      <c r="O915" s="81"/>
      <c r="P915" s="214">
        <f>O915*H915</f>
        <v>0</v>
      </c>
      <c r="Q915" s="214">
        <v>0.00029999999999999997</v>
      </c>
      <c r="R915" s="214">
        <f>Q915*H915</f>
        <v>0.072299999999999989</v>
      </c>
      <c r="S915" s="214">
        <v>0</v>
      </c>
      <c r="T915" s="215">
        <f>S915*H915</f>
        <v>0</v>
      </c>
      <c r="U915" s="37"/>
      <c r="V915" s="37"/>
      <c r="W915" s="37"/>
      <c r="X915" s="37"/>
      <c r="Y915" s="37"/>
      <c r="Z915" s="37"/>
      <c r="AA915" s="37"/>
      <c r="AB915" s="37"/>
      <c r="AC915" s="37"/>
      <c r="AD915" s="37"/>
      <c r="AE915" s="37"/>
      <c r="AR915" s="216" t="s">
        <v>358</v>
      </c>
      <c r="AT915" s="216" t="s">
        <v>285</v>
      </c>
      <c r="AU915" s="216" t="s">
        <v>87</v>
      </c>
      <c r="AY915" s="18" t="s">
        <v>283</v>
      </c>
      <c r="BE915" s="217">
        <f>IF(N915="základná",J915,0)</f>
        <v>0</v>
      </c>
      <c r="BF915" s="217">
        <f>IF(N915="znížená",J915,0)</f>
        <v>0</v>
      </c>
      <c r="BG915" s="217">
        <f>IF(N915="zákl. prenesená",J915,0)</f>
        <v>0</v>
      </c>
      <c r="BH915" s="217">
        <f>IF(N915="zníž. prenesená",J915,0)</f>
        <v>0</v>
      </c>
      <c r="BI915" s="217">
        <f>IF(N915="nulová",J915,0)</f>
        <v>0</v>
      </c>
      <c r="BJ915" s="18" t="s">
        <v>87</v>
      </c>
      <c r="BK915" s="217">
        <f>ROUND(I915*H915,2)</f>
        <v>0</v>
      </c>
      <c r="BL915" s="18" t="s">
        <v>358</v>
      </c>
      <c r="BM915" s="216" t="s">
        <v>1652</v>
      </c>
    </row>
    <row r="916" s="13" customFormat="1">
      <c r="A916" s="13"/>
      <c r="B916" s="218"/>
      <c r="C916" s="13"/>
      <c r="D916" s="219" t="s">
        <v>291</v>
      </c>
      <c r="E916" s="220" t="s">
        <v>1</v>
      </c>
      <c r="F916" s="221" t="s">
        <v>5854</v>
      </c>
      <c r="G916" s="13"/>
      <c r="H916" s="222">
        <v>19.170000000000002</v>
      </c>
      <c r="I916" s="223"/>
      <c r="J916" s="13"/>
      <c r="K916" s="13"/>
      <c r="L916" s="218"/>
      <c r="M916" s="224"/>
      <c r="N916" s="225"/>
      <c r="O916" s="225"/>
      <c r="P916" s="225"/>
      <c r="Q916" s="225"/>
      <c r="R916" s="225"/>
      <c r="S916" s="225"/>
      <c r="T916" s="226"/>
      <c r="U916" s="13"/>
      <c r="V916" s="13"/>
      <c r="W916" s="13"/>
      <c r="X916" s="13"/>
      <c r="Y916" s="13"/>
      <c r="Z916" s="13"/>
      <c r="AA916" s="13"/>
      <c r="AB916" s="13"/>
      <c r="AC916" s="13"/>
      <c r="AD916" s="13"/>
      <c r="AE916" s="13"/>
      <c r="AT916" s="220" t="s">
        <v>291</v>
      </c>
      <c r="AU916" s="220" t="s">
        <v>87</v>
      </c>
      <c r="AV916" s="13" t="s">
        <v>87</v>
      </c>
      <c r="AW916" s="13" t="s">
        <v>31</v>
      </c>
      <c r="AX916" s="13" t="s">
        <v>75</v>
      </c>
      <c r="AY916" s="220" t="s">
        <v>283</v>
      </c>
    </row>
    <row r="917" s="13" customFormat="1">
      <c r="A917" s="13"/>
      <c r="B917" s="218"/>
      <c r="C917" s="13"/>
      <c r="D917" s="219" t="s">
        <v>291</v>
      </c>
      <c r="E917" s="220" t="s">
        <v>1</v>
      </c>
      <c r="F917" s="221" t="s">
        <v>5855</v>
      </c>
      <c r="G917" s="13"/>
      <c r="H917" s="222">
        <v>142.30000000000001</v>
      </c>
      <c r="I917" s="223"/>
      <c r="J917" s="13"/>
      <c r="K917" s="13"/>
      <c r="L917" s="218"/>
      <c r="M917" s="224"/>
      <c r="N917" s="225"/>
      <c r="O917" s="225"/>
      <c r="P917" s="225"/>
      <c r="Q917" s="225"/>
      <c r="R917" s="225"/>
      <c r="S917" s="225"/>
      <c r="T917" s="226"/>
      <c r="U917" s="13"/>
      <c r="V917" s="13"/>
      <c r="W917" s="13"/>
      <c r="X917" s="13"/>
      <c r="Y917" s="13"/>
      <c r="Z917" s="13"/>
      <c r="AA917" s="13"/>
      <c r="AB917" s="13"/>
      <c r="AC917" s="13"/>
      <c r="AD917" s="13"/>
      <c r="AE917" s="13"/>
      <c r="AT917" s="220" t="s">
        <v>291</v>
      </c>
      <c r="AU917" s="220" t="s">
        <v>87</v>
      </c>
      <c r="AV917" s="13" t="s">
        <v>87</v>
      </c>
      <c r="AW917" s="13" t="s">
        <v>31</v>
      </c>
      <c r="AX917" s="13" t="s">
        <v>75</v>
      </c>
      <c r="AY917" s="220" t="s">
        <v>283</v>
      </c>
    </row>
    <row r="918" s="13" customFormat="1">
      <c r="A918" s="13"/>
      <c r="B918" s="218"/>
      <c r="C918" s="13"/>
      <c r="D918" s="219" t="s">
        <v>291</v>
      </c>
      <c r="E918" s="220" t="s">
        <v>1</v>
      </c>
      <c r="F918" s="221" t="s">
        <v>5856</v>
      </c>
      <c r="G918" s="13"/>
      <c r="H918" s="222">
        <v>79.530000000000001</v>
      </c>
      <c r="I918" s="223"/>
      <c r="J918" s="13"/>
      <c r="K918" s="13"/>
      <c r="L918" s="218"/>
      <c r="M918" s="224"/>
      <c r="N918" s="225"/>
      <c r="O918" s="225"/>
      <c r="P918" s="225"/>
      <c r="Q918" s="225"/>
      <c r="R918" s="225"/>
      <c r="S918" s="225"/>
      <c r="T918" s="226"/>
      <c r="U918" s="13"/>
      <c r="V918" s="13"/>
      <c r="W918" s="13"/>
      <c r="X918" s="13"/>
      <c r="Y918" s="13"/>
      <c r="Z918" s="13"/>
      <c r="AA918" s="13"/>
      <c r="AB918" s="13"/>
      <c r="AC918" s="13"/>
      <c r="AD918" s="13"/>
      <c r="AE918" s="13"/>
      <c r="AT918" s="220" t="s">
        <v>291</v>
      </c>
      <c r="AU918" s="220" t="s">
        <v>87</v>
      </c>
      <c r="AV918" s="13" t="s">
        <v>87</v>
      </c>
      <c r="AW918" s="13" t="s">
        <v>31</v>
      </c>
      <c r="AX918" s="13" t="s">
        <v>75</v>
      </c>
      <c r="AY918" s="220" t="s">
        <v>283</v>
      </c>
    </row>
    <row r="919" s="14" customFormat="1">
      <c r="A919" s="14"/>
      <c r="B919" s="227"/>
      <c r="C919" s="14"/>
      <c r="D919" s="219" t="s">
        <v>291</v>
      </c>
      <c r="E919" s="228" t="s">
        <v>1</v>
      </c>
      <c r="F919" s="229" t="s">
        <v>293</v>
      </c>
      <c r="G919" s="14"/>
      <c r="H919" s="230">
        <v>241.00000000000003</v>
      </c>
      <c r="I919" s="231"/>
      <c r="J919" s="14"/>
      <c r="K919" s="14"/>
      <c r="L919" s="227"/>
      <c r="M919" s="232"/>
      <c r="N919" s="233"/>
      <c r="O919" s="233"/>
      <c r="P919" s="233"/>
      <c r="Q919" s="233"/>
      <c r="R919" s="233"/>
      <c r="S919" s="233"/>
      <c r="T919" s="234"/>
      <c r="U919" s="14"/>
      <c r="V919" s="14"/>
      <c r="W919" s="14"/>
      <c r="X919" s="14"/>
      <c r="Y919" s="14"/>
      <c r="Z919" s="14"/>
      <c r="AA919" s="14"/>
      <c r="AB919" s="14"/>
      <c r="AC919" s="14"/>
      <c r="AD919" s="14"/>
      <c r="AE919" s="14"/>
      <c r="AT919" s="228" t="s">
        <v>291</v>
      </c>
      <c r="AU919" s="228" t="s">
        <v>87</v>
      </c>
      <c r="AV919" s="14" t="s">
        <v>289</v>
      </c>
      <c r="AW919" s="14" t="s">
        <v>31</v>
      </c>
      <c r="AX919" s="14" t="s">
        <v>82</v>
      </c>
      <c r="AY919" s="228" t="s">
        <v>283</v>
      </c>
    </row>
    <row r="920" s="2" customFormat="1" ht="16.5" customHeight="1">
      <c r="A920" s="37"/>
      <c r="B920" s="168"/>
      <c r="C920" s="242" t="s">
        <v>5857</v>
      </c>
      <c r="D920" s="242" t="s">
        <v>582</v>
      </c>
      <c r="E920" s="243" t="s">
        <v>1662</v>
      </c>
      <c r="F920" s="244" t="s">
        <v>1663</v>
      </c>
      <c r="G920" s="245" t="s">
        <v>288</v>
      </c>
      <c r="H920" s="246">
        <v>248.22999999999999</v>
      </c>
      <c r="I920" s="247"/>
      <c r="J920" s="248">
        <f>ROUND(I920*H920,2)</f>
        <v>0</v>
      </c>
      <c r="K920" s="249"/>
      <c r="L920" s="250"/>
      <c r="M920" s="251" t="s">
        <v>1</v>
      </c>
      <c r="N920" s="252" t="s">
        <v>41</v>
      </c>
      <c r="O920" s="81"/>
      <c r="P920" s="214">
        <f>O920*H920</f>
        <v>0</v>
      </c>
      <c r="Q920" s="214">
        <v>0.0030000000000000001</v>
      </c>
      <c r="R920" s="214">
        <f>Q920*H920</f>
        <v>0.74468999999999996</v>
      </c>
      <c r="S920" s="214">
        <v>0</v>
      </c>
      <c r="T920" s="215">
        <f>S920*H920</f>
        <v>0</v>
      </c>
      <c r="U920" s="37"/>
      <c r="V920" s="37"/>
      <c r="W920" s="37"/>
      <c r="X920" s="37"/>
      <c r="Y920" s="37"/>
      <c r="Z920" s="37"/>
      <c r="AA920" s="37"/>
      <c r="AB920" s="37"/>
      <c r="AC920" s="37"/>
      <c r="AD920" s="37"/>
      <c r="AE920" s="37"/>
      <c r="AR920" s="216" t="s">
        <v>473</v>
      </c>
      <c r="AT920" s="216" t="s">
        <v>582</v>
      </c>
      <c r="AU920" s="216" t="s">
        <v>87</v>
      </c>
      <c r="AY920" s="18" t="s">
        <v>283</v>
      </c>
      <c r="BE920" s="217">
        <f>IF(N920="základná",J920,0)</f>
        <v>0</v>
      </c>
      <c r="BF920" s="217">
        <f>IF(N920="znížená",J920,0)</f>
        <v>0</v>
      </c>
      <c r="BG920" s="217">
        <f>IF(N920="zákl. prenesená",J920,0)</f>
        <v>0</v>
      </c>
      <c r="BH920" s="217">
        <f>IF(N920="zníž. prenesená",J920,0)</f>
        <v>0</v>
      </c>
      <c r="BI920" s="217">
        <f>IF(N920="nulová",J920,0)</f>
        <v>0</v>
      </c>
      <c r="BJ920" s="18" t="s">
        <v>87</v>
      </c>
      <c r="BK920" s="217">
        <f>ROUND(I920*H920,2)</f>
        <v>0</v>
      </c>
      <c r="BL920" s="18" t="s">
        <v>358</v>
      </c>
      <c r="BM920" s="216" t="s">
        <v>1664</v>
      </c>
    </row>
    <row r="921" s="13" customFormat="1">
      <c r="A921" s="13"/>
      <c r="B921" s="218"/>
      <c r="C921" s="13"/>
      <c r="D921" s="219" t="s">
        <v>291</v>
      </c>
      <c r="E921" s="13"/>
      <c r="F921" s="221" t="s">
        <v>5858</v>
      </c>
      <c r="G921" s="13"/>
      <c r="H921" s="222">
        <v>248.22999999999999</v>
      </c>
      <c r="I921" s="223"/>
      <c r="J921" s="13"/>
      <c r="K921" s="13"/>
      <c r="L921" s="218"/>
      <c r="M921" s="224"/>
      <c r="N921" s="225"/>
      <c r="O921" s="225"/>
      <c r="P921" s="225"/>
      <c r="Q921" s="225"/>
      <c r="R921" s="225"/>
      <c r="S921" s="225"/>
      <c r="T921" s="226"/>
      <c r="U921" s="13"/>
      <c r="V921" s="13"/>
      <c r="W921" s="13"/>
      <c r="X921" s="13"/>
      <c r="Y921" s="13"/>
      <c r="Z921" s="13"/>
      <c r="AA921" s="13"/>
      <c r="AB921" s="13"/>
      <c r="AC921" s="13"/>
      <c r="AD921" s="13"/>
      <c r="AE921" s="13"/>
      <c r="AT921" s="220" t="s">
        <v>291</v>
      </c>
      <c r="AU921" s="220" t="s">
        <v>87</v>
      </c>
      <c r="AV921" s="13" t="s">
        <v>87</v>
      </c>
      <c r="AW921" s="13" t="s">
        <v>3</v>
      </c>
      <c r="AX921" s="13" t="s">
        <v>82</v>
      </c>
      <c r="AY921" s="220" t="s">
        <v>283</v>
      </c>
    </row>
    <row r="922" s="2" customFormat="1" ht="24.15" customHeight="1">
      <c r="A922" s="37"/>
      <c r="B922" s="168"/>
      <c r="C922" s="204" t="s">
        <v>3105</v>
      </c>
      <c r="D922" s="204" t="s">
        <v>285</v>
      </c>
      <c r="E922" s="205" t="s">
        <v>1667</v>
      </c>
      <c r="F922" s="206" t="s">
        <v>1668</v>
      </c>
      <c r="G922" s="207" t="s">
        <v>288</v>
      </c>
      <c r="H922" s="208">
        <v>378.31999999999999</v>
      </c>
      <c r="I922" s="209"/>
      <c r="J922" s="210">
        <f>ROUND(I922*H922,2)</f>
        <v>0</v>
      </c>
      <c r="K922" s="211"/>
      <c r="L922" s="38"/>
      <c r="M922" s="212" t="s">
        <v>1</v>
      </c>
      <c r="N922" s="213" t="s">
        <v>41</v>
      </c>
      <c r="O922" s="81"/>
      <c r="P922" s="214">
        <f>O922*H922</f>
        <v>0</v>
      </c>
      <c r="Q922" s="214">
        <v>0</v>
      </c>
      <c r="R922" s="214">
        <f>Q922*H922</f>
        <v>0</v>
      </c>
      <c r="S922" s="214">
        <v>0</v>
      </c>
      <c r="T922" s="215">
        <f>S922*H922</f>
        <v>0</v>
      </c>
      <c r="U922" s="37"/>
      <c r="V922" s="37"/>
      <c r="W922" s="37"/>
      <c r="X922" s="37"/>
      <c r="Y922" s="37"/>
      <c r="Z922" s="37"/>
      <c r="AA922" s="37"/>
      <c r="AB922" s="37"/>
      <c r="AC922" s="37"/>
      <c r="AD922" s="37"/>
      <c r="AE922" s="37"/>
      <c r="AR922" s="216" t="s">
        <v>358</v>
      </c>
      <c r="AT922" s="216" t="s">
        <v>285</v>
      </c>
      <c r="AU922" s="216" t="s">
        <v>87</v>
      </c>
      <c r="AY922" s="18" t="s">
        <v>283</v>
      </c>
      <c r="BE922" s="217">
        <f>IF(N922="základná",J922,0)</f>
        <v>0</v>
      </c>
      <c r="BF922" s="217">
        <f>IF(N922="znížená",J922,0)</f>
        <v>0</v>
      </c>
      <c r="BG922" s="217">
        <f>IF(N922="zákl. prenesená",J922,0)</f>
        <v>0</v>
      </c>
      <c r="BH922" s="217">
        <f>IF(N922="zníž. prenesená",J922,0)</f>
        <v>0</v>
      </c>
      <c r="BI922" s="217">
        <f>IF(N922="nulová",J922,0)</f>
        <v>0</v>
      </c>
      <c r="BJ922" s="18" t="s">
        <v>87</v>
      </c>
      <c r="BK922" s="217">
        <f>ROUND(I922*H922,2)</f>
        <v>0</v>
      </c>
      <c r="BL922" s="18" t="s">
        <v>358</v>
      </c>
      <c r="BM922" s="216" t="s">
        <v>1669</v>
      </c>
    </row>
    <row r="923" s="13" customFormat="1">
      <c r="A923" s="13"/>
      <c r="B923" s="218"/>
      <c r="C923" s="13"/>
      <c r="D923" s="219" t="s">
        <v>291</v>
      </c>
      <c r="E923" s="220" t="s">
        <v>1</v>
      </c>
      <c r="F923" s="221" t="s">
        <v>5859</v>
      </c>
      <c r="G923" s="13"/>
      <c r="H923" s="222">
        <v>56.140000000000001</v>
      </c>
      <c r="I923" s="223"/>
      <c r="J923" s="13"/>
      <c r="K923" s="13"/>
      <c r="L923" s="218"/>
      <c r="M923" s="224"/>
      <c r="N923" s="225"/>
      <c r="O923" s="225"/>
      <c r="P923" s="225"/>
      <c r="Q923" s="225"/>
      <c r="R923" s="225"/>
      <c r="S923" s="225"/>
      <c r="T923" s="226"/>
      <c r="U923" s="13"/>
      <c r="V923" s="13"/>
      <c r="W923" s="13"/>
      <c r="X923" s="13"/>
      <c r="Y923" s="13"/>
      <c r="Z923" s="13"/>
      <c r="AA923" s="13"/>
      <c r="AB923" s="13"/>
      <c r="AC923" s="13"/>
      <c r="AD923" s="13"/>
      <c r="AE923" s="13"/>
      <c r="AT923" s="220" t="s">
        <v>291</v>
      </c>
      <c r="AU923" s="220" t="s">
        <v>87</v>
      </c>
      <c r="AV923" s="13" t="s">
        <v>87</v>
      </c>
      <c r="AW923" s="13" t="s">
        <v>31</v>
      </c>
      <c r="AX923" s="13" t="s">
        <v>75</v>
      </c>
      <c r="AY923" s="220" t="s">
        <v>283</v>
      </c>
    </row>
    <row r="924" s="15" customFormat="1">
      <c r="A924" s="15"/>
      <c r="B924" s="235"/>
      <c r="C924" s="15"/>
      <c r="D924" s="219" t="s">
        <v>291</v>
      </c>
      <c r="E924" s="236" t="s">
        <v>1</v>
      </c>
      <c r="F924" s="237" t="s">
        <v>1670</v>
      </c>
      <c r="G924" s="15"/>
      <c r="H924" s="236" t="s">
        <v>1</v>
      </c>
      <c r="I924" s="238"/>
      <c r="J924" s="15"/>
      <c r="K924" s="15"/>
      <c r="L924" s="235"/>
      <c r="M924" s="239"/>
      <c r="N924" s="240"/>
      <c r="O924" s="240"/>
      <c r="P924" s="240"/>
      <c r="Q924" s="240"/>
      <c r="R924" s="240"/>
      <c r="S924" s="240"/>
      <c r="T924" s="241"/>
      <c r="U924" s="15"/>
      <c r="V924" s="15"/>
      <c r="W924" s="15"/>
      <c r="X924" s="15"/>
      <c r="Y924" s="15"/>
      <c r="Z924" s="15"/>
      <c r="AA924" s="15"/>
      <c r="AB924" s="15"/>
      <c r="AC924" s="15"/>
      <c r="AD924" s="15"/>
      <c r="AE924" s="15"/>
      <c r="AT924" s="236" t="s">
        <v>291</v>
      </c>
      <c r="AU924" s="236" t="s">
        <v>87</v>
      </c>
      <c r="AV924" s="15" t="s">
        <v>82</v>
      </c>
      <c r="AW924" s="15" t="s">
        <v>31</v>
      </c>
      <c r="AX924" s="15" t="s">
        <v>75</v>
      </c>
      <c r="AY924" s="236" t="s">
        <v>283</v>
      </c>
    </row>
    <row r="925" s="15" customFormat="1">
      <c r="A925" s="15"/>
      <c r="B925" s="235"/>
      <c r="C925" s="15"/>
      <c r="D925" s="219" t="s">
        <v>291</v>
      </c>
      <c r="E925" s="236" t="s">
        <v>1</v>
      </c>
      <c r="F925" s="237" t="s">
        <v>404</v>
      </c>
      <c r="G925" s="15"/>
      <c r="H925" s="236" t="s">
        <v>1</v>
      </c>
      <c r="I925" s="238"/>
      <c r="J925" s="15"/>
      <c r="K925" s="15"/>
      <c r="L925" s="235"/>
      <c r="M925" s="239"/>
      <c r="N925" s="240"/>
      <c r="O925" s="240"/>
      <c r="P925" s="240"/>
      <c r="Q925" s="240"/>
      <c r="R925" s="240"/>
      <c r="S925" s="240"/>
      <c r="T925" s="241"/>
      <c r="U925" s="15"/>
      <c r="V925" s="15"/>
      <c r="W925" s="15"/>
      <c r="X925" s="15"/>
      <c r="Y925" s="15"/>
      <c r="Z925" s="15"/>
      <c r="AA925" s="15"/>
      <c r="AB925" s="15"/>
      <c r="AC925" s="15"/>
      <c r="AD925" s="15"/>
      <c r="AE925" s="15"/>
      <c r="AT925" s="236" t="s">
        <v>291</v>
      </c>
      <c r="AU925" s="236" t="s">
        <v>87</v>
      </c>
      <c r="AV925" s="15" t="s">
        <v>82</v>
      </c>
      <c r="AW925" s="15" t="s">
        <v>31</v>
      </c>
      <c r="AX925" s="15" t="s">
        <v>75</v>
      </c>
      <c r="AY925" s="236" t="s">
        <v>283</v>
      </c>
    </row>
    <row r="926" s="13" customFormat="1">
      <c r="A926" s="13"/>
      <c r="B926" s="218"/>
      <c r="C926" s="13"/>
      <c r="D926" s="219" t="s">
        <v>291</v>
      </c>
      <c r="E926" s="220" t="s">
        <v>1</v>
      </c>
      <c r="F926" s="221" t="s">
        <v>5860</v>
      </c>
      <c r="G926" s="13"/>
      <c r="H926" s="222">
        <v>322.18000000000001</v>
      </c>
      <c r="I926" s="223"/>
      <c r="J926" s="13"/>
      <c r="K926" s="13"/>
      <c r="L926" s="218"/>
      <c r="M926" s="224"/>
      <c r="N926" s="225"/>
      <c r="O926" s="225"/>
      <c r="P926" s="225"/>
      <c r="Q926" s="225"/>
      <c r="R926" s="225"/>
      <c r="S926" s="225"/>
      <c r="T926" s="226"/>
      <c r="U926" s="13"/>
      <c r="V926" s="13"/>
      <c r="W926" s="13"/>
      <c r="X926" s="13"/>
      <c r="Y926" s="13"/>
      <c r="Z926" s="13"/>
      <c r="AA926" s="13"/>
      <c r="AB926" s="13"/>
      <c r="AC926" s="13"/>
      <c r="AD926" s="13"/>
      <c r="AE926" s="13"/>
      <c r="AT926" s="220" t="s">
        <v>291</v>
      </c>
      <c r="AU926" s="220" t="s">
        <v>87</v>
      </c>
      <c r="AV926" s="13" t="s">
        <v>87</v>
      </c>
      <c r="AW926" s="13" t="s">
        <v>31</v>
      </c>
      <c r="AX926" s="13" t="s">
        <v>75</v>
      </c>
      <c r="AY926" s="220" t="s">
        <v>283</v>
      </c>
    </row>
    <row r="927" s="14" customFormat="1">
      <c r="A927" s="14"/>
      <c r="B927" s="227"/>
      <c r="C927" s="14"/>
      <c r="D927" s="219" t="s">
        <v>291</v>
      </c>
      <c r="E927" s="228" t="s">
        <v>1</v>
      </c>
      <c r="F927" s="229" t="s">
        <v>293</v>
      </c>
      <c r="G927" s="14"/>
      <c r="H927" s="230">
        <v>378.31999999999999</v>
      </c>
      <c r="I927" s="231"/>
      <c r="J927" s="14"/>
      <c r="K927" s="14"/>
      <c r="L927" s="227"/>
      <c r="M927" s="232"/>
      <c r="N927" s="233"/>
      <c r="O927" s="233"/>
      <c r="P927" s="233"/>
      <c r="Q927" s="233"/>
      <c r="R927" s="233"/>
      <c r="S927" s="233"/>
      <c r="T927" s="234"/>
      <c r="U927" s="14"/>
      <c r="V927" s="14"/>
      <c r="W927" s="14"/>
      <c r="X927" s="14"/>
      <c r="Y927" s="14"/>
      <c r="Z927" s="14"/>
      <c r="AA927" s="14"/>
      <c r="AB927" s="14"/>
      <c r="AC927" s="14"/>
      <c r="AD927" s="14"/>
      <c r="AE927" s="14"/>
      <c r="AT927" s="228" t="s">
        <v>291</v>
      </c>
      <c r="AU927" s="228" t="s">
        <v>87</v>
      </c>
      <c r="AV927" s="14" t="s">
        <v>289</v>
      </c>
      <c r="AW927" s="14" t="s">
        <v>31</v>
      </c>
      <c r="AX927" s="14" t="s">
        <v>82</v>
      </c>
      <c r="AY927" s="228" t="s">
        <v>283</v>
      </c>
    </row>
    <row r="928" s="2" customFormat="1" ht="24.15" customHeight="1">
      <c r="A928" s="37"/>
      <c r="B928" s="168"/>
      <c r="C928" s="242" t="s">
        <v>5861</v>
      </c>
      <c r="D928" s="242" t="s">
        <v>582</v>
      </c>
      <c r="E928" s="243" t="s">
        <v>1683</v>
      </c>
      <c r="F928" s="244" t="s">
        <v>1684</v>
      </c>
      <c r="G928" s="245" t="s">
        <v>288</v>
      </c>
      <c r="H928" s="246">
        <v>389.67000000000002</v>
      </c>
      <c r="I928" s="247"/>
      <c r="J928" s="248">
        <f>ROUND(I928*H928,2)</f>
        <v>0</v>
      </c>
      <c r="K928" s="249"/>
      <c r="L928" s="250"/>
      <c r="M928" s="251" t="s">
        <v>1</v>
      </c>
      <c r="N928" s="252" t="s">
        <v>41</v>
      </c>
      <c r="O928" s="81"/>
      <c r="P928" s="214">
        <f>O928*H928</f>
        <v>0</v>
      </c>
      <c r="Q928" s="214">
        <v>0.0080000000000000002</v>
      </c>
      <c r="R928" s="214">
        <f>Q928*H928</f>
        <v>3.1173600000000001</v>
      </c>
      <c r="S928" s="214">
        <v>0</v>
      </c>
      <c r="T928" s="215">
        <f>S928*H928</f>
        <v>0</v>
      </c>
      <c r="U928" s="37"/>
      <c r="V928" s="37"/>
      <c r="W928" s="37"/>
      <c r="X928" s="37"/>
      <c r="Y928" s="37"/>
      <c r="Z928" s="37"/>
      <c r="AA928" s="37"/>
      <c r="AB928" s="37"/>
      <c r="AC928" s="37"/>
      <c r="AD928" s="37"/>
      <c r="AE928" s="37"/>
      <c r="AR928" s="216" t="s">
        <v>473</v>
      </c>
      <c r="AT928" s="216" t="s">
        <v>582</v>
      </c>
      <c r="AU928" s="216" t="s">
        <v>87</v>
      </c>
      <c r="AY928" s="18" t="s">
        <v>283</v>
      </c>
      <c r="BE928" s="217">
        <f>IF(N928="základná",J928,0)</f>
        <v>0</v>
      </c>
      <c r="BF928" s="217">
        <f>IF(N928="znížená",J928,0)</f>
        <v>0</v>
      </c>
      <c r="BG928" s="217">
        <f>IF(N928="zákl. prenesená",J928,0)</f>
        <v>0</v>
      </c>
      <c r="BH928" s="217">
        <f>IF(N928="zníž. prenesená",J928,0)</f>
        <v>0</v>
      </c>
      <c r="BI928" s="217">
        <f>IF(N928="nulová",J928,0)</f>
        <v>0</v>
      </c>
      <c r="BJ928" s="18" t="s">
        <v>87</v>
      </c>
      <c r="BK928" s="217">
        <f>ROUND(I928*H928,2)</f>
        <v>0</v>
      </c>
      <c r="BL928" s="18" t="s">
        <v>358</v>
      </c>
      <c r="BM928" s="216" t="s">
        <v>1685</v>
      </c>
    </row>
    <row r="929" s="13" customFormat="1">
      <c r="A929" s="13"/>
      <c r="B929" s="218"/>
      <c r="C929" s="13"/>
      <c r="D929" s="219" t="s">
        <v>291</v>
      </c>
      <c r="E929" s="13"/>
      <c r="F929" s="221" t="s">
        <v>5862</v>
      </c>
      <c r="G929" s="13"/>
      <c r="H929" s="222">
        <v>389.67000000000002</v>
      </c>
      <c r="I929" s="223"/>
      <c r="J929" s="13"/>
      <c r="K929" s="13"/>
      <c r="L929" s="218"/>
      <c r="M929" s="224"/>
      <c r="N929" s="225"/>
      <c r="O929" s="225"/>
      <c r="P929" s="225"/>
      <c r="Q929" s="225"/>
      <c r="R929" s="225"/>
      <c r="S929" s="225"/>
      <c r="T929" s="226"/>
      <c r="U929" s="13"/>
      <c r="V929" s="13"/>
      <c r="W929" s="13"/>
      <c r="X929" s="13"/>
      <c r="Y929" s="13"/>
      <c r="Z929" s="13"/>
      <c r="AA929" s="13"/>
      <c r="AB929" s="13"/>
      <c r="AC929" s="13"/>
      <c r="AD929" s="13"/>
      <c r="AE929" s="13"/>
      <c r="AT929" s="220" t="s">
        <v>291</v>
      </c>
      <c r="AU929" s="220" t="s">
        <v>87</v>
      </c>
      <c r="AV929" s="13" t="s">
        <v>87</v>
      </c>
      <c r="AW929" s="13" t="s">
        <v>3</v>
      </c>
      <c r="AX929" s="13" t="s">
        <v>82</v>
      </c>
      <c r="AY929" s="220" t="s">
        <v>283</v>
      </c>
    </row>
    <row r="930" s="2" customFormat="1" ht="16.5" customHeight="1">
      <c r="A930" s="37"/>
      <c r="B930" s="168"/>
      <c r="C930" s="204" t="s">
        <v>3108</v>
      </c>
      <c r="D930" s="204" t="s">
        <v>285</v>
      </c>
      <c r="E930" s="205" t="s">
        <v>1688</v>
      </c>
      <c r="F930" s="206" t="s">
        <v>1689</v>
      </c>
      <c r="G930" s="207" t="s">
        <v>288</v>
      </c>
      <c r="H930" s="208">
        <v>56.140000000000001</v>
      </c>
      <c r="I930" s="209"/>
      <c r="J930" s="210">
        <f>ROUND(I930*H930,2)</f>
        <v>0</v>
      </c>
      <c r="K930" s="211"/>
      <c r="L930" s="38"/>
      <c r="M930" s="212" t="s">
        <v>1</v>
      </c>
      <c r="N930" s="213" t="s">
        <v>41</v>
      </c>
      <c r="O930" s="81"/>
      <c r="P930" s="214">
        <f>O930*H930</f>
        <v>0</v>
      </c>
      <c r="Q930" s="214">
        <v>0.00044999999999999999</v>
      </c>
      <c r="R930" s="214">
        <f>Q930*H930</f>
        <v>0.025263000000000001</v>
      </c>
      <c r="S930" s="214">
        <v>0</v>
      </c>
      <c r="T930" s="215">
        <f>S930*H930</f>
        <v>0</v>
      </c>
      <c r="U930" s="37"/>
      <c r="V930" s="37"/>
      <c r="W930" s="37"/>
      <c r="X930" s="37"/>
      <c r="Y930" s="37"/>
      <c r="Z930" s="37"/>
      <c r="AA930" s="37"/>
      <c r="AB930" s="37"/>
      <c r="AC930" s="37"/>
      <c r="AD930" s="37"/>
      <c r="AE930" s="37"/>
      <c r="AR930" s="216" t="s">
        <v>358</v>
      </c>
      <c r="AT930" s="216" t="s">
        <v>285</v>
      </c>
      <c r="AU930" s="216" t="s">
        <v>87</v>
      </c>
      <c r="AY930" s="18" t="s">
        <v>283</v>
      </c>
      <c r="BE930" s="217">
        <f>IF(N930="základná",J930,0)</f>
        <v>0</v>
      </c>
      <c r="BF930" s="217">
        <f>IF(N930="znížená",J930,0)</f>
        <v>0</v>
      </c>
      <c r="BG930" s="217">
        <f>IF(N930="zákl. prenesená",J930,0)</f>
        <v>0</v>
      </c>
      <c r="BH930" s="217">
        <f>IF(N930="zníž. prenesená",J930,0)</f>
        <v>0</v>
      </c>
      <c r="BI930" s="217">
        <f>IF(N930="nulová",J930,0)</f>
        <v>0</v>
      </c>
      <c r="BJ930" s="18" t="s">
        <v>87</v>
      </c>
      <c r="BK930" s="217">
        <f>ROUND(I930*H930,2)</f>
        <v>0</v>
      </c>
      <c r="BL930" s="18" t="s">
        <v>358</v>
      </c>
      <c r="BM930" s="216" t="s">
        <v>1690</v>
      </c>
    </row>
    <row r="931" s="13" customFormat="1">
      <c r="A931" s="13"/>
      <c r="B931" s="218"/>
      <c r="C931" s="13"/>
      <c r="D931" s="219" t="s">
        <v>291</v>
      </c>
      <c r="E931" s="220" t="s">
        <v>1</v>
      </c>
      <c r="F931" s="221" t="s">
        <v>5403</v>
      </c>
      <c r="G931" s="13"/>
      <c r="H931" s="222">
        <v>56.140000000000001</v>
      </c>
      <c r="I931" s="223"/>
      <c r="J931" s="13"/>
      <c r="K931" s="13"/>
      <c r="L931" s="218"/>
      <c r="M931" s="224"/>
      <c r="N931" s="225"/>
      <c r="O931" s="225"/>
      <c r="P931" s="225"/>
      <c r="Q931" s="225"/>
      <c r="R931" s="225"/>
      <c r="S931" s="225"/>
      <c r="T931" s="226"/>
      <c r="U931" s="13"/>
      <c r="V931" s="13"/>
      <c r="W931" s="13"/>
      <c r="X931" s="13"/>
      <c r="Y931" s="13"/>
      <c r="Z931" s="13"/>
      <c r="AA931" s="13"/>
      <c r="AB931" s="13"/>
      <c r="AC931" s="13"/>
      <c r="AD931" s="13"/>
      <c r="AE931" s="13"/>
      <c r="AT931" s="220" t="s">
        <v>291</v>
      </c>
      <c r="AU931" s="220" t="s">
        <v>87</v>
      </c>
      <c r="AV931" s="13" t="s">
        <v>87</v>
      </c>
      <c r="AW931" s="13" t="s">
        <v>31</v>
      </c>
      <c r="AX931" s="13" t="s">
        <v>82</v>
      </c>
      <c r="AY931" s="220" t="s">
        <v>283</v>
      </c>
    </row>
    <row r="932" s="2" customFormat="1" ht="16.5" customHeight="1">
      <c r="A932" s="37"/>
      <c r="B932" s="168"/>
      <c r="C932" s="242" t="s">
        <v>5863</v>
      </c>
      <c r="D932" s="242" t="s">
        <v>582</v>
      </c>
      <c r="E932" s="243" t="s">
        <v>1692</v>
      </c>
      <c r="F932" s="244" t="s">
        <v>1693</v>
      </c>
      <c r="G932" s="245" t="s">
        <v>288</v>
      </c>
      <c r="H932" s="246">
        <v>57.262999999999998</v>
      </c>
      <c r="I932" s="247"/>
      <c r="J932" s="248">
        <f>ROUND(I932*H932,2)</f>
        <v>0</v>
      </c>
      <c r="K932" s="249"/>
      <c r="L932" s="250"/>
      <c r="M932" s="251" t="s">
        <v>1</v>
      </c>
      <c r="N932" s="252" t="s">
        <v>41</v>
      </c>
      <c r="O932" s="81"/>
      <c r="P932" s="214">
        <f>O932*H932</f>
        <v>0</v>
      </c>
      <c r="Q932" s="214">
        <v>0</v>
      </c>
      <c r="R932" s="214">
        <f>Q932*H932</f>
        <v>0</v>
      </c>
      <c r="S932" s="214">
        <v>0</v>
      </c>
      <c r="T932" s="215">
        <f>S932*H932</f>
        <v>0</v>
      </c>
      <c r="U932" s="37"/>
      <c r="V932" s="37"/>
      <c r="W932" s="37"/>
      <c r="X932" s="37"/>
      <c r="Y932" s="37"/>
      <c r="Z932" s="37"/>
      <c r="AA932" s="37"/>
      <c r="AB932" s="37"/>
      <c r="AC932" s="37"/>
      <c r="AD932" s="37"/>
      <c r="AE932" s="37"/>
      <c r="AR932" s="216" t="s">
        <v>473</v>
      </c>
      <c r="AT932" s="216" t="s">
        <v>582</v>
      </c>
      <c r="AU932" s="216" t="s">
        <v>87</v>
      </c>
      <c r="AY932" s="18" t="s">
        <v>283</v>
      </c>
      <c r="BE932" s="217">
        <f>IF(N932="základná",J932,0)</f>
        <v>0</v>
      </c>
      <c r="BF932" s="217">
        <f>IF(N932="znížená",J932,0)</f>
        <v>0</v>
      </c>
      <c r="BG932" s="217">
        <f>IF(N932="zákl. prenesená",J932,0)</f>
        <v>0</v>
      </c>
      <c r="BH932" s="217">
        <f>IF(N932="zníž. prenesená",J932,0)</f>
        <v>0</v>
      </c>
      <c r="BI932" s="217">
        <f>IF(N932="nulová",J932,0)</f>
        <v>0</v>
      </c>
      <c r="BJ932" s="18" t="s">
        <v>87</v>
      </c>
      <c r="BK932" s="217">
        <f>ROUND(I932*H932,2)</f>
        <v>0</v>
      </c>
      <c r="BL932" s="18" t="s">
        <v>358</v>
      </c>
      <c r="BM932" s="216" t="s">
        <v>1694</v>
      </c>
    </row>
    <row r="933" s="13" customFormat="1">
      <c r="A933" s="13"/>
      <c r="B933" s="218"/>
      <c r="C933" s="13"/>
      <c r="D933" s="219" t="s">
        <v>291</v>
      </c>
      <c r="E933" s="13"/>
      <c r="F933" s="221" t="s">
        <v>5864</v>
      </c>
      <c r="G933" s="13"/>
      <c r="H933" s="222">
        <v>57.262999999999998</v>
      </c>
      <c r="I933" s="223"/>
      <c r="J933" s="13"/>
      <c r="K933" s="13"/>
      <c r="L933" s="218"/>
      <c r="M933" s="224"/>
      <c r="N933" s="225"/>
      <c r="O933" s="225"/>
      <c r="P933" s="225"/>
      <c r="Q933" s="225"/>
      <c r="R933" s="225"/>
      <c r="S933" s="225"/>
      <c r="T933" s="226"/>
      <c r="U933" s="13"/>
      <c r="V933" s="13"/>
      <c r="W933" s="13"/>
      <c r="X933" s="13"/>
      <c r="Y933" s="13"/>
      <c r="Z933" s="13"/>
      <c r="AA933" s="13"/>
      <c r="AB933" s="13"/>
      <c r="AC933" s="13"/>
      <c r="AD933" s="13"/>
      <c r="AE933" s="13"/>
      <c r="AT933" s="220" t="s">
        <v>291</v>
      </c>
      <c r="AU933" s="220" t="s">
        <v>87</v>
      </c>
      <c r="AV933" s="13" t="s">
        <v>87</v>
      </c>
      <c r="AW933" s="13" t="s">
        <v>3</v>
      </c>
      <c r="AX933" s="13" t="s">
        <v>82</v>
      </c>
      <c r="AY933" s="220" t="s">
        <v>283</v>
      </c>
    </row>
    <row r="934" s="2" customFormat="1" ht="24.15" customHeight="1">
      <c r="A934" s="37"/>
      <c r="B934" s="168"/>
      <c r="C934" s="204" t="s">
        <v>3111</v>
      </c>
      <c r="D934" s="204" t="s">
        <v>285</v>
      </c>
      <c r="E934" s="205" t="s">
        <v>5865</v>
      </c>
      <c r="F934" s="206" t="s">
        <v>5866</v>
      </c>
      <c r="G934" s="207" t="s">
        <v>288</v>
      </c>
      <c r="H934" s="208">
        <v>228.22</v>
      </c>
      <c r="I934" s="209"/>
      <c r="J934" s="210">
        <f>ROUND(I934*H934,2)</f>
        <v>0</v>
      </c>
      <c r="K934" s="211"/>
      <c r="L934" s="38"/>
      <c r="M934" s="212" t="s">
        <v>1</v>
      </c>
      <c r="N934" s="213" t="s">
        <v>41</v>
      </c>
      <c r="O934" s="81"/>
      <c r="P934" s="214">
        <f>O934*H934</f>
        <v>0</v>
      </c>
      <c r="Q934" s="214">
        <v>0.00029999999999999997</v>
      </c>
      <c r="R934" s="214">
        <f>Q934*H934</f>
        <v>0.068465999999999999</v>
      </c>
      <c r="S934" s="214">
        <v>0</v>
      </c>
      <c r="T934" s="215">
        <f>S934*H934</f>
        <v>0</v>
      </c>
      <c r="U934" s="37"/>
      <c r="V934" s="37"/>
      <c r="W934" s="37"/>
      <c r="X934" s="37"/>
      <c r="Y934" s="37"/>
      <c r="Z934" s="37"/>
      <c r="AA934" s="37"/>
      <c r="AB934" s="37"/>
      <c r="AC934" s="37"/>
      <c r="AD934" s="37"/>
      <c r="AE934" s="37"/>
      <c r="AR934" s="216" t="s">
        <v>358</v>
      </c>
      <c r="AT934" s="216" t="s">
        <v>285</v>
      </c>
      <c r="AU934" s="216" t="s">
        <v>87</v>
      </c>
      <c r="AY934" s="18" t="s">
        <v>283</v>
      </c>
      <c r="BE934" s="217">
        <f>IF(N934="základná",J934,0)</f>
        <v>0</v>
      </c>
      <c r="BF934" s="217">
        <f>IF(N934="znížená",J934,0)</f>
        <v>0</v>
      </c>
      <c r="BG934" s="217">
        <f>IF(N934="zákl. prenesená",J934,0)</f>
        <v>0</v>
      </c>
      <c r="BH934" s="217">
        <f>IF(N934="zníž. prenesená",J934,0)</f>
        <v>0</v>
      </c>
      <c r="BI934" s="217">
        <f>IF(N934="nulová",J934,0)</f>
        <v>0</v>
      </c>
      <c r="BJ934" s="18" t="s">
        <v>87</v>
      </c>
      <c r="BK934" s="217">
        <f>ROUND(I934*H934,2)</f>
        <v>0</v>
      </c>
      <c r="BL934" s="18" t="s">
        <v>358</v>
      </c>
      <c r="BM934" s="216" t="s">
        <v>5867</v>
      </c>
    </row>
    <row r="935" s="13" customFormat="1">
      <c r="A935" s="13"/>
      <c r="B935" s="218"/>
      <c r="C935" s="13"/>
      <c r="D935" s="219" t="s">
        <v>291</v>
      </c>
      <c r="E935" s="220" t="s">
        <v>1</v>
      </c>
      <c r="F935" s="221" t="s">
        <v>5868</v>
      </c>
      <c r="G935" s="13"/>
      <c r="H935" s="222">
        <v>228.22</v>
      </c>
      <c r="I935" s="223"/>
      <c r="J935" s="13"/>
      <c r="K935" s="13"/>
      <c r="L935" s="218"/>
      <c r="M935" s="224"/>
      <c r="N935" s="225"/>
      <c r="O935" s="225"/>
      <c r="P935" s="225"/>
      <c r="Q935" s="225"/>
      <c r="R935" s="225"/>
      <c r="S935" s="225"/>
      <c r="T935" s="226"/>
      <c r="U935" s="13"/>
      <c r="V935" s="13"/>
      <c r="W935" s="13"/>
      <c r="X935" s="13"/>
      <c r="Y935" s="13"/>
      <c r="Z935" s="13"/>
      <c r="AA935" s="13"/>
      <c r="AB935" s="13"/>
      <c r="AC935" s="13"/>
      <c r="AD935" s="13"/>
      <c r="AE935" s="13"/>
      <c r="AT935" s="220" t="s">
        <v>291</v>
      </c>
      <c r="AU935" s="220" t="s">
        <v>87</v>
      </c>
      <c r="AV935" s="13" t="s">
        <v>87</v>
      </c>
      <c r="AW935" s="13" t="s">
        <v>31</v>
      </c>
      <c r="AX935" s="13" t="s">
        <v>82</v>
      </c>
      <c r="AY935" s="220" t="s">
        <v>283</v>
      </c>
    </row>
    <row r="936" s="2" customFormat="1" ht="24.15" customHeight="1">
      <c r="A936" s="37"/>
      <c r="B936" s="168"/>
      <c r="C936" s="242" t="s">
        <v>5869</v>
      </c>
      <c r="D936" s="242" t="s">
        <v>582</v>
      </c>
      <c r="E936" s="243" t="s">
        <v>5870</v>
      </c>
      <c r="F936" s="244" t="s">
        <v>5871</v>
      </c>
      <c r="G936" s="245" t="s">
        <v>288</v>
      </c>
      <c r="H936" s="246">
        <v>235.06700000000001</v>
      </c>
      <c r="I936" s="247"/>
      <c r="J936" s="248">
        <f>ROUND(I936*H936,2)</f>
        <v>0</v>
      </c>
      <c r="K936" s="249"/>
      <c r="L936" s="250"/>
      <c r="M936" s="251" t="s">
        <v>1</v>
      </c>
      <c r="N936" s="252" t="s">
        <v>41</v>
      </c>
      <c r="O936" s="81"/>
      <c r="P936" s="214">
        <f>O936*H936</f>
        <v>0</v>
      </c>
      <c r="Q936" s="214">
        <v>0.0061000000000000004</v>
      </c>
      <c r="R936" s="214">
        <f>Q936*H936</f>
        <v>1.4339087000000002</v>
      </c>
      <c r="S936" s="214">
        <v>0</v>
      </c>
      <c r="T936" s="215">
        <f>S936*H936</f>
        <v>0</v>
      </c>
      <c r="U936" s="37"/>
      <c r="V936" s="37"/>
      <c r="W936" s="37"/>
      <c r="X936" s="37"/>
      <c r="Y936" s="37"/>
      <c r="Z936" s="37"/>
      <c r="AA936" s="37"/>
      <c r="AB936" s="37"/>
      <c r="AC936" s="37"/>
      <c r="AD936" s="37"/>
      <c r="AE936" s="37"/>
      <c r="AR936" s="216" t="s">
        <v>473</v>
      </c>
      <c r="AT936" s="216" t="s">
        <v>582</v>
      </c>
      <c r="AU936" s="216" t="s">
        <v>87</v>
      </c>
      <c r="AY936" s="18" t="s">
        <v>283</v>
      </c>
      <c r="BE936" s="217">
        <f>IF(N936="základná",J936,0)</f>
        <v>0</v>
      </c>
      <c r="BF936" s="217">
        <f>IF(N936="znížená",J936,0)</f>
        <v>0</v>
      </c>
      <c r="BG936" s="217">
        <f>IF(N936="zákl. prenesená",J936,0)</f>
        <v>0</v>
      </c>
      <c r="BH936" s="217">
        <f>IF(N936="zníž. prenesená",J936,0)</f>
        <v>0</v>
      </c>
      <c r="BI936" s="217">
        <f>IF(N936="nulová",J936,0)</f>
        <v>0</v>
      </c>
      <c r="BJ936" s="18" t="s">
        <v>87</v>
      </c>
      <c r="BK936" s="217">
        <f>ROUND(I936*H936,2)</f>
        <v>0</v>
      </c>
      <c r="BL936" s="18" t="s">
        <v>358</v>
      </c>
      <c r="BM936" s="216" t="s">
        <v>5872</v>
      </c>
    </row>
    <row r="937" s="13" customFormat="1">
      <c r="A937" s="13"/>
      <c r="B937" s="218"/>
      <c r="C937" s="13"/>
      <c r="D937" s="219" t="s">
        <v>291</v>
      </c>
      <c r="E937" s="13"/>
      <c r="F937" s="221" t="s">
        <v>5873</v>
      </c>
      <c r="G937" s="13"/>
      <c r="H937" s="222">
        <v>235.06700000000001</v>
      </c>
      <c r="I937" s="223"/>
      <c r="J937" s="13"/>
      <c r="K937" s="13"/>
      <c r="L937" s="218"/>
      <c r="M937" s="224"/>
      <c r="N937" s="225"/>
      <c r="O937" s="225"/>
      <c r="P937" s="225"/>
      <c r="Q937" s="225"/>
      <c r="R937" s="225"/>
      <c r="S937" s="225"/>
      <c r="T937" s="226"/>
      <c r="U937" s="13"/>
      <c r="V937" s="13"/>
      <c r="W937" s="13"/>
      <c r="X937" s="13"/>
      <c r="Y937" s="13"/>
      <c r="Z937" s="13"/>
      <c r="AA937" s="13"/>
      <c r="AB937" s="13"/>
      <c r="AC937" s="13"/>
      <c r="AD937" s="13"/>
      <c r="AE937" s="13"/>
      <c r="AT937" s="220" t="s">
        <v>291</v>
      </c>
      <c r="AU937" s="220" t="s">
        <v>87</v>
      </c>
      <c r="AV937" s="13" t="s">
        <v>87</v>
      </c>
      <c r="AW937" s="13" t="s">
        <v>3</v>
      </c>
      <c r="AX937" s="13" t="s">
        <v>82</v>
      </c>
      <c r="AY937" s="220" t="s">
        <v>283</v>
      </c>
    </row>
    <row r="938" s="2" customFormat="1" ht="24.15" customHeight="1">
      <c r="A938" s="37"/>
      <c r="B938" s="168"/>
      <c r="C938" s="204" t="s">
        <v>3114</v>
      </c>
      <c r="D938" s="204" t="s">
        <v>285</v>
      </c>
      <c r="E938" s="205" t="s">
        <v>1697</v>
      </c>
      <c r="F938" s="206" t="s">
        <v>1698</v>
      </c>
      <c r="G938" s="207" t="s">
        <v>979</v>
      </c>
      <c r="H938" s="255"/>
      <c r="I938" s="209"/>
      <c r="J938" s="210">
        <f>ROUND(I938*H938,2)</f>
        <v>0</v>
      </c>
      <c r="K938" s="211"/>
      <c r="L938" s="38"/>
      <c r="M938" s="212" t="s">
        <v>1</v>
      </c>
      <c r="N938" s="213" t="s">
        <v>41</v>
      </c>
      <c r="O938" s="81"/>
      <c r="P938" s="214">
        <f>O938*H938</f>
        <v>0</v>
      </c>
      <c r="Q938" s="214">
        <v>0</v>
      </c>
      <c r="R938" s="214">
        <f>Q938*H938</f>
        <v>0</v>
      </c>
      <c r="S938" s="214">
        <v>0</v>
      </c>
      <c r="T938" s="215">
        <f>S938*H938</f>
        <v>0</v>
      </c>
      <c r="U938" s="37"/>
      <c r="V938" s="37"/>
      <c r="W938" s="37"/>
      <c r="X938" s="37"/>
      <c r="Y938" s="37"/>
      <c r="Z938" s="37"/>
      <c r="AA938" s="37"/>
      <c r="AB938" s="37"/>
      <c r="AC938" s="37"/>
      <c r="AD938" s="37"/>
      <c r="AE938" s="37"/>
      <c r="AR938" s="216" t="s">
        <v>358</v>
      </c>
      <c r="AT938" s="216" t="s">
        <v>285</v>
      </c>
      <c r="AU938" s="216" t="s">
        <v>87</v>
      </c>
      <c r="AY938" s="18" t="s">
        <v>283</v>
      </c>
      <c r="BE938" s="217">
        <f>IF(N938="základná",J938,0)</f>
        <v>0</v>
      </c>
      <c r="BF938" s="217">
        <f>IF(N938="znížená",J938,0)</f>
        <v>0</v>
      </c>
      <c r="BG938" s="217">
        <f>IF(N938="zákl. prenesená",J938,0)</f>
        <v>0</v>
      </c>
      <c r="BH938" s="217">
        <f>IF(N938="zníž. prenesená",J938,0)</f>
        <v>0</v>
      </c>
      <c r="BI938" s="217">
        <f>IF(N938="nulová",J938,0)</f>
        <v>0</v>
      </c>
      <c r="BJ938" s="18" t="s">
        <v>87</v>
      </c>
      <c r="BK938" s="217">
        <f>ROUND(I938*H938,2)</f>
        <v>0</v>
      </c>
      <c r="BL938" s="18" t="s">
        <v>358</v>
      </c>
      <c r="BM938" s="216" t="s">
        <v>1699</v>
      </c>
    </row>
    <row r="939" s="12" customFormat="1" ht="22.8" customHeight="1">
      <c r="A939" s="12"/>
      <c r="B939" s="191"/>
      <c r="C939" s="12"/>
      <c r="D939" s="192" t="s">
        <v>74</v>
      </c>
      <c r="E939" s="202" t="s">
        <v>5874</v>
      </c>
      <c r="F939" s="202" t="s">
        <v>5875</v>
      </c>
      <c r="G939" s="12"/>
      <c r="H939" s="12"/>
      <c r="I939" s="194"/>
      <c r="J939" s="203">
        <f>BK939</f>
        <v>0</v>
      </c>
      <c r="K939" s="12"/>
      <c r="L939" s="191"/>
      <c r="M939" s="196"/>
      <c r="N939" s="197"/>
      <c r="O939" s="197"/>
      <c r="P939" s="198">
        <f>SUM(P940:P942)</f>
        <v>0</v>
      </c>
      <c r="Q939" s="197"/>
      <c r="R939" s="198">
        <f>SUM(R940:R942)</f>
        <v>0.050551199999999991</v>
      </c>
      <c r="S939" s="197"/>
      <c r="T939" s="199">
        <f>SUM(T940:T942)</f>
        <v>0</v>
      </c>
      <c r="U939" s="12"/>
      <c r="V939" s="12"/>
      <c r="W939" s="12"/>
      <c r="X939" s="12"/>
      <c r="Y939" s="12"/>
      <c r="Z939" s="12"/>
      <c r="AA939" s="12"/>
      <c r="AB939" s="12"/>
      <c r="AC939" s="12"/>
      <c r="AD939" s="12"/>
      <c r="AE939" s="12"/>
      <c r="AR939" s="192" t="s">
        <v>87</v>
      </c>
      <c r="AT939" s="200" t="s">
        <v>74</v>
      </c>
      <c r="AU939" s="200" t="s">
        <v>82</v>
      </c>
      <c r="AY939" s="192" t="s">
        <v>283</v>
      </c>
      <c r="BK939" s="201">
        <f>SUM(BK940:BK942)</f>
        <v>0</v>
      </c>
    </row>
    <row r="940" s="2" customFormat="1" ht="16.5" customHeight="1">
      <c r="A940" s="37"/>
      <c r="B940" s="168"/>
      <c r="C940" s="204" t="s">
        <v>5876</v>
      </c>
      <c r="D940" s="204" t="s">
        <v>285</v>
      </c>
      <c r="E940" s="205" t="s">
        <v>5877</v>
      </c>
      <c r="F940" s="206" t="s">
        <v>5878</v>
      </c>
      <c r="G940" s="207" t="s">
        <v>288</v>
      </c>
      <c r="H940" s="208">
        <v>361.07999999999998</v>
      </c>
      <c r="I940" s="209"/>
      <c r="J940" s="210">
        <f>ROUND(I940*H940,2)</f>
        <v>0</v>
      </c>
      <c r="K940" s="211"/>
      <c r="L940" s="38"/>
      <c r="M940" s="212" t="s">
        <v>1</v>
      </c>
      <c r="N940" s="213" t="s">
        <v>41</v>
      </c>
      <c r="O940" s="81"/>
      <c r="P940" s="214">
        <f>O940*H940</f>
        <v>0</v>
      </c>
      <c r="Q940" s="214">
        <v>0.00013999999999999999</v>
      </c>
      <c r="R940" s="214">
        <f>Q940*H940</f>
        <v>0.050551199999999991</v>
      </c>
      <c r="S940" s="214">
        <v>0</v>
      </c>
      <c r="T940" s="215">
        <f>S940*H940</f>
        <v>0</v>
      </c>
      <c r="U940" s="37"/>
      <c r="V940" s="37"/>
      <c r="W940" s="37"/>
      <c r="X940" s="37"/>
      <c r="Y940" s="37"/>
      <c r="Z940" s="37"/>
      <c r="AA940" s="37"/>
      <c r="AB940" s="37"/>
      <c r="AC940" s="37"/>
      <c r="AD940" s="37"/>
      <c r="AE940" s="37"/>
      <c r="AR940" s="216" t="s">
        <v>358</v>
      </c>
      <c r="AT940" s="216" t="s">
        <v>285</v>
      </c>
      <c r="AU940" s="216" t="s">
        <v>87</v>
      </c>
      <c r="AY940" s="18" t="s">
        <v>283</v>
      </c>
      <c r="BE940" s="217">
        <f>IF(N940="základná",J940,0)</f>
        <v>0</v>
      </c>
      <c r="BF940" s="217">
        <f>IF(N940="znížená",J940,0)</f>
        <v>0</v>
      </c>
      <c r="BG940" s="217">
        <f>IF(N940="zákl. prenesená",J940,0)</f>
        <v>0</v>
      </c>
      <c r="BH940" s="217">
        <f>IF(N940="zníž. prenesená",J940,0)</f>
        <v>0</v>
      </c>
      <c r="BI940" s="217">
        <f>IF(N940="nulová",J940,0)</f>
        <v>0</v>
      </c>
      <c r="BJ940" s="18" t="s">
        <v>87</v>
      </c>
      <c r="BK940" s="217">
        <f>ROUND(I940*H940,2)</f>
        <v>0</v>
      </c>
      <c r="BL940" s="18" t="s">
        <v>358</v>
      </c>
      <c r="BM940" s="216" t="s">
        <v>5879</v>
      </c>
    </row>
    <row r="941" s="13" customFormat="1">
      <c r="A941" s="13"/>
      <c r="B941" s="218"/>
      <c r="C941" s="13"/>
      <c r="D941" s="219" t="s">
        <v>291</v>
      </c>
      <c r="E941" s="220" t="s">
        <v>1</v>
      </c>
      <c r="F941" s="221" t="s">
        <v>5585</v>
      </c>
      <c r="G941" s="13"/>
      <c r="H941" s="222">
        <v>361.07999999999998</v>
      </c>
      <c r="I941" s="223"/>
      <c r="J941" s="13"/>
      <c r="K941" s="13"/>
      <c r="L941" s="218"/>
      <c r="M941" s="224"/>
      <c r="N941" s="225"/>
      <c r="O941" s="225"/>
      <c r="P941" s="225"/>
      <c r="Q941" s="225"/>
      <c r="R941" s="225"/>
      <c r="S941" s="225"/>
      <c r="T941" s="226"/>
      <c r="U941" s="13"/>
      <c r="V941" s="13"/>
      <c r="W941" s="13"/>
      <c r="X941" s="13"/>
      <c r="Y941" s="13"/>
      <c r="Z941" s="13"/>
      <c r="AA941" s="13"/>
      <c r="AB941" s="13"/>
      <c r="AC941" s="13"/>
      <c r="AD941" s="13"/>
      <c r="AE941" s="13"/>
      <c r="AT941" s="220" t="s">
        <v>291</v>
      </c>
      <c r="AU941" s="220" t="s">
        <v>87</v>
      </c>
      <c r="AV941" s="13" t="s">
        <v>87</v>
      </c>
      <c r="AW941" s="13" t="s">
        <v>31</v>
      </c>
      <c r="AX941" s="13" t="s">
        <v>82</v>
      </c>
      <c r="AY941" s="220" t="s">
        <v>283</v>
      </c>
    </row>
    <row r="942" s="2" customFormat="1" ht="24.15" customHeight="1">
      <c r="A942" s="37"/>
      <c r="B942" s="168"/>
      <c r="C942" s="204" t="s">
        <v>3117</v>
      </c>
      <c r="D942" s="204" t="s">
        <v>285</v>
      </c>
      <c r="E942" s="205" t="s">
        <v>5880</v>
      </c>
      <c r="F942" s="206" t="s">
        <v>5881</v>
      </c>
      <c r="G942" s="207" t="s">
        <v>979</v>
      </c>
      <c r="H942" s="255"/>
      <c r="I942" s="209"/>
      <c r="J942" s="210">
        <f>ROUND(I942*H942,2)</f>
        <v>0</v>
      </c>
      <c r="K942" s="211"/>
      <c r="L942" s="38"/>
      <c r="M942" s="212" t="s">
        <v>1</v>
      </c>
      <c r="N942" s="213" t="s">
        <v>41</v>
      </c>
      <c r="O942" s="81"/>
      <c r="P942" s="214">
        <f>O942*H942</f>
        <v>0</v>
      </c>
      <c r="Q942" s="214">
        <v>0</v>
      </c>
      <c r="R942" s="214">
        <f>Q942*H942</f>
        <v>0</v>
      </c>
      <c r="S942" s="214">
        <v>0</v>
      </c>
      <c r="T942" s="215">
        <f>S942*H942</f>
        <v>0</v>
      </c>
      <c r="U942" s="37"/>
      <c r="V942" s="37"/>
      <c r="W942" s="37"/>
      <c r="X942" s="37"/>
      <c r="Y942" s="37"/>
      <c r="Z942" s="37"/>
      <c r="AA942" s="37"/>
      <c r="AB942" s="37"/>
      <c r="AC942" s="37"/>
      <c r="AD942" s="37"/>
      <c r="AE942" s="37"/>
      <c r="AR942" s="216" t="s">
        <v>358</v>
      </c>
      <c r="AT942" s="216" t="s">
        <v>285</v>
      </c>
      <c r="AU942" s="216" t="s">
        <v>87</v>
      </c>
      <c r="AY942" s="18" t="s">
        <v>283</v>
      </c>
      <c r="BE942" s="217">
        <f>IF(N942="základná",J942,0)</f>
        <v>0</v>
      </c>
      <c r="BF942" s="217">
        <f>IF(N942="znížená",J942,0)</f>
        <v>0</v>
      </c>
      <c r="BG942" s="217">
        <f>IF(N942="zákl. prenesená",J942,0)</f>
        <v>0</v>
      </c>
      <c r="BH942" s="217">
        <f>IF(N942="zníž. prenesená",J942,0)</f>
        <v>0</v>
      </c>
      <c r="BI942" s="217">
        <f>IF(N942="nulová",J942,0)</f>
        <v>0</v>
      </c>
      <c r="BJ942" s="18" t="s">
        <v>87</v>
      </c>
      <c r="BK942" s="217">
        <f>ROUND(I942*H942,2)</f>
        <v>0</v>
      </c>
      <c r="BL942" s="18" t="s">
        <v>358</v>
      </c>
      <c r="BM942" s="216" t="s">
        <v>5882</v>
      </c>
    </row>
    <row r="943" s="12" customFormat="1" ht="22.8" customHeight="1">
      <c r="A943" s="12"/>
      <c r="B943" s="191"/>
      <c r="C943" s="12"/>
      <c r="D943" s="192" t="s">
        <v>74</v>
      </c>
      <c r="E943" s="202" t="s">
        <v>1700</v>
      </c>
      <c r="F943" s="202" t="s">
        <v>1701</v>
      </c>
      <c r="G943" s="12"/>
      <c r="H943" s="12"/>
      <c r="I943" s="194"/>
      <c r="J943" s="203">
        <f>BK943</f>
        <v>0</v>
      </c>
      <c r="K943" s="12"/>
      <c r="L943" s="191"/>
      <c r="M943" s="196"/>
      <c r="N943" s="197"/>
      <c r="O943" s="197"/>
      <c r="P943" s="198">
        <f>SUM(P944:P952)</f>
        <v>0</v>
      </c>
      <c r="Q943" s="197"/>
      <c r="R943" s="198">
        <f>SUM(R944:R952)</f>
        <v>13.472164520000002</v>
      </c>
      <c r="S943" s="197"/>
      <c r="T943" s="199">
        <f>SUM(T944:T952)</f>
        <v>0</v>
      </c>
      <c r="U943" s="12"/>
      <c r="V943" s="12"/>
      <c r="W943" s="12"/>
      <c r="X943" s="12"/>
      <c r="Y943" s="12"/>
      <c r="Z943" s="12"/>
      <c r="AA943" s="12"/>
      <c r="AB943" s="12"/>
      <c r="AC943" s="12"/>
      <c r="AD943" s="12"/>
      <c r="AE943" s="12"/>
      <c r="AR943" s="192" t="s">
        <v>87</v>
      </c>
      <c r="AT943" s="200" t="s">
        <v>74</v>
      </c>
      <c r="AU943" s="200" t="s">
        <v>82</v>
      </c>
      <c r="AY943" s="192" t="s">
        <v>283</v>
      </c>
      <c r="BK943" s="201">
        <f>SUM(BK944:BK952)</f>
        <v>0</v>
      </c>
    </row>
    <row r="944" s="2" customFormat="1" ht="24.15" customHeight="1">
      <c r="A944" s="37"/>
      <c r="B944" s="168"/>
      <c r="C944" s="204" t="s">
        <v>5883</v>
      </c>
      <c r="D944" s="204" t="s">
        <v>285</v>
      </c>
      <c r="E944" s="205" t="s">
        <v>1703</v>
      </c>
      <c r="F944" s="206" t="s">
        <v>1704</v>
      </c>
      <c r="G944" s="207" t="s">
        <v>288</v>
      </c>
      <c r="H944" s="208">
        <v>545.43200000000002</v>
      </c>
      <c r="I944" s="209"/>
      <c r="J944" s="210">
        <f>ROUND(I944*H944,2)</f>
        <v>0</v>
      </c>
      <c r="K944" s="211"/>
      <c r="L944" s="38"/>
      <c r="M944" s="212" t="s">
        <v>1</v>
      </c>
      <c r="N944" s="213" t="s">
        <v>41</v>
      </c>
      <c r="O944" s="81"/>
      <c r="P944" s="214">
        <f>O944*H944</f>
        <v>0</v>
      </c>
      <c r="Q944" s="214">
        <v>0.0028600000000000001</v>
      </c>
      <c r="R944" s="214">
        <f>Q944*H944</f>
        <v>1.55993552</v>
      </c>
      <c r="S944" s="214">
        <v>0</v>
      </c>
      <c r="T944" s="215">
        <f>S944*H944</f>
        <v>0</v>
      </c>
      <c r="U944" s="37"/>
      <c r="V944" s="37"/>
      <c r="W944" s="37"/>
      <c r="X944" s="37"/>
      <c r="Y944" s="37"/>
      <c r="Z944" s="37"/>
      <c r="AA944" s="37"/>
      <c r="AB944" s="37"/>
      <c r="AC944" s="37"/>
      <c r="AD944" s="37"/>
      <c r="AE944" s="37"/>
      <c r="AR944" s="216" t="s">
        <v>358</v>
      </c>
      <c r="AT944" s="216" t="s">
        <v>285</v>
      </c>
      <c r="AU944" s="216" t="s">
        <v>87</v>
      </c>
      <c r="AY944" s="18" t="s">
        <v>283</v>
      </c>
      <c r="BE944" s="217">
        <f>IF(N944="základná",J944,0)</f>
        <v>0</v>
      </c>
      <c r="BF944" s="217">
        <f>IF(N944="znížená",J944,0)</f>
        <v>0</v>
      </c>
      <c r="BG944" s="217">
        <f>IF(N944="zákl. prenesená",J944,0)</f>
        <v>0</v>
      </c>
      <c r="BH944" s="217">
        <f>IF(N944="zníž. prenesená",J944,0)</f>
        <v>0</v>
      </c>
      <c r="BI944" s="217">
        <f>IF(N944="nulová",J944,0)</f>
        <v>0</v>
      </c>
      <c r="BJ944" s="18" t="s">
        <v>87</v>
      </c>
      <c r="BK944" s="217">
        <f>ROUND(I944*H944,2)</f>
        <v>0</v>
      </c>
      <c r="BL944" s="18" t="s">
        <v>358</v>
      </c>
      <c r="BM944" s="216" t="s">
        <v>1705</v>
      </c>
    </row>
    <row r="945" s="15" customFormat="1">
      <c r="A945" s="15"/>
      <c r="B945" s="235"/>
      <c r="C945" s="15"/>
      <c r="D945" s="219" t="s">
        <v>291</v>
      </c>
      <c r="E945" s="236" t="s">
        <v>1</v>
      </c>
      <c r="F945" s="237" t="s">
        <v>5345</v>
      </c>
      <c r="G945" s="15"/>
      <c r="H945" s="236" t="s">
        <v>1</v>
      </c>
      <c r="I945" s="238"/>
      <c r="J945" s="15"/>
      <c r="K945" s="15"/>
      <c r="L945" s="235"/>
      <c r="M945" s="239"/>
      <c r="N945" s="240"/>
      <c r="O945" s="240"/>
      <c r="P945" s="240"/>
      <c r="Q945" s="240"/>
      <c r="R945" s="240"/>
      <c r="S945" s="240"/>
      <c r="T945" s="241"/>
      <c r="U945" s="15"/>
      <c r="V945" s="15"/>
      <c r="W945" s="15"/>
      <c r="X945" s="15"/>
      <c r="Y945" s="15"/>
      <c r="Z945" s="15"/>
      <c r="AA945" s="15"/>
      <c r="AB945" s="15"/>
      <c r="AC945" s="15"/>
      <c r="AD945" s="15"/>
      <c r="AE945" s="15"/>
      <c r="AT945" s="236" t="s">
        <v>291</v>
      </c>
      <c r="AU945" s="236" t="s">
        <v>87</v>
      </c>
      <c r="AV945" s="15" t="s">
        <v>82</v>
      </c>
      <c r="AW945" s="15" t="s">
        <v>31</v>
      </c>
      <c r="AX945" s="15" t="s">
        <v>75</v>
      </c>
      <c r="AY945" s="236" t="s">
        <v>283</v>
      </c>
    </row>
    <row r="946" s="13" customFormat="1">
      <c r="A946" s="13"/>
      <c r="B946" s="218"/>
      <c r="C946" s="13"/>
      <c r="D946" s="219" t="s">
        <v>291</v>
      </c>
      <c r="E946" s="220" t="s">
        <v>1</v>
      </c>
      <c r="F946" s="221" t="s">
        <v>5884</v>
      </c>
      <c r="G946" s="13"/>
      <c r="H946" s="222">
        <v>326.54199999999997</v>
      </c>
      <c r="I946" s="223"/>
      <c r="J946" s="13"/>
      <c r="K946" s="13"/>
      <c r="L946" s="218"/>
      <c r="M946" s="224"/>
      <c r="N946" s="225"/>
      <c r="O946" s="225"/>
      <c r="P946" s="225"/>
      <c r="Q946" s="225"/>
      <c r="R946" s="225"/>
      <c r="S946" s="225"/>
      <c r="T946" s="226"/>
      <c r="U946" s="13"/>
      <c r="V946" s="13"/>
      <c r="W946" s="13"/>
      <c r="X946" s="13"/>
      <c r="Y946" s="13"/>
      <c r="Z946" s="13"/>
      <c r="AA946" s="13"/>
      <c r="AB946" s="13"/>
      <c r="AC946" s="13"/>
      <c r="AD946" s="13"/>
      <c r="AE946" s="13"/>
      <c r="AT946" s="220" t="s">
        <v>291</v>
      </c>
      <c r="AU946" s="220" t="s">
        <v>87</v>
      </c>
      <c r="AV946" s="13" t="s">
        <v>87</v>
      </c>
      <c r="AW946" s="13" t="s">
        <v>31</v>
      </c>
      <c r="AX946" s="13" t="s">
        <v>75</v>
      </c>
      <c r="AY946" s="220" t="s">
        <v>283</v>
      </c>
    </row>
    <row r="947" s="15" customFormat="1">
      <c r="A947" s="15"/>
      <c r="B947" s="235"/>
      <c r="C947" s="15"/>
      <c r="D947" s="219" t="s">
        <v>291</v>
      </c>
      <c r="E947" s="236" t="s">
        <v>1</v>
      </c>
      <c r="F947" s="237" t="s">
        <v>404</v>
      </c>
      <c r="G947" s="15"/>
      <c r="H947" s="236" t="s">
        <v>1</v>
      </c>
      <c r="I947" s="238"/>
      <c r="J947" s="15"/>
      <c r="K947" s="15"/>
      <c r="L947" s="235"/>
      <c r="M947" s="239"/>
      <c r="N947" s="240"/>
      <c r="O947" s="240"/>
      <c r="P947" s="240"/>
      <c r="Q947" s="240"/>
      <c r="R947" s="240"/>
      <c r="S947" s="240"/>
      <c r="T947" s="241"/>
      <c r="U947" s="15"/>
      <c r="V947" s="15"/>
      <c r="W947" s="15"/>
      <c r="X947" s="15"/>
      <c r="Y947" s="15"/>
      <c r="Z947" s="15"/>
      <c r="AA947" s="15"/>
      <c r="AB947" s="15"/>
      <c r="AC947" s="15"/>
      <c r="AD947" s="15"/>
      <c r="AE947" s="15"/>
      <c r="AT947" s="236" t="s">
        <v>291</v>
      </c>
      <c r="AU947" s="236" t="s">
        <v>87</v>
      </c>
      <c r="AV947" s="15" t="s">
        <v>82</v>
      </c>
      <c r="AW947" s="15" t="s">
        <v>31</v>
      </c>
      <c r="AX947" s="15" t="s">
        <v>75</v>
      </c>
      <c r="AY947" s="236" t="s">
        <v>283</v>
      </c>
    </row>
    <row r="948" s="13" customFormat="1">
      <c r="A948" s="13"/>
      <c r="B948" s="218"/>
      <c r="C948" s="13"/>
      <c r="D948" s="219" t="s">
        <v>291</v>
      </c>
      <c r="E948" s="220" t="s">
        <v>1</v>
      </c>
      <c r="F948" s="221" t="s">
        <v>5885</v>
      </c>
      <c r="G948" s="13"/>
      <c r="H948" s="222">
        <v>218.88999999999999</v>
      </c>
      <c r="I948" s="223"/>
      <c r="J948" s="13"/>
      <c r="K948" s="13"/>
      <c r="L948" s="218"/>
      <c r="M948" s="224"/>
      <c r="N948" s="225"/>
      <c r="O948" s="225"/>
      <c r="P948" s="225"/>
      <c r="Q948" s="225"/>
      <c r="R948" s="225"/>
      <c r="S948" s="225"/>
      <c r="T948" s="226"/>
      <c r="U948" s="13"/>
      <c r="V948" s="13"/>
      <c r="W948" s="13"/>
      <c r="X948" s="13"/>
      <c r="Y948" s="13"/>
      <c r="Z948" s="13"/>
      <c r="AA948" s="13"/>
      <c r="AB948" s="13"/>
      <c r="AC948" s="13"/>
      <c r="AD948" s="13"/>
      <c r="AE948" s="13"/>
      <c r="AT948" s="220" t="s">
        <v>291</v>
      </c>
      <c r="AU948" s="220" t="s">
        <v>87</v>
      </c>
      <c r="AV948" s="13" t="s">
        <v>87</v>
      </c>
      <c r="AW948" s="13" t="s">
        <v>31</v>
      </c>
      <c r="AX948" s="13" t="s">
        <v>75</v>
      </c>
      <c r="AY948" s="220" t="s">
        <v>283</v>
      </c>
    </row>
    <row r="949" s="14" customFormat="1">
      <c r="A949" s="14"/>
      <c r="B949" s="227"/>
      <c r="C949" s="14"/>
      <c r="D949" s="219" t="s">
        <v>291</v>
      </c>
      <c r="E949" s="228" t="s">
        <v>1</v>
      </c>
      <c r="F949" s="229" t="s">
        <v>293</v>
      </c>
      <c r="G949" s="14"/>
      <c r="H949" s="230">
        <v>545.43200000000002</v>
      </c>
      <c r="I949" s="231"/>
      <c r="J949" s="14"/>
      <c r="K949" s="14"/>
      <c r="L949" s="227"/>
      <c r="M949" s="232"/>
      <c r="N949" s="233"/>
      <c r="O949" s="233"/>
      <c r="P949" s="233"/>
      <c r="Q949" s="233"/>
      <c r="R949" s="233"/>
      <c r="S949" s="233"/>
      <c r="T949" s="234"/>
      <c r="U949" s="14"/>
      <c r="V949" s="14"/>
      <c r="W949" s="14"/>
      <c r="X949" s="14"/>
      <c r="Y949" s="14"/>
      <c r="Z949" s="14"/>
      <c r="AA949" s="14"/>
      <c r="AB949" s="14"/>
      <c r="AC949" s="14"/>
      <c r="AD949" s="14"/>
      <c r="AE949" s="14"/>
      <c r="AT949" s="228" t="s">
        <v>291</v>
      </c>
      <c r="AU949" s="228" t="s">
        <v>87</v>
      </c>
      <c r="AV949" s="14" t="s">
        <v>289</v>
      </c>
      <c r="AW949" s="14" t="s">
        <v>31</v>
      </c>
      <c r="AX949" s="14" t="s">
        <v>82</v>
      </c>
      <c r="AY949" s="228" t="s">
        <v>283</v>
      </c>
    </row>
    <row r="950" s="2" customFormat="1" ht="24.15" customHeight="1">
      <c r="A950" s="37"/>
      <c r="B950" s="168"/>
      <c r="C950" s="242" t="s">
        <v>3120</v>
      </c>
      <c r="D950" s="242" t="s">
        <v>582</v>
      </c>
      <c r="E950" s="243" t="s">
        <v>1715</v>
      </c>
      <c r="F950" s="244" t="s">
        <v>1716</v>
      </c>
      <c r="G950" s="245" t="s">
        <v>288</v>
      </c>
      <c r="H950" s="246">
        <v>567.24900000000002</v>
      </c>
      <c r="I950" s="247"/>
      <c r="J950" s="248">
        <f>ROUND(I950*H950,2)</f>
        <v>0</v>
      </c>
      <c r="K950" s="249"/>
      <c r="L950" s="250"/>
      <c r="M950" s="251" t="s">
        <v>1</v>
      </c>
      <c r="N950" s="252" t="s">
        <v>41</v>
      </c>
      <c r="O950" s="81"/>
      <c r="P950" s="214">
        <f>O950*H950</f>
        <v>0</v>
      </c>
      <c r="Q950" s="214">
        <v>0.021000000000000001</v>
      </c>
      <c r="R950" s="214">
        <f>Q950*H950</f>
        <v>11.912229000000002</v>
      </c>
      <c r="S950" s="214">
        <v>0</v>
      </c>
      <c r="T950" s="215">
        <f>S950*H950</f>
        <v>0</v>
      </c>
      <c r="U950" s="37"/>
      <c r="V950" s="37"/>
      <c r="W950" s="37"/>
      <c r="X950" s="37"/>
      <c r="Y950" s="37"/>
      <c r="Z950" s="37"/>
      <c r="AA950" s="37"/>
      <c r="AB950" s="37"/>
      <c r="AC950" s="37"/>
      <c r="AD950" s="37"/>
      <c r="AE950" s="37"/>
      <c r="AR950" s="216" t="s">
        <v>473</v>
      </c>
      <c r="AT950" s="216" t="s">
        <v>582</v>
      </c>
      <c r="AU950" s="216" t="s">
        <v>87</v>
      </c>
      <c r="AY950" s="18" t="s">
        <v>283</v>
      </c>
      <c r="BE950" s="217">
        <f>IF(N950="základná",J950,0)</f>
        <v>0</v>
      </c>
      <c r="BF950" s="217">
        <f>IF(N950="znížená",J950,0)</f>
        <v>0</v>
      </c>
      <c r="BG950" s="217">
        <f>IF(N950="zákl. prenesená",J950,0)</f>
        <v>0</v>
      </c>
      <c r="BH950" s="217">
        <f>IF(N950="zníž. prenesená",J950,0)</f>
        <v>0</v>
      </c>
      <c r="BI950" s="217">
        <f>IF(N950="nulová",J950,0)</f>
        <v>0</v>
      </c>
      <c r="BJ950" s="18" t="s">
        <v>87</v>
      </c>
      <c r="BK950" s="217">
        <f>ROUND(I950*H950,2)</f>
        <v>0</v>
      </c>
      <c r="BL950" s="18" t="s">
        <v>358</v>
      </c>
      <c r="BM950" s="216" t="s">
        <v>1717</v>
      </c>
    </row>
    <row r="951" s="13" customFormat="1">
      <c r="A951" s="13"/>
      <c r="B951" s="218"/>
      <c r="C951" s="13"/>
      <c r="D951" s="219" t="s">
        <v>291</v>
      </c>
      <c r="E951" s="13"/>
      <c r="F951" s="221" t="s">
        <v>5886</v>
      </c>
      <c r="G951" s="13"/>
      <c r="H951" s="222">
        <v>567.24900000000002</v>
      </c>
      <c r="I951" s="223"/>
      <c r="J951" s="13"/>
      <c r="K951" s="13"/>
      <c r="L951" s="218"/>
      <c r="M951" s="224"/>
      <c r="N951" s="225"/>
      <c r="O951" s="225"/>
      <c r="P951" s="225"/>
      <c r="Q951" s="225"/>
      <c r="R951" s="225"/>
      <c r="S951" s="225"/>
      <c r="T951" s="226"/>
      <c r="U951" s="13"/>
      <c r="V951" s="13"/>
      <c r="W951" s="13"/>
      <c r="X951" s="13"/>
      <c r="Y951" s="13"/>
      <c r="Z951" s="13"/>
      <c r="AA951" s="13"/>
      <c r="AB951" s="13"/>
      <c r="AC951" s="13"/>
      <c r="AD951" s="13"/>
      <c r="AE951" s="13"/>
      <c r="AT951" s="220" t="s">
        <v>291</v>
      </c>
      <c r="AU951" s="220" t="s">
        <v>87</v>
      </c>
      <c r="AV951" s="13" t="s">
        <v>87</v>
      </c>
      <c r="AW951" s="13" t="s">
        <v>3</v>
      </c>
      <c r="AX951" s="13" t="s">
        <v>82</v>
      </c>
      <c r="AY951" s="220" t="s">
        <v>283</v>
      </c>
    </row>
    <row r="952" s="2" customFormat="1" ht="24.15" customHeight="1">
      <c r="A952" s="37"/>
      <c r="B952" s="168"/>
      <c r="C952" s="204" t="s">
        <v>5887</v>
      </c>
      <c r="D952" s="204" t="s">
        <v>285</v>
      </c>
      <c r="E952" s="205" t="s">
        <v>1720</v>
      </c>
      <c r="F952" s="206" t="s">
        <v>1721</v>
      </c>
      <c r="G952" s="207" t="s">
        <v>979</v>
      </c>
      <c r="H952" s="255"/>
      <c r="I952" s="209"/>
      <c r="J952" s="210">
        <f>ROUND(I952*H952,2)</f>
        <v>0</v>
      </c>
      <c r="K952" s="211"/>
      <c r="L952" s="38"/>
      <c r="M952" s="212" t="s">
        <v>1</v>
      </c>
      <c r="N952" s="213" t="s">
        <v>41</v>
      </c>
      <c r="O952" s="81"/>
      <c r="P952" s="214">
        <f>O952*H952</f>
        <v>0</v>
      </c>
      <c r="Q952" s="214">
        <v>0</v>
      </c>
      <c r="R952" s="214">
        <f>Q952*H952</f>
        <v>0</v>
      </c>
      <c r="S952" s="214">
        <v>0</v>
      </c>
      <c r="T952" s="215">
        <f>S952*H952</f>
        <v>0</v>
      </c>
      <c r="U952" s="37"/>
      <c r="V952" s="37"/>
      <c r="W952" s="37"/>
      <c r="X952" s="37"/>
      <c r="Y952" s="37"/>
      <c r="Z952" s="37"/>
      <c r="AA952" s="37"/>
      <c r="AB952" s="37"/>
      <c r="AC952" s="37"/>
      <c r="AD952" s="37"/>
      <c r="AE952" s="37"/>
      <c r="AR952" s="216" t="s">
        <v>358</v>
      </c>
      <c r="AT952" s="216" t="s">
        <v>285</v>
      </c>
      <c r="AU952" s="216" t="s">
        <v>87</v>
      </c>
      <c r="AY952" s="18" t="s">
        <v>283</v>
      </c>
      <c r="BE952" s="217">
        <f>IF(N952="základná",J952,0)</f>
        <v>0</v>
      </c>
      <c r="BF952" s="217">
        <f>IF(N952="znížená",J952,0)</f>
        <v>0</v>
      </c>
      <c r="BG952" s="217">
        <f>IF(N952="zákl. prenesená",J952,0)</f>
        <v>0</v>
      </c>
      <c r="BH952" s="217">
        <f>IF(N952="zníž. prenesená",J952,0)</f>
        <v>0</v>
      </c>
      <c r="BI952" s="217">
        <f>IF(N952="nulová",J952,0)</f>
        <v>0</v>
      </c>
      <c r="BJ952" s="18" t="s">
        <v>87</v>
      </c>
      <c r="BK952" s="217">
        <f>ROUND(I952*H952,2)</f>
        <v>0</v>
      </c>
      <c r="BL952" s="18" t="s">
        <v>358</v>
      </c>
      <c r="BM952" s="216" t="s">
        <v>1722</v>
      </c>
    </row>
    <row r="953" s="12" customFormat="1" ht="22.8" customHeight="1">
      <c r="A953" s="12"/>
      <c r="B953" s="191"/>
      <c r="C953" s="12"/>
      <c r="D953" s="192" t="s">
        <v>74</v>
      </c>
      <c r="E953" s="202" t="s">
        <v>1723</v>
      </c>
      <c r="F953" s="202" t="s">
        <v>1724</v>
      </c>
      <c r="G953" s="12"/>
      <c r="H953" s="12"/>
      <c r="I953" s="194"/>
      <c r="J953" s="203">
        <f>BK953</f>
        <v>0</v>
      </c>
      <c r="K953" s="12"/>
      <c r="L953" s="191"/>
      <c r="M953" s="196"/>
      <c r="N953" s="197"/>
      <c r="O953" s="197"/>
      <c r="P953" s="198">
        <f>SUM(P954:P967)</f>
        <v>0</v>
      </c>
      <c r="Q953" s="197"/>
      <c r="R953" s="198">
        <f>SUM(R954:R967)</f>
        <v>0.17713718040000004</v>
      </c>
      <c r="S953" s="197"/>
      <c r="T953" s="199">
        <f>SUM(T954:T967)</f>
        <v>0</v>
      </c>
      <c r="U953" s="12"/>
      <c r="V953" s="12"/>
      <c r="W953" s="12"/>
      <c r="X953" s="12"/>
      <c r="Y953" s="12"/>
      <c r="Z953" s="12"/>
      <c r="AA953" s="12"/>
      <c r="AB953" s="12"/>
      <c r="AC953" s="12"/>
      <c r="AD953" s="12"/>
      <c r="AE953" s="12"/>
      <c r="AR953" s="192" t="s">
        <v>87</v>
      </c>
      <c r="AT953" s="200" t="s">
        <v>74</v>
      </c>
      <c r="AU953" s="200" t="s">
        <v>82</v>
      </c>
      <c r="AY953" s="192" t="s">
        <v>283</v>
      </c>
      <c r="BK953" s="201">
        <f>SUM(BK954:BK967)</f>
        <v>0</v>
      </c>
    </row>
    <row r="954" s="2" customFormat="1" ht="24.15" customHeight="1">
      <c r="A954" s="37"/>
      <c r="B954" s="168"/>
      <c r="C954" s="204" t="s">
        <v>3124</v>
      </c>
      <c r="D954" s="204" t="s">
        <v>285</v>
      </c>
      <c r="E954" s="205" t="s">
        <v>1726</v>
      </c>
      <c r="F954" s="206" t="s">
        <v>1727</v>
      </c>
      <c r="G954" s="207" t="s">
        <v>288</v>
      </c>
      <c r="H954" s="208">
        <v>264.60000000000002</v>
      </c>
      <c r="I954" s="209"/>
      <c r="J954" s="210">
        <f>ROUND(I954*H954,2)</f>
        <v>0</v>
      </c>
      <c r="K954" s="211"/>
      <c r="L954" s="38"/>
      <c r="M954" s="212" t="s">
        <v>1</v>
      </c>
      <c r="N954" s="213" t="s">
        <v>41</v>
      </c>
      <c r="O954" s="81"/>
      <c r="P954" s="214">
        <f>O954*H954</f>
        <v>0</v>
      </c>
      <c r="Q954" s="214">
        <v>0.00029999999999999997</v>
      </c>
      <c r="R954" s="214">
        <f>Q954*H954</f>
        <v>0.079380000000000006</v>
      </c>
      <c r="S954" s="214">
        <v>0</v>
      </c>
      <c r="T954" s="215">
        <f>S954*H954</f>
        <v>0</v>
      </c>
      <c r="U954" s="37"/>
      <c r="V954" s="37"/>
      <c r="W954" s="37"/>
      <c r="X954" s="37"/>
      <c r="Y954" s="37"/>
      <c r="Z954" s="37"/>
      <c r="AA954" s="37"/>
      <c r="AB954" s="37"/>
      <c r="AC954" s="37"/>
      <c r="AD954" s="37"/>
      <c r="AE954" s="37"/>
      <c r="AR954" s="216" t="s">
        <v>358</v>
      </c>
      <c r="AT954" s="216" t="s">
        <v>285</v>
      </c>
      <c r="AU954" s="216" t="s">
        <v>87</v>
      </c>
      <c r="AY954" s="18" t="s">
        <v>283</v>
      </c>
      <c r="BE954" s="217">
        <f>IF(N954="základná",J954,0)</f>
        <v>0</v>
      </c>
      <c r="BF954" s="217">
        <f>IF(N954="znížená",J954,0)</f>
        <v>0</v>
      </c>
      <c r="BG954" s="217">
        <f>IF(N954="zákl. prenesená",J954,0)</f>
        <v>0</v>
      </c>
      <c r="BH954" s="217">
        <f>IF(N954="zníž. prenesená",J954,0)</f>
        <v>0</v>
      </c>
      <c r="BI954" s="217">
        <f>IF(N954="nulová",J954,0)</f>
        <v>0</v>
      </c>
      <c r="BJ954" s="18" t="s">
        <v>87</v>
      </c>
      <c r="BK954" s="217">
        <f>ROUND(I954*H954,2)</f>
        <v>0</v>
      </c>
      <c r="BL954" s="18" t="s">
        <v>358</v>
      </c>
      <c r="BM954" s="216" t="s">
        <v>5888</v>
      </c>
    </row>
    <row r="955" s="13" customFormat="1">
      <c r="A955" s="13"/>
      <c r="B955" s="218"/>
      <c r="C955" s="13"/>
      <c r="D955" s="219" t="s">
        <v>291</v>
      </c>
      <c r="E955" s="220" t="s">
        <v>1</v>
      </c>
      <c r="F955" s="221" t="s">
        <v>5889</v>
      </c>
      <c r="G955" s="13"/>
      <c r="H955" s="222">
        <v>264.60000000000002</v>
      </c>
      <c r="I955" s="223"/>
      <c r="J955" s="13"/>
      <c r="K955" s="13"/>
      <c r="L955" s="218"/>
      <c r="M955" s="224"/>
      <c r="N955" s="225"/>
      <c r="O955" s="225"/>
      <c r="P955" s="225"/>
      <c r="Q955" s="225"/>
      <c r="R955" s="225"/>
      <c r="S955" s="225"/>
      <c r="T955" s="226"/>
      <c r="U955" s="13"/>
      <c r="V955" s="13"/>
      <c r="W955" s="13"/>
      <c r="X955" s="13"/>
      <c r="Y955" s="13"/>
      <c r="Z955" s="13"/>
      <c r="AA955" s="13"/>
      <c r="AB955" s="13"/>
      <c r="AC955" s="13"/>
      <c r="AD955" s="13"/>
      <c r="AE955" s="13"/>
      <c r="AT955" s="220" t="s">
        <v>291</v>
      </c>
      <c r="AU955" s="220" t="s">
        <v>87</v>
      </c>
      <c r="AV955" s="13" t="s">
        <v>87</v>
      </c>
      <c r="AW955" s="13" t="s">
        <v>31</v>
      </c>
      <c r="AX955" s="13" t="s">
        <v>82</v>
      </c>
      <c r="AY955" s="220" t="s">
        <v>283</v>
      </c>
    </row>
    <row r="956" s="2" customFormat="1" ht="24.15" customHeight="1">
      <c r="A956" s="37"/>
      <c r="B956" s="168"/>
      <c r="C956" s="204" t="s">
        <v>5890</v>
      </c>
      <c r="D956" s="204" t="s">
        <v>285</v>
      </c>
      <c r="E956" s="205" t="s">
        <v>1733</v>
      </c>
      <c r="F956" s="206" t="s">
        <v>1734</v>
      </c>
      <c r="G956" s="207" t="s">
        <v>288</v>
      </c>
      <c r="H956" s="208">
        <v>405.06</v>
      </c>
      <c r="I956" s="209"/>
      <c r="J956" s="210">
        <f>ROUND(I956*H956,2)</f>
        <v>0</v>
      </c>
      <c r="K956" s="211"/>
      <c r="L956" s="38"/>
      <c r="M956" s="212" t="s">
        <v>1</v>
      </c>
      <c r="N956" s="213" t="s">
        <v>41</v>
      </c>
      <c r="O956" s="81"/>
      <c r="P956" s="214">
        <f>O956*H956</f>
        <v>0</v>
      </c>
      <c r="Q956" s="214">
        <v>0.00016000000000000001</v>
      </c>
      <c r="R956" s="214">
        <f>Q956*H956</f>
        <v>0.064809600000000009</v>
      </c>
      <c r="S956" s="214">
        <v>0</v>
      </c>
      <c r="T956" s="215">
        <f>S956*H956</f>
        <v>0</v>
      </c>
      <c r="U956" s="37"/>
      <c r="V956" s="37"/>
      <c r="W956" s="37"/>
      <c r="X956" s="37"/>
      <c r="Y956" s="37"/>
      <c r="Z956" s="37"/>
      <c r="AA956" s="37"/>
      <c r="AB956" s="37"/>
      <c r="AC956" s="37"/>
      <c r="AD956" s="37"/>
      <c r="AE956" s="37"/>
      <c r="AR956" s="216" t="s">
        <v>358</v>
      </c>
      <c r="AT956" s="216" t="s">
        <v>285</v>
      </c>
      <c r="AU956" s="216" t="s">
        <v>87</v>
      </c>
      <c r="AY956" s="18" t="s">
        <v>283</v>
      </c>
      <c r="BE956" s="217">
        <f>IF(N956="základná",J956,0)</f>
        <v>0</v>
      </c>
      <c r="BF956" s="217">
        <f>IF(N956="znížená",J956,0)</f>
        <v>0</v>
      </c>
      <c r="BG956" s="217">
        <f>IF(N956="zákl. prenesená",J956,0)</f>
        <v>0</v>
      </c>
      <c r="BH956" s="217">
        <f>IF(N956="zníž. prenesená",J956,0)</f>
        <v>0</v>
      </c>
      <c r="BI956" s="217">
        <f>IF(N956="nulová",J956,0)</f>
        <v>0</v>
      </c>
      <c r="BJ956" s="18" t="s">
        <v>87</v>
      </c>
      <c r="BK956" s="217">
        <f>ROUND(I956*H956,2)</f>
        <v>0</v>
      </c>
      <c r="BL956" s="18" t="s">
        <v>358</v>
      </c>
      <c r="BM956" s="216" t="s">
        <v>1735</v>
      </c>
    </row>
    <row r="957" s="13" customFormat="1">
      <c r="A957" s="13"/>
      <c r="B957" s="218"/>
      <c r="C957" s="13"/>
      <c r="D957" s="219" t="s">
        <v>291</v>
      </c>
      <c r="E957" s="220" t="s">
        <v>1</v>
      </c>
      <c r="F957" s="221" t="s">
        <v>5891</v>
      </c>
      <c r="G957" s="13"/>
      <c r="H957" s="222">
        <v>246.59999999999999</v>
      </c>
      <c r="I957" s="223"/>
      <c r="J957" s="13"/>
      <c r="K957" s="13"/>
      <c r="L957" s="218"/>
      <c r="M957" s="224"/>
      <c r="N957" s="225"/>
      <c r="O957" s="225"/>
      <c r="P957" s="225"/>
      <c r="Q957" s="225"/>
      <c r="R957" s="225"/>
      <c r="S957" s="225"/>
      <c r="T957" s="226"/>
      <c r="U957" s="13"/>
      <c r="V957" s="13"/>
      <c r="W957" s="13"/>
      <c r="X957" s="13"/>
      <c r="Y957" s="13"/>
      <c r="Z957" s="13"/>
      <c r="AA957" s="13"/>
      <c r="AB957" s="13"/>
      <c r="AC957" s="13"/>
      <c r="AD957" s="13"/>
      <c r="AE957" s="13"/>
      <c r="AT957" s="220" t="s">
        <v>291</v>
      </c>
      <c r="AU957" s="220" t="s">
        <v>87</v>
      </c>
      <c r="AV957" s="13" t="s">
        <v>87</v>
      </c>
      <c r="AW957" s="13" t="s">
        <v>31</v>
      </c>
      <c r="AX957" s="13" t="s">
        <v>75</v>
      </c>
      <c r="AY957" s="220" t="s">
        <v>283</v>
      </c>
    </row>
    <row r="958" s="15" customFormat="1">
      <c r="A958" s="15"/>
      <c r="B958" s="235"/>
      <c r="C958" s="15"/>
      <c r="D958" s="219" t="s">
        <v>291</v>
      </c>
      <c r="E958" s="236" t="s">
        <v>1</v>
      </c>
      <c r="F958" s="237" t="s">
        <v>1742</v>
      </c>
      <c r="G958" s="15"/>
      <c r="H958" s="236" t="s">
        <v>1</v>
      </c>
      <c r="I958" s="238"/>
      <c r="J958" s="15"/>
      <c r="K958" s="15"/>
      <c r="L958" s="235"/>
      <c r="M958" s="239"/>
      <c r="N958" s="240"/>
      <c r="O958" s="240"/>
      <c r="P958" s="240"/>
      <c r="Q958" s="240"/>
      <c r="R958" s="240"/>
      <c r="S958" s="240"/>
      <c r="T958" s="241"/>
      <c r="U958" s="15"/>
      <c r="V958" s="15"/>
      <c r="W958" s="15"/>
      <c r="X958" s="15"/>
      <c r="Y958" s="15"/>
      <c r="Z958" s="15"/>
      <c r="AA958" s="15"/>
      <c r="AB958" s="15"/>
      <c r="AC958" s="15"/>
      <c r="AD958" s="15"/>
      <c r="AE958" s="15"/>
      <c r="AT958" s="236" t="s">
        <v>291</v>
      </c>
      <c r="AU958" s="236" t="s">
        <v>87</v>
      </c>
      <c r="AV958" s="15" t="s">
        <v>82</v>
      </c>
      <c r="AW958" s="15" t="s">
        <v>31</v>
      </c>
      <c r="AX958" s="15" t="s">
        <v>75</v>
      </c>
      <c r="AY958" s="236" t="s">
        <v>283</v>
      </c>
    </row>
    <row r="959" s="13" customFormat="1">
      <c r="A959" s="13"/>
      <c r="B959" s="218"/>
      <c r="C959" s="13"/>
      <c r="D959" s="219" t="s">
        <v>291</v>
      </c>
      <c r="E959" s="220" t="s">
        <v>1</v>
      </c>
      <c r="F959" s="221" t="s">
        <v>5892</v>
      </c>
      <c r="G959" s="13"/>
      <c r="H959" s="222">
        <v>49.689999999999998</v>
      </c>
      <c r="I959" s="223"/>
      <c r="J959" s="13"/>
      <c r="K959" s="13"/>
      <c r="L959" s="218"/>
      <c r="M959" s="224"/>
      <c r="N959" s="225"/>
      <c r="O959" s="225"/>
      <c r="P959" s="225"/>
      <c r="Q959" s="225"/>
      <c r="R959" s="225"/>
      <c r="S959" s="225"/>
      <c r="T959" s="226"/>
      <c r="U959" s="13"/>
      <c r="V959" s="13"/>
      <c r="W959" s="13"/>
      <c r="X959" s="13"/>
      <c r="Y959" s="13"/>
      <c r="Z959" s="13"/>
      <c r="AA959" s="13"/>
      <c r="AB959" s="13"/>
      <c r="AC959" s="13"/>
      <c r="AD959" s="13"/>
      <c r="AE959" s="13"/>
      <c r="AT959" s="220" t="s">
        <v>291</v>
      </c>
      <c r="AU959" s="220" t="s">
        <v>87</v>
      </c>
      <c r="AV959" s="13" t="s">
        <v>87</v>
      </c>
      <c r="AW959" s="13" t="s">
        <v>31</v>
      </c>
      <c r="AX959" s="13" t="s">
        <v>75</v>
      </c>
      <c r="AY959" s="220" t="s">
        <v>283</v>
      </c>
    </row>
    <row r="960" s="13" customFormat="1">
      <c r="A960" s="13"/>
      <c r="B960" s="218"/>
      <c r="C960" s="13"/>
      <c r="D960" s="219" t="s">
        <v>291</v>
      </c>
      <c r="E960" s="220" t="s">
        <v>1</v>
      </c>
      <c r="F960" s="221" t="s">
        <v>5893</v>
      </c>
      <c r="G960" s="13"/>
      <c r="H960" s="222">
        <v>108.77</v>
      </c>
      <c r="I960" s="223"/>
      <c r="J960" s="13"/>
      <c r="K960" s="13"/>
      <c r="L960" s="218"/>
      <c r="M960" s="224"/>
      <c r="N960" s="225"/>
      <c r="O960" s="225"/>
      <c r="P960" s="225"/>
      <c r="Q960" s="225"/>
      <c r="R960" s="225"/>
      <c r="S960" s="225"/>
      <c r="T960" s="226"/>
      <c r="U960" s="13"/>
      <c r="V960" s="13"/>
      <c r="W960" s="13"/>
      <c r="X960" s="13"/>
      <c r="Y960" s="13"/>
      <c r="Z960" s="13"/>
      <c r="AA960" s="13"/>
      <c r="AB960" s="13"/>
      <c r="AC960" s="13"/>
      <c r="AD960" s="13"/>
      <c r="AE960" s="13"/>
      <c r="AT960" s="220" t="s">
        <v>291</v>
      </c>
      <c r="AU960" s="220" t="s">
        <v>87</v>
      </c>
      <c r="AV960" s="13" t="s">
        <v>87</v>
      </c>
      <c r="AW960" s="13" t="s">
        <v>31</v>
      </c>
      <c r="AX960" s="13" t="s">
        <v>75</v>
      </c>
      <c r="AY960" s="220" t="s">
        <v>283</v>
      </c>
    </row>
    <row r="961" s="14" customFormat="1">
      <c r="A961" s="14"/>
      <c r="B961" s="227"/>
      <c r="C961" s="14"/>
      <c r="D961" s="219" t="s">
        <v>291</v>
      </c>
      <c r="E961" s="228" t="s">
        <v>1</v>
      </c>
      <c r="F961" s="229" t="s">
        <v>293</v>
      </c>
      <c r="G961" s="14"/>
      <c r="H961" s="230">
        <v>405.05999999999995</v>
      </c>
      <c r="I961" s="231"/>
      <c r="J961" s="14"/>
      <c r="K961" s="14"/>
      <c r="L961" s="227"/>
      <c r="M961" s="232"/>
      <c r="N961" s="233"/>
      <c r="O961" s="233"/>
      <c r="P961" s="233"/>
      <c r="Q961" s="233"/>
      <c r="R961" s="233"/>
      <c r="S961" s="233"/>
      <c r="T961" s="234"/>
      <c r="U961" s="14"/>
      <c r="V961" s="14"/>
      <c r="W961" s="14"/>
      <c r="X961" s="14"/>
      <c r="Y961" s="14"/>
      <c r="Z961" s="14"/>
      <c r="AA961" s="14"/>
      <c r="AB961" s="14"/>
      <c r="AC961" s="14"/>
      <c r="AD961" s="14"/>
      <c r="AE961" s="14"/>
      <c r="AT961" s="228" t="s">
        <v>291</v>
      </c>
      <c r="AU961" s="228" t="s">
        <v>87</v>
      </c>
      <c r="AV961" s="14" t="s">
        <v>289</v>
      </c>
      <c r="AW961" s="14" t="s">
        <v>31</v>
      </c>
      <c r="AX961" s="14" t="s">
        <v>82</v>
      </c>
      <c r="AY961" s="228" t="s">
        <v>283</v>
      </c>
    </row>
    <row r="962" s="2" customFormat="1" ht="24.15" customHeight="1">
      <c r="A962" s="37"/>
      <c r="B962" s="168"/>
      <c r="C962" s="204" t="s">
        <v>3127</v>
      </c>
      <c r="D962" s="204" t="s">
        <v>285</v>
      </c>
      <c r="E962" s="205" t="s">
        <v>1747</v>
      </c>
      <c r="F962" s="206" t="s">
        <v>1748</v>
      </c>
      <c r="G962" s="207" t="s">
        <v>288</v>
      </c>
      <c r="H962" s="208">
        <v>405.06</v>
      </c>
      <c r="I962" s="209"/>
      <c r="J962" s="210">
        <f>ROUND(I962*H962,2)</f>
        <v>0</v>
      </c>
      <c r="K962" s="211"/>
      <c r="L962" s="38"/>
      <c r="M962" s="212" t="s">
        <v>1</v>
      </c>
      <c r="N962" s="213" t="s">
        <v>41</v>
      </c>
      <c r="O962" s="81"/>
      <c r="P962" s="214">
        <f>O962*H962</f>
        <v>0</v>
      </c>
      <c r="Q962" s="214">
        <v>8.1340000000000004E-05</v>
      </c>
      <c r="R962" s="214">
        <f>Q962*H962</f>
        <v>0.032947580400000002</v>
      </c>
      <c r="S962" s="214">
        <v>0</v>
      </c>
      <c r="T962" s="215">
        <f>S962*H962</f>
        <v>0</v>
      </c>
      <c r="U962" s="37"/>
      <c r="V962" s="37"/>
      <c r="W962" s="37"/>
      <c r="X962" s="37"/>
      <c r="Y962" s="37"/>
      <c r="Z962" s="37"/>
      <c r="AA962" s="37"/>
      <c r="AB962" s="37"/>
      <c r="AC962" s="37"/>
      <c r="AD962" s="37"/>
      <c r="AE962" s="37"/>
      <c r="AR962" s="216" t="s">
        <v>358</v>
      </c>
      <c r="AT962" s="216" t="s">
        <v>285</v>
      </c>
      <c r="AU962" s="216" t="s">
        <v>87</v>
      </c>
      <c r="AY962" s="18" t="s">
        <v>283</v>
      </c>
      <c r="BE962" s="217">
        <f>IF(N962="základná",J962,0)</f>
        <v>0</v>
      </c>
      <c r="BF962" s="217">
        <f>IF(N962="znížená",J962,0)</f>
        <v>0</v>
      </c>
      <c r="BG962" s="217">
        <f>IF(N962="zákl. prenesená",J962,0)</f>
        <v>0</v>
      </c>
      <c r="BH962" s="217">
        <f>IF(N962="zníž. prenesená",J962,0)</f>
        <v>0</v>
      </c>
      <c r="BI962" s="217">
        <f>IF(N962="nulová",J962,0)</f>
        <v>0</v>
      </c>
      <c r="BJ962" s="18" t="s">
        <v>87</v>
      </c>
      <c r="BK962" s="217">
        <f>ROUND(I962*H962,2)</f>
        <v>0</v>
      </c>
      <c r="BL962" s="18" t="s">
        <v>358</v>
      </c>
      <c r="BM962" s="216" t="s">
        <v>1749</v>
      </c>
    </row>
    <row r="963" s="2" customFormat="1" ht="24.15" customHeight="1">
      <c r="A963" s="37"/>
      <c r="B963" s="168"/>
      <c r="C963" s="204" t="s">
        <v>5894</v>
      </c>
      <c r="D963" s="204" t="s">
        <v>285</v>
      </c>
      <c r="E963" s="205" t="s">
        <v>1751</v>
      </c>
      <c r="F963" s="206" t="s">
        <v>1752</v>
      </c>
      <c r="G963" s="207" t="s">
        <v>288</v>
      </c>
      <c r="H963" s="208">
        <v>195.69</v>
      </c>
      <c r="I963" s="209"/>
      <c r="J963" s="210">
        <f>ROUND(I963*H963,2)</f>
        <v>0</v>
      </c>
      <c r="K963" s="211"/>
      <c r="L963" s="38"/>
      <c r="M963" s="212" t="s">
        <v>1</v>
      </c>
      <c r="N963" s="213" t="s">
        <v>41</v>
      </c>
      <c r="O963" s="81"/>
      <c r="P963" s="214">
        <f>O963*H963</f>
        <v>0</v>
      </c>
      <c r="Q963" s="214">
        <v>0</v>
      </c>
      <c r="R963" s="214">
        <f>Q963*H963</f>
        <v>0</v>
      </c>
      <c r="S963" s="214">
        <v>0</v>
      </c>
      <c r="T963" s="215">
        <f>S963*H963</f>
        <v>0</v>
      </c>
      <c r="U963" s="37"/>
      <c r="V963" s="37"/>
      <c r="W963" s="37"/>
      <c r="X963" s="37"/>
      <c r="Y963" s="37"/>
      <c r="Z963" s="37"/>
      <c r="AA963" s="37"/>
      <c r="AB963" s="37"/>
      <c r="AC963" s="37"/>
      <c r="AD963" s="37"/>
      <c r="AE963" s="37"/>
      <c r="AR963" s="216" t="s">
        <v>358</v>
      </c>
      <c r="AT963" s="216" t="s">
        <v>285</v>
      </c>
      <c r="AU963" s="216" t="s">
        <v>87</v>
      </c>
      <c r="AY963" s="18" t="s">
        <v>283</v>
      </c>
      <c r="BE963" s="217">
        <f>IF(N963="základná",J963,0)</f>
        <v>0</v>
      </c>
      <c r="BF963" s="217">
        <f>IF(N963="znížená",J963,0)</f>
        <v>0</v>
      </c>
      <c r="BG963" s="217">
        <f>IF(N963="zákl. prenesená",J963,0)</f>
        <v>0</v>
      </c>
      <c r="BH963" s="217">
        <f>IF(N963="zníž. prenesená",J963,0)</f>
        <v>0</v>
      </c>
      <c r="BI963" s="217">
        <f>IF(N963="nulová",J963,0)</f>
        <v>0</v>
      </c>
      <c r="BJ963" s="18" t="s">
        <v>87</v>
      </c>
      <c r="BK963" s="217">
        <f>ROUND(I963*H963,2)</f>
        <v>0</v>
      </c>
      <c r="BL963" s="18" t="s">
        <v>358</v>
      </c>
      <c r="BM963" s="216" t="s">
        <v>1753</v>
      </c>
    </row>
    <row r="964" s="13" customFormat="1">
      <c r="A964" s="13"/>
      <c r="B964" s="218"/>
      <c r="C964" s="13"/>
      <c r="D964" s="219" t="s">
        <v>291</v>
      </c>
      <c r="E964" s="220" t="s">
        <v>1</v>
      </c>
      <c r="F964" s="221" t="s">
        <v>5895</v>
      </c>
      <c r="G964" s="13"/>
      <c r="H964" s="222">
        <v>87.689999999999998</v>
      </c>
      <c r="I964" s="223"/>
      <c r="J964" s="13"/>
      <c r="K964" s="13"/>
      <c r="L964" s="218"/>
      <c r="M964" s="224"/>
      <c r="N964" s="225"/>
      <c r="O964" s="225"/>
      <c r="P964" s="225"/>
      <c r="Q964" s="225"/>
      <c r="R964" s="225"/>
      <c r="S964" s="225"/>
      <c r="T964" s="226"/>
      <c r="U964" s="13"/>
      <c r="V964" s="13"/>
      <c r="W964" s="13"/>
      <c r="X964" s="13"/>
      <c r="Y964" s="13"/>
      <c r="Z964" s="13"/>
      <c r="AA964" s="13"/>
      <c r="AB964" s="13"/>
      <c r="AC964" s="13"/>
      <c r="AD964" s="13"/>
      <c r="AE964" s="13"/>
      <c r="AT964" s="220" t="s">
        <v>291</v>
      </c>
      <c r="AU964" s="220" t="s">
        <v>87</v>
      </c>
      <c r="AV964" s="13" t="s">
        <v>87</v>
      </c>
      <c r="AW964" s="13" t="s">
        <v>31</v>
      </c>
      <c r="AX964" s="13" t="s">
        <v>75</v>
      </c>
      <c r="AY964" s="220" t="s">
        <v>283</v>
      </c>
    </row>
    <row r="965" s="15" customFormat="1">
      <c r="A965" s="15"/>
      <c r="B965" s="235"/>
      <c r="C965" s="15"/>
      <c r="D965" s="219" t="s">
        <v>291</v>
      </c>
      <c r="E965" s="236" t="s">
        <v>1</v>
      </c>
      <c r="F965" s="237" t="s">
        <v>404</v>
      </c>
      <c r="G965" s="15"/>
      <c r="H965" s="236" t="s">
        <v>1</v>
      </c>
      <c r="I965" s="238"/>
      <c r="J965" s="15"/>
      <c r="K965" s="15"/>
      <c r="L965" s="235"/>
      <c r="M965" s="239"/>
      <c r="N965" s="240"/>
      <c r="O965" s="240"/>
      <c r="P965" s="240"/>
      <c r="Q965" s="240"/>
      <c r="R965" s="240"/>
      <c r="S965" s="240"/>
      <c r="T965" s="241"/>
      <c r="U965" s="15"/>
      <c r="V965" s="15"/>
      <c r="W965" s="15"/>
      <c r="X965" s="15"/>
      <c r="Y965" s="15"/>
      <c r="Z965" s="15"/>
      <c r="AA965" s="15"/>
      <c r="AB965" s="15"/>
      <c r="AC965" s="15"/>
      <c r="AD965" s="15"/>
      <c r="AE965" s="15"/>
      <c r="AT965" s="236" t="s">
        <v>291</v>
      </c>
      <c r="AU965" s="236" t="s">
        <v>87</v>
      </c>
      <c r="AV965" s="15" t="s">
        <v>82</v>
      </c>
      <c r="AW965" s="15" t="s">
        <v>31</v>
      </c>
      <c r="AX965" s="15" t="s">
        <v>75</v>
      </c>
      <c r="AY965" s="236" t="s">
        <v>283</v>
      </c>
    </row>
    <row r="966" s="13" customFormat="1">
      <c r="A966" s="13"/>
      <c r="B966" s="218"/>
      <c r="C966" s="13"/>
      <c r="D966" s="219" t="s">
        <v>291</v>
      </c>
      <c r="E966" s="220" t="s">
        <v>1</v>
      </c>
      <c r="F966" s="221" t="s">
        <v>5896</v>
      </c>
      <c r="G966" s="13"/>
      <c r="H966" s="222">
        <v>108</v>
      </c>
      <c r="I966" s="223"/>
      <c r="J966" s="13"/>
      <c r="K966" s="13"/>
      <c r="L966" s="218"/>
      <c r="M966" s="224"/>
      <c r="N966" s="225"/>
      <c r="O966" s="225"/>
      <c r="P966" s="225"/>
      <c r="Q966" s="225"/>
      <c r="R966" s="225"/>
      <c r="S966" s="225"/>
      <c r="T966" s="226"/>
      <c r="U966" s="13"/>
      <c r="V966" s="13"/>
      <c r="W966" s="13"/>
      <c r="X966" s="13"/>
      <c r="Y966" s="13"/>
      <c r="Z966" s="13"/>
      <c r="AA966" s="13"/>
      <c r="AB966" s="13"/>
      <c r="AC966" s="13"/>
      <c r="AD966" s="13"/>
      <c r="AE966" s="13"/>
      <c r="AT966" s="220" t="s">
        <v>291</v>
      </c>
      <c r="AU966" s="220" t="s">
        <v>87</v>
      </c>
      <c r="AV966" s="13" t="s">
        <v>87</v>
      </c>
      <c r="AW966" s="13" t="s">
        <v>31</v>
      </c>
      <c r="AX966" s="13" t="s">
        <v>75</v>
      </c>
      <c r="AY966" s="220" t="s">
        <v>283</v>
      </c>
    </row>
    <row r="967" s="14" customFormat="1">
      <c r="A967" s="14"/>
      <c r="B967" s="227"/>
      <c r="C967" s="14"/>
      <c r="D967" s="219" t="s">
        <v>291</v>
      </c>
      <c r="E967" s="228" t="s">
        <v>1</v>
      </c>
      <c r="F967" s="229" t="s">
        <v>293</v>
      </c>
      <c r="G967" s="14"/>
      <c r="H967" s="230">
        <v>195.69</v>
      </c>
      <c r="I967" s="231"/>
      <c r="J967" s="14"/>
      <c r="K967" s="14"/>
      <c r="L967" s="227"/>
      <c r="M967" s="232"/>
      <c r="N967" s="233"/>
      <c r="O967" s="233"/>
      <c r="P967" s="233"/>
      <c r="Q967" s="233"/>
      <c r="R967" s="233"/>
      <c r="S967" s="233"/>
      <c r="T967" s="234"/>
      <c r="U967" s="14"/>
      <c r="V967" s="14"/>
      <c r="W967" s="14"/>
      <c r="X967" s="14"/>
      <c r="Y967" s="14"/>
      <c r="Z967" s="14"/>
      <c r="AA967" s="14"/>
      <c r="AB967" s="14"/>
      <c r="AC967" s="14"/>
      <c r="AD967" s="14"/>
      <c r="AE967" s="14"/>
      <c r="AT967" s="228" t="s">
        <v>291</v>
      </c>
      <c r="AU967" s="228" t="s">
        <v>87</v>
      </c>
      <c r="AV967" s="14" t="s">
        <v>289</v>
      </c>
      <c r="AW967" s="14" t="s">
        <v>31</v>
      </c>
      <c r="AX967" s="14" t="s">
        <v>82</v>
      </c>
      <c r="AY967" s="228" t="s">
        <v>283</v>
      </c>
    </row>
    <row r="968" s="12" customFormat="1" ht="22.8" customHeight="1">
      <c r="A968" s="12"/>
      <c r="B968" s="191"/>
      <c r="C968" s="12"/>
      <c r="D968" s="192" t="s">
        <v>74</v>
      </c>
      <c r="E968" s="202" t="s">
        <v>1760</v>
      </c>
      <c r="F968" s="202" t="s">
        <v>1761</v>
      </c>
      <c r="G968" s="12"/>
      <c r="H968" s="12"/>
      <c r="I968" s="194"/>
      <c r="J968" s="203">
        <f>BK968</f>
        <v>0</v>
      </c>
      <c r="K968" s="12"/>
      <c r="L968" s="191"/>
      <c r="M968" s="196"/>
      <c r="N968" s="197"/>
      <c r="O968" s="197"/>
      <c r="P968" s="198">
        <f>SUM(P969:P980)</f>
        <v>0</v>
      </c>
      <c r="Q968" s="197"/>
      <c r="R968" s="198">
        <f>SUM(R969:R980)</f>
        <v>3.1019931600000001</v>
      </c>
      <c r="S968" s="197"/>
      <c r="T968" s="199">
        <f>SUM(T969:T980)</f>
        <v>2.2665539999999997</v>
      </c>
      <c r="U968" s="12"/>
      <c r="V968" s="12"/>
      <c r="W968" s="12"/>
      <c r="X968" s="12"/>
      <c r="Y968" s="12"/>
      <c r="Z968" s="12"/>
      <c r="AA968" s="12"/>
      <c r="AB968" s="12"/>
      <c r="AC968" s="12"/>
      <c r="AD968" s="12"/>
      <c r="AE968" s="12"/>
      <c r="AR968" s="192" t="s">
        <v>87</v>
      </c>
      <c r="AT968" s="200" t="s">
        <v>74</v>
      </c>
      <c r="AU968" s="200" t="s">
        <v>82</v>
      </c>
      <c r="AY968" s="192" t="s">
        <v>283</v>
      </c>
      <c r="BK968" s="201">
        <f>SUM(BK969:BK980)</f>
        <v>0</v>
      </c>
    </row>
    <row r="969" s="2" customFormat="1" ht="24.15" customHeight="1">
      <c r="A969" s="37"/>
      <c r="B969" s="168"/>
      <c r="C969" s="204" t="s">
        <v>3130</v>
      </c>
      <c r="D969" s="204" t="s">
        <v>285</v>
      </c>
      <c r="E969" s="205" t="s">
        <v>1763</v>
      </c>
      <c r="F969" s="206" t="s">
        <v>1764</v>
      </c>
      <c r="G969" s="207" t="s">
        <v>288</v>
      </c>
      <c r="H969" s="208">
        <v>7555.1800000000003</v>
      </c>
      <c r="I969" s="209"/>
      <c r="J969" s="210">
        <f>ROUND(I969*H969,2)</f>
        <v>0</v>
      </c>
      <c r="K969" s="211"/>
      <c r="L969" s="38"/>
      <c r="M969" s="212" t="s">
        <v>1</v>
      </c>
      <c r="N969" s="213" t="s">
        <v>41</v>
      </c>
      <c r="O969" s="81"/>
      <c r="P969" s="214">
        <f>O969*H969</f>
        <v>0</v>
      </c>
      <c r="Q969" s="214">
        <v>1.0000000000000001E-05</v>
      </c>
      <c r="R969" s="214">
        <f>Q969*H969</f>
        <v>0.075551800000000002</v>
      </c>
      <c r="S969" s="214">
        <v>0.00029999999999999997</v>
      </c>
      <c r="T969" s="215">
        <f>S969*H969</f>
        <v>2.2665539999999997</v>
      </c>
      <c r="U969" s="37"/>
      <c r="V969" s="37"/>
      <c r="W969" s="37"/>
      <c r="X969" s="37"/>
      <c r="Y969" s="37"/>
      <c r="Z969" s="37"/>
      <c r="AA969" s="37"/>
      <c r="AB969" s="37"/>
      <c r="AC969" s="37"/>
      <c r="AD969" s="37"/>
      <c r="AE969" s="37"/>
      <c r="AR969" s="216" t="s">
        <v>358</v>
      </c>
      <c r="AT969" s="216" t="s">
        <v>285</v>
      </c>
      <c r="AU969" s="216" t="s">
        <v>87</v>
      </c>
      <c r="AY969" s="18" t="s">
        <v>283</v>
      </c>
      <c r="BE969" s="217">
        <f>IF(N969="základná",J969,0)</f>
        <v>0</v>
      </c>
      <c r="BF969" s="217">
        <f>IF(N969="znížená",J969,0)</f>
        <v>0</v>
      </c>
      <c r="BG969" s="217">
        <f>IF(N969="zákl. prenesená",J969,0)</f>
        <v>0</v>
      </c>
      <c r="BH969" s="217">
        <f>IF(N969="zníž. prenesená",J969,0)</f>
        <v>0</v>
      </c>
      <c r="BI969" s="217">
        <f>IF(N969="nulová",J969,0)</f>
        <v>0</v>
      </c>
      <c r="BJ969" s="18" t="s">
        <v>87</v>
      </c>
      <c r="BK969" s="217">
        <f>ROUND(I969*H969,2)</f>
        <v>0</v>
      </c>
      <c r="BL969" s="18" t="s">
        <v>358</v>
      </c>
      <c r="BM969" s="216" t="s">
        <v>1765</v>
      </c>
    </row>
    <row r="970" s="13" customFormat="1">
      <c r="A970" s="13"/>
      <c r="B970" s="218"/>
      <c r="C970" s="13"/>
      <c r="D970" s="219" t="s">
        <v>291</v>
      </c>
      <c r="E970" s="220" t="s">
        <v>1</v>
      </c>
      <c r="F970" s="221" t="s">
        <v>5897</v>
      </c>
      <c r="G970" s="13"/>
      <c r="H970" s="222">
        <v>7555.1800000000003</v>
      </c>
      <c r="I970" s="223"/>
      <c r="J970" s="13"/>
      <c r="K970" s="13"/>
      <c r="L970" s="218"/>
      <c r="M970" s="224"/>
      <c r="N970" s="225"/>
      <c r="O970" s="225"/>
      <c r="P970" s="225"/>
      <c r="Q970" s="225"/>
      <c r="R970" s="225"/>
      <c r="S970" s="225"/>
      <c r="T970" s="226"/>
      <c r="U970" s="13"/>
      <c r="V970" s="13"/>
      <c r="W970" s="13"/>
      <c r="X970" s="13"/>
      <c r="Y970" s="13"/>
      <c r="Z970" s="13"/>
      <c r="AA970" s="13"/>
      <c r="AB970" s="13"/>
      <c r="AC970" s="13"/>
      <c r="AD970" s="13"/>
      <c r="AE970" s="13"/>
      <c r="AT970" s="220" t="s">
        <v>291</v>
      </c>
      <c r="AU970" s="220" t="s">
        <v>87</v>
      </c>
      <c r="AV970" s="13" t="s">
        <v>87</v>
      </c>
      <c r="AW970" s="13" t="s">
        <v>31</v>
      </c>
      <c r="AX970" s="13" t="s">
        <v>82</v>
      </c>
      <c r="AY970" s="220" t="s">
        <v>283</v>
      </c>
    </row>
    <row r="971" s="2" customFormat="1" ht="24.15" customHeight="1">
      <c r="A971" s="37"/>
      <c r="B971" s="168"/>
      <c r="C971" s="204" t="s">
        <v>5898</v>
      </c>
      <c r="D971" s="204" t="s">
        <v>285</v>
      </c>
      <c r="E971" s="205" t="s">
        <v>1774</v>
      </c>
      <c r="F971" s="206" t="s">
        <v>1775</v>
      </c>
      <c r="G971" s="207" t="s">
        <v>288</v>
      </c>
      <c r="H971" s="208">
        <v>4475.4530000000004</v>
      </c>
      <c r="I971" s="209"/>
      <c r="J971" s="210">
        <f>ROUND(I971*H971,2)</f>
        <v>0</v>
      </c>
      <c r="K971" s="211"/>
      <c r="L971" s="38"/>
      <c r="M971" s="212" t="s">
        <v>1</v>
      </c>
      <c r="N971" s="213" t="s">
        <v>41</v>
      </c>
      <c r="O971" s="81"/>
      <c r="P971" s="214">
        <f>O971*H971</f>
        <v>0</v>
      </c>
      <c r="Q971" s="214">
        <v>0.00012999999999999999</v>
      </c>
      <c r="R971" s="214">
        <f>Q971*H971</f>
        <v>0.58180889000000002</v>
      </c>
      <c r="S971" s="214">
        <v>0</v>
      </c>
      <c r="T971" s="215">
        <f>S971*H971</f>
        <v>0</v>
      </c>
      <c r="U971" s="37"/>
      <c r="V971" s="37"/>
      <c r="W971" s="37"/>
      <c r="X971" s="37"/>
      <c r="Y971" s="37"/>
      <c r="Z971" s="37"/>
      <c r="AA971" s="37"/>
      <c r="AB971" s="37"/>
      <c r="AC971" s="37"/>
      <c r="AD971" s="37"/>
      <c r="AE971" s="37"/>
      <c r="AR971" s="216" t="s">
        <v>358</v>
      </c>
      <c r="AT971" s="216" t="s">
        <v>285</v>
      </c>
      <c r="AU971" s="216" t="s">
        <v>87</v>
      </c>
      <c r="AY971" s="18" t="s">
        <v>283</v>
      </c>
      <c r="BE971" s="217">
        <f>IF(N971="základná",J971,0)</f>
        <v>0</v>
      </c>
      <c r="BF971" s="217">
        <f>IF(N971="znížená",J971,0)</f>
        <v>0</v>
      </c>
      <c r="BG971" s="217">
        <f>IF(N971="zákl. prenesená",J971,0)</f>
        <v>0</v>
      </c>
      <c r="BH971" s="217">
        <f>IF(N971="zníž. prenesená",J971,0)</f>
        <v>0</v>
      </c>
      <c r="BI971" s="217">
        <f>IF(N971="nulová",J971,0)</f>
        <v>0</v>
      </c>
      <c r="BJ971" s="18" t="s">
        <v>87</v>
      </c>
      <c r="BK971" s="217">
        <f>ROUND(I971*H971,2)</f>
        <v>0</v>
      </c>
      <c r="BL971" s="18" t="s">
        <v>358</v>
      </c>
      <c r="BM971" s="216" t="s">
        <v>1776</v>
      </c>
    </row>
    <row r="972" s="13" customFormat="1">
      <c r="A972" s="13"/>
      <c r="B972" s="218"/>
      <c r="C972" s="13"/>
      <c r="D972" s="219" t="s">
        <v>291</v>
      </c>
      <c r="E972" s="220" t="s">
        <v>1</v>
      </c>
      <c r="F972" s="221" t="s">
        <v>5899</v>
      </c>
      <c r="G972" s="13"/>
      <c r="H972" s="222">
        <v>749.83000000000004</v>
      </c>
      <c r="I972" s="223"/>
      <c r="J972" s="13"/>
      <c r="K972" s="13"/>
      <c r="L972" s="218"/>
      <c r="M972" s="224"/>
      <c r="N972" s="225"/>
      <c r="O972" s="225"/>
      <c r="P972" s="225"/>
      <c r="Q972" s="225"/>
      <c r="R972" s="225"/>
      <c r="S972" s="225"/>
      <c r="T972" s="226"/>
      <c r="U972" s="13"/>
      <c r="V972" s="13"/>
      <c r="W972" s="13"/>
      <c r="X972" s="13"/>
      <c r="Y972" s="13"/>
      <c r="Z972" s="13"/>
      <c r="AA972" s="13"/>
      <c r="AB972" s="13"/>
      <c r="AC972" s="13"/>
      <c r="AD972" s="13"/>
      <c r="AE972" s="13"/>
      <c r="AT972" s="220" t="s">
        <v>291</v>
      </c>
      <c r="AU972" s="220" t="s">
        <v>87</v>
      </c>
      <c r="AV972" s="13" t="s">
        <v>87</v>
      </c>
      <c r="AW972" s="13" t="s">
        <v>31</v>
      </c>
      <c r="AX972" s="13" t="s">
        <v>75</v>
      </c>
      <c r="AY972" s="220" t="s">
        <v>283</v>
      </c>
    </row>
    <row r="973" s="13" customFormat="1">
      <c r="A973" s="13"/>
      <c r="B973" s="218"/>
      <c r="C973" s="13"/>
      <c r="D973" s="219" t="s">
        <v>291</v>
      </c>
      <c r="E973" s="220" t="s">
        <v>1</v>
      </c>
      <c r="F973" s="221" t="s">
        <v>5900</v>
      </c>
      <c r="G973" s="13"/>
      <c r="H973" s="222">
        <v>3725.623</v>
      </c>
      <c r="I973" s="223"/>
      <c r="J973" s="13"/>
      <c r="K973" s="13"/>
      <c r="L973" s="218"/>
      <c r="M973" s="224"/>
      <c r="N973" s="225"/>
      <c r="O973" s="225"/>
      <c r="P973" s="225"/>
      <c r="Q973" s="225"/>
      <c r="R973" s="225"/>
      <c r="S973" s="225"/>
      <c r="T973" s="226"/>
      <c r="U973" s="13"/>
      <c r="V973" s="13"/>
      <c r="W973" s="13"/>
      <c r="X973" s="13"/>
      <c r="Y973" s="13"/>
      <c r="Z973" s="13"/>
      <c r="AA973" s="13"/>
      <c r="AB973" s="13"/>
      <c r="AC973" s="13"/>
      <c r="AD973" s="13"/>
      <c r="AE973" s="13"/>
      <c r="AT973" s="220" t="s">
        <v>291</v>
      </c>
      <c r="AU973" s="220" t="s">
        <v>87</v>
      </c>
      <c r="AV973" s="13" t="s">
        <v>87</v>
      </c>
      <c r="AW973" s="13" t="s">
        <v>31</v>
      </c>
      <c r="AX973" s="13" t="s">
        <v>75</v>
      </c>
      <c r="AY973" s="220" t="s">
        <v>283</v>
      </c>
    </row>
    <row r="974" s="15" customFormat="1">
      <c r="A974" s="15"/>
      <c r="B974" s="235"/>
      <c r="C974" s="15"/>
      <c r="D974" s="219" t="s">
        <v>291</v>
      </c>
      <c r="E974" s="236" t="s">
        <v>1</v>
      </c>
      <c r="F974" s="237" t="s">
        <v>5901</v>
      </c>
      <c r="G974" s="15"/>
      <c r="H974" s="236" t="s">
        <v>1</v>
      </c>
      <c r="I974" s="238"/>
      <c r="J974" s="15"/>
      <c r="K974" s="15"/>
      <c r="L974" s="235"/>
      <c r="M974" s="239"/>
      <c r="N974" s="240"/>
      <c r="O974" s="240"/>
      <c r="P974" s="240"/>
      <c r="Q974" s="240"/>
      <c r="R974" s="240"/>
      <c r="S974" s="240"/>
      <c r="T974" s="241"/>
      <c r="U974" s="15"/>
      <c r="V974" s="15"/>
      <c r="W974" s="15"/>
      <c r="X974" s="15"/>
      <c r="Y974" s="15"/>
      <c r="Z974" s="15"/>
      <c r="AA974" s="15"/>
      <c r="AB974" s="15"/>
      <c r="AC974" s="15"/>
      <c r="AD974" s="15"/>
      <c r="AE974" s="15"/>
      <c r="AT974" s="236" t="s">
        <v>291</v>
      </c>
      <c r="AU974" s="236" t="s">
        <v>87</v>
      </c>
      <c r="AV974" s="15" t="s">
        <v>82</v>
      </c>
      <c r="AW974" s="15" t="s">
        <v>31</v>
      </c>
      <c r="AX974" s="15" t="s">
        <v>75</v>
      </c>
      <c r="AY974" s="236" t="s">
        <v>283</v>
      </c>
    </row>
    <row r="975" s="14" customFormat="1">
      <c r="A975" s="14"/>
      <c r="B975" s="227"/>
      <c r="C975" s="14"/>
      <c r="D975" s="219" t="s">
        <v>291</v>
      </c>
      <c r="E975" s="228" t="s">
        <v>1</v>
      </c>
      <c r="F975" s="229" t="s">
        <v>293</v>
      </c>
      <c r="G975" s="14"/>
      <c r="H975" s="230">
        <v>4475.4530000000004</v>
      </c>
      <c r="I975" s="231"/>
      <c r="J975" s="14"/>
      <c r="K975" s="14"/>
      <c r="L975" s="227"/>
      <c r="M975" s="232"/>
      <c r="N975" s="233"/>
      <c r="O975" s="233"/>
      <c r="P975" s="233"/>
      <c r="Q975" s="233"/>
      <c r="R975" s="233"/>
      <c r="S975" s="233"/>
      <c r="T975" s="234"/>
      <c r="U975" s="14"/>
      <c r="V975" s="14"/>
      <c r="W975" s="14"/>
      <c r="X975" s="14"/>
      <c r="Y975" s="14"/>
      <c r="Z975" s="14"/>
      <c r="AA975" s="14"/>
      <c r="AB975" s="14"/>
      <c r="AC975" s="14"/>
      <c r="AD975" s="14"/>
      <c r="AE975" s="14"/>
      <c r="AT975" s="228" t="s">
        <v>291</v>
      </c>
      <c r="AU975" s="228" t="s">
        <v>87</v>
      </c>
      <c r="AV975" s="14" t="s">
        <v>289</v>
      </c>
      <c r="AW975" s="14" t="s">
        <v>31</v>
      </c>
      <c r="AX975" s="14" t="s">
        <v>82</v>
      </c>
      <c r="AY975" s="228" t="s">
        <v>283</v>
      </c>
    </row>
    <row r="976" s="2" customFormat="1" ht="37.8" customHeight="1">
      <c r="A976" s="37"/>
      <c r="B976" s="168"/>
      <c r="C976" s="204" t="s">
        <v>3133</v>
      </c>
      <c r="D976" s="204" t="s">
        <v>285</v>
      </c>
      <c r="E976" s="205" t="s">
        <v>1781</v>
      </c>
      <c r="F976" s="206" t="s">
        <v>1782</v>
      </c>
      <c r="G976" s="207" t="s">
        <v>288</v>
      </c>
      <c r="H976" s="208">
        <v>4793.3969999999999</v>
      </c>
      <c r="I976" s="209"/>
      <c r="J976" s="210">
        <f>ROUND(I976*H976,2)</f>
        <v>0</v>
      </c>
      <c r="K976" s="211"/>
      <c r="L976" s="38"/>
      <c r="M976" s="212" t="s">
        <v>1</v>
      </c>
      <c r="N976" s="213" t="s">
        <v>41</v>
      </c>
      <c r="O976" s="81"/>
      <c r="P976" s="214">
        <f>O976*H976</f>
        <v>0</v>
      </c>
      <c r="Q976" s="214">
        <v>0.00051000000000000004</v>
      </c>
      <c r="R976" s="214">
        <f>Q976*H976</f>
        <v>2.4446324700000002</v>
      </c>
      <c r="S976" s="214">
        <v>0</v>
      </c>
      <c r="T976" s="215">
        <f>S976*H976</f>
        <v>0</v>
      </c>
      <c r="U976" s="37"/>
      <c r="V976" s="37"/>
      <c r="W976" s="37"/>
      <c r="X976" s="37"/>
      <c r="Y976" s="37"/>
      <c r="Z976" s="37"/>
      <c r="AA976" s="37"/>
      <c r="AB976" s="37"/>
      <c r="AC976" s="37"/>
      <c r="AD976" s="37"/>
      <c r="AE976" s="37"/>
      <c r="AR976" s="216" t="s">
        <v>358</v>
      </c>
      <c r="AT976" s="216" t="s">
        <v>285</v>
      </c>
      <c r="AU976" s="216" t="s">
        <v>87</v>
      </c>
      <c r="AY976" s="18" t="s">
        <v>283</v>
      </c>
      <c r="BE976" s="217">
        <f>IF(N976="základná",J976,0)</f>
        <v>0</v>
      </c>
      <c r="BF976" s="217">
        <f>IF(N976="znížená",J976,0)</f>
        <v>0</v>
      </c>
      <c r="BG976" s="217">
        <f>IF(N976="zákl. prenesená",J976,0)</f>
        <v>0</v>
      </c>
      <c r="BH976" s="217">
        <f>IF(N976="zníž. prenesená",J976,0)</f>
        <v>0</v>
      </c>
      <c r="BI976" s="217">
        <f>IF(N976="nulová",J976,0)</f>
        <v>0</v>
      </c>
      <c r="BJ976" s="18" t="s">
        <v>87</v>
      </c>
      <c r="BK976" s="217">
        <f>ROUND(I976*H976,2)</f>
        <v>0</v>
      </c>
      <c r="BL976" s="18" t="s">
        <v>358</v>
      </c>
      <c r="BM976" s="216" t="s">
        <v>1783</v>
      </c>
    </row>
    <row r="977" s="13" customFormat="1">
      <c r="A977" s="13"/>
      <c r="B977" s="218"/>
      <c r="C977" s="13"/>
      <c r="D977" s="219" t="s">
        <v>291</v>
      </c>
      <c r="E977" s="220" t="s">
        <v>1</v>
      </c>
      <c r="F977" s="221" t="s">
        <v>5902</v>
      </c>
      <c r="G977" s="13"/>
      <c r="H977" s="222">
        <v>978.04999999999995</v>
      </c>
      <c r="I977" s="223"/>
      <c r="J977" s="13"/>
      <c r="K977" s="13"/>
      <c r="L977" s="218"/>
      <c r="M977" s="224"/>
      <c r="N977" s="225"/>
      <c r="O977" s="225"/>
      <c r="P977" s="225"/>
      <c r="Q977" s="225"/>
      <c r="R977" s="225"/>
      <c r="S977" s="225"/>
      <c r="T977" s="226"/>
      <c r="U977" s="13"/>
      <c r="V977" s="13"/>
      <c r="W977" s="13"/>
      <c r="X977" s="13"/>
      <c r="Y977" s="13"/>
      <c r="Z977" s="13"/>
      <c r="AA977" s="13"/>
      <c r="AB977" s="13"/>
      <c r="AC977" s="13"/>
      <c r="AD977" s="13"/>
      <c r="AE977" s="13"/>
      <c r="AT977" s="220" t="s">
        <v>291</v>
      </c>
      <c r="AU977" s="220" t="s">
        <v>87</v>
      </c>
      <c r="AV977" s="13" t="s">
        <v>87</v>
      </c>
      <c r="AW977" s="13" t="s">
        <v>31</v>
      </c>
      <c r="AX977" s="13" t="s">
        <v>75</v>
      </c>
      <c r="AY977" s="220" t="s">
        <v>283</v>
      </c>
    </row>
    <row r="978" s="13" customFormat="1">
      <c r="A978" s="13"/>
      <c r="B978" s="218"/>
      <c r="C978" s="13"/>
      <c r="D978" s="219" t="s">
        <v>291</v>
      </c>
      <c r="E978" s="220" t="s">
        <v>1</v>
      </c>
      <c r="F978" s="221" t="s">
        <v>5900</v>
      </c>
      <c r="G978" s="13"/>
      <c r="H978" s="222">
        <v>3725.623</v>
      </c>
      <c r="I978" s="223"/>
      <c r="J978" s="13"/>
      <c r="K978" s="13"/>
      <c r="L978" s="218"/>
      <c r="M978" s="224"/>
      <c r="N978" s="225"/>
      <c r="O978" s="225"/>
      <c r="P978" s="225"/>
      <c r="Q978" s="225"/>
      <c r="R978" s="225"/>
      <c r="S978" s="225"/>
      <c r="T978" s="226"/>
      <c r="U978" s="13"/>
      <c r="V978" s="13"/>
      <c r="W978" s="13"/>
      <c r="X978" s="13"/>
      <c r="Y978" s="13"/>
      <c r="Z978" s="13"/>
      <c r="AA978" s="13"/>
      <c r="AB978" s="13"/>
      <c r="AC978" s="13"/>
      <c r="AD978" s="13"/>
      <c r="AE978" s="13"/>
      <c r="AT978" s="220" t="s">
        <v>291</v>
      </c>
      <c r="AU978" s="220" t="s">
        <v>87</v>
      </c>
      <c r="AV978" s="13" t="s">
        <v>87</v>
      </c>
      <c r="AW978" s="13" t="s">
        <v>31</v>
      </c>
      <c r="AX978" s="13" t="s">
        <v>75</v>
      </c>
      <c r="AY978" s="220" t="s">
        <v>283</v>
      </c>
    </row>
    <row r="979" s="13" customFormat="1">
      <c r="A979" s="13"/>
      <c r="B979" s="218"/>
      <c r="C979" s="13"/>
      <c r="D979" s="219" t="s">
        <v>291</v>
      </c>
      <c r="E979" s="220" t="s">
        <v>1</v>
      </c>
      <c r="F979" s="221" t="s">
        <v>5903</v>
      </c>
      <c r="G979" s="13"/>
      <c r="H979" s="222">
        <v>89.724000000000004</v>
      </c>
      <c r="I979" s="223"/>
      <c r="J979" s="13"/>
      <c r="K979" s="13"/>
      <c r="L979" s="218"/>
      <c r="M979" s="224"/>
      <c r="N979" s="225"/>
      <c r="O979" s="225"/>
      <c r="P979" s="225"/>
      <c r="Q979" s="225"/>
      <c r="R979" s="225"/>
      <c r="S979" s="225"/>
      <c r="T979" s="226"/>
      <c r="U979" s="13"/>
      <c r="V979" s="13"/>
      <c r="W979" s="13"/>
      <c r="X979" s="13"/>
      <c r="Y979" s="13"/>
      <c r="Z979" s="13"/>
      <c r="AA979" s="13"/>
      <c r="AB979" s="13"/>
      <c r="AC979" s="13"/>
      <c r="AD979" s="13"/>
      <c r="AE979" s="13"/>
      <c r="AT979" s="220" t="s">
        <v>291</v>
      </c>
      <c r="AU979" s="220" t="s">
        <v>87</v>
      </c>
      <c r="AV979" s="13" t="s">
        <v>87</v>
      </c>
      <c r="AW979" s="13" t="s">
        <v>31</v>
      </c>
      <c r="AX979" s="13" t="s">
        <v>75</v>
      </c>
      <c r="AY979" s="220" t="s">
        <v>283</v>
      </c>
    </row>
    <row r="980" s="14" customFormat="1">
      <c r="A980" s="14"/>
      <c r="B980" s="227"/>
      <c r="C980" s="14"/>
      <c r="D980" s="219" t="s">
        <v>291</v>
      </c>
      <c r="E980" s="228" t="s">
        <v>1</v>
      </c>
      <c r="F980" s="229" t="s">
        <v>293</v>
      </c>
      <c r="G980" s="14"/>
      <c r="H980" s="230">
        <v>4793.3969999999999</v>
      </c>
      <c r="I980" s="231"/>
      <c r="J980" s="14"/>
      <c r="K980" s="14"/>
      <c r="L980" s="227"/>
      <c r="M980" s="232"/>
      <c r="N980" s="233"/>
      <c r="O980" s="233"/>
      <c r="P980" s="233"/>
      <c r="Q980" s="233"/>
      <c r="R980" s="233"/>
      <c r="S980" s="233"/>
      <c r="T980" s="234"/>
      <c r="U980" s="14"/>
      <c r="V980" s="14"/>
      <c r="W980" s="14"/>
      <c r="X980" s="14"/>
      <c r="Y980" s="14"/>
      <c r="Z980" s="14"/>
      <c r="AA980" s="14"/>
      <c r="AB980" s="14"/>
      <c r="AC980" s="14"/>
      <c r="AD980" s="14"/>
      <c r="AE980" s="14"/>
      <c r="AT980" s="228" t="s">
        <v>291</v>
      </c>
      <c r="AU980" s="228" t="s">
        <v>87</v>
      </c>
      <c r="AV980" s="14" t="s">
        <v>289</v>
      </c>
      <c r="AW980" s="14" t="s">
        <v>31</v>
      </c>
      <c r="AX980" s="14" t="s">
        <v>82</v>
      </c>
      <c r="AY980" s="228" t="s">
        <v>283</v>
      </c>
    </row>
    <row r="981" s="12" customFormat="1" ht="22.8" customHeight="1">
      <c r="A981" s="12"/>
      <c r="B981" s="191"/>
      <c r="C981" s="12"/>
      <c r="D981" s="192" t="s">
        <v>74</v>
      </c>
      <c r="E981" s="202" t="s">
        <v>1784</v>
      </c>
      <c r="F981" s="202" t="s">
        <v>1785</v>
      </c>
      <c r="G981" s="12"/>
      <c r="H981" s="12"/>
      <c r="I981" s="194"/>
      <c r="J981" s="203">
        <f>BK981</f>
        <v>0</v>
      </c>
      <c r="K981" s="12"/>
      <c r="L981" s="191"/>
      <c r="M981" s="196"/>
      <c r="N981" s="197"/>
      <c r="O981" s="197"/>
      <c r="P981" s="198">
        <f>SUM(P982:P987)</f>
        <v>0</v>
      </c>
      <c r="Q981" s="197"/>
      <c r="R981" s="198">
        <f>SUM(R982:R987)</f>
        <v>1.161888</v>
      </c>
      <c r="S981" s="197"/>
      <c r="T981" s="199">
        <f>SUM(T982:T987)</f>
        <v>0</v>
      </c>
      <c r="U981" s="12"/>
      <c r="V981" s="12"/>
      <c r="W981" s="12"/>
      <c r="X981" s="12"/>
      <c r="Y981" s="12"/>
      <c r="Z981" s="12"/>
      <c r="AA981" s="12"/>
      <c r="AB981" s="12"/>
      <c r="AC981" s="12"/>
      <c r="AD981" s="12"/>
      <c r="AE981" s="12"/>
      <c r="AR981" s="192" t="s">
        <v>87</v>
      </c>
      <c r="AT981" s="200" t="s">
        <v>74</v>
      </c>
      <c r="AU981" s="200" t="s">
        <v>82</v>
      </c>
      <c r="AY981" s="192" t="s">
        <v>283</v>
      </c>
      <c r="BK981" s="201">
        <f>SUM(BK982:BK987)</f>
        <v>0</v>
      </c>
    </row>
    <row r="982" s="2" customFormat="1" ht="33" customHeight="1">
      <c r="A982" s="37"/>
      <c r="B982" s="168"/>
      <c r="C982" s="204" t="s">
        <v>5904</v>
      </c>
      <c r="D982" s="204" t="s">
        <v>285</v>
      </c>
      <c r="E982" s="205" t="s">
        <v>1787</v>
      </c>
      <c r="F982" s="206" t="s">
        <v>4256</v>
      </c>
      <c r="G982" s="207" t="s">
        <v>373</v>
      </c>
      <c r="H982" s="208">
        <v>8</v>
      </c>
      <c r="I982" s="209"/>
      <c r="J982" s="210">
        <f>ROUND(I982*H982,2)</f>
        <v>0</v>
      </c>
      <c r="K982" s="211"/>
      <c r="L982" s="38"/>
      <c r="M982" s="212" t="s">
        <v>1</v>
      </c>
      <c r="N982" s="213" t="s">
        <v>41</v>
      </c>
      <c r="O982" s="81"/>
      <c r="P982" s="214">
        <f>O982*H982</f>
        <v>0</v>
      </c>
      <c r="Q982" s="214">
        <v>0</v>
      </c>
      <c r="R982" s="214">
        <f>Q982*H982</f>
        <v>0</v>
      </c>
      <c r="S982" s="214">
        <v>0</v>
      </c>
      <c r="T982" s="215">
        <f>S982*H982</f>
        <v>0</v>
      </c>
      <c r="U982" s="37"/>
      <c r="V982" s="37"/>
      <c r="W982" s="37"/>
      <c r="X982" s="37"/>
      <c r="Y982" s="37"/>
      <c r="Z982" s="37"/>
      <c r="AA982" s="37"/>
      <c r="AB982" s="37"/>
      <c r="AC982" s="37"/>
      <c r="AD982" s="37"/>
      <c r="AE982" s="37"/>
      <c r="AR982" s="216" t="s">
        <v>358</v>
      </c>
      <c r="AT982" s="216" t="s">
        <v>285</v>
      </c>
      <c r="AU982" s="216" t="s">
        <v>87</v>
      </c>
      <c r="AY982" s="18" t="s">
        <v>283</v>
      </c>
      <c r="BE982" s="217">
        <f>IF(N982="základná",J982,0)</f>
        <v>0</v>
      </c>
      <c r="BF982" s="217">
        <f>IF(N982="znížená",J982,0)</f>
        <v>0</v>
      </c>
      <c r="BG982" s="217">
        <f>IF(N982="zákl. prenesená",J982,0)</f>
        <v>0</v>
      </c>
      <c r="BH982" s="217">
        <f>IF(N982="zníž. prenesená",J982,0)</f>
        <v>0</v>
      </c>
      <c r="BI982" s="217">
        <f>IF(N982="nulová",J982,0)</f>
        <v>0</v>
      </c>
      <c r="BJ982" s="18" t="s">
        <v>87</v>
      </c>
      <c r="BK982" s="217">
        <f>ROUND(I982*H982,2)</f>
        <v>0</v>
      </c>
      <c r="BL982" s="18" t="s">
        <v>358</v>
      </c>
      <c r="BM982" s="216" t="s">
        <v>1789</v>
      </c>
    </row>
    <row r="983" s="13" customFormat="1">
      <c r="A983" s="13"/>
      <c r="B983" s="218"/>
      <c r="C983" s="13"/>
      <c r="D983" s="219" t="s">
        <v>291</v>
      </c>
      <c r="E983" s="220" t="s">
        <v>1</v>
      </c>
      <c r="F983" s="221" t="s">
        <v>5905</v>
      </c>
      <c r="G983" s="13"/>
      <c r="H983" s="222">
        <v>8</v>
      </c>
      <c r="I983" s="223"/>
      <c r="J983" s="13"/>
      <c r="K983" s="13"/>
      <c r="L983" s="218"/>
      <c r="M983" s="224"/>
      <c r="N983" s="225"/>
      <c r="O983" s="225"/>
      <c r="P983" s="225"/>
      <c r="Q983" s="225"/>
      <c r="R983" s="225"/>
      <c r="S983" s="225"/>
      <c r="T983" s="226"/>
      <c r="U983" s="13"/>
      <c r="V983" s="13"/>
      <c r="W983" s="13"/>
      <c r="X983" s="13"/>
      <c r="Y983" s="13"/>
      <c r="Z983" s="13"/>
      <c r="AA983" s="13"/>
      <c r="AB983" s="13"/>
      <c r="AC983" s="13"/>
      <c r="AD983" s="13"/>
      <c r="AE983" s="13"/>
      <c r="AT983" s="220" t="s">
        <v>291</v>
      </c>
      <c r="AU983" s="220" t="s">
        <v>87</v>
      </c>
      <c r="AV983" s="13" t="s">
        <v>87</v>
      </c>
      <c r="AW983" s="13" t="s">
        <v>31</v>
      </c>
      <c r="AX983" s="13" t="s">
        <v>82</v>
      </c>
      <c r="AY983" s="220" t="s">
        <v>283</v>
      </c>
    </row>
    <row r="984" s="2" customFormat="1" ht="21.75" customHeight="1">
      <c r="A984" s="37"/>
      <c r="B984" s="168"/>
      <c r="C984" s="242" t="s">
        <v>3136</v>
      </c>
      <c r="D984" s="242" t="s">
        <v>582</v>
      </c>
      <c r="E984" s="243" t="s">
        <v>4262</v>
      </c>
      <c r="F984" s="244" t="s">
        <v>5906</v>
      </c>
      <c r="G984" s="245" t="s">
        <v>649</v>
      </c>
      <c r="H984" s="246">
        <v>76.439999999999998</v>
      </c>
      <c r="I984" s="247"/>
      <c r="J984" s="248">
        <f>ROUND(I984*H984,2)</f>
        <v>0</v>
      </c>
      <c r="K984" s="249"/>
      <c r="L984" s="250"/>
      <c r="M984" s="251" t="s">
        <v>1</v>
      </c>
      <c r="N984" s="252" t="s">
        <v>41</v>
      </c>
      <c r="O984" s="81"/>
      <c r="P984" s="214">
        <f>O984*H984</f>
        <v>0</v>
      </c>
      <c r="Q984" s="214">
        <v>0.0152</v>
      </c>
      <c r="R984" s="214">
        <f>Q984*H984</f>
        <v>1.161888</v>
      </c>
      <c r="S984" s="214">
        <v>0</v>
      </c>
      <c r="T984" s="215">
        <f>S984*H984</f>
        <v>0</v>
      </c>
      <c r="U984" s="37"/>
      <c r="V984" s="37"/>
      <c r="W984" s="37"/>
      <c r="X984" s="37"/>
      <c r="Y984" s="37"/>
      <c r="Z984" s="37"/>
      <c r="AA984" s="37"/>
      <c r="AB984" s="37"/>
      <c r="AC984" s="37"/>
      <c r="AD984" s="37"/>
      <c r="AE984" s="37"/>
      <c r="AR984" s="216" t="s">
        <v>473</v>
      </c>
      <c r="AT984" s="216" t="s">
        <v>582</v>
      </c>
      <c r="AU984" s="216" t="s">
        <v>87</v>
      </c>
      <c r="AY984" s="18" t="s">
        <v>283</v>
      </c>
      <c r="BE984" s="217">
        <f>IF(N984="základná",J984,0)</f>
        <v>0</v>
      </c>
      <c r="BF984" s="217">
        <f>IF(N984="znížená",J984,0)</f>
        <v>0</v>
      </c>
      <c r="BG984" s="217">
        <f>IF(N984="zákl. prenesená",J984,0)</f>
        <v>0</v>
      </c>
      <c r="BH984" s="217">
        <f>IF(N984="zníž. prenesená",J984,0)</f>
        <v>0</v>
      </c>
      <c r="BI984" s="217">
        <f>IF(N984="nulová",J984,0)</f>
        <v>0</v>
      </c>
      <c r="BJ984" s="18" t="s">
        <v>87</v>
      </c>
      <c r="BK984" s="217">
        <f>ROUND(I984*H984,2)</f>
        <v>0</v>
      </c>
      <c r="BL984" s="18" t="s">
        <v>358</v>
      </c>
      <c r="BM984" s="216" t="s">
        <v>5907</v>
      </c>
    </row>
    <row r="985" s="15" customFormat="1">
      <c r="A985" s="15"/>
      <c r="B985" s="235"/>
      <c r="C985" s="15"/>
      <c r="D985" s="219" t="s">
        <v>291</v>
      </c>
      <c r="E985" s="236" t="s">
        <v>1</v>
      </c>
      <c r="F985" s="237" t="s">
        <v>5908</v>
      </c>
      <c r="G985" s="15"/>
      <c r="H985" s="236" t="s">
        <v>1</v>
      </c>
      <c r="I985" s="238"/>
      <c r="J985" s="15"/>
      <c r="K985" s="15"/>
      <c r="L985" s="235"/>
      <c r="M985" s="239"/>
      <c r="N985" s="240"/>
      <c r="O985" s="240"/>
      <c r="P985" s="240"/>
      <c r="Q985" s="240"/>
      <c r="R985" s="240"/>
      <c r="S985" s="240"/>
      <c r="T985" s="241"/>
      <c r="U985" s="15"/>
      <c r="V985" s="15"/>
      <c r="W985" s="15"/>
      <c r="X985" s="15"/>
      <c r="Y985" s="15"/>
      <c r="Z985" s="15"/>
      <c r="AA985" s="15"/>
      <c r="AB985" s="15"/>
      <c r="AC985" s="15"/>
      <c r="AD985" s="15"/>
      <c r="AE985" s="15"/>
      <c r="AT985" s="236" t="s">
        <v>291</v>
      </c>
      <c r="AU985" s="236" t="s">
        <v>87</v>
      </c>
      <c r="AV985" s="15" t="s">
        <v>82</v>
      </c>
      <c r="AW985" s="15" t="s">
        <v>31</v>
      </c>
      <c r="AX985" s="15" t="s">
        <v>75</v>
      </c>
      <c r="AY985" s="236" t="s">
        <v>283</v>
      </c>
    </row>
    <row r="986" s="13" customFormat="1">
      <c r="A986" s="13"/>
      <c r="B986" s="218"/>
      <c r="C986" s="13"/>
      <c r="D986" s="219" t="s">
        <v>291</v>
      </c>
      <c r="E986" s="220" t="s">
        <v>1</v>
      </c>
      <c r="F986" s="221" t="s">
        <v>5909</v>
      </c>
      <c r="G986" s="13"/>
      <c r="H986" s="222">
        <v>76.439999999999998</v>
      </c>
      <c r="I986" s="223"/>
      <c r="J986" s="13"/>
      <c r="K986" s="13"/>
      <c r="L986" s="218"/>
      <c r="M986" s="224"/>
      <c r="N986" s="225"/>
      <c r="O986" s="225"/>
      <c r="P986" s="225"/>
      <c r="Q986" s="225"/>
      <c r="R986" s="225"/>
      <c r="S986" s="225"/>
      <c r="T986" s="226"/>
      <c r="U986" s="13"/>
      <c r="V986" s="13"/>
      <c r="W986" s="13"/>
      <c r="X986" s="13"/>
      <c r="Y986" s="13"/>
      <c r="Z986" s="13"/>
      <c r="AA986" s="13"/>
      <c r="AB986" s="13"/>
      <c r="AC986" s="13"/>
      <c r="AD986" s="13"/>
      <c r="AE986" s="13"/>
      <c r="AT986" s="220" t="s">
        <v>291</v>
      </c>
      <c r="AU986" s="220" t="s">
        <v>87</v>
      </c>
      <c r="AV986" s="13" t="s">
        <v>87</v>
      </c>
      <c r="AW986" s="13" t="s">
        <v>31</v>
      </c>
      <c r="AX986" s="13" t="s">
        <v>82</v>
      </c>
      <c r="AY986" s="220" t="s">
        <v>283</v>
      </c>
    </row>
    <row r="987" s="2" customFormat="1" ht="24.15" customHeight="1">
      <c r="A987" s="37"/>
      <c r="B987" s="168"/>
      <c r="C987" s="204" t="s">
        <v>5910</v>
      </c>
      <c r="D987" s="204" t="s">
        <v>285</v>
      </c>
      <c r="E987" s="205" t="s">
        <v>1805</v>
      </c>
      <c r="F987" s="206" t="s">
        <v>1806</v>
      </c>
      <c r="G987" s="207" t="s">
        <v>979</v>
      </c>
      <c r="H987" s="255"/>
      <c r="I987" s="209"/>
      <c r="J987" s="210">
        <f>ROUND(I987*H987,2)</f>
        <v>0</v>
      </c>
      <c r="K987" s="211"/>
      <c r="L987" s="38"/>
      <c r="M987" s="212" t="s">
        <v>1</v>
      </c>
      <c r="N987" s="213" t="s">
        <v>41</v>
      </c>
      <c r="O987" s="81"/>
      <c r="P987" s="214">
        <f>O987*H987</f>
        <v>0</v>
      </c>
      <c r="Q987" s="214">
        <v>0</v>
      </c>
      <c r="R987" s="214">
        <f>Q987*H987</f>
        <v>0</v>
      </c>
      <c r="S987" s="214">
        <v>0</v>
      </c>
      <c r="T987" s="215">
        <f>S987*H987</f>
        <v>0</v>
      </c>
      <c r="U987" s="37"/>
      <c r="V987" s="37"/>
      <c r="W987" s="37"/>
      <c r="X987" s="37"/>
      <c r="Y987" s="37"/>
      <c r="Z987" s="37"/>
      <c r="AA987" s="37"/>
      <c r="AB987" s="37"/>
      <c r="AC987" s="37"/>
      <c r="AD987" s="37"/>
      <c r="AE987" s="37"/>
      <c r="AR987" s="216" t="s">
        <v>358</v>
      </c>
      <c r="AT987" s="216" t="s">
        <v>285</v>
      </c>
      <c r="AU987" s="216" t="s">
        <v>87</v>
      </c>
      <c r="AY987" s="18" t="s">
        <v>283</v>
      </c>
      <c r="BE987" s="217">
        <f>IF(N987="základná",J987,0)</f>
        <v>0</v>
      </c>
      <c r="BF987" s="217">
        <f>IF(N987="znížená",J987,0)</f>
        <v>0</v>
      </c>
      <c r="BG987" s="217">
        <f>IF(N987="zákl. prenesená",J987,0)</f>
        <v>0</v>
      </c>
      <c r="BH987" s="217">
        <f>IF(N987="zníž. prenesená",J987,0)</f>
        <v>0</v>
      </c>
      <c r="BI987" s="217">
        <f>IF(N987="nulová",J987,0)</f>
        <v>0</v>
      </c>
      <c r="BJ987" s="18" t="s">
        <v>87</v>
      </c>
      <c r="BK987" s="217">
        <f>ROUND(I987*H987,2)</f>
        <v>0</v>
      </c>
      <c r="BL987" s="18" t="s">
        <v>358</v>
      </c>
      <c r="BM987" s="216" t="s">
        <v>1807</v>
      </c>
    </row>
    <row r="988" s="12" customFormat="1" ht="22.8" customHeight="1">
      <c r="A988" s="12"/>
      <c r="B988" s="191"/>
      <c r="C988" s="12"/>
      <c r="D988" s="192" t="s">
        <v>74</v>
      </c>
      <c r="E988" s="202" t="s">
        <v>5911</v>
      </c>
      <c r="F988" s="202" t="s">
        <v>5912</v>
      </c>
      <c r="G988" s="12"/>
      <c r="H988" s="12"/>
      <c r="I988" s="194"/>
      <c r="J988" s="203">
        <f>BK988</f>
        <v>0</v>
      </c>
      <c r="K988" s="12"/>
      <c r="L988" s="191"/>
      <c r="M988" s="196"/>
      <c r="N988" s="197"/>
      <c r="O988" s="197"/>
      <c r="P988" s="198">
        <f>SUM(P989:P991)</f>
        <v>0</v>
      </c>
      <c r="Q988" s="197"/>
      <c r="R988" s="198">
        <f>SUM(R989:R991)</f>
        <v>0</v>
      </c>
      <c r="S988" s="197"/>
      <c r="T988" s="199">
        <f>SUM(T989:T991)</f>
        <v>0</v>
      </c>
      <c r="U988" s="12"/>
      <c r="V988" s="12"/>
      <c r="W988" s="12"/>
      <c r="X988" s="12"/>
      <c r="Y988" s="12"/>
      <c r="Z988" s="12"/>
      <c r="AA988" s="12"/>
      <c r="AB988" s="12"/>
      <c r="AC988" s="12"/>
      <c r="AD988" s="12"/>
      <c r="AE988" s="12"/>
      <c r="AR988" s="192" t="s">
        <v>87</v>
      </c>
      <c r="AT988" s="200" t="s">
        <v>74</v>
      </c>
      <c r="AU988" s="200" t="s">
        <v>82</v>
      </c>
      <c r="AY988" s="192" t="s">
        <v>283</v>
      </c>
      <c r="BK988" s="201">
        <f>SUM(BK989:BK991)</f>
        <v>0</v>
      </c>
    </row>
    <row r="989" s="2" customFormat="1" ht="16.5" customHeight="1">
      <c r="A989" s="37"/>
      <c r="B989" s="168"/>
      <c r="C989" s="204" t="s">
        <v>3139</v>
      </c>
      <c r="D989" s="204" t="s">
        <v>285</v>
      </c>
      <c r="E989" s="205" t="s">
        <v>5913</v>
      </c>
      <c r="F989" s="206" t="s">
        <v>5914</v>
      </c>
      <c r="G989" s="207" t="s">
        <v>373</v>
      </c>
      <c r="H989" s="208">
        <v>4</v>
      </c>
      <c r="I989" s="209"/>
      <c r="J989" s="210">
        <f>ROUND(I989*H989,2)</f>
        <v>0</v>
      </c>
      <c r="K989" s="211"/>
      <c r="L989" s="38"/>
      <c r="M989" s="212" t="s">
        <v>1</v>
      </c>
      <c r="N989" s="213" t="s">
        <v>41</v>
      </c>
      <c r="O989" s="81"/>
      <c r="P989" s="214">
        <f>O989*H989</f>
        <v>0</v>
      </c>
      <c r="Q989" s="214">
        <v>0</v>
      </c>
      <c r="R989" s="214">
        <f>Q989*H989</f>
        <v>0</v>
      </c>
      <c r="S989" s="214">
        <v>0</v>
      </c>
      <c r="T989" s="215">
        <f>S989*H989</f>
        <v>0</v>
      </c>
      <c r="U989" s="37"/>
      <c r="V989" s="37"/>
      <c r="W989" s="37"/>
      <c r="X989" s="37"/>
      <c r="Y989" s="37"/>
      <c r="Z989" s="37"/>
      <c r="AA989" s="37"/>
      <c r="AB989" s="37"/>
      <c r="AC989" s="37"/>
      <c r="AD989" s="37"/>
      <c r="AE989" s="37"/>
      <c r="AR989" s="216" t="s">
        <v>358</v>
      </c>
      <c r="AT989" s="216" t="s">
        <v>285</v>
      </c>
      <c r="AU989" s="216" t="s">
        <v>87</v>
      </c>
      <c r="AY989" s="18" t="s">
        <v>283</v>
      </c>
      <c r="BE989" s="217">
        <f>IF(N989="základná",J989,0)</f>
        <v>0</v>
      </c>
      <c r="BF989" s="217">
        <f>IF(N989="znížená",J989,0)</f>
        <v>0</v>
      </c>
      <c r="BG989" s="217">
        <f>IF(N989="zákl. prenesená",J989,0)</f>
        <v>0</v>
      </c>
      <c r="BH989" s="217">
        <f>IF(N989="zníž. prenesená",J989,0)</f>
        <v>0</v>
      </c>
      <c r="BI989" s="217">
        <f>IF(N989="nulová",J989,0)</f>
        <v>0</v>
      </c>
      <c r="BJ989" s="18" t="s">
        <v>87</v>
      </c>
      <c r="BK989" s="217">
        <f>ROUND(I989*H989,2)</f>
        <v>0</v>
      </c>
      <c r="BL989" s="18" t="s">
        <v>358</v>
      </c>
      <c r="BM989" s="216" t="s">
        <v>5915</v>
      </c>
    </row>
    <row r="990" s="2" customFormat="1" ht="16.5" customHeight="1">
      <c r="A990" s="37"/>
      <c r="B990" s="168"/>
      <c r="C990" s="204" t="s">
        <v>5916</v>
      </c>
      <c r="D990" s="204" t="s">
        <v>285</v>
      </c>
      <c r="E990" s="205" t="s">
        <v>5917</v>
      </c>
      <c r="F990" s="206" t="s">
        <v>5918</v>
      </c>
      <c r="G990" s="207" t="s">
        <v>373</v>
      </c>
      <c r="H990" s="208">
        <v>4</v>
      </c>
      <c r="I990" s="209"/>
      <c r="J990" s="210">
        <f>ROUND(I990*H990,2)</f>
        <v>0</v>
      </c>
      <c r="K990" s="211"/>
      <c r="L990" s="38"/>
      <c r="M990" s="212" t="s">
        <v>1</v>
      </c>
      <c r="N990" s="213" t="s">
        <v>41</v>
      </c>
      <c r="O990" s="81"/>
      <c r="P990" s="214">
        <f>O990*H990</f>
        <v>0</v>
      </c>
      <c r="Q990" s="214">
        <v>0</v>
      </c>
      <c r="R990" s="214">
        <f>Q990*H990</f>
        <v>0</v>
      </c>
      <c r="S990" s="214">
        <v>0</v>
      </c>
      <c r="T990" s="215">
        <f>S990*H990</f>
        <v>0</v>
      </c>
      <c r="U990" s="37"/>
      <c r="V990" s="37"/>
      <c r="W990" s="37"/>
      <c r="X990" s="37"/>
      <c r="Y990" s="37"/>
      <c r="Z990" s="37"/>
      <c r="AA990" s="37"/>
      <c r="AB990" s="37"/>
      <c r="AC990" s="37"/>
      <c r="AD990" s="37"/>
      <c r="AE990" s="37"/>
      <c r="AR990" s="216" t="s">
        <v>358</v>
      </c>
      <c r="AT990" s="216" t="s">
        <v>285</v>
      </c>
      <c r="AU990" s="216" t="s">
        <v>87</v>
      </c>
      <c r="AY990" s="18" t="s">
        <v>283</v>
      </c>
      <c r="BE990" s="217">
        <f>IF(N990="základná",J990,0)</f>
        <v>0</v>
      </c>
      <c r="BF990" s="217">
        <f>IF(N990="znížená",J990,0)</f>
        <v>0</v>
      </c>
      <c r="BG990" s="217">
        <f>IF(N990="zákl. prenesená",J990,0)</f>
        <v>0</v>
      </c>
      <c r="BH990" s="217">
        <f>IF(N990="zníž. prenesená",J990,0)</f>
        <v>0</v>
      </c>
      <c r="BI990" s="217">
        <f>IF(N990="nulová",J990,0)</f>
        <v>0</v>
      </c>
      <c r="BJ990" s="18" t="s">
        <v>87</v>
      </c>
      <c r="BK990" s="217">
        <f>ROUND(I990*H990,2)</f>
        <v>0</v>
      </c>
      <c r="BL990" s="18" t="s">
        <v>358</v>
      </c>
      <c r="BM990" s="216" t="s">
        <v>5919</v>
      </c>
    </row>
    <row r="991" s="2" customFormat="1" ht="16.5" customHeight="1">
      <c r="A991" s="37"/>
      <c r="B991" s="168"/>
      <c r="C991" s="204" t="s">
        <v>3142</v>
      </c>
      <c r="D991" s="204" t="s">
        <v>285</v>
      </c>
      <c r="E991" s="205" t="s">
        <v>5920</v>
      </c>
      <c r="F991" s="206" t="s">
        <v>5921</v>
      </c>
      <c r="G991" s="207" t="s">
        <v>373</v>
      </c>
      <c r="H991" s="208">
        <v>1</v>
      </c>
      <c r="I991" s="209"/>
      <c r="J991" s="210">
        <f>ROUND(I991*H991,2)</f>
        <v>0</v>
      </c>
      <c r="K991" s="211"/>
      <c r="L991" s="38"/>
      <c r="M991" s="212" t="s">
        <v>1</v>
      </c>
      <c r="N991" s="213" t="s">
        <v>41</v>
      </c>
      <c r="O991" s="81"/>
      <c r="P991" s="214">
        <f>O991*H991</f>
        <v>0</v>
      </c>
      <c r="Q991" s="214">
        <v>0</v>
      </c>
      <c r="R991" s="214">
        <f>Q991*H991</f>
        <v>0</v>
      </c>
      <c r="S991" s="214">
        <v>0</v>
      </c>
      <c r="T991" s="215">
        <f>S991*H991</f>
        <v>0</v>
      </c>
      <c r="U991" s="37"/>
      <c r="V991" s="37"/>
      <c r="W991" s="37"/>
      <c r="X991" s="37"/>
      <c r="Y991" s="37"/>
      <c r="Z991" s="37"/>
      <c r="AA991" s="37"/>
      <c r="AB991" s="37"/>
      <c r="AC991" s="37"/>
      <c r="AD991" s="37"/>
      <c r="AE991" s="37"/>
      <c r="AR991" s="216" t="s">
        <v>358</v>
      </c>
      <c r="AT991" s="216" t="s">
        <v>285</v>
      </c>
      <c r="AU991" s="216" t="s">
        <v>87</v>
      </c>
      <c r="AY991" s="18" t="s">
        <v>283</v>
      </c>
      <c r="BE991" s="217">
        <f>IF(N991="základná",J991,0)</f>
        <v>0</v>
      </c>
      <c r="BF991" s="217">
        <f>IF(N991="znížená",J991,0)</f>
        <v>0</v>
      </c>
      <c r="BG991" s="217">
        <f>IF(N991="zákl. prenesená",J991,0)</f>
        <v>0</v>
      </c>
      <c r="BH991" s="217">
        <f>IF(N991="zníž. prenesená",J991,0)</f>
        <v>0</v>
      </c>
      <c r="BI991" s="217">
        <f>IF(N991="nulová",J991,0)</f>
        <v>0</v>
      </c>
      <c r="BJ991" s="18" t="s">
        <v>87</v>
      </c>
      <c r="BK991" s="217">
        <f>ROUND(I991*H991,2)</f>
        <v>0</v>
      </c>
      <c r="BL991" s="18" t="s">
        <v>358</v>
      </c>
      <c r="BM991" s="216" t="s">
        <v>5922</v>
      </c>
    </row>
    <row r="992" s="12" customFormat="1" ht="25.92" customHeight="1">
      <c r="A992" s="12"/>
      <c r="B992" s="191"/>
      <c r="C992" s="12"/>
      <c r="D992" s="192" t="s">
        <v>74</v>
      </c>
      <c r="E992" s="193" t="s">
        <v>582</v>
      </c>
      <c r="F992" s="193" t="s">
        <v>2075</v>
      </c>
      <c r="G992" s="12"/>
      <c r="H992" s="12"/>
      <c r="I992" s="194"/>
      <c r="J992" s="195">
        <f>BK992</f>
        <v>0</v>
      </c>
      <c r="K992" s="12"/>
      <c r="L992" s="191"/>
      <c r="M992" s="196"/>
      <c r="N992" s="197"/>
      <c r="O992" s="197"/>
      <c r="P992" s="198">
        <f>P993</f>
        <v>0</v>
      </c>
      <c r="Q992" s="197"/>
      <c r="R992" s="198">
        <f>R993</f>
        <v>0.01912115</v>
      </c>
      <c r="S992" s="197"/>
      <c r="T992" s="199">
        <f>T993</f>
        <v>0</v>
      </c>
      <c r="U992" s="12"/>
      <c r="V992" s="12"/>
      <c r="W992" s="12"/>
      <c r="X992" s="12"/>
      <c r="Y992" s="12"/>
      <c r="Z992" s="12"/>
      <c r="AA992" s="12"/>
      <c r="AB992" s="12"/>
      <c r="AC992" s="12"/>
      <c r="AD992" s="12"/>
      <c r="AE992" s="12"/>
      <c r="AR992" s="192" t="s">
        <v>92</v>
      </c>
      <c r="AT992" s="200" t="s">
        <v>74</v>
      </c>
      <c r="AU992" s="200" t="s">
        <v>75</v>
      </c>
      <c r="AY992" s="192" t="s">
        <v>283</v>
      </c>
      <c r="BK992" s="201">
        <f>BK993</f>
        <v>0</v>
      </c>
    </row>
    <row r="993" s="12" customFormat="1" ht="22.8" customHeight="1">
      <c r="A993" s="12"/>
      <c r="B993" s="191"/>
      <c r="C993" s="12"/>
      <c r="D993" s="192" t="s">
        <v>74</v>
      </c>
      <c r="E993" s="202" t="s">
        <v>4348</v>
      </c>
      <c r="F993" s="202" t="s">
        <v>4349</v>
      </c>
      <c r="G993" s="12"/>
      <c r="H993" s="12"/>
      <c r="I993" s="194"/>
      <c r="J993" s="203">
        <f>BK993</f>
        <v>0</v>
      </c>
      <c r="K993" s="12"/>
      <c r="L993" s="191"/>
      <c r="M993" s="196"/>
      <c r="N993" s="197"/>
      <c r="O993" s="197"/>
      <c r="P993" s="198">
        <f>SUM(P994:P1000)</f>
        <v>0</v>
      </c>
      <c r="Q993" s="197"/>
      <c r="R993" s="198">
        <f>SUM(R994:R1000)</f>
        <v>0.01912115</v>
      </c>
      <c r="S993" s="197"/>
      <c r="T993" s="199">
        <f>SUM(T994:T1000)</f>
        <v>0</v>
      </c>
      <c r="U993" s="12"/>
      <c r="V993" s="12"/>
      <c r="W993" s="12"/>
      <c r="X993" s="12"/>
      <c r="Y993" s="12"/>
      <c r="Z993" s="12"/>
      <c r="AA993" s="12"/>
      <c r="AB993" s="12"/>
      <c r="AC993" s="12"/>
      <c r="AD993" s="12"/>
      <c r="AE993" s="12"/>
      <c r="AR993" s="192" t="s">
        <v>92</v>
      </c>
      <c r="AT993" s="200" t="s">
        <v>74</v>
      </c>
      <c r="AU993" s="200" t="s">
        <v>82</v>
      </c>
      <c r="AY993" s="192" t="s">
        <v>283</v>
      </c>
      <c r="BK993" s="201">
        <f>SUM(BK994:BK1000)</f>
        <v>0</v>
      </c>
    </row>
    <row r="994" s="2" customFormat="1" ht="24.15" customHeight="1">
      <c r="A994" s="37"/>
      <c r="B994" s="168"/>
      <c r="C994" s="204" t="s">
        <v>5923</v>
      </c>
      <c r="D994" s="204" t="s">
        <v>285</v>
      </c>
      <c r="E994" s="205" t="s">
        <v>4350</v>
      </c>
      <c r="F994" s="206" t="s">
        <v>4351</v>
      </c>
      <c r="G994" s="207" t="s">
        <v>288</v>
      </c>
      <c r="H994" s="208">
        <v>9.9589999999999996</v>
      </c>
      <c r="I994" s="209"/>
      <c r="J994" s="210">
        <f>ROUND(I994*H994,2)</f>
        <v>0</v>
      </c>
      <c r="K994" s="211"/>
      <c r="L994" s="38"/>
      <c r="M994" s="212" t="s">
        <v>1</v>
      </c>
      <c r="N994" s="213" t="s">
        <v>41</v>
      </c>
      <c r="O994" s="81"/>
      <c r="P994" s="214">
        <f>O994*H994</f>
        <v>0</v>
      </c>
      <c r="Q994" s="214">
        <v>0.00084999999999999995</v>
      </c>
      <c r="R994" s="214">
        <f>Q994*H994</f>
        <v>0.0084651499999999994</v>
      </c>
      <c r="S994" s="214">
        <v>0</v>
      </c>
      <c r="T994" s="215">
        <f>S994*H994</f>
        <v>0</v>
      </c>
      <c r="U994" s="37"/>
      <c r="V994" s="37"/>
      <c r="W994" s="37"/>
      <c r="X994" s="37"/>
      <c r="Y994" s="37"/>
      <c r="Z994" s="37"/>
      <c r="AA994" s="37"/>
      <c r="AB994" s="37"/>
      <c r="AC994" s="37"/>
      <c r="AD994" s="37"/>
      <c r="AE994" s="37"/>
      <c r="AR994" s="216" t="s">
        <v>656</v>
      </c>
      <c r="AT994" s="216" t="s">
        <v>285</v>
      </c>
      <c r="AU994" s="216" t="s">
        <v>87</v>
      </c>
      <c r="AY994" s="18" t="s">
        <v>283</v>
      </c>
      <c r="BE994" s="217">
        <f>IF(N994="základná",J994,0)</f>
        <v>0</v>
      </c>
      <c r="BF994" s="217">
        <f>IF(N994="znížená",J994,0)</f>
        <v>0</v>
      </c>
      <c r="BG994" s="217">
        <f>IF(N994="zákl. prenesená",J994,0)</f>
        <v>0</v>
      </c>
      <c r="BH994" s="217">
        <f>IF(N994="zníž. prenesená",J994,0)</f>
        <v>0</v>
      </c>
      <c r="BI994" s="217">
        <f>IF(N994="nulová",J994,0)</f>
        <v>0</v>
      </c>
      <c r="BJ994" s="18" t="s">
        <v>87</v>
      </c>
      <c r="BK994" s="217">
        <f>ROUND(I994*H994,2)</f>
        <v>0</v>
      </c>
      <c r="BL994" s="18" t="s">
        <v>656</v>
      </c>
      <c r="BM994" s="216" t="s">
        <v>5924</v>
      </c>
    </row>
    <row r="995" s="13" customFormat="1">
      <c r="A995" s="13"/>
      <c r="B995" s="218"/>
      <c r="C995" s="13"/>
      <c r="D995" s="219" t="s">
        <v>291</v>
      </c>
      <c r="E995" s="220" t="s">
        <v>1</v>
      </c>
      <c r="F995" s="221" t="s">
        <v>5925</v>
      </c>
      <c r="G995" s="13"/>
      <c r="H995" s="222">
        <v>9.9589999999999996</v>
      </c>
      <c r="I995" s="223"/>
      <c r="J995" s="13"/>
      <c r="K995" s="13"/>
      <c r="L995" s="218"/>
      <c r="M995" s="224"/>
      <c r="N995" s="225"/>
      <c r="O995" s="225"/>
      <c r="P995" s="225"/>
      <c r="Q995" s="225"/>
      <c r="R995" s="225"/>
      <c r="S995" s="225"/>
      <c r="T995" s="226"/>
      <c r="U995" s="13"/>
      <c r="V995" s="13"/>
      <c r="W995" s="13"/>
      <c r="X995" s="13"/>
      <c r="Y995" s="13"/>
      <c r="Z995" s="13"/>
      <c r="AA995" s="13"/>
      <c r="AB995" s="13"/>
      <c r="AC995" s="13"/>
      <c r="AD995" s="13"/>
      <c r="AE995" s="13"/>
      <c r="AT995" s="220" t="s">
        <v>291</v>
      </c>
      <c r="AU995" s="220" t="s">
        <v>87</v>
      </c>
      <c r="AV995" s="13" t="s">
        <v>87</v>
      </c>
      <c r="AW995" s="13" t="s">
        <v>31</v>
      </c>
      <c r="AX995" s="13" t="s">
        <v>82</v>
      </c>
      <c r="AY995" s="220" t="s">
        <v>283</v>
      </c>
    </row>
    <row r="996" s="2" customFormat="1" ht="16.5" customHeight="1">
      <c r="A996" s="37"/>
      <c r="B996" s="168"/>
      <c r="C996" s="242" t="s">
        <v>3145</v>
      </c>
      <c r="D996" s="242" t="s">
        <v>582</v>
      </c>
      <c r="E996" s="243" t="s">
        <v>4354</v>
      </c>
      <c r="F996" s="244" t="s">
        <v>4355</v>
      </c>
      <c r="G996" s="245" t="s">
        <v>1538</v>
      </c>
      <c r="H996" s="246">
        <v>10.656000000000001</v>
      </c>
      <c r="I996" s="247"/>
      <c r="J996" s="248">
        <f>ROUND(I996*H996,2)</f>
        <v>0</v>
      </c>
      <c r="K996" s="249"/>
      <c r="L996" s="250"/>
      <c r="M996" s="251" t="s">
        <v>1</v>
      </c>
      <c r="N996" s="252" t="s">
        <v>41</v>
      </c>
      <c r="O996" s="81"/>
      <c r="P996" s="214">
        <f>O996*H996</f>
        <v>0</v>
      </c>
      <c r="Q996" s="214">
        <v>0.001</v>
      </c>
      <c r="R996" s="214">
        <f>Q996*H996</f>
        <v>0.010656000000000001</v>
      </c>
      <c r="S996" s="214">
        <v>0</v>
      </c>
      <c r="T996" s="215">
        <f>S996*H996</f>
        <v>0</v>
      </c>
      <c r="U996" s="37"/>
      <c r="V996" s="37"/>
      <c r="W996" s="37"/>
      <c r="X996" s="37"/>
      <c r="Y996" s="37"/>
      <c r="Z996" s="37"/>
      <c r="AA996" s="37"/>
      <c r="AB996" s="37"/>
      <c r="AC996" s="37"/>
      <c r="AD996" s="37"/>
      <c r="AE996" s="37"/>
      <c r="AR996" s="216" t="s">
        <v>1078</v>
      </c>
      <c r="AT996" s="216" t="s">
        <v>582</v>
      </c>
      <c r="AU996" s="216" t="s">
        <v>87</v>
      </c>
      <c r="AY996" s="18" t="s">
        <v>283</v>
      </c>
      <c r="BE996" s="217">
        <f>IF(N996="základná",J996,0)</f>
        <v>0</v>
      </c>
      <c r="BF996" s="217">
        <f>IF(N996="znížená",J996,0)</f>
        <v>0</v>
      </c>
      <c r="BG996" s="217">
        <f>IF(N996="zákl. prenesená",J996,0)</f>
        <v>0</v>
      </c>
      <c r="BH996" s="217">
        <f>IF(N996="zníž. prenesená",J996,0)</f>
        <v>0</v>
      </c>
      <c r="BI996" s="217">
        <f>IF(N996="nulová",J996,0)</f>
        <v>0</v>
      </c>
      <c r="BJ996" s="18" t="s">
        <v>87</v>
      </c>
      <c r="BK996" s="217">
        <f>ROUND(I996*H996,2)</f>
        <v>0</v>
      </c>
      <c r="BL996" s="18" t="s">
        <v>1078</v>
      </c>
      <c r="BM996" s="216" t="s">
        <v>5926</v>
      </c>
    </row>
    <row r="997" s="13" customFormat="1">
      <c r="A997" s="13"/>
      <c r="B997" s="218"/>
      <c r="C997" s="13"/>
      <c r="D997" s="219" t="s">
        <v>291</v>
      </c>
      <c r="E997" s="13"/>
      <c r="F997" s="221" t="s">
        <v>5927</v>
      </c>
      <c r="G997" s="13"/>
      <c r="H997" s="222">
        <v>10.656000000000001</v>
      </c>
      <c r="I997" s="223"/>
      <c r="J997" s="13"/>
      <c r="K997" s="13"/>
      <c r="L997" s="218"/>
      <c r="M997" s="224"/>
      <c r="N997" s="225"/>
      <c r="O997" s="225"/>
      <c r="P997" s="225"/>
      <c r="Q997" s="225"/>
      <c r="R997" s="225"/>
      <c r="S997" s="225"/>
      <c r="T997" s="226"/>
      <c r="U997" s="13"/>
      <c r="V997" s="13"/>
      <c r="W997" s="13"/>
      <c r="X997" s="13"/>
      <c r="Y997" s="13"/>
      <c r="Z997" s="13"/>
      <c r="AA997" s="13"/>
      <c r="AB997" s="13"/>
      <c r="AC997" s="13"/>
      <c r="AD997" s="13"/>
      <c r="AE997" s="13"/>
      <c r="AT997" s="220" t="s">
        <v>291</v>
      </c>
      <c r="AU997" s="220" t="s">
        <v>87</v>
      </c>
      <c r="AV997" s="13" t="s">
        <v>87</v>
      </c>
      <c r="AW997" s="13" t="s">
        <v>3</v>
      </c>
      <c r="AX997" s="13" t="s">
        <v>82</v>
      </c>
      <c r="AY997" s="220" t="s">
        <v>283</v>
      </c>
    </row>
    <row r="998" s="2" customFormat="1" ht="16.5" customHeight="1">
      <c r="A998" s="37"/>
      <c r="B998" s="168"/>
      <c r="C998" s="204" t="s">
        <v>5928</v>
      </c>
      <c r="D998" s="204" t="s">
        <v>285</v>
      </c>
      <c r="E998" s="205" t="s">
        <v>2096</v>
      </c>
      <c r="F998" s="206" t="s">
        <v>2097</v>
      </c>
      <c r="G998" s="207" t="s">
        <v>979</v>
      </c>
      <c r="H998" s="255"/>
      <c r="I998" s="209"/>
      <c r="J998" s="210">
        <f>ROUND(I998*H998,2)</f>
        <v>0</v>
      </c>
      <c r="K998" s="211"/>
      <c r="L998" s="38"/>
      <c r="M998" s="212" t="s">
        <v>1</v>
      </c>
      <c r="N998" s="213" t="s">
        <v>41</v>
      </c>
      <c r="O998" s="81"/>
      <c r="P998" s="214">
        <f>O998*H998</f>
        <v>0</v>
      </c>
      <c r="Q998" s="214">
        <v>0</v>
      </c>
      <c r="R998" s="214">
        <f>Q998*H998</f>
        <v>0</v>
      </c>
      <c r="S998" s="214">
        <v>0</v>
      </c>
      <c r="T998" s="215">
        <f>S998*H998</f>
        <v>0</v>
      </c>
      <c r="U998" s="37"/>
      <c r="V998" s="37"/>
      <c r="W998" s="37"/>
      <c r="X998" s="37"/>
      <c r="Y998" s="37"/>
      <c r="Z998" s="37"/>
      <c r="AA998" s="37"/>
      <c r="AB998" s="37"/>
      <c r="AC998" s="37"/>
      <c r="AD998" s="37"/>
      <c r="AE998" s="37"/>
      <c r="AR998" s="216" t="s">
        <v>656</v>
      </c>
      <c r="AT998" s="216" t="s">
        <v>285</v>
      </c>
      <c r="AU998" s="216" t="s">
        <v>87</v>
      </c>
      <c r="AY998" s="18" t="s">
        <v>283</v>
      </c>
      <c r="BE998" s="217">
        <f>IF(N998="základná",J998,0)</f>
        <v>0</v>
      </c>
      <c r="BF998" s="217">
        <f>IF(N998="znížená",J998,0)</f>
        <v>0</v>
      </c>
      <c r="BG998" s="217">
        <f>IF(N998="zákl. prenesená",J998,0)</f>
        <v>0</v>
      </c>
      <c r="BH998" s="217">
        <f>IF(N998="zníž. prenesená",J998,0)</f>
        <v>0</v>
      </c>
      <c r="BI998" s="217">
        <f>IF(N998="nulová",J998,0)</f>
        <v>0</v>
      </c>
      <c r="BJ998" s="18" t="s">
        <v>87</v>
      </c>
      <c r="BK998" s="217">
        <f>ROUND(I998*H998,2)</f>
        <v>0</v>
      </c>
      <c r="BL998" s="18" t="s">
        <v>656</v>
      </c>
      <c r="BM998" s="216" t="s">
        <v>5929</v>
      </c>
    </row>
    <row r="999" s="2" customFormat="1" ht="16.5" customHeight="1">
      <c r="A999" s="37"/>
      <c r="B999" s="168"/>
      <c r="C999" s="204" t="s">
        <v>3148</v>
      </c>
      <c r="D999" s="204" t="s">
        <v>285</v>
      </c>
      <c r="E999" s="205" t="s">
        <v>2099</v>
      </c>
      <c r="F999" s="206" t="s">
        <v>2100</v>
      </c>
      <c r="G999" s="207" t="s">
        <v>979</v>
      </c>
      <c r="H999" s="255"/>
      <c r="I999" s="209"/>
      <c r="J999" s="210">
        <f>ROUND(I999*H999,2)</f>
        <v>0</v>
      </c>
      <c r="K999" s="211"/>
      <c r="L999" s="38"/>
      <c r="M999" s="212" t="s">
        <v>1</v>
      </c>
      <c r="N999" s="213" t="s">
        <v>41</v>
      </c>
      <c r="O999" s="81"/>
      <c r="P999" s="214">
        <f>O999*H999</f>
        <v>0</v>
      </c>
      <c r="Q999" s="214">
        <v>0</v>
      </c>
      <c r="R999" s="214">
        <f>Q999*H999</f>
        <v>0</v>
      </c>
      <c r="S999" s="214">
        <v>0</v>
      </c>
      <c r="T999" s="215">
        <f>S999*H999</f>
        <v>0</v>
      </c>
      <c r="U999" s="37"/>
      <c r="V999" s="37"/>
      <c r="W999" s="37"/>
      <c r="X999" s="37"/>
      <c r="Y999" s="37"/>
      <c r="Z999" s="37"/>
      <c r="AA999" s="37"/>
      <c r="AB999" s="37"/>
      <c r="AC999" s="37"/>
      <c r="AD999" s="37"/>
      <c r="AE999" s="37"/>
      <c r="AR999" s="216" t="s">
        <v>1078</v>
      </c>
      <c r="AT999" s="216" t="s">
        <v>285</v>
      </c>
      <c r="AU999" s="216" t="s">
        <v>87</v>
      </c>
      <c r="AY999" s="18" t="s">
        <v>283</v>
      </c>
      <c r="BE999" s="217">
        <f>IF(N999="základná",J999,0)</f>
        <v>0</v>
      </c>
      <c r="BF999" s="217">
        <f>IF(N999="znížená",J999,0)</f>
        <v>0</v>
      </c>
      <c r="BG999" s="217">
        <f>IF(N999="zákl. prenesená",J999,0)</f>
        <v>0</v>
      </c>
      <c r="BH999" s="217">
        <f>IF(N999="zníž. prenesená",J999,0)</f>
        <v>0</v>
      </c>
      <c r="BI999" s="217">
        <f>IF(N999="nulová",J999,0)</f>
        <v>0</v>
      </c>
      <c r="BJ999" s="18" t="s">
        <v>87</v>
      </c>
      <c r="BK999" s="217">
        <f>ROUND(I999*H999,2)</f>
        <v>0</v>
      </c>
      <c r="BL999" s="18" t="s">
        <v>1078</v>
      </c>
      <c r="BM999" s="216" t="s">
        <v>5930</v>
      </c>
    </row>
    <row r="1000" s="2" customFormat="1" ht="16.5" customHeight="1">
      <c r="A1000" s="37"/>
      <c r="B1000" s="168"/>
      <c r="C1000" s="204" t="s">
        <v>5931</v>
      </c>
      <c r="D1000" s="204" t="s">
        <v>285</v>
      </c>
      <c r="E1000" s="205" t="s">
        <v>2102</v>
      </c>
      <c r="F1000" s="206" t="s">
        <v>2103</v>
      </c>
      <c r="G1000" s="207" t="s">
        <v>979</v>
      </c>
      <c r="H1000" s="255"/>
      <c r="I1000" s="209"/>
      <c r="J1000" s="210">
        <f>ROUND(I1000*H1000,2)</f>
        <v>0</v>
      </c>
      <c r="K1000" s="211"/>
      <c r="L1000" s="38"/>
      <c r="M1000" s="256" t="s">
        <v>1</v>
      </c>
      <c r="N1000" s="257" t="s">
        <v>41</v>
      </c>
      <c r="O1000" s="258"/>
      <c r="P1000" s="259">
        <f>O1000*H1000</f>
        <v>0</v>
      </c>
      <c r="Q1000" s="259">
        <v>0</v>
      </c>
      <c r="R1000" s="259">
        <f>Q1000*H1000</f>
        <v>0</v>
      </c>
      <c r="S1000" s="259">
        <v>0</v>
      </c>
      <c r="T1000" s="260">
        <f>S1000*H1000</f>
        <v>0</v>
      </c>
      <c r="U1000" s="37"/>
      <c r="V1000" s="37"/>
      <c r="W1000" s="37"/>
      <c r="X1000" s="37"/>
      <c r="Y1000" s="37"/>
      <c r="Z1000" s="37"/>
      <c r="AA1000" s="37"/>
      <c r="AB1000" s="37"/>
      <c r="AC1000" s="37"/>
      <c r="AD1000" s="37"/>
      <c r="AE1000" s="37"/>
      <c r="AR1000" s="216" t="s">
        <v>656</v>
      </c>
      <c r="AT1000" s="216" t="s">
        <v>285</v>
      </c>
      <c r="AU1000" s="216" t="s">
        <v>87</v>
      </c>
      <c r="AY1000" s="18" t="s">
        <v>283</v>
      </c>
      <c r="BE1000" s="217">
        <f>IF(N1000="základná",J1000,0)</f>
        <v>0</v>
      </c>
      <c r="BF1000" s="217">
        <f>IF(N1000="znížená",J1000,0)</f>
        <v>0</v>
      </c>
      <c r="BG1000" s="217">
        <f>IF(N1000="zákl. prenesená",J1000,0)</f>
        <v>0</v>
      </c>
      <c r="BH1000" s="217">
        <f>IF(N1000="zníž. prenesená",J1000,0)</f>
        <v>0</v>
      </c>
      <c r="BI1000" s="217">
        <f>IF(N1000="nulová",J1000,0)</f>
        <v>0</v>
      </c>
      <c r="BJ1000" s="18" t="s">
        <v>87</v>
      </c>
      <c r="BK1000" s="217">
        <f>ROUND(I1000*H1000,2)</f>
        <v>0</v>
      </c>
      <c r="BL1000" s="18" t="s">
        <v>656</v>
      </c>
      <c r="BM1000" s="216" t="s">
        <v>5932</v>
      </c>
    </row>
    <row r="1001" s="2" customFormat="1" ht="6.96" customHeight="1">
      <c r="A1001" s="37"/>
      <c r="B1001" s="64"/>
      <c r="C1001" s="65"/>
      <c r="D1001" s="65"/>
      <c r="E1001" s="65"/>
      <c r="F1001" s="65"/>
      <c r="G1001" s="65"/>
      <c r="H1001" s="65"/>
      <c r="I1001" s="65"/>
      <c r="J1001" s="65"/>
      <c r="K1001" s="65"/>
      <c r="L1001" s="38"/>
      <c r="M1001" s="37"/>
      <c r="O1001" s="37"/>
      <c r="P1001" s="37"/>
      <c r="Q1001" s="37"/>
      <c r="R1001" s="37"/>
      <c r="S1001" s="37"/>
      <c r="T1001" s="37"/>
      <c r="U1001" s="37"/>
      <c r="V1001" s="37"/>
      <c r="W1001" s="37"/>
      <c r="X1001" s="37"/>
      <c r="Y1001" s="37"/>
      <c r="Z1001" s="37"/>
      <c r="AA1001" s="37"/>
      <c r="AB1001" s="37"/>
      <c r="AC1001" s="37"/>
      <c r="AD1001" s="37"/>
      <c r="AE1001" s="37"/>
    </row>
  </sheetData>
  <autoFilter ref="C159:K1000"/>
  <mergeCells count="17">
    <mergeCell ref="E7:H7"/>
    <mergeCell ref="E9:H9"/>
    <mergeCell ref="E11:H11"/>
    <mergeCell ref="E20:H20"/>
    <mergeCell ref="E29:H29"/>
    <mergeCell ref="E85:H85"/>
    <mergeCell ref="E87:H87"/>
    <mergeCell ref="E89:H89"/>
    <mergeCell ref="D132:F132"/>
    <mergeCell ref="D133:F133"/>
    <mergeCell ref="D134:F134"/>
    <mergeCell ref="D135:F135"/>
    <mergeCell ref="D136:F136"/>
    <mergeCell ref="E148:H148"/>
    <mergeCell ref="E150:H150"/>
    <mergeCell ref="E152:H152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28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7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8" t="s">
        <v>176</v>
      </c>
    </row>
    <row r="3" s="1" customFormat="1" ht="6.96" customHeight="1">
      <c r="B3" s="19"/>
      <c r="C3" s="20"/>
      <c r="D3" s="20"/>
      <c r="E3" s="20"/>
      <c r="F3" s="20"/>
      <c r="G3" s="20"/>
      <c r="H3" s="20"/>
      <c r="I3" s="20"/>
      <c r="J3" s="20"/>
      <c r="K3" s="20"/>
      <c r="L3" s="21"/>
      <c r="AT3" s="18" t="s">
        <v>75</v>
      </c>
    </row>
    <row r="4" s="1" customFormat="1" ht="24.96" customHeight="1">
      <c r="B4" s="21"/>
      <c r="D4" s="22" t="s">
        <v>221</v>
      </c>
      <c r="L4" s="21"/>
      <c r="M4" s="133" t="s">
        <v>9</v>
      </c>
      <c r="AT4" s="18" t="s">
        <v>3</v>
      </c>
    </row>
    <row r="5" s="1" customFormat="1" ht="6.96" customHeight="1">
      <c r="B5" s="21"/>
      <c r="L5" s="21"/>
    </row>
    <row r="6" s="1" customFormat="1" ht="12" customHeight="1">
      <c r="B6" s="21"/>
      <c r="D6" s="31" t="s">
        <v>15</v>
      </c>
      <c r="L6" s="21"/>
    </row>
    <row r="7" s="1" customFormat="1" ht="26.25" customHeight="1">
      <c r="B7" s="21"/>
      <c r="E7" s="134" t="str">
        <f>'Rekapitulácia stavby'!K6</f>
        <v>Komplexná rekonštrukcia a realizácia nadstavby budovy študenského domova4,Tr. SNP53,Banská Bystrica</v>
      </c>
      <c r="F7" s="31"/>
      <c r="G7" s="31"/>
      <c r="H7" s="31"/>
      <c r="L7" s="21"/>
    </row>
    <row r="8" s="1" customFormat="1" ht="12" customHeight="1">
      <c r="B8" s="21"/>
      <c r="D8" s="31" t="s">
        <v>222</v>
      </c>
      <c r="L8" s="21"/>
    </row>
    <row r="9" s="2" customFormat="1" ht="16.5" customHeight="1">
      <c r="A9" s="37"/>
      <c r="B9" s="38"/>
      <c r="C9" s="37"/>
      <c r="D9" s="37"/>
      <c r="E9" s="134" t="s">
        <v>5317</v>
      </c>
      <c r="F9" s="37"/>
      <c r="G9" s="37"/>
      <c r="H9" s="37"/>
      <c r="I9" s="37"/>
      <c r="J9" s="37"/>
      <c r="K9" s="37"/>
      <c r="L9" s="59"/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</row>
    <row r="10" s="2" customFormat="1" ht="12" customHeight="1">
      <c r="A10" s="37"/>
      <c r="B10" s="38"/>
      <c r="C10" s="37"/>
      <c r="D10" s="31" t="s">
        <v>224</v>
      </c>
      <c r="E10" s="37"/>
      <c r="F10" s="37"/>
      <c r="G10" s="37"/>
      <c r="H10" s="37"/>
      <c r="I10" s="37"/>
      <c r="J10" s="37"/>
      <c r="K10" s="37"/>
      <c r="L10" s="59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</row>
    <row r="11" s="2" customFormat="1" ht="16.5" customHeight="1">
      <c r="A11" s="37"/>
      <c r="B11" s="38"/>
      <c r="C11" s="37"/>
      <c r="D11" s="37"/>
      <c r="E11" s="71" t="s">
        <v>5933</v>
      </c>
      <c r="F11" s="37"/>
      <c r="G11" s="37"/>
      <c r="H11" s="37"/>
      <c r="I11" s="37"/>
      <c r="J11" s="37"/>
      <c r="K11" s="37"/>
      <c r="L11" s="59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</row>
    <row r="12" s="2" customFormat="1">
      <c r="A12" s="37"/>
      <c r="B12" s="38"/>
      <c r="C12" s="37"/>
      <c r="D12" s="37"/>
      <c r="E12" s="37"/>
      <c r="F12" s="37"/>
      <c r="G12" s="37"/>
      <c r="H12" s="37"/>
      <c r="I12" s="37"/>
      <c r="J12" s="37"/>
      <c r="K12" s="37"/>
      <c r="L12" s="59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</row>
    <row r="13" s="2" customFormat="1" ht="12" customHeight="1">
      <c r="A13" s="37"/>
      <c r="B13" s="38"/>
      <c r="C13" s="37"/>
      <c r="D13" s="31" t="s">
        <v>17</v>
      </c>
      <c r="E13" s="37"/>
      <c r="F13" s="26" t="s">
        <v>1</v>
      </c>
      <c r="G13" s="37"/>
      <c r="H13" s="37"/>
      <c r="I13" s="31" t="s">
        <v>18</v>
      </c>
      <c r="J13" s="26" t="s">
        <v>1</v>
      </c>
      <c r="K13" s="37"/>
      <c r="L13" s="59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</row>
    <row r="14" s="2" customFormat="1" ht="12" customHeight="1">
      <c r="A14" s="37"/>
      <c r="B14" s="38"/>
      <c r="C14" s="37"/>
      <c r="D14" s="31" t="s">
        <v>19</v>
      </c>
      <c r="E14" s="37"/>
      <c r="F14" s="26" t="s">
        <v>20</v>
      </c>
      <c r="G14" s="37"/>
      <c r="H14" s="37"/>
      <c r="I14" s="31" t="s">
        <v>21</v>
      </c>
      <c r="J14" s="73" t="str">
        <f>'Rekapitulácia stavby'!AN8</f>
        <v>10. 9. 2024</v>
      </c>
      <c r="K14" s="37"/>
      <c r="L14" s="59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="2" customFormat="1" ht="10.8" customHeight="1">
      <c r="A15" s="37"/>
      <c r="B15" s="38"/>
      <c r="C15" s="37"/>
      <c r="D15" s="37"/>
      <c r="E15" s="37"/>
      <c r="F15" s="37"/>
      <c r="G15" s="37"/>
      <c r="H15" s="37"/>
      <c r="I15" s="37"/>
      <c r="J15" s="37"/>
      <c r="K15" s="37"/>
      <c r="L15" s="59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="2" customFormat="1" ht="12" customHeight="1">
      <c r="A16" s="37"/>
      <c r="B16" s="38"/>
      <c r="C16" s="37"/>
      <c r="D16" s="31" t="s">
        <v>23</v>
      </c>
      <c r="E16" s="37"/>
      <c r="F16" s="37"/>
      <c r="G16" s="37"/>
      <c r="H16" s="37"/>
      <c r="I16" s="31" t="s">
        <v>24</v>
      </c>
      <c r="J16" s="26" t="s">
        <v>1</v>
      </c>
      <c r="K16" s="37"/>
      <c r="L16" s="59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="2" customFormat="1" ht="18" customHeight="1">
      <c r="A17" s="37"/>
      <c r="B17" s="38"/>
      <c r="C17" s="37"/>
      <c r="D17" s="37"/>
      <c r="E17" s="26" t="s">
        <v>25</v>
      </c>
      <c r="F17" s="37"/>
      <c r="G17" s="37"/>
      <c r="H17" s="37"/>
      <c r="I17" s="31" t="s">
        <v>26</v>
      </c>
      <c r="J17" s="26" t="s">
        <v>1</v>
      </c>
      <c r="K17" s="37"/>
      <c r="L17" s="59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="2" customFormat="1" ht="6.96" customHeight="1">
      <c r="A18" s="37"/>
      <c r="B18" s="38"/>
      <c r="C18" s="37"/>
      <c r="D18" s="37"/>
      <c r="E18" s="37"/>
      <c r="F18" s="37"/>
      <c r="G18" s="37"/>
      <c r="H18" s="37"/>
      <c r="I18" s="37"/>
      <c r="J18" s="37"/>
      <c r="K18" s="37"/>
      <c r="L18" s="59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="2" customFormat="1" ht="12" customHeight="1">
      <c r="A19" s="37"/>
      <c r="B19" s="38"/>
      <c r="C19" s="37"/>
      <c r="D19" s="31" t="s">
        <v>27</v>
      </c>
      <c r="E19" s="37"/>
      <c r="F19" s="37"/>
      <c r="G19" s="37"/>
      <c r="H19" s="37"/>
      <c r="I19" s="31" t="s">
        <v>24</v>
      </c>
      <c r="J19" s="32" t="str">
        <f>'Rekapitulácia stavby'!AN13</f>
        <v>Vyplň údaj</v>
      </c>
      <c r="K19" s="37"/>
      <c r="L19" s="59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="2" customFormat="1" ht="18" customHeight="1">
      <c r="A20" s="37"/>
      <c r="B20" s="38"/>
      <c r="C20" s="37"/>
      <c r="D20" s="37"/>
      <c r="E20" s="32" t="str">
        <f>'Rekapitulácia stavby'!E14</f>
        <v>Vyplň údaj</v>
      </c>
      <c r="F20" s="26"/>
      <c r="G20" s="26"/>
      <c r="H20" s="26"/>
      <c r="I20" s="31" t="s">
        <v>26</v>
      </c>
      <c r="J20" s="32" t="str">
        <f>'Rekapitulácia stavby'!AN14</f>
        <v>Vyplň údaj</v>
      </c>
      <c r="K20" s="37"/>
      <c r="L20" s="59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="2" customFormat="1" ht="6.96" customHeight="1">
      <c r="A21" s="37"/>
      <c r="B21" s="38"/>
      <c r="C21" s="37"/>
      <c r="D21" s="37"/>
      <c r="E21" s="37"/>
      <c r="F21" s="37"/>
      <c r="G21" s="37"/>
      <c r="H21" s="37"/>
      <c r="I21" s="37"/>
      <c r="J21" s="37"/>
      <c r="K21" s="37"/>
      <c r="L21" s="59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="2" customFormat="1" ht="12" customHeight="1">
      <c r="A22" s="37"/>
      <c r="B22" s="38"/>
      <c r="C22" s="37"/>
      <c r="D22" s="31" t="s">
        <v>29</v>
      </c>
      <c r="E22" s="37"/>
      <c r="F22" s="37"/>
      <c r="G22" s="37"/>
      <c r="H22" s="37"/>
      <c r="I22" s="31" t="s">
        <v>24</v>
      </c>
      <c r="J22" s="26" t="s">
        <v>1</v>
      </c>
      <c r="K22" s="37"/>
      <c r="L22" s="59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="2" customFormat="1" ht="18" customHeight="1">
      <c r="A23" s="37"/>
      <c r="B23" s="38"/>
      <c r="C23" s="37"/>
      <c r="D23" s="37"/>
      <c r="E23" s="26" t="s">
        <v>30</v>
      </c>
      <c r="F23" s="37"/>
      <c r="G23" s="37"/>
      <c r="H23" s="37"/>
      <c r="I23" s="31" t="s">
        <v>26</v>
      </c>
      <c r="J23" s="26" t="s">
        <v>1</v>
      </c>
      <c r="K23" s="37"/>
      <c r="L23" s="59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="2" customFormat="1" ht="6.96" customHeight="1">
      <c r="A24" s="37"/>
      <c r="B24" s="38"/>
      <c r="C24" s="37"/>
      <c r="D24" s="37"/>
      <c r="E24" s="37"/>
      <c r="F24" s="37"/>
      <c r="G24" s="37"/>
      <c r="H24" s="37"/>
      <c r="I24" s="37"/>
      <c r="J24" s="37"/>
      <c r="K24" s="37"/>
      <c r="L24" s="59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="2" customFormat="1" ht="12" customHeight="1">
      <c r="A25" s="37"/>
      <c r="B25" s="38"/>
      <c r="C25" s="37"/>
      <c r="D25" s="31" t="s">
        <v>32</v>
      </c>
      <c r="E25" s="37"/>
      <c r="F25" s="37"/>
      <c r="G25" s="37"/>
      <c r="H25" s="37"/>
      <c r="I25" s="31" t="s">
        <v>24</v>
      </c>
      <c r="J25" s="26" t="str">
        <f>IF('Rekapitulácia stavby'!AN19="","",'Rekapitulácia stavby'!AN19)</f>
        <v/>
      </c>
      <c r="K25" s="37"/>
      <c r="L25" s="59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</row>
    <row r="26" s="2" customFormat="1" ht="18" customHeight="1">
      <c r="A26" s="37"/>
      <c r="B26" s="38"/>
      <c r="C26" s="37"/>
      <c r="D26" s="37"/>
      <c r="E26" s="26" t="str">
        <f>IF('Rekapitulácia stavby'!E20="","",'Rekapitulácia stavby'!E20)</f>
        <v xml:space="preserve"> </v>
      </c>
      <c r="F26" s="37"/>
      <c r="G26" s="37"/>
      <c r="H26" s="37"/>
      <c r="I26" s="31" t="s">
        <v>26</v>
      </c>
      <c r="J26" s="26" t="str">
        <f>IF('Rekapitulácia stavby'!AN20="","",'Rekapitulácia stavby'!AN20)</f>
        <v/>
      </c>
      <c r="K26" s="37"/>
      <c r="L26" s="59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="2" customFormat="1" ht="6.96" customHeight="1">
      <c r="A27" s="37"/>
      <c r="B27" s="38"/>
      <c r="C27" s="37"/>
      <c r="D27" s="37"/>
      <c r="E27" s="37"/>
      <c r="F27" s="37"/>
      <c r="G27" s="37"/>
      <c r="H27" s="37"/>
      <c r="I27" s="37"/>
      <c r="J27" s="37"/>
      <c r="K27" s="37"/>
      <c r="L27" s="59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</row>
    <row r="28" s="2" customFormat="1" ht="12" customHeight="1">
      <c r="A28" s="37"/>
      <c r="B28" s="38"/>
      <c r="C28" s="37"/>
      <c r="D28" s="31" t="s">
        <v>34</v>
      </c>
      <c r="E28" s="37"/>
      <c r="F28" s="37"/>
      <c r="G28" s="37"/>
      <c r="H28" s="37"/>
      <c r="I28" s="37"/>
      <c r="J28" s="37"/>
      <c r="K28" s="37"/>
      <c r="L28" s="59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</row>
    <row r="29" s="8" customFormat="1" ht="16.5" customHeight="1">
      <c r="A29" s="136"/>
      <c r="B29" s="137"/>
      <c r="C29" s="136"/>
      <c r="D29" s="136"/>
      <c r="E29" s="35" t="s">
        <v>1</v>
      </c>
      <c r="F29" s="35"/>
      <c r="G29" s="35"/>
      <c r="H29" s="35"/>
      <c r="I29" s="136"/>
      <c r="J29" s="136"/>
      <c r="K29" s="136"/>
      <c r="L29" s="138"/>
      <c r="S29" s="136"/>
      <c r="T29" s="136"/>
      <c r="U29" s="136"/>
      <c r="V29" s="136"/>
      <c r="W29" s="136"/>
      <c r="X29" s="136"/>
      <c r="Y29" s="136"/>
      <c r="Z29" s="136"/>
      <c r="AA29" s="136"/>
      <c r="AB29" s="136"/>
      <c r="AC29" s="136"/>
      <c r="AD29" s="136"/>
      <c r="AE29" s="136"/>
    </row>
    <row r="30" s="2" customFormat="1" ht="6.96" customHeight="1">
      <c r="A30" s="37"/>
      <c r="B30" s="38"/>
      <c r="C30" s="37"/>
      <c r="D30" s="37"/>
      <c r="E30" s="37"/>
      <c r="F30" s="37"/>
      <c r="G30" s="37"/>
      <c r="H30" s="37"/>
      <c r="I30" s="37"/>
      <c r="J30" s="37"/>
      <c r="K30" s="37"/>
      <c r="L30" s="59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</row>
    <row r="31" s="2" customFormat="1" ht="6.96" customHeight="1">
      <c r="A31" s="37"/>
      <c r="B31" s="38"/>
      <c r="C31" s="37"/>
      <c r="D31" s="94"/>
      <c r="E31" s="94"/>
      <c r="F31" s="94"/>
      <c r="G31" s="94"/>
      <c r="H31" s="94"/>
      <c r="I31" s="94"/>
      <c r="J31" s="94"/>
      <c r="K31" s="94"/>
      <c r="L31" s="59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</row>
    <row r="32" s="2" customFormat="1" ht="14.4" customHeight="1">
      <c r="A32" s="37"/>
      <c r="B32" s="38"/>
      <c r="C32" s="37"/>
      <c r="D32" s="26" t="s">
        <v>228</v>
      </c>
      <c r="E32" s="37"/>
      <c r="F32" s="37"/>
      <c r="G32" s="37"/>
      <c r="H32" s="37"/>
      <c r="I32" s="37"/>
      <c r="J32" s="139">
        <f>J98</f>
        <v>0</v>
      </c>
      <c r="K32" s="37"/>
      <c r="L32" s="59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</row>
    <row r="33" s="2" customFormat="1" ht="14.4" customHeight="1">
      <c r="A33" s="37"/>
      <c r="B33" s="38"/>
      <c r="C33" s="37"/>
      <c r="D33" s="140" t="s">
        <v>229</v>
      </c>
      <c r="E33" s="37"/>
      <c r="F33" s="37"/>
      <c r="G33" s="37"/>
      <c r="H33" s="37"/>
      <c r="I33" s="37"/>
      <c r="J33" s="139">
        <f>J110</f>
        <v>0</v>
      </c>
      <c r="K33" s="37"/>
      <c r="L33" s="59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</row>
    <row r="34" s="2" customFormat="1" ht="25.44" customHeight="1">
      <c r="A34" s="37"/>
      <c r="B34" s="38"/>
      <c r="C34" s="37"/>
      <c r="D34" s="141" t="s">
        <v>35</v>
      </c>
      <c r="E34" s="37"/>
      <c r="F34" s="37"/>
      <c r="G34" s="37"/>
      <c r="H34" s="37"/>
      <c r="I34" s="37"/>
      <c r="J34" s="100">
        <f>ROUND(J32 + J33, 2)</f>
        <v>0</v>
      </c>
      <c r="K34" s="37"/>
      <c r="L34" s="59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</row>
    <row r="35" s="2" customFormat="1" ht="6.96" customHeight="1">
      <c r="A35" s="37"/>
      <c r="B35" s="38"/>
      <c r="C35" s="37"/>
      <c r="D35" s="94"/>
      <c r="E35" s="94"/>
      <c r="F35" s="94"/>
      <c r="G35" s="94"/>
      <c r="H35" s="94"/>
      <c r="I35" s="94"/>
      <c r="J35" s="94"/>
      <c r="K35" s="94"/>
      <c r="L35" s="59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</row>
    <row r="36" s="2" customFormat="1" ht="14.4" customHeight="1">
      <c r="A36" s="37"/>
      <c r="B36" s="38"/>
      <c r="C36" s="37"/>
      <c r="D36" s="37"/>
      <c r="E36" s="37"/>
      <c r="F36" s="42" t="s">
        <v>37</v>
      </c>
      <c r="G36" s="37"/>
      <c r="H36" s="37"/>
      <c r="I36" s="42" t="s">
        <v>36</v>
      </c>
      <c r="J36" s="42" t="s">
        <v>38</v>
      </c>
      <c r="K36" s="37"/>
      <c r="L36" s="59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</row>
    <row r="37" s="2" customFormat="1" ht="14.4" customHeight="1">
      <c r="A37" s="37"/>
      <c r="B37" s="38"/>
      <c r="C37" s="37"/>
      <c r="D37" s="135" t="s">
        <v>39</v>
      </c>
      <c r="E37" s="44" t="s">
        <v>40</v>
      </c>
      <c r="F37" s="142">
        <f>ROUND((SUM(BE110:BE117) + SUM(BE139:BE204)),  2)</f>
        <v>0</v>
      </c>
      <c r="G37" s="143"/>
      <c r="H37" s="143"/>
      <c r="I37" s="144">
        <v>0.20000000000000001</v>
      </c>
      <c r="J37" s="142">
        <f>ROUND(((SUM(BE110:BE117) + SUM(BE139:BE204))*I37),  2)</f>
        <v>0</v>
      </c>
      <c r="K37" s="37"/>
      <c r="L37" s="59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</row>
    <row r="38" s="2" customFormat="1" ht="14.4" customHeight="1">
      <c r="A38" s="37"/>
      <c r="B38" s="38"/>
      <c r="C38" s="37"/>
      <c r="D38" s="37"/>
      <c r="E38" s="44" t="s">
        <v>41</v>
      </c>
      <c r="F38" s="142">
        <f>ROUND((SUM(BF110:BF117) + SUM(BF139:BF204)),  2)</f>
        <v>0</v>
      </c>
      <c r="G38" s="143"/>
      <c r="H38" s="143"/>
      <c r="I38" s="144">
        <v>0.20000000000000001</v>
      </c>
      <c r="J38" s="142">
        <f>ROUND(((SUM(BF110:BF117) + SUM(BF139:BF204))*I38),  2)</f>
        <v>0</v>
      </c>
      <c r="K38" s="37"/>
      <c r="L38" s="59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</row>
    <row r="39" hidden="1" s="2" customFormat="1" ht="14.4" customHeight="1">
      <c r="A39" s="37"/>
      <c r="B39" s="38"/>
      <c r="C39" s="37"/>
      <c r="D39" s="37"/>
      <c r="E39" s="31" t="s">
        <v>42</v>
      </c>
      <c r="F39" s="145">
        <f>ROUND((SUM(BG110:BG117) + SUM(BG139:BG204)),  2)</f>
        <v>0</v>
      </c>
      <c r="G39" s="37"/>
      <c r="H39" s="37"/>
      <c r="I39" s="146">
        <v>0.20000000000000001</v>
      </c>
      <c r="J39" s="145">
        <f>0</f>
        <v>0</v>
      </c>
      <c r="K39" s="37"/>
      <c r="L39" s="59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</row>
    <row r="40" hidden="1" s="2" customFormat="1" ht="14.4" customHeight="1">
      <c r="A40" s="37"/>
      <c r="B40" s="38"/>
      <c r="C40" s="37"/>
      <c r="D40" s="37"/>
      <c r="E40" s="31" t="s">
        <v>43</v>
      </c>
      <c r="F40" s="145">
        <f>ROUND((SUM(BH110:BH117) + SUM(BH139:BH204)),  2)</f>
        <v>0</v>
      </c>
      <c r="G40" s="37"/>
      <c r="H40" s="37"/>
      <c r="I40" s="146">
        <v>0.20000000000000001</v>
      </c>
      <c r="J40" s="145">
        <f>0</f>
        <v>0</v>
      </c>
      <c r="K40" s="37"/>
      <c r="L40" s="59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</row>
    <row r="41" hidden="1" s="2" customFormat="1" ht="14.4" customHeight="1">
      <c r="A41" s="37"/>
      <c r="B41" s="38"/>
      <c r="C41" s="37"/>
      <c r="D41" s="37"/>
      <c r="E41" s="44" t="s">
        <v>44</v>
      </c>
      <c r="F41" s="142">
        <f>ROUND((SUM(BI110:BI117) + SUM(BI139:BI204)),  2)</f>
        <v>0</v>
      </c>
      <c r="G41" s="143"/>
      <c r="H41" s="143"/>
      <c r="I41" s="144">
        <v>0</v>
      </c>
      <c r="J41" s="142">
        <f>0</f>
        <v>0</v>
      </c>
      <c r="K41" s="37"/>
      <c r="L41" s="59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</row>
    <row r="42" s="2" customFormat="1" ht="6.96" customHeight="1">
      <c r="A42" s="37"/>
      <c r="B42" s="38"/>
      <c r="C42" s="37"/>
      <c r="D42" s="37"/>
      <c r="E42" s="37"/>
      <c r="F42" s="37"/>
      <c r="G42" s="37"/>
      <c r="H42" s="37"/>
      <c r="I42" s="37"/>
      <c r="J42" s="37"/>
      <c r="K42" s="37"/>
      <c r="L42" s="59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</row>
    <row r="43" s="2" customFormat="1" ht="25.44" customHeight="1">
      <c r="A43" s="37"/>
      <c r="B43" s="38"/>
      <c r="C43" s="147"/>
      <c r="D43" s="148" t="s">
        <v>45</v>
      </c>
      <c r="E43" s="85"/>
      <c r="F43" s="85"/>
      <c r="G43" s="149" t="s">
        <v>46</v>
      </c>
      <c r="H43" s="150" t="s">
        <v>47</v>
      </c>
      <c r="I43" s="85"/>
      <c r="J43" s="151">
        <f>SUM(J34:J41)</f>
        <v>0</v>
      </c>
      <c r="K43" s="152"/>
      <c r="L43" s="59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</row>
    <row r="44" s="2" customFormat="1" ht="14.4" customHeight="1">
      <c r="A44" s="37"/>
      <c r="B44" s="38"/>
      <c r="C44" s="37"/>
      <c r="D44" s="37"/>
      <c r="E44" s="37"/>
      <c r="F44" s="37"/>
      <c r="G44" s="37"/>
      <c r="H44" s="37"/>
      <c r="I44" s="37"/>
      <c r="J44" s="37"/>
      <c r="K44" s="37"/>
      <c r="L44" s="59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</row>
    <row r="45" s="1" customFormat="1" ht="14.4" customHeight="1">
      <c r="B45" s="21"/>
      <c r="L45" s="21"/>
    </row>
    <row r="46" s="1" customFormat="1" ht="14.4" customHeight="1">
      <c r="B46" s="21"/>
      <c r="L46" s="21"/>
    </row>
    <row r="47" s="1" customFormat="1" ht="14.4" customHeight="1">
      <c r="B47" s="21"/>
      <c r="L47" s="21"/>
    </row>
    <row r="48" s="1" customFormat="1" ht="14.4" customHeight="1">
      <c r="B48" s="21"/>
      <c r="L48" s="21"/>
    </row>
    <row r="49" s="1" customFormat="1" ht="14.4" customHeight="1">
      <c r="B49" s="21"/>
      <c r="L49" s="21"/>
    </row>
    <row r="50" s="2" customFormat="1" ht="14.4" customHeight="1">
      <c r="B50" s="59"/>
      <c r="D50" s="60" t="s">
        <v>48</v>
      </c>
      <c r="E50" s="61"/>
      <c r="F50" s="61"/>
      <c r="G50" s="60" t="s">
        <v>49</v>
      </c>
      <c r="H50" s="61"/>
      <c r="I50" s="61"/>
      <c r="J50" s="61"/>
      <c r="K50" s="61"/>
      <c r="L50" s="59"/>
    </row>
    <row r="51">
      <c r="B51" s="21"/>
      <c r="L51" s="21"/>
    </row>
    <row r="52">
      <c r="B52" s="21"/>
      <c r="L52" s="21"/>
    </row>
    <row r="53">
      <c r="B53" s="21"/>
      <c r="L53" s="21"/>
    </row>
    <row r="54">
      <c r="B54" s="21"/>
      <c r="L54" s="21"/>
    </row>
    <row r="55">
      <c r="B55" s="21"/>
      <c r="L55" s="21"/>
    </row>
    <row r="56">
      <c r="B56" s="21"/>
      <c r="L56" s="21"/>
    </row>
    <row r="57">
      <c r="B57" s="21"/>
      <c r="L57" s="21"/>
    </row>
    <row r="58">
      <c r="B58" s="21"/>
      <c r="L58" s="21"/>
    </row>
    <row r="59">
      <c r="B59" s="21"/>
      <c r="L59" s="21"/>
    </row>
    <row r="60">
      <c r="B60" s="21"/>
      <c r="L60" s="21"/>
    </row>
    <row r="61" s="2" customFormat="1">
      <c r="A61" s="37"/>
      <c r="B61" s="38"/>
      <c r="C61" s="37"/>
      <c r="D61" s="62" t="s">
        <v>50</v>
      </c>
      <c r="E61" s="40"/>
      <c r="F61" s="153" t="s">
        <v>51</v>
      </c>
      <c r="G61" s="62" t="s">
        <v>50</v>
      </c>
      <c r="H61" s="40"/>
      <c r="I61" s="40"/>
      <c r="J61" s="154" t="s">
        <v>51</v>
      </c>
      <c r="K61" s="40"/>
      <c r="L61" s="59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</row>
    <row r="62">
      <c r="B62" s="21"/>
      <c r="L62" s="21"/>
    </row>
    <row r="63">
      <c r="B63" s="21"/>
      <c r="L63" s="21"/>
    </row>
    <row r="64">
      <c r="B64" s="21"/>
      <c r="L64" s="21"/>
    </row>
    <row r="65" s="2" customFormat="1">
      <c r="A65" s="37"/>
      <c r="B65" s="38"/>
      <c r="C65" s="37"/>
      <c r="D65" s="60" t="s">
        <v>52</v>
      </c>
      <c r="E65" s="63"/>
      <c r="F65" s="63"/>
      <c r="G65" s="60" t="s">
        <v>53</v>
      </c>
      <c r="H65" s="63"/>
      <c r="I65" s="63"/>
      <c r="J65" s="63"/>
      <c r="K65" s="63"/>
      <c r="L65" s="59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</row>
    <row r="66">
      <c r="B66" s="21"/>
      <c r="L66" s="21"/>
    </row>
    <row r="67">
      <c r="B67" s="21"/>
      <c r="L67" s="21"/>
    </row>
    <row r="68">
      <c r="B68" s="21"/>
      <c r="L68" s="21"/>
    </row>
    <row r="69">
      <c r="B69" s="21"/>
      <c r="L69" s="21"/>
    </row>
    <row r="70">
      <c r="B70" s="21"/>
      <c r="L70" s="21"/>
    </row>
    <row r="71">
      <c r="B71" s="21"/>
      <c r="L71" s="21"/>
    </row>
    <row r="72">
      <c r="B72" s="21"/>
      <c r="L72" s="21"/>
    </row>
    <row r="73">
      <c r="B73" s="21"/>
      <c r="L73" s="21"/>
    </row>
    <row r="74">
      <c r="B74" s="21"/>
      <c r="L74" s="21"/>
    </row>
    <row r="75">
      <c r="B75" s="21"/>
      <c r="L75" s="21"/>
    </row>
    <row r="76" s="2" customFormat="1">
      <c r="A76" s="37"/>
      <c r="B76" s="38"/>
      <c r="C76" s="37"/>
      <c r="D76" s="62" t="s">
        <v>50</v>
      </c>
      <c r="E76" s="40"/>
      <c r="F76" s="153" t="s">
        <v>51</v>
      </c>
      <c r="G76" s="62" t="s">
        <v>50</v>
      </c>
      <c r="H76" s="40"/>
      <c r="I76" s="40"/>
      <c r="J76" s="154" t="s">
        <v>51</v>
      </c>
      <c r="K76" s="40"/>
      <c r="L76" s="59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</row>
    <row r="77" s="2" customFormat="1" ht="14.4" customHeight="1">
      <c r="A77" s="37"/>
      <c r="B77" s="64"/>
      <c r="C77" s="65"/>
      <c r="D77" s="65"/>
      <c r="E77" s="65"/>
      <c r="F77" s="65"/>
      <c r="G77" s="65"/>
      <c r="H77" s="65"/>
      <c r="I77" s="65"/>
      <c r="J77" s="65"/>
      <c r="K77" s="65"/>
      <c r="L77" s="59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</row>
    <row r="81" s="2" customFormat="1" ht="6.96" customHeight="1">
      <c r="A81" s="37"/>
      <c r="B81" s="66"/>
      <c r="C81" s="67"/>
      <c r="D81" s="67"/>
      <c r="E81" s="67"/>
      <c r="F81" s="67"/>
      <c r="G81" s="67"/>
      <c r="H81" s="67"/>
      <c r="I81" s="67"/>
      <c r="J81" s="67"/>
      <c r="K81" s="67"/>
      <c r="L81" s="59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</row>
    <row r="82" s="2" customFormat="1" ht="24.96" customHeight="1">
      <c r="A82" s="37"/>
      <c r="B82" s="38"/>
      <c r="C82" s="22" t="s">
        <v>230</v>
      </c>
      <c r="D82" s="37"/>
      <c r="E82" s="37"/>
      <c r="F82" s="37"/>
      <c r="G82" s="37"/>
      <c r="H82" s="37"/>
      <c r="I82" s="37"/>
      <c r="J82" s="37"/>
      <c r="K82" s="37"/>
      <c r="L82" s="59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</row>
    <row r="83" s="2" customFormat="1" ht="6.96" customHeight="1">
      <c r="A83" s="37"/>
      <c r="B83" s="38"/>
      <c r="C83" s="37"/>
      <c r="D83" s="37"/>
      <c r="E83" s="37"/>
      <c r="F83" s="37"/>
      <c r="G83" s="37"/>
      <c r="H83" s="37"/>
      <c r="I83" s="37"/>
      <c r="J83" s="37"/>
      <c r="K83" s="37"/>
      <c r="L83" s="59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</row>
    <row r="84" s="2" customFormat="1" ht="12" customHeight="1">
      <c r="A84" s="37"/>
      <c r="B84" s="38"/>
      <c r="C84" s="31" t="s">
        <v>15</v>
      </c>
      <c r="D84" s="37"/>
      <c r="E84" s="37"/>
      <c r="F84" s="37"/>
      <c r="G84" s="37"/>
      <c r="H84" s="37"/>
      <c r="I84" s="37"/>
      <c r="J84" s="37"/>
      <c r="K84" s="37"/>
      <c r="L84" s="59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</row>
    <row r="85" s="2" customFormat="1" ht="26.25" customHeight="1">
      <c r="A85" s="37"/>
      <c r="B85" s="38"/>
      <c r="C85" s="37"/>
      <c r="D85" s="37"/>
      <c r="E85" s="134" t="str">
        <f>E7</f>
        <v>Komplexná rekonštrukcia a realizácia nadstavby budovy študenského domova4,Tr. SNP53,Banská Bystrica</v>
      </c>
      <c r="F85" s="31"/>
      <c r="G85" s="31"/>
      <c r="H85" s="31"/>
      <c r="I85" s="37"/>
      <c r="J85" s="37"/>
      <c r="K85" s="37"/>
      <c r="L85" s="59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</row>
    <row r="86" s="1" customFormat="1" ht="12" customHeight="1">
      <c r="B86" s="21"/>
      <c r="C86" s="31" t="s">
        <v>222</v>
      </c>
      <c r="L86" s="21"/>
    </row>
    <row r="87" s="2" customFormat="1" ht="16.5" customHeight="1">
      <c r="A87" s="37"/>
      <c r="B87" s="38"/>
      <c r="C87" s="37"/>
      <c r="D87" s="37"/>
      <c r="E87" s="134" t="s">
        <v>5317</v>
      </c>
      <c r="F87" s="37"/>
      <c r="G87" s="37"/>
      <c r="H87" s="37"/>
      <c r="I87" s="37"/>
      <c r="J87" s="37"/>
      <c r="K87" s="37"/>
      <c r="L87" s="59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</row>
    <row r="88" s="2" customFormat="1" ht="12" customHeight="1">
      <c r="A88" s="37"/>
      <c r="B88" s="38"/>
      <c r="C88" s="31" t="s">
        <v>224</v>
      </c>
      <c r="D88" s="37"/>
      <c r="E88" s="37"/>
      <c r="F88" s="37"/>
      <c r="G88" s="37"/>
      <c r="H88" s="37"/>
      <c r="I88" s="37"/>
      <c r="J88" s="37"/>
      <c r="K88" s="37"/>
      <c r="L88" s="59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</row>
    <row r="89" s="2" customFormat="1" ht="16.5" customHeight="1">
      <c r="A89" s="37"/>
      <c r="B89" s="38"/>
      <c r="C89" s="37"/>
      <c r="D89" s="37"/>
      <c r="E89" s="71" t="str">
        <f>E11</f>
        <v>st - Statika</v>
      </c>
      <c r="F89" s="37"/>
      <c r="G89" s="37"/>
      <c r="H89" s="37"/>
      <c r="I89" s="37"/>
      <c r="J89" s="37"/>
      <c r="K89" s="37"/>
      <c r="L89" s="59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</row>
    <row r="90" s="2" customFormat="1" ht="6.96" customHeight="1">
      <c r="A90" s="37"/>
      <c r="B90" s="38"/>
      <c r="C90" s="37"/>
      <c r="D90" s="37"/>
      <c r="E90" s="37"/>
      <c r="F90" s="37"/>
      <c r="G90" s="37"/>
      <c r="H90" s="37"/>
      <c r="I90" s="37"/>
      <c r="J90" s="37"/>
      <c r="K90" s="37"/>
      <c r="L90" s="59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</row>
    <row r="91" s="2" customFormat="1" ht="12" customHeight="1">
      <c r="A91" s="37"/>
      <c r="B91" s="38"/>
      <c r="C91" s="31" t="s">
        <v>19</v>
      </c>
      <c r="D91" s="37"/>
      <c r="E91" s="37"/>
      <c r="F91" s="26" t="str">
        <f>F14</f>
        <v>Tr. SNP53,Banská Bystrica,parc.č.1042/1</v>
      </c>
      <c r="G91" s="37"/>
      <c r="H91" s="37"/>
      <c r="I91" s="31" t="s">
        <v>21</v>
      </c>
      <c r="J91" s="73" t="str">
        <f>IF(J14="","",J14)</f>
        <v>10. 9. 2024</v>
      </c>
      <c r="K91" s="37"/>
      <c r="L91" s="59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</row>
    <row r="92" s="2" customFormat="1" ht="6.96" customHeight="1">
      <c r="A92" s="37"/>
      <c r="B92" s="38"/>
      <c r="C92" s="37"/>
      <c r="D92" s="37"/>
      <c r="E92" s="37"/>
      <c r="F92" s="37"/>
      <c r="G92" s="37"/>
      <c r="H92" s="37"/>
      <c r="I92" s="37"/>
      <c r="J92" s="37"/>
      <c r="K92" s="37"/>
      <c r="L92" s="59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</row>
    <row r="93" s="2" customFormat="1" ht="15.15" customHeight="1">
      <c r="A93" s="37"/>
      <c r="B93" s="38"/>
      <c r="C93" s="31" t="s">
        <v>23</v>
      </c>
      <c r="D93" s="37"/>
      <c r="E93" s="37"/>
      <c r="F93" s="26" t="str">
        <f>E17</f>
        <v>Univerzita Mateja Bela v Banskej Bystrici</v>
      </c>
      <c r="G93" s="37"/>
      <c r="H93" s="37"/>
      <c r="I93" s="31" t="s">
        <v>29</v>
      </c>
      <c r="J93" s="35" t="str">
        <f>E23</f>
        <v>Insvet s.r.o.,Koeice</v>
      </c>
      <c r="K93" s="37"/>
      <c r="L93" s="59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</row>
    <row r="94" s="2" customFormat="1" ht="15.15" customHeight="1">
      <c r="A94" s="37"/>
      <c r="B94" s="38"/>
      <c r="C94" s="31" t="s">
        <v>27</v>
      </c>
      <c r="D94" s="37"/>
      <c r="E94" s="37"/>
      <c r="F94" s="26" t="str">
        <f>IF(E20="","",E20)</f>
        <v>Vyplň údaj</v>
      </c>
      <c r="G94" s="37"/>
      <c r="H94" s="37"/>
      <c r="I94" s="31" t="s">
        <v>32</v>
      </c>
      <c r="J94" s="35" t="str">
        <f>E26</f>
        <v xml:space="preserve"> </v>
      </c>
      <c r="K94" s="37"/>
      <c r="L94" s="59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</row>
    <row r="95" s="2" customFormat="1" ht="10.32" customHeight="1">
      <c r="A95" s="37"/>
      <c r="B95" s="38"/>
      <c r="C95" s="37"/>
      <c r="D95" s="37"/>
      <c r="E95" s="37"/>
      <c r="F95" s="37"/>
      <c r="G95" s="37"/>
      <c r="H95" s="37"/>
      <c r="I95" s="37"/>
      <c r="J95" s="37"/>
      <c r="K95" s="37"/>
      <c r="L95" s="59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</row>
    <row r="96" s="2" customFormat="1" ht="29.28" customHeight="1">
      <c r="A96" s="37"/>
      <c r="B96" s="38"/>
      <c r="C96" s="155" t="s">
        <v>231</v>
      </c>
      <c r="D96" s="147"/>
      <c r="E96" s="147"/>
      <c r="F96" s="147"/>
      <c r="G96" s="147"/>
      <c r="H96" s="147"/>
      <c r="I96" s="147"/>
      <c r="J96" s="156" t="s">
        <v>232</v>
      </c>
      <c r="K96" s="147"/>
      <c r="L96" s="59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</row>
    <row r="97" s="2" customFormat="1" ht="10.32" customHeight="1">
      <c r="A97" s="37"/>
      <c r="B97" s="38"/>
      <c r="C97" s="37"/>
      <c r="D97" s="37"/>
      <c r="E97" s="37"/>
      <c r="F97" s="37"/>
      <c r="G97" s="37"/>
      <c r="H97" s="37"/>
      <c r="I97" s="37"/>
      <c r="J97" s="37"/>
      <c r="K97" s="37"/>
      <c r="L97" s="59"/>
      <c r="S97" s="37"/>
      <c r="T97" s="37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</row>
    <row r="98" s="2" customFormat="1" ht="22.8" customHeight="1">
      <c r="A98" s="37"/>
      <c r="B98" s="38"/>
      <c r="C98" s="157" t="s">
        <v>233</v>
      </c>
      <c r="D98" s="37"/>
      <c r="E98" s="37"/>
      <c r="F98" s="37"/>
      <c r="G98" s="37"/>
      <c r="H98" s="37"/>
      <c r="I98" s="37"/>
      <c r="J98" s="100">
        <f>J139</f>
        <v>0</v>
      </c>
      <c r="K98" s="37"/>
      <c r="L98" s="59"/>
      <c r="S98" s="37"/>
      <c r="T98" s="37"/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  <c r="AU98" s="18" t="s">
        <v>234</v>
      </c>
    </row>
    <row r="99" s="9" customFormat="1" ht="24.96" customHeight="1">
      <c r="A99" s="9"/>
      <c r="B99" s="158"/>
      <c r="C99" s="9"/>
      <c r="D99" s="159" t="s">
        <v>235</v>
      </c>
      <c r="E99" s="160"/>
      <c r="F99" s="160"/>
      <c r="G99" s="160"/>
      <c r="H99" s="160"/>
      <c r="I99" s="160"/>
      <c r="J99" s="161">
        <f>J140</f>
        <v>0</v>
      </c>
      <c r="K99" s="9"/>
      <c r="L99" s="158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</row>
    <row r="100" s="10" customFormat="1" ht="19.92" customHeight="1">
      <c r="A100" s="10"/>
      <c r="B100" s="162"/>
      <c r="C100" s="10"/>
      <c r="D100" s="163" t="s">
        <v>237</v>
      </c>
      <c r="E100" s="164"/>
      <c r="F100" s="164"/>
      <c r="G100" s="164"/>
      <c r="H100" s="164"/>
      <c r="I100" s="164"/>
      <c r="J100" s="165">
        <f>J141</f>
        <v>0</v>
      </c>
      <c r="K100" s="10"/>
      <c r="L100" s="162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s="10" customFormat="1" ht="19.92" customHeight="1">
      <c r="A101" s="10"/>
      <c r="B101" s="162"/>
      <c r="C101" s="10"/>
      <c r="D101" s="163" t="s">
        <v>1810</v>
      </c>
      <c r="E101" s="164"/>
      <c r="F101" s="164"/>
      <c r="G101" s="164"/>
      <c r="H101" s="164"/>
      <c r="I101" s="164"/>
      <c r="J101" s="165">
        <f>J157</f>
        <v>0</v>
      </c>
      <c r="K101" s="10"/>
      <c r="L101" s="162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</row>
    <row r="102" s="10" customFormat="1" ht="19.92" customHeight="1">
      <c r="A102" s="10"/>
      <c r="B102" s="162"/>
      <c r="C102" s="10"/>
      <c r="D102" s="163" t="s">
        <v>240</v>
      </c>
      <c r="E102" s="164"/>
      <c r="F102" s="164"/>
      <c r="G102" s="164"/>
      <c r="H102" s="164"/>
      <c r="I102" s="164"/>
      <c r="J102" s="165">
        <f>J168</f>
        <v>0</v>
      </c>
      <c r="K102" s="10"/>
      <c r="L102" s="162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</row>
    <row r="103" s="10" customFormat="1" ht="19.92" customHeight="1">
      <c r="A103" s="10"/>
      <c r="B103" s="162"/>
      <c r="C103" s="10"/>
      <c r="D103" s="163" t="s">
        <v>241</v>
      </c>
      <c r="E103" s="164"/>
      <c r="F103" s="164"/>
      <c r="G103" s="164"/>
      <c r="H103" s="164"/>
      <c r="I103" s="164"/>
      <c r="J103" s="165">
        <f>J179</f>
        <v>0</v>
      </c>
      <c r="K103" s="10"/>
      <c r="L103" s="162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</row>
    <row r="104" s="9" customFormat="1" ht="24.96" customHeight="1">
      <c r="A104" s="9"/>
      <c r="B104" s="158"/>
      <c r="C104" s="9"/>
      <c r="D104" s="159" t="s">
        <v>242</v>
      </c>
      <c r="E104" s="160"/>
      <c r="F104" s="160"/>
      <c r="G104" s="160"/>
      <c r="H104" s="160"/>
      <c r="I104" s="160"/>
      <c r="J104" s="161">
        <f>J181</f>
        <v>0</v>
      </c>
      <c r="K104" s="9"/>
      <c r="L104" s="158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</row>
    <row r="105" s="10" customFormat="1" ht="19.92" customHeight="1">
      <c r="A105" s="10"/>
      <c r="B105" s="162"/>
      <c r="C105" s="10"/>
      <c r="D105" s="163" t="s">
        <v>243</v>
      </c>
      <c r="E105" s="164"/>
      <c r="F105" s="164"/>
      <c r="G105" s="164"/>
      <c r="H105" s="164"/>
      <c r="I105" s="164"/>
      <c r="J105" s="165">
        <f>J182</f>
        <v>0</v>
      </c>
      <c r="K105" s="10"/>
      <c r="L105" s="162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</row>
    <row r="106" s="10" customFormat="1" ht="19.92" customHeight="1">
      <c r="A106" s="10"/>
      <c r="B106" s="162"/>
      <c r="C106" s="10"/>
      <c r="D106" s="163" t="s">
        <v>248</v>
      </c>
      <c r="E106" s="164"/>
      <c r="F106" s="164"/>
      <c r="G106" s="164"/>
      <c r="H106" s="164"/>
      <c r="I106" s="164"/>
      <c r="J106" s="165">
        <f>J190</f>
        <v>0</v>
      </c>
      <c r="K106" s="10"/>
      <c r="L106" s="162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</row>
    <row r="107" s="10" customFormat="1" ht="19.92" customHeight="1">
      <c r="A107" s="10"/>
      <c r="B107" s="162"/>
      <c r="C107" s="10"/>
      <c r="D107" s="163" t="s">
        <v>256</v>
      </c>
      <c r="E107" s="164"/>
      <c r="F107" s="164"/>
      <c r="G107" s="164"/>
      <c r="H107" s="164"/>
      <c r="I107" s="164"/>
      <c r="J107" s="165">
        <f>J199</f>
        <v>0</v>
      </c>
      <c r="K107" s="10"/>
      <c r="L107" s="162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</row>
    <row r="108" s="2" customFormat="1" ht="21.84" customHeight="1">
      <c r="A108" s="37"/>
      <c r="B108" s="38"/>
      <c r="C108" s="37"/>
      <c r="D108" s="37"/>
      <c r="E108" s="37"/>
      <c r="F108" s="37"/>
      <c r="G108" s="37"/>
      <c r="H108" s="37"/>
      <c r="I108" s="37"/>
      <c r="J108" s="37"/>
      <c r="K108" s="37"/>
      <c r="L108" s="59"/>
      <c r="S108" s="37"/>
      <c r="T108" s="37"/>
      <c r="U108" s="37"/>
      <c r="V108" s="37"/>
      <c r="W108" s="37"/>
      <c r="X108" s="37"/>
      <c r="Y108" s="37"/>
      <c r="Z108" s="37"/>
      <c r="AA108" s="37"/>
      <c r="AB108" s="37"/>
      <c r="AC108" s="37"/>
      <c r="AD108" s="37"/>
      <c r="AE108" s="37"/>
    </row>
    <row r="109" s="2" customFormat="1" ht="6.96" customHeight="1">
      <c r="A109" s="37"/>
      <c r="B109" s="38"/>
      <c r="C109" s="37"/>
      <c r="D109" s="37"/>
      <c r="E109" s="37"/>
      <c r="F109" s="37"/>
      <c r="G109" s="37"/>
      <c r="H109" s="37"/>
      <c r="I109" s="37"/>
      <c r="J109" s="37"/>
      <c r="K109" s="37"/>
      <c r="L109" s="59"/>
      <c r="S109" s="37"/>
      <c r="T109" s="37"/>
      <c r="U109" s="37"/>
      <c r="V109" s="37"/>
      <c r="W109" s="37"/>
      <c r="X109" s="37"/>
      <c r="Y109" s="37"/>
      <c r="Z109" s="37"/>
      <c r="AA109" s="37"/>
      <c r="AB109" s="37"/>
      <c r="AC109" s="37"/>
      <c r="AD109" s="37"/>
      <c r="AE109" s="37"/>
    </row>
    <row r="110" s="2" customFormat="1" ht="29.28" customHeight="1">
      <c r="A110" s="37"/>
      <c r="B110" s="38"/>
      <c r="C110" s="157" t="s">
        <v>259</v>
      </c>
      <c r="D110" s="37"/>
      <c r="E110" s="37"/>
      <c r="F110" s="37"/>
      <c r="G110" s="37"/>
      <c r="H110" s="37"/>
      <c r="I110" s="37"/>
      <c r="J110" s="166">
        <f>ROUND(J111 + J112 + J113 + J114 + J115 + J116,2)</f>
        <v>0</v>
      </c>
      <c r="K110" s="37"/>
      <c r="L110" s="59"/>
      <c r="N110" s="167" t="s">
        <v>39</v>
      </c>
      <c r="S110" s="37"/>
      <c r="T110" s="37"/>
      <c r="U110" s="37"/>
      <c r="V110" s="37"/>
      <c r="W110" s="37"/>
      <c r="X110" s="37"/>
      <c r="Y110" s="37"/>
      <c r="Z110" s="37"/>
      <c r="AA110" s="37"/>
      <c r="AB110" s="37"/>
      <c r="AC110" s="37"/>
      <c r="AD110" s="37"/>
      <c r="AE110" s="37"/>
    </row>
    <row r="111" s="2" customFormat="1" ht="18" customHeight="1">
      <c r="A111" s="37"/>
      <c r="B111" s="168"/>
      <c r="C111" s="169"/>
      <c r="D111" s="170" t="s">
        <v>260</v>
      </c>
      <c r="E111" s="171"/>
      <c r="F111" s="171"/>
      <c r="G111" s="169"/>
      <c r="H111" s="169"/>
      <c r="I111" s="169"/>
      <c r="J111" s="172">
        <v>0</v>
      </c>
      <c r="K111" s="169"/>
      <c r="L111" s="173"/>
      <c r="M111" s="174"/>
      <c r="N111" s="175" t="s">
        <v>41</v>
      </c>
      <c r="O111" s="174"/>
      <c r="P111" s="174"/>
      <c r="Q111" s="174"/>
      <c r="R111" s="174"/>
      <c r="S111" s="169"/>
      <c r="T111" s="169"/>
      <c r="U111" s="169"/>
      <c r="V111" s="169"/>
      <c r="W111" s="169"/>
      <c r="X111" s="169"/>
      <c r="Y111" s="169"/>
      <c r="Z111" s="169"/>
      <c r="AA111" s="169"/>
      <c r="AB111" s="169"/>
      <c r="AC111" s="169"/>
      <c r="AD111" s="169"/>
      <c r="AE111" s="169"/>
      <c r="AF111" s="174"/>
      <c r="AG111" s="174"/>
      <c r="AH111" s="174"/>
      <c r="AI111" s="174"/>
      <c r="AJ111" s="174"/>
      <c r="AK111" s="174"/>
      <c r="AL111" s="174"/>
      <c r="AM111" s="174"/>
      <c r="AN111" s="174"/>
      <c r="AO111" s="174"/>
      <c r="AP111" s="174"/>
      <c r="AQ111" s="174"/>
      <c r="AR111" s="174"/>
      <c r="AS111" s="174"/>
      <c r="AT111" s="174"/>
      <c r="AU111" s="174"/>
      <c r="AV111" s="174"/>
      <c r="AW111" s="174"/>
      <c r="AX111" s="174"/>
      <c r="AY111" s="176" t="s">
        <v>261</v>
      </c>
      <c r="AZ111" s="174"/>
      <c r="BA111" s="174"/>
      <c r="BB111" s="174"/>
      <c r="BC111" s="174"/>
      <c r="BD111" s="174"/>
      <c r="BE111" s="177">
        <f>IF(N111="základná",J111,0)</f>
        <v>0</v>
      </c>
      <c r="BF111" s="177">
        <f>IF(N111="znížená",J111,0)</f>
        <v>0</v>
      </c>
      <c r="BG111" s="177">
        <f>IF(N111="zákl. prenesená",J111,0)</f>
        <v>0</v>
      </c>
      <c r="BH111" s="177">
        <f>IF(N111="zníž. prenesená",J111,0)</f>
        <v>0</v>
      </c>
      <c r="BI111" s="177">
        <f>IF(N111="nulová",J111,0)</f>
        <v>0</v>
      </c>
      <c r="BJ111" s="176" t="s">
        <v>87</v>
      </c>
      <c r="BK111" s="174"/>
      <c r="BL111" s="174"/>
      <c r="BM111" s="174"/>
    </row>
    <row r="112" s="2" customFormat="1" ht="18" customHeight="1">
      <c r="A112" s="37"/>
      <c r="B112" s="168"/>
      <c r="C112" s="169"/>
      <c r="D112" s="170" t="s">
        <v>262</v>
      </c>
      <c r="E112" s="171"/>
      <c r="F112" s="171"/>
      <c r="G112" s="169"/>
      <c r="H112" s="169"/>
      <c r="I112" s="169"/>
      <c r="J112" s="172">
        <v>0</v>
      </c>
      <c r="K112" s="169"/>
      <c r="L112" s="173"/>
      <c r="M112" s="174"/>
      <c r="N112" s="175" t="s">
        <v>41</v>
      </c>
      <c r="O112" s="174"/>
      <c r="P112" s="174"/>
      <c r="Q112" s="174"/>
      <c r="R112" s="174"/>
      <c r="S112" s="169"/>
      <c r="T112" s="169"/>
      <c r="U112" s="169"/>
      <c r="V112" s="169"/>
      <c r="W112" s="169"/>
      <c r="X112" s="169"/>
      <c r="Y112" s="169"/>
      <c r="Z112" s="169"/>
      <c r="AA112" s="169"/>
      <c r="AB112" s="169"/>
      <c r="AC112" s="169"/>
      <c r="AD112" s="169"/>
      <c r="AE112" s="169"/>
      <c r="AF112" s="174"/>
      <c r="AG112" s="174"/>
      <c r="AH112" s="174"/>
      <c r="AI112" s="174"/>
      <c r="AJ112" s="174"/>
      <c r="AK112" s="174"/>
      <c r="AL112" s="174"/>
      <c r="AM112" s="174"/>
      <c r="AN112" s="174"/>
      <c r="AO112" s="174"/>
      <c r="AP112" s="174"/>
      <c r="AQ112" s="174"/>
      <c r="AR112" s="174"/>
      <c r="AS112" s="174"/>
      <c r="AT112" s="174"/>
      <c r="AU112" s="174"/>
      <c r="AV112" s="174"/>
      <c r="AW112" s="174"/>
      <c r="AX112" s="174"/>
      <c r="AY112" s="176" t="s">
        <v>261</v>
      </c>
      <c r="AZ112" s="174"/>
      <c r="BA112" s="174"/>
      <c r="BB112" s="174"/>
      <c r="BC112" s="174"/>
      <c r="BD112" s="174"/>
      <c r="BE112" s="177">
        <f>IF(N112="základná",J112,0)</f>
        <v>0</v>
      </c>
      <c r="BF112" s="177">
        <f>IF(N112="znížená",J112,0)</f>
        <v>0</v>
      </c>
      <c r="BG112" s="177">
        <f>IF(N112="zákl. prenesená",J112,0)</f>
        <v>0</v>
      </c>
      <c r="BH112" s="177">
        <f>IF(N112="zníž. prenesená",J112,0)</f>
        <v>0</v>
      </c>
      <c r="BI112" s="177">
        <f>IF(N112="nulová",J112,0)</f>
        <v>0</v>
      </c>
      <c r="BJ112" s="176" t="s">
        <v>87</v>
      </c>
      <c r="BK112" s="174"/>
      <c r="BL112" s="174"/>
      <c r="BM112" s="174"/>
    </row>
    <row r="113" s="2" customFormat="1" ht="18" customHeight="1">
      <c r="A113" s="37"/>
      <c r="B113" s="168"/>
      <c r="C113" s="169"/>
      <c r="D113" s="170" t="s">
        <v>263</v>
      </c>
      <c r="E113" s="171"/>
      <c r="F113" s="171"/>
      <c r="G113" s="169"/>
      <c r="H113" s="169"/>
      <c r="I113" s="169"/>
      <c r="J113" s="172">
        <v>0</v>
      </c>
      <c r="K113" s="169"/>
      <c r="L113" s="173"/>
      <c r="M113" s="174"/>
      <c r="N113" s="175" t="s">
        <v>41</v>
      </c>
      <c r="O113" s="174"/>
      <c r="P113" s="174"/>
      <c r="Q113" s="174"/>
      <c r="R113" s="174"/>
      <c r="S113" s="169"/>
      <c r="T113" s="169"/>
      <c r="U113" s="169"/>
      <c r="V113" s="169"/>
      <c r="W113" s="169"/>
      <c r="X113" s="169"/>
      <c r="Y113" s="169"/>
      <c r="Z113" s="169"/>
      <c r="AA113" s="169"/>
      <c r="AB113" s="169"/>
      <c r="AC113" s="169"/>
      <c r="AD113" s="169"/>
      <c r="AE113" s="169"/>
      <c r="AF113" s="174"/>
      <c r="AG113" s="174"/>
      <c r="AH113" s="174"/>
      <c r="AI113" s="174"/>
      <c r="AJ113" s="174"/>
      <c r="AK113" s="174"/>
      <c r="AL113" s="174"/>
      <c r="AM113" s="174"/>
      <c r="AN113" s="174"/>
      <c r="AO113" s="174"/>
      <c r="AP113" s="174"/>
      <c r="AQ113" s="174"/>
      <c r="AR113" s="174"/>
      <c r="AS113" s="174"/>
      <c r="AT113" s="174"/>
      <c r="AU113" s="174"/>
      <c r="AV113" s="174"/>
      <c r="AW113" s="174"/>
      <c r="AX113" s="174"/>
      <c r="AY113" s="176" t="s">
        <v>261</v>
      </c>
      <c r="AZ113" s="174"/>
      <c r="BA113" s="174"/>
      <c r="BB113" s="174"/>
      <c r="BC113" s="174"/>
      <c r="BD113" s="174"/>
      <c r="BE113" s="177">
        <f>IF(N113="základná",J113,0)</f>
        <v>0</v>
      </c>
      <c r="BF113" s="177">
        <f>IF(N113="znížená",J113,0)</f>
        <v>0</v>
      </c>
      <c r="BG113" s="177">
        <f>IF(N113="zákl. prenesená",J113,0)</f>
        <v>0</v>
      </c>
      <c r="BH113" s="177">
        <f>IF(N113="zníž. prenesená",J113,0)</f>
        <v>0</v>
      </c>
      <c r="BI113" s="177">
        <f>IF(N113="nulová",J113,0)</f>
        <v>0</v>
      </c>
      <c r="BJ113" s="176" t="s">
        <v>87</v>
      </c>
      <c r="BK113" s="174"/>
      <c r="BL113" s="174"/>
      <c r="BM113" s="174"/>
    </row>
    <row r="114" s="2" customFormat="1" ht="18" customHeight="1">
      <c r="A114" s="37"/>
      <c r="B114" s="168"/>
      <c r="C114" s="169"/>
      <c r="D114" s="170" t="s">
        <v>264</v>
      </c>
      <c r="E114" s="171"/>
      <c r="F114" s="171"/>
      <c r="G114" s="169"/>
      <c r="H114" s="169"/>
      <c r="I114" s="169"/>
      <c r="J114" s="172">
        <v>0</v>
      </c>
      <c r="K114" s="169"/>
      <c r="L114" s="173"/>
      <c r="M114" s="174"/>
      <c r="N114" s="175" t="s">
        <v>41</v>
      </c>
      <c r="O114" s="174"/>
      <c r="P114" s="174"/>
      <c r="Q114" s="174"/>
      <c r="R114" s="174"/>
      <c r="S114" s="169"/>
      <c r="T114" s="169"/>
      <c r="U114" s="169"/>
      <c r="V114" s="169"/>
      <c r="W114" s="169"/>
      <c r="X114" s="169"/>
      <c r="Y114" s="169"/>
      <c r="Z114" s="169"/>
      <c r="AA114" s="169"/>
      <c r="AB114" s="169"/>
      <c r="AC114" s="169"/>
      <c r="AD114" s="169"/>
      <c r="AE114" s="169"/>
      <c r="AF114" s="174"/>
      <c r="AG114" s="174"/>
      <c r="AH114" s="174"/>
      <c r="AI114" s="174"/>
      <c r="AJ114" s="174"/>
      <c r="AK114" s="174"/>
      <c r="AL114" s="174"/>
      <c r="AM114" s="174"/>
      <c r="AN114" s="174"/>
      <c r="AO114" s="174"/>
      <c r="AP114" s="174"/>
      <c r="AQ114" s="174"/>
      <c r="AR114" s="174"/>
      <c r="AS114" s="174"/>
      <c r="AT114" s="174"/>
      <c r="AU114" s="174"/>
      <c r="AV114" s="174"/>
      <c r="AW114" s="174"/>
      <c r="AX114" s="174"/>
      <c r="AY114" s="176" t="s">
        <v>261</v>
      </c>
      <c r="AZ114" s="174"/>
      <c r="BA114" s="174"/>
      <c r="BB114" s="174"/>
      <c r="BC114" s="174"/>
      <c r="BD114" s="174"/>
      <c r="BE114" s="177">
        <f>IF(N114="základná",J114,0)</f>
        <v>0</v>
      </c>
      <c r="BF114" s="177">
        <f>IF(N114="znížená",J114,0)</f>
        <v>0</v>
      </c>
      <c r="BG114" s="177">
        <f>IF(N114="zákl. prenesená",J114,0)</f>
        <v>0</v>
      </c>
      <c r="BH114" s="177">
        <f>IF(N114="zníž. prenesená",J114,0)</f>
        <v>0</v>
      </c>
      <c r="BI114" s="177">
        <f>IF(N114="nulová",J114,0)</f>
        <v>0</v>
      </c>
      <c r="BJ114" s="176" t="s">
        <v>87</v>
      </c>
      <c r="BK114" s="174"/>
      <c r="BL114" s="174"/>
      <c r="BM114" s="174"/>
    </row>
    <row r="115" s="2" customFormat="1" ht="18" customHeight="1">
      <c r="A115" s="37"/>
      <c r="B115" s="168"/>
      <c r="C115" s="169"/>
      <c r="D115" s="170" t="s">
        <v>265</v>
      </c>
      <c r="E115" s="171"/>
      <c r="F115" s="171"/>
      <c r="G115" s="169"/>
      <c r="H115" s="169"/>
      <c r="I115" s="169"/>
      <c r="J115" s="172">
        <v>0</v>
      </c>
      <c r="K115" s="169"/>
      <c r="L115" s="173"/>
      <c r="M115" s="174"/>
      <c r="N115" s="175" t="s">
        <v>41</v>
      </c>
      <c r="O115" s="174"/>
      <c r="P115" s="174"/>
      <c r="Q115" s="174"/>
      <c r="R115" s="174"/>
      <c r="S115" s="169"/>
      <c r="T115" s="169"/>
      <c r="U115" s="169"/>
      <c r="V115" s="169"/>
      <c r="W115" s="169"/>
      <c r="X115" s="169"/>
      <c r="Y115" s="169"/>
      <c r="Z115" s="169"/>
      <c r="AA115" s="169"/>
      <c r="AB115" s="169"/>
      <c r="AC115" s="169"/>
      <c r="AD115" s="169"/>
      <c r="AE115" s="169"/>
      <c r="AF115" s="174"/>
      <c r="AG115" s="174"/>
      <c r="AH115" s="174"/>
      <c r="AI115" s="174"/>
      <c r="AJ115" s="174"/>
      <c r="AK115" s="174"/>
      <c r="AL115" s="174"/>
      <c r="AM115" s="174"/>
      <c r="AN115" s="174"/>
      <c r="AO115" s="174"/>
      <c r="AP115" s="174"/>
      <c r="AQ115" s="174"/>
      <c r="AR115" s="174"/>
      <c r="AS115" s="174"/>
      <c r="AT115" s="174"/>
      <c r="AU115" s="174"/>
      <c r="AV115" s="174"/>
      <c r="AW115" s="174"/>
      <c r="AX115" s="174"/>
      <c r="AY115" s="176" t="s">
        <v>261</v>
      </c>
      <c r="AZ115" s="174"/>
      <c r="BA115" s="174"/>
      <c r="BB115" s="174"/>
      <c r="BC115" s="174"/>
      <c r="BD115" s="174"/>
      <c r="BE115" s="177">
        <f>IF(N115="základná",J115,0)</f>
        <v>0</v>
      </c>
      <c r="BF115" s="177">
        <f>IF(N115="znížená",J115,0)</f>
        <v>0</v>
      </c>
      <c r="BG115" s="177">
        <f>IF(N115="zákl. prenesená",J115,0)</f>
        <v>0</v>
      </c>
      <c r="BH115" s="177">
        <f>IF(N115="zníž. prenesená",J115,0)</f>
        <v>0</v>
      </c>
      <c r="BI115" s="177">
        <f>IF(N115="nulová",J115,0)</f>
        <v>0</v>
      </c>
      <c r="BJ115" s="176" t="s">
        <v>87</v>
      </c>
      <c r="BK115" s="174"/>
      <c r="BL115" s="174"/>
      <c r="BM115" s="174"/>
    </row>
    <row r="116" s="2" customFormat="1" ht="18" customHeight="1">
      <c r="A116" s="37"/>
      <c r="B116" s="168"/>
      <c r="C116" s="169"/>
      <c r="D116" s="171" t="s">
        <v>266</v>
      </c>
      <c r="E116" s="169"/>
      <c r="F116" s="169"/>
      <c r="G116" s="169"/>
      <c r="H116" s="169"/>
      <c r="I116" s="169"/>
      <c r="J116" s="172">
        <f>ROUND(J32*T116,2)</f>
        <v>0</v>
      </c>
      <c r="K116" s="169"/>
      <c r="L116" s="173"/>
      <c r="M116" s="174"/>
      <c r="N116" s="175" t="s">
        <v>41</v>
      </c>
      <c r="O116" s="174"/>
      <c r="P116" s="174"/>
      <c r="Q116" s="174"/>
      <c r="R116" s="174"/>
      <c r="S116" s="169"/>
      <c r="T116" s="169"/>
      <c r="U116" s="169"/>
      <c r="V116" s="169"/>
      <c r="W116" s="169"/>
      <c r="X116" s="169"/>
      <c r="Y116" s="169"/>
      <c r="Z116" s="169"/>
      <c r="AA116" s="169"/>
      <c r="AB116" s="169"/>
      <c r="AC116" s="169"/>
      <c r="AD116" s="169"/>
      <c r="AE116" s="169"/>
      <c r="AF116" s="174"/>
      <c r="AG116" s="174"/>
      <c r="AH116" s="174"/>
      <c r="AI116" s="174"/>
      <c r="AJ116" s="174"/>
      <c r="AK116" s="174"/>
      <c r="AL116" s="174"/>
      <c r="AM116" s="174"/>
      <c r="AN116" s="174"/>
      <c r="AO116" s="174"/>
      <c r="AP116" s="174"/>
      <c r="AQ116" s="174"/>
      <c r="AR116" s="174"/>
      <c r="AS116" s="174"/>
      <c r="AT116" s="174"/>
      <c r="AU116" s="174"/>
      <c r="AV116" s="174"/>
      <c r="AW116" s="174"/>
      <c r="AX116" s="174"/>
      <c r="AY116" s="176" t="s">
        <v>267</v>
      </c>
      <c r="AZ116" s="174"/>
      <c r="BA116" s="174"/>
      <c r="BB116" s="174"/>
      <c r="BC116" s="174"/>
      <c r="BD116" s="174"/>
      <c r="BE116" s="177">
        <f>IF(N116="základná",J116,0)</f>
        <v>0</v>
      </c>
      <c r="BF116" s="177">
        <f>IF(N116="znížená",J116,0)</f>
        <v>0</v>
      </c>
      <c r="BG116" s="177">
        <f>IF(N116="zákl. prenesená",J116,0)</f>
        <v>0</v>
      </c>
      <c r="BH116" s="177">
        <f>IF(N116="zníž. prenesená",J116,0)</f>
        <v>0</v>
      </c>
      <c r="BI116" s="177">
        <f>IF(N116="nulová",J116,0)</f>
        <v>0</v>
      </c>
      <c r="BJ116" s="176" t="s">
        <v>87</v>
      </c>
      <c r="BK116" s="174"/>
      <c r="BL116" s="174"/>
      <c r="BM116" s="174"/>
    </row>
    <row r="117" s="2" customFormat="1">
      <c r="A117" s="37"/>
      <c r="B117" s="38"/>
      <c r="C117" s="37"/>
      <c r="D117" s="37"/>
      <c r="E117" s="37"/>
      <c r="F117" s="37"/>
      <c r="G117" s="37"/>
      <c r="H117" s="37"/>
      <c r="I117" s="37"/>
      <c r="J117" s="37"/>
      <c r="K117" s="37"/>
      <c r="L117" s="59"/>
      <c r="S117" s="37"/>
      <c r="T117" s="37"/>
      <c r="U117" s="37"/>
      <c r="V117" s="37"/>
      <c r="W117" s="37"/>
      <c r="X117" s="37"/>
      <c r="Y117" s="37"/>
      <c r="Z117" s="37"/>
      <c r="AA117" s="37"/>
      <c r="AB117" s="37"/>
      <c r="AC117" s="37"/>
      <c r="AD117" s="37"/>
      <c r="AE117" s="37"/>
    </row>
    <row r="118" s="2" customFormat="1" ht="29.28" customHeight="1">
      <c r="A118" s="37"/>
      <c r="B118" s="38"/>
      <c r="C118" s="178" t="s">
        <v>268</v>
      </c>
      <c r="D118" s="147"/>
      <c r="E118" s="147"/>
      <c r="F118" s="147"/>
      <c r="G118" s="147"/>
      <c r="H118" s="147"/>
      <c r="I118" s="147"/>
      <c r="J118" s="179">
        <f>ROUND(J98+J110,2)</f>
        <v>0</v>
      </c>
      <c r="K118" s="147"/>
      <c r="L118" s="59"/>
      <c r="S118" s="37"/>
      <c r="T118" s="37"/>
      <c r="U118" s="37"/>
      <c r="V118" s="37"/>
      <c r="W118" s="37"/>
      <c r="X118" s="37"/>
      <c r="Y118" s="37"/>
      <c r="Z118" s="37"/>
      <c r="AA118" s="37"/>
      <c r="AB118" s="37"/>
      <c r="AC118" s="37"/>
      <c r="AD118" s="37"/>
      <c r="AE118" s="37"/>
    </row>
    <row r="119" s="2" customFormat="1" ht="6.96" customHeight="1">
      <c r="A119" s="37"/>
      <c r="B119" s="64"/>
      <c r="C119" s="65"/>
      <c r="D119" s="65"/>
      <c r="E119" s="65"/>
      <c r="F119" s="65"/>
      <c r="G119" s="65"/>
      <c r="H119" s="65"/>
      <c r="I119" s="65"/>
      <c r="J119" s="65"/>
      <c r="K119" s="65"/>
      <c r="L119" s="59"/>
      <c r="S119" s="37"/>
      <c r="T119" s="37"/>
      <c r="U119" s="37"/>
      <c r="V119" s="37"/>
      <c r="W119" s="37"/>
      <c r="X119" s="37"/>
      <c r="Y119" s="37"/>
      <c r="Z119" s="37"/>
      <c r="AA119" s="37"/>
      <c r="AB119" s="37"/>
      <c r="AC119" s="37"/>
      <c r="AD119" s="37"/>
      <c r="AE119" s="37"/>
    </row>
    <row r="123" s="2" customFormat="1" ht="6.96" customHeight="1">
      <c r="A123" s="37"/>
      <c r="B123" s="66"/>
      <c r="C123" s="67"/>
      <c r="D123" s="67"/>
      <c r="E123" s="67"/>
      <c r="F123" s="67"/>
      <c r="G123" s="67"/>
      <c r="H123" s="67"/>
      <c r="I123" s="67"/>
      <c r="J123" s="67"/>
      <c r="K123" s="67"/>
      <c r="L123" s="59"/>
      <c r="S123" s="37"/>
      <c r="T123" s="37"/>
      <c r="U123" s="37"/>
      <c r="V123" s="37"/>
      <c r="W123" s="37"/>
      <c r="X123" s="37"/>
      <c r="Y123" s="37"/>
      <c r="Z123" s="37"/>
      <c r="AA123" s="37"/>
      <c r="AB123" s="37"/>
      <c r="AC123" s="37"/>
      <c r="AD123" s="37"/>
      <c r="AE123" s="37"/>
    </row>
    <row r="124" s="2" customFormat="1" ht="24.96" customHeight="1">
      <c r="A124" s="37"/>
      <c r="B124" s="38"/>
      <c r="C124" s="22" t="s">
        <v>269</v>
      </c>
      <c r="D124" s="37"/>
      <c r="E124" s="37"/>
      <c r="F124" s="37"/>
      <c r="G124" s="37"/>
      <c r="H124" s="37"/>
      <c r="I124" s="37"/>
      <c r="J124" s="37"/>
      <c r="K124" s="37"/>
      <c r="L124" s="59"/>
      <c r="S124" s="37"/>
      <c r="T124" s="37"/>
      <c r="U124" s="37"/>
      <c r="V124" s="37"/>
      <c r="W124" s="37"/>
      <c r="X124" s="37"/>
      <c r="Y124" s="37"/>
      <c r="Z124" s="37"/>
      <c r="AA124" s="37"/>
      <c r="AB124" s="37"/>
      <c r="AC124" s="37"/>
      <c r="AD124" s="37"/>
      <c r="AE124" s="37"/>
    </row>
    <row r="125" s="2" customFormat="1" ht="6.96" customHeight="1">
      <c r="A125" s="37"/>
      <c r="B125" s="38"/>
      <c r="C125" s="37"/>
      <c r="D125" s="37"/>
      <c r="E125" s="37"/>
      <c r="F125" s="37"/>
      <c r="G125" s="37"/>
      <c r="H125" s="37"/>
      <c r="I125" s="37"/>
      <c r="J125" s="37"/>
      <c r="K125" s="37"/>
      <c r="L125" s="59"/>
      <c r="S125" s="37"/>
      <c r="T125" s="37"/>
      <c r="U125" s="37"/>
      <c r="V125" s="37"/>
      <c r="W125" s="37"/>
      <c r="X125" s="37"/>
      <c r="Y125" s="37"/>
      <c r="Z125" s="37"/>
      <c r="AA125" s="37"/>
      <c r="AB125" s="37"/>
      <c r="AC125" s="37"/>
      <c r="AD125" s="37"/>
      <c r="AE125" s="37"/>
    </row>
    <row r="126" s="2" customFormat="1" ht="12" customHeight="1">
      <c r="A126" s="37"/>
      <c r="B126" s="38"/>
      <c r="C126" s="31" t="s">
        <v>15</v>
      </c>
      <c r="D126" s="37"/>
      <c r="E126" s="37"/>
      <c r="F126" s="37"/>
      <c r="G126" s="37"/>
      <c r="H126" s="37"/>
      <c r="I126" s="37"/>
      <c r="J126" s="37"/>
      <c r="K126" s="37"/>
      <c r="L126" s="59"/>
      <c r="S126" s="37"/>
      <c r="T126" s="37"/>
      <c r="U126" s="37"/>
      <c r="V126" s="37"/>
      <c r="W126" s="37"/>
      <c r="X126" s="37"/>
      <c r="Y126" s="37"/>
      <c r="Z126" s="37"/>
      <c r="AA126" s="37"/>
      <c r="AB126" s="37"/>
      <c r="AC126" s="37"/>
      <c r="AD126" s="37"/>
      <c r="AE126" s="37"/>
    </row>
    <row r="127" s="2" customFormat="1" ht="26.25" customHeight="1">
      <c r="A127" s="37"/>
      <c r="B127" s="38"/>
      <c r="C127" s="37"/>
      <c r="D127" s="37"/>
      <c r="E127" s="134" t="str">
        <f>E7</f>
        <v>Komplexná rekonštrukcia a realizácia nadstavby budovy študenského domova4,Tr. SNP53,Banská Bystrica</v>
      </c>
      <c r="F127" s="31"/>
      <c r="G127" s="31"/>
      <c r="H127" s="31"/>
      <c r="I127" s="37"/>
      <c r="J127" s="37"/>
      <c r="K127" s="37"/>
      <c r="L127" s="59"/>
      <c r="S127" s="37"/>
      <c r="T127" s="37"/>
      <c r="U127" s="37"/>
      <c r="V127" s="37"/>
      <c r="W127" s="37"/>
      <c r="X127" s="37"/>
      <c r="Y127" s="37"/>
      <c r="Z127" s="37"/>
      <c r="AA127" s="37"/>
      <c r="AB127" s="37"/>
      <c r="AC127" s="37"/>
      <c r="AD127" s="37"/>
      <c r="AE127" s="37"/>
    </row>
    <row r="128" s="1" customFormat="1" ht="12" customHeight="1">
      <c r="B128" s="21"/>
      <c r="C128" s="31" t="s">
        <v>222</v>
      </c>
      <c r="L128" s="21"/>
    </row>
    <row r="129" s="2" customFormat="1" ht="16.5" customHeight="1">
      <c r="A129" s="37"/>
      <c r="B129" s="38"/>
      <c r="C129" s="37"/>
      <c r="D129" s="37"/>
      <c r="E129" s="134" t="s">
        <v>5317</v>
      </c>
      <c r="F129" s="37"/>
      <c r="G129" s="37"/>
      <c r="H129" s="37"/>
      <c r="I129" s="37"/>
      <c r="J129" s="37"/>
      <c r="K129" s="37"/>
      <c r="L129" s="59"/>
      <c r="S129" s="37"/>
      <c r="T129" s="37"/>
      <c r="U129" s="37"/>
      <c r="V129" s="37"/>
      <c r="W129" s="37"/>
      <c r="X129" s="37"/>
      <c r="Y129" s="37"/>
      <c r="Z129" s="37"/>
      <c r="AA129" s="37"/>
      <c r="AB129" s="37"/>
      <c r="AC129" s="37"/>
      <c r="AD129" s="37"/>
      <c r="AE129" s="37"/>
    </row>
    <row r="130" s="2" customFormat="1" ht="12" customHeight="1">
      <c r="A130" s="37"/>
      <c r="B130" s="38"/>
      <c r="C130" s="31" t="s">
        <v>224</v>
      </c>
      <c r="D130" s="37"/>
      <c r="E130" s="37"/>
      <c r="F130" s="37"/>
      <c r="G130" s="37"/>
      <c r="H130" s="37"/>
      <c r="I130" s="37"/>
      <c r="J130" s="37"/>
      <c r="K130" s="37"/>
      <c r="L130" s="59"/>
      <c r="S130" s="37"/>
      <c r="T130" s="37"/>
      <c r="U130" s="37"/>
      <c r="V130" s="37"/>
      <c r="W130" s="37"/>
      <c r="X130" s="37"/>
      <c r="Y130" s="37"/>
      <c r="Z130" s="37"/>
      <c r="AA130" s="37"/>
      <c r="AB130" s="37"/>
      <c r="AC130" s="37"/>
      <c r="AD130" s="37"/>
      <c r="AE130" s="37"/>
    </row>
    <row r="131" s="2" customFormat="1" ht="16.5" customHeight="1">
      <c r="A131" s="37"/>
      <c r="B131" s="38"/>
      <c r="C131" s="37"/>
      <c r="D131" s="37"/>
      <c r="E131" s="71" t="str">
        <f>E11</f>
        <v>st - Statika</v>
      </c>
      <c r="F131" s="37"/>
      <c r="G131" s="37"/>
      <c r="H131" s="37"/>
      <c r="I131" s="37"/>
      <c r="J131" s="37"/>
      <c r="K131" s="37"/>
      <c r="L131" s="59"/>
      <c r="S131" s="37"/>
      <c r="T131" s="37"/>
      <c r="U131" s="37"/>
      <c r="V131" s="37"/>
      <c r="W131" s="37"/>
      <c r="X131" s="37"/>
      <c r="Y131" s="37"/>
      <c r="Z131" s="37"/>
      <c r="AA131" s="37"/>
      <c r="AB131" s="37"/>
      <c r="AC131" s="37"/>
      <c r="AD131" s="37"/>
      <c r="AE131" s="37"/>
    </row>
    <row r="132" s="2" customFormat="1" ht="6.96" customHeight="1">
      <c r="A132" s="37"/>
      <c r="B132" s="38"/>
      <c r="C132" s="37"/>
      <c r="D132" s="37"/>
      <c r="E132" s="37"/>
      <c r="F132" s="37"/>
      <c r="G132" s="37"/>
      <c r="H132" s="37"/>
      <c r="I132" s="37"/>
      <c r="J132" s="37"/>
      <c r="K132" s="37"/>
      <c r="L132" s="59"/>
      <c r="S132" s="37"/>
      <c r="T132" s="37"/>
      <c r="U132" s="37"/>
      <c r="V132" s="37"/>
      <c r="W132" s="37"/>
      <c r="X132" s="37"/>
      <c r="Y132" s="37"/>
      <c r="Z132" s="37"/>
      <c r="AA132" s="37"/>
      <c r="AB132" s="37"/>
      <c r="AC132" s="37"/>
      <c r="AD132" s="37"/>
      <c r="AE132" s="37"/>
    </row>
    <row r="133" s="2" customFormat="1" ht="12" customHeight="1">
      <c r="A133" s="37"/>
      <c r="B133" s="38"/>
      <c r="C133" s="31" t="s">
        <v>19</v>
      </c>
      <c r="D133" s="37"/>
      <c r="E133" s="37"/>
      <c r="F133" s="26" t="str">
        <f>F14</f>
        <v>Tr. SNP53,Banská Bystrica,parc.č.1042/1</v>
      </c>
      <c r="G133" s="37"/>
      <c r="H133" s="37"/>
      <c r="I133" s="31" t="s">
        <v>21</v>
      </c>
      <c r="J133" s="73" t="str">
        <f>IF(J14="","",J14)</f>
        <v>10. 9. 2024</v>
      </c>
      <c r="K133" s="37"/>
      <c r="L133" s="59"/>
      <c r="S133" s="37"/>
      <c r="T133" s="37"/>
      <c r="U133" s="37"/>
      <c r="V133" s="37"/>
      <c r="W133" s="37"/>
      <c r="X133" s="37"/>
      <c r="Y133" s="37"/>
      <c r="Z133" s="37"/>
      <c r="AA133" s="37"/>
      <c r="AB133" s="37"/>
      <c r="AC133" s="37"/>
      <c r="AD133" s="37"/>
      <c r="AE133" s="37"/>
    </row>
    <row r="134" s="2" customFormat="1" ht="6.96" customHeight="1">
      <c r="A134" s="37"/>
      <c r="B134" s="38"/>
      <c r="C134" s="37"/>
      <c r="D134" s="37"/>
      <c r="E134" s="37"/>
      <c r="F134" s="37"/>
      <c r="G134" s="37"/>
      <c r="H134" s="37"/>
      <c r="I134" s="37"/>
      <c r="J134" s="37"/>
      <c r="K134" s="37"/>
      <c r="L134" s="59"/>
      <c r="S134" s="37"/>
      <c r="T134" s="37"/>
      <c r="U134" s="37"/>
      <c r="V134" s="37"/>
      <c r="W134" s="37"/>
      <c r="X134" s="37"/>
      <c r="Y134" s="37"/>
      <c r="Z134" s="37"/>
      <c r="AA134" s="37"/>
      <c r="AB134" s="37"/>
      <c r="AC134" s="37"/>
      <c r="AD134" s="37"/>
      <c r="AE134" s="37"/>
    </row>
    <row r="135" s="2" customFormat="1" ht="15.15" customHeight="1">
      <c r="A135" s="37"/>
      <c r="B135" s="38"/>
      <c r="C135" s="31" t="s">
        <v>23</v>
      </c>
      <c r="D135" s="37"/>
      <c r="E135" s="37"/>
      <c r="F135" s="26" t="str">
        <f>E17</f>
        <v>Univerzita Mateja Bela v Banskej Bystrici</v>
      </c>
      <c r="G135" s="37"/>
      <c r="H135" s="37"/>
      <c r="I135" s="31" t="s">
        <v>29</v>
      </c>
      <c r="J135" s="35" t="str">
        <f>E23</f>
        <v>Insvet s.r.o.,Koeice</v>
      </c>
      <c r="K135" s="37"/>
      <c r="L135" s="59"/>
      <c r="S135" s="37"/>
      <c r="T135" s="37"/>
      <c r="U135" s="37"/>
      <c r="V135" s="37"/>
      <c r="W135" s="37"/>
      <c r="X135" s="37"/>
      <c r="Y135" s="37"/>
      <c r="Z135" s="37"/>
      <c r="AA135" s="37"/>
      <c r="AB135" s="37"/>
      <c r="AC135" s="37"/>
      <c r="AD135" s="37"/>
      <c r="AE135" s="37"/>
    </row>
    <row r="136" s="2" customFormat="1" ht="15.15" customHeight="1">
      <c r="A136" s="37"/>
      <c r="B136" s="38"/>
      <c r="C136" s="31" t="s">
        <v>27</v>
      </c>
      <c r="D136" s="37"/>
      <c r="E136" s="37"/>
      <c r="F136" s="26" t="str">
        <f>IF(E20="","",E20)</f>
        <v>Vyplň údaj</v>
      </c>
      <c r="G136" s="37"/>
      <c r="H136" s="37"/>
      <c r="I136" s="31" t="s">
        <v>32</v>
      </c>
      <c r="J136" s="35" t="str">
        <f>E26</f>
        <v xml:space="preserve"> </v>
      </c>
      <c r="K136" s="37"/>
      <c r="L136" s="59"/>
      <c r="S136" s="37"/>
      <c r="T136" s="37"/>
      <c r="U136" s="37"/>
      <c r="V136" s="37"/>
      <c r="W136" s="37"/>
      <c r="X136" s="37"/>
      <c r="Y136" s="37"/>
      <c r="Z136" s="37"/>
      <c r="AA136" s="37"/>
      <c r="AB136" s="37"/>
      <c r="AC136" s="37"/>
      <c r="AD136" s="37"/>
      <c r="AE136" s="37"/>
    </row>
    <row r="137" s="2" customFormat="1" ht="10.32" customHeight="1">
      <c r="A137" s="37"/>
      <c r="B137" s="38"/>
      <c r="C137" s="37"/>
      <c r="D137" s="37"/>
      <c r="E137" s="37"/>
      <c r="F137" s="37"/>
      <c r="G137" s="37"/>
      <c r="H137" s="37"/>
      <c r="I137" s="37"/>
      <c r="J137" s="37"/>
      <c r="K137" s="37"/>
      <c r="L137" s="59"/>
      <c r="S137" s="37"/>
      <c r="T137" s="37"/>
      <c r="U137" s="37"/>
      <c r="V137" s="37"/>
      <c r="W137" s="37"/>
      <c r="X137" s="37"/>
      <c r="Y137" s="37"/>
      <c r="Z137" s="37"/>
      <c r="AA137" s="37"/>
      <c r="AB137" s="37"/>
      <c r="AC137" s="37"/>
      <c r="AD137" s="37"/>
      <c r="AE137" s="37"/>
    </row>
    <row r="138" s="11" customFormat="1" ht="29.28" customHeight="1">
      <c r="A138" s="180"/>
      <c r="B138" s="181"/>
      <c r="C138" s="182" t="s">
        <v>270</v>
      </c>
      <c r="D138" s="183" t="s">
        <v>60</v>
      </c>
      <c r="E138" s="183" t="s">
        <v>56</v>
      </c>
      <c r="F138" s="183" t="s">
        <v>57</v>
      </c>
      <c r="G138" s="183" t="s">
        <v>271</v>
      </c>
      <c r="H138" s="183" t="s">
        <v>272</v>
      </c>
      <c r="I138" s="183" t="s">
        <v>273</v>
      </c>
      <c r="J138" s="184" t="s">
        <v>232</v>
      </c>
      <c r="K138" s="185" t="s">
        <v>274</v>
      </c>
      <c r="L138" s="186"/>
      <c r="M138" s="90" t="s">
        <v>1</v>
      </c>
      <c r="N138" s="91" t="s">
        <v>39</v>
      </c>
      <c r="O138" s="91" t="s">
        <v>275</v>
      </c>
      <c r="P138" s="91" t="s">
        <v>276</v>
      </c>
      <c r="Q138" s="91" t="s">
        <v>277</v>
      </c>
      <c r="R138" s="91" t="s">
        <v>278</v>
      </c>
      <c r="S138" s="91" t="s">
        <v>279</v>
      </c>
      <c r="T138" s="92" t="s">
        <v>280</v>
      </c>
      <c r="U138" s="180"/>
      <c r="V138" s="180"/>
      <c r="W138" s="180"/>
      <c r="X138" s="180"/>
      <c r="Y138" s="180"/>
      <c r="Z138" s="180"/>
      <c r="AA138" s="180"/>
      <c r="AB138" s="180"/>
      <c r="AC138" s="180"/>
      <c r="AD138" s="180"/>
      <c r="AE138" s="180"/>
    </row>
    <row r="139" s="2" customFormat="1" ht="22.8" customHeight="1">
      <c r="A139" s="37"/>
      <c r="B139" s="38"/>
      <c r="C139" s="97" t="s">
        <v>228</v>
      </c>
      <c r="D139" s="37"/>
      <c r="E139" s="37"/>
      <c r="F139" s="37"/>
      <c r="G139" s="37"/>
      <c r="H139" s="37"/>
      <c r="I139" s="37"/>
      <c r="J139" s="187">
        <f>BK139</f>
        <v>0</v>
      </c>
      <c r="K139" s="37"/>
      <c r="L139" s="38"/>
      <c r="M139" s="93"/>
      <c r="N139" s="77"/>
      <c r="O139" s="94"/>
      <c r="P139" s="188">
        <f>P140+P181</f>
        <v>0</v>
      </c>
      <c r="Q139" s="94"/>
      <c r="R139" s="188">
        <f>R140+R181</f>
        <v>21.759892654859996</v>
      </c>
      <c r="S139" s="94"/>
      <c r="T139" s="189">
        <f>T140+T181</f>
        <v>0.13300000000000001</v>
      </c>
      <c r="U139" s="37"/>
      <c r="V139" s="37"/>
      <c r="W139" s="37"/>
      <c r="X139" s="37"/>
      <c r="Y139" s="37"/>
      <c r="Z139" s="37"/>
      <c r="AA139" s="37"/>
      <c r="AB139" s="37"/>
      <c r="AC139" s="37"/>
      <c r="AD139" s="37"/>
      <c r="AE139" s="37"/>
      <c r="AT139" s="18" t="s">
        <v>74</v>
      </c>
      <c r="AU139" s="18" t="s">
        <v>234</v>
      </c>
      <c r="BK139" s="190">
        <f>BK140+BK181</f>
        <v>0</v>
      </c>
    </row>
    <row r="140" s="12" customFormat="1" ht="25.92" customHeight="1">
      <c r="A140" s="12"/>
      <c r="B140" s="191"/>
      <c r="C140" s="12"/>
      <c r="D140" s="192" t="s">
        <v>74</v>
      </c>
      <c r="E140" s="193" t="s">
        <v>281</v>
      </c>
      <c r="F140" s="193" t="s">
        <v>282</v>
      </c>
      <c r="G140" s="12"/>
      <c r="H140" s="12"/>
      <c r="I140" s="194"/>
      <c r="J140" s="195">
        <f>BK140</f>
        <v>0</v>
      </c>
      <c r="K140" s="12"/>
      <c r="L140" s="191"/>
      <c r="M140" s="196"/>
      <c r="N140" s="197"/>
      <c r="O140" s="197"/>
      <c r="P140" s="198">
        <f>P141+P157+P168+P179</f>
        <v>0</v>
      </c>
      <c r="Q140" s="197"/>
      <c r="R140" s="198">
        <f>R141+R157+R168+R179</f>
        <v>21.296246233319998</v>
      </c>
      <c r="S140" s="197"/>
      <c r="T140" s="199">
        <f>T141+T157+T168+T179</f>
        <v>0.13300000000000001</v>
      </c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R140" s="192" t="s">
        <v>82</v>
      </c>
      <c r="AT140" s="200" t="s">
        <v>74</v>
      </c>
      <c r="AU140" s="200" t="s">
        <v>75</v>
      </c>
      <c r="AY140" s="192" t="s">
        <v>283</v>
      </c>
      <c r="BK140" s="201">
        <f>BK141+BK157+BK168+BK179</f>
        <v>0</v>
      </c>
    </row>
    <row r="141" s="12" customFormat="1" ht="22.8" customHeight="1">
      <c r="A141" s="12"/>
      <c r="B141" s="191"/>
      <c r="C141" s="12"/>
      <c r="D141" s="192" t="s">
        <v>74</v>
      </c>
      <c r="E141" s="202" t="s">
        <v>92</v>
      </c>
      <c r="F141" s="202" t="s">
        <v>357</v>
      </c>
      <c r="G141" s="12"/>
      <c r="H141" s="12"/>
      <c r="I141" s="194"/>
      <c r="J141" s="203">
        <f>BK141</f>
        <v>0</v>
      </c>
      <c r="K141" s="12"/>
      <c r="L141" s="191"/>
      <c r="M141" s="196"/>
      <c r="N141" s="197"/>
      <c r="O141" s="197"/>
      <c r="P141" s="198">
        <f>SUM(P142:P156)</f>
        <v>0</v>
      </c>
      <c r="Q141" s="197"/>
      <c r="R141" s="198">
        <f>SUM(R142:R156)</f>
        <v>18.083619505879998</v>
      </c>
      <c r="S141" s="197"/>
      <c r="T141" s="199">
        <f>SUM(T142:T156)</f>
        <v>0</v>
      </c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R141" s="192" t="s">
        <v>82</v>
      </c>
      <c r="AT141" s="200" t="s">
        <v>74</v>
      </c>
      <c r="AU141" s="200" t="s">
        <v>82</v>
      </c>
      <c r="AY141" s="192" t="s">
        <v>283</v>
      </c>
      <c r="BK141" s="201">
        <f>SUM(BK142:BK156)</f>
        <v>0</v>
      </c>
    </row>
    <row r="142" s="2" customFormat="1" ht="33" customHeight="1">
      <c r="A142" s="37"/>
      <c r="B142" s="168"/>
      <c r="C142" s="204" t="s">
        <v>82</v>
      </c>
      <c r="D142" s="204" t="s">
        <v>285</v>
      </c>
      <c r="E142" s="205" t="s">
        <v>5934</v>
      </c>
      <c r="F142" s="206" t="s">
        <v>5935</v>
      </c>
      <c r="G142" s="207" t="s">
        <v>344</v>
      </c>
      <c r="H142" s="208">
        <v>0.10199999999999999</v>
      </c>
      <c r="I142" s="209"/>
      <c r="J142" s="210">
        <f>ROUND(I142*H142,2)</f>
        <v>0</v>
      </c>
      <c r="K142" s="211"/>
      <c r="L142" s="38"/>
      <c r="M142" s="212" t="s">
        <v>1</v>
      </c>
      <c r="N142" s="213" t="s">
        <v>41</v>
      </c>
      <c r="O142" s="81"/>
      <c r="P142" s="214">
        <f>O142*H142</f>
        <v>0</v>
      </c>
      <c r="Q142" s="214">
        <v>0.017104000000000001</v>
      </c>
      <c r="R142" s="214">
        <f>Q142*H142</f>
        <v>0.0017446079999999999</v>
      </c>
      <c r="S142" s="214">
        <v>0</v>
      </c>
      <c r="T142" s="215">
        <f>S142*H142</f>
        <v>0</v>
      </c>
      <c r="U142" s="37"/>
      <c r="V142" s="37"/>
      <c r="W142" s="37"/>
      <c r="X142" s="37"/>
      <c r="Y142" s="37"/>
      <c r="Z142" s="37"/>
      <c r="AA142" s="37"/>
      <c r="AB142" s="37"/>
      <c r="AC142" s="37"/>
      <c r="AD142" s="37"/>
      <c r="AE142" s="37"/>
      <c r="AR142" s="216" t="s">
        <v>289</v>
      </c>
      <c r="AT142" s="216" t="s">
        <v>285</v>
      </c>
      <c r="AU142" s="216" t="s">
        <v>87</v>
      </c>
      <c r="AY142" s="18" t="s">
        <v>283</v>
      </c>
      <c r="BE142" s="217">
        <f>IF(N142="základná",J142,0)</f>
        <v>0</v>
      </c>
      <c r="BF142" s="217">
        <f>IF(N142="znížená",J142,0)</f>
        <v>0</v>
      </c>
      <c r="BG142" s="217">
        <f>IF(N142="zákl. prenesená",J142,0)</f>
        <v>0</v>
      </c>
      <c r="BH142" s="217">
        <f>IF(N142="zníž. prenesená",J142,0)</f>
        <v>0</v>
      </c>
      <c r="BI142" s="217">
        <f>IF(N142="nulová",J142,0)</f>
        <v>0</v>
      </c>
      <c r="BJ142" s="18" t="s">
        <v>87</v>
      </c>
      <c r="BK142" s="217">
        <f>ROUND(I142*H142,2)</f>
        <v>0</v>
      </c>
      <c r="BL142" s="18" t="s">
        <v>289</v>
      </c>
      <c r="BM142" s="216" t="s">
        <v>5936</v>
      </c>
    </row>
    <row r="143" s="2" customFormat="1" ht="24.15" customHeight="1">
      <c r="A143" s="37"/>
      <c r="B143" s="168"/>
      <c r="C143" s="242" t="s">
        <v>87</v>
      </c>
      <c r="D143" s="242" t="s">
        <v>582</v>
      </c>
      <c r="E143" s="243" t="s">
        <v>5937</v>
      </c>
      <c r="F143" s="244" t="s">
        <v>5938</v>
      </c>
      <c r="G143" s="245" t="s">
        <v>344</v>
      </c>
      <c r="H143" s="246">
        <v>0.10199999999999999</v>
      </c>
      <c r="I143" s="247"/>
      <c r="J143" s="248">
        <f>ROUND(I143*H143,2)</f>
        <v>0</v>
      </c>
      <c r="K143" s="249"/>
      <c r="L143" s="250"/>
      <c r="M143" s="251" t="s">
        <v>1</v>
      </c>
      <c r="N143" s="252" t="s">
        <v>41</v>
      </c>
      <c r="O143" s="81"/>
      <c r="P143" s="214">
        <f>O143*H143</f>
        <v>0</v>
      </c>
      <c r="Q143" s="214">
        <v>1</v>
      </c>
      <c r="R143" s="214">
        <f>Q143*H143</f>
        <v>0.10199999999999999</v>
      </c>
      <c r="S143" s="214">
        <v>0</v>
      </c>
      <c r="T143" s="215">
        <f>S143*H143</f>
        <v>0</v>
      </c>
      <c r="U143" s="37"/>
      <c r="V143" s="37"/>
      <c r="W143" s="37"/>
      <c r="X143" s="37"/>
      <c r="Y143" s="37"/>
      <c r="Z143" s="37"/>
      <c r="AA143" s="37"/>
      <c r="AB143" s="37"/>
      <c r="AC143" s="37"/>
      <c r="AD143" s="37"/>
      <c r="AE143" s="37"/>
      <c r="AR143" s="216" t="s">
        <v>319</v>
      </c>
      <c r="AT143" s="216" t="s">
        <v>582</v>
      </c>
      <c r="AU143" s="216" t="s">
        <v>87</v>
      </c>
      <c r="AY143" s="18" t="s">
        <v>283</v>
      </c>
      <c r="BE143" s="217">
        <f>IF(N143="základná",J143,0)</f>
        <v>0</v>
      </c>
      <c r="BF143" s="217">
        <f>IF(N143="znížená",J143,0)</f>
        <v>0</v>
      </c>
      <c r="BG143" s="217">
        <f>IF(N143="zákl. prenesená",J143,0)</f>
        <v>0</v>
      </c>
      <c r="BH143" s="217">
        <f>IF(N143="zníž. prenesená",J143,0)</f>
        <v>0</v>
      </c>
      <c r="BI143" s="217">
        <f>IF(N143="nulová",J143,0)</f>
        <v>0</v>
      </c>
      <c r="BJ143" s="18" t="s">
        <v>87</v>
      </c>
      <c r="BK143" s="217">
        <f>ROUND(I143*H143,2)</f>
        <v>0</v>
      </c>
      <c r="BL143" s="18" t="s">
        <v>289</v>
      </c>
      <c r="BM143" s="216" t="s">
        <v>5939</v>
      </c>
    </row>
    <row r="144" s="2" customFormat="1" ht="16.5" customHeight="1">
      <c r="A144" s="37"/>
      <c r="B144" s="168"/>
      <c r="C144" s="242" t="s">
        <v>92</v>
      </c>
      <c r="D144" s="242" t="s">
        <v>582</v>
      </c>
      <c r="E144" s="243" t="s">
        <v>5940</v>
      </c>
      <c r="F144" s="244" t="s">
        <v>5941</v>
      </c>
      <c r="G144" s="245" t="s">
        <v>373</v>
      </c>
      <c r="H144" s="246">
        <v>8</v>
      </c>
      <c r="I144" s="247"/>
      <c r="J144" s="248">
        <f>ROUND(I144*H144,2)</f>
        <v>0</v>
      </c>
      <c r="K144" s="249"/>
      <c r="L144" s="250"/>
      <c r="M144" s="251" t="s">
        <v>1</v>
      </c>
      <c r="N144" s="252" t="s">
        <v>41</v>
      </c>
      <c r="O144" s="81"/>
      <c r="P144" s="214">
        <f>O144*H144</f>
        <v>0</v>
      </c>
      <c r="Q144" s="214">
        <v>0.00072000000000000005</v>
      </c>
      <c r="R144" s="214">
        <f>Q144*H144</f>
        <v>0.0057600000000000004</v>
      </c>
      <c r="S144" s="214">
        <v>0</v>
      </c>
      <c r="T144" s="215">
        <f>S144*H144</f>
        <v>0</v>
      </c>
      <c r="U144" s="37"/>
      <c r="V144" s="37"/>
      <c r="W144" s="37"/>
      <c r="X144" s="37"/>
      <c r="Y144" s="37"/>
      <c r="Z144" s="37"/>
      <c r="AA144" s="37"/>
      <c r="AB144" s="37"/>
      <c r="AC144" s="37"/>
      <c r="AD144" s="37"/>
      <c r="AE144" s="37"/>
      <c r="AR144" s="216" t="s">
        <v>319</v>
      </c>
      <c r="AT144" s="216" t="s">
        <v>582</v>
      </c>
      <c r="AU144" s="216" t="s">
        <v>87</v>
      </c>
      <c r="AY144" s="18" t="s">
        <v>283</v>
      </c>
      <c r="BE144" s="217">
        <f>IF(N144="základná",J144,0)</f>
        <v>0</v>
      </c>
      <c r="BF144" s="217">
        <f>IF(N144="znížená",J144,0)</f>
        <v>0</v>
      </c>
      <c r="BG144" s="217">
        <f>IF(N144="zákl. prenesená",J144,0)</f>
        <v>0</v>
      </c>
      <c r="BH144" s="217">
        <f>IF(N144="zníž. prenesená",J144,0)</f>
        <v>0</v>
      </c>
      <c r="BI144" s="217">
        <f>IF(N144="nulová",J144,0)</f>
        <v>0</v>
      </c>
      <c r="BJ144" s="18" t="s">
        <v>87</v>
      </c>
      <c r="BK144" s="217">
        <f>ROUND(I144*H144,2)</f>
        <v>0</v>
      </c>
      <c r="BL144" s="18" t="s">
        <v>289</v>
      </c>
      <c r="BM144" s="216" t="s">
        <v>5942</v>
      </c>
    </row>
    <row r="145" s="13" customFormat="1">
      <c r="A145" s="13"/>
      <c r="B145" s="218"/>
      <c r="C145" s="13"/>
      <c r="D145" s="219" t="s">
        <v>291</v>
      </c>
      <c r="E145" s="220" t="s">
        <v>1</v>
      </c>
      <c r="F145" s="221" t="s">
        <v>5943</v>
      </c>
      <c r="G145" s="13"/>
      <c r="H145" s="222">
        <v>8</v>
      </c>
      <c r="I145" s="223"/>
      <c r="J145" s="13"/>
      <c r="K145" s="13"/>
      <c r="L145" s="218"/>
      <c r="M145" s="224"/>
      <c r="N145" s="225"/>
      <c r="O145" s="225"/>
      <c r="P145" s="225"/>
      <c r="Q145" s="225"/>
      <c r="R145" s="225"/>
      <c r="S145" s="225"/>
      <c r="T145" s="226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T145" s="220" t="s">
        <v>291</v>
      </c>
      <c r="AU145" s="220" t="s">
        <v>87</v>
      </c>
      <c r="AV145" s="13" t="s">
        <v>87</v>
      </c>
      <c r="AW145" s="13" t="s">
        <v>31</v>
      </c>
      <c r="AX145" s="13" t="s">
        <v>82</v>
      </c>
      <c r="AY145" s="220" t="s">
        <v>283</v>
      </c>
    </row>
    <row r="146" s="2" customFormat="1" ht="21.75" customHeight="1">
      <c r="A146" s="37"/>
      <c r="B146" s="168"/>
      <c r="C146" s="204" t="s">
        <v>289</v>
      </c>
      <c r="D146" s="204" t="s">
        <v>285</v>
      </c>
      <c r="E146" s="205" t="s">
        <v>1846</v>
      </c>
      <c r="F146" s="206" t="s">
        <v>1847</v>
      </c>
      <c r="G146" s="207" t="s">
        <v>296</v>
      </c>
      <c r="H146" s="208">
        <v>2.9500000000000002</v>
      </c>
      <c r="I146" s="209"/>
      <c r="J146" s="210">
        <f>ROUND(I146*H146,2)</f>
        <v>0</v>
      </c>
      <c r="K146" s="211"/>
      <c r="L146" s="38"/>
      <c r="M146" s="212" t="s">
        <v>1</v>
      </c>
      <c r="N146" s="213" t="s">
        <v>41</v>
      </c>
      <c r="O146" s="81"/>
      <c r="P146" s="214">
        <f>O146*H146</f>
        <v>0</v>
      </c>
      <c r="Q146" s="214">
        <v>2.4017667899999999</v>
      </c>
      <c r="R146" s="214">
        <f>Q146*H146</f>
        <v>7.0852120305000001</v>
      </c>
      <c r="S146" s="214">
        <v>0</v>
      </c>
      <c r="T146" s="215">
        <f>S146*H146</f>
        <v>0</v>
      </c>
      <c r="U146" s="37"/>
      <c r="V146" s="37"/>
      <c r="W146" s="37"/>
      <c r="X146" s="37"/>
      <c r="Y146" s="37"/>
      <c r="Z146" s="37"/>
      <c r="AA146" s="37"/>
      <c r="AB146" s="37"/>
      <c r="AC146" s="37"/>
      <c r="AD146" s="37"/>
      <c r="AE146" s="37"/>
      <c r="AR146" s="216" t="s">
        <v>289</v>
      </c>
      <c r="AT146" s="216" t="s">
        <v>285</v>
      </c>
      <c r="AU146" s="216" t="s">
        <v>87</v>
      </c>
      <c r="AY146" s="18" t="s">
        <v>283</v>
      </c>
      <c r="BE146" s="217">
        <f>IF(N146="základná",J146,0)</f>
        <v>0</v>
      </c>
      <c r="BF146" s="217">
        <f>IF(N146="znížená",J146,0)</f>
        <v>0</v>
      </c>
      <c r="BG146" s="217">
        <f>IF(N146="zákl. prenesená",J146,0)</f>
        <v>0</v>
      </c>
      <c r="BH146" s="217">
        <f>IF(N146="zníž. prenesená",J146,0)</f>
        <v>0</v>
      </c>
      <c r="BI146" s="217">
        <f>IF(N146="nulová",J146,0)</f>
        <v>0</v>
      </c>
      <c r="BJ146" s="18" t="s">
        <v>87</v>
      </c>
      <c r="BK146" s="217">
        <f>ROUND(I146*H146,2)</f>
        <v>0</v>
      </c>
      <c r="BL146" s="18" t="s">
        <v>289</v>
      </c>
      <c r="BM146" s="216" t="s">
        <v>5944</v>
      </c>
    </row>
    <row r="147" s="13" customFormat="1">
      <c r="A147" s="13"/>
      <c r="B147" s="218"/>
      <c r="C147" s="13"/>
      <c r="D147" s="219" t="s">
        <v>291</v>
      </c>
      <c r="E147" s="220" t="s">
        <v>1</v>
      </c>
      <c r="F147" s="221" t="s">
        <v>5945</v>
      </c>
      <c r="G147" s="13"/>
      <c r="H147" s="222">
        <v>2.9500000000000002</v>
      </c>
      <c r="I147" s="223"/>
      <c r="J147" s="13"/>
      <c r="K147" s="13"/>
      <c r="L147" s="218"/>
      <c r="M147" s="224"/>
      <c r="N147" s="225"/>
      <c r="O147" s="225"/>
      <c r="P147" s="225"/>
      <c r="Q147" s="225"/>
      <c r="R147" s="225"/>
      <c r="S147" s="225"/>
      <c r="T147" s="226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T147" s="220" t="s">
        <v>291</v>
      </c>
      <c r="AU147" s="220" t="s">
        <v>87</v>
      </c>
      <c r="AV147" s="13" t="s">
        <v>87</v>
      </c>
      <c r="AW147" s="13" t="s">
        <v>31</v>
      </c>
      <c r="AX147" s="13" t="s">
        <v>82</v>
      </c>
      <c r="AY147" s="220" t="s">
        <v>283</v>
      </c>
    </row>
    <row r="148" s="2" customFormat="1" ht="24.15" customHeight="1">
      <c r="A148" s="37"/>
      <c r="B148" s="168"/>
      <c r="C148" s="204" t="s">
        <v>306</v>
      </c>
      <c r="D148" s="204" t="s">
        <v>285</v>
      </c>
      <c r="E148" s="205" t="s">
        <v>1850</v>
      </c>
      <c r="F148" s="206" t="s">
        <v>1851</v>
      </c>
      <c r="G148" s="207" t="s">
        <v>288</v>
      </c>
      <c r="H148" s="208">
        <v>33</v>
      </c>
      <c r="I148" s="209"/>
      <c r="J148" s="210">
        <f>ROUND(I148*H148,2)</f>
        <v>0</v>
      </c>
      <c r="K148" s="211"/>
      <c r="L148" s="38"/>
      <c r="M148" s="212" t="s">
        <v>1</v>
      </c>
      <c r="N148" s="213" t="s">
        <v>41</v>
      </c>
      <c r="O148" s="81"/>
      <c r="P148" s="214">
        <f>O148*H148</f>
        <v>0</v>
      </c>
      <c r="Q148" s="214">
        <v>0.0022956999999999999</v>
      </c>
      <c r="R148" s="214">
        <f>Q148*H148</f>
        <v>0.075758099999999995</v>
      </c>
      <c r="S148" s="214">
        <v>0</v>
      </c>
      <c r="T148" s="215">
        <f>S148*H148</f>
        <v>0</v>
      </c>
      <c r="U148" s="37"/>
      <c r="V148" s="37"/>
      <c r="W148" s="37"/>
      <c r="X148" s="37"/>
      <c r="Y148" s="37"/>
      <c r="Z148" s="37"/>
      <c r="AA148" s="37"/>
      <c r="AB148" s="37"/>
      <c r="AC148" s="37"/>
      <c r="AD148" s="37"/>
      <c r="AE148" s="37"/>
      <c r="AR148" s="216" t="s">
        <v>289</v>
      </c>
      <c r="AT148" s="216" t="s">
        <v>285</v>
      </c>
      <c r="AU148" s="216" t="s">
        <v>87</v>
      </c>
      <c r="AY148" s="18" t="s">
        <v>283</v>
      </c>
      <c r="BE148" s="217">
        <f>IF(N148="základná",J148,0)</f>
        <v>0</v>
      </c>
      <c r="BF148" s="217">
        <f>IF(N148="znížená",J148,0)</f>
        <v>0</v>
      </c>
      <c r="BG148" s="217">
        <f>IF(N148="zákl. prenesená",J148,0)</f>
        <v>0</v>
      </c>
      <c r="BH148" s="217">
        <f>IF(N148="zníž. prenesená",J148,0)</f>
        <v>0</v>
      </c>
      <c r="BI148" s="217">
        <f>IF(N148="nulová",J148,0)</f>
        <v>0</v>
      </c>
      <c r="BJ148" s="18" t="s">
        <v>87</v>
      </c>
      <c r="BK148" s="217">
        <f>ROUND(I148*H148,2)</f>
        <v>0</v>
      </c>
      <c r="BL148" s="18" t="s">
        <v>289</v>
      </c>
      <c r="BM148" s="216" t="s">
        <v>5946</v>
      </c>
    </row>
    <row r="149" s="13" customFormat="1">
      <c r="A149" s="13"/>
      <c r="B149" s="218"/>
      <c r="C149" s="13"/>
      <c r="D149" s="219" t="s">
        <v>291</v>
      </c>
      <c r="E149" s="220" t="s">
        <v>1</v>
      </c>
      <c r="F149" s="221" t="s">
        <v>5947</v>
      </c>
      <c r="G149" s="13"/>
      <c r="H149" s="222">
        <v>33</v>
      </c>
      <c r="I149" s="223"/>
      <c r="J149" s="13"/>
      <c r="K149" s="13"/>
      <c r="L149" s="218"/>
      <c r="M149" s="224"/>
      <c r="N149" s="225"/>
      <c r="O149" s="225"/>
      <c r="P149" s="225"/>
      <c r="Q149" s="225"/>
      <c r="R149" s="225"/>
      <c r="S149" s="225"/>
      <c r="T149" s="226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T149" s="220" t="s">
        <v>291</v>
      </c>
      <c r="AU149" s="220" t="s">
        <v>87</v>
      </c>
      <c r="AV149" s="13" t="s">
        <v>87</v>
      </c>
      <c r="AW149" s="13" t="s">
        <v>31</v>
      </c>
      <c r="AX149" s="13" t="s">
        <v>82</v>
      </c>
      <c r="AY149" s="220" t="s">
        <v>283</v>
      </c>
    </row>
    <row r="150" s="2" customFormat="1" ht="24.15" customHeight="1">
      <c r="A150" s="37"/>
      <c r="B150" s="168"/>
      <c r="C150" s="204" t="s">
        <v>310</v>
      </c>
      <c r="D150" s="204" t="s">
        <v>285</v>
      </c>
      <c r="E150" s="205" t="s">
        <v>1855</v>
      </c>
      <c r="F150" s="206" t="s">
        <v>1856</v>
      </c>
      <c r="G150" s="207" t="s">
        <v>288</v>
      </c>
      <c r="H150" s="208">
        <v>33</v>
      </c>
      <c r="I150" s="209"/>
      <c r="J150" s="210">
        <f>ROUND(I150*H150,2)</f>
        <v>0</v>
      </c>
      <c r="K150" s="211"/>
      <c r="L150" s="38"/>
      <c r="M150" s="212" t="s">
        <v>1</v>
      </c>
      <c r="N150" s="213" t="s">
        <v>41</v>
      </c>
      <c r="O150" s="81"/>
      <c r="P150" s="214">
        <f>O150*H150</f>
        <v>0</v>
      </c>
      <c r="Q150" s="214">
        <v>0</v>
      </c>
      <c r="R150" s="214">
        <f>Q150*H150</f>
        <v>0</v>
      </c>
      <c r="S150" s="214">
        <v>0</v>
      </c>
      <c r="T150" s="215">
        <f>S150*H150</f>
        <v>0</v>
      </c>
      <c r="U150" s="37"/>
      <c r="V150" s="37"/>
      <c r="W150" s="37"/>
      <c r="X150" s="37"/>
      <c r="Y150" s="37"/>
      <c r="Z150" s="37"/>
      <c r="AA150" s="37"/>
      <c r="AB150" s="37"/>
      <c r="AC150" s="37"/>
      <c r="AD150" s="37"/>
      <c r="AE150" s="37"/>
      <c r="AR150" s="216" t="s">
        <v>289</v>
      </c>
      <c r="AT150" s="216" t="s">
        <v>285</v>
      </c>
      <c r="AU150" s="216" t="s">
        <v>87</v>
      </c>
      <c r="AY150" s="18" t="s">
        <v>283</v>
      </c>
      <c r="BE150" s="217">
        <f>IF(N150="základná",J150,0)</f>
        <v>0</v>
      </c>
      <c r="BF150" s="217">
        <f>IF(N150="znížená",J150,0)</f>
        <v>0</v>
      </c>
      <c r="BG150" s="217">
        <f>IF(N150="zákl. prenesená",J150,0)</f>
        <v>0</v>
      </c>
      <c r="BH150" s="217">
        <f>IF(N150="zníž. prenesená",J150,0)</f>
        <v>0</v>
      </c>
      <c r="BI150" s="217">
        <f>IF(N150="nulová",J150,0)</f>
        <v>0</v>
      </c>
      <c r="BJ150" s="18" t="s">
        <v>87</v>
      </c>
      <c r="BK150" s="217">
        <f>ROUND(I150*H150,2)</f>
        <v>0</v>
      </c>
      <c r="BL150" s="18" t="s">
        <v>289</v>
      </c>
      <c r="BM150" s="216" t="s">
        <v>5948</v>
      </c>
    </row>
    <row r="151" s="2" customFormat="1" ht="16.5" customHeight="1">
      <c r="A151" s="37"/>
      <c r="B151" s="168"/>
      <c r="C151" s="204" t="s">
        <v>315</v>
      </c>
      <c r="D151" s="204" t="s">
        <v>285</v>
      </c>
      <c r="E151" s="205" t="s">
        <v>1858</v>
      </c>
      <c r="F151" s="206" t="s">
        <v>1859</v>
      </c>
      <c r="G151" s="207" t="s">
        <v>344</v>
      </c>
      <c r="H151" s="208">
        <v>0.73199999999999998</v>
      </c>
      <c r="I151" s="209"/>
      <c r="J151" s="210">
        <f>ROUND(I151*H151,2)</f>
        <v>0</v>
      </c>
      <c r="K151" s="211"/>
      <c r="L151" s="38"/>
      <c r="M151" s="212" t="s">
        <v>1</v>
      </c>
      <c r="N151" s="213" t="s">
        <v>41</v>
      </c>
      <c r="O151" s="81"/>
      <c r="P151" s="214">
        <f>O151*H151</f>
        <v>0</v>
      </c>
      <c r="Q151" s="214">
        <v>1.0155523399999999</v>
      </c>
      <c r="R151" s="214">
        <f>Q151*H151</f>
        <v>0.74338431287999995</v>
      </c>
      <c r="S151" s="214">
        <v>0</v>
      </c>
      <c r="T151" s="215">
        <f>S151*H151</f>
        <v>0</v>
      </c>
      <c r="U151" s="37"/>
      <c r="V151" s="37"/>
      <c r="W151" s="37"/>
      <c r="X151" s="37"/>
      <c r="Y151" s="37"/>
      <c r="Z151" s="37"/>
      <c r="AA151" s="37"/>
      <c r="AB151" s="37"/>
      <c r="AC151" s="37"/>
      <c r="AD151" s="37"/>
      <c r="AE151" s="37"/>
      <c r="AR151" s="216" t="s">
        <v>289</v>
      </c>
      <c r="AT151" s="216" t="s">
        <v>285</v>
      </c>
      <c r="AU151" s="216" t="s">
        <v>87</v>
      </c>
      <c r="AY151" s="18" t="s">
        <v>283</v>
      </c>
      <c r="BE151" s="217">
        <f>IF(N151="základná",J151,0)</f>
        <v>0</v>
      </c>
      <c r="BF151" s="217">
        <f>IF(N151="znížená",J151,0)</f>
        <v>0</v>
      </c>
      <c r="BG151" s="217">
        <f>IF(N151="zákl. prenesená",J151,0)</f>
        <v>0</v>
      </c>
      <c r="BH151" s="217">
        <f>IF(N151="zníž. prenesená",J151,0)</f>
        <v>0</v>
      </c>
      <c r="BI151" s="217">
        <f>IF(N151="nulová",J151,0)</f>
        <v>0</v>
      </c>
      <c r="BJ151" s="18" t="s">
        <v>87</v>
      </c>
      <c r="BK151" s="217">
        <f>ROUND(I151*H151,2)</f>
        <v>0</v>
      </c>
      <c r="BL151" s="18" t="s">
        <v>289</v>
      </c>
      <c r="BM151" s="216" t="s">
        <v>5949</v>
      </c>
    </row>
    <row r="152" s="2" customFormat="1" ht="24.15" customHeight="1">
      <c r="A152" s="37"/>
      <c r="B152" s="168"/>
      <c r="C152" s="204" t="s">
        <v>319</v>
      </c>
      <c r="D152" s="204" t="s">
        <v>285</v>
      </c>
      <c r="E152" s="205" t="s">
        <v>1866</v>
      </c>
      <c r="F152" s="206" t="s">
        <v>1867</v>
      </c>
      <c r="G152" s="207" t="s">
        <v>296</v>
      </c>
      <c r="H152" s="208">
        <v>4.0700000000000003</v>
      </c>
      <c r="I152" s="209"/>
      <c r="J152" s="210">
        <f>ROUND(I152*H152,2)</f>
        <v>0</v>
      </c>
      <c r="K152" s="211"/>
      <c r="L152" s="38"/>
      <c r="M152" s="212" t="s">
        <v>1</v>
      </c>
      <c r="N152" s="213" t="s">
        <v>41</v>
      </c>
      <c r="O152" s="81"/>
      <c r="P152" s="214">
        <f>O152*H152</f>
        <v>0</v>
      </c>
      <c r="Q152" s="214">
        <v>2.4022043499999999</v>
      </c>
      <c r="R152" s="214">
        <f>Q152*H152</f>
        <v>9.7769717044999993</v>
      </c>
      <c r="S152" s="214">
        <v>0</v>
      </c>
      <c r="T152" s="215">
        <f>S152*H152</f>
        <v>0</v>
      </c>
      <c r="U152" s="37"/>
      <c r="V152" s="37"/>
      <c r="W152" s="37"/>
      <c r="X152" s="37"/>
      <c r="Y152" s="37"/>
      <c r="Z152" s="37"/>
      <c r="AA152" s="37"/>
      <c r="AB152" s="37"/>
      <c r="AC152" s="37"/>
      <c r="AD152" s="37"/>
      <c r="AE152" s="37"/>
      <c r="AR152" s="216" t="s">
        <v>289</v>
      </c>
      <c r="AT152" s="216" t="s">
        <v>285</v>
      </c>
      <c r="AU152" s="216" t="s">
        <v>87</v>
      </c>
      <c r="AY152" s="18" t="s">
        <v>283</v>
      </c>
      <c r="BE152" s="217">
        <f>IF(N152="základná",J152,0)</f>
        <v>0</v>
      </c>
      <c r="BF152" s="217">
        <f>IF(N152="znížená",J152,0)</f>
        <v>0</v>
      </c>
      <c r="BG152" s="217">
        <f>IF(N152="zákl. prenesená",J152,0)</f>
        <v>0</v>
      </c>
      <c r="BH152" s="217">
        <f>IF(N152="zníž. prenesená",J152,0)</f>
        <v>0</v>
      </c>
      <c r="BI152" s="217">
        <f>IF(N152="nulová",J152,0)</f>
        <v>0</v>
      </c>
      <c r="BJ152" s="18" t="s">
        <v>87</v>
      </c>
      <c r="BK152" s="217">
        <f>ROUND(I152*H152,2)</f>
        <v>0</v>
      </c>
      <c r="BL152" s="18" t="s">
        <v>289</v>
      </c>
      <c r="BM152" s="216" t="s">
        <v>5950</v>
      </c>
    </row>
    <row r="153" s="13" customFormat="1">
      <c r="A153" s="13"/>
      <c r="B153" s="218"/>
      <c r="C153" s="13"/>
      <c r="D153" s="219" t="s">
        <v>291</v>
      </c>
      <c r="E153" s="220" t="s">
        <v>1</v>
      </c>
      <c r="F153" s="221" t="s">
        <v>5951</v>
      </c>
      <c r="G153" s="13"/>
      <c r="H153" s="222">
        <v>4.0700000000000003</v>
      </c>
      <c r="I153" s="223"/>
      <c r="J153" s="13"/>
      <c r="K153" s="13"/>
      <c r="L153" s="218"/>
      <c r="M153" s="224"/>
      <c r="N153" s="225"/>
      <c r="O153" s="225"/>
      <c r="P153" s="225"/>
      <c r="Q153" s="225"/>
      <c r="R153" s="225"/>
      <c r="S153" s="225"/>
      <c r="T153" s="226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T153" s="220" t="s">
        <v>291</v>
      </c>
      <c r="AU153" s="220" t="s">
        <v>87</v>
      </c>
      <c r="AV153" s="13" t="s">
        <v>87</v>
      </c>
      <c r="AW153" s="13" t="s">
        <v>31</v>
      </c>
      <c r="AX153" s="13" t="s">
        <v>82</v>
      </c>
      <c r="AY153" s="220" t="s">
        <v>283</v>
      </c>
    </row>
    <row r="154" s="2" customFormat="1" ht="24.15" customHeight="1">
      <c r="A154" s="37"/>
      <c r="B154" s="168"/>
      <c r="C154" s="204" t="s">
        <v>323</v>
      </c>
      <c r="D154" s="204" t="s">
        <v>285</v>
      </c>
      <c r="E154" s="205" t="s">
        <v>1870</v>
      </c>
      <c r="F154" s="206" t="s">
        <v>1871</v>
      </c>
      <c r="G154" s="207" t="s">
        <v>288</v>
      </c>
      <c r="H154" s="208">
        <v>23.949999999999999</v>
      </c>
      <c r="I154" s="209"/>
      <c r="J154" s="210">
        <f>ROUND(I154*H154,2)</f>
        <v>0</v>
      </c>
      <c r="K154" s="211"/>
      <c r="L154" s="38"/>
      <c r="M154" s="212" t="s">
        <v>1</v>
      </c>
      <c r="N154" s="213" t="s">
        <v>41</v>
      </c>
      <c r="O154" s="81"/>
      <c r="P154" s="214">
        <f>O154*H154</f>
        <v>0</v>
      </c>
      <c r="Q154" s="214">
        <v>0.012225</v>
      </c>
      <c r="R154" s="214">
        <f>Q154*H154</f>
        <v>0.29278874999999999</v>
      </c>
      <c r="S154" s="214">
        <v>0</v>
      </c>
      <c r="T154" s="215">
        <f>S154*H154</f>
        <v>0</v>
      </c>
      <c r="U154" s="37"/>
      <c r="V154" s="37"/>
      <c r="W154" s="37"/>
      <c r="X154" s="37"/>
      <c r="Y154" s="37"/>
      <c r="Z154" s="37"/>
      <c r="AA154" s="37"/>
      <c r="AB154" s="37"/>
      <c r="AC154" s="37"/>
      <c r="AD154" s="37"/>
      <c r="AE154" s="37"/>
      <c r="AR154" s="216" t="s">
        <v>289</v>
      </c>
      <c r="AT154" s="216" t="s">
        <v>285</v>
      </c>
      <c r="AU154" s="216" t="s">
        <v>87</v>
      </c>
      <c r="AY154" s="18" t="s">
        <v>283</v>
      </c>
      <c r="BE154" s="217">
        <f>IF(N154="základná",J154,0)</f>
        <v>0</v>
      </c>
      <c r="BF154" s="217">
        <f>IF(N154="znížená",J154,0)</f>
        <v>0</v>
      </c>
      <c r="BG154" s="217">
        <f>IF(N154="zákl. prenesená",J154,0)</f>
        <v>0</v>
      </c>
      <c r="BH154" s="217">
        <f>IF(N154="zníž. prenesená",J154,0)</f>
        <v>0</v>
      </c>
      <c r="BI154" s="217">
        <f>IF(N154="nulová",J154,0)</f>
        <v>0</v>
      </c>
      <c r="BJ154" s="18" t="s">
        <v>87</v>
      </c>
      <c r="BK154" s="217">
        <f>ROUND(I154*H154,2)</f>
        <v>0</v>
      </c>
      <c r="BL154" s="18" t="s">
        <v>289</v>
      </c>
      <c r="BM154" s="216" t="s">
        <v>5952</v>
      </c>
    </row>
    <row r="155" s="13" customFormat="1">
      <c r="A155" s="13"/>
      <c r="B155" s="218"/>
      <c r="C155" s="13"/>
      <c r="D155" s="219" t="s">
        <v>291</v>
      </c>
      <c r="E155" s="220" t="s">
        <v>1</v>
      </c>
      <c r="F155" s="221" t="s">
        <v>5953</v>
      </c>
      <c r="G155" s="13"/>
      <c r="H155" s="222">
        <v>23.949999999999999</v>
      </c>
      <c r="I155" s="223"/>
      <c r="J155" s="13"/>
      <c r="K155" s="13"/>
      <c r="L155" s="218"/>
      <c r="M155" s="224"/>
      <c r="N155" s="225"/>
      <c r="O155" s="225"/>
      <c r="P155" s="225"/>
      <c r="Q155" s="225"/>
      <c r="R155" s="225"/>
      <c r="S155" s="225"/>
      <c r="T155" s="226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T155" s="220" t="s">
        <v>291</v>
      </c>
      <c r="AU155" s="220" t="s">
        <v>87</v>
      </c>
      <c r="AV155" s="13" t="s">
        <v>87</v>
      </c>
      <c r="AW155" s="13" t="s">
        <v>31</v>
      </c>
      <c r="AX155" s="13" t="s">
        <v>82</v>
      </c>
      <c r="AY155" s="220" t="s">
        <v>283</v>
      </c>
    </row>
    <row r="156" s="2" customFormat="1" ht="33" customHeight="1">
      <c r="A156" s="37"/>
      <c r="B156" s="168"/>
      <c r="C156" s="204" t="s">
        <v>327</v>
      </c>
      <c r="D156" s="204" t="s">
        <v>285</v>
      </c>
      <c r="E156" s="205" t="s">
        <v>1874</v>
      </c>
      <c r="F156" s="206" t="s">
        <v>1875</v>
      </c>
      <c r="G156" s="207" t="s">
        <v>288</v>
      </c>
      <c r="H156" s="208">
        <v>23.949999999999999</v>
      </c>
      <c r="I156" s="209"/>
      <c r="J156" s="210">
        <f>ROUND(I156*H156,2)</f>
        <v>0</v>
      </c>
      <c r="K156" s="211"/>
      <c r="L156" s="38"/>
      <c r="M156" s="212" t="s">
        <v>1</v>
      </c>
      <c r="N156" s="213" t="s">
        <v>41</v>
      </c>
      <c r="O156" s="81"/>
      <c r="P156" s="214">
        <f>O156*H156</f>
        <v>0</v>
      </c>
      <c r="Q156" s="214">
        <v>0</v>
      </c>
      <c r="R156" s="214">
        <f>Q156*H156</f>
        <v>0</v>
      </c>
      <c r="S156" s="214">
        <v>0</v>
      </c>
      <c r="T156" s="215">
        <f>S156*H156</f>
        <v>0</v>
      </c>
      <c r="U156" s="37"/>
      <c r="V156" s="37"/>
      <c r="W156" s="37"/>
      <c r="X156" s="37"/>
      <c r="Y156" s="37"/>
      <c r="Z156" s="37"/>
      <c r="AA156" s="37"/>
      <c r="AB156" s="37"/>
      <c r="AC156" s="37"/>
      <c r="AD156" s="37"/>
      <c r="AE156" s="37"/>
      <c r="AR156" s="216" t="s">
        <v>289</v>
      </c>
      <c r="AT156" s="216" t="s">
        <v>285</v>
      </c>
      <c r="AU156" s="216" t="s">
        <v>87</v>
      </c>
      <c r="AY156" s="18" t="s">
        <v>283</v>
      </c>
      <c r="BE156" s="217">
        <f>IF(N156="základná",J156,0)</f>
        <v>0</v>
      </c>
      <c r="BF156" s="217">
        <f>IF(N156="znížená",J156,0)</f>
        <v>0</v>
      </c>
      <c r="BG156" s="217">
        <f>IF(N156="zákl. prenesená",J156,0)</f>
        <v>0</v>
      </c>
      <c r="BH156" s="217">
        <f>IF(N156="zníž. prenesená",J156,0)</f>
        <v>0</v>
      </c>
      <c r="BI156" s="217">
        <f>IF(N156="nulová",J156,0)</f>
        <v>0</v>
      </c>
      <c r="BJ156" s="18" t="s">
        <v>87</v>
      </c>
      <c r="BK156" s="217">
        <f>ROUND(I156*H156,2)</f>
        <v>0</v>
      </c>
      <c r="BL156" s="18" t="s">
        <v>289</v>
      </c>
      <c r="BM156" s="216" t="s">
        <v>5954</v>
      </c>
    </row>
    <row r="157" s="12" customFormat="1" ht="22.8" customHeight="1">
      <c r="A157" s="12"/>
      <c r="B157" s="191"/>
      <c r="C157" s="12"/>
      <c r="D157" s="192" t="s">
        <v>74</v>
      </c>
      <c r="E157" s="202" t="s">
        <v>289</v>
      </c>
      <c r="F157" s="202" t="s">
        <v>1884</v>
      </c>
      <c r="G157" s="12"/>
      <c r="H157" s="12"/>
      <c r="I157" s="194"/>
      <c r="J157" s="203">
        <f>BK157</f>
        <v>0</v>
      </c>
      <c r="K157" s="12"/>
      <c r="L157" s="191"/>
      <c r="M157" s="196"/>
      <c r="N157" s="197"/>
      <c r="O157" s="197"/>
      <c r="P157" s="198">
        <f>SUM(P158:P167)</f>
        <v>0</v>
      </c>
      <c r="Q157" s="197"/>
      <c r="R157" s="198">
        <f>SUM(R158:R167)</f>
        <v>3.19771036744</v>
      </c>
      <c r="S157" s="197"/>
      <c r="T157" s="199">
        <f>SUM(T158:T167)</f>
        <v>0</v>
      </c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R157" s="192" t="s">
        <v>82</v>
      </c>
      <c r="AT157" s="200" t="s">
        <v>74</v>
      </c>
      <c r="AU157" s="200" t="s">
        <v>82</v>
      </c>
      <c r="AY157" s="192" t="s">
        <v>283</v>
      </c>
      <c r="BK157" s="201">
        <f>SUM(BK158:BK167)</f>
        <v>0</v>
      </c>
    </row>
    <row r="158" s="2" customFormat="1" ht="24.15" customHeight="1">
      <c r="A158" s="37"/>
      <c r="B158" s="168"/>
      <c r="C158" s="204" t="s">
        <v>332</v>
      </c>
      <c r="D158" s="204" t="s">
        <v>285</v>
      </c>
      <c r="E158" s="205" t="s">
        <v>1885</v>
      </c>
      <c r="F158" s="206" t="s">
        <v>1886</v>
      </c>
      <c r="G158" s="207" t="s">
        <v>296</v>
      </c>
      <c r="H158" s="208">
        <v>0.35299999999999998</v>
      </c>
      <c r="I158" s="209"/>
      <c r="J158" s="210">
        <f>ROUND(I158*H158,2)</f>
        <v>0</v>
      </c>
      <c r="K158" s="211"/>
      <c r="L158" s="38"/>
      <c r="M158" s="212" t="s">
        <v>1</v>
      </c>
      <c r="N158" s="213" t="s">
        <v>41</v>
      </c>
      <c r="O158" s="81"/>
      <c r="P158" s="214">
        <f>O158*H158</f>
        <v>0</v>
      </c>
      <c r="Q158" s="214">
        <v>2.4018963000000002</v>
      </c>
      <c r="R158" s="214">
        <f>Q158*H158</f>
        <v>0.84786939390000005</v>
      </c>
      <c r="S158" s="214">
        <v>0</v>
      </c>
      <c r="T158" s="215">
        <f>S158*H158</f>
        <v>0</v>
      </c>
      <c r="U158" s="37"/>
      <c r="V158" s="37"/>
      <c r="W158" s="37"/>
      <c r="X158" s="37"/>
      <c r="Y158" s="37"/>
      <c r="Z158" s="37"/>
      <c r="AA158" s="37"/>
      <c r="AB158" s="37"/>
      <c r="AC158" s="37"/>
      <c r="AD158" s="37"/>
      <c r="AE158" s="37"/>
      <c r="AR158" s="216" t="s">
        <v>289</v>
      </c>
      <c r="AT158" s="216" t="s">
        <v>285</v>
      </c>
      <c r="AU158" s="216" t="s">
        <v>87</v>
      </c>
      <c r="AY158" s="18" t="s">
        <v>283</v>
      </c>
      <c r="BE158" s="217">
        <f>IF(N158="základná",J158,0)</f>
        <v>0</v>
      </c>
      <c r="BF158" s="217">
        <f>IF(N158="znížená",J158,0)</f>
        <v>0</v>
      </c>
      <c r="BG158" s="217">
        <f>IF(N158="zákl. prenesená",J158,0)</f>
        <v>0</v>
      </c>
      <c r="BH158" s="217">
        <f>IF(N158="zníž. prenesená",J158,0)</f>
        <v>0</v>
      </c>
      <c r="BI158" s="217">
        <f>IF(N158="nulová",J158,0)</f>
        <v>0</v>
      </c>
      <c r="BJ158" s="18" t="s">
        <v>87</v>
      </c>
      <c r="BK158" s="217">
        <f>ROUND(I158*H158,2)</f>
        <v>0</v>
      </c>
      <c r="BL158" s="18" t="s">
        <v>289</v>
      </c>
      <c r="BM158" s="216" t="s">
        <v>5955</v>
      </c>
    </row>
    <row r="159" s="13" customFormat="1">
      <c r="A159" s="13"/>
      <c r="B159" s="218"/>
      <c r="C159" s="13"/>
      <c r="D159" s="219" t="s">
        <v>291</v>
      </c>
      <c r="E159" s="220" t="s">
        <v>1</v>
      </c>
      <c r="F159" s="221" t="s">
        <v>5956</v>
      </c>
      <c r="G159" s="13"/>
      <c r="H159" s="222">
        <v>0.35299999999999998</v>
      </c>
      <c r="I159" s="223"/>
      <c r="J159" s="13"/>
      <c r="K159" s="13"/>
      <c r="L159" s="218"/>
      <c r="M159" s="224"/>
      <c r="N159" s="225"/>
      <c r="O159" s="225"/>
      <c r="P159" s="225"/>
      <c r="Q159" s="225"/>
      <c r="R159" s="225"/>
      <c r="S159" s="225"/>
      <c r="T159" s="226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T159" s="220" t="s">
        <v>291</v>
      </c>
      <c r="AU159" s="220" t="s">
        <v>87</v>
      </c>
      <c r="AV159" s="13" t="s">
        <v>87</v>
      </c>
      <c r="AW159" s="13" t="s">
        <v>31</v>
      </c>
      <c r="AX159" s="13" t="s">
        <v>82</v>
      </c>
      <c r="AY159" s="220" t="s">
        <v>283</v>
      </c>
    </row>
    <row r="160" s="2" customFormat="1" ht="16.5" customHeight="1">
      <c r="A160" s="37"/>
      <c r="B160" s="168"/>
      <c r="C160" s="204" t="s">
        <v>337</v>
      </c>
      <c r="D160" s="204" t="s">
        <v>285</v>
      </c>
      <c r="E160" s="205" t="s">
        <v>1891</v>
      </c>
      <c r="F160" s="206" t="s">
        <v>1892</v>
      </c>
      <c r="G160" s="207" t="s">
        <v>288</v>
      </c>
      <c r="H160" s="208">
        <v>3.3450000000000002</v>
      </c>
      <c r="I160" s="209"/>
      <c r="J160" s="210">
        <f>ROUND(I160*H160,2)</f>
        <v>0</v>
      </c>
      <c r="K160" s="211"/>
      <c r="L160" s="38"/>
      <c r="M160" s="212" t="s">
        <v>1</v>
      </c>
      <c r="N160" s="213" t="s">
        <v>41</v>
      </c>
      <c r="O160" s="81"/>
      <c r="P160" s="214">
        <f>O160*H160</f>
        <v>0</v>
      </c>
      <c r="Q160" s="214">
        <v>0.0018643900000000001</v>
      </c>
      <c r="R160" s="214">
        <f>Q160*H160</f>
        <v>0.0062363845500000006</v>
      </c>
      <c r="S160" s="214">
        <v>0</v>
      </c>
      <c r="T160" s="215">
        <f>S160*H160</f>
        <v>0</v>
      </c>
      <c r="U160" s="37"/>
      <c r="V160" s="37"/>
      <c r="W160" s="37"/>
      <c r="X160" s="37"/>
      <c r="Y160" s="37"/>
      <c r="Z160" s="37"/>
      <c r="AA160" s="37"/>
      <c r="AB160" s="37"/>
      <c r="AC160" s="37"/>
      <c r="AD160" s="37"/>
      <c r="AE160" s="37"/>
      <c r="AR160" s="216" t="s">
        <v>289</v>
      </c>
      <c r="AT160" s="216" t="s">
        <v>285</v>
      </c>
      <c r="AU160" s="216" t="s">
        <v>87</v>
      </c>
      <c r="AY160" s="18" t="s">
        <v>283</v>
      </c>
      <c r="BE160" s="217">
        <f>IF(N160="základná",J160,0)</f>
        <v>0</v>
      </c>
      <c r="BF160" s="217">
        <f>IF(N160="znížená",J160,0)</f>
        <v>0</v>
      </c>
      <c r="BG160" s="217">
        <f>IF(N160="zákl. prenesená",J160,0)</f>
        <v>0</v>
      </c>
      <c r="BH160" s="217">
        <f>IF(N160="zníž. prenesená",J160,0)</f>
        <v>0</v>
      </c>
      <c r="BI160" s="217">
        <f>IF(N160="nulová",J160,0)</f>
        <v>0</v>
      </c>
      <c r="BJ160" s="18" t="s">
        <v>87</v>
      </c>
      <c r="BK160" s="217">
        <f>ROUND(I160*H160,2)</f>
        <v>0</v>
      </c>
      <c r="BL160" s="18" t="s">
        <v>289</v>
      </c>
      <c r="BM160" s="216" t="s">
        <v>5957</v>
      </c>
    </row>
    <row r="161" s="13" customFormat="1">
      <c r="A161" s="13"/>
      <c r="B161" s="218"/>
      <c r="C161" s="13"/>
      <c r="D161" s="219" t="s">
        <v>291</v>
      </c>
      <c r="E161" s="220" t="s">
        <v>1</v>
      </c>
      <c r="F161" s="221" t="s">
        <v>5958</v>
      </c>
      <c r="G161" s="13"/>
      <c r="H161" s="222">
        <v>3.3450000000000002</v>
      </c>
      <c r="I161" s="223"/>
      <c r="J161" s="13"/>
      <c r="K161" s="13"/>
      <c r="L161" s="218"/>
      <c r="M161" s="224"/>
      <c r="N161" s="225"/>
      <c r="O161" s="225"/>
      <c r="P161" s="225"/>
      <c r="Q161" s="225"/>
      <c r="R161" s="225"/>
      <c r="S161" s="225"/>
      <c r="T161" s="226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T161" s="220" t="s">
        <v>291</v>
      </c>
      <c r="AU161" s="220" t="s">
        <v>87</v>
      </c>
      <c r="AV161" s="13" t="s">
        <v>87</v>
      </c>
      <c r="AW161" s="13" t="s">
        <v>31</v>
      </c>
      <c r="AX161" s="13" t="s">
        <v>82</v>
      </c>
      <c r="AY161" s="220" t="s">
        <v>283</v>
      </c>
    </row>
    <row r="162" s="2" customFormat="1" ht="16.5" customHeight="1">
      <c r="A162" s="37"/>
      <c r="B162" s="168"/>
      <c r="C162" s="204" t="s">
        <v>341</v>
      </c>
      <c r="D162" s="204" t="s">
        <v>285</v>
      </c>
      <c r="E162" s="205" t="s">
        <v>1901</v>
      </c>
      <c r="F162" s="206" t="s">
        <v>1902</v>
      </c>
      <c r="G162" s="207" t="s">
        <v>288</v>
      </c>
      <c r="H162" s="208">
        <v>3.3450000000000002</v>
      </c>
      <c r="I162" s="209"/>
      <c r="J162" s="210">
        <f>ROUND(I162*H162,2)</f>
        <v>0</v>
      </c>
      <c r="K162" s="211"/>
      <c r="L162" s="38"/>
      <c r="M162" s="212" t="s">
        <v>1</v>
      </c>
      <c r="N162" s="213" t="s">
        <v>41</v>
      </c>
      <c r="O162" s="81"/>
      <c r="P162" s="214">
        <f>O162*H162</f>
        <v>0</v>
      </c>
      <c r="Q162" s="214">
        <v>0</v>
      </c>
      <c r="R162" s="214">
        <f>Q162*H162</f>
        <v>0</v>
      </c>
      <c r="S162" s="214">
        <v>0</v>
      </c>
      <c r="T162" s="215">
        <f>S162*H162</f>
        <v>0</v>
      </c>
      <c r="U162" s="37"/>
      <c r="V162" s="37"/>
      <c r="W162" s="37"/>
      <c r="X162" s="37"/>
      <c r="Y162" s="37"/>
      <c r="Z162" s="37"/>
      <c r="AA162" s="37"/>
      <c r="AB162" s="37"/>
      <c r="AC162" s="37"/>
      <c r="AD162" s="37"/>
      <c r="AE162" s="37"/>
      <c r="AR162" s="216" t="s">
        <v>289</v>
      </c>
      <c r="AT162" s="216" t="s">
        <v>285</v>
      </c>
      <c r="AU162" s="216" t="s">
        <v>87</v>
      </c>
      <c r="AY162" s="18" t="s">
        <v>283</v>
      </c>
      <c r="BE162" s="217">
        <f>IF(N162="základná",J162,0)</f>
        <v>0</v>
      </c>
      <c r="BF162" s="217">
        <f>IF(N162="znížená",J162,0)</f>
        <v>0</v>
      </c>
      <c r="BG162" s="217">
        <f>IF(N162="zákl. prenesená",J162,0)</f>
        <v>0</v>
      </c>
      <c r="BH162" s="217">
        <f>IF(N162="zníž. prenesená",J162,0)</f>
        <v>0</v>
      </c>
      <c r="BI162" s="217">
        <f>IF(N162="nulová",J162,0)</f>
        <v>0</v>
      </c>
      <c r="BJ162" s="18" t="s">
        <v>87</v>
      </c>
      <c r="BK162" s="217">
        <f>ROUND(I162*H162,2)</f>
        <v>0</v>
      </c>
      <c r="BL162" s="18" t="s">
        <v>289</v>
      </c>
      <c r="BM162" s="216" t="s">
        <v>5959</v>
      </c>
    </row>
    <row r="163" s="2" customFormat="1" ht="21.75" customHeight="1">
      <c r="A163" s="37"/>
      <c r="B163" s="168"/>
      <c r="C163" s="204" t="s">
        <v>347</v>
      </c>
      <c r="D163" s="204" t="s">
        <v>285</v>
      </c>
      <c r="E163" s="205" t="s">
        <v>5361</v>
      </c>
      <c r="F163" s="206" t="s">
        <v>5362</v>
      </c>
      <c r="G163" s="207" t="s">
        <v>296</v>
      </c>
      <c r="H163" s="208">
        <v>0.98999999999999999</v>
      </c>
      <c r="I163" s="209"/>
      <c r="J163" s="210">
        <f>ROUND(I163*H163,2)</f>
        <v>0</v>
      </c>
      <c r="K163" s="211"/>
      <c r="L163" s="38"/>
      <c r="M163" s="212" t="s">
        <v>1</v>
      </c>
      <c r="N163" s="213" t="s">
        <v>41</v>
      </c>
      <c r="O163" s="81"/>
      <c r="P163" s="214">
        <f>O163*H163</f>
        <v>0</v>
      </c>
      <c r="Q163" s="214">
        <v>2.1941492399999998</v>
      </c>
      <c r="R163" s="214">
        <f>Q163*H163</f>
        <v>2.1722077475999999</v>
      </c>
      <c r="S163" s="214">
        <v>0</v>
      </c>
      <c r="T163" s="215">
        <f>S163*H163</f>
        <v>0</v>
      </c>
      <c r="U163" s="37"/>
      <c r="V163" s="37"/>
      <c r="W163" s="37"/>
      <c r="X163" s="37"/>
      <c r="Y163" s="37"/>
      <c r="Z163" s="37"/>
      <c r="AA163" s="37"/>
      <c r="AB163" s="37"/>
      <c r="AC163" s="37"/>
      <c r="AD163" s="37"/>
      <c r="AE163" s="37"/>
      <c r="AR163" s="216" t="s">
        <v>289</v>
      </c>
      <c r="AT163" s="216" t="s">
        <v>285</v>
      </c>
      <c r="AU163" s="216" t="s">
        <v>87</v>
      </c>
      <c r="AY163" s="18" t="s">
        <v>283</v>
      </c>
      <c r="BE163" s="217">
        <f>IF(N163="základná",J163,0)</f>
        <v>0</v>
      </c>
      <c r="BF163" s="217">
        <f>IF(N163="znížená",J163,0)</f>
        <v>0</v>
      </c>
      <c r="BG163" s="217">
        <f>IF(N163="zákl. prenesená",J163,0)</f>
        <v>0</v>
      </c>
      <c r="BH163" s="217">
        <f>IF(N163="zníž. prenesená",J163,0)</f>
        <v>0</v>
      </c>
      <c r="BI163" s="217">
        <f>IF(N163="nulová",J163,0)</f>
        <v>0</v>
      </c>
      <c r="BJ163" s="18" t="s">
        <v>87</v>
      </c>
      <c r="BK163" s="217">
        <f>ROUND(I163*H163,2)</f>
        <v>0</v>
      </c>
      <c r="BL163" s="18" t="s">
        <v>289</v>
      </c>
      <c r="BM163" s="216" t="s">
        <v>5960</v>
      </c>
    </row>
    <row r="164" s="2" customFormat="1" ht="24.15" customHeight="1">
      <c r="A164" s="37"/>
      <c r="B164" s="168"/>
      <c r="C164" s="204" t="s">
        <v>352</v>
      </c>
      <c r="D164" s="204" t="s">
        <v>285</v>
      </c>
      <c r="E164" s="205" t="s">
        <v>1924</v>
      </c>
      <c r="F164" s="206" t="s">
        <v>1925</v>
      </c>
      <c r="G164" s="207" t="s">
        <v>344</v>
      </c>
      <c r="H164" s="208">
        <v>0.11799999999999999</v>
      </c>
      <c r="I164" s="209"/>
      <c r="J164" s="210">
        <f>ROUND(I164*H164,2)</f>
        <v>0</v>
      </c>
      <c r="K164" s="211"/>
      <c r="L164" s="38"/>
      <c r="M164" s="212" t="s">
        <v>1</v>
      </c>
      <c r="N164" s="213" t="s">
        <v>41</v>
      </c>
      <c r="O164" s="81"/>
      <c r="P164" s="214">
        <f>O164*H164</f>
        <v>0</v>
      </c>
      <c r="Q164" s="214">
        <v>1.0165683299999999</v>
      </c>
      <c r="R164" s="214">
        <f>Q164*H164</f>
        <v>0.11995506293999998</v>
      </c>
      <c r="S164" s="214">
        <v>0</v>
      </c>
      <c r="T164" s="215">
        <f>S164*H164</f>
        <v>0</v>
      </c>
      <c r="U164" s="37"/>
      <c r="V164" s="37"/>
      <c r="W164" s="37"/>
      <c r="X164" s="37"/>
      <c r="Y164" s="37"/>
      <c r="Z164" s="37"/>
      <c r="AA164" s="37"/>
      <c r="AB164" s="37"/>
      <c r="AC164" s="37"/>
      <c r="AD164" s="37"/>
      <c r="AE164" s="37"/>
      <c r="AR164" s="216" t="s">
        <v>289</v>
      </c>
      <c r="AT164" s="216" t="s">
        <v>285</v>
      </c>
      <c r="AU164" s="216" t="s">
        <v>87</v>
      </c>
      <c r="AY164" s="18" t="s">
        <v>283</v>
      </c>
      <c r="BE164" s="217">
        <f>IF(N164="základná",J164,0)</f>
        <v>0</v>
      </c>
      <c r="BF164" s="217">
        <f>IF(N164="znížená",J164,0)</f>
        <v>0</v>
      </c>
      <c r="BG164" s="217">
        <f>IF(N164="zákl. prenesená",J164,0)</f>
        <v>0</v>
      </c>
      <c r="BH164" s="217">
        <f>IF(N164="zníž. prenesená",J164,0)</f>
        <v>0</v>
      </c>
      <c r="BI164" s="217">
        <f>IF(N164="nulová",J164,0)</f>
        <v>0</v>
      </c>
      <c r="BJ164" s="18" t="s">
        <v>87</v>
      </c>
      <c r="BK164" s="217">
        <f>ROUND(I164*H164,2)</f>
        <v>0</v>
      </c>
      <c r="BL164" s="18" t="s">
        <v>289</v>
      </c>
      <c r="BM164" s="216" t="s">
        <v>5961</v>
      </c>
    </row>
    <row r="165" s="2" customFormat="1" ht="33" customHeight="1">
      <c r="A165" s="37"/>
      <c r="B165" s="168"/>
      <c r="C165" s="204" t="s">
        <v>358</v>
      </c>
      <c r="D165" s="204" t="s">
        <v>285</v>
      </c>
      <c r="E165" s="205" t="s">
        <v>1928</v>
      </c>
      <c r="F165" s="206" t="s">
        <v>1929</v>
      </c>
      <c r="G165" s="207" t="s">
        <v>288</v>
      </c>
      <c r="H165" s="208">
        <v>6.5629999999999997</v>
      </c>
      <c r="I165" s="209"/>
      <c r="J165" s="210">
        <f>ROUND(I165*H165,2)</f>
        <v>0</v>
      </c>
      <c r="K165" s="211"/>
      <c r="L165" s="38"/>
      <c r="M165" s="212" t="s">
        <v>1</v>
      </c>
      <c r="N165" s="213" t="s">
        <v>41</v>
      </c>
      <c r="O165" s="81"/>
      <c r="P165" s="214">
        <f>O165*H165</f>
        <v>0</v>
      </c>
      <c r="Q165" s="214">
        <v>0.0078381500000000003</v>
      </c>
      <c r="R165" s="214">
        <f>Q165*H165</f>
        <v>0.051441778450000003</v>
      </c>
      <c r="S165" s="214">
        <v>0</v>
      </c>
      <c r="T165" s="215">
        <f>S165*H165</f>
        <v>0</v>
      </c>
      <c r="U165" s="37"/>
      <c r="V165" s="37"/>
      <c r="W165" s="37"/>
      <c r="X165" s="37"/>
      <c r="Y165" s="37"/>
      <c r="Z165" s="37"/>
      <c r="AA165" s="37"/>
      <c r="AB165" s="37"/>
      <c r="AC165" s="37"/>
      <c r="AD165" s="37"/>
      <c r="AE165" s="37"/>
      <c r="AR165" s="216" t="s">
        <v>289</v>
      </c>
      <c r="AT165" s="216" t="s">
        <v>285</v>
      </c>
      <c r="AU165" s="216" t="s">
        <v>87</v>
      </c>
      <c r="AY165" s="18" t="s">
        <v>283</v>
      </c>
      <c r="BE165" s="217">
        <f>IF(N165="základná",J165,0)</f>
        <v>0</v>
      </c>
      <c r="BF165" s="217">
        <f>IF(N165="znížená",J165,0)</f>
        <v>0</v>
      </c>
      <c r="BG165" s="217">
        <f>IF(N165="zákl. prenesená",J165,0)</f>
        <v>0</v>
      </c>
      <c r="BH165" s="217">
        <f>IF(N165="zníž. prenesená",J165,0)</f>
        <v>0</v>
      </c>
      <c r="BI165" s="217">
        <f>IF(N165="nulová",J165,0)</f>
        <v>0</v>
      </c>
      <c r="BJ165" s="18" t="s">
        <v>87</v>
      </c>
      <c r="BK165" s="217">
        <f>ROUND(I165*H165,2)</f>
        <v>0</v>
      </c>
      <c r="BL165" s="18" t="s">
        <v>289</v>
      </c>
      <c r="BM165" s="216" t="s">
        <v>5962</v>
      </c>
    </row>
    <row r="166" s="13" customFormat="1">
      <c r="A166" s="13"/>
      <c r="B166" s="218"/>
      <c r="C166" s="13"/>
      <c r="D166" s="219" t="s">
        <v>291</v>
      </c>
      <c r="E166" s="220" t="s">
        <v>1</v>
      </c>
      <c r="F166" s="221" t="s">
        <v>5963</v>
      </c>
      <c r="G166" s="13"/>
      <c r="H166" s="222">
        <v>6.5629999999999997</v>
      </c>
      <c r="I166" s="223"/>
      <c r="J166" s="13"/>
      <c r="K166" s="13"/>
      <c r="L166" s="218"/>
      <c r="M166" s="224"/>
      <c r="N166" s="225"/>
      <c r="O166" s="225"/>
      <c r="P166" s="225"/>
      <c r="Q166" s="225"/>
      <c r="R166" s="225"/>
      <c r="S166" s="225"/>
      <c r="T166" s="226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T166" s="220" t="s">
        <v>291</v>
      </c>
      <c r="AU166" s="220" t="s">
        <v>87</v>
      </c>
      <c r="AV166" s="13" t="s">
        <v>87</v>
      </c>
      <c r="AW166" s="13" t="s">
        <v>31</v>
      </c>
      <c r="AX166" s="13" t="s">
        <v>82</v>
      </c>
      <c r="AY166" s="220" t="s">
        <v>283</v>
      </c>
    </row>
    <row r="167" s="2" customFormat="1" ht="33" customHeight="1">
      <c r="A167" s="37"/>
      <c r="B167" s="168"/>
      <c r="C167" s="204" t="s">
        <v>364</v>
      </c>
      <c r="D167" s="204" t="s">
        <v>285</v>
      </c>
      <c r="E167" s="205" t="s">
        <v>1932</v>
      </c>
      <c r="F167" s="206" t="s">
        <v>1933</v>
      </c>
      <c r="G167" s="207" t="s">
        <v>288</v>
      </c>
      <c r="H167" s="208">
        <v>6.5629999999999997</v>
      </c>
      <c r="I167" s="209"/>
      <c r="J167" s="210">
        <f>ROUND(I167*H167,2)</f>
        <v>0</v>
      </c>
      <c r="K167" s="211"/>
      <c r="L167" s="38"/>
      <c r="M167" s="212" t="s">
        <v>1</v>
      </c>
      <c r="N167" s="213" t="s">
        <v>41</v>
      </c>
      <c r="O167" s="81"/>
      <c r="P167" s="214">
        <f>O167*H167</f>
        <v>0</v>
      </c>
      <c r="Q167" s="214">
        <v>0</v>
      </c>
      <c r="R167" s="214">
        <f>Q167*H167</f>
        <v>0</v>
      </c>
      <c r="S167" s="214">
        <v>0</v>
      </c>
      <c r="T167" s="215">
        <f>S167*H167</f>
        <v>0</v>
      </c>
      <c r="U167" s="37"/>
      <c r="V167" s="37"/>
      <c r="W167" s="37"/>
      <c r="X167" s="37"/>
      <c r="Y167" s="37"/>
      <c r="Z167" s="37"/>
      <c r="AA167" s="37"/>
      <c r="AB167" s="37"/>
      <c r="AC167" s="37"/>
      <c r="AD167" s="37"/>
      <c r="AE167" s="37"/>
      <c r="AR167" s="216" t="s">
        <v>289</v>
      </c>
      <c r="AT167" s="216" t="s">
        <v>285</v>
      </c>
      <c r="AU167" s="216" t="s">
        <v>87</v>
      </c>
      <c r="AY167" s="18" t="s">
        <v>283</v>
      </c>
      <c r="BE167" s="217">
        <f>IF(N167="základná",J167,0)</f>
        <v>0</v>
      </c>
      <c r="BF167" s="217">
        <f>IF(N167="znížená",J167,0)</f>
        <v>0</v>
      </c>
      <c r="BG167" s="217">
        <f>IF(N167="zákl. prenesená",J167,0)</f>
        <v>0</v>
      </c>
      <c r="BH167" s="217">
        <f>IF(N167="zníž. prenesená",J167,0)</f>
        <v>0</v>
      </c>
      <c r="BI167" s="217">
        <f>IF(N167="nulová",J167,0)</f>
        <v>0</v>
      </c>
      <c r="BJ167" s="18" t="s">
        <v>87</v>
      </c>
      <c r="BK167" s="217">
        <f>ROUND(I167*H167,2)</f>
        <v>0</v>
      </c>
      <c r="BL167" s="18" t="s">
        <v>289</v>
      </c>
      <c r="BM167" s="216" t="s">
        <v>5964</v>
      </c>
    </row>
    <row r="168" s="12" customFormat="1" ht="22.8" customHeight="1">
      <c r="A168" s="12"/>
      <c r="B168" s="191"/>
      <c r="C168" s="12"/>
      <c r="D168" s="192" t="s">
        <v>74</v>
      </c>
      <c r="E168" s="202" t="s">
        <v>323</v>
      </c>
      <c r="F168" s="202" t="s">
        <v>645</v>
      </c>
      <c r="G168" s="12"/>
      <c r="H168" s="12"/>
      <c r="I168" s="194"/>
      <c r="J168" s="203">
        <f>BK168</f>
        <v>0</v>
      </c>
      <c r="K168" s="12"/>
      <c r="L168" s="191"/>
      <c r="M168" s="196"/>
      <c r="N168" s="197"/>
      <c r="O168" s="197"/>
      <c r="P168" s="198">
        <f>SUM(P169:P178)</f>
        <v>0</v>
      </c>
      <c r="Q168" s="197"/>
      <c r="R168" s="198">
        <f>SUM(R169:R178)</f>
        <v>0.01491636</v>
      </c>
      <c r="S168" s="197"/>
      <c r="T168" s="199">
        <f>SUM(T169:T178)</f>
        <v>0.13300000000000001</v>
      </c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R168" s="192" t="s">
        <v>82</v>
      </c>
      <c r="AT168" s="200" t="s">
        <v>74</v>
      </c>
      <c r="AU168" s="200" t="s">
        <v>82</v>
      </c>
      <c r="AY168" s="192" t="s">
        <v>283</v>
      </c>
      <c r="BK168" s="201">
        <f>SUM(BK169:BK178)</f>
        <v>0</v>
      </c>
    </row>
    <row r="169" s="2" customFormat="1" ht="33" customHeight="1">
      <c r="A169" s="37"/>
      <c r="B169" s="168"/>
      <c r="C169" s="204" t="s">
        <v>370</v>
      </c>
      <c r="D169" s="204" t="s">
        <v>285</v>
      </c>
      <c r="E169" s="205" t="s">
        <v>1953</v>
      </c>
      <c r="F169" s="206" t="s">
        <v>1954</v>
      </c>
      <c r="G169" s="207" t="s">
        <v>288</v>
      </c>
      <c r="H169" s="208">
        <v>6</v>
      </c>
      <c r="I169" s="209"/>
      <c r="J169" s="210">
        <f>ROUND(I169*H169,2)</f>
        <v>0</v>
      </c>
      <c r="K169" s="211"/>
      <c r="L169" s="38"/>
      <c r="M169" s="212" t="s">
        <v>1</v>
      </c>
      <c r="N169" s="213" t="s">
        <v>41</v>
      </c>
      <c r="O169" s="81"/>
      <c r="P169" s="214">
        <f>O169*H169</f>
        <v>0</v>
      </c>
      <c r="Q169" s="214">
        <v>0.00243706</v>
      </c>
      <c r="R169" s="214">
        <f>Q169*H169</f>
        <v>0.014622360000000001</v>
      </c>
      <c r="S169" s="214">
        <v>0</v>
      </c>
      <c r="T169" s="215">
        <f>S169*H169</f>
        <v>0</v>
      </c>
      <c r="U169" s="37"/>
      <c r="V169" s="37"/>
      <c r="W169" s="37"/>
      <c r="X169" s="37"/>
      <c r="Y169" s="37"/>
      <c r="Z169" s="37"/>
      <c r="AA169" s="37"/>
      <c r="AB169" s="37"/>
      <c r="AC169" s="37"/>
      <c r="AD169" s="37"/>
      <c r="AE169" s="37"/>
      <c r="AR169" s="216" t="s">
        <v>289</v>
      </c>
      <c r="AT169" s="216" t="s">
        <v>285</v>
      </c>
      <c r="AU169" s="216" t="s">
        <v>87</v>
      </c>
      <c r="AY169" s="18" t="s">
        <v>283</v>
      </c>
      <c r="BE169" s="217">
        <f>IF(N169="základná",J169,0)</f>
        <v>0</v>
      </c>
      <c r="BF169" s="217">
        <f>IF(N169="znížená",J169,0)</f>
        <v>0</v>
      </c>
      <c r="BG169" s="217">
        <f>IF(N169="zákl. prenesená",J169,0)</f>
        <v>0</v>
      </c>
      <c r="BH169" s="217">
        <f>IF(N169="zníž. prenesená",J169,0)</f>
        <v>0</v>
      </c>
      <c r="BI169" s="217">
        <f>IF(N169="nulová",J169,0)</f>
        <v>0</v>
      </c>
      <c r="BJ169" s="18" t="s">
        <v>87</v>
      </c>
      <c r="BK169" s="217">
        <f>ROUND(I169*H169,2)</f>
        <v>0</v>
      </c>
      <c r="BL169" s="18" t="s">
        <v>289</v>
      </c>
      <c r="BM169" s="216" t="s">
        <v>5965</v>
      </c>
    </row>
    <row r="170" s="2" customFormat="1" ht="16.5" customHeight="1">
      <c r="A170" s="37"/>
      <c r="B170" s="168"/>
      <c r="C170" s="204" t="s">
        <v>376</v>
      </c>
      <c r="D170" s="204" t="s">
        <v>285</v>
      </c>
      <c r="E170" s="205" t="s">
        <v>1957</v>
      </c>
      <c r="F170" s="206" t="s">
        <v>1958</v>
      </c>
      <c r="G170" s="207" t="s">
        <v>288</v>
      </c>
      <c r="H170" s="208">
        <v>6</v>
      </c>
      <c r="I170" s="209"/>
      <c r="J170" s="210">
        <f>ROUND(I170*H170,2)</f>
        <v>0</v>
      </c>
      <c r="K170" s="211"/>
      <c r="L170" s="38"/>
      <c r="M170" s="212" t="s">
        <v>1</v>
      </c>
      <c r="N170" s="213" t="s">
        <v>41</v>
      </c>
      <c r="O170" s="81"/>
      <c r="P170" s="214">
        <f>O170*H170</f>
        <v>0</v>
      </c>
      <c r="Q170" s="214">
        <v>4.8999999999999998E-05</v>
      </c>
      <c r="R170" s="214">
        <f>Q170*H170</f>
        <v>0.00029399999999999999</v>
      </c>
      <c r="S170" s="214">
        <v>0</v>
      </c>
      <c r="T170" s="215">
        <f>S170*H170</f>
        <v>0</v>
      </c>
      <c r="U170" s="37"/>
      <c r="V170" s="37"/>
      <c r="W170" s="37"/>
      <c r="X170" s="37"/>
      <c r="Y170" s="37"/>
      <c r="Z170" s="37"/>
      <c r="AA170" s="37"/>
      <c r="AB170" s="37"/>
      <c r="AC170" s="37"/>
      <c r="AD170" s="37"/>
      <c r="AE170" s="37"/>
      <c r="AR170" s="216" t="s">
        <v>289</v>
      </c>
      <c r="AT170" s="216" t="s">
        <v>285</v>
      </c>
      <c r="AU170" s="216" t="s">
        <v>87</v>
      </c>
      <c r="AY170" s="18" t="s">
        <v>283</v>
      </c>
      <c r="BE170" s="217">
        <f>IF(N170="základná",J170,0)</f>
        <v>0</v>
      </c>
      <c r="BF170" s="217">
        <f>IF(N170="znížená",J170,0)</f>
        <v>0</v>
      </c>
      <c r="BG170" s="217">
        <f>IF(N170="zákl. prenesená",J170,0)</f>
        <v>0</v>
      </c>
      <c r="BH170" s="217">
        <f>IF(N170="zníž. prenesená",J170,0)</f>
        <v>0</v>
      </c>
      <c r="BI170" s="217">
        <f>IF(N170="nulová",J170,0)</f>
        <v>0</v>
      </c>
      <c r="BJ170" s="18" t="s">
        <v>87</v>
      </c>
      <c r="BK170" s="217">
        <f>ROUND(I170*H170,2)</f>
        <v>0</v>
      </c>
      <c r="BL170" s="18" t="s">
        <v>289</v>
      </c>
      <c r="BM170" s="216" t="s">
        <v>5966</v>
      </c>
    </row>
    <row r="171" s="13" customFormat="1">
      <c r="A171" s="13"/>
      <c r="B171" s="218"/>
      <c r="C171" s="13"/>
      <c r="D171" s="219" t="s">
        <v>291</v>
      </c>
      <c r="E171" s="220" t="s">
        <v>1</v>
      </c>
      <c r="F171" s="221" t="s">
        <v>5967</v>
      </c>
      <c r="G171" s="13"/>
      <c r="H171" s="222">
        <v>6</v>
      </c>
      <c r="I171" s="223"/>
      <c r="J171" s="13"/>
      <c r="K171" s="13"/>
      <c r="L171" s="218"/>
      <c r="M171" s="224"/>
      <c r="N171" s="225"/>
      <c r="O171" s="225"/>
      <c r="P171" s="225"/>
      <c r="Q171" s="225"/>
      <c r="R171" s="225"/>
      <c r="S171" s="225"/>
      <c r="T171" s="226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T171" s="220" t="s">
        <v>291</v>
      </c>
      <c r="AU171" s="220" t="s">
        <v>87</v>
      </c>
      <c r="AV171" s="13" t="s">
        <v>87</v>
      </c>
      <c r="AW171" s="13" t="s">
        <v>31</v>
      </c>
      <c r="AX171" s="13" t="s">
        <v>82</v>
      </c>
      <c r="AY171" s="220" t="s">
        <v>283</v>
      </c>
    </row>
    <row r="172" s="2" customFormat="1" ht="37.8" customHeight="1">
      <c r="A172" s="37"/>
      <c r="B172" s="168"/>
      <c r="C172" s="204" t="s">
        <v>7</v>
      </c>
      <c r="D172" s="204" t="s">
        <v>285</v>
      </c>
      <c r="E172" s="205" t="s">
        <v>1997</v>
      </c>
      <c r="F172" s="206" t="s">
        <v>1998</v>
      </c>
      <c r="G172" s="207" t="s">
        <v>649</v>
      </c>
      <c r="H172" s="208">
        <v>3.5</v>
      </c>
      <c r="I172" s="209"/>
      <c r="J172" s="210">
        <f>ROUND(I172*H172,2)</f>
        <v>0</v>
      </c>
      <c r="K172" s="211"/>
      <c r="L172" s="38"/>
      <c r="M172" s="212" t="s">
        <v>1</v>
      </c>
      <c r="N172" s="213" t="s">
        <v>41</v>
      </c>
      <c r="O172" s="81"/>
      <c r="P172" s="214">
        <f>O172*H172</f>
        <v>0</v>
      </c>
      <c r="Q172" s="214">
        <v>0</v>
      </c>
      <c r="R172" s="214">
        <f>Q172*H172</f>
        <v>0</v>
      </c>
      <c r="S172" s="214">
        <v>0.037999999999999999</v>
      </c>
      <c r="T172" s="215">
        <f>S172*H172</f>
        <v>0.13300000000000001</v>
      </c>
      <c r="U172" s="37"/>
      <c r="V172" s="37"/>
      <c r="W172" s="37"/>
      <c r="X172" s="37"/>
      <c r="Y172" s="37"/>
      <c r="Z172" s="37"/>
      <c r="AA172" s="37"/>
      <c r="AB172" s="37"/>
      <c r="AC172" s="37"/>
      <c r="AD172" s="37"/>
      <c r="AE172" s="37"/>
      <c r="AR172" s="216" t="s">
        <v>289</v>
      </c>
      <c r="AT172" s="216" t="s">
        <v>285</v>
      </c>
      <c r="AU172" s="216" t="s">
        <v>87</v>
      </c>
      <c r="AY172" s="18" t="s">
        <v>283</v>
      </c>
      <c r="BE172" s="217">
        <f>IF(N172="základná",J172,0)</f>
        <v>0</v>
      </c>
      <c r="BF172" s="217">
        <f>IF(N172="znížená",J172,0)</f>
        <v>0</v>
      </c>
      <c r="BG172" s="217">
        <f>IF(N172="zákl. prenesená",J172,0)</f>
        <v>0</v>
      </c>
      <c r="BH172" s="217">
        <f>IF(N172="zníž. prenesená",J172,0)</f>
        <v>0</v>
      </c>
      <c r="BI172" s="217">
        <f>IF(N172="nulová",J172,0)</f>
        <v>0</v>
      </c>
      <c r="BJ172" s="18" t="s">
        <v>87</v>
      </c>
      <c r="BK172" s="217">
        <f>ROUND(I172*H172,2)</f>
        <v>0</v>
      </c>
      <c r="BL172" s="18" t="s">
        <v>289</v>
      </c>
      <c r="BM172" s="216" t="s">
        <v>5968</v>
      </c>
    </row>
    <row r="173" s="13" customFormat="1">
      <c r="A173" s="13"/>
      <c r="B173" s="218"/>
      <c r="C173" s="13"/>
      <c r="D173" s="219" t="s">
        <v>291</v>
      </c>
      <c r="E173" s="220" t="s">
        <v>1</v>
      </c>
      <c r="F173" s="221" t="s">
        <v>5969</v>
      </c>
      <c r="G173" s="13"/>
      <c r="H173" s="222">
        <v>3.5</v>
      </c>
      <c r="I173" s="223"/>
      <c r="J173" s="13"/>
      <c r="K173" s="13"/>
      <c r="L173" s="218"/>
      <c r="M173" s="224"/>
      <c r="N173" s="225"/>
      <c r="O173" s="225"/>
      <c r="P173" s="225"/>
      <c r="Q173" s="225"/>
      <c r="R173" s="225"/>
      <c r="S173" s="225"/>
      <c r="T173" s="226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T173" s="220" t="s">
        <v>291</v>
      </c>
      <c r="AU173" s="220" t="s">
        <v>87</v>
      </c>
      <c r="AV173" s="13" t="s">
        <v>87</v>
      </c>
      <c r="AW173" s="13" t="s">
        <v>31</v>
      </c>
      <c r="AX173" s="13" t="s">
        <v>82</v>
      </c>
      <c r="AY173" s="220" t="s">
        <v>283</v>
      </c>
    </row>
    <row r="174" s="2" customFormat="1" ht="21.75" customHeight="1">
      <c r="A174" s="37"/>
      <c r="B174" s="168"/>
      <c r="C174" s="204" t="s">
        <v>386</v>
      </c>
      <c r="D174" s="204" t="s">
        <v>285</v>
      </c>
      <c r="E174" s="205" t="s">
        <v>914</v>
      </c>
      <c r="F174" s="206" t="s">
        <v>915</v>
      </c>
      <c r="G174" s="207" t="s">
        <v>344</v>
      </c>
      <c r="H174" s="208">
        <v>0.13300000000000001</v>
      </c>
      <c r="I174" s="209"/>
      <c r="J174" s="210">
        <f>ROUND(I174*H174,2)</f>
        <v>0</v>
      </c>
      <c r="K174" s="211"/>
      <c r="L174" s="38"/>
      <c r="M174" s="212" t="s">
        <v>1</v>
      </c>
      <c r="N174" s="213" t="s">
        <v>41</v>
      </c>
      <c r="O174" s="81"/>
      <c r="P174" s="214">
        <f>O174*H174</f>
        <v>0</v>
      </c>
      <c r="Q174" s="214">
        <v>0</v>
      </c>
      <c r="R174" s="214">
        <f>Q174*H174</f>
        <v>0</v>
      </c>
      <c r="S174" s="214">
        <v>0</v>
      </c>
      <c r="T174" s="215">
        <f>S174*H174</f>
        <v>0</v>
      </c>
      <c r="U174" s="37"/>
      <c r="V174" s="37"/>
      <c r="W174" s="37"/>
      <c r="X174" s="37"/>
      <c r="Y174" s="37"/>
      <c r="Z174" s="37"/>
      <c r="AA174" s="37"/>
      <c r="AB174" s="37"/>
      <c r="AC174" s="37"/>
      <c r="AD174" s="37"/>
      <c r="AE174" s="37"/>
      <c r="AR174" s="216" t="s">
        <v>289</v>
      </c>
      <c r="AT174" s="216" t="s">
        <v>285</v>
      </c>
      <c r="AU174" s="216" t="s">
        <v>87</v>
      </c>
      <c r="AY174" s="18" t="s">
        <v>283</v>
      </c>
      <c r="BE174" s="217">
        <f>IF(N174="základná",J174,0)</f>
        <v>0</v>
      </c>
      <c r="BF174" s="217">
        <f>IF(N174="znížená",J174,0)</f>
        <v>0</v>
      </c>
      <c r="BG174" s="217">
        <f>IF(N174="zákl. prenesená",J174,0)</f>
        <v>0</v>
      </c>
      <c r="BH174" s="217">
        <f>IF(N174="zníž. prenesená",J174,0)</f>
        <v>0</v>
      </c>
      <c r="BI174" s="217">
        <f>IF(N174="nulová",J174,0)</f>
        <v>0</v>
      </c>
      <c r="BJ174" s="18" t="s">
        <v>87</v>
      </c>
      <c r="BK174" s="217">
        <f>ROUND(I174*H174,2)</f>
        <v>0</v>
      </c>
      <c r="BL174" s="18" t="s">
        <v>289</v>
      </c>
      <c r="BM174" s="216" t="s">
        <v>5970</v>
      </c>
    </row>
    <row r="175" s="2" customFormat="1" ht="24.15" customHeight="1">
      <c r="A175" s="37"/>
      <c r="B175" s="168"/>
      <c r="C175" s="204" t="s">
        <v>395</v>
      </c>
      <c r="D175" s="204" t="s">
        <v>285</v>
      </c>
      <c r="E175" s="205" t="s">
        <v>918</v>
      </c>
      <c r="F175" s="206" t="s">
        <v>919</v>
      </c>
      <c r="G175" s="207" t="s">
        <v>344</v>
      </c>
      <c r="H175" s="208">
        <v>1.1970000000000001</v>
      </c>
      <c r="I175" s="209"/>
      <c r="J175" s="210">
        <f>ROUND(I175*H175,2)</f>
        <v>0</v>
      </c>
      <c r="K175" s="211"/>
      <c r="L175" s="38"/>
      <c r="M175" s="212" t="s">
        <v>1</v>
      </c>
      <c r="N175" s="213" t="s">
        <v>41</v>
      </c>
      <c r="O175" s="81"/>
      <c r="P175" s="214">
        <f>O175*H175</f>
        <v>0</v>
      </c>
      <c r="Q175" s="214">
        <v>0</v>
      </c>
      <c r="R175" s="214">
        <f>Q175*H175</f>
        <v>0</v>
      </c>
      <c r="S175" s="214">
        <v>0</v>
      </c>
      <c r="T175" s="215">
        <f>S175*H175</f>
        <v>0</v>
      </c>
      <c r="U175" s="37"/>
      <c r="V175" s="37"/>
      <c r="W175" s="37"/>
      <c r="X175" s="37"/>
      <c r="Y175" s="37"/>
      <c r="Z175" s="37"/>
      <c r="AA175" s="37"/>
      <c r="AB175" s="37"/>
      <c r="AC175" s="37"/>
      <c r="AD175" s="37"/>
      <c r="AE175" s="37"/>
      <c r="AR175" s="216" t="s">
        <v>289</v>
      </c>
      <c r="AT175" s="216" t="s">
        <v>285</v>
      </c>
      <c r="AU175" s="216" t="s">
        <v>87</v>
      </c>
      <c r="AY175" s="18" t="s">
        <v>283</v>
      </c>
      <c r="BE175" s="217">
        <f>IF(N175="základná",J175,0)</f>
        <v>0</v>
      </c>
      <c r="BF175" s="217">
        <f>IF(N175="znížená",J175,0)</f>
        <v>0</v>
      </c>
      <c r="BG175" s="217">
        <f>IF(N175="zákl. prenesená",J175,0)</f>
        <v>0</v>
      </c>
      <c r="BH175" s="217">
        <f>IF(N175="zníž. prenesená",J175,0)</f>
        <v>0</v>
      </c>
      <c r="BI175" s="217">
        <f>IF(N175="nulová",J175,0)</f>
        <v>0</v>
      </c>
      <c r="BJ175" s="18" t="s">
        <v>87</v>
      </c>
      <c r="BK175" s="217">
        <f>ROUND(I175*H175,2)</f>
        <v>0</v>
      </c>
      <c r="BL175" s="18" t="s">
        <v>289</v>
      </c>
      <c r="BM175" s="216" t="s">
        <v>5971</v>
      </c>
    </row>
    <row r="176" s="13" customFormat="1">
      <c r="A176" s="13"/>
      <c r="B176" s="218"/>
      <c r="C176" s="13"/>
      <c r="D176" s="219" t="s">
        <v>291</v>
      </c>
      <c r="E176" s="13"/>
      <c r="F176" s="221" t="s">
        <v>5972</v>
      </c>
      <c r="G176" s="13"/>
      <c r="H176" s="222">
        <v>1.1970000000000001</v>
      </c>
      <c r="I176" s="223"/>
      <c r="J176" s="13"/>
      <c r="K176" s="13"/>
      <c r="L176" s="218"/>
      <c r="M176" s="224"/>
      <c r="N176" s="225"/>
      <c r="O176" s="225"/>
      <c r="P176" s="225"/>
      <c r="Q176" s="225"/>
      <c r="R176" s="225"/>
      <c r="S176" s="225"/>
      <c r="T176" s="226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T176" s="220" t="s">
        <v>291</v>
      </c>
      <c r="AU176" s="220" t="s">
        <v>87</v>
      </c>
      <c r="AV176" s="13" t="s">
        <v>87</v>
      </c>
      <c r="AW176" s="13" t="s">
        <v>3</v>
      </c>
      <c r="AX176" s="13" t="s">
        <v>82</v>
      </c>
      <c r="AY176" s="220" t="s">
        <v>283</v>
      </c>
    </row>
    <row r="177" s="2" customFormat="1" ht="24.15" customHeight="1">
      <c r="A177" s="37"/>
      <c r="B177" s="168"/>
      <c r="C177" s="204" t="s">
        <v>400</v>
      </c>
      <c r="D177" s="204" t="s">
        <v>285</v>
      </c>
      <c r="E177" s="205" t="s">
        <v>923</v>
      </c>
      <c r="F177" s="206" t="s">
        <v>924</v>
      </c>
      <c r="G177" s="207" t="s">
        <v>344</v>
      </c>
      <c r="H177" s="208">
        <v>0.13300000000000001</v>
      </c>
      <c r="I177" s="209"/>
      <c r="J177" s="210">
        <f>ROUND(I177*H177,2)</f>
        <v>0</v>
      </c>
      <c r="K177" s="211"/>
      <c r="L177" s="38"/>
      <c r="M177" s="212" t="s">
        <v>1</v>
      </c>
      <c r="N177" s="213" t="s">
        <v>41</v>
      </c>
      <c r="O177" s="81"/>
      <c r="P177" s="214">
        <f>O177*H177</f>
        <v>0</v>
      </c>
      <c r="Q177" s="214">
        <v>0</v>
      </c>
      <c r="R177" s="214">
        <f>Q177*H177</f>
        <v>0</v>
      </c>
      <c r="S177" s="214">
        <v>0</v>
      </c>
      <c r="T177" s="215">
        <f>S177*H177</f>
        <v>0</v>
      </c>
      <c r="U177" s="37"/>
      <c r="V177" s="37"/>
      <c r="W177" s="37"/>
      <c r="X177" s="37"/>
      <c r="Y177" s="37"/>
      <c r="Z177" s="37"/>
      <c r="AA177" s="37"/>
      <c r="AB177" s="37"/>
      <c r="AC177" s="37"/>
      <c r="AD177" s="37"/>
      <c r="AE177" s="37"/>
      <c r="AR177" s="216" t="s">
        <v>289</v>
      </c>
      <c r="AT177" s="216" t="s">
        <v>285</v>
      </c>
      <c r="AU177" s="216" t="s">
        <v>87</v>
      </c>
      <c r="AY177" s="18" t="s">
        <v>283</v>
      </c>
      <c r="BE177" s="217">
        <f>IF(N177="základná",J177,0)</f>
        <v>0</v>
      </c>
      <c r="BF177" s="217">
        <f>IF(N177="znížená",J177,0)</f>
        <v>0</v>
      </c>
      <c r="BG177" s="217">
        <f>IF(N177="zákl. prenesená",J177,0)</f>
        <v>0</v>
      </c>
      <c r="BH177" s="217">
        <f>IF(N177="zníž. prenesená",J177,0)</f>
        <v>0</v>
      </c>
      <c r="BI177" s="217">
        <f>IF(N177="nulová",J177,0)</f>
        <v>0</v>
      </c>
      <c r="BJ177" s="18" t="s">
        <v>87</v>
      </c>
      <c r="BK177" s="217">
        <f>ROUND(I177*H177,2)</f>
        <v>0</v>
      </c>
      <c r="BL177" s="18" t="s">
        <v>289</v>
      </c>
      <c r="BM177" s="216" t="s">
        <v>5973</v>
      </c>
    </row>
    <row r="178" s="2" customFormat="1" ht="24.15" customHeight="1">
      <c r="A178" s="37"/>
      <c r="B178" s="168"/>
      <c r="C178" s="204" t="s">
        <v>408</v>
      </c>
      <c r="D178" s="204" t="s">
        <v>285</v>
      </c>
      <c r="E178" s="205" t="s">
        <v>927</v>
      </c>
      <c r="F178" s="206" t="s">
        <v>928</v>
      </c>
      <c r="G178" s="207" t="s">
        <v>344</v>
      </c>
      <c r="H178" s="208">
        <v>0.13300000000000001</v>
      </c>
      <c r="I178" s="209"/>
      <c r="J178" s="210">
        <f>ROUND(I178*H178,2)</f>
        <v>0</v>
      </c>
      <c r="K178" s="211"/>
      <c r="L178" s="38"/>
      <c r="M178" s="212" t="s">
        <v>1</v>
      </c>
      <c r="N178" s="213" t="s">
        <v>41</v>
      </c>
      <c r="O178" s="81"/>
      <c r="P178" s="214">
        <f>O178*H178</f>
        <v>0</v>
      </c>
      <c r="Q178" s="214">
        <v>0</v>
      </c>
      <c r="R178" s="214">
        <f>Q178*H178</f>
        <v>0</v>
      </c>
      <c r="S178" s="214">
        <v>0</v>
      </c>
      <c r="T178" s="215">
        <f>S178*H178</f>
        <v>0</v>
      </c>
      <c r="U178" s="37"/>
      <c r="V178" s="37"/>
      <c r="W178" s="37"/>
      <c r="X178" s="37"/>
      <c r="Y178" s="37"/>
      <c r="Z178" s="37"/>
      <c r="AA178" s="37"/>
      <c r="AB178" s="37"/>
      <c r="AC178" s="37"/>
      <c r="AD178" s="37"/>
      <c r="AE178" s="37"/>
      <c r="AR178" s="216" t="s">
        <v>289</v>
      </c>
      <c r="AT178" s="216" t="s">
        <v>285</v>
      </c>
      <c r="AU178" s="216" t="s">
        <v>87</v>
      </c>
      <c r="AY178" s="18" t="s">
        <v>283</v>
      </c>
      <c r="BE178" s="217">
        <f>IF(N178="základná",J178,0)</f>
        <v>0</v>
      </c>
      <c r="BF178" s="217">
        <f>IF(N178="znížená",J178,0)</f>
        <v>0</v>
      </c>
      <c r="BG178" s="217">
        <f>IF(N178="zákl. prenesená",J178,0)</f>
        <v>0</v>
      </c>
      <c r="BH178" s="217">
        <f>IF(N178="zníž. prenesená",J178,0)</f>
        <v>0</v>
      </c>
      <c r="BI178" s="217">
        <f>IF(N178="nulová",J178,0)</f>
        <v>0</v>
      </c>
      <c r="BJ178" s="18" t="s">
        <v>87</v>
      </c>
      <c r="BK178" s="217">
        <f>ROUND(I178*H178,2)</f>
        <v>0</v>
      </c>
      <c r="BL178" s="18" t="s">
        <v>289</v>
      </c>
      <c r="BM178" s="216" t="s">
        <v>5974</v>
      </c>
    </row>
    <row r="179" s="12" customFormat="1" ht="22.8" customHeight="1">
      <c r="A179" s="12"/>
      <c r="B179" s="191"/>
      <c r="C179" s="12"/>
      <c r="D179" s="192" t="s">
        <v>74</v>
      </c>
      <c r="E179" s="202" t="s">
        <v>917</v>
      </c>
      <c r="F179" s="202" t="s">
        <v>950</v>
      </c>
      <c r="G179" s="12"/>
      <c r="H179" s="12"/>
      <c r="I179" s="194"/>
      <c r="J179" s="203">
        <f>BK179</f>
        <v>0</v>
      </c>
      <c r="K179" s="12"/>
      <c r="L179" s="191"/>
      <c r="M179" s="196"/>
      <c r="N179" s="197"/>
      <c r="O179" s="197"/>
      <c r="P179" s="198">
        <f>P180</f>
        <v>0</v>
      </c>
      <c r="Q179" s="197"/>
      <c r="R179" s="198">
        <f>R180</f>
        <v>0</v>
      </c>
      <c r="S179" s="197"/>
      <c r="T179" s="199">
        <f>T180</f>
        <v>0</v>
      </c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R179" s="192" t="s">
        <v>82</v>
      </c>
      <c r="AT179" s="200" t="s">
        <v>74</v>
      </c>
      <c r="AU179" s="200" t="s">
        <v>82</v>
      </c>
      <c r="AY179" s="192" t="s">
        <v>283</v>
      </c>
      <c r="BK179" s="201">
        <f>BK180</f>
        <v>0</v>
      </c>
    </row>
    <row r="180" s="2" customFormat="1" ht="24.15" customHeight="1">
      <c r="A180" s="37"/>
      <c r="B180" s="168"/>
      <c r="C180" s="204" t="s">
        <v>418</v>
      </c>
      <c r="D180" s="204" t="s">
        <v>285</v>
      </c>
      <c r="E180" s="205" t="s">
        <v>2010</v>
      </c>
      <c r="F180" s="206" t="s">
        <v>2011</v>
      </c>
      <c r="G180" s="207" t="s">
        <v>344</v>
      </c>
      <c r="H180" s="208">
        <v>21.295999999999999</v>
      </c>
      <c r="I180" s="209"/>
      <c r="J180" s="210">
        <f>ROUND(I180*H180,2)</f>
        <v>0</v>
      </c>
      <c r="K180" s="211"/>
      <c r="L180" s="38"/>
      <c r="M180" s="212" t="s">
        <v>1</v>
      </c>
      <c r="N180" s="213" t="s">
        <v>41</v>
      </c>
      <c r="O180" s="81"/>
      <c r="P180" s="214">
        <f>O180*H180</f>
        <v>0</v>
      </c>
      <c r="Q180" s="214">
        <v>0</v>
      </c>
      <c r="R180" s="214">
        <f>Q180*H180</f>
        <v>0</v>
      </c>
      <c r="S180" s="214">
        <v>0</v>
      </c>
      <c r="T180" s="215">
        <f>S180*H180</f>
        <v>0</v>
      </c>
      <c r="U180" s="37"/>
      <c r="V180" s="37"/>
      <c r="W180" s="37"/>
      <c r="X180" s="37"/>
      <c r="Y180" s="37"/>
      <c r="Z180" s="37"/>
      <c r="AA180" s="37"/>
      <c r="AB180" s="37"/>
      <c r="AC180" s="37"/>
      <c r="AD180" s="37"/>
      <c r="AE180" s="37"/>
      <c r="AR180" s="216" t="s">
        <v>289</v>
      </c>
      <c r="AT180" s="216" t="s">
        <v>285</v>
      </c>
      <c r="AU180" s="216" t="s">
        <v>87</v>
      </c>
      <c r="AY180" s="18" t="s">
        <v>283</v>
      </c>
      <c r="BE180" s="217">
        <f>IF(N180="základná",J180,0)</f>
        <v>0</v>
      </c>
      <c r="BF180" s="217">
        <f>IF(N180="znížená",J180,0)</f>
        <v>0</v>
      </c>
      <c r="BG180" s="217">
        <f>IF(N180="zákl. prenesená",J180,0)</f>
        <v>0</v>
      </c>
      <c r="BH180" s="217">
        <f>IF(N180="zníž. prenesená",J180,0)</f>
        <v>0</v>
      </c>
      <c r="BI180" s="217">
        <f>IF(N180="nulová",J180,0)</f>
        <v>0</v>
      </c>
      <c r="BJ180" s="18" t="s">
        <v>87</v>
      </c>
      <c r="BK180" s="217">
        <f>ROUND(I180*H180,2)</f>
        <v>0</v>
      </c>
      <c r="BL180" s="18" t="s">
        <v>289</v>
      </c>
      <c r="BM180" s="216" t="s">
        <v>5975</v>
      </c>
    </row>
    <row r="181" s="12" customFormat="1" ht="25.92" customHeight="1">
      <c r="A181" s="12"/>
      <c r="B181" s="191"/>
      <c r="C181" s="12"/>
      <c r="D181" s="192" t="s">
        <v>74</v>
      </c>
      <c r="E181" s="193" t="s">
        <v>955</v>
      </c>
      <c r="F181" s="193" t="s">
        <v>956</v>
      </c>
      <c r="G181" s="12"/>
      <c r="H181" s="12"/>
      <c r="I181" s="194"/>
      <c r="J181" s="195">
        <f>BK181</f>
        <v>0</v>
      </c>
      <c r="K181" s="12"/>
      <c r="L181" s="191"/>
      <c r="M181" s="196"/>
      <c r="N181" s="197"/>
      <c r="O181" s="197"/>
      <c r="P181" s="198">
        <f>P182+P190+P199</f>
        <v>0</v>
      </c>
      <c r="Q181" s="197"/>
      <c r="R181" s="198">
        <f>R182+R190+R199</f>
        <v>0.46364642153999996</v>
      </c>
      <c r="S181" s="197"/>
      <c r="T181" s="199">
        <f>T182+T190+T199</f>
        <v>0</v>
      </c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R181" s="192" t="s">
        <v>87</v>
      </c>
      <c r="AT181" s="200" t="s">
        <v>74</v>
      </c>
      <c r="AU181" s="200" t="s">
        <v>75</v>
      </c>
      <c r="AY181" s="192" t="s">
        <v>283</v>
      </c>
      <c r="BK181" s="201">
        <f>BK182+BK190+BK199</f>
        <v>0</v>
      </c>
    </row>
    <row r="182" s="12" customFormat="1" ht="22.8" customHeight="1">
      <c r="A182" s="12"/>
      <c r="B182" s="191"/>
      <c r="C182" s="12"/>
      <c r="D182" s="192" t="s">
        <v>74</v>
      </c>
      <c r="E182" s="202" t="s">
        <v>957</v>
      </c>
      <c r="F182" s="202" t="s">
        <v>958</v>
      </c>
      <c r="G182" s="12"/>
      <c r="H182" s="12"/>
      <c r="I182" s="194"/>
      <c r="J182" s="203">
        <f>BK182</f>
        <v>0</v>
      </c>
      <c r="K182" s="12"/>
      <c r="L182" s="191"/>
      <c r="M182" s="196"/>
      <c r="N182" s="197"/>
      <c r="O182" s="197"/>
      <c r="P182" s="198">
        <f>SUM(P183:P189)</f>
        <v>0</v>
      </c>
      <c r="Q182" s="197"/>
      <c r="R182" s="198">
        <f>SUM(R183:R189)</f>
        <v>0.1046435</v>
      </c>
      <c r="S182" s="197"/>
      <c r="T182" s="199">
        <f>SUM(T183:T189)</f>
        <v>0</v>
      </c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R182" s="192" t="s">
        <v>87</v>
      </c>
      <c r="AT182" s="200" t="s">
        <v>74</v>
      </c>
      <c r="AU182" s="200" t="s">
        <v>82</v>
      </c>
      <c r="AY182" s="192" t="s">
        <v>283</v>
      </c>
      <c r="BK182" s="201">
        <f>SUM(BK183:BK189)</f>
        <v>0</v>
      </c>
    </row>
    <row r="183" s="2" customFormat="1" ht="24.15" customHeight="1">
      <c r="A183" s="37"/>
      <c r="B183" s="168"/>
      <c r="C183" s="204" t="s">
        <v>428</v>
      </c>
      <c r="D183" s="204" t="s">
        <v>285</v>
      </c>
      <c r="E183" s="205" t="s">
        <v>960</v>
      </c>
      <c r="F183" s="206" t="s">
        <v>3827</v>
      </c>
      <c r="G183" s="207" t="s">
        <v>288</v>
      </c>
      <c r="H183" s="208">
        <v>4.1630000000000003</v>
      </c>
      <c r="I183" s="209"/>
      <c r="J183" s="210">
        <f>ROUND(I183*H183,2)</f>
        <v>0</v>
      </c>
      <c r="K183" s="211"/>
      <c r="L183" s="38"/>
      <c r="M183" s="212" t="s">
        <v>1</v>
      </c>
      <c r="N183" s="213" t="s">
        <v>41</v>
      </c>
      <c r="O183" s="81"/>
      <c r="P183" s="214">
        <f>O183*H183</f>
        <v>0</v>
      </c>
      <c r="Q183" s="214">
        <v>0.0035000000000000001</v>
      </c>
      <c r="R183" s="214">
        <f>Q183*H183</f>
        <v>0.014570500000000002</v>
      </c>
      <c r="S183" s="214">
        <v>0</v>
      </c>
      <c r="T183" s="215">
        <f>S183*H183</f>
        <v>0</v>
      </c>
      <c r="U183" s="37"/>
      <c r="V183" s="37"/>
      <c r="W183" s="37"/>
      <c r="X183" s="37"/>
      <c r="Y183" s="37"/>
      <c r="Z183" s="37"/>
      <c r="AA183" s="37"/>
      <c r="AB183" s="37"/>
      <c r="AC183" s="37"/>
      <c r="AD183" s="37"/>
      <c r="AE183" s="37"/>
      <c r="AR183" s="216" t="s">
        <v>358</v>
      </c>
      <c r="AT183" s="216" t="s">
        <v>285</v>
      </c>
      <c r="AU183" s="216" t="s">
        <v>87</v>
      </c>
      <c r="AY183" s="18" t="s">
        <v>283</v>
      </c>
      <c r="BE183" s="217">
        <f>IF(N183="základná",J183,0)</f>
        <v>0</v>
      </c>
      <c r="BF183" s="217">
        <f>IF(N183="znížená",J183,0)</f>
        <v>0</v>
      </c>
      <c r="BG183" s="217">
        <f>IF(N183="zákl. prenesená",J183,0)</f>
        <v>0</v>
      </c>
      <c r="BH183" s="217">
        <f>IF(N183="zníž. prenesená",J183,0)</f>
        <v>0</v>
      </c>
      <c r="BI183" s="217">
        <f>IF(N183="nulová",J183,0)</f>
        <v>0</v>
      </c>
      <c r="BJ183" s="18" t="s">
        <v>87</v>
      </c>
      <c r="BK183" s="217">
        <f>ROUND(I183*H183,2)</f>
        <v>0</v>
      </c>
      <c r="BL183" s="18" t="s">
        <v>358</v>
      </c>
      <c r="BM183" s="216" t="s">
        <v>5976</v>
      </c>
    </row>
    <row r="184" s="13" customFormat="1">
      <c r="A184" s="13"/>
      <c r="B184" s="218"/>
      <c r="C184" s="13"/>
      <c r="D184" s="219" t="s">
        <v>291</v>
      </c>
      <c r="E184" s="220" t="s">
        <v>1</v>
      </c>
      <c r="F184" s="221" t="s">
        <v>5977</v>
      </c>
      <c r="G184" s="13"/>
      <c r="H184" s="222">
        <v>4.1630000000000003</v>
      </c>
      <c r="I184" s="223"/>
      <c r="J184" s="13"/>
      <c r="K184" s="13"/>
      <c r="L184" s="218"/>
      <c r="M184" s="224"/>
      <c r="N184" s="225"/>
      <c r="O184" s="225"/>
      <c r="P184" s="225"/>
      <c r="Q184" s="225"/>
      <c r="R184" s="225"/>
      <c r="S184" s="225"/>
      <c r="T184" s="226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T184" s="220" t="s">
        <v>291</v>
      </c>
      <c r="AU184" s="220" t="s">
        <v>87</v>
      </c>
      <c r="AV184" s="13" t="s">
        <v>87</v>
      </c>
      <c r="AW184" s="13" t="s">
        <v>31</v>
      </c>
      <c r="AX184" s="13" t="s">
        <v>82</v>
      </c>
      <c r="AY184" s="220" t="s">
        <v>283</v>
      </c>
    </row>
    <row r="185" s="2" customFormat="1" ht="24.15" customHeight="1">
      <c r="A185" s="37"/>
      <c r="B185" s="168"/>
      <c r="C185" s="204" t="s">
        <v>438</v>
      </c>
      <c r="D185" s="204" t="s">
        <v>285</v>
      </c>
      <c r="E185" s="205" t="s">
        <v>964</v>
      </c>
      <c r="F185" s="206" t="s">
        <v>4326</v>
      </c>
      <c r="G185" s="207" t="s">
        <v>288</v>
      </c>
      <c r="H185" s="208">
        <v>13.808</v>
      </c>
      <c r="I185" s="209"/>
      <c r="J185" s="210">
        <f>ROUND(I185*H185,2)</f>
        <v>0</v>
      </c>
      <c r="K185" s="211"/>
      <c r="L185" s="38"/>
      <c r="M185" s="212" t="s">
        <v>1</v>
      </c>
      <c r="N185" s="213" t="s">
        <v>41</v>
      </c>
      <c r="O185" s="81"/>
      <c r="P185" s="214">
        <f>O185*H185</f>
        <v>0</v>
      </c>
      <c r="Q185" s="214">
        <v>0.0035000000000000001</v>
      </c>
      <c r="R185" s="214">
        <f>Q185*H185</f>
        <v>0.048328000000000003</v>
      </c>
      <c r="S185" s="214">
        <v>0</v>
      </c>
      <c r="T185" s="215">
        <f>S185*H185</f>
        <v>0</v>
      </c>
      <c r="U185" s="37"/>
      <c r="V185" s="37"/>
      <c r="W185" s="37"/>
      <c r="X185" s="37"/>
      <c r="Y185" s="37"/>
      <c r="Z185" s="37"/>
      <c r="AA185" s="37"/>
      <c r="AB185" s="37"/>
      <c r="AC185" s="37"/>
      <c r="AD185" s="37"/>
      <c r="AE185" s="37"/>
      <c r="AR185" s="216" t="s">
        <v>358</v>
      </c>
      <c r="AT185" s="216" t="s">
        <v>285</v>
      </c>
      <c r="AU185" s="216" t="s">
        <v>87</v>
      </c>
      <c r="AY185" s="18" t="s">
        <v>283</v>
      </c>
      <c r="BE185" s="217">
        <f>IF(N185="základná",J185,0)</f>
        <v>0</v>
      </c>
      <c r="BF185" s="217">
        <f>IF(N185="znížená",J185,0)</f>
        <v>0</v>
      </c>
      <c r="BG185" s="217">
        <f>IF(N185="zákl. prenesená",J185,0)</f>
        <v>0</v>
      </c>
      <c r="BH185" s="217">
        <f>IF(N185="zníž. prenesená",J185,0)</f>
        <v>0</v>
      </c>
      <c r="BI185" s="217">
        <f>IF(N185="nulová",J185,0)</f>
        <v>0</v>
      </c>
      <c r="BJ185" s="18" t="s">
        <v>87</v>
      </c>
      <c r="BK185" s="217">
        <f>ROUND(I185*H185,2)</f>
        <v>0</v>
      </c>
      <c r="BL185" s="18" t="s">
        <v>358</v>
      </c>
      <c r="BM185" s="216" t="s">
        <v>5978</v>
      </c>
    </row>
    <row r="186" s="13" customFormat="1">
      <c r="A186" s="13"/>
      <c r="B186" s="218"/>
      <c r="C186" s="13"/>
      <c r="D186" s="219" t="s">
        <v>291</v>
      </c>
      <c r="E186" s="220" t="s">
        <v>1</v>
      </c>
      <c r="F186" s="221" t="s">
        <v>5979</v>
      </c>
      <c r="G186" s="13"/>
      <c r="H186" s="222">
        <v>13.808</v>
      </c>
      <c r="I186" s="223"/>
      <c r="J186" s="13"/>
      <c r="K186" s="13"/>
      <c r="L186" s="218"/>
      <c r="M186" s="224"/>
      <c r="N186" s="225"/>
      <c r="O186" s="225"/>
      <c r="P186" s="225"/>
      <c r="Q186" s="225"/>
      <c r="R186" s="225"/>
      <c r="S186" s="225"/>
      <c r="T186" s="226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T186" s="220" t="s">
        <v>291</v>
      </c>
      <c r="AU186" s="220" t="s">
        <v>87</v>
      </c>
      <c r="AV186" s="13" t="s">
        <v>87</v>
      </c>
      <c r="AW186" s="13" t="s">
        <v>31</v>
      </c>
      <c r="AX186" s="13" t="s">
        <v>82</v>
      </c>
      <c r="AY186" s="220" t="s">
        <v>283</v>
      </c>
    </row>
    <row r="187" s="2" customFormat="1" ht="16.5" customHeight="1">
      <c r="A187" s="37"/>
      <c r="B187" s="168"/>
      <c r="C187" s="204" t="s">
        <v>442</v>
      </c>
      <c r="D187" s="204" t="s">
        <v>285</v>
      </c>
      <c r="E187" s="205" t="s">
        <v>2018</v>
      </c>
      <c r="F187" s="206" t="s">
        <v>2019</v>
      </c>
      <c r="G187" s="207" t="s">
        <v>288</v>
      </c>
      <c r="H187" s="208">
        <v>18.149999999999999</v>
      </c>
      <c r="I187" s="209"/>
      <c r="J187" s="210">
        <f>ROUND(I187*H187,2)</f>
        <v>0</v>
      </c>
      <c r="K187" s="211"/>
      <c r="L187" s="38"/>
      <c r="M187" s="212" t="s">
        <v>1</v>
      </c>
      <c r="N187" s="213" t="s">
        <v>41</v>
      </c>
      <c r="O187" s="81"/>
      <c r="P187" s="214">
        <f>O187*H187</f>
        <v>0</v>
      </c>
      <c r="Q187" s="214">
        <v>0.0023</v>
      </c>
      <c r="R187" s="214">
        <f>Q187*H187</f>
        <v>0.041744999999999997</v>
      </c>
      <c r="S187" s="214">
        <v>0</v>
      </c>
      <c r="T187" s="215">
        <f>S187*H187</f>
        <v>0</v>
      </c>
      <c r="U187" s="37"/>
      <c r="V187" s="37"/>
      <c r="W187" s="37"/>
      <c r="X187" s="37"/>
      <c r="Y187" s="37"/>
      <c r="Z187" s="37"/>
      <c r="AA187" s="37"/>
      <c r="AB187" s="37"/>
      <c r="AC187" s="37"/>
      <c r="AD187" s="37"/>
      <c r="AE187" s="37"/>
      <c r="AR187" s="216" t="s">
        <v>358</v>
      </c>
      <c r="AT187" s="216" t="s">
        <v>285</v>
      </c>
      <c r="AU187" s="216" t="s">
        <v>87</v>
      </c>
      <c r="AY187" s="18" t="s">
        <v>283</v>
      </c>
      <c r="BE187" s="217">
        <f>IF(N187="základná",J187,0)</f>
        <v>0</v>
      </c>
      <c r="BF187" s="217">
        <f>IF(N187="znížená",J187,0)</f>
        <v>0</v>
      </c>
      <c r="BG187" s="217">
        <f>IF(N187="zákl. prenesená",J187,0)</f>
        <v>0</v>
      </c>
      <c r="BH187" s="217">
        <f>IF(N187="zníž. prenesená",J187,0)</f>
        <v>0</v>
      </c>
      <c r="BI187" s="217">
        <f>IF(N187="nulová",J187,0)</f>
        <v>0</v>
      </c>
      <c r="BJ187" s="18" t="s">
        <v>87</v>
      </c>
      <c r="BK187" s="217">
        <f>ROUND(I187*H187,2)</f>
        <v>0</v>
      </c>
      <c r="BL187" s="18" t="s">
        <v>358</v>
      </c>
      <c r="BM187" s="216" t="s">
        <v>5980</v>
      </c>
    </row>
    <row r="188" s="13" customFormat="1">
      <c r="A188" s="13"/>
      <c r="B188" s="218"/>
      <c r="C188" s="13"/>
      <c r="D188" s="219" t="s">
        <v>291</v>
      </c>
      <c r="E188" s="220" t="s">
        <v>1</v>
      </c>
      <c r="F188" s="221" t="s">
        <v>5981</v>
      </c>
      <c r="G188" s="13"/>
      <c r="H188" s="222">
        <v>18.149999999999999</v>
      </c>
      <c r="I188" s="223"/>
      <c r="J188" s="13"/>
      <c r="K188" s="13"/>
      <c r="L188" s="218"/>
      <c r="M188" s="224"/>
      <c r="N188" s="225"/>
      <c r="O188" s="225"/>
      <c r="P188" s="225"/>
      <c r="Q188" s="225"/>
      <c r="R188" s="225"/>
      <c r="S188" s="225"/>
      <c r="T188" s="226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T188" s="220" t="s">
        <v>291</v>
      </c>
      <c r="AU188" s="220" t="s">
        <v>87</v>
      </c>
      <c r="AV188" s="13" t="s">
        <v>87</v>
      </c>
      <c r="AW188" s="13" t="s">
        <v>31</v>
      </c>
      <c r="AX188" s="13" t="s">
        <v>82</v>
      </c>
      <c r="AY188" s="220" t="s">
        <v>283</v>
      </c>
    </row>
    <row r="189" s="2" customFormat="1" ht="24.15" customHeight="1">
      <c r="A189" s="37"/>
      <c r="B189" s="168"/>
      <c r="C189" s="204" t="s">
        <v>447</v>
      </c>
      <c r="D189" s="204" t="s">
        <v>285</v>
      </c>
      <c r="E189" s="205" t="s">
        <v>2023</v>
      </c>
      <c r="F189" s="206" t="s">
        <v>2024</v>
      </c>
      <c r="G189" s="207" t="s">
        <v>979</v>
      </c>
      <c r="H189" s="255"/>
      <c r="I189" s="209"/>
      <c r="J189" s="210">
        <f>ROUND(I189*H189,2)</f>
        <v>0</v>
      </c>
      <c r="K189" s="211"/>
      <c r="L189" s="38"/>
      <c r="M189" s="212" t="s">
        <v>1</v>
      </c>
      <c r="N189" s="213" t="s">
        <v>41</v>
      </c>
      <c r="O189" s="81"/>
      <c r="P189" s="214">
        <f>O189*H189</f>
        <v>0</v>
      </c>
      <c r="Q189" s="214">
        <v>0</v>
      </c>
      <c r="R189" s="214">
        <f>Q189*H189</f>
        <v>0</v>
      </c>
      <c r="S189" s="214">
        <v>0</v>
      </c>
      <c r="T189" s="215">
        <f>S189*H189</f>
        <v>0</v>
      </c>
      <c r="U189" s="37"/>
      <c r="V189" s="37"/>
      <c r="W189" s="37"/>
      <c r="X189" s="37"/>
      <c r="Y189" s="37"/>
      <c r="Z189" s="37"/>
      <c r="AA189" s="37"/>
      <c r="AB189" s="37"/>
      <c r="AC189" s="37"/>
      <c r="AD189" s="37"/>
      <c r="AE189" s="37"/>
      <c r="AR189" s="216" t="s">
        <v>358</v>
      </c>
      <c r="AT189" s="216" t="s">
        <v>285</v>
      </c>
      <c r="AU189" s="216" t="s">
        <v>87</v>
      </c>
      <c r="AY189" s="18" t="s">
        <v>283</v>
      </c>
      <c r="BE189" s="217">
        <f>IF(N189="základná",J189,0)</f>
        <v>0</v>
      </c>
      <c r="BF189" s="217">
        <f>IF(N189="znížená",J189,0)</f>
        <v>0</v>
      </c>
      <c r="BG189" s="217">
        <f>IF(N189="zákl. prenesená",J189,0)</f>
        <v>0</v>
      </c>
      <c r="BH189" s="217">
        <f>IF(N189="zníž. prenesená",J189,0)</f>
        <v>0</v>
      </c>
      <c r="BI189" s="217">
        <f>IF(N189="nulová",J189,0)</f>
        <v>0</v>
      </c>
      <c r="BJ189" s="18" t="s">
        <v>87</v>
      </c>
      <c r="BK189" s="217">
        <f>ROUND(I189*H189,2)</f>
        <v>0</v>
      </c>
      <c r="BL189" s="18" t="s">
        <v>358</v>
      </c>
      <c r="BM189" s="216" t="s">
        <v>5982</v>
      </c>
    </row>
    <row r="190" s="12" customFormat="1" ht="22.8" customHeight="1">
      <c r="A190" s="12"/>
      <c r="B190" s="191"/>
      <c r="C190" s="12"/>
      <c r="D190" s="192" t="s">
        <v>74</v>
      </c>
      <c r="E190" s="202" t="s">
        <v>1144</v>
      </c>
      <c r="F190" s="202" t="s">
        <v>1145</v>
      </c>
      <c r="G190" s="12"/>
      <c r="H190" s="12"/>
      <c r="I190" s="194"/>
      <c r="J190" s="203">
        <f>BK190</f>
        <v>0</v>
      </c>
      <c r="K190" s="12"/>
      <c r="L190" s="191"/>
      <c r="M190" s="196"/>
      <c r="N190" s="197"/>
      <c r="O190" s="197"/>
      <c r="P190" s="198">
        <f>SUM(P191:P198)</f>
        <v>0</v>
      </c>
      <c r="Q190" s="197"/>
      <c r="R190" s="198">
        <f>SUM(R191:R198)</f>
        <v>0.35859999999999997</v>
      </c>
      <c r="S190" s="197"/>
      <c r="T190" s="199">
        <f>SUM(T191:T198)</f>
        <v>0</v>
      </c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R190" s="192" t="s">
        <v>87</v>
      </c>
      <c r="AT190" s="200" t="s">
        <v>74</v>
      </c>
      <c r="AU190" s="200" t="s">
        <v>82</v>
      </c>
      <c r="AY190" s="192" t="s">
        <v>283</v>
      </c>
      <c r="BK190" s="201">
        <f>SUM(BK191:BK198)</f>
        <v>0</v>
      </c>
    </row>
    <row r="191" s="2" customFormat="1" ht="24.15" customHeight="1">
      <c r="A191" s="37"/>
      <c r="B191" s="168"/>
      <c r="C191" s="204" t="s">
        <v>464</v>
      </c>
      <c r="D191" s="204" t="s">
        <v>285</v>
      </c>
      <c r="E191" s="205" t="s">
        <v>5983</v>
      </c>
      <c r="F191" s="206" t="s">
        <v>5984</v>
      </c>
      <c r="G191" s="207" t="s">
        <v>649</v>
      </c>
      <c r="H191" s="208">
        <v>28.32</v>
      </c>
      <c r="I191" s="209"/>
      <c r="J191" s="210">
        <f>ROUND(I191*H191,2)</f>
        <v>0</v>
      </c>
      <c r="K191" s="211"/>
      <c r="L191" s="38"/>
      <c r="M191" s="212" t="s">
        <v>1</v>
      </c>
      <c r="N191" s="213" t="s">
        <v>41</v>
      </c>
      <c r="O191" s="81"/>
      <c r="P191" s="214">
        <f>O191*H191</f>
        <v>0</v>
      </c>
      <c r="Q191" s="214">
        <v>0</v>
      </c>
      <c r="R191" s="214">
        <f>Q191*H191</f>
        <v>0</v>
      </c>
      <c r="S191" s="214">
        <v>0</v>
      </c>
      <c r="T191" s="215">
        <f>S191*H191</f>
        <v>0</v>
      </c>
      <c r="U191" s="37"/>
      <c r="V191" s="37"/>
      <c r="W191" s="37"/>
      <c r="X191" s="37"/>
      <c r="Y191" s="37"/>
      <c r="Z191" s="37"/>
      <c r="AA191" s="37"/>
      <c r="AB191" s="37"/>
      <c r="AC191" s="37"/>
      <c r="AD191" s="37"/>
      <c r="AE191" s="37"/>
      <c r="AR191" s="216" t="s">
        <v>358</v>
      </c>
      <c r="AT191" s="216" t="s">
        <v>285</v>
      </c>
      <c r="AU191" s="216" t="s">
        <v>87</v>
      </c>
      <c r="AY191" s="18" t="s">
        <v>283</v>
      </c>
      <c r="BE191" s="217">
        <f>IF(N191="základná",J191,0)</f>
        <v>0</v>
      </c>
      <c r="BF191" s="217">
        <f>IF(N191="znížená",J191,0)</f>
        <v>0</v>
      </c>
      <c r="BG191" s="217">
        <f>IF(N191="zákl. prenesená",J191,0)</f>
        <v>0</v>
      </c>
      <c r="BH191" s="217">
        <f>IF(N191="zníž. prenesená",J191,0)</f>
        <v>0</v>
      </c>
      <c r="BI191" s="217">
        <f>IF(N191="nulová",J191,0)</f>
        <v>0</v>
      </c>
      <c r="BJ191" s="18" t="s">
        <v>87</v>
      </c>
      <c r="BK191" s="217">
        <f>ROUND(I191*H191,2)</f>
        <v>0</v>
      </c>
      <c r="BL191" s="18" t="s">
        <v>358</v>
      </c>
      <c r="BM191" s="216" t="s">
        <v>5985</v>
      </c>
    </row>
    <row r="192" s="13" customFormat="1">
      <c r="A192" s="13"/>
      <c r="B192" s="218"/>
      <c r="C192" s="13"/>
      <c r="D192" s="219" t="s">
        <v>291</v>
      </c>
      <c r="E192" s="220" t="s">
        <v>1</v>
      </c>
      <c r="F192" s="221" t="s">
        <v>5986</v>
      </c>
      <c r="G192" s="13"/>
      <c r="H192" s="222">
        <v>28.32</v>
      </c>
      <c r="I192" s="223"/>
      <c r="J192" s="13"/>
      <c r="K192" s="13"/>
      <c r="L192" s="218"/>
      <c r="M192" s="224"/>
      <c r="N192" s="225"/>
      <c r="O192" s="225"/>
      <c r="P192" s="225"/>
      <c r="Q192" s="225"/>
      <c r="R192" s="225"/>
      <c r="S192" s="225"/>
      <c r="T192" s="226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T192" s="220" t="s">
        <v>291</v>
      </c>
      <c r="AU192" s="220" t="s">
        <v>87</v>
      </c>
      <c r="AV192" s="13" t="s">
        <v>87</v>
      </c>
      <c r="AW192" s="13" t="s">
        <v>31</v>
      </c>
      <c r="AX192" s="13" t="s">
        <v>82</v>
      </c>
      <c r="AY192" s="220" t="s">
        <v>283</v>
      </c>
    </row>
    <row r="193" s="2" customFormat="1" ht="24.15" customHeight="1">
      <c r="A193" s="37"/>
      <c r="B193" s="168"/>
      <c r="C193" s="242" t="s">
        <v>469</v>
      </c>
      <c r="D193" s="242" t="s">
        <v>582</v>
      </c>
      <c r="E193" s="243" t="s">
        <v>5987</v>
      </c>
      <c r="F193" s="244" t="s">
        <v>5988</v>
      </c>
      <c r="G193" s="245" t="s">
        <v>296</v>
      </c>
      <c r="H193" s="246">
        <v>0.81499999999999995</v>
      </c>
      <c r="I193" s="247"/>
      <c r="J193" s="248">
        <f>ROUND(I193*H193,2)</f>
        <v>0</v>
      </c>
      <c r="K193" s="249"/>
      <c r="L193" s="250"/>
      <c r="M193" s="251" t="s">
        <v>1</v>
      </c>
      <c r="N193" s="252" t="s">
        <v>41</v>
      </c>
      <c r="O193" s="81"/>
      <c r="P193" s="214">
        <f>O193*H193</f>
        <v>0</v>
      </c>
      <c r="Q193" s="214">
        <v>0.44</v>
      </c>
      <c r="R193" s="214">
        <f>Q193*H193</f>
        <v>0.35859999999999997</v>
      </c>
      <c r="S193" s="214">
        <v>0</v>
      </c>
      <c r="T193" s="215">
        <f>S193*H193</f>
        <v>0</v>
      </c>
      <c r="U193" s="37"/>
      <c r="V193" s="37"/>
      <c r="W193" s="37"/>
      <c r="X193" s="37"/>
      <c r="Y193" s="37"/>
      <c r="Z193" s="37"/>
      <c r="AA193" s="37"/>
      <c r="AB193" s="37"/>
      <c r="AC193" s="37"/>
      <c r="AD193" s="37"/>
      <c r="AE193" s="37"/>
      <c r="AR193" s="216" t="s">
        <v>473</v>
      </c>
      <c r="AT193" s="216" t="s">
        <v>582</v>
      </c>
      <c r="AU193" s="216" t="s">
        <v>87</v>
      </c>
      <c r="AY193" s="18" t="s">
        <v>283</v>
      </c>
      <c r="BE193" s="217">
        <f>IF(N193="základná",J193,0)</f>
        <v>0</v>
      </c>
      <c r="BF193" s="217">
        <f>IF(N193="znížená",J193,0)</f>
        <v>0</v>
      </c>
      <c r="BG193" s="217">
        <f>IF(N193="zákl. prenesená",J193,0)</f>
        <v>0</v>
      </c>
      <c r="BH193" s="217">
        <f>IF(N193="zníž. prenesená",J193,0)</f>
        <v>0</v>
      </c>
      <c r="BI193" s="217">
        <f>IF(N193="nulová",J193,0)</f>
        <v>0</v>
      </c>
      <c r="BJ193" s="18" t="s">
        <v>87</v>
      </c>
      <c r="BK193" s="217">
        <f>ROUND(I193*H193,2)</f>
        <v>0</v>
      </c>
      <c r="BL193" s="18" t="s">
        <v>358</v>
      </c>
      <c r="BM193" s="216" t="s">
        <v>5989</v>
      </c>
    </row>
    <row r="194" s="13" customFormat="1">
      <c r="A194" s="13"/>
      <c r="B194" s="218"/>
      <c r="C194" s="13"/>
      <c r="D194" s="219" t="s">
        <v>291</v>
      </c>
      <c r="E194" s="13"/>
      <c r="F194" s="221" t="s">
        <v>5990</v>
      </c>
      <c r="G194" s="13"/>
      <c r="H194" s="222">
        <v>0.81499999999999995</v>
      </c>
      <c r="I194" s="223"/>
      <c r="J194" s="13"/>
      <c r="K194" s="13"/>
      <c r="L194" s="218"/>
      <c r="M194" s="224"/>
      <c r="N194" s="225"/>
      <c r="O194" s="225"/>
      <c r="P194" s="225"/>
      <c r="Q194" s="225"/>
      <c r="R194" s="225"/>
      <c r="S194" s="225"/>
      <c r="T194" s="226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T194" s="220" t="s">
        <v>291</v>
      </c>
      <c r="AU194" s="220" t="s">
        <v>87</v>
      </c>
      <c r="AV194" s="13" t="s">
        <v>87</v>
      </c>
      <c r="AW194" s="13" t="s">
        <v>3</v>
      </c>
      <c r="AX194" s="13" t="s">
        <v>82</v>
      </c>
      <c r="AY194" s="220" t="s">
        <v>283</v>
      </c>
    </row>
    <row r="195" s="2" customFormat="1" ht="24.15" customHeight="1">
      <c r="A195" s="37"/>
      <c r="B195" s="168"/>
      <c r="C195" s="204" t="s">
        <v>473</v>
      </c>
      <c r="D195" s="204" t="s">
        <v>285</v>
      </c>
      <c r="E195" s="205" t="s">
        <v>5991</v>
      </c>
      <c r="F195" s="206" t="s">
        <v>5992</v>
      </c>
      <c r="G195" s="207" t="s">
        <v>373</v>
      </c>
      <c r="H195" s="208">
        <v>8</v>
      </c>
      <c r="I195" s="209"/>
      <c r="J195" s="210">
        <f>ROUND(I195*H195,2)</f>
        <v>0</v>
      </c>
      <c r="K195" s="211"/>
      <c r="L195" s="38"/>
      <c r="M195" s="212" t="s">
        <v>1</v>
      </c>
      <c r="N195" s="213" t="s">
        <v>41</v>
      </c>
      <c r="O195" s="81"/>
      <c r="P195" s="214">
        <f>O195*H195</f>
        <v>0</v>
      </c>
      <c r="Q195" s="214">
        <v>0</v>
      </c>
      <c r="R195" s="214">
        <f>Q195*H195</f>
        <v>0</v>
      </c>
      <c r="S195" s="214">
        <v>0</v>
      </c>
      <c r="T195" s="215">
        <f>S195*H195</f>
        <v>0</v>
      </c>
      <c r="U195" s="37"/>
      <c r="V195" s="37"/>
      <c r="W195" s="37"/>
      <c r="X195" s="37"/>
      <c r="Y195" s="37"/>
      <c r="Z195" s="37"/>
      <c r="AA195" s="37"/>
      <c r="AB195" s="37"/>
      <c r="AC195" s="37"/>
      <c r="AD195" s="37"/>
      <c r="AE195" s="37"/>
      <c r="AR195" s="216" t="s">
        <v>358</v>
      </c>
      <c r="AT195" s="216" t="s">
        <v>285</v>
      </c>
      <c r="AU195" s="216" t="s">
        <v>87</v>
      </c>
      <c r="AY195" s="18" t="s">
        <v>283</v>
      </c>
      <c r="BE195" s="217">
        <f>IF(N195="základná",J195,0)</f>
        <v>0</v>
      </c>
      <c r="BF195" s="217">
        <f>IF(N195="znížená",J195,0)</f>
        <v>0</v>
      </c>
      <c r="BG195" s="217">
        <f>IF(N195="zákl. prenesená",J195,0)</f>
        <v>0</v>
      </c>
      <c r="BH195" s="217">
        <f>IF(N195="zníž. prenesená",J195,0)</f>
        <v>0</v>
      </c>
      <c r="BI195" s="217">
        <f>IF(N195="nulová",J195,0)</f>
        <v>0</v>
      </c>
      <c r="BJ195" s="18" t="s">
        <v>87</v>
      </c>
      <c r="BK195" s="217">
        <f>ROUND(I195*H195,2)</f>
        <v>0</v>
      </c>
      <c r="BL195" s="18" t="s">
        <v>358</v>
      </c>
      <c r="BM195" s="216" t="s">
        <v>5993</v>
      </c>
    </row>
    <row r="196" s="13" customFormat="1">
      <c r="A196" s="13"/>
      <c r="B196" s="218"/>
      <c r="C196" s="13"/>
      <c r="D196" s="219" t="s">
        <v>291</v>
      </c>
      <c r="E196" s="220" t="s">
        <v>1</v>
      </c>
      <c r="F196" s="221" t="s">
        <v>5994</v>
      </c>
      <c r="G196" s="13"/>
      <c r="H196" s="222">
        <v>8</v>
      </c>
      <c r="I196" s="223"/>
      <c r="J196" s="13"/>
      <c r="K196" s="13"/>
      <c r="L196" s="218"/>
      <c r="M196" s="224"/>
      <c r="N196" s="225"/>
      <c r="O196" s="225"/>
      <c r="P196" s="225"/>
      <c r="Q196" s="225"/>
      <c r="R196" s="225"/>
      <c r="S196" s="225"/>
      <c r="T196" s="226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T196" s="220" t="s">
        <v>291</v>
      </c>
      <c r="AU196" s="220" t="s">
        <v>87</v>
      </c>
      <c r="AV196" s="13" t="s">
        <v>87</v>
      </c>
      <c r="AW196" s="13" t="s">
        <v>31</v>
      </c>
      <c r="AX196" s="13" t="s">
        <v>82</v>
      </c>
      <c r="AY196" s="220" t="s">
        <v>283</v>
      </c>
    </row>
    <row r="197" s="2" customFormat="1" ht="16.5" customHeight="1">
      <c r="A197" s="37"/>
      <c r="B197" s="168"/>
      <c r="C197" s="242" t="s">
        <v>496</v>
      </c>
      <c r="D197" s="242" t="s">
        <v>582</v>
      </c>
      <c r="E197" s="243" t="s">
        <v>5995</v>
      </c>
      <c r="F197" s="244" t="s">
        <v>5996</v>
      </c>
      <c r="G197" s="245" t="s">
        <v>373</v>
      </c>
      <c r="H197" s="246">
        <v>8</v>
      </c>
      <c r="I197" s="247"/>
      <c r="J197" s="248">
        <f>ROUND(I197*H197,2)</f>
        <v>0</v>
      </c>
      <c r="K197" s="249"/>
      <c r="L197" s="250"/>
      <c r="M197" s="251" t="s">
        <v>1</v>
      </c>
      <c r="N197" s="252" t="s">
        <v>41</v>
      </c>
      <c r="O197" s="81"/>
      <c r="P197" s="214">
        <f>O197*H197</f>
        <v>0</v>
      </c>
      <c r="Q197" s="214">
        <v>0</v>
      </c>
      <c r="R197" s="214">
        <f>Q197*H197</f>
        <v>0</v>
      </c>
      <c r="S197" s="214">
        <v>0</v>
      </c>
      <c r="T197" s="215">
        <f>S197*H197</f>
        <v>0</v>
      </c>
      <c r="U197" s="37"/>
      <c r="V197" s="37"/>
      <c r="W197" s="37"/>
      <c r="X197" s="37"/>
      <c r="Y197" s="37"/>
      <c r="Z197" s="37"/>
      <c r="AA197" s="37"/>
      <c r="AB197" s="37"/>
      <c r="AC197" s="37"/>
      <c r="AD197" s="37"/>
      <c r="AE197" s="37"/>
      <c r="AR197" s="216" t="s">
        <v>473</v>
      </c>
      <c r="AT197" s="216" t="s">
        <v>582</v>
      </c>
      <c r="AU197" s="216" t="s">
        <v>87</v>
      </c>
      <c r="AY197" s="18" t="s">
        <v>283</v>
      </c>
      <c r="BE197" s="217">
        <f>IF(N197="základná",J197,0)</f>
        <v>0</v>
      </c>
      <c r="BF197" s="217">
        <f>IF(N197="znížená",J197,0)</f>
        <v>0</v>
      </c>
      <c r="BG197" s="217">
        <f>IF(N197="zákl. prenesená",J197,0)</f>
        <v>0</v>
      </c>
      <c r="BH197" s="217">
        <f>IF(N197="zníž. prenesená",J197,0)</f>
        <v>0</v>
      </c>
      <c r="BI197" s="217">
        <f>IF(N197="nulová",J197,0)</f>
        <v>0</v>
      </c>
      <c r="BJ197" s="18" t="s">
        <v>87</v>
      </c>
      <c r="BK197" s="217">
        <f>ROUND(I197*H197,2)</f>
        <v>0</v>
      </c>
      <c r="BL197" s="18" t="s">
        <v>358</v>
      </c>
      <c r="BM197" s="216" t="s">
        <v>5997</v>
      </c>
    </row>
    <row r="198" s="2" customFormat="1" ht="21.75" customHeight="1">
      <c r="A198" s="37"/>
      <c r="B198" s="168"/>
      <c r="C198" s="204" t="s">
        <v>501</v>
      </c>
      <c r="D198" s="204" t="s">
        <v>285</v>
      </c>
      <c r="E198" s="205" t="s">
        <v>5998</v>
      </c>
      <c r="F198" s="206" t="s">
        <v>5999</v>
      </c>
      <c r="G198" s="207" t="s">
        <v>979</v>
      </c>
      <c r="H198" s="255"/>
      <c r="I198" s="209"/>
      <c r="J198" s="210">
        <f>ROUND(I198*H198,2)</f>
        <v>0</v>
      </c>
      <c r="K198" s="211"/>
      <c r="L198" s="38"/>
      <c r="M198" s="212" t="s">
        <v>1</v>
      </c>
      <c r="N198" s="213" t="s">
        <v>41</v>
      </c>
      <c r="O198" s="81"/>
      <c r="P198" s="214">
        <f>O198*H198</f>
        <v>0</v>
      </c>
      <c r="Q198" s="214">
        <v>0</v>
      </c>
      <c r="R198" s="214">
        <f>Q198*H198</f>
        <v>0</v>
      </c>
      <c r="S198" s="214">
        <v>0</v>
      </c>
      <c r="T198" s="215">
        <f>S198*H198</f>
        <v>0</v>
      </c>
      <c r="U198" s="37"/>
      <c r="V198" s="37"/>
      <c r="W198" s="37"/>
      <c r="X198" s="37"/>
      <c r="Y198" s="37"/>
      <c r="Z198" s="37"/>
      <c r="AA198" s="37"/>
      <c r="AB198" s="37"/>
      <c r="AC198" s="37"/>
      <c r="AD198" s="37"/>
      <c r="AE198" s="37"/>
      <c r="AR198" s="216" t="s">
        <v>358</v>
      </c>
      <c r="AT198" s="216" t="s">
        <v>285</v>
      </c>
      <c r="AU198" s="216" t="s">
        <v>87</v>
      </c>
      <c r="AY198" s="18" t="s">
        <v>283</v>
      </c>
      <c r="BE198" s="217">
        <f>IF(N198="základná",J198,0)</f>
        <v>0</v>
      </c>
      <c r="BF198" s="217">
        <f>IF(N198="znížená",J198,0)</f>
        <v>0</v>
      </c>
      <c r="BG198" s="217">
        <f>IF(N198="zákl. prenesená",J198,0)</f>
        <v>0</v>
      </c>
      <c r="BH198" s="217">
        <f>IF(N198="zníž. prenesená",J198,0)</f>
        <v>0</v>
      </c>
      <c r="BI198" s="217">
        <f>IF(N198="nulová",J198,0)</f>
        <v>0</v>
      </c>
      <c r="BJ198" s="18" t="s">
        <v>87</v>
      </c>
      <c r="BK198" s="217">
        <f>ROUND(I198*H198,2)</f>
        <v>0</v>
      </c>
      <c r="BL198" s="18" t="s">
        <v>358</v>
      </c>
      <c r="BM198" s="216" t="s">
        <v>6000</v>
      </c>
    </row>
    <row r="199" s="12" customFormat="1" ht="22.8" customHeight="1">
      <c r="A199" s="12"/>
      <c r="B199" s="191"/>
      <c r="C199" s="12"/>
      <c r="D199" s="192" t="s">
        <v>74</v>
      </c>
      <c r="E199" s="202" t="s">
        <v>1723</v>
      </c>
      <c r="F199" s="202" t="s">
        <v>1724</v>
      </c>
      <c r="G199" s="12"/>
      <c r="H199" s="12"/>
      <c r="I199" s="194"/>
      <c r="J199" s="203">
        <f>BK199</f>
        <v>0</v>
      </c>
      <c r="K199" s="12"/>
      <c r="L199" s="191"/>
      <c r="M199" s="196"/>
      <c r="N199" s="197"/>
      <c r="O199" s="197"/>
      <c r="P199" s="198">
        <f>SUM(P200:P204)</f>
        <v>0</v>
      </c>
      <c r="Q199" s="197"/>
      <c r="R199" s="198">
        <f>SUM(R200:R204)</f>
        <v>0.00040292154</v>
      </c>
      <c r="S199" s="197"/>
      <c r="T199" s="199">
        <f>SUM(T200:T204)</f>
        <v>0</v>
      </c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R199" s="192" t="s">
        <v>87</v>
      </c>
      <c r="AT199" s="200" t="s">
        <v>74</v>
      </c>
      <c r="AU199" s="200" t="s">
        <v>82</v>
      </c>
      <c r="AY199" s="192" t="s">
        <v>283</v>
      </c>
      <c r="BK199" s="201">
        <f>SUM(BK200:BK204)</f>
        <v>0</v>
      </c>
    </row>
    <row r="200" s="2" customFormat="1" ht="24.15" customHeight="1">
      <c r="A200" s="37"/>
      <c r="B200" s="168"/>
      <c r="C200" s="204" t="s">
        <v>505</v>
      </c>
      <c r="D200" s="204" t="s">
        <v>285</v>
      </c>
      <c r="E200" s="205" t="s">
        <v>1733</v>
      </c>
      <c r="F200" s="206" t="s">
        <v>1734</v>
      </c>
      <c r="G200" s="207" t="s">
        <v>288</v>
      </c>
      <c r="H200" s="208">
        <v>0.0030000000000000001</v>
      </c>
      <c r="I200" s="209"/>
      <c r="J200" s="210">
        <f>ROUND(I200*H200,2)</f>
        <v>0</v>
      </c>
      <c r="K200" s="211"/>
      <c r="L200" s="38"/>
      <c r="M200" s="212" t="s">
        <v>1</v>
      </c>
      <c r="N200" s="213" t="s">
        <v>41</v>
      </c>
      <c r="O200" s="81"/>
      <c r="P200" s="214">
        <f>O200*H200</f>
        <v>0</v>
      </c>
      <c r="Q200" s="214">
        <v>0.00016184000000000001</v>
      </c>
      <c r="R200" s="214">
        <f>Q200*H200</f>
        <v>4.8552000000000008E-07</v>
      </c>
      <c r="S200" s="214">
        <v>0</v>
      </c>
      <c r="T200" s="215">
        <f>S200*H200</f>
        <v>0</v>
      </c>
      <c r="U200" s="37"/>
      <c r="V200" s="37"/>
      <c r="W200" s="37"/>
      <c r="X200" s="37"/>
      <c r="Y200" s="37"/>
      <c r="Z200" s="37"/>
      <c r="AA200" s="37"/>
      <c r="AB200" s="37"/>
      <c r="AC200" s="37"/>
      <c r="AD200" s="37"/>
      <c r="AE200" s="37"/>
      <c r="AR200" s="216" t="s">
        <v>358</v>
      </c>
      <c r="AT200" s="216" t="s">
        <v>285</v>
      </c>
      <c r="AU200" s="216" t="s">
        <v>87</v>
      </c>
      <c r="AY200" s="18" t="s">
        <v>283</v>
      </c>
      <c r="BE200" s="217">
        <f>IF(N200="základná",J200,0)</f>
        <v>0</v>
      </c>
      <c r="BF200" s="217">
        <f>IF(N200="znížená",J200,0)</f>
        <v>0</v>
      </c>
      <c r="BG200" s="217">
        <f>IF(N200="zákl. prenesená",J200,0)</f>
        <v>0</v>
      </c>
      <c r="BH200" s="217">
        <f>IF(N200="zníž. prenesená",J200,0)</f>
        <v>0</v>
      </c>
      <c r="BI200" s="217">
        <f>IF(N200="nulová",J200,0)</f>
        <v>0</v>
      </c>
      <c r="BJ200" s="18" t="s">
        <v>87</v>
      </c>
      <c r="BK200" s="217">
        <f>ROUND(I200*H200,2)</f>
        <v>0</v>
      </c>
      <c r="BL200" s="18" t="s">
        <v>358</v>
      </c>
      <c r="BM200" s="216" t="s">
        <v>6001</v>
      </c>
    </row>
    <row r="201" s="13" customFormat="1">
      <c r="A201" s="13"/>
      <c r="B201" s="218"/>
      <c r="C201" s="13"/>
      <c r="D201" s="219" t="s">
        <v>291</v>
      </c>
      <c r="E201" s="220" t="s">
        <v>1</v>
      </c>
      <c r="F201" s="221" t="s">
        <v>6002</v>
      </c>
      <c r="G201" s="13"/>
      <c r="H201" s="222">
        <v>0.0030000000000000001</v>
      </c>
      <c r="I201" s="223"/>
      <c r="J201" s="13"/>
      <c r="K201" s="13"/>
      <c r="L201" s="218"/>
      <c r="M201" s="224"/>
      <c r="N201" s="225"/>
      <c r="O201" s="225"/>
      <c r="P201" s="225"/>
      <c r="Q201" s="225"/>
      <c r="R201" s="225"/>
      <c r="S201" s="225"/>
      <c r="T201" s="226"/>
      <c r="U201" s="13"/>
      <c r="V201" s="13"/>
      <c r="W201" s="13"/>
      <c r="X201" s="13"/>
      <c r="Y201" s="13"/>
      <c r="Z201" s="13"/>
      <c r="AA201" s="13"/>
      <c r="AB201" s="13"/>
      <c r="AC201" s="13"/>
      <c r="AD201" s="13"/>
      <c r="AE201" s="13"/>
      <c r="AT201" s="220" t="s">
        <v>291</v>
      </c>
      <c r="AU201" s="220" t="s">
        <v>87</v>
      </c>
      <c r="AV201" s="13" t="s">
        <v>87</v>
      </c>
      <c r="AW201" s="13" t="s">
        <v>31</v>
      </c>
      <c r="AX201" s="13" t="s">
        <v>82</v>
      </c>
      <c r="AY201" s="220" t="s">
        <v>283</v>
      </c>
    </row>
    <row r="202" s="2" customFormat="1" ht="24.15" customHeight="1">
      <c r="A202" s="37"/>
      <c r="B202" s="168"/>
      <c r="C202" s="204" t="s">
        <v>509</v>
      </c>
      <c r="D202" s="204" t="s">
        <v>285</v>
      </c>
      <c r="E202" s="205" t="s">
        <v>1747</v>
      </c>
      <c r="F202" s="206" t="s">
        <v>1748</v>
      </c>
      <c r="G202" s="207" t="s">
        <v>288</v>
      </c>
      <c r="H202" s="208">
        <v>0.0030000000000000001</v>
      </c>
      <c r="I202" s="209"/>
      <c r="J202" s="210">
        <f>ROUND(I202*H202,2)</f>
        <v>0</v>
      </c>
      <c r="K202" s="211"/>
      <c r="L202" s="38"/>
      <c r="M202" s="212" t="s">
        <v>1</v>
      </c>
      <c r="N202" s="213" t="s">
        <v>41</v>
      </c>
      <c r="O202" s="81"/>
      <c r="P202" s="214">
        <f>O202*H202</f>
        <v>0</v>
      </c>
      <c r="Q202" s="214">
        <v>8.1340000000000004E-05</v>
      </c>
      <c r="R202" s="214">
        <f>Q202*H202</f>
        <v>2.4402000000000004E-07</v>
      </c>
      <c r="S202" s="214">
        <v>0</v>
      </c>
      <c r="T202" s="215">
        <f>S202*H202</f>
        <v>0</v>
      </c>
      <c r="U202" s="37"/>
      <c r="V202" s="37"/>
      <c r="W202" s="37"/>
      <c r="X202" s="37"/>
      <c r="Y202" s="37"/>
      <c r="Z202" s="37"/>
      <c r="AA202" s="37"/>
      <c r="AB202" s="37"/>
      <c r="AC202" s="37"/>
      <c r="AD202" s="37"/>
      <c r="AE202" s="37"/>
      <c r="AR202" s="216" t="s">
        <v>358</v>
      </c>
      <c r="AT202" s="216" t="s">
        <v>285</v>
      </c>
      <c r="AU202" s="216" t="s">
        <v>87</v>
      </c>
      <c r="AY202" s="18" t="s">
        <v>283</v>
      </c>
      <c r="BE202" s="217">
        <f>IF(N202="základná",J202,0)</f>
        <v>0</v>
      </c>
      <c r="BF202" s="217">
        <f>IF(N202="znížená",J202,0)</f>
        <v>0</v>
      </c>
      <c r="BG202" s="217">
        <f>IF(N202="zákl. prenesená",J202,0)</f>
        <v>0</v>
      </c>
      <c r="BH202" s="217">
        <f>IF(N202="zníž. prenesená",J202,0)</f>
        <v>0</v>
      </c>
      <c r="BI202" s="217">
        <f>IF(N202="nulová",J202,0)</f>
        <v>0</v>
      </c>
      <c r="BJ202" s="18" t="s">
        <v>87</v>
      </c>
      <c r="BK202" s="217">
        <f>ROUND(I202*H202,2)</f>
        <v>0</v>
      </c>
      <c r="BL202" s="18" t="s">
        <v>358</v>
      </c>
      <c r="BM202" s="216" t="s">
        <v>6003</v>
      </c>
    </row>
    <row r="203" s="2" customFormat="1" ht="37.8" customHeight="1">
      <c r="A203" s="37"/>
      <c r="B203" s="168"/>
      <c r="C203" s="204" t="s">
        <v>515</v>
      </c>
      <c r="D203" s="204" t="s">
        <v>285</v>
      </c>
      <c r="E203" s="205" t="s">
        <v>2068</v>
      </c>
      <c r="F203" s="206" t="s">
        <v>2069</v>
      </c>
      <c r="G203" s="207" t="s">
        <v>288</v>
      </c>
      <c r="H203" s="208">
        <v>19.152000000000001</v>
      </c>
      <c r="I203" s="209"/>
      <c r="J203" s="210">
        <f>ROUND(I203*H203,2)</f>
        <v>0</v>
      </c>
      <c r="K203" s="211"/>
      <c r="L203" s="38"/>
      <c r="M203" s="212" t="s">
        <v>1</v>
      </c>
      <c r="N203" s="213" t="s">
        <v>41</v>
      </c>
      <c r="O203" s="81"/>
      <c r="P203" s="214">
        <f>O203*H203</f>
        <v>0</v>
      </c>
      <c r="Q203" s="214">
        <v>2.0999999999999999E-05</v>
      </c>
      <c r="R203" s="214">
        <f>Q203*H203</f>
        <v>0.000402192</v>
      </c>
      <c r="S203" s="214">
        <v>0</v>
      </c>
      <c r="T203" s="215">
        <f>S203*H203</f>
        <v>0</v>
      </c>
      <c r="U203" s="37"/>
      <c r="V203" s="37"/>
      <c r="W203" s="37"/>
      <c r="X203" s="37"/>
      <c r="Y203" s="37"/>
      <c r="Z203" s="37"/>
      <c r="AA203" s="37"/>
      <c r="AB203" s="37"/>
      <c r="AC203" s="37"/>
      <c r="AD203" s="37"/>
      <c r="AE203" s="37"/>
      <c r="AR203" s="216" t="s">
        <v>358</v>
      </c>
      <c r="AT203" s="216" t="s">
        <v>285</v>
      </c>
      <c r="AU203" s="216" t="s">
        <v>87</v>
      </c>
      <c r="AY203" s="18" t="s">
        <v>283</v>
      </c>
      <c r="BE203" s="217">
        <f>IF(N203="základná",J203,0)</f>
        <v>0</v>
      </c>
      <c r="BF203" s="217">
        <f>IF(N203="znížená",J203,0)</f>
        <v>0</v>
      </c>
      <c r="BG203" s="217">
        <f>IF(N203="zákl. prenesená",J203,0)</f>
        <v>0</v>
      </c>
      <c r="BH203" s="217">
        <f>IF(N203="zníž. prenesená",J203,0)</f>
        <v>0</v>
      </c>
      <c r="BI203" s="217">
        <f>IF(N203="nulová",J203,0)</f>
        <v>0</v>
      </c>
      <c r="BJ203" s="18" t="s">
        <v>87</v>
      </c>
      <c r="BK203" s="217">
        <f>ROUND(I203*H203,2)</f>
        <v>0</v>
      </c>
      <c r="BL203" s="18" t="s">
        <v>358</v>
      </c>
      <c r="BM203" s="216" t="s">
        <v>6004</v>
      </c>
    </row>
    <row r="204" s="13" customFormat="1">
      <c r="A204" s="13"/>
      <c r="B204" s="218"/>
      <c r="C204" s="13"/>
      <c r="D204" s="219" t="s">
        <v>291</v>
      </c>
      <c r="E204" s="220" t="s">
        <v>1</v>
      </c>
      <c r="F204" s="221" t="s">
        <v>6005</v>
      </c>
      <c r="G204" s="13"/>
      <c r="H204" s="222">
        <v>19.152000000000001</v>
      </c>
      <c r="I204" s="223"/>
      <c r="J204" s="13"/>
      <c r="K204" s="13"/>
      <c r="L204" s="218"/>
      <c r="M204" s="264"/>
      <c r="N204" s="265"/>
      <c r="O204" s="265"/>
      <c r="P204" s="265"/>
      <c r="Q204" s="265"/>
      <c r="R204" s="265"/>
      <c r="S204" s="265"/>
      <c r="T204" s="266"/>
      <c r="U204" s="13"/>
      <c r="V204" s="13"/>
      <c r="W204" s="13"/>
      <c r="X204" s="13"/>
      <c r="Y204" s="13"/>
      <c r="Z204" s="13"/>
      <c r="AA204" s="13"/>
      <c r="AB204" s="13"/>
      <c r="AC204" s="13"/>
      <c r="AD204" s="13"/>
      <c r="AE204" s="13"/>
      <c r="AT204" s="220" t="s">
        <v>291</v>
      </c>
      <c r="AU204" s="220" t="s">
        <v>87</v>
      </c>
      <c r="AV204" s="13" t="s">
        <v>87</v>
      </c>
      <c r="AW204" s="13" t="s">
        <v>31</v>
      </c>
      <c r="AX204" s="13" t="s">
        <v>82</v>
      </c>
      <c r="AY204" s="220" t="s">
        <v>283</v>
      </c>
    </row>
    <row r="205" s="2" customFormat="1" ht="6.96" customHeight="1">
      <c r="A205" s="37"/>
      <c r="B205" s="64"/>
      <c r="C205" s="65"/>
      <c r="D205" s="65"/>
      <c r="E205" s="65"/>
      <c r="F205" s="65"/>
      <c r="G205" s="65"/>
      <c r="H205" s="65"/>
      <c r="I205" s="65"/>
      <c r="J205" s="65"/>
      <c r="K205" s="65"/>
      <c r="L205" s="38"/>
      <c r="M205" s="37"/>
      <c r="O205" s="37"/>
      <c r="P205" s="37"/>
      <c r="Q205" s="37"/>
      <c r="R205" s="37"/>
      <c r="S205" s="37"/>
      <c r="T205" s="37"/>
      <c r="U205" s="37"/>
      <c r="V205" s="37"/>
      <c r="W205" s="37"/>
      <c r="X205" s="37"/>
      <c r="Y205" s="37"/>
      <c r="Z205" s="37"/>
      <c r="AA205" s="37"/>
      <c r="AB205" s="37"/>
      <c r="AC205" s="37"/>
      <c r="AD205" s="37"/>
      <c r="AE205" s="37"/>
    </row>
  </sheetData>
  <autoFilter ref="C138:K204"/>
  <mergeCells count="17">
    <mergeCell ref="E7:H7"/>
    <mergeCell ref="E9:H9"/>
    <mergeCell ref="E11:H11"/>
    <mergeCell ref="E20:H20"/>
    <mergeCell ref="E29:H29"/>
    <mergeCell ref="E85:H85"/>
    <mergeCell ref="E87:H87"/>
    <mergeCell ref="E89:H89"/>
    <mergeCell ref="D111:F111"/>
    <mergeCell ref="D112:F112"/>
    <mergeCell ref="D113:F113"/>
    <mergeCell ref="D114:F114"/>
    <mergeCell ref="D115:F115"/>
    <mergeCell ref="E127:H127"/>
    <mergeCell ref="E129:H129"/>
    <mergeCell ref="E131:H131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29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7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8" t="s">
        <v>179</v>
      </c>
    </row>
    <row r="3" s="1" customFormat="1" ht="6.96" customHeight="1">
      <c r="B3" s="19"/>
      <c r="C3" s="20"/>
      <c r="D3" s="20"/>
      <c r="E3" s="20"/>
      <c r="F3" s="20"/>
      <c r="G3" s="20"/>
      <c r="H3" s="20"/>
      <c r="I3" s="20"/>
      <c r="J3" s="20"/>
      <c r="K3" s="20"/>
      <c r="L3" s="21"/>
      <c r="AT3" s="18" t="s">
        <v>75</v>
      </c>
    </row>
    <row r="4" s="1" customFormat="1" ht="24.96" customHeight="1">
      <c r="B4" s="21"/>
      <c r="D4" s="22" t="s">
        <v>221</v>
      </c>
      <c r="L4" s="21"/>
      <c r="M4" s="133" t="s">
        <v>9</v>
      </c>
      <c r="AT4" s="18" t="s">
        <v>3</v>
      </c>
    </row>
    <row r="5" s="1" customFormat="1" ht="6.96" customHeight="1">
      <c r="B5" s="21"/>
      <c r="L5" s="21"/>
    </row>
    <row r="6" s="1" customFormat="1" ht="12" customHeight="1">
      <c r="B6" s="21"/>
      <c r="D6" s="31" t="s">
        <v>15</v>
      </c>
      <c r="L6" s="21"/>
    </row>
    <row r="7" s="1" customFormat="1" ht="26.25" customHeight="1">
      <c r="B7" s="21"/>
      <c r="E7" s="134" t="str">
        <f>'Rekapitulácia stavby'!K6</f>
        <v>Komplexná rekonštrukcia a realizácia nadstavby budovy študenského domova4,Tr. SNP53,Banská Bystrica</v>
      </c>
      <c r="F7" s="31"/>
      <c r="G7" s="31"/>
      <c r="H7" s="31"/>
      <c r="L7" s="21"/>
    </row>
    <row r="8" s="1" customFormat="1" ht="12" customHeight="1">
      <c r="B8" s="21"/>
      <c r="D8" s="31" t="s">
        <v>222</v>
      </c>
      <c r="L8" s="21"/>
    </row>
    <row r="9" s="2" customFormat="1" ht="16.5" customHeight="1">
      <c r="A9" s="37"/>
      <c r="B9" s="38"/>
      <c r="C9" s="37"/>
      <c r="D9" s="37"/>
      <c r="E9" s="134" t="s">
        <v>5317</v>
      </c>
      <c r="F9" s="37"/>
      <c r="G9" s="37"/>
      <c r="H9" s="37"/>
      <c r="I9" s="37"/>
      <c r="J9" s="37"/>
      <c r="K9" s="37"/>
      <c r="L9" s="59"/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</row>
    <row r="10" s="2" customFormat="1" ht="12" customHeight="1">
      <c r="A10" s="37"/>
      <c r="B10" s="38"/>
      <c r="C10" s="37"/>
      <c r="D10" s="31" t="s">
        <v>224</v>
      </c>
      <c r="E10" s="37"/>
      <c r="F10" s="37"/>
      <c r="G10" s="37"/>
      <c r="H10" s="37"/>
      <c r="I10" s="37"/>
      <c r="J10" s="37"/>
      <c r="K10" s="37"/>
      <c r="L10" s="59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</row>
    <row r="11" s="2" customFormat="1" ht="16.5" customHeight="1">
      <c r="A11" s="37"/>
      <c r="B11" s="38"/>
      <c r="C11" s="37"/>
      <c r="D11" s="37"/>
      <c r="E11" s="71" t="s">
        <v>6006</v>
      </c>
      <c r="F11" s="37"/>
      <c r="G11" s="37"/>
      <c r="H11" s="37"/>
      <c r="I11" s="37"/>
      <c r="J11" s="37"/>
      <c r="K11" s="37"/>
      <c r="L11" s="59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</row>
    <row r="12" s="2" customFormat="1">
      <c r="A12" s="37"/>
      <c r="B12" s="38"/>
      <c r="C12" s="37"/>
      <c r="D12" s="37"/>
      <c r="E12" s="37"/>
      <c r="F12" s="37"/>
      <c r="G12" s="37"/>
      <c r="H12" s="37"/>
      <c r="I12" s="37"/>
      <c r="J12" s="37"/>
      <c r="K12" s="37"/>
      <c r="L12" s="59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</row>
    <row r="13" s="2" customFormat="1" ht="12" customHeight="1">
      <c r="A13" s="37"/>
      <c r="B13" s="38"/>
      <c r="C13" s="37"/>
      <c r="D13" s="31" t="s">
        <v>17</v>
      </c>
      <c r="E13" s="37"/>
      <c r="F13" s="26" t="s">
        <v>33</v>
      </c>
      <c r="G13" s="37"/>
      <c r="H13" s="37"/>
      <c r="I13" s="31" t="s">
        <v>18</v>
      </c>
      <c r="J13" s="26" t="s">
        <v>1</v>
      </c>
      <c r="K13" s="37"/>
      <c r="L13" s="59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</row>
    <row r="14" s="2" customFormat="1" ht="12" customHeight="1">
      <c r="A14" s="37"/>
      <c r="B14" s="38"/>
      <c r="C14" s="37"/>
      <c r="D14" s="31" t="s">
        <v>19</v>
      </c>
      <c r="E14" s="37"/>
      <c r="F14" s="26" t="s">
        <v>33</v>
      </c>
      <c r="G14" s="37"/>
      <c r="H14" s="37"/>
      <c r="I14" s="31" t="s">
        <v>21</v>
      </c>
      <c r="J14" s="73" t="str">
        <f>'Rekapitulácia stavby'!AN8</f>
        <v>10. 9. 2024</v>
      </c>
      <c r="K14" s="37"/>
      <c r="L14" s="59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="2" customFormat="1" ht="10.8" customHeight="1">
      <c r="A15" s="37"/>
      <c r="B15" s="38"/>
      <c r="C15" s="37"/>
      <c r="D15" s="37"/>
      <c r="E15" s="37"/>
      <c r="F15" s="37"/>
      <c r="G15" s="37"/>
      <c r="H15" s="37"/>
      <c r="I15" s="37"/>
      <c r="J15" s="37"/>
      <c r="K15" s="37"/>
      <c r="L15" s="59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="2" customFormat="1" ht="12" customHeight="1">
      <c r="A16" s="37"/>
      <c r="B16" s="38"/>
      <c r="C16" s="37"/>
      <c r="D16" s="31" t="s">
        <v>23</v>
      </c>
      <c r="E16" s="37"/>
      <c r="F16" s="37"/>
      <c r="G16" s="37"/>
      <c r="H16" s="37"/>
      <c r="I16" s="31" t="s">
        <v>24</v>
      </c>
      <c r="J16" s="26" t="s">
        <v>1</v>
      </c>
      <c r="K16" s="37"/>
      <c r="L16" s="59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="2" customFormat="1" ht="18" customHeight="1">
      <c r="A17" s="37"/>
      <c r="B17" s="38"/>
      <c r="C17" s="37"/>
      <c r="D17" s="37"/>
      <c r="E17" s="26" t="s">
        <v>33</v>
      </c>
      <c r="F17" s="37"/>
      <c r="G17" s="37"/>
      <c r="H17" s="37"/>
      <c r="I17" s="31" t="s">
        <v>26</v>
      </c>
      <c r="J17" s="26" t="s">
        <v>1</v>
      </c>
      <c r="K17" s="37"/>
      <c r="L17" s="59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="2" customFormat="1" ht="6.96" customHeight="1">
      <c r="A18" s="37"/>
      <c r="B18" s="38"/>
      <c r="C18" s="37"/>
      <c r="D18" s="37"/>
      <c r="E18" s="37"/>
      <c r="F18" s="37"/>
      <c r="G18" s="37"/>
      <c r="H18" s="37"/>
      <c r="I18" s="37"/>
      <c r="J18" s="37"/>
      <c r="K18" s="37"/>
      <c r="L18" s="59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="2" customFormat="1" ht="12" customHeight="1">
      <c r="A19" s="37"/>
      <c r="B19" s="38"/>
      <c r="C19" s="37"/>
      <c r="D19" s="31" t="s">
        <v>27</v>
      </c>
      <c r="E19" s="37"/>
      <c r="F19" s="37"/>
      <c r="G19" s="37"/>
      <c r="H19" s="37"/>
      <c r="I19" s="31" t="s">
        <v>24</v>
      </c>
      <c r="J19" s="32" t="str">
        <f>'Rekapitulácia stavby'!AN13</f>
        <v>Vyplň údaj</v>
      </c>
      <c r="K19" s="37"/>
      <c r="L19" s="59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="2" customFormat="1" ht="18" customHeight="1">
      <c r="A20" s="37"/>
      <c r="B20" s="38"/>
      <c r="C20" s="37"/>
      <c r="D20" s="37"/>
      <c r="E20" s="32" t="str">
        <f>'Rekapitulácia stavby'!E14</f>
        <v>Vyplň údaj</v>
      </c>
      <c r="F20" s="26"/>
      <c r="G20" s="26"/>
      <c r="H20" s="26"/>
      <c r="I20" s="31" t="s">
        <v>26</v>
      </c>
      <c r="J20" s="32" t="str">
        <f>'Rekapitulácia stavby'!AN14</f>
        <v>Vyplň údaj</v>
      </c>
      <c r="K20" s="37"/>
      <c r="L20" s="59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="2" customFormat="1" ht="6.96" customHeight="1">
      <c r="A21" s="37"/>
      <c r="B21" s="38"/>
      <c r="C21" s="37"/>
      <c r="D21" s="37"/>
      <c r="E21" s="37"/>
      <c r="F21" s="37"/>
      <c r="G21" s="37"/>
      <c r="H21" s="37"/>
      <c r="I21" s="37"/>
      <c r="J21" s="37"/>
      <c r="K21" s="37"/>
      <c r="L21" s="59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="2" customFormat="1" ht="12" customHeight="1">
      <c r="A22" s="37"/>
      <c r="B22" s="38"/>
      <c r="C22" s="37"/>
      <c r="D22" s="31" t="s">
        <v>29</v>
      </c>
      <c r="E22" s="37"/>
      <c r="F22" s="37"/>
      <c r="G22" s="37"/>
      <c r="H22" s="37"/>
      <c r="I22" s="31" t="s">
        <v>24</v>
      </c>
      <c r="J22" s="26" t="s">
        <v>1</v>
      </c>
      <c r="K22" s="37"/>
      <c r="L22" s="59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="2" customFormat="1" ht="18" customHeight="1">
      <c r="A23" s="37"/>
      <c r="B23" s="38"/>
      <c r="C23" s="37"/>
      <c r="D23" s="37"/>
      <c r="E23" s="26" t="s">
        <v>2517</v>
      </c>
      <c r="F23" s="37"/>
      <c r="G23" s="37"/>
      <c r="H23" s="37"/>
      <c r="I23" s="31" t="s">
        <v>26</v>
      </c>
      <c r="J23" s="26" t="s">
        <v>1</v>
      </c>
      <c r="K23" s="37"/>
      <c r="L23" s="59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="2" customFormat="1" ht="6.96" customHeight="1">
      <c r="A24" s="37"/>
      <c r="B24" s="38"/>
      <c r="C24" s="37"/>
      <c r="D24" s="37"/>
      <c r="E24" s="37"/>
      <c r="F24" s="37"/>
      <c r="G24" s="37"/>
      <c r="H24" s="37"/>
      <c r="I24" s="37"/>
      <c r="J24" s="37"/>
      <c r="K24" s="37"/>
      <c r="L24" s="59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="2" customFormat="1" ht="12" customHeight="1">
      <c r="A25" s="37"/>
      <c r="B25" s="38"/>
      <c r="C25" s="37"/>
      <c r="D25" s="31" t="s">
        <v>32</v>
      </c>
      <c r="E25" s="37"/>
      <c r="F25" s="37"/>
      <c r="G25" s="37"/>
      <c r="H25" s="37"/>
      <c r="I25" s="31" t="s">
        <v>24</v>
      </c>
      <c r="J25" s="26" t="s">
        <v>1</v>
      </c>
      <c r="K25" s="37"/>
      <c r="L25" s="59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</row>
    <row r="26" s="2" customFormat="1" ht="18" customHeight="1">
      <c r="A26" s="37"/>
      <c r="B26" s="38"/>
      <c r="C26" s="37"/>
      <c r="D26" s="37"/>
      <c r="E26" s="26" t="s">
        <v>2518</v>
      </c>
      <c r="F26" s="37"/>
      <c r="G26" s="37"/>
      <c r="H26" s="37"/>
      <c r="I26" s="31" t="s">
        <v>26</v>
      </c>
      <c r="J26" s="26" t="s">
        <v>1</v>
      </c>
      <c r="K26" s="37"/>
      <c r="L26" s="59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="2" customFormat="1" ht="6.96" customHeight="1">
      <c r="A27" s="37"/>
      <c r="B27" s="38"/>
      <c r="C27" s="37"/>
      <c r="D27" s="37"/>
      <c r="E27" s="37"/>
      <c r="F27" s="37"/>
      <c r="G27" s="37"/>
      <c r="H27" s="37"/>
      <c r="I27" s="37"/>
      <c r="J27" s="37"/>
      <c r="K27" s="37"/>
      <c r="L27" s="59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</row>
    <row r="28" s="2" customFormat="1" ht="12" customHeight="1">
      <c r="A28" s="37"/>
      <c r="B28" s="38"/>
      <c r="C28" s="37"/>
      <c r="D28" s="31" t="s">
        <v>34</v>
      </c>
      <c r="E28" s="37"/>
      <c r="F28" s="37"/>
      <c r="G28" s="37"/>
      <c r="H28" s="37"/>
      <c r="I28" s="37"/>
      <c r="J28" s="37"/>
      <c r="K28" s="37"/>
      <c r="L28" s="59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</row>
    <row r="29" s="8" customFormat="1" ht="16.5" customHeight="1">
      <c r="A29" s="136"/>
      <c r="B29" s="137"/>
      <c r="C29" s="136"/>
      <c r="D29" s="136"/>
      <c r="E29" s="35" t="s">
        <v>1</v>
      </c>
      <c r="F29" s="35"/>
      <c r="G29" s="35"/>
      <c r="H29" s="35"/>
      <c r="I29" s="136"/>
      <c r="J29" s="136"/>
      <c r="K29" s="136"/>
      <c r="L29" s="138"/>
      <c r="S29" s="136"/>
      <c r="T29" s="136"/>
      <c r="U29" s="136"/>
      <c r="V29" s="136"/>
      <c r="W29" s="136"/>
      <c r="X29" s="136"/>
      <c r="Y29" s="136"/>
      <c r="Z29" s="136"/>
      <c r="AA29" s="136"/>
      <c r="AB29" s="136"/>
      <c r="AC29" s="136"/>
      <c r="AD29" s="136"/>
      <c r="AE29" s="136"/>
    </row>
    <row r="30" s="2" customFormat="1" ht="6.96" customHeight="1">
      <c r="A30" s="37"/>
      <c r="B30" s="38"/>
      <c r="C30" s="37"/>
      <c r="D30" s="37"/>
      <c r="E30" s="37"/>
      <c r="F30" s="37"/>
      <c r="G30" s="37"/>
      <c r="H30" s="37"/>
      <c r="I30" s="37"/>
      <c r="J30" s="37"/>
      <c r="K30" s="37"/>
      <c r="L30" s="59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</row>
    <row r="31" s="2" customFormat="1" ht="6.96" customHeight="1">
      <c r="A31" s="37"/>
      <c r="B31" s="38"/>
      <c r="C31" s="37"/>
      <c r="D31" s="94"/>
      <c r="E31" s="94"/>
      <c r="F31" s="94"/>
      <c r="G31" s="94"/>
      <c r="H31" s="94"/>
      <c r="I31" s="94"/>
      <c r="J31" s="94"/>
      <c r="K31" s="94"/>
      <c r="L31" s="59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</row>
    <row r="32" s="2" customFormat="1" ht="14.4" customHeight="1">
      <c r="A32" s="37"/>
      <c r="B32" s="38"/>
      <c r="C32" s="37"/>
      <c r="D32" s="26" t="s">
        <v>228</v>
      </c>
      <c r="E32" s="37"/>
      <c r="F32" s="37"/>
      <c r="G32" s="37"/>
      <c r="H32" s="37"/>
      <c r="I32" s="37"/>
      <c r="J32" s="139">
        <f>J98</f>
        <v>0</v>
      </c>
      <c r="K32" s="37"/>
      <c r="L32" s="59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</row>
    <row r="33" s="2" customFormat="1" ht="14.4" customHeight="1">
      <c r="A33" s="37"/>
      <c r="B33" s="38"/>
      <c r="C33" s="37"/>
      <c r="D33" s="140" t="s">
        <v>229</v>
      </c>
      <c r="E33" s="37"/>
      <c r="F33" s="37"/>
      <c r="G33" s="37"/>
      <c r="H33" s="37"/>
      <c r="I33" s="37"/>
      <c r="J33" s="139">
        <f>J113</f>
        <v>0</v>
      </c>
      <c r="K33" s="37"/>
      <c r="L33" s="59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</row>
    <row r="34" s="2" customFormat="1" ht="25.44" customHeight="1">
      <c r="A34" s="37"/>
      <c r="B34" s="38"/>
      <c r="C34" s="37"/>
      <c r="D34" s="141" t="s">
        <v>35</v>
      </c>
      <c r="E34" s="37"/>
      <c r="F34" s="37"/>
      <c r="G34" s="37"/>
      <c r="H34" s="37"/>
      <c r="I34" s="37"/>
      <c r="J34" s="100">
        <f>ROUND(J32 + J33, 2)</f>
        <v>0</v>
      </c>
      <c r="K34" s="37"/>
      <c r="L34" s="59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</row>
    <row r="35" s="2" customFormat="1" ht="6.96" customHeight="1">
      <c r="A35" s="37"/>
      <c r="B35" s="38"/>
      <c r="C35" s="37"/>
      <c r="D35" s="94"/>
      <c r="E35" s="94"/>
      <c r="F35" s="94"/>
      <c r="G35" s="94"/>
      <c r="H35" s="94"/>
      <c r="I35" s="94"/>
      <c r="J35" s="94"/>
      <c r="K35" s="94"/>
      <c r="L35" s="59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</row>
    <row r="36" s="2" customFormat="1" ht="14.4" customHeight="1">
      <c r="A36" s="37"/>
      <c r="B36" s="38"/>
      <c r="C36" s="37"/>
      <c r="D36" s="37"/>
      <c r="E36" s="37"/>
      <c r="F36" s="42" t="s">
        <v>37</v>
      </c>
      <c r="G36" s="37"/>
      <c r="H36" s="37"/>
      <c r="I36" s="42" t="s">
        <v>36</v>
      </c>
      <c r="J36" s="42" t="s">
        <v>38</v>
      </c>
      <c r="K36" s="37"/>
      <c r="L36" s="59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</row>
    <row r="37" s="2" customFormat="1" ht="14.4" customHeight="1">
      <c r="A37" s="37"/>
      <c r="B37" s="38"/>
      <c r="C37" s="37"/>
      <c r="D37" s="135" t="s">
        <v>39</v>
      </c>
      <c r="E37" s="44" t="s">
        <v>40</v>
      </c>
      <c r="F37" s="142">
        <f>ROUND((SUM(BE113:BE120) + SUM(BE142:BE275)),  2)</f>
        <v>0</v>
      </c>
      <c r="G37" s="143"/>
      <c r="H37" s="143"/>
      <c r="I37" s="144">
        <v>0.20000000000000001</v>
      </c>
      <c r="J37" s="142">
        <f>ROUND(((SUM(BE113:BE120) + SUM(BE142:BE275))*I37),  2)</f>
        <v>0</v>
      </c>
      <c r="K37" s="37"/>
      <c r="L37" s="59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</row>
    <row r="38" s="2" customFormat="1" ht="14.4" customHeight="1">
      <c r="A38" s="37"/>
      <c r="B38" s="38"/>
      <c r="C38" s="37"/>
      <c r="D38" s="37"/>
      <c r="E38" s="44" t="s">
        <v>41</v>
      </c>
      <c r="F38" s="142">
        <f>ROUND((SUM(BF113:BF120) + SUM(BF142:BF275)),  2)</f>
        <v>0</v>
      </c>
      <c r="G38" s="143"/>
      <c r="H38" s="143"/>
      <c r="I38" s="144">
        <v>0.20000000000000001</v>
      </c>
      <c r="J38" s="142">
        <f>ROUND(((SUM(BF113:BF120) + SUM(BF142:BF275))*I38),  2)</f>
        <v>0</v>
      </c>
      <c r="K38" s="37"/>
      <c r="L38" s="59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</row>
    <row r="39" hidden="1" s="2" customFormat="1" ht="14.4" customHeight="1">
      <c r="A39" s="37"/>
      <c r="B39" s="38"/>
      <c r="C39" s="37"/>
      <c r="D39" s="37"/>
      <c r="E39" s="31" t="s">
        <v>42</v>
      </c>
      <c r="F39" s="145">
        <f>ROUND((SUM(BG113:BG120) + SUM(BG142:BG275)),  2)</f>
        <v>0</v>
      </c>
      <c r="G39" s="37"/>
      <c r="H39" s="37"/>
      <c r="I39" s="146">
        <v>0.20000000000000001</v>
      </c>
      <c r="J39" s="145">
        <f>0</f>
        <v>0</v>
      </c>
      <c r="K39" s="37"/>
      <c r="L39" s="59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</row>
    <row r="40" hidden="1" s="2" customFormat="1" ht="14.4" customHeight="1">
      <c r="A40" s="37"/>
      <c r="B40" s="38"/>
      <c r="C40" s="37"/>
      <c r="D40" s="37"/>
      <c r="E40" s="31" t="s">
        <v>43</v>
      </c>
      <c r="F40" s="145">
        <f>ROUND((SUM(BH113:BH120) + SUM(BH142:BH275)),  2)</f>
        <v>0</v>
      </c>
      <c r="G40" s="37"/>
      <c r="H40" s="37"/>
      <c r="I40" s="146">
        <v>0.20000000000000001</v>
      </c>
      <c r="J40" s="145">
        <f>0</f>
        <v>0</v>
      </c>
      <c r="K40" s="37"/>
      <c r="L40" s="59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</row>
    <row r="41" hidden="1" s="2" customFormat="1" ht="14.4" customHeight="1">
      <c r="A41" s="37"/>
      <c r="B41" s="38"/>
      <c r="C41" s="37"/>
      <c r="D41" s="37"/>
      <c r="E41" s="44" t="s">
        <v>44</v>
      </c>
      <c r="F41" s="142">
        <f>ROUND((SUM(BI113:BI120) + SUM(BI142:BI275)),  2)</f>
        <v>0</v>
      </c>
      <c r="G41" s="143"/>
      <c r="H41" s="143"/>
      <c r="I41" s="144">
        <v>0</v>
      </c>
      <c r="J41" s="142">
        <f>0</f>
        <v>0</v>
      </c>
      <c r="K41" s="37"/>
      <c r="L41" s="59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</row>
    <row r="42" s="2" customFormat="1" ht="6.96" customHeight="1">
      <c r="A42" s="37"/>
      <c r="B42" s="38"/>
      <c r="C42" s="37"/>
      <c r="D42" s="37"/>
      <c r="E42" s="37"/>
      <c r="F42" s="37"/>
      <c r="G42" s="37"/>
      <c r="H42" s="37"/>
      <c r="I42" s="37"/>
      <c r="J42" s="37"/>
      <c r="K42" s="37"/>
      <c r="L42" s="59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</row>
    <row r="43" s="2" customFormat="1" ht="25.44" customHeight="1">
      <c r="A43" s="37"/>
      <c r="B43" s="38"/>
      <c r="C43" s="147"/>
      <c r="D43" s="148" t="s">
        <v>45</v>
      </c>
      <c r="E43" s="85"/>
      <c r="F43" s="85"/>
      <c r="G43" s="149" t="s">
        <v>46</v>
      </c>
      <c r="H43" s="150" t="s">
        <v>47</v>
      </c>
      <c r="I43" s="85"/>
      <c r="J43" s="151">
        <f>SUM(J34:J41)</f>
        <v>0</v>
      </c>
      <c r="K43" s="152"/>
      <c r="L43" s="59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</row>
    <row r="44" s="2" customFormat="1" ht="14.4" customHeight="1">
      <c r="A44" s="37"/>
      <c r="B44" s="38"/>
      <c r="C44" s="37"/>
      <c r="D44" s="37"/>
      <c r="E44" s="37"/>
      <c r="F44" s="37"/>
      <c r="G44" s="37"/>
      <c r="H44" s="37"/>
      <c r="I44" s="37"/>
      <c r="J44" s="37"/>
      <c r="K44" s="37"/>
      <c r="L44" s="59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</row>
    <row r="45" s="1" customFormat="1" ht="14.4" customHeight="1">
      <c r="B45" s="21"/>
      <c r="L45" s="21"/>
    </row>
    <row r="46" s="1" customFormat="1" ht="14.4" customHeight="1">
      <c r="B46" s="21"/>
      <c r="L46" s="21"/>
    </row>
    <row r="47" s="1" customFormat="1" ht="14.4" customHeight="1">
      <c r="B47" s="21"/>
      <c r="L47" s="21"/>
    </row>
    <row r="48" s="1" customFormat="1" ht="14.4" customHeight="1">
      <c r="B48" s="21"/>
      <c r="L48" s="21"/>
    </row>
    <row r="49" s="1" customFormat="1" ht="14.4" customHeight="1">
      <c r="B49" s="21"/>
      <c r="L49" s="21"/>
    </row>
    <row r="50" s="2" customFormat="1" ht="14.4" customHeight="1">
      <c r="B50" s="59"/>
      <c r="D50" s="60" t="s">
        <v>48</v>
      </c>
      <c r="E50" s="61"/>
      <c r="F50" s="61"/>
      <c r="G50" s="60" t="s">
        <v>49</v>
      </c>
      <c r="H50" s="61"/>
      <c r="I50" s="61"/>
      <c r="J50" s="61"/>
      <c r="K50" s="61"/>
      <c r="L50" s="59"/>
    </row>
    <row r="51">
      <c r="B51" s="21"/>
      <c r="L51" s="21"/>
    </row>
    <row r="52">
      <c r="B52" s="21"/>
      <c r="L52" s="21"/>
    </row>
    <row r="53">
      <c r="B53" s="21"/>
      <c r="L53" s="21"/>
    </row>
    <row r="54">
      <c r="B54" s="21"/>
      <c r="L54" s="21"/>
    </row>
    <row r="55">
      <c r="B55" s="21"/>
      <c r="L55" s="21"/>
    </row>
    <row r="56">
      <c r="B56" s="21"/>
      <c r="L56" s="21"/>
    </row>
    <row r="57">
      <c r="B57" s="21"/>
      <c r="L57" s="21"/>
    </row>
    <row r="58">
      <c r="B58" s="21"/>
      <c r="L58" s="21"/>
    </row>
    <row r="59">
      <c r="B59" s="21"/>
      <c r="L59" s="21"/>
    </row>
    <row r="60">
      <c r="B60" s="21"/>
      <c r="L60" s="21"/>
    </row>
    <row r="61" s="2" customFormat="1">
      <c r="A61" s="37"/>
      <c r="B61" s="38"/>
      <c r="C61" s="37"/>
      <c r="D61" s="62" t="s">
        <v>50</v>
      </c>
      <c r="E61" s="40"/>
      <c r="F61" s="153" t="s">
        <v>51</v>
      </c>
      <c r="G61" s="62" t="s">
        <v>50</v>
      </c>
      <c r="H61" s="40"/>
      <c r="I61" s="40"/>
      <c r="J61" s="154" t="s">
        <v>51</v>
      </c>
      <c r="K61" s="40"/>
      <c r="L61" s="59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</row>
    <row r="62">
      <c r="B62" s="21"/>
      <c r="L62" s="21"/>
    </row>
    <row r="63">
      <c r="B63" s="21"/>
      <c r="L63" s="21"/>
    </row>
    <row r="64">
      <c r="B64" s="21"/>
      <c r="L64" s="21"/>
    </row>
    <row r="65" s="2" customFormat="1">
      <c r="A65" s="37"/>
      <c r="B65" s="38"/>
      <c r="C65" s="37"/>
      <c r="D65" s="60" t="s">
        <v>52</v>
      </c>
      <c r="E65" s="63"/>
      <c r="F65" s="63"/>
      <c r="G65" s="60" t="s">
        <v>53</v>
      </c>
      <c r="H65" s="63"/>
      <c r="I65" s="63"/>
      <c r="J65" s="63"/>
      <c r="K65" s="63"/>
      <c r="L65" s="59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</row>
    <row r="66">
      <c r="B66" s="21"/>
      <c r="L66" s="21"/>
    </row>
    <row r="67">
      <c r="B67" s="21"/>
      <c r="L67" s="21"/>
    </row>
    <row r="68">
      <c r="B68" s="21"/>
      <c r="L68" s="21"/>
    </row>
    <row r="69">
      <c r="B69" s="21"/>
      <c r="L69" s="21"/>
    </row>
    <row r="70">
      <c r="B70" s="21"/>
      <c r="L70" s="21"/>
    </row>
    <row r="71">
      <c r="B71" s="21"/>
      <c r="L71" s="21"/>
    </row>
    <row r="72">
      <c r="B72" s="21"/>
      <c r="L72" s="21"/>
    </row>
    <row r="73">
      <c r="B73" s="21"/>
      <c r="L73" s="21"/>
    </row>
    <row r="74">
      <c r="B74" s="21"/>
      <c r="L74" s="21"/>
    </row>
    <row r="75">
      <c r="B75" s="21"/>
      <c r="L75" s="21"/>
    </row>
    <row r="76" s="2" customFormat="1">
      <c r="A76" s="37"/>
      <c r="B76" s="38"/>
      <c r="C76" s="37"/>
      <c r="D76" s="62" t="s">
        <v>50</v>
      </c>
      <c r="E76" s="40"/>
      <c r="F76" s="153" t="s">
        <v>51</v>
      </c>
      <c r="G76" s="62" t="s">
        <v>50</v>
      </c>
      <c r="H76" s="40"/>
      <c r="I76" s="40"/>
      <c r="J76" s="154" t="s">
        <v>51</v>
      </c>
      <c r="K76" s="40"/>
      <c r="L76" s="59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</row>
    <row r="77" s="2" customFormat="1" ht="14.4" customHeight="1">
      <c r="A77" s="37"/>
      <c r="B77" s="64"/>
      <c r="C77" s="65"/>
      <c r="D77" s="65"/>
      <c r="E77" s="65"/>
      <c r="F77" s="65"/>
      <c r="G77" s="65"/>
      <c r="H77" s="65"/>
      <c r="I77" s="65"/>
      <c r="J77" s="65"/>
      <c r="K77" s="65"/>
      <c r="L77" s="59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</row>
    <row r="81" s="2" customFormat="1" ht="6.96" customHeight="1">
      <c r="A81" s="37"/>
      <c r="B81" s="66"/>
      <c r="C81" s="67"/>
      <c r="D81" s="67"/>
      <c r="E81" s="67"/>
      <c r="F81" s="67"/>
      <c r="G81" s="67"/>
      <c r="H81" s="67"/>
      <c r="I81" s="67"/>
      <c r="J81" s="67"/>
      <c r="K81" s="67"/>
      <c r="L81" s="59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</row>
    <row r="82" s="2" customFormat="1" ht="24.96" customHeight="1">
      <c r="A82" s="37"/>
      <c r="B82" s="38"/>
      <c r="C82" s="22" t="s">
        <v>230</v>
      </c>
      <c r="D82" s="37"/>
      <c r="E82" s="37"/>
      <c r="F82" s="37"/>
      <c r="G82" s="37"/>
      <c r="H82" s="37"/>
      <c r="I82" s="37"/>
      <c r="J82" s="37"/>
      <c r="K82" s="37"/>
      <c r="L82" s="59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</row>
    <row r="83" s="2" customFormat="1" ht="6.96" customHeight="1">
      <c r="A83" s="37"/>
      <c r="B83" s="38"/>
      <c r="C83" s="37"/>
      <c r="D83" s="37"/>
      <c r="E83" s="37"/>
      <c r="F83" s="37"/>
      <c r="G83" s="37"/>
      <c r="H83" s="37"/>
      <c r="I83" s="37"/>
      <c r="J83" s="37"/>
      <c r="K83" s="37"/>
      <c r="L83" s="59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</row>
    <row r="84" s="2" customFormat="1" ht="12" customHeight="1">
      <c r="A84" s="37"/>
      <c r="B84" s="38"/>
      <c r="C84" s="31" t="s">
        <v>15</v>
      </c>
      <c r="D84" s="37"/>
      <c r="E84" s="37"/>
      <c r="F84" s="37"/>
      <c r="G84" s="37"/>
      <c r="H84" s="37"/>
      <c r="I84" s="37"/>
      <c r="J84" s="37"/>
      <c r="K84" s="37"/>
      <c r="L84" s="59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</row>
    <row r="85" s="2" customFormat="1" ht="26.25" customHeight="1">
      <c r="A85" s="37"/>
      <c r="B85" s="38"/>
      <c r="C85" s="37"/>
      <c r="D85" s="37"/>
      <c r="E85" s="134" t="str">
        <f>E7</f>
        <v>Komplexná rekonštrukcia a realizácia nadstavby budovy študenského domova4,Tr. SNP53,Banská Bystrica</v>
      </c>
      <c r="F85" s="31"/>
      <c r="G85" s="31"/>
      <c r="H85" s="31"/>
      <c r="I85" s="37"/>
      <c r="J85" s="37"/>
      <c r="K85" s="37"/>
      <c r="L85" s="59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</row>
    <row r="86" s="1" customFormat="1" ht="12" customHeight="1">
      <c r="B86" s="21"/>
      <c r="C86" s="31" t="s">
        <v>222</v>
      </c>
      <c r="L86" s="21"/>
    </row>
    <row r="87" s="2" customFormat="1" ht="16.5" customHeight="1">
      <c r="A87" s="37"/>
      <c r="B87" s="38"/>
      <c r="C87" s="37"/>
      <c r="D87" s="37"/>
      <c r="E87" s="134" t="s">
        <v>5317</v>
      </c>
      <c r="F87" s="37"/>
      <c r="G87" s="37"/>
      <c r="H87" s="37"/>
      <c r="I87" s="37"/>
      <c r="J87" s="37"/>
      <c r="K87" s="37"/>
      <c r="L87" s="59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</row>
    <row r="88" s="2" customFormat="1" ht="12" customHeight="1">
      <c r="A88" s="37"/>
      <c r="B88" s="38"/>
      <c r="C88" s="31" t="s">
        <v>224</v>
      </c>
      <c r="D88" s="37"/>
      <c r="E88" s="37"/>
      <c r="F88" s="37"/>
      <c r="G88" s="37"/>
      <c r="H88" s="37"/>
      <c r="I88" s="37"/>
      <c r="J88" s="37"/>
      <c r="K88" s="37"/>
      <c r="L88" s="59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</row>
    <row r="89" s="2" customFormat="1" ht="16.5" customHeight="1">
      <c r="A89" s="37"/>
      <c r="B89" s="38"/>
      <c r="C89" s="37"/>
      <c r="D89" s="37"/>
      <c r="E89" s="71" t="str">
        <f>E11</f>
        <v>eo - Elerktroinštalácia</v>
      </c>
      <c r="F89" s="37"/>
      <c r="G89" s="37"/>
      <c r="H89" s="37"/>
      <c r="I89" s="37"/>
      <c r="J89" s="37"/>
      <c r="K89" s="37"/>
      <c r="L89" s="59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</row>
    <row r="90" s="2" customFormat="1" ht="6.96" customHeight="1">
      <c r="A90" s="37"/>
      <c r="B90" s="38"/>
      <c r="C90" s="37"/>
      <c r="D90" s="37"/>
      <c r="E90" s="37"/>
      <c r="F90" s="37"/>
      <c r="G90" s="37"/>
      <c r="H90" s="37"/>
      <c r="I90" s="37"/>
      <c r="J90" s="37"/>
      <c r="K90" s="37"/>
      <c r="L90" s="59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</row>
    <row r="91" s="2" customFormat="1" ht="12" customHeight="1">
      <c r="A91" s="37"/>
      <c r="B91" s="38"/>
      <c r="C91" s="31" t="s">
        <v>19</v>
      </c>
      <c r="D91" s="37"/>
      <c r="E91" s="37"/>
      <c r="F91" s="26" t="str">
        <f>F14</f>
        <v xml:space="preserve"> </v>
      </c>
      <c r="G91" s="37"/>
      <c r="H91" s="37"/>
      <c r="I91" s="31" t="s">
        <v>21</v>
      </c>
      <c r="J91" s="73" t="str">
        <f>IF(J14="","",J14)</f>
        <v>10. 9. 2024</v>
      </c>
      <c r="K91" s="37"/>
      <c r="L91" s="59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</row>
    <row r="92" s="2" customFormat="1" ht="6.96" customHeight="1">
      <c r="A92" s="37"/>
      <c r="B92" s="38"/>
      <c r="C92" s="37"/>
      <c r="D92" s="37"/>
      <c r="E92" s="37"/>
      <c r="F92" s="37"/>
      <c r="G92" s="37"/>
      <c r="H92" s="37"/>
      <c r="I92" s="37"/>
      <c r="J92" s="37"/>
      <c r="K92" s="37"/>
      <c r="L92" s="59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</row>
    <row r="93" s="2" customFormat="1" ht="15.15" customHeight="1">
      <c r="A93" s="37"/>
      <c r="B93" s="38"/>
      <c r="C93" s="31" t="s">
        <v>23</v>
      </c>
      <c r="D93" s="37"/>
      <c r="E93" s="37"/>
      <c r="F93" s="26" t="str">
        <f>E17</f>
        <v xml:space="preserve"> </v>
      </c>
      <c r="G93" s="37"/>
      <c r="H93" s="37"/>
      <c r="I93" s="31" t="s">
        <v>29</v>
      </c>
      <c r="J93" s="35" t="str">
        <f>E23</f>
        <v xml:space="preserve"> NH PARTNER s.r.o. </v>
      </c>
      <c r="K93" s="37"/>
      <c r="L93" s="59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</row>
    <row r="94" s="2" customFormat="1" ht="25.65" customHeight="1">
      <c r="A94" s="37"/>
      <c r="B94" s="38"/>
      <c r="C94" s="31" t="s">
        <v>27</v>
      </c>
      <c r="D94" s="37"/>
      <c r="E94" s="37"/>
      <c r="F94" s="26" t="str">
        <f>IF(E20="","",E20)</f>
        <v>Vyplň údaj</v>
      </c>
      <c r="G94" s="37"/>
      <c r="H94" s="37"/>
      <c r="I94" s="31" t="s">
        <v>32</v>
      </c>
      <c r="J94" s="35" t="str">
        <f>E26</f>
        <v xml:space="preserve">                                         </v>
      </c>
      <c r="K94" s="37"/>
      <c r="L94" s="59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</row>
    <row r="95" s="2" customFormat="1" ht="10.32" customHeight="1">
      <c r="A95" s="37"/>
      <c r="B95" s="38"/>
      <c r="C95" s="37"/>
      <c r="D95" s="37"/>
      <c r="E95" s="37"/>
      <c r="F95" s="37"/>
      <c r="G95" s="37"/>
      <c r="H95" s="37"/>
      <c r="I95" s="37"/>
      <c r="J95" s="37"/>
      <c r="K95" s="37"/>
      <c r="L95" s="59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</row>
    <row r="96" s="2" customFormat="1" ht="29.28" customHeight="1">
      <c r="A96" s="37"/>
      <c r="B96" s="38"/>
      <c r="C96" s="155" t="s">
        <v>231</v>
      </c>
      <c r="D96" s="147"/>
      <c r="E96" s="147"/>
      <c r="F96" s="147"/>
      <c r="G96" s="147"/>
      <c r="H96" s="147"/>
      <c r="I96" s="147"/>
      <c r="J96" s="156" t="s">
        <v>232</v>
      </c>
      <c r="K96" s="147"/>
      <c r="L96" s="59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</row>
    <row r="97" s="2" customFormat="1" ht="10.32" customHeight="1">
      <c r="A97" s="37"/>
      <c r="B97" s="38"/>
      <c r="C97" s="37"/>
      <c r="D97" s="37"/>
      <c r="E97" s="37"/>
      <c r="F97" s="37"/>
      <c r="G97" s="37"/>
      <c r="H97" s="37"/>
      <c r="I97" s="37"/>
      <c r="J97" s="37"/>
      <c r="K97" s="37"/>
      <c r="L97" s="59"/>
      <c r="S97" s="37"/>
      <c r="T97" s="37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</row>
    <row r="98" s="2" customFormat="1" ht="22.8" customHeight="1">
      <c r="A98" s="37"/>
      <c r="B98" s="38"/>
      <c r="C98" s="157" t="s">
        <v>233</v>
      </c>
      <c r="D98" s="37"/>
      <c r="E98" s="37"/>
      <c r="F98" s="37"/>
      <c r="G98" s="37"/>
      <c r="H98" s="37"/>
      <c r="I98" s="37"/>
      <c r="J98" s="100">
        <f>J142</f>
        <v>0</v>
      </c>
      <c r="K98" s="37"/>
      <c r="L98" s="59"/>
      <c r="S98" s="37"/>
      <c r="T98" s="37"/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  <c r="AU98" s="18" t="s">
        <v>234</v>
      </c>
    </row>
    <row r="99" s="9" customFormat="1" ht="24.96" customHeight="1">
      <c r="A99" s="9"/>
      <c r="B99" s="158"/>
      <c r="C99" s="9"/>
      <c r="D99" s="159" t="s">
        <v>2519</v>
      </c>
      <c r="E99" s="160"/>
      <c r="F99" s="160"/>
      <c r="G99" s="160"/>
      <c r="H99" s="160"/>
      <c r="I99" s="160"/>
      <c r="J99" s="161">
        <f>J143</f>
        <v>0</v>
      </c>
      <c r="K99" s="9"/>
      <c r="L99" s="158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</row>
    <row r="100" s="9" customFormat="1" ht="24.96" customHeight="1">
      <c r="A100" s="9"/>
      <c r="B100" s="158"/>
      <c r="C100" s="9"/>
      <c r="D100" s="159" t="s">
        <v>2107</v>
      </c>
      <c r="E100" s="160"/>
      <c r="F100" s="160"/>
      <c r="G100" s="160"/>
      <c r="H100" s="160"/>
      <c r="I100" s="160"/>
      <c r="J100" s="161">
        <f>J144</f>
        <v>0</v>
      </c>
      <c r="K100" s="9"/>
      <c r="L100" s="158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</row>
    <row r="101" s="9" customFormat="1" ht="24.96" customHeight="1">
      <c r="A101" s="9"/>
      <c r="B101" s="158"/>
      <c r="C101" s="9"/>
      <c r="D101" s="159" t="s">
        <v>2108</v>
      </c>
      <c r="E101" s="160"/>
      <c r="F101" s="160"/>
      <c r="G101" s="160"/>
      <c r="H101" s="160"/>
      <c r="I101" s="160"/>
      <c r="J101" s="161">
        <f>J159</f>
        <v>0</v>
      </c>
      <c r="K101" s="9"/>
      <c r="L101" s="158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</row>
    <row r="102" s="9" customFormat="1" ht="24.96" customHeight="1">
      <c r="A102" s="9"/>
      <c r="B102" s="158"/>
      <c r="C102" s="9"/>
      <c r="D102" s="159" t="s">
        <v>2109</v>
      </c>
      <c r="E102" s="160"/>
      <c r="F102" s="160"/>
      <c r="G102" s="160"/>
      <c r="H102" s="160"/>
      <c r="I102" s="160"/>
      <c r="J102" s="161">
        <f>J163</f>
        <v>0</v>
      </c>
      <c r="K102" s="9"/>
      <c r="L102" s="158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</row>
    <row r="103" s="10" customFormat="1" ht="19.92" customHeight="1">
      <c r="A103" s="10"/>
      <c r="B103" s="162"/>
      <c r="C103" s="10"/>
      <c r="D103" s="163" t="s">
        <v>2110</v>
      </c>
      <c r="E103" s="164"/>
      <c r="F103" s="164"/>
      <c r="G103" s="164"/>
      <c r="H103" s="164"/>
      <c r="I103" s="164"/>
      <c r="J103" s="165">
        <f>J167</f>
        <v>0</v>
      </c>
      <c r="K103" s="10"/>
      <c r="L103" s="162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</row>
    <row r="104" s="9" customFormat="1" ht="24.96" customHeight="1">
      <c r="A104" s="9"/>
      <c r="B104" s="158"/>
      <c r="C104" s="9"/>
      <c r="D104" s="159" t="s">
        <v>2111</v>
      </c>
      <c r="E104" s="160"/>
      <c r="F104" s="160"/>
      <c r="G104" s="160"/>
      <c r="H104" s="160"/>
      <c r="I104" s="160"/>
      <c r="J104" s="161">
        <f>J174</f>
        <v>0</v>
      </c>
      <c r="K104" s="9"/>
      <c r="L104" s="158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</row>
    <row r="105" s="9" customFormat="1" ht="24.96" customHeight="1">
      <c r="A105" s="9"/>
      <c r="B105" s="158"/>
      <c r="C105" s="9"/>
      <c r="D105" s="159" t="s">
        <v>2112</v>
      </c>
      <c r="E105" s="160"/>
      <c r="F105" s="160"/>
      <c r="G105" s="160"/>
      <c r="H105" s="160"/>
      <c r="I105" s="160"/>
      <c r="J105" s="161">
        <f>J209</f>
        <v>0</v>
      </c>
      <c r="K105" s="9"/>
      <c r="L105" s="158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</row>
    <row r="106" s="9" customFormat="1" ht="24.96" customHeight="1">
      <c r="A106" s="9"/>
      <c r="B106" s="158"/>
      <c r="C106" s="9"/>
      <c r="D106" s="159" t="s">
        <v>2113</v>
      </c>
      <c r="E106" s="160"/>
      <c r="F106" s="160"/>
      <c r="G106" s="160"/>
      <c r="H106" s="160"/>
      <c r="I106" s="160"/>
      <c r="J106" s="161">
        <f>J220</f>
        <v>0</v>
      </c>
      <c r="K106" s="9"/>
      <c r="L106" s="158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</row>
    <row r="107" s="9" customFormat="1" ht="24.96" customHeight="1">
      <c r="A107" s="9"/>
      <c r="B107" s="158"/>
      <c r="C107" s="9"/>
      <c r="D107" s="159" t="s">
        <v>2114</v>
      </c>
      <c r="E107" s="160"/>
      <c r="F107" s="160"/>
      <c r="G107" s="160"/>
      <c r="H107" s="160"/>
      <c r="I107" s="160"/>
      <c r="J107" s="161">
        <f>J235</f>
        <v>0</v>
      </c>
      <c r="K107" s="9"/>
      <c r="L107" s="158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</row>
    <row r="108" s="10" customFormat="1" ht="19.92" customHeight="1">
      <c r="A108" s="10"/>
      <c r="B108" s="162"/>
      <c r="C108" s="10"/>
      <c r="D108" s="163" t="s">
        <v>2115</v>
      </c>
      <c r="E108" s="164"/>
      <c r="F108" s="164"/>
      <c r="G108" s="164"/>
      <c r="H108" s="164"/>
      <c r="I108" s="164"/>
      <c r="J108" s="165">
        <f>J241</f>
        <v>0</v>
      </c>
      <c r="K108" s="10"/>
      <c r="L108" s="162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</row>
    <row r="109" s="9" customFormat="1" ht="24.96" customHeight="1">
      <c r="A109" s="9"/>
      <c r="B109" s="158"/>
      <c r="C109" s="9"/>
      <c r="D109" s="159" t="s">
        <v>2116</v>
      </c>
      <c r="E109" s="160"/>
      <c r="F109" s="160"/>
      <c r="G109" s="160"/>
      <c r="H109" s="160"/>
      <c r="I109" s="160"/>
      <c r="J109" s="161">
        <f>J247</f>
        <v>0</v>
      </c>
      <c r="K109" s="9"/>
      <c r="L109" s="158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</row>
    <row r="110" s="9" customFormat="1" ht="24.96" customHeight="1">
      <c r="A110" s="9"/>
      <c r="B110" s="158"/>
      <c r="C110" s="9"/>
      <c r="D110" s="159" t="s">
        <v>2106</v>
      </c>
      <c r="E110" s="160"/>
      <c r="F110" s="160"/>
      <c r="G110" s="160"/>
      <c r="H110" s="160"/>
      <c r="I110" s="160"/>
      <c r="J110" s="161">
        <f>J272</f>
        <v>0</v>
      </c>
      <c r="K110" s="9"/>
      <c r="L110" s="158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</row>
    <row r="111" s="2" customFormat="1" ht="21.84" customHeight="1">
      <c r="A111" s="37"/>
      <c r="B111" s="38"/>
      <c r="C111" s="37"/>
      <c r="D111" s="37"/>
      <c r="E111" s="37"/>
      <c r="F111" s="37"/>
      <c r="G111" s="37"/>
      <c r="H111" s="37"/>
      <c r="I111" s="37"/>
      <c r="J111" s="37"/>
      <c r="K111" s="37"/>
      <c r="L111" s="59"/>
      <c r="S111" s="37"/>
      <c r="T111" s="37"/>
      <c r="U111" s="37"/>
      <c r="V111" s="37"/>
      <c r="W111" s="37"/>
      <c r="X111" s="37"/>
      <c r="Y111" s="37"/>
      <c r="Z111" s="37"/>
      <c r="AA111" s="37"/>
      <c r="AB111" s="37"/>
      <c r="AC111" s="37"/>
      <c r="AD111" s="37"/>
      <c r="AE111" s="37"/>
    </row>
    <row r="112" s="2" customFormat="1" ht="6.96" customHeight="1">
      <c r="A112" s="37"/>
      <c r="B112" s="38"/>
      <c r="C112" s="37"/>
      <c r="D112" s="37"/>
      <c r="E112" s="37"/>
      <c r="F112" s="37"/>
      <c r="G112" s="37"/>
      <c r="H112" s="37"/>
      <c r="I112" s="37"/>
      <c r="J112" s="37"/>
      <c r="K112" s="37"/>
      <c r="L112" s="59"/>
      <c r="S112" s="37"/>
      <c r="T112" s="37"/>
      <c r="U112" s="37"/>
      <c r="V112" s="37"/>
      <c r="W112" s="37"/>
      <c r="X112" s="37"/>
      <c r="Y112" s="37"/>
      <c r="Z112" s="37"/>
      <c r="AA112" s="37"/>
      <c r="AB112" s="37"/>
      <c r="AC112" s="37"/>
      <c r="AD112" s="37"/>
      <c r="AE112" s="37"/>
    </row>
    <row r="113" s="2" customFormat="1" ht="29.28" customHeight="1">
      <c r="A113" s="37"/>
      <c r="B113" s="38"/>
      <c r="C113" s="157" t="s">
        <v>259</v>
      </c>
      <c r="D113" s="37"/>
      <c r="E113" s="37"/>
      <c r="F113" s="37"/>
      <c r="G113" s="37"/>
      <c r="H113" s="37"/>
      <c r="I113" s="37"/>
      <c r="J113" s="166">
        <f>ROUND(J114 + J115 + J116 + J117 + J118 + J119,2)</f>
        <v>0</v>
      </c>
      <c r="K113" s="37"/>
      <c r="L113" s="59"/>
      <c r="N113" s="167" t="s">
        <v>39</v>
      </c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37"/>
    </row>
    <row r="114" s="2" customFormat="1" ht="18" customHeight="1">
      <c r="A114" s="37"/>
      <c r="B114" s="168"/>
      <c r="C114" s="169"/>
      <c r="D114" s="170" t="s">
        <v>260</v>
      </c>
      <c r="E114" s="171"/>
      <c r="F114" s="171"/>
      <c r="G114" s="169"/>
      <c r="H114" s="169"/>
      <c r="I114" s="169"/>
      <c r="J114" s="172">
        <v>0</v>
      </c>
      <c r="K114" s="169"/>
      <c r="L114" s="173"/>
      <c r="M114" s="174"/>
      <c r="N114" s="175" t="s">
        <v>41</v>
      </c>
      <c r="O114" s="174"/>
      <c r="P114" s="174"/>
      <c r="Q114" s="174"/>
      <c r="R114" s="174"/>
      <c r="S114" s="169"/>
      <c r="T114" s="169"/>
      <c r="U114" s="169"/>
      <c r="V114" s="169"/>
      <c r="W114" s="169"/>
      <c r="X114" s="169"/>
      <c r="Y114" s="169"/>
      <c r="Z114" s="169"/>
      <c r="AA114" s="169"/>
      <c r="AB114" s="169"/>
      <c r="AC114" s="169"/>
      <c r="AD114" s="169"/>
      <c r="AE114" s="169"/>
      <c r="AF114" s="174"/>
      <c r="AG114" s="174"/>
      <c r="AH114" s="174"/>
      <c r="AI114" s="174"/>
      <c r="AJ114" s="174"/>
      <c r="AK114" s="174"/>
      <c r="AL114" s="174"/>
      <c r="AM114" s="174"/>
      <c r="AN114" s="174"/>
      <c r="AO114" s="174"/>
      <c r="AP114" s="174"/>
      <c r="AQ114" s="174"/>
      <c r="AR114" s="174"/>
      <c r="AS114" s="174"/>
      <c r="AT114" s="174"/>
      <c r="AU114" s="174"/>
      <c r="AV114" s="174"/>
      <c r="AW114" s="174"/>
      <c r="AX114" s="174"/>
      <c r="AY114" s="176" t="s">
        <v>261</v>
      </c>
      <c r="AZ114" s="174"/>
      <c r="BA114" s="174"/>
      <c r="BB114" s="174"/>
      <c r="BC114" s="174"/>
      <c r="BD114" s="174"/>
      <c r="BE114" s="177">
        <f>IF(N114="základná",J114,0)</f>
        <v>0</v>
      </c>
      <c r="BF114" s="177">
        <f>IF(N114="znížená",J114,0)</f>
        <v>0</v>
      </c>
      <c r="BG114" s="177">
        <f>IF(N114="zákl. prenesená",J114,0)</f>
        <v>0</v>
      </c>
      <c r="BH114" s="177">
        <f>IF(N114="zníž. prenesená",J114,0)</f>
        <v>0</v>
      </c>
      <c r="BI114" s="177">
        <f>IF(N114="nulová",J114,0)</f>
        <v>0</v>
      </c>
      <c r="BJ114" s="176" t="s">
        <v>87</v>
      </c>
      <c r="BK114" s="174"/>
      <c r="BL114" s="174"/>
      <c r="BM114" s="174"/>
    </row>
    <row r="115" s="2" customFormat="1" ht="18" customHeight="1">
      <c r="A115" s="37"/>
      <c r="B115" s="168"/>
      <c r="C115" s="169"/>
      <c r="D115" s="170" t="s">
        <v>262</v>
      </c>
      <c r="E115" s="171"/>
      <c r="F115" s="171"/>
      <c r="G115" s="169"/>
      <c r="H115" s="169"/>
      <c r="I115" s="169"/>
      <c r="J115" s="172">
        <v>0</v>
      </c>
      <c r="K115" s="169"/>
      <c r="L115" s="173"/>
      <c r="M115" s="174"/>
      <c r="N115" s="175" t="s">
        <v>41</v>
      </c>
      <c r="O115" s="174"/>
      <c r="P115" s="174"/>
      <c r="Q115" s="174"/>
      <c r="R115" s="174"/>
      <c r="S115" s="169"/>
      <c r="T115" s="169"/>
      <c r="U115" s="169"/>
      <c r="V115" s="169"/>
      <c r="W115" s="169"/>
      <c r="X115" s="169"/>
      <c r="Y115" s="169"/>
      <c r="Z115" s="169"/>
      <c r="AA115" s="169"/>
      <c r="AB115" s="169"/>
      <c r="AC115" s="169"/>
      <c r="AD115" s="169"/>
      <c r="AE115" s="169"/>
      <c r="AF115" s="174"/>
      <c r="AG115" s="174"/>
      <c r="AH115" s="174"/>
      <c r="AI115" s="174"/>
      <c r="AJ115" s="174"/>
      <c r="AK115" s="174"/>
      <c r="AL115" s="174"/>
      <c r="AM115" s="174"/>
      <c r="AN115" s="174"/>
      <c r="AO115" s="174"/>
      <c r="AP115" s="174"/>
      <c r="AQ115" s="174"/>
      <c r="AR115" s="174"/>
      <c r="AS115" s="174"/>
      <c r="AT115" s="174"/>
      <c r="AU115" s="174"/>
      <c r="AV115" s="174"/>
      <c r="AW115" s="174"/>
      <c r="AX115" s="174"/>
      <c r="AY115" s="176" t="s">
        <v>261</v>
      </c>
      <c r="AZ115" s="174"/>
      <c r="BA115" s="174"/>
      <c r="BB115" s="174"/>
      <c r="BC115" s="174"/>
      <c r="BD115" s="174"/>
      <c r="BE115" s="177">
        <f>IF(N115="základná",J115,0)</f>
        <v>0</v>
      </c>
      <c r="BF115" s="177">
        <f>IF(N115="znížená",J115,0)</f>
        <v>0</v>
      </c>
      <c r="BG115" s="177">
        <f>IF(N115="zákl. prenesená",J115,0)</f>
        <v>0</v>
      </c>
      <c r="BH115" s="177">
        <f>IF(N115="zníž. prenesená",J115,0)</f>
        <v>0</v>
      </c>
      <c r="BI115" s="177">
        <f>IF(N115="nulová",J115,0)</f>
        <v>0</v>
      </c>
      <c r="BJ115" s="176" t="s">
        <v>87</v>
      </c>
      <c r="BK115" s="174"/>
      <c r="BL115" s="174"/>
      <c r="BM115" s="174"/>
    </row>
    <row r="116" s="2" customFormat="1" ht="18" customHeight="1">
      <c r="A116" s="37"/>
      <c r="B116" s="168"/>
      <c r="C116" s="169"/>
      <c r="D116" s="170" t="s">
        <v>263</v>
      </c>
      <c r="E116" s="171"/>
      <c r="F116" s="171"/>
      <c r="G116" s="169"/>
      <c r="H116" s="169"/>
      <c r="I116" s="169"/>
      <c r="J116" s="172">
        <v>0</v>
      </c>
      <c r="K116" s="169"/>
      <c r="L116" s="173"/>
      <c r="M116" s="174"/>
      <c r="N116" s="175" t="s">
        <v>41</v>
      </c>
      <c r="O116" s="174"/>
      <c r="P116" s="174"/>
      <c r="Q116" s="174"/>
      <c r="R116" s="174"/>
      <c r="S116" s="169"/>
      <c r="T116" s="169"/>
      <c r="U116" s="169"/>
      <c r="V116" s="169"/>
      <c r="W116" s="169"/>
      <c r="X116" s="169"/>
      <c r="Y116" s="169"/>
      <c r="Z116" s="169"/>
      <c r="AA116" s="169"/>
      <c r="AB116" s="169"/>
      <c r="AC116" s="169"/>
      <c r="AD116" s="169"/>
      <c r="AE116" s="169"/>
      <c r="AF116" s="174"/>
      <c r="AG116" s="174"/>
      <c r="AH116" s="174"/>
      <c r="AI116" s="174"/>
      <c r="AJ116" s="174"/>
      <c r="AK116" s="174"/>
      <c r="AL116" s="174"/>
      <c r="AM116" s="174"/>
      <c r="AN116" s="174"/>
      <c r="AO116" s="174"/>
      <c r="AP116" s="174"/>
      <c r="AQ116" s="174"/>
      <c r="AR116" s="174"/>
      <c r="AS116" s="174"/>
      <c r="AT116" s="174"/>
      <c r="AU116" s="174"/>
      <c r="AV116" s="174"/>
      <c r="AW116" s="174"/>
      <c r="AX116" s="174"/>
      <c r="AY116" s="176" t="s">
        <v>261</v>
      </c>
      <c r="AZ116" s="174"/>
      <c r="BA116" s="174"/>
      <c r="BB116" s="174"/>
      <c r="BC116" s="174"/>
      <c r="BD116" s="174"/>
      <c r="BE116" s="177">
        <f>IF(N116="základná",J116,0)</f>
        <v>0</v>
      </c>
      <c r="BF116" s="177">
        <f>IF(N116="znížená",J116,0)</f>
        <v>0</v>
      </c>
      <c r="BG116" s="177">
        <f>IF(N116="zákl. prenesená",J116,0)</f>
        <v>0</v>
      </c>
      <c r="BH116" s="177">
        <f>IF(N116="zníž. prenesená",J116,0)</f>
        <v>0</v>
      </c>
      <c r="BI116" s="177">
        <f>IF(N116="nulová",J116,0)</f>
        <v>0</v>
      </c>
      <c r="BJ116" s="176" t="s">
        <v>87</v>
      </c>
      <c r="BK116" s="174"/>
      <c r="BL116" s="174"/>
      <c r="BM116" s="174"/>
    </row>
    <row r="117" s="2" customFormat="1" ht="18" customHeight="1">
      <c r="A117" s="37"/>
      <c r="B117" s="168"/>
      <c r="C117" s="169"/>
      <c r="D117" s="170" t="s">
        <v>264</v>
      </c>
      <c r="E117" s="171"/>
      <c r="F117" s="171"/>
      <c r="G117" s="169"/>
      <c r="H117" s="169"/>
      <c r="I117" s="169"/>
      <c r="J117" s="172">
        <v>0</v>
      </c>
      <c r="K117" s="169"/>
      <c r="L117" s="173"/>
      <c r="M117" s="174"/>
      <c r="N117" s="175" t="s">
        <v>41</v>
      </c>
      <c r="O117" s="174"/>
      <c r="P117" s="174"/>
      <c r="Q117" s="174"/>
      <c r="R117" s="174"/>
      <c r="S117" s="169"/>
      <c r="T117" s="169"/>
      <c r="U117" s="169"/>
      <c r="V117" s="169"/>
      <c r="W117" s="169"/>
      <c r="X117" s="169"/>
      <c r="Y117" s="169"/>
      <c r="Z117" s="169"/>
      <c r="AA117" s="169"/>
      <c r="AB117" s="169"/>
      <c r="AC117" s="169"/>
      <c r="AD117" s="169"/>
      <c r="AE117" s="169"/>
      <c r="AF117" s="174"/>
      <c r="AG117" s="174"/>
      <c r="AH117" s="174"/>
      <c r="AI117" s="174"/>
      <c r="AJ117" s="174"/>
      <c r="AK117" s="174"/>
      <c r="AL117" s="174"/>
      <c r="AM117" s="174"/>
      <c r="AN117" s="174"/>
      <c r="AO117" s="174"/>
      <c r="AP117" s="174"/>
      <c r="AQ117" s="174"/>
      <c r="AR117" s="174"/>
      <c r="AS117" s="174"/>
      <c r="AT117" s="174"/>
      <c r="AU117" s="174"/>
      <c r="AV117" s="174"/>
      <c r="AW117" s="174"/>
      <c r="AX117" s="174"/>
      <c r="AY117" s="176" t="s">
        <v>261</v>
      </c>
      <c r="AZ117" s="174"/>
      <c r="BA117" s="174"/>
      <c r="BB117" s="174"/>
      <c r="BC117" s="174"/>
      <c r="BD117" s="174"/>
      <c r="BE117" s="177">
        <f>IF(N117="základná",J117,0)</f>
        <v>0</v>
      </c>
      <c r="BF117" s="177">
        <f>IF(N117="znížená",J117,0)</f>
        <v>0</v>
      </c>
      <c r="BG117" s="177">
        <f>IF(N117="zákl. prenesená",J117,0)</f>
        <v>0</v>
      </c>
      <c r="BH117" s="177">
        <f>IF(N117="zníž. prenesená",J117,0)</f>
        <v>0</v>
      </c>
      <c r="BI117" s="177">
        <f>IF(N117="nulová",J117,0)</f>
        <v>0</v>
      </c>
      <c r="BJ117" s="176" t="s">
        <v>87</v>
      </c>
      <c r="BK117" s="174"/>
      <c r="BL117" s="174"/>
      <c r="BM117" s="174"/>
    </row>
    <row r="118" s="2" customFormat="1" ht="18" customHeight="1">
      <c r="A118" s="37"/>
      <c r="B118" s="168"/>
      <c r="C118" s="169"/>
      <c r="D118" s="170" t="s">
        <v>265</v>
      </c>
      <c r="E118" s="171"/>
      <c r="F118" s="171"/>
      <c r="G118" s="169"/>
      <c r="H118" s="169"/>
      <c r="I118" s="169"/>
      <c r="J118" s="172">
        <v>0</v>
      </c>
      <c r="K118" s="169"/>
      <c r="L118" s="173"/>
      <c r="M118" s="174"/>
      <c r="N118" s="175" t="s">
        <v>41</v>
      </c>
      <c r="O118" s="174"/>
      <c r="P118" s="174"/>
      <c r="Q118" s="174"/>
      <c r="R118" s="174"/>
      <c r="S118" s="169"/>
      <c r="T118" s="169"/>
      <c r="U118" s="169"/>
      <c r="V118" s="169"/>
      <c r="W118" s="169"/>
      <c r="X118" s="169"/>
      <c r="Y118" s="169"/>
      <c r="Z118" s="169"/>
      <c r="AA118" s="169"/>
      <c r="AB118" s="169"/>
      <c r="AC118" s="169"/>
      <c r="AD118" s="169"/>
      <c r="AE118" s="169"/>
      <c r="AF118" s="174"/>
      <c r="AG118" s="174"/>
      <c r="AH118" s="174"/>
      <c r="AI118" s="174"/>
      <c r="AJ118" s="174"/>
      <c r="AK118" s="174"/>
      <c r="AL118" s="174"/>
      <c r="AM118" s="174"/>
      <c r="AN118" s="174"/>
      <c r="AO118" s="174"/>
      <c r="AP118" s="174"/>
      <c r="AQ118" s="174"/>
      <c r="AR118" s="174"/>
      <c r="AS118" s="174"/>
      <c r="AT118" s="174"/>
      <c r="AU118" s="174"/>
      <c r="AV118" s="174"/>
      <c r="AW118" s="174"/>
      <c r="AX118" s="174"/>
      <c r="AY118" s="176" t="s">
        <v>261</v>
      </c>
      <c r="AZ118" s="174"/>
      <c r="BA118" s="174"/>
      <c r="BB118" s="174"/>
      <c r="BC118" s="174"/>
      <c r="BD118" s="174"/>
      <c r="BE118" s="177">
        <f>IF(N118="základná",J118,0)</f>
        <v>0</v>
      </c>
      <c r="BF118" s="177">
        <f>IF(N118="znížená",J118,0)</f>
        <v>0</v>
      </c>
      <c r="BG118" s="177">
        <f>IF(N118="zákl. prenesená",J118,0)</f>
        <v>0</v>
      </c>
      <c r="BH118" s="177">
        <f>IF(N118="zníž. prenesená",J118,0)</f>
        <v>0</v>
      </c>
      <c r="BI118" s="177">
        <f>IF(N118="nulová",J118,0)</f>
        <v>0</v>
      </c>
      <c r="BJ118" s="176" t="s">
        <v>87</v>
      </c>
      <c r="BK118" s="174"/>
      <c r="BL118" s="174"/>
      <c r="BM118" s="174"/>
    </row>
    <row r="119" s="2" customFormat="1" ht="18" customHeight="1">
      <c r="A119" s="37"/>
      <c r="B119" s="168"/>
      <c r="C119" s="169"/>
      <c r="D119" s="171" t="s">
        <v>266</v>
      </c>
      <c r="E119" s="169"/>
      <c r="F119" s="169"/>
      <c r="G119" s="169"/>
      <c r="H119" s="169"/>
      <c r="I119" s="169"/>
      <c r="J119" s="172">
        <f>ROUND(J32*T119,2)</f>
        <v>0</v>
      </c>
      <c r="K119" s="169"/>
      <c r="L119" s="173"/>
      <c r="M119" s="174"/>
      <c r="N119" s="175" t="s">
        <v>41</v>
      </c>
      <c r="O119" s="174"/>
      <c r="P119" s="174"/>
      <c r="Q119" s="174"/>
      <c r="R119" s="174"/>
      <c r="S119" s="169"/>
      <c r="T119" s="169"/>
      <c r="U119" s="169"/>
      <c r="V119" s="169"/>
      <c r="W119" s="169"/>
      <c r="X119" s="169"/>
      <c r="Y119" s="169"/>
      <c r="Z119" s="169"/>
      <c r="AA119" s="169"/>
      <c r="AB119" s="169"/>
      <c r="AC119" s="169"/>
      <c r="AD119" s="169"/>
      <c r="AE119" s="169"/>
      <c r="AF119" s="174"/>
      <c r="AG119" s="174"/>
      <c r="AH119" s="174"/>
      <c r="AI119" s="174"/>
      <c r="AJ119" s="174"/>
      <c r="AK119" s="174"/>
      <c r="AL119" s="174"/>
      <c r="AM119" s="174"/>
      <c r="AN119" s="174"/>
      <c r="AO119" s="174"/>
      <c r="AP119" s="174"/>
      <c r="AQ119" s="174"/>
      <c r="AR119" s="174"/>
      <c r="AS119" s="174"/>
      <c r="AT119" s="174"/>
      <c r="AU119" s="174"/>
      <c r="AV119" s="174"/>
      <c r="AW119" s="174"/>
      <c r="AX119" s="174"/>
      <c r="AY119" s="176" t="s">
        <v>267</v>
      </c>
      <c r="AZ119" s="174"/>
      <c r="BA119" s="174"/>
      <c r="BB119" s="174"/>
      <c r="BC119" s="174"/>
      <c r="BD119" s="174"/>
      <c r="BE119" s="177">
        <f>IF(N119="základná",J119,0)</f>
        <v>0</v>
      </c>
      <c r="BF119" s="177">
        <f>IF(N119="znížená",J119,0)</f>
        <v>0</v>
      </c>
      <c r="BG119" s="177">
        <f>IF(N119="zákl. prenesená",J119,0)</f>
        <v>0</v>
      </c>
      <c r="BH119" s="177">
        <f>IF(N119="zníž. prenesená",J119,0)</f>
        <v>0</v>
      </c>
      <c r="BI119" s="177">
        <f>IF(N119="nulová",J119,0)</f>
        <v>0</v>
      </c>
      <c r="BJ119" s="176" t="s">
        <v>87</v>
      </c>
      <c r="BK119" s="174"/>
      <c r="BL119" s="174"/>
      <c r="BM119" s="174"/>
    </row>
    <row r="120" s="2" customFormat="1">
      <c r="A120" s="37"/>
      <c r="B120" s="38"/>
      <c r="C120" s="37"/>
      <c r="D120" s="37"/>
      <c r="E120" s="37"/>
      <c r="F120" s="37"/>
      <c r="G120" s="37"/>
      <c r="H120" s="37"/>
      <c r="I120" s="37"/>
      <c r="J120" s="37"/>
      <c r="K120" s="37"/>
      <c r="L120" s="59"/>
      <c r="S120" s="37"/>
      <c r="T120" s="37"/>
      <c r="U120" s="37"/>
      <c r="V120" s="37"/>
      <c r="W120" s="37"/>
      <c r="X120" s="37"/>
      <c r="Y120" s="37"/>
      <c r="Z120" s="37"/>
      <c r="AA120" s="37"/>
      <c r="AB120" s="37"/>
      <c r="AC120" s="37"/>
      <c r="AD120" s="37"/>
      <c r="AE120" s="37"/>
    </row>
    <row r="121" s="2" customFormat="1" ht="29.28" customHeight="1">
      <c r="A121" s="37"/>
      <c r="B121" s="38"/>
      <c r="C121" s="178" t="s">
        <v>268</v>
      </c>
      <c r="D121" s="147"/>
      <c r="E121" s="147"/>
      <c r="F121" s="147"/>
      <c r="G121" s="147"/>
      <c r="H121" s="147"/>
      <c r="I121" s="147"/>
      <c r="J121" s="179">
        <f>ROUND(J98+J113,2)</f>
        <v>0</v>
      </c>
      <c r="K121" s="147"/>
      <c r="L121" s="59"/>
      <c r="S121" s="37"/>
      <c r="T121" s="37"/>
      <c r="U121" s="37"/>
      <c r="V121" s="37"/>
      <c r="W121" s="37"/>
      <c r="X121" s="37"/>
      <c r="Y121" s="37"/>
      <c r="Z121" s="37"/>
      <c r="AA121" s="37"/>
      <c r="AB121" s="37"/>
      <c r="AC121" s="37"/>
      <c r="AD121" s="37"/>
      <c r="AE121" s="37"/>
    </row>
    <row r="122" s="2" customFormat="1" ht="6.96" customHeight="1">
      <c r="A122" s="37"/>
      <c r="B122" s="64"/>
      <c r="C122" s="65"/>
      <c r="D122" s="65"/>
      <c r="E122" s="65"/>
      <c r="F122" s="65"/>
      <c r="G122" s="65"/>
      <c r="H122" s="65"/>
      <c r="I122" s="65"/>
      <c r="J122" s="65"/>
      <c r="K122" s="65"/>
      <c r="L122" s="59"/>
      <c r="S122" s="37"/>
      <c r="T122" s="37"/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  <c r="AE122" s="37"/>
    </row>
    <row r="126" s="2" customFormat="1" ht="6.96" customHeight="1">
      <c r="A126" s="37"/>
      <c r="B126" s="66"/>
      <c r="C126" s="67"/>
      <c r="D126" s="67"/>
      <c r="E126" s="67"/>
      <c r="F126" s="67"/>
      <c r="G126" s="67"/>
      <c r="H126" s="67"/>
      <c r="I126" s="67"/>
      <c r="J126" s="67"/>
      <c r="K126" s="67"/>
      <c r="L126" s="59"/>
      <c r="S126" s="37"/>
      <c r="T126" s="37"/>
      <c r="U126" s="37"/>
      <c r="V126" s="37"/>
      <c r="W126" s="37"/>
      <c r="X126" s="37"/>
      <c r="Y126" s="37"/>
      <c r="Z126" s="37"/>
      <c r="AA126" s="37"/>
      <c r="AB126" s="37"/>
      <c r="AC126" s="37"/>
      <c r="AD126" s="37"/>
      <c r="AE126" s="37"/>
    </row>
    <row r="127" s="2" customFormat="1" ht="24.96" customHeight="1">
      <c r="A127" s="37"/>
      <c r="B127" s="38"/>
      <c r="C127" s="22" t="s">
        <v>269</v>
      </c>
      <c r="D127" s="37"/>
      <c r="E127" s="37"/>
      <c r="F127" s="37"/>
      <c r="G127" s="37"/>
      <c r="H127" s="37"/>
      <c r="I127" s="37"/>
      <c r="J127" s="37"/>
      <c r="K127" s="37"/>
      <c r="L127" s="59"/>
      <c r="S127" s="37"/>
      <c r="T127" s="37"/>
      <c r="U127" s="37"/>
      <c r="V127" s="37"/>
      <c r="W127" s="37"/>
      <c r="X127" s="37"/>
      <c r="Y127" s="37"/>
      <c r="Z127" s="37"/>
      <c r="AA127" s="37"/>
      <c r="AB127" s="37"/>
      <c r="AC127" s="37"/>
      <c r="AD127" s="37"/>
      <c r="AE127" s="37"/>
    </row>
    <row r="128" s="2" customFormat="1" ht="6.96" customHeight="1">
      <c r="A128" s="37"/>
      <c r="B128" s="38"/>
      <c r="C128" s="37"/>
      <c r="D128" s="37"/>
      <c r="E128" s="37"/>
      <c r="F128" s="37"/>
      <c r="G128" s="37"/>
      <c r="H128" s="37"/>
      <c r="I128" s="37"/>
      <c r="J128" s="37"/>
      <c r="K128" s="37"/>
      <c r="L128" s="59"/>
      <c r="S128" s="37"/>
      <c r="T128" s="37"/>
      <c r="U128" s="37"/>
      <c r="V128" s="37"/>
      <c r="W128" s="37"/>
      <c r="X128" s="37"/>
      <c r="Y128" s="37"/>
      <c r="Z128" s="37"/>
      <c r="AA128" s="37"/>
      <c r="AB128" s="37"/>
      <c r="AC128" s="37"/>
      <c r="AD128" s="37"/>
      <c r="AE128" s="37"/>
    </row>
    <row r="129" s="2" customFormat="1" ht="12" customHeight="1">
      <c r="A129" s="37"/>
      <c r="B129" s="38"/>
      <c r="C129" s="31" t="s">
        <v>15</v>
      </c>
      <c r="D129" s="37"/>
      <c r="E129" s="37"/>
      <c r="F129" s="37"/>
      <c r="G129" s="37"/>
      <c r="H129" s="37"/>
      <c r="I129" s="37"/>
      <c r="J129" s="37"/>
      <c r="K129" s="37"/>
      <c r="L129" s="59"/>
      <c r="S129" s="37"/>
      <c r="T129" s="37"/>
      <c r="U129" s="37"/>
      <c r="V129" s="37"/>
      <c r="W129" s="37"/>
      <c r="X129" s="37"/>
      <c r="Y129" s="37"/>
      <c r="Z129" s="37"/>
      <c r="AA129" s="37"/>
      <c r="AB129" s="37"/>
      <c r="AC129" s="37"/>
      <c r="AD129" s="37"/>
      <c r="AE129" s="37"/>
    </row>
    <row r="130" s="2" customFormat="1" ht="26.25" customHeight="1">
      <c r="A130" s="37"/>
      <c r="B130" s="38"/>
      <c r="C130" s="37"/>
      <c r="D130" s="37"/>
      <c r="E130" s="134" t="str">
        <f>E7</f>
        <v>Komplexná rekonštrukcia a realizácia nadstavby budovy študenského domova4,Tr. SNP53,Banská Bystrica</v>
      </c>
      <c r="F130" s="31"/>
      <c r="G130" s="31"/>
      <c r="H130" s="31"/>
      <c r="I130" s="37"/>
      <c r="J130" s="37"/>
      <c r="K130" s="37"/>
      <c r="L130" s="59"/>
      <c r="S130" s="37"/>
      <c r="T130" s="37"/>
      <c r="U130" s="37"/>
      <c r="V130" s="37"/>
      <c r="W130" s="37"/>
      <c r="X130" s="37"/>
      <c r="Y130" s="37"/>
      <c r="Z130" s="37"/>
      <c r="AA130" s="37"/>
      <c r="AB130" s="37"/>
      <c r="AC130" s="37"/>
      <c r="AD130" s="37"/>
      <c r="AE130" s="37"/>
    </row>
    <row r="131" s="1" customFormat="1" ht="12" customHeight="1">
      <c r="B131" s="21"/>
      <c r="C131" s="31" t="s">
        <v>222</v>
      </c>
      <c r="L131" s="21"/>
    </row>
    <row r="132" s="2" customFormat="1" ht="16.5" customHeight="1">
      <c r="A132" s="37"/>
      <c r="B132" s="38"/>
      <c r="C132" s="37"/>
      <c r="D132" s="37"/>
      <c r="E132" s="134" t="s">
        <v>5317</v>
      </c>
      <c r="F132" s="37"/>
      <c r="G132" s="37"/>
      <c r="H132" s="37"/>
      <c r="I132" s="37"/>
      <c r="J132" s="37"/>
      <c r="K132" s="37"/>
      <c r="L132" s="59"/>
      <c r="S132" s="37"/>
      <c r="T132" s="37"/>
      <c r="U132" s="37"/>
      <c r="V132" s="37"/>
      <c r="W132" s="37"/>
      <c r="X132" s="37"/>
      <c r="Y132" s="37"/>
      <c r="Z132" s="37"/>
      <c r="AA132" s="37"/>
      <c r="AB132" s="37"/>
      <c r="AC132" s="37"/>
      <c r="AD132" s="37"/>
      <c r="AE132" s="37"/>
    </row>
    <row r="133" s="2" customFormat="1" ht="12" customHeight="1">
      <c r="A133" s="37"/>
      <c r="B133" s="38"/>
      <c r="C133" s="31" t="s">
        <v>224</v>
      </c>
      <c r="D133" s="37"/>
      <c r="E133" s="37"/>
      <c r="F133" s="37"/>
      <c r="G133" s="37"/>
      <c r="H133" s="37"/>
      <c r="I133" s="37"/>
      <c r="J133" s="37"/>
      <c r="K133" s="37"/>
      <c r="L133" s="59"/>
      <c r="S133" s="37"/>
      <c r="T133" s="37"/>
      <c r="U133" s="37"/>
      <c r="V133" s="37"/>
      <c r="W133" s="37"/>
      <c r="X133" s="37"/>
      <c r="Y133" s="37"/>
      <c r="Z133" s="37"/>
      <c r="AA133" s="37"/>
      <c r="AB133" s="37"/>
      <c r="AC133" s="37"/>
      <c r="AD133" s="37"/>
      <c r="AE133" s="37"/>
    </row>
    <row r="134" s="2" customFormat="1" ht="16.5" customHeight="1">
      <c r="A134" s="37"/>
      <c r="B134" s="38"/>
      <c r="C134" s="37"/>
      <c r="D134" s="37"/>
      <c r="E134" s="71" t="str">
        <f>E11</f>
        <v>eo - Elerktroinštalácia</v>
      </c>
      <c r="F134" s="37"/>
      <c r="G134" s="37"/>
      <c r="H134" s="37"/>
      <c r="I134" s="37"/>
      <c r="J134" s="37"/>
      <c r="K134" s="37"/>
      <c r="L134" s="59"/>
      <c r="S134" s="37"/>
      <c r="T134" s="37"/>
      <c r="U134" s="37"/>
      <c r="V134" s="37"/>
      <c r="W134" s="37"/>
      <c r="X134" s="37"/>
      <c r="Y134" s="37"/>
      <c r="Z134" s="37"/>
      <c r="AA134" s="37"/>
      <c r="AB134" s="37"/>
      <c r="AC134" s="37"/>
      <c r="AD134" s="37"/>
      <c r="AE134" s="37"/>
    </row>
    <row r="135" s="2" customFormat="1" ht="6.96" customHeight="1">
      <c r="A135" s="37"/>
      <c r="B135" s="38"/>
      <c r="C135" s="37"/>
      <c r="D135" s="37"/>
      <c r="E135" s="37"/>
      <c r="F135" s="37"/>
      <c r="G135" s="37"/>
      <c r="H135" s="37"/>
      <c r="I135" s="37"/>
      <c r="J135" s="37"/>
      <c r="K135" s="37"/>
      <c r="L135" s="59"/>
      <c r="S135" s="37"/>
      <c r="T135" s="37"/>
      <c r="U135" s="37"/>
      <c r="V135" s="37"/>
      <c r="W135" s="37"/>
      <c r="X135" s="37"/>
      <c r="Y135" s="37"/>
      <c r="Z135" s="37"/>
      <c r="AA135" s="37"/>
      <c r="AB135" s="37"/>
      <c r="AC135" s="37"/>
      <c r="AD135" s="37"/>
      <c r="AE135" s="37"/>
    </row>
    <row r="136" s="2" customFormat="1" ht="12" customHeight="1">
      <c r="A136" s="37"/>
      <c r="B136" s="38"/>
      <c r="C136" s="31" t="s">
        <v>19</v>
      </c>
      <c r="D136" s="37"/>
      <c r="E136" s="37"/>
      <c r="F136" s="26" t="str">
        <f>F14</f>
        <v xml:space="preserve"> </v>
      </c>
      <c r="G136" s="37"/>
      <c r="H136" s="37"/>
      <c r="I136" s="31" t="s">
        <v>21</v>
      </c>
      <c r="J136" s="73" t="str">
        <f>IF(J14="","",J14)</f>
        <v>10. 9. 2024</v>
      </c>
      <c r="K136" s="37"/>
      <c r="L136" s="59"/>
      <c r="S136" s="37"/>
      <c r="T136" s="37"/>
      <c r="U136" s="37"/>
      <c r="V136" s="37"/>
      <c r="W136" s="37"/>
      <c r="X136" s="37"/>
      <c r="Y136" s="37"/>
      <c r="Z136" s="37"/>
      <c r="AA136" s="37"/>
      <c r="AB136" s="37"/>
      <c r="AC136" s="37"/>
      <c r="AD136" s="37"/>
      <c r="AE136" s="37"/>
    </row>
    <row r="137" s="2" customFormat="1" ht="6.96" customHeight="1">
      <c r="A137" s="37"/>
      <c r="B137" s="38"/>
      <c r="C137" s="37"/>
      <c r="D137" s="37"/>
      <c r="E137" s="37"/>
      <c r="F137" s="37"/>
      <c r="G137" s="37"/>
      <c r="H137" s="37"/>
      <c r="I137" s="37"/>
      <c r="J137" s="37"/>
      <c r="K137" s="37"/>
      <c r="L137" s="59"/>
      <c r="S137" s="37"/>
      <c r="T137" s="37"/>
      <c r="U137" s="37"/>
      <c r="V137" s="37"/>
      <c r="W137" s="37"/>
      <c r="X137" s="37"/>
      <c r="Y137" s="37"/>
      <c r="Z137" s="37"/>
      <c r="AA137" s="37"/>
      <c r="AB137" s="37"/>
      <c r="AC137" s="37"/>
      <c r="AD137" s="37"/>
      <c r="AE137" s="37"/>
    </row>
    <row r="138" s="2" customFormat="1" ht="15.15" customHeight="1">
      <c r="A138" s="37"/>
      <c r="B138" s="38"/>
      <c r="C138" s="31" t="s">
        <v>23</v>
      </c>
      <c r="D138" s="37"/>
      <c r="E138" s="37"/>
      <c r="F138" s="26" t="str">
        <f>E17</f>
        <v xml:space="preserve"> </v>
      </c>
      <c r="G138" s="37"/>
      <c r="H138" s="37"/>
      <c r="I138" s="31" t="s">
        <v>29</v>
      </c>
      <c r="J138" s="35" t="str">
        <f>E23</f>
        <v xml:space="preserve"> NH PARTNER s.r.o. </v>
      </c>
      <c r="K138" s="37"/>
      <c r="L138" s="59"/>
      <c r="S138" s="37"/>
      <c r="T138" s="37"/>
      <c r="U138" s="37"/>
      <c r="V138" s="37"/>
      <c r="W138" s="37"/>
      <c r="X138" s="37"/>
      <c r="Y138" s="37"/>
      <c r="Z138" s="37"/>
      <c r="AA138" s="37"/>
      <c r="AB138" s="37"/>
      <c r="AC138" s="37"/>
      <c r="AD138" s="37"/>
      <c r="AE138" s="37"/>
    </row>
    <row r="139" s="2" customFormat="1" ht="25.65" customHeight="1">
      <c r="A139" s="37"/>
      <c r="B139" s="38"/>
      <c r="C139" s="31" t="s">
        <v>27</v>
      </c>
      <c r="D139" s="37"/>
      <c r="E139" s="37"/>
      <c r="F139" s="26" t="str">
        <f>IF(E20="","",E20)</f>
        <v>Vyplň údaj</v>
      </c>
      <c r="G139" s="37"/>
      <c r="H139" s="37"/>
      <c r="I139" s="31" t="s">
        <v>32</v>
      </c>
      <c r="J139" s="35" t="str">
        <f>E26</f>
        <v xml:space="preserve">                                         </v>
      </c>
      <c r="K139" s="37"/>
      <c r="L139" s="59"/>
      <c r="S139" s="37"/>
      <c r="T139" s="37"/>
      <c r="U139" s="37"/>
      <c r="V139" s="37"/>
      <c r="W139" s="37"/>
      <c r="X139" s="37"/>
      <c r="Y139" s="37"/>
      <c r="Z139" s="37"/>
      <c r="AA139" s="37"/>
      <c r="AB139" s="37"/>
      <c r="AC139" s="37"/>
      <c r="AD139" s="37"/>
      <c r="AE139" s="37"/>
    </row>
    <row r="140" s="2" customFormat="1" ht="10.32" customHeight="1">
      <c r="A140" s="37"/>
      <c r="B140" s="38"/>
      <c r="C140" s="37"/>
      <c r="D140" s="37"/>
      <c r="E140" s="37"/>
      <c r="F140" s="37"/>
      <c r="G140" s="37"/>
      <c r="H140" s="37"/>
      <c r="I140" s="37"/>
      <c r="J140" s="37"/>
      <c r="K140" s="37"/>
      <c r="L140" s="59"/>
      <c r="S140" s="37"/>
      <c r="T140" s="37"/>
      <c r="U140" s="37"/>
      <c r="V140" s="37"/>
      <c r="W140" s="37"/>
      <c r="X140" s="37"/>
      <c r="Y140" s="37"/>
      <c r="Z140" s="37"/>
      <c r="AA140" s="37"/>
      <c r="AB140" s="37"/>
      <c r="AC140" s="37"/>
      <c r="AD140" s="37"/>
      <c r="AE140" s="37"/>
    </row>
    <row r="141" s="11" customFormat="1" ht="29.28" customHeight="1">
      <c r="A141" s="180"/>
      <c r="B141" s="181"/>
      <c r="C141" s="182" t="s">
        <v>270</v>
      </c>
      <c r="D141" s="183" t="s">
        <v>60</v>
      </c>
      <c r="E141" s="183" t="s">
        <v>56</v>
      </c>
      <c r="F141" s="183" t="s">
        <v>57</v>
      </c>
      <c r="G141" s="183" t="s">
        <v>271</v>
      </c>
      <c r="H141" s="183" t="s">
        <v>272</v>
      </c>
      <c r="I141" s="183" t="s">
        <v>273</v>
      </c>
      <c r="J141" s="184" t="s">
        <v>232</v>
      </c>
      <c r="K141" s="185" t="s">
        <v>274</v>
      </c>
      <c r="L141" s="186"/>
      <c r="M141" s="90" t="s">
        <v>1</v>
      </c>
      <c r="N141" s="91" t="s">
        <v>39</v>
      </c>
      <c r="O141" s="91" t="s">
        <v>275</v>
      </c>
      <c r="P141" s="91" t="s">
        <v>276</v>
      </c>
      <c r="Q141" s="91" t="s">
        <v>277</v>
      </c>
      <c r="R141" s="91" t="s">
        <v>278</v>
      </c>
      <c r="S141" s="91" t="s">
        <v>279</v>
      </c>
      <c r="T141" s="92" t="s">
        <v>280</v>
      </c>
      <c r="U141" s="180"/>
      <c r="V141" s="180"/>
      <c r="W141" s="180"/>
      <c r="X141" s="180"/>
      <c r="Y141" s="180"/>
      <c r="Z141" s="180"/>
      <c r="AA141" s="180"/>
      <c r="AB141" s="180"/>
      <c r="AC141" s="180"/>
      <c r="AD141" s="180"/>
      <c r="AE141" s="180"/>
    </row>
    <row r="142" s="2" customFormat="1" ht="22.8" customHeight="1">
      <c r="A142" s="37"/>
      <c r="B142" s="38"/>
      <c r="C142" s="97" t="s">
        <v>228</v>
      </c>
      <c r="D142" s="37"/>
      <c r="E142" s="37"/>
      <c r="F142" s="37"/>
      <c r="G142" s="37"/>
      <c r="H142" s="37"/>
      <c r="I142" s="37"/>
      <c r="J142" s="187">
        <f>BK142</f>
        <v>0</v>
      </c>
      <c r="K142" s="37"/>
      <c r="L142" s="38"/>
      <c r="M142" s="93"/>
      <c r="N142" s="77"/>
      <c r="O142" s="94"/>
      <c r="P142" s="188">
        <f>P143+P144+P159+P163+P174+P209+P220+P235+P247+P272</f>
        <v>0</v>
      </c>
      <c r="Q142" s="94"/>
      <c r="R142" s="188">
        <f>R143+R144+R159+R163+R174+R209+R220+R235+R247+R272</f>
        <v>0.055390000000000002</v>
      </c>
      <c r="S142" s="94"/>
      <c r="T142" s="189">
        <f>T143+T144+T159+T163+T174+T209+T220+T235+T247+T272</f>
        <v>9.7780000000000005</v>
      </c>
      <c r="U142" s="37"/>
      <c r="V142" s="37"/>
      <c r="W142" s="37"/>
      <c r="X142" s="37"/>
      <c r="Y142" s="37"/>
      <c r="Z142" s="37"/>
      <c r="AA142" s="37"/>
      <c r="AB142" s="37"/>
      <c r="AC142" s="37"/>
      <c r="AD142" s="37"/>
      <c r="AE142" s="37"/>
      <c r="AT142" s="18" t="s">
        <v>74</v>
      </c>
      <c r="AU142" s="18" t="s">
        <v>234</v>
      </c>
      <c r="BK142" s="190">
        <f>BK143+BK144+BK159+BK163+BK174+BK209+BK220+BK235+BK247+BK272</f>
        <v>0</v>
      </c>
    </row>
    <row r="143" s="12" customFormat="1" ht="25.92" customHeight="1">
      <c r="A143" s="12"/>
      <c r="B143" s="191"/>
      <c r="C143" s="12"/>
      <c r="D143" s="192" t="s">
        <v>74</v>
      </c>
      <c r="E143" s="193" t="s">
        <v>2522</v>
      </c>
      <c r="F143" s="193" t="s">
        <v>2523</v>
      </c>
      <c r="G143" s="12"/>
      <c r="H143" s="12"/>
      <c r="I143" s="194"/>
      <c r="J143" s="195">
        <f>BK143</f>
        <v>0</v>
      </c>
      <c r="K143" s="12"/>
      <c r="L143" s="191"/>
      <c r="M143" s="196"/>
      <c r="N143" s="197"/>
      <c r="O143" s="197"/>
      <c r="P143" s="198">
        <v>0</v>
      </c>
      <c r="Q143" s="197"/>
      <c r="R143" s="198">
        <v>0</v>
      </c>
      <c r="S143" s="197"/>
      <c r="T143" s="199">
        <v>0</v>
      </c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R143" s="192" t="s">
        <v>82</v>
      </c>
      <c r="AT143" s="200" t="s">
        <v>74</v>
      </c>
      <c r="AU143" s="200" t="s">
        <v>75</v>
      </c>
      <c r="AY143" s="192" t="s">
        <v>283</v>
      </c>
      <c r="BK143" s="201">
        <v>0</v>
      </c>
    </row>
    <row r="144" s="12" customFormat="1" ht="25.92" customHeight="1">
      <c r="A144" s="12"/>
      <c r="B144" s="191"/>
      <c r="C144" s="12"/>
      <c r="D144" s="192" t="s">
        <v>74</v>
      </c>
      <c r="E144" s="193" t="s">
        <v>2129</v>
      </c>
      <c r="F144" s="193" t="s">
        <v>2130</v>
      </c>
      <c r="G144" s="12"/>
      <c r="H144" s="12"/>
      <c r="I144" s="194"/>
      <c r="J144" s="195">
        <f>BK144</f>
        <v>0</v>
      </c>
      <c r="K144" s="12"/>
      <c r="L144" s="191"/>
      <c r="M144" s="196"/>
      <c r="N144" s="197"/>
      <c r="O144" s="197"/>
      <c r="P144" s="198">
        <f>SUM(P145:P158)</f>
        <v>0</v>
      </c>
      <c r="Q144" s="197"/>
      <c r="R144" s="198">
        <f>SUM(R145:R158)</f>
        <v>0</v>
      </c>
      <c r="S144" s="197"/>
      <c r="T144" s="199">
        <f>SUM(T145:T158)</f>
        <v>0</v>
      </c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R144" s="192" t="s">
        <v>82</v>
      </c>
      <c r="AT144" s="200" t="s">
        <v>74</v>
      </c>
      <c r="AU144" s="200" t="s">
        <v>75</v>
      </c>
      <c r="AY144" s="192" t="s">
        <v>283</v>
      </c>
      <c r="BK144" s="201">
        <f>SUM(BK145:BK158)</f>
        <v>0</v>
      </c>
    </row>
    <row r="145" s="2" customFormat="1" ht="24.15" customHeight="1">
      <c r="A145" s="37"/>
      <c r="B145" s="168"/>
      <c r="C145" s="204" t="s">
        <v>82</v>
      </c>
      <c r="D145" s="204" t="s">
        <v>285</v>
      </c>
      <c r="E145" s="205" t="s">
        <v>2131</v>
      </c>
      <c r="F145" s="206" t="s">
        <v>2132</v>
      </c>
      <c r="G145" s="207" t="s">
        <v>649</v>
      </c>
      <c r="H145" s="208">
        <v>200</v>
      </c>
      <c r="I145" s="209"/>
      <c r="J145" s="210">
        <f>ROUND(I145*H145,2)</f>
        <v>0</v>
      </c>
      <c r="K145" s="211"/>
      <c r="L145" s="38"/>
      <c r="M145" s="212" t="s">
        <v>1</v>
      </c>
      <c r="N145" s="213" t="s">
        <v>41</v>
      </c>
      <c r="O145" s="81"/>
      <c r="P145" s="214">
        <f>O145*H145</f>
        <v>0</v>
      </c>
      <c r="Q145" s="214">
        <v>0</v>
      </c>
      <c r="R145" s="214">
        <f>Q145*H145</f>
        <v>0</v>
      </c>
      <c r="S145" s="214">
        <v>0</v>
      </c>
      <c r="T145" s="215">
        <f>S145*H145</f>
        <v>0</v>
      </c>
      <c r="U145" s="37"/>
      <c r="V145" s="37"/>
      <c r="W145" s="37"/>
      <c r="X145" s="37"/>
      <c r="Y145" s="37"/>
      <c r="Z145" s="37"/>
      <c r="AA145" s="37"/>
      <c r="AB145" s="37"/>
      <c r="AC145" s="37"/>
      <c r="AD145" s="37"/>
      <c r="AE145" s="37"/>
      <c r="AR145" s="216" t="s">
        <v>289</v>
      </c>
      <c r="AT145" s="216" t="s">
        <v>285</v>
      </c>
      <c r="AU145" s="216" t="s">
        <v>82</v>
      </c>
      <c r="AY145" s="18" t="s">
        <v>283</v>
      </c>
      <c r="BE145" s="217">
        <f>IF(N145="základná",J145,0)</f>
        <v>0</v>
      </c>
      <c r="BF145" s="217">
        <f>IF(N145="znížená",J145,0)</f>
        <v>0</v>
      </c>
      <c r="BG145" s="217">
        <f>IF(N145="zákl. prenesená",J145,0)</f>
        <v>0</v>
      </c>
      <c r="BH145" s="217">
        <f>IF(N145="zníž. prenesená",J145,0)</f>
        <v>0</v>
      </c>
      <c r="BI145" s="217">
        <f>IF(N145="nulová",J145,0)</f>
        <v>0</v>
      </c>
      <c r="BJ145" s="18" t="s">
        <v>87</v>
      </c>
      <c r="BK145" s="217">
        <f>ROUND(I145*H145,2)</f>
        <v>0</v>
      </c>
      <c r="BL145" s="18" t="s">
        <v>289</v>
      </c>
      <c r="BM145" s="216" t="s">
        <v>87</v>
      </c>
    </row>
    <row r="146" s="2" customFormat="1" ht="24.15" customHeight="1">
      <c r="A146" s="37"/>
      <c r="B146" s="168"/>
      <c r="C146" s="242" t="s">
        <v>87</v>
      </c>
      <c r="D146" s="242" t="s">
        <v>582</v>
      </c>
      <c r="E146" s="243" t="s">
        <v>2134</v>
      </c>
      <c r="F146" s="244" t="s">
        <v>2135</v>
      </c>
      <c r="G146" s="245" t="s">
        <v>649</v>
      </c>
      <c r="H146" s="246">
        <v>200</v>
      </c>
      <c r="I146" s="247"/>
      <c r="J146" s="248">
        <f>ROUND(I146*H146,2)</f>
        <v>0</v>
      </c>
      <c r="K146" s="249"/>
      <c r="L146" s="250"/>
      <c r="M146" s="251" t="s">
        <v>1</v>
      </c>
      <c r="N146" s="252" t="s">
        <v>41</v>
      </c>
      <c r="O146" s="81"/>
      <c r="P146" s="214">
        <f>O146*H146</f>
        <v>0</v>
      </c>
      <c r="Q146" s="214">
        <v>0</v>
      </c>
      <c r="R146" s="214">
        <f>Q146*H146</f>
        <v>0</v>
      </c>
      <c r="S146" s="214">
        <v>0</v>
      </c>
      <c r="T146" s="215">
        <f>S146*H146</f>
        <v>0</v>
      </c>
      <c r="U146" s="37"/>
      <c r="V146" s="37"/>
      <c r="W146" s="37"/>
      <c r="X146" s="37"/>
      <c r="Y146" s="37"/>
      <c r="Z146" s="37"/>
      <c r="AA146" s="37"/>
      <c r="AB146" s="37"/>
      <c r="AC146" s="37"/>
      <c r="AD146" s="37"/>
      <c r="AE146" s="37"/>
      <c r="AR146" s="216" t="s">
        <v>319</v>
      </c>
      <c r="AT146" s="216" t="s">
        <v>582</v>
      </c>
      <c r="AU146" s="216" t="s">
        <v>82</v>
      </c>
      <c r="AY146" s="18" t="s">
        <v>283</v>
      </c>
      <c r="BE146" s="217">
        <f>IF(N146="základná",J146,0)</f>
        <v>0</v>
      </c>
      <c r="BF146" s="217">
        <f>IF(N146="znížená",J146,0)</f>
        <v>0</v>
      </c>
      <c r="BG146" s="217">
        <f>IF(N146="zákl. prenesená",J146,0)</f>
        <v>0</v>
      </c>
      <c r="BH146" s="217">
        <f>IF(N146="zníž. prenesená",J146,0)</f>
        <v>0</v>
      </c>
      <c r="BI146" s="217">
        <f>IF(N146="nulová",J146,0)</f>
        <v>0</v>
      </c>
      <c r="BJ146" s="18" t="s">
        <v>87</v>
      </c>
      <c r="BK146" s="217">
        <f>ROUND(I146*H146,2)</f>
        <v>0</v>
      </c>
      <c r="BL146" s="18" t="s">
        <v>289</v>
      </c>
      <c r="BM146" s="216" t="s">
        <v>289</v>
      </c>
    </row>
    <row r="147" s="2" customFormat="1" ht="24.15" customHeight="1">
      <c r="A147" s="37"/>
      <c r="B147" s="168"/>
      <c r="C147" s="204" t="s">
        <v>92</v>
      </c>
      <c r="D147" s="204" t="s">
        <v>285</v>
      </c>
      <c r="E147" s="205" t="s">
        <v>2141</v>
      </c>
      <c r="F147" s="206" t="s">
        <v>2142</v>
      </c>
      <c r="G147" s="207" t="s">
        <v>649</v>
      </c>
      <c r="H147" s="208">
        <v>200</v>
      </c>
      <c r="I147" s="209"/>
      <c r="J147" s="210">
        <f>ROUND(I147*H147,2)</f>
        <v>0</v>
      </c>
      <c r="K147" s="211"/>
      <c r="L147" s="38"/>
      <c r="M147" s="212" t="s">
        <v>1</v>
      </c>
      <c r="N147" s="213" t="s">
        <v>41</v>
      </c>
      <c r="O147" s="81"/>
      <c r="P147" s="214">
        <f>O147*H147</f>
        <v>0</v>
      </c>
      <c r="Q147" s="214">
        <v>0</v>
      </c>
      <c r="R147" s="214">
        <f>Q147*H147</f>
        <v>0</v>
      </c>
      <c r="S147" s="214">
        <v>0</v>
      </c>
      <c r="T147" s="215">
        <f>S147*H147</f>
        <v>0</v>
      </c>
      <c r="U147" s="37"/>
      <c r="V147" s="37"/>
      <c r="W147" s="37"/>
      <c r="X147" s="37"/>
      <c r="Y147" s="37"/>
      <c r="Z147" s="37"/>
      <c r="AA147" s="37"/>
      <c r="AB147" s="37"/>
      <c r="AC147" s="37"/>
      <c r="AD147" s="37"/>
      <c r="AE147" s="37"/>
      <c r="AR147" s="216" t="s">
        <v>289</v>
      </c>
      <c r="AT147" s="216" t="s">
        <v>285</v>
      </c>
      <c r="AU147" s="216" t="s">
        <v>82</v>
      </c>
      <c r="AY147" s="18" t="s">
        <v>283</v>
      </c>
      <c r="BE147" s="217">
        <f>IF(N147="základná",J147,0)</f>
        <v>0</v>
      </c>
      <c r="BF147" s="217">
        <f>IF(N147="znížená",J147,0)</f>
        <v>0</v>
      </c>
      <c r="BG147" s="217">
        <f>IF(N147="zákl. prenesená",J147,0)</f>
        <v>0</v>
      </c>
      <c r="BH147" s="217">
        <f>IF(N147="zníž. prenesená",J147,0)</f>
        <v>0</v>
      </c>
      <c r="BI147" s="217">
        <f>IF(N147="nulová",J147,0)</f>
        <v>0</v>
      </c>
      <c r="BJ147" s="18" t="s">
        <v>87</v>
      </c>
      <c r="BK147" s="217">
        <f>ROUND(I147*H147,2)</f>
        <v>0</v>
      </c>
      <c r="BL147" s="18" t="s">
        <v>289</v>
      </c>
      <c r="BM147" s="216" t="s">
        <v>310</v>
      </c>
    </row>
    <row r="148" s="2" customFormat="1" ht="24.15" customHeight="1">
      <c r="A148" s="37"/>
      <c r="B148" s="168"/>
      <c r="C148" s="242" t="s">
        <v>289</v>
      </c>
      <c r="D148" s="242" t="s">
        <v>582</v>
      </c>
      <c r="E148" s="243" t="s">
        <v>2144</v>
      </c>
      <c r="F148" s="244" t="s">
        <v>2145</v>
      </c>
      <c r="G148" s="245" t="s">
        <v>649</v>
      </c>
      <c r="H148" s="246">
        <v>200</v>
      </c>
      <c r="I148" s="247"/>
      <c r="J148" s="248">
        <f>ROUND(I148*H148,2)</f>
        <v>0</v>
      </c>
      <c r="K148" s="249"/>
      <c r="L148" s="250"/>
      <c r="M148" s="251" t="s">
        <v>1</v>
      </c>
      <c r="N148" s="252" t="s">
        <v>41</v>
      </c>
      <c r="O148" s="81"/>
      <c r="P148" s="214">
        <f>O148*H148</f>
        <v>0</v>
      </c>
      <c r="Q148" s="214">
        <v>0</v>
      </c>
      <c r="R148" s="214">
        <f>Q148*H148</f>
        <v>0</v>
      </c>
      <c r="S148" s="214">
        <v>0</v>
      </c>
      <c r="T148" s="215">
        <f>S148*H148</f>
        <v>0</v>
      </c>
      <c r="U148" s="37"/>
      <c r="V148" s="37"/>
      <c r="W148" s="37"/>
      <c r="X148" s="37"/>
      <c r="Y148" s="37"/>
      <c r="Z148" s="37"/>
      <c r="AA148" s="37"/>
      <c r="AB148" s="37"/>
      <c r="AC148" s="37"/>
      <c r="AD148" s="37"/>
      <c r="AE148" s="37"/>
      <c r="AR148" s="216" t="s">
        <v>319</v>
      </c>
      <c r="AT148" s="216" t="s">
        <v>582</v>
      </c>
      <c r="AU148" s="216" t="s">
        <v>82</v>
      </c>
      <c r="AY148" s="18" t="s">
        <v>283</v>
      </c>
      <c r="BE148" s="217">
        <f>IF(N148="základná",J148,0)</f>
        <v>0</v>
      </c>
      <c r="BF148" s="217">
        <f>IF(N148="znížená",J148,0)</f>
        <v>0</v>
      </c>
      <c r="BG148" s="217">
        <f>IF(N148="zákl. prenesená",J148,0)</f>
        <v>0</v>
      </c>
      <c r="BH148" s="217">
        <f>IF(N148="zníž. prenesená",J148,0)</f>
        <v>0</v>
      </c>
      <c r="BI148" s="217">
        <f>IF(N148="nulová",J148,0)</f>
        <v>0</v>
      </c>
      <c r="BJ148" s="18" t="s">
        <v>87</v>
      </c>
      <c r="BK148" s="217">
        <f>ROUND(I148*H148,2)</f>
        <v>0</v>
      </c>
      <c r="BL148" s="18" t="s">
        <v>289</v>
      </c>
      <c r="BM148" s="216" t="s">
        <v>319</v>
      </c>
    </row>
    <row r="149" s="2" customFormat="1" ht="33" customHeight="1">
      <c r="A149" s="37"/>
      <c r="B149" s="168"/>
      <c r="C149" s="204" t="s">
        <v>306</v>
      </c>
      <c r="D149" s="204" t="s">
        <v>285</v>
      </c>
      <c r="E149" s="205" t="s">
        <v>6007</v>
      </c>
      <c r="F149" s="206" t="s">
        <v>6008</v>
      </c>
      <c r="G149" s="207" t="s">
        <v>649</v>
      </c>
      <c r="H149" s="208">
        <v>20</v>
      </c>
      <c r="I149" s="209"/>
      <c r="J149" s="210">
        <f>ROUND(I149*H149,2)</f>
        <v>0</v>
      </c>
      <c r="K149" s="211"/>
      <c r="L149" s="38"/>
      <c r="M149" s="212" t="s">
        <v>1</v>
      </c>
      <c r="N149" s="213" t="s">
        <v>41</v>
      </c>
      <c r="O149" s="81"/>
      <c r="P149" s="214">
        <f>O149*H149</f>
        <v>0</v>
      </c>
      <c r="Q149" s="214">
        <v>0</v>
      </c>
      <c r="R149" s="214">
        <f>Q149*H149</f>
        <v>0</v>
      </c>
      <c r="S149" s="214">
        <v>0</v>
      </c>
      <c r="T149" s="215">
        <f>S149*H149</f>
        <v>0</v>
      </c>
      <c r="U149" s="37"/>
      <c r="V149" s="37"/>
      <c r="W149" s="37"/>
      <c r="X149" s="37"/>
      <c r="Y149" s="37"/>
      <c r="Z149" s="37"/>
      <c r="AA149" s="37"/>
      <c r="AB149" s="37"/>
      <c r="AC149" s="37"/>
      <c r="AD149" s="37"/>
      <c r="AE149" s="37"/>
      <c r="AR149" s="216" t="s">
        <v>289</v>
      </c>
      <c r="AT149" s="216" t="s">
        <v>285</v>
      </c>
      <c r="AU149" s="216" t="s">
        <v>82</v>
      </c>
      <c r="AY149" s="18" t="s">
        <v>283</v>
      </c>
      <c r="BE149" s="217">
        <f>IF(N149="základná",J149,0)</f>
        <v>0</v>
      </c>
      <c r="BF149" s="217">
        <f>IF(N149="znížená",J149,0)</f>
        <v>0</v>
      </c>
      <c r="BG149" s="217">
        <f>IF(N149="zákl. prenesená",J149,0)</f>
        <v>0</v>
      </c>
      <c r="BH149" s="217">
        <f>IF(N149="zníž. prenesená",J149,0)</f>
        <v>0</v>
      </c>
      <c r="BI149" s="217">
        <f>IF(N149="nulová",J149,0)</f>
        <v>0</v>
      </c>
      <c r="BJ149" s="18" t="s">
        <v>87</v>
      </c>
      <c r="BK149" s="217">
        <f>ROUND(I149*H149,2)</f>
        <v>0</v>
      </c>
      <c r="BL149" s="18" t="s">
        <v>289</v>
      </c>
      <c r="BM149" s="216" t="s">
        <v>327</v>
      </c>
    </row>
    <row r="150" s="2" customFormat="1" ht="24.15" customHeight="1">
      <c r="A150" s="37"/>
      <c r="B150" s="168"/>
      <c r="C150" s="242" t="s">
        <v>310</v>
      </c>
      <c r="D150" s="242" t="s">
        <v>582</v>
      </c>
      <c r="E150" s="243" t="s">
        <v>6009</v>
      </c>
      <c r="F150" s="244" t="s">
        <v>6010</v>
      </c>
      <c r="G150" s="245" t="s">
        <v>649</v>
      </c>
      <c r="H150" s="246">
        <v>20</v>
      </c>
      <c r="I150" s="247"/>
      <c r="J150" s="248">
        <f>ROUND(I150*H150,2)</f>
        <v>0</v>
      </c>
      <c r="K150" s="249"/>
      <c r="L150" s="250"/>
      <c r="M150" s="251" t="s">
        <v>1</v>
      </c>
      <c r="N150" s="252" t="s">
        <v>41</v>
      </c>
      <c r="O150" s="81"/>
      <c r="P150" s="214">
        <f>O150*H150</f>
        <v>0</v>
      </c>
      <c r="Q150" s="214">
        <v>0</v>
      </c>
      <c r="R150" s="214">
        <f>Q150*H150</f>
        <v>0</v>
      </c>
      <c r="S150" s="214">
        <v>0</v>
      </c>
      <c r="T150" s="215">
        <f>S150*H150</f>
        <v>0</v>
      </c>
      <c r="U150" s="37"/>
      <c r="V150" s="37"/>
      <c r="W150" s="37"/>
      <c r="X150" s="37"/>
      <c r="Y150" s="37"/>
      <c r="Z150" s="37"/>
      <c r="AA150" s="37"/>
      <c r="AB150" s="37"/>
      <c r="AC150" s="37"/>
      <c r="AD150" s="37"/>
      <c r="AE150" s="37"/>
      <c r="AR150" s="216" t="s">
        <v>319</v>
      </c>
      <c r="AT150" s="216" t="s">
        <v>582</v>
      </c>
      <c r="AU150" s="216" t="s">
        <v>82</v>
      </c>
      <c r="AY150" s="18" t="s">
        <v>283</v>
      </c>
      <c r="BE150" s="217">
        <f>IF(N150="základná",J150,0)</f>
        <v>0</v>
      </c>
      <c r="BF150" s="217">
        <f>IF(N150="znížená",J150,0)</f>
        <v>0</v>
      </c>
      <c r="BG150" s="217">
        <f>IF(N150="zákl. prenesená",J150,0)</f>
        <v>0</v>
      </c>
      <c r="BH150" s="217">
        <f>IF(N150="zníž. prenesená",J150,0)</f>
        <v>0</v>
      </c>
      <c r="BI150" s="217">
        <f>IF(N150="nulová",J150,0)</f>
        <v>0</v>
      </c>
      <c r="BJ150" s="18" t="s">
        <v>87</v>
      </c>
      <c r="BK150" s="217">
        <f>ROUND(I150*H150,2)</f>
        <v>0</v>
      </c>
      <c r="BL150" s="18" t="s">
        <v>289</v>
      </c>
      <c r="BM150" s="216" t="s">
        <v>337</v>
      </c>
    </row>
    <row r="151" s="2" customFormat="1" ht="21.75" customHeight="1">
      <c r="A151" s="37"/>
      <c r="B151" s="168"/>
      <c r="C151" s="242" t="s">
        <v>315</v>
      </c>
      <c r="D151" s="242" t="s">
        <v>582</v>
      </c>
      <c r="E151" s="243" t="s">
        <v>6011</v>
      </c>
      <c r="F151" s="244" t="s">
        <v>6012</v>
      </c>
      <c r="G151" s="245" t="s">
        <v>649</v>
      </c>
      <c r="H151" s="246">
        <v>14</v>
      </c>
      <c r="I151" s="247"/>
      <c r="J151" s="248">
        <f>ROUND(I151*H151,2)</f>
        <v>0</v>
      </c>
      <c r="K151" s="249"/>
      <c r="L151" s="250"/>
      <c r="M151" s="251" t="s">
        <v>1</v>
      </c>
      <c r="N151" s="252" t="s">
        <v>41</v>
      </c>
      <c r="O151" s="81"/>
      <c r="P151" s="214">
        <f>O151*H151</f>
        <v>0</v>
      </c>
      <c r="Q151" s="214">
        <v>0</v>
      </c>
      <c r="R151" s="214">
        <f>Q151*H151</f>
        <v>0</v>
      </c>
      <c r="S151" s="214">
        <v>0</v>
      </c>
      <c r="T151" s="215">
        <f>S151*H151</f>
        <v>0</v>
      </c>
      <c r="U151" s="37"/>
      <c r="V151" s="37"/>
      <c r="W151" s="37"/>
      <c r="X151" s="37"/>
      <c r="Y151" s="37"/>
      <c r="Z151" s="37"/>
      <c r="AA151" s="37"/>
      <c r="AB151" s="37"/>
      <c r="AC151" s="37"/>
      <c r="AD151" s="37"/>
      <c r="AE151" s="37"/>
      <c r="AR151" s="216" t="s">
        <v>319</v>
      </c>
      <c r="AT151" s="216" t="s">
        <v>582</v>
      </c>
      <c r="AU151" s="216" t="s">
        <v>82</v>
      </c>
      <c r="AY151" s="18" t="s">
        <v>283</v>
      </c>
      <c r="BE151" s="217">
        <f>IF(N151="základná",J151,0)</f>
        <v>0</v>
      </c>
      <c r="BF151" s="217">
        <f>IF(N151="znížená",J151,0)</f>
        <v>0</v>
      </c>
      <c r="BG151" s="217">
        <f>IF(N151="zákl. prenesená",J151,0)</f>
        <v>0</v>
      </c>
      <c r="BH151" s="217">
        <f>IF(N151="zníž. prenesená",J151,0)</f>
        <v>0</v>
      </c>
      <c r="BI151" s="217">
        <f>IF(N151="nulová",J151,0)</f>
        <v>0</v>
      </c>
      <c r="BJ151" s="18" t="s">
        <v>87</v>
      </c>
      <c r="BK151" s="217">
        <f>ROUND(I151*H151,2)</f>
        <v>0</v>
      </c>
      <c r="BL151" s="18" t="s">
        <v>289</v>
      </c>
      <c r="BM151" s="216" t="s">
        <v>347</v>
      </c>
    </row>
    <row r="152" s="2" customFormat="1" ht="24.15" customHeight="1">
      <c r="A152" s="37"/>
      <c r="B152" s="168"/>
      <c r="C152" s="242" t="s">
        <v>319</v>
      </c>
      <c r="D152" s="242" t="s">
        <v>582</v>
      </c>
      <c r="E152" s="243" t="s">
        <v>6013</v>
      </c>
      <c r="F152" s="244" t="s">
        <v>6014</v>
      </c>
      <c r="G152" s="245" t="s">
        <v>649</v>
      </c>
      <c r="H152" s="246">
        <v>14</v>
      </c>
      <c r="I152" s="247"/>
      <c r="J152" s="248">
        <f>ROUND(I152*H152,2)</f>
        <v>0</v>
      </c>
      <c r="K152" s="249"/>
      <c r="L152" s="250"/>
      <c r="M152" s="251" t="s">
        <v>1</v>
      </c>
      <c r="N152" s="252" t="s">
        <v>41</v>
      </c>
      <c r="O152" s="81"/>
      <c r="P152" s="214">
        <f>O152*H152</f>
        <v>0</v>
      </c>
      <c r="Q152" s="214">
        <v>0</v>
      </c>
      <c r="R152" s="214">
        <f>Q152*H152</f>
        <v>0</v>
      </c>
      <c r="S152" s="214">
        <v>0</v>
      </c>
      <c r="T152" s="215">
        <f>S152*H152</f>
        <v>0</v>
      </c>
      <c r="U152" s="37"/>
      <c r="V152" s="37"/>
      <c r="W152" s="37"/>
      <c r="X152" s="37"/>
      <c r="Y152" s="37"/>
      <c r="Z152" s="37"/>
      <c r="AA152" s="37"/>
      <c r="AB152" s="37"/>
      <c r="AC152" s="37"/>
      <c r="AD152" s="37"/>
      <c r="AE152" s="37"/>
      <c r="AR152" s="216" t="s">
        <v>319</v>
      </c>
      <c r="AT152" s="216" t="s">
        <v>582</v>
      </c>
      <c r="AU152" s="216" t="s">
        <v>82</v>
      </c>
      <c r="AY152" s="18" t="s">
        <v>283</v>
      </c>
      <c r="BE152" s="217">
        <f>IF(N152="základná",J152,0)</f>
        <v>0</v>
      </c>
      <c r="BF152" s="217">
        <f>IF(N152="znížená",J152,0)</f>
        <v>0</v>
      </c>
      <c r="BG152" s="217">
        <f>IF(N152="zákl. prenesená",J152,0)</f>
        <v>0</v>
      </c>
      <c r="BH152" s="217">
        <f>IF(N152="zníž. prenesená",J152,0)</f>
        <v>0</v>
      </c>
      <c r="BI152" s="217">
        <f>IF(N152="nulová",J152,0)</f>
        <v>0</v>
      </c>
      <c r="BJ152" s="18" t="s">
        <v>87</v>
      </c>
      <c r="BK152" s="217">
        <f>ROUND(I152*H152,2)</f>
        <v>0</v>
      </c>
      <c r="BL152" s="18" t="s">
        <v>289</v>
      </c>
      <c r="BM152" s="216" t="s">
        <v>358</v>
      </c>
    </row>
    <row r="153" s="2" customFormat="1" ht="24.15" customHeight="1">
      <c r="A153" s="37"/>
      <c r="B153" s="168"/>
      <c r="C153" s="242" t="s">
        <v>323</v>
      </c>
      <c r="D153" s="242" t="s">
        <v>582</v>
      </c>
      <c r="E153" s="243" t="s">
        <v>6015</v>
      </c>
      <c r="F153" s="244" t="s">
        <v>6016</v>
      </c>
      <c r="G153" s="245" t="s">
        <v>2139</v>
      </c>
      <c r="H153" s="246">
        <v>16</v>
      </c>
      <c r="I153" s="247"/>
      <c r="J153" s="248">
        <f>ROUND(I153*H153,2)</f>
        <v>0</v>
      </c>
      <c r="K153" s="249"/>
      <c r="L153" s="250"/>
      <c r="M153" s="251" t="s">
        <v>1</v>
      </c>
      <c r="N153" s="252" t="s">
        <v>41</v>
      </c>
      <c r="O153" s="81"/>
      <c r="P153" s="214">
        <f>O153*H153</f>
        <v>0</v>
      </c>
      <c r="Q153" s="214">
        <v>0</v>
      </c>
      <c r="R153" s="214">
        <f>Q153*H153</f>
        <v>0</v>
      </c>
      <c r="S153" s="214">
        <v>0</v>
      </c>
      <c r="T153" s="215">
        <f>S153*H153</f>
        <v>0</v>
      </c>
      <c r="U153" s="37"/>
      <c r="V153" s="37"/>
      <c r="W153" s="37"/>
      <c r="X153" s="37"/>
      <c r="Y153" s="37"/>
      <c r="Z153" s="37"/>
      <c r="AA153" s="37"/>
      <c r="AB153" s="37"/>
      <c r="AC153" s="37"/>
      <c r="AD153" s="37"/>
      <c r="AE153" s="37"/>
      <c r="AR153" s="216" t="s">
        <v>319</v>
      </c>
      <c r="AT153" s="216" t="s">
        <v>582</v>
      </c>
      <c r="AU153" s="216" t="s">
        <v>82</v>
      </c>
      <c r="AY153" s="18" t="s">
        <v>283</v>
      </c>
      <c r="BE153" s="217">
        <f>IF(N153="základná",J153,0)</f>
        <v>0</v>
      </c>
      <c r="BF153" s="217">
        <f>IF(N153="znížená",J153,0)</f>
        <v>0</v>
      </c>
      <c r="BG153" s="217">
        <f>IF(N153="zákl. prenesená",J153,0)</f>
        <v>0</v>
      </c>
      <c r="BH153" s="217">
        <f>IF(N153="zníž. prenesená",J153,0)</f>
        <v>0</v>
      </c>
      <c r="BI153" s="217">
        <f>IF(N153="nulová",J153,0)</f>
        <v>0</v>
      </c>
      <c r="BJ153" s="18" t="s">
        <v>87</v>
      </c>
      <c r="BK153" s="217">
        <f>ROUND(I153*H153,2)</f>
        <v>0</v>
      </c>
      <c r="BL153" s="18" t="s">
        <v>289</v>
      </c>
      <c r="BM153" s="216" t="s">
        <v>370</v>
      </c>
    </row>
    <row r="154" s="2" customFormat="1" ht="24.15" customHeight="1">
      <c r="A154" s="37"/>
      <c r="B154" s="168"/>
      <c r="C154" s="204" t="s">
        <v>327</v>
      </c>
      <c r="D154" s="204" t="s">
        <v>285</v>
      </c>
      <c r="E154" s="205" t="s">
        <v>2156</v>
      </c>
      <c r="F154" s="206" t="s">
        <v>2157</v>
      </c>
      <c r="G154" s="207" t="s">
        <v>2139</v>
      </c>
      <c r="H154" s="208">
        <v>289</v>
      </c>
      <c r="I154" s="209"/>
      <c r="J154" s="210">
        <f>ROUND(I154*H154,2)</f>
        <v>0</v>
      </c>
      <c r="K154" s="211"/>
      <c r="L154" s="38"/>
      <c r="M154" s="212" t="s">
        <v>1</v>
      </c>
      <c r="N154" s="213" t="s">
        <v>41</v>
      </c>
      <c r="O154" s="81"/>
      <c r="P154" s="214">
        <f>O154*H154</f>
        <v>0</v>
      </c>
      <c r="Q154" s="214">
        <v>0</v>
      </c>
      <c r="R154" s="214">
        <f>Q154*H154</f>
        <v>0</v>
      </c>
      <c r="S154" s="214">
        <v>0</v>
      </c>
      <c r="T154" s="215">
        <f>S154*H154</f>
        <v>0</v>
      </c>
      <c r="U154" s="37"/>
      <c r="V154" s="37"/>
      <c r="W154" s="37"/>
      <c r="X154" s="37"/>
      <c r="Y154" s="37"/>
      <c r="Z154" s="37"/>
      <c r="AA154" s="37"/>
      <c r="AB154" s="37"/>
      <c r="AC154" s="37"/>
      <c r="AD154" s="37"/>
      <c r="AE154" s="37"/>
      <c r="AR154" s="216" t="s">
        <v>289</v>
      </c>
      <c r="AT154" s="216" t="s">
        <v>285</v>
      </c>
      <c r="AU154" s="216" t="s">
        <v>82</v>
      </c>
      <c r="AY154" s="18" t="s">
        <v>283</v>
      </c>
      <c r="BE154" s="217">
        <f>IF(N154="základná",J154,0)</f>
        <v>0</v>
      </c>
      <c r="BF154" s="217">
        <f>IF(N154="znížená",J154,0)</f>
        <v>0</v>
      </c>
      <c r="BG154" s="217">
        <f>IF(N154="zákl. prenesená",J154,0)</f>
        <v>0</v>
      </c>
      <c r="BH154" s="217">
        <f>IF(N154="zníž. prenesená",J154,0)</f>
        <v>0</v>
      </c>
      <c r="BI154" s="217">
        <f>IF(N154="nulová",J154,0)</f>
        <v>0</v>
      </c>
      <c r="BJ154" s="18" t="s">
        <v>87</v>
      </c>
      <c r="BK154" s="217">
        <f>ROUND(I154*H154,2)</f>
        <v>0</v>
      </c>
      <c r="BL154" s="18" t="s">
        <v>289</v>
      </c>
      <c r="BM154" s="216" t="s">
        <v>7</v>
      </c>
    </row>
    <row r="155" s="2" customFormat="1" ht="24.15" customHeight="1">
      <c r="A155" s="37"/>
      <c r="B155" s="168"/>
      <c r="C155" s="242" t="s">
        <v>332</v>
      </c>
      <c r="D155" s="242" t="s">
        <v>582</v>
      </c>
      <c r="E155" s="243" t="s">
        <v>2159</v>
      </c>
      <c r="F155" s="244" t="s">
        <v>2160</v>
      </c>
      <c r="G155" s="245" t="s">
        <v>2139</v>
      </c>
      <c r="H155" s="246">
        <v>90</v>
      </c>
      <c r="I155" s="247"/>
      <c r="J155" s="248">
        <f>ROUND(I155*H155,2)</f>
        <v>0</v>
      </c>
      <c r="K155" s="249"/>
      <c r="L155" s="250"/>
      <c r="M155" s="251" t="s">
        <v>1</v>
      </c>
      <c r="N155" s="252" t="s">
        <v>41</v>
      </c>
      <c r="O155" s="81"/>
      <c r="P155" s="214">
        <f>O155*H155</f>
        <v>0</v>
      </c>
      <c r="Q155" s="214">
        <v>0</v>
      </c>
      <c r="R155" s="214">
        <f>Q155*H155</f>
        <v>0</v>
      </c>
      <c r="S155" s="214">
        <v>0</v>
      </c>
      <c r="T155" s="215">
        <f>S155*H155</f>
        <v>0</v>
      </c>
      <c r="U155" s="37"/>
      <c r="V155" s="37"/>
      <c r="W155" s="37"/>
      <c r="X155" s="37"/>
      <c r="Y155" s="37"/>
      <c r="Z155" s="37"/>
      <c r="AA155" s="37"/>
      <c r="AB155" s="37"/>
      <c r="AC155" s="37"/>
      <c r="AD155" s="37"/>
      <c r="AE155" s="37"/>
      <c r="AR155" s="216" t="s">
        <v>319</v>
      </c>
      <c r="AT155" s="216" t="s">
        <v>582</v>
      </c>
      <c r="AU155" s="216" t="s">
        <v>82</v>
      </c>
      <c r="AY155" s="18" t="s">
        <v>283</v>
      </c>
      <c r="BE155" s="217">
        <f>IF(N155="základná",J155,0)</f>
        <v>0</v>
      </c>
      <c r="BF155" s="217">
        <f>IF(N155="znížená",J155,0)</f>
        <v>0</v>
      </c>
      <c r="BG155" s="217">
        <f>IF(N155="zákl. prenesená",J155,0)</f>
        <v>0</v>
      </c>
      <c r="BH155" s="217">
        <f>IF(N155="zníž. prenesená",J155,0)</f>
        <v>0</v>
      </c>
      <c r="BI155" s="217">
        <f>IF(N155="nulová",J155,0)</f>
        <v>0</v>
      </c>
      <c r="BJ155" s="18" t="s">
        <v>87</v>
      </c>
      <c r="BK155" s="217">
        <f>ROUND(I155*H155,2)</f>
        <v>0</v>
      </c>
      <c r="BL155" s="18" t="s">
        <v>289</v>
      </c>
      <c r="BM155" s="216" t="s">
        <v>395</v>
      </c>
    </row>
    <row r="156" s="2" customFormat="1" ht="24.15" customHeight="1">
      <c r="A156" s="37"/>
      <c r="B156" s="168"/>
      <c r="C156" s="242" t="s">
        <v>337</v>
      </c>
      <c r="D156" s="242" t="s">
        <v>582</v>
      </c>
      <c r="E156" s="243" t="s">
        <v>2162</v>
      </c>
      <c r="F156" s="244" t="s">
        <v>2163</v>
      </c>
      <c r="G156" s="245" t="s">
        <v>2139</v>
      </c>
      <c r="H156" s="246">
        <v>199</v>
      </c>
      <c r="I156" s="247"/>
      <c r="J156" s="248">
        <f>ROUND(I156*H156,2)</f>
        <v>0</v>
      </c>
      <c r="K156" s="249"/>
      <c r="L156" s="250"/>
      <c r="M156" s="251" t="s">
        <v>1</v>
      </c>
      <c r="N156" s="252" t="s">
        <v>41</v>
      </c>
      <c r="O156" s="81"/>
      <c r="P156" s="214">
        <f>O156*H156</f>
        <v>0</v>
      </c>
      <c r="Q156" s="214">
        <v>0</v>
      </c>
      <c r="R156" s="214">
        <f>Q156*H156</f>
        <v>0</v>
      </c>
      <c r="S156" s="214">
        <v>0</v>
      </c>
      <c r="T156" s="215">
        <f>S156*H156</f>
        <v>0</v>
      </c>
      <c r="U156" s="37"/>
      <c r="V156" s="37"/>
      <c r="W156" s="37"/>
      <c r="X156" s="37"/>
      <c r="Y156" s="37"/>
      <c r="Z156" s="37"/>
      <c r="AA156" s="37"/>
      <c r="AB156" s="37"/>
      <c r="AC156" s="37"/>
      <c r="AD156" s="37"/>
      <c r="AE156" s="37"/>
      <c r="AR156" s="216" t="s">
        <v>319</v>
      </c>
      <c r="AT156" s="216" t="s">
        <v>582</v>
      </c>
      <c r="AU156" s="216" t="s">
        <v>82</v>
      </c>
      <c r="AY156" s="18" t="s">
        <v>283</v>
      </c>
      <c r="BE156" s="217">
        <f>IF(N156="základná",J156,0)</f>
        <v>0</v>
      </c>
      <c r="BF156" s="217">
        <f>IF(N156="znížená",J156,0)</f>
        <v>0</v>
      </c>
      <c r="BG156" s="217">
        <f>IF(N156="zákl. prenesená",J156,0)</f>
        <v>0</v>
      </c>
      <c r="BH156" s="217">
        <f>IF(N156="zníž. prenesená",J156,0)</f>
        <v>0</v>
      </c>
      <c r="BI156" s="217">
        <f>IF(N156="nulová",J156,0)</f>
        <v>0</v>
      </c>
      <c r="BJ156" s="18" t="s">
        <v>87</v>
      </c>
      <c r="BK156" s="217">
        <f>ROUND(I156*H156,2)</f>
        <v>0</v>
      </c>
      <c r="BL156" s="18" t="s">
        <v>289</v>
      </c>
      <c r="BM156" s="216" t="s">
        <v>408</v>
      </c>
    </row>
    <row r="157" s="2" customFormat="1" ht="24.15" customHeight="1">
      <c r="A157" s="37"/>
      <c r="B157" s="168"/>
      <c r="C157" s="204" t="s">
        <v>341</v>
      </c>
      <c r="D157" s="204" t="s">
        <v>285</v>
      </c>
      <c r="E157" s="205" t="s">
        <v>2165</v>
      </c>
      <c r="F157" s="206" t="s">
        <v>6017</v>
      </c>
      <c r="G157" s="207" t="s">
        <v>2139</v>
      </c>
      <c r="H157" s="208">
        <v>821</v>
      </c>
      <c r="I157" s="209"/>
      <c r="J157" s="210">
        <f>ROUND(I157*H157,2)</f>
        <v>0</v>
      </c>
      <c r="K157" s="211"/>
      <c r="L157" s="38"/>
      <c r="M157" s="212" t="s">
        <v>1</v>
      </c>
      <c r="N157" s="213" t="s">
        <v>41</v>
      </c>
      <c r="O157" s="81"/>
      <c r="P157" s="214">
        <f>O157*H157</f>
        <v>0</v>
      </c>
      <c r="Q157" s="214">
        <v>0</v>
      </c>
      <c r="R157" s="214">
        <f>Q157*H157</f>
        <v>0</v>
      </c>
      <c r="S157" s="214">
        <v>0</v>
      </c>
      <c r="T157" s="215">
        <f>S157*H157</f>
        <v>0</v>
      </c>
      <c r="U157" s="37"/>
      <c r="V157" s="37"/>
      <c r="W157" s="37"/>
      <c r="X157" s="37"/>
      <c r="Y157" s="37"/>
      <c r="Z157" s="37"/>
      <c r="AA157" s="37"/>
      <c r="AB157" s="37"/>
      <c r="AC157" s="37"/>
      <c r="AD157" s="37"/>
      <c r="AE157" s="37"/>
      <c r="AR157" s="216" t="s">
        <v>289</v>
      </c>
      <c r="AT157" s="216" t="s">
        <v>285</v>
      </c>
      <c r="AU157" s="216" t="s">
        <v>82</v>
      </c>
      <c r="AY157" s="18" t="s">
        <v>283</v>
      </c>
      <c r="BE157" s="217">
        <f>IF(N157="základná",J157,0)</f>
        <v>0</v>
      </c>
      <c r="BF157" s="217">
        <f>IF(N157="znížená",J157,0)</f>
        <v>0</v>
      </c>
      <c r="BG157" s="217">
        <f>IF(N157="zákl. prenesená",J157,0)</f>
        <v>0</v>
      </c>
      <c r="BH157" s="217">
        <f>IF(N157="zníž. prenesená",J157,0)</f>
        <v>0</v>
      </c>
      <c r="BI157" s="217">
        <f>IF(N157="nulová",J157,0)</f>
        <v>0</v>
      </c>
      <c r="BJ157" s="18" t="s">
        <v>87</v>
      </c>
      <c r="BK157" s="217">
        <f>ROUND(I157*H157,2)</f>
        <v>0</v>
      </c>
      <c r="BL157" s="18" t="s">
        <v>289</v>
      </c>
      <c r="BM157" s="216" t="s">
        <v>428</v>
      </c>
    </row>
    <row r="158" s="2" customFormat="1" ht="24.15" customHeight="1">
      <c r="A158" s="37"/>
      <c r="B158" s="168"/>
      <c r="C158" s="242" t="s">
        <v>347</v>
      </c>
      <c r="D158" s="242" t="s">
        <v>582</v>
      </c>
      <c r="E158" s="243" t="s">
        <v>2168</v>
      </c>
      <c r="F158" s="244" t="s">
        <v>2169</v>
      </c>
      <c r="G158" s="245" t="s">
        <v>2139</v>
      </c>
      <c r="H158" s="246">
        <v>821</v>
      </c>
      <c r="I158" s="247"/>
      <c r="J158" s="248">
        <f>ROUND(I158*H158,2)</f>
        <v>0</v>
      </c>
      <c r="K158" s="249"/>
      <c r="L158" s="250"/>
      <c r="M158" s="251" t="s">
        <v>1</v>
      </c>
      <c r="N158" s="252" t="s">
        <v>41</v>
      </c>
      <c r="O158" s="81"/>
      <c r="P158" s="214">
        <f>O158*H158</f>
        <v>0</v>
      </c>
      <c r="Q158" s="214">
        <v>0</v>
      </c>
      <c r="R158" s="214">
        <f>Q158*H158</f>
        <v>0</v>
      </c>
      <c r="S158" s="214">
        <v>0</v>
      </c>
      <c r="T158" s="215">
        <f>S158*H158</f>
        <v>0</v>
      </c>
      <c r="U158" s="37"/>
      <c r="V158" s="37"/>
      <c r="W158" s="37"/>
      <c r="X158" s="37"/>
      <c r="Y158" s="37"/>
      <c r="Z158" s="37"/>
      <c r="AA158" s="37"/>
      <c r="AB158" s="37"/>
      <c r="AC158" s="37"/>
      <c r="AD158" s="37"/>
      <c r="AE158" s="37"/>
      <c r="AR158" s="216" t="s">
        <v>319</v>
      </c>
      <c r="AT158" s="216" t="s">
        <v>582</v>
      </c>
      <c r="AU158" s="216" t="s">
        <v>82</v>
      </c>
      <c r="AY158" s="18" t="s">
        <v>283</v>
      </c>
      <c r="BE158" s="217">
        <f>IF(N158="základná",J158,0)</f>
        <v>0</v>
      </c>
      <c r="BF158" s="217">
        <f>IF(N158="znížená",J158,0)</f>
        <v>0</v>
      </c>
      <c r="BG158" s="217">
        <f>IF(N158="zákl. prenesená",J158,0)</f>
        <v>0</v>
      </c>
      <c r="BH158" s="217">
        <f>IF(N158="zníž. prenesená",J158,0)</f>
        <v>0</v>
      </c>
      <c r="BI158" s="217">
        <f>IF(N158="nulová",J158,0)</f>
        <v>0</v>
      </c>
      <c r="BJ158" s="18" t="s">
        <v>87</v>
      </c>
      <c r="BK158" s="217">
        <f>ROUND(I158*H158,2)</f>
        <v>0</v>
      </c>
      <c r="BL158" s="18" t="s">
        <v>289</v>
      </c>
      <c r="BM158" s="216" t="s">
        <v>442</v>
      </c>
    </row>
    <row r="159" s="12" customFormat="1" ht="25.92" customHeight="1">
      <c r="A159" s="12"/>
      <c r="B159" s="191"/>
      <c r="C159" s="12"/>
      <c r="D159" s="192" t="s">
        <v>74</v>
      </c>
      <c r="E159" s="193" t="s">
        <v>2174</v>
      </c>
      <c r="F159" s="193" t="s">
        <v>2175</v>
      </c>
      <c r="G159" s="12"/>
      <c r="H159" s="12"/>
      <c r="I159" s="194"/>
      <c r="J159" s="195">
        <f>BK159</f>
        <v>0</v>
      </c>
      <c r="K159" s="12"/>
      <c r="L159" s="191"/>
      <c r="M159" s="196"/>
      <c r="N159" s="197"/>
      <c r="O159" s="197"/>
      <c r="P159" s="198">
        <f>SUM(P160:P162)</f>
        <v>0</v>
      </c>
      <c r="Q159" s="197"/>
      <c r="R159" s="198">
        <f>SUM(R160:R162)</f>
        <v>0.0065000000000000006</v>
      </c>
      <c r="S159" s="197"/>
      <c r="T159" s="199">
        <f>SUM(T160:T162)</f>
        <v>0</v>
      </c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R159" s="192" t="s">
        <v>82</v>
      </c>
      <c r="AT159" s="200" t="s">
        <v>74</v>
      </c>
      <c r="AU159" s="200" t="s">
        <v>75</v>
      </c>
      <c r="AY159" s="192" t="s">
        <v>283</v>
      </c>
      <c r="BK159" s="201">
        <f>SUM(BK160:BK162)</f>
        <v>0</v>
      </c>
    </row>
    <row r="160" s="2" customFormat="1" ht="24.15" customHeight="1">
      <c r="A160" s="37"/>
      <c r="B160" s="168"/>
      <c r="C160" s="204" t="s">
        <v>352</v>
      </c>
      <c r="D160" s="204" t="s">
        <v>285</v>
      </c>
      <c r="E160" s="205" t="s">
        <v>2179</v>
      </c>
      <c r="F160" s="206" t="s">
        <v>2180</v>
      </c>
      <c r="G160" s="207" t="s">
        <v>288</v>
      </c>
      <c r="H160" s="208">
        <v>10</v>
      </c>
      <c r="I160" s="209"/>
      <c r="J160" s="210">
        <f>ROUND(I160*H160,2)</f>
        <v>0</v>
      </c>
      <c r="K160" s="211"/>
      <c r="L160" s="38"/>
      <c r="M160" s="212" t="s">
        <v>1</v>
      </c>
      <c r="N160" s="213" t="s">
        <v>41</v>
      </c>
      <c r="O160" s="81"/>
      <c r="P160" s="214">
        <f>O160*H160</f>
        <v>0</v>
      </c>
      <c r="Q160" s="214">
        <v>0</v>
      </c>
      <c r="R160" s="214">
        <f>Q160*H160</f>
        <v>0</v>
      </c>
      <c r="S160" s="214">
        <v>0</v>
      </c>
      <c r="T160" s="215">
        <f>S160*H160</f>
        <v>0</v>
      </c>
      <c r="U160" s="37"/>
      <c r="V160" s="37"/>
      <c r="W160" s="37"/>
      <c r="X160" s="37"/>
      <c r="Y160" s="37"/>
      <c r="Z160" s="37"/>
      <c r="AA160" s="37"/>
      <c r="AB160" s="37"/>
      <c r="AC160" s="37"/>
      <c r="AD160" s="37"/>
      <c r="AE160" s="37"/>
      <c r="AR160" s="216" t="s">
        <v>289</v>
      </c>
      <c r="AT160" s="216" t="s">
        <v>285</v>
      </c>
      <c r="AU160" s="216" t="s">
        <v>82</v>
      </c>
      <c r="AY160" s="18" t="s">
        <v>283</v>
      </c>
      <c r="BE160" s="217">
        <f>IF(N160="základná",J160,0)</f>
        <v>0</v>
      </c>
      <c r="BF160" s="217">
        <f>IF(N160="znížená",J160,0)</f>
        <v>0</v>
      </c>
      <c r="BG160" s="217">
        <f>IF(N160="zákl. prenesená",J160,0)</f>
        <v>0</v>
      </c>
      <c r="BH160" s="217">
        <f>IF(N160="zníž. prenesená",J160,0)</f>
        <v>0</v>
      </c>
      <c r="BI160" s="217">
        <f>IF(N160="nulová",J160,0)</f>
        <v>0</v>
      </c>
      <c r="BJ160" s="18" t="s">
        <v>87</v>
      </c>
      <c r="BK160" s="217">
        <f>ROUND(I160*H160,2)</f>
        <v>0</v>
      </c>
      <c r="BL160" s="18" t="s">
        <v>289</v>
      </c>
      <c r="BM160" s="216" t="s">
        <v>464</v>
      </c>
    </row>
    <row r="161" s="2" customFormat="1" ht="16.5" customHeight="1">
      <c r="A161" s="37"/>
      <c r="B161" s="168"/>
      <c r="C161" s="242" t="s">
        <v>358</v>
      </c>
      <c r="D161" s="242" t="s">
        <v>582</v>
      </c>
      <c r="E161" s="243" t="s">
        <v>2182</v>
      </c>
      <c r="F161" s="244" t="s">
        <v>2183</v>
      </c>
      <c r="G161" s="245" t="s">
        <v>288</v>
      </c>
      <c r="H161" s="246">
        <v>13</v>
      </c>
      <c r="I161" s="247"/>
      <c r="J161" s="248">
        <f>ROUND(I161*H161,2)</f>
        <v>0</v>
      </c>
      <c r="K161" s="249"/>
      <c r="L161" s="250"/>
      <c r="M161" s="251" t="s">
        <v>1</v>
      </c>
      <c r="N161" s="252" t="s">
        <v>41</v>
      </c>
      <c r="O161" s="81"/>
      <c r="P161" s="214">
        <f>O161*H161</f>
        <v>0</v>
      </c>
      <c r="Q161" s="214">
        <v>0.00050000000000000001</v>
      </c>
      <c r="R161" s="214">
        <f>Q161*H161</f>
        <v>0.0065000000000000006</v>
      </c>
      <c r="S161" s="214">
        <v>0</v>
      </c>
      <c r="T161" s="215">
        <f>S161*H161</f>
        <v>0</v>
      </c>
      <c r="U161" s="37"/>
      <c r="V161" s="37"/>
      <c r="W161" s="37"/>
      <c r="X161" s="37"/>
      <c r="Y161" s="37"/>
      <c r="Z161" s="37"/>
      <c r="AA161" s="37"/>
      <c r="AB161" s="37"/>
      <c r="AC161" s="37"/>
      <c r="AD161" s="37"/>
      <c r="AE161" s="37"/>
      <c r="AR161" s="216" t="s">
        <v>319</v>
      </c>
      <c r="AT161" s="216" t="s">
        <v>582</v>
      </c>
      <c r="AU161" s="216" t="s">
        <v>82</v>
      </c>
      <c r="AY161" s="18" t="s">
        <v>283</v>
      </c>
      <c r="BE161" s="217">
        <f>IF(N161="základná",J161,0)</f>
        <v>0</v>
      </c>
      <c r="BF161" s="217">
        <f>IF(N161="znížená",J161,0)</f>
        <v>0</v>
      </c>
      <c r="BG161" s="217">
        <f>IF(N161="zákl. prenesená",J161,0)</f>
        <v>0</v>
      </c>
      <c r="BH161" s="217">
        <f>IF(N161="zníž. prenesená",J161,0)</f>
        <v>0</v>
      </c>
      <c r="BI161" s="217">
        <f>IF(N161="nulová",J161,0)</f>
        <v>0</v>
      </c>
      <c r="BJ161" s="18" t="s">
        <v>87</v>
      </c>
      <c r="BK161" s="217">
        <f>ROUND(I161*H161,2)</f>
        <v>0</v>
      </c>
      <c r="BL161" s="18" t="s">
        <v>289</v>
      </c>
      <c r="BM161" s="216" t="s">
        <v>473</v>
      </c>
    </row>
    <row r="162" s="2" customFormat="1" ht="24.15" customHeight="1">
      <c r="A162" s="37"/>
      <c r="B162" s="168"/>
      <c r="C162" s="204" t="s">
        <v>364</v>
      </c>
      <c r="D162" s="204" t="s">
        <v>285</v>
      </c>
      <c r="E162" s="205" t="s">
        <v>2185</v>
      </c>
      <c r="F162" s="206" t="s">
        <v>2186</v>
      </c>
      <c r="G162" s="207" t="s">
        <v>288</v>
      </c>
      <c r="H162" s="208">
        <v>3</v>
      </c>
      <c r="I162" s="209"/>
      <c r="J162" s="210">
        <f>ROUND(I162*H162,2)</f>
        <v>0</v>
      </c>
      <c r="K162" s="211"/>
      <c r="L162" s="38"/>
      <c r="M162" s="212" t="s">
        <v>1</v>
      </c>
      <c r="N162" s="213" t="s">
        <v>41</v>
      </c>
      <c r="O162" s="81"/>
      <c r="P162" s="214">
        <f>O162*H162</f>
        <v>0</v>
      </c>
      <c r="Q162" s="214">
        <v>0</v>
      </c>
      <c r="R162" s="214">
        <f>Q162*H162</f>
        <v>0</v>
      </c>
      <c r="S162" s="214">
        <v>0</v>
      </c>
      <c r="T162" s="215">
        <f>S162*H162</f>
        <v>0</v>
      </c>
      <c r="U162" s="37"/>
      <c r="V162" s="37"/>
      <c r="W162" s="37"/>
      <c r="X162" s="37"/>
      <c r="Y162" s="37"/>
      <c r="Z162" s="37"/>
      <c r="AA162" s="37"/>
      <c r="AB162" s="37"/>
      <c r="AC162" s="37"/>
      <c r="AD162" s="37"/>
      <c r="AE162" s="37"/>
      <c r="AR162" s="216" t="s">
        <v>289</v>
      </c>
      <c r="AT162" s="216" t="s">
        <v>285</v>
      </c>
      <c r="AU162" s="216" t="s">
        <v>82</v>
      </c>
      <c r="AY162" s="18" t="s">
        <v>283</v>
      </c>
      <c r="BE162" s="217">
        <f>IF(N162="základná",J162,0)</f>
        <v>0</v>
      </c>
      <c r="BF162" s="217">
        <f>IF(N162="znížená",J162,0)</f>
        <v>0</v>
      </c>
      <c r="BG162" s="217">
        <f>IF(N162="zákl. prenesená",J162,0)</f>
        <v>0</v>
      </c>
      <c r="BH162" s="217">
        <f>IF(N162="zníž. prenesená",J162,0)</f>
        <v>0</v>
      </c>
      <c r="BI162" s="217">
        <f>IF(N162="nulová",J162,0)</f>
        <v>0</v>
      </c>
      <c r="BJ162" s="18" t="s">
        <v>87</v>
      </c>
      <c r="BK162" s="217">
        <f>ROUND(I162*H162,2)</f>
        <v>0</v>
      </c>
      <c r="BL162" s="18" t="s">
        <v>289</v>
      </c>
      <c r="BM162" s="216" t="s">
        <v>501</v>
      </c>
    </row>
    <row r="163" s="12" customFormat="1" ht="25.92" customHeight="1">
      <c r="A163" s="12"/>
      <c r="B163" s="191"/>
      <c r="C163" s="12"/>
      <c r="D163" s="192" t="s">
        <v>74</v>
      </c>
      <c r="E163" s="193" t="s">
        <v>2188</v>
      </c>
      <c r="F163" s="193" t="s">
        <v>2189</v>
      </c>
      <c r="G163" s="12"/>
      <c r="H163" s="12"/>
      <c r="I163" s="194"/>
      <c r="J163" s="195">
        <f>BK163</f>
        <v>0</v>
      </c>
      <c r="K163" s="12"/>
      <c r="L163" s="191"/>
      <c r="M163" s="196"/>
      <c r="N163" s="197"/>
      <c r="O163" s="197"/>
      <c r="P163" s="198">
        <f>P164+SUM(P165:P167)</f>
        <v>0</v>
      </c>
      <c r="Q163" s="197"/>
      <c r="R163" s="198">
        <f>R164+SUM(R165:R167)</f>
        <v>0.048890000000000003</v>
      </c>
      <c r="S163" s="197"/>
      <c r="T163" s="199">
        <f>T164+SUM(T165:T167)</f>
        <v>9.7780000000000005</v>
      </c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R163" s="192" t="s">
        <v>82</v>
      </c>
      <c r="AT163" s="200" t="s">
        <v>74</v>
      </c>
      <c r="AU163" s="200" t="s">
        <v>75</v>
      </c>
      <c r="AY163" s="192" t="s">
        <v>283</v>
      </c>
      <c r="BK163" s="201">
        <f>BK164+SUM(BK165:BK167)</f>
        <v>0</v>
      </c>
    </row>
    <row r="164" s="2" customFormat="1" ht="24.15" customHeight="1">
      <c r="A164" s="37"/>
      <c r="B164" s="168"/>
      <c r="C164" s="204" t="s">
        <v>370</v>
      </c>
      <c r="D164" s="204" t="s">
        <v>285</v>
      </c>
      <c r="E164" s="205" t="s">
        <v>2190</v>
      </c>
      <c r="F164" s="206" t="s">
        <v>2191</v>
      </c>
      <c r="G164" s="207" t="s">
        <v>2139</v>
      </c>
      <c r="H164" s="208">
        <v>289</v>
      </c>
      <c r="I164" s="209"/>
      <c r="J164" s="210">
        <f>ROUND(I164*H164,2)</f>
        <v>0</v>
      </c>
      <c r="K164" s="211"/>
      <c r="L164" s="38"/>
      <c r="M164" s="212" t="s">
        <v>1</v>
      </c>
      <c r="N164" s="213" t="s">
        <v>41</v>
      </c>
      <c r="O164" s="81"/>
      <c r="P164" s="214">
        <f>O164*H164</f>
        <v>0</v>
      </c>
      <c r="Q164" s="214">
        <v>0</v>
      </c>
      <c r="R164" s="214">
        <f>Q164*H164</f>
        <v>0</v>
      </c>
      <c r="S164" s="214">
        <v>0</v>
      </c>
      <c r="T164" s="215">
        <f>S164*H164</f>
        <v>0</v>
      </c>
      <c r="U164" s="37"/>
      <c r="V164" s="37"/>
      <c r="W164" s="37"/>
      <c r="X164" s="37"/>
      <c r="Y164" s="37"/>
      <c r="Z164" s="37"/>
      <c r="AA164" s="37"/>
      <c r="AB164" s="37"/>
      <c r="AC164" s="37"/>
      <c r="AD164" s="37"/>
      <c r="AE164" s="37"/>
      <c r="AR164" s="216" t="s">
        <v>289</v>
      </c>
      <c r="AT164" s="216" t="s">
        <v>285</v>
      </c>
      <c r="AU164" s="216" t="s">
        <v>82</v>
      </c>
      <c r="AY164" s="18" t="s">
        <v>283</v>
      </c>
      <c r="BE164" s="217">
        <f>IF(N164="základná",J164,0)</f>
        <v>0</v>
      </c>
      <c r="BF164" s="217">
        <f>IF(N164="znížená",J164,0)</f>
        <v>0</v>
      </c>
      <c r="BG164" s="217">
        <f>IF(N164="zákl. prenesená",J164,0)</f>
        <v>0</v>
      </c>
      <c r="BH164" s="217">
        <f>IF(N164="zníž. prenesená",J164,0)</f>
        <v>0</v>
      </c>
      <c r="BI164" s="217">
        <f>IF(N164="nulová",J164,0)</f>
        <v>0</v>
      </c>
      <c r="BJ164" s="18" t="s">
        <v>87</v>
      </c>
      <c r="BK164" s="217">
        <f>ROUND(I164*H164,2)</f>
        <v>0</v>
      </c>
      <c r="BL164" s="18" t="s">
        <v>289</v>
      </c>
      <c r="BM164" s="216" t="s">
        <v>509</v>
      </c>
    </row>
    <row r="165" s="2" customFormat="1" ht="24.15" customHeight="1">
      <c r="A165" s="37"/>
      <c r="B165" s="168"/>
      <c r="C165" s="204" t="s">
        <v>376</v>
      </c>
      <c r="D165" s="204" t="s">
        <v>285</v>
      </c>
      <c r="E165" s="205" t="s">
        <v>2193</v>
      </c>
      <c r="F165" s="206" t="s">
        <v>2194</v>
      </c>
      <c r="G165" s="207" t="s">
        <v>2139</v>
      </c>
      <c r="H165" s="208">
        <v>8</v>
      </c>
      <c r="I165" s="209"/>
      <c r="J165" s="210">
        <f>ROUND(I165*H165,2)</f>
        <v>0</v>
      </c>
      <c r="K165" s="211"/>
      <c r="L165" s="38"/>
      <c r="M165" s="212" t="s">
        <v>1</v>
      </c>
      <c r="N165" s="213" t="s">
        <v>41</v>
      </c>
      <c r="O165" s="81"/>
      <c r="P165" s="214">
        <f>O165*H165</f>
        <v>0</v>
      </c>
      <c r="Q165" s="214">
        <v>0</v>
      </c>
      <c r="R165" s="214">
        <f>Q165*H165</f>
        <v>0</v>
      </c>
      <c r="S165" s="214">
        <v>0</v>
      </c>
      <c r="T165" s="215">
        <f>S165*H165</f>
        <v>0</v>
      </c>
      <c r="U165" s="37"/>
      <c r="V165" s="37"/>
      <c r="W165" s="37"/>
      <c r="X165" s="37"/>
      <c r="Y165" s="37"/>
      <c r="Z165" s="37"/>
      <c r="AA165" s="37"/>
      <c r="AB165" s="37"/>
      <c r="AC165" s="37"/>
      <c r="AD165" s="37"/>
      <c r="AE165" s="37"/>
      <c r="AR165" s="216" t="s">
        <v>289</v>
      </c>
      <c r="AT165" s="216" t="s">
        <v>285</v>
      </c>
      <c r="AU165" s="216" t="s">
        <v>82</v>
      </c>
      <c r="AY165" s="18" t="s">
        <v>283</v>
      </c>
      <c r="BE165" s="217">
        <f>IF(N165="základná",J165,0)</f>
        <v>0</v>
      </c>
      <c r="BF165" s="217">
        <f>IF(N165="znížená",J165,0)</f>
        <v>0</v>
      </c>
      <c r="BG165" s="217">
        <f>IF(N165="zákl. prenesená",J165,0)</f>
        <v>0</v>
      </c>
      <c r="BH165" s="217">
        <f>IF(N165="zníž. prenesená",J165,0)</f>
        <v>0</v>
      </c>
      <c r="BI165" s="217">
        <f>IF(N165="nulová",J165,0)</f>
        <v>0</v>
      </c>
      <c r="BJ165" s="18" t="s">
        <v>87</v>
      </c>
      <c r="BK165" s="217">
        <f>ROUND(I165*H165,2)</f>
        <v>0</v>
      </c>
      <c r="BL165" s="18" t="s">
        <v>289</v>
      </c>
      <c r="BM165" s="216" t="s">
        <v>519</v>
      </c>
    </row>
    <row r="166" s="2" customFormat="1" ht="24.15" customHeight="1">
      <c r="A166" s="37"/>
      <c r="B166" s="168"/>
      <c r="C166" s="204" t="s">
        <v>7</v>
      </c>
      <c r="D166" s="204" t="s">
        <v>285</v>
      </c>
      <c r="E166" s="205" t="s">
        <v>2196</v>
      </c>
      <c r="F166" s="206" t="s">
        <v>2197</v>
      </c>
      <c r="G166" s="207" t="s">
        <v>649</v>
      </c>
      <c r="H166" s="208">
        <v>4889</v>
      </c>
      <c r="I166" s="209"/>
      <c r="J166" s="210">
        <f>ROUND(I166*H166,2)</f>
        <v>0</v>
      </c>
      <c r="K166" s="211"/>
      <c r="L166" s="38"/>
      <c r="M166" s="212" t="s">
        <v>1</v>
      </c>
      <c r="N166" s="213" t="s">
        <v>41</v>
      </c>
      <c r="O166" s="81"/>
      <c r="P166" s="214">
        <f>O166*H166</f>
        <v>0</v>
      </c>
      <c r="Q166" s="214">
        <v>1.0000000000000001E-05</v>
      </c>
      <c r="R166" s="214">
        <f>Q166*H166</f>
        <v>0.048890000000000003</v>
      </c>
      <c r="S166" s="214">
        <v>0.002</v>
      </c>
      <c r="T166" s="215">
        <f>S166*H166</f>
        <v>9.7780000000000005</v>
      </c>
      <c r="U166" s="37"/>
      <c r="V166" s="37"/>
      <c r="W166" s="37"/>
      <c r="X166" s="37"/>
      <c r="Y166" s="37"/>
      <c r="Z166" s="37"/>
      <c r="AA166" s="37"/>
      <c r="AB166" s="37"/>
      <c r="AC166" s="37"/>
      <c r="AD166" s="37"/>
      <c r="AE166" s="37"/>
      <c r="AR166" s="216" t="s">
        <v>289</v>
      </c>
      <c r="AT166" s="216" t="s">
        <v>285</v>
      </c>
      <c r="AU166" s="216" t="s">
        <v>82</v>
      </c>
      <c r="AY166" s="18" t="s">
        <v>283</v>
      </c>
      <c r="BE166" s="217">
        <f>IF(N166="základná",J166,0)</f>
        <v>0</v>
      </c>
      <c r="BF166" s="217">
        <f>IF(N166="znížená",J166,0)</f>
        <v>0</v>
      </c>
      <c r="BG166" s="217">
        <f>IF(N166="zákl. prenesená",J166,0)</f>
        <v>0</v>
      </c>
      <c r="BH166" s="217">
        <f>IF(N166="zníž. prenesená",J166,0)</f>
        <v>0</v>
      </c>
      <c r="BI166" s="217">
        <f>IF(N166="nulová",J166,0)</f>
        <v>0</v>
      </c>
      <c r="BJ166" s="18" t="s">
        <v>87</v>
      </c>
      <c r="BK166" s="217">
        <f>ROUND(I166*H166,2)</f>
        <v>0</v>
      </c>
      <c r="BL166" s="18" t="s">
        <v>289</v>
      </c>
      <c r="BM166" s="216" t="s">
        <v>527</v>
      </c>
    </row>
    <row r="167" s="12" customFormat="1" ht="22.8" customHeight="1">
      <c r="A167" s="12"/>
      <c r="B167" s="191"/>
      <c r="C167" s="12"/>
      <c r="D167" s="192" t="s">
        <v>74</v>
      </c>
      <c r="E167" s="202" t="s">
        <v>2199</v>
      </c>
      <c r="F167" s="202" t="s">
        <v>2200</v>
      </c>
      <c r="G167" s="12"/>
      <c r="H167" s="12"/>
      <c r="I167" s="194"/>
      <c r="J167" s="203">
        <f>BK167</f>
        <v>0</v>
      </c>
      <c r="K167" s="12"/>
      <c r="L167" s="191"/>
      <c r="M167" s="196"/>
      <c r="N167" s="197"/>
      <c r="O167" s="197"/>
      <c r="P167" s="198">
        <f>SUM(P168:P173)</f>
        <v>0</v>
      </c>
      <c r="Q167" s="197"/>
      <c r="R167" s="198">
        <f>SUM(R168:R173)</f>
        <v>0</v>
      </c>
      <c r="S167" s="197"/>
      <c r="T167" s="199">
        <f>SUM(T168:T173)</f>
        <v>0</v>
      </c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R167" s="192" t="s">
        <v>82</v>
      </c>
      <c r="AT167" s="200" t="s">
        <v>74</v>
      </c>
      <c r="AU167" s="200" t="s">
        <v>82</v>
      </c>
      <c r="AY167" s="192" t="s">
        <v>283</v>
      </c>
      <c r="BK167" s="201">
        <f>SUM(BK168:BK173)</f>
        <v>0</v>
      </c>
    </row>
    <row r="168" s="2" customFormat="1" ht="24.15" customHeight="1">
      <c r="A168" s="37"/>
      <c r="B168" s="168"/>
      <c r="C168" s="204" t="s">
        <v>386</v>
      </c>
      <c r="D168" s="204" t="s">
        <v>285</v>
      </c>
      <c r="E168" s="205" t="s">
        <v>6018</v>
      </c>
      <c r="F168" s="206" t="s">
        <v>6019</v>
      </c>
      <c r="G168" s="207" t="s">
        <v>2139</v>
      </c>
      <c r="H168" s="208">
        <v>5</v>
      </c>
      <c r="I168" s="209"/>
      <c r="J168" s="210">
        <f>ROUND(I168*H168,2)</f>
        <v>0</v>
      </c>
      <c r="K168" s="211"/>
      <c r="L168" s="38"/>
      <c r="M168" s="212" t="s">
        <v>1</v>
      </c>
      <c r="N168" s="213" t="s">
        <v>41</v>
      </c>
      <c r="O168" s="81"/>
      <c r="P168" s="214">
        <f>O168*H168</f>
        <v>0</v>
      </c>
      <c r="Q168" s="214">
        <v>0</v>
      </c>
      <c r="R168" s="214">
        <f>Q168*H168</f>
        <v>0</v>
      </c>
      <c r="S168" s="214">
        <v>0</v>
      </c>
      <c r="T168" s="215">
        <f>S168*H168</f>
        <v>0</v>
      </c>
      <c r="U168" s="37"/>
      <c r="V168" s="37"/>
      <c r="W168" s="37"/>
      <c r="X168" s="37"/>
      <c r="Y168" s="37"/>
      <c r="Z168" s="37"/>
      <c r="AA168" s="37"/>
      <c r="AB168" s="37"/>
      <c r="AC168" s="37"/>
      <c r="AD168" s="37"/>
      <c r="AE168" s="37"/>
      <c r="AR168" s="216" t="s">
        <v>289</v>
      </c>
      <c r="AT168" s="216" t="s">
        <v>285</v>
      </c>
      <c r="AU168" s="216" t="s">
        <v>87</v>
      </c>
      <c r="AY168" s="18" t="s">
        <v>283</v>
      </c>
      <c r="BE168" s="217">
        <f>IF(N168="základná",J168,0)</f>
        <v>0</v>
      </c>
      <c r="BF168" s="217">
        <f>IF(N168="znížená",J168,0)</f>
        <v>0</v>
      </c>
      <c r="BG168" s="217">
        <f>IF(N168="zákl. prenesená",J168,0)</f>
        <v>0</v>
      </c>
      <c r="BH168" s="217">
        <f>IF(N168="zníž. prenesená",J168,0)</f>
        <v>0</v>
      </c>
      <c r="BI168" s="217">
        <f>IF(N168="nulová",J168,0)</f>
        <v>0</v>
      </c>
      <c r="BJ168" s="18" t="s">
        <v>87</v>
      </c>
      <c r="BK168" s="217">
        <f>ROUND(I168*H168,2)</f>
        <v>0</v>
      </c>
      <c r="BL168" s="18" t="s">
        <v>289</v>
      </c>
      <c r="BM168" s="216" t="s">
        <v>538</v>
      </c>
    </row>
    <row r="169" s="2" customFormat="1" ht="24.15" customHeight="1">
      <c r="A169" s="37"/>
      <c r="B169" s="168"/>
      <c r="C169" s="204" t="s">
        <v>395</v>
      </c>
      <c r="D169" s="204" t="s">
        <v>285</v>
      </c>
      <c r="E169" s="205" t="s">
        <v>2201</v>
      </c>
      <c r="F169" s="206" t="s">
        <v>2202</v>
      </c>
      <c r="G169" s="207" t="s">
        <v>2139</v>
      </c>
      <c r="H169" s="208">
        <v>346</v>
      </c>
      <c r="I169" s="209"/>
      <c r="J169" s="210">
        <f>ROUND(I169*H169,2)</f>
        <v>0</v>
      </c>
      <c r="K169" s="211"/>
      <c r="L169" s="38"/>
      <c r="M169" s="212" t="s">
        <v>1</v>
      </c>
      <c r="N169" s="213" t="s">
        <v>41</v>
      </c>
      <c r="O169" s="81"/>
      <c r="P169" s="214">
        <f>O169*H169</f>
        <v>0</v>
      </c>
      <c r="Q169" s="214">
        <v>0</v>
      </c>
      <c r="R169" s="214">
        <f>Q169*H169</f>
        <v>0</v>
      </c>
      <c r="S169" s="214">
        <v>0</v>
      </c>
      <c r="T169" s="215">
        <f>S169*H169</f>
        <v>0</v>
      </c>
      <c r="U169" s="37"/>
      <c r="V169" s="37"/>
      <c r="W169" s="37"/>
      <c r="X169" s="37"/>
      <c r="Y169" s="37"/>
      <c r="Z169" s="37"/>
      <c r="AA169" s="37"/>
      <c r="AB169" s="37"/>
      <c r="AC169" s="37"/>
      <c r="AD169" s="37"/>
      <c r="AE169" s="37"/>
      <c r="AR169" s="216" t="s">
        <v>289</v>
      </c>
      <c r="AT169" s="216" t="s">
        <v>285</v>
      </c>
      <c r="AU169" s="216" t="s">
        <v>87</v>
      </c>
      <c r="AY169" s="18" t="s">
        <v>283</v>
      </c>
      <c r="BE169" s="217">
        <f>IF(N169="základná",J169,0)</f>
        <v>0</v>
      </c>
      <c r="BF169" s="217">
        <f>IF(N169="znížená",J169,0)</f>
        <v>0</v>
      </c>
      <c r="BG169" s="217">
        <f>IF(N169="zákl. prenesená",J169,0)</f>
        <v>0</v>
      </c>
      <c r="BH169" s="217">
        <f>IF(N169="zníž. prenesená",J169,0)</f>
        <v>0</v>
      </c>
      <c r="BI169" s="217">
        <f>IF(N169="nulová",J169,0)</f>
        <v>0</v>
      </c>
      <c r="BJ169" s="18" t="s">
        <v>87</v>
      </c>
      <c r="BK169" s="217">
        <f>ROUND(I169*H169,2)</f>
        <v>0</v>
      </c>
      <c r="BL169" s="18" t="s">
        <v>289</v>
      </c>
      <c r="BM169" s="216" t="s">
        <v>546</v>
      </c>
    </row>
    <row r="170" s="2" customFormat="1" ht="24.15" customHeight="1">
      <c r="A170" s="37"/>
      <c r="B170" s="168"/>
      <c r="C170" s="204" t="s">
        <v>400</v>
      </c>
      <c r="D170" s="204" t="s">
        <v>285</v>
      </c>
      <c r="E170" s="205" t="s">
        <v>2204</v>
      </c>
      <c r="F170" s="206" t="s">
        <v>2205</v>
      </c>
      <c r="G170" s="207" t="s">
        <v>2139</v>
      </c>
      <c r="H170" s="208">
        <v>5</v>
      </c>
      <c r="I170" s="209"/>
      <c r="J170" s="210">
        <f>ROUND(I170*H170,2)</f>
        <v>0</v>
      </c>
      <c r="K170" s="211"/>
      <c r="L170" s="38"/>
      <c r="M170" s="212" t="s">
        <v>1</v>
      </c>
      <c r="N170" s="213" t="s">
        <v>41</v>
      </c>
      <c r="O170" s="81"/>
      <c r="P170" s="214">
        <f>O170*H170</f>
        <v>0</v>
      </c>
      <c r="Q170" s="214">
        <v>0</v>
      </c>
      <c r="R170" s="214">
        <f>Q170*H170</f>
        <v>0</v>
      </c>
      <c r="S170" s="214">
        <v>0</v>
      </c>
      <c r="T170" s="215">
        <f>S170*H170</f>
        <v>0</v>
      </c>
      <c r="U170" s="37"/>
      <c r="V170" s="37"/>
      <c r="W170" s="37"/>
      <c r="X170" s="37"/>
      <c r="Y170" s="37"/>
      <c r="Z170" s="37"/>
      <c r="AA170" s="37"/>
      <c r="AB170" s="37"/>
      <c r="AC170" s="37"/>
      <c r="AD170" s="37"/>
      <c r="AE170" s="37"/>
      <c r="AR170" s="216" t="s">
        <v>289</v>
      </c>
      <c r="AT170" s="216" t="s">
        <v>285</v>
      </c>
      <c r="AU170" s="216" t="s">
        <v>87</v>
      </c>
      <c r="AY170" s="18" t="s">
        <v>283</v>
      </c>
      <c r="BE170" s="217">
        <f>IF(N170="základná",J170,0)</f>
        <v>0</v>
      </c>
      <c r="BF170" s="217">
        <f>IF(N170="znížená",J170,0)</f>
        <v>0</v>
      </c>
      <c r="BG170" s="217">
        <f>IF(N170="zákl. prenesená",J170,0)</f>
        <v>0</v>
      </c>
      <c r="BH170" s="217">
        <f>IF(N170="zníž. prenesená",J170,0)</f>
        <v>0</v>
      </c>
      <c r="BI170" s="217">
        <f>IF(N170="nulová",J170,0)</f>
        <v>0</v>
      </c>
      <c r="BJ170" s="18" t="s">
        <v>87</v>
      </c>
      <c r="BK170" s="217">
        <f>ROUND(I170*H170,2)</f>
        <v>0</v>
      </c>
      <c r="BL170" s="18" t="s">
        <v>289</v>
      </c>
      <c r="BM170" s="216" t="s">
        <v>555</v>
      </c>
    </row>
    <row r="171" s="2" customFormat="1" ht="24.15" customHeight="1">
      <c r="A171" s="37"/>
      <c r="B171" s="168"/>
      <c r="C171" s="204" t="s">
        <v>408</v>
      </c>
      <c r="D171" s="204" t="s">
        <v>285</v>
      </c>
      <c r="E171" s="205" t="s">
        <v>6020</v>
      </c>
      <c r="F171" s="206" t="s">
        <v>6021</v>
      </c>
      <c r="G171" s="207" t="s">
        <v>2139</v>
      </c>
      <c r="H171" s="208">
        <v>4</v>
      </c>
      <c r="I171" s="209"/>
      <c r="J171" s="210">
        <f>ROUND(I171*H171,2)</f>
        <v>0</v>
      </c>
      <c r="K171" s="211"/>
      <c r="L171" s="38"/>
      <c r="M171" s="212" t="s">
        <v>1</v>
      </c>
      <c r="N171" s="213" t="s">
        <v>41</v>
      </c>
      <c r="O171" s="81"/>
      <c r="P171" s="214">
        <f>O171*H171</f>
        <v>0</v>
      </c>
      <c r="Q171" s="214">
        <v>0</v>
      </c>
      <c r="R171" s="214">
        <f>Q171*H171</f>
        <v>0</v>
      </c>
      <c r="S171" s="214">
        <v>0</v>
      </c>
      <c r="T171" s="215">
        <f>S171*H171</f>
        <v>0</v>
      </c>
      <c r="U171" s="37"/>
      <c r="V171" s="37"/>
      <c r="W171" s="37"/>
      <c r="X171" s="37"/>
      <c r="Y171" s="37"/>
      <c r="Z171" s="37"/>
      <c r="AA171" s="37"/>
      <c r="AB171" s="37"/>
      <c r="AC171" s="37"/>
      <c r="AD171" s="37"/>
      <c r="AE171" s="37"/>
      <c r="AR171" s="216" t="s">
        <v>289</v>
      </c>
      <c r="AT171" s="216" t="s">
        <v>285</v>
      </c>
      <c r="AU171" s="216" t="s">
        <v>87</v>
      </c>
      <c r="AY171" s="18" t="s">
        <v>283</v>
      </c>
      <c r="BE171" s="217">
        <f>IF(N171="základná",J171,0)</f>
        <v>0</v>
      </c>
      <c r="BF171" s="217">
        <f>IF(N171="znížená",J171,0)</f>
        <v>0</v>
      </c>
      <c r="BG171" s="217">
        <f>IF(N171="zákl. prenesená",J171,0)</f>
        <v>0</v>
      </c>
      <c r="BH171" s="217">
        <f>IF(N171="zníž. prenesená",J171,0)</f>
        <v>0</v>
      </c>
      <c r="BI171" s="217">
        <f>IF(N171="nulová",J171,0)</f>
        <v>0</v>
      </c>
      <c r="BJ171" s="18" t="s">
        <v>87</v>
      </c>
      <c r="BK171" s="217">
        <f>ROUND(I171*H171,2)</f>
        <v>0</v>
      </c>
      <c r="BL171" s="18" t="s">
        <v>289</v>
      </c>
      <c r="BM171" s="216" t="s">
        <v>566</v>
      </c>
    </row>
    <row r="172" s="2" customFormat="1" ht="24.15" customHeight="1">
      <c r="A172" s="37"/>
      <c r="B172" s="168"/>
      <c r="C172" s="204" t="s">
        <v>418</v>
      </c>
      <c r="D172" s="204" t="s">
        <v>285</v>
      </c>
      <c r="E172" s="205" t="s">
        <v>2210</v>
      </c>
      <c r="F172" s="206" t="s">
        <v>2211</v>
      </c>
      <c r="G172" s="207" t="s">
        <v>2139</v>
      </c>
      <c r="H172" s="208">
        <v>110</v>
      </c>
      <c r="I172" s="209"/>
      <c r="J172" s="210">
        <f>ROUND(I172*H172,2)</f>
        <v>0</v>
      </c>
      <c r="K172" s="211"/>
      <c r="L172" s="38"/>
      <c r="M172" s="212" t="s">
        <v>1</v>
      </c>
      <c r="N172" s="213" t="s">
        <v>41</v>
      </c>
      <c r="O172" s="81"/>
      <c r="P172" s="214">
        <f>O172*H172</f>
        <v>0</v>
      </c>
      <c r="Q172" s="214">
        <v>0</v>
      </c>
      <c r="R172" s="214">
        <f>Q172*H172</f>
        <v>0</v>
      </c>
      <c r="S172" s="214">
        <v>0</v>
      </c>
      <c r="T172" s="215">
        <f>S172*H172</f>
        <v>0</v>
      </c>
      <c r="U172" s="37"/>
      <c r="V172" s="37"/>
      <c r="W172" s="37"/>
      <c r="X172" s="37"/>
      <c r="Y172" s="37"/>
      <c r="Z172" s="37"/>
      <c r="AA172" s="37"/>
      <c r="AB172" s="37"/>
      <c r="AC172" s="37"/>
      <c r="AD172" s="37"/>
      <c r="AE172" s="37"/>
      <c r="AR172" s="216" t="s">
        <v>289</v>
      </c>
      <c r="AT172" s="216" t="s">
        <v>285</v>
      </c>
      <c r="AU172" s="216" t="s">
        <v>87</v>
      </c>
      <c r="AY172" s="18" t="s">
        <v>283</v>
      </c>
      <c r="BE172" s="217">
        <f>IF(N172="základná",J172,0)</f>
        <v>0</v>
      </c>
      <c r="BF172" s="217">
        <f>IF(N172="znížená",J172,0)</f>
        <v>0</v>
      </c>
      <c r="BG172" s="217">
        <f>IF(N172="zákl. prenesená",J172,0)</f>
        <v>0</v>
      </c>
      <c r="BH172" s="217">
        <f>IF(N172="zníž. prenesená",J172,0)</f>
        <v>0</v>
      </c>
      <c r="BI172" s="217">
        <f>IF(N172="nulová",J172,0)</f>
        <v>0</v>
      </c>
      <c r="BJ172" s="18" t="s">
        <v>87</v>
      </c>
      <c r="BK172" s="217">
        <f>ROUND(I172*H172,2)</f>
        <v>0</v>
      </c>
      <c r="BL172" s="18" t="s">
        <v>289</v>
      </c>
      <c r="BM172" s="216" t="s">
        <v>576</v>
      </c>
    </row>
    <row r="173" s="2" customFormat="1" ht="24.15" customHeight="1">
      <c r="A173" s="37"/>
      <c r="B173" s="168"/>
      <c r="C173" s="204" t="s">
        <v>428</v>
      </c>
      <c r="D173" s="204" t="s">
        <v>285</v>
      </c>
      <c r="E173" s="205" t="s">
        <v>2213</v>
      </c>
      <c r="F173" s="206" t="s">
        <v>2214</v>
      </c>
      <c r="G173" s="207" t="s">
        <v>2139</v>
      </c>
      <c r="H173" s="208">
        <v>1</v>
      </c>
      <c r="I173" s="209"/>
      <c r="J173" s="210">
        <f>ROUND(I173*H173,2)</f>
        <v>0</v>
      </c>
      <c r="K173" s="211"/>
      <c r="L173" s="38"/>
      <c r="M173" s="212" t="s">
        <v>1</v>
      </c>
      <c r="N173" s="213" t="s">
        <v>41</v>
      </c>
      <c r="O173" s="81"/>
      <c r="P173" s="214">
        <f>O173*H173</f>
        <v>0</v>
      </c>
      <c r="Q173" s="214">
        <v>0</v>
      </c>
      <c r="R173" s="214">
        <f>Q173*H173</f>
        <v>0</v>
      </c>
      <c r="S173" s="214">
        <v>0</v>
      </c>
      <c r="T173" s="215">
        <f>S173*H173</f>
        <v>0</v>
      </c>
      <c r="U173" s="37"/>
      <c r="V173" s="37"/>
      <c r="W173" s="37"/>
      <c r="X173" s="37"/>
      <c r="Y173" s="37"/>
      <c r="Z173" s="37"/>
      <c r="AA173" s="37"/>
      <c r="AB173" s="37"/>
      <c r="AC173" s="37"/>
      <c r="AD173" s="37"/>
      <c r="AE173" s="37"/>
      <c r="AR173" s="216" t="s">
        <v>289</v>
      </c>
      <c r="AT173" s="216" t="s">
        <v>285</v>
      </c>
      <c r="AU173" s="216" t="s">
        <v>87</v>
      </c>
      <c r="AY173" s="18" t="s">
        <v>283</v>
      </c>
      <c r="BE173" s="217">
        <f>IF(N173="základná",J173,0)</f>
        <v>0</v>
      </c>
      <c r="BF173" s="217">
        <f>IF(N173="znížená",J173,0)</f>
        <v>0</v>
      </c>
      <c r="BG173" s="217">
        <f>IF(N173="zákl. prenesená",J173,0)</f>
        <v>0</v>
      </c>
      <c r="BH173" s="217">
        <f>IF(N173="zníž. prenesená",J173,0)</f>
        <v>0</v>
      </c>
      <c r="BI173" s="217">
        <f>IF(N173="nulová",J173,0)</f>
        <v>0</v>
      </c>
      <c r="BJ173" s="18" t="s">
        <v>87</v>
      </c>
      <c r="BK173" s="217">
        <f>ROUND(I173*H173,2)</f>
        <v>0</v>
      </c>
      <c r="BL173" s="18" t="s">
        <v>289</v>
      </c>
      <c r="BM173" s="216" t="s">
        <v>587</v>
      </c>
    </row>
    <row r="174" s="12" customFormat="1" ht="25.92" customHeight="1">
      <c r="A174" s="12"/>
      <c r="B174" s="191"/>
      <c r="C174" s="12"/>
      <c r="D174" s="192" t="s">
        <v>74</v>
      </c>
      <c r="E174" s="193" t="s">
        <v>2219</v>
      </c>
      <c r="F174" s="193" t="s">
        <v>2220</v>
      </c>
      <c r="G174" s="12"/>
      <c r="H174" s="12"/>
      <c r="I174" s="194"/>
      <c r="J174" s="195">
        <f>BK174</f>
        <v>0</v>
      </c>
      <c r="K174" s="12"/>
      <c r="L174" s="191"/>
      <c r="M174" s="196"/>
      <c r="N174" s="197"/>
      <c r="O174" s="197"/>
      <c r="P174" s="198">
        <f>SUM(P175:P208)</f>
        <v>0</v>
      </c>
      <c r="Q174" s="197"/>
      <c r="R174" s="198">
        <f>SUM(R175:R208)</f>
        <v>0</v>
      </c>
      <c r="S174" s="197"/>
      <c r="T174" s="199">
        <f>SUM(T175:T208)</f>
        <v>0</v>
      </c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R174" s="192" t="s">
        <v>82</v>
      </c>
      <c r="AT174" s="200" t="s">
        <v>74</v>
      </c>
      <c r="AU174" s="200" t="s">
        <v>75</v>
      </c>
      <c r="AY174" s="192" t="s">
        <v>283</v>
      </c>
      <c r="BK174" s="201">
        <f>SUM(BK175:BK208)</f>
        <v>0</v>
      </c>
    </row>
    <row r="175" s="2" customFormat="1" ht="16.5" customHeight="1">
      <c r="A175" s="37"/>
      <c r="B175" s="168"/>
      <c r="C175" s="204" t="s">
        <v>438</v>
      </c>
      <c r="D175" s="204" t="s">
        <v>285</v>
      </c>
      <c r="E175" s="205" t="s">
        <v>2221</v>
      </c>
      <c r="F175" s="206" t="s">
        <v>2222</v>
      </c>
      <c r="G175" s="207" t="s">
        <v>2139</v>
      </c>
      <c r="H175" s="208">
        <v>37</v>
      </c>
      <c r="I175" s="209"/>
      <c r="J175" s="210">
        <f>ROUND(I175*H175,2)</f>
        <v>0</v>
      </c>
      <c r="K175" s="211"/>
      <c r="L175" s="38"/>
      <c r="M175" s="212" t="s">
        <v>1</v>
      </c>
      <c r="N175" s="213" t="s">
        <v>41</v>
      </c>
      <c r="O175" s="81"/>
      <c r="P175" s="214">
        <f>O175*H175</f>
        <v>0</v>
      </c>
      <c r="Q175" s="214">
        <v>0</v>
      </c>
      <c r="R175" s="214">
        <f>Q175*H175</f>
        <v>0</v>
      </c>
      <c r="S175" s="214">
        <v>0</v>
      </c>
      <c r="T175" s="215">
        <f>S175*H175</f>
        <v>0</v>
      </c>
      <c r="U175" s="37"/>
      <c r="V175" s="37"/>
      <c r="W175" s="37"/>
      <c r="X175" s="37"/>
      <c r="Y175" s="37"/>
      <c r="Z175" s="37"/>
      <c r="AA175" s="37"/>
      <c r="AB175" s="37"/>
      <c r="AC175" s="37"/>
      <c r="AD175" s="37"/>
      <c r="AE175" s="37"/>
      <c r="AR175" s="216" t="s">
        <v>289</v>
      </c>
      <c r="AT175" s="216" t="s">
        <v>285</v>
      </c>
      <c r="AU175" s="216" t="s">
        <v>82</v>
      </c>
      <c r="AY175" s="18" t="s">
        <v>283</v>
      </c>
      <c r="BE175" s="217">
        <f>IF(N175="základná",J175,0)</f>
        <v>0</v>
      </c>
      <c r="BF175" s="217">
        <f>IF(N175="znížená",J175,0)</f>
        <v>0</v>
      </c>
      <c r="BG175" s="217">
        <f>IF(N175="zákl. prenesená",J175,0)</f>
        <v>0</v>
      </c>
      <c r="BH175" s="217">
        <f>IF(N175="zníž. prenesená",J175,0)</f>
        <v>0</v>
      </c>
      <c r="BI175" s="217">
        <f>IF(N175="nulová",J175,0)</f>
        <v>0</v>
      </c>
      <c r="BJ175" s="18" t="s">
        <v>87</v>
      </c>
      <c r="BK175" s="217">
        <f>ROUND(I175*H175,2)</f>
        <v>0</v>
      </c>
      <c r="BL175" s="18" t="s">
        <v>289</v>
      </c>
      <c r="BM175" s="216" t="s">
        <v>600</v>
      </c>
    </row>
    <row r="176" s="2" customFormat="1" ht="16.5" customHeight="1">
      <c r="A176" s="37"/>
      <c r="B176" s="168"/>
      <c r="C176" s="242" t="s">
        <v>442</v>
      </c>
      <c r="D176" s="242" t="s">
        <v>582</v>
      </c>
      <c r="E176" s="243" t="s">
        <v>2224</v>
      </c>
      <c r="F176" s="244" t="s">
        <v>2225</v>
      </c>
      <c r="G176" s="245" t="s">
        <v>2139</v>
      </c>
      <c r="H176" s="246">
        <v>37</v>
      </c>
      <c r="I176" s="247"/>
      <c r="J176" s="248">
        <f>ROUND(I176*H176,2)</f>
        <v>0</v>
      </c>
      <c r="K176" s="249"/>
      <c r="L176" s="250"/>
      <c r="M176" s="251" t="s">
        <v>1</v>
      </c>
      <c r="N176" s="252" t="s">
        <v>41</v>
      </c>
      <c r="O176" s="81"/>
      <c r="P176" s="214">
        <f>O176*H176</f>
        <v>0</v>
      </c>
      <c r="Q176" s="214">
        <v>0</v>
      </c>
      <c r="R176" s="214">
        <f>Q176*H176</f>
        <v>0</v>
      </c>
      <c r="S176" s="214">
        <v>0</v>
      </c>
      <c r="T176" s="215">
        <f>S176*H176</f>
        <v>0</v>
      </c>
      <c r="U176" s="37"/>
      <c r="V176" s="37"/>
      <c r="W176" s="37"/>
      <c r="X176" s="37"/>
      <c r="Y176" s="37"/>
      <c r="Z176" s="37"/>
      <c r="AA176" s="37"/>
      <c r="AB176" s="37"/>
      <c r="AC176" s="37"/>
      <c r="AD176" s="37"/>
      <c r="AE176" s="37"/>
      <c r="AR176" s="216" t="s">
        <v>319</v>
      </c>
      <c r="AT176" s="216" t="s">
        <v>582</v>
      </c>
      <c r="AU176" s="216" t="s">
        <v>82</v>
      </c>
      <c r="AY176" s="18" t="s">
        <v>283</v>
      </c>
      <c r="BE176" s="217">
        <f>IF(N176="základná",J176,0)</f>
        <v>0</v>
      </c>
      <c r="BF176" s="217">
        <f>IF(N176="znížená",J176,0)</f>
        <v>0</v>
      </c>
      <c r="BG176" s="217">
        <f>IF(N176="zákl. prenesená",J176,0)</f>
        <v>0</v>
      </c>
      <c r="BH176" s="217">
        <f>IF(N176="zníž. prenesená",J176,0)</f>
        <v>0</v>
      </c>
      <c r="BI176" s="217">
        <f>IF(N176="nulová",J176,0)</f>
        <v>0</v>
      </c>
      <c r="BJ176" s="18" t="s">
        <v>87</v>
      </c>
      <c r="BK176" s="217">
        <f>ROUND(I176*H176,2)</f>
        <v>0</v>
      </c>
      <c r="BL176" s="18" t="s">
        <v>289</v>
      </c>
      <c r="BM176" s="216" t="s">
        <v>612</v>
      </c>
    </row>
    <row r="177" s="2" customFormat="1" ht="16.5" customHeight="1">
      <c r="A177" s="37"/>
      <c r="B177" s="168"/>
      <c r="C177" s="242" t="s">
        <v>447</v>
      </c>
      <c r="D177" s="242" t="s">
        <v>582</v>
      </c>
      <c r="E177" s="243" t="s">
        <v>2227</v>
      </c>
      <c r="F177" s="244" t="s">
        <v>2228</v>
      </c>
      <c r="G177" s="245" t="s">
        <v>2139</v>
      </c>
      <c r="H177" s="246">
        <v>37</v>
      </c>
      <c r="I177" s="247"/>
      <c r="J177" s="248">
        <f>ROUND(I177*H177,2)</f>
        <v>0</v>
      </c>
      <c r="K177" s="249"/>
      <c r="L177" s="250"/>
      <c r="M177" s="251" t="s">
        <v>1</v>
      </c>
      <c r="N177" s="252" t="s">
        <v>41</v>
      </c>
      <c r="O177" s="81"/>
      <c r="P177" s="214">
        <f>O177*H177</f>
        <v>0</v>
      </c>
      <c r="Q177" s="214">
        <v>0</v>
      </c>
      <c r="R177" s="214">
        <f>Q177*H177</f>
        <v>0</v>
      </c>
      <c r="S177" s="214">
        <v>0</v>
      </c>
      <c r="T177" s="215">
        <f>S177*H177</f>
        <v>0</v>
      </c>
      <c r="U177" s="37"/>
      <c r="V177" s="37"/>
      <c r="W177" s="37"/>
      <c r="X177" s="37"/>
      <c r="Y177" s="37"/>
      <c r="Z177" s="37"/>
      <c r="AA177" s="37"/>
      <c r="AB177" s="37"/>
      <c r="AC177" s="37"/>
      <c r="AD177" s="37"/>
      <c r="AE177" s="37"/>
      <c r="AR177" s="216" t="s">
        <v>319</v>
      </c>
      <c r="AT177" s="216" t="s">
        <v>582</v>
      </c>
      <c r="AU177" s="216" t="s">
        <v>82</v>
      </c>
      <c r="AY177" s="18" t="s">
        <v>283</v>
      </c>
      <c r="BE177" s="217">
        <f>IF(N177="základná",J177,0)</f>
        <v>0</v>
      </c>
      <c r="BF177" s="217">
        <f>IF(N177="znížená",J177,0)</f>
        <v>0</v>
      </c>
      <c r="BG177" s="217">
        <f>IF(N177="zákl. prenesená",J177,0)</f>
        <v>0</v>
      </c>
      <c r="BH177" s="217">
        <f>IF(N177="zníž. prenesená",J177,0)</f>
        <v>0</v>
      </c>
      <c r="BI177" s="217">
        <f>IF(N177="nulová",J177,0)</f>
        <v>0</v>
      </c>
      <c r="BJ177" s="18" t="s">
        <v>87</v>
      </c>
      <c r="BK177" s="217">
        <f>ROUND(I177*H177,2)</f>
        <v>0</v>
      </c>
      <c r="BL177" s="18" t="s">
        <v>289</v>
      </c>
      <c r="BM177" s="216" t="s">
        <v>620</v>
      </c>
    </row>
    <row r="178" s="2" customFormat="1" ht="16.5" customHeight="1">
      <c r="A178" s="37"/>
      <c r="B178" s="168"/>
      <c r="C178" s="204" t="s">
        <v>464</v>
      </c>
      <c r="D178" s="204" t="s">
        <v>285</v>
      </c>
      <c r="E178" s="205" t="s">
        <v>2230</v>
      </c>
      <c r="F178" s="206" t="s">
        <v>2231</v>
      </c>
      <c r="G178" s="207" t="s">
        <v>2139</v>
      </c>
      <c r="H178" s="208">
        <v>21</v>
      </c>
      <c r="I178" s="209"/>
      <c r="J178" s="210">
        <f>ROUND(I178*H178,2)</f>
        <v>0</v>
      </c>
      <c r="K178" s="211"/>
      <c r="L178" s="38"/>
      <c r="M178" s="212" t="s">
        <v>1</v>
      </c>
      <c r="N178" s="213" t="s">
        <v>41</v>
      </c>
      <c r="O178" s="81"/>
      <c r="P178" s="214">
        <f>O178*H178</f>
        <v>0</v>
      </c>
      <c r="Q178" s="214">
        <v>0</v>
      </c>
      <c r="R178" s="214">
        <f>Q178*H178</f>
        <v>0</v>
      </c>
      <c r="S178" s="214">
        <v>0</v>
      </c>
      <c r="T178" s="215">
        <f>S178*H178</f>
        <v>0</v>
      </c>
      <c r="U178" s="37"/>
      <c r="V178" s="37"/>
      <c r="W178" s="37"/>
      <c r="X178" s="37"/>
      <c r="Y178" s="37"/>
      <c r="Z178" s="37"/>
      <c r="AA178" s="37"/>
      <c r="AB178" s="37"/>
      <c r="AC178" s="37"/>
      <c r="AD178" s="37"/>
      <c r="AE178" s="37"/>
      <c r="AR178" s="216" t="s">
        <v>289</v>
      </c>
      <c r="AT178" s="216" t="s">
        <v>285</v>
      </c>
      <c r="AU178" s="216" t="s">
        <v>82</v>
      </c>
      <c r="AY178" s="18" t="s">
        <v>283</v>
      </c>
      <c r="BE178" s="217">
        <f>IF(N178="základná",J178,0)</f>
        <v>0</v>
      </c>
      <c r="BF178" s="217">
        <f>IF(N178="znížená",J178,0)</f>
        <v>0</v>
      </c>
      <c r="BG178" s="217">
        <f>IF(N178="zákl. prenesená",J178,0)</f>
        <v>0</v>
      </c>
      <c r="BH178" s="217">
        <f>IF(N178="zníž. prenesená",J178,0)</f>
        <v>0</v>
      </c>
      <c r="BI178" s="217">
        <f>IF(N178="nulová",J178,0)</f>
        <v>0</v>
      </c>
      <c r="BJ178" s="18" t="s">
        <v>87</v>
      </c>
      <c r="BK178" s="217">
        <f>ROUND(I178*H178,2)</f>
        <v>0</v>
      </c>
      <c r="BL178" s="18" t="s">
        <v>289</v>
      </c>
      <c r="BM178" s="216" t="s">
        <v>632</v>
      </c>
    </row>
    <row r="179" s="2" customFormat="1" ht="16.5" customHeight="1">
      <c r="A179" s="37"/>
      <c r="B179" s="168"/>
      <c r="C179" s="242" t="s">
        <v>469</v>
      </c>
      <c r="D179" s="242" t="s">
        <v>582</v>
      </c>
      <c r="E179" s="243" t="s">
        <v>2233</v>
      </c>
      <c r="F179" s="244" t="s">
        <v>2234</v>
      </c>
      <c r="G179" s="245" t="s">
        <v>2139</v>
      </c>
      <c r="H179" s="246">
        <v>21</v>
      </c>
      <c r="I179" s="247"/>
      <c r="J179" s="248">
        <f>ROUND(I179*H179,2)</f>
        <v>0</v>
      </c>
      <c r="K179" s="249"/>
      <c r="L179" s="250"/>
      <c r="M179" s="251" t="s">
        <v>1</v>
      </c>
      <c r="N179" s="252" t="s">
        <v>41</v>
      </c>
      <c r="O179" s="81"/>
      <c r="P179" s="214">
        <f>O179*H179</f>
        <v>0</v>
      </c>
      <c r="Q179" s="214">
        <v>0</v>
      </c>
      <c r="R179" s="214">
        <f>Q179*H179</f>
        <v>0</v>
      </c>
      <c r="S179" s="214">
        <v>0</v>
      </c>
      <c r="T179" s="215">
        <f>S179*H179</f>
        <v>0</v>
      </c>
      <c r="U179" s="37"/>
      <c r="V179" s="37"/>
      <c r="W179" s="37"/>
      <c r="X179" s="37"/>
      <c r="Y179" s="37"/>
      <c r="Z179" s="37"/>
      <c r="AA179" s="37"/>
      <c r="AB179" s="37"/>
      <c r="AC179" s="37"/>
      <c r="AD179" s="37"/>
      <c r="AE179" s="37"/>
      <c r="AR179" s="216" t="s">
        <v>319</v>
      </c>
      <c r="AT179" s="216" t="s">
        <v>582</v>
      </c>
      <c r="AU179" s="216" t="s">
        <v>82</v>
      </c>
      <c r="AY179" s="18" t="s">
        <v>283</v>
      </c>
      <c r="BE179" s="217">
        <f>IF(N179="základná",J179,0)</f>
        <v>0</v>
      </c>
      <c r="BF179" s="217">
        <f>IF(N179="znížená",J179,0)</f>
        <v>0</v>
      </c>
      <c r="BG179" s="217">
        <f>IF(N179="zákl. prenesená",J179,0)</f>
        <v>0</v>
      </c>
      <c r="BH179" s="217">
        <f>IF(N179="zníž. prenesená",J179,0)</f>
        <v>0</v>
      </c>
      <c r="BI179" s="217">
        <f>IF(N179="nulová",J179,0)</f>
        <v>0</v>
      </c>
      <c r="BJ179" s="18" t="s">
        <v>87</v>
      </c>
      <c r="BK179" s="217">
        <f>ROUND(I179*H179,2)</f>
        <v>0</v>
      </c>
      <c r="BL179" s="18" t="s">
        <v>289</v>
      </c>
      <c r="BM179" s="216" t="s">
        <v>646</v>
      </c>
    </row>
    <row r="180" s="2" customFormat="1" ht="16.5" customHeight="1">
      <c r="A180" s="37"/>
      <c r="B180" s="168"/>
      <c r="C180" s="242" t="s">
        <v>473</v>
      </c>
      <c r="D180" s="242" t="s">
        <v>582</v>
      </c>
      <c r="E180" s="243" t="s">
        <v>2236</v>
      </c>
      <c r="F180" s="244" t="s">
        <v>2237</v>
      </c>
      <c r="G180" s="245" t="s">
        <v>2139</v>
      </c>
      <c r="H180" s="246">
        <v>21</v>
      </c>
      <c r="I180" s="247"/>
      <c r="J180" s="248">
        <f>ROUND(I180*H180,2)</f>
        <v>0</v>
      </c>
      <c r="K180" s="249"/>
      <c r="L180" s="250"/>
      <c r="M180" s="251" t="s">
        <v>1</v>
      </c>
      <c r="N180" s="252" t="s">
        <v>41</v>
      </c>
      <c r="O180" s="81"/>
      <c r="P180" s="214">
        <f>O180*H180</f>
        <v>0</v>
      </c>
      <c r="Q180" s="214">
        <v>0</v>
      </c>
      <c r="R180" s="214">
        <f>Q180*H180</f>
        <v>0</v>
      </c>
      <c r="S180" s="214">
        <v>0</v>
      </c>
      <c r="T180" s="215">
        <f>S180*H180</f>
        <v>0</v>
      </c>
      <c r="U180" s="37"/>
      <c r="V180" s="37"/>
      <c r="W180" s="37"/>
      <c r="X180" s="37"/>
      <c r="Y180" s="37"/>
      <c r="Z180" s="37"/>
      <c r="AA180" s="37"/>
      <c r="AB180" s="37"/>
      <c r="AC180" s="37"/>
      <c r="AD180" s="37"/>
      <c r="AE180" s="37"/>
      <c r="AR180" s="216" t="s">
        <v>319</v>
      </c>
      <c r="AT180" s="216" t="s">
        <v>582</v>
      </c>
      <c r="AU180" s="216" t="s">
        <v>82</v>
      </c>
      <c r="AY180" s="18" t="s">
        <v>283</v>
      </c>
      <c r="BE180" s="217">
        <f>IF(N180="základná",J180,0)</f>
        <v>0</v>
      </c>
      <c r="BF180" s="217">
        <f>IF(N180="znížená",J180,0)</f>
        <v>0</v>
      </c>
      <c r="BG180" s="217">
        <f>IF(N180="zákl. prenesená",J180,0)</f>
        <v>0</v>
      </c>
      <c r="BH180" s="217">
        <f>IF(N180="zníž. prenesená",J180,0)</f>
        <v>0</v>
      </c>
      <c r="BI180" s="217">
        <f>IF(N180="nulová",J180,0)</f>
        <v>0</v>
      </c>
      <c r="BJ180" s="18" t="s">
        <v>87</v>
      </c>
      <c r="BK180" s="217">
        <f>ROUND(I180*H180,2)</f>
        <v>0</v>
      </c>
      <c r="BL180" s="18" t="s">
        <v>289</v>
      </c>
      <c r="BM180" s="216" t="s">
        <v>656</v>
      </c>
    </row>
    <row r="181" s="2" customFormat="1" ht="24.15" customHeight="1">
      <c r="A181" s="37"/>
      <c r="B181" s="168"/>
      <c r="C181" s="204" t="s">
        <v>496</v>
      </c>
      <c r="D181" s="204" t="s">
        <v>285</v>
      </c>
      <c r="E181" s="205" t="s">
        <v>2239</v>
      </c>
      <c r="F181" s="206" t="s">
        <v>2240</v>
      </c>
      <c r="G181" s="207" t="s">
        <v>2139</v>
      </c>
      <c r="H181" s="208">
        <v>8</v>
      </c>
      <c r="I181" s="209"/>
      <c r="J181" s="210">
        <f>ROUND(I181*H181,2)</f>
        <v>0</v>
      </c>
      <c r="K181" s="211"/>
      <c r="L181" s="38"/>
      <c r="M181" s="212" t="s">
        <v>1</v>
      </c>
      <c r="N181" s="213" t="s">
        <v>41</v>
      </c>
      <c r="O181" s="81"/>
      <c r="P181" s="214">
        <f>O181*H181</f>
        <v>0</v>
      </c>
      <c r="Q181" s="214">
        <v>0</v>
      </c>
      <c r="R181" s="214">
        <f>Q181*H181</f>
        <v>0</v>
      </c>
      <c r="S181" s="214">
        <v>0</v>
      </c>
      <c r="T181" s="215">
        <f>S181*H181</f>
        <v>0</v>
      </c>
      <c r="U181" s="37"/>
      <c r="V181" s="37"/>
      <c r="W181" s="37"/>
      <c r="X181" s="37"/>
      <c r="Y181" s="37"/>
      <c r="Z181" s="37"/>
      <c r="AA181" s="37"/>
      <c r="AB181" s="37"/>
      <c r="AC181" s="37"/>
      <c r="AD181" s="37"/>
      <c r="AE181" s="37"/>
      <c r="AR181" s="216" t="s">
        <v>289</v>
      </c>
      <c r="AT181" s="216" t="s">
        <v>285</v>
      </c>
      <c r="AU181" s="216" t="s">
        <v>82</v>
      </c>
      <c r="AY181" s="18" t="s">
        <v>283</v>
      </c>
      <c r="BE181" s="217">
        <f>IF(N181="základná",J181,0)</f>
        <v>0</v>
      </c>
      <c r="BF181" s="217">
        <f>IF(N181="znížená",J181,0)</f>
        <v>0</v>
      </c>
      <c r="BG181" s="217">
        <f>IF(N181="zákl. prenesená",J181,0)</f>
        <v>0</v>
      </c>
      <c r="BH181" s="217">
        <f>IF(N181="zníž. prenesená",J181,0)</f>
        <v>0</v>
      </c>
      <c r="BI181" s="217">
        <f>IF(N181="nulová",J181,0)</f>
        <v>0</v>
      </c>
      <c r="BJ181" s="18" t="s">
        <v>87</v>
      </c>
      <c r="BK181" s="217">
        <f>ROUND(I181*H181,2)</f>
        <v>0</v>
      </c>
      <c r="BL181" s="18" t="s">
        <v>289</v>
      </c>
      <c r="BM181" s="216" t="s">
        <v>666</v>
      </c>
    </row>
    <row r="182" s="2" customFormat="1" ht="21.75" customHeight="1">
      <c r="A182" s="37"/>
      <c r="B182" s="168"/>
      <c r="C182" s="242" t="s">
        <v>501</v>
      </c>
      <c r="D182" s="242" t="s">
        <v>582</v>
      </c>
      <c r="E182" s="243" t="s">
        <v>2242</v>
      </c>
      <c r="F182" s="244" t="s">
        <v>2243</v>
      </c>
      <c r="G182" s="245" t="s">
        <v>2139</v>
      </c>
      <c r="H182" s="246">
        <v>8</v>
      </c>
      <c r="I182" s="247"/>
      <c r="J182" s="248">
        <f>ROUND(I182*H182,2)</f>
        <v>0</v>
      </c>
      <c r="K182" s="249"/>
      <c r="L182" s="250"/>
      <c r="M182" s="251" t="s">
        <v>1</v>
      </c>
      <c r="N182" s="252" t="s">
        <v>41</v>
      </c>
      <c r="O182" s="81"/>
      <c r="P182" s="214">
        <f>O182*H182</f>
        <v>0</v>
      </c>
      <c r="Q182" s="214">
        <v>0</v>
      </c>
      <c r="R182" s="214">
        <f>Q182*H182</f>
        <v>0</v>
      </c>
      <c r="S182" s="214">
        <v>0</v>
      </c>
      <c r="T182" s="215">
        <f>S182*H182</f>
        <v>0</v>
      </c>
      <c r="U182" s="37"/>
      <c r="V182" s="37"/>
      <c r="W182" s="37"/>
      <c r="X182" s="37"/>
      <c r="Y182" s="37"/>
      <c r="Z182" s="37"/>
      <c r="AA182" s="37"/>
      <c r="AB182" s="37"/>
      <c r="AC182" s="37"/>
      <c r="AD182" s="37"/>
      <c r="AE182" s="37"/>
      <c r="AR182" s="216" t="s">
        <v>319</v>
      </c>
      <c r="AT182" s="216" t="s">
        <v>582</v>
      </c>
      <c r="AU182" s="216" t="s">
        <v>82</v>
      </c>
      <c r="AY182" s="18" t="s">
        <v>283</v>
      </c>
      <c r="BE182" s="217">
        <f>IF(N182="základná",J182,0)</f>
        <v>0</v>
      </c>
      <c r="BF182" s="217">
        <f>IF(N182="znížená",J182,0)</f>
        <v>0</v>
      </c>
      <c r="BG182" s="217">
        <f>IF(N182="zákl. prenesená",J182,0)</f>
        <v>0</v>
      </c>
      <c r="BH182" s="217">
        <f>IF(N182="zníž. prenesená",J182,0)</f>
        <v>0</v>
      </c>
      <c r="BI182" s="217">
        <f>IF(N182="nulová",J182,0)</f>
        <v>0</v>
      </c>
      <c r="BJ182" s="18" t="s">
        <v>87</v>
      </c>
      <c r="BK182" s="217">
        <f>ROUND(I182*H182,2)</f>
        <v>0</v>
      </c>
      <c r="BL182" s="18" t="s">
        <v>289</v>
      </c>
      <c r="BM182" s="216" t="s">
        <v>674</v>
      </c>
    </row>
    <row r="183" s="2" customFormat="1" ht="16.5" customHeight="1">
      <c r="A183" s="37"/>
      <c r="B183" s="168"/>
      <c r="C183" s="242" t="s">
        <v>505</v>
      </c>
      <c r="D183" s="242" t="s">
        <v>582</v>
      </c>
      <c r="E183" s="243" t="s">
        <v>2245</v>
      </c>
      <c r="F183" s="244" t="s">
        <v>2237</v>
      </c>
      <c r="G183" s="245" t="s">
        <v>2139</v>
      </c>
      <c r="H183" s="246">
        <v>8</v>
      </c>
      <c r="I183" s="247"/>
      <c r="J183" s="248">
        <f>ROUND(I183*H183,2)</f>
        <v>0</v>
      </c>
      <c r="K183" s="249"/>
      <c r="L183" s="250"/>
      <c r="M183" s="251" t="s">
        <v>1</v>
      </c>
      <c r="N183" s="252" t="s">
        <v>41</v>
      </c>
      <c r="O183" s="81"/>
      <c r="P183" s="214">
        <f>O183*H183</f>
        <v>0</v>
      </c>
      <c r="Q183" s="214">
        <v>0</v>
      </c>
      <c r="R183" s="214">
        <f>Q183*H183</f>
        <v>0</v>
      </c>
      <c r="S183" s="214">
        <v>0</v>
      </c>
      <c r="T183" s="215">
        <f>S183*H183</f>
        <v>0</v>
      </c>
      <c r="U183" s="37"/>
      <c r="V183" s="37"/>
      <c r="W183" s="37"/>
      <c r="X183" s="37"/>
      <c r="Y183" s="37"/>
      <c r="Z183" s="37"/>
      <c r="AA183" s="37"/>
      <c r="AB183" s="37"/>
      <c r="AC183" s="37"/>
      <c r="AD183" s="37"/>
      <c r="AE183" s="37"/>
      <c r="AR183" s="216" t="s">
        <v>319</v>
      </c>
      <c r="AT183" s="216" t="s">
        <v>582</v>
      </c>
      <c r="AU183" s="216" t="s">
        <v>82</v>
      </c>
      <c r="AY183" s="18" t="s">
        <v>283</v>
      </c>
      <c r="BE183" s="217">
        <f>IF(N183="základná",J183,0)</f>
        <v>0</v>
      </c>
      <c r="BF183" s="217">
        <f>IF(N183="znížená",J183,0)</f>
        <v>0</v>
      </c>
      <c r="BG183" s="217">
        <f>IF(N183="zákl. prenesená",J183,0)</f>
        <v>0</v>
      </c>
      <c r="BH183" s="217">
        <f>IF(N183="zníž. prenesená",J183,0)</f>
        <v>0</v>
      </c>
      <c r="BI183" s="217">
        <f>IF(N183="nulová",J183,0)</f>
        <v>0</v>
      </c>
      <c r="BJ183" s="18" t="s">
        <v>87</v>
      </c>
      <c r="BK183" s="217">
        <f>ROUND(I183*H183,2)</f>
        <v>0</v>
      </c>
      <c r="BL183" s="18" t="s">
        <v>289</v>
      </c>
      <c r="BM183" s="216" t="s">
        <v>692</v>
      </c>
    </row>
    <row r="184" s="2" customFormat="1" ht="16.5" customHeight="1">
      <c r="A184" s="37"/>
      <c r="B184" s="168"/>
      <c r="C184" s="204" t="s">
        <v>509</v>
      </c>
      <c r="D184" s="204" t="s">
        <v>285</v>
      </c>
      <c r="E184" s="205" t="s">
        <v>2247</v>
      </c>
      <c r="F184" s="206" t="s">
        <v>2248</v>
      </c>
      <c r="G184" s="207" t="s">
        <v>2139</v>
      </c>
      <c r="H184" s="208">
        <v>20</v>
      </c>
      <c r="I184" s="209"/>
      <c r="J184" s="210">
        <f>ROUND(I184*H184,2)</f>
        <v>0</v>
      </c>
      <c r="K184" s="211"/>
      <c r="L184" s="38"/>
      <c r="M184" s="212" t="s">
        <v>1</v>
      </c>
      <c r="N184" s="213" t="s">
        <v>41</v>
      </c>
      <c r="O184" s="81"/>
      <c r="P184" s="214">
        <f>O184*H184</f>
        <v>0</v>
      </c>
      <c r="Q184" s="214">
        <v>0</v>
      </c>
      <c r="R184" s="214">
        <f>Q184*H184</f>
        <v>0</v>
      </c>
      <c r="S184" s="214">
        <v>0</v>
      </c>
      <c r="T184" s="215">
        <f>S184*H184</f>
        <v>0</v>
      </c>
      <c r="U184" s="37"/>
      <c r="V184" s="37"/>
      <c r="W184" s="37"/>
      <c r="X184" s="37"/>
      <c r="Y184" s="37"/>
      <c r="Z184" s="37"/>
      <c r="AA184" s="37"/>
      <c r="AB184" s="37"/>
      <c r="AC184" s="37"/>
      <c r="AD184" s="37"/>
      <c r="AE184" s="37"/>
      <c r="AR184" s="216" t="s">
        <v>289</v>
      </c>
      <c r="AT184" s="216" t="s">
        <v>285</v>
      </c>
      <c r="AU184" s="216" t="s">
        <v>82</v>
      </c>
      <c r="AY184" s="18" t="s">
        <v>283</v>
      </c>
      <c r="BE184" s="217">
        <f>IF(N184="základná",J184,0)</f>
        <v>0</v>
      </c>
      <c r="BF184" s="217">
        <f>IF(N184="znížená",J184,0)</f>
        <v>0</v>
      </c>
      <c r="BG184" s="217">
        <f>IF(N184="zákl. prenesená",J184,0)</f>
        <v>0</v>
      </c>
      <c r="BH184" s="217">
        <f>IF(N184="zníž. prenesená",J184,0)</f>
        <v>0</v>
      </c>
      <c r="BI184" s="217">
        <f>IF(N184="nulová",J184,0)</f>
        <v>0</v>
      </c>
      <c r="BJ184" s="18" t="s">
        <v>87</v>
      </c>
      <c r="BK184" s="217">
        <f>ROUND(I184*H184,2)</f>
        <v>0</v>
      </c>
      <c r="BL184" s="18" t="s">
        <v>289</v>
      </c>
      <c r="BM184" s="216" t="s">
        <v>702</v>
      </c>
    </row>
    <row r="185" s="2" customFormat="1" ht="16.5" customHeight="1">
      <c r="A185" s="37"/>
      <c r="B185" s="168"/>
      <c r="C185" s="242" t="s">
        <v>515</v>
      </c>
      <c r="D185" s="242" t="s">
        <v>582</v>
      </c>
      <c r="E185" s="243" t="s">
        <v>2250</v>
      </c>
      <c r="F185" s="244" t="s">
        <v>2251</v>
      </c>
      <c r="G185" s="245" t="s">
        <v>2139</v>
      </c>
      <c r="H185" s="246">
        <v>20</v>
      </c>
      <c r="I185" s="247"/>
      <c r="J185" s="248">
        <f>ROUND(I185*H185,2)</f>
        <v>0</v>
      </c>
      <c r="K185" s="249"/>
      <c r="L185" s="250"/>
      <c r="M185" s="251" t="s">
        <v>1</v>
      </c>
      <c r="N185" s="252" t="s">
        <v>41</v>
      </c>
      <c r="O185" s="81"/>
      <c r="P185" s="214">
        <f>O185*H185</f>
        <v>0</v>
      </c>
      <c r="Q185" s="214">
        <v>0</v>
      </c>
      <c r="R185" s="214">
        <f>Q185*H185</f>
        <v>0</v>
      </c>
      <c r="S185" s="214">
        <v>0</v>
      </c>
      <c r="T185" s="215">
        <f>S185*H185</f>
        <v>0</v>
      </c>
      <c r="U185" s="37"/>
      <c r="V185" s="37"/>
      <c r="W185" s="37"/>
      <c r="X185" s="37"/>
      <c r="Y185" s="37"/>
      <c r="Z185" s="37"/>
      <c r="AA185" s="37"/>
      <c r="AB185" s="37"/>
      <c r="AC185" s="37"/>
      <c r="AD185" s="37"/>
      <c r="AE185" s="37"/>
      <c r="AR185" s="216" t="s">
        <v>319</v>
      </c>
      <c r="AT185" s="216" t="s">
        <v>582</v>
      </c>
      <c r="AU185" s="216" t="s">
        <v>82</v>
      </c>
      <c r="AY185" s="18" t="s">
        <v>283</v>
      </c>
      <c r="BE185" s="217">
        <f>IF(N185="základná",J185,0)</f>
        <v>0</v>
      </c>
      <c r="BF185" s="217">
        <f>IF(N185="znížená",J185,0)</f>
        <v>0</v>
      </c>
      <c r="BG185" s="217">
        <f>IF(N185="zákl. prenesená",J185,0)</f>
        <v>0</v>
      </c>
      <c r="BH185" s="217">
        <f>IF(N185="zníž. prenesená",J185,0)</f>
        <v>0</v>
      </c>
      <c r="BI185" s="217">
        <f>IF(N185="nulová",J185,0)</f>
        <v>0</v>
      </c>
      <c r="BJ185" s="18" t="s">
        <v>87</v>
      </c>
      <c r="BK185" s="217">
        <f>ROUND(I185*H185,2)</f>
        <v>0</v>
      </c>
      <c r="BL185" s="18" t="s">
        <v>289</v>
      </c>
      <c r="BM185" s="216" t="s">
        <v>725</v>
      </c>
    </row>
    <row r="186" s="2" customFormat="1" ht="16.5" customHeight="1">
      <c r="A186" s="37"/>
      <c r="B186" s="168"/>
      <c r="C186" s="242" t="s">
        <v>519</v>
      </c>
      <c r="D186" s="242" t="s">
        <v>582</v>
      </c>
      <c r="E186" s="243" t="s">
        <v>2253</v>
      </c>
      <c r="F186" s="244" t="s">
        <v>2254</v>
      </c>
      <c r="G186" s="245" t="s">
        <v>2139</v>
      </c>
      <c r="H186" s="246">
        <v>20</v>
      </c>
      <c r="I186" s="247"/>
      <c r="J186" s="248">
        <f>ROUND(I186*H186,2)</f>
        <v>0</v>
      </c>
      <c r="K186" s="249"/>
      <c r="L186" s="250"/>
      <c r="M186" s="251" t="s">
        <v>1</v>
      </c>
      <c r="N186" s="252" t="s">
        <v>41</v>
      </c>
      <c r="O186" s="81"/>
      <c r="P186" s="214">
        <f>O186*H186</f>
        <v>0</v>
      </c>
      <c r="Q186" s="214">
        <v>0</v>
      </c>
      <c r="R186" s="214">
        <f>Q186*H186</f>
        <v>0</v>
      </c>
      <c r="S186" s="214">
        <v>0</v>
      </c>
      <c r="T186" s="215">
        <f>S186*H186</f>
        <v>0</v>
      </c>
      <c r="U186" s="37"/>
      <c r="V186" s="37"/>
      <c r="W186" s="37"/>
      <c r="X186" s="37"/>
      <c r="Y186" s="37"/>
      <c r="Z186" s="37"/>
      <c r="AA186" s="37"/>
      <c r="AB186" s="37"/>
      <c r="AC186" s="37"/>
      <c r="AD186" s="37"/>
      <c r="AE186" s="37"/>
      <c r="AR186" s="216" t="s">
        <v>319</v>
      </c>
      <c r="AT186" s="216" t="s">
        <v>582</v>
      </c>
      <c r="AU186" s="216" t="s">
        <v>82</v>
      </c>
      <c r="AY186" s="18" t="s">
        <v>283</v>
      </c>
      <c r="BE186" s="217">
        <f>IF(N186="základná",J186,0)</f>
        <v>0</v>
      </c>
      <c r="BF186" s="217">
        <f>IF(N186="znížená",J186,0)</f>
        <v>0</v>
      </c>
      <c r="BG186" s="217">
        <f>IF(N186="zákl. prenesená",J186,0)</f>
        <v>0</v>
      </c>
      <c r="BH186" s="217">
        <f>IF(N186="zníž. prenesená",J186,0)</f>
        <v>0</v>
      </c>
      <c r="BI186" s="217">
        <f>IF(N186="nulová",J186,0)</f>
        <v>0</v>
      </c>
      <c r="BJ186" s="18" t="s">
        <v>87</v>
      </c>
      <c r="BK186" s="217">
        <f>ROUND(I186*H186,2)</f>
        <v>0</v>
      </c>
      <c r="BL186" s="18" t="s">
        <v>289</v>
      </c>
      <c r="BM186" s="216" t="s">
        <v>744</v>
      </c>
    </row>
    <row r="187" s="2" customFormat="1" ht="16.5" customHeight="1">
      <c r="A187" s="37"/>
      <c r="B187" s="168"/>
      <c r="C187" s="204" t="s">
        <v>523</v>
      </c>
      <c r="D187" s="204" t="s">
        <v>285</v>
      </c>
      <c r="E187" s="205" t="s">
        <v>2256</v>
      </c>
      <c r="F187" s="206" t="s">
        <v>2257</v>
      </c>
      <c r="G187" s="207" t="s">
        <v>2139</v>
      </c>
      <c r="H187" s="208">
        <v>4</v>
      </c>
      <c r="I187" s="209"/>
      <c r="J187" s="210">
        <f>ROUND(I187*H187,2)</f>
        <v>0</v>
      </c>
      <c r="K187" s="211"/>
      <c r="L187" s="38"/>
      <c r="M187" s="212" t="s">
        <v>1</v>
      </c>
      <c r="N187" s="213" t="s">
        <v>41</v>
      </c>
      <c r="O187" s="81"/>
      <c r="P187" s="214">
        <f>O187*H187</f>
        <v>0</v>
      </c>
      <c r="Q187" s="214">
        <v>0</v>
      </c>
      <c r="R187" s="214">
        <f>Q187*H187</f>
        <v>0</v>
      </c>
      <c r="S187" s="214">
        <v>0</v>
      </c>
      <c r="T187" s="215">
        <f>S187*H187</f>
        <v>0</v>
      </c>
      <c r="U187" s="37"/>
      <c r="V187" s="37"/>
      <c r="W187" s="37"/>
      <c r="X187" s="37"/>
      <c r="Y187" s="37"/>
      <c r="Z187" s="37"/>
      <c r="AA187" s="37"/>
      <c r="AB187" s="37"/>
      <c r="AC187" s="37"/>
      <c r="AD187" s="37"/>
      <c r="AE187" s="37"/>
      <c r="AR187" s="216" t="s">
        <v>289</v>
      </c>
      <c r="AT187" s="216" t="s">
        <v>285</v>
      </c>
      <c r="AU187" s="216" t="s">
        <v>82</v>
      </c>
      <c r="AY187" s="18" t="s">
        <v>283</v>
      </c>
      <c r="BE187" s="217">
        <f>IF(N187="základná",J187,0)</f>
        <v>0</v>
      </c>
      <c r="BF187" s="217">
        <f>IF(N187="znížená",J187,0)</f>
        <v>0</v>
      </c>
      <c r="BG187" s="217">
        <f>IF(N187="zákl. prenesená",J187,0)</f>
        <v>0</v>
      </c>
      <c r="BH187" s="217">
        <f>IF(N187="zníž. prenesená",J187,0)</f>
        <v>0</v>
      </c>
      <c r="BI187" s="217">
        <f>IF(N187="nulová",J187,0)</f>
        <v>0</v>
      </c>
      <c r="BJ187" s="18" t="s">
        <v>87</v>
      </c>
      <c r="BK187" s="217">
        <f>ROUND(I187*H187,2)</f>
        <v>0</v>
      </c>
      <c r="BL187" s="18" t="s">
        <v>289</v>
      </c>
      <c r="BM187" s="216" t="s">
        <v>759</v>
      </c>
    </row>
    <row r="188" s="2" customFormat="1" ht="16.5" customHeight="1">
      <c r="A188" s="37"/>
      <c r="B188" s="168"/>
      <c r="C188" s="242" t="s">
        <v>527</v>
      </c>
      <c r="D188" s="242" t="s">
        <v>582</v>
      </c>
      <c r="E188" s="243" t="s">
        <v>2259</v>
      </c>
      <c r="F188" s="244" t="s">
        <v>2260</v>
      </c>
      <c r="G188" s="245" t="s">
        <v>2139</v>
      </c>
      <c r="H188" s="246">
        <v>4</v>
      </c>
      <c r="I188" s="247"/>
      <c r="J188" s="248">
        <f>ROUND(I188*H188,2)</f>
        <v>0</v>
      </c>
      <c r="K188" s="249"/>
      <c r="L188" s="250"/>
      <c r="M188" s="251" t="s">
        <v>1</v>
      </c>
      <c r="N188" s="252" t="s">
        <v>41</v>
      </c>
      <c r="O188" s="81"/>
      <c r="P188" s="214">
        <f>O188*H188</f>
        <v>0</v>
      </c>
      <c r="Q188" s="214">
        <v>0</v>
      </c>
      <c r="R188" s="214">
        <f>Q188*H188</f>
        <v>0</v>
      </c>
      <c r="S188" s="214">
        <v>0</v>
      </c>
      <c r="T188" s="215">
        <f>S188*H188</f>
        <v>0</v>
      </c>
      <c r="U188" s="37"/>
      <c r="V188" s="37"/>
      <c r="W188" s="37"/>
      <c r="X188" s="37"/>
      <c r="Y188" s="37"/>
      <c r="Z188" s="37"/>
      <c r="AA188" s="37"/>
      <c r="AB188" s="37"/>
      <c r="AC188" s="37"/>
      <c r="AD188" s="37"/>
      <c r="AE188" s="37"/>
      <c r="AR188" s="216" t="s">
        <v>319</v>
      </c>
      <c r="AT188" s="216" t="s">
        <v>582</v>
      </c>
      <c r="AU188" s="216" t="s">
        <v>82</v>
      </c>
      <c r="AY188" s="18" t="s">
        <v>283</v>
      </c>
      <c r="BE188" s="217">
        <f>IF(N188="základná",J188,0)</f>
        <v>0</v>
      </c>
      <c r="BF188" s="217">
        <f>IF(N188="znížená",J188,0)</f>
        <v>0</v>
      </c>
      <c r="BG188" s="217">
        <f>IF(N188="zákl. prenesená",J188,0)</f>
        <v>0</v>
      </c>
      <c r="BH188" s="217">
        <f>IF(N188="zníž. prenesená",J188,0)</f>
        <v>0</v>
      </c>
      <c r="BI188" s="217">
        <f>IF(N188="nulová",J188,0)</f>
        <v>0</v>
      </c>
      <c r="BJ188" s="18" t="s">
        <v>87</v>
      </c>
      <c r="BK188" s="217">
        <f>ROUND(I188*H188,2)</f>
        <v>0</v>
      </c>
      <c r="BL188" s="18" t="s">
        <v>289</v>
      </c>
      <c r="BM188" s="216" t="s">
        <v>774</v>
      </c>
    </row>
    <row r="189" s="2" customFormat="1" ht="16.5" customHeight="1">
      <c r="A189" s="37"/>
      <c r="B189" s="168"/>
      <c r="C189" s="242" t="s">
        <v>531</v>
      </c>
      <c r="D189" s="242" t="s">
        <v>582</v>
      </c>
      <c r="E189" s="243" t="s">
        <v>2262</v>
      </c>
      <c r="F189" s="244" t="s">
        <v>2228</v>
      </c>
      <c r="G189" s="245" t="s">
        <v>2139</v>
      </c>
      <c r="H189" s="246">
        <v>4</v>
      </c>
      <c r="I189" s="247"/>
      <c r="J189" s="248">
        <f>ROUND(I189*H189,2)</f>
        <v>0</v>
      </c>
      <c r="K189" s="249"/>
      <c r="L189" s="250"/>
      <c r="M189" s="251" t="s">
        <v>1</v>
      </c>
      <c r="N189" s="252" t="s">
        <v>41</v>
      </c>
      <c r="O189" s="81"/>
      <c r="P189" s="214">
        <f>O189*H189</f>
        <v>0</v>
      </c>
      <c r="Q189" s="214">
        <v>0</v>
      </c>
      <c r="R189" s="214">
        <f>Q189*H189</f>
        <v>0</v>
      </c>
      <c r="S189" s="214">
        <v>0</v>
      </c>
      <c r="T189" s="215">
        <f>S189*H189</f>
        <v>0</v>
      </c>
      <c r="U189" s="37"/>
      <c r="V189" s="37"/>
      <c r="W189" s="37"/>
      <c r="X189" s="37"/>
      <c r="Y189" s="37"/>
      <c r="Z189" s="37"/>
      <c r="AA189" s="37"/>
      <c r="AB189" s="37"/>
      <c r="AC189" s="37"/>
      <c r="AD189" s="37"/>
      <c r="AE189" s="37"/>
      <c r="AR189" s="216" t="s">
        <v>319</v>
      </c>
      <c r="AT189" s="216" t="s">
        <v>582</v>
      </c>
      <c r="AU189" s="216" t="s">
        <v>82</v>
      </c>
      <c r="AY189" s="18" t="s">
        <v>283</v>
      </c>
      <c r="BE189" s="217">
        <f>IF(N189="základná",J189,0)</f>
        <v>0</v>
      </c>
      <c r="BF189" s="217">
        <f>IF(N189="znížená",J189,0)</f>
        <v>0</v>
      </c>
      <c r="BG189" s="217">
        <f>IF(N189="zákl. prenesená",J189,0)</f>
        <v>0</v>
      </c>
      <c r="BH189" s="217">
        <f>IF(N189="zníž. prenesená",J189,0)</f>
        <v>0</v>
      </c>
      <c r="BI189" s="217">
        <f>IF(N189="nulová",J189,0)</f>
        <v>0</v>
      </c>
      <c r="BJ189" s="18" t="s">
        <v>87</v>
      </c>
      <c r="BK189" s="217">
        <f>ROUND(I189*H189,2)</f>
        <v>0</v>
      </c>
      <c r="BL189" s="18" t="s">
        <v>289</v>
      </c>
      <c r="BM189" s="216" t="s">
        <v>788</v>
      </c>
    </row>
    <row r="190" s="2" customFormat="1" ht="21.75" customHeight="1">
      <c r="A190" s="37"/>
      <c r="B190" s="168"/>
      <c r="C190" s="204" t="s">
        <v>538</v>
      </c>
      <c r="D190" s="204" t="s">
        <v>285</v>
      </c>
      <c r="E190" s="205" t="s">
        <v>2264</v>
      </c>
      <c r="F190" s="206" t="s">
        <v>2265</v>
      </c>
      <c r="G190" s="207" t="s">
        <v>2139</v>
      </c>
      <c r="H190" s="208">
        <v>10</v>
      </c>
      <c r="I190" s="209"/>
      <c r="J190" s="210">
        <f>ROUND(I190*H190,2)</f>
        <v>0</v>
      </c>
      <c r="K190" s="211"/>
      <c r="L190" s="38"/>
      <c r="M190" s="212" t="s">
        <v>1</v>
      </c>
      <c r="N190" s="213" t="s">
        <v>41</v>
      </c>
      <c r="O190" s="81"/>
      <c r="P190" s="214">
        <f>O190*H190</f>
        <v>0</v>
      </c>
      <c r="Q190" s="214">
        <v>0</v>
      </c>
      <c r="R190" s="214">
        <f>Q190*H190</f>
        <v>0</v>
      </c>
      <c r="S190" s="214">
        <v>0</v>
      </c>
      <c r="T190" s="215">
        <f>S190*H190</f>
        <v>0</v>
      </c>
      <c r="U190" s="37"/>
      <c r="V190" s="37"/>
      <c r="W190" s="37"/>
      <c r="X190" s="37"/>
      <c r="Y190" s="37"/>
      <c r="Z190" s="37"/>
      <c r="AA190" s="37"/>
      <c r="AB190" s="37"/>
      <c r="AC190" s="37"/>
      <c r="AD190" s="37"/>
      <c r="AE190" s="37"/>
      <c r="AR190" s="216" t="s">
        <v>289</v>
      </c>
      <c r="AT190" s="216" t="s">
        <v>285</v>
      </c>
      <c r="AU190" s="216" t="s">
        <v>82</v>
      </c>
      <c r="AY190" s="18" t="s">
        <v>283</v>
      </c>
      <c r="BE190" s="217">
        <f>IF(N190="základná",J190,0)</f>
        <v>0</v>
      </c>
      <c r="BF190" s="217">
        <f>IF(N190="znížená",J190,0)</f>
        <v>0</v>
      </c>
      <c r="BG190" s="217">
        <f>IF(N190="zákl. prenesená",J190,0)</f>
        <v>0</v>
      </c>
      <c r="BH190" s="217">
        <f>IF(N190="zníž. prenesená",J190,0)</f>
        <v>0</v>
      </c>
      <c r="BI190" s="217">
        <f>IF(N190="nulová",J190,0)</f>
        <v>0</v>
      </c>
      <c r="BJ190" s="18" t="s">
        <v>87</v>
      </c>
      <c r="BK190" s="217">
        <f>ROUND(I190*H190,2)</f>
        <v>0</v>
      </c>
      <c r="BL190" s="18" t="s">
        <v>289</v>
      </c>
      <c r="BM190" s="216" t="s">
        <v>803</v>
      </c>
    </row>
    <row r="191" s="2" customFormat="1" ht="24.15" customHeight="1">
      <c r="A191" s="37"/>
      <c r="B191" s="168"/>
      <c r="C191" s="242" t="s">
        <v>542</v>
      </c>
      <c r="D191" s="242" t="s">
        <v>582</v>
      </c>
      <c r="E191" s="243" t="s">
        <v>2267</v>
      </c>
      <c r="F191" s="244" t="s">
        <v>2268</v>
      </c>
      <c r="G191" s="245" t="s">
        <v>2139</v>
      </c>
      <c r="H191" s="246">
        <v>10</v>
      </c>
      <c r="I191" s="247"/>
      <c r="J191" s="248">
        <f>ROUND(I191*H191,2)</f>
        <v>0</v>
      </c>
      <c r="K191" s="249"/>
      <c r="L191" s="250"/>
      <c r="M191" s="251" t="s">
        <v>1</v>
      </c>
      <c r="N191" s="252" t="s">
        <v>41</v>
      </c>
      <c r="O191" s="81"/>
      <c r="P191" s="214">
        <f>O191*H191</f>
        <v>0</v>
      </c>
      <c r="Q191" s="214">
        <v>0</v>
      </c>
      <c r="R191" s="214">
        <f>Q191*H191</f>
        <v>0</v>
      </c>
      <c r="S191" s="214">
        <v>0</v>
      </c>
      <c r="T191" s="215">
        <f>S191*H191</f>
        <v>0</v>
      </c>
      <c r="U191" s="37"/>
      <c r="V191" s="37"/>
      <c r="W191" s="37"/>
      <c r="X191" s="37"/>
      <c r="Y191" s="37"/>
      <c r="Z191" s="37"/>
      <c r="AA191" s="37"/>
      <c r="AB191" s="37"/>
      <c r="AC191" s="37"/>
      <c r="AD191" s="37"/>
      <c r="AE191" s="37"/>
      <c r="AR191" s="216" t="s">
        <v>319</v>
      </c>
      <c r="AT191" s="216" t="s">
        <v>582</v>
      </c>
      <c r="AU191" s="216" t="s">
        <v>82</v>
      </c>
      <c r="AY191" s="18" t="s">
        <v>283</v>
      </c>
      <c r="BE191" s="217">
        <f>IF(N191="základná",J191,0)</f>
        <v>0</v>
      </c>
      <c r="BF191" s="217">
        <f>IF(N191="znížená",J191,0)</f>
        <v>0</v>
      </c>
      <c r="BG191" s="217">
        <f>IF(N191="zákl. prenesená",J191,0)</f>
        <v>0</v>
      </c>
      <c r="BH191" s="217">
        <f>IF(N191="zníž. prenesená",J191,0)</f>
        <v>0</v>
      </c>
      <c r="BI191" s="217">
        <f>IF(N191="nulová",J191,0)</f>
        <v>0</v>
      </c>
      <c r="BJ191" s="18" t="s">
        <v>87</v>
      </c>
      <c r="BK191" s="217">
        <f>ROUND(I191*H191,2)</f>
        <v>0</v>
      </c>
      <c r="BL191" s="18" t="s">
        <v>289</v>
      </c>
      <c r="BM191" s="216" t="s">
        <v>811</v>
      </c>
    </row>
    <row r="192" s="2" customFormat="1" ht="24.15" customHeight="1">
      <c r="A192" s="37"/>
      <c r="B192" s="168"/>
      <c r="C192" s="204" t="s">
        <v>546</v>
      </c>
      <c r="D192" s="204" t="s">
        <v>285</v>
      </c>
      <c r="E192" s="205" t="s">
        <v>2270</v>
      </c>
      <c r="F192" s="206" t="s">
        <v>2271</v>
      </c>
      <c r="G192" s="207" t="s">
        <v>2139</v>
      </c>
      <c r="H192" s="208">
        <v>208</v>
      </c>
      <c r="I192" s="209"/>
      <c r="J192" s="210">
        <f>ROUND(I192*H192,2)</f>
        <v>0</v>
      </c>
      <c r="K192" s="211"/>
      <c r="L192" s="38"/>
      <c r="M192" s="212" t="s">
        <v>1</v>
      </c>
      <c r="N192" s="213" t="s">
        <v>41</v>
      </c>
      <c r="O192" s="81"/>
      <c r="P192" s="214">
        <f>O192*H192</f>
        <v>0</v>
      </c>
      <c r="Q192" s="214">
        <v>0</v>
      </c>
      <c r="R192" s="214">
        <f>Q192*H192</f>
        <v>0</v>
      </c>
      <c r="S192" s="214">
        <v>0</v>
      </c>
      <c r="T192" s="215">
        <f>S192*H192</f>
        <v>0</v>
      </c>
      <c r="U192" s="37"/>
      <c r="V192" s="37"/>
      <c r="W192" s="37"/>
      <c r="X192" s="37"/>
      <c r="Y192" s="37"/>
      <c r="Z192" s="37"/>
      <c r="AA192" s="37"/>
      <c r="AB192" s="37"/>
      <c r="AC192" s="37"/>
      <c r="AD192" s="37"/>
      <c r="AE192" s="37"/>
      <c r="AR192" s="216" t="s">
        <v>289</v>
      </c>
      <c r="AT192" s="216" t="s">
        <v>285</v>
      </c>
      <c r="AU192" s="216" t="s">
        <v>82</v>
      </c>
      <c r="AY192" s="18" t="s">
        <v>283</v>
      </c>
      <c r="BE192" s="217">
        <f>IF(N192="základná",J192,0)</f>
        <v>0</v>
      </c>
      <c r="BF192" s="217">
        <f>IF(N192="znížená",J192,0)</f>
        <v>0</v>
      </c>
      <c r="BG192" s="217">
        <f>IF(N192="zákl. prenesená",J192,0)</f>
        <v>0</v>
      </c>
      <c r="BH192" s="217">
        <f>IF(N192="zníž. prenesená",J192,0)</f>
        <v>0</v>
      </c>
      <c r="BI192" s="217">
        <f>IF(N192="nulová",J192,0)</f>
        <v>0</v>
      </c>
      <c r="BJ192" s="18" t="s">
        <v>87</v>
      </c>
      <c r="BK192" s="217">
        <f>ROUND(I192*H192,2)</f>
        <v>0</v>
      </c>
      <c r="BL192" s="18" t="s">
        <v>289</v>
      </c>
      <c r="BM192" s="216" t="s">
        <v>825</v>
      </c>
    </row>
    <row r="193" s="2" customFormat="1" ht="16.5" customHeight="1">
      <c r="A193" s="37"/>
      <c r="B193" s="168"/>
      <c r="C193" s="242" t="s">
        <v>551</v>
      </c>
      <c r="D193" s="242" t="s">
        <v>582</v>
      </c>
      <c r="E193" s="243" t="s">
        <v>2273</v>
      </c>
      <c r="F193" s="244" t="s">
        <v>2274</v>
      </c>
      <c r="G193" s="245" t="s">
        <v>2139</v>
      </c>
      <c r="H193" s="246">
        <v>199</v>
      </c>
      <c r="I193" s="247"/>
      <c r="J193" s="248">
        <f>ROUND(I193*H193,2)</f>
        <v>0</v>
      </c>
      <c r="K193" s="249"/>
      <c r="L193" s="250"/>
      <c r="M193" s="251" t="s">
        <v>1</v>
      </c>
      <c r="N193" s="252" t="s">
        <v>41</v>
      </c>
      <c r="O193" s="81"/>
      <c r="P193" s="214">
        <f>O193*H193</f>
        <v>0</v>
      </c>
      <c r="Q193" s="214">
        <v>0</v>
      </c>
      <c r="R193" s="214">
        <f>Q193*H193</f>
        <v>0</v>
      </c>
      <c r="S193" s="214">
        <v>0</v>
      </c>
      <c r="T193" s="215">
        <f>S193*H193</f>
        <v>0</v>
      </c>
      <c r="U193" s="37"/>
      <c r="V193" s="37"/>
      <c r="W193" s="37"/>
      <c r="X193" s="37"/>
      <c r="Y193" s="37"/>
      <c r="Z193" s="37"/>
      <c r="AA193" s="37"/>
      <c r="AB193" s="37"/>
      <c r="AC193" s="37"/>
      <c r="AD193" s="37"/>
      <c r="AE193" s="37"/>
      <c r="AR193" s="216" t="s">
        <v>319</v>
      </c>
      <c r="AT193" s="216" t="s">
        <v>582</v>
      </c>
      <c r="AU193" s="216" t="s">
        <v>82</v>
      </c>
      <c r="AY193" s="18" t="s">
        <v>283</v>
      </c>
      <c r="BE193" s="217">
        <f>IF(N193="základná",J193,0)</f>
        <v>0</v>
      </c>
      <c r="BF193" s="217">
        <f>IF(N193="znížená",J193,0)</f>
        <v>0</v>
      </c>
      <c r="BG193" s="217">
        <f>IF(N193="zákl. prenesená",J193,0)</f>
        <v>0</v>
      </c>
      <c r="BH193" s="217">
        <f>IF(N193="zníž. prenesená",J193,0)</f>
        <v>0</v>
      </c>
      <c r="BI193" s="217">
        <f>IF(N193="nulová",J193,0)</f>
        <v>0</v>
      </c>
      <c r="BJ193" s="18" t="s">
        <v>87</v>
      </c>
      <c r="BK193" s="217">
        <f>ROUND(I193*H193,2)</f>
        <v>0</v>
      </c>
      <c r="BL193" s="18" t="s">
        <v>289</v>
      </c>
      <c r="BM193" s="216" t="s">
        <v>839</v>
      </c>
    </row>
    <row r="194" s="2" customFormat="1" ht="16.5" customHeight="1">
      <c r="A194" s="37"/>
      <c r="B194" s="168"/>
      <c r="C194" s="242" t="s">
        <v>555</v>
      </c>
      <c r="D194" s="242" t="s">
        <v>582</v>
      </c>
      <c r="E194" s="243" t="s">
        <v>2276</v>
      </c>
      <c r="F194" s="244" t="s">
        <v>2228</v>
      </c>
      <c r="G194" s="245" t="s">
        <v>2139</v>
      </c>
      <c r="H194" s="246">
        <v>97</v>
      </c>
      <c r="I194" s="247"/>
      <c r="J194" s="248">
        <f>ROUND(I194*H194,2)</f>
        <v>0</v>
      </c>
      <c r="K194" s="249"/>
      <c r="L194" s="250"/>
      <c r="M194" s="251" t="s">
        <v>1</v>
      </c>
      <c r="N194" s="252" t="s">
        <v>41</v>
      </c>
      <c r="O194" s="81"/>
      <c r="P194" s="214">
        <f>O194*H194</f>
        <v>0</v>
      </c>
      <c r="Q194" s="214">
        <v>0</v>
      </c>
      <c r="R194" s="214">
        <f>Q194*H194</f>
        <v>0</v>
      </c>
      <c r="S194" s="214">
        <v>0</v>
      </c>
      <c r="T194" s="215">
        <f>S194*H194</f>
        <v>0</v>
      </c>
      <c r="U194" s="37"/>
      <c r="V194" s="37"/>
      <c r="W194" s="37"/>
      <c r="X194" s="37"/>
      <c r="Y194" s="37"/>
      <c r="Z194" s="37"/>
      <c r="AA194" s="37"/>
      <c r="AB194" s="37"/>
      <c r="AC194" s="37"/>
      <c r="AD194" s="37"/>
      <c r="AE194" s="37"/>
      <c r="AR194" s="216" t="s">
        <v>319</v>
      </c>
      <c r="AT194" s="216" t="s">
        <v>582</v>
      </c>
      <c r="AU194" s="216" t="s">
        <v>82</v>
      </c>
      <c r="AY194" s="18" t="s">
        <v>283</v>
      </c>
      <c r="BE194" s="217">
        <f>IF(N194="základná",J194,0)</f>
        <v>0</v>
      </c>
      <c r="BF194" s="217">
        <f>IF(N194="znížená",J194,0)</f>
        <v>0</v>
      </c>
      <c r="BG194" s="217">
        <f>IF(N194="zákl. prenesená",J194,0)</f>
        <v>0</v>
      </c>
      <c r="BH194" s="217">
        <f>IF(N194="zníž. prenesená",J194,0)</f>
        <v>0</v>
      </c>
      <c r="BI194" s="217">
        <f>IF(N194="nulová",J194,0)</f>
        <v>0</v>
      </c>
      <c r="BJ194" s="18" t="s">
        <v>87</v>
      </c>
      <c r="BK194" s="217">
        <f>ROUND(I194*H194,2)</f>
        <v>0</v>
      </c>
      <c r="BL194" s="18" t="s">
        <v>289</v>
      </c>
      <c r="BM194" s="216" t="s">
        <v>875</v>
      </c>
    </row>
    <row r="195" s="2" customFormat="1" ht="16.5" customHeight="1">
      <c r="A195" s="37"/>
      <c r="B195" s="168"/>
      <c r="C195" s="242" t="s">
        <v>561</v>
      </c>
      <c r="D195" s="242" t="s">
        <v>582</v>
      </c>
      <c r="E195" s="243" t="s">
        <v>2278</v>
      </c>
      <c r="F195" s="244" t="s">
        <v>2279</v>
      </c>
      <c r="G195" s="245" t="s">
        <v>2139</v>
      </c>
      <c r="H195" s="246">
        <v>15</v>
      </c>
      <c r="I195" s="247"/>
      <c r="J195" s="248">
        <f>ROUND(I195*H195,2)</f>
        <v>0</v>
      </c>
      <c r="K195" s="249"/>
      <c r="L195" s="250"/>
      <c r="M195" s="251" t="s">
        <v>1</v>
      </c>
      <c r="N195" s="252" t="s">
        <v>41</v>
      </c>
      <c r="O195" s="81"/>
      <c r="P195" s="214">
        <f>O195*H195</f>
        <v>0</v>
      </c>
      <c r="Q195" s="214">
        <v>0</v>
      </c>
      <c r="R195" s="214">
        <f>Q195*H195</f>
        <v>0</v>
      </c>
      <c r="S195" s="214">
        <v>0</v>
      </c>
      <c r="T195" s="215">
        <f>S195*H195</f>
        <v>0</v>
      </c>
      <c r="U195" s="37"/>
      <c r="V195" s="37"/>
      <c r="W195" s="37"/>
      <c r="X195" s="37"/>
      <c r="Y195" s="37"/>
      <c r="Z195" s="37"/>
      <c r="AA195" s="37"/>
      <c r="AB195" s="37"/>
      <c r="AC195" s="37"/>
      <c r="AD195" s="37"/>
      <c r="AE195" s="37"/>
      <c r="AR195" s="216" t="s">
        <v>319</v>
      </c>
      <c r="AT195" s="216" t="s">
        <v>582</v>
      </c>
      <c r="AU195" s="216" t="s">
        <v>82</v>
      </c>
      <c r="AY195" s="18" t="s">
        <v>283</v>
      </c>
      <c r="BE195" s="217">
        <f>IF(N195="základná",J195,0)</f>
        <v>0</v>
      </c>
      <c r="BF195" s="217">
        <f>IF(N195="znížená",J195,0)</f>
        <v>0</v>
      </c>
      <c r="BG195" s="217">
        <f>IF(N195="zákl. prenesená",J195,0)</f>
        <v>0</v>
      </c>
      <c r="BH195" s="217">
        <f>IF(N195="zníž. prenesená",J195,0)</f>
        <v>0</v>
      </c>
      <c r="BI195" s="217">
        <f>IF(N195="nulová",J195,0)</f>
        <v>0</v>
      </c>
      <c r="BJ195" s="18" t="s">
        <v>87</v>
      </c>
      <c r="BK195" s="217">
        <f>ROUND(I195*H195,2)</f>
        <v>0</v>
      </c>
      <c r="BL195" s="18" t="s">
        <v>289</v>
      </c>
      <c r="BM195" s="216" t="s">
        <v>887</v>
      </c>
    </row>
    <row r="196" s="2" customFormat="1" ht="16.5" customHeight="1">
      <c r="A196" s="37"/>
      <c r="B196" s="168"/>
      <c r="C196" s="242" t="s">
        <v>566</v>
      </c>
      <c r="D196" s="242" t="s">
        <v>582</v>
      </c>
      <c r="E196" s="243" t="s">
        <v>6022</v>
      </c>
      <c r="F196" s="244" t="s">
        <v>6023</v>
      </c>
      <c r="G196" s="245" t="s">
        <v>2139</v>
      </c>
      <c r="H196" s="246">
        <v>5</v>
      </c>
      <c r="I196" s="247"/>
      <c r="J196" s="248">
        <f>ROUND(I196*H196,2)</f>
        <v>0</v>
      </c>
      <c r="K196" s="249"/>
      <c r="L196" s="250"/>
      <c r="M196" s="251" t="s">
        <v>1</v>
      </c>
      <c r="N196" s="252" t="s">
        <v>41</v>
      </c>
      <c r="O196" s="81"/>
      <c r="P196" s="214">
        <f>O196*H196</f>
        <v>0</v>
      </c>
      <c r="Q196" s="214">
        <v>0</v>
      </c>
      <c r="R196" s="214">
        <f>Q196*H196</f>
        <v>0</v>
      </c>
      <c r="S196" s="214">
        <v>0</v>
      </c>
      <c r="T196" s="215">
        <f>S196*H196</f>
        <v>0</v>
      </c>
      <c r="U196" s="37"/>
      <c r="V196" s="37"/>
      <c r="W196" s="37"/>
      <c r="X196" s="37"/>
      <c r="Y196" s="37"/>
      <c r="Z196" s="37"/>
      <c r="AA196" s="37"/>
      <c r="AB196" s="37"/>
      <c r="AC196" s="37"/>
      <c r="AD196" s="37"/>
      <c r="AE196" s="37"/>
      <c r="AR196" s="216" t="s">
        <v>319</v>
      </c>
      <c r="AT196" s="216" t="s">
        <v>582</v>
      </c>
      <c r="AU196" s="216" t="s">
        <v>82</v>
      </c>
      <c r="AY196" s="18" t="s">
        <v>283</v>
      </c>
      <c r="BE196" s="217">
        <f>IF(N196="základná",J196,0)</f>
        <v>0</v>
      </c>
      <c r="BF196" s="217">
        <f>IF(N196="znížená",J196,0)</f>
        <v>0</v>
      </c>
      <c r="BG196" s="217">
        <f>IF(N196="zákl. prenesená",J196,0)</f>
        <v>0</v>
      </c>
      <c r="BH196" s="217">
        <f>IF(N196="zníž. prenesená",J196,0)</f>
        <v>0</v>
      </c>
      <c r="BI196" s="217">
        <f>IF(N196="nulová",J196,0)</f>
        <v>0</v>
      </c>
      <c r="BJ196" s="18" t="s">
        <v>87</v>
      </c>
      <c r="BK196" s="217">
        <f>ROUND(I196*H196,2)</f>
        <v>0</v>
      </c>
      <c r="BL196" s="18" t="s">
        <v>289</v>
      </c>
      <c r="BM196" s="216" t="s">
        <v>904</v>
      </c>
    </row>
    <row r="197" s="2" customFormat="1" ht="16.5" customHeight="1">
      <c r="A197" s="37"/>
      <c r="B197" s="168"/>
      <c r="C197" s="242" t="s">
        <v>571</v>
      </c>
      <c r="D197" s="242" t="s">
        <v>582</v>
      </c>
      <c r="E197" s="243" t="s">
        <v>6024</v>
      </c>
      <c r="F197" s="244" t="s">
        <v>6025</v>
      </c>
      <c r="G197" s="245" t="s">
        <v>2139</v>
      </c>
      <c r="H197" s="246">
        <v>1</v>
      </c>
      <c r="I197" s="247"/>
      <c r="J197" s="248">
        <f>ROUND(I197*H197,2)</f>
        <v>0</v>
      </c>
      <c r="K197" s="249"/>
      <c r="L197" s="250"/>
      <c r="M197" s="251" t="s">
        <v>1</v>
      </c>
      <c r="N197" s="252" t="s">
        <v>41</v>
      </c>
      <c r="O197" s="81"/>
      <c r="P197" s="214">
        <f>O197*H197</f>
        <v>0</v>
      </c>
      <c r="Q197" s="214">
        <v>0</v>
      </c>
      <c r="R197" s="214">
        <f>Q197*H197</f>
        <v>0</v>
      </c>
      <c r="S197" s="214">
        <v>0</v>
      </c>
      <c r="T197" s="215">
        <f>S197*H197</f>
        <v>0</v>
      </c>
      <c r="U197" s="37"/>
      <c r="V197" s="37"/>
      <c r="W197" s="37"/>
      <c r="X197" s="37"/>
      <c r="Y197" s="37"/>
      <c r="Z197" s="37"/>
      <c r="AA197" s="37"/>
      <c r="AB197" s="37"/>
      <c r="AC197" s="37"/>
      <c r="AD197" s="37"/>
      <c r="AE197" s="37"/>
      <c r="AR197" s="216" t="s">
        <v>319</v>
      </c>
      <c r="AT197" s="216" t="s">
        <v>582</v>
      </c>
      <c r="AU197" s="216" t="s">
        <v>82</v>
      </c>
      <c r="AY197" s="18" t="s">
        <v>283</v>
      </c>
      <c r="BE197" s="217">
        <f>IF(N197="základná",J197,0)</f>
        <v>0</v>
      </c>
      <c r="BF197" s="217">
        <f>IF(N197="znížená",J197,0)</f>
        <v>0</v>
      </c>
      <c r="BG197" s="217">
        <f>IF(N197="zákl. prenesená",J197,0)</f>
        <v>0</v>
      </c>
      <c r="BH197" s="217">
        <f>IF(N197="zníž. prenesená",J197,0)</f>
        <v>0</v>
      </c>
      <c r="BI197" s="217">
        <f>IF(N197="nulová",J197,0)</f>
        <v>0</v>
      </c>
      <c r="BJ197" s="18" t="s">
        <v>87</v>
      </c>
      <c r="BK197" s="217">
        <f>ROUND(I197*H197,2)</f>
        <v>0</v>
      </c>
      <c r="BL197" s="18" t="s">
        <v>289</v>
      </c>
      <c r="BM197" s="216" t="s">
        <v>913</v>
      </c>
    </row>
    <row r="198" s="2" customFormat="1" ht="16.5" customHeight="1">
      <c r="A198" s="37"/>
      <c r="B198" s="168"/>
      <c r="C198" s="242" t="s">
        <v>576</v>
      </c>
      <c r="D198" s="242" t="s">
        <v>582</v>
      </c>
      <c r="E198" s="243" t="s">
        <v>2281</v>
      </c>
      <c r="F198" s="244" t="s">
        <v>2282</v>
      </c>
      <c r="G198" s="245" t="s">
        <v>2139</v>
      </c>
      <c r="H198" s="246">
        <v>13</v>
      </c>
      <c r="I198" s="247"/>
      <c r="J198" s="248">
        <f>ROUND(I198*H198,2)</f>
        <v>0</v>
      </c>
      <c r="K198" s="249"/>
      <c r="L198" s="250"/>
      <c r="M198" s="251" t="s">
        <v>1</v>
      </c>
      <c r="N198" s="252" t="s">
        <v>41</v>
      </c>
      <c r="O198" s="81"/>
      <c r="P198" s="214">
        <f>O198*H198</f>
        <v>0</v>
      </c>
      <c r="Q198" s="214">
        <v>0</v>
      </c>
      <c r="R198" s="214">
        <f>Q198*H198</f>
        <v>0</v>
      </c>
      <c r="S198" s="214">
        <v>0</v>
      </c>
      <c r="T198" s="215">
        <f>S198*H198</f>
        <v>0</v>
      </c>
      <c r="U198" s="37"/>
      <c r="V198" s="37"/>
      <c r="W198" s="37"/>
      <c r="X198" s="37"/>
      <c r="Y198" s="37"/>
      <c r="Z198" s="37"/>
      <c r="AA198" s="37"/>
      <c r="AB198" s="37"/>
      <c r="AC198" s="37"/>
      <c r="AD198" s="37"/>
      <c r="AE198" s="37"/>
      <c r="AR198" s="216" t="s">
        <v>319</v>
      </c>
      <c r="AT198" s="216" t="s">
        <v>582</v>
      </c>
      <c r="AU198" s="216" t="s">
        <v>82</v>
      </c>
      <c r="AY198" s="18" t="s">
        <v>283</v>
      </c>
      <c r="BE198" s="217">
        <f>IF(N198="základná",J198,0)</f>
        <v>0</v>
      </c>
      <c r="BF198" s="217">
        <f>IF(N198="znížená",J198,0)</f>
        <v>0</v>
      </c>
      <c r="BG198" s="217">
        <f>IF(N198="zákl. prenesená",J198,0)</f>
        <v>0</v>
      </c>
      <c r="BH198" s="217">
        <f>IF(N198="zníž. prenesená",J198,0)</f>
        <v>0</v>
      </c>
      <c r="BI198" s="217">
        <f>IF(N198="nulová",J198,0)</f>
        <v>0</v>
      </c>
      <c r="BJ198" s="18" t="s">
        <v>87</v>
      </c>
      <c r="BK198" s="217">
        <f>ROUND(I198*H198,2)</f>
        <v>0</v>
      </c>
      <c r="BL198" s="18" t="s">
        <v>289</v>
      </c>
      <c r="BM198" s="216" t="s">
        <v>922</v>
      </c>
    </row>
    <row r="199" s="2" customFormat="1" ht="24.15" customHeight="1">
      <c r="A199" s="37"/>
      <c r="B199" s="168"/>
      <c r="C199" s="204" t="s">
        <v>581</v>
      </c>
      <c r="D199" s="204" t="s">
        <v>285</v>
      </c>
      <c r="E199" s="205" t="s">
        <v>2284</v>
      </c>
      <c r="F199" s="206" t="s">
        <v>2285</v>
      </c>
      <c r="G199" s="207" t="s">
        <v>2139</v>
      </c>
      <c r="H199" s="208">
        <v>9</v>
      </c>
      <c r="I199" s="209"/>
      <c r="J199" s="210">
        <f>ROUND(I199*H199,2)</f>
        <v>0</v>
      </c>
      <c r="K199" s="211"/>
      <c r="L199" s="38"/>
      <c r="M199" s="212" t="s">
        <v>1</v>
      </c>
      <c r="N199" s="213" t="s">
        <v>41</v>
      </c>
      <c r="O199" s="81"/>
      <c r="P199" s="214">
        <f>O199*H199</f>
        <v>0</v>
      </c>
      <c r="Q199" s="214">
        <v>0</v>
      </c>
      <c r="R199" s="214">
        <f>Q199*H199</f>
        <v>0</v>
      </c>
      <c r="S199" s="214">
        <v>0</v>
      </c>
      <c r="T199" s="215">
        <f>S199*H199</f>
        <v>0</v>
      </c>
      <c r="U199" s="37"/>
      <c r="V199" s="37"/>
      <c r="W199" s="37"/>
      <c r="X199" s="37"/>
      <c r="Y199" s="37"/>
      <c r="Z199" s="37"/>
      <c r="AA199" s="37"/>
      <c r="AB199" s="37"/>
      <c r="AC199" s="37"/>
      <c r="AD199" s="37"/>
      <c r="AE199" s="37"/>
      <c r="AR199" s="216" t="s">
        <v>289</v>
      </c>
      <c r="AT199" s="216" t="s">
        <v>285</v>
      </c>
      <c r="AU199" s="216" t="s">
        <v>82</v>
      </c>
      <c r="AY199" s="18" t="s">
        <v>283</v>
      </c>
      <c r="BE199" s="217">
        <f>IF(N199="základná",J199,0)</f>
        <v>0</v>
      </c>
      <c r="BF199" s="217">
        <f>IF(N199="znížená",J199,0)</f>
        <v>0</v>
      </c>
      <c r="BG199" s="217">
        <f>IF(N199="zákl. prenesená",J199,0)</f>
        <v>0</v>
      </c>
      <c r="BH199" s="217">
        <f>IF(N199="zníž. prenesená",J199,0)</f>
        <v>0</v>
      </c>
      <c r="BI199" s="217">
        <f>IF(N199="nulová",J199,0)</f>
        <v>0</v>
      </c>
      <c r="BJ199" s="18" t="s">
        <v>87</v>
      </c>
      <c r="BK199" s="217">
        <f>ROUND(I199*H199,2)</f>
        <v>0</v>
      </c>
      <c r="BL199" s="18" t="s">
        <v>289</v>
      </c>
      <c r="BM199" s="216" t="s">
        <v>951</v>
      </c>
    </row>
    <row r="200" s="2" customFormat="1" ht="16.5" customHeight="1">
      <c r="A200" s="37"/>
      <c r="B200" s="168"/>
      <c r="C200" s="242" t="s">
        <v>587</v>
      </c>
      <c r="D200" s="242" t="s">
        <v>582</v>
      </c>
      <c r="E200" s="243" t="s">
        <v>2287</v>
      </c>
      <c r="F200" s="244" t="s">
        <v>2288</v>
      </c>
      <c r="G200" s="245" t="s">
        <v>2139</v>
      </c>
      <c r="H200" s="246">
        <v>9</v>
      </c>
      <c r="I200" s="247"/>
      <c r="J200" s="248">
        <f>ROUND(I200*H200,2)</f>
        <v>0</v>
      </c>
      <c r="K200" s="249"/>
      <c r="L200" s="250"/>
      <c r="M200" s="251" t="s">
        <v>1</v>
      </c>
      <c r="N200" s="252" t="s">
        <v>41</v>
      </c>
      <c r="O200" s="81"/>
      <c r="P200" s="214">
        <f>O200*H200</f>
        <v>0</v>
      </c>
      <c r="Q200" s="214">
        <v>0</v>
      </c>
      <c r="R200" s="214">
        <f>Q200*H200</f>
        <v>0</v>
      </c>
      <c r="S200" s="214">
        <v>0</v>
      </c>
      <c r="T200" s="215">
        <f>S200*H200</f>
        <v>0</v>
      </c>
      <c r="U200" s="37"/>
      <c r="V200" s="37"/>
      <c r="W200" s="37"/>
      <c r="X200" s="37"/>
      <c r="Y200" s="37"/>
      <c r="Z200" s="37"/>
      <c r="AA200" s="37"/>
      <c r="AB200" s="37"/>
      <c r="AC200" s="37"/>
      <c r="AD200" s="37"/>
      <c r="AE200" s="37"/>
      <c r="AR200" s="216" t="s">
        <v>319</v>
      </c>
      <c r="AT200" s="216" t="s">
        <v>582</v>
      </c>
      <c r="AU200" s="216" t="s">
        <v>82</v>
      </c>
      <c r="AY200" s="18" t="s">
        <v>283</v>
      </c>
      <c r="BE200" s="217">
        <f>IF(N200="základná",J200,0)</f>
        <v>0</v>
      </c>
      <c r="BF200" s="217">
        <f>IF(N200="znížená",J200,0)</f>
        <v>0</v>
      </c>
      <c r="BG200" s="217">
        <f>IF(N200="zákl. prenesená",J200,0)</f>
        <v>0</v>
      </c>
      <c r="BH200" s="217">
        <f>IF(N200="zníž. prenesená",J200,0)</f>
        <v>0</v>
      </c>
      <c r="BI200" s="217">
        <f>IF(N200="nulová",J200,0)</f>
        <v>0</v>
      </c>
      <c r="BJ200" s="18" t="s">
        <v>87</v>
      </c>
      <c r="BK200" s="217">
        <f>ROUND(I200*H200,2)</f>
        <v>0</v>
      </c>
      <c r="BL200" s="18" t="s">
        <v>289</v>
      </c>
      <c r="BM200" s="216" t="s">
        <v>963</v>
      </c>
    </row>
    <row r="201" s="2" customFormat="1" ht="24.15" customHeight="1">
      <c r="A201" s="37"/>
      <c r="B201" s="168"/>
      <c r="C201" s="242" t="s">
        <v>591</v>
      </c>
      <c r="D201" s="242" t="s">
        <v>582</v>
      </c>
      <c r="E201" s="243" t="s">
        <v>2290</v>
      </c>
      <c r="F201" s="244" t="s">
        <v>2291</v>
      </c>
      <c r="G201" s="245" t="s">
        <v>2139</v>
      </c>
      <c r="H201" s="246">
        <v>9</v>
      </c>
      <c r="I201" s="247"/>
      <c r="J201" s="248">
        <f>ROUND(I201*H201,2)</f>
        <v>0</v>
      </c>
      <c r="K201" s="249"/>
      <c r="L201" s="250"/>
      <c r="M201" s="251" t="s">
        <v>1</v>
      </c>
      <c r="N201" s="252" t="s">
        <v>41</v>
      </c>
      <c r="O201" s="81"/>
      <c r="P201" s="214">
        <f>O201*H201</f>
        <v>0</v>
      </c>
      <c r="Q201" s="214">
        <v>0</v>
      </c>
      <c r="R201" s="214">
        <f>Q201*H201</f>
        <v>0</v>
      </c>
      <c r="S201" s="214">
        <v>0</v>
      </c>
      <c r="T201" s="215">
        <f>S201*H201</f>
        <v>0</v>
      </c>
      <c r="U201" s="37"/>
      <c r="V201" s="37"/>
      <c r="W201" s="37"/>
      <c r="X201" s="37"/>
      <c r="Y201" s="37"/>
      <c r="Z201" s="37"/>
      <c r="AA201" s="37"/>
      <c r="AB201" s="37"/>
      <c r="AC201" s="37"/>
      <c r="AD201" s="37"/>
      <c r="AE201" s="37"/>
      <c r="AR201" s="216" t="s">
        <v>319</v>
      </c>
      <c r="AT201" s="216" t="s">
        <v>582</v>
      </c>
      <c r="AU201" s="216" t="s">
        <v>82</v>
      </c>
      <c r="AY201" s="18" t="s">
        <v>283</v>
      </c>
      <c r="BE201" s="217">
        <f>IF(N201="základná",J201,0)</f>
        <v>0</v>
      </c>
      <c r="BF201" s="217">
        <f>IF(N201="znížená",J201,0)</f>
        <v>0</v>
      </c>
      <c r="BG201" s="217">
        <f>IF(N201="zákl. prenesená",J201,0)</f>
        <v>0</v>
      </c>
      <c r="BH201" s="217">
        <f>IF(N201="zníž. prenesená",J201,0)</f>
        <v>0</v>
      </c>
      <c r="BI201" s="217">
        <f>IF(N201="nulová",J201,0)</f>
        <v>0</v>
      </c>
      <c r="BJ201" s="18" t="s">
        <v>87</v>
      </c>
      <c r="BK201" s="217">
        <f>ROUND(I201*H201,2)</f>
        <v>0</v>
      </c>
      <c r="BL201" s="18" t="s">
        <v>289</v>
      </c>
      <c r="BM201" s="216" t="s">
        <v>971</v>
      </c>
    </row>
    <row r="202" s="2" customFormat="1" ht="16.5" customHeight="1">
      <c r="A202" s="37"/>
      <c r="B202" s="168"/>
      <c r="C202" s="242" t="s">
        <v>600</v>
      </c>
      <c r="D202" s="242" t="s">
        <v>582</v>
      </c>
      <c r="E202" s="243" t="s">
        <v>2293</v>
      </c>
      <c r="F202" s="244" t="s">
        <v>2294</v>
      </c>
      <c r="G202" s="245" t="s">
        <v>2139</v>
      </c>
      <c r="H202" s="246">
        <v>9</v>
      </c>
      <c r="I202" s="247"/>
      <c r="J202" s="248">
        <f>ROUND(I202*H202,2)</f>
        <v>0</v>
      </c>
      <c r="K202" s="249"/>
      <c r="L202" s="250"/>
      <c r="M202" s="251" t="s">
        <v>1</v>
      </c>
      <c r="N202" s="252" t="s">
        <v>41</v>
      </c>
      <c r="O202" s="81"/>
      <c r="P202" s="214">
        <f>O202*H202</f>
        <v>0</v>
      </c>
      <c r="Q202" s="214">
        <v>0</v>
      </c>
      <c r="R202" s="214">
        <f>Q202*H202</f>
        <v>0</v>
      </c>
      <c r="S202" s="214">
        <v>0</v>
      </c>
      <c r="T202" s="215">
        <f>S202*H202</f>
        <v>0</v>
      </c>
      <c r="U202" s="37"/>
      <c r="V202" s="37"/>
      <c r="W202" s="37"/>
      <c r="X202" s="37"/>
      <c r="Y202" s="37"/>
      <c r="Z202" s="37"/>
      <c r="AA202" s="37"/>
      <c r="AB202" s="37"/>
      <c r="AC202" s="37"/>
      <c r="AD202" s="37"/>
      <c r="AE202" s="37"/>
      <c r="AR202" s="216" t="s">
        <v>319</v>
      </c>
      <c r="AT202" s="216" t="s">
        <v>582</v>
      </c>
      <c r="AU202" s="216" t="s">
        <v>82</v>
      </c>
      <c r="AY202" s="18" t="s">
        <v>283</v>
      </c>
      <c r="BE202" s="217">
        <f>IF(N202="základná",J202,0)</f>
        <v>0</v>
      </c>
      <c r="BF202" s="217">
        <f>IF(N202="znížená",J202,0)</f>
        <v>0</v>
      </c>
      <c r="BG202" s="217">
        <f>IF(N202="zákl. prenesená",J202,0)</f>
        <v>0</v>
      </c>
      <c r="BH202" s="217">
        <f>IF(N202="zníž. prenesená",J202,0)</f>
        <v>0</v>
      </c>
      <c r="BI202" s="217">
        <f>IF(N202="nulová",J202,0)</f>
        <v>0</v>
      </c>
      <c r="BJ202" s="18" t="s">
        <v>87</v>
      </c>
      <c r="BK202" s="217">
        <f>ROUND(I202*H202,2)</f>
        <v>0</v>
      </c>
      <c r="BL202" s="18" t="s">
        <v>289</v>
      </c>
      <c r="BM202" s="216" t="s">
        <v>983</v>
      </c>
    </row>
    <row r="203" s="2" customFormat="1" ht="24.15" customHeight="1">
      <c r="A203" s="37"/>
      <c r="B203" s="168"/>
      <c r="C203" s="204" t="s">
        <v>606</v>
      </c>
      <c r="D203" s="204" t="s">
        <v>285</v>
      </c>
      <c r="E203" s="205" t="s">
        <v>6026</v>
      </c>
      <c r="F203" s="206" t="s">
        <v>2285</v>
      </c>
      <c r="G203" s="207" t="s">
        <v>2139</v>
      </c>
      <c r="H203" s="208">
        <v>75</v>
      </c>
      <c r="I203" s="209"/>
      <c r="J203" s="210">
        <f>ROUND(I203*H203,2)</f>
        <v>0</v>
      </c>
      <c r="K203" s="211"/>
      <c r="L203" s="38"/>
      <c r="M203" s="212" t="s">
        <v>1</v>
      </c>
      <c r="N203" s="213" t="s">
        <v>41</v>
      </c>
      <c r="O203" s="81"/>
      <c r="P203" s="214">
        <f>O203*H203</f>
        <v>0</v>
      </c>
      <c r="Q203" s="214">
        <v>0</v>
      </c>
      <c r="R203" s="214">
        <f>Q203*H203</f>
        <v>0</v>
      </c>
      <c r="S203" s="214">
        <v>0</v>
      </c>
      <c r="T203" s="215">
        <f>S203*H203</f>
        <v>0</v>
      </c>
      <c r="U203" s="37"/>
      <c r="V203" s="37"/>
      <c r="W203" s="37"/>
      <c r="X203" s="37"/>
      <c r="Y203" s="37"/>
      <c r="Z203" s="37"/>
      <c r="AA203" s="37"/>
      <c r="AB203" s="37"/>
      <c r="AC203" s="37"/>
      <c r="AD203" s="37"/>
      <c r="AE203" s="37"/>
      <c r="AR203" s="216" t="s">
        <v>289</v>
      </c>
      <c r="AT203" s="216" t="s">
        <v>285</v>
      </c>
      <c r="AU203" s="216" t="s">
        <v>82</v>
      </c>
      <c r="AY203" s="18" t="s">
        <v>283</v>
      </c>
      <c r="BE203" s="217">
        <f>IF(N203="základná",J203,0)</f>
        <v>0</v>
      </c>
      <c r="BF203" s="217">
        <f>IF(N203="znížená",J203,0)</f>
        <v>0</v>
      </c>
      <c r="BG203" s="217">
        <f>IF(N203="zákl. prenesená",J203,0)</f>
        <v>0</v>
      </c>
      <c r="BH203" s="217">
        <f>IF(N203="zníž. prenesená",J203,0)</f>
        <v>0</v>
      </c>
      <c r="BI203" s="217">
        <f>IF(N203="nulová",J203,0)</f>
        <v>0</v>
      </c>
      <c r="BJ203" s="18" t="s">
        <v>87</v>
      </c>
      <c r="BK203" s="217">
        <f>ROUND(I203*H203,2)</f>
        <v>0</v>
      </c>
      <c r="BL203" s="18" t="s">
        <v>289</v>
      </c>
      <c r="BM203" s="216" t="s">
        <v>994</v>
      </c>
    </row>
    <row r="204" s="2" customFormat="1" ht="24.15" customHeight="1">
      <c r="A204" s="37"/>
      <c r="B204" s="168"/>
      <c r="C204" s="242" t="s">
        <v>612</v>
      </c>
      <c r="D204" s="242" t="s">
        <v>582</v>
      </c>
      <c r="E204" s="243" t="s">
        <v>6027</v>
      </c>
      <c r="F204" s="244" t="s">
        <v>6028</v>
      </c>
      <c r="G204" s="245" t="s">
        <v>2139</v>
      </c>
      <c r="H204" s="246">
        <v>75</v>
      </c>
      <c r="I204" s="247"/>
      <c r="J204" s="248">
        <f>ROUND(I204*H204,2)</f>
        <v>0</v>
      </c>
      <c r="K204" s="249"/>
      <c r="L204" s="250"/>
      <c r="M204" s="251" t="s">
        <v>1</v>
      </c>
      <c r="N204" s="252" t="s">
        <v>41</v>
      </c>
      <c r="O204" s="81"/>
      <c r="P204" s="214">
        <f>O204*H204</f>
        <v>0</v>
      </c>
      <c r="Q204" s="214">
        <v>0</v>
      </c>
      <c r="R204" s="214">
        <f>Q204*H204</f>
        <v>0</v>
      </c>
      <c r="S204" s="214">
        <v>0</v>
      </c>
      <c r="T204" s="215">
        <f>S204*H204</f>
        <v>0</v>
      </c>
      <c r="U204" s="37"/>
      <c r="V204" s="37"/>
      <c r="W204" s="37"/>
      <c r="X204" s="37"/>
      <c r="Y204" s="37"/>
      <c r="Z204" s="37"/>
      <c r="AA204" s="37"/>
      <c r="AB204" s="37"/>
      <c r="AC204" s="37"/>
      <c r="AD204" s="37"/>
      <c r="AE204" s="37"/>
      <c r="AR204" s="216" t="s">
        <v>319</v>
      </c>
      <c r="AT204" s="216" t="s">
        <v>582</v>
      </c>
      <c r="AU204" s="216" t="s">
        <v>82</v>
      </c>
      <c r="AY204" s="18" t="s">
        <v>283</v>
      </c>
      <c r="BE204" s="217">
        <f>IF(N204="základná",J204,0)</f>
        <v>0</v>
      </c>
      <c r="BF204" s="217">
        <f>IF(N204="znížená",J204,0)</f>
        <v>0</v>
      </c>
      <c r="BG204" s="217">
        <f>IF(N204="zákl. prenesená",J204,0)</f>
        <v>0</v>
      </c>
      <c r="BH204" s="217">
        <f>IF(N204="zníž. prenesená",J204,0)</f>
        <v>0</v>
      </c>
      <c r="BI204" s="217">
        <f>IF(N204="nulová",J204,0)</f>
        <v>0</v>
      </c>
      <c r="BJ204" s="18" t="s">
        <v>87</v>
      </c>
      <c r="BK204" s="217">
        <f>ROUND(I204*H204,2)</f>
        <v>0</v>
      </c>
      <c r="BL204" s="18" t="s">
        <v>289</v>
      </c>
      <c r="BM204" s="216" t="s">
        <v>1002</v>
      </c>
    </row>
    <row r="205" s="2" customFormat="1" ht="16.5" customHeight="1">
      <c r="A205" s="37"/>
      <c r="B205" s="168"/>
      <c r="C205" s="242" t="s">
        <v>616</v>
      </c>
      <c r="D205" s="242" t="s">
        <v>582</v>
      </c>
      <c r="E205" s="243" t="s">
        <v>6029</v>
      </c>
      <c r="F205" s="244" t="s">
        <v>6030</v>
      </c>
      <c r="G205" s="245" t="s">
        <v>2139</v>
      </c>
      <c r="H205" s="246">
        <v>75</v>
      </c>
      <c r="I205" s="247"/>
      <c r="J205" s="248">
        <f>ROUND(I205*H205,2)</f>
        <v>0</v>
      </c>
      <c r="K205" s="249"/>
      <c r="L205" s="250"/>
      <c r="M205" s="251" t="s">
        <v>1</v>
      </c>
      <c r="N205" s="252" t="s">
        <v>41</v>
      </c>
      <c r="O205" s="81"/>
      <c r="P205" s="214">
        <f>O205*H205</f>
        <v>0</v>
      </c>
      <c r="Q205" s="214">
        <v>0</v>
      </c>
      <c r="R205" s="214">
        <f>Q205*H205</f>
        <v>0</v>
      </c>
      <c r="S205" s="214">
        <v>0</v>
      </c>
      <c r="T205" s="215">
        <f>S205*H205</f>
        <v>0</v>
      </c>
      <c r="U205" s="37"/>
      <c r="V205" s="37"/>
      <c r="W205" s="37"/>
      <c r="X205" s="37"/>
      <c r="Y205" s="37"/>
      <c r="Z205" s="37"/>
      <c r="AA205" s="37"/>
      <c r="AB205" s="37"/>
      <c r="AC205" s="37"/>
      <c r="AD205" s="37"/>
      <c r="AE205" s="37"/>
      <c r="AR205" s="216" t="s">
        <v>319</v>
      </c>
      <c r="AT205" s="216" t="s">
        <v>582</v>
      </c>
      <c r="AU205" s="216" t="s">
        <v>82</v>
      </c>
      <c r="AY205" s="18" t="s">
        <v>283</v>
      </c>
      <c r="BE205" s="217">
        <f>IF(N205="základná",J205,0)</f>
        <v>0</v>
      </c>
      <c r="BF205" s="217">
        <f>IF(N205="znížená",J205,0)</f>
        <v>0</v>
      </c>
      <c r="BG205" s="217">
        <f>IF(N205="zákl. prenesená",J205,0)</f>
        <v>0</v>
      </c>
      <c r="BH205" s="217">
        <f>IF(N205="zníž. prenesená",J205,0)</f>
        <v>0</v>
      </c>
      <c r="BI205" s="217">
        <f>IF(N205="nulová",J205,0)</f>
        <v>0</v>
      </c>
      <c r="BJ205" s="18" t="s">
        <v>87</v>
      </c>
      <c r="BK205" s="217">
        <f>ROUND(I205*H205,2)</f>
        <v>0</v>
      </c>
      <c r="BL205" s="18" t="s">
        <v>289</v>
      </c>
      <c r="BM205" s="216" t="s">
        <v>1010</v>
      </c>
    </row>
    <row r="206" s="2" customFormat="1" ht="21.75" customHeight="1">
      <c r="A206" s="37"/>
      <c r="B206" s="168"/>
      <c r="C206" s="242" t="s">
        <v>620</v>
      </c>
      <c r="D206" s="242" t="s">
        <v>582</v>
      </c>
      <c r="E206" s="243" t="s">
        <v>6031</v>
      </c>
      <c r="F206" s="244" t="s">
        <v>6032</v>
      </c>
      <c r="G206" s="245" t="s">
        <v>2139</v>
      </c>
      <c r="H206" s="246">
        <v>75</v>
      </c>
      <c r="I206" s="247"/>
      <c r="J206" s="248">
        <f>ROUND(I206*H206,2)</f>
        <v>0</v>
      </c>
      <c r="K206" s="249"/>
      <c r="L206" s="250"/>
      <c r="M206" s="251" t="s">
        <v>1</v>
      </c>
      <c r="N206" s="252" t="s">
        <v>41</v>
      </c>
      <c r="O206" s="81"/>
      <c r="P206" s="214">
        <f>O206*H206</f>
        <v>0</v>
      </c>
      <c r="Q206" s="214">
        <v>0</v>
      </c>
      <c r="R206" s="214">
        <f>Q206*H206</f>
        <v>0</v>
      </c>
      <c r="S206" s="214">
        <v>0</v>
      </c>
      <c r="T206" s="215">
        <f>S206*H206</f>
        <v>0</v>
      </c>
      <c r="U206" s="37"/>
      <c r="V206" s="37"/>
      <c r="W206" s="37"/>
      <c r="X206" s="37"/>
      <c r="Y206" s="37"/>
      <c r="Z206" s="37"/>
      <c r="AA206" s="37"/>
      <c r="AB206" s="37"/>
      <c r="AC206" s="37"/>
      <c r="AD206" s="37"/>
      <c r="AE206" s="37"/>
      <c r="AR206" s="216" t="s">
        <v>319</v>
      </c>
      <c r="AT206" s="216" t="s">
        <v>582</v>
      </c>
      <c r="AU206" s="216" t="s">
        <v>82</v>
      </c>
      <c r="AY206" s="18" t="s">
        <v>283</v>
      </c>
      <c r="BE206" s="217">
        <f>IF(N206="základná",J206,0)</f>
        <v>0</v>
      </c>
      <c r="BF206" s="217">
        <f>IF(N206="znížená",J206,0)</f>
        <v>0</v>
      </c>
      <c r="BG206" s="217">
        <f>IF(N206="zákl. prenesená",J206,0)</f>
        <v>0</v>
      </c>
      <c r="BH206" s="217">
        <f>IF(N206="zníž. prenesená",J206,0)</f>
        <v>0</v>
      </c>
      <c r="BI206" s="217">
        <f>IF(N206="nulová",J206,0)</f>
        <v>0</v>
      </c>
      <c r="BJ206" s="18" t="s">
        <v>87</v>
      </c>
      <c r="BK206" s="217">
        <f>ROUND(I206*H206,2)</f>
        <v>0</v>
      </c>
      <c r="BL206" s="18" t="s">
        <v>289</v>
      </c>
      <c r="BM206" s="216" t="s">
        <v>1019</v>
      </c>
    </row>
    <row r="207" s="2" customFormat="1" ht="24.15" customHeight="1">
      <c r="A207" s="37"/>
      <c r="B207" s="168"/>
      <c r="C207" s="204" t="s">
        <v>625</v>
      </c>
      <c r="D207" s="204" t="s">
        <v>285</v>
      </c>
      <c r="E207" s="205" t="s">
        <v>2296</v>
      </c>
      <c r="F207" s="206" t="s">
        <v>2297</v>
      </c>
      <c r="G207" s="207" t="s">
        <v>2139</v>
      </c>
      <c r="H207" s="208">
        <v>1</v>
      </c>
      <c r="I207" s="209"/>
      <c r="J207" s="210">
        <f>ROUND(I207*H207,2)</f>
        <v>0</v>
      </c>
      <c r="K207" s="211"/>
      <c r="L207" s="38"/>
      <c r="M207" s="212" t="s">
        <v>1</v>
      </c>
      <c r="N207" s="213" t="s">
        <v>41</v>
      </c>
      <c r="O207" s="81"/>
      <c r="P207" s="214">
        <f>O207*H207</f>
        <v>0</v>
      </c>
      <c r="Q207" s="214">
        <v>0</v>
      </c>
      <c r="R207" s="214">
        <f>Q207*H207</f>
        <v>0</v>
      </c>
      <c r="S207" s="214">
        <v>0</v>
      </c>
      <c r="T207" s="215">
        <f>S207*H207</f>
        <v>0</v>
      </c>
      <c r="U207" s="37"/>
      <c r="V207" s="37"/>
      <c r="W207" s="37"/>
      <c r="X207" s="37"/>
      <c r="Y207" s="37"/>
      <c r="Z207" s="37"/>
      <c r="AA207" s="37"/>
      <c r="AB207" s="37"/>
      <c r="AC207" s="37"/>
      <c r="AD207" s="37"/>
      <c r="AE207" s="37"/>
      <c r="AR207" s="216" t="s">
        <v>289</v>
      </c>
      <c r="AT207" s="216" t="s">
        <v>285</v>
      </c>
      <c r="AU207" s="216" t="s">
        <v>82</v>
      </c>
      <c r="AY207" s="18" t="s">
        <v>283</v>
      </c>
      <c r="BE207" s="217">
        <f>IF(N207="základná",J207,0)</f>
        <v>0</v>
      </c>
      <c r="BF207" s="217">
        <f>IF(N207="znížená",J207,0)</f>
        <v>0</v>
      </c>
      <c r="BG207" s="217">
        <f>IF(N207="zákl. prenesená",J207,0)</f>
        <v>0</v>
      </c>
      <c r="BH207" s="217">
        <f>IF(N207="zníž. prenesená",J207,0)</f>
        <v>0</v>
      </c>
      <c r="BI207" s="217">
        <f>IF(N207="nulová",J207,0)</f>
        <v>0</v>
      </c>
      <c r="BJ207" s="18" t="s">
        <v>87</v>
      </c>
      <c r="BK207" s="217">
        <f>ROUND(I207*H207,2)</f>
        <v>0</v>
      </c>
      <c r="BL207" s="18" t="s">
        <v>289</v>
      </c>
      <c r="BM207" s="216" t="s">
        <v>1028</v>
      </c>
    </row>
    <row r="208" s="2" customFormat="1" ht="37.8" customHeight="1">
      <c r="A208" s="37"/>
      <c r="B208" s="168"/>
      <c r="C208" s="242" t="s">
        <v>632</v>
      </c>
      <c r="D208" s="242" t="s">
        <v>582</v>
      </c>
      <c r="E208" s="243" t="s">
        <v>6033</v>
      </c>
      <c r="F208" s="244" t="s">
        <v>6034</v>
      </c>
      <c r="G208" s="245" t="s">
        <v>2139</v>
      </c>
      <c r="H208" s="246">
        <v>1</v>
      </c>
      <c r="I208" s="247"/>
      <c r="J208" s="248">
        <f>ROUND(I208*H208,2)</f>
        <v>0</v>
      </c>
      <c r="K208" s="249"/>
      <c r="L208" s="250"/>
      <c r="M208" s="251" t="s">
        <v>1</v>
      </c>
      <c r="N208" s="252" t="s">
        <v>41</v>
      </c>
      <c r="O208" s="81"/>
      <c r="P208" s="214">
        <f>O208*H208</f>
        <v>0</v>
      </c>
      <c r="Q208" s="214">
        <v>0</v>
      </c>
      <c r="R208" s="214">
        <f>Q208*H208</f>
        <v>0</v>
      </c>
      <c r="S208" s="214">
        <v>0</v>
      </c>
      <c r="T208" s="215">
        <f>S208*H208</f>
        <v>0</v>
      </c>
      <c r="U208" s="37"/>
      <c r="V208" s="37"/>
      <c r="W208" s="37"/>
      <c r="X208" s="37"/>
      <c r="Y208" s="37"/>
      <c r="Z208" s="37"/>
      <c r="AA208" s="37"/>
      <c r="AB208" s="37"/>
      <c r="AC208" s="37"/>
      <c r="AD208" s="37"/>
      <c r="AE208" s="37"/>
      <c r="AR208" s="216" t="s">
        <v>319</v>
      </c>
      <c r="AT208" s="216" t="s">
        <v>582</v>
      </c>
      <c r="AU208" s="216" t="s">
        <v>82</v>
      </c>
      <c r="AY208" s="18" t="s">
        <v>283</v>
      </c>
      <c r="BE208" s="217">
        <f>IF(N208="základná",J208,0)</f>
        <v>0</v>
      </c>
      <c r="BF208" s="217">
        <f>IF(N208="znížená",J208,0)</f>
        <v>0</v>
      </c>
      <c r="BG208" s="217">
        <f>IF(N208="zákl. prenesená",J208,0)</f>
        <v>0</v>
      </c>
      <c r="BH208" s="217">
        <f>IF(N208="zníž. prenesená",J208,0)</f>
        <v>0</v>
      </c>
      <c r="BI208" s="217">
        <f>IF(N208="nulová",J208,0)</f>
        <v>0</v>
      </c>
      <c r="BJ208" s="18" t="s">
        <v>87</v>
      </c>
      <c r="BK208" s="217">
        <f>ROUND(I208*H208,2)</f>
        <v>0</v>
      </c>
      <c r="BL208" s="18" t="s">
        <v>289</v>
      </c>
      <c r="BM208" s="216" t="s">
        <v>1036</v>
      </c>
    </row>
    <row r="209" s="12" customFormat="1" ht="25.92" customHeight="1">
      <c r="A209" s="12"/>
      <c r="B209" s="191"/>
      <c r="C209" s="12"/>
      <c r="D209" s="192" t="s">
        <v>74</v>
      </c>
      <c r="E209" s="193" t="s">
        <v>2302</v>
      </c>
      <c r="F209" s="193" t="s">
        <v>2303</v>
      </c>
      <c r="G209" s="12"/>
      <c r="H209" s="12"/>
      <c r="I209" s="194"/>
      <c r="J209" s="195">
        <f>BK209</f>
        <v>0</v>
      </c>
      <c r="K209" s="12"/>
      <c r="L209" s="191"/>
      <c r="M209" s="196"/>
      <c r="N209" s="197"/>
      <c r="O209" s="197"/>
      <c r="P209" s="198">
        <f>SUM(P210:P219)</f>
        <v>0</v>
      </c>
      <c r="Q209" s="197"/>
      <c r="R209" s="198">
        <f>SUM(R210:R219)</f>
        <v>0</v>
      </c>
      <c r="S209" s="197"/>
      <c r="T209" s="199">
        <f>SUM(T210:T219)</f>
        <v>0</v>
      </c>
      <c r="U209" s="12"/>
      <c r="V209" s="12"/>
      <c r="W209" s="12"/>
      <c r="X209" s="12"/>
      <c r="Y209" s="12"/>
      <c r="Z209" s="12"/>
      <c r="AA209" s="12"/>
      <c r="AB209" s="12"/>
      <c r="AC209" s="12"/>
      <c r="AD209" s="12"/>
      <c r="AE209" s="12"/>
      <c r="AR209" s="192" t="s">
        <v>82</v>
      </c>
      <c r="AT209" s="200" t="s">
        <v>74</v>
      </c>
      <c r="AU209" s="200" t="s">
        <v>75</v>
      </c>
      <c r="AY209" s="192" t="s">
        <v>283</v>
      </c>
      <c r="BK209" s="201">
        <f>SUM(BK210:BK219)</f>
        <v>0</v>
      </c>
    </row>
    <row r="210" s="2" customFormat="1" ht="16.5" customHeight="1">
      <c r="A210" s="37"/>
      <c r="B210" s="168"/>
      <c r="C210" s="204" t="s">
        <v>641</v>
      </c>
      <c r="D210" s="204" t="s">
        <v>285</v>
      </c>
      <c r="E210" s="205" t="s">
        <v>6035</v>
      </c>
      <c r="F210" s="206" t="s">
        <v>6036</v>
      </c>
      <c r="G210" s="207" t="s">
        <v>2139</v>
      </c>
      <c r="H210" s="208">
        <v>8</v>
      </c>
      <c r="I210" s="209"/>
      <c r="J210" s="210">
        <f>ROUND(I210*H210,2)</f>
        <v>0</v>
      </c>
      <c r="K210" s="211"/>
      <c r="L210" s="38"/>
      <c r="M210" s="212" t="s">
        <v>1</v>
      </c>
      <c r="N210" s="213" t="s">
        <v>41</v>
      </c>
      <c r="O210" s="81"/>
      <c r="P210" s="214">
        <f>O210*H210</f>
        <v>0</v>
      </c>
      <c r="Q210" s="214">
        <v>0</v>
      </c>
      <c r="R210" s="214">
        <f>Q210*H210</f>
        <v>0</v>
      </c>
      <c r="S210" s="214">
        <v>0</v>
      </c>
      <c r="T210" s="215">
        <f>S210*H210</f>
        <v>0</v>
      </c>
      <c r="U210" s="37"/>
      <c r="V210" s="37"/>
      <c r="W210" s="37"/>
      <c r="X210" s="37"/>
      <c r="Y210" s="37"/>
      <c r="Z210" s="37"/>
      <c r="AA210" s="37"/>
      <c r="AB210" s="37"/>
      <c r="AC210" s="37"/>
      <c r="AD210" s="37"/>
      <c r="AE210" s="37"/>
      <c r="AR210" s="216" t="s">
        <v>289</v>
      </c>
      <c r="AT210" s="216" t="s">
        <v>285</v>
      </c>
      <c r="AU210" s="216" t="s">
        <v>82</v>
      </c>
      <c r="AY210" s="18" t="s">
        <v>283</v>
      </c>
      <c r="BE210" s="217">
        <f>IF(N210="základná",J210,0)</f>
        <v>0</v>
      </c>
      <c r="BF210" s="217">
        <f>IF(N210="znížená",J210,0)</f>
        <v>0</v>
      </c>
      <c r="BG210" s="217">
        <f>IF(N210="zákl. prenesená",J210,0)</f>
        <v>0</v>
      </c>
      <c r="BH210" s="217">
        <f>IF(N210="zníž. prenesená",J210,0)</f>
        <v>0</v>
      </c>
      <c r="BI210" s="217">
        <f>IF(N210="nulová",J210,0)</f>
        <v>0</v>
      </c>
      <c r="BJ210" s="18" t="s">
        <v>87</v>
      </c>
      <c r="BK210" s="217">
        <f>ROUND(I210*H210,2)</f>
        <v>0</v>
      </c>
      <c r="BL210" s="18" t="s">
        <v>289</v>
      </c>
      <c r="BM210" s="216" t="s">
        <v>1044</v>
      </c>
    </row>
    <row r="211" s="2" customFormat="1" ht="16.5" customHeight="1">
      <c r="A211" s="37"/>
      <c r="B211" s="168"/>
      <c r="C211" s="204" t="s">
        <v>646</v>
      </c>
      <c r="D211" s="204" t="s">
        <v>285</v>
      </c>
      <c r="E211" s="205" t="s">
        <v>6037</v>
      </c>
      <c r="F211" s="206" t="s">
        <v>6038</v>
      </c>
      <c r="G211" s="207" t="s">
        <v>2139</v>
      </c>
      <c r="H211" s="208">
        <v>8</v>
      </c>
      <c r="I211" s="209"/>
      <c r="J211" s="210">
        <f>ROUND(I211*H211,2)</f>
        <v>0</v>
      </c>
      <c r="K211" s="211"/>
      <c r="L211" s="38"/>
      <c r="M211" s="212" t="s">
        <v>1</v>
      </c>
      <c r="N211" s="213" t="s">
        <v>41</v>
      </c>
      <c r="O211" s="81"/>
      <c r="P211" s="214">
        <f>O211*H211</f>
        <v>0</v>
      </c>
      <c r="Q211" s="214">
        <v>0</v>
      </c>
      <c r="R211" s="214">
        <f>Q211*H211</f>
        <v>0</v>
      </c>
      <c r="S211" s="214">
        <v>0</v>
      </c>
      <c r="T211" s="215">
        <f>S211*H211</f>
        <v>0</v>
      </c>
      <c r="U211" s="37"/>
      <c r="V211" s="37"/>
      <c r="W211" s="37"/>
      <c r="X211" s="37"/>
      <c r="Y211" s="37"/>
      <c r="Z211" s="37"/>
      <c r="AA211" s="37"/>
      <c r="AB211" s="37"/>
      <c r="AC211" s="37"/>
      <c r="AD211" s="37"/>
      <c r="AE211" s="37"/>
      <c r="AR211" s="216" t="s">
        <v>289</v>
      </c>
      <c r="AT211" s="216" t="s">
        <v>285</v>
      </c>
      <c r="AU211" s="216" t="s">
        <v>82</v>
      </c>
      <c r="AY211" s="18" t="s">
        <v>283</v>
      </c>
      <c r="BE211" s="217">
        <f>IF(N211="základná",J211,0)</f>
        <v>0</v>
      </c>
      <c r="BF211" s="217">
        <f>IF(N211="znížená",J211,0)</f>
        <v>0</v>
      </c>
      <c r="BG211" s="217">
        <f>IF(N211="zákl. prenesená",J211,0)</f>
        <v>0</v>
      </c>
      <c r="BH211" s="217">
        <f>IF(N211="zníž. prenesená",J211,0)</f>
        <v>0</v>
      </c>
      <c r="BI211" s="217">
        <f>IF(N211="nulová",J211,0)</f>
        <v>0</v>
      </c>
      <c r="BJ211" s="18" t="s">
        <v>87</v>
      </c>
      <c r="BK211" s="217">
        <f>ROUND(I211*H211,2)</f>
        <v>0</v>
      </c>
      <c r="BL211" s="18" t="s">
        <v>289</v>
      </c>
      <c r="BM211" s="216" t="s">
        <v>1053</v>
      </c>
    </row>
    <row r="212" s="2" customFormat="1" ht="16.5" customHeight="1">
      <c r="A212" s="37"/>
      <c r="B212" s="168"/>
      <c r="C212" s="242" t="s">
        <v>651</v>
      </c>
      <c r="D212" s="242" t="s">
        <v>582</v>
      </c>
      <c r="E212" s="243" t="s">
        <v>6039</v>
      </c>
      <c r="F212" s="244" t="s">
        <v>6040</v>
      </c>
      <c r="G212" s="245" t="s">
        <v>2139</v>
      </c>
      <c r="H212" s="246">
        <v>1</v>
      </c>
      <c r="I212" s="247"/>
      <c r="J212" s="248">
        <f>ROUND(I212*H212,2)</f>
        <v>0</v>
      </c>
      <c r="K212" s="249"/>
      <c r="L212" s="250"/>
      <c r="M212" s="251" t="s">
        <v>1</v>
      </c>
      <c r="N212" s="252" t="s">
        <v>41</v>
      </c>
      <c r="O212" s="81"/>
      <c r="P212" s="214">
        <f>O212*H212</f>
        <v>0</v>
      </c>
      <c r="Q212" s="214">
        <v>0</v>
      </c>
      <c r="R212" s="214">
        <f>Q212*H212</f>
        <v>0</v>
      </c>
      <c r="S212" s="214">
        <v>0</v>
      </c>
      <c r="T212" s="215">
        <f>S212*H212</f>
        <v>0</v>
      </c>
      <c r="U212" s="37"/>
      <c r="V212" s="37"/>
      <c r="W212" s="37"/>
      <c r="X212" s="37"/>
      <c r="Y212" s="37"/>
      <c r="Z212" s="37"/>
      <c r="AA212" s="37"/>
      <c r="AB212" s="37"/>
      <c r="AC212" s="37"/>
      <c r="AD212" s="37"/>
      <c r="AE212" s="37"/>
      <c r="AR212" s="216" t="s">
        <v>319</v>
      </c>
      <c r="AT212" s="216" t="s">
        <v>582</v>
      </c>
      <c r="AU212" s="216" t="s">
        <v>82</v>
      </c>
      <c r="AY212" s="18" t="s">
        <v>283</v>
      </c>
      <c r="BE212" s="217">
        <f>IF(N212="základná",J212,0)</f>
        <v>0</v>
      </c>
      <c r="BF212" s="217">
        <f>IF(N212="znížená",J212,0)</f>
        <v>0</v>
      </c>
      <c r="BG212" s="217">
        <f>IF(N212="zákl. prenesená",J212,0)</f>
        <v>0</v>
      </c>
      <c r="BH212" s="217">
        <f>IF(N212="zníž. prenesená",J212,0)</f>
        <v>0</v>
      </c>
      <c r="BI212" s="217">
        <f>IF(N212="nulová",J212,0)</f>
        <v>0</v>
      </c>
      <c r="BJ212" s="18" t="s">
        <v>87</v>
      </c>
      <c r="BK212" s="217">
        <f>ROUND(I212*H212,2)</f>
        <v>0</v>
      </c>
      <c r="BL212" s="18" t="s">
        <v>289</v>
      </c>
      <c r="BM212" s="216" t="s">
        <v>1064</v>
      </c>
    </row>
    <row r="213" s="2" customFormat="1" ht="16.5" customHeight="1">
      <c r="A213" s="37"/>
      <c r="B213" s="168"/>
      <c r="C213" s="242" t="s">
        <v>656</v>
      </c>
      <c r="D213" s="242" t="s">
        <v>582</v>
      </c>
      <c r="E213" s="243" t="s">
        <v>6041</v>
      </c>
      <c r="F213" s="244" t="s">
        <v>6042</v>
      </c>
      <c r="G213" s="245" t="s">
        <v>2139</v>
      </c>
      <c r="H213" s="246">
        <v>1</v>
      </c>
      <c r="I213" s="247"/>
      <c r="J213" s="248">
        <f>ROUND(I213*H213,2)</f>
        <v>0</v>
      </c>
      <c r="K213" s="249"/>
      <c r="L213" s="250"/>
      <c r="M213" s="251" t="s">
        <v>1</v>
      </c>
      <c r="N213" s="252" t="s">
        <v>41</v>
      </c>
      <c r="O213" s="81"/>
      <c r="P213" s="214">
        <f>O213*H213</f>
        <v>0</v>
      </c>
      <c r="Q213" s="214">
        <v>0</v>
      </c>
      <c r="R213" s="214">
        <f>Q213*H213</f>
        <v>0</v>
      </c>
      <c r="S213" s="214">
        <v>0</v>
      </c>
      <c r="T213" s="215">
        <f>S213*H213</f>
        <v>0</v>
      </c>
      <c r="U213" s="37"/>
      <c r="V213" s="37"/>
      <c r="W213" s="37"/>
      <c r="X213" s="37"/>
      <c r="Y213" s="37"/>
      <c r="Z213" s="37"/>
      <c r="AA213" s="37"/>
      <c r="AB213" s="37"/>
      <c r="AC213" s="37"/>
      <c r="AD213" s="37"/>
      <c r="AE213" s="37"/>
      <c r="AR213" s="216" t="s">
        <v>319</v>
      </c>
      <c r="AT213" s="216" t="s">
        <v>582</v>
      </c>
      <c r="AU213" s="216" t="s">
        <v>82</v>
      </c>
      <c r="AY213" s="18" t="s">
        <v>283</v>
      </c>
      <c r="BE213" s="217">
        <f>IF(N213="základná",J213,0)</f>
        <v>0</v>
      </c>
      <c r="BF213" s="217">
        <f>IF(N213="znížená",J213,0)</f>
        <v>0</v>
      </c>
      <c r="BG213" s="217">
        <f>IF(N213="zákl. prenesená",J213,0)</f>
        <v>0</v>
      </c>
      <c r="BH213" s="217">
        <f>IF(N213="zníž. prenesená",J213,0)</f>
        <v>0</v>
      </c>
      <c r="BI213" s="217">
        <f>IF(N213="nulová",J213,0)</f>
        <v>0</v>
      </c>
      <c r="BJ213" s="18" t="s">
        <v>87</v>
      </c>
      <c r="BK213" s="217">
        <f>ROUND(I213*H213,2)</f>
        <v>0</v>
      </c>
      <c r="BL213" s="18" t="s">
        <v>289</v>
      </c>
      <c r="BM213" s="216" t="s">
        <v>1078</v>
      </c>
    </row>
    <row r="214" s="2" customFormat="1" ht="16.5" customHeight="1">
      <c r="A214" s="37"/>
      <c r="B214" s="168"/>
      <c r="C214" s="242" t="s">
        <v>661</v>
      </c>
      <c r="D214" s="242" t="s">
        <v>582</v>
      </c>
      <c r="E214" s="243" t="s">
        <v>6043</v>
      </c>
      <c r="F214" s="244" t="s">
        <v>6044</v>
      </c>
      <c r="G214" s="245" t="s">
        <v>2139</v>
      </c>
      <c r="H214" s="246">
        <v>1</v>
      </c>
      <c r="I214" s="247"/>
      <c r="J214" s="248">
        <f>ROUND(I214*H214,2)</f>
        <v>0</v>
      </c>
      <c r="K214" s="249"/>
      <c r="L214" s="250"/>
      <c r="M214" s="251" t="s">
        <v>1</v>
      </c>
      <c r="N214" s="252" t="s">
        <v>41</v>
      </c>
      <c r="O214" s="81"/>
      <c r="P214" s="214">
        <f>O214*H214</f>
        <v>0</v>
      </c>
      <c r="Q214" s="214">
        <v>0</v>
      </c>
      <c r="R214" s="214">
        <f>Q214*H214</f>
        <v>0</v>
      </c>
      <c r="S214" s="214">
        <v>0</v>
      </c>
      <c r="T214" s="215">
        <f>S214*H214</f>
        <v>0</v>
      </c>
      <c r="U214" s="37"/>
      <c r="V214" s="37"/>
      <c r="W214" s="37"/>
      <c r="X214" s="37"/>
      <c r="Y214" s="37"/>
      <c r="Z214" s="37"/>
      <c r="AA214" s="37"/>
      <c r="AB214" s="37"/>
      <c r="AC214" s="37"/>
      <c r="AD214" s="37"/>
      <c r="AE214" s="37"/>
      <c r="AR214" s="216" t="s">
        <v>319</v>
      </c>
      <c r="AT214" s="216" t="s">
        <v>582</v>
      </c>
      <c r="AU214" s="216" t="s">
        <v>82</v>
      </c>
      <c r="AY214" s="18" t="s">
        <v>283</v>
      </c>
      <c r="BE214" s="217">
        <f>IF(N214="základná",J214,0)</f>
        <v>0</v>
      </c>
      <c r="BF214" s="217">
        <f>IF(N214="znížená",J214,0)</f>
        <v>0</v>
      </c>
      <c r="BG214" s="217">
        <f>IF(N214="zákl. prenesená",J214,0)</f>
        <v>0</v>
      </c>
      <c r="BH214" s="217">
        <f>IF(N214="zníž. prenesená",J214,0)</f>
        <v>0</v>
      </c>
      <c r="BI214" s="217">
        <f>IF(N214="nulová",J214,0)</f>
        <v>0</v>
      </c>
      <c r="BJ214" s="18" t="s">
        <v>87</v>
      </c>
      <c r="BK214" s="217">
        <f>ROUND(I214*H214,2)</f>
        <v>0</v>
      </c>
      <c r="BL214" s="18" t="s">
        <v>289</v>
      </c>
      <c r="BM214" s="216" t="s">
        <v>1091</v>
      </c>
    </row>
    <row r="215" s="2" customFormat="1" ht="16.5" customHeight="1">
      <c r="A215" s="37"/>
      <c r="B215" s="168"/>
      <c r="C215" s="242" t="s">
        <v>666</v>
      </c>
      <c r="D215" s="242" t="s">
        <v>582</v>
      </c>
      <c r="E215" s="243" t="s">
        <v>6045</v>
      </c>
      <c r="F215" s="244" t="s">
        <v>6046</v>
      </c>
      <c r="G215" s="245" t="s">
        <v>2139</v>
      </c>
      <c r="H215" s="246">
        <v>1</v>
      </c>
      <c r="I215" s="247"/>
      <c r="J215" s="248">
        <f>ROUND(I215*H215,2)</f>
        <v>0</v>
      </c>
      <c r="K215" s="249"/>
      <c r="L215" s="250"/>
      <c r="M215" s="251" t="s">
        <v>1</v>
      </c>
      <c r="N215" s="252" t="s">
        <v>41</v>
      </c>
      <c r="O215" s="81"/>
      <c r="P215" s="214">
        <f>O215*H215</f>
        <v>0</v>
      </c>
      <c r="Q215" s="214">
        <v>0</v>
      </c>
      <c r="R215" s="214">
        <f>Q215*H215</f>
        <v>0</v>
      </c>
      <c r="S215" s="214">
        <v>0</v>
      </c>
      <c r="T215" s="215">
        <f>S215*H215</f>
        <v>0</v>
      </c>
      <c r="U215" s="37"/>
      <c r="V215" s="37"/>
      <c r="W215" s="37"/>
      <c r="X215" s="37"/>
      <c r="Y215" s="37"/>
      <c r="Z215" s="37"/>
      <c r="AA215" s="37"/>
      <c r="AB215" s="37"/>
      <c r="AC215" s="37"/>
      <c r="AD215" s="37"/>
      <c r="AE215" s="37"/>
      <c r="AR215" s="216" t="s">
        <v>319</v>
      </c>
      <c r="AT215" s="216" t="s">
        <v>582</v>
      </c>
      <c r="AU215" s="216" t="s">
        <v>82</v>
      </c>
      <c r="AY215" s="18" t="s">
        <v>283</v>
      </c>
      <c r="BE215" s="217">
        <f>IF(N215="základná",J215,0)</f>
        <v>0</v>
      </c>
      <c r="BF215" s="217">
        <f>IF(N215="znížená",J215,0)</f>
        <v>0</v>
      </c>
      <c r="BG215" s="217">
        <f>IF(N215="zákl. prenesená",J215,0)</f>
        <v>0</v>
      </c>
      <c r="BH215" s="217">
        <f>IF(N215="zníž. prenesená",J215,0)</f>
        <v>0</v>
      </c>
      <c r="BI215" s="217">
        <f>IF(N215="nulová",J215,0)</f>
        <v>0</v>
      </c>
      <c r="BJ215" s="18" t="s">
        <v>87</v>
      </c>
      <c r="BK215" s="217">
        <f>ROUND(I215*H215,2)</f>
        <v>0</v>
      </c>
      <c r="BL215" s="18" t="s">
        <v>289</v>
      </c>
      <c r="BM215" s="216" t="s">
        <v>1105</v>
      </c>
    </row>
    <row r="216" s="2" customFormat="1" ht="16.5" customHeight="1">
      <c r="A216" s="37"/>
      <c r="B216" s="168"/>
      <c r="C216" s="242" t="s">
        <v>670</v>
      </c>
      <c r="D216" s="242" t="s">
        <v>582</v>
      </c>
      <c r="E216" s="243" t="s">
        <v>6047</v>
      </c>
      <c r="F216" s="244" t="s">
        <v>6048</v>
      </c>
      <c r="G216" s="245" t="s">
        <v>2139</v>
      </c>
      <c r="H216" s="246">
        <v>1</v>
      </c>
      <c r="I216" s="247"/>
      <c r="J216" s="248">
        <f>ROUND(I216*H216,2)</f>
        <v>0</v>
      </c>
      <c r="K216" s="249"/>
      <c r="L216" s="250"/>
      <c r="M216" s="251" t="s">
        <v>1</v>
      </c>
      <c r="N216" s="252" t="s">
        <v>41</v>
      </c>
      <c r="O216" s="81"/>
      <c r="P216" s="214">
        <f>O216*H216</f>
        <v>0</v>
      </c>
      <c r="Q216" s="214">
        <v>0</v>
      </c>
      <c r="R216" s="214">
        <f>Q216*H216</f>
        <v>0</v>
      </c>
      <c r="S216" s="214">
        <v>0</v>
      </c>
      <c r="T216" s="215">
        <f>S216*H216</f>
        <v>0</v>
      </c>
      <c r="U216" s="37"/>
      <c r="V216" s="37"/>
      <c r="W216" s="37"/>
      <c r="X216" s="37"/>
      <c r="Y216" s="37"/>
      <c r="Z216" s="37"/>
      <c r="AA216" s="37"/>
      <c r="AB216" s="37"/>
      <c r="AC216" s="37"/>
      <c r="AD216" s="37"/>
      <c r="AE216" s="37"/>
      <c r="AR216" s="216" t="s">
        <v>319</v>
      </c>
      <c r="AT216" s="216" t="s">
        <v>582</v>
      </c>
      <c r="AU216" s="216" t="s">
        <v>82</v>
      </c>
      <c r="AY216" s="18" t="s">
        <v>283</v>
      </c>
      <c r="BE216" s="217">
        <f>IF(N216="základná",J216,0)</f>
        <v>0</v>
      </c>
      <c r="BF216" s="217">
        <f>IF(N216="znížená",J216,0)</f>
        <v>0</v>
      </c>
      <c r="BG216" s="217">
        <f>IF(N216="zákl. prenesená",J216,0)</f>
        <v>0</v>
      </c>
      <c r="BH216" s="217">
        <f>IF(N216="zníž. prenesená",J216,0)</f>
        <v>0</v>
      </c>
      <c r="BI216" s="217">
        <f>IF(N216="nulová",J216,0)</f>
        <v>0</v>
      </c>
      <c r="BJ216" s="18" t="s">
        <v>87</v>
      </c>
      <c r="BK216" s="217">
        <f>ROUND(I216*H216,2)</f>
        <v>0</v>
      </c>
      <c r="BL216" s="18" t="s">
        <v>289</v>
      </c>
      <c r="BM216" s="216" t="s">
        <v>1121</v>
      </c>
    </row>
    <row r="217" s="2" customFormat="1" ht="16.5" customHeight="1">
      <c r="A217" s="37"/>
      <c r="B217" s="168"/>
      <c r="C217" s="242" t="s">
        <v>674</v>
      </c>
      <c r="D217" s="242" t="s">
        <v>582</v>
      </c>
      <c r="E217" s="243" t="s">
        <v>6049</v>
      </c>
      <c r="F217" s="244" t="s">
        <v>6050</v>
      </c>
      <c r="G217" s="245" t="s">
        <v>2139</v>
      </c>
      <c r="H217" s="246">
        <v>1</v>
      </c>
      <c r="I217" s="247"/>
      <c r="J217" s="248">
        <f>ROUND(I217*H217,2)</f>
        <v>0</v>
      </c>
      <c r="K217" s="249"/>
      <c r="L217" s="250"/>
      <c r="M217" s="251" t="s">
        <v>1</v>
      </c>
      <c r="N217" s="252" t="s">
        <v>41</v>
      </c>
      <c r="O217" s="81"/>
      <c r="P217" s="214">
        <f>O217*H217</f>
        <v>0</v>
      </c>
      <c r="Q217" s="214">
        <v>0</v>
      </c>
      <c r="R217" s="214">
        <f>Q217*H217</f>
        <v>0</v>
      </c>
      <c r="S217" s="214">
        <v>0</v>
      </c>
      <c r="T217" s="215">
        <f>S217*H217</f>
        <v>0</v>
      </c>
      <c r="U217" s="37"/>
      <c r="V217" s="37"/>
      <c r="W217" s="37"/>
      <c r="X217" s="37"/>
      <c r="Y217" s="37"/>
      <c r="Z217" s="37"/>
      <c r="AA217" s="37"/>
      <c r="AB217" s="37"/>
      <c r="AC217" s="37"/>
      <c r="AD217" s="37"/>
      <c r="AE217" s="37"/>
      <c r="AR217" s="216" t="s">
        <v>319</v>
      </c>
      <c r="AT217" s="216" t="s">
        <v>582</v>
      </c>
      <c r="AU217" s="216" t="s">
        <v>82</v>
      </c>
      <c r="AY217" s="18" t="s">
        <v>283</v>
      </c>
      <c r="BE217" s="217">
        <f>IF(N217="základná",J217,0)</f>
        <v>0</v>
      </c>
      <c r="BF217" s="217">
        <f>IF(N217="znížená",J217,0)</f>
        <v>0</v>
      </c>
      <c r="BG217" s="217">
        <f>IF(N217="zákl. prenesená",J217,0)</f>
        <v>0</v>
      </c>
      <c r="BH217" s="217">
        <f>IF(N217="zníž. prenesená",J217,0)</f>
        <v>0</v>
      </c>
      <c r="BI217" s="217">
        <f>IF(N217="nulová",J217,0)</f>
        <v>0</v>
      </c>
      <c r="BJ217" s="18" t="s">
        <v>87</v>
      </c>
      <c r="BK217" s="217">
        <f>ROUND(I217*H217,2)</f>
        <v>0</v>
      </c>
      <c r="BL217" s="18" t="s">
        <v>289</v>
      </c>
      <c r="BM217" s="216" t="s">
        <v>1130</v>
      </c>
    </row>
    <row r="218" s="2" customFormat="1" ht="16.5" customHeight="1">
      <c r="A218" s="37"/>
      <c r="B218" s="168"/>
      <c r="C218" s="242" t="s">
        <v>679</v>
      </c>
      <c r="D218" s="242" t="s">
        <v>582</v>
      </c>
      <c r="E218" s="243" t="s">
        <v>6051</v>
      </c>
      <c r="F218" s="244" t="s">
        <v>6052</v>
      </c>
      <c r="G218" s="245" t="s">
        <v>2139</v>
      </c>
      <c r="H218" s="246">
        <v>1</v>
      </c>
      <c r="I218" s="247"/>
      <c r="J218" s="248">
        <f>ROUND(I218*H218,2)</f>
        <v>0</v>
      </c>
      <c r="K218" s="249"/>
      <c r="L218" s="250"/>
      <c r="M218" s="251" t="s">
        <v>1</v>
      </c>
      <c r="N218" s="252" t="s">
        <v>41</v>
      </c>
      <c r="O218" s="81"/>
      <c r="P218" s="214">
        <f>O218*H218</f>
        <v>0</v>
      </c>
      <c r="Q218" s="214">
        <v>0</v>
      </c>
      <c r="R218" s="214">
        <f>Q218*H218</f>
        <v>0</v>
      </c>
      <c r="S218" s="214">
        <v>0</v>
      </c>
      <c r="T218" s="215">
        <f>S218*H218</f>
        <v>0</v>
      </c>
      <c r="U218" s="37"/>
      <c r="V218" s="37"/>
      <c r="W218" s="37"/>
      <c r="X218" s="37"/>
      <c r="Y218" s="37"/>
      <c r="Z218" s="37"/>
      <c r="AA218" s="37"/>
      <c r="AB218" s="37"/>
      <c r="AC218" s="37"/>
      <c r="AD218" s="37"/>
      <c r="AE218" s="37"/>
      <c r="AR218" s="216" t="s">
        <v>319</v>
      </c>
      <c r="AT218" s="216" t="s">
        <v>582</v>
      </c>
      <c r="AU218" s="216" t="s">
        <v>82</v>
      </c>
      <c r="AY218" s="18" t="s">
        <v>283</v>
      </c>
      <c r="BE218" s="217">
        <f>IF(N218="základná",J218,0)</f>
        <v>0</v>
      </c>
      <c r="BF218" s="217">
        <f>IF(N218="znížená",J218,0)</f>
        <v>0</v>
      </c>
      <c r="BG218" s="217">
        <f>IF(N218="zákl. prenesená",J218,0)</f>
        <v>0</v>
      </c>
      <c r="BH218" s="217">
        <f>IF(N218="zníž. prenesená",J218,0)</f>
        <v>0</v>
      </c>
      <c r="BI218" s="217">
        <f>IF(N218="nulová",J218,0)</f>
        <v>0</v>
      </c>
      <c r="BJ218" s="18" t="s">
        <v>87</v>
      </c>
      <c r="BK218" s="217">
        <f>ROUND(I218*H218,2)</f>
        <v>0</v>
      </c>
      <c r="BL218" s="18" t="s">
        <v>289</v>
      </c>
      <c r="BM218" s="216" t="s">
        <v>1140</v>
      </c>
    </row>
    <row r="219" s="2" customFormat="1" ht="16.5" customHeight="1">
      <c r="A219" s="37"/>
      <c r="B219" s="168"/>
      <c r="C219" s="242" t="s">
        <v>692</v>
      </c>
      <c r="D219" s="242" t="s">
        <v>582</v>
      </c>
      <c r="E219" s="243" t="s">
        <v>6053</v>
      </c>
      <c r="F219" s="244" t="s">
        <v>6054</v>
      </c>
      <c r="G219" s="245" t="s">
        <v>2139</v>
      </c>
      <c r="H219" s="246">
        <v>1</v>
      </c>
      <c r="I219" s="247"/>
      <c r="J219" s="248">
        <f>ROUND(I219*H219,2)</f>
        <v>0</v>
      </c>
      <c r="K219" s="249"/>
      <c r="L219" s="250"/>
      <c r="M219" s="251" t="s">
        <v>1</v>
      </c>
      <c r="N219" s="252" t="s">
        <v>41</v>
      </c>
      <c r="O219" s="81"/>
      <c r="P219" s="214">
        <f>O219*H219</f>
        <v>0</v>
      </c>
      <c r="Q219" s="214">
        <v>0</v>
      </c>
      <c r="R219" s="214">
        <f>Q219*H219</f>
        <v>0</v>
      </c>
      <c r="S219" s="214">
        <v>0</v>
      </c>
      <c r="T219" s="215">
        <f>S219*H219</f>
        <v>0</v>
      </c>
      <c r="U219" s="37"/>
      <c r="V219" s="37"/>
      <c r="W219" s="37"/>
      <c r="X219" s="37"/>
      <c r="Y219" s="37"/>
      <c r="Z219" s="37"/>
      <c r="AA219" s="37"/>
      <c r="AB219" s="37"/>
      <c r="AC219" s="37"/>
      <c r="AD219" s="37"/>
      <c r="AE219" s="37"/>
      <c r="AR219" s="216" t="s">
        <v>319</v>
      </c>
      <c r="AT219" s="216" t="s">
        <v>582</v>
      </c>
      <c r="AU219" s="216" t="s">
        <v>82</v>
      </c>
      <c r="AY219" s="18" t="s">
        <v>283</v>
      </c>
      <c r="BE219" s="217">
        <f>IF(N219="základná",J219,0)</f>
        <v>0</v>
      </c>
      <c r="BF219" s="217">
        <f>IF(N219="znížená",J219,0)</f>
        <v>0</v>
      </c>
      <c r="BG219" s="217">
        <f>IF(N219="zákl. prenesená",J219,0)</f>
        <v>0</v>
      </c>
      <c r="BH219" s="217">
        <f>IF(N219="zníž. prenesená",J219,0)</f>
        <v>0</v>
      </c>
      <c r="BI219" s="217">
        <f>IF(N219="nulová",J219,0)</f>
        <v>0</v>
      </c>
      <c r="BJ219" s="18" t="s">
        <v>87</v>
      </c>
      <c r="BK219" s="217">
        <f>ROUND(I219*H219,2)</f>
        <v>0</v>
      </c>
      <c r="BL219" s="18" t="s">
        <v>289</v>
      </c>
      <c r="BM219" s="216" t="s">
        <v>1156</v>
      </c>
    </row>
    <row r="220" s="12" customFormat="1" ht="25.92" customHeight="1">
      <c r="A220" s="12"/>
      <c r="B220" s="191"/>
      <c r="C220" s="12"/>
      <c r="D220" s="192" t="s">
        <v>74</v>
      </c>
      <c r="E220" s="193" t="s">
        <v>2337</v>
      </c>
      <c r="F220" s="193" t="s">
        <v>2338</v>
      </c>
      <c r="G220" s="12"/>
      <c r="H220" s="12"/>
      <c r="I220" s="194"/>
      <c r="J220" s="195">
        <f>BK220</f>
        <v>0</v>
      </c>
      <c r="K220" s="12"/>
      <c r="L220" s="191"/>
      <c r="M220" s="196"/>
      <c r="N220" s="197"/>
      <c r="O220" s="197"/>
      <c r="P220" s="198">
        <f>SUM(P221:P234)</f>
        <v>0</v>
      </c>
      <c r="Q220" s="197"/>
      <c r="R220" s="198">
        <f>SUM(R221:R234)</f>
        <v>0</v>
      </c>
      <c r="S220" s="197"/>
      <c r="T220" s="199">
        <f>SUM(T221:T234)</f>
        <v>0</v>
      </c>
      <c r="U220" s="12"/>
      <c r="V220" s="12"/>
      <c r="W220" s="12"/>
      <c r="X220" s="12"/>
      <c r="Y220" s="12"/>
      <c r="Z220" s="12"/>
      <c r="AA220" s="12"/>
      <c r="AB220" s="12"/>
      <c r="AC220" s="12"/>
      <c r="AD220" s="12"/>
      <c r="AE220" s="12"/>
      <c r="AR220" s="192" t="s">
        <v>82</v>
      </c>
      <c r="AT220" s="200" t="s">
        <v>74</v>
      </c>
      <c r="AU220" s="200" t="s">
        <v>75</v>
      </c>
      <c r="AY220" s="192" t="s">
        <v>283</v>
      </c>
      <c r="BK220" s="201">
        <f>SUM(BK221:BK234)</f>
        <v>0</v>
      </c>
    </row>
    <row r="221" s="2" customFormat="1" ht="16.5" customHeight="1">
      <c r="A221" s="37"/>
      <c r="B221" s="168"/>
      <c r="C221" s="204" t="s">
        <v>697</v>
      </c>
      <c r="D221" s="204" t="s">
        <v>285</v>
      </c>
      <c r="E221" s="205" t="s">
        <v>2339</v>
      </c>
      <c r="F221" s="206" t="s">
        <v>2340</v>
      </c>
      <c r="G221" s="207" t="s">
        <v>2139</v>
      </c>
      <c r="H221" s="208">
        <v>309</v>
      </c>
      <c r="I221" s="209"/>
      <c r="J221" s="210">
        <f>ROUND(I221*H221,2)</f>
        <v>0</v>
      </c>
      <c r="K221" s="211"/>
      <c r="L221" s="38"/>
      <c r="M221" s="212" t="s">
        <v>1</v>
      </c>
      <c r="N221" s="213" t="s">
        <v>41</v>
      </c>
      <c r="O221" s="81"/>
      <c r="P221" s="214">
        <f>O221*H221</f>
        <v>0</v>
      </c>
      <c r="Q221" s="214">
        <v>0</v>
      </c>
      <c r="R221" s="214">
        <f>Q221*H221</f>
        <v>0</v>
      </c>
      <c r="S221" s="214">
        <v>0</v>
      </c>
      <c r="T221" s="215">
        <f>S221*H221</f>
        <v>0</v>
      </c>
      <c r="U221" s="37"/>
      <c r="V221" s="37"/>
      <c r="W221" s="37"/>
      <c r="X221" s="37"/>
      <c r="Y221" s="37"/>
      <c r="Z221" s="37"/>
      <c r="AA221" s="37"/>
      <c r="AB221" s="37"/>
      <c r="AC221" s="37"/>
      <c r="AD221" s="37"/>
      <c r="AE221" s="37"/>
      <c r="AR221" s="216" t="s">
        <v>289</v>
      </c>
      <c r="AT221" s="216" t="s">
        <v>285</v>
      </c>
      <c r="AU221" s="216" t="s">
        <v>82</v>
      </c>
      <c r="AY221" s="18" t="s">
        <v>283</v>
      </c>
      <c r="BE221" s="217">
        <f>IF(N221="základná",J221,0)</f>
        <v>0</v>
      </c>
      <c r="BF221" s="217">
        <f>IF(N221="znížená",J221,0)</f>
        <v>0</v>
      </c>
      <c r="BG221" s="217">
        <f>IF(N221="zákl. prenesená",J221,0)</f>
        <v>0</v>
      </c>
      <c r="BH221" s="217">
        <f>IF(N221="zníž. prenesená",J221,0)</f>
        <v>0</v>
      </c>
      <c r="BI221" s="217">
        <f>IF(N221="nulová",J221,0)</f>
        <v>0</v>
      </c>
      <c r="BJ221" s="18" t="s">
        <v>87</v>
      </c>
      <c r="BK221" s="217">
        <f>ROUND(I221*H221,2)</f>
        <v>0</v>
      </c>
      <c r="BL221" s="18" t="s">
        <v>289</v>
      </c>
      <c r="BM221" s="216" t="s">
        <v>1172</v>
      </c>
    </row>
    <row r="222" s="2" customFormat="1" ht="16.5" customHeight="1">
      <c r="A222" s="37"/>
      <c r="B222" s="168"/>
      <c r="C222" s="242" t="s">
        <v>702</v>
      </c>
      <c r="D222" s="242" t="s">
        <v>582</v>
      </c>
      <c r="E222" s="243" t="s">
        <v>6055</v>
      </c>
      <c r="F222" s="244" t="s">
        <v>6056</v>
      </c>
      <c r="G222" s="245" t="s">
        <v>2139</v>
      </c>
      <c r="H222" s="246">
        <v>11</v>
      </c>
      <c r="I222" s="247"/>
      <c r="J222" s="248">
        <f>ROUND(I222*H222,2)</f>
        <v>0</v>
      </c>
      <c r="K222" s="249"/>
      <c r="L222" s="250"/>
      <c r="M222" s="251" t="s">
        <v>1</v>
      </c>
      <c r="N222" s="252" t="s">
        <v>41</v>
      </c>
      <c r="O222" s="81"/>
      <c r="P222" s="214">
        <f>O222*H222</f>
        <v>0</v>
      </c>
      <c r="Q222" s="214">
        <v>0</v>
      </c>
      <c r="R222" s="214">
        <f>Q222*H222</f>
        <v>0</v>
      </c>
      <c r="S222" s="214">
        <v>0</v>
      </c>
      <c r="T222" s="215">
        <f>S222*H222</f>
        <v>0</v>
      </c>
      <c r="U222" s="37"/>
      <c r="V222" s="37"/>
      <c r="W222" s="37"/>
      <c r="X222" s="37"/>
      <c r="Y222" s="37"/>
      <c r="Z222" s="37"/>
      <c r="AA222" s="37"/>
      <c r="AB222" s="37"/>
      <c r="AC222" s="37"/>
      <c r="AD222" s="37"/>
      <c r="AE222" s="37"/>
      <c r="AR222" s="216" t="s">
        <v>319</v>
      </c>
      <c r="AT222" s="216" t="s">
        <v>582</v>
      </c>
      <c r="AU222" s="216" t="s">
        <v>82</v>
      </c>
      <c r="AY222" s="18" t="s">
        <v>283</v>
      </c>
      <c r="BE222" s="217">
        <f>IF(N222="základná",J222,0)</f>
        <v>0</v>
      </c>
      <c r="BF222" s="217">
        <f>IF(N222="znížená",J222,0)</f>
        <v>0</v>
      </c>
      <c r="BG222" s="217">
        <f>IF(N222="zákl. prenesená",J222,0)</f>
        <v>0</v>
      </c>
      <c r="BH222" s="217">
        <f>IF(N222="zníž. prenesená",J222,0)</f>
        <v>0</v>
      </c>
      <c r="BI222" s="217">
        <f>IF(N222="nulová",J222,0)</f>
        <v>0</v>
      </c>
      <c r="BJ222" s="18" t="s">
        <v>87</v>
      </c>
      <c r="BK222" s="217">
        <f>ROUND(I222*H222,2)</f>
        <v>0</v>
      </c>
      <c r="BL222" s="18" t="s">
        <v>289</v>
      </c>
      <c r="BM222" s="216" t="s">
        <v>1182</v>
      </c>
    </row>
    <row r="223" s="2" customFormat="1" ht="16.5" customHeight="1">
      <c r="A223" s="37"/>
      <c r="B223" s="168"/>
      <c r="C223" s="242" t="s">
        <v>719</v>
      </c>
      <c r="D223" s="242" t="s">
        <v>582</v>
      </c>
      <c r="E223" s="243" t="s">
        <v>2342</v>
      </c>
      <c r="F223" s="244" t="s">
        <v>2343</v>
      </c>
      <c r="G223" s="245" t="s">
        <v>2139</v>
      </c>
      <c r="H223" s="246">
        <v>37</v>
      </c>
      <c r="I223" s="247"/>
      <c r="J223" s="248">
        <f>ROUND(I223*H223,2)</f>
        <v>0</v>
      </c>
      <c r="K223" s="249"/>
      <c r="L223" s="250"/>
      <c r="M223" s="251" t="s">
        <v>1</v>
      </c>
      <c r="N223" s="252" t="s">
        <v>41</v>
      </c>
      <c r="O223" s="81"/>
      <c r="P223" s="214">
        <f>O223*H223</f>
        <v>0</v>
      </c>
      <c r="Q223" s="214">
        <v>0</v>
      </c>
      <c r="R223" s="214">
        <f>Q223*H223</f>
        <v>0</v>
      </c>
      <c r="S223" s="214">
        <v>0</v>
      </c>
      <c r="T223" s="215">
        <f>S223*H223</f>
        <v>0</v>
      </c>
      <c r="U223" s="37"/>
      <c r="V223" s="37"/>
      <c r="W223" s="37"/>
      <c r="X223" s="37"/>
      <c r="Y223" s="37"/>
      <c r="Z223" s="37"/>
      <c r="AA223" s="37"/>
      <c r="AB223" s="37"/>
      <c r="AC223" s="37"/>
      <c r="AD223" s="37"/>
      <c r="AE223" s="37"/>
      <c r="AR223" s="216" t="s">
        <v>319</v>
      </c>
      <c r="AT223" s="216" t="s">
        <v>582</v>
      </c>
      <c r="AU223" s="216" t="s">
        <v>82</v>
      </c>
      <c r="AY223" s="18" t="s">
        <v>283</v>
      </c>
      <c r="BE223" s="217">
        <f>IF(N223="základná",J223,0)</f>
        <v>0</v>
      </c>
      <c r="BF223" s="217">
        <f>IF(N223="znížená",J223,0)</f>
        <v>0</v>
      </c>
      <c r="BG223" s="217">
        <f>IF(N223="zákl. prenesená",J223,0)</f>
        <v>0</v>
      </c>
      <c r="BH223" s="217">
        <f>IF(N223="zníž. prenesená",J223,0)</f>
        <v>0</v>
      </c>
      <c r="BI223" s="217">
        <f>IF(N223="nulová",J223,0)</f>
        <v>0</v>
      </c>
      <c r="BJ223" s="18" t="s">
        <v>87</v>
      </c>
      <c r="BK223" s="217">
        <f>ROUND(I223*H223,2)</f>
        <v>0</v>
      </c>
      <c r="BL223" s="18" t="s">
        <v>289</v>
      </c>
      <c r="BM223" s="216" t="s">
        <v>1192</v>
      </c>
    </row>
    <row r="224" s="2" customFormat="1" ht="16.5" customHeight="1">
      <c r="A224" s="37"/>
      <c r="B224" s="168"/>
      <c r="C224" s="242" t="s">
        <v>725</v>
      </c>
      <c r="D224" s="242" t="s">
        <v>582</v>
      </c>
      <c r="E224" s="243" t="s">
        <v>2345</v>
      </c>
      <c r="F224" s="244" t="s">
        <v>2346</v>
      </c>
      <c r="G224" s="245" t="s">
        <v>2139</v>
      </c>
      <c r="H224" s="246">
        <v>6</v>
      </c>
      <c r="I224" s="247"/>
      <c r="J224" s="248">
        <f>ROUND(I224*H224,2)</f>
        <v>0</v>
      </c>
      <c r="K224" s="249"/>
      <c r="L224" s="250"/>
      <c r="M224" s="251" t="s">
        <v>1</v>
      </c>
      <c r="N224" s="252" t="s">
        <v>41</v>
      </c>
      <c r="O224" s="81"/>
      <c r="P224" s="214">
        <f>O224*H224</f>
        <v>0</v>
      </c>
      <c r="Q224" s="214">
        <v>0</v>
      </c>
      <c r="R224" s="214">
        <f>Q224*H224</f>
        <v>0</v>
      </c>
      <c r="S224" s="214">
        <v>0</v>
      </c>
      <c r="T224" s="215">
        <f>S224*H224</f>
        <v>0</v>
      </c>
      <c r="U224" s="37"/>
      <c r="V224" s="37"/>
      <c r="W224" s="37"/>
      <c r="X224" s="37"/>
      <c r="Y224" s="37"/>
      <c r="Z224" s="37"/>
      <c r="AA224" s="37"/>
      <c r="AB224" s="37"/>
      <c r="AC224" s="37"/>
      <c r="AD224" s="37"/>
      <c r="AE224" s="37"/>
      <c r="AR224" s="216" t="s">
        <v>319</v>
      </c>
      <c r="AT224" s="216" t="s">
        <v>582</v>
      </c>
      <c r="AU224" s="216" t="s">
        <v>82</v>
      </c>
      <c r="AY224" s="18" t="s">
        <v>283</v>
      </c>
      <c r="BE224" s="217">
        <f>IF(N224="základná",J224,0)</f>
        <v>0</v>
      </c>
      <c r="BF224" s="217">
        <f>IF(N224="znížená",J224,0)</f>
        <v>0</v>
      </c>
      <c r="BG224" s="217">
        <f>IF(N224="zákl. prenesená",J224,0)</f>
        <v>0</v>
      </c>
      <c r="BH224" s="217">
        <f>IF(N224="zníž. prenesená",J224,0)</f>
        <v>0</v>
      </c>
      <c r="BI224" s="217">
        <f>IF(N224="nulová",J224,0)</f>
        <v>0</v>
      </c>
      <c r="BJ224" s="18" t="s">
        <v>87</v>
      </c>
      <c r="BK224" s="217">
        <f>ROUND(I224*H224,2)</f>
        <v>0</v>
      </c>
      <c r="BL224" s="18" t="s">
        <v>289</v>
      </c>
      <c r="BM224" s="216" t="s">
        <v>1202</v>
      </c>
    </row>
    <row r="225" s="2" customFormat="1" ht="16.5" customHeight="1">
      <c r="A225" s="37"/>
      <c r="B225" s="168"/>
      <c r="C225" s="242" t="s">
        <v>734</v>
      </c>
      <c r="D225" s="242" t="s">
        <v>582</v>
      </c>
      <c r="E225" s="243" t="s">
        <v>6057</v>
      </c>
      <c r="F225" s="244" t="s">
        <v>6058</v>
      </c>
      <c r="G225" s="245" t="s">
        <v>2139</v>
      </c>
      <c r="H225" s="246">
        <v>14</v>
      </c>
      <c r="I225" s="247"/>
      <c r="J225" s="248">
        <f>ROUND(I225*H225,2)</f>
        <v>0</v>
      </c>
      <c r="K225" s="249"/>
      <c r="L225" s="250"/>
      <c r="M225" s="251" t="s">
        <v>1</v>
      </c>
      <c r="N225" s="252" t="s">
        <v>41</v>
      </c>
      <c r="O225" s="81"/>
      <c r="P225" s="214">
        <f>O225*H225</f>
        <v>0</v>
      </c>
      <c r="Q225" s="214">
        <v>0</v>
      </c>
      <c r="R225" s="214">
        <f>Q225*H225</f>
        <v>0</v>
      </c>
      <c r="S225" s="214">
        <v>0</v>
      </c>
      <c r="T225" s="215">
        <f>S225*H225</f>
        <v>0</v>
      </c>
      <c r="U225" s="37"/>
      <c r="V225" s="37"/>
      <c r="W225" s="37"/>
      <c r="X225" s="37"/>
      <c r="Y225" s="37"/>
      <c r="Z225" s="37"/>
      <c r="AA225" s="37"/>
      <c r="AB225" s="37"/>
      <c r="AC225" s="37"/>
      <c r="AD225" s="37"/>
      <c r="AE225" s="37"/>
      <c r="AR225" s="216" t="s">
        <v>319</v>
      </c>
      <c r="AT225" s="216" t="s">
        <v>582</v>
      </c>
      <c r="AU225" s="216" t="s">
        <v>82</v>
      </c>
      <c r="AY225" s="18" t="s">
        <v>283</v>
      </c>
      <c r="BE225" s="217">
        <f>IF(N225="základná",J225,0)</f>
        <v>0</v>
      </c>
      <c r="BF225" s="217">
        <f>IF(N225="znížená",J225,0)</f>
        <v>0</v>
      </c>
      <c r="BG225" s="217">
        <f>IF(N225="zákl. prenesená",J225,0)</f>
        <v>0</v>
      </c>
      <c r="BH225" s="217">
        <f>IF(N225="zníž. prenesená",J225,0)</f>
        <v>0</v>
      </c>
      <c r="BI225" s="217">
        <f>IF(N225="nulová",J225,0)</f>
        <v>0</v>
      </c>
      <c r="BJ225" s="18" t="s">
        <v>87</v>
      </c>
      <c r="BK225" s="217">
        <f>ROUND(I225*H225,2)</f>
        <v>0</v>
      </c>
      <c r="BL225" s="18" t="s">
        <v>289</v>
      </c>
      <c r="BM225" s="216" t="s">
        <v>1211</v>
      </c>
    </row>
    <row r="226" s="2" customFormat="1" ht="16.5" customHeight="1">
      <c r="A226" s="37"/>
      <c r="B226" s="168"/>
      <c r="C226" s="242" t="s">
        <v>744</v>
      </c>
      <c r="D226" s="242" t="s">
        <v>582</v>
      </c>
      <c r="E226" s="243" t="s">
        <v>2348</v>
      </c>
      <c r="F226" s="244" t="s">
        <v>2349</v>
      </c>
      <c r="G226" s="245" t="s">
        <v>2139</v>
      </c>
      <c r="H226" s="246">
        <v>8</v>
      </c>
      <c r="I226" s="247"/>
      <c r="J226" s="248">
        <f>ROUND(I226*H226,2)</f>
        <v>0</v>
      </c>
      <c r="K226" s="249"/>
      <c r="L226" s="250"/>
      <c r="M226" s="251" t="s">
        <v>1</v>
      </c>
      <c r="N226" s="252" t="s">
        <v>41</v>
      </c>
      <c r="O226" s="81"/>
      <c r="P226" s="214">
        <f>O226*H226</f>
        <v>0</v>
      </c>
      <c r="Q226" s="214">
        <v>0</v>
      </c>
      <c r="R226" s="214">
        <f>Q226*H226</f>
        <v>0</v>
      </c>
      <c r="S226" s="214">
        <v>0</v>
      </c>
      <c r="T226" s="215">
        <f>S226*H226</f>
        <v>0</v>
      </c>
      <c r="U226" s="37"/>
      <c r="V226" s="37"/>
      <c r="W226" s="37"/>
      <c r="X226" s="37"/>
      <c r="Y226" s="37"/>
      <c r="Z226" s="37"/>
      <c r="AA226" s="37"/>
      <c r="AB226" s="37"/>
      <c r="AC226" s="37"/>
      <c r="AD226" s="37"/>
      <c r="AE226" s="37"/>
      <c r="AR226" s="216" t="s">
        <v>319</v>
      </c>
      <c r="AT226" s="216" t="s">
        <v>582</v>
      </c>
      <c r="AU226" s="216" t="s">
        <v>82</v>
      </c>
      <c r="AY226" s="18" t="s">
        <v>283</v>
      </c>
      <c r="BE226" s="217">
        <f>IF(N226="základná",J226,0)</f>
        <v>0</v>
      </c>
      <c r="BF226" s="217">
        <f>IF(N226="znížená",J226,0)</f>
        <v>0</v>
      </c>
      <c r="BG226" s="217">
        <f>IF(N226="zákl. prenesená",J226,0)</f>
        <v>0</v>
      </c>
      <c r="BH226" s="217">
        <f>IF(N226="zníž. prenesená",J226,0)</f>
        <v>0</v>
      </c>
      <c r="BI226" s="217">
        <f>IF(N226="nulová",J226,0)</f>
        <v>0</v>
      </c>
      <c r="BJ226" s="18" t="s">
        <v>87</v>
      </c>
      <c r="BK226" s="217">
        <f>ROUND(I226*H226,2)</f>
        <v>0</v>
      </c>
      <c r="BL226" s="18" t="s">
        <v>289</v>
      </c>
      <c r="BM226" s="216" t="s">
        <v>1226</v>
      </c>
    </row>
    <row r="227" s="2" customFormat="1" ht="16.5" customHeight="1">
      <c r="A227" s="37"/>
      <c r="B227" s="168"/>
      <c r="C227" s="242" t="s">
        <v>750</v>
      </c>
      <c r="D227" s="242" t="s">
        <v>582</v>
      </c>
      <c r="E227" s="243" t="s">
        <v>2351</v>
      </c>
      <c r="F227" s="244" t="s">
        <v>2352</v>
      </c>
      <c r="G227" s="245" t="s">
        <v>2139</v>
      </c>
      <c r="H227" s="246">
        <v>24</v>
      </c>
      <c r="I227" s="247"/>
      <c r="J227" s="248">
        <f>ROUND(I227*H227,2)</f>
        <v>0</v>
      </c>
      <c r="K227" s="249"/>
      <c r="L227" s="250"/>
      <c r="M227" s="251" t="s">
        <v>1</v>
      </c>
      <c r="N227" s="252" t="s">
        <v>41</v>
      </c>
      <c r="O227" s="81"/>
      <c r="P227" s="214">
        <f>O227*H227</f>
        <v>0</v>
      </c>
      <c r="Q227" s="214">
        <v>0</v>
      </c>
      <c r="R227" s="214">
        <f>Q227*H227</f>
        <v>0</v>
      </c>
      <c r="S227" s="214">
        <v>0</v>
      </c>
      <c r="T227" s="215">
        <f>S227*H227</f>
        <v>0</v>
      </c>
      <c r="U227" s="37"/>
      <c r="V227" s="37"/>
      <c r="W227" s="37"/>
      <c r="X227" s="37"/>
      <c r="Y227" s="37"/>
      <c r="Z227" s="37"/>
      <c r="AA227" s="37"/>
      <c r="AB227" s="37"/>
      <c r="AC227" s="37"/>
      <c r="AD227" s="37"/>
      <c r="AE227" s="37"/>
      <c r="AR227" s="216" t="s">
        <v>319</v>
      </c>
      <c r="AT227" s="216" t="s">
        <v>582</v>
      </c>
      <c r="AU227" s="216" t="s">
        <v>82</v>
      </c>
      <c r="AY227" s="18" t="s">
        <v>283</v>
      </c>
      <c r="BE227" s="217">
        <f>IF(N227="základná",J227,0)</f>
        <v>0</v>
      </c>
      <c r="BF227" s="217">
        <f>IF(N227="znížená",J227,0)</f>
        <v>0</v>
      </c>
      <c r="BG227" s="217">
        <f>IF(N227="zákl. prenesená",J227,0)</f>
        <v>0</v>
      </c>
      <c r="BH227" s="217">
        <f>IF(N227="zníž. prenesená",J227,0)</f>
        <v>0</v>
      </c>
      <c r="BI227" s="217">
        <f>IF(N227="nulová",J227,0)</f>
        <v>0</v>
      </c>
      <c r="BJ227" s="18" t="s">
        <v>87</v>
      </c>
      <c r="BK227" s="217">
        <f>ROUND(I227*H227,2)</f>
        <v>0</v>
      </c>
      <c r="BL227" s="18" t="s">
        <v>289</v>
      </c>
      <c r="BM227" s="216" t="s">
        <v>1237</v>
      </c>
    </row>
    <row r="228" s="2" customFormat="1" ht="16.5" customHeight="1">
      <c r="A228" s="37"/>
      <c r="B228" s="168"/>
      <c r="C228" s="242" t="s">
        <v>759</v>
      </c>
      <c r="D228" s="242" t="s">
        <v>582</v>
      </c>
      <c r="E228" s="243" t="s">
        <v>2354</v>
      </c>
      <c r="F228" s="244" t="s">
        <v>2355</v>
      </c>
      <c r="G228" s="245" t="s">
        <v>2139</v>
      </c>
      <c r="H228" s="246">
        <v>126</v>
      </c>
      <c r="I228" s="247"/>
      <c r="J228" s="248">
        <f>ROUND(I228*H228,2)</f>
        <v>0</v>
      </c>
      <c r="K228" s="249"/>
      <c r="L228" s="250"/>
      <c r="M228" s="251" t="s">
        <v>1</v>
      </c>
      <c r="N228" s="252" t="s">
        <v>41</v>
      </c>
      <c r="O228" s="81"/>
      <c r="P228" s="214">
        <f>O228*H228</f>
        <v>0</v>
      </c>
      <c r="Q228" s="214">
        <v>0</v>
      </c>
      <c r="R228" s="214">
        <f>Q228*H228</f>
        <v>0</v>
      </c>
      <c r="S228" s="214">
        <v>0</v>
      </c>
      <c r="T228" s="215">
        <f>S228*H228</f>
        <v>0</v>
      </c>
      <c r="U228" s="37"/>
      <c r="V228" s="37"/>
      <c r="W228" s="37"/>
      <c r="X228" s="37"/>
      <c r="Y228" s="37"/>
      <c r="Z228" s="37"/>
      <c r="AA228" s="37"/>
      <c r="AB228" s="37"/>
      <c r="AC228" s="37"/>
      <c r="AD228" s="37"/>
      <c r="AE228" s="37"/>
      <c r="AR228" s="216" t="s">
        <v>319</v>
      </c>
      <c r="AT228" s="216" t="s">
        <v>582</v>
      </c>
      <c r="AU228" s="216" t="s">
        <v>82</v>
      </c>
      <c r="AY228" s="18" t="s">
        <v>283</v>
      </c>
      <c r="BE228" s="217">
        <f>IF(N228="základná",J228,0)</f>
        <v>0</v>
      </c>
      <c r="BF228" s="217">
        <f>IF(N228="znížená",J228,0)</f>
        <v>0</v>
      </c>
      <c r="BG228" s="217">
        <f>IF(N228="zákl. prenesená",J228,0)</f>
        <v>0</v>
      </c>
      <c r="BH228" s="217">
        <f>IF(N228="zníž. prenesená",J228,0)</f>
        <v>0</v>
      </c>
      <c r="BI228" s="217">
        <f>IF(N228="nulová",J228,0)</f>
        <v>0</v>
      </c>
      <c r="BJ228" s="18" t="s">
        <v>87</v>
      </c>
      <c r="BK228" s="217">
        <f>ROUND(I228*H228,2)</f>
        <v>0</v>
      </c>
      <c r="BL228" s="18" t="s">
        <v>289</v>
      </c>
      <c r="BM228" s="216" t="s">
        <v>1247</v>
      </c>
    </row>
    <row r="229" s="2" customFormat="1" ht="16.5" customHeight="1">
      <c r="A229" s="37"/>
      <c r="B229" s="168"/>
      <c r="C229" s="242" t="s">
        <v>769</v>
      </c>
      <c r="D229" s="242" t="s">
        <v>582</v>
      </c>
      <c r="E229" s="243" t="s">
        <v>2357</v>
      </c>
      <c r="F229" s="244" t="s">
        <v>2358</v>
      </c>
      <c r="G229" s="245" t="s">
        <v>2139</v>
      </c>
      <c r="H229" s="246">
        <v>5</v>
      </c>
      <c r="I229" s="247"/>
      <c r="J229" s="248">
        <f>ROUND(I229*H229,2)</f>
        <v>0</v>
      </c>
      <c r="K229" s="249"/>
      <c r="L229" s="250"/>
      <c r="M229" s="251" t="s">
        <v>1</v>
      </c>
      <c r="N229" s="252" t="s">
        <v>41</v>
      </c>
      <c r="O229" s="81"/>
      <c r="P229" s="214">
        <f>O229*H229</f>
        <v>0</v>
      </c>
      <c r="Q229" s="214">
        <v>0</v>
      </c>
      <c r="R229" s="214">
        <f>Q229*H229</f>
        <v>0</v>
      </c>
      <c r="S229" s="214">
        <v>0</v>
      </c>
      <c r="T229" s="215">
        <f>S229*H229</f>
        <v>0</v>
      </c>
      <c r="U229" s="37"/>
      <c r="V229" s="37"/>
      <c r="W229" s="37"/>
      <c r="X229" s="37"/>
      <c r="Y229" s="37"/>
      <c r="Z229" s="37"/>
      <c r="AA229" s="37"/>
      <c r="AB229" s="37"/>
      <c r="AC229" s="37"/>
      <c r="AD229" s="37"/>
      <c r="AE229" s="37"/>
      <c r="AR229" s="216" t="s">
        <v>319</v>
      </c>
      <c r="AT229" s="216" t="s">
        <v>582</v>
      </c>
      <c r="AU229" s="216" t="s">
        <v>82</v>
      </c>
      <c r="AY229" s="18" t="s">
        <v>283</v>
      </c>
      <c r="BE229" s="217">
        <f>IF(N229="základná",J229,0)</f>
        <v>0</v>
      </c>
      <c r="BF229" s="217">
        <f>IF(N229="znížená",J229,0)</f>
        <v>0</v>
      </c>
      <c r="BG229" s="217">
        <f>IF(N229="zákl. prenesená",J229,0)</f>
        <v>0</v>
      </c>
      <c r="BH229" s="217">
        <f>IF(N229="zníž. prenesená",J229,0)</f>
        <v>0</v>
      </c>
      <c r="BI229" s="217">
        <f>IF(N229="nulová",J229,0)</f>
        <v>0</v>
      </c>
      <c r="BJ229" s="18" t="s">
        <v>87</v>
      </c>
      <c r="BK229" s="217">
        <f>ROUND(I229*H229,2)</f>
        <v>0</v>
      </c>
      <c r="BL229" s="18" t="s">
        <v>289</v>
      </c>
      <c r="BM229" s="216" t="s">
        <v>1257</v>
      </c>
    </row>
    <row r="230" s="2" customFormat="1" ht="16.5" customHeight="1">
      <c r="A230" s="37"/>
      <c r="B230" s="168"/>
      <c r="C230" s="242" t="s">
        <v>774</v>
      </c>
      <c r="D230" s="242" t="s">
        <v>582</v>
      </c>
      <c r="E230" s="243" t="s">
        <v>6059</v>
      </c>
      <c r="F230" s="244" t="s">
        <v>6060</v>
      </c>
      <c r="G230" s="245" t="s">
        <v>2139</v>
      </c>
      <c r="H230" s="246">
        <v>11</v>
      </c>
      <c r="I230" s="247"/>
      <c r="J230" s="248">
        <f>ROUND(I230*H230,2)</f>
        <v>0</v>
      </c>
      <c r="K230" s="249"/>
      <c r="L230" s="250"/>
      <c r="M230" s="251" t="s">
        <v>1</v>
      </c>
      <c r="N230" s="252" t="s">
        <v>41</v>
      </c>
      <c r="O230" s="81"/>
      <c r="P230" s="214">
        <f>O230*H230</f>
        <v>0</v>
      </c>
      <c r="Q230" s="214">
        <v>0</v>
      </c>
      <c r="R230" s="214">
        <f>Q230*H230</f>
        <v>0</v>
      </c>
      <c r="S230" s="214">
        <v>0</v>
      </c>
      <c r="T230" s="215">
        <f>S230*H230</f>
        <v>0</v>
      </c>
      <c r="U230" s="37"/>
      <c r="V230" s="37"/>
      <c r="W230" s="37"/>
      <c r="X230" s="37"/>
      <c r="Y230" s="37"/>
      <c r="Z230" s="37"/>
      <c r="AA230" s="37"/>
      <c r="AB230" s="37"/>
      <c r="AC230" s="37"/>
      <c r="AD230" s="37"/>
      <c r="AE230" s="37"/>
      <c r="AR230" s="216" t="s">
        <v>319</v>
      </c>
      <c r="AT230" s="216" t="s">
        <v>582</v>
      </c>
      <c r="AU230" s="216" t="s">
        <v>82</v>
      </c>
      <c r="AY230" s="18" t="s">
        <v>283</v>
      </c>
      <c r="BE230" s="217">
        <f>IF(N230="základná",J230,0)</f>
        <v>0</v>
      </c>
      <c r="BF230" s="217">
        <f>IF(N230="znížená",J230,0)</f>
        <v>0</v>
      </c>
      <c r="BG230" s="217">
        <f>IF(N230="zákl. prenesená",J230,0)</f>
        <v>0</v>
      </c>
      <c r="BH230" s="217">
        <f>IF(N230="zníž. prenesená",J230,0)</f>
        <v>0</v>
      </c>
      <c r="BI230" s="217">
        <f>IF(N230="nulová",J230,0)</f>
        <v>0</v>
      </c>
      <c r="BJ230" s="18" t="s">
        <v>87</v>
      </c>
      <c r="BK230" s="217">
        <f>ROUND(I230*H230,2)</f>
        <v>0</v>
      </c>
      <c r="BL230" s="18" t="s">
        <v>289</v>
      </c>
      <c r="BM230" s="216" t="s">
        <v>1267</v>
      </c>
    </row>
    <row r="231" s="2" customFormat="1" ht="16.5" customHeight="1">
      <c r="A231" s="37"/>
      <c r="B231" s="168"/>
      <c r="C231" s="242" t="s">
        <v>779</v>
      </c>
      <c r="D231" s="242" t="s">
        <v>582</v>
      </c>
      <c r="E231" s="243" t="s">
        <v>6061</v>
      </c>
      <c r="F231" s="244" t="s">
        <v>6062</v>
      </c>
      <c r="G231" s="245" t="s">
        <v>2139</v>
      </c>
      <c r="H231" s="246">
        <v>2</v>
      </c>
      <c r="I231" s="247"/>
      <c r="J231" s="248">
        <f>ROUND(I231*H231,2)</f>
        <v>0</v>
      </c>
      <c r="K231" s="249"/>
      <c r="L231" s="250"/>
      <c r="M231" s="251" t="s">
        <v>1</v>
      </c>
      <c r="N231" s="252" t="s">
        <v>41</v>
      </c>
      <c r="O231" s="81"/>
      <c r="P231" s="214">
        <f>O231*H231</f>
        <v>0</v>
      </c>
      <c r="Q231" s="214">
        <v>0</v>
      </c>
      <c r="R231" s="214">
        <f>Q231*H231</f>
        <v>0</v>
      </c>
      <c r="S231" s="214">
        <v>0</v>
      </c>
      <c r="T231" s="215">
        <f>S231*H231</f>
        <v>0</v>
      </c>
      <c r="U231" s="37"/>
      <c r="V231" s="37"/>
      <c r="W231" s="37"/>
      <c r="X231" s="37"/>
      <c r="Y231" s="37"/>
      <c r="Z231" s="37"/>
      <c r="AA231" s="37"/>
      <c r="AB231" s="37"/>
      <c r="AC231" s="37"/>
      <c r="AD231" s="37"/>
      <c r="AE231" s="37"/>
      <c r="AR231" s="216" t="s">
        <v>319</v>
      </c>
      <c r="AT231" s="216" t="s">
        <v>582</v>
      </c>
      <c r="AU231" s="216" t="s">
        <v>82</v>
      </c>
      <c r="AY231" s="18" t="s">
        <v>283</v>
      </c>
      <c r="BE231" s="217">
        <f>IF(N231="základná",J231,0)</f>
        <v>0</v>
      </c>
      <c r="BF231" s="217">
        <f>IF(N231="znížená",J231,0)</f>
        <v>0</v>
      </c>
      <c r="BG231" s="217">
        <f>IF(N231="zákl. prenesená",J231,0)</f>
        <v>0</v>
      </c>
      <c r="BH231" s="217">
        <f>IF(N231="zníž. prenesená",J231,0)</f>
        <v>0</v>
      </c>
      <c r="BI231" s="217">
        <f>IF(N231="nulová",J231,0)</f>
        <v>0</v>
      </c>
      <c r="BJ231" s="18" t="s">
        <v>87</v>
      </c>
      <c r="BK231" s="217">
        <f>ROUND(I231*H231,2)</f>
        <v>0</v>
      </c>
      <c r="BL231" s="18" t="s">
        <v>289</v>
      </c>
      <c r="BM231" s="216" t="s">
        <v>1278</v>
      </c>
    </row>
    <row r="232" s="2" customFormat="1" ht="16.5" customHeight="1">
      <c r="A232" s="37"/>
      <c r="B232" s="168"/>
      <c r="C232" s="242" t="s">
        <v>788</v>
      </c>
      <c r="D232" s="242" t="s">
        <v>582</v>
      </c>
      <c r="E232" s="243" t="s">
        <v>2360</v>
      </c>
      <c r="F232" s="244" t="s">
        <v>2361</v>
      </c>
      <c r="G232" s="245" t="s">
        <v>2139</v>
      </c>
      <c r="H232" s="246">
        <v>55</v>
      </c>
      <c r="I232" s="247"/>
      <c r="J232" s="248">
        <f>ROUND(I232*H232,2)</f>
        <v>0</v>
      </c>
      <c r="K232" s="249"/>
      <c r="L232" s="250"/>
      <c r="M232" s="251" t="s">
        <v>1</v>
      </c>
      <c r="N232" s="252" t="s">
        <v>41</v>
      </c>
      <c r="O232" s="81"/>
      <c r="P232" s="214">
        <f>O232*H232</f>
        <v>0</v>
      </c>
      <c r="Q232" s="214">
        <v>0</v>
      </c>
      <c r="R232" s="214">
        <f>Q232*H232</f>
        <v>0</v>
      </c>
      <c r="S232" s="214">
        <v>0</v>
      </c>
      <c r="T232" s="215">
        <f>S232*H232</f>
        <v>0</v>
      </c>
      <c r="U232" s="37"/>
      <c r="V232" s="37"/>
      <c r="W232" s="37"/>
      <c r="X232" s="37"/>
      <c r="Y232" s="37"/>
      <c r="Z232" s="37"/>
      <c r="AA232" s="37"/>
      <c r="AB232" s="37"/>
      <c r="AC232" s="37"/>
      <c r="AD232" s="37"/>
      <c r="AE232" s="37"/>
      <c r="AR232" s="216" t="s">
        <v>319</v>
      </c>
      <c r="AT232" s="216" t="s">
        <v>582</v>
      </c>
      <c r="AU232" s="216" t="s">
        <v>82</v>
      </c>
      <c r="AY232" s="18" t="s">
        <v>283</v>
      </c>
      <c r="BE232" s="217">
        <f>IF(N232="základná",J232,0)</f>
        <v>0</v>
      </c>
      <c r="BF232" s="217">
        <f>IF(N232="znížená",J232,0)</f>
        <v>0</v>
      </c>
      <c r="BG232" s="217">
        <f>IF(N232="zákl. prenesená",J232,0)</f>
        <v>0</v>
      </c>
      <c r="BH232" s="217">
        <f>IF(N232="zníž. prenesená",J232,0)</f>
        <v>0</v>
      </c>
      <c r="BI232" s="217">
        <f>IF(N232="nulová",J232,0)</f>
        <v>0</v>
      </c>
      <c r="BJ232" s="18" t="s">
        <v>87</v>
      </c>
      <c r="BK232" s="217">
        <f>ROUND(I232*H232,2)</f>
        <v>0</v>
      </c>
      <c r="BL232" s="18" t="s">
        <v>289</v>
      </c>
      <c r="BM232" s="216" t="s">
        <v>1291</v>
      </c>
    </row>
    <row r="233" s="2" customFormat="1" ht="16.5" customHeight="1">
      <c r="A233" s="37"/>
      <c r="B233" s="168"/>
      <c r="C233" s="242" t="s">
        <v>798</v>
      </c>
      <c r="D233" s="242" t="s">
        <v>582</v>
      </c>
      <c r="E233" s="243" t="s">
        <v>2363</v>
      </c>
      <c r="F233" s="244" t="s">
        <v>2364</v>
      </c>
      <c r="G233" s="245" t="s">
        <v>2139</v>
      </c>
      <c r="H233" s="246">
        <v>19</v>
      </c>
      <c r="I233" s="247"/>
      <c r="J233" s="248">
        <f>ROUND(I233*H233,2)</f>
        <v>0</v>
      </c>
      <c r="K233" s="249"/>
      <c r="L233" s="250"/>
      <c r="M233" s="251" t="s">
        <v>1</v>
      </c>
      <c r="N233" s="252" t="s">
        <v>41</v>
      </c>
      <c r="O233" s="81"/>
      <c r="P233" s="214">
        <f>O233*H233</f>
        <v>0</v>
      </c>
      <c r="Q233" s="214">
        <v>0</v>
      </c>
      <c r="R233" s="214">
        <f>Q233*H233</f>
        <v>0</v>
      </c>
      <c r="S233" s="214">
        <v>0</v>
      </c>
      <c r="T233" s="215">
        <f>S233*H233</f>
        <v>0</v>
      </c>
      <c r="U233" s="37"/>
      <c r="V233" s="37"/>
      <c r="W233" s="37"/>
      <c r="X233" s="37"/>
      <c r="Y233" s="37"/>
      <c r="Z233" s="37"/>
      <c r="AA233" s="37"/>
      <c r="AB233" s="37"/>
      <c r="AC233" s="37"/>
      <c r="AD233" s="37"/>
      <c r="AE233" s="37"/>
      <c r="AR233" s="216" t="s">
        <v>319</v>
      </c>
      <c r="AT233" s="216" t="s">
        <v>582</v>
      </c>
      <c r="AU233" s="216" t="s">
        <v>82</v>
      </c>
      <c r="AY233" s="18" t="s">
        <v>283</v>
      </c>
      <c r="BE233" s="217">
        <f>IF(N233="základná",J233,0)</f>
        <v>0</v>
      </c>
      <c r="BF233" s="217">
        <f>IF(N233="znížená",J233,0)</f>
        <v>0</v>
      </c>
      <c r="BG233" s="217">
        <f>IF(N233="zákl. prenesená",J233,0)</f>
        <v>0</v>
      </c>
      <c r="BH233" s="217">
        <f>IF(N233="zníž. prenesená",J233,0)</f>
        <v>0</v>
      </c>
      <c r="BI233" s="217">
        <f>IF(N233="nulová",J233,0)</f>
        <v>0</v>
      </c>
      <c r="BJ233" s="18" t="s">
        <v>87</v>
      </c>
      <c r="BK233" s="217">
        <f>ROUND(I233*H233,2)</f>
        <v>0</v>
      </c>
      <c r="BL233" s="18" t="s">
        <v>289</v>
      </c>
      <c r="BM233" s="216" t="s">
        <v>1299</v>
      </c>
    </row>
    <row r="234" s="2" customFormat="1" ht="16.5" customHeight="1">
      <c r="A234" s="37"/>
      <c r="B234" s="168"/>
      <c r="C234" s="242" t="s">
        <v>803</v>
      </c>
      <c r="D234" s="242" t="s">
        <v>582</v>
      </c>
      <c r="E234" s="243" t="s">
        <v>2366</v>
      </c>
      <c r="F234" s="244" t="s">
        <v>2367</v>
      </c>
      <c r="G234" s="245" t="s">
        <v>2139</v>
      </c>
      <c r="H234" s="246">
        <v>2</v>
      </c>
      <c r="I234" s="247"/>
      <c r="J234" s="248">
        <f>ROUND(I234*H234,2)</f>
        <v>0</v>
      </c>
      <c r="K234" s="249"/>
      <c r="L234" s="250"/>
      <c r="M234" s="251" t="s">
        <v>1</v>
      </c>
      <c r="N234" s="252" t="s">
        <v>41</v>
      </c>
      <c r="O234" s="81"/>
      <c r="P234" s="214">
        <f>O234*H234</f>
        <v>0</v>
      </c>
      <c r="Q234" s="214">
        <v>0</v>
      </c>
      <c r="R234" s="214">
        <f>Q234*H234</f>
        <v>0</v>
      </c>
      <c r="S234" s="214">
        <v>0</v>
      </c>
      <c r="T234" s="215">
        <f>S234*H234</f>
        <v>0</v>
      </c>
      <c r="U234" s="37"/>
      <c r="V234" s="37"/>
      <c r="W234" s="37"/>
      <c r="X234" s="37"/>
      <c r="Y234" s="37"/>
      <c r="Z234" s="37"/>
      <c r="AA234" s="37"/>
      <c r="AB234" s="37"/>
      <c r="AC234" s="37"/>
      <c r="AD234" s="37"/>
      <c r="AE234" s="37"/>
      <c r="AR234" s="216" t="s">
        <v>319</v>
      </c>
      <c r="AT234" s="216" t="s">
        <v>582</v>
      </c>
      <c r="AU234" s="216" t="s">
        <v>82</v>
      </c>
      <c r="AY234" s="18" t="s">
        <v>283</v>
      </c>
      <c r="BE234" s="217">
        <f>IF(N234="základná",J234,0)</f>
        <v>0</v>
      </c>
      <c r="BF234" s="217">
        <f>IF(N234="znížená",J234,0)</f>
        <v>0</v>
      </c>
      <c r="BG234" s="217">
        <f>IF(N234="zákl. prenesená",J234,0)</f>
        <v>0</v>
      </c>
      <c r="BH234" s="217">
        <f>IF(N234="zníž. prenesená",J234,0)</f>
        <v>0</v>
      </c>
      <c r="BI234" s="217">
        <f>IF(N234="nulová",J234,0)</f>
        <v>0</v>
      </c>
      <c r="BJ234" s="18" t="s">
        <v>87</v>
      </c>
      <c r="BK234" s="217">
        <f>ROUND(I234*H234,2)</f>
        <v>0</v>
      </c>
      <c r="BL234" s="18" t="s">
        <v>289</v>
      </c>
      <c r="BM234" s="216" t="s">
        <v>1308</v>
      </c>
    </row>
    <row r="235" s="12" customFormat="1" ht="25.92" customHeight="1">
      <c r="A235" s="12"/>
      <c r="B235" s="191"/>
      <c r="C235" s="12"/>
      <c r="D235" s="192" t="s">
        <v>74</v>
      </c>
      <c r="E235" s="193" t="s">
        <v>2378</v>
      </c>
      <c r="F235" s="193" t="s">
        <v>2379</v>
      </c>
      <c r="G235" s="12"/>
      <c r="H235" s="12"/>
      <c r="I235" s="194"/>
      <c r="J235" s="195">
        <f>BK235</f>
        <v>0</v>
      </c>
      <c r="K235" s="12"/>
      <c r="L235" s="191"/>
      <c r="M235" s="196"/>
      <c r="N235" s="197"/>
      <c r="O235" s="197"/>
      <c r="P235" s="198">
        <f>P236+SUM(P237:P241)</f>
        <v>0</v>
      </c>
      <c r="Q235" s="197"/>
      <c r="R235" s="198">
        <f>R236+SUM(R237:R241)</f>
        <v>0</v>
      </c>
      <c r="S235" s="197"/>
      <c r="T235" s="199">
        <f>T236+SUM(T237:T241)</f>
        <v>0</v>
      </c>
      <c r="U235" s="12"/>
      <c r="V235" s="12"/>
      <c r="W235" s="12"/>
      <c r="X235" s="12"/>
      <c r="Y235" s="12"/>
      <c r="Z235" s="12"/>
      <c r="AA235" s="12"/>
      <c r="AB235" s="12"/>
      <c r="AC235" s="12"/>
      <c r="AD235" s="12"/>
      <c r="AE235" s="12"/>
      <c r="AR235" s="192" t="s">
        <v>82</v>
      </c>
      <c r="AT235" s="200" t="s">
        <v>74</v>
      </c>
      <c r="AU235" s="200" t="s">
        <v>75</v>
      </c>
      <c r="AY235" s="192" t="s">
        <v>283</v>
      </c>
      <c r="BK235" s="201">
        <f>BK236+SUM(BK237:BK241)</f>
        <v>0</v>
      </c>
    </row>
    <row r="236" s="2" customFormat="1" ht="24.15" customHeight="1">
      <c r="A236" s="37"/>
      <c r="B236" s="168"/>
      <c r="C236" s="204" t="s">
        <v>807</v>
      </c>
      <c r="D236" s="204" t="s">
        <v>285</v>
      </c>
      <c r="E236" s="205" t="s">
        <v>2398</v>
      </c>
      <c r="F236" s="206" t="s">
        <v>2399</v>
      </c>
      <c r="G236" s="207" t="s">
        <v>2139</v>
      </c>
      <c r="H236" s="208">
        <v>40</v>
      </c>
      <c r="I236" s="209"/>
      <c r="J236" s="210">
        <f>ROUND(I236*H236,2)</f>
        <v>0</v>
      </c>
      <c r="K236" s="211"/>
      <c r="L236" s="38"/>
      <c r="M236" s="212" t="s">
        <v>1</v>
      </c>
      <c r="N236" s="213" t="s">
        <v>41</v>
      </c>
      <c r="O236" s="81"/>
      <c r="P236" s="214">
        <f>O236*H236</f>
        <v>0</v>
      </c>
      <c r="Q236" s="214">
        <v>0</v>
      </c>
      <c r="R236" s="214">
        <f>Q236*H236</f>
        <v>0</v>
      </c>
      <c r="S236" s="214">
        <v>0</v>
      </c>
      <c r="T236" s="215">
        <f>S236*H236</f>
        <v>0</v>
      </c>
      <c r="U236" s="37"/>
      <c r="V236" s="37"/>
      <c r="W236" s="37"/>
      <c r="X236" s="37"/>
      <c r="Y236" s="37"/>
      <c r="Z236" s="37"/>
      <c r="AA236" s="37"/>
      <c r="AB236" s="37"/>
      <c r="AC236" s="37"/>
      <c r="AD236" s="37"/>
      <c r="AE236" s="37"/>
      <c r="AR236" s="216" t="s">
        <v>289</v>
      </c>
      <c r="AT236" s="216" t="s">
        <v>285</v>
      </c>
      <c r="AU236" s="216" t="s">
        <v>82</v>
      </c>
      <c r="AY236" s="18" t="s">
        <v>283</v>
      </c>
      <c r="BE236" s="217">
        <f>IF(N236="základná",J236,0)</f>
        <v>0</v>
      </c>
      <c r="BF236" s="217">
        <f>IF(N236="znížená",J236,0)</f>
        <v>0</v>
      </c>
      <c r="BG236" s="217">
        <f>IF(N236="zákl. prenesená",J236,0)</f>
        <v>0</v>
      </c>
      <c r="BH236" s="217">
        <f>IF(N236="zníž. prenesená",J236,0)</f>
        <v>0</v>
      </c>
      <c r="BI236" s="217">
        <f>IF(N236="nulová",J236,0)</f>
        <v>0</v>
      </c>
      <c r="BJ236" s="18" t="s">
        <v>87</v>
      </c>
      <c r="BK236" s="217">
        <f>ROUND(I236*H236,2)</f>
        <v>0</v>
      </c>
      <c r="BL236" s="18" t="s">
        <v>289</v>
      </c>
      <c r="BM236" s="216" t="s">
        <v>1318</v>
      </c>
    </row>
    <row r="237" s="2" customFormat="1" ht="33" customHeight="1">
      <c r="A237" s="37"/>
      <c r="B237" s="168"/>
      <c r="C237" s="242" t="s">
        <v>811</v>
      </c>
      <c r="D237" s="242" t="s">
        <v>582</v>
      </c>
      <c r="E237" s="243" t="s">
        <v>2401</v>
      </c>
      <c r="F237" s="244" t="s">
        <v>2402</v>
      </c>
      <c r="G237" s="245" t="s">
        <v>2139</v>
      </c>
      <c r="H237" s="246">
        <v>40</v>
      </c>
      <c r="I237" s="247"/>
      <c r="J237" s="248">
        <f>ROUND(I237*H237,2)</f>
        <v>0</v>
      </c>
      <c r="K237" s="249"/>
      <c r="L237" s="250"/>
      <c r="M237" s="251" t="s">
        <v>1</v>
      </c>
      <c r="N237" s="252" t="s">
        <v>41</v>
      </c>
      <c r="O237" s="81"/>
      <c r="P237" s="214">
        <f>O237*H237</f>
        <v>0</v>
      </c>
      <c r="Q237" s="214">
        <v>0</v>
      </c>
      <c r="R237" s="214">
        <f>Q237*H237</f>
        <v>0</v>
      </c>
      <c r="S237" s="214">
        <v>0</v>
      </c>
      <c r="T237" s="215">
        <f>S237*H237</f>
        <v>0</v>
      </c>
      <c r="U237" s="37"/>
      <c r="V237" s="37"/>
      <c r="W237" s="37"/>
      <c r="X237" s="37"/>
      <c r="Y237" s="37"/>
      <c r="Z237" s="37"/>
      <c r="AA237" s="37"/>
      <c r="AB237" s="37"/>
      <c r="AC237" s="37"/>
      <c r="AD237" s="37"/>
      <c r="AE237" s="37"/>
      <c r="AR237" s="216" t="s">
        <v>319</v>
      </c>
      <c r="AT237" s="216" t="s">
        <v>582</v>
      </c>
      <c r="AU237" s="216" t="s">
        <v>82</v>
      </c>
      <c r="AY237" s="18" t="s">
        <v>283</v>
      </c>
      <c r="BE237" s="217">
        <f>IF(N237="základná",J237,0)</f>
        <v>0</v>
      </c>
      <c r="BF237" s="217">
        <f>IF(N237="znížená",J237,0)</f>
        <v>0</v>
      </c>
      <c r="BG237" s="217">
        <f>IF(N237="zákl. prenesená",J237,0)</f>
        <v>0</v>
      </c>
      <c r="BH237" s="217">
        <f>IF(N237="zníž. prenesená",J237,0)</f>
        <v>0</v>
      </c>
      <c r="BI237" s="217">
        <f>IF(N237="nulová",J237,0)</f>
        <v>0</v>
      </c>
      <c r="BJ237" s="18" t="s">
        <v>87</v>
      </c>
      <c r="BK237" s="217">
        <f>ROUND(I237*H237,2)</f>
        <v>0</v>
      </c>
      <c r="BL237" s="18" t="s">
        <v>289</v>
      </c>
      <c r="BM237" s="216" t="s">
        <v>1328</v>
      </c>
    </row>
    <row r="238" s="2" customFormat="1" ht="24.15" customHeight="1">
      <c r="A238" s="37"/>
      <c r="B238" s="168"/>
      <c r="C238" s="242" t="s">
        <v>816</v>
      </c>
      <c r="D238" s="242" t="s">
        <v>582</v>
      </c>
      <c r="E238" s="243" t="s">
        <v>2404</v>
      </c>
      <c r="F238" s="244" t="s">
        <v>2405</v>
      </c>
      <c r="G238" s="245" t="s">
        <v>2139</v>
      </c>
      <c r="H238" s="246">
        <v>40</v>
      </c>
      <c r="I238" s="247"/>
      <c r="J238" s="248">
        <f>ROUND(I238*H238,2)</f>
        <v>0</v>
      </c>
      <c r="K238" s="249"/>
      <c r="L238" s="250"/>
      <c r="M238" s="251" t="s">
        <v>1</v>
      </c>
      <c r="N238" s="252" t="s">
        <v>41</v>
      </c>
      <c r="O238" s="81"/>
      <c r="P238" s="214">
        <f>O238*H238</f>
        <v>0</v>
      </c>
      <c r="Q238" s="214">
        <v>0</v>
      </c>
      <c r="R238" s="214">
        <f>Q238*H238</f>
        <v>0</v>
      </c>
      <c r="S238" s="214">
        <v>0</v>
      </c>
      <c r="T238" s="215">
        <f>S238*H238</f>
        <v>0</v>
      </c>
      <c r="U238" s="37"/>
      <c r="V238" s="37"/>
      <c r="W238" s="37"/>
      <c r="X238" s="37"/>
      <c r="Y238" s="37"/>
      <c r="Z238" s="37"/>
      <c r="AA238" s="37"/>
      <c r="AB238" s="37"/>
      <c r="AC238" s="37"/>
      <c r="AD238" s="37"/>
      <c r="AE238" s="37"/>
      <c r="AR238" s="216" t="s">
        <v>319</v>
      </c>
      <c r="AT238" s="216" t="s">
        <v>582</v>
      </c>
      <c r="AU238" s="216" t="s">
        <v>82</v>
      </c>
      <c r="AY238" s="18" t="s">
        <v>283</v>
      </c>
      <c r="BE238" s="217">
        <f>IF(N238="základná",J238,0)</f>
        <v>0</v>
      </c>
      <c r="BF238" s="217">
        <f>IF(N238="znížená",J238,0)</f>
        <v>0</v>
      </c>
      <c r="BG238" s="217">
        <f>IF(N238="zákl. prenesená",J238,0)</f>
        <v>0</v>
      </c>
      <c r="BH238" s="217">
        <f>IF(N238="zníž. prenesená",J238,0)</f>
        <v>0</v>
      </c>
      <c r="BI238" s="217">
        <f>IF(N238="nulová",J238,0)</f>
        <v>0</v>
      </c>
      <c r="BJ238" s="18" t="s">
        <v>87</v>
      </c>
      <c r="BK238" s="217">
        <f>ROUND(I238*H238,2)</f>
        <v>0</v>
      </c>
      <c r="BL238" s="18" t="s">
        <v>289</v>
      </c>
      <c r="BM238" s="216" t="s">
        <v>1334</v>
      </c>
    </row>
    <row r="239" s="2" customFormat="1" ht="16.5" customHeight="1">
      <c r="A239" s="37"/>
      <c r="B239" s="168"/>
      <c r="C239" s="204" t="s">
        <v>825</v>
      </c>
      <c r="D239" s="204" t="s">
        <v>285</v>
      </c>
      <c r="E239" s="205" t="s">
        <v>2407</v>
      </c>
      <c r="F239" s="206" t="s">
        <v>2408</v>
      </c>
      <c r="G239" s="207" t="s">
        <v>2139</v>
      </c>
      <c r="H239" s="208">
        <v>2</v>
      </c>
      <c r="I239" s="209"/>
      <c r="J239" s="210">
        <f>ROUND(I239*H239,2)</f>
        <v>0</v>
      </c>
      <c r="K239" s="211"/>
      <c r="L239" s="38"/>
      <c r="M239" s="212" t="s">
        <v>1</v>
      </c>
      <c r="N239" s="213" t="s">
        <v>41</v>
      </c>
      <c r="O239" s="81"/>
      <c r="P239" s="214">
        <f>O239*H239</f>
        <v>0</v>
      </c>
      <c r="Q239" s="214">
        <v>0</v>
      </c>
      <c r="R239" s="214">
        <f>Q239*H239</f>
        <v>0</v>
      </c>
      <c r="S239" s="214">
        <v>0</v>
      </c>
      <c r="T239" s="215">
        <f>S239*H239</f>
        <v>0</v>
      </c>
      <c r="U239" s="37"/>
      <c r="V239" s="37"/>
      <c r="W239" s="37"/>
      <c r="X239" s="37"/>
      <c r="Y239" s="37"/>
      <c r="Z239" s="37"/>
      <c r="AA239" s="37"/>
      <c r="AB239" s="37"/>
      <c r="AC239" s="37"/>
      <c r="AD239" s="37"/>
      <c r="AE239" s="37"/>
      <c r="AR239" s="216" t="s">
        <v>289</v>
      </c>
      <c r="AT239" s="216" t="s">
        <v>285</v>
      </c>
      <c r="AU239" s="216" t="s">
        <v>82</v>
      </c>
      <c r="AY239" s="18" t="s">
        <v>283</v>
      </c>
      <c r="BE239" s="217">
        <f>IF(N239="základná",J239,0)</f>
        <v>0</v>
      </c>
      <c r="BF239" s="217">
        <f>IF(N239="znížená",J239,0)</f>
        <v>0</v>
      </c>
      <c r="BG239" s="217">
        <f>IF(N239="zákl. prenesená",J239,0)</f>
        <v>0</v>
      </c>
      <c r="BH239" s="217">
        <f>IF(N239="zníž. prenesená",J239,0)</f>
        <v>0</v>
      </c>
      <c r="BI239" s="217">
        <f>IF(N239="nulová",J239,0)</f>
        <v>0</v>
      </c>
      <c r="BJ239" s="18" t="s">
        <v>87</v>
      </c>
      <c r="BK239" s="217">
        <f>ROUND(I239*H239,2)</f>
        <v>0</v>
      </c>
      <c r="BL239" s="18" t="s">
        <v>289</v>
      </c>
      <c r="BM239" s="216" t="s">
        <v>1344</v>
      </c>
    </row>
    <row r="240" s="2" customFormat="1" ht="24.15" customHeight="1">
      <c r="A240" s="37"/>
      <c r="B240" s="168"/>
      <c r="C240" s="242" t="s">
        <v>835</v>
      </c>
      <c r="D240" s="242" t="s">
        <v>582</v>
      </c>
      <c r="E240" s="243" t="s">
        <v>2410</v>
      </c>
      <c r="F240" s="244" t="s">
        <v>2411</v>
      </c>
      <c r="G240" s="245" t="s">
        <v>2139</v>
      </c>
      <c r="H240" s="246">
        <v>2</v>
      </c>
      <c r="I240" s="247"/>
      <c r="J240" s="248">
        <f>ROUND(I240*H240,2)</f>
        <v>0</v>
      </c>
      <c r="K240" s="249"/>
      <c r="L240" s="250"/>
      <c r="M240" s="251" t="s">
        <v>1</v>
      </c>
      <c r="N240" s="252" t="s">
        <v>41</v>
      </c>
      <c r="O240" s="81"/>
      <c r="P240" s="214">
        <f>O240*H240</f>
        <v>0</v>
      </c>
      <c r="Q240" s="214">
        <v>0</v>
      </c>
      <c r="R240" s="214">
        <f>Q240*H240</f>
        <v>0</v>
      </c>
      <c r="S240" s="214">
        <v>0</v>
      </c>
      <c r="T240" s="215">
        <f>S240*H240</f>
        <v>0</v>
      </c>
      <c r="U240" s="37"/>
      <c r="V240" s="37"/>
      <c r="W240" s="37"/>
      <c r="X240" s="37"/>
      <c r="Y240" s="37"/>
      <c r="Z240" s="37"/>
      <c r="AA240" s="37"/>
      <c r="AB240" s="37"/>
      <c r="AC240" s="37"/>
      <c r="AD240" s="37"/>
      <c r="AE240" s="37"/>
      <c r="AR240" s="216" t="s">
        <v>319</v>
      </c>
      <c r="AT240" s="216" t="s">
        <v>582</v>
      </c>
      <c r="AU240" s="216" t="s">
        <v>82</v>
      </c>
      <c r="AY240" s="18" t="s">
        <v>283</v>
      </c>
      <c r="BE240" s="217">
        <f>IF(N240="základná",J240,0)</f>
        <v>0</v>
      </c>
      <c r="BF240" s="217">
        <f>IF(N240="znížená",J240,0)</f>
        <v>0</v>
      </c>
      <c r="BG240" s="217">
        <f>IF(N240="zákl. prenesená",J240,0)</f>
        <v>0</v>
      </c>
      <c r="BH240" s="217">
        <f>IF(N240="zníž. prenesená",J240,0)</f>
        <v>0</v>
      </c>
      <c r="BI240" s="217">
        <f>IF(N240="nulová",J240,0)</f>
        <v>0</v>
      </c>
      <c r="BJ240" s="18" t="s">
        <v>87</v>
      </c>
      <c r="BK240" s="217">
        <f>ROUND(I240*H240,2)</f>
        <v>0</v>
      </c>
      <c r="BL240" s="18" t="s">
        <v>289</v>
      </c>
      <c r="BM240" s="216" t="s">
        <v>1354</v>
      </c>
    </row>
    <row r="241" s="12" customFormat="1" ht="22.8" customHeight="1">
      <c r="A241" s="12"/>
      <c r="B241" s="191"/>
      <c r="C241" s="12"/>
      <c r="D241" s="192" t="s">
        <v>74</v>
      </c>
      <c r="E241" s="202" t="s">
        <v>2413</v>
      </c>
      <c r="F241" s="202" t="s">
        <v>2414</v>
      </c>
      <c r="G241" s="12"/>
      <c r="H241" s="12"/>
      <c r="I241" s="194"/>
      <c r="J241" s="203">
        <f>BK241</f>
        <v>0</v>
      </c>
      <c r="K241" s="12"/>
      <c r="L241" s="191"/>
      <c r="M241" s="196"/>
      <c r="N241" s="197"/>
      <c r="O241" s="197"/>
      <c r="P241" s="198">
        <f>SUM(P242:P246)</f>
        <v>0</v>
      </c>
      <c r="Q241" s="197"/>
      <c r="R241" s="198">
        <f>SUM(R242:R246)</f>
        <v>0</v>
      </c>
      <c r="S241" s="197"/>
      <c r="T241" s="199">
        <f>SUM(T242:T246)</f>
        <v>0</v>
      </c>
      <c r="U241" s="12"/>
      <c r="V241" s="12"/>
      <c r="W241" s="12"/>
      <c r="X241" s="12"/>
      <c r="Y241" s="12"/>
      <c r="Z241" s="12"/>
      <c r="AA241" s="12"/>
      <c r="AB241" s="12"/>
      <c r="AC241" s="12"/>
      <c r="AD241" s="12"/>
      <c r="AE241" s="12"/>
      <c r="AR241" s="192" t="s">
        <v>82</v>
      </c>
      <c r="AT241" s="200" t="s">
        <v>74</v>
      </c>
      <c r="AU241" s="200" t="s">
        <v>82</v>
      </c>
      <c r="AY241" s="192" t="s">
        <v>283</v>
      </c>
      <c r="BK241" s="201">
        <f>SUM(BK242:BK246)</f>
        <v>0</v>
      </c>
    </row>
    <row r="242" s="2" customFormat="1" ht="24.15" customHeight="1">
      <c r="A242" s="37"/>
      <c r="B242" s="168"/>
      <c r="C242" s="204" t="s">
        <v>839</v>
      </c>
      <c r="D242" s="204" t="s">
        <v>285</v>
      </c>
      <c r="E242" s="205" t="s">
        <v>2415</v>
      </c>
      <c r="F242" s="206" t="s">
        <v>2416</v>
      </c>
      <c r="G242" s="207" t="s">
        <v>2139</v>
      </c>
      <c r="H242" s="208">
        <v>210</v>
      </c>
      <c r="I242" s="209"/>
      <c r="J242" s="210">
        <f>ROUND(I242*H242,2)</f>
        <v>0</v>
      </c>
      <c r="K242" s="211"/>
      <c r="L242" s="38"/>
      <c r="M242" s="212" t="s">
        <v>1</v>
      </c>
      <c r="N242" s="213" t="s">
        <v>41</v>
      </c>
      <c r="O242" s="81"/>
      <c r="P242" s="214">
        <f>O242*H242</f>
        <v>0</v>
      </c>
      <c r="Q242" s="214">
        <v>0</v>
      </c>
      <c r="R242" s="214">
        <f>Q242*H242</f>
        <v>0</v>
      </c>
      <c r="S242" s="214">
        <v>0</v>
      </c>
      <c r="T242" s="215">
        <f>S242*H242</f>
        <v>0</v>
      </c>
      <c r="U242" s="37"/>
      <c r="V242" s="37"/>
      <c r="W242" s="37"/>
      <c r="X242" s="37"/>
      <c r="Y242" s="37"/>
      <c r="Z242" s="37"/>
      <c r="AA242" s="37"/>
      <c r="AB242" s="37"/>
      <c r="AC242" s="37"/>
      <c r="AD242" s="37"/>
      <c r="AE242" s="37"/>
      <c r="AR242" s="216" t="s">
        <v>289</v>
      </c>
      <c r="AT242" s="216" t="s">
        <v>285</v>
      </c>
      <c r="AU242" s="216" t="s">
        <v>87</v>
      </c>
      <c r="AY242" s="18" t="s">
        <v>283</v>
      </c>
      <c r="BE242" s="217">
        <f>IF(N242="základná",J242,0)</f>
        <v>0</v>
      </c>
      <c r="BF242" s="217">
        <f>IF(N242="znížená",J242,0)</f>
        <v>0</v>
      </c>
      <c r="BG242" s="217">
        <f>IF(N242="zákl. prenesená",J242,0)</f>
        <v>0</v>
      </c>
      <c r="BH242" s="217">
        <f>IF(N242="zníž. prenesená",J242,0)</f>
        <v>0</v>
      </c>
      <c r="BI242" s="217">
        <f>IF(N242="nulová",J242,0)</f>
        <v>0</v>
      </c>
      <c r="BJ242" s="18" t="s">
        <v>87</v>
      </c>
      <c r="BK242" s="217">
        <f>ROUND(I242*H242,2)</f>
        <v>0</v>
      </c>
      <c r="BL242" s="18" t="s">
        <v>289</v>
      </c>
      <c r="BM242" s="216" t="s">
        <v>1365</v>
      </c>
    </row>
    <row r="243" s="2" customFormat="1" ht="16.5" customHeight="1">
      <c r="A243" s="37"/>
      <c r="B243" s="168"/>
      <c r="C243" s="242" t="s">
        <v>850</v>
      </c>
      <c r="D243" s="242" t="s">
        <v>582</v>
      </c>
      <c r="E243" s="243" t="s">
        <v>2418</v>
      </c>
      <c r="F243" s="244" t="s">
        <v>2419</v>
      </c>
      <c r="G243" s="245" t="s">
        <v>2139</v>
      </c>
      <c r="H243" s="246">
        <v>210</v>
      </c>
      <c r="I243" s="247"/>
      <c r="J243" s="248">
        <f>ROUND(I243*H243,2)</f>
        <v>0</v>
      </c>
      <c r="K243" s="249"/>
      <c r="L243" s="250"/>
      <c r="M243" s="251" t="s">
        <v>1</v>
      </c>
      <c r="N243" s="252" t="s">
        <v>41</v>
      </c>
      <c r="O243" s="81"/>
      <c r="P243" s="214">
        <f>O243*H243</f>
        <v>0</v>
      </c>
      <c r="Q243" s="214">
        <v>0</v>
      </c>
      <c r="R243" s="214">
        <f>Q243*H243</f>
        <v>0</v>
      </c>
      <c r="S243" s="214">
        <v>0</v>
      </c>
      <c r="T243" s="215">
        <f>S243*H243</f>
        <v>0</v>
      </c>
      <c r="U243" s="37"/>
      <c r="V243" s="37"/>
      <c r="W243" s="37"/>
      <c r="X243" s="37"/>
      <c r="Y243" s="37"/>
      <c r="Z243" s="37"/>
      <c r="AA243" s="37"/>
      <c r="AB243" s="37"/>
      <c r="AC243" s="37"/>
      <c r="AD243" s="37"/>
      <c r="AE243" s="37"/>
      <c r="AR243" s="216" t="s">
        <v>319</v>
      </c>
      <c r="AT243" s="216" t="s">
        <v>582</v>
      </c>
      <c r="AU243" s="216" t="s">
        <v>87</v>
      </c>
      <c r="AY243" s="18" t="s">
        <v>283</v>
      </c>
      <c r="BE243" s="217">
        <f>IF(N243="základná",J243,0)</f>
        <v>0</v>
      </c>
      <c r="BF243" s="217">
        <f>IF(N243="znížená",J243,0)</f>
        <v>0</v>
      </c>
      <c r="BG243" s="217">
        <f>IF(N243="zákl. prenesená",J243,0)</f>
        <v>0</v>
      </c>
      <c r="BH243" s="217">
        <f>IF(N243="zníž. prenesená",J243,0)</f>
        <v>0</v>
      </c>
      <c r="BI243" s="217">
        <f>IF(N243="nulová",J243,0)</f>
        <v>0</v>
      </c>
      <c r="BJ243" s="18" t="s">
        <v>87</v>
      </c>
      <c r="BK243" s="217">
        <f>ROUND(I243*H243,2)</f>
        <v>0</v>
      </c>
      <c r="BL243" s="18" t="s">
        <v>289</v>
      </c>
      <c r="BM243" s="216" t="s">
        <v>1380</v>
      </c>
    </row>
    <row r="244" s="2" customFormat="1" ht="37.8" customHeight="1">
      <c r="A244" s="37"/>
      <c r="B244" s="168"/>
      <c r="C244" s="242" t="s">
        <v>875</v>
      </c>
      <c r="D244" s="242" t="s">
        <v>582</v>
      </c>
      <c r="E244" s="243" t="s">
        <v>6063</v>
      </c>
      <c r="F244" s="244" t="s">
        <v>6064</v>
      </c>
      <c r="G244" s="245" t="s">
        <v>2139</v>
      </c>
      <c r="H244" s="246">
        <v>210</v>
      </c>
      <c r="I244" s="247"/>
      <c r="J244" s="248">
        <f>ROUND(I244*H244,2)</f>
        <v>0</v>
      </c>
      <c r="K244" s="249"/>
      <c r="L244" s="250"/>
      <c r="M244" s="251" t="s">
        <v>1</v>
      </c>
      <c r="N244" s="252" t="s">
        <v>41</v>
      </c>
      <c r="O244" s="81"/>
      <c r="P244" s="214">
        <f>O244*H244</f>
        <v>0</v>
      </c>
      <c r="Q244" s="214">
        <v>0</v>
      </c>
      <c r="R244" s="214">
        <f>Q244*H244</f>
        <v>0</v>
      </c>
      <c r="S244" s="214">
        <v>0</v>
      </c>
      <c r="T244" s="215">
        <f>S244*H244</f>
        <v>0</v>
      </c>
      <c r="U244" s="37"/>
      <c r="V244" s="37"/>
      <c r="W244" s="37"/>
      <c r="X244" s="37"/>
      <c r="Y244" s="37"/>
      <c r="Z244" s="37"/>
      <c r="AA244" s="37"/>
      <c r="AB244" s="37"/>
      <c r="AC244" s="37"/>
      <c r="AD244" s="37"/>
      <c r="AE244" s="37"/>
      <c r="AR244" s="216" t="s">
        <v>319</v>
      </c>
      <c r="AT244" s="216" t="s">
        <v>582</v>
      </c>
      <c r="AU244" s="216" t="s">
        <v>87</v>
      </c>
      <c r="AY244" s="18" t="s">
        <v>283</v>
      </c>
      <c r="BE244" s="217">
        <f>IF(N244="základná",J244,0)</f>
        <v>0</v>
      </c>
      <c r="BF244" s="217">
        <f>IF(N244="znížená",J244,0)</f>
        <v>0</v>
      </c>
      <c r="BG244" s="217">
        <f>IF(N244="zákl. prenesená",J244,0)</f>
        <v>0</v>
      </c>
      <c r="BH244" s="217">
        <f>IF(N244="zníž. prenesená",J244,0)</f>
        <v>0</v>
      </c>
      <c r="BI244" s="217">
        <f>IF(N244="nulová",J244,0)</f>
        <v>0</v>
      </c>
      <c r="BJ244" s="18" t="s">
        <v>87</v>
      </c>
      <c r="BK244" s="217">
        <f>ROUND(I244*H244,2)</f>
        <v>0</v>
      </c>
      <c r="BL244" s="18" t="s">
        <v>289</v>
      </c>
      <c r="BM244" s="216" t="s">
        <v>1389</v>
      </c>
    </row>
    <row r="245" s="2" customFormat="1" ht="16.5" customHeight="1">
      <c r="A245" s="37"/>
      <c r="B245" s="168"/>
      <c r="C245" s="204" t="s">
        <v>880</v>
      </c>
      <c r="D245" s="204" t="s">
        <v>285</v>
      </c>
      <c r="E245" s="205" t="s">
        <v>2421</v>
      </c>
      <c r="F245" s="206" t="s">
        <v>2422</v>
      </c>
      <c r="G245" s="207" t="s">
        <v>2139</v>
      </c>
      <c r="H245" s="208">
        <v>440</v>
      </c>
      <c r="I245" s="209"/>
      <c r="J245" s="210">
        <f>ROUND(I245*H245,2)</f>
        <v>0</v>
      </c>
      <c r="K245" s="211"/>
      <c r="L245" s="38"/>
      <c r="M245" s="212" t="s">
        <v>1</v>
      </c>
      <c r="N245" s="213" t="s">
        <v>41</v>
      </c>
      <c r="O245" s="81"/>
      <c r="P245" s="214">
        <f>O245*H245</f>
        <v>0</v>
      </c>
      <c r="Q245" s="214">
        <v>0</v>
      </c>
      <c r="R245" s="214">
        <f>Q245*H245</f>
        <v>0</v>
      </c>
      <c r="S245" s="214">
        <v>0</v>
      </c>
      <c r="T245" s="215">
        <f>S245*H245</f>
        <v>0</v>
      </c>
      <c r="U245" s="37"/>
      <c r="V245" s="37"/>
      <c r="W245" s="37"/>
      <c r="X245" s="37"/>
      <c r="Y245" s="37"/>
      <c r="Z245" s="37"/>
      <c r="AA245" s="37"/>
      <c r="AB245" s="37"/>
      <c r="AC245" s="37"/>
      <c r="AD245" s="37"/>
      <c r="AE245" s="37"/>
      <c r="AR245" s="216" t="s">
        <v>289</v>
      </c>
      <c r="AT245" s="216" t="s">
        <v>285</v>
      </c>
      <c r="AU245" s="216" t="s">
        <v>87</v>
      </c>
      <c r="AY245" s="18" t="s">
        <v>283</v>
      </c>
      <c r="BE245" s="217">
        <f>IF(N245="základná",J245,0)</f>
        <v>0</v>
      </c>
      <c r="BF245" s="217">
        <f>IF(N245="znížená",J245,0)</f>
        <v>0</v>
      </c>
      <c r="BG245" s="217">
        <f>IF(N245="zákl. prenesená",J245,0)</f>
        <v>0</v>
      </c>
      <c r="BH245" s="217">
        <f>IF(N245="zníž. prenesená",J245,0)</f>
        <v>0</v>
      </c>
      <c r="BI245" s="217">
        <f>IF(N245="nulová",J245,0)</f>
        <v>0</v>
      </c>
      <c r="BJ245" s="18" t="s">
        <v>87</v>
      </c>
      <c r="BK245" s="217">
        <f>ROUND(I245*H245,2)</f>
        <v>0</v>
      </c>
      <c r="BL245" s="18" t="s">
        <v>289</v>
      </c>
      <c r="BM245" s="216" t="s">
        <v>1403</v>
      </c>
    </row>
    <row r="246" s="2" customFormat="1" ht="37.8" customHeight="1">
      <c r="A246" s="37"/>
      <c r="B246" s="168"/>
      <c r="C246" s="242" t="s">
        <v>887</v>
      </c>
      <c r="D246" s="242" t="s">
        <v>582</v>
      </c>
      <c r="E246" s="243" t="s">
        <v>2424</v>
      </c>
      <c r="F246" s="244" t="s">
        <v>2425</v>
      </c>
      <c r="G246" s="245" t="s">
        <v>2139</v>
      </c>
      <c r="H246" s="246">
        <v>440</v>
      </c>
      <c r="I246" s="247"/>
      <c r="J246" s="248">
        <f>ROUND(I246*H246,2)</f>
        <v>0</v>
      </c>
      <c r="K246" s="249"/>
      <c r="L246" s="250"/>
      <c r="M246" s="251" t="s">
        <v>1</v>
      </c>
      <c r="N246" s="252" t="s">
        <v>41</v>
      </c>
      <c r="O246" s="81"/>
      <c r="P246" s="214">
        <f>O246*H246</f>
        <v>0</v>
      </c>
      <c r="Q246" s="214">
        <v>0</v>
      </c>
      <c r="R246" s="214">
        <f>Q246*H246</f>
        <v>0</v>
      </c>
      <c r="S246" s="214">
        <v>0</v>
      </c>
      <c r="T246" s="215">
        <f>S246*H246</f>
        <v>0</v>
      </c>
      <c r="U246" s="37"/>
      <c r="V246" s="37"/>
      <c r="W246" s="37"/>
      <c r="X246" s="37"/>
      <c r="Y246" s="37"/>
      <c r="Z246" s="37"/>
      <c r="AA246" s="37"/>
      <c r="AB246" s="37"/>
      <c r="AC246" s="37"/>
      <c r="AD246" s="37"/>
      <c r="AE246" s="37"/>
      <c r="AR246" s="216" t="s">
        <v>319</v>
      </c>
      <c r="AT246" s="216" t="s">
        <v>582</v>
      </c>
      <c r="AU246" s="216" t="s">
        <v>87</v>
      </c>
      <c r="AY246" s="18" t="s">
        <v>283</v>
      </c>
      <c r="BE246" s="217">
        <f>IF(N246="základná",J246,0)</f>
        <v>0</v>
      </c>
      <c r="BF246" s="217">
        <f>IF(N246="znížená",J246,0)</f>
        <v>0</v>
      </c>
      <c r="BG246" s="217">
        <f>IF(N246="zákl. prenesená",J246,0)</f>
        <v>0</v>
      </c>
      <c r="BH246" s="217">
        <f>IF(N246="zníž. prenesená",J246,0)</f>
        <v>0</v>
      </c>
      <c r="BI246" s="217">
        <f>IF(N246="nulová",J246,0)</f>
        <v>0</v>
      </c>
      <c r="BJ246" s="18" t="s">
        <v>87</v>
      </c>
      <c r="BK246" s="217">
        <f>ROUND(I246*H246,2)</f>
        <v>0</v>
      </c>
      <c r="BL246" s="18" t="s">
        <v>289</v>
      </c>
      <c r="BM246" s="216" t="s">
        <v>1415</v>
      </c>
    </row>
    <row r="247" s="12" customFormat="1" ht="25.92" customHeight="1">
      <c r="A247" s="12"/>
      <c r="B247" s="191"/>
      <c r="C247" s="12"/>
      <c r="D247" s="192" t="s">
        <v>74</v>
      </c>
      <c r="E247" s="193" t="s">
        <v>2427</v>
      </c>
      <c r="F247" s="193" t="s">
        <v>2428</v>
      </c>
      <c r="G247" s="12"/>
      <c r="H247" s="12"/>
      <c r="I247" s="194"/>
      <c r="J247" s="195">
        <f>BK247</f>
        <v>0</v>
      </c>
      <c r="K247" s="12"/>
      <c r="L247" s="191"/>
      <c r="M247" s="196"/>
      <c r="N247" s="197"/>
      <c r="O247" s="197"/>
      <c r="P247" s="198">
        <f>SUM(P248:P271)</f>
        <v>0</v>
      </c>
      <c r="Q247" s="197"/>
      <c r="R247" s="198">
        <f>SUM(R248:R271)</f>
        <v>0</v>
      </c>
      <c r="S247" s="197"/>
      <c r="T247" s="199">
        <f>SUM(T248:T271)</f>
        <v>0</v>
      </c>
      <c r="U247" s="12"/>
      <c r="V247" s="12"/>
      <c r="W247" s="12"/>
      <c r="X247" s="12"/>
      <c r="Y247" s="12"/>
      <c r="Z247" s="12"/>
      <c r="AA247" s="12"/>
      <c r="AB247" s="12"/>
      <c r="AC247" s="12"/>
      <c r="AD247" s="12"/>
      <c r="AE247" s="12"/>
      <c r="AR247" s="192" t="s">
        <v>82</v>
      </c>
      <c r="AT247" s="200" t="s">
        <v>74</v>
      </c>
      <c r="AU247" s="200" t="s">
        <v>75</v>
      </c>
      <c r="AY247" s="192" t="s">
        <v>283</v>
      </c>
      <c r="BK247" s="201">
        <f>SUM(BK248:BK271)</f>
        <v>0</v>
      </c>
    </row>
    <row r="248" s="2" customFormat="1" ht="24.15" customHeight="1">
      <c r="A248" s="37"/>
      <c r="B248" s="168"/>
      <c r="C248" s="204" t="s">
        <v>898</v>
      </c>
      <c r="D248" s="204" t="s">
        <v>285</v>
      </c>
      <c r="E248" s="205" t="s">
        <v>2429</v>
      </c>
      <c r="F248" s="206" t="s">
        <v>2430</v>
      </c>
      <c r="G248" s="207" t="s">
        <v>649</v>
      </c>
      <c r="H248" s="208">
        <v>270</v>
      </c>
      <c r="I248" s="209"/>
      <c r="J248" s="210">
        <f>ROUND(I248*H248,2)</f>
        <v>0</v>
      </c>
      <c r="K248" s="211"/>
      <c r="L248" s="38"/>
      <c r="M248" s="212" t="s">
        <v>1</v>
      </c>
      <c r="N248" s="213" t="s">
        <v>41</v>
      </c>
      <c r="O248" s="81"/>
      <c r="P248" s="214">
        <f>O248*H248</f>
        <v>0</v>
      </c>
      <c r="Q248" s="214">
        <v>0</v>
      </c>
      <c r="R248" s="214">
        <f>Q248*H248</f>
        <v>0</v>
      </c>
      <c r="S248" s="214">
        <v>0</v>
      </c>
      <c r="T248" s="215">
        <f>S248*H248</f>
        <v>0</v>
      </c>
      <c r="U248" s="37"/>
      <c r="V248" s="37"/>
      <c r="W248" s="37"/>
      <c r="X248" s="37"/>
      <c r="Y248" s="37"/>
      <c r="Z248" s="37"/>
      <c r="AA248" s="37"/>
      <c r="AB248" s="37"/>
      <c r="AC248" s="37"/>
      <c r="AD248" s="37"/>
      <c r="AE248" s="37"/>
      <c r="AR248" s="216" t="s">
        <v>289</v>
      </c>
      <c r="AT248" s="216" t="s">
        <v>285</v>
      </c>
      <c r="AU248" s="216" t="s">
        <v>82</v>
      </c>
      <c r="AY248" s="18" t="s">
        <v>283</v>
      </c>
      <c r="BE248" s="217">
        <f>IF(N248="základná",J248,0)</f>
        <v>0</v>
      </c>
      <c r="BF248" s="217">
        <f>IF(N248="znížená",J248,0)</f>
        <v>0</v>
      </c>
      <c r="BG248" s="217">
        <f>IF(N248="zákl. prenesená",J248,0)</f>
        <v>0</v>
      </c>
      <c r="BH248" s="217">
        <f>IF(N248="zníž. prenesená",J248,0)</f>
        <v>0</v>
      </c>
      <c r="BI248" s="217">
        <f>IF(N248="nulová",J248,0)</f>
        <v>0</v>
      </c>
      <c r="BJ248" s="18" t="s">
        <v>87</v>
      </c>
      <c r="BK248" s="217">
        <f>ROUND(I248*H248,2)</f>
        <v>0</v>
      </c>
      <c r="BL248" s="18" t="s">
        <v>289</v>
      </c>
      <c r="BM248" s="216" t="s">
        <v>1424</v>
      </c>
    </row>
    <row r="249" s="2" customFormat="1" ht="24.15" customHeight="1">
      <c r="A249" s="37"/>
      <c r="B249" s="168"/>
      <c r="C249" s="242" t="s">
        <v>904</v>
      </c>
      <c r="D249" s="242" t="s">
        <v>582</v>
      </c>
      <c r="E249" s="243" t="s">
        <v>2432</v>
      </c>
      <c r="F249" s="244" t="s">
        <v>2433</v>
      </c>
      <c r="G249" s="245" t="s">
        <v>649</v>
      </c>
      <c r="H249" s="246">
        <v>270</v>
      </c>
      <c r="I249" s="247"/>
      <c r="J249" s="248">
        <f>ROUND(I249*H249,2)</f>
        <v>0</v>
      </c>
      <c r="K249" s="249"/>
      <c r="L249" s="250"/>
      <c r="M249" s="251" t="s">
        <v>1</v>
      </c>
      <c r="N249" s="252" t="s">
        <v>41</v>
      </c>
      <c r="O249" s="81"/>
      <c r="P249" s="214">
        <f>O249*H249</f>
        <v>0</v>
      </c>
      <c r="Q249" s="214">
        <v>0</v>
      </c>
      <c r="R249" s="214">
        <f>Q249*H249</f>
        <v>0</v>
      </c>
      <c r="S249" s="214">
        <v>0</v>
      </c>
      <c r="T249" s="215">
        <f>S249*H249</f>
        <v>0</v>
      </c>
      <c r="U249" s="37"/>
      <c r="V249" s="37"/>
      <c r="W249" s="37"/>
      <c r="X249" s="37"/>
      <c r="Y249" s="37"/>
      <c r="Z249" s="37"/>
      <c r="AA249" s="37"/>
      <c r="AB249" s="37"/>
      <c r="AC249" s="37"/>
      <c r="AD249" s="37"/>
      <c r="AE249" s="37"/>
      <c r="AR249" s="216" t="s">
        <v>319</v>
      </c>
      <c r="AT249" s="216" t="s">
        <v>582</v>
      </c>
      <c r="AU249" s="216" t="s">
        <v>82</v>
      </c>
      <c r="AY249" s="18" t="s">
        <v>283</v>
      </c>
      <c r="BE249" s="217">
        <f>IF(N249="základná",J249,0)</f>
        <v>0</v>
      </c>
      <c r="BF249" s="217">
        <f>IF(N249="znížená",J249,0)</f>
        <v>0</v>
      </c>
      <c r="BG249" s="217">
        <f>IF(N249="zákl. prenesená",J249,0)</f>
        <v>0</v>
      </c>
      <c r="BH249" s="217">
        <f>IF(N249="zníž. prenesená",J249,0)</f>
        <v>0</v>
      </c>
      <c r="BI249" s="217">
        <f>IF(N249="nulová",J249,0)</f>
        <v>0</v>
      </c>
      <c r="BJ249" s="18" t="s">
        <v>87</v>
      </c>
      <c r="BK249" s="217">
        <f>ROUND(I249*H249,2)</f>
        <v>0</v>
      </c>
      <c r="BL249" s="18" t="s">
        <v>289</v>
      </c>
      <c r="BM249" s="216" t="s">
        <v>1433</v>
      </c>
    </row>
    <row r="250" s="2" customFormat="1" ht="24.15" customHeight="1">
      <c r="A250" s="37"/>
      <c r="B250" s="168"/>
      <c r="C250" s="204" t="s">
        <v>908</v>
      </c>
      <c r="D250" s="204" t="s">
        <v>285</v>
      </c>
      <c r="E250" s="205" t="s">
        <v>2435</v>
      </c>
      <c r="F250" s="206" t="s">
        <v>2436</v>
      </c>
      <c r="G250" s="207" t="s">
        <v>649</v>
      </c>
      <c r="H250" s="208">
        <v>70</v>
      </c>
      <c r="I250" s="209"/>
      <c r="J250" s="210">
        <f>ROUND(I250*H250,2)</f>
        <v>0</v>
      </c>
      <c r="K250" s="211"/>
      <c r="L250" s="38"/>
      <c r="M250" s="212" t="s">
        <v>1</v>
      </c>
      <c r="N250" s="213" t="s">
        <v>41</v>
      </c>
      <c r="O250" s="81"/>
      <c r="P250" s="214">
        <f>O250*H250</f>
        <v>0</v>
      </c>
      <c r="Q250" s="214">
        <v>0</v>
      </c>
      <c r="R250" s="214">
        <f>Q250*H250</f>
        <v>0</v>
      </c>
      <c r="S250" s="214">
        <v>0</v>
      </c>
      <c r="T250" s="215">
        <f>S250*H250</f>
        <v>0</v>
      </c>
      <c r="U250" s="37"/>
      <c r="V250" s="37"/>
      <c r="W250" s="37"/>
      <c r="X250" s="37"/>
      <c r="Y250" s="37"/>
      <c r="Z250" s="37"/>
      <c r="AA250" s="37"/>
      <c r="AB250" s="37"/>
      <c r="AC250" s="37"/>
      <c r="AD250" s="37"/>
      <c r="AE250" s="37"/>
      <c r="AR250" s="216" t="s">
        <v>289</v>
      </c>
      <c r="AT250" s="216" t="s">
        <v>285</v>
      </c>
      <c r="AU250" s="216" t="s">
        <v>82</v>
      </c>
      <c r="AY250" s="18" t="s">
        <v>283</v>
      </c>
      <c r="BE250" s="217">
        <f>IF(N250="základná",J250,0)</f>
        <v>0</v>
      </c>
      <c r="BF250" s="217">
        <f>IF(N250="znížená",J250,0)</f>
        <v>0</v>
      </c>
      <c r="BG250" s="217">
        <f>IF(N250="zákl. prenesená",J250,0)</f>
        <v>0</v>
      </c>
      <c r="BH250" s="217">
        <f>IF(N250="zníž. prenesená",J250,0)</f>
        <v>0</v>
      </c>
      <c r="BI250" s="217">
        <f>IF(N250="nulová",J250,0)</f>
        <v>0</v>
      </c>
      <c r="BJ250" s="18" t="s">
        <v>87</v>
      </c>
      <c r="BK250" s="217">
        <f>ROUND(I250*H250,2)</f>
        <v>0</v>
      </c>
      <c r="BL250" s="18" t="s">
        <v>289</v>
      </c>
      <c r="BM250" s="216" t="s">
        <v>1446</v>
      </c>
    </row>
    <row r="251" s="2" customFormat="1" ht="24.15" customHeight="1">
      <c r="A251" s="37"/>
      <c r="B251" s="168"/>
      <c r="C251" s="242" t="s">
        <v>913</v>
      </c>
      <c r="D251" s="242" t="s">
        <v>582</v>
      </c>
      <c r="E251" s="243" t="s">
        <v>2438</v>
      </c>
      <c r="F251" s="244" t="s">
        <v>2439</v>
      </c>
      <c r="G251" s="245" t="s">
        <v>649</v>
      </c>
      <c r="H251" s="246">
        <v>70</v>
      </c>
      <c r="I251" s="247"/>
      <c r="J251" s="248">
        <f>ROUND(I251*H251,2)</f>
        <v>0</v>
      </c>
      <c r="K251" s="249"/>
      <c r="L251" s="250"/>
      <c r="M251" s="251" t="s">
        <v>1</v>
      </c>
      <c r="N251" s="252" t="s">
        <v>41</v>
      </c>
      <c r="O251" s="81"/>
      <c r="P251" s="214">
        <f>O251*H251</f>
        <v>0</v>
      </c>
      <c r="Q251" s="214">
        <v>0</v>
      </c>
      <c r="R251" s="214">
        <f>Q251*H251</f>
        <v>0</v>
      </c>
      <c r="S251" s="214">
        <v>0</v>
      </c>
      <c r="T251" s="215">
        <f>S251*H251</f>
        <v>0</v>
      </c>
      <c r="U251" s="37"/>
      <c r="V251" s="37"/>
      <c r="W251" s="37"/>
      <c r="X251" s="37"/>
      <c r="Y251" s="37"/>
      <c r="Z251" s="37"/>
      <c r="AA251" s="37"/>
      <c r="AB251" s="37"/>
      <c r="AC251" s="37"/>
      <c r="AD251" s="37"/>
      <c r="AE251" s="37"/>
      <c r="AR251" s="216" t="s">
        <v>319</v>
      </c>
      <c r="AT251" s="216" t="s">
        <v>582</v>
      </c>
      <c r="AU251" s="216" t="s">
        <v>82</v>
      </c>
      <c r="AY251" s="18" t="s">
        <v>283</v>
      </c>
      <c r="BE251" s="217">
        <f>IF(N251="základná",J251,0)</f>
        <v>0</v>
      </c>
      <c r="BF251" s="217">
        <f>IF(N251="znížená",J251,0)</f>
        <v>0</v>
      </c>
      <c r="BG251" s="217">
        <f>IF(N251="zákl. prenesená",J251,0)</f>
        <v>0</v>
      </c>
      <c r="BH251" s="217">
        <f>IF(N251="zníž. prenesená",J251,0)</f>
        <v>0</v>
      </c>
      <c r="BI251" s="217">
        <f>IF(N251="nulová",J251,0)</f>
        <v>0</v>
      </c>
      <c r="BJ251" s="18" t="s">
        <v>87</v>
      </c>
      <c r="BK251" s="217">
        <f>ROUND(I251*H251,2)</f>
        <v>0</v>
      </c>
      <c r="BL251" s="18" t="s">
        <v>289</v>
      </c>
      <c r="BM251" s="216" t="s">
        <v>1469</v>
      </c>
    </row>
    <row r="252" s="2" customFormat="1" ht="33" customHeight="1">
      <c r="A252" s="37"/>
      <c r="B252" s="168"/>
      <c r="C252" s="204" t="s">
        <v>917</v>
      </c>
      <c r="D252" s="204" t="s">
        <v>285</v>
      </c>
      <c r="E252" s="205" t="s">
        <v>6065</v>
      </c>
      <c r="F252" s="206" t="s">
        <v>6066</v>
      </c>
      <c r="G252" s="207" t="s">
        <v>649</v>
      </c>
      <c r="H252" s="208">
        <v>100</v>
      </c>
      <c r="I252" s="209"/>
      <c r="J252" s="210">
        <f>ROUND(I252*H252,2)</f>
        <v>0</v>
      </c>
      <c r="K252" s="211"/>
      <c r="L252" s="38"/>
      <c r="M252" s="212" t="s">
        <v>1</v>
      </c>
      <c r="N252" s="213" t="s">
        <v>41</v>
      </c>
      <c r="O252" s="81"/>
      <c r="P252" s="214">
        <f>O252*H252</f>
        <v>0</v>
      </c>
      <c r="Q252" s="214">
        <v>0</v>
      </c>
      <c r="R252" s="214">
        <f>Q252*H252</f>
        <v>0</v>
      </c>
      <c r="S252" s="214">
        <v>0</v>
      </c>
      <c r="T252" s="215">
        <f>S252*H252</f>
        <v>0</v>
      </c>
      <c r="U252" s="37"/>
      <c r="V252" s="37"/>
      <c r="W252" s="37"/>
      <c r="X252" s="37"/>
      <c r="Y252" s="37"/>
      <c r="Z252" s="37"/>
      <c r="AA252" s="37"/>
      <c r="AB252" s="37"/>
      <c r="AC252" s="37"/>
      <c r="AD252" s="37"/>
      <c r="AE252" s="37"/>
      <c r="AR252" s="216" t="s">
        <v>289</v>
      </c>
      <c r="AT252" s="216" t="s">
        <v>285</v>
      </c>
      <c r="AU252" s="216" t="s">
        <v>82</v>
      </c>
      <c r="AY252" s="18" t="s">
        <v>283</v>
      </c>
      <c r="BE252" s="217">
        <f>IF(N252="základná",J252,0)</f>
        <v>0</v>
      </c>
      <c r="BF252" s="217">
        <f>IF(N252="znížená",J252,0)</f>
        <v>0</v>
      </c>
      <c r="BG252" s="217">
        <f>IF(N252="zákl. prenesená",J252,0)</f>
        <v>0</v>
      </c>
      <c r="BH252" s="217">
        <f>IF(N252="zníž. prenesená",J252,0)</f>
        <v>0</v>
      </c>
      <c r="BI252" s="217">
        <f>IF(N252="nulová",J252,0)</f>
        <v>0</v>
      </c>
      <c r="BJ252" s="18" t="s">
        <v>87</v>
      </c>
      <c r="BK252" s="217">
        <f>ROUND(I252*H252,2)</f>
        <v>0</v>
      </c>
      <c r="BL252" s="18" t="s">
        <v>289</v>
      </c>
      <c r="BM252" s="216" t="s">
        <v>1479</v>
      </c>
    </row>
    <row r="253" s="2" customFormat="1" ht="33" customHeight="1">
      <c r="A253" s="37"/>
      <c r="B253" s="168"/>
      <c r="C253" s="242" t="s">
        <v>922</v>
      </c>
      <c r="D253" s="242" t="s">
        <v>582</v>
      </c>
      <c r="E253" s="243" t="s">
        <v>2450</v>
      </c>
      <c r="F253" s="244" t="s">
        <v>2451</v>
      </c>
      <c r="G253" s="245" t="s">
        <v>649</v>
      </c>
      <c r="H253" s="246">
        <v>100</v>
      </c>
      <c r="I253" s="247"/>
      <c r="J253" s="248">
        <f>ROUND(I253*H253,2)</f>
        <v>0</v>
      </c>
      <c r="K253" s="249"/>
      <c r="L253" s="250"/>
      <c r="M253" s="251" t="s">
        <v>1</v>
      </c>
      <c r="N253" s="252" t="s">
        <v>41</v>
      </c>
      <c r="O253" s="81"/>
      <c r="P253" s="214">
        <f>O253*H253</f>
        <v>0</v>
      </c>
      <c r="Q253" s="214">
        <v>0</v>
      </c>
      <c r="R253" s="214">
        <f>Q253*H253</f>
        <v>0</v>
      </c>
      <c r="S253" s="214">
        <v>0</v>
      </c>
      <c r="T253" s="215">
        <f>S253*H253</f>
        <v>0</v>
      </c>
      <c r="U253" s="37"/>
      <c r="V253" s="37"/>
      <c r="W253" s="37"/>
      <c r="X253" s="37"/>
      <c r="Y253" s="37"/>
      <c r="Z253" s="37"/>
      <c r="AA253" s="37"/>
      <c r="AB253" s="37"/>
      <c r="AC253" s="37"/>
      <c r="AD253" s="37"/>
      <c r="AE253" s="37"/>
      <c r="AR253" s="216" t="s">
        <v>319</v>
      </c>
      <c r="AT253" s="216" t="s">
        <v>582</v>
      </c>
      <c r="AU253" s="216" t="s">
        <v>82</v>
      </c>
      <c r="AY253" s="18" t="s">
        <v>283</v>
      </c>
      <c r="BE253" s="217">
        <f>IF(N253="základná",J253,0)</f>
        <v>0</v>
      </c>
      <c r="BF253" s="217">
        <f>IF(N253="znížená",J253,0)</f>
        <v>0</v>
      </c>
      <c r="BG253" s="217">
        <f>IF(N253="zákl. prenesená",J253,0)</f>
        <v>0</v>
      </c>
      <c r="BH253" s="217">
        <f>IF(N253="zníž. prenesená",J253,0)</f>
        <v>0</v>
      </c>
      <c r="BI253" s="217">
        <f>IF(N253="nulová",J253,0)</f>
        <v>0</v>
      </c>
      <c r="BJ253" s="18" t="s">
        <v>87</v>
      </c>
      <c r="BK253" s="217">
        <f>ROUND(I253*H253,2)</f>
        <v>0</v>
      </c>
      <c r="BL253" s="18" t="s">
        <v>289</v>
      </c>
      <c r="BM253" s="216" t="s">
        <v>1489</v>
      </c>
    </row>
    <row r="254" s="2" customFormat="1" ht="33" customHeight="1">
      <c r="A254" s="37"/>
      <c r="B254" s="168"/>
      <c r="C254" s="204" t="s">
        <v>926</v>
      </c>
      <c r="D254" s="204" t="s">
        <v>285</v>
      </c>
      <c r="E254" s="205" t="s">
        <v>4745</v>
      </c>
      <c r="F254" s="206" t="s">
        <v>4746</v>
      </c>
      <c r="G254" s="207" t="s">
        <v>649</v>
      </c>
      <c r="H254" s="208">
        <v>200</v>
      </c>
      <c r="I254" s="209"/>
      <c r="J254" s="210">
        <f>ROUND(I254*H254,2)</f>
        <v>0</v>
      </c>
      <c r="K254" s="211"/>
      <c r="L254" s="38"/>
      <c r="M254" s="212" t="s">
        <v>1</v>
      </c>
      <c r="N254" s="213" t="s">
        <v>41</v>
      </c>
      <c r="O254" s="81"/>
      <c r="P254" s="214">
        <f>O254*H254</f>
        <v>0</v>
      </c>
      <c r="Q254" s="214">
        <v>0</v>
      </c>
      <c r="R254" s="214">
        <f>Q254*H254</f>
        <v>0</v>
      </c>
      <c r="S254" s="214">
        <v>0</v>
      </c>
      <c r="T254" s="215">
        <f>S254*H254</f>
        <v>0</v>
      </c>
      <c r="U254" s="37"/>
      <c r="V254" s="37"/>
      <c r="W254" s="37"/>
      <c r="X254" s="37"/>
      <c r="Y254" s="37"/>
      <c r="Z254" s="37"/>
      <c r="AA254" s="37"/>
      <c r="AB254" s="37"/>
      <c r="AC254" s="37"/>
      <c r="AD254" s="37"/>
      <c r="AE254" s="37"/>
      <c r="AR254" s="216" t="s">
        <v>289</v>
      </c>
      <c r="AT254" s="216" t="s">
        <v>285</v>
      </c>
      <c r="AU254" s="216" t="s">
        <v>82</v>
      </c>
      <c r="AY254" s="18" t="s">
        <v>283</v>
      </c>
      <c r="BE254" s="217">
        <f>IF(N254="základná",J254,0)</f>
        <v>0</v>
      </c>
      <c r="BF254" s="217">
        <f>IF(N254="znížená",J254,0)</f>
        <v>0</v>
      </c>
      <c r="BG254" s="217">
        <f>IF(N254="zákl. prenesená",J254,0)</f>
        <v>0</v>
      </c>
      <c r="BH254" s="217">
        <f>IF(N254="zníž. prenesená",J254,0)</f>
        <v>0</v>
      </c>
      <c r="BI254" s="217">
        <f>IF(N254="nulová",J254,0)</f>
        <v>0</v>
      </c>
      <c r="BJ254" s="18" t="s">
        <v>87</v>
      </c>
      <c r="BK254" s="217">
        <f>ROUND(I254*H254,2)</f>
        <v>0</v>
      </c>
      <c r="BL254" s="18" t="s">
        <v>289</v>
      </c>
      <c r="BM254" s="216" t="s">
        <v>1498</v>
      </c>
    </row>
    <row r="255" s="2" customFormat="1" ht="33" customHeight="1">
      <c r="A255" s="37"/>
      <c r="B255" s="168"/>
      <c r="C255" s="242" t="s">
        <v>951</v>
      </c>
      <c r="D255" s="242" t="s">
        <v>582</v>
      </c>
      <c r="E255" s="243" t="s">
        <v>2456</v>
      </c>
      <c r="F255" s="244" t="s">
        <v>2457</v>
      </c>
      <c r="G255" s="245" t="s">
        <v>649</v>
      </c>
      <c r="H255" s="246">
        <v>200</v>
      </c>
      <c r="I255" s="247"/>
      <c r="J255" s="248">
        <f>ROUND(I255*H255,2)</f>
        <v>0</v>
      </c>
      <c r="K255" s="249"/>
      <c r="L255" s="250"/>
      <c r="M255" s="251" t="s">
        <v>1</v>
      </c>
      <c r="N255" s="252" t="s">
        <v>41</v>
      </c>
      <c r="O255" s="81"/>
      <c r="P255" s="214">
        <f>O255*H255</f>
        <v>0</v>
      </c>
      <c r="Q255" s="214">
        <v>0</v>
      </c>
      <c r="R255" s="214">
        <f>Q255*H255</f>
        <v>0</v>
      </c>
      <c r="S255" s="214">
        <v>0</v>
      </c>
      <c r="T255" s="215">
        <f>S255*H255</f>
        <v>0</v>
      </c>
      <c r="U255" s="37"/>
      <c r="V255" s="37"/>
      <c r="W255" s="37"/>
      <c r="X255" s="37"/>
      <c r="Y255" s="37"/>
      <c r="Z255" s="37"/>
      <c r="AA255" s="37"/>
      <c r="AB255" s="37"/>
      <c r="AC255" s="37"/>
      <c r="AD255" s="37"/>
      <c r="AE255" s="37"/>
      <c r="AR255" s="216" t="s">
        <v>319</v>
      </c>
      <c r="AT255" s="216" t="s">
        <v>582</v>
      </c>
      <c r="AU255" s="216" t="s">
        <v>82</v>
      </c>
      <c r="AY255" s="18" t="s">
        <v>283</v>
      </c>
      <c r="BE255" s="217">
        <f>IF(N255="základná",J255,0)</f>
        <v>0</v>
      </c>
      <c r="BF255" s="217">
        <f>IF(N255="znížená",J255,0)</f>
        <v>0</v>
      </c>
      <c r="BG255" s="217">
        <f>IF(N255="zákl. prenesená",J255,0)</f>
        <v>0</v>
      </c>
      <c r="BH255" s="217">
        <f>IF(N255="zníž. prenesená",J255,0)</f>
        <v>0</v>
      </c>
      <c r="BI255" s="217">
        <f>IF(N255="nulová",J255,0)</f>
        <v>0</v>
      </c>
      <c r="BJ255" s="18" t="s">
        <v>87</v>
      </c>
      <c r="BK255" s="217">
        <f>ROUND(I255*H255,2)</f>
        <v>0</v>
      </c>
      <c r="BL255" s="18" t="s">
        <v>289</v>
      </c>
      <c r="BM255" s="216" t="s">
        <v>1506</v>
      </c>
    </row>
    <row r="256" s="2" customFormat="1" ht="24.15" customHeight="1">
      <c r="A256" s="37"/>
      <c r="B256" s="168"/>
      <c r="C256" s="204" t="s">
        <v>959</v>
      </c>
      <c r="D256" s="204" t="s">
        <v>285</v>
      </c>
      <c r="E256" s="205" t="s">
        <v>2465</v>
      </c>
      <c r="F256" s="206" t="s">
        <v>2466</v>
      </c>
      <c r="G256" s="207" t="s">
        <v>649</v>
      </c>
      <c r="H256" s="208">
        <v>3830</v>
      </c>
      <c r="I256" s="209"/>
      <c r="J256" s="210">
        <f>ROUND(I256*H256,2)</f>
        <v>0</v>
      </c>
      <c r="K256" s="211"/>
      <c r="L256" s="38"/>
      <c r="M256" s="212" t="s">
        <v>1</v>
      </c>
      <c r="N256" s="213" t="s">
        <v>41</v>
      </c>
      <c r="O256" s="81"/>
      <c r="P256" s="214">
        <f>O256*H256</f>
        <v>0</v>
      </c>
      <c r="Q256" s="214">
        <v>0</v>
      </c>
      <c r="R256" s="214">
        <f>Q256*H256</f>
        <v>0</v>
      </c>
      <c r="S256" s="214">
        <v>0</v>
      </c>
      <c r="T256" s="215">
        <f>S256*H256</f>
        <v>0</v>
      </c>
      <c r="U256" s="37"/>
      <c r="V256" s="37"/>
      <c r="W256" s="37"/>
      <c r="X256" s="37"/>
      <c r="Y256" s="37"/>
      <c r="Z256" s="37"/>
      <c r="AA256" s="37"/>
      <c r="AB256" s="37"/>
      <c r="AC256" s="37"/>
      <c r="AD256" s="37"/>
      <c r="AE256" s="37"/>
      <c r="AR256" s="216" t="s">
        <v>289</v>
      </c>
      <c r="AT256" s="216" t="s">
        <v>285</v>
      </c>
      <c r="AU256" s="216" t="s">
        <v>82</v>
      </c>
      <c r="AY256" s="18" t="s">
        <v>283</v>
      </c>
      <c r="BE256" s="217">
        <f>IF(N256="základná",J256,0)</f>
        <v>0</v>
      </c>
      <c r="BF256" s="217">
        <f>IF(N256="znížená",J256,0)</f>
        <v>0</v>
      </c>
      <c r="BG256" s="217">
        <f>IF(N256="zákl. prenesená",J256,0)</f>
        <v>0</v>
      </c>
      <c r="BH256" s="217">
        <f>IF(N256="zníž. prenesená",J256,0)</f>
        <v>0</v>
      </c>
      <c r="BI256" s="217">
        <f>IF(N256="nulová",J256,0)</f>
        <v>0</v>
      </c>
      <c r="BJ256" s="18" t="s">
        <v>87</v>
      </c>
      <c r="BK256" s="217">
        <f>ROUND(I256*H256,2)</f>
        <v>0</v>
      </c>
      <c r="BL256" s="18" t="s">
        <v>289</v>
      </c>
      <c r="BM256" s="216" t="s">
        <v>1514</v>
      </c>
    </row>
    <row r="257" s="2" customFormat="1" ht="24.15" customHeight="1">
      <c r="A257" s="37"/>
      <c r="B257" s="168"/>
      <c r="C257" s="242" t="s">
        <v>963</v>
      </c>
      <c r="D257" s="242" t="s">
        <v>582</v>
      </c>
      <c r="E257" s="243" t="s">
        <v>2468</v>
      </c>
      <c r="F257" s="244" t="s">
        <v>2469</v>
      </c>
      <c r="G257" s="245" t="s">
        <v>649</v>
      </c>
      <c r="H257" s="246">
        <v>3300</v>
      </c>
      <c r="I257" s="247"/>
      <c r="J257" s="248">
        <f>ROUND(I257*H257,2)</f>
        <v>0</v>
      </c>
      <c r="K257" s="249"/>
      <c r="L257" s="250"/>
      <c r="M257" s="251" t="s">
        <v>1</v>
      </c>
      <c r="N257" s="252" t="s">
        <v>41</v>
      </c>
      <c r="O257" s="81"/>
      <c r="P257" s="214">
        <f>O257*H257</f>
        <v>0</v>
      </c>
      <c r="Q257" s="214">
        <v>0</v>
      </c>
      <c r="R257" s="214">
        <f>Q257*H257</f>
        <v>0</v>
      </c>
      <c r="S257" s="214">
        <v>0</v>
      </c>
      <c r="T257" s="215">
        <f>S257*H257</f>
        <v>0</v>
      </c>
      <c r="U257" s="37"/>
      <c r="V257" s="37"/>
      <c r="W257" s="37"/>
      <c r="X257" s="37"/>
      <c r="Y257" s="37"/>
      <c r="Z257" s="37"/>
      <c r="AA257" s="37"/>
      <c r="AB257" s="37"/>
      <c r="AC257" s="37"/>
      <c r="AD257" s="37"/>
      <c r="AE257" s="37"/>
      <c r="AR257" s="216" t="s">
        <v>319</v>
      </c>
      <c r="AT257" s="216" t="s">
        <v>582</v>
      </c>
      <c r="AU257" s="216" t="s">
        <v>82</v>
      </c>
      <c r="AY257" s="18" t="s">
        <v>283</v>
      </c>
      <c r="BE257" s="217">
        <f>IF(N257="základná",J257,0)</f>
        <v>0</v>
      </c>
      <c r="BF257" s="217">
        <f>IF(N257="znížená",J257,0)</f>
        <v>0</v>
      </c>
      <c r="BG257" s="217">
        <f>IF(N257="zákl. prenesená",J257,0)</f>
        <v>0</v>
      </c>
      <c r="BH257" s="217">
        <f>IF(N257="zníž. prenesená",J257,0)</f>
        <v>0</v>
      </c>
      <c r="BI257" s="217">
        <f>IF(N257="nulová",J257,0)</f>
        <v>0</v>
      </c>
      <c r="BJ257" s="18" t="s">
        <v>87</v>
      </c>
      <c r="BK257" s="217">
        <f>ROUND(I257*H257,2)</f>
        <v>0</v>
      </c>
      <c r="BL257" s="18" t="s">
        <v>289</v>
      </c>
      <c r="BM257" s="216" t="s">
        <v>1526</v>
      </c>
    </row>
    <row r="258" s="2" customFormat="1" ht="24.15" customHeight="1">
      <c r="A258" s="37"/>
      <c r="B258" s="168"/>
      <c r="C258" s="242" t="s">
        <v>967</v>
      </c>
      <c r="D258" s="242" t="s">
        <v>582</v>
      </c>
      <c r="E258" s="243" t="s">
        <v>2471</v>
      </c>
      <c r="F258" s="244" t="s">
        <v>2472</v>
      </c>
      <c r="G258" s="245" t="s">
        <v>649</v>
      </c>
      <c r="H258" s="246">
        <v>320</v>
      </c>
      <c r="I258" s="247"/>
      <c r="J258" s="248">
        <f>ROUND(I258*H258,2)</f>
        <v>0</v>
      </c>
      <c r="K258" s="249"/>
      <c r="L258" s="250"/>
      <c r="M258" s="251" t="s">
        <v>1</v>
      </c>
      <c r="N258" s="252" t="s">
        <v>41</v>
      </c>
      <c r="O258" s="81"/>
      <c r="P258" s="214">
        <f>O258*H258</f>
        <v>0</v>
      </c>
      <c r="Q258" s="214">
        <v>0</v>
      </c>
      <c r="R258" s="214">
        <f>Q258*H258</f>
        <v>0</v>
      </c>
      <c r="S258" s="214">
        <v>0</v>
      </c>
      <c r="T258" s="215">
        <f>S258*H258</f>
        <v>0</v>
      </c>
      <c r="U258" s="37"/>
      <c r="V258" s="37"/>
      <c r="W258" s="37"/>
      <c r="X258" s="37"/>
      <c r="Y258" s="37"/>
      <c r="Z258" s="37"/>
      <c r="AA258" s="37"/>
      <c r="AB258" s="37"/>
      <c r="AC258" s="37"/>
      <c r="AD258" s="37"/>
      <c r="AE258" s="37"/>
      <c r="AR258" s="216" t="s">
        <v>319</v>
      </c>
      <c r="AT258" s="216" t="s">
        <v>582</v>
      </c>
      <c r="AU258" s="216" t="s">
        <v>82</v>
      </c>
      <c r="AY258" s="18" t="s">
        <v>283</v>
      </c>
      <c r="BE258" s="217">
        <f>IF(N258="základná",J258,0)</f>
        <v>0</v>
      </c>
      <c r="BF258" s="217">
        <f>IF(N258="znížená",J258,0)</f>
        <v>0</v>
      </c>
      <c r="BG258" s="217">
        <f>IF(N258="zákl. prenesená",J258,0)</f>
        <v>0</v>
      </c>
      <c r="BH258" s="217">
        <f>IF(N258="zníž. prenesená",J258,0)</f>
        <v>0</v>
      </c>
      <c r="BI258" s="217">
        <f>IF(N258="nulová",J258,0)</f>
        <v>0</v>
      </c>
      <c r="BJ258" s="18" t="s">
        <v>87</v>
      </c>
      <c r="BK258" s="217">
        <f>ROUND(I258*H258,2)</f>
        <v>0</v>
      </c>
      <c r="BL258" s="18" t="s">
        <v>289</v>
      </c>
      <c r="BM258" s="216" t="s">
        <v>1535</v>
      </c>
    </row>
    <row r="259" s="2" customFormat="1" ht="24.15" customHeight="1">
      <c r="A259" s="37"/>
      <c r="B259" s="168"/>
      <c r="C259" s="242" t="s">
        <v>971</v>
      </c>
      <c r="D259" s="242" t="s">
        <v>582</v>
      </c>
      <c r="E259" s="243" t="s">
        <v>2474</v>
      </c>
      <c r="F259" s="244" t="s">
        <v>2475</v>
      </c>
      <c r="G259" s="245" t="s">
        <v>649</v>
      </c>
      <c r="H259" s="246">
        <v>210</v>
      </c>
      <c r="I259" s="247"/>
      <c r="J259" s="248">
        <f>ROUND(I259*H259,2)</f>
        <v>0</v>
      </c>
      <c r="K259" s="249"/>
      <c r="L259" s="250"/>
      <c r="M259" s="251" t="s">
        <v>1</v>
      </c>
      <c r="N259" s="252" t="s">
        <v>41</v>
      </c>
      <c r="O259" s="81"/>
      <c r="P259" s="214">
        <f>O259*H259</f>
        <v>0</v>
      </c>
      <c r="Q259" s="214">
        <v>0</v>
      </c>
      <c r="R259" s="214">
        <f>Q259*H259</f>
        <v>0</v>
      </c>
      <c r="S259" s="214">
        <v>0</v>
      </c>
      <c r="T259" s="215">
        <f>S259*H259</f>
        <v>0</v>
      </c>
      <c r="U259" s="37"/>
      <c r="V259" s="37"/>
      <c r="W259" s="37"/>
      <c r="X259" s="37"/>
      <c r="Y259" s="37"/>
      <c r="Z259" s="37"/>
      <c r="AA259" s="37"/>
      <c r="AB259" s="37"/>
      <c r="AC259" s="37"/>
      <c r="AD259" s="37"/>
      <c r="AE259" s="37"/>
      <c r="AR259" s="216" t="s">
        <v>319</v>
      </c>
      <c r="AT259" s="216" t="s">
        <v>582</v>
      </c>
      <c r="AU259" s="216" t="s">
        <v>82</v>
      </c>
      <c r="AY259" s="18" t="s">
        <v>283</v>
      </c>
      <c r="BE259" s="217">
        <f>IF(N259="základná",J259,0)</f>
        <v>0</v>
      </c>
      <c r="BF259" s="217">
        <f>IF(N259="znížená",J259,0)</f>
        <v>0</v>
      </c>
      <c r="BG259" s="217">
        <f>IF(N259="zákl. prenesená",J259,0)</f>
        <v>0</v>
      </c>
      <c r="BH259" s="217">
        <f>IF(N259="zníž. prenesená",J259,0)</f>
        <v>0</v>
      </c>
      <c r="BI259" s="217">
        <f>IF(N259="nulová",J259,0)</f>
        <v>0</v>
      </c>
      <c r="BJ259" s="18" t="s">
        <v>87</v>
      </c>
      <c r="BK259" s="217">
        <f>ROUND(I259*H259,2)</f>
        <v>0</v>
      </c>
      <c r="BL259" s="18" t="s">
        <v>289</v>
      </c>
      <c r="BM259" s="216" t="s">
        <v>1547</v>
      </c>
    </row>
    <row r="260" s="2" customFormat="1" ht="24.15" customHeight="1">
      <c r="A260" s="37"/>
      <c r="B260" s="168"/>
      <c r="C260" s="204" t="s">
        <v>976</v>
      </c>
      <c r="D260" s="204" t="s">
        <v>285</v>
      </c>
      <c r="E260" s="205" t="s">
        <v>2477</v>
      </c>
      <c r="F260" s="206" t="s">
        <v>2478</v>
      </c>
      <c r="G260" s="207" t="s">
        <v>649</v>
      </c>
      <c r="H260" s="208">
        <v>4310</v>
      </c>
      <c r="I260" s="209"/>
      <c r="J260" s="210">
        <f>ROUND(I260*H260,2)</f>
        <v>0</v>
      </c>
      <c r="K260" s="211"/>
      <c r="L260" s="38"/>
      <c r="M260" s="212" t="s">
        <v>1</v>
      </c>
      <c r="N260" s="213" t="s">
        <v>41</v>
      </c>
      <c r="O260" s="81"/>
      <c r="P260" s="214">
        <f>O260*H260</f>
        <v>0</v>
      </c>
      <c r="Q260" s="214">
        <v>0</v>
      </c>
      <c r="R260" s="214">
        <f>Q260*H260</f>
        <v>0</v>
      </c>
      <c r="S260" s="214">
        <v>0</v>
      </c>
      <c r="T260" s="215">
        <f>S260*H260</f>
        <v>0</v>
      </c>
      <c r="U260" s="37"/>
      <c r="V260" s="37"/>
      <c r="W260" s="37"/>
      <c r="X260" s="37"/>
      <c r="Y260" s="37"/>
      <c r="Z260" s="37"/>
      <c r="AA260" s="37"/>
      <c r="AB260" s="37"/>
      <c r="AC260" s="37"/>
      <c r="AD260" s="37"/>
      <c r="AE260" s="37"/>
      <c r="AR260" s="216" t="s">
        <v>289</v>
      </c>
      <c r="AT260" s="216" t="s">
        <v>285</v>
      </c>
      <c r="AU260" s="216" t="s">
        <v>82</v>
      </c>
      <c r="AY260" s="18" t="s">
        <v>283</v>
      </c>
      <c r="BE260" s="217">
        <f>IF(N260="základná",J260,0)</f>
        <v>0</v>
      </c>
      <c r="BF260" s="217">
        <f>IF(N260="znížená",J260,0)</f>
        <v>0</v>
      </c>
      <c r="BG260" s="217">
        <f>IF(N260="zákl. prenesená",J260,0)</f>
        <v>0</v>
      </c>
      <c r="BH260" s="217">
        <f>IF(N260="zníž. prenesená",J260,0)</f>
        <v>0</v>
      </c>
      <c r="BI260" s="217">
        <f>IF(N260="nulová",J260,0)</f>
        <v>0</v>
      </c>
      <c r="BJ260" s="18" t="s">
        <v>87</v>
      </c>
      <c r="BK260" s="217">
        <f>ROUND(I260*H260,2)</f>
        <v>0</v>
      </c>
      <c r="BL260" s="18" t="s">
        <v>289</v>
      </c>
      <c r="BM260" s="216" t="s">
        <v>1565</v>
      </c>
    </row>
    <row r="261" s="2" customFormat="1" ht="24.15" customHeight="1">
      <c r="A261" s="37"/>
      <c r="B261" s="168"/>
      <c r="C261" s="242" t="s">
        <v>983</v>
      </c>
      <c r="D261" s="242" t="s">
        <v>582</v>
      </c>
      <c r="E261" s="243" t="s">
        <v>2480</v>
      </c>
      <c r="F261" s="244" t="s">
        <v>2481</v>
      </c>
      <c r="G261" s="245" t="s">
        <v>649</v>
      </c>
      <c r="H261" s="246">
        <v>4110</v>
      </c>
      <c r="I261" s="247"/>
      <c r="J261" s="248">
        <f>ROUND(I261*H261,2)</f>
        <v>0</v>
      </c>
      <c r="K261" s="249"/>
      <c r="L261" s="250"/>
      <c r="M261" s="251" t="s">
        <v>1</v>
      </c>
      <c r="N261" s="252" t="s">
        <v>41</v>
      </c>
      <c r="O261" s="81"/>
      <c r="P261" s="214">
        <f>O261*H261</f>
        <v>0</v>
      </c>
      <c r="Q261" s="214">
        <v>0</v>
      </c>
      <c r="R261" s="214">
        <f>Q261*H261</f>
        <v>0</v>
      </c>
      <c r="S261" s="214">
        <v>0</v>
      </c>
      <c r="T261" s="215">
        <f>S261*H261</f>
        <v>0</v>
      </c>
      <c r="U261" s="37"/>
      <c r="V261" s="37"/>
      <c r="W261" s="37"/>
      <c r="X261" s="37"/>
      <c r="Y261" s="37"/>
      <c r="Z261" s="37"/>
      <c r="AA261" s="37"/>
      <c r="AB261" s="37"/>
      <c r="AC261" s="37"/>
      <c r="AD261" s="37"/>
      <c r="AE261" s="37"/>
      <c r="AR261" s="216" t="s">
        <v>319</v>
      </c>
      <c r="AT261" s="216" t="s">
        <v>582</v>
      </c>
      <c r="AU261" s="216" t="s">
        <v>82</v>
      </c>
      <c r="AY261" s="18" t="s">
        <v>283</v>
      </c>
      <c r="BE261" s="217">
        <f>IF(N261="základná",J261,0)</f>
        <v>0</v>
      </c>
      <c r="BF261" s="217">
        <f>IF(N261="znížená",J261,0)</f>
        <v>0</v>
      </c>
      <c r="BG261" s="217">
        <f>IF(N261="zákl. prenesená",J261,0)</f>
        <v>0</v>
      </c>
      <c r="BH261" s="217">
        <f>IF(N261="zníž. prenesená",J261,0)</f>
        <v>0</v>
      </c>
      <c r="BI261" s="217">
        <f>IF(N261="nulová",J261,0)</f>
        <v>0</v>
      </c>
      <c r="BJ261" s="18" t="s">
        <v>87</v>
      </c>
      <c r="BK261" s="217">
        <f>ROUND(I261*H261,2)</f>
        <v>0</v>
      </c>
      <c r="BL261" s="18" t="s">
        <v>289</v>
      </c>
      <c r="BM261" s="216" t="s">
        <v>1576</v>
      </c>
    </row>
    <row r="262" s="2" customFormat="1" ht="24.15" customHeight="1">
      <c r="A262" s="37"/>
      <c r="B262" s="168"/>
      <c r="C262" s="242" t="s">
        <v>989</v>
      </c>
      <c r="D262" s="242" t="s">
        <v>582</v>
      </c>
      <c r="E262" s="243" t="s">
        <v>4384</v>
      </c>
      <c r="F262" s="244" t="s">
        <v>4385</v>
      </c>
      <c r="G262" s="245" t="s">
        <v>649</v>
      </c>
      <c r="H262" s="246">
        <v>200</v>
      </c>
      <c r="I262" s="247"/>
      <c r="J262" s="248">
        <f>ROUND(I262*H262,2)</f>
        <v>0</v>
      </c>
      <c r="K262" s="249"/>
      <c r="L262" s="250"/>
      <c r="M262" s="251" t="s">
        <v>1</v>
      </c>
      <c r="N262" s="252" t="s">
        <v>41</v>
      </c>
      <c r="O262" s="81"/>
      <c r="P262" s="214">
        <f>O262*H262</f>
        <v>0</v>
      </c>
      <c r="Q262" s="214">
        <v>0</v>
      </c>
      <c r="R262" s="214">
        <f>Q262*H262</f>
        <v>0</v>
      </c>
      <c r="S262" s="214">
        <v>0</v>
      </c>
      <c r="T262" s="215">
        <f>S262*H262</f>
        <v>0</v>
      </c>
      <c r="U262" s="37"/>
      <c r="V262" s="37"/>
      <c r="W262" s="37"/>
      <c r="X262" s="37"/>
      <c r="Y262" s="37"/>
      <c r="Z262" s="37"/>
      <c r="AA262" s="37"/>
      <c r="AB262" s="37"/>
      <c r="AC262" s="37"/>
      <c r="AD262" s="37"/>
      <c r="AE262" s="37"/>
      <c r="AR262" s="216" t="s">
        <v>319</v>
      </c>
      <c r="AT262" s="216" t="s">
        <v>582</v>
      </c>
      <c r="AU262" s="216" t="s">
        <v>82</v>
      </c>
      <c r="AY262" s="18" t="s">
        <v>283</v>
      </c>
      <c r="BE262" s="217">
        <f>IF(N262="základná",J262,0)</f>
        <v>0</v>
      </c>
      <c r="BF262" s="217">
        <f>IF(N262="znížená",J262,0)</f>
        <v>0</v>
      </c>
      <c r="BG262" s="217">
        <f>IF(N262="zákl. prenesená",J262,0)</f>
        <v>0</v>
      </c>
      <c r="BH262" s="217">
        <f>IF(N262="zníž. prenesená",J262,0)</f>
        <v>0</v>
      </c>
      <c r="BI262" s="217">
        <f>IF(N262="nulová",J262,0)</f>
        <v>0</v>
      </c>
      <c r="BJ262" s="18" t="s">
        <v>87</v>
      </c>
      <c r="BK262" s="217">
        <f>ROUND(I262*H262,2)</f>
        <v>0</v>
      </c>
      <c r="BL262" s="18" t="s">
        <v>289</v>
      </c>
      <c r="BM262" s="216" t="s">
        <v>1592</v>
      </c>
    </row>
    <row r="263" s="2" customFormat="1" ht="24.15" customHeight="1">
      <c r="A263" s="37"/>
      <c r="B263" s="168"/>
      <c r="C263" s="204" t="s">
        <v>994</v>
      </c>
      <c r="D263" s="204" t="s">
        <v>285</v>
      </c>
      <c r="E263" s="205" t="s">
        <v>2486</v>
      </c>
      <c r="F263" s="206" t="s">
        <v>2487</v>
      </c>
      <c r="G263" s="207" t="s">
        <v>649</v>
      </c>
      <c r="H263" s="208">
        <v>500</v>
      </c>
      <c r="I263" s="209"/>
      <c r="J263" s="210">
        <f>ROUND(I263*H263,2)</f>
        <v>0</v>
      </c>
      <c r="K263" s="211"/>
      <c r="L263" s="38"/>
      <c r="M263" s="212" t="s">
        <v>1</v>
      </c>
      <c r="N263" s="213" t="s">
        <v>41</v>
      </c>
      <c r="O263" s="81"/>
      <c r="P263" s="214">
        <f>O263*H263</f>
        <v>0</v>
      </c>
      <c r="Q263" s="214">
        <v>0</v>
      </c>
      <c r="R263" s="214">
        <f>Q263*H263</f>
        <v>0</v>
      </c>
      <c r="S263" s="214">
        <v>0</v>
      </c>
      <c r="T263" s="215">
        <f>S263*H263</f>
        <v>0</v>
      </c>
      <c r="U263" s="37"/>
      <c r="V263" s="37"/>
      <c r="W263" s="37"/>
      <c r="X263" s="37"/>
      <c r="Y263" s="37"/>
      <c r="Z263" s="37"/>
      <c r="AA263" s="37"/>
      <c r="AB263" s="37"/>
      <c r="AC263" s="37"/>
      <c r="AD263" s="37"/>
      <c r="AE263" s="37"/>
      <c r="AR263" s="216" t="s">
        <v>289</v>
      </c>
      <c r="AT263" s="216" t="s">
        <v>285</v>
      </c>
      <c r="AU263" s="216" t="s">
        <v>82</v>
      </c>
      <c r="AY263" s="18" t="s">
        <v>283</v>
      </c>
      <c r="BE263" s="217">
        <f>IF(N263="základná",J263,0)</f>
        <v>0</v>
      </c>
      <c r="BF263" s="217">
        <f>IF(N263="znížená",J263,0)</f>
        <v>0</v>
      </c>
      <c r="BG263" s="217">
        <f>IF(N263="zákl. prenesená",J263,0)</f>
        <v>0</v>
      </c>
      <c r="BH263" s="217">
        <f>IF(N263="zníž. prenesená",J263,0)</f>
        <v>0</v>
      </c>
      <c r="BI263" s="217">
        <f>IF(N263="nulová",J263,0)</f>
        <v>0</v>
      </c>
      <c r="BJ263" s="18" t="s">
        <v>87</v>
      </c>
      <c r="BK263" s="217">
        <f>ROUND(I263*H263,2)</f>
        <v>0</v>
      </c>
      <c r="BL263" s="18" t="s">
        <v>289</v>
      </c>
      <c r="BM263" s="216" t="s">
        <v>1609</v>
      </c>
    </row>
    <row r="264" s="2" customFormat="1" ht="24.15" customHeight="1">
      <c r="A264" s="37"/>
      <c r="B264" s="168"/>
      <c r="C264" s="242" t="s">
        <v>998</v>
      </c>
      <c r="D264" s="242" t="s">
        <v>582</v>
      </c>
      <c r="E264" s="243" t="s">
        <v>2489</v>
      </c>
      <c r="F264" s="244" t="s">
        <v>2490</v>
      </c>
      <c r="G264" s="245" t="s">
        <v>649</v>
      </c>
      <c r="H264" s="246">
        <v>500</v>
      </c>
      <c r="I264" s="247"/>
      <c r="J264" s="248">
        <f>ROUND(I264*H264,2)</f>
        <v>0</v>
      </c>
      <c r="K264" s="249"/>
      <c r="L264" s="250"/>
      <c r="M264" s="251" t="s">
        <v>1</v>
      </c>
      <c r="N264" s="252" t="s">
        <v>41</v>
      </c>
      <c r="O264" s="81"/>
      <c r="P264" s="214">
        <f>O264*H264</f>
        <v>0</v>
      </c>
      <c r="Q264" s="214">
        <v>0</v>
      </c>
      <c r="R264" s="214">
        <f>Q264*H264</f>
        <v>0</v>
      </c>
      <c r="S264" s="214">
        <v>0</v>
      </c>
      <c r="T264" s="215">
        <f>S264*H264</f>
        <v>0</v>
      </c>
      <c r="U264" s="37"/>
      <c r="V264" s="37"/>
      <c r="W264" s="37"/>
      <c r="X264" s="37"/>
      <c r="Y264" s="37"/>
      <c r="Z264" s="37"/>
      <c r="AA264" s="37"/>
      <c r="AB264" s="37"/>
      <c r="AC264" s="37"/>
      <c r="AD264" s="37"/>
      <c r="AE264" s="37"/>
      <c r="AR264" s="216" t="s">
        <v>319</v>
      </c>
      <c r="AT264" s="216" t="s">
        <v>582</v>
      </c>
      <c r="AU264" s="216" t="s">
        <v>82</v>
      </c>
      <c r="AY264" s="18" t="s">
        <v>283</v>
      </c>
      <c r="BE264" s="217">
        <f>IF(N264="základná",J264,0)</f>
        <v>0</v>
      </c>
      <c r="BF264" s="217">
        <f>IF(N264="znížená",J264,0)</f>
        <v>0</v>
      </c>
      <c r="BG264" s="217">
        <f>IF(N264="zákl. prenesená",J264,0)</f>
        <v>0</v>
      </c>
      <c r="BH264" s="217">
        <f>IF(N264="zníž. prenesená",J264,0)</f>
        <v>0</v>
      </c>
      <c r="BI264" s="217">
        <f>IF(N264="nulová",J264,0)</f>
        <v>0</v>
      </c>
      <c r="BJ264" s="18" t="s">
        <v>87</v>
      </c>
      <c r="BK264" s="217">
        <f>ROUND(I264*H264,2)</f>
        <v>0</v>
      </c>
      <c r="BL264" s="18" t="s">
        <v>289</v>
      </c>
      <c r="BM264" s="216" t="s">
        <v>1622</v>
      </c>
    </row>
    <row r="265" s="2" customFormat="1" ht="24.15" customHeight="1">
      <c r="A265" s="37"/>
      <c r="B265" s="168"/>
      <c r="C265" s="204" t="s">
        <v>1002</v>
      </c>
      <c r="D265" s="204" t="s">
        <v>285</v>
      </c>
      <c r="E265" s="205" t="s">
        <v>6067</v>
      </c>
      <c r="F265" s="206" t="s">
        <v>6068</v>
      </c>
      <c r="G265" s="207" t="s">
        <v>649</v>
      </c>
      <c r="H265" s="208">
        <v>340</v>
      </c>
      <c r="I265" s="209"/>
      <c r="J265" s="210">
        <f>ROUND(I265*H265,2)</f>
        <v>0</v>
      </c>
      <c r="K265" s="211"/>
      <c r="L265" s="38"/>
      <c r="M265" s="212" t="s">
        <v>1</v>
      </c>
      <c r="N265" s="213" t="s">
        <v>41</v>
      </c>
      <c r="O265" s="81"/>
      <c r="P265" s="214">
        <f>O265*H265</f>
        <v>0</v>
      </c>
      <c r="Q265" s="214">
        <v>0</v>
      </c>
      <c r="R265" s="214">
        <f>Q265*H265</f>
        <v>0</v>
      </c>
      <c r="S265" s="214">
        <v>0</v>
      </c>
      <c r="T265" s="215">
        <f>S265*H265</f>
        <v>0</v>
      </c>
      <c r="U265" s="37"/>
      <c r="V265" s="37"/>
      <c r="W265" s="37"/>
      <c r="X265" s="37"/>
      <c r="Y265" s="37"/>
      <c r="Z265" s="37"/>
      <c r="AA265" s="37"/>
      <c r="AB265" s="37"/>
      <c r="AC265" s="37"/>
      <c r="AD265" s="37"/>
      <c r="AE265" s="37"/>
      <c r="AR265" s="216" t="s">
        <v>289</v>
      </c>
      <c r="AT265" s="216" t="s">
        <v>285</v>
      </c>
      <c r="AU265" s="216" t="s">
        <v>82</v>
      </c>
      <c r="AY265" s="18" t="s">
        <v>283</v>
      </c>
      <c r="BE265" s="217">
        <f>IF(N265="základná",J265,0)</f>
        <v>0</v>
      </c>
      <c r="BF265" s="217">
        <f>IF(N265="znížená",J265,0)</f>
        <v>0</v>
      </c>
      <c r="BG265" s="217">
        <f>IF(N265="zákl. prenesená",J265,0)</f>
        <v>0</v>
      </c>
      <c r="BH265" s="217">
        <f>IF(N265="zníž. prenesená",J265,0)</f>
        <v>0</v>
      </c>
      <c r="BI265" s="217">
        <f>IF(N265="nulová",J265,0)</f>
        <v>0</v>
      </c>
      <c r="BJ265" s="18" t="s">
        <v>87</v>
      </c>
      <c r="BK265" s="217">
        <f>ROUND(I265*H265,2)</f>
        <v>0</v>
      </c>
      <c r="BL265" s="18" t="s">
        <v>289</v>
      </c>
      <c r="BM265" s="216" t="s">
        <v>1636</v>
      </c>
    </row>
    <row r="266" s="2" customFormat="1" ht="24.15" customHeight="1">
      <c r="A266" s="37"/>
      <c r="B266" s="168"/>
      <c r="C266" s="242" t="s">
        <v>1006</v>
      </c>
      <c r="D266" s="242" t="s">
        <v>582</v>
      </c>
      <c r="E266" s="243" t="s">
        <v>6069</v>
      </c>
      <c r="F266" s="244" t="s">
        <v>6070</v>
      </c>
      <c r="G266" s="245" t="s">
        <v>649</v>
      </c>
      <c r="H266" s="246">
        <v>340</v>
      </c>
      <c r="I266" s="247"/>
      <c r="J266" s="248">
        <f>ROUND(I266*H266,2)</f>
        <v>0</v>
      </c>
      <c r="K266" s="249"/>
      <c r="L266" s="250"/>
      <c r="M266" s="251" t="s">
        <v>1</v>
      </c>
      <c r="N266" s="252" t="s">
        <v>41</v>
      </c>
      <c r="O266" s="81"/>
      <c r="P266" s="214">
        <f>O266*H266</f>
        <v>0</v>
      </c>
      <c r="Q266" s="214">
        <v>0</v>
      </c>
      <c r="R266" s="214">
        <f>Q266*H266</f>
        <v>0</v>
      </c>
      <c r="S266" s="214">
        <v>0</v>
      </c>
      <c r="T266" s="215">
        <f>S266*H266</f>
        <v>0</v>
      </c>
      <c r="U266" s="37"/>
      <c r="V266" s="37"/>
      <c r="W266" s="37"/>
      <c r="X266" s="37"/>
      <c r="Y266" s="37"/>
      <c r="Z266" s="37"/>
      <c r="AA266" s="37"/>
      <c r="AB266" s="37"/>
      <c r="AC266" s="37"/>
      <c r="AD266" s="37"/>
      <c r="AE266" s="37"/>
      <c r="AR266" s="216" t="s">
        <v>319</v>
      </c>
      <c r="AT266" s="216" t="s">
        <v>582</v>
      </c>
      <c r="AU266" s="216" t="s">
        <v>82</v>
      </c>
      <c r="AY266" s="18" t="s">
        <v>283</v>
      </c>
      <c r="BE266" s="217">
        <f>IF(N266="základná",J266,0)</f>
        <v>0</v>
      </c>
      <c r="BF266" s="217">
        <f>IF(N266="znížená",J266,0)</f>
        <v>0</v>
      </c>
      <c r="BG266" s="217">
        <f>IF(N266="zákl. prenesená",J266,0)</f>
        <v>0</v>
      </c>
      <c r="BH266" s="217">
        <f>IF(N266="zníž. prenesená",J266,0)</f>
        <v>0</v>
      </c>
      <c r="BI266" s="217">
        <f>IF(N266="nulová",J266,0)</f>
        <v>0</v>
      </c>
      <c r="BJ266" s="18" t="s">
        <v>87</v>
      </c>
      <c r="BK266" s="217">
        <f>ROUND(I266*H266,2)</f>
        <v>0</v>
      </c>
      <c r="BL266" s="18" t="s">
        <v>289</v>
      </c>
      <c r="BM266" s="216" t="s">
        <v>1649</v>
      </c>
    </row>
    <row r="267" s="2" customFormat="1" ht="24.15" customHeight="1">
      <c r="A267" s="37"/>
      <c r="B267" s="168"/>
      <c r="C267" s="204" t="s">
        <v>1010</v>
      </c>
      <c r="D267" s="204" t="s">
        <v>285</v>
      </c>
      <c r="E267" s="205" t="s">
        <v>2492</v>
      </c>
      <c r="F267" s="206" t="s">
        <v>2493</v>
      </c>
      <c r="G267" s="207" t="s">
        <v>649</v>
      </c>
      <c r="H267" s="208">
        <v>290</v>
      </c>
      <c r="I267" s="209"/>
      <c r="J267" s="210">
        <f>ROUND(I267*H267,2)</f>
        <v>0</v>
      </c>
      <c r="K267" s="211"/>
      <c r="L267" s="38"/>
      <c r="M267" s="212" t="s">
        <v>1</v>
      </c>
      <c r="N267" s="213" t="s">
        <v>41</v>
      </c>
      <c r="O267" s="81"/>
      <c r="P267" s="214">
        <f>O267*H267</f>
        <v>0</v>
      </c>
      <c r="Q267" s="214">
        <v>0</v>
      </c>
      <c r="R267" s="214">
        <f>Q267*H267</f>
        <v>0</v>
      </c>
      <c r="S267" s="214">
        <v>0</v>
      </c>
      <c r="T267" s="215">
        <f>S267*H267</f>
        <v>0</v>
      </c>
      <c r="U267" s="37"/>
      <c r="V267" s="37"/>
      <c r="W267" s="37"/>
      <c r="X267" s="37"/>
      <c r="Y267" s="37"/>
      <c r="Z267" s="37"/>
      <c r="AA267" s="37"/>
      <c r="AB267" s="37"/>
      <c r="AC267" s="37"/>
      <c r="AD267" s="37"/>
      <c r="AE267" s="37"/>
      <c r="AR267" s="216" t="s">
        <v>289</v>
      </c>
      <c r="AT267" s="216" t="s">
        <v>285</v>
      </c>
      <c r="AU267" s="216" t="s">
        <v>82</v>
      </c>
      <c r="AY267" s="18" t="s">
        <v>283</v>
      </c>
      <c r="BE267" s="217">
        <f>IF(N267="základná",J267,0)</f>
        <v>0</v>
      </c>
      <c r="BF267" s="217">
        <f>IF(N267="znížená",J267,0)</f>
        <v>0</v>
      </c>
      <c r="BG267" s="217">
        <f>IF(N267="zákl. prenesená",J267,0)</f>
        <v>0</v>
      </c>
      <c r="BH267" s="217">
        <f>IF(N267="zníž. prenesená",J267,0)</f>
        <v>0</v>
      </c>
      <c r="BI267" s="217">
        <f>IF(N267="nulová",J267,0)</f>
        <v>0</v>
      </c>
      <c r="BJ267" s="18" t="s">
        <v>87</v>
      </c>
      <c r="BK267" s="217">
        <f>ROUND(I267*H267,2)</f>
        <v>0</v>
      </c>
      <c r="BL267" s="18" t="s">
        <v>289</v>
      </c>
      <c r="BM267" s="216" t="s">
        <v>1666</v>
      </c>
    </row>
    <row r="268" s="2" customFormat="1" ht="24.15" customHeight="1">
      <c r="A268" s="37"/>
      <c r="B268" s="168"/>
      <c r="C268" s="242" t="s">
        <v>1015</v>
      </c>
      <c r="D268" s="242" t="s">
        <v>582</v>
      </c>
      <c r="E268" s="243" t="s">
        <v>2495</v>
      </c>
      <c r="F268" s="244" t="s">
        <v>2496</v>
      </c>
      <c r="G268" s="245" t="s">
        <v>649</v>
      </c>
      <c r="H268" s="246">
        <v>150</v>
      </c>
      <c r="I268" s="247"/>
      <c r="J268" s="248">
        <f>ROUND(I268*H268,2)</f>
        <v>0</v>
      </c>
      <c r="K268" s="249"/>
      <c r="L268" s="250"/>
      <c r="M268" s="251" t="s">
        <v>1</v>
      </c>
      <c r="N268" s="252" t="s">
        <v>41</v>
      </c>
      <c r="O268" s="81"/>
      <c r="P268" s="214">
        <f>O268*H268</f>
        <v>0</v>
      </c>
      <c r="Q268" s="214">
        <v>0</v>
      </c>
      <c r="R268" s="214">
        <f>Q268*H268</f>
        <v>0</v>
      </c>
      <c r="S268" s="214">
        <v>0</v>
      </c>
      <c r="T268" s="215">
        <f>S268*H268</f>
        <v>0</v>
      </c>
      <c r="U268" s="37"/>
      <c r="V268" s="37"/>
      <c r="W268" s="37"/>
      <c r="X268" s="37"/>
      <c r="Y268" s="37"/>
      <c r="Z268" s="37"/>
      <c r="AA268" s="37"/>
      <c r="AB268" s="37"/>
      <c r="AC268" s="37"/>
      <c r="AD268" s="37"/>
      <c r="AE268" s="37"/>
      <c r="AR268" s="216" t="s">
        <v>319</v>
      </c>
      <c r="AT268" s="216" t="s">
        <v>582</v>
      </c>
      <c r="AU268" s="216" t="s">
        <v>82</v>
      </c>
      <c r="AY268" s="18" t="s">
        <v>283</v>
      </c>
      <c r="BE268" s="217">
        <f>IF(N268="základná",J268,0)</f>
        <v>0</v>
      </c>
      <c r="BF268" s="217">
        <f>IF(N268="znížená",J268,0)</f>
        <v>0</v>
      </c>
      <c r="BG268" s="217">
        <f>IF(N268="zákl. prenesená",J268,0)</f>
        <v>0</v>
      </c>
      <c r="BH268" s="217">
        <f>IF(N268="zníž. prenesená",J268,0)</f>
        <v>0</v>
      </c>
      <c r="BI268" s="217">
        <f>IF(N268="nulová",J268,0)</f>
        <v>0</v>
      </c>
      <c r="BJ268" s="18" t="s">
        <v>87</v>
      </c>
      <c r="BK268" s="217">
        <f>ROUND(I268*H268,2)</f>
        <v>0</v>
      </c>
      <c r="BL268" s="18" t="s">
        <v>289</v>
      </c>
      <c r="BM268" s="216" t="s">
        <v>1687</v>
      </c>
    </row>
    <row r="269" s="2" customFormat="1" ht="24.15" customHeight="1">
      <c r="A269" s="37"/>
      <c r="B269" s="168"/>
      <c r="C269" s="242" t="s">
        <v>1019</v>
      </c>
      <c r="D269" s="242" t="s">
        <v>582</v>
      </c>
      <c r="E269" s="243" t="s">
        <v>6071</v>
      </c>
      <c r="F269" s="244" t="s">
        <v>6072</v>
      </c>
      <c r="G269" s="245" t="s">
        <v>649</v>
      </c>
      <c r="H269" s="246">
        <v>140</v>
      </c>
      <c r="I269" s="247"/>
      <c r="J269" s="248">
        <f>ROUND(I269*H269,2)</f>
        <v>0</v>
      </c>
      <c r="K269" s="249"/>
      <c r="L269" s="250"/>
      <c r="M269" s="251" t="s">
        <v>1</v>
      </c>
      <c r="N269" s="252" t="s">
        <v>41</v>
      </c>
      <c r="O269" s="81"/>
      <c r="P269" s="214">
        <f>O269*H269</f>
        <v>0</v>
      </c>
      <c r="Q269" s="214">
        <v>0</v>
      </c>
      <c r="R269" s="214">
        <f>Q269*H269</f>
        <v>0</v>
      </c>
      <c r="S269" s="214">
        <v>0</v>
      </c>
      <c r="T269" s="215">
        <f>S269*H269</f>
        <v>0</v>
      </c>
      <c r="U269" s="37"/>
      <c r="V269" s="37"/>
      <c r="W269" s="37"/>
      <c r="X269" s="37"/>
      <c r="Y269" s="37"/>
      <c r="Z269" s="37"/>
      <c r="AA269" s="37"/>
      <c r="AB269" s="37"/>
      <c r="AC269" s="37"/>
      <c r="AD269" s="37"/>
      <c r="AE269" s="37"/>
      <c r="AR269" s="216" t="s">
        <v>319</v>
      </c>
      <c r="AT269" s="216" t="s">
        <v>582</v>
      </c>
      <c r="AU269" s="216" t="s">
        <v>82</v>
      </c>
      <c r="AY269" s="18" t="s">
        <v>283</v>
      </c>
      <c r="BE269" s="217">
        <f>IF(N269="základná",J269,0)</f>
        <v>0</v>
      </c>
      <c r="BF269" s="217">
        <f>IF(N269="znížená",J269,0)</f>
        <v>0</v>
      </c>
      <c r="BG269" s="217">
        <f>IF(N269="zákl. prenesená",J269,0)</f>
        <v>0</v>
      </c>
      <c r="BH269" s="217">
        <f>IF(N269="zníž. prenesená",J269,0)</f>
        <v>0</v>
      </c>
      <c r="BI269" s="217">
        <f>IF(N269="nulová",J269,0)</f>
        <v>0</v>
      </c>
      <c r="BJ269" s="18" t="s">
        <v>87</v>
      </c>
      <c r="BK269" s="217">
        <f>ROUND(I269*H269,2)</f>
        <v>0</v>
      </c>
      <c r="BL269" s="18" t="s">
        <v>289</v>
      </c>
      <c r="BM269" s="216" t="s">
        <v>1696</v>
      </c>
    </row>
    <row r="270" s="2" customFormat="1" ht="24.15" customHeight="1">
      <c r="A270" s="37"/>
      <c r="B270" s="168"/>
      <c r="C270" s="204" t="s">
        <v>1024</v>
      </c>
      <c r="D270" s="204" t="s">
        <v>285</v>
      </c>
      <c r="E270" s="205" t="s">
        <v>2498</v>
      </c>
      <c r="F270" s="206" t="s">
        <v>2499</v>
      </c>
      <c r="G270" s="207" t="s">
        <v>649</v>
      </c>
      <c r="H270" s="208">
        <v>150</v>
      </c>
      <c r="I270" s="209"/>
      <c r="J270" s="210">
        <f>ROUND(I270*H270,2)</f>
        <v>0</v>
      </c>
      <c r="K270" s="211"/>
      <c r="L270" s="38"/>
      <c r="M270" s="212" t="s">
        <v>1</v>
      </c>
      <c r="N270" s="213" t="s">
        <v>41</v>
      </c>
      <c r="O270" s="81"/>
      <c r="P270" s="214">
        <f>O270*H270</f>
        <v>0</v>
      </c>
      <c r="Q270" s="214">
        <v>0</v>
      </c>
      <c r="R270" s="214">
        <f>Q270*H270</f>
        <v>0</v>
      </c>
      <c r="S270" s="214">
        <v>0</v>
      </c>
      <c r="T270" s="215">
        <f>S270*H270</f>
        <v>0</v>
      </c>
      <c r="U270" s="37"/>
      <c r="V270" s="37"/>
      <c r="W270" s="37"/>
      <c r="X270" s="37"/>
      <c r="Y270" s="37"/>
      <c r="Z270" s="37"/>
      <c r="AA270" s="37"/>
      <c r="AB270" s="37"/>
      <c r="AC270" s="37"/>
      <c r="AD270" s="37"/>
      <c r="AE270" s="37"/>
      <c r="AR270" s="216" t="s">
        <v>289</v>
      </c>
      <c r="AT270" s="216" t="s">
        <v>285</v>
      </c>
      <c r="AU270" s="216" t="s">
        <v>82</v>
      </c>
      <c r="AY270" s="18" t="s">
        <v>283</v>
      </c>
      <c r="BE270" s="217">
        <f>IF(N270="základná",J270,0)</f>
        <v>0</v>
      </c>
      <c r="BF270" s="217">
        <f>IF(N270="znížená",J270,0)</f>
        <v>0</v>
      </c>
      <c r="BG270" s="217">
        <f>IF(N270="zákl. prenesená",J270,0)</f>
        <v>0</v>
      </c>
      <c r="BH270" s="217">
        <f>IF(N270="zníž. prenesená",J270,0)</f>
        <v>0</v>
      </c>
      <c r="BI270" s="217">
        <f>IF(N270="nulová",J270,0)</f>
        <v>0</v>
      </c>
      <c r="BJ270" s="18" t="s">
        <v>87</v>
      </c>
      <c r="BK270" s="217">
        <f>ROUND(I270*H270,2)</f>
        <v>0</v>
      </c>
      <c r="BL270" s="18" t="s">
        <v>289</v>
      </c>
      <c r="BM270" s="216" t="s">
        <v>1714</v>
      </c>
    </row>
    <row r="271" s="2" customFormat="1" ht="24.15" customHeight="1">
      <c r="A271" s="37"/>
      <c r="B271" s="168"/>
      <c r="C271" s="242" t="s">
        <v>1028</v>
      </c>
      <c r="D271" s="242" t="s">
        <v>582</v>
      </c>
      <c r="E271" s="243" t="s">
        <v>6073</v>
      </c>
      <c r="F271" s="244" t="s">
        <v>6074</v>
      </c>
      <c r="G271" s="245" t="s">
        <v>649</v>
      </c>
      <c r="H271" s="246">
        <v>150</v>
      </c>
      <c r="I271" s="247"/>
      <c r="J271" s="248">
        <f>ROUND(I271*H271,2)</f>
        <v>0</v>
      </c>
      <c r="K271" s="249"/>
      <c r="L271" s="250"/>
      <c r="M271" s="251" t="s">
        <v>1</v>
      </c>
      <c r="N271" s="252" t="s">
        <v>41</v>
      </c>
      <c r="O271" s="81"/>
      <c r="P271" s="214">
        <f>O271*H271</f>
        <v>0</v>
      </c>
      <c r="Q271" s="214">
        <v>0</v>
      </c>
      <c r="R271" s="214">
        <f>Q271*H271</f>
        <v>0</v>
      </c>
      <c r="S271" s="214">
        <v>0</v>
      </c>
      <c r="T271" s="215">
        <f>S271*H271</f>
        <v>0</v>
      </c>
      <c r="U271" s="37"/>
      <c r="V271" s="37"/>
      <c r="W271" s="37"/>
      <c r="X271" s="37"/>
      <c r="Y271" s="37"/>
      <c r="Z271" s="37"/>
      <c r="AA271" s="37"/>
      <c r="AB271" s="37"/>
      <c r="AC271" s="37"/>
      <c r="AD271" s="37"/>
      <c r="AE271" s="37"/>
      <c r="AR271" s="216" t="s">
        <v>319</v>
      </c>
      <c r="AT271" s="216" t="s">
        <v>582</v>
      </c>
      <c r="AU271" s="216" t="s">
        <v>82</v>
      </c>
      <c r="AY271" s="18" t="s">
        <v>283</v>
      </c>
      <c r="BE271" s="217">
        <f>IF(N271="základná",J271,0)</f>
        <v>0</v>
      </c>
      <c r="BF271" s="217">
        <f>IF(N271="znížená",J271,0)</f>
        <v>0</v>
      </c>
      <c r="BG271" s="217">
        <f>IF(N271="zákl. prenesená",J271,0)</f>
        <v>0</v>
      </c>
      <c r="BH271" s="217">
        <f>IF(N271="zníž. prenesená",J271,0)</f>
        <v>0</v>
      </c>
      <c r="BI271" s="217">
        <f>IF(N271="nulová",J271,0)</f>
        <v>0</v>
      </c>
      <c r="BJ271" s="18" t="s">
        <v>87</v>
      </c>
      <c r="BK271" s="217">
        <f>ROUND(I271*H271,2)</f>
        <v>0</v>
      </c>
      <c r="BL271" s="18" t="s">
        <v>289</v>
      </c>
      <c r="BM271" s="216" t="s">
        <v>1725</v>
      </c>
    </row>
    <row r="272" s="12" customFormat="1" ht="25.92" customHeight="1">
      <c r="A272" s="12"/>
      <c r="B272" s="191"/>
      <c r="C272" s="12"/>
      <c r="D272" s="192" t="s">
        <v>74</v>
      </c>
      <c r="E272" s="193" t="s">
        <v>2117</v>
      </c>
      <c r="F272" s="193" t="s">
        <v>2118</v>
      </c>
      <c r="G272" s="12"/>
      <c r="H272" s="12"/>
      <c r="I272" s="194"/>
      <c r="J272" s="195">
        <f>BK272</f>
        <v>0</v>
      </c>
      <c r="K272" s="12"/>
      <c r="L272" s="191"/>
      <c r="M272" s="196"/>
      <c r="N272" s="197"/>
      <c r="O272" s="197"/>
      <c r="P272" s="198">
        <f>SUM(P273:P275)</f>
        <v>0</v>
      </c>
      <c r="Q272" s="197"/>
      <c r="R272" s="198">
        <f>SUM(R273:R275)</f>
        <v>0</v>
      </c>
      <c r="S272" s="197"/>
      <c r="T272" s="199">
        <f>SUM(T273:T275)</f>
        <v>0</v>
      </c>
      <c r="U272" s="12"/>
      <c r="V272" s="12"/>
      <c r="W272" s="12"/>
      <c r="X272" s="12"/>
      <c r="Y272" s="12"/>
      <c r="Z272" s="12"/>
      <c r="AA272" s="12"/>
      <c r="AB272" s="12"/>
      <c r="AC272" s="12"/>
      <c r="AD272" s="12"/>
      <c r="AE272" s="12"/>
      <c r="AR272" s="192" t="s">
        <v>82</v>
      </c>
      <c r="AT272" s="200" t="s">
        <v>74</v>
      </c>
      <c r="AU272" s="200" t="s">
        <v>75</v>
      </c>
      <c r="AY272" s="192" t="s">
        <v>283</v>
      </c>
      <c r="BK272" s="201">
        <f>SUM(BK273:BK275)</f>
        <v>0</v>
      </c>
    </row>
    <row r="273" s="2" customFormat="1" ht="16.5" customHeight="1">
      <c r="A273" s="37"/>
      <c r="B273" s="168"/>
      <c r="C273" s="204" t="s">
        <v>1032</v>
      </c>
      <c r="D273" s="204" t="s">
        <v>285</v>
      </c>
      <c r="E273" s="205" t="s">
        <v>6075</v>
      </c>
      <c r="F273" s="206" t="s">
        <v>6076</v>
      </c>
      <c r="G273" s="207" t="s">
        <v>2121</v>
      </c>
      <c r="H273" s="208">
        <v>60</v>
      </c>
      <c r="I273" s="209"/>
      <c r="J273" s="210">
        <f>ROUND(I273*H273,2)</f>
        <v>0</v>
      </c>
      <c r="K273" s="211"/>
      <c r="L273" s="38"/>
      <c r="M273" s="212" t="s">
        <v>1</v>
      </c>
      <c r="N273" s="213" t="s">
        <v>41</v>
      </c>
      <c r="O273" s="81"/>
      <c r="P273" s="214">
        <f>O273*H273</f>
        <v>0</v>
      </c>
      <c r="Q273" s="214">
        <v>0</v>
      </c>
      <c r="R273" s="214">
        <f>Q273*H273</f>
        <v>0</v>
      </c>
      <c r="S273" s="214">
        <v>0</v>
      </c>
      <c r="T273" s="215">
        <f>S273*H273</f>
        <v>0</v>
      </c>
      <c r="U273" s="37"/>
      <c r="V273" s="37"/>
      <c r="W273" s="37"/>
      <c r="X273" s="37"/>
      <c r="Y273" s="37"/>
      <c r="Z273" s="37"/>
      <c r="AA273" s="37"/>
      <c r="AB273" s="37"/>
      <c r="AC273" s="37"/>
      <c r="AD273" s="37"/>
      <c r="AE273" s="37"/>
      <c r="AR273" s="216" t="s">
        <v>289</v>
      </c>
      <c r="AT273" s="216" t="s">
        <v>285</v>
      </c>
      <c r="AU273" s="216" t="s">
        <v>82</v>
      </c>
      <c r="AY273" s="18" t="s">
        <v>283</v>
      </c>
      <c r="BE273" s="217">
        <f>IF(N273="základná",J273,0)</f>
        <v>0</v>
      </c>
      <c r="BF273" s="217">
        <f>IF(N273="znížená",J273,0)</f>
        <v>0</v>
      </c>
      <c r="BG273" s="217">
        <f>IF(N273="zákl. prenesená",J273,0)</f>
        <v>0</v>
      </c>
      <c r="BH273" s="217">
        <f>IF(N273="zníž. prenesená",J273,0)</f>
        <v>0</v>
      </c>
      <c r="BI273" s="217">
        <f>IF(N273="nulová",J273,0)</f>
        <v>0</v>
      </c>
      <c r="BJ273" s="18" t="s">
        <v>87</v>
      </c>
      <c r="BK273" s="217">
        <f>ROUND(I273*H273,2)</f>
        <v>0</v>
      </c>
      <c r="BL273" s="18" t="s">
        <v>289</v>
      </c>
      <c r="BM273" s="216" t="s">
        <v>1746</v>
      </c>
    </row>
    <row r="274" s="2" customFormat="1" ht="16.5" customHeight="1">
      <c r="A274" s="37"/>
      <c r="B274" s="168"/>
      <c r="C274" s="242" t="s">
        <v>1036</v>
      </c>
      <c r="D274" s="242" t="s">
        <v>582</v>
      </c>
      <c r="E274" s="243" t="s">
        <v>6077</v>
      </c>
      <c r="F274" s="244" t="s">
        <v>6078</v>
      </c>
      <c r="G274" s="245" t="s">
        <v>1538</v>
      </c>
      <c r="H274" s="246">
        <v>60</v>
      </c>
      <c r="I274" s="247"/>
      <c r="J274" s="248">
        <f>ROUND(I274*H274,2)</f>
        <v>0</v>
      </c>
      <c r="K274" s="249"/>
      <c r="L274" s="250"/>
      <c r="M274" s="251" t="s">
        <v>1</v>
      </c>
      <c r="N274" s="252" t="s">
        <v>41</v>
      </c>
      <c r="O274" s="81"/>
      <c r="P274" s="214">
        <f>O274*H274</f>
        <v>0</v>
      </c>
      <c r="Q274" s="214">
        <v>0</v>
      </c>
      <c r="R274" s="214">
        <f>Q274*H274</f>
        <v>0</v>
      </c>
      <c r="S274" s="214">
        <v>0</v>
      </c>
      <c r="T274" s="215">
        <f>S274*H274</f>
        <v>0</v>
      </c>
      <c r="U274" s="37"/>
      <c r="V274" s="37"/>
      <c r="W274" s="37"/>
      <c r="X274" s="37"/>
      <c r="Y274" s="37"/>
      <c r="Z274" s="37"/>
      <c r="AA274" s="37"/>
      <c r="AB274" s="37"/>
      <c r="AC274" s="37"/>
      <c r="AD274" s="37"/>
      <c r="AE274" s="37"/>
      <c r="AR274" s="216" t="s">
        <v>319</v>
      </c>
      <c r="AT274" s="216" t="s">
        <v>582</v>
      </c>
      <c r="AU274" s="216" t="s">
        <v>82</v>
      </c>
      <c r="AY274" s="18" t="s">
        <v>283</v>
      </c>
      <c r="BE274" s="217">
        <f>IF(N274="základná",J274,0)</f>
        <v>0</v>
      </c>
      <c r="BF274" s="217">
        <f>IF(N274="znížená",J274,0)</f>
        <v>0</v>
      </c>
      <c r="BG274" s="217">
        <f>IF(N274="zákl. prenesená",J274,0)</f>
        <v>0</v>
      </c>
      <c r="BH274" s="217">
        <f>IF(N274="zníž. prenesená",J274,0)</f>
        <v>0</v>
      </c>
      <c r="BI274" s="217">
        <f>IF(N274="nulová",J274,0)</f>
        <v>0</v>
      </c>
      <c r="BJ274" s="18" t="s">
        <v>87</v>
      </c>
      <c r="BK274" s="217">
        <f>ROUND(I274*H274,2)</f>
        <v>0</v>
      </c>
      <c r="BL274" s="18" t="s">
        <v>289</v>
      </c>
      <c r="BM274" s="216" t="s">
        <v>1762</v>
      </c>
    </row>
    <row r="275" s="2" customFormat="1" ht="24.15" customHeight="1">
      <c r="A275" s="37"/>
      <c r="B275" s="168"/>
      <c r="C275" s="204" t="s">
        <v>1040</v>
      </c>
      <c r="D275" s="204" t="s">
        <v>285</v>
      </c>
      <c r="E275" s="205" t="s">
        <v>2126</v>
      </c>
      <c r="F275" s="206" t="s">
        <v>2127</v>
      </c>
      <c r="G275" s="207" t="s">
        <v>2121</v>
      </c>
      <c r="H275" s="208">
        <v>80</v>
      </c>
      <c r="I275" s="209"/>
      <c r="J275" s="210">
        <f>ROUND(I275*H275,2)</f>
        <v>0</v>
      </c>
      <c r="K275" s="211"/>
      <c r="L275" s="38"/>
      <c r="M275" s="256" t="s">
        <v>1</v>
      </c>
      <c r="N275" s="257" t="s">
        <v>41</v>
      </c>
      <c r="O275" s="258"/>
      <c r="P275" s="259">
        <f>O275*H275</f>
        <v>0</v>
      </c>
      <c r="Q275" s="259">
        <v>0</v>
      </c>
      <c r="R275" s="259">
        <f>Q275*H275</f>
        <v>0</v>
      </c>
      <c r="S275" s="259">
        <v>0</v>
      </c>
      <c r="T275" s="260">
        <f>S275*H275</f>
        <v>0</v>
      </c>
      <c r="U275" s="37"/>
      <c r="V275" s="37"/>
      <c r="W275" s="37"/>
      <c r="X275" s="37"/>
      <c r="Y275" s="37"/>
      <c r="Z275" s="37"/>
      <c r="AA275" s="37"/>
      <c r="AB275" s="37"/>
      <c r="AC275" s="37"/>
      <c r="AD275" s="37"/>
      <c r="AE275" s="37"/>
      <c r="AR275" s="216" t="s">
        <v>289</v>
      </c>
      <c r="AT275" s="216" t="s">
        <v>285</v>
      </c>
      <c r="AU275" s="216" t="s">
        <v>82</v>
      </c>
      <c r="AY275" s="18" t="s">
        <v>283</v>
      </c>
      <c r="BE275" s="217">
        <f>IF(N275="základná",J275,0)</f>
        <v>0</v>
      </c>
      <c r="BF275" s="217">
        <f>IF(N275="znížená",J275,0)</f>
        <v>0</v>
      </c>
      <c r="BG275" s="217">
        <f>IF(N275="zákl. prenesená",J275,0)</f>
        <v>0</v>
      </c>
      <c r="BH275" s="217">
        <f>IF(N275="zníž. prenesená",J275,0)</f>
        <v>0</v>
      </c>
      <c r="BI275" s="217">
        <f>IF(N275="nulová",J275,0)</f>
        <v>0</v>
      </c>
      <c r="BJ275" s="18" t="s">
        <v>87</v>
      </c>
      <c r="BK275" s="217">
        <f>ROUND(I275*H275,2)</f>
        <v>0</v>
      </c>
      <c r="BL275" s="18" t="s">
        <v>289</v>
      </c>
      <c r="BM275" s="216" t="s">
        <v>1780</v>
      </c>
    </row>
    <row r="276" s="2" customFormat="1" ht="6.96" customHeight="1">
      <c r="A276" s="37"/>
      <c r="B276" s="64"/>
      <c r="C276" s="65"/>
      <c r="D276" s="65"/>
      <c r="E276" s="65"/>
      <c r="F276" s="65"/>
      <c r="G276" s="65"/>
      <c r="H276" s="65"/>
      <c r="I276" s="65"/>
      <c r="J276" s="65"/>
      <c r="K276" s="65"/>
      <c r="L276" s="38"/>
      <c r="M276" s="37"/>
      <c r="O276" s="37"/>
      <c r="P276" s="37"/>
      <c r="Q276" s="37"/>
      <c r="R276" s="37"/>
      <c r="S276" s="37"/>
      <c r="T276" s="37"/>
      <c r="U276" s="37"/>
      <c r="V276" s="37"/>
      <c r="W276" s="37"/>
      <c r="X276" s="37"/>
      <c r="Y276" s="37"/>
      <c r="Z276" s="37"/>
      <c r="AA276" s="37"/>
      <c r="AB276" s="37"/>
      <c r="AC276" s="37"/>
      <c r="AD276" s="37"/>
      <c r="AE276" s="37"/>
    </row>
  </sheetData>
  <autoFilter ref="C141:K275"/>
  <mergeCells count="17">
    <mergeCell ref="E7:H7"/>
    <mergeCell ref="E9:H9"/>
    <mergeCell ref="E11:H11"/>
    <mergeCell ref="E20:H20"/>
    <mergeCell ref="E29:H29"/>
    <mergeCell ref="E85:H85"/>
    <mergeCell ref="E87:H87"/>
    <mergeCell ref="E89:H89"/>
    <mergeCell ref="D114:F114"/>
    <mergeCell ref="D115:F115"/>
    <mergeCell ref="D116:F116"/>
    <mergeCell ref="D117:F117"/>
    <mergeCell ref="D118:F118"/>
    <mergeCell ref="E130:H130"/>
    <mergeCell ref="E132:H132"/>
    <mergeCell ref="E134:H134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30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7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8" t="s">
        <v>180</v>
      </c>
    </row>
    <row r="3" s="1" customFormat="1" ht="6.96" customHeight="1">
      <c r="B3" s="19"/>
      <c r="C3" s="20"/>
      <c r="D3" s="20"/>
      <c r="E3" s="20"/>
      <c r="F3" s="20"/>
      <c r="G3" s="20"/>
      <c r="H3" s="20"/>
      <c r="I3" s="20"/>
      <c r="J3" s="20"/>
      <c r="K3" s="20"/>
      <c r="L3" s="21"/>
      <c r="AT3" s="18" t="s">
        <v>75</v>
      </c>
    </row>
    <row r="4" s="1" customFormat="1" ht="24.96" customHeight="1">
      <c r="B4" s="21"/>
      <c r="D4" s="22" t="s">
        <v>221</v>
      </c>
      <c r="L4" s="21"/>
      <c r="M4" s="133" t="s">
        <v>9</v>
      </c>
      <c r="AT4" s="18" t="s">
        <v>3</v>
      </c>
    </row>
    <row r="5" s="1" customFormat="1" ht="6.96" customHeight="1">
      <c r="B5" s="21"/>
      <c r="L5" s="21"/>
    </row>
    <row r="6" s="1" customFormat="1" ht="12" customHeight="1">
      <c r="B6" s="21"/>
      <c r="D6" s="31" t="s">
        <v>15</v>
      </c>
      <c r="L6" s="21"/>
    </row>
    <row r="7" s="1" customFormat="1" ht="26.25" customHeight="1">
      <c r="B7" s="21"/>
      <c r="E7" s="134" t="str">
        <f>'Rekapitulácia stavby'!K6</f>
        <v>Komplexná rekonštrukcia a realizácia nadstavby budovy študenského domova4,Tr. SNP53,Banská Bystrica</v>
      </c>
      <c r="F7" s="31"/>
      <c r="G7" s="31"/>
      <c r="H7" s="31"/>
      <c r="L7" s="21"/>
    </row>
    <row r="8" s="1" customFormat="1" ht="12" customHeight="1">
      <c r="B8" s="21"/>
      <c r="D8" s="31" t="s">
        <v>222</v>
      </c>
      <c r="L8" s="21"/>
    </row>
    <row r="9" s="2" customFormat="1" ht="16.5" customHeight="1">
      <c r="A9" s="37"/>
      <c r="B9" s="38"/>
      <c r="C9" s="37"/>
      <c r="D9" s="37"/>
      <c r="E9" s="134" t="s">
        <v>5317</v>
      </c>
      <c r="F9" s="37"/>
      <c r="G9" s="37"/>
      <c r="H9" s="37"/>
      <c r="I9" s="37"/>
      <c r="J9" s="37"/>
      <c r="K9" s="37"/>
      <c r="L9" s="59"/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</row>
    <row r="10" s="2" customFormat="1" ht="12" customHeight="1">
      <c r="A10" s="37"/>
      <c r="B10" s="38"/>
      <c r="C10" s="37"/>
      <c r="D10" s="31" t="s">
        <v>224</v>
      </c>
      <c r="E10" s="37"/>
      <c r="F10" s="37"/>
      <c r="G10" s="37"/>
      <c r="H10" s="37"/>
      <c r="I10" s="37"/>
      <c r="J10" s="37"/>
      <c r="K10" s="37"/>
      <c r="L10" s="59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</row>
    <row r="11" s="2" customFormat="1" ht="16.5" customHeight="1">
      <c r="A11" s="37"/>
      <c r="B11" s="38"/>
      <c r="C11" s="37"/>
      <c r="D11" s="37"/>
      <c r="E11" s="71" t="s">
        <v>2516</v>
      </c>
      <c r="F11" s="37"/>
      <c r="G11" s="37"/>
      <c r="H11" s="37"/>
      <c r="I11" s="37"/>
      <c r="J11" s="37"/>
      <c r="K11" s="37"/>
      <c r="L11" s="59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</row>
    <row r="12" s="2" customFormat="1">
      <c r="A12" s="37"/>
      <c r="B12" s="38"/>
      <c r="C12" s="37"/>
      <c r="D12" s="37"/>
      <c r="E12" s="37"/>
      <c r="F12" s="37"/>
      <c r="G12" s="37"/>
      <c r="H12" s="37"/>
      <c r="I12" s="37"/>
      <c r="J12" s="37"/>
      <c r="K12" s="37"/>
      <c r="L12" s="59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</row>
    <row r="13" s="2" customFormat="1" ht="12" customHeight="1">
      <c r="A13" s="37"/>
      <c r="B13" s="38"/>
      <c r="C13" s="37"/>
      <c r="D13" s="31" t="s">
        <v>17</v>
      </c>
      <c r="E13" s="37"/>
      <c r="F13" s="26" t="s">
        <v>33</v>
      </c>
      <c r="G13" s="37"/>
      <c r="H13" s="37"/>
      <c r="I13" s="31" t="s">
        <v>18</v>
      </c>
      <c r="J13" s="26" t="s">
        <v>1</v>
      </c>
      <c r="K13" s="37"/>
      <c r="L13" s="59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</row>
    <row r="14" s="2" customFormat="1" ht="12" customHeight="1">
      <c r="A14" s="37"/>
      <c r="B14" s="38"/>
      <c r="C14" s="37"/>
      <c r="D14" s="31" t="s">
        <v>19</v>
      </c>
      <c r="E14" s="37"/>
      <c r="F14" s="26" t="s">
        <v>33</v>
      </c>
      <c r="G14" s="37"/>
      <c r="H14" s="37"/>
      <c r="I14" s="31" t="s">
        <v>21</v>
      </c>
      <c r="J14" s="73" t="str">
        <f>'Rekapitulácia stavby'!AN8</f>
        <v>10. 9. 2024</v>
      </c>
      <c r="K14" s="37"/>
      <c r="L14" s="59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="2" customFormat="1" ht="10.8" customHeight="1">
      <c r="A15" s="37"/>
      <c r="B15" s="38"/>
      <c r="C15" s="37"/>
      <c r="D15" s="37"/>
      <c r="E15" s="37"/>
      <c r="F15" s="37"/>
      <c r="G15" s="37"/>
      <c r="H15" s="37"/>
      <c r="I15" s="37"/>
      <c r="J15" s="37"/>
      <c r="K15" s="37"/>
      <c r="L15" s="59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="2" customFormat="1" ht="12" customHeight="1">
      <c r="A16" s="37"/>
      <c r="B16" s="38"/>
      <c r="C16" s="37"/>
      <c r="D16" s="31" t="s">
        <v>23</v>
      </c>
      <c r="E16" s="37"/>
      <c r="F16" s="37"/>
      <c r="G16" s="37"/>
      <c r="H16" s="37"/>
      <c r="I16" s="31" t="s">
        <v>24</v>
      </c>
      <c r="J16" s="26" t="s">
        <v>1</v>
      </c>
      <c r="K16" s="37"/>
      <c r="L16" s="59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="2" customFormat="1" ht="18" customHeight="1">
      <c r="A17" s="37"/>
      <c r="B17" s="38"/>
      <c r="C17" s="37"/>
      <c r="D17" s="37"/>
      <c r="E17" s="26" t="s">
        <v>33</v>
      </c>
      <c r="F17" s="37"/>
      <c r="G17" s="37"/>
      <c r="H17" s="37"/>
      <c r="I17" s="31" t="s">
        <v>26</v>
      </c>
      <c r="J17" s="26" t="s">
        <v>1</v>
      </c>
      <c r="K17" s="37"/>
      <c r="L17" s="59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="2" customFormat="1" ht="6.96" customHeight="1">
      <c r="A18" s="37"/>
      <c r="B18" s="38"/>
      <c r="C18" s="37"/>
      <c r="D18" s="37"/>
      <c r="E18" s="37"/>
      <c r="F18" s="37"/>
      <c r="G18" s="37"/>
      <c r="H18" s="37"/>
      <c r="I18" s="37"/>
      <c r="J18" s="37"/>
      <c r="K18" s="37"/>
      <c r="L18" s="59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="2" customFormat="1" ht="12" customHeight="1">
      <c r="A19" s="37"/>
      <c r="B19" s="38"/>
      <c r="C19" s="37"/>
      <c r="D19" s="31" t="s">
        <v>27</v>
      </c>
      <c r="E19" s="37"/>
      <c r="F19" s="37"/>
      <c r="G19" s="37"/>
      <c r="H19" s="37"/>
      <c r="I19" s="31" t="s">
        <v>24</v>
      </c>
      <c r="J19" s="32" t="str">
        <f>'Rekapitulácia stavby'!AN13</f>
        <v>Vyplň údaj</v>
      </c>
      <c r="K19" s="37"/>
      <c r="L19" s="59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="2" customFormat="1" ht="18" customHeight="1">
      <c r="A20" s="37"/>
      <c r="B20" s="38"/>
      <c r="C20" s="37"/>
      <c r="D20" s="37"/>
      <c r="E20" s="32" t="str">
        <f>'Rekapitulácia stavby'!E14</f>
        <v>Vyplň údaj</v>
      </c>
      <c r="F20" s="26"/>
      <c r="G20" s="26"/>
      <c r="H20" s="26"/>
      <c r="I20" s="31" t="s">
        <v>26</v>
      </c>
      <c r="J20" s="32" t="str">
        <f>'Rekapitulácia stavby'!AN14</f>
        <v>Vyplň údaj</v>
      </c>
      <c r="K20" s="37"/>
      <c r="L20" s="59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="2" customFormat="1" ht="6.96" customHeight="1">
      <c r="A21" s="37"/>
      <c r="B21" s="38"/>
      <c r="C21" s="37"/>
      <c r="D21" s="37"/>
      <c r="E21" s="37"/>
      <c r="F21" s="37"/>
      <c r="G21" s="37"/>
      <c r="H21" s="37"/>
      <c r="I21" s="37"/>
      <c r="J21" s="37"/>
      <c r="K21" s="37"/>
      <c r="L21" s="59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="2" customFormat="1" ht="12" customHeight="1">
      <c r="A22" s="37"/>
      <c r="B22" s="38"/>
      <c r="C22" s="37"/>
      <c r="D22" s="31" t="s">
        <v>29</v>
      </c>
      <c r="E22" s="37"/>
      <c r="F22" s="37"/>
      <c r="G22" s="37"/>
      <c r="H22" s="37"/>
      <c r="I22" s="31" t="s">
        <v>24</v>
      </c>
      <c r="J22" s="26" t="s">
        <v>1</v>
      </c>
      <c r="K22" s="37"/>
      <c r="L22" s="59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="2" customFormat="1" ht="18" customHeight="1">
      <c r="A23" s="37"/>
      <c r="B23" s="38"/>
      <c r="C23" s="37"/>
      <c r="D23" s="37"/>
      <c r="E23" s="26" t="s">
        <v>2517</v>
      </c>
      <c r="F23" s="37"/>
      <c r="G23" s="37"/>
      <c r="H23" s="37"/>
      <c r="I23" s="31" t="s">
        <v>26</v>
      </c>
      <c r="J23" s="26" t="s">
        <v>1</v>
      </c>
      <c r="K23" s="37"/>
      <c r="L23" s="59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="2" customFormat="1" ht="6.96" customHeight="1">
      <c r="A24" s="37"/>
      <c r="B24" s="38"/>
      <c r="C24" s="37"/>
      <c r="D24" s="37"/>
      <c r="E24" s="37"/>
      <c r="F24" s="37"/>
      <c r="G24" s="37"/>
      <c r="H24" s="37"/>
      <c r="I24" s="37"/>
      <c r="J24" s="37"/>
      <c r="K24" s="37"/>
      <c r="L24" s="59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="2" customFormat="1" ht="12" customHeight="1">
      <c r="A25" s="37"/>
      <c r="B25" s="38"/>
      <c r="C25" s="37"/>
      <c r="D25" s="31" t="s">
        <v>32</v>
      </c>
      <c r="E25" s="37"/>
      <c r="F25" s="37"/>
      <c r="G25" s="37"/>
      <c r="H25" s="37"/>
      <c r="I25" s="31" t="s">
        <v>24</v>
      </c>
      <c r="J25" s="26" t="s">
        <v>1</v>
      </c>
      <c r="K25" s="37"/>
      <c r="L25" s="59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</row>
    <row r="26" s="2" customFormat="1" ht="18" customHeight="1">
      <c r="A26" s="37"/>
      <c r="B26" s="38"/>
      <c r="C26" s="37"/>
      <c r="D26" s="37"/>
      <c r="E26" s="26" t="s">
        <v>2518</v>
      </c>
      <c r="F26" s="37"/>
      <c r="G26" s="37"/>
      <c r="H26" s="37"/>
      <c r="I26" s="31" t="s">
        <v>26</v>
      </c>
      <c r="J26" s="26" t="s">
        <v>1</v>
      </c>
      <c r="K26" s="37"/>
      <c r="L26" s="59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="2" customFormat="1" ht="6.96" customHeight="1">
      <c r="A27" s="37"/>
      <c r="B27" s="38"/>
      <c r="C27" s="37"/>
      <c r="D27" s="37"/>
      <c r="E27" s="37"/>
      <c r="F27" s="37"/>
      <c r="G27" s="37"/>
      <c r="H27" s="37"/>
      <c r="I27" s="37"/>
      <c r="J27" s="37"/>
      <c r="K27" s="37"/>
      <c r="L27" s="59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</row>
    <row r="28" s="2" customFormat="1" ht="12" customHeight="1">
      <c r="A28" s="37"/>
      <c r="B28" s="38"/>
      <c r="C28" s="37"/>
      <c r="D28" s="31" t="s">
        <v>34</v>
      </c>
      <c r="E28" s="37"/>
      <c r="F28" s="37"/>
      <c r="G28" s="37"/>
      <c r="H28" s="37"/>
      <c r="I28" s="37"/>
      <c r="J28" s="37"/>
      <c r="K28" s="37"/>
      <c r="L28" s="59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</row>
    <row r="29" s="8" customFormat="1" ht="16.5" customHeight="1">
      <c r="A29" s="136"/>
      <c r="B29" s="137"/>
      <c r="C29" s="136"/>
      <c r="D29" s="136"/>
      <c r="E29" s="35" t="s">
        <v>1</v>
      </c>
      <c r="F29" s="35"/>
      <c r="G29" s="35"/>
      <c r="H29" s="35"/>
      <c r="I29" s="136"/>
      <c r="J29" s="136"/>
      <c r="K29" s="136"/>
      <c r="L29" s="138"/>
      <c r="S29" s="136"/>
      <c r="T29" s="136"/>
      <c r="U29" s="136"/>
      <c r="V29" s="136"/>
      <c r="W29" s="136"/>
      <c r="X29" s="136"/>
      <c r="Y29" s="136"/>
      <c r="Z29" s="136"/>
      <c r="AA29" s="136"/>
      <c r="AB29" s="136"/>
      <c r="AC29" s="136"/>
      <c r="AD29" s="136"/>
      <c r="AE29" s="136"/>
    </row>
    <row r="30" s="2" customFormat="1" ht="6.96" customHeight="1">
      <c r="A30" s="37"/>
      <c r="B30" s="38"/>
      <c r="C30" s="37"/>
      <c r="D30" s="37"/>
      <c r="E30" s="37"/>
      <c r="F30" s="37"/>
      <c r="G30" s="37"/>
      <c r="H30" s="37"/>
      <c r="I30" s="37"/>
      <c r="J30" s="37"/>
      <c r="K30" s="37"/>
      <c r="L30" s="59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</row>
    <row r="31" s="2" customFormat="1" ht="6.96" customHeight="1">
      <c r="A31" s="37"/>
      <c r="B31" s="38"/>
      <c r="C31" s="37"/>
      <c r="D31" s="94"/>
      <c r="E31" s="94"/>
      <c r="F31" s="94"/>
      <c r="G31" s="94"/>
      <c r="H31" s="94"/>
      <c r="I31" s="94"/>
      <c r="J31" s="94"/>
      <c r="K31" s="94"/>
      <c r="L31" s="59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</row>
    <row r="32" s="2" customFormat="1" ht="14.4" customHeight="1">
      <c r="A32" s="37"/>
      <c r="B32" s="38"/>
      <c r="C32" s="37"/>
      <c r="D32" s="26" t="s">
        <v>228</v>
      </c>
      <c r="E32" s="37"/>
      <c r="F32" s="37"/>
      <c r="G32" s="37"/>
      <c r="H32" s="37"/>
      <c r="I32" s="37"/>
      <c r="J32" s="139">
        <f>J98</f>
        <v>0</v>
      </c>
      <c r="K32" s="37"/>
      <c r="L32" s="59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</row>
    <row r="33" s="2" customFormat="1" ht="14.4" customHeight="1">
      <c r="A33" s="37"/>
      <c r="B33" s="38"/>
      <c r="C33" s="37"/>
      <c r="D33" s="140" t="s">
        <v>229</v>
      </c>
      <c r="E33" s="37"/>
      <c r="F33" s="37"/>
      <c r="G33" s="37"/>
      <c r="H33" s="37"/>
      <c r="I33" s="37"/>
      <c r="J33" s="139">
        <f>J105</f>
        <v>0</v>
      </c>
      <c r="K33" s="37"/>
      <c r="L33" s="59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</row>
    <row r="34" s="2" customFormat="1" ht="25.44" customHeight="1">
      <c r="A34" s="37"/>
      <c r="B34" s="38"/>
      <c r="C34" s="37"/>
      <c r="D34" s="141" t="s">
        <v>35</v>
      </c>
      <c r="E34" s="37"/>
      <c r="F34" s="37"/>
      <c r="G34" s="37"/>
      <c r="H34" s="37"/>
      <c r="I34" s="37"/>
      <c r="J34" s="100">
        <f>ROUND(J32 + J33, 2)</f>
        <v>0</v>
      </c>
      <c r="K34" s="37"/>
      <c r="L34" s="59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</row>
    <row r="35" s="2" customFormat="1" ht="6.96" customHeight="1">
      <c r="A35" s="37"/>
      <c r="B35" s="38"/>
      <c r="C35" s="37"/>
      <c r="D35" s="94"/>
      <c r="E35" s="94"/>
      <c r="F35" s="94"/>
      <c r="G35" s="94"/>
      <c r="H35" s="94"/>
      <c r="I35" s="94"/>
      <c r="J35" s="94"/>
      <c r="K35" s="94"/>
      <c r="L35" s="59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</row>
    <row r="36" s="2" customFormat="1" ht="14.4" customHeight="1">
      <c r="A36" s="37"/>
      <c r="B36" s="38"/>
      <c r="C36" s="37"/>
      <c r="D36" s="37"/>
      <c r="E36" s="37"/>
      <c r="F36" s="42" t="s">
        <v>37</v>
      </c>
      <c r="G36" s="37"/>
      <c r="H36" s="37"/>
      <c r="I36" s="42" t="s">
        <v>36</v>
      </c>
      <c r="J36" s="42" t="s">
        <v>38</v>
      </c>
      <c r="K36" s="37"/>
      <c r="L36" s="59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</row>
    <row r="37" s="2" customFormat="1" ht="14.4" customHeight="1">
      <c r="A37" s="37"/>
      <c r="B37" s="38"/>
      <c r="C37" s="37"/>
      <c r="D37" s="135" t="s">
        <v>39</v>
      </c>
      <c r="E37" s="44" t="s">
        <v>40</v>
      </c>
      <c r="F37" s="142">
        <f>ROUND((SUM(BE105:BE112) + SUM(BE134:BE171)),  2)</f>
        <v>0</v>
      </c>
      <c r="G37" s="143"/>
      <c r="H37" s="143"/>
      <c r="I37" s="144">
        <v>0.20000000000000001</v>
      </c>
      <c r="J37" s="142">
        <f>ROUND(((SUM(BE105:BE112) + SUM(BE134:BE171))*I37),  2)</f>
        <v>0</v>
      </c>
      <c r="K37" s="37"/>
      <c r="L37" s="59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</row>
    <row r="38" s="2" customFormat="1" ht="14.4" customHeight="1">
      <c r="A38" s="37"/>
      <c r="B38" s="38"/>
      <c r="C38" s="37"/>
      <c r="D38" s="37"/>
      <c r="E38" s="44" t="s">
        <v>41</v>
      </c>
      <c r="F38" s="142">
        <f>ROUND((SUM(BF105:BF112) + SUM(BF134:BF171)),  2)</f>
        <v>0</v>
      </c>
      <c r="G38" s="143"/>
      <c r="H38" s="143"/>
      <c r="I38" s="144">
        <v>0.20000000000000001</v>
      </c>
      <c r="J38" s="142">
        <f>ROUND(((SUM(BF105:BF112) + SUM(BF134:BF171))*I38),  2)</f>
        <v>0</v>
      </c>
      <c r="K38" s="37"/>
      <c r="L38" s="59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</row>
    <row r="39" hidden="1" s="2" customFormat="1" ht="14.4" customHeight="1">
      <c r="A39" s="37"/>
      <c r="B39" s="38"/>
      <c r="C39" s="37"/>
      <c r="D39" s="37"/>
      <c r="E39" s="31" t="s">
        <v>42</v>
      </c>
      <c r="F39" s="145">
        <f>ROUND((SUM(BG105:BG112) + SUM(BG134:BG171)),  2)</f>
        <v>0</v>
      </c>
      <c r="G39" s="37"/>
      <c r="H39" s="37"/>
      <c r="I39" s="146">
        <v>0.20000000000000001</v>
      </c>
      <c r="J39" s="145">
        <f>0</f>
        <v>0</v>
      </c>
      <c r="K39" s="37"/>
      <c r="L39" s="59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</row>
    <row r="40" hidden="1" s="2" customFormat="1" ht="14.4" customHeight="1">
      <c r="A40" s="37"/>
      <c r="B40" s="38"/>
      <c r="C40" s="37"/>
      <c r="D40" s="37"/>
      <c r="E40" s="31" t="s">
        <v>43</v>
      </c>
      <c r="F40" s="145">
        <f>ROUND((SUM(BH105:BH112) + SUM(BH134:BH171)),  2)</f>
        <v>0</v>
      </c>
      <c r="G40" s="37"/>
      <c r="H40" s="37"/>
      <c r="I40" s="146">
        <v>0.20000000000000001</v>
      </c>
      <c r="J40" s="145">
        <f>0</f>
        <v>0</v>
      </c>
      <c r="K40" s="37"/>
      <c r="L40" s="59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</row>
    <row r="41" hidden="1" s="2" customFormat="1" ht="14.4" customHeight="1">
      <c r="A41" s="37"/>
      <c r="B41" s="38"/>
      <c r="C41" s="37"/>
      <c r="D41" s="37"/>
      <c r="E41" s="44" t="s">
        <v>44</v>
      </c>
      <c r="F41" s="142">
        <f>ROUND((SUM(BI105:BI112) + SUM(BI134:BI171)),  2)</f>
        <v>0</v>
      </c>
      <c r="G41" s="143"/>
      <c r="H41" s="143"/>
      <c r="I41" s="144">
        <v>0</v>
      </c>
      <c r="J41" s="142">
        <f>0</f>
        <v>0</v>
      </c>
      <c r="K41" s="37"/>
      <c r="L41" s="59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</row>
    <row r="42" s="2" customFormat="1" ht="6.96" customHeight="1">
      <c r="A42" s="37"/>
      <c r="B42" s="38"/>
      <c r="C42" s="37"/>
      <c r="D42" s="37"/>
      <c r="E42" s="37"/>
      <c r="F42" s="37"/>
      <c r="G42" s="37"/>
      <c r="H42" s="37"/>
      <c r="I42" s="37"/>
      <c r="J42" s="37"/>
      <c r="K42" s="37"/>
      <c r="L42" s="59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</row>
    <row r="43" s="2" customFormat="1" ht="25.44" customHeight="1">
      <c r="A43" s="37"/>
      <c r="B43" s="38"/>
      <c r="C43" s="147"/>
      <c r="D43" s="148" t="s">
        <v>45</v>
      </c>
      <c r="E43" s="85"/>
      <c r="F43" s="85"/>
      <c r="G43" s="149" t="s">
        <v>46</v>
      </c>
      <c r="H43" s="150" t="s">
        <v>47</v>
      </c>
      <c r="I43" s="85"/>
      <c r="J43" s="151">
        <f>SUM(J34:J41)</f>
        <v>0</v>
      </c>
      <c r="K43" s="152"/>
      <c r="L43" s="59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</row>
    <row r="44" s="2" customFormat="1" ht="14.4" customHeight="1">
      <c r="A44" s="37"/>
      <c r="B44" s="38"/>
      <c r="C44" s="37"/>
      <c r="D44" s="37"/>
      <c r="E44" s="37"/>
      <c r="F44" s="37"/>
      <c r="G44" s="37"/>
      <c r="H44" s="37"/>
      <c r="I44" s="37"/>
      <c r="J44" s="37"/>
      <c r="K44" s="37"/>
      <c r="L44" s="59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</row>
    <row r="45" s="1" customFormat="1" ht="14.4" customHeight="1">
      <c r="B45" s="21"/>
      <c r="L45" s="21"/>
    </row>
    <row r="46" s="1" customFormat="1" ht="14.4" customHeight="1">
      <c r="B46" s="21"/>
      <c r="L46" s="21"/>
    </row>
    <row r="47" s="1" customFormat="1" ht="14.4" customHeight="1">
      <c r="B47" s="21"/>
      <c r="L47" s="21"/>
    </row>
    <row r="48" s="1" customFormat="1" ht="14.4" customHeight="1">
      <c r="B48" s="21"/>
      <c r="L48" s="21"/>
    </row>
    <row r="49" s="1" customFormat="1" ht="14.4" customHeight="1">
      <c r="B49" s="21"/>
      <c r="L49" s="21"/>
    </row>
    <row r="50" s="2" customFormat="1" ht="14.4" customHeight="1">
      <c r="B50" s="59"/>
      <c r="D50" s="60" t="s">
        <v>48</v>
      </c>
      <c r="E50" s="61"/>
      <c r="F50" s="61"/>
      <c r="G50" s="60" t="s">
        <v>49</v>
      </c>
      <c r="H50" s="61"/>
      <c r="I50" s="61"/>
      <c r="J50" s="61"/>
      <c r="K50" s="61"/>
      <c r="L50" s="59"/>
    </row>
    <row r="51">
      <c r="B51" s="21"/>
      <c r="L51" s="21"/>
    </row>
    <row r="52">
      <c r="B52" s="21"/>
      <c r="L52" s="21"/>
    </row>
    <row r="53">
      <c r="B53" s="21"/>
      <c r="L53" s="21"/>
    </row>
    <row r="54">
      <c r="B54" s="21"/>
      <c r="L54" s="21"/>
    </row>
    <row r="55">
      <c r="B55" s="21"/>
      <c r="L55" s="21"/>
    </row>
    <row r="56">
      <c r="B56" s="21"/>
      <c r="L56" s="21"/>
    </row>
    <row r="57">
      <c r="B57" s="21"/>
      <c r="L57" s="21"/>
    </row>
    <row r="58">
      <c r="B58" s="21"/>
      <c r="L58" s="21"/>
    </row>
    <row r="59">
      <c r="B59" s="21"/>
      <c r="L59" s="21"/>
    </row>
    <row r="60">
      <c r="B60" s="21"/>
      <c r="L60" s="21"/>
    </row>
    <row r="61" s="2" customFormat="1">
      <c r="A61" s="37"/>
      <c r="B61" s="38"/>
      <c r="C61" s="37"/>
      <c r="D61" s="62" t="s">
        <v>50</v>
      </c>
      <c r="E61" s="40"/>
      <c r="F61" s="153" t="s">
        <v>51</v>
      </c>
      <c r="G61" s="62" t="s">
        <v>50</v>
      </c>
      <c r="H61" s="40"/>
      <c r="I61" s="40"/>
      <c r="J61" s="154" t="s">
        <v>51</v>
      </c>
      <c r="K61" s="40"/>
      <c r="L61" s="59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</row>
    <row r="62">
      <c r="B62" s="21"/>
      <c r="L62" s="21"/>
    </row>
    <row r="63">
      <c r="B63" s="21"/>
      <c r="L63" s="21"/>
    </row>
    <row r="64">
      <c r="B64" s="21"/>
      <c r="L64" s="21"/>
    </row>
    <row r="65" s="2" customFormat="1">
      <c r="A65" s="37"/>
      <c r="B65" s="38"/>
      <c r="C65" s="37"/>
      <c r="D65" s="60" t="s">
        <v>52</v>
      </c>
      <c r="E65" s="63"/>
      <c r="F65" s="63"/>
      <c r="G65" s="60" t="s">
        <v>53</v>
      </c>
      <c r="H65" s="63"/>
      <c r="I65" s="63"/>
      <c r="J65" s="63"/>
      <c r="K65" s="63"/>
      <c r="L65" s="59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</row>
    <row r="66">
      <c r="B66" s="21"/>
      <c r="L66" s="21"/>
    </row>
    <row r="67">
      <c r="B67" s="21"/>
      <c r="L67" s="21"/>
    </row>
    <row r="68">
      <c r="B68" s="21"/>
      <c r="L68" s="21"/>
    </row>
    <row r="69">
      <c r="B69" s="21"/>
      <c r="L69" s="21"/>
    </row>
    <row r="70">
      <c r="B70" s="21"/>
      <c r="L70" s="21"/>
    </row>
    <row r="71">
      <c r="B71" s="21"/>
      <c r="L71" s="21"/>
    </row>
    <row r="72">
      <c r="B72" s="21"/>
      <c r="L72" s="21"/>
    </row>
    <row r="73">
      <c r="B73" s="21"/>
      <c r="L73" s="21"/>
    </row>
    <row r="74">
      <c r="B74" s="21"/>
      <c r="L74" s="21"/>
    </row>
    <row r="75">
      <c r="B75" s="21"/>
      <c r="L75" s="21"/>
    </row>
    <row r="76" s="2" customFormat="1">
      <c r="A76" s="37"/>
      <c r="B76" s="38"/>
      <c r="C76" s="37"/>
      <c r="D76" s="62" t="s">
        <v>50</v>
      </c>
      <c r="E76" s="40"/>
      <c r="F76" s="153" t="s">
        <v>51</v>
      </c>
      <c r="G76" s="62" t="s">
        <v>50</v>
      </c>
      <c r="H76" s="40"/>
      <c r="I76" s="40"/>
      <c r="J76" s="154" t="s">
        <v>51</v>
      </c>
      <c r="K76" s="40"/>
      <c r="L76" s="59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</row>
    <row r="77" s="2" customFormat="1" ht="14.4" customHeight="1">
      <c r="A77" s="37"/>
      <c r="B77" s="64"/>
      <c r="C77" s="65"/>
      <c r="D77" s="65"/>
      <c r="E77" s="65"/>
      <c r="F77" s="65"/>
      <c r="G77" s="65"/>
      <c r="H77" s="65"/>
      <c r="I77" s="65"/>
      <c r="J77" s="65"/>
      <c r="K77" s="65"/>
      <c r="L77" s="59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</row>
    <row r="81" s="2" customFormat="1" ht="6.96" customHeight="1">
      <c r="A81" s="37"/>
      <c r="B81" s="66"/>
      <c r="C81" s="67"/>
      <c r="D81" s="67"/>
      <c r="E81" s="67"/>
      <c r="F81" s="67"/>
      <c r="G81" s="67"/>
      <c r="H81" s="67"/>
      <c r="I81" s="67"/>
      <c r="J81" s="67"/>
      <c r="K81" s="67"/>
      <c r="L81" s="59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</row>
    <row r="82" s="2" customFormat="1" ht="24.96" customHeight="1">
      <c r="A82" s="37"/>
      <c r="B82" s="38"/>
      <c r="C82" s="22" t="s">
        <v>230</v>
      </c>
      <c r="D82" s="37"/>
      <c r="E82" s="37"/>
      <c r="F82" s="37"/>
      <c r="G82" s="37"/>
      <c r="H82" s="37"/>
      <c r="I82" s="37"/>
      <c r="J82" s="37"/>
      <c r="K82" s="37"/>
      <c r="L82" s="59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</row>
    <row r="83" s="2" customFormat="1" ht="6.96" customHeight="1">
      <c r="A83" s="37"/>
      <c r="B83" s="38"/>
      <c r="C83" s="37"/>
      <c r="D83" s="37"/>
      <c r="E83" s="37"/>
      <c r="F83" s="37"/>
      <c r="G83" s="37"/>
      <c r="H83" s="37"/>
      <c r="I83" s="37"/>
      <c r="J83" s="37"/>
      <c r="K83" s="37"/>
      <c r="L83" s="59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</row>
    <row r="84" s="2" customFormat="1" ht="12" customHeight="1">
      <c r="A84" s="37"/>
      <c r="B84" s="38"/>
      <c r="C84" s="31" t="s">
        <v>15</v>
      </c>
      <c r="D84" s="37"/>
      <c r="E84" s="37"/>
      <c r="F84" s="37"/>
      <c r="G84" s="37"/>
      <c r="H84" s="37"/>
      <c r="I84" s="37"/>
      <c r="J84" s="37"/>
      <c r="K84" s="37"/>
      <c r="L84" s="59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</row>
    <row r="85" s="2" customFormat="1" ht="26.25" customHeight="1">
      <c r="A85" s="37"/>
      <c r="B85" s="38"/>
      <c r="C85" s="37"/>
      <c r="D85" s="37"/>
      <c r="E85" s="134" t="str">
        <f>E7</f>
        <v>Komplexná rekonštrukcia a realizácia nadstavby budovy študenského domova4,Tr. SNP53,Banská Bystrica</v>
      </c>
      <c r="F85" s="31"/>
      <c r="G85" s="31"/>
      <c r="H85" s="31"/>
      <c r="I85" s="37"/>
      <c r="J85" s="37"/>
      <c r="K85" s="37"/>
      <c r="L85" s="59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</row>
    <row r="86" s="1" customFormat="1" ht="12" customHeight="1">
      <c r="B86" s="21"/>
      <c r="C86" s="31" t="s">
        <v>222</v>
      </c>
      <c r="L86" s="21"/>
    </row>
    <row r="87" s="2" customFormat="1" ht="16.5" customHeight="1">
      <c r="A87" s="37"/>
      <c r="B87" s="38"/>
      <c r="C87" s="37"/>
      <c r="D87" s="37"/>
      <c r="E87" s="134" t="s">
        <v>5317</v>
      </c>
      <c r="F87" s="37"/>
      <c r="G87" s="37"/>
      <c r="H87" s="37"/>
      <c r="I87" s="37"/>
      <c r="J87" s="37"/>
      <c r="K87" s="37"/>
      <c r="L87" s="59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</row>
    <row r="88" s="2" customFormat="1" ht="12" customHeight="1">
      <c r="A88" s="37"/>
      <c r="B88" s="38"/>
      <c r="C88" s="31" t="s">
        <v>224</v>
      </c>
      <c r="D88" s="37"/>
      <c r="E88" s="37"/>
      <c r="F88" s="37"/>
      <c r="G88" s="37"/>
      <c r="H88" s="37"/>
      <c r="I88" s="37"/>
      <c r="J88" s="37"/>
      <c r="K88" s="37"/>
      <c r="L88" s="59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</row>
    <row r="89" s="2" customFormat="1" ht="16.5" customHeight="1">
      <c r="A89" s="37"/>
      <c r="B89" s="38"/>
      <c r="C89" s="37"/>
      <c r="D89" s="37"/>
      <c r="E89" s="71" t="str">
        <f>E11</f>
        <v xml:space="preserve">bl -  Bleskozvod a uzemnenie</v>
      </c>
      <c r="F89" s="37"/>
      <c r="G89" s="37"/>
      <c r="H89" s="37"/>
      <c r="I89" s="37"/>
      <c r="J89" s="37"/>
      <c r="K89" s="37"/>
      <c r="L89" s="59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</row>
    <row r="90" s="2" customFormat="1" ht="6.96" customHeight="1">
      <c r="A90" s="37"/>
      <c r="B90" s="38"/>
      <c r="C90" s="37"/>
      <c r="D90" s="37"/>
      <c r="E90" s="37"/>
      <c r="F90" s="37"/>
      <c r="G90" s="37"/>
      <c r="H90" s="37"/>
      <c r="I90" s="37"/>
      <c r="J90" s="37"/>
      <c r="K90" s="37"/>
      <c r="L90" s="59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</row>
    <row r="91" s="2" customFormat="1" ht="12" customHeight="1">
      <c r="A91" s="37"/>
      <c r="B91" s="38"/>
      <c r="C91" s="31" t="s">
        <v>19</v>
      </c>
      <c r="D91" s="37"/>
      <c r="E91" s="37"/>
      <c r="F91" s="26" t="str">
        <f>F14</f>
        <v xml:space="preserve"> </v>
      </c>
      <c r="G91" s="37"/>
      <c r="H91" s="37"/>
      <c r="I91" s="31" t="s">
        <v>21</v>
      </c>
      <c r="J91" s="73" t="str">
        <f>IF(J14="","",J14)</f>
        <v>10. 9. 2024</v>
      </c>
      <c r="K91" s="37"/>
      <c r="L91" s="59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</row>
    <row r="92" s="2" customFormat="1" ht="6.96" customHeight="1">
      <c r="A92" s="37"/>
      <c r="B92" s="38"/>
      <c r="C92" s="37"/>
      <c r="D92" s="37"/>
      <c r="E92" s="37"/>
      <c r="F92" s="37"/>
      <c r="G92" s="37"/>
      <c r="H92" s="37"/>
      <c r="I92" s="37"/>
      <c r="J92" s="37"/>
      <c r="K92" s="37"/>
      <c r="L92" s="59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</row>
    <row r="93" s="2" customFormat="1" ht="15.15" customHeight="1">
      <c r="A93" s="37"/>
      <c r="B93" s="38"/>
      <c r="C93" s="31" t="s">
        <v>23</v>
      </c>
      <c r="D93" s="37"/>
      <c r="E93" s="37"/>
      <c r="F93" s="26" t="str">
        <f>E17</f>
        <v xml:space="preserve"> </v>
      </c>
      <c r="G93" s="37"/>
      <c r="H93" s="37"/>
      <c r="I93" s="31" t="s">
        <v>29</v>
      </c>
      <c r="J93" s="35" t="str">
        <f>E23</f>
        <v xml:space="preserve"> NH PARTNER s.r.o. </v>
      </c>
      <c r="K93" s="37"/>
      <c r="L93" s="59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</row>
    <row r="94" s="2" customFormat="1" ht="25.65" customHeight="1">
      <c r="A94" s="37"/>
      <c r="B94" s="38"/>
      <c r="C94" s="31" t="s">
        <v>27</v>
      </c>
      <c r="D94" s="37"/>
      <c r="E94" s="37"/>
      <c r="F94" s="26" t="str">
        <f>IF(E20="","",E20)</f>
        <v>Vyplň údaj</v>
      </c>
      <c r="G94" s="37"/>
      <c r="H94" s="37"/>
      <c r="I94" s="31" t="s">
        <v>32</v>
      </c>
      <c r="J94" s="35" t="str">
        <f>E26</f>
        <v xml:space="preserve">                                         </v>
      </c>
      <c r="K94" s="37"/>
      <c r="L94" s="59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</row>
    <row r="95" s="2" customFormat="1" ht="10.32" customHeight="1">
      <c r="A95" s="37"/>
      <c r="B95" s="38"/>
      <c r="C95" s="37"/>
      <c r="D95" s="37"/>
      <c r="E95" s="37"/>
      <c r="F95" s="37"/>
      <c r="G95" s="37"/>
      <c r="H95" s="37"/>
      <c r="I95" s="37"/>
      <c r="J95" s="37"/>
      <c r="K95" s="37"/>
      <c r="L95" s="59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</row>
    <row r="96" s="2" customFormat="1" ht="29.28" customHeight="1">
      <c r="A96" s="37"/>
      <c r="B96" s="38"/>
      <c r="C96" s="155" t="s">
        <v>231</v>
      </c>
      <c r="D96" s="147"/>
      <c r="E96" s="147"/>
      <c r="F96" s="147"/>
      <c r="G96" s="147"/>
      <c r="H96" s="147"/>
      <c r="I96" s="147"/>
      <c r="J96" s="156" t="s">
        <v>232</v>
      </c>
      <c r="K96" s="147"/>
      <c r="L96" s="59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</row>
    <row r="97" s="2" customFormat="1" ht="10.32" customHeight="1">
      <c r="A97" s="37"/>
      <c r="B97" s="38"/>
      <c r="C97" s="37"/>
      <c r="D97" s="37"/>
      <c r="E97" s="37"/>
      <c r="F97" s="37"/>
      <c r="G97" s="37"/>
      <c r="H97" s="37"/>
      <c r="I97" s="37"/>
      <c r="J97" s="37"/>
      <c r="K97" s="37"/>
      <c r="L97" s="59"/>
      <c r="S97" s="37"/>
      <c r="T97" s="37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</row>
    <row r="98" s="2" customFormat="1" ht="22.8" customHeight="1">
      <c r="A98" s="37"/>
      <c r="B98" s="38"/>
      <c r="C98" s="157" t="s">
        <v>233</v>
      </c>
      <c r="D98" s="37"/>
      <c r="E98" s="37"/>
      <c r="F98" s="37"/>
      <c r="G98" s="37"/>
      <c r="H98" s="37"/>
      <c r="I98" s="37"/>
      <c r="J98" s="100">
        <f>J134</f>
        <v>0</v>
      </c>
      <c r="K98" s="37"/>
      <c r="L98" s="59"/>
      <c r="S98" s="37"/>
      <c r="T98" s="37"/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  <c r="AU98" s="18" t="s">
        <v>234</v>
      </c>
    </row>
    <row r="99" s="9" customFormat="1" ht="24.96" customHeight="1">
      <c r="A99" s="9"/>
      <c r="B99" s="158"/>
      <c r="C99" s="9"/>
      <c r="D99" s="159" t="s">
        <v>2519</v>
      </c>
      <c r="E99" s="160"/>
      <c r="F99" s="160"/>
      <c r="G99" s="160"/>
      <c r="H99" s="160"/>
      <c r="I99" s="160"/>
      <c r="J99" s="161">
        <f>J135</f>
        <v>0</v>
      </c>
      <c r="K99" s="9"/>
      <c r="L99" s="158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</row>
    <row r="100" s="9" customFormat="1" ht="24.96" customHeight="1">
      <c r="A100" s="9"/>
      <c r="B100" s="158"/>
      <c r="C100" s="9"/>
      <c r="D100" s="159" t="s">
        <v>2107</v>
      </c>
      <c r="E100" s="160"/>
      <c r="F100" s="160"/>
      <c r="G100" s="160"/>
      <c r="H100" s="160"/>
      <c r="I100" s="160"/>
      <c r="J100" s="161">
        <f>J136</f>
        <v>0</v>
      </c>
      <c r="K100" s="9"/>
      <c r="L100" s="158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</row>
    <row r="101" s="9" customFormat="1" ht="24.96" customHeight="1">
      <c r="A101" s="9"/>
      <c r="B101" s="158"/>
      <c r="C101" s="9"/>
      <c r="D101" s="159" t="s">
        <v>2520</v>
      </c>
      <c r="E101" s="160"/>
      <c r="F101" s="160"/>
      <c r="G101" s="160"/>
      <c r="H101" s="160"/>
      <c r="I101" s="160"/>
      <c r="J101" s="161">
        <f>J139</f>
        <v>0</v>
      </c>
      <c r="K101" s="9"/>
      <c r="L101" s="158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</row>
    <row r="102" s="9" customFormat="1" ht="24.96" customHeight="1">
      <c r="A102" s="9"/>
      <c r="B102" s="158"/>
      <c r="C102" s="9"/>
      <c r="D102" s="159" t="s">
        <v>2521</v>
      </c>
      <c r="E102" s="160"/>
      <c r="F102" s="160"/>
      <c r="G102" s="160"/>
      <c r="H102" s="160"/>
      <c r="I102" s="160"/>
      <c r="J102" s="161">
        <f>J169</f>
        <v>0</v>
      </c>
      <c r="K102" s="9"/>
      <c r="L102" s="158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</row>
    <row r="103" s="2" customFormat="1" ht="21.84" customHeight="1">
      <c r="A103" s="37"/>
      <c r="B103" s="38"/>
      <c r="C103" s="37"/>
      <c r="D103" s="37"/>
      <c r="E103" s="37"/>
      <c r="F103" s="37"/>
      <c r="G103" s="37"/>
      <c r="H103" s="37"/>
      <c r="I103" s="37"/>
      <c r="J103" s="37"/>
      <c r="K103" s="37"/>
      <c r="L103" s="59"/>
      <c r="S103" s="37"/>
      <c r="T103" s="37"/>
      <c r="U103" s="37"/>
      <c r="V103" s="37"/>
      <c r="W103" s="37"/>
      <c r="X103" s="37"/>
      <c r="Y103" s="37"/>
      <c r="Z103" s="37"/>
      <c r="AA103" s="37"/>
      <c r="AB103" s="37"/>
      <c r="AC103" s="37"/>
      <c r="AD103" s="37"/>
      <c r="AE103" s="37"/>
    </row>
    <row r="104" s="2" customFormat="1" ht="6.96" customHeight="1">
      <c r="A104" s="37"/>
      <c r="B104" s="38"/>
      <c r="C104" s="37"/>
      <c r="D104" s="37"/>
      <c r="E104" s="37"/>
      <c r="F104" s="37"/>
      <c r="G104" s="37"/>
      <c r="H104" s="37"/>
      <c r="I104" s="37"/>
      <c r="J104" s="37"/>
      <c r="K104" s="37"/>
      <c r="L104" s="59"/>
      <c r="S104" s="37"/>
      <c r="T104" s="37"/>
      <c r="U104" s="37"/>
      <c r="V104" s="37"/>
      <c r="W104" s="37"/>
      <c r="X104" s="37"/>
      <c r="Y104" s="37"/>
      <c r="Z104" s="37"/>
      <c r="AA104" s="37"/>
      <c r="AB104" s="37"/>
      <c r="AC104" s="37"/>
      <c r="AD104" s="37"/>
      <c r="AE104" s="37"/>
    </row>
    <row r="105" s="2" customFormat="1" ht="29.28" customHeight="1">
      <c r="A105" s="37"/>
      <c r="B105" s="38"/>
      <c r="C105" s="157" t="s">
        <v>259</v>
      </c>
      <c r="D105" s="37"/>
      <c r="E105" s="37"/>
      <c r="F105" s="37"/>
      <c r="G105" s="37"/>
      <c r="H105" s="37"/>
      <c r="I105" s="37"/>
      <c r="J105" s="166">
        <f>ROUND(J106 + J107 + J108 + J109 + J110 + J111,2)</f>
        <v>0</v>
      </c>
      <c r="K105" s="37"/>
      <c r="L105" s="59"/>
      <c r="N105" s="167" t="s">
        <v>39</v>
      </c>
      <c r="S105" s="37"/>
      <c r="T105" s="37"/>
      <c r="U105" s="37"/>
      <c r="V105" s="37"/>
      <c r="W105" s="37"/>
      <c r="X105" s="37"/>
      <c r="Y105" s="37"/>
      <c r="Z105" s="37"/>
      <c r="AA105" s="37"/>
      <c r="AB105" s="37"/>
      <c r="AC105" s="37"/>
      <c r="AD105" s="37"/>
      <c r="AE105" s="37"/>
    </row>
    <row r="106" s="2" customFormat="1" ht="18" customHeight="1">
      <c r="A106" s="37"/>
      <c r="B106" s="168"/>
      <c r="C106" s="169"/>
      <c r="D106" s="170" t="s">
        <v>260</v>
      </c>
      <c r="E106" s="171"/>
      <c r="F106" s="171"/>
      <c r="G106" s="169"/>
      <c r="H106" s="169"/>
      <c r="I106" s="169"/>
      <c r="J106" s="172">
        <v>0</v>
      </c>
      <c r="K106" s="169"/>
      <c r="L106" s="173"/>
      <c r="M106" s="174"/>
      <c r="N106" s="175" t="s">
        <v>41</v>
      </c>
      <c r="O106" s="174"/>
      <c r="P106" s="174"/>
      <c r="Q106" s="174"/>
      <c r="R106" s="174"/>
      <c r="S106" s="169"/>
      <c r="T106" s="169"/>
      <c r="U106" s="169"/>
      <c r="V106" s="169"/>
      <c r="W106" s="169"/>
      <c r="X106" s="169"/>
      <c r="Y106" s="169"/>
      <c r="Z106" s="169"/>
      <c r="AA106" s="169"/>
      <c r="AB106" s="169"/>
      <c r="AC106" s="169"/>
      <c r="AD106" s="169"/>
      <c r="AE106" s="169"/>
      <c r="AF106" s="174"/>
      <c r="AG106" s="174"/>
      <c r="AH106" s="174"/>
      <c r="AI106" s="174"/>
      <c r="AJ106" s="174"/>
      <c r="AK106" s="174"/>
      <c r="AL106" s="174"/>
      <c r="AM106" s="174"/>
      <c r="AN106" s="174"/>
      <c r="AO106" s="174"/>
      <c r="AP106" s="174"/>
      <c r="AQ106" s="174"/>
      <c r="AR106" s="174"/>
      <c r="AS106" s="174"/>
      <c r="AT106" s="174"/>
      <c r="AU106" s="174"/>
      <c r="AV106" s="174"/>
      <c r="AW106" s="174"/>
      <c r="AX106" s="174"/>
      <c r="AY106" s="176" t="s">
        <v>261</v>
      </c>
      <c r="AZ106" s="174"/>
      <c r="BA106" s="174"/>
      <c r="BB106" s="174"/>
      <c r="BC106" s="174"/>
      <c r="BD106" s="174"/>
      <c r="BE106" s="177">
        <f>IF(N106="základná",J106,0)</f>
        <v>0</v>
      </c>
      <c r="BF106" s="177">
        <f>IF(N106="znížená",J106,0)</f>
        <v>0</v>
      </c>
      <c r="BG106" s="177">
        <f>IF(N106="zákl. prenesená",J106,0)</f>
        <v>0</v>
      </c>
      <c r="BH106" s="177">
        <f>IF(N106="zníž. prenesená",J106,0)</f>
        <v>0</v>
      </c>
      <c r="BI106" s="177">
        <f>IF(N106="nulová",J106,0)</f>
        <v>0</v>
      </c>
      <c r="BJ106" s="176" t="s">
        <v>87</v>
      </c>
      <c r="BK106" s="174"/>
      <c r="BL106" s="174"/>
      <c r="BM106" s="174"/>
    </row>
    <row r="107" s="2" customFormat="1" ht="18" customHeight="1">
      <c r="A107" s="37"/>
      <c r="B107" s="168"/>
      <c r="C107" s="169"/>
      <c r="D107" s="170" t="s">
        <v>262</v>
      </c>
      <c r="E107" s="171"/>
      <c r="F107" s="171"/>
      <c r="G107" s="169"/>
      <c r="H107" s="169"/>
      <c r="I107" s="169"/>
      <c r="J107" s="172">
        <v>0</v>
      </c>
      <c r="K107" s="169"/>
      <c r="L107" s="173"/>
      <c r="M107" s="174"/>
      <c r="N107" s="175" t="s">
        <v>41</v>
      </c>
      <c r="O107" s="174"/>
      <c r="P107" s="174"/>
      <c r="Q107" s="174"/>
      <c r="R107" s="174"/>
      <c r="S107" s="169"/>
      <c r="T107" s="169"/>
      <c r="U107" s="169"/>
      <c r="V107" s="169"/>
      <c r="W107" s="169"/>
      <c r="X107" s="169"/>
      <c r="Y107" s="169"/>
      <c r="Z107" s="169"/>
      <c r="AA107" s="169"/>
      <c r="AB107" s="169"/>
      <c r="AC107" s="169"/>
      <c r="AD107" s="169"/>
      <c r="AE107" s="169"/>
      <c r="AF107" s="174"/>
      <c r="AG107" s="174"/>
      <c r="AH107" s="174"/>
      <c r="AI107" s="174"/>
      <c r="AJ107" s="174"/>
      <c r="AK107" s="174"/>
      <c r="AL107" s="174"/>
      <c r="AM107" s="174"/>
      <c r="AN107" s="174"/>
      <c r="AO107" s="174"/>
      <c r="AP107" s="174"/>
      <c r="AQ107" s="174"/>
      <c r="AR107" s="174"/>
      <c r="AS107" s="174"/>
      <c r="AT107" s="174"/>
      <c r="AU107" s="174"/>
      <c r="AV107" s="174"/>
      <c r="AW107" s="174"/>
      <c r="AX107" s="174"/>
      <c r="AY107" s="176" t="s">
        <v>261</v>
      </c>
      <c r="AZ107" s="174"/>
      <c r="BA107" s="174"/>
      <c r="BB107" s="174"/>
      <c r="BC107" s="174"/>
      <c r="BD107" s="174"/>
      <c r="BE107" s="177">
        <f>IF(N107="základná",J107,0)</f>
        <v>0</v>
      </c>
      <c r="BF107" s="177">
        <f>IF(N107="znížená",J107,0)</f>
        <v>0</v>
      </c>
      <c r="BG107" s="177">
        <f>IF(N107="zákl. prenesená",J107,0)</f>
        <v>0</v>
      </c>
      <c r="BH107" s="177">
        <f>IF(N107="zníž. prenesená",J107,0)</f>
        <v>0</v>
      </c>
      <c r="BI107" s="177">
        <f>IF(N107="nulová",J107,0)</f>
        <v>0</v>
      </c>
      <c r="BJ107" s="176" t="s">
        <v>87</v>
      </c>
      <c r="BK107" s="174"/>
      <c r="BL107" s="174"/>
      <c r="BM107" s="174"/>
    </row>
    <row r="108" s="2" customFormat="1" ht="18" customHeight="1">
      <c r="A108" s="37"/>
      <c r="B108" s="168"/>
      <c r="C108" s="169"/>
      <c r="D108" s="170" t="s">
        <v>263</v>
      </c>
      <c r="E108" s="171"/>
      <c r="F108" s="171"/>
      <c r="G108" s="169"/>
      <c r="H108" s="169"/>
      <c r="I108" s="169"/>
      <c r="J108" s="172">
        <v>0</v>
      </c>
      <c r="K108" s="169"/>
      <c r="L108" s="173"/>
      <c r="M108" s="174"/>
      <c r="N108" s="175" t="s">
        <v>41</v>
      </c>
      <c r="O108" s="174"/>
      <c r="P108" s="174"/>
      <c r="Q108" s="174"/>
      <c r="R108" s="174"/>
      <c r="S108" s="169"/>
      <c r="T108" s="169"/>
      <c r="U108" s="169"/>
      <c r="V108" s="169"/>
      <c r="W108" s="169"/>
      <c r="X108" s="169"/>
      <c r="Y108" s="169"/>
      <c r="Z108" s="169"/>
      <c r="AA108" s="169"/>
      <c r="AB108" s="169"/>
      <c r="AC108" s="169"/>
      <c r="AD108" s="169"/>
      <c r="AE108" s="169"/>
      <c r="AF108" s="174"/>
      <c r="AG108" s="174"/>
      <c r="AH108" s="174"/>
      <c r="AI108" s="174"/>
      <c r="AJ108" s="174"/>
      <c r="AK108" s="174"/>
      <c r="AL108" s="174"/>
      <c r="AM108" s="174"/>
      <c r="AN108" s="174"/>
      <c r="AO108" s="174"/>
      <c r="AP108" s="174"/>
      <c r="AQ108" s="174"/>
      <c r="AR108" s="174"/>
      <c r="AS108" s="174"/>
      <c r="AT108" s="174"/>
      <c r="AU108" s="174"/>
      <c r="AV108" s="174"/>
      <c r="AW108" s="174"/>
      <c r="AX108" s="174"/>
      <c r="AY108" s="176" t="s">
        <v>261</v>
      </c>
      <c r="AZ108" s="174"/>
      <c r="BA108" s="174"/>
      <c r="BB108" s="174"/>
      <c r="BC108" s="174"/>
      <c r="BD108" s="174"/>
      <c r="BE108" s="177">
        <f>IF(N108="základná",J108,0)</f>
        <v>0</v>
      </c>
      <c r="BF108" s="177">
        <f>IF(N108="znížená",J108,0)</f>
        <v>0</v>
      </c>
      <c r="BG108" s="177">
        <f>IF(N108="zákl. prenesená",J108,0)</f>
        <v>0</v>
      </c>
      <c r="BH108" s="177">
        <f>IF(N108="zníž. prenesená",J108,0)</f>
        <v>0</v>
      </c>
      <c r="BI108" s="177">
        <f>IF(N108="nulová",J108,0)</f>
        <v>0</v>
      </c>
      <c r="BJ108" s="176" t="s">
        <v>87</v>
      </c>
      <c r="BK108" s="174"/>
      <c r="BL108" s="174"/>
      <c r="BM108" s="174"/>
    </row>
    <row r="109" s="2" customFormat="1" ht="18" customHeight="1">
      <c r="A109" s="37"/>
      <c r="B109" s="168"/>
      <c r="C109" s="169"/>
      <c r="D109" s="170" t="s">
        <v>264</v>
      </c>
      <c r="E109" s="171"/>
      <c r="F109" s="171"/>
      <c r="G109" s="169"/>
      <c r="H109" s="169"/>
      <c r="I109" s="169"/>
      <c r="J109" s="172">
        <v>0</v>
      </c>
      <c r="K109" s="169"/>
      <c r="L109" s="173"/>
      <c r="M109" s="174"/>
      <c r="N109" s="175" t="s">
        <v>41</v>
      </c>
      <c r="O109" s="174"/>
      <c r="P109" s="174"/>
      <c r="Q109" s="174"/>
      <c r="R109" s="174"/>
      <c r="S109" s="169"/>
      <c r="T109" s="169"/>
      <c r="U109" s="169"/>
      <c r="V109" s="169"/>
      <c r="W109" s="169"/>
      <c r="X109" s="169"/>
      <c r="Y109" s="169"/>
      <c r="Z109" s="169"/>
      <c r="AA109" s="169"/>
      <c r="AB109" s="169"/>
      <c r="AC109" s="169"/>
      <c r="AD109" s="169"/>
      <c r="AE109" s="169"/>
      <c r="AF109" s="174"/>
      <c r="AG109" s="174"/>
      <c r="AH109" s="174"/>
      <c r="AI109" s="174"/>
      <c r="AJ109" s="174"/>
      <c r="AK109" s="174"/>
      <c r="AL109" s="174"/>
      <c r="AM109" s="174"/>
      <c r="AN109" s="174"/>
      <c r="AO109" s="174"/>
      <c r="AP109" s="174"/>
      <c r="AQ109" s="174"/>
      <c r="AR109" s="174"/>
      <c r="AS109" s="174"/>
      <c r="AT109" s="174"/>
      <c r="AU109" s="174"/>
      <c r="AV109" s="174"/>
      <c r="AW109" s="174"/>
      <c r="AX109" s="174"/>
      <c r="AY109" s="176" t="s">
        <v>261</v>
      </c>
      <c r="AZ109" s="174"/>
      <c r="BA109" s="174"/>
      <c r="BB109" s="174"/>
      <c r="BC109" s="174"/>
      <c r="BD109" s="174"/>
      <c r="BE109" s="177">
        <f>IF(N109="základná",J109,0)</f>
        <v>0</v>
      </c>
      <c r="BF109" s="177">
        <f>IF(N109="znížená",J109,0)</f>
        <v>0</v>
      </c>
      <c r="BG109" s="177">
        <f>IF(N109="zákl. prenesená",J109,0)</f>
        <v>0</v>
      </c>
      <c r="BH109" s="177">
        <f>IF(N109="zníž. prenesená",J109,0)</f>
        <v>0</v>
      </c>
      <c r="BI109" s="177">
        <f>IF(N109="nulová",J109,0)</f>
        <v>0</v>
      </c>
      <c r="BJ109" s="176" t="s">
        <v>87</v>
      </c>
      <c r="BK109" s="174"/>
      <c r="BL109" s="174"/>
      <c r="BM109" s="174"/>
    </row>
    <row r="110" s="2" customFormat="1" ht="18" customHeight="1">
      <c r="A110" s="37"/>
      <c r="B110" s="168"/>
      <c r="C110" s="169"/>
      <c r="D110" s="170" t="s">
        <v>265</v>
      </c>
      <c r="E110" s="171"/>
      <c r="F110" s="171"/>
      <c r="G110" s="169"/>
      <c r="H110" s="169"/>
      <c r="I110" s="169"/>
      <c r="J110" s="172">
        <v>0</v>
      </c>
      <c r="K110" s="169"/>
      <c r="L110" s="173"/>
      <c r="M110" s="174"/>
      <c r="N110" s="175" t="s">
        <v>41</v>
      </c>
      <c r="O110" s="174"/>
      <c r="P110" s="174"/>
      <c r="Q110" s="174"/>
      <c r="R110" s="174"/>
      <c r="S110" s="169"/>
      <c r="T110" s="169"/>
      <c r="U110" s="169"/>
      <c r="V110" s="169"/>
      <c r="W110" s="169"/>
      <c r="X110" s="169"/>
      <c r="Y110" s="169"/>
      <c r="Z110" s="169"/>
      <c r="AA110" s="169"/>
      <c r="AB110" s="169"/>
      <c r="AC110" s="169"/>
      <c r="AD110" s="169"/>
      <c r="AE110" s="169"/>
      <c r="AF110" s="174"/>
      <c r="AG110" s="174"/>
      <c r="AH110" s="174"/>
      <c r="AI110" s="174"/>
      <c r="AJ110" s="174"/>
      <c r="AK110" s="174"/>
      <c r="AL110" s="174"/>
      <c r="AM110" s="174"/>
      <c r="AN110" s="174"/>
      <c r="AO110" s="174"/>
      <c r="AP110" s="174"/>
      <c r="AQ110" s="174"/>
      <c r="AR110" s="174"/>
      <c r="AS110" s="174"/>
      <c r="AT110" s="174"/>
      <c r="AU110" s="174"/>
      <c r="AV110" s="174"/>
      <c r="AW110" s="174"/>
      <c r="AX110" s="174"/>
      <c r="AY110" s="176" t="s">
        <v>261</v>
      </c>
      <c r="AZ110" s="174"/>
      <c r="BA110" s="174"/>
      <c r="BB110" s="174"/>
      <c r="BC110" s="174"/>
      <c r="BD110" s="174"/>
      <c r="BE110" s="177">
        <f>IF(N110="základná",J110,0)</f>
        <v>0</v>
      </c>
      <c r="BF110" s="177">
        <f>IF(N110="znížená",J110,0)</f>
        <v>0</v>
      </c>
      <c r="BG110" s="177">
        <f>IF(N110="zákl. prenesená",J110,0)</f>
        <v>0</v>
      </c>
      <c r="BH110" s="177">
        <f>IF(N110="zníž. prenesená",J110,0)</f>
        <v>0</v>
      </c>
      <c r="BI110" s="177">
        <f>IF(N110="nulová",J110,0)</f>
        <v>0</v>
      </c>
      <c r="BJ110" s="176" t="s">
        <v>87</v>
      </c>
      <c r="BK110" s="174"/>
      <c r="BL110" s="174"/>
      <c r="BM110" s="174"/>
    </row>
    <row r="111" s="2" customFormat="1" ht="18" customHeight="1">
      <c r="A111" s="37"/>
      <c r="B111" s="168"/>
      <c r="C111" s="169"/>
      <c r="D111" s="171" t="s">
        <v>266</v>
      </c>
      <c r="E111" s="169"/>
      <c r="F111" s="169"/>
      <c r="G111" s="169"/>
      <c r="H111" s="169"/>
      <c r="I111" s="169"/>
      <c r="J111" s="172">
        <f>ROUND(J32*T111,2)</f>
        <v>0</v>
      </c>
      <c r="K111" s="169"/>
      <c r="L111" s="173"/>
      <c r="M111" s="174"/>
      <c r="N111" s="175" t="s">
        <v>41</v>
      </c>
      <c r="O111" s="174"/>
      <c r="P111" s="174"/>
      <c r="Q111" s="174"/>
      <c r="R111" s="174"/>
      <c r="S111" s="169"/>
      <c r="T111" s="169"/>
      <c r="U111" s="169"/>
      <c r="V111" s="169"/>
      <c r="W111" s="169"/>
      <c r="X111" s="169"/>
      <c r="Y111" s="169"/>
      <c r="Z111" s="169"/>
      <c r="AA111" s="169"/>
      <c r="AB111" s="169"/>
      <c r="AC111" s="169"/>
      <c r="AD111" s="169"/>
      <c r="AE111" s="169"/>
      <c r="AF111" s="174"/>
      <c r="AG111" s="174"/>
      <c r="AH111" s="174"/>
      <c r="AI111" s="174"/>
      <c r="AJ111" s="174"/>
      <c r="AK111" s="174"/>
      <c r="AL111" s="174"/>
      <c r="AM111" s="174"/>
      <c r="AN111" s="174"/>
      <c r="AO111" s="174"/>
      <c r="AP111" s="174"/>
      <c r="AQ111" s="174"/>
      <c r="AR111" s="174"/>
      <c r="AS111" s="174"/>
      <c r="AT111" s="174"/>
      <c r="AU111" s="174"/>
      <c r="AV111" s="174"/>
      <c r="AW111" s="174"/>
      <c r="AX111" s="174"/>
      <c r="AY111" s="176" t="s">
        <v>267</v>
      </c>
      <c r="AZ111" s="174"/>
      <c r="BA111" s="174"/>
      <c r="BB111" s="174"/>
      <c r="BC111" s="174"/>
      <c r="BD111" s="174"/>
      <c r="BE111" s="177">
        <f>IF(N111="základná",J111,0)</f>
        <v>0</v>
      </c>
      <c r="BF111" s="177">
        <f>IF(N111="znížená",J111,0)</f>
        <v>0</v>
      </c>
      <c r="BG111" s="177">
        <f>IF(N111="zákl. prenesená",J111,0)</f>
        <v>0</v>
      </c>
      <c r="BH111" s="177">
        <f>IF(N111="zníž. prenesená",J111,0)</f>
        <v>0</v>
      </c>
      <c r="BI111" s="177">
        <f>IF(N111="nulová",J111,0)</f>
        <v>0</v>
      </c>
      <c r="BJ111" s="176" t="s">
        <v>87</v>
      </c>
      <c r="BK111" s="174"/>
      <c r="BL111" s="174"/>
      <c r="BM111" s="174"/>
    </row>
    <row r="112" s="2" customFormat="1">
      <c r="A112" s="37"/>
      <c r="B112" s="38"/>
      <c r="C112" s="37"/>
      <c r="D112" s="37"/>
      <c r="E112" s="37"/>
      <c r="F112" s="37"/>
      <c r="G112" s="37"/>
      <c r="H112" s="37"/>
      <c r="I112" s="37"/>
      <c r="J112" s="37"/>
      <c r="K112" s="37"/>
      <c r="L112" s="59"/>
      <c r="S112" s="37"/>
      <c r="T112" s="37"/>
      <c r="U112" s="37"/>
      <c r="V112" s="37"/>
      <c r="W112" s="37"/>
      <c r="X112" s="37"/>
      <c r="Y112" s="37"/>
      <c r="Z112" s="37"/>
      <c r="AA112" s="37"/>
      <c r="AB112" s="37"/>
      <c r="AC112" s="37"/>
      <c r="AD112" s="37"/>
      <c r="AE112" s="37"/>
    </row>
    <row r="113" s="2" customFormat="1" ht="29.28" customHeight="1">
      <c r="A113" s="37"/>
      <c r="B113" s="38"/>
      <c r="C113" s="178" t="s">
        <v>268</v>
      </c>
      <c r="D113" s="147"/>
      <c r="E113" s="147"/>
      <c r="F113" s="147"/>
      <c r="G113" s="147"/>
      <c r="H113" s="147"/>
      <c r="I113" s="147"/>
      <c r="J113" s="179">
        <f>ROUND(J98+J105,2)</f>
        <v>0</v>
      </c>
      <c r="K113" s="147"/>
      <c r="L113" s="59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37"/>
    </row>
    <row r="114" s="2" customFormat="1" ht="6.96" customHeight="1">
      <c r="A114" s="37"/>
      <c r="B114" s="64"/>
      <c r="C114" s="65"/>
      <c r="D114" s="65"/>
      <c r="E114" s="65"/>
      <c r="F114" s="65"/>
      <c r="G114" s="65"/>
      <c r="H114" s="65"/>
      <c r="I114" s="65"/>
      <c r="J114" s="65"/>
      <c r="K114" s="65"/>
      <c r="L114" s="59"/>
      <c r="S114" s="37"/>
      <c r="T114" s="37"/>
      <c r="U114" s="37"/>
      <c r="V114" s="37"/>
      <c r="W114" s="37"/>
      <c r="X114" s="37"/>
      <c r="Y114" s="37"/>
      <c r="Z114" s="37"/>
      <c r="AA114" s="37"/>
      <c r="AB114" s="37"/>
      <c r="AC114" s="37"/>
      <c r="AD114" s="37"/>
      <c r="AE114" s="37"/>
    </row>
    <row r="118" s="2" customFormat="1" ht="6.96" customHeight="1">
      <c r="A118" s="37"/>
      <c r="B118" s="66"/>
      <c r="C118" s="67"/>
      <c r="D118" s="67"/>
      <c r="E118" s="67"/>
      <c r="F118" s="67"/>
      <c r="G118" s="67"/>
      <c r="H118" s="67"/>
      <c r="I118" s="67"/>
      <c r="J118" s="67"/>
      <c r="K118" s="67"/>
      <c r="L118" s="59"/>
      <c r="S118" s="37"/>
      <c r="T118" s="37"/>
      <c r="U118" s="37"/>
      <c r="V118" s="37"/>
      <c r="W118" s="37"/>
      <c r="X118" s="37"/>
      <c r="Y118" s="37"/>
      <c r="Z118" s="37"/>
      <c r="AA118" s="37"/>
      <c r="AB118" s="37"/>
      <c r="AC118" s="37"/>
      <c r="AD118" s="37"/>
      <c r="AE118" s="37"/>
    </row>
    <row r="119" s="2" customFormat="1" ht="24.96" customHeight="1">
      <c r="A119" s="37"/>
      <c r="B119" s="38"/>
      <c r="C119" s="22" t="s">
        <v>269</v>
      </c>
      <c r="D119" s="37"/>
      <c r="E119" s="37"/>
      <c r="F119" s="37"/>
      <c r="G119" s="37"/>
      <c r="H119" s="37"/>
      <c r="I119" s="37"/>
      <c r="J119" s="37"/>
      <c r="K119" s="37"/>
      <c r="L119" s="59"/>
      <c r="S119" s="37"/>
      <c r="T119" s="37"/>
      <c r="U119" s="37"/>
      <c r="V119" s="37"/>
      <c r="W119" s="37"/>
      <c r="X119" s="37"/>
      <c r="Y119" s="37"/>
      <c r="Z119" s="37"/>
      <c r="AA119" s="37"/>
      <c r="AB119" s="37"/>
      <c r="AC119" s="37"/>
      <c r="AD119" s="37"/>
      <c r="AE119" s="37"/>
    </row>
    <row r="120" s="2" customFormat="1" ht="6.96" customHeight="1">
      <c r="A120" s="37"/>
      <c r="B120" s="38"/>
      <c r="C120" s="37"/>
      <c r="D120" s="37"/>
      <c r="E120" s="37"/>
      <c r="F120" s="37"/>
      <c r="G120" s="37"/>
      <c r="H120" s="37"/>
      <c r="I120" s="37"/>
      <c r="J120" s="37"/>
      <c r="K120" s="37"/>
      <c r="L120" s="59"/>
      <c r="S120" s="37"/>
      <c r="T120" s="37"/>
      <c r="U120" s="37"/>
      <c r="V120" s="37"/>
      <c r="W120" s="37"/>
      <c r="X120" s="37"/>
      <c r="Y120" s="37"/>
      <c r="Z120" s="37"/>
      <c r="AA120" s="37"/>
      <c r="AB120" s="37"/>
      <c r="AC120" s="37"/>
      <c r="AD120" s="37"/>
      <c r="AE120" s="37"/>
    </row>
    <row r="121" s="2" customFormat="1" ht="12" customHeight="1">
      <c r="A121" s="37"/>
      <c r="B121" s="38"/>
      <c r="C121" s="31" t="s">
        <v>15</v>
      </c>
      <c r="D121" s="37"/>
      <c r="E121" s="37"/>
      <c r="F121" s="37"/>
      <c r="G121" s="37"/>
      <c r="H121" s="37"/>
      <c r="I121" s="37"/>
      <c r="J121" s="37"/>
      <c r="K121" s="37"/>
      <c r="L121" s="59"/>
      <c r="S121" s="37"/>
      <c r="T121" s="37"/>
      <c r="U121" s="37"/>
      <c r="V121" s="37"/>
      <c r="W121" s="37"/>
      <c r="X121" s="37"/>
      <c r="Y121" s="37"/>
      <c r="Z121" s="37"/>
      <c r="AA121" s="37"/>
      <c r="AB121" s="37"/>
      <c r="AC121" s="37"/>
      <c r="AD121" s="37"/>
      <c r="AE121" s="37"/>
    </row>
    <row r="122" s="2" customFormat="1" ht="26.25" customHeight="1">
      <c r="A122" s="37"/>
      <c r="B122" s="38"/>
      <c r="C122" s="37"/>
      <c r="D122" s="37"/>
      <c r="E122" s="134" t="str">
        <f>E7</f>
        <v>Komplexná rekonštrukcia a realizácia nadstavby budovy študenského domova4,Tr. SNP53,Banská Bystrica</v>
      </c>
      <c r="F122" s="31"/>
      <c r="G122" s="31"/>
      <c r="H122" s="31"/>
      <c r="I122" s="37"/>
      <c r="J122" s="37"/>
      <c r="K122" s="37"/>
      <c r="L122" s="59"/>
      <c r="S122" s="37"/>
      <c r="T122" s="37"/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  <c r="AE122" s="37"/>
    </row>
    <row r="123" s="1" customFormat="1" ht="12" customHeight="1">
      <c r="B123" s="21"/>
      <c r="C123" s="31" t="s">
        <v>222</v>
      </c>
      <c r="L123" s="21"/>
    </row>
    <row r="124" s="2" customFormat="1" ht="16.5" customHeight="1">
      <c r="A124" s="37"/>
      <c r="B124" s="38"/>
      <c r="C124" s="37"/>
      <c r="D124" s="37"/>
      <c r="E124" s="134" t="s">
        <v>5317</v>
      </c>
      <c r="F124" s="37"/>
      <c r="G124" s="37"/>
      <c r="H124" s="37"/>
      <c r="I124" s="37"/>
      <c r="J124" s="37"/>
      <c r="K124" s="37"/>
      <c r="L124" s="59"/>
      <c r="S124" s="37"/>
      <c r="T124" s="37"/>
      <c r="U124" s="37"/>
      <c r="V124" s="37"/>
      <c r="W124" s="37"/>
      <c r="X124" s="37"/>
      <c r="Y124" s="37"/>
      <c r="Z124" s="37"/>
      <c r="AA124" s="37"/>
      <c r="AB124" s="37"/>
      <c r="AC124" s="37"/>
      <c r="AD124" s="37"/>
      <c r="AE124" s="37"/>
    </row>
    <row r="125" s="2" customFormat="1" ht="12" customHeight="1">
      <c r="A125" s="37"/>
      <c r="B125" s="38"/>
      <c r="C125" s="31" t="s">
        <v>224</v>
      </c>
      <c r="D125" s="37"/>
      <c r="E125" s="37"/>
      <c r="F125" s="37"/>
      <c r="G125" s="37"/>
      <c r="H125" s="37"/>
      <c r="I125" s="37"/>
      <c r="J125" s="37"/>
      <c r="K125" s="37"/>
      <c r="L125" s="59"/>
      <c r="S125" s="37"/>
      <c r="T125" s="37"/>
      <c r="U125" s="37"/>
      <c r="V125" s="37"/>
      <c r="W125" s="37"/>
      <c r="X125" s="37"/>
      <c r="Y125" s="37"/>
      <c r="Z125" s="37"/>
      <c r="AA125" s="37"/>
      <c r="AB125" s="37"/>
      <c r="AC125" s="37"/>
      <c r="AD125" s="37"/>
      <c r="AE125" s="37"/>
    </row>
    <row r="126" s="2" customFormat="1" ht="16.5" customHeight="1">
      <c r="A126" s="37"/>
      <c r="B126" s="38"/>
      <c r="C126" s="37"/>
      <c r="D126" s="37"/>
      <c r="E126" s="71" t="str">
        <f>E11</f>
        <v xml:space="preserve">bl -  Bleskozvod a uzemnenie</v>
      </c>
      <c r="F126" s="37"/>
      <c r="G126" s="37"/>
      <c r="H126" s="37"/>
      <c r="I126" s="37"/>
      <c r="J126" s="37"/>
      <c r="K126" s="37"/>
      <c r="L126" s="59"/>
      <c r="S126" s="37"/>
      <c r="T126" s="37"/>
      <c r="U126" s="37"/>
      <c r="V126" s="37"/>
      <c r="W126" s="37"/>
      <c r="X126" s="37"/>
      <c r="Y126" s="37"/>
      <c r="Z126" s="37"/>
      <c r="AA126" s="37"/>
      <c r="AB126" s="37"/>
      <c r="AC126" s="37"/>
      <c r="AD126" s="37"/>
      <c r="AE126" s="37"/>
    </row>
    <row r="127" s="2" customFormat="1" ht="6.96" customHeight="1">
      <c r="A127" s="37"/>
      <c r="B127" s="38"/>
      <c r="C127" s="37"/>
      <c r="D127" s="37"/>
      <c r="E127" s="37"/>
      <c r="F127" s="37"/>
      <c r="G127" s="37"/>
      <c r="H127" s="37"/>
      <c r="I127" s="37"/>
      <c r="J127" s="37"/>
      <c r="K127" s="37"/>
      <c r="L127" s="59"/>
      <c r="S127" s="37"/>
      <c r="T127" s="37"/>
      <c r="U127" s="37"/>
      <c r="V127" s="37"/>
      <c r="W127" s="37"/>
      <c r="X127" s="37"/>
      <c r="Y127" s="37"/>
      <c r="Z127" s="37"/>
      <c r="AA127" s="37"/>
      <c r="AB127" s="37"/>
      <c r="AC127" s="37"/>
      <c r="AD127" s="37"/>
      <c r="AE127" s="37"/>
    </row>
    <row r="128" s="2" customFormat="1" ht="12" customHeight="1">
      <c r="A128" s="37"/>
      <c r="B128" s="38"/>
      <c r="C128" s="31" t="s">
        <v>19</v>
      </c>
      <c r="D128" s="37"/>
      <c r="E128" s="37"/>
      <c r="F128" s="26" t="str">
        <f>F14</f>
        <v xml:space="preserve"> </v>
      </c>
      <c r="G128" s="37"/>
      <c r="H128" s="37"/>
      <c r="I128" s="31" t="s">
        <v>21</v>
      </c>
      <c r="J128" s="73" t="str">
        <f>IF(J14="","",J14)</f>
        <v>10. 9. 2024</v>
      </c>
      <c r="K128" s="37"/>
      <c r="L128" s="59"/>
      <c r="S128" s="37"/>
      <c r="T128" s="37"/>
      <c r="U128" s="37"/>
      <c r="V128" s="37"/>
      <c r="W128" s="37"/>
      <c r="X128" s="37"/>
      <c r="Y128" s="37"/>
      <c r="Z128" s="37"/>
      <c r="AA128" s="37"/>
      <c r="AB128" s="37"/>
      <c r="AC128" s="37"/>
      <c r="AD128" s="37"/>
      <c r="AE128" s="37"/>
    </row>
    <row r="129" s="2" customFormat="1" ht="6.96" customHeight="1">
      <c r="A129" s="37"/>
      <c r="B129" s="38"/>
      <c r="C129" s="37"/>
      <c r="D129" s="37"/>
      <c r="E129" s="37"/>
      <c r="F129" s="37"/>
      <c r="G129" s="37"/>
      <c r="H129" s="37"/>
      <c r="I129" s="37"/>
      <c r="J129" s="37"/>
      <c r="K129" s="37"/>
      <c r="L129" s="59"/>
      <c r="S129" s="37"/>
      <c r="T129" s="37"/>
      <c r="U129" s="37"/>
      <c r="V129" s="37"/>
      <c r="W129" s="37"/>
      <c r="X129" s="37"/>
      <c r="Y129" s="37"/>
      <c r="Z129" s="37"/>
      <c r="AA129" s="37"/>
      <c r="AB129" s="37"/>
      <c r="AC129" s="37"/>
      <c r="AD129" s="37"/>
      <c r="AE129" s="37"/>
    </row>
    <row r="130" s="2" customFormat="1" ht="15.15" customHeight="1">
      <c r="A130" s="37"/>
      <c r="B130" s="38"/>
      <c r="C130" s="31" t="s">
        <v>23</v>
      </c>
      <c r="D130" s="37"/>
      <c r="E130" s="37"/>
      <c r="F130" s="26" t="str">
        <f>E17</f>
        <v xml:space="preserve"> </v>
      </c>
      <c r="G130" s="37"/>
      <c r="H130" s="37"/>
      <c r="I130" s="31" t="s">
        <v>29</v>
      </c>
      <c r="J130" s="35" t="str">
        <f>E23</f>
        <v xml:space="preserve"> NH PARTNER s.r.o. </v>
      </c>
      <c r="K130" s="37"/>
      <c r="L130" s="59"/>
      <c r="S130" s="37"/>
      <c r="T130" s="37"/>
      <c r="U130" s="37"/>
      <c r="V130" s="37"/>
      <c r="W130" s="37"/>
      <c r="X130" s="37"/>
      <c r="Y130" s="37"/>
      <c r="Z130" s="37"/>
      <c r="AA130" s="37"/>
      <c r="AB130" s="37"/>
      <c r="AC130" s="37"/>
      <c r="AD130" s="37"/>
      <c r="AE130" s="37"/>
    </row>
    <row r="131" s="2" customFormat="1" ht="25.65" customHeight="1">
      <c r="A131" s="37"/>
      <c r="B131" s="38"/>
      <c r="C131" s="31" t="s">
        <v>27</v>
      </c>
      <c r="D131" s="37"/>
      <c r="E131" s="37"/>
      <c r="F131" s="26" t="str">
        <f>IF(E20="","",E20)</f>
        <v>Vyplň údaj</v>
      </c>
      <c r="G131" s="37"/>
      <c r="H131" s="37"/>
      <c r="I131" s="31" t="s">
        <v>32</v>
      </c>
      <c r="J131" s="35" t="str">
        <f>E26</f>
        <v xml:space="preserve">                                         </v>
      </c>
      <c r="K131" s="37"/>
      <c r="L131" s="59"/>
      <c r="S131" s="37"/>
      <c r="T131" s="37"/>
      <c r="U131" s="37"/>
      <c r="V131" s="37"/>
      <c r="W131" s="37"/>
      <c r="X131" s="37"/>
      <c r="Y131" s="37"/>
      <c r="Z131" s="37"/>
      <c r="AA131" s="37"/>
      <c r="AB131" s="37"/>
      <c r="AC131" s="37"/>
      <c r="AD131" s="37"/>
      <c r="AE131" s="37"/>
    </row>
    <row r="132" s="2" customFormat="1" ht="10.32" customHeight="1">
      <c r="A132" s="37"/>
      <c r="B132" s="38"/>
      <c r="C132" s="37"/>
      <c r="D132" s="37"/>
      <c r="E132" s="37"/>
      <c r="F132" s="37"/>
      <c r="G132" s="37"/>
      <c r="H132" s="37"/>
      <c r="I132" s="37"/>
      <c r="J132" s="37"/>
      <c r="K132" s="37"/>
      <c r="L132" s="59"/>
      <c r="S132" s="37"/>
      <c r="T132" s="37"/>
      <c r="U132" s="37"/>
      <c r="V132" s="37"/>
      <c r="W132" s="37"/>
      <c r="X132" s="37"/>
      <c r="Y132" s="37"/>
      <c r="Z132" s="37"/>
      <c r="AA132" s="37"/>
      <c r="AB132" s="37"/>
      <c r="AC132" s="37"/>
      <c r="AD132" s="37"/>
      <c r="AE132" s="37"/>
    </row>
    <row r="133" s="11" customFormat="1" ht="29.28" customHeight="1">
      <c r="A133" s="180"/>
      <c r="B133" s="181"/>
      <c r="C133" s="182" t="s">
        <v>270</v>
      </c>
      <c r="D133" s="183" t="s">
        <v>60</v>
      </c>
      <c r="E133" s="183" t="s">
        <v>56</v>
      </c>
      <c r="F133" s="183" t="s">
        <v>57</v>
      </c>
      <c r="G133" s="183" t="s">
        <v>271</v>
      </c>
      <c r="H133" s="183" t="s">
        <v>272</v>
      </c>
      <c r="I133" s="183" t="s">
        <v>273</v>
      </c>
      <c r="J133" s="184" t="s">
        <v>232</v>
      </c>
      <c r="K133" s="185" t="s">
        <v>274</v>
      </c>
      <c r="L133" s="186"/>
      <c r="M133" s="90" t="s">
        <v>1</v>
      </c>
      <c r="N133" s="91" t="s">
        <v>39</v>
      </c>
      <c r="O133" s="91" t="s">
        <v>275</v>
      </c>
      <c r="P133" s="91" t="s">
        <v>276</v>
      </c>
      <c r="Q133" s="91" t="s">
        <v>277</v>
      </c>
      <c r="R133" s="91" t="s">
        <v>278</v>
      </c>
      <c r="S133" s="91" t="s">
        <v>279</v>
      </c>
      <c r="T133" s="92" t="s">
        <v>280</v>
      </c>
      <c r="U133" s="180"/>
      <c r="V133" s="180"/>
      <c r="W133" s="180"/>
      <c r="X133" s="180"/>
      <c r="Y133" s="180"/>
      <c r="Z133" s="180"/>
      <c r="AA133" s="180"/>
      <c r="AB133" s="180"/>
      <c r="AC133" s="180"/>
      <c r="AD133" s="180"/>
      <c r="AE133" s="180"/>
    </row>
    <row r="134" s="2" customFormat="1" ht="22.8" customHeight="1">
      <c r="A134" s="37"/>
      <c r="B134" s="38"/>
      <c r="C134" s="97" t="s">
        <v>228</v>
      </c>
      <c r="D134" s="37"/>
      <c r="E134" s="37"/>
      <c r="F134" s="37"/>
      <c r="G134" s="37"/>
      <c r="H134" s="37"/>
      <c r="I134" s="37"/>
      <c r="J134" s="187">
        <f>BK134</f>
        <v>0</v>
      </c>
      <c r="K134" s="37"/>
      <c r="L134" s="38"/>
      <c r="M134" s="93"/>
      <c r="N134" s="77"/>
      <c r="O134" s="94"/>
      <c r="P134" s="188">
        <f>P135+P136+P139+P169</f>
        <v>0</v>
      </c>
      <c r="Q134" s="94"/>
      <c r="R134" s="188">
        <f>R135+R136+R139+R169</f>
        <v>0</v>
      </c>
      <c r="S134" s="94"/>
      <c r="T134" s="189">
        <f>T135+T136+T139+T169</f>
        <v>0</v>
      </c>
      <c r="U134" s="37"/>
      <c r="V134" s="37"/>
      <c r="W134" s="37"/>
      <c r="X134" s="37"/>
      <c r="Y134" s="37"/>
      <c r="Z134" s="37"/>
      <c r="AA134" s="37"/>
      <c r="AB134" s="37"/>
      <c r="AC134" s="37"/>
      <c r="AD134" s="37"/>
      <c r="AE134" s="37"/>
      <c r="AT134" s="18" t="s">
        <v>74</v>
      </c>
      <c r="AU134" s="18" t="s">
        <v>234</v>
      </c>
      <c r="BK134" s="190">
        <f>BK135+BK136+BK139+BK169</f>
        <v>0</v>
      </c>
    </row>
    <row r="135" s="12" customFormat="1" ht="25.92" customHeight="1">
      <c r="A135" s="12"/>
      <c r="B135" s="191"/>
      <c r="C135" s="12"/>
      <c r="D135" s="192" t="s">
        <v>74</v>
      </c>
      <c r="E135" s="193" t="s">
        <v>2522</v>
      </c>
      <c r="F135" s="193" t="s">
        <v>2523</v>
      </c>
      <c r="G135" s="12"/>
      <c r="H135" s="12"/>
      <c r="I135" s="194"/>
      <c r="J135" s="195">
        <f>BK135</f>
        <v>0</v>
      </c>
      <c r="K135" s="12"/>
      <c r="L135" s="191"/>
      <c r="M135" s="196"/>
      <c r="N135" s="197"/>
      <c r="O135" s="197"/>
      <c r="P135" s="198">
        <v>0</v>
      </c>
      <c r="Q135" s="197"/>
      <c r="R135" s="198">
        <v>0</v>
      </c>
      <c r="S135" s="197"/>
      <c r="T135" s="199">
        <v>0</v>
      </c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R135" s="192" t="s">
        <v>82</v>
      </c>
      <c r="AT135" s="200" t="s">
        <v>74</v>
      </c>
      <c r="AU135" s="200" t="s">
        <v>75</v>
      </c>
      <c r="AY135" s="192" t="s">
        <v>283</v>
      </c>
      <c r="BK135" s="201">
        <v>0</v>
      </c>
    </row>
    <row r="136" s="12" customFormat="1" ht="25.92" customHeight="1">
      <c r="A136" s="12"/>
      <c r="B136" s="191"/>
      <c r="C136" s="12"/>
      <c r="D136" s="192" t="s">
        <v>74</v>
      </c>
      <c r="E136" s="193" t="s">
        <v>2129</v>
      </c>
      <c r="F136" s="193" t="s">
        <v>2130</v>
      </c>
      <c r="G136" s="12"/>
      <c r="H136" s="12"/>
      <c r="I136" s="194"/>
      <c r="J136" s="195">
        <f>BK136</f>
        <v>0</v>
      </c>
      <c r="K136" s="12"/>
      <c r="L136" s="191"/>
      <c r="M136" s="196"/>
      <c r="N136" s="197"/>
      <c r="O136" s="197"/>
      <c r="P136" s="198">
        <f>SUM(P137:P138)</f>
        <v>0</v>
      </c>
      <c r="Q136" s="197"/>
      <c r="R136" s="198">
        <f>SUM(R137:R138)</f>
        <v>0</v>
      </c>
      <c r="S136" s="197"/>
      <c r="T136" s="199">
        <f>SUM(T137:T138)</f>
        <v>0</v>
      </c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R136" s="192" t="s">
        <v>82</v>
      </c>
      <c r="AT136" s="200" t="s">
        <v>74</v>
      </c>
      <c r="AU136" s="200" t="s">
        <v>75</v>
      </c>
      <c r="AY136" s="192" t="s">
        <v>283</v>
      </c>
      <c r="BK136" s="201">
        <f>SUM(BK137:BK138)</f>
        <v>0</v>
      </c>
    </row>
    <row r="137" s="2" customFormat="1" ht="16.5" customHeight="1">
      <c r="A137" s="37"/>
      <c r="B137" s="168"/>
      <c r="C137" s="204" t="s">
        <v>82</v>
      </c>
      <c r="D137" s="204" t="s">
        <v>285</v>
      </c>
      <c r="E137" s="205" t="s">
        <v>2524</v>
      </c>
      <c r="F137" s="206" t="s">
        <v>2525</v>
      </c>
      <c r="G137" s="207" t="s">
        <v>2139</v>
      </c>
      <c r="H137" s="208">
        <v>60</v>
      </c>
      <c r="I137" s="209"/>
      <c r="J137" s="210">
        <f>ROUND(I137*H137,2)</f>
        <v>0</v>
      </c>
      <c r="K137" s="211"/>
      <c r="L137" s="38"/>
      <c r="M137" s="212" t="s">
        <v>1</v>
      </c>
      <c r="N137" s="213" t="s">
        <v>41</v>
      </c>
      <c r="O137" s="81"/>
      <c r="P137" s="214">
        <f>O137*H137</f>
        <v>0</v>
      </c>
      <c r="Q137" s="214">
        <v>0</v>
      </c>
      <c r="R137" s="214">
        <f>Q137*H137</f>
        <v>0</v>
      </c>
      <c r="S137" s="214">
        <v>0</v>
      </c>
      <c r="T137" s="215">
        <f>S137*H137</f>
        <v>0</v>
      </c>
      <c r="U137" s="37"/>
      <c r="V137" s="37"/>
      <c r="W137" s="37"/>
      <c r="X137" s="37"/>
      <c r="Y137" s="37"/>
      <c r="Z137" s="37"/>
      <c r="AA137" s="37"/>
      <c r="AB137" s="37"/>
      <c r="AC137" s="37"/>
      <c r="AD137" s="37"/>
      <c r="AE137" s="37"/>
      <c r="AR137" s="216" t="s">
        <v>289</v>
      </c>
      <c r="AT137" s="216" t="s">
        <v>285</v>
      </c>
      <c r="AU137" s="216" t="s">
        <v>82</v>
      </c>
      <c r="AY137" s="18" t="s">
        <v>283</v>
      </c>
      <c r="BE137" s="217">
        <f>IF(N137="základná",J137,0)</f>
        <v>0</v>
      </c>
      <c r="BF137" s="217">
        <f>IF(N137="znížená",J137,0)</f>
        <v>0</v>
      </c>
      <c r="BG137" s="217">
        <f>IF(N137="zákl. prenesená",J137,0)</f>
        <v>0</v>
      </c>
      <c r="BH137" s="217">
        <f>IF(N137="zníž. prenesená",J137,0)</f>
        <v>0</v>
      </c>
      <c r="BI137" s="217">
        <f>IF(N137="nulová",J137,0)</f>
        <v>0</v>
      </c>
      <c r="BJ137" s="18" t="s">
        <v>87</v>
      </c>
      <c r="BK137" s="217">
        <f>ROUND(I137*H137,2)</f>
        <v>0</v>
      </c>
      <c r="BL137" s="18" t="s">
        <v>289</v>
      </c>
      <c r="BM137" s="216" t="s">
        <v>87</v>
      </c>
    </row>
    <row r="138" s="2" customFormat="1" ht="37.8" customHeight="1">
      <c r="A138" s="37"/>
      <c r="B138" s="168"/>
      <c r="C138" s="242" t="s">
        <v>87</v>
      </c>
      <c r="D138" s="242" t="s">
        <v>582</v>
      </c>
      <c r="E138" s="243" t="s">
        <v>2526</v>
      </c>
      <c r="F138" s="244" t="s">
        <v>2527</v>
      </c>
      <c r="G138" s="245" t="s">
        <v>2139</v>
      </c>
      <c r="H138" s="246">
        <v>60</v>
      </c>
      <c r="I138" s="247"/>
      <c r="J138" s="248">
        <f>ROUND(I138*H138,2)</f>
        <v>0</v>
      </c>
      <c r="K138" s="249"/>
      <c r="L138" s="250"/>
      <c r="M138" s="251" t="s">
        <v>1</v>
      </c>
      <c r="N138" s="252" t="s">
        <v>41</v>
      </c>
      <c r="O138" s="81"/>
      <c r="P138" s="214">
        <f>O138*H138</f>
        <v>0</v>
      </c>
      <c r="Q138" s="214">
        <v>0</v>
      </c>
      <c r="R138" s="214">
        <f>Q138*H138</f>
        <v>0</v>
      </c>
      <c r="S138" s="214">
        <v>0</v>
      </c>
      <c r="T138" s="215">
        <f>S138*H138</f>
        <v>0</v>
      </c>
      <c r="U138" s="37"/>
      <c r="V138" s="37"/>
      <c r="W138" s="37"/>
      <c r="X138" s="37"/>
      <c r="Y138" s="37"/>
      <c r="Z138" s="37"/>
      <c r="AA138" s="37"/>
      <c r="AB138" s="37"/>
      <c r="AC138" s="37"/>
      <c r="AD138" s="37"/>
      <c r="AE138" s="37"/>
      <c r="AR138" s="216" t="s">
        <v>319</v>
      </c>
      <c r="AT138" s="216" t="s">
        <v>582</v>
      </c>
      <c r="AU138" s="216" t="s">
        <v>82</v>
      </c>
      <c r="AY138" s="18" t="s">
        <v>283</v>
      </c>
      <c r="BE138" s="217">
        <f>IF(N138="základná",J138,0)</f>
        <v>0</v>
      </c>
      <c r="BF138" s="217">
        <f>IF(N138="znížená",J138,0)</f>
        <v>0</v>
      </c>
      <c r="BG138" s="217">
        <f>IF(N138="zákl. prenesená",J138,0)</f>
        <v>0</v>
      </c>
      <c r="BH138" s="217">
        <f>IF(N138="zníž. prenesená",J138,0)</f>
        <v>0</v>
      </c>
      <c r="BI138" s="217">
        <f>IF(N138="nulová",J138,0)</f>
        <v>0</v>
      </c>
      <c r="BJ138" s="18" t="s">
        <v>87</v>
      </c>
      <c r="BK138" s="217">
        <f>ROUND(I138*H138,2)</f>
        <v>0</v>
      </c>
      <c r="BL138" s="18" t="s">
        <v>289</v>
      </c>
      <c r="BM138" s="216" t="s">
        <v>289</v>
      </c>
    </row>
    <row r="139" s="12" customFormat="1" ht="25.92" customHeight="1">
      <c r="A139" s="12"/>
      <c r="B139" s="191"/>
      <c r="C139" s="12"/>
      <c r="D139" s="192" t="s">
        <v>74</v>
      </c>
      <c r="E139" s="193" t="s">
        <v>2174</v>
      </c>
      <c r="F139" s="193" t="s">
        <v>2379</v>
      </c>
      <c r="G139" s="12"/>
      <c r="H139" s="12"/>
      <c r="I139" s="194"/>
      <c r="J139" s="195">
        <f>BK139</f>
        <v>0</v>
      </c>
      <c r="K139" s="12"/>
      <c r="L139" s="191"/>
      <c r="M139" s="196"/>
      <c r="N139" s="197"/>
      <c r="O139" s="197"/>
      <c r="P139" s="198">
        <f>SUM(P140:P168)</f>
        <v>0</v>
      </c>
      <c r="Q139" s="197"/>
      <c r="R139" s="198">
        <f>SUM(R140:R168)</f>
        <v>0</v>
      </c>
      <c r="S139" s="197"/>
      <c r="T139" s="199">
        <f>SUM(T140:T168)</f>
        <v>0</v>
      </c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R139" s="192" t="s">
        <v>82</v>
      </c>
      <c r="AT139" s="200" t="s">
        <v>74</v>
      </c>
      <c r="AU139" s="200" t="s">
        <v>75</v>
      </c>
      <c r="AY139" s="192" t="s">
        <v>283</v>
      </c>
      <c r="BK139" s="201">
        <f>SUM(BK140:BK168)</f>
        <v>0</v>
      </c>
    </row>
    <row r="140" s="2" customFormat="1" ht="24.15" customHeight="1">
      <c r="A140" s="37"/>
      <c r="B140" s="168"/>
      <c r="C140" s="204" t="s">
        <v>92</v>
      </c>
      <c r="D140" s="204" t="s">
        <v>285</v>
      </c>
      <c r="E140" s="205" t="s">
        <v>2380</v>
      </c>
      <c r="F140" s="206" t="s">
        <v>2381</v>
      </c>
      <c r="G140" s="207" t="s">
        <v>649</v>
      </c>
      <c r="H140" s="208">
        <v>140</v>
      </c>
      <c r="I140" s="209"/>
      <c r="J140" s="210">
        <f>ROUND(I140*H140,2)</f>
        <v>0</v>
      </c>
      <c r="K140" s="211"/>
      <c r="L140" s="38"/>
      <c r="M140" s="212" t="s">
        <v>1</v>
      </c>
      <c r="N140" s="213" t="s">
        <v>41</v>
      </c>
      <c r="O140" s="81"/>
      <c r="P140" s="214">
        <f>O140*H140</f>
        <v>0</v>
      </c>
      <c r="Q140" s="214">
        <v>0</v>
      </c>
      <c r="R140" s="214">
        <f>Q140*H140</f>
        <v>0</v>
      </c>
      <c r="S140" s="214">
        <v>0</v>
      </c>
      <c r="T140" s="215">
        <f>S140*H140</f>
        <v>0</v>
      </c>
      <c r="U140" s="37"/>
      <c r="V140" s="37"/>
      <c r="W140" s="37"/>
      <c r="X140" s="37"/>
      <c r="Y140" s="37"/>
      <c r="Z140" s="37"/>
      <c r="AA140" s="37"/>
      <c r="AB140" s="37"/>
      <c r="AC140" s="37"/>
      <c r="AD140" s="37"/>
      <c r="AE140" s="37"/>
      <c r="AR140" s="216" t="s">
        <v>289</v>
      </c>
      <c r="AT140" s="216" t="s">
        <v>285</v>
      </c>
      <c r="AU140" s="216" t="s">
        <v>82</v>
      </c>
      <c r="AY140" s="18" t="s">
        <v>283</v>
      </c>
      <c r="BE140" s="217">
        <f>IF(N140="základná",J140,0)</f>
        <v>0</v>
      </c>
      <c r="BF140" s="217">
        <f>IF(N140="znížená",J140,0)</f>
        <v>0</v>
      </c>
      <c r="BG140" s="217">
        <f>IF(N140="zákl. prenesená",J140,0)</f>
        <v>0</v>
      </c>
      <c r="BH140" s="217">
        <f>IF(N140="zníž. prenesená",J140,0)</f>
        <v>0</v>
      </c>
      <c r="BI140" s="217">
        <f>IF(N140="nulová",J140,0)</f>
        <v>0</v>
      </c>
      <c r="BJ140" s="18" t="s">
        <v>87</v>
      </c>
      <c r="BK140" s="217">
        <f>ROUND(I140*H140,2)</f>
        <v>0</v>
      </c>
      <c r="BL140" s="18" t="s">
        <v>289</v>
      </c>
      <c r="BM140" s="216" t="s">
        <v>310</v>
      </c>
    </row>
    <row r="141" s="2" customFormat="1" ht="24.15" customHeight="1">
      <c r="A141" s="37"/>
      <c r="B141" s="168"/>
      <c r="C141" s="242" t="s">
        <v>289</v>
      </c>
      <c r="D141" s="242" t="s">
        <v>582</v>
      </c>
      <c r="E141" s="243" t="s">
        <v>2528</v>
      </c>
      <c r="F141" s="244" t="s">
        <v>2529</v>
      </c>
      <c r="G141" s="245" t="s">
        <v>649</v>
      </c>
      <c r="H141" s="246">
        <v>140</v>
      </c>
      <c r="I141" s="247"/>
      <c r="J141" s="248">
        <f>ROUND(I141*H141,2)</f>
        <v>0</v>
      </c>
      <c r="K141" s="249"/>
      <c r="L141" s="250"/>
      <c r="M141" s="251" t="s">
        <v>1</v>
      </c>
      <c r="N141" s="252" t="s">
        <v>41</v>
      </c>
      <c r="O141" s="81"/>
      <c r="P141" s="214">
        <f>O141*H141</f>
        <v>0</v>
      </c>
      <c r="Q141" s="214">
        <v>0</v>
      </c>
      <c r="R141" s="214">
        <f>Q141*H141</f>
        <v>0</v>
      </c>
      <c r="S141" s="214">
        <v>0</v>
      </c>
      <c r="T141" s="215">
        <f>S141*H141</f>
        <v>0</v>
      </c>
      <c r="U141" s="37"/>
      <c r="V141" s="37"/>
      <c r="W141" s="37"/>
      <c r="X141" s="37"/>
      <c r="Y141" s="37"/>
      <c r="Z141" s="37"/>
      <c r="AA141" s="37"/>
      <c r="AB141" s="37"/>
      <c r="AC141" s="37"/>
      <c r="AD141" s="37"/>
      <c r="AE141" s="37"/>
      <c r="AR141" s="216" t="s">
        <v>319</v>
      </c>
      <c r="AT141" s="216" t="s">
        <v>582</v>
      </c>
      <c r="AU141" s="216" t="s">
        <v>82</v>
      </c>
      <c r="AY141" s="18" t="s">
        <v>283</v>
      </c>
      <c r="BE141" s="217">
        <f>IF(N141="základná",J141,0)</f>
        <v>0</v>
      </c>
      <c r="BF141" s="217">
        <f>IF(N141="znížená",J141,0)</f>
        <v>0</v>
      </c>
      <c r="BG141" s="217">
        <f>IF(N141="zákl. prenesená",J141,0)</f>
        <v>0</v>
      </c>
      <c r="BH141" s="217">
        <f>IF(N141="zníž. prenesená",J141,0)</f>
        <v>0</v>
      </c>
      <c r="BI141" s="217">
        <f>IF(N141="nulová",J141,0)</f>
        <v>0</v>
      </c>
      <c r="BJ141" s="18" t="s">
        <v>87</v>
      </c>
      <c r="BK141" s="217">
        <f>ROUND(I141*H141,2)</f>
        <v>0</v>
      </c>
      <c r="BL141" s="18" t="s">
        <v>289</v>
      </c>
      <c r="BM141" s="216" t="s">
        <v>319</v>
      </c>
    </row>
    <row r="142" s="2" customFormat="1" ht="24.15" customHeight="1">
      <c r="A142" s="37"/>
      <c r="B142" s="168"/>
      <c r="C142" s="204" t="s">
        <v>306</v>
      </c>
      <c r="D142" s="204" t="s">
        <v>285</v>
      </c>
      <c r="E142" s="205" t="s">
        <v>2530</v>
      </c>
      <c r="F142" s="206" t="s">
        <v>2531</v>
      </c>
      <c r="G142" s="207" t="s">
        <v>649</v>
      </c>
      <c r="H142" s="208">
        <v>55</v>
      </c>
      <c r="I142" s="209"/>
      <c r="J142" s="210">
        <f>ROUND(I142*H142,2)</f>
        <v>0</v>
      </c>
      <c r="K142" s="211"/>
      <c r="L142" s="38"/>
      <c r="M142" s="212" t="s">
        <v>1</v>
      </c>
      <c r="N142" s="213" t="s">
        <v>41</v>
      </c>
      <c r="O142" s="81"/>
      <c r="P142" s="214">
        <f>O142*H142</f>
        <v>0</v>
      </c>
      <c r="Q142" s="214">
        <v>0</v>
      </c>
      <c r="R142" s="214">
        <f>Q142*H142</f>
        <v>0</v>
      </c>
      <c r="S142" s="214">
        <v>0</v>
      </c>
      <c r="T142" s="215">
        <f>S142*H142</f>
        <v>0</v>
      </c>
      <c r="U142" s="37"/>
      <c r="V142" s="37"/>
      <c r="W142" s="37"/>
      <c r="X142" s="37"/>
      <c r="Y142" s="37"/>
      <c r="Z142" s="37"/>
      <c r="AA142" s="37"/>
      <c r="AB142" s="37"/>
      <c r="AC142" s="37"/>
      <c r="AD142" s="37"/>
      <c r="AE142" s="37"/>
      <c r="AR142" s="216" t="s">
        <v>289</v>
      </c>
      <c r="AT142" s="216" t="s">
        <v>285</v>
      </c>
      <c r="AU142" s="216" t="s">
        <v>82</v>
      </c>
      <c r="AY142" s="18" t="s">
        <v>283</v>
      </c>
      <c r="BE142" s="217">
        <f>IF(N142="základná",J142,0)</f>
        <v>0</v>
      </c>
      <c r="BF142" s="217">
        <f>IF(N142="znížená",J142,0)</f>
        <v>0</v>
      </c>
      <c r="BG142" s="217">
        <f>IF(N142="zákl. prenesená",J142,0)</f>
        <v>0</v>
      </c>
      <c r="BH142" s="217">
        <f>IF(N142="zníž. prenesená",J142,0)</f>
        <v>0</v>
      </c>
      <c r="BI142" s="217">
        <f>IF(N142="nulová",J142,0)</f>
        <v>0</v>
      </c>
      <c r="BJ142" s="18" t="s">
        <v>87</v>
      </c>
      <c r="BK142" s="217">
        <f>ROUND(I142*H142,2)</f>
        <v>0</v>
      </c>
      <c r="BL142" s="18" t="s">
        <v>289</v>
      </c>
      <c r="BM142" s="216" t="s">
        <v>327</v>
      </c>
    </row>
    <row r="143" s="2" customFormat="1" ht="33" customHeight="1">
      <c r="A143" s="37"/>
      <c r="B143" s="168"/>
      <c r="C143" s="242" t="s">
        <v>310</v>
      </c>
      <c r="D143" s="242" t="s">
        <v>582</v>
      </c>
      <c r="E143" s="243" t="s">
        <v>2532</v>
      </c>
      <c r="F143" s="244" t="s">
        <v>2533</v>
      </c>
      <c r="G143" s="245" t="s">
        <v>649</v>
      </c>
      <c r="H143" s="246">
        <v>55</v>
      </c>
      <c r="I143" s="247"/>
      <c r="J143" s="248">
        <f>ROUND(I143*H143,2)</f>
        <v>0</v>
      </c>
      <c r="K143" s="249"/>
      <c r="L143" s="250"/>
      <c r="M143" s="251" t="s">
        <v>1</v>
      </c>
      <c r="N143" s="252" t="s">
        <v>41</v>
      </c>
      <c r="O143" s="81"/>
      <c r="P143" s="214">
        <f>O143*H143</f>
        <v>0</v>
      </c>
      <c r="Q143" s="214">
        <v>0</v>
      </c>
      <c r="R143" s="214">
        <f>Q143*H143</f>
        <v>0</v>
      </c>
      <c r="S143" s="214">
        <v>0</v>
      </c>
      <c r="T143" s="215">
        <f>S143*H143</f>
        <v>0</v>
      </c>
      <c r="U143" s="37"/>
      <c r="V143" s="37"/>
      <c r="W143" s="37"/>
      <c r="X143" s="37"/>
      <c r="Y143" s="37"/>
      <c r="Z143" s="37"/>
      <c r="AA143" s="37"/>
      <c r="AB143" s="37"/>
      <c r="AC143" s="37"/>
      <c r="AD143" s="37"/>
      <c r="AE143" s="37"/>
      <c r="AR143" s="216" t="s">
        <v>319</v>
      </c>
      <c r="AT143" s="216" t="s">
        <v>582</v>
      </c>
      <c r="AU143" s="216" t="s">
        <v>82</v>
      </c>
      <c r="AY143" s="18" t="s">
        <v>283</v>
      </c>
      <c r="BE143" s="217">
        <f>IF(N143="základná",J143,0)</f>
        <v>0</v>
      </c>
      <c r="BF143" s="217">
        <f>IF(N143="znížená",J143,0)</f>
        <v>0</v>
      </c>
      <c r="BG143" s="217">
        <f>IF(N143="zákl. prenesená",J143,0)</f>
        <v>0</v>
      </c>
      <c r="BH143" s="217">
        <f>IF(N143="zníž. prenesená",J143,0)</f>
        <v>0</v>
      </c>
      <c r="BI143" s="217">
        <f>IF(N143="nulová",J143,0)</f>
        <v>0</v>
      </c>
      <c r="BJ143" s="18" t="s">
        <v>87</v>
      </c>
      <c r="BK143" s="217">
        <f>ROUND(I143*H143,2)</f>
        <v>0</v>
      </c>
      <c r="BL143" s="18" t="s">
        <v>289</v>
      </c>
      <c r="BM143" s="216" t="s">
        <v>337</v>
      </c>
    </row>
    <row r="144" s="2" customFormat="1" ht="16.5" customHeight="1">
      <c r="A144" s="37"/>
      <c r="B144" s="168"/>
      <c r="C144" s="242" t="s">
        <v>315</v>
      </c>
      <c r="D144" s="242" t="s">
        <v>582</v>
      </c>
      <c r="E144" s="243" t="s">
        <v>2534</v>
      </c>
      <c r="F144" s="244" t="s">
        <v>2535</v>
      </c>
      <c r="G144" s="245" t="s">
        <v>373</v>
      </c>
      <c r="H144" s="246">
        <v>30</v>
      </c>
      <c r="I144" s="247"/>
      <c r="J144" s="248">
        <f>ROUND(I144*H144,2)</f>
        <v>0</v>
      </c>
      <c r="K144" s="249"/>
      <c r="L144" s="250"/>
      <c r="M144" s="251" t="s">
        <v>1</v>
      </c>
      <c r="N144" s="252" t="s">
        <v>41</v>
      </c>
      <c r="O144" s="81"/>
      <c r="P144" s="214">
        <f>O144*H144</f>
        <v>0</v>
      </c>
      <c r="Q144" s="214">
        <v>0</v>
      </c>
      <c r="R144" s="214">
        <f>Q144*H144</f>
        <v>0</v>
      </c>
      <c r="S144" s="214">
        <v>0</v>
      </c>
      <c r="T144" s="215">
        <f>S144*H144</f>
        <v>0</v>
      </c>
      <c r="U144" s="37"/>
      <c r="V144" s="37"/>
      <c r="W144" s="37"/>
      <c r="X144" s="37"/>
      <c r="Y144" s="37"/>
      <c r="Z144" s="37"/>
      <c r="AA144" s="37"/>
      <c r="AB144" s="37"/>
      <c r="AC144" s="37"/>
      <c r="AD144" s="37"/>
      <c r="AE144" s="37"/>
      <c r="AR144" s="216" t="s">
        <v>319</v>
      </c>
      <c r="AT144" s="216" t="s">
        <v>582</v>
      </c>
      <c r="AU144" s="216" t="s">
        <v>82</v>
      </c>
      <c r="AY144" s="18" t="s">
        <v>283</v>
      </c>
      <c r="BE144" s="217">
        <f>IF(N144="základná",J144,0)</f>
        <v>0</v>
      </c>
      <c r="BF144" s="217">
        <f>IF(N144="znížená",J144,0)</f>
        <v>0</v>
      </c>
      <c r="BG144" s="217">
        <f>IF(N144="zákl. prenesená",J144,0)</f>
        <v>0</v>
      </c>
      <c r="BH144" s="217">
        <f>IF(N144="zníž. prenesená",J144,0)</f>
        <v>0</v>
      </c>
      <c r="BI144" s="217">
        <f>IF(N144="nulová",J144,0)</f>
        <v>0</v>
      </c>
      <c r="BJ144" s="18" t="s">
        <v>87</v>
      </c>
      <c r="BK144" s="217">
        <f>ROUND(I144*H144,2)</f>
        <v>0</v>
      </c>
      <c r="BL144" s="18" t="s">
        <v>289</v>
      </c>
      <c r="BM144" s="216" t="s">
        <v>347</v>
      </c>
    </row>
    <row r="145" s="2" customFormat="1" ht="37.8" customHeight="1">
      <c r="A145" s="37"/>
      <c r="B145" s="168"/>
      <c r="C145" s="242" t="s">
        <v>319</v>
      </c>
      <c r="D145" s="242" t="s">
        <v>582</v>
      </c>
      <c r="E145" s="243" t="s">
        <v>2536</v>
      </c>
      <c r="F145" s="244" t="s">
        <v>2537</v>
      </c>
      <c r="G145" s="245" t="s">
        <v>2139</v>
      </c>
      <c r="H145" s="246">
        <v>4</v>
      </c>
      <c r="I145" s="247"/>
      <c r="J145" s="248">
        <f>ROUND(I145*H145,2)</f>
        <v>0</v>
      </c>
      <c r="K145" s="249"/>
      <c r="L145" s="250"/>
      <c r="M145" s="251" t="s">
        <v>1</v>
      </c>
      <c r="N145" s="252" t="s">
        <v>41</v>
      </c>
      <c r="O145" s="81"/>
      <c r="P145" s="214">
        <f>O145*H145</f>
        <v>0</v>
      </c>
      <c r="Q145" s="214">
        <v>0</v>
      </c>
      <c r="R145" s="214">
        <f>Q145*H145</f>
        <v>0</v>
      </c>
      <c r="S145" s="214">
        <v>0</v>
      </c>
      <c r="T145" s="215">
        <f>S145*H145</f>
        <v>0</v>
      </c>
      <c r="U145" s="37"/>
      <c r="V145" s="37"/>
      <c r="W145" s="37"/>
      <c r="X145" s="37"/>
      <c r="Y145" s="37"/>
      <c r="Z145" s="37"/>
      <c r="AA145" s="37"/>
      <c r="AB145" s="37"/>
      <c r="AC145" s="37"/>
      <c r="AD145" s="37"/>
      <c r="AE145" s="37"/>
      <c r="AR145" s="216" t="s">
        <v>319</v>
      </c>
      <c r="AT145" s="216" t="s">
        <v>582</v>
      </c>
      <c r="AU145" s="216" t="s">
        <v>82</v>
      </c>
      <c r="AY145" s="18" t="s">
        <v>283</v>
      </c>
      <c r="BE145" s="217">
        <f>IF(N145="základná",J145,0)</f>
        <v>0</v>
      </c>
      <c r="BF145" s="217">
        <f>IF(N145="znížená",J145,0)</f>
        <v>0</v>
      </c>
      <c r="BG145" s="217">
        <f>IF(N145="zákl. prenesená",J145,0)</f>
        <v>0</v>
      </c>
      <c r="BH145" s="217">
        <f>IF(N145="zníž. prenesená",J145,0)</f>
        <v>0</v>
      </c>
      <c r="BI145" s="217">
        <f>IF(N145="nulová",J145,0)</f>
        <v>0</v>
      </c>
      <c r="BJ145" s="18" t="s">
        <v>87</v>
      </c>
      <c r="BK145" s="217">
        <f>ROUND(I145*H145,2)</f>
        <v>0</v>
      </c>
      <c r="BL145" s="18" t="s">
        <v>289</v>
      </c>
      <c r="BM145" s="216" t="s">
        <v>358</v>
      </c>
    </row>
    <row r="146" s="2" customFormat="1" ht="24.15" customHeight="1">
      <c r="A146" s="37"/>
      <c r="B146" s="168"/>
      <c r="C146" s="204" t="s">
        <v>323</v>
      </c>
      <c r="D146" s="204" t="s">
        <v>285</v>
      </c>
      <c r="E146" s="205" t="s">
        <v>2389</v>
      </c>
      <c r="F146" s="206" t="s">
        <v>2390</v>
      </c>
      <c r="G146" s="207" t="s">
        <v>649</v>
      </c>
      <c r="H146" s="208">
        <v>380</v>
      </c>
      <c r="I146" s="209"/>
      <c r="J146" s="210">
        <f>ROUND(I146*H146,2)</f>
        <v>0</v>
      </c>
      <c r="K146" s="211"/>
      <c r="L146" s="38"/>
      <c r="M146" s="212" t="s">
        <v>1</v>
      </c>
      <c r="N146" s="213" t="s">
        <v>41</v>
      </c>
      <c r="O146" s="81"/>
      <c r="P146" s="214">
        <f>O146*H146</f>
        <v>0</v>
      </c>
      <c r="Q146" s="214">
        <v>0</v>
      </c>
      <c r="R146" s="214">
        <f>Q146*H146</f>
        <v>0</v>
      </c>
      <c r="S146" s="214">
        <v>0</v>
      </c>
      <c r="T146" s="215">
        <f>S146*H146</f>
        <v>0</v>
      </c>
      <c r="U146" s="37"/>
      <c r="V146" s="37"/>
      <c r="W146" s="37"/>
      <c r="X146" s="37"/>
      <c r="Y146" s="37"/>
      <c r="Z146" s="37"/>
      <c r="AA146" s="37"/>
      <c r="AB146" s="37"/>
      <c r="AC146" s="37"/>
      <c r="AD146" s="37"/>
      <c r="AE146" s="37"/>
      <c r="AR146" s="216" t="s">
        <v>289</v>
      </c>
      <c r="AT146" s="216" t="s">
        <v>285</v>
      </c>
      <c r="AU146" s="216" t="s">
        <v>82</v>
      </c>
      <c r="AY146" s="18" t="s">
        <v>283</v>
      </c>
      <c r="BE146" s="217">
        <f>IF(N146="základná",J146,0)</f>
        <v>0</v>
      </c>
      <c r="BF146" s="217">
        <f>IF(N146="znížená",J146,0)</f>
        <v>0</v>
      </c>
      <c r="BG146" s="217">
        <f>IF(N146="zákl. prenesená",J146,0)</f>
        <v>0</v>
      </c>
      <c r="BH146" s="217">
        <f>IF(N146="zníž. prenesená",J146,0)</f>
        <v>0</v>
      </c>
      <c r="BI146" s="217">
        <f>IF(N146="nulová",J146,0)</f>
        <v>0</v>
      </c>
      <c r="BJ146" s="18" t="s">
        <v>87</v>
      </c>
      <c r="BK146" s="217">
        <f>ROUND(I146*H146,2)</f>
        <v>0</v>
      </c>
      <c r="BL146" s="18" t="s">
        <v>289</v>
      </c>
      <c r="BM146" s="216" t="s">
        <v>370</v>
      </c>
    </row>
    <row r="147" s="2" customFormat="1" ht="24.15" customHeight="1">
      <c r="A147" s="37"/>
      <c r="B147" s="168"/>
      <c r="C147" s="242" t="s">
        <v>327</v>
      </c>
      <c r="D147" s="242" t="s">
        <v>582</v>
      </c>
      <c r="E147" s="243" t="s">
        <v>2395</v>
      </c>
      <c r="F147" s="244" t="s">
        <v>2396</v>
      </c>
      <c r="G147" s="245" t="s">
        <v>649</v>
      </c>
      <c r="H147" s="246">
        <v>380</v>
      </c>
      <c r="I147" s="247"/>
      <c r="J147" s="248">
        <f>ROUND(I147*H147,2)</f>
        <v>0</v>
      </c>
      <c r="K147" s="249"/>
      <c r="L147" s="250"/>
      <c r="M147" s="251" t="s">
        <v>1</v>
      </c>
      <c r="N147" s="252" t="s">
        <v>41</v>
      </c>
      <c r="O147" s="81"/>
      <c r="P147" s="214">
        <f>O147*H147</f>
        <v>0</v>
      </c>
      <c r="Q147" s="214">
        <v>0</v>
      </c>
      <c r="R147" s="214">
        <f>Q147*H147</f>
        <v>0</v>
      </c>
      <c r="S147" s="214">
        <v>0</v>
      </c>
      <c r="T147" s="215">
        <f>S147*H147</f>
        <v>0</v>
      </c>
      <c r="U147" s="37"/>
      <c r="V147" s="37"/>
      <c r="W147" s="37"/>
      <c r="X147" s="37"/>
      <c r="Y147" s="37"/>
      <c r="Z147" s="37"/>
      <c r="AA147" s="37"/>
      <c r="AB147" s="37"/>
      <c r="AC147" s="37"/>
      <c r="AD147" s="37"/>
      <c r="AE147" s="37"/>
      <c r="AR147" s="216" t="s">
        <v>319</v>
      </c>
      <c r="AT147" s="216" t="s">
        <v>582</v>
      </c>
      <c r="AU147" s="216" t="s">
        <v>82</v>
      </c>
      <c r="AY147" s="18" t="s">
        <v>283</v>
      </c>
      <c r="BE147" s="217">
        <f>IF(N147="základná",J147,0)</f>
        <v>0</v>
      </c>
      <c r="BF147" s="217">
        <f>IF(N147="znížená",J147,0)</f>
        <v>0</v>
      </c>
      <c r="BG147" s="217">
        <f>IF(N147="zákl. prenesená",J147,0)</f>
        <v>0</v>
      </c>
      <c r="BH147" s="217">
        <f>IF(N147="zníž. prenesená",J147,0)</f>
        <v>0</v>
      </c>
      <c r="BI147" s="217">
        <f>IF(N147="nulová",J147,0)</f>
        <v>0</v>
      </c>
      <c r="BJ147" s="18" t="s">
        <v>87</v>
      </c>
      <c r="BK147" s="217">
        <f>ROUND(I147*H147,2)</f>
        <v>0</v>
      </c>
      <c r="BL147" s="18" t="s">
        <v>289</v>
      </c>
      <c r="BM147" s="216" t="s">
        <v>7</v>
      </c>
    </row>
    <row r="148" s="2" customFormat="1" ht="24.15" customHeight="1">
      <c r="A148" s="37"/>
      <c r="B148" s="168"/>
      <c r="C148" s="242" t="s">
        <v>332</v>
      </c>
      <c r="D148" s="242" t="s">
        <v>582</v>
      </c>
      <c r="E148" s="243" t="s">
        <v>2538</v>
      </c>
      <c r="F148" s="244" t="s">
        <v>2539</v>
      </c>
      <c r="G148" s="245" t="s">
        <v>2139</v>
      </c>
      <c r="H148" s="246">
        <v>170</v>
      </c>
      <c r="I148" s="247"/>
      <c r="J148" s="248">
        <f>ROUND(I148*H148,2)</f>
        <v>0</v>
      </c>
      <c r="K148" s="249"/>
      <c r="L148" s="250"/>
      <c r="M148" s="251" t="s">
        <v>1</v>
      </c>
      <c r="N148" s="252" t="s">
        <v>41</v>
      </c>
      <c r="O148" s="81"/>
      <c r="P148" s="214">
        <f>O148*H148</f>
        <v>0</v>
      </c>
      <c r="Q148" s="214">
        <v>0</v>
      </c>
      <c r="R148" s="214">
        <f>Q148*H148</f>
        <v>0</v>
      </c>
      <c r="S148" s="214">
        <v>0</v>
      </c>
      <c r="T148" s="215">
        <f>S148*H148</f>
        <v>0</v>
      </c>
      <c r="U148" s="37"/>
      <c r="V148" s="37"/>
      <c r="W148" s="37"/>
      <c r="X148" s="37"/>
      <c r="Y148" s="37"/>
      <c r="Z148" s="37"/>
      <c r="AA148" s="37"/>
      <c r="AB148" s="37"/>
      <c r="AC148" s="37"/>
      <c r="AD148" s="37"/>
      <c r="AE148" s="37"/>
      <c r="AR148" s="216" t="s">
        <v>319</v>
      </c>
      <c r="AT148" s="216" t="s">
        <v>582</v>
      </c>
      <c r="AU148" s="216" t="s">
        <v>82</v>
      </c>
      <c r="AY148" s="18" t="s">
        <v>283</v>
      </c>
      <c r="BE148" s="217">
        <f>IF(N148="základná",J148,0)</f>
        <v>0</v>
      </c>
      <c r="BF148" s="217">
        <f>IF(N148="znížená",J148,0)</f>
        <v>0</v>
      </c>
      <c r="BG148" s="217">
        <f>IF(N148="zákl. prenesená",J148,0)</f>
        <v>0</v>
      </c>
      <c r="BH148" s="217">
        <f>IF(N148="zníž. prenesená",J148,0)</f>
        <v>0</v>
      </c>
      <c r="BI148" s="217">
        <f>IF(N148="nulová",J148,0)</f>
        <v>0</v>
      </c>
      <c r="BJ148" s="18" t="s">
        <v>87</v>
      </c>
      <c r="BK148" s="217">
        <f>ROUND(I148*H148,2)</f>
        <v>0</v>
      </c>
      <c r="BL148" s="18" t="s">
        <v>289</v>
      </c>
      <c r="BM148" s="216" t="s">
        <v>395</v>
      </c>
    </row>
    <row r="149" s="2" customFormat="1" ht="33" customHeight="1">
      <c r="A149" s="37"/>
      <c r="B149" s="168"/>
      <c r="C149" s="242" t="s">
        <v>337</v>
      </c>
      <c r="D149" s="242" t="s">
        <v>582</v>
      </c>
      <c r="E149" s="243" t="s">
        <v>2540</v>
      </c>
      <c r="F149" s="244" t="s">
        <v>2541</v>
      </c>
      <c r="G149" s="245" t="s">
        <v>2139</v>
      </c>
      <c r="H149" s="246">
        <v>170</v>
      </c>
      <c r="I149" s="247"/>
      <c r="J149" s="248">
        <f>ROUND(I149*H149,2)</f>
        <v>0</v>
      </c>
      <c r="K149" s="249"/>
      <c r="L149" s="250"/>
      <c r="M149" s="251" t="s">
        <v>1</v>
      </c>
      <c r="N149" s="252" t="s">
        <v>41</v>
      </c>
      <c r="O149" s="81"/>
      <c r="P149" s="214">
        <f>O149*H149</f>
        <v>0</v>
      </c>
      <c r="Q149" s="214">
        <v>0</v>
      </c>
      <c r="R149" s="214">
        <f>Q149*H149</f>
        <v>0</v>
      </c>
      <c r="S149" s="214">
        <v>0</v>
      </c>
      <c r="T149" s="215">
        <f>S149*H149</f>
        <v>0</v>
      </c>
      <c r="U149" s="37"/>
      <c r="V149" s="37"/>
      <c r="W149" s="37"/>
      <c r="X149" s="37"/>
      <c r="Y149" s="37"/>
      <c r="Z149" s="37"/>
      <c r="AA149" s="37"/>
      <c r="AB149" s="37"/>
      <c r="AC149" s="37"/>
      <c r="AD149" s="37"/>
      <c r="AE149" s="37"/>
      <c r="AR149" s="216" t="s">
        <v>319</v>
      </c>
      <c r="AT149" s="216" t="s">
        <v>582</v>
      </c>
      <c r="AU149" s="216" t="s">
        <v>82</v>
      </c>
      <c r="AY149" s="18" t="s">
        <v>283</v>
      </c>
      <c r="BE149" s="217">
        <f>IF(N149="základná",J149,0)</f>
        <v>0</v>
      </c>
      <c r="BF149" s="217">
        <f>IF(N149="znížená",J149,0)</f>
        <v>0</v>
      </c>
      <c r="BG149" s="217">
        <f>IF(N149="zákl. prenesená",J149,0)</f>
        <v>0</v>
      </c>
      <c r="BH149" s="217">
        <f>IF(N149="zníž. prenesená",J149,0)</f>
        <v>0</v>
      </c>
      <c r="BI149" s="217">
        <f>IF(N149="nulová",J149,0)</f>
        <v>0</v>
      </c>
      <c r="BJ149" s="18" t="s">
        <v>87</v>
      </c>
      <c r="BK149" s="217">
        <f>ROUND(I149*H149,2)</f>
        <v>0</v>
      </c>
      <c r="BL149" s="18" t="s">
        <v>289</v>
      </c>
      <c r="BM149" s="216" t="s">
        <v>408</v>
      </c>
    </row>
    <row r="150" s="2" customFormat="1" ht="33" customHeight="1">
      <c r="A150" s="37"/>
      <c r="B150" s="168"/>
      <c r="C150" s="242" t="s">
        <v>341</v>
      </c>
      <c r="D150" s="242" t="s">
        <v>582</v>
      </c>
      <c r="E150" s="243" t="s">
        <v>2542</v>
      </c>
      <c r="F150" s="244" t="s">
        <v>2543</v>
      </c>
      <c r="G150" s="245" t="s">
        <v>2139</v>
      </c>
      <c r="H150" s="246">
        <v>170</v>
      </c>
      <c r="I150" s="247"/>
      <c r="J150" s="248">
        <f>ROUND(I150*H150,2)</f>
        <v>0</v>
      </c>
      <c r="K150" s="249"/>
      <c r="L150" s="250"/>
      <c r="M150" s="251" t="s">
        <v>1</v>
      </c>
      <c r="N150" s="252" t="s">
        <v>41</v>
      </c>
      <c r="O150" s="81"/>
      <c r="P150" s="214">
        <f>O150*H150</f>
        <v>0</v>
      </c>
      <c r="Q150" s="214">
        <v>0</v>
      </c>
      <c r="R150" s="214">
        <f>Q150*H150</f>
        <v>0</v>
      </c>
      <c r="S150" s="214">
        <v>0</v>
      </c>
      <c r="T150" s="215">
        <f>S150*H150</f>
        <v>0</v>
      </c>
      <c r="U150" s="37"/>
      <c r="V150" s="37"/>
      <c r="W150" s="37"/>
      <c r="X150" s="37"/>
      <c r="Y150" s="37"/>
      <c r="Z150" s="37"/>
      <c r="AA150" s="37"/>
      <c r="AB150" s="37"/>
      <c r="AC150" s="37"/>
      <c r="AD150" s="37"/>
      <c r="AE150" s="37"/>
      <c r="AR150" s="216" t="s">
        <v>319</v>
      </c>
      <c r="AT150" s="216" t="s">
        <v>582</v>
      </c>
      <c r="AU150" s="216" t="s">
        <v>82</v>
      </c>
      <c r="AY150" s="18" t="s">
        <v>283</v>
      </c>
      <c r="BE150" s="217">
        <f>IF(N150="základná",J150,0)</f>
        <v>0</v>
      </c>
      <c r="BF150" s="217">
        <f>IF(N150="znížená",J150,0)</f>
        <v>0</v>
      </c>
      <c r="BG150" s="217">
        <f>IF(N150="zákl. prenesená",J150,0)</f>
        <v>0</v>
      </c>
      <c r="BH150" s="217">
        <f>IF(N150="zníž. prenesená",J150,0)</f>
        <v>0</v>
      </c>
      <c r="BI150" s="217">
        <f>IF(N150="nulová",J150,0)</f>
        <v>0</v>
      </c>
      <c r="BJ150" s="18" t="s">
        <v>87</v>
      </c>
      <c r="BK150" s="217">
        <f>ROUND(I150*H150,2)</f>
        <v>0</v>
      </c>
      <c r="BL150" s="18" t="s">
        <v>289</v>
      </c>
      <c r="BM150" s="216" t="s">
        <v>428</v>
      </c>
    </row>
    <row r="151" s="2" customFormat="1" ht="33" customHeight="1">
      <c r="A151" s="37"/>
      <c r="B151" s="168"/>
      <c r="C151" s="242" t="s">
        <v>347</v>
      </c>
      <c r="D151" s="242" t="s">
        <v>582</v>
      </c>
      <c r="E151" s="243" t="s">
        <v>2544</v>
      </c>
      <c r="F151" s="244" t="s">
        <v>2545</v>
      </c>
      <c r="G151" s="245" t="s">
        <v>2139</v>
      </c>
      <c r="H151" s="246">
        <v>120</v>
      </c>
      <c r="I151" s="247"/>
      <c r="J151" s="248">
        <f>ROUND(I151*H151,2)</f>
        <v>0</v>
      </c>
      <c r="K151" s="249"/>
      <c r="L151" s="250"/>
      <c r="M151" s="251" t="s">
        <v>1</v>
      </c>
      <c r="N151" s="252" t="s">
        <v>41</v>
      </c>
      <c r="O151" s="81"/>
      <c r="P151" s="214">
        <f>O151*H151</f>
        <v>0</v>
      </c>
      <c r="Q151" s="214">
        <v>0</v>
      </c>
      <c r="R151" s="214">
        <f>Q151*H151</f>
        <v>0</v>
      </c>
      <c r="S151" s="214">
        <v>0</v>
      </c>
      <c r="T151" s="215">
        <f>S151*H151</f>
        <v>0</v>
      </c>
      <c r="U151" s="37"/>
      <c r="V151" s="37"/>
      <c r="W151" s="37"/>
      <c r="X151" s="37"/>
      <c r="Y151" s="37"/>
      <c r="Z151" s="37"/>
      <c r="AA151" s="37"/>
      <c r="AB151" s="37"/>
      <c r="AC151" s="37"/>
      <c r="AD151" s="37"/>
      <c r="AE151" s="37"/>
      <c r="AR151" s="216" t="s">
        <v>319</v>
      </c>
      <c r="AT151" s="216" t="s">
        <v>582</v>
      </c>
      <c r="AU151" s="216" t="s">
        <v>82</v>
      </c>
      <c r="AY151" s="18" t="s">
        <v>283</v>
      </c>
      <c r="BE151" s="217">
        <f>IF(N151="základná",J151,0)</f>
        <v>0</v>
      </c>
      <c r="BF151" s="217">
        <f>IF(N151="znížená",J151,0)</f>
        <v>0</v>
      </c>
      <c r="BG151" s="217">
        <f>IF(N151="zákl. prenesená",J151,0)</f>
        <v>0</v>
      </c>
      <c r="BH151" s="217">
        <f>IF(N151="zníž. prenesená",J151,0)</f>
        <v>0</v>
      </c>
      <c r="BI151" s="217">
        <f>IF(N151="nulová",J151,0)</f>
        <v>0</v>
      </c>
      <c r="BJ151" s="18" t="s">
        <v>87</v>
      </c>
      <c r="BK151" s="217">
        <f>ROUND(I151*H151,2)</f>
        <v>0</v>
      </c>
      <c r="BL151" s="18" t="s">
        <v>289</v>
      </c>
      <c r="BM151" s="216" t="s">
        <v>442</v>
      </c>
    </row>
    <row r="152" s="2" customFormat="1" ht="16.5" customHeight="1">
      <c r="A152" s="37"/>
      <c r="B152" s="168"/>
      <c r="C152" s="242" t="s">
        <v>352</v>
      </c>
      <c r="D152" s="242" t="s">
        <v>582</v>
      </c>
      <c r="E152" s="243" t="s">
        <v>6079</v>
      </c>
      <c r="F152" s="244" t="s">
        <v>6080</v>
      </c>
      <c r="G152" s="245" t="s">
        <v>2139</v>
      </c>
      <c r="H152" s="246">
        <v>28</v>
      </c>
      <c r="I152" s="247"/>
      <c r="J152" s="248">
        <f>ROUND(I152*H152,2)</f>
        <v>0</v>
      </c>
      <c r="K152" s="249"/>
      <c r="L152" s="250"/>
      <c r="M152" s="251" t="s">
        <v>1</v>
      </c>
      <c r="N152" s="252" t="s">
        <v>41</v>
      </c>
      <c r="O152" s="81"/>
      <c r="P152" s="214">
        <f>O152*H152</f>
        <v>0</v>
      </c>
      <c r="Q152" s="214">
        <v>0</v>
      </c>
      <c r="R152" s="214">
        <f>Q152*H152</f>
        <v>0</v>
      </c>
      <c r="S152" s="214">
        <v>0</v>
      </c>
      <c r="T152" s="215">
        <f>S152*H152</f>
        <v>0</v>
      </c>
      <c r="U152" s="37"/>
      <c r="V152" s="37"/>
      <c r="W152" s="37"/>
      <c r="X152" s="37"/>
      <c r="Y152" s="37"/>
      <c r="Z152" s="37"/>
      <c r="AA152" s="37"/>
      <c r="AB152" s="37"/>
      <c r="AC152" s="37"/>
      <c r="AD152" s="37"/>
      <c r="AE152" s="37"/>
      <c r="AR152" s="216" t="s">
        <v>319</v>
      </c>
      <c r="AT152" s="216" t="s">
        <v>582</v>
      </c>
      <c r="AU152" s="216" t="s">
        <v>82</v>
      </c>
      <c r="AY152" s="18" t="s">
        <v>283</v>
      </c>
      <c r="BE152" s="217">
        <f>IF(N152="základná",J152,0)</f>
        <v>0</v>
      </c>
      <c r="BF152" s="217">
        <f>IF(N152="znížená",J152,0)</f>
        <v>0</v>
      </c>
      <c r="BG152" s="217">
        <f>IF(N152="zákl. prenesená",J152,0)</f>
        <v>0</v>
      </c>
      <c r="BH152" s="217">
        <f>IF(N152="zníž. prenesená",J152,0)</f>
        <v>0</v>
      </c>
      <c r="BI152" s="217">
        <f>IF(N152="nulová",J152,0)</f>
        <v>0</v>
      </c>
      <c r="BJ152" s="18" t="s">
        <v>87</v>
      </c>
      <c r="BK152" s="217">
        <f>ROUND(I152*H152,2)</f>
        <v>0</v>
      </c>
      <c r="BL152" s="18" t="s">
        <v>289</v>
      </c>
      <c r="BM152" s="216" t="s">
        <v>464</v>
      </c>
    </row>
    <row r="153" s="2" customFormat="1" ht="24.15" customHeight="1">
      <c r="A153" s="37"/>
      <c r="B153" s="168"/>
      <c r="C153" s="242" t="s">
        <v>358</v>
      </c>
      <c r="D153" s="242" t="s">
        <v>582</v>
      </c>
      <c r="E153" s="243" t="s">
        <v>6081</v>
      </c>
      <c r="F153" s="244" t="s">
        <v>6082</v>
      </c>
      <c r="G153" s="245" t="s">
        <v>2139</v>
      </c>
      <c r="H153" s="246">
        <v>60</v>
      </c>
      <c r="I153" s="247"/>
      <c r="J153" s="248">
        <f>ROUND(I153*H153,2)</f>
        <v>0</v>
      </c>
      <c r="K153" s="249"/>
      <c r="L153" s="250"/>
      <c r="M153" s="251" t="s">
        <v>1</v>
      </c>
      <c r="N153" s="252" t="s">
        <v>41</v>
      </c>
      <c r="O153" s="81"/>
      <c r="P153" s="214">
        <f>O153*H153</f>
        <v>0</v>
      </c>
      <c r="Q153" s="214">
        <v>0</v>
      </c>
      <c r="R153" s="214">
        <f>Q153*H153</f>
        <v>0</v>
      </c>
      <c r="S153" s="214">
        <v>0</v>
      </c>
      <c r="T153" s="215">
        <f>S153*H153</f>
        <v>0</v>
      </c>
      <c r="U153" s="37"/>
      <c r="V153" s="37"/>
      <c r="W153" s="37"/>
      <c r="X153" s="37"/>
      <c r="Y153" s="37"/>
      <c r="Z153" s="37"/>
      <c r="AA153" s="37"/>
      <c r="AB153" s="37"/>
      <c r="AC153" s="37"/>
      <c r="AD153" s="37"/>
      <c r="AE153" s="37"/>
      <c r="AR153" s="216" t="s">
        <v>319</v>
      </c>
      <c r="AT153" s="216" t="s">
        <v>582</v>
      </c>
      <c r="AU153" s="216" t="s">
        <v>82</v>
      </c>
      <c r="AY153" s="18" t="s">
        <v>283</v>
      </c>
      <c r="BE153" s="217">
        <f>IF(N153="základná",J153,0)</f>
        <v>0</v>
      </c>
      <c r="BF153" s="217">
        <f>IF(N153="znížená",J153,0)</f>
        <v>0</v>
      </c>
      <c r="BG153" s="217">
        <f>IF(N153="zákl. prenesená",J153,0)</f>
        <v>0</v>
      </c>
      <c r="BH153" s="217">
        <f>IF(N153="zníž. prenesená",J153,0)</f>
        <v>0</v>
      </c>
      <c r="BI153" s="217">
        <f>IF(N153="nulová",J153,0)</f>
        <v>0</v>
      </c>
      <c r="BJ153" s="18" t="s">
        <v>87</v>
      </c>
      <c r="BK153" s="217">
        <f>ROUND(I153*H153,2)</f>
        <v>0</v>
      </c>
      <c r="BL153" s="18" t="s">
        <v>289</v>
      </c>
      <c r="BM153" s="216" t="s">
        <v>473</v>
      </c>
    </row>
    <row r="154" s="2" customFormat="1" ht="24.15" customHeight="1">
      <c r="A154" s="37"/>
      <c r="B154" s="168"/>
      <c r="C154" s="204" t="s">
        <v>364</v>
      </c>
      <c r="D154" s="204" t="s">
        <v>285</v>
      </c>
      <c r="E154" s="205" t="s">
        <v>2546</v>
      </c>
      <c r="F154" s="206" t="s">
        <v>2547</v>
      </c>
      <c r="G154" s="207" t="s">
        <v>2139</v>
      </c>
      <c r="H154" s="208">
        <v>9</v>
      </c>
      <c r="I154" s="209"/>
      <c r="J154" s="210">
        <f>ROUND(I154*H154,2)</f>
        <v>0</v>
      </c>
      <c r="K154" s="211"/>
      <c r="L154" s="38"/>
      <c r="M154" s="212" t="s">
        <v>1</v>
      </c>
      <c r="N154" s="213" t="s">
        <v>41</v>
      </c>
      <c r="O154" s="81"/>
      <c r="P154" s="214">
        <f>O154*H154</f>
        <v>0</v>
      </c>
      <c r="Q154" s="214">
        <v>0</v>
      </c>
      <c r="R154" s="214">
        <f>Q154*H154</f>
        <v>0</v>
      </c>
      <c r="S154" s="214">
        <v>0</v>
      </c>
      <c r="T154" s="215">
        <f>S154*H154</f>
        <v>0</v>
      </c>
      <c r="U154" s="37"/>
      <c r="V154" s="37"/>
      <c r="W154" s="37"/>
      <c r="X154" s="37"/>
      <c r="Y154" s="37"/>
      <c r="Z154" s="37"/>
      <c r="AA154" s="37"/>
      <c r="AB154" s="37"/>
      <c r="AC154" s="37"/>
      <c r="AD154" s="37"/>
      <c r="AE154" s="37"/>
      <c r="AR154" s="216" t="s">
        <v>289</v>
      </c>
      <c r="AT154" s="216" t="s">
        <v>285</v>
      </c>
      <c r="AU154" s="216" t="s">
        <v>82</v>
      </c>
      <c r="AY154" s="18" t="s">
        <v>283</v>
      </c>
      <c r="BE154" s="217">
        <f>IF(N154="základná",J154,0)</f>
        <v>0</v>
      </c>
      <c r="BF154" s="217">
        <f>IF(N154="znížená",J154,0)</f>
        <v>0</v>
      </c>
      <c r="BG154" s="217">
        <f>IF(N154="zákl. prenesená",J154,0)</f>
        <v>0</v>
      </c>
      <c r="BH154" s="217">
        <f>IF(N154="zníž. prenesená",J154,0)</f>
        <v>0</v>
      </c>
      <c r="BI154" s="217">
        <f>IF(N154="nulová",J154,0)</f>
        <v>0</v>
      </c>
      <c r="BJ154" s="18" t="s">
        <v>87</v>
      </c>
      <c r="BK154" s="217">
        <f>ROUND(I154*H154,2)</f>
        <v>0</v>
      </c>
      <c r="BL154" s="18" t="s">
        <v>289</v>
      </c>
      <c r="BM154" s="216" t="s">
        <v>501</v>
      </c>
    </row>
    <row r="155" s="2" customFormat="1" ht="16.5" customHeight="1">
      <c r="A155" s="37"/>
      <c r="B155" s="168"/>
      <c r="C155" s="242" t="s">
        <v>370</v>
      </c>
      <c r="D155" s="242" t="s">
        <v>582</v>
      </c>
      <c r="E155" s="243" t="s">
        <v>6083</v>
      </c>
      <c r="F155" s="244" t="s">
        <v>6084</v>
      </c>
      <c r="G155" s="245" t="s">
        <v>2139</v>
      </c>
      <c r="H155" s="246">
        <v>9</v>
      </c>
      <c r="I155" s="247"/>
      <c r="J155" s="248">
        <f>ROUND(I155*H155,2)</f>
        <v>0</v>
      </c>
      <c r="K155" s="249"/>
      <c r="L155" s="250"/>
      <c r="M155" s="251" t="s">
        <v>1</v>
      </c>
      <c r="N155" s="252" t="s">
        <v>41</v>
      </c>
      <c r="O155" s="81"/>
      <c r="P155" s="214">
        <f>O155*H155</f>
        <v>0</v>
      </c>
      <c r="Q155" s="214">
        <v>0</v>
      </c>
      <c r="R155" s="214">
        <f>Q155*H155</f>
        <v>0</v>
      </c>
      <c r="S155" s="214">
        <v>0</v>
      </c>
      <c r="T155" s="215">
        <f>S155*H155</f>
        <v>0</v>
      </c>
      <c r="U155" s="37"/>
      <c r="V155" s="37"/>
      <c r="W155" s="37"/>
      <c r="X155" s="37"/>
      <c r="Y155" s="37"/>
      <c r="Z155" s="37"/>
      <c r="AA155" s="37"/>
      <c r="AB155" s="37"/>
      <c r="AC155" s="37"/>
      <c r="AD155" s="37"/>
      <c r="AE155" s="37"/>
      <c r="AR155" s="216" t="s">
        <v>319</v>
      </c>
      <c r="AT155" s="216" t="s">
        <v>582</v>
      </c>
      <c r="AU155" s="216" t="s">
        <v>82</v>
      </c>
      <c r="AY155" s="18" t="s">
        <v>283</v>
      </c>
      <c r="BE155" s="217">
        <f>IF(N155="základná",J155,0)</f>
        <v>0</v>
      </c>
      <c r="BF155" s="217">
        <f>IF(N155="znížená",J155,0)</f>
        <v>0</v>
      </c>
      <c r="BG155" s="217">
        <f>IF(N155="zákl. prenesená",J155,0)</f>
        <v>0</v>
      </c>
      <c r="BH155" s="217">
        <f>IF(N155="zníž. prenesená",J155,0)</f>
        <v>0</v>
      </c>
      <c r="BI155" s="217">
        <f>IF(N155="nulová",J155,0)</f>
        <v>0</v>
      </c>
      <c r="BJ155" s="18" t="s">
        <v>87</v>
      </c>
      <c r="BK155" s="217">
        <f>ROUND(I155*H155,2)</f>
        <v>0</v>
      </c>
      <c r="BL155" s="18" t="s">
        <v>289</v>
      </c>
      <c r="BM155" s="216" t="s">
        <v>509</v>
      </c>
    </row>
    <row r="156" s="2" customFormat="1" ht="37.8" customHeight="1">
      <c r="A156" s="37"/>
      <c r="B156" s="168"/>
      <c r="C156" s="242" t="s">
        <v>376</v>
      </c>
      <c r="D156" s="242" t="s">
        <v>582</v>
      </c>
      <c r="E156" s="243" t="s">
        <v>6085</v>
      </c>
      <c r="F156" s="244" t="s">
        <v>6086</v>
      </c>
      <c r="G156" s="245" t="s">
        <v>2139</v>
      </c>
      <c r="H156" s="246">
        <v>9</v>
      </c>
      <c r="I156" s="247"/>
      <c r="J156" s="248">
        <f>ROUND(I156*H156,2)</f>
        <v>0</v>
      </c>
      <c r="K156" s="249"/>
      <c r="L156" s="250"/>
      <c r="M156" s="251" t="s">
        <v>1</v>
      </c>
      <c r="N156" s="252" t="s">
        <v>41</v>
      </c>
      <c r="O156" s="81"/>
      <c r="P156" s="214">
        <f>O156*H156</f>
        <v>0</v>
      </c>
      <c r="Q156" s="214">
        <v>0</v>
      </c>
      <c r="R156" s="214">
        <f>Q156*H156</f>
        <v>0</v>
      </c>
      <c r="S156" s="214">
        <v>0</v>
      </c>
      <c r="T156" s="215">
        <f>S156*H156</f>
        <v>0</v>
      </c>
      <c r="U156" s="37"/>
      <c r="V156" s="37"/>
      <c r="W156" s="37"/>
      <c r="X156" s="37"/>
      <c r="Y156" s="37"/>
      <c r="Z156" s="37"/>
      <c r="AA156" s="37"/>
      <c r="AB156" s="37"/>
      <c r="AC156" s="37"/>
      <c r="AD156" s="37"/>
      <c r="AE156" s="37"/>
      <c r="AR156" s="216" t="s">
        <v>319</v>
      </c>
      <c r="AT156" s="216" t="s">
        <v>582</v>
      </c>
      <c r="AU156" s="216" t="s">
        <v>82</v>
      </c>
      <c r="AY156" s="18" t="s">
        <v>283</v>
      </c>
      <c r="BE156" s="217">
        <f>IF(N156="základná",J156,0)</f>
        <v>0</v>
      </c>
      <c r="BF156" s="217">
        <f>IF(N156="znížená",J156,0)</f>
        <v>0</v>
      </c>
      <c r="BG156" s="217">
        <f>IF(N156="zákl. prenesená",J156,0)</f>
        <v>0</v>
      </c>
      <c r="BH156" s="217">
        <f>IF(N156="zníž. prenesená",J156,0)</f>
        <v>0</v>
      </c>
      <c r="BI156" s="217">
        <f>IF(N156="nulová",J156,0)</f>
        <v>0</v>
      </c>
      <c r="BJ156" s="18" t="s">
        <v>87</v>
      </c>
      <c r="BK156" s="217">
        <f>ROUND(I156*H156,2)</f>
        <v>0</v>
      </c>
      <c r="BL156" s="18" t="s">
        <v>289</v>
      </c>
      <c r="BM156" s="216" t="s">
        <v>519</v>
      </c>
    </row>
    <row r="157" s="2" customFormat="1" ht="24.15" customHeight="1">
      <c r="A157" s="37"/>
      <c r="B157" s="168"/>
      <c r="C157" s="242" t="s">
        <v>7</v>
      </c>
      <c r="D157" s="242" t="s">
        <v>582</v>
      </c>
      <c r="E157" s="243" t="s">
        <v>6087</v>
      </c>
      <c r="F157" s="244" t="s">
        <v>6088</v>
      </c>
      <c r="G157" s="245" t="s">
        <v>2139</v>
      </c>
      <c r="H157" s="246">
        <v>2</v>
      </c>
      <c r="I157" s="247"/>
      <c r="J157" s="248">
        <f>ROUND(I157*H157,2)</f>
        <v>0</v>
      </c>
      <c r="K157" s="249"/>
      <c r="L157" s="250"/>
      <c r="M157" s="251" t="s">
        <v>1</v>
      </c>
      <c r="N157" s="252" t="s">
        <v>41</v>
      </c>
      <c r="O157" s="81"/>
      <c r="P157" s="214">
        <f>O157*H157</f>
        <v>0</v>
      </c>
      <c r="Q157" s="214">
        <v>0</v>
      </c>
      <c r="R157" s="214">
        <f>Q157*H157</f>
        <v>0</v>
      </c>
      <c r="S157" s="214">
        <v>0</v>
      </c>
      <c r="T157" s="215">
        <f>S157*H157</f>
        <v>0</v>
      </c>
      <c r="U157" s="37"/>
      <c r="V157" s="37"/>
      <c r="W157" s="37"/>
      <c r="X157" s="37"/>
      <c r="Y157" s="37"/>
      <c r="Z157" s="37"/>
      <c r="AA157" s="37"/>
      <c r="AB157" s="37"/>
      <c r="AC157" s="37"/>
      <c r="AD157" s="37"/>
      <c r="AE157" s="37"/>
      <c r="AR157" s="216" t="s">
        <v>319</v>
      </c>
      <c r="AT157" s="216" t="s">
        <v>582</v>
      </c>
      <c r="AU157" s="216" t="s">
        <v>82</v>
      </c>
      <c r="AY157" s="18" t="s">
        <v>283</v>
      </c>
      <c r="BE157" s="217">
        <f>IF(N157="základná",J157,0)</f>
        <v>0</v>
      </c>
      <c r="BF157" s="217">
        <f>IF(N157="znížená",J157,0)</f>
        <v>0</v>
      </c>
      <c r="BG157" s="217">
        <f>IF(N157="zákl. prenesená",J157,0)</f>
        <v>0</v>
      </c>
      <c r="BH157" s="217">
        <f>IF(N157="zníž. prenesená",J157,0)</f>
        <v>0</v>
      </c>
      <c r="BI157" s="217">
        <f>IF(N157="nulová",J157,0)</f>
        <v>0</v>
      </c>
      <c r="BJ157" s="18" t="s">
        <v>87</v>
      </c>
      <c r="BK157" s="217">
        <f>ROUND(I157*H157,2)</f>
        <v>0</v>
      </c>
      <c r="BL157" s="18" t="s">
        <v>289</v>
      </c>
      <c r="BM157" s="216" t="s">
        <v>527</v>
      </c>
    </row>
    <row r="158" s="2" customFormat="1" ht="37.8" customHeight="1">
      <c r="A158" s="37"/>
      <c r="B158" s="168"/>
      <c r="C158" s="242" t="s">
        <v>386</v>
      </c>
      <c r="D158" s="242" t="s">
        <v>582</v>
      </c>
      <c r="E158" s="243" t="s">
        <v>6089</v>
      </c>
      <c r="F158" s="244" t="s">
        <v>6090</v>
      </c>
      <c r="G158" s="245" t="s">
        <v>2805</v>
      </c>
      <c r="H158" s="246">
        <v>7</v>
      </c>
      <c r="I158" s="247"/>
      <c r="J158" s="248">
        <f>ROUND(I158*H158,2)</f>
        <v>0</v>
      </c>
      <c r="K158" s="249"/>
      <c r="L158" s="250"/>
      <c r="M158" s="251" t="s">
        <v>1</v>
      </c>
      <c r="N158" s="252" t="s">
        <v>41</v>
      </c>
      <c r="O158" s="81"/>
      <c r="P158" s="214">
        <f>O158*H158</f>
        <v>0</v>
      </c>
      <c r="Q158" s="214">
        <v>0</v>
      </c>
      <c r="R158" s="214">
        <f>Q158*H158</f>
        <v>0</v>
      </c>
      <c r="S158" s="214">
        <v>0</v>
      </c>
      <c r="T158" s="215">
        <f>S158*H158</f>
        <v>0</v>
      </c>
      <c r="U158" s="37"/>
      <c r="V158" s="37"/>
      <c r="W158" s="37"/>
      <c r="X158" s="37"/>
      <c r="Y158" s="37"/>
      <c r="Z158" s="37"/>
      <c r="AA158" s="37"/>
      <c r="AB158" s="37"/>
      <c r="AC158" s="37"/>
      <c r="AD158" s="37"/>
      <c r="AE158" s="37"/>
      <c r="AR158" s="216" t="s">
        <v>319</v>
      </c>
      <c r="AT158" s="216" t="s">
        <v>582</v>
      </c>
      <c r="AU158" s="216" t="s">
        <v>82</v>
      </c>
      <c r="AY158" s="18" t="s">
        <v>283</v>
      </c>
      <c r="BE158" s="217">
        <f>IF(N158="základná",J158,0)</f>
        <v>0</v>
      </c>
      <c r="BF158" s="217">
        <f>IF(N158="znížená",J158,0)</f>
        <v>0</v>
      </c>
      <c r="BG158" s="217">
        <f>IF(N158="zákl. prenesená",J158,0)</f>
        <v>0</v>
      </c>
      <c r="BH158" s="217">
        <f>IF(N158="zníž. prenesená",J158,0)</f>
        <v>0</v>
      </c>
      <c r="BI158" s="217">
        <f>IF(N158="nulová",J158,0)</f>
        <v>0</v>
      </c>
      <c r="BJ158" s="18" t="s">
        <v>87</v>
      </c>
      <c r="BK158" s="217">
        <f>ROUND(I158*H158,2)</f>
        <v>0</v>
      </c>
      <c r="BL158" s="18" t="s">
        <v>289</v>
      </c>
      <c r="BM158" s="216" t="s">
        <v>538</v>
      </c>
    </row>
    <row r="159" s="2" customFormat="1" ht="24.15" customHeight="1">
      <c r="A159" s="37"/>
      <c r="B159" s="168"/>
      <c r="C159" s="242" t="s">
        <v>395</v>
      </c>
      <c r="D159" s="242" t="s">
        <v>582</v>
      </c>
      <c r="E159" s="243" t="s">
        <v>2558</v>
      </c>
      <c r="F159" s="244" t="s">
        <v>2559</v>
      </c>
      <c r="G159" s="245" t="s">
        <v>2139</v>
      </c>
      <c r="H159" s="246">
        <v>2</v>
      </c>
      <c r="I159" s="247"/>
      <c r="J159" s="248">
        <f>ROUND(I159*H159,2)</f>
        <v>0</v>
      </c>
      <c r="K159" s="249"/>
      <c r="L159" s="250"/>
      <c r="M159" s="251" t="s">
        <v>1</v>
      </c>
      <c r="N159" s="252" t="s">
        <v>41</v>
      </c>
      <c r="O159" s="81"/>
      <c r="P159" s="214">
        <f>O159*H159</f>
        <v>0</v>
      </c>
      <c r="Q159" s="214">
        <v>0</v>
      </c>
      <c r="R159" s="214">
        <f>Q159*H159</f>
        <v>0</v>
      </c>
      <c r="S159" s="214">
        <v>0</v>
      </c>
      <c r="T159" s="215">
        <f>S159*H159</f>
        <v>0</v>
      </c>
      <c r="U159" s="37"/>
      <c r="V159" s="37"/>
      <c r="W159" s="37"/>
      <c r="X159" s="37"/>
      <c r="Y159" s="37"/>
      <c r="Z159" s="37"/>
      <c r="AA159" s="37"/>
      <c r="AB159" s="37"/>
      <c r="AC159" s="37"/>
      <c r="AD159" s="37"/>
      <c r="AE159" s="37"/>
      <c r="AR159" s="216" t="s">
        <v>319</v>
      </c>
      <c r="AT159" s="216" t="s">
        <v>582</v>
      </c>
      <c r="AU159" s="216" t="s">
        <v>82</v>
      </c>
      <c r="AY159" s="18" t="s">
        <v>283</v>
      </c>
      <c r="BE159" s="217">
        <f>IF(N159="základná",J159,0)</f>
        <v>0</v>
      </c>
      <c r="BF159" s="217">
        <f>IF(N159="znížená",J159,0)</f>
        <v>0</v>
      </c>
      <c r="BG159" s="217">
        <f>IF(N159="zákl. prenesená",J159,0)</f>
        <v>0</v>
      </c>
      <c r="BH159" s="217">
        <f>IF(N159="zníž. prenesená",J159,0)</f>
        <v>0</v>
      </c>
      <c r="BI159" s="217">
        <f>IF(N159="nulová",J159,0)</f>
        <v>0</v>
      </c>
      <c r="BJ159" s="18" t="s">
        <v>87</v>
      </c>
      <c r="BK159" s="217">
        <f>ROUND(I159*H159,2)</f>
        <v>0</v>
      </c>
      <c r="BL159" s="18" t="s">
        <v>289</v>
      </c>
      <c r="BM159" s="216" t="s">
        <v>546</v>
      </c>
    </row>
    <row r="160" s="2" customFormat="1" ht="24.15" customHeight="1">
      <c r="A160" s="37"/>
      <c r="B160" s="168"/>
      <c r="C160" s="204" t="s">
        <v>400</v>
      </c>
      <c r="D160" s="204" t="s">
        <v>285</v>
      </c>
      <c r="E160" s="205" t="s">
        <v>2560</v>
      </c>
      <c r="F160" s="206" t="s">
        <v>2561</v>
      </c>
      <c r="G160" s="207" t="s">
        <v>2139</v>
      </c>
      <c r="H160" s="208">
        <v>28</v>
      </c>
      <c r="I160" s="209"/>
      <c r="J160" s="210">
        <f>ROUND(I160*H160,2)</f>
        <v>0</v>
      </c>
      <c r="K160" s="211"/>
      <c r="L160" s="38"/>
      <c r="M160" s="212" t="s">
        <v>1</v>
      </c>
      <c r="N160" s="213" t="s">
        <v>41</v>
      </c>
      <c r="O160" s="81"/>
      <c r="P160" s="214">
        <f>O160*H160</f>
        <v>0</v>
      </c>
      <c r="Q160" s="214">
        <v>0</v>
      </c>
      <c r="R160" s="214">
        <f>Q160*H160</f>
        <v>0</v>
      </c>
      <c r="S160" s="214">
        <v>0</v>
      </c>
      <c r="T160" s="215">
        <f>S160*H160</f>
        <v>0</v>
      </c>
      <c r="U160" s="37"/>
      <c r="V160" s="37"/>
      <c r="W160" s="37"/>
      <c r="X160" s="37"/>
      <c r="Y160" s="37"/>
      <c r="Z160" s="37"/>
      <c r="AA160" s="37"/>
      <c r="AB160" s="37"/>
      <c r="AC160" s="37"/>
      <c r="AD160" s="37"/>
      <c r="AE160" s="37"/>
      <c r="AR160" s="216" t="s">
        <v>289</v>
      </c>
      <c r="AT160" s="216" t="s">
        <v>285</v>
      </c>
      <c r="AU160" s="216" t="s">
        <v>82</v>
      </c>
      <c r="AY160" s="18" t="s">
        <v>283</v>
      </c>
      <c r="BE160" s="217">
        <f>IF(N160="základná",J160,0)</f>
        <v>0</v>
      </c>
      <c r="BF160" s="217">
        <f>IF(N160="znížená",J160,0)</f>
        <v>0</v>
      </c>
      <c r="BG160" s="217">
        <f>IF(N160="zákl. prenesená",J160,0)</f>
        <v>0</v>
      </c>
      <c r="BH160" s="217">
        <f>IF(N160="zníž. prenesená",J160,0)</f>
        <v>0</v>
      </c>
      <c r="BI160" s="217">
        <f>IF(N160="nulová",J160,0)</f>
        <v>0</v>
      </c>
      <c r="BJ160" s="18" t="s">
        <v>87</v>
      </c>
      <c r="BK160" s="217">
        <f>ROUND(I160*H160,2)</f>
        <v>0</v>
      </c>
      <c r="BL160" s="18" t="s">
        <v>289</v>
      </c>
      <c r="BM160" s="216" t="s">
        <v>555</v>
      </c>
    </row>
    <row r="161" s="2" customFormat="1" ht="24.15" customHeight="1">
      <c r="A161" s="37"/>
      <c r="B161" s="168"/>
      <c r="C161" s="242" t="s">
        <v>408</v>
      </c>
      <c r="D161" s="242" t="s">
        <v>582</v>
      </c>
      <c r="E161" s="243" t="s">
        <v>2562</v>
      </c>
      <c r="F161" s="244" t="s">
        <v>2563</v>
      </c>
      <c r="G161" s="245" t="s">
        <v>2139</v>
      </c>
      <c r="H161" s="246">
        <v>20</v>
      </c>
      <c r="I161" s="247"/>
      <c r="J161" s="248">
        <f>ROUND(I161*H161,2)</f>
        <v>0</v>
      </c>
      <c r="K161" s="249"/>
      <c r="L161" s="250"/>
      <c r="M161" s="251" t="s">
        <v>1</v>
      </c>
      <c r="N161" s="252" t="s">
        <v>41</v>
      </c>
      <c r="O161" s="81"/>
      <c r="P161" s="214">
        <f>O161*H161</f>
        <v>0</v>
      </c>
      <c r="Q161" s="214">
        <v>0</v>
      </c>
      <c r="R161" s="214">
        <f>Q161*H161</f>
        <v>0</v>
      </c>
      <c r="S161" s="214">
        <v>0</v>
      </c>
      <c r="T161" s="215">
        <f>S161*H161</f>
        <v>0</v>
      </c>
      <c r="U161" s="37"/>
      <c r="V161" s="37"/>
      <c r="W161" s="37"/>
      <c r="X161" s="37"/>
      <c r="Y161" s="37"/>
      <c r="Z161" s="37"/>
      <c r="AA161" s="37"/>
      <c r="AB161" s="37"/>
      <c r="AC161" s="37"/>
      <c r="AD161" s="37"/>
      <c r="AE161" s="37"/>
      <c r="AR161" s="216" t="s">
        <v>319</v>
      </c>
      <c r="AT161" s="216" t="s">
        <v>582</v>
      </c>
      <c r="AU161" s="216" t="s">
        <v>82</v>
      </c>
      <c r="AY161" s="18" t="s">
        <v>283</v>
      </c>
      <c r="BE161" s="217">
        <f>IF(N161="základná",J161,0)</f>
        <v>0</v>
      </c>
      <c r="BF161" s="217">
        <f>IF(N161="znížená",J161,0)</f>
        <v>0</v>
      </c>
      <c r="BG161" s="217">
        <f>IF(N161="zákl. prenesená",J161,0)</f>
        <v>0</v>
      </c>
      <c r="BH161" s="217">
        <f>IF(N161="zníž. prenesená",J161,0)</f>
        <v>0</v>
      </c>
      <c r="BI161" s="217">
        <f>IF(N161="nulová",J161,0)</f>
        <v>0</v>
      </c>
      <c r="BJ161" s="18" t="s">
        <v>87</v>
      </c>
      <c r="BK161" s="217">
        <f>ROUND(I161*H161,2)</f>
        <v>0</v>
      </c>
      <c r="BL161" s="18" t="s">
        <v>289</v>
      </c>
      <c r="BM161" s="216" t="s">
        <v>566</v>
      </c>
    </row>
    <row r="162" s="2" customFormat="1" ht="37.8" customHeight="1">
      <c r="A162" s="37"/>
      <c r="B162" s="168"/>
      <c r="C162" s="242" t="s">
        <v>418</v>
      </c>
      <c r="D162" s="242" t="s">
        <v>582</v>
      </c>
      <c r="E162" s="243" t="s">
        <v>2564</v>
      </c>
      <c r="F162" s="244" t="s">
        <v>2565</v>
      </c>
      <c r="G162" s="245" t="s">
        <v>2139</v>
      </c>
      <c r="H162" s="246">
        <v>8</v>
      </c>
      <c r="I162" s="247"/>
      <c r="J162" s="248">
        <f>ROUND(I162*H162,2)</f>
        <v>0</v>
      </c>
      <c r="K162" s="249"/>
      <c r="L162" s="250"/>
      <c r="M162" s="251" t="s">
        <v>1</v>
      </c>
      <c r="N162" s="252" t="s">
        <v>41</v>
      </c>
      <c r="O162" s="81"/>
      <c r="P162" s="214">
        <f>O162*H162</f>
        <v>0</v>
      </c>
      <c r="Q162" s="214">
        <v>0</v>
      </c>
      <c r="R162" s="214">
        <f>Q162*H162</f>
        <v>0</v>
      </c>
      <c r="S162" s="214">
        <v>0</v>
      </c>
      <c r="T162" s="215">
        <f>S162*H162</f>
        <v>0</v>
      </c>
      <c r="U162" s="37"/>
      <c r="V162" s="37"/>
      <c r="W162" s="37"/>
      <c r="X162" s="37"/>
      <c r="Y162" s="37"/>
      <c r="Z162" s="37"/>
      <c r="AA162" s="37"/>
      <c r="AB162" s="37"/>
      <c r="AC162" s="37"/>
      <c r="AD162" s="37"/>
      <c r="AE162" s="37"/>
      <c r="AR162" s="216" t="s">
        <v>319</v>
      </c>
      <c r="AT162" s="216" t="s">
        <v>582</v>
      </c>
      <c r="AU162" s="216" t="s">
        <v>82</v>
      </c>
      <c r="AY162" s="18" t="s">
        <v>283</v>
      </c>
      <c r="BE162" s="217">
        <f>IF(N162="základná",J162,0)</f>
        <v>0</v>
      </c>
      <c r="BF162" s="217">
        <f>IF(N162="znížená",J162,0)</f>
        <v>0</v>
      </c>
      <c r="BG162" s="217">
        <f>IF(N162="zákl. prenesená",J162,0)</f>
        <v>0</v>
      </c>
      <c r="BH162" s="217">
        <f>IF(N162="zníž. prenesená",J162,0)</f>
        <v>0</v>
      </c>
      <c r="BI162" s="217">
        <f>IF(N162="nulová",J162,0)</f>
        <v>0</v>
      </c>
      <c r="BJ162" s="18" t="s">
        <v>87</v>
      </c>
      <c r="BK162" s="217">
        <f>ROUND(I162*H162,2)</f>
        <v>0</v>
      </c>
      <c r="BL162" s="18" t="s">
        <v>289</v>
      </c>
      <c r="BM162" s="216" t="s">
        <v>576</v>
      </c>
    </row>
    <row r="163" s="2" customFormat="1" ht="24.15" customHeight="1">
      <c r="A163" s="37"/>
      <c r="B163" s="168"/>
      <c r="C163" s="204" t="s">
        <v>428</v>
      </c>
      <c r="D163" s="204" t="s">
        <v>285</v>
      </c>
      <c r="E163" s="205" t="s">
        <v>2566</v>
      </c>
      <c r="F163" s="206" t="s">
        <v>2567</v>
      </c>
      <c r="G163" s="207" t="s">
        <v>2139</v>
      </c>
      <c r="H163" s="208">
        <v>124</v>
      </c>
      <c r="I163" s="209"/>
      <c r="J163" s="210">
        <f>ROUND(I163*H163,2)</f>
        <v>0</v>
      </c>
      <c r="K163" s="211"/>
      <c r="L163" s="38"/>
      <c r="M163" s="212" t="s">
        <v>1</v>
      </c>
      <c r="N163" s="213" t="s">
        <v>41</v>
      </c>
      <c r="O163" s="81"/>
      <c r="P163" s="214">
        <f>O163*H163</f>
        <v>0</v>
      </c>
      <c r="Q163" s="214">
        <v>0</v>
      </c>
      <c r="R163" s="214">
        <f>Q163*H163</f>
        <v>0</v>
      </c>
      <c r="S163" s="214">
        <v>0</v>
      </c>
      <c r="T163" s="215">
        <f>S163*H163</f>
        <v>0</v>
      </c>
      <c r="U163" s="37"/>
      <c r="V163" s="37"/>
      <c r="W163" s="37"/>
      <c r="X163" s="37"/>
      <c r="Y163" s="37"/>
      <c r="Z163" s="37"/>
      <c r="AA163" s="37"/>
      <c r="AB163" s="37"/>
      <c r="AC163" s="37"/>
      <c r="AD163" s="37"/>
      <c r="AE163" s="37"/>
      <c r="AR163" s="216" t="s">
        <v>289</v>
      </c>
      <c r="AT163" s="216" t="s">
        <v>285</v>
      </c>
      <c r="AU163" s="216" t="s">
        <v>82</v>
      </c>
      <c r="AY163" s="18" t="s">
        <v>283</v>
      </c>
      <c r="BE163" s="217">
        <f>IF(N163="základná",J163,0)</f>
        <v>0</v>
      </c>
      <c r="BF163" s="217">
        <f>IF(N163="znížená",J163,0)</f>
        <v>0</v>
      </c>
      <c r="BG163" s="217">
        <f>IF(N163="zákl. prenesená",J163,0)</f>
        <v>0</v>
      </c>
      <c r="BH163" s="217">
        <f>IF(N163="zníž. prenesená",J163,0)</f>
        <v>0</v>
      </c>
      <c r="BI163" s="217">
        <f>IF(N163="nulová",J163,0)</f>
        <v>0</v>
      </c>
      <c r="BJ163" s="18" t="s">
        <v>87</v>
      </c>
      <c r="BK163" s="217">
        <f>ROUND(I163*H163,2)</f>
        <v>0</v>
      </c>
      <c r="BL163" s="18" t="s">
        <v>289</v>
      </c>
      <c r="BM163" s="216" t="s">
        <v>587</v>
      </c>
    </row>
    <row r="164" s="2" customFormat="1" ht="24.15" customHeight="1">
      <c r="A164" s="37"/>
      <c r="B164" s="168"/>
      <c r="C164" s="242" t="s">
        <v>438</v>
      </c>
      <c r="D164" s="242" t="s">
        <v>582</v>
      </c>
      <c r="E164" s="243" t="s">
        <v>2568</v>
      </c>
      <c r="F164" s="244" t="s">
        <v>2569</v>
      </c>
      <c r="G164" s="245" t="s">
        <v>2139</v>
      </c>
      <c r="H164" s="246">
        <v>30</v>
      </c>
      <c r="I164" s="247"/>
      <c r="J164" s="248">
        <f>ROUND(I164*H164,2)</f>
        <v>0</v>
      </c>
      <c r="K164" s="249"/>
      <c r="L164" s="250"/>
      <c r="M164" s="251" t="s">
        <v>1</v>
      </c>
      <c r="N164" s="252" t="s">
        <v>41</v>
      </c>
      <c r="O164" s="81"/>
      <c r="P164" s="214">
        <f>O164*H164</f>
        <v>0</v>
      </c>
      <c r="Q164" s="214">
        <v>0</v>
      </c>
      <c r="R164" s="214">
        <f>Q164*H164</f>
        <v>0</v>
      </c>
      <c r="S164" s="214">
        <v>0</v>
      </c>
      <c r="T164" s="215">
        <f>S164*H164</f>
        <v>0</v>
      </c>
      <c r="U164" s="37"/>
      <c r="V164" s="37"/>
      <c r="W164" s="37"/>
      <c r="X164" s="37"/>
      <c r="Y164" s="37"/>
      <c r="Z164" s="37"/>
      <c r="AA164" s="37"/>
      <c r="AB164" s="37"/>
      <c r="AC164" s="37"/>
      <c r="AD164" s="37"/>
      <c r="AE164" s="37"/>
      <c r="AR164" s="216" t="s">
        <v>319</v>
      </c>
      <c r="AT164" s="216" t="s">
        <v>582</v>
      </c>
      <c r="AU164" s="216" t="s">
        <v>82</v>
      </c>
      <c r="AY164" s="18" t="s">
        <v>283</v>
      </c>
      <c r="BE164" s="217">
        <f>IF(N164="základná",J164,0)</f>
        <v>0</v>
      </c>
      <c r="BF164" s="217">
        <f>IF(N164="znížená",J164,0)</f>
        <v>0</v>
      </c>
      <c r="BG164" s="217">
        <f>IF(N164="zákl. prenesená",J164,0)</f>
        <v>0</v>
      </c>
      <c r="BH164" s="217">
        <f>IF(N164="zníž. prenesená",J164,0)</f>
        <v>0</v>
      </c>
      <c r="BI164" s="217">
        <f>IF(N164="nulová",J164,0)</f>
        <v>0</v>
      </c>
      <c r="BJ164" s="18" t="s">
        <v>87</v>
      </c>
      <c r="BK164" s="217">
        <f>ROUND(I164*H164,2)</f>
        <v>0</v>
      </c>
      <c r="BL164" s="18" t="s">
        <v>289</v>
      </c>
      <c r="BM164" s="216" t="s">
        <v>600</v>
      </c>
    </row>
    <row r="165" s="2" customFormat="1" ht="24.15" customHeight="1">
      <c r="A165" s="37"/>
      <c r="B165" s="168"/>
      <c r="C165" s="242" t="s">
        <v>442</v>
      </c>
      <c r="D165" s="242" t="s">
        <v>582</v>
      </c>
      <c r="E165" s="243" t="s">
        <v>2570</v>
      </c>
      <c r="F165" s="244" t="s">
        <v>2571</v>
      </c>
      <c r="G165" s="245" t="s">
        <v>2139</v>
      </c>
      <c r="H165" s="246">
        <v>14</v>
      </c>
      <c r="I165" s="247"/>
      <c r="J165" s="248">
        <f>ROUND(I165*H165,2)</f>
        <v>0</v>
      </c>
      <c r="K165" s="249"/>
      <c r="L165" s="250"/>
      <c r="M165" s="251" t="s">
        <v>1</v>
      </c>
      <c r="N165" s="252" t="s">
        <v>41</v>
      </c>
      <c r="O165" s="81"/>
      <c r="P165" s="214">
        <f>O165*H165</f>
        <v>0</v>
      </c>
      <c r="Q165" s="214">
        <v>0</v>
      </c>
      <c r="R165" s="214">
        <f>Q165*H165</f>
        <v>0</v>
      </c>
      <c r="S165" s="214">
        <v>0</v>
      </c>
      <c r="T165" s="215">
        <f>S165*H165</f>
        <v>0</v>
      </c>
      <c r="U165" s="37"/>
      <c r="V165" s="37"/>
      <c r="W165" s="37"/>
      <c r="X165" s="37"/>
      <c r="Y165" s="37"/>
      <c r="Z165" s="37"/>
      <c r="AA165" s="37"/>
      <c r="AB165" s="37"/>
      <c r="AC165" s="37"/>
      <c r="AD165" s="37"/>
      <c r="AE165" s="37"/>
      <c r="AR165" s="216" t="s">
        <v>319</v>
      </c>
      <c r="AT165" s="216" t="s">
        <v>582</v>
      </c>
      <c r="AU165" s="216" t="s">
        <v>82</v>
      </c>
      <c r="AY165" s="18" t="s">
        <v>283</v>
      </c>
      <c r="BE165" s="217">
        <f>IF(N165="základná",J165,0)</f>
        <v>0</v>
      </c>
      <c r="BF165" s="217">
        <f>IF(N165="znížená",J165,0)</f>
        <v>0</v>
      </c>
      <c r="BG165" s="217">
        <f>IF(N165="zákl. prenesená",J165,0)</f>
        <v>0</v>
      </c>
      <c r="BH165" s="217">
        <f>IF(N165="zníž. prenesená",J165,0)</f>
        <v>0</v>
      </c>
      <c r="BI165" s="217">
        <f>IF(N165="nulová",J165,0)</f>
        <v>0</v>
      </c>
      <c r="BJ165" s="18" t="s">
        <v>87</v>
      </c>
      <c r="BK165" s="217">
        <f>ROUND(I165*H165,2)</f>
        <v>0</v>
      </c>
      <c r="BL165" s="18" t="s">
        <v>289</v>
      </c>
      <c r="BM165" s="216" t="s">
        <v>612</v>
      </c>
    </row>
    <row r="166" s="2" customFormat="1" ht="16.5" customHeight="1">
      <c r="A166" s="37"/>
      <c r="B166" s="168"/>
      <c r="C166" s="242" t="s">
        <v>447</v>
      </c>
      <c r="D166" s="242" t="s">
        <v>582</v>
      </c>
      <c r="E166" s="243" t="s">
        <v>2574</v>
      </c>
      <c r="F166" s="244" t="s">
        <v>2575</v>
      </c>
      <c r="G166" s="245" t="s">
        <v>2139</v>
      </c>
      <c r="H166" s="246">
        <v>80</v>
      </c>
      <c r="I166" s="247"/>
      <c r="J166" s="248">
        <f>ROUND(I166*H166,2)</f>
        <v>0</v>
      </c>
      <c r="K166" s="249"/>
      <c r="L166" s="250"/>
      <c r="M166" s="251" t="s">
        <v>1</v>
      </c>
      <c r="N166" s="252" t="s">
        <v>41</v>
      </c>
      <c r="O166" s="81"/>
      <c r="P166" s="214">
        <f>O166*H166</f>
        <v>0</v>
      </c>
      <c r="Q166" s="214">
        <v>0</v>
      </c>
      <c r="R166" s="214">
        <f>Q166*H166</f>
        <v>0</v>
      </c>
      <c r="S166" s="214">
        <v>0</v>
      </c>
      <c r="T166" s="215">
        <f>S166*H166</f>
        <v>0</v>
      </c>
      <c r="U166" s="37"/>
      <c r="V166" s="37"/>
      <c r="W166" s="37"/>
      <c r="X166" s="37"/>
      <c r="Y166" s="37"/>
      <c r="Z166" s="37"/>
      <c r="AA166" s="37"/>
      <c r="AB166" s="37"/>
      <c r="AC166" s="37"/>
      <c r="AD166" s="37"/>
      <c r="AE166" s="37"/>
      <c r="AR166" s="216" t="s">
        <v>319</v>
      </c>
      <c r="AT166" s="216" t="s">
        <v>582</v>
      </c>
      <c r="AU166" s="216" t="s">
        <v>82</v>
      </c>
      <c r="AY166" s="18" t="s">
        <v>283</v>
      </c>
      <c r="BE166" s="217">
        <f>IF(N166="základná",J166,0)</f>
        <v>0</v>
      </c>
      <c r="BF166" s="217">
        <f>IF(N166="znížená",J166,0)</f>
        <v>0</v>
      </c>
      <c r="BG166" s="217">
        <f>IF(N166="zákl. prenesená",J166,0)</f>
        <v>0</v>
      </c>
      <c r="BH166" s="217">
        <f>IF(N166="zníž. prenesená",J166,0)</f>
        <v>0</v>
      </c>
      <c r="BI166" s="217">
        <f>IF(N166="nulová",J166,0)</f>
        <v>0</v>
      </c>
      <c r="BJ166" s="18" t="s">
        <v>87</v>
      </c>
      <c r="BK166" s="217">
        <f>ROUND(I166*H166,2)</f>
        <v>0</v>
      </c>
      <c r="BL166" s="18" t="s">
        <v>289</v>
      </c>
      <c r="BM166" s="216" t="s">
        <v>620</v>
      </c>
    </row>
    <row r="167" s="2" customFormat="1" ht="16.5" customHeight="1">
      <c r="A167" s="37"/>
      <c r="B167" s="168"/>
      <c r="C167" s="204" t="s">
        <v>464</v>
      </c>
      <c r="D167" s="204" t="s">
        <v>285</v>
      </c>
      <c r="E167" s="205" t="s">
        <v>2578</v>
      </c>
      <c r="F167" s="206" t="s">
        <v>2579</v>
      </c>
      <c r="G167" s="207" t="s">
        <v>2139</v>
      </c>
      <c r="H167" s="208">
        <v>8</v>
      </c>
      <c r="I167" s="209"/>
      <c r="J167" s="210">
        <f>ROUND(I167*H167,2)</f>
        <v>0</v>
      </c>
      <c r="K167" s="211"/>
      <c r="L167" s="38"/>
      <c r="M167" s="212" t="s">
        <v>1</v>
      </c>
      <c r="N167" s="213" t="s">
        <v>41</v>
      </c>
      <c r="O167" s="81"/>
      <c r="P167" s="214">
        <f>O167*H167</f>
        <v>0</v>
      </c>
      <c r="Q167" s="214">
        <v>0</v>
      </c>
      <c r="R167" s="214">
        <f>Q167*H167</f>
        <v>0</v>
      </c>
      <c r="S167" s="214">
        <v>0</v>
      </c>
      <c r="T167" s="215">
        <f>S167*H167</f>
        <v>0</v>
      </c>
      <c r="U167" s="37"/>
      <c r="V167" s="37"/>
      <c r="W167" s="37"/>
      <c r="X167" s="37"/>
      <c r="Y167" s="37"/>
      <c r="Z167" s="37"/>
      <c r="AA167" s="37"/>
      <c r="AB167" s="37"/>
      <c r="AC167" s="37"/>
      <c r="AD167" s="37"/>
      <c r="AE167" s="37"/>
      <c r="AR167" s="216" t="s">
        <v>289</v>
      </c>
      <c r="AT167" s="216" t="s">
        <v>285</v>
      </c>
      <c r="AU167" s="216" t="s">
        <v>82</v>
      </c>
      <c r="AY167" s="18" t="s">
        <v>283</v>
      </c>
      <c r="BE167" s="217">
        <f>IF(N167="základná",J167,0)</f>
        <v>0</v>
      </c>
      <c r="BF167" s="217">
        <f>IF(N167="znížená",J167,0)</f>
        <v>0</v>
      </c>
      <c r="BG167" s="217">
        <f>IF(N167="zákl. prenesená",J167,0)</f>
        <v>0</v>
      </c>
      <c r="BH167" s="217">
        <f>IF(N167="zníž. prenesená",J167,0)</f>
        <v>0</v>
      </c>
      <c r="BI167" s="217">
        <f>IF(N167="nulová",J167,0)</f>
        <v>0</v>
      </c>
      <c r="BJ167" s="18" t="s">
        <v>87</v>
      </c>
      <c r="BK167" s="217">
        <f>ROUND(I167*H167,2)</f>
        <v>0</v>
      </c>
      <c r="BL167" s="18" t="s">
        <v>289</v>
      </c>
      <c r="BM167" s="216" t="s">
        <v>632</v>
      </c>
    </row>
    <row r="168" s="2" customFormat="1" ht="33" customHeight="1">
      <c r="A168" s="37"/>
      <c r="B168" s="168"/>
      <c r="C168" s="242" t="s">
        <v>469</v>
      </c>
      <c r="D168" s="242" t="s">
        <v>582</v>
      </c>
      <c r="E168" s="243" t="s">
        <v>2580</v>
      </c>
      <c r="F168" s="244" t="s">
        <v>2581</v>
      </c>
      <c r="G168" s="245" t="s">
        <v>2139</v>
      </c>
      <c r="H168" s="246">
        <v>8</v>
      </c>
      <c r="I168" s="247"/>
      <c r="J168" s="248">
        <f>ROUND(I168*H168,2)</f>
        <v>0</v>
      </c>
      <c r="K168" s="249"/>
      <c r="L168" s="250"/>
      <c r="M168" s="251" t="s">
        <v>1</v>
      </c>
      <c r="N168" s="252" t="s">
        <v>41</v>
      </c>
      <c r="O168" s="81"/>
      <c r="P168" s="214">
        <f>O168*H168</f>
        <v>0</v>
      </c>
      <c r="Q168" s="214">
        <v>0</v>
      </c>
      <c r="R168" s="214">
        <f>Q168*H168</f>
        <v>0</v>
      </c>
      <c r="S168" s="214">
        <v>0</v>
      </c>
      <c r="T168" s="215">
        <f>S168*H168</f>
        <v>0</v>
      </c>
      <c r="U168" s="37"/>
      <c r="V168" s="37"/>
      <c r="W168" s="37"/>
      <c r="X168" s="37"/>
      <c r="Y168" s="37"/>
      <c r="Z168" s="37"/>
      <c r="AA168" s="37"/>
      <c r="AB168" s="37"/>
      <c r="AC168" s="37"/>
      <c r="AD168" s="37"/>
      <c r="AE168" s="37"/>
      <c r="AR168" s="216" t="s">
        <v>319</v>
      </c>
      <c r="AT168" s="216" t="s">
        <v>582</v>
      </c>
      <c r="AU168" s="216" t="s">
        <v>82</v>
      </c>
      <c r="AY168" s="18" t="s">
        <v>283</v>
      </c>
      <c r="BE168" s="217">
        <f>IF(N168="základná",J168,0)</f>
        <v>0</v>
      </c>
      <c r="BF168" s="217">
        <f>IF(N168="znížená",J168,0)</f>
        <v>0</v>
      </c>
      <c r="BG168" s="217">
        <f>IF(N168="zákl. prenesená",J168,0)</f>
        <v>0</v>
      </c>
      <c r="BH168" s="217">
        <f>IF(N168="zníž. prenesená",J168,0)</f>
        <v>0</v>
      </c>
      <c r="BI168" s="217">
        <f>IF(N168="nulová",J168,0)</f>
        <v>0</v>
      </c>
      <c r="BJ168" s="18" t="s">
        <v>87</v>
      </c>
      <c r="BK168" s="217">
        <f>ROUND(I168*H168,2)</f>
        <v>0</v>
      </c>
      <c r="BL168" s="18" t="s">
        <v>289</v>
      </c>
      <c r="BM168" s="216" t="s">
        <v>646</v>
      </c>
    </row>
    <row r="169" s="12" customFormat="1" ht="25.92" customHeight="1">
      <c r="A169" s="12"/>
      <c r="B169" s="191"/>
      <c r="C169" s="12"/>
      <c r="D169" s="192" t="s">
        <v>74</v>
      </c>
      <c r="E169" s="193" t="s">
        <v>2188</v>
      </c>
      <c r="F169" s="193" t="s">
        <v>2118</v>
      </c>
      <c r="G169" s="12"/>
      <c r="H169" s="12"/>
      <c r="I169" s="194"/>
      <c r="J169" s="195">
        <f>BK169</f>
        <v>0</v>
      </c>
      <c r="K169" s="12"/>
      <c r="L169" s="191"/>
      <c r="M169" s="196"/>
      <c r="N169" s="197"/>
      <c r="O169" s="197"/>
      <c r="P169" s="198">
        <f>SUM(P170:P171)</f>
        <v>0</v>
      </c>
      <c r="Q169" s="197"/>
      <c r="R169" s="198">
        <f>SUM(R170:R171)</f>
        <v>0</v>
      </c>
      <c r="S169" s="197"/>
      <c r="T169" s="199">
        <f>SUM(T170:T171)</f>
        <v>0</v>
      </c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R169" s="192" t="s">
        <v>82</v>
      </c>
      <c r="AT169" s="200" t="s">
        <v>74</v>
      </c>
      <c r="AU169" s="200" t="s">
        <v>75</v>
      </c>
      <c r="AY169" s="192" t="s">
        <v>283</v>
      </c>
      <c r="BK169" s="201">
        <f>SUM(BK170:BK171)</f>
        <v>0</v>
      </c>
    </row>
    <row r="170" s="2" customFormat="1" ht="16.5" customHeight="1">
      <c r="A170" s="37"/>
      <c r="B170" s="168"/>
      <c r="C170" s="204" t="s">
        <v>473</v>
      </c>
      <c r="D170" s="204" t="s">
        <v>285</v>
      </c>
      <c r="E170" s="205" t="s">
        <v>2582</v>
      </c>
      <c r="F170" s="206" t="s">
        <v>2583</v>
      </c>
      <c r="G170" s="207" t="s">
        <v>2121</v>
      </c>
      <c r="H170" s="208">
        <v>10</v>
      </c>
      <c r="I170" s="209"/>
      <c r="J170" s="210">
        <f>ROUND(I170*H170,2)</f>
        <v>0</v>
      </c>
      <c r="K170" s="211"/>
      <c r="L170" s="38"/>
      <c r="M170" s="212" t="s">
        <v>1</v>
      </c>
      <c r="N170" s="213" t="s">
        <v>41</v>
      </c>
      <c r="O170" s="81"/>
      <c r="P170" s="214">
        <f>O170*H170</f>
        <v>0</v>
      </c>
      <c r="Q170" s="214">
        <v>0</v>
      </c>
      <c r="R170" s="214">
        <f>Q170*H170</f>
        <v>0</v>
      </c>
      <c r="S170" s="214">
        <v>0</v>
      </c>
      <c r="T170" s="215">
        <f>S170*H170</f>
        <v>0</v>
      </c>
      <c r="U170" s="37"/>
      <c r="V170" s="37"/>
      <c r="W170" s="37"/>
      <c r="X170" s="37"/>
      <c r="Y170" s="37"/>
      <c r="Z170" s="37"/>
      <c r="AA170" s="37"/>
      <c r="AB170" s="37"/>
      <c r="AC170" s="37"/>
      <c r="AD170" s="37"/>
      <c r="AE170" s="37"/>
      <c r="AR170" s="216" t="s">
        <v>289</v>
      </c>
      <c r="AT170" s="216" t="s">
        <v>285</v>
      </c>
      <c r="AU170" s="216" t="s">
        <v>82</v>
      </c>
      <c r="AY170" s="18" t="s">
        <v>283</v>
      </c>
      <c r="BE170" s="217">
        <f>IF(N170="základná",J170,0)</f>
        <v>0</v>
      </c>
      <c r="BF170" s="217">
        <f>IF(N170="znížená",J170,0)</f>
        <v>0</v>
      </c>
      <c r="BG170" s="217">
        <f>IF(N170="zákl. prenesená",J170,0)</f>
        <v>0</v>
      </c>
      <c r="BH170" s="217">
        <f>IF(N170="zníž. prenesená",J170,0)</f>
        <v>0</v>
      </c>
      <c r="BI170" s="217">
        <f>IF(N170="nulová",J170,0)</f>
        <v>0</v>
      </c>
      <c r="BJ170" s="18" t="s">
        <v>87</v>
      </c>
      <c r="BK170" s="217">
        <f>ROUND(I170*H170,2)</f>
        <v>0</v>
      </c>
      <c r="BL170" s="18" t="s">
        <v>289</v>
      </c>
      <c r="BM170" s="216" t="s">
        <v>656</v>
      </c>
    </row>
    <row r="171" s="2" customFormat="1" ht="24.15" customHeight="1">
      <c r="A171" s="37"/>
      <c r="B171" s="168"/>
      <c r="C171" s="204" t="s">
        <v>496</v>
      </c>
      <c r="D171" s="204" t="s">
        <v>285</v>
      </c>
      <c r="E171" s="205" t="s">
        <v>2126</v>
      </c>
      <c r="F171" s="206" t="s">
        <v>2127</v>
      </c>
      <c r="G171" s="207" t="s">
        <v>2121</v>
      </c>
      <c r="H171" s="208">
        <v>20</v>
      </c>
      <c r="I171" s="209"/>
      <c r="J171" s="210">
        <f>ROUND(I171*H171,2)</f>
        <v>0</v>
      </c>
      <c r="K171" s="211"/>
      <c r="L171" s="38"/>
      <c r="M171" s="256" t="s">
        <v>1</v>
      </c>
      <c r="N171" s="257" t="s">
        <v>41</v>
      </c>
      <c r="O171" s="258"/>
      <c r="P171" s="259">
        <f>O171*H171</f>
        <v>0</v>
      </c>
      <c r="Q171" s="259">
        <v>0</v>
      </c>
      <c r="R171" s="259">
        <f>Q171*H171</f>
        <v>0</v>
      </c>
      <c r="S171" s="259">
        <v>0</v>
      </c>
      <c r="T171" s="260">
        <f>S171*H171</f>
        <v>0</v>
      </c>
      <c r="U171" s="37"/>
      <c r="V171" s="37"/>
      <c r="W171" s="37"/>
      <c r="X171" s="37"/>
      <c r="Y171" s="37"/>
      <c r="Z171" s="37"/>
      <c r="AA171" s="37"/>
      <c r="AB171" s="37"/>
      <c r="AC171" s="37"/>
      <c r="AD171" s="37"/>
      <c r="AE171" s="37"/>
      <c r="AR171" s="216" t="s">
        <v>289</v>
      </c>
      <c r="AT171" s="216" t="s">
        <v>285</v>
      </c>
      <c r="AU171" s="216" t="s">
        <v>82</v>
      </c>
      <c r="AY171" s="18" t="s">
        <v>283</v>
      </c>
      <c r="BE171" s="217">
        <f>IF(N171="základná",J171,0)</f>
        <v>0</v>
      </c>
      <c r="BF171" s="217">
        <f>IF(N171="znížená",J171,0)</f>
        <v>0</v>
      </c>
      <c r="BG171" s="217">
        <f>IF(N171="zákl. prenesená",J171,0)</f>
        <v>0</v>
      </c>
      <c r="BH171" s="217">
        <f>IF(N171="zníž. prenesená",J171,0)</f>
        <v>0</v>
      </c>
      <c r="BI171" s="217">
        <f>IF(N171="nulová",J171,0)</f>
        <v>0</v>
      </c>
      <c r="BJ171" s="18" t="s">
        <v>87</v>
      </c>
      <c r="BK171" s="217">
        <f>ROUND(I171*H171,2)</f>
        <v>0</v>
      </c>
      <c r="BL171" s="18" t="s">
        <v>289</v>
      </c>
      <c r="BM171" s="216" t="s">
        <v>666</v>
      </c>
    </row>
    <row r="172" s="2" customFormat="1" ht="6.96" customHeight="1">
      <c r="A172" s="37"/>
      <c r="B172" s="64"/>
      <c r="C172" s="65"/>
      <c r="D172" s="65"/>
      <c r="E172" s="65"/>
      <c r="F172" s="65"/>
      <c r="G172" s="65"/>
      <c r="H172" s="65"/>
      <c r="I172" s="65"/>
      <c r="J172" s="65"/>
      <c r="K172" s="65"/>
      <c r="L172" s="38"/>
      <c r="M172" s="37"/>
      <c r="O172" s="37"/>
      <c r="P172" s="37"/>
      <c r="Q172" s="37"/>
      <c r="R172" s="37"/>
      <c r="S172" s="37"/>
      <c r="T172" s="37"/>
      <c r="U172" s="37"/>
      <c r="V172" s="37"/>
      <c r="W172" s="37"/>
      <c r="X172" s="37"/>
      <c r="Y172" s="37"/>
      <c r="Z172" s="37"/>
      <c r="AA172" s="37"/>
      <c r="AB172" s="37"/>
      <c r="AC172" s="37"/>
      <c r="AD172" s="37"/>
      <c r="AE172" s="37"/>
    </row>
  </sheetData>
  <autoFilter ref="C133:K171"/>
  <mergeCells count="17">
    <mergeCell ref="E7:H7"/>
    <mergeCell ref="E9:H9"/>
    <mergeCell ref="E11:H11"/>
    <mergeCell ref="E20:H20"/>
    <mergeCell ref="E29:H29"/>
    <mergeCell ref="E85:H85"/>
    <mergeCell ref="E87:H87"/>
    <mergeCell ref="E89:H89"/>
    <mergeCell ref="D106:F106"/>
    <mergeCell ref="D107:F107"/>
    <mergeCell ref="D108:F108"/>
    <mergeCell ref="D109:F109"/>
    <mergeCell ref="D110:F110"/>
    <mergeCell ref="E122:H122"/>
    <mergeCell ref="E124:H124"/>
    <mergeCell ref="E126:H126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3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7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8" t="s">
        <v>182</v>
      </c>
    </row>
    <row r="3" s="1" customFormat="1" ht="6.96" customHeight="1">
      <c r="B3" s="19"/>
      <c r="C3" s="20"/>
      <c r="D3" s="20"/>
      <c r="E3" s="20"/>
      <c r="F3" s="20"/>
      <c r="G3" s="20"/>
      <c r="H3" s="20"/>
      <c r="I3" s="20"/>
      <c r="J3" s="20"/>
      <c r="K3" s="20"/>
      <c r="L3" s="21"/>
      <c r="AT3" s="18" t="s">
        <v>75</v>
      </c>
    </row>
    <row r="4" s="1" customFormat="1" ht="24.96" customHeight="1">
      <c r="B4" s="21"/>
      <c r="D4" s="22" t="s">
        <v>221</v>
      </c>
      <c r="L4" s="21"/>
      <c r="M4" s="133" t="s">
        <v>9</v>
      </c>
      <c r="AT4" s="18" t="s">
        <v>3</v>
      </c>
    </row>
    <row r="5" s="1" customFormat="1" ht="6.96" customHeight="1">
      <c r="B5" s="21"/>
      <c r="L5" s="21"/>
    </row>
    <row r="6" s="1" customFormat="1" ht="12" customHeight="1">
      <c r="B6" s="21"/>
      <c r="D6" s="31" t="s">
        <v>15</v>
      </c>
      <c r="L6" s="21"/>
    </row>
    <row r="7" s="1" customFormat="1" ht="26.25" customHeight="1">
      <c r="B7" s="21"/>
      <c r="E7" s="134" t="str">
        <f>'Rekapitulácia stavby'!K6</f>
        <v>Komplexná rekonštrukcia a realizácia nadstavby budovy študenského domova4,Tr. SNP53,Banská Bystrica</v>
      </c>
      <c r="F7" s="31"/>
      <c r="G7" s="31"/>
      <c r="H7" s="31"/>
      <c r="L7" s="21"/>
    </row>
    <row r="8" s="1" customFormat="1" ht="12" customHeight="1">
      <c r="B8" s="21"/>
      <c r="D8" s="31" t="s">
        <v>222</v>
      </c>
      <c r="L8" s="21"/>
    </row>
    <row r="9" s="2" customFormat="1" ht="16.5" customHeight="1">
      <c r="A9" s="37"/>
      <c r="B9" s="38"/>
      <c r="C9" s="37"/>
      <c r="D9" s="37"/>
      <c r="E9" s="134" t="s">
        <v>5317</v>
      </c>
      <c r="F9" s="37"/>
      <c r="G9" s="37"/>
      <c r="H9" s="37"/>
      <c r="I9" s="37"/>
      <c r="J9" s="37"/>
      <c r="K9" s="37"/>
      <c r="L9" s="59"/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</row>
    <row r="10" s="2" customFormat="1" ht="12" customHeight="1">
      <c r="A10" s="37"/>
      <c r="B10" s="38"/>
      <c r="C10" s="37"/>
      <c r="D10" s="31" t="s">
        <v>224</v>
      </c>
      <c r="E10" s="37"/>
      <c r="F10" s="37"/>
      <c r="G10" s="37"/>
      <c r="H10" s="37"/>
      <c r="I10" s="37"/>
      <c r="J10" s="37"/>
      <c r="K10" s="37"/>
      <c r="L10" s="59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</row>
    <row r="11" s="2" customFormat="1" ht="16.5" customHeight="1">
      <c r="A11" s="37"/>
      <c r="B11" s="38"/>
      <c r="C11" s="37"/>
      <c r="D11" s="37"/>
      <c r="E11" s="71" t="s">
        <v>6091</v>
      </c>
      <c r="F11" s="37"/>
      <c r="G11" s="37"/>
      <c r="H11" s="37"/>
      <c r="I11" s="37"/>
      <c r="J11" s="37"/>
      <c r="K11" s="37"/>
      <c r="L11" s="59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</row>
    <row r="12" s="2" customFormat="1">
      <c r="A12" s="37"/>
      <c r="B12" s="38"/>
      <c r="C12" s="37"/>
      <c r="D12" s="37"/>
      <c r="E12" s="37"/>
      <c r="F12" s="37"/>
      <c r="G12" s="37"/>
      <c r="H12" s="37"/>
      <c r="I12" s="37"/>
      <c r="J12" s="37"/>
      <c r="K12" s="37"/>
      <c r="L12" s="59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</row>
    <row r="13" s="2" customFormat="1" ht="12" customHeight="1">
      <c r="A13" s="37"/>
      <c r="B13" s="38"/>
      <c r="C13" s="37"/>
      <c r="D13" s="31" t="s">
        <v>17</v>
      </c>
      <c r="E13" s="37"/>
      <c r="F13" s="26" t="s">
        <v>1</v>
      </c>
      <c r="G13" s="37"/>
      <c r="H13" s="37"/>
      <c r="I13" s="31" t="s">
        <v>18</v>
      </c>
      <c r="J13" s="26" t="s">
        <v>1</v>
      </c>
      <c r="K13" s="37"/>
      <c r="L13" s="59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</row>
    <row r="14" s="2" customFormat="1" ht="12" customHeight="1">
      <c r="A14" s="37"/>
      <c r="B14" s="38"/>
      <c r="C14" s="37"/>
      <c r="D14" s="31" t="s">
        <v>19</v>
      </c>
      <c r="E14" s="37"/>
      <c r="F14" s="26" t="s">
        <v>33</v>
      </c>
      <c r="G14" s="37"/>
      <c r="H14" s="37"/>
      <c r="I14" s="31" t="s">
        <v>21</v>
      </c>
      <c r="J14" s="73" t="str">
        <f>'Rekapitulácia stavby'!AN8</f>
        <v>10. 9. 2024</v>
      </c>
      <c r="K14" s="37"/>
      <c r="L14" s="59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="2" customFormat="1" ht="10.8" customHeight="1">
      <c r="A15" s="37"/>
      <c r="B15" s="38"/>
      <c r="C15" s="37"/>
      <c r="D15" s="37"/>
      <c r="E15" s="37"/>
      <c r="F15" s="37"/>
      <c r="G15" s="37"/>
      <c r="H15" s="37"/>
      <c r="I15" s="37"/>
      <c r="J15" s="37"/>
      <c r="K15" s="37"/>
      <c r="L15" s="59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="2" customFormat="1" ht="12" customHeight="1">
      <c r="A16" s="37"/>
      <c r="B16" s="38"/>
      <c r="C16" s="37"/>
      <c r="D16" s="31" t="s">
        <v>23</v>
      </c>
      <c r="E16" s="37"/>
      <c r="F16" s="37"/>
      <c r="G16" s="37"/>
      <c r="H16" s="37"/>
      <c r="I16" s="31" t="s">
        <v>24</v>
      </c>
      <c r="J16" s="26" t="str">
        <f>IF('Rekapitulácia stavby'!AN10="","",'Rekapitulácia stavby'!AN10)</f>
        <v/>
      </c>
      <c r="K16" s="37"/>
      <c r="L16" s="59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="2" customFormat="1" ht="18" customHeight="1">
      <c r="A17" s="37"/>
      <c r="B17" s="38"/>
      <c r="C17" s="37"/>
      <c r="D17" s="37"/>
      <c r="E17" s="26" t="str">
        <f>IF('Rekapitulácia stavby'!E11="","",'Rekapitulácia stavby'!E11)</f>
        <v>Univerzita Mateja Bela v Banskej Bystrici</v>
      </c>
      <c r="F17" s="37"/>
      <c r="G17" s="37"/>
      <c r="H17" s="37"/>
      <c r="I17" s="31" t="s">
        <v>26</v>
      </c>
      <c r="J17" s="26" t="str">
        <f>IF('Rekapitulácia stavby'!AN11="","",'Rekapitulácia stavby'!AN11)</f>
        <v/>
      </c>
      <c r="K17" s="37"/>
      <c r="L17" s="59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="2" customFormat="1" ht="6.96" customHeight="1">
      <c r="A18" s="37"/>
      <c r="B18" s="38"/>
      <c r="C18" s="37"/>
      <c r="D18" s="37"/>
      <c r="E18" s="37"/>
      <c r="F18" s="37"/>
      <c r="G18" s="37"/>
      <c r="H18" s="37"/>
      <c r="I18" s="37"/>
      <c r="J18" s="37"/>
      <c r="K18" s="37"/>
      <c r="L18" s="59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="2" customFormat="1" ht="12" customHeight="1">
      <c r="A19" s="37"/>
      <c r="B19" s="38"/>
      <c r="C19" s="37"/>
      <c r="D19" s="31" t="s">
        <v>27</v>
      </c>
      <c r="E19" s="37"/>
      <c r="F19" s="37"/>
      <c r="G19" s="37"/>
      <c r="H19" s="37"/>
      <c r="I19" s="31" t="s">
        <v>24</v>
      </c>
      <c r="J19" s="32" t="str">
        <f>'Rekapitulácia stavby'!AN13</f>
        <v>Vyplň údaj</v>
      </c>
      <c r="K19" s="37"/>
      <c r="L19" s="59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="2" customFormat="1" ht="18" customHeight="1">
      <c r="A20" s="37"/>
      <c r="B20" s="38"/>
      <c r="C20" s="37"/>
      <c r="D20" s="37"/>
      <c r="E20" s="32" t="str">
        <f>'Rekapitulácia stavby'!E14</f>
        <v>Vyplň údaj</v>
      </c>
      <c r="F20" s="26"/>
      <c r="G20" s="26"/>
      <c r="H20" s="26"/>
      <c r="I20" s="31" t="s">
        <v>26</v>
      </c>
      <c r="J20" s="32" t="str">
        <f>'Rekapitulácia stavby'!AN14</f>
        <v>Vyplň údaj</v>
      </c>
      <c r="K20" s="37"/>
      <c r="L20" s="59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="2" customFormat="1" ht="6.96" customHeight="1">
      <c r="A21" s="37"/>
      <c r="B21" s="38"/>
      <c r="C21" s="37"/>
      <c r="D21" s="37"/>
      <c r="E21" s="37"/>
      <c r="F21" s="37"/>
      <c r="G21" s="37"/>
      <c r="H21" s="37"/>
      <c r="I21" s="37"/>
      <c r="J21" s="37"/>
      <c r="K21" s="37"/>
      <c r="L21" s="59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="2" customFormat="1" ht="12" customHeight="1">
      <c r="A22" s="37"/>
      <c r="B22" s="38"/>
      <c r="C22" s="37"/>
      <c r="D22" s="31" t="s">
        <v>29</v>
      </c>
      <c r="E22" s="37"/>
      <c r="F22" s="37"/>
      <c r="G22" s="37"/>
      <c r="H22" s="37"/>
      <c r="I22" s="31" t="s">
        <v>24</v>
      </c>
      <c r="J22" s="26" t="str">
        <f>IF('Rekapitulácia stavby'!AN16="","",'Rekapitulácia stavby'!AN16)</f>
        <v/>
      </c>
      <c r="K22" s="37"/>
      <c r="L22" s="59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="2" customFormat="1" ht="18" customHeight="1">
      <c r="A23" s="37"/>
      <c r="B23" s="38"/>
      <c r="C23" s="37"/>
      <c r="D23" s="37"/>
      <c r="E23" s="26" t="str">
        <f>IF('Rekapitulácia stavby'!E17="","",'Rekapitulácia stavby'!E17)</f>
        <v>Insvet s.r.o.,Koeice</v>
      </c>
      <c r="F23" s="37"/>
      <c r="G23" s="37"/>
      <c r="H23" s="37"/>
      <c r="I23" s="31" t="s">
        <v>26</v>
      </c>
      <c r="J23" s="26" t="str">
        <f>IF('Rekapitulácia stavby'!AN17="","",'Rekapitulácia stavby'!AN17)</f>
        <v/>
      </c>
      <c r="K23" s="37"/>
      <c r="L23" s="59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="2" customFormat="1" ht="6.96" customHeight="1">
      <c r="A24" s="37"/>
      <c r="B24" s="38"/>
      <c r="C24" s="37"/>
      <c r="D24" s="37"/>
      <c r="E24" s="37"/>
      <c r="F24" s="37"/>
      <c r="G24" s="37"/>
      <c r="H24" s="37"/>
      <c r="I24" s="37"/>
      <c r="J24" s="37"/>
      <c r="K24" s="37"/>
      <c r="L24" s="59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="2" customFormat="1" ht="12" customHeight="1">
      <c r="A25" s="37"/>
      <c r="B25" s="38"/>
      <c r="C25" s="37"/>
      <c r="D25" s="31" t="s">
        <v>32</v>
      </c>
      <c r="E25" s="37"/>
      <c r="F25" s="37"/>
      <c r="G25" s="37"/>
      <c r="H25" s="37"/>
      <c r="I25" s="31" t="s">
        <v>24</v>
      </c>
      <c r="J25" s="26" t="str">
        <f>IF('Rekapitulácia stavby'!AN19="","",'Rekapitulácia stavby'!AN19)</f>
        <v/>
      </c>
      <c r="K25" s="37"/>
      <c r="L25" s="59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</row>
    <row r="26" s="2" customFormat="1" ht="18" customHeight="1">
      <c r="A26" s="37"/>
      <c r="B26" s="38"/>
      <c r="C26" s="37"/>
      <c r="D26" s="37"/>
      <c r="E26" s="26" t="str">
        <f>IF('Rekapitulácia stavby'!E20="","",'Rekapitulácia stavby'!E20)</f>
        <v xml:space="preserve"> </v>
      </c>
      <c r="F26" s="37"/>
      <c r="G26" s="37"/>
      <c r="H26" s="37"/>
      <c r="I26" s="31" t="s">
        <v>26</v>
      </c>
      <c r="J26" s="26" t="str">
        <f>IF('Rekapitulácia stavby'!AN20="","",'Rekapitulácia stavby'!AN20)</f>
        <v/>
      </c>
      <c r="K26" s="37"/>
      <c r="L26" s="59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="2" customFormat="1" ht="6.96" customHeight="1">
      <c r="A27" s="37"/>
      <c r="B27" s="38"/>
      <c r="C27" s="37"/>
      <c r="D27" s="37"/>
      <c r="E27" s="37"/>
      <c r="F27" s="37"/>
      <c r="G27" s="37"/>
      <c r="H27" s="37"/>
      <c r="I27" s="37"/>
      <c r="J27" s="37"/>
      <c r="K27" s="37"/>
      <c r="L27" s="59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</row>
    <row r="28" s="2" customFormat="1" ht="12" customHeight="1">
      <c r="A28" s="37"/>
      <c r="B28" s="38"/>
      <c r="C28" s="37"/>
      <c r="D28" s="31" t="s">
        <v>34</v>
      </c>
      <c r="E28" s="37"/>
      <c r="F28" s="37"/>
      <c r="G28" s="37"/>
      <c r="H28" s="37"/>
      <c r="I28" s="37"/>
      <c r="J28" s="37"/>
      <c r="K28" s="37"/>
      <c r="L28" s="59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</row>
    <row r="29" s="8" customFormat="1" ht="16.5" customHeight="1">
      <c r="A29" s="136"/>
      <c r="B29" s="137"/>
      <c r="C29" s="136"/>
      <c r="D29" s="136"/>
      <c r="E29" s="35" t="s">
        <v>1</v>
      </c>
      <c r="F29" s="35"/>
      <c r="G29" s="35"/>
      <c r="H29" s="35"/>
      <c r="I29" s="136"/>
      <c r="J29" s="136"/>
      <c r="K29" s="136"/>
      <c r="L29" s="138"/>
      <c r="S29" s="136"/>
      <c r="T29" s="136"/>
      <c r="U29" s="136"/>
      <c r="V29" s="136"/>
      <c r="W29" s="136"/>
      <c r="X29" s="136"/>
      <c r="Y29" s="136"/>
      <c r="Z29" s="136"/>
      <c r="AA29" s="136"/>
      <c r="AB29" s="136"/>
      <c r="AC29" s="136"/>
      <c r="AD29" s="136"/>
      <c r="AE29" s="136"/>
    </row>
    <row r="30" s="2" customFormat="1" ht="6.96" customHeight="1">
      <c r="A30" s="37"/>
      <c r="B30" s="38"/>
      <c r="C30" s="37"/>
      <c r="D30" s="37"/>
      <c r="E30" s="37"/>
      <c r="F30" s="37"/>
      <c r="G30" s="37"/>
      <c r="H30" s="37"/>
      <c r="I30" s="37"/>
      <c r="J30" s="37"/>
      <c r="K30" s="37"/>
      <c r="L30" s="59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</row>
    <row r="31" s="2" customFormat="1" ht="6.96" customHeight="1">
      <c r="A31" s="37"/>
      <c r="B31" s="38"/>
      <c r="C31" s="37"/>
      <c r="D31" s="94"/>
      <c r="E31" s="94"/>
      <c r="F31" s="94"/>
      <c r="G31" s="94"/>
      <c r="H31" s="94"/>
      <c r="I31" s="94"/>
      <c r="J31" s="94"/>
      <c r="K31" s="94"/>
      <c r="L31" s="59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</row>
    <row r="32" s="2" customFormat="1" ht="14.4" customHeight="1">
      <c r="A32" s="37"/>
      <c r="B32" s="38"/>
      <c r="C32" s="37"/>
      <c r="D32" s="26" t="s">
        <v>228</v>
      </c>
      <c r="E32" s="37"/>
      <c r="F32" s="37"/>
      <c r="G32" s="37"/>
      <c r="H32" s="37"/>
      <c r="I32" s="37"/>
      <c r="J32" s="139">
        <f>J98</f>
        <v>0</v>
      </c>
      <c r="K32" s="37"/>
      <c r="L32" s="59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</row>
    <row r="33" s="2" customFormat="1" ht="14.4" customHeight="1">
      <c r="A33" s="37"/>
      <c r="B33" s="38"/>
      <c r="C33" s="37"/>
      <c r="D33" s="140" t="s">
        <v>229</v>
      </c>
      <c r="E33" s="37"/>
      <c r="F33" s="37"/>
      <c r="G33" s="37"/>
      <c r="H33" s="37"/>
      <c r="I33" s="37"/>
      <c r="J33" s="139">
        <f>J110</f>
        <v>0</v>
      </c>
      <c r="K33" s="37"/>
      <c r="L33" s="59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</row>
    <row r="34" s="2" customFormat="1" ht="25.44" customHeight="1">
      <c r="A34" s="37"/>
      <c r="B34" s="38"/>
      <c r="C34" s="37"/>
      <c r="D34" s="141" t="s">
        <v>35</v>
      </c>
      <c r="E34" s="37"/>
      <c r="F34" s="37"/>
      <c r="G34" s="37"/>
      <c r="H34" s="37"/>
      <c r="I34" s="37"/>
      <c r="J34" s="100">
        <f>ROUND(J32 + J33, 2)</f>
        <v>0</v>
      </c>
      <c r="K34" s="37"/>
      <c r="L34" s="59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</row>
    <row r="35" s="2" customFormat="1" ht="6.96" customHeight="1">
      <c r="A35" s="37"/>
      <c r="B35" s="38"/>
      <c r="C35" s="37"/>
      <c r="D35" s="94"/>
      <c r="E35" s="94"/>
      <c r="F35" s="94"/>
      <c r="G35" s="94"/>
      <c r="H35" s="94"/>
      <c r="I35" s="94"/>
      <c r="J35" s="94"/>
      <c r="K35" s="94"/>
      <c r="L35" s="59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</row>
    <row r="36" s="2" customFormat="1" ht="14.4" customHeight="1">
      <c r="A36" s="37"/>
      <c r="B36" s="38"/>
      <c r="C36" s="37"/>
      <c r="D36" s="37"/>
      <c r="E36" s="37"/>
      <c r="F36" s="42" t="s">
        <v>37</v>
      </c>
      <c r="G36" s="37"/>
      <c r="H36" s="37"/>
      <c r="I36" s="42" t="s">
        <v>36</v>
      </c>
      <c r="J36" s="42" t="s">
        <v>38</v>
      </c>
      <c r="K36" s="37"/>
      <c r="L36" s="59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</row>
    <row r="37" s="2" customFormat="1" ht="14.4" customHeight="1">
      <c r="A37" s="37"/>
      <c r="B37" s="38"/>
      <c r="C37" s="37"/>
      <c r="D37" s="135" t="s">
        <v>39</v>
      </c>
      <c r="E37" s="44" t="s">
        <v>40</v>
      </c>
      <c r="F37" s="142">
        <f>ROUND((SUM(BE110:BE117) + SUM(BE139:BE233)),  2)</f>
        <v>0</v>
      </c>
      <c r="G37" s="143"/>
      <c r="H37" s="143"/>
      <c r="I37" s="144">
        <v>0.20000000000000001</v>
      </c>
      <c r="J37" s="142">
        <f>ROUND(((SUM(BE110:BE117) + SUM(BE139:BE233))*I37),  2)</f>
        <v>0</v>
      </c>
      <c r="K37" s="37"/>
      <c r="L37" s="59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</row>
    <row r="38" s="2" customFormat="1" ht="14.4" customHeight="1">
      <c r="A38" s="37"/>
      <c r="B38" s="38"/>
      <c r="C38" s="37"/>
      <c r="D38" s="37"/>
      <c r="E38" s="44" t="s">
        <v>41</v>
      </c>
      <c r="F38" s="142">
        <f>ROUND((SUM(BF110:BF117) + SUM(BF139:BF233)),  2)</f>
        <v>0</v>
      </c>
      <c r="G38" s="143"/>
      <c r="H38" s="143"/>
      <c r="I38" s="144">
        <v>0.20000000000000001</v>
      </c>
      <c r="J38" s="142">
        <f>ROUND(((SUM(BF110:BF117) + SUM(BF139:BF233))*I38),  2)</f>
        <v>0</v>
      </c>
      <c r="K38" s="37"/>
      <c r="L38" s="59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</row>
    <row r="39" hidden="1" s="2" customFormat="1" ht="14.4" customHeight="1">
      <c r="A39" s="37"/>
      <c r="B39" s="38"/>
      <c r="C39" s="37"/>
      <c r="D39" s="37"/>
      <c r="E39" s="31" t="s">
        <v>42</v>
      </c>
      <c r="F39" s="145">
        <f>ROUND((SUM(BG110:BG117) + SUM(BG139:BG233)),  2)</f>
        <v>0</v>
      </c>
      <c r="G39" s="37"/>
      <c r="H39" s="37"/>
      <c r="I39" s="146">
        <v>0.20000000000000001</v>
      </c>
      <c r="J39" s="145">
        <f>0</f>
        <v>0</v>
      </c>
      <c r="K39" s="37"/>
      <c r="L39" s="59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</row>
    <row r="40" hidden="1" s="2" customFormat="1" ht="14.4" customHeight="1">
      <c r="A40" s="37"/>
      <c r="B40" s="38"/>
      <c r="C40" s="37"/>
      <c r="D40" s="37"/>
      <c r="E40" s="31" t="s">
        <v>43</v>
      </c>
      <c r="F40" s="145">
        <f>ROUND((SUM(BH110:BH117) + SUM(BH139:BH233)),  2)</f>
        <v>0</v>
      </c>
      <c r="G40" s="37"/>
      <c r="H40" s="37"/>
      <c r="I40" s="146">
        <v>0.20000000000000001</v>
      </c>
      <c r="J40" s="145">
        <f>0</f>
        <v>0</v>
      </c>
      <c r="K40" s="37"/>
      <c r="L40" s="59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</row>
    <row r="41" hidden="1" s="2" customFormat="1" ht="14.4" customHeight="1">
      <c r="A41" s="37"/>
      <c r="B41" s="38"/>
      <c r="C41" s="37"/>
      <c r="D41" s="37"/>
      <c r="E41" s="44" t="s">
        <v>44</v>
      </c>
      <c r="F41" s="142">
        <f>ROUND((SUM(BI110:BI117) + SUM(BI139:BI233)),  2)</f>
        <v>0</v>
      </c>
      <c r="G41" s="143"/>
      <c r="H41" s="143"/>
      <c r="I41" s="144">
        <v>0</v>
      </c>
      <c r="J41" s="142">
        <f>0</f>
        <v>0</v>
      </c>
      <c r="K41" s="37"/>
      <c r="L41" s="59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</row>
    <row r="42" s="2" customFormat="1" ht="6.96" customHeight="1">
      <c r="A42" s="37"/>
      <c r="B42" s="38"/>
      <c r="C42" s="37"/>
      <c r="D42" s="37"/>
      <c r="E42" s="37"/>
      <c r="F42" s="37"/>
      <c r="G42" s="37"/>
      <c r="H42" s="37"/>
      <c r="I42" s="37"/>
      <c r="J42" s="37"/>
      <c r="K42" s="37"/>
      <c r="L42" s="59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</row>
    <row r="43" s="2" customFormat="1" ht="25.44" customHeight="1">
      <c r="A43" s="37"/>
      <c r="B43" s="38"/>
      <c r="C43" s="147"/>
      <c r="D43" s="148" t="s">
        <v>45</v>
      </c>
      <c r="E43" s="85"/>
      <c r="F43" s="85"/>
      <c r="G43" s="149" t="s">
        <v>46</v>
      </c>
      <c r="H43" s="150" t="s">
        <v>47</v>
      </c>
      <c r="I43" s="85"/>
      <c r="J43" s="151">
        <f>SUM(J34:J41)</f>
        <v>0</v>
      </c>
      <c r="K43" s="152"/>
      <c r="L43" s="59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</row>
    <row r="44" s="2" customFormat="1" ht="14.4" customHeight="1">
      <c r="A44" s="37"/>
      <c r="B44" s="38"/>
      <c r="C44" s="37"/>
      <c r="D44" s="37"/>
      <c r="E44" s="37"/>
      <c r="F44" s="37"/>
      <c r="G44" s="37"/>
      <c r="H44" s="37"/>
      <c r="I44" s="37"/>
      <c r="J44" s="37"/>
      <c r="K44" s="37"/>
      <c r="L44" s="59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</row>
    <row r="45" s="1" customFormat="1" ht="14.4" customHeight="1">
      <c r="B45" s="21"/>
      <c r="L45" s="21"/>
    </row>
    <row r="46" s="1" customFormat="1" ht="14.4" customHeight="1">
      <c r="B46" s="21"/>
      <c r="L46" s="21"/>
    </row>
    <row r="47" s="1" customFormat="1" ht="14.4" customHeight="1">
      <c r="B47" s="21"/>
      <c r="L47" s="21"/>
    </row>
    <row r="48" s="1" customFormat="1" ht="14.4" customHeight="1">
      <c r="B48" s="21"/>
      <c r="L48" s="21"/>
    </row>
    <row r="49" s="1" customFormat="1" ht="14.4" customHeight="1">
      <c r="B49" s="21"/>
      <c r="L49" s="21"/>
    </row>
    <row r="50" s="2" customFormat="1" ht="14.4" customHeight="1">
      <c r="B50" s="59"/>
      <c r="D50" s="60" t="s">
        <v>48</v>
      </c>
      <c r="E50" s="61"/>
      <c r="F50" s="61"/>
      <c r="G50" s="60" t="s">
        <v>49</v>
      </c>
      <c r="H50" s="61"/>
      <c r="I50" s="61"/>
      <c r="J50" s="61"/>
      <c r="K50" s="61"/>
      <c r="L50" s="59"/>
    </row>
    <row r="51">
      <c r="B51" s="21"/>
      <c r="L51" s="21"/>
    </row>
    <row r="52">
      <c r="B52" s="21"/>
      <c r="L52" s="21"/>
    </row>
    <row r="53">
      <c r="B53" s="21"/>
      <c r="L53" s="21"/>
    </row>
    <row r="54">
      <c r="B54" s="21"/>
      <c r="L54" s="21"/>
    </row>
    <row r="55">
      <c r="B55" s="21"/>
      <c r="L55" s="21"/>
    </row>
    <row r="56">
      <c r="B56" s="21"/>
      <c r="L56" s="21"/>
    </row>
    <row r="57">
      <c r="B57" s="21"/>
      <c r="L57" s="21"/>
    </row>
    <row r="58">
      <c r="B58" s="21"/>
      <c r="L58" s="21"/>
    </row>
    <row r="59">
      <c r="B59" s="21"/>
      <c r="L59" s="21"/>
    </row>
    <row r="60">
      <c r="B60" s="21"/>
      <c r="L60" s="21"/>
    </row>
    <row r="61" s="2" customFormat="1">
      <c r="A61" s="37"/>
      <c r="B61" s="38"/>
      <c r="C61" s="37"/>
      <c r="D61" s="62" t="s">
        <v>50</v>
      </c>
      <c r="E61" s="40"/>
      <c r="F61" s="153" t="s">
        <v>51</v>
      </c>
      <c r="G61" s="62" t="s">
        <v>50</v>
      </c>
      <c r="H61" s="40"/>
      <c r="I61" s="40"/>
      <c r="J61" s="154" t="s">
        <v>51</v>
      </c>
      <c r="K61" s="40"/>
      <c r="L61" s="59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</row>
    <row r="62">
      <c r="B62" s="21"/>
      <c r="L62" s="21"/>
    </row>
    <row r="63">
      <c r="B63" s="21"/>
      <c r="L63" s="21"/>
    </row>
    <row r="64">
      <c r="B64" s="21"/>
      <c r="L64" s="21"/>
    </row>
    <row r="65" s="2" customFormat="1">
      <c r="A65" s="37"/>
      <c r="B65" s="38"/>
      <c r="C65" s="37"/>
      <c r="D65" s="60" t="s">
        <v>52</v>
      </c>
      <c r="E65" s="63"/>
      <c r="F65" s="63"/>
      <c r="G65" s="60" t="s">
        <v>53</v>
      </c>
      <c r="H65" s="63"/>
      <c r="I65" s="63"/>
      <c r="J65" s="63"/>
      <c r="K65" s="63"/>
      <c r="L65" s="59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</row>
    <row r="66">
      <c r="B66" s="21"/>
      <c r="L66" s="21"/>
    </row>
    <row r="67">
      <c r="B67" s="21"/>
      <c r="L67" s="21"/>
    </row>
    <row r="68">
      <c r="B68" s="21"/>
      <c r="L68" s="21"/>
    </row>
    <row r="69">
      <c r="B69" s="21"/>
      <c r="L69" s="21"/>
    </row>
    <row r="70">
      <c r="B70" s="21"/>
      <c r="L70" s="21"/>
    </row>
    <row r="71">
      <c r="B71" s="21"/>
      <c r="L71" s="21"/>
    </row>
    <row r="72">
      <c r="B72" s="21"/>
      <c r="L72" s="21"/>
    </row>
    <row r="73">
      <c r="B73" s="21"/>
      <c r="L73" s="21"/>
    </row>
    <row r="74">
      <c r="B74" s="21"/>
      <c r="L74" s="21"/>
    </row>
    <row r="75">
      <c r="B75" s="21"/>
      <c r="L75" s="21"/>
    </row>
    <row r="76" s="2" customFormat="1">
      <c r="A76" s="37"/>
      <c r="B76" s="38"/>
      <c r="C76" s="37"/>
      <c r="D76" s="62" t="s">
        <v>50</v>
      </c>
      <c r="E76" s="40"/>
      <c r="F76" s="153" t="s">
        <v>51</v>
      </c>
      <c r="G76" s="62" t="s">
        <v>50</v>
      </c>
      <c r="H76" s="40"/>
      <c r="I76" s="40"/>
      <c r="J76" s="154" t="s">
        <v>51</v>
      </c>
      <c r="K76" s="40"/>
      <c r="L76" s="59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</row>
    <row r="77" s="2" customFormat="1" ht="14.4" customHeight="1">
      <c r="A77" s="37"/>
      <c r="B77" s="64"/>
      <c r="C77" s="65"/>
      <c r="D77" s="65"/>
      <c r="E77" s="65"/>
      <c r="F77" s="65"/>
      <c r="G77" s="65"/>
      <c r="H77" s="65"/>
      <c r="I77" s="65"/>
      <c r="J77" s="65"/>
      <c r="K77" s="65"/>
      <c r="L77" s="59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</row>
    <row r="81" s="2" customFormat="1" ht="6.96" customHeight="1">
      <c r="A81" s="37"/>
      <c r="B81" s="66"/>
      <c r="C81" s="67"/>
      <c r="D81" s="67"/>
      <c r="E81" s="67"/>
      <c r="F81" s="67"/>
      <c r="G81" s="67"/>
      <c r="H81" s="67"/>
      <c r="I81" s="67"/>
      <c r="J81" s="67"/>
      <c r="K81" s="67"/>
      <c r="L81" s="59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</row>
    <row r="82" s="2" customFormat="1" ht="24.96" customHeight="1">
      <c r="A82" s="37"/>
      <c r="B82" s="38"/>
      <c r="C82" s="22" t="s">
        <v>230</v>
      </c>
      <c r="D82" s="37"/>
      <c r="E82" s="37"/>
      <c r="F82" s="37"/>
      <c r="G82" s="37"/>
      <c r="H82" s="37"/>
      <c r="I82" s="37"/>
      <c r="J82" s="37"/>
      <c r="K82" s="37"/>
      <c r="L82" s="59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</row>
    <row r="83" s="2" customFormat="1" ht="6.96" customHeight="1">
      <c r="A83" s="37"/>
      <c r="B83" s="38"/>
      <c r="C83" s="37"/>
      <c r="D83" s="37"/>
      <c r="E83" s="37"/>
      <c r="F83" s="37"/>
      <c r="G83" s="37"/>
      <c r="H83" s="37"/>
      <c r="I83" s="37"/>
      <c r="J83" s="37"/>
      <c r="K83" s="37"/>
      <c r="L83" s="59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</row>
    <row r="84" s="2" customFormat="1" ht="12" customHeight="1">
      <c r="A84" s="37"/>
      <c r="B84" s="38"/>
      <c r="C84" s="31" t="s">
        <v>15</v>
      </c>
      <c r="D84" s="37"/>
      <c r="E84" s="37"/>
      <c r="F84" s="37"/>
      <c r="G84" s="37"/>
      <c r="H84" s="37"/>
      <c r="I84" s="37"/>
      <c r="J84" s="37"/>
      <c r="K84" s="37"/>
      <c r="L84" s="59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</row>
    <row r="85" s="2" customFormat="1" ht="26.25" customHeight="1">
      <c r="A85" s="37"/>
      <c r="B85" s="38"/>
      <c r="C85" s="37"/>
      <c r="D85" s="37"/>
      <c r="E85" s="134" t="str">
        <f>E7</f>
        <v>Komplexná rekonštrukcia a realizácia nadstavby budovy študenského domova4,Tr. SNP53,Banská Bystrica</v>
      </c>
      <c r="F85" s="31"/>
      <c r="G85" s="31"/>
      <c r="H85" s="31"/>
      <c r="I85" s="37"/>
      <c r="J85" s="37"/>
      <c r="K85" s="37"/>
      <c r="L85" s="59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</row>
    <row r="86" s="1" customFormat="1" ht="12" customHeight="1">
      <c r="B86" s="21"/>
      <c r="C86" s="31" t="s">
        <v>222</v>
      </c>
      <c r="L86" s="21"/>
    </row>
    <row r="87" s="2" customFormat="1" ht="16.5" customHeight="1">
      <c r="A87" s="37"/>
      <c r="B87" s="38"/>
      <c r="C87" s="37"/>
      <c r="D87" s="37"/>
      <c r="E87" s="134" t="s">
        <v>5317</v>
      </c>
      <c r="F87" s="37"/>
      <c r="G87" s="37"/>
      <c r="H87" s="37"/>
      <c r="I87" s="37"/>
      <c r="J87" s="37"/>
      <c r="K87" s="37"/>
      <c r="L87" s="59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</row>
    <row r="88" s="2" customFormat="1" ht="12" customHeight="1">
      <c r="A88" s="37"/>
      <c r="B88" s="38"/>
      <c r="C88" s="31" t="s">
        <v>224</v>
      </c>
      <c r="D88" s="37"/>
      <c r="E88" s="37"/>
      <c r="F88" s="37"/>
      <c r="G88" s="37"/>
      <c r="H88" s="37"/>
      <c r="I88" s="37"/>
      <c r="J88" s="37"/>
      <c r="K88" s="37"/>
      <c r="L88" s="59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</row>
    <row r="89" s="2" customFormat="1" ht="16.5" customHeight="1">
      <c r="A89" s="37"/>
      <c r="B89" s="38"/>
      <c r="C89" s="37"/>
      <c r="D89" s="37"/>
      <c r="E89" s="71" t="str">
        <f>E11</f>
        <v>úk - Ústredné vykurovanie</v>
      </c>
      <c r="F89" s="37"/>
      <c r="G89" s="37"/>
      <c r="H89" s="37"/>
      <c r="I89" s="37"/>
      <c r="J89" s="37"/>
      <c r="K89" s="37"/>
      <c r="L89" s="59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</row>
    <row r="90" s="2" customFormat="1" ht="6.96" customHeight="1">
      <c r="A90" s="37"/>
      <c r="B90" s="38"/>
      <c r="C90" s="37"/>
      <c r="D90" s="37"/>
      <c r="E90" s="37"/>
      <c r="F90" s="37"/>
      <c r="G90" s="37"/>
      <c r="H90" s="37"/>
      <c r="I90" s="37"/>
      <c r="J90" s="37"/>
      <c r="K90" s="37"/>
      <c r="L90" s="59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</row>
    <row r="91" s="2" customFormat="1" ht="12" customHeight="1">
      <c r="A91" s="37"/>
      <c r="B91" s="38"/>
      <c r="C91" s="31" t="s">
        <v>19</v>
      </c>
      <c r="D91" s="37"/>
      <c r="E91" s="37"/>
      <c r="F91" s="26" t="str">
        <f>F14</f>
        <v xml:space="preserve"> </v>
      </c>
      <c r="G91" s="37"/>
      <c r="H91" s="37"/>
      <c r="I91" s="31" t="s">
        <v>21</v>
      </c>
      <c r="J91" s="73" t="str">
        <f>IF(J14="","",J14)</f>
        <v>10. 9. 2024</v>
      </c>
      <c r="K91" s="37"/>
      <c r="L91" s="59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</row>
    <row r="92" s="2" customFormat="1" ht="6.96" customHeight="1">
      <c r="A92" s="37"/>
      <c r="B92" s="38"/>
      <c r="C92" s="37"/>
      <c r="D92" s="37"/>
      <c r="E92" s="37"/>
      <c r="F92" s="37"/>
      <c r="G92" s="37"/>
      <c r="H92" s="37"/>
      <c r="I92" s="37"/>
      <c r="J92" s="37"/>
      <c r="K92" s="37"/>
      <c r="L92" s="59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</row>
    <row r="93" s="2" customFormat="1" ht="15.15" customHeight="1">
      <c r="A93" s="37"/>
      <c r="B93" s="38"/>
      <c r="C93" s="31" t="s">
        <v>23</v>
      </c>
      <c r="D93" s="37"/>
      <c r="E93" s="37"/>
      <c r="F93" s="26" t="str">
        <f>E17</f>
        <v>Univerzita Mateja Bela v Banskej Bystrici</v>
      </c>
      <c r="G93" s="37"/>
      <c r="H93" s="37"/>
      <c r="I93" s="31" t="s">
        <v>29</v>
      </c>
      <c r="J93" s="35" t="str">
        <f>E23</f>
        <v>Insvet s.r.o.,Koeice</v>
      </c>
      <c r="K93" s="37"/>
      <c r="L93" s="59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</row>
    <row r="94" s="2" customFormat="1" ht="15.15" customHeight="1">
      <c r="A94" s="37"/>
      <c r="B94" s="38"/>
      <c r="C94" s="31" t="s">
        <v>27</v>
      </c>
      <c r="D94" s="37"/>
      <c r="E94" s="37"/>
      <c r="F94" s="26" t="str">
        <f>IF(E20="","",E20)</f>
        <v>Vyplň údaj</v>
      </c>
      <c r="G94" s="37"/>
      <c r="H94" s="37"/>
      <c r="I94" s="31" t="s">
        <v>32</v>
      </c>
      <c r="J94" s="35" t="str">
        <f>E26</f>
        <v xml:space="preserve"> </v>
      </c>
      <c r="K94" s="37"/>
      <c r="L94" s="59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</row>
    <row r="95" s="2" customFormat="1" ht="10.32" customHeight="1">
      <c r="A95" s="37"/>
      <c r="B95" s="38"/>
      <c r="C95" s="37"/>
      <c r="D95" s="37"/>
      <c r="E95" s="37"/>
      <c r="F95" s="37"/>
      <c r="G95" s="37"/>
      <c r="H95" s="37"/>
      <c r="I95" s="37"/>
      <c r="J95" s="37"/>
      <c r="K95" s="37"/>
      <c r="L95" s="59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</row>
    <row r="96" s="2" customFormat="1" ht="29.28" customHeight="1">
      <c r="A96" s="37"/>
      <c r="B96" s="38"/>
      <c r="C96" s="155" t="s">
        <v>231</v>
      </c>
      <c r="D96" s="147"/>
      <c r="E96" s="147"/>
      <c r="F96" s="147"/>
      <c r="G96" s="147"/>
      <c r="H96" s="147"/>
      <c r="I96" s="147"/>
      <c r="J96" s="156" t="s">
        <v>232</v>
      </c>
      <c r="K96" s="147"/>
      <c r="L96" s="59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</row>
    <row r="97" s="2" customFormat="1" ht="10.32" customHeight="1">
      <c r="A97" s="37"/>
      <c r="B97" s="38"/>
      <c r="C97" s="37"/>
      <c r="D97" s="37"/>
      <c r="E97" s="37"/>
      <c r="F97" s="37"/>
      <c r="G97" s="37"/>
      <c r="H97" s="37"/>
      <c r="I97" s="37"/>
      <c r="J97" s="37"/>
      <c r="K97" s="37"/>
      <c r="L97" s="59"/>
      <c r="S97" s="37"/>
      <c r="T97" s="37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</row>
    <row r="98" s="2" customFormat="1" ht="22.8" customHeight="1">
      <c r="A98" s="37"/>
      <c r="B98" s="38"/>
      <c r="C98" s="157" t="s">
        <v>233</v>
      </c>
      <c r="D98" s="37"/>
      <c r="E98" s="37"/>
      <c r="F98" s="37"/>
      <c r="G98" s="37"/>
      <c r="H98" s="37"/>
      <c r="I98" s="37"/>
      <c r="J98" s="100">
        <f>J139</f>
        <v>0</v>
      </c>
      <c r="K98" s="37"/>
      <c r="L98" s="59"/>
      <c r="S98" s="37"/>
      <c r="T98" s="37"/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  <c r="AU98" s="18" t="s">
        <v>234</v>
      </c>
    </row>
    <row r="99" s="9" customFormat="1" ht="24.96" customHeight="1">
      <c r="A99" s="9"/>
      <c r="B99" s="158"/>
      <c r="C99" s="9"/>
      <c r="D99" s="159" t="s">
        <v>235</v>
      </c>
      <c r="E99" s="160"/>
      <c r="F99" s="160"/>
      <c r="G99" s="160"/>
      <c r="H99" s="160"/>
      <c r="I99" s="160"/>
      <c r="J99" s="161">
        <f>J140</f>
        <v>0</v>
      </c>
      <c r="K99" s="9"/>
      <c r="L99" s="158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</row>
    <row r="100" s="10" customFormat="1" ht="19.92" customHeight="1">
      <c r="A100" s="10"/>
      <c r="B100" s="162"/>
      <c r="C100" s="10"/>
      <c r="D100" s="163" t="s">
        <v>240</v>
      </c>
      <c r="E100" s="164"/>
      <c r="F100" s="164"/>
      <c r="G100" s="164"/>
      <c r="H100" s="164"/>
      <c r="I100" s="164"/>
      <c r="J100" s="165">
        <f>J141</f>
        <v>0</v>
      </c>
      <c r="K100" s="10"/>
      <c r="L100" s="162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s="9" customFormat="1" ht="24.96" customHeight="1">
      <c r="A101" s="9"/>
      <c r="B101" s="158"/>
      <c r="C101" s="9"/>
      <c r="D101" s="159" t="s">
        <v>242</v>
      </c>
      <c r="E101" s="160"/>
      <c r="F101" s="160"/>
      <c r="G101" s="160"/>
      <c r="H101" s="160"/>
      <c r="I101" s="160"/>
      <c r="J101" s="161">
        <f>J148</f>
        <v>0</v>
      </c>
      <c r="K101" s="9"/>
      <c r="L101" s="158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</row>
    <row r="102" s="10" customFormat="1" ht="19.92" customHeight="1">
      <c r="A102" s="10"/>
      <c r="B102" s="162"/>
      <c r="C102" s="10"/>
      <c r="D102" s="163" t="s">
        <v>245</v>
      </c>
      <c r="E102" s="164"/>
      <c r="F102" s="164"/>
      <c r="G102" s="164"/>
      <c r="H102" s="164"/>
      <c r="I102" s="164"/>
      <c r="J102" s="165">
        <f>J149</f>
        <v>0</v>
      </c>
      <c r="K102" s="10"/>
      <c r="L102" s="162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</row>
    <row r="103" s="10" customFormat="1" ht="19.92" customHeight="1">
      <c r="A103" s="10"/>
      <c r="B103" s="162"/>
      <c r="C103" s="10"/>
      <c r="D103" s="163" t="s">
        <v>2586</v>
      </c>
      <c r="E103" s="164"/>
      <c r="F103" s="164"/>
      <c r="G103" s="164"/>
      <c r="H103" s="164"/>
      <c r="I103" s="164"/>
      <c r="J103" s="165">
        <f>J160</f>
        <v>0</v>
      </c>
      <c r="K103" s="10"/>
      <c r="L103" s="162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</row>
    <row r="104" s="10" customFormat="1" ht="19.92" customHeight="1">
      <c r="A104" s="10"/>
      <c r="B104" s="162"/>
      <c r="C104" s="10"/>
      <c r="D104" s="163" t="s">
        <v>2587</v>
      </c>
      <c r="E104" s="164"/>
      <c r="F104" s="164"/>
      <c r="G104" s="164"/>
      <c r="H104" s="164"/>
      <c r="I104" s="164"/>
      <c r="J104" s="165">
        <f>J174</f>
        <v>0</v>
      </c>
      <c r="K104" s="10"/>
      <c r="L104" s="162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</row>
    <row r="105" s="10" customFormat="1" ht="19.92" customHeight="1">
      <c r="A105" s="10"/>
      <c r="B105" s="162"/>
      <c r="C105" s="10"/>
      <c r="D105" s="163" t="s">
        <v>2588</v>
      </c>
      <c r="E105" s="164"/>
      <c r="F105" s="164"/>
      <c r="G105" s="164"/>
      <c r="H105" s="164"/>
      <c r="I105" s="164"/>
      <c r="J105" s="165">
        <f>J197</f>
        <v>0</v>
      </c>
      <c r="K105" s="10"/>
      <c r="L105" s="162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</row>
    <row r="106" s="10" customFormat="1" ht="19.92" customHeight="1">
      <c r="A106" s="10"/>
      <c r="B106" s="162"/>
      <c r="C106" s="10"/>
      <c r="D106" s="163" t="s">
        <v>256</v>
      </c>
      <c r="E106" s="164"/>
      <c r="F106" s="164"/>
      <c r="G106" s="164"/>
      <c r="H106" s="164"/>
      <c r="I106" s="164"/>
      <c r="J106" s="165">
        <f>J228</f>
        <v>0</v>
      </c>
      <c r="K106" s="10"/>
      <c r="L106" s="162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</row>
    <row r="107" s="9" customFormat="1" ht="24.96" customHeight="1">
      <c r="A107" s="9"/>
      <c r="B107" s="158"/>
      <c r="C107" s="9"/>
      <c r="D107" s="159" t="s">
        <v>2589</v>
      </c>
      <c r="E107" s="160"/>
      <c r="F107" s="160"/>
      <c r="G107" s="160"/>
      <c r="H107" s="160"/>
      <c r="I107" s="160"/>
      <c r="J107" s="161">
        <f>J231</f>
        <v>0</v>
      </c>
      <c r="K107" s="9"/>
      <c r="L107" s="158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</row>
    <row r="108" s="2" customFormat="1" ht="21.84" customHeight="1">
      <c r="A108" s="37"/>
      <c r="B108" s="38"/>
      <c r="C108" s="37"/>
      <c r="D108" s="37"/>
      <c r="E108" s="37"/>
      <c r="F108" s="37"/>
      <c r="G108" s="37"/>
      <c r="H108" s="37"/>
      <c r="I108" s="37"/>
      <c r="J108" s="37"/>
      <c r="K108" s="37"/>
      <c r="L108" s="59"/>
      <c r="S108" s="37"/>
      <c r="T108" s="37"/>
      <c r="U108" s="37"/>
      <c r="V108" s="37"/>
      <c r="W108" s="37"/>
      <c r="X108" s="37"/>
      <c r="Y108" s="37"/>
      <c r="Z108" s="37"/>
      <c r="AA108" s="37"/>
      <c r="AB108" s="37"/>
      <c r="AC108" s="37"/>
      <c r="AD108" s="37"/>
      <c r="AE108" s="37"/>
    </row>
    <row r="109" s="2" customFormat="1" ht="6.96" customHeight="1">
      <c r="A109" s="37"/>
      <c r="B109" s="38"/>
      <c r="C109" s="37"/>
      <c r="D109" s="37"/>
      <c r="E109" s="37"/>
      <c r="F109" s="37"/>
      <c r="G109" s="37"/>
      <c r="H109" s="37"/>
      <c r="I109" s="37"/>
      <c r="J109" s="37"/>
      <c r="K109" s="37"/>
      <c r="L109" s="59"/>
      <c r="S109" s="37"/>
      <c r="T109" s="37"/>
      <c r="U109" s="37"/>
      <c r="V109" s="37"/>
      <c r="W109" s="37"/>
      <c r="X109" s="37"/>
      <c r="Y109" s="37"/>
      <c r="Z109" s="37"/>
      <c r="AA109" s="37"/>
      <c r="AB109" s="37"/>
      <c r="AC109" s="37"/>
      <c r="AD109" s="37"/>
      <c r="AE109" s="37"/>
    </row>
    <row r="110" s="2" customFormat="1" ht="29.28" customHeight="1">
      <c r="A110" s="37"/>
      <c r="B110" s="38"/>
      <c r="C110" s="157" t="s">
        <v>259</v>
      </c>
      <c r="D110" s="37"/>
      <c r="E110" s="37"/>
      <c r="F110" s="37"/>
      <c r="G110" s="37"/>
      <c r="H110" s="37"/>
      <c r="I110" s="37"/>
      <c r="J110" s="166">
        <f>ROUND(J111 + J112 + J113 + J114 + J115 + J116,2)</f>
        <v>0</v>
      </c>
      <c r="K110" s="37"/>
      <c r="L110" s="59"/>
      <c r="N110" s="167" t="s">
        <v>39</v>
      </c>
      <c r="S110" s="37"/>
      <c r="T110" s="37"/>
      <c r="U110" s="37"/>
      <c r="V110" s="37"/>
      <c r="W110" s="37"/>
      <c r="X110" s="37"/>
      <c r="Y110" s="37"/>
      <c r="Z110" s="37"/>
      <c r="AA110" s="37"/>
      <c r="AB110" s="37"/>
      <c r="AC110" s="37"/>
      <c r="AD110" s="37"/>
      <c r="AE110" s="37"/>
    </row>
    <row r="111" s="2" customFormat="1" ht="18" customHeight="1">
      <c r="A111" s="37"/>
      <c r="B111" s="168"/>
      <c r="C111" s="169"/>
      <c r="D111" s="170" t="s">
        <v>260</v>
      </c>
      <c r="E111" s="171"/>
      <c r="F111" s="171"/>
      <c r="G111" s="169"/>
      <c r="H111" s="169"/>
      <c r="I111" s="169"/>
      <c r="J111" s="172">
        <v>0</v>
      </c>
      <c r="K111" s="169"/>
      <c r="L111" s="173"/>
      <c r="M111" s="174"/>
      <c r="N111" s="175" t="s">
        <v>41</v>
      </c>
      <c r="O111" s="174"/>
      <c r="P111" s="174"/>
      <c r="Q111" s="174"/>
      <c r="R111" s="174"/>
      <c r="S111" s="169"/>
      <c r="T111" s="169"/>
      <c r="U111" s="169"/>
      <c r="V111" s="169"/>
      <c r="W111" s="169"/>
      <c r="X111" s="169"/>
      <c r="Y111" s="169"/>
      <c r="Z111" s="169"/>
      <c r="AA111" s="169"/>
      <c r="AB111" s="169"/>
      <c r="AC111" s="169"/>
      <c r="AD111" s="169"/>
      <c r="AE111" s="169"/>
      <c r="AF111" s="174"/>
      <c r="AG111" s="174"/>
      <c r="AH111" s="174"/>
      <c r="AI111" s="174"/>
      <c r="AJ111" s="174"/>
      <c r="AK111" s="174"/>
      <c r="AL111" s="174"/>
      <c r="AM111" s="174"/>
      <c r="AN111" s="174"/>
      <c r="AO111" s="174"/>
      <c r="AP111" s="174"/>
      <c r="AQ111" s="174"/>
      <c r="AR111" s="174"/>
      <c r="AS111" s="174"/>
      <c r="AT111" s="174"/>
      <c r="AU111" s="174"/>
      <c r="AV111" s="174"/>
      <c r="AW111" s="174"/>
      <c r="AX111" s="174"/>
      <c r="AY111" s="176" t="s">
        <v>261</v>
      </c>
      <c r="AZ111" s="174"/>
      <c r="BA111" s="174"/>
      <c r="BB111" s="174"/>
      <c r="BC111" s="174"/>
      <c r="BD111" s="174"/>
      <c r="BE111" s="177">
        <f>IF(N111="základná",J111,0)</f>
        <v>0</v>
      </c>
      <c r="BF111" s="177">
        <f>IF(N111="znížená",J111,0)</f>
        <v>0</v>
      </c>
      <c r="BG111" s="177">
        <f>IF(N111="zákl. prenesená",J111,0)</f>
        <v>0</v>
      </c>
      <c r="BH111" s="177">
        <f>IF(N111="zníž. prenesená",J111,0)</f>
        <v>0</v>
      </c>
      <c r="BI111" s="177">
        <f>IF(N111="nulová",J111,0)</f>
        <v>0</v>
      </c>
      <c r="BJ111" s="176" t="s">
        <v>87</v>
      </c>
      <c r="BK111" s="174"/>
      <c r="BL111" s="174"/>
      <c r="BM111" s="174"/>
    </row>
    <row r="112" s="2" customFormat="1" ht="18" customHeight="1">
      <c r="A112" s="37"/>
      <c r="B112" s="168"/>
      <c r="C112" s="169"/>
      <c r="D112" s="170" t="s">
        <v>262</v>
      </c>
      <c r="E112" s="171"/>
      <c r="F112" s="171"/>
      <c r="G112" s="169"/>
      <c r="H112" s="169"/>
      <c r="I112" s="169"/>
      <c r="J112" s="172">
        <v>0</v>
      </c>
      <c r="K112" s="169"/>
      <c r="L112" s="173"/>
      <c r="M112" s="174"/>
      <c r="N112" s="175" t="s">
        <v>41</v>
      </c>
      <c r="O112" s="174"/>
      <c r="P112" s="174"/>
      <c r="Q112" s="174"/>
      <c r="R112" s="174"/>
      <c r="S112" s="169"/>
      <c r="T112" s="169"/>
      <c r="U112" s="169"/>
      <c r="V112" s="169"/>
      <c r="W112" s="169"/>
      <c r="X112" s="169"/>
      <c r="Y112" s="169"/>
      <c r="Z112" s="169"/>
      <c r="AA112" s="169"/>
      <c r="AB112" s="169"/>
      <c r="AC112" s="169"/>
      <c r="AD112" s="169"/>
      <c r="AE112" s="169"/>
      <c r="AF112" s="174"/>
      <c r="AG112" s="174"/>
      <c r="AH112" s="174"/>
      <c r="AI112" s="174"/>
      <c r="AJ112" s="174"/>
      <c r="AK112" s="174"/>
      <c r="AL112" s="174"/>
      <c r="AM112" s="174"/>
      <c r="AN112" s="174"/>
      <c r="AO112" s="174"/>
      <c r="AP112" s="174"/>
      <c r="AQ112" s="174"/>
      <c r="AR112" s="174"/>
      <c r="AS112" s="174"/>
      <c r="AT112" s="174"/>
      <c r="AU112" s="174"/>
      <c r="AV112" s="174"/>
      <c r="AW112" s="174"/>
      <c r="AX112" s="174"/>
      <c r="AY112" s="176" t="s">
        <v>261</v>
      </c>
      <c r="AZ112" s="174"/>
      <c r="BA112" s="174"/>
      <c r="BB112" s="174"/>
      <c r="BC112" s="174"/>
      <c r="BD112" s="174"/>
      <c r="BE112" s="177">
        <f>IF(N112="základná",J112,0)</f>
        <v>0</v>
      </c>
      <c r="BF112" s="177">
        <f>IF(N112="znížená",J112,0)</f>
        <v>0</v>
      </c>
      <c r="BG112" s="177">
        <f>IF(N112="zákl. prenesená",J112,0)</f>
        <v>0</v>
      </c>
      <c r="BH112" s="177">
        <f>IF(N112="zníž. prenesená",J112,0)</f>
        <v>0</v>
      </c>
      <c r="BI112" s="177">
        <f>IF(N112="nulová",J112,0)</f>
        <v>0</v>
      </c>
      <c r="BJ112" s="176" t="s">
        <v>87</v>
      </c>
      <c r="BK112" s="174"/>
      <c r="BL112" s="174"/>
      <c r="BM112" s="174"/>
    </row>
    <row r="113" s="2" customFormat="1" ht="18" customHeight="1">
      <c r="A113" s="37"/>
      <c r="B113" s="168"/>
      <c r="C113" s="169"/>
      <c r="D113" s="170" t="s">
        <v>263</v>
      </c>
      <c r="E113" s="171"/>
      <c r="F113" s="171"/>
      <c r="G113" s="169"/>
      <c r="H113" s="169"/>
      <c r="I113" s="169"/>
      <c r="J113" s="172">
        <v>0</v>
      </c>
      <c r="K113" s="169"/>
      <c r="L113" s="173"/>
      <c r="M113" s="174"/>
      <c r="N113" s="175" t="s">
        <v>41</v>
      </c>
      <c r="O113" s="174"/>
      <c r="P113" s="174"/>
      <c r="Q113" s="174"/>
      <c r="R113" s="174"/>
      <c r="S113" s="169"/>
      <c r="T113" s="169"/>
      <c r="U113" s="169"/>
      <c r="V113" s="169"/>
      <c r="W113" s="169"/>
      <c r="X113" s="169"/>
      <c r="Y113" s="169"/>
      <c r="Z113" s="169"/>
      <c r="AA113" s="169"/>
      <c r="AB113" s="169"/>
      <c r="AC113" s="169"/>
      <c r="AD113" s="169"/>
      <c r="AE113" s="169"/>
      <c r="AF113" s="174"/>
      <c r="AG113" s="174"/>
      <c r="AH113" s="174"/>
      <c r="AI113" s="174"/>
      <c r="AJ113" s="174"/>
      <c r="AK113" s="174"/>
      <c r="AL113" s="174"/>
      <c r="AM113" s="174"/>
      <c r="AN113" s="174"/>
      <c r="AO113" s="174"/>
      <c r="AP113" s="174"/>
      <c r="AQ113" s="174"/>
      <c r="AR113" s="174"/>
      <c r="AS113" s="174"/>
      <c r="AT113" s="174"/>
      <c r="AU113" s="174"/>
      <c r="AV113" s="174"/>
      <c r="AW113" s="174"/>
      <c r="AX113" s="174"/>
      <c r="AY113" s="176" t="s">
        <v>261</v>
      </c>
      <c r="AZ113" s="174"/>
      <c r="BA113" s="174"/>
      <c r="BB113" s="174"/>
      <c r="BC113" s="174"/>
      <c r="BD113" s="174"/>
      <c r="BE113" s="177">
        <f>IF(N113="základná",J113,0)</f>
        <v>0</v>
      </c>
      <c r="BF113" s="177">
        <f>IF(N113="znížená",J113,0)</f>
        <v>0</v>
      </c>
      <c r="BG113" s="177">
        <f>IF(N113="zákl. prenesená",J113,0)</f>
        <v>0</v>
      </c>
      <c r="BH113" s="177">
        <f>IF(N113="zníž. prenesená",J113,0)</f>
        <v>0</v>
      </c>
      <c r="BI113" s="177">
        <f>IF(N113="nulová",J113,0)</f>
        <v>0</v>
      </c>
      <c r="BJ113" s="176" t="s">
        <v>87</v>
      </c>
      <c r="BK113" s="174"/>
      <c r="BL113" s="174"/>
      <c r="BM113" s="174"/>
    </row>
    <row r="114" s="2" customFormat="1" ht="18" customHeight="1">
      <c r="A114" s="37"/>
      <c r="B114" s="168"/>
      <c r="C114" s="169"/>
      <c r="D114" s="170" t="s">
        <v>264</v>
      </c>
      <c r="E114" s="171"/>
      <c r="F114" s="171"/>
      <c r="G114" s="169"/>
      <c r="H114" s="169"/>
      <c r="I114" s="169"/>
      <c r="J114" s="172">
        <v>0</v>
      </c>
      <c r="K114" s="169"/>
      <c r="L114" s="173"/>
      <c r="M114" s="174"/>
      <c r="N114" s="175" t="s">
        <v>41</v>
      </c>
      <c r="O114" s="174"/>
      <c r="P114" s="174"/>
      <c r="Q114" s="174"/>
      <c r="R114" s="174"/>
      <c r="S114" s="169"/>
      <c r="T114" s="169"/>
      <c r="U114" s="169"/>
      <c r="V114" s="169"/>
      <c r="W114" s="169"/>
      <c r="X114" s="169"/>
      <c r="Y114" s="169"/>
      <c r="Z114" s="169"/>
      <c r="AA114" s="169"/>
      <c r="AB114" s="169"/>
      <c r="AC114" s="169"/>
      <c r="AD114" s="169"/>
      <c r="AE114" s="169"/>
      <c r="AF114" s="174"/>
      <c r="AG114" s="174"/>
      <c r="AH114" s="174"/>
      <c r="AI114" s="174"/>
      <c r="AJ114" s="174"/>
      <c r="AK114" s="174"/>
      <c r="AL114" s="174"/>
      <c r="AM114" s="174"/>
      <c r="AN114" s="174"/>
      <c r="AO114" s="174"/>
      <c r="AP114" s="174"/>
      <c r="AQ114" s="174"/>
      <c r="AR114" s="174"/>
      <c r="AS114" s="174"/>
      <c r="AT114" s="174"/>
      <c r="AU114" s="174"/>
      <c r="AV114" s="174"/>
      <c r="AW114" s="174"/>
      <c r="AX114" s="174"/>
      <c r="AY114" s="176" t="s">
        <v>261</v>
      </c>
      <c r="AZ114" s="174"/>
      <c r="BA114" s="174"/>
      <c r="BB114" s="174"/>
      <c r="BC114" s="174"/>
      <c r="BD114" s="174"/>
      <c r="BE114" s="177">
        <f>IF(N114="základná",J114,0)</f>
        <v>0</v>
      </c>
      <c r="BF114" s="177">
        <f>IF(N114="znížená",J114,0)</f>
        <v>0</v>
      </c>
      <c r="BG114" s="177">
        <f>IF(N114="zákl. prenesená",J114,0)</f>
        <v>0</v>
      </c>
      <c r="BH114" s="177">
        <f>IF(N114="zníž. prenesená",J114,0)</f>
        <v>0</v>
      </c>
      <c r="BI114" s="177">
        <f>IF(N114="nulová",J114,0)</f>
        <v>0</v>
      </c>
      <c r="BJ114" s="176" t="s">
        <v>87</v>
      </c>
      <c r="BK114" s="174"/>
      <c r="BL114" s="174"/>
      <c r="BM114" s="174"/>
    </row>
    <row r="115" s="2" customFormat="1" ht="18" customHeight="1">
      <c r="A115" s="37"/>
      <c r="B115" s="168"/>
      <c r="C115" s="169"/>
      <c r="D115" s="170" t="s">
        <v>265</v>
      </c>
      <c r="E115" s="171"/>
      <c r="F115" s="171"/>
      <c r="G115" s="169"/>
      <c r="H115" s="169"/>
      <c r="I115" s="169"/>
      <c r="J115" s="172">
        <v>0</v>
      </c>
      <c r="K115" s="169"/>
      <c r="L115" s="173"/>
      <c r="M115" s="174"/>
      <c r="N115" s="175" t="s">
        <v>41</v>
      </c>
      <c r="O115" s="174"/>
      <c r="P115" s="174"/>
      <c r="Q115" s="174"/>
      <c r="R115" s="174"/>
      <c r="S115" s="169"/>
      <c r="T115" s="169"/>
      <c r="U115" s="169"/>
      <c r="V115" s="169"/>
      <c r="W115" s="169"/>
      <c r="X115" s="169"/>
      <c r="Y115" s="169"/>
      <c r="Z115" s="169"/>
      <c r="AA115" s="169"/>
      <c r="AB115" s="169"/>
      <c r="AC115" s="169"/>
      <c r="AD115" s="169"/>
      <c r="AE115" s="169"/>
      <c r="AF115" s="174"/>
      <c r="AG115" s="174"/>
      <c r="AH115" s="174"/>
      <c r="AI115" s="174"/>
      <c r="AJ115" s="174"/>
      <c r="AK115" s="174"/>
      <c r="AL115" s="174"/>
      <c r="AM115" s="174"/>
      <c r="AN115" s="174"/>
      <c r="AO115" s="174"/>
      <c r="AP115" s="174"/>
      <c r="AQ115" s="174"/>
      <c r="AR115" s="174"/>
      <c r="AS115" s="174"/>
      <c r="AT115" s="174"/>
      <c r="AU115" s="174"/>
      <c r="AV115" s="174"/>
      <c r="AW115" s="174"/>
      <c r="AX115" s="174"/>
      <c r="AY115" s="176" t="s">
        <v>261</v>
      </c>
      <c r="AZ115" s="174"/>
      <c r="BA115" s="174"/>
      <c r="BB115" s="174"/>
      <c r="BC115" s="174"/>
      <c r="BD115" s="174"/>
      <c r="BE115" s="177">
        <f>IF(N115="základná",J115,0)</f>
        <v>0</v>
      </c>
      <c r="BF115" s="177">
        <f>IF(N115="znížená",J115,0)</f>
        <v>0</v>
      </c>
      <c r="BG115" s="177">
        <f>IF(N115="zákl. prenesená",J115,0)</f>
        <v>0</v>
      </c>
      <c r="BH115" s="177">
        <f>IF(N115="zníž. prenesená",J115,0)</f>
        <v>0</v>
      </c>
      <c r="BI115" s="177">
        <f>IF(N115="nulová",J115,0)</f>
        <v>0</v>
      </c>
      <c r="BJ115" s="176" t="s">
        <v>87</v>
      </c>
      <c r="BK115" s="174"/>
      <c r="BL115" s="174"/>
      <c r="BM115" s="174"/>
    </row>
    <row r="116" s="2" customFormat="1" ht="18" customHeight="1">
      <c r="A116" s="37"/>
      <c r="B116" s="168"/>
      <c r="C116" s="169"/>
      <c r="D116" s="171" t="s">
        <v>266</v>
      </c>
      <c r="E116" s="169"/>
      <c r="F116" s="169"/>
      <c r="G116" s="169"/>
      <c r="H116" s="169"/>
      <c r="I116" s="169"/>
      <c r="J116" s="172">
        <f>ROUND(J32*T116,2)</f>
        <v>0</v>
      </c>
      <c r="K116" s="169"/>
      <c r="L116" s="173"/>
      <c r="M116" s="174"/>
      <c r="N116" s="175" t="s">
        <v>41</v>
      </c>
      <c r="O116" s="174"/>
      <c r="P116" s="174"/>
      <c r="Q116" s="174"/>
      <c r="R116" s="174"/>
      <c r="S116" s="169"/>
      <c r="T116" s="169"/>
      <c r="U116" s="169"/>
      <c r="V116" s="169"/>
      <c r="W116" s="169"/>
      <c r="X116" s="169"/>
      <c r="Y116" s="169"/>
      <c r="Z116" s="169"/>
      <c r="AA116" s="169"/>
      <c r="AB116" s="169"/>
      <c r="AC116" s="169"/>
      <c r="AD116" s="169"/>
      <c r="AE116" s="169"/>
      <c r="AF116" s="174"/>
      <c r="AG116" s="174"/>
      <c r="AH116" s="174"/>
      <c r="AI116" s="174"/>
      <c r="AJ116" s="174"/>
      <c r="AK116" s="174"/>
      <c r="AL116" s="174"/>
      <c r="AM116" s="174"/>
      <c r="AN116" s="174"/>
      <c r="AO116" s="174"/>
      <c r="AP116" s="174"/>
      <c r="AQ116" s="174"/>
      <c r="AR116" s="174"/>
      <c r="AS116" s="174"/>
      <c r="AT116" s="174"/>
      <c r="AU116" s="174"/>
      <c r="AV116" s="174"/>
      <c r="AW116" s="174"/>
      <c r="AX116" s="174"/>
      <c r="AY116" s="176" t="s">
        <v>267</v>
      </c>
      <c r="AZ116" s="174"/>
      <c r="BA116" s="174"/>
      <c r="BB116" s="174"/>
      <c r="BC116" s="174"/>
      <c r="BD116" s="174"/>
      <c r="BE116" s="177">
        <f>IF(N116="základná",J116,0)</f>
        <v>0</v>
      </c>
      <c r="BF116" s="177">
        <f>IF(N116="znížená",J116,0)</f>
        <v>0</v>
      </c>
      <c r="BG116" s="177">
        <f>IF(N116="zákl. prenesená",J116,0)</f>
        <v>0</v>
      </c>
      <c r="BH116" s="177">
        <f>IF(N116="zníž. prenesená",J116,0)</f>
        <v>0</v>
      </c>
      <c r="BI116" s="177">
        <f>IF(N116="nulová",J116,0)</f>
        <v>0</v>
      </c>
      <c r="BJ116" s="176" t="s">
        <v>87</v>
      </c>
      <c r="BK116" s="174"/>
      <c r="BL116" s="174"/>
      <c r="BM116" s="174"/>
    </row>
    <row r="117" s="2" customFormat="1">
      <c r="A117" s="37"/>
      <c r="B117" s="38"/>
      <c r="C117" s="37"/>
      <c r="D117" s="37"/>
      <c r="E117" s="37"/>
      <c r="F117" s="37"/>
      <c r="G117" s="37"/>
      <c r="H117" s="37"/>
      <c r="I117" s="37"/>
      <c r="J117" s="37"/>
      <c r="K117" s="37"/>
      <c r="L117" s="59"/>
      <c r="S117" s="37"/>
      <c r="T117" s="37"/>
      <c r="U117" s="37"/>
      <c r="V117" s="37"/>
      <c r="W117" s="37"/>
      <c r="X117" s="37"/>
      <c r="Y117" s="37"/>
      <c r="Z117" s="37"/>
      <c r="AA117" s="37"/>
      <c r="AB117" s="37"/>
      <c r="AC117" s="37"/>
      <c r="AD117" s="37"/>
      <c r="AE117" s="37"/>
    </row>
    <row r="118" s="2" customFormat="1" ht="29.28" customHeight="1">
      <c r="A118" s="37"/>
      <c r="B118" s="38"/>
      <c r="C118" s="178" t="s">
        <v>268</v>
      </c>
      <c r="D118" s="147"/>
      <c r="E118" s="147"/>
      <c r="F118" s="147"/>
      <c r="G118" s="147"/>
      <c r="H118" s="147"/>
      <c r="I118" s="147"/>
      <c r="J118" s="179">
        <f>ROUND(J98+J110,2)</f>
        <v>0</v>
      </c>
      <c r="K118" s="147"/>
      <c r="L118" s="59"/>
      <c r="S118" s="37"/>
      <c r="T118" s="37"/>
      <c r="U118" s="37"/>
      <c r="V118" s="37"/>
      <c r="W118" s="37"/>
      <c r="X118" s="37"/>
      <c r="Y118" s="37"/>
      <c r="Z118" s="37"/>
      <c r="AA118" s="37"/>
      <c r="AB118" s="37"/>
      <c r="AC118" s="37"/>
      <c r="AD118" s="37"/>
      <c r="AE118" s="37"/>
    </row>
    <row r="119" s="2" customFormat="1" ht="6.96" customHeight="1">
      <c r="A119" s="37"/>
      <c r="B119" s="64"/>
      <c r="C119" s="65"/>
      <c r="D119" s="65"/>
      <c r="E119" s="65"/>
      <c r="F119" s="65"/>
      <c r="G119" s="65"/>
      <c r="H119" s="65"/>
      <c r="I119" s="65"/>
      <c r="J119" s="65"/>
      <c r="K119" s="65"/>
      <c r="L119" s="59"/>
      <c r="S119" s="37"/>
      <c r="T119" s="37"/>
      <c r="U119" s="37"/>
      <c r="V119" s="37"/>
      <c r="W119" s="37"/>
      <c r="X119" s="37"/>
      <c r="Y119" s="37"/>
      <c r="Z119" s="37"/>
      <c r="AA119" s="37"/>
      <c r="AB119" s="37"/>
      <c r="AC119" s="37"/>
      <c r="AD119" s="37"/>
      <c r="AE119" s="37"/>
    </row>
    <row r="123" s="2" customFormat="1" ht="6.96" customHeight="1">
      <c r="A123" s="37"/>
      <c r="B123" s="66"/>
      <c r="C123" s="67"/>
      <c r="D123" s="67"/>
      <c r="E123" s="67"/>
      <c r="F123" s="67"/>
      <c r="G123" s="67"/>
      <c r="H123" s="67"/>
      <c r="I123" s="67"/>
      <c r="J123" s="67"/>
      <c r="K123" s="67"/>
      <c r="L123" s="59"/>
      <c r="S123" s="37"/>
      <c r="T123" s="37"/>
      <c r="U123" s="37"/>
      <c r="V123" s="37"/>
      <c r="W123" s="37"/>
      <c r="X123" s="37"/>
      <c r="Y123" s="37"/>
      <c r="Z123" s="37"/>
      <c r="AA123" s="37"/>
      <c r="AB123" s="37"/>
      <c r="AC123" s="37"/>
      <c r="AD123" s="37"/>
      <c r="AE123" s="37"/>
    </row>
    <row r="124" s="2" customFormat="1" ht="24.96" customHeight="1">
      <c r="A124" s="37"/>
      <c r="B124" s="38"/>
      <c r="C124" s="22" t="s">
        <v>269</v>
      </c>
      <c r="D124" s="37"/>
      <c r="E124" s="37"/>
      <c r="F124" s="37"/>
      <c r="G124" s="37"/>
      <c r="H124" s="37"/>
      <c r="I124" s="37"/>
      <c r="J124" s="37"/>
      <c r="K124" s="37"/>
      <c r="L124" s="59"/>
      <c r="S124" s="37"/>
      <c r="T124" s="37"/>
      <c r="U124" s="37"/>
      <c r="V124" s="37"/>
      <c r="W124" s="37"/>
      <c r="X124" s="37"/>
      <c r="Y124" s="37"/>
      <c r="Z124" s="37"/>
      <c r="AA124" s="37"/>
      <c r="AB124" s="37"/>
      <c r="AC124" s="37"/>
      <c r="AD124" s="37"/>
      <c r="AE124" s="37"/>
    </row>
    <row r="125" s="2" customFormat="1" ht="6.96" customHeight="1">
      <c r="A125" s="37"/>
      <c r="B125" s="38"/>
      <c r="C125" s="37"/>
      <c r="D125" s="37"/>
      <c r="E125" s="37"/>
      <c r="F125" s="37"/>
      <c r="G125" s="37"/>
      <c r="H125" s="37"/>
      <c r="I125" s="37"/>
      <c r="J125" s="37"/>
      <c r="K125" s="37"/>
      <c r="L125" s="59"/>
      <c r="S125" s="37"/>
      <c r="T125" s="37"/>
      <c r="U125" s="37"/>
      <c r="V125" s="37"/>
      <c r="W125" s="37"/>
      <c r="X125" s="37"/>
      <c r="Y125" s="37"/>
      <c r="Z125" s="37"/>
      <c r="AA125" s="37"/>
      <c r="AB125" s="37"/>
      <c r="AC125" s="37"/>
      <c r="AD125" s="37"/>
      <c r="AE125" s="37"/>
    </row>
    <row r="126" s="2" customFormat="1" ht="12" customHeight="1">
      <c r="A126" s="37"/>
      <c r="B126" s="38"/>
      <c r="C126" s="31" t="s">
        <v>15</v>
      </c>
      <c r="D126" s="37"/>
      <c r="E126" s="37"/>
      <c r="F126" s="37"/>
      <c r="G126" s="37"/>
      <c r="H126" s="37"/>
      <c r="I126" s="37"/>
      <c r="J126" s="37"/>
      <c r="K126" s="37"/>
      <c r="L126" s="59"/>
      <c r="S126" s="37"/>
      <c r="T126" s="37"/>
      <c r="U126" s="37"/>
      <c r="V126" s="37"/>
      <c r="W126" s="37"/>
      <c r="X126" s="37"/>
      <c r="Y126" s="37"/>
      <c r="Z126" s="37"/>
      <c r="AA126" s="37"/>
      <c r="AB126" s="37"/>
      <c r="AC126" s="37"/>
      <c r="AD126" s="37"/>
      <c r="AE126" s="37"/>
    </row>
    <row r="127" s="2" customFormat="1" ht="26.25" customHeight="1">
      <c r="A127" s="37"/>
      <c r="B127" s="38"/>
      <c r="C127" s="37"/>
      <c r="D127" s="37"/>
      <c r="E127" s="134" t="str">
        <f>E7</f>
        <v>Komplexná rekonštrukcia a realizácia nadstavby budovy študenského domova4,Tr. SNP53,Banská Bystrica</v>
      </c>
      <c r="F127" s="31"/>
      <c r="G127" s="31"/>
      <c r="H127" s="31"/>
      <c r="I127" s="37"/>
      <c r="J127" s="37"/>
      <c r="K127" s="37"/>
      <c r="L127" s="59"/>
      <c r="S127" s="37"/>
      <c r="T127" s="37"/>
      <c r="U127" s="37"/>
      <c r="V127" s="37"/>
      <c r="W127" s="37"/>
      <c r="X127" s="37"/>
      <c r="Y127" s="37"/>
      <c r="Z127" s="37"/>
      <c r="AA127" s="37"/>
      <c r="AB127" s="37"/>
      <c r="AC127" s="37"/>
      <c r="AD127" s="37"/>
      <c r="AE127" s="37"/>
    </row>
    <row r="128" s="1" customFormat="1" ht="12" customHeight="1">
      <c r="B128" s="21"/>
      <c r="C128" s="31" t="s">
        <v>222</v>
      </c>
      <c r="L128" s="21"/>
    </row>
    <row r="129" s="2" customFormat="1" ht="16.5" customHeight="1">
      <c r="A129" s="37"/>
      <c r="B129" s="38"/>
      <c r="C129" s="37"/>
      <c r="D129" s="37"/>
      <c r="E129" s="134" t="s">
        <v>5317</v>
      </c>
      <c r="F129" s="37"/>
      <c r="G129" s="37"/>
      <c r="H129" s="37"/>
      <c r="I129" s="37"/>
      <c r="J129" s="37"/>
      <c r="K129" s="37"/>
      <c r="L129" s="59"/>
      <c r="S129" s="37"/>
      <c r="T129" s="37"/>
      <c r="U129" s="37"/>
      <c r="V129" s="37"/>
      <c r="W129" s="37"/>
      <c r="X129" s="37"/>
      <c r="Y129" s="37"/>
      <c r="Z129" s="37"/>
      <c r="AA129" s="37"/>
      <c r="AB129" s="37"/>
      <c r="AC129" s="37"/>
      <c r="AD129" s="37"/>
      <c r="AE129" s="37"/>
    </row>
    <row r="130" s="2" customFormat="1" ht="12" customHeight="1">
      <c r="A130" s="37"/>
      <c r="B130" s="38"/>
      <c r="C130" s="31" t="s">
        <v>224</v>
      </c>
      <c r="D130" s="37"/>
      <c r="E130" s="37"/>
      <c r="F130" s="37"/>
      <c r="G130" s="37"/>
      <c r="H130" s="37"/>
      <c r="I130" s="37"/>
      <c r="J130" s="37"/>
      <c r="K130" s="37"/>
      <c r="L130" s="59"/>
      <c r="S130" s="37"/>
      <c r="T130" s="37"/>
      <c r="U130" s="37"/>
      <c r="V130" s="37"/>
      <c r="W130" s="37"/>
      <c r="X130" s="37"/>
      <c r="Y130" s="37"/>
      <c r="Z130" s="37"/>
      <c r="AA130" s="37"/>
      <c r="AB130" s="37"/>
      <c r="AC130" s="37"/>
      <c r="AD130" s="37"/>
      <c r="AE130" s="37"/>
    </row>
    <row r="131" s="2" customFormat="1" ht="16.5" customHeight="1">
      <c r="A131" s="37"/>
      <c r="B131" s="38"/>
      <c r="C131" s="37"/>
      <c r="D131" s="37"/>
      <c r="E131" s="71" t="str">
        <f>E11</f>
        <v>úk - Ústredné vykurovanie</v>
      </c>
      <c r="F131" s="37"/>
      <c r="G131" s="37"/>
      <c r="H131" s="37"/>
      <c r="I131" s="37"/>
      <c r="J131" s="37"/>
      <c r="K131" s="37"/>
      <c r="L131" s="59"/>
      <c r="S131" s="37"/>
      <c r="T131" s="37"/>
      <c r="U131" s="37"/>
      <c r="V131" s="37"/>
      <c r="W131" s="37"/>
      <c r="X131" s="37"/>
      <c r="Y131" s="37"/>
      <c r="Z131" s="37"/>
      <c r="AA131" s="37"/>
      <c r="AB131" s="37"/>
      <c r="AC131" s="37"/>
      <c r="AD131" s="37"/>
      <c r="AE131" s="37"/>
    </row>
    <row r="132" s="2" customFormat="1" ht="6.96" customHeight="1">
      <c r="A132" s="37"/>
      <c r="B132" s="38"/>
      <c r="C132" s="37"/>
      <c r="D132" s="37"/>
      <c r="E132" s="37"/>
      <c r="F132" s="37"/>
      <c r="G132" s="37"/>
      <c r="H132" s="37"/>
      <c r="I132" s="37"/>
      <c r="J132" s="37"/>
      <c r="K132" s="37"/>
      <c r="L132" s="59"/>
      <c r="S132" s="37"/>
      <c r="T132" s="37"/>
      <c r="U132" s="37"/>
      <c r="V132" s="37"/>
      <c r="W132" s="37"/>
      <c r="X132" s="37"/>
      <c r="Y132" s="37"/>
      <c r="Z132" s="37"/>
      <c r="AA132" s="37"/>
      <c r="AB132" s="37"/>
      <c r="AC132" s="37"/>
      <c r="AD132" s="37"/>
      <c r="AE132" s="37"/>
    </row>
    <row r="133" s="2" customFormat="1" ht="12" customHeight="1">
      <c r="A133" s="37"/>
      <c r="B133" s="38"/>
      <c r="C133" s="31" t="s">
        <v>19</v>
      </c>
      <c r="D133" s="37"/>
      <c r="E133" s="37"/>
      <c r="F133" s="26" t="str">
        <f>F14</f>
        <v xml:space="preserve"> </v>
      </c>
      <c r="G133" s="37"/>
      <c r="H133" s="37"/>
      <c r="I133" s="31" t="s">
        <v>21</v>
      </c>
      <c r="J133" s="73" t="str">
        <f>IF(J14="","",J14)</f>
        <v>10. 9. 2024</v>
      </c>
      <c r="K133" s="37"/>
      <c r="L133" s="59"/>
      <c r="S133" s="37"/>
      <c r="T133" s="37"/>
      <c r="U133" s="37"/>
      <c r="V133" s="37"/>
      <c r="W133" s="37"/>
      <c r="X133" s="37"/>
      <c r="Y133" s="37"/>
      <c r="Z133" s="37"/>
      <c r="AA133" s="37"/>
      <c r="AB133" s="37"/>
      <c r="AC133" s="37"/>
      <c r="AD133" s="37"/>
      <c r="AE133" s="37"/>
    </row>
    <row r="134" s="2" customFormat="1" ht="6.96" customHeight="1">
      <c r="A134" s="37"/>
      <c r="B134" s="38"/>
      <c r="C134" s="37"/>
      <c r="D134" s="37"/>
      <c r="E134" s="37"/>
      <c r="F134" s="37"/>
      <c r="G134" s="37"/>
      <c r="H134" s="37"/>
      <c r="I134" s="37"/>
      <c r="J134" s="37"/>
      <c r="K134" s="37"/>
      <c r="L134" s="59"/>
      <c r="S134" s="37"/>
      <c r="T134" s="37"/>
      <c r="U134" s="37"/>
      <c r="V134" s="37"/>
      <c r="W134" s="37"/>
      <c r="X134" s="37"/>
      <c r="Y134" s="37"/>
      <c r="Z134" s="37"/>
      <c r="AA134" s="37"/>
      <c r="AB134" s="37"/>
      <c r="AC134" s="37"/>
      <c r="AD134" s="37"/>
      <c r="AE134" s="37"/>
    </row>
    <row r="135" s="2" customFormat="1" ht="15.15" customHeight="1">
      <c r="A135" s="37"/>
      <c r="B135" s="38"/>
      <c r="C135" s="31" t="s">
        <v>23</v>
      </c>
      <c r="D135" s="37"/>
      <c r="E135" s="37"/>
      <c r="F135" s="26" t="str">
        <f>E17</f>
        <v>Univerzita Mateja Bela v Banskej Bystrici</v>
      </c>
      <c r="G135" s="37"/>
      <c r="H135" s="37"/>
      <c r="I135" s="31" t="s">
        <v>29</v>
      </c>
      <c r="J135" s="35" t="str">
        <f>E23</f>
        <v>Insvet s.r.o.,Koeice</v>
      </c>
      <c r="K135" s="37"/>
      <c r="L135" s="59"/>
      <c r="S135" s="37"/>
      <c r="T135" s="37"/>
      <c r="U135" s="37"/>
      <c r="V135" s="37"/>
      <c r="W135" s="37"/>
      <c r="X135" s="37"/>
      <c r="Y135" s="37"/>
      <c r="Z135" s="37"/>
      <c r="AA135" s="37"/>
      <c r="AB135" s="37"/>
      <c r="AC135" s="37"/>
      <c r="AD135" s="37"/>
      <c r="AE135" s="37"/>
    </row>
    <row r="136" s="2" customFormat="1" ht="15.15" customHeight="1">
      <c r="A136" s="37"/>
      <c r="B136" s="38"/>
      <c r="C136" s="31" t="s">
        <v>27</v>
      </c>
      <c r="D136" s="37"/>
      <c r="E136" s="37"/>
      <c r="F136" s="26" t="str">
        <f>IF(E20="","",E20)</f>
        <v>Vyplň údaj</v>
      </c>
      <c r="G136" s="37"/>
      <c r="H136" s="37"/>
      <c r="I136" s="31" t="s">
        <v>32</v>
      </c>
      <c r="J136" s="35" t="str">
        <f>E26</f>
        <v xml:space="preserve"> </v>
      </c>
      <c r="K136" s="37"/>
      <c r="L136" s="59"/>
      <c r="S136" s="37"/>
      <c r="T136" s="37"/>
      <c r="U136" s="37"/>
      <c r="V136" s="37"/>
      <c r="W136" s="37"/>
      <c r="X136" s="37"/>
      <c r="Y136" s="37"/>
      <c r="Z136" s="37"/>
      <c r="AA136" s="37"/>
      <c r="AB136" s="37"/>
      <c r="AC136" s="37"/>
      <c r="AD136" s="37"/>
      <c r="AE136" s="37"/>
    </row>
    <row r="137" s="2" customFormat="1" ht="10.32" customHeight="1">
      <c r="A137" s="37"/>
      <c r="B137" s="38"/>
      <c r="C137" s="37"/>
      <c r="D137" s="37"/>
      <c r="E137" s="37"/>
      <c r="F137" s="37"/>
      <c r="G137" s="37"/>
      <c r="H137" s="37"/>
      <c r="I137" s="37"/>
      <c r="J137" s="37"/>
      <c r="K137" s="37"/>
      <c r="L137" s="59"/>
      <c r="S137" s="37"/>
      <c r="T137" s="37"/>
      <c r="U137" s="37"/>
      <c r="V137" s="37"/>
      <c r="W137" s="37"/>
      <c r="X137" s="37"/>
      <c r="Y137" s="37"/>
      <c r="Z137" s="37"/>
      <c r="AA137" s="37"/>
      <c r="AB137" s="37"/>
      <c r="AC137" s="37"/>
      <c r="AD137" s="37"/>
      <c r="AE137" s="37"/>
    </row>
    <row r="138" s="11" customFormat="1" ht="29.28" customHeight="1">
      <c r="A138" s="180"/>
      <c r="B138" s="181"/>
      <c r="C138" s="182" t="s">
        <v>270</v>
      </c>
      <c r="D138" s="183" t="s">
        <v>60</v>
      </c>
      <c r="E138" s="183" t="s">
        <v>56</v>
      </c>
      <c r="F138" s="183" t="s">
        <v>57</v>
      </c>
      <c r="G138" s="183" t="s">
        <v>271</v>
      </c>
      <c r="H138" s="183" t="s">
        <v>272</v>
      </c>
      <c r="I138" s="183" t="s">
        <v>273</v>
      </c>
      <c r="J138" s="184" t="s">
        <v>232</v>
      </c>
      <c r="K138" s="185" t="s">
        <v>274</v>
      </c>
      <c r="L138" s="186"/>
      <c r="M138" s="90" t="s">
        <v>1</v>
      </c>
      <c r="N138" s="91" t="s">
        <v>39</v>
      </c>
      <c r="O138" s="91" t="s">
        <v>275</v>
      </c>
      <c r="P138" s="91" t="s">
        <v>276</v>
      </c>
      <c r="Q138" s="91" t="s">
        <v>277</v>
      </c>
      <c r="R138" s="91" t="s">
        <v>278</v>
      </c>
      <c r="S138" s="91" t="s">
        <v>279</v>
      </c>
      <c r="T138" s="92" t="s">
        <v>280</v>
      </c>
      <c r="U138" s="180"/>
      <c r="V138" s="180"/>
      <c r="W138" s="180"/>
      <c r="X138" s="180"/>
      <c r="Y138" s="180"/>
      <c r="Z138" s="180"/>
      <c r="AA138" s="180"/>
      <c r="AB138" s="180"/>
      <c r="AC138" s="180"/>
      <c r="AD138" s="180"/>
      <c r="AE138" s="180"/>
    </row>
    <row r="139" s="2" customFormat="1" ht="22.8" customHeight="1">
      <c r="A139" s="37"/>
      <c r="B139" s="38"/>
      <c r="C139" s="97" t="s">
        <v>228</v>
      </c>
      <c r="D139" s="37"/>
      <c r="E139" s="37"/>
      <c r="F139" s="37"/>
      <c r="G139" s="37"/>
      <c r="H139" s="37"/>
      <c r="I139" s="37"/>
      <c r="J139" s="187">
        <f>BK139</f>
        <v>0</v>
      </c>
      <c r="K139" s="37"/>
      <c r="L139" s="38"/>
      <c r="M139" s="93"/>
      <c r="N139" s="77"/>
      <c r="O139" s="94"/>
      <c r="P139" s="188">
        <f>P140+P148+P231</f>
        <v>0</v>
      </c>
      <c r="Q139" s="94"/>
      <c r="R139" s="188">
        <f>R140+R148+R231</f>
        <v>0</v>
      </c>
      <c r="S139" s="94"/>
      <c r="T139" s="189">
        <f>T140+T148+T231</f>
        <v>0</v>
      </c>
      <c r="U139" s="37"/>
      <c r="V139" s="37"/>
      <c r="W139" s="37"/>
      <c r="X139" s="37"/>
      <c r="Y139" s="37"/>
      <c r="Z139" s="37"/>
      <c r="AA139" s="37"/>
      <c r="AB139" s="37"/>
      <c r="AC139" s="37"/>
      <c r="AD139" s="37"/>
      <c r="AE139" s="37"/>
      <c r="AT139" s="18" t="s">
        <v>74</v>
      </c>
      <c r="AU139" s="18" t="s">
        <v>234</v>
      </c>
      <c r="BK139" s="190">
        <f>BK140+BK148+BK231</f>
        <v>0</v>
      </c>
    </row>
    <row r="140" s="12" customFormat="1" ht="25.92" customHeight="1">
      <c r="A140" s="12"/>
      <c r="B140" s="191"/>
      <c r="C140" s="12"/>
      <c r="D140" s="192" t="s">
        <v>74</v>
      </c>
      <c r="E140" s="193" t="s">
        <v>281</v>
      </c>
      <c r="F140" s="193" t="s">
        <v>282</v>
      </c>
      <c r="G140" s="12"/>
      <c r="H140" s="12"/>
      <c r="I140" s="194"/>
      <c r="J140" s="195">
        <f>BK140</f>
        <v>0</v>
      </c>
      <c r="K140" s="12"/>
      <c r="L140" s="191"/>
      <c r="M140" s="196"/>
      <c r="N140" s="197"/>
      <c r="O140" s="197"/>
      <c r="P140" s="198">
        <f>P141</f>
        <v>0</v>
      </c>
      <c r="Q140" s="197"/>
      <c r="R140" s="198">
        <f>R141</f>
        <v>0</v>
      </c>
      <c r="S140" s="197"/>
      <c r="T140" s="199">
        <f>T141</f>
        <v>0</v>
      </c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R140" s="192" t="s">
        <v>82</v>
      </c>
      <c r="AT140" s="200" t="s">
        <v>74</v>
      </c>
      <c r="AU140" s="200" t="s">
        <v>75</v>
      </c>
      <c r="AY140" s="192" t="s">
        <v>283</v>
      </c>
      <c r="BK140" s="201">
        <f>BK141</f>
        <v>0</v>
      </c>
    </row>
    <row r="141" s="12" customFormat="1" ht="22.8" customHeight="1">
      <c r="A141" s="12"/>
      <c r="B141" s="191"/>
      <c r="C141" s="12"/>
      <c r="D141" s="192" t="s">
        <v>74</v>
      </c>
      <c r="E141" s="202" t="s">
        <v>323</v>
      </c>
      <c r="F141" s="202" t="s">
        <v>645</v>
      </c>
      <c r="G141" s="12"/>
      <c r="H141" s="12"/>
      <c r="I141" s="194"/>
      <c r="J141" s="203">
        <f>BK141</f>
        <v>0</v>
      </c>
      <c r="K141" s="12"/>
      <c r="L141" s="191"/>
      <c r="M141" s="196"/>
      <c r="N141" s="197"/>
      <c r="O141" s="197"/>
      <c r="P141" s="198">
        <f>SUM(P142:P147)</f>
        <v>0</v>
      </c>
      <c r="Q141" s="197"/>
      <c r="R141" s="198">
        <f>SUM(R142:R147)</f>
        <v>0</v>
      </c>
      <c r="S141" s="197"/>
      <c r="T141" s="199">
        <f>SUM(T142:T147)</f>
        <v>0</v>
      </c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R141" s="192" t="s">
        <v>82</v>
      </c>
      <c r="AT141" s="200" t="s">
        <v>74</v>
      </c>
      <c r="AU141" s="200" t="s">
        <v>82</v>
      </c>
      <c r="AY141" s="192" t="s">
        <v>283</v>
      </c>
      <c r="BK141" s="201">
        <f>SUM(BK142:BK147)</f>
        <v>0</v>
      </c>
    </row>
    <row r="142" s="2" customFormat="1" ht="24.15" customHeight="1">
      <c r="A142" s="37"/>
      <c r="B142" s="168"/>
      <c r="C142" s="204" t="s">
        <v>82</v>
      </c>
      <c r="D142" s="204" t="s">
        <v>285</v>
      </c>
      <c r="E142" s="205" t="s">
        <v>905</v>
      </c>
      <c r="F142" s="206" t="s">
        <v>906</v>
      </c>
      <c r="G142" s="207" t="s">
        <v>344</v>
      </c>
      <c r="H142" s="208">
        <v>10.079000000000001</v>
      </c>
      <c r="I142" s="209"/>
      <c r="J142" s="210">
        <f>ROUND(I142*H142,2)</f>
        <v>0</v>
      </c>
      <c r="K142" s="211"/>
      <c r="L142" s="38"/>
      <c r="M142" s="212" t="s">
        <v>1</v>
      </c>
      <c r="N142" s="213" t="s">
        <v>41</v>
      </c>
      <c r="O142" s="81"/>
      <c r="P142" s="214">
        <f>O142*H142</f>
        <v>0</v>
      </c>
      <c r="Q142" s="214">
        <v>0</v>
      </c>
      <c r="R142" s="214">
        <f>Q142*H142</f>
        <v>0</v>
      </c>
      <c r="S142" s="214">
        <v>0</v>
      </c>
      <c r="T142" s="215">
        <f>S142*H142</f>
        <v>0</v>
      </c>
      <c r="U142" s="37"/>
      <c r="V142" s="37"/>
      <c r="W142" s="37"/>
      <c r="X142" s="37"/>
      <c r="Y142" s="37"/>
      <c r="Z142" s="37"/>
      <c r="AA142" s="37"/>
      <c r="AB142" s="37"/>
      <c r="AC142" s="37"/>
      <c r="AD142" s="37"/>
      <c r="AE142" s="37"/>
      <c r="AR142" s="216" t="s">
        <v>289</v>
      </c>
      <c r="AT142" s="216" t="s">
        <v>285</v>
      </c>
      <c r="AU142" s="216" t="s">
        <v>87</v>
      </c>
      <c r="AY142" s="18" t="s">
        <v>283</v>
      </c>
      <c r="BE142" s="217">
        <f>IF(N142="základná",J142,0)</f>
        <v>0</v>
      </c>
      <c r="BF142" s="217">
        <f>IF(N142="znížená",J142,0)</f>
        <v>0</v>
      </c>
      <c r="BG142" s="217">
        <f>IF(N142="zákl. prenesená",J142,0)</f>
        <v>0</v>
      </c>
      <c r="BH142" s="217">
        <f>IF(N142="zníž. prenesená",J142,0)</f>
        <v>0</v>
      </c>
      <c r="BI142" s="217">
        <f>IF(N142="nulová",J142,0)</f>
        <v>0</v>
      </c>
      <c r="BJ142" s="18" t="s">
        <v>87</v>
      </c>
      <c r="BK142" s="217">
        <f>ROUND(I142*H142,2)</f>
        <v>0</v>
      </c>
      <c r="BL142" s="18" t="s">
        <v>289</v>
      </c>
      <c r="BM142" s="216" t="s">
        <v>87</v>
      </c>
    </row>
    <row r="143" s="2" customFormat="1" ht="21.75" customHeight="1">
      <c r="A143" s="37"/>
      <c r="B143" s="168"/>
      <c r="C143" s="204" t="s">
        <v>87</v>
      </c>
      <c r="D143" s="204" t="s">
        <v>285</v>
      </c>
      <c r="E143" s="205" t="s">
        <v>914</v>
      </c>
      <c r="F143" s="206" t="s">
        <v>915</v>
      </c>
      <c r="G143" s="207" t="s">
        <v>344</v>
      </c>
      <c r="H143" s="208">
        <v>0.83999999999999997</v>
      </c>
      <c r="I143" s="209"/>
      <c r="J143" s="210">
        <f>ROUND(I143*H143,2)</f>
        <v>0</v>
      </c>
      <c r="K143" s="211"/>
      <c r="L143" s="38"/>
      <c r="M143" s="212" t="s">
        <v>1</v>
      </c>
      <c r="N143" s="213" t="s">
        <v>41</v>
      </c>
      <c r="O143" s="81"/>
      <c r="P143" s="214">
        <f>O143*H143</f>
        <v>0</v>
      </c>
      <c r="Q143" s="214">
        <v>0</v>
      </c>
      <c r="R143" s="214">
        <f>Q143*H143</f>
        <v>0</v>
      </c>
      <c r="S143" s="214">
        <v>0</v>
      </c>
      <c r="T143" s="215">
        <f>S143*H143</f>
        <v>0</v>
      </c>
      <c r="U143" s="37"/>
      <c r="V143" s="37"/>
      <c r="W143" s="37"/>
      <c r="X143" s="37"/>
      <c r="Y143" s="37"/>
      <c r="Z143" s="37"/>
      <c r="AA143" s="37"/>
      <c r="AB143" s="37"/>
      <c r="AC143" s="37"/>
      <c r="AD143" s="37"/>
      <c r="AE143" s="37"/>
      <c r="AR143" s="216" t="s">
        <v>289</v>
      </c>
      <c r="AT143" s="216" t="s">
        <v>285</v>
      </c>
      <c r="AU143" s="216" t="s">
        <v>87</v>
      </c>
      <c r="AY143" s="18" t="s">
        <v>283</v>
      </c>
      <c r="BE143" s="217">
        <f>IF(N143="základná",J143,0)</f>
        <v>0</v>
      </c>
      <c r="BF143" s="217">
        <f>IF(N143="znížená",J143,0)</f>
        <v>0</v>
      </c>
      <c r="BG143" s="217">
        <f>IF(N143="zákl. prenesená",J143,0)</f>
        <v>0</v>
      </c>
      <c r="BH143" s="217">
        <f>IF(N143="zníž. prenesená",J143,0)</f>
        <v>0</v>
      </c>
      <c r="BI143" s="217">
        <f>IF(N143="nulová",J143,0)</f>
        <v>0</v>
      </c>
      <c r="BJ143" s="18" t="s">
        <v>87</v>
      </c>
      <c r="BK143" s="217">
        <f>ROUND(I143*H143,2)</f>
        <v>0</v>
      </c>
      <c r="BL143" s="18" t="s">
        <v>289</v>
      </c>
      <c r="BM143" s="216" t="s">
        <v>289</v>
      </c>
    </row>
    <row r="144" s="2" customFormat="1" ht="24.15" customHeight="1">
      <c r="A144" s="37"/>
      <c r="B144" s="168"/>
      <c r="C144" s="204" t="s">
        <v>92</v>
      </c>
      <c r="D144" s="204" t="s">
        <v>285</v>
      </c>
      <c r="E144" s="205" t="s">
        <v>918</v>
      </c>
      <c r="F144" s="206" t="s">
        <v>919</v>
      </c>
      <c r="G144" s="207" t="s">
        <v>344</v>
      </c>
      <c r="H144" s="208">
        <v>11.76</v>
      </c>
      <c r="I144" s="209"/>
      <c r="J144" s="210">
        <f>ROUND(I144*H144,2)</f>
        <v>0</v>
      </c>
      <c r="K144" s="211"/>
      <c r="L144" s="38"/>
      <c r="M144" s="212" t="s">
        <v>1</v>
      </c>
      <c r="N144" s="213" t="s">
        <v>41</v>
      </c>
      <c r="O144" s="81"/>
      <c r="P144" s="214">
        <f>O144*H144</f>
        <v>0</v>
      </c>
      <c r="Q144" s="214">
        <v>0</v>
      </c>
      <c r="R144" s="214">
        <f>Q144*H144</f>
        <v>0</v>
      </c>
      <c r="S144" s="214">
        <v>0</v>
      </c>
      <c r="T144" s="215">
        <f>S144*H144</f>
        <v>0</v>
      </c>
      <c r="U144" s="37"/>
      <c r="V144" s="37"/>
      <c r="W144" s="37"/>
      <c r="X144" s="37"/>
      <c r="Y144" s="37"/>
      <c r="Z144" s="37"/>
      <c r="AA144" s="37"/>
      <c r="AB144" s="37"/>
      <c r="AC144" s="37"/>
      <c r="AD144" s="37"/>
      <c r="AE144" s="37"/>
      <c r="AR144" s="216" t="s">
        <v>289</v>
      </c>
      <c r="AT144" s="216" t="s">
        <v>285</v>
      </c>
      <c r="AU144" s="216" t="s">
        <v>87</v>
      </c>
      <c r="AY144" s="18" t="s">
        <v>283</v>
      </c>
      <c r="BE144" s="217">
        <f>IF(N144="základná",J144,0)</f>
        <v>0</v>
      </c>
      <c r="BF144" s="217">
        <f>IF(N144="znížená",J144,0)</f>
        <v>0</v>
      </c>
      <c r="BG144" s="217">
        <f>IF(N144="zákl. prenesená",J144,0)</f>
        <v>0</v>
      </c>
      <c r="BH144" s="217">
        <f>IF(N144="zníž. prenesená",J144,0)</f>
        <v>0</v>
      </c>
      <c r="BI144" s="217">
        <f>IF(N144="nulová",J144,0)</f>
        <v>0</v>
      </c>
      <c r="BJ144" s="18" t="s">
        <v>87</v>
      </c>
      <c r="BK144" s="217">
        <f>ROUND(I144*H144,2)</f>
        <v>0</v>
      </c>
      <c r="BL144" s="18" t="s">
        <v>289</v>
      </c>
      <c r="BM144" s="216" t="s">
        <v>310</v>
      </c>
    </row>
    <row r="145" s="2" customFormat="1" ht="24.15" customHeight="1">
      <c r="A145" s="37"/>
      <c r="B145" s="168"/>
      <c r="C145" s="204" t="s">
        <v>289</v>
      </c>
      <c r="D145" s="204" t="s">
        <v>285</v>
      </c>
      <c r="E145" s="205" t="s">
        <v>923</v>
      </c>
      <c r="F145" s="206" t="s">
        <v>924</v>
      </c>
      <c r="G145" s="207" t="s">
        <v>344</v>
      </c>
      <c r="H145" s="208">
        <v>10.079000000000001</v>
      </c>
      <c r="I145" s="209"/>
      <c r="J145" s="210">
        <f>ROUND(I145*H145,2)</f>
        <v>0</v>
      </c>
      <c r="K145" s="211"/>
      <c r="L145" s="38"/>
      <c r="M145" s="212" t="s">
        <v>1</v>
      </c>
      <c r="N145" s="213" t="s">
        <v>41</v>
      </c>
      <c r="O145" s="81"/>
      <c r="P145" s="214">
        <f>O145*H145</f>
        <v>0</v>
      </c>
      <c r="Q145" s="214">
        <v>0</v>
      </c>
      <c r="R145" s="214">
        <f>Q145*H145</f>
        <v>0</v>
      </c>
      <c r="S145" s="214">
        <v>0</v>
      </c>
      <c r="T145" s="215">
        <f>S145*H145</f>
        <v>0</v>
      </c>
      <c r="U145" s="37"/>
      <c r="V145" s="37"/>
      <c r="W145" s="37"/>
      <c r="X145" s="37"/>
      <c r="Y145" s="37"/>
      <c r="Z145" s="37"/>
      <c r="AA145" s="37"/>
      <c r="AB145" s="37"/>
      <c r="AC145" s="37"/>
      <c r="AD145" s="37"/>
      <c r="AE145" s="37"/>
      <c r="AR145" s="216" t="s">
        <v>289</v>
      </c>
      <c r="AT145" s="216" t="s">
        <v>285</v>
      </c>
      <c r="AU145" s="216" t="s">
        <v>87</v>
      </c>
      <c r="AY145" s="18" t="s">
        <v>283</v>
      </c>
      <c r="BE145" s="217">
        <f>IF(N145="základná",J145,0)</f>
        <v>0</v>
      </c>
      <c r="BF145" s="217">
        <f>IF(N145="znížená",J145,0)</f>
        <v>0</v>
      </c>
      <c r="BG145" s="217">
        <f>IF(N145="zákl. prenesená",J145,0)</f>
        <v>0</v>
      </c>
      <c r="BH145" s="217">
        <f>IF(N145="zníž. prenesená",J145,0)</f>
        <v>0</v>
      </c>
      <c r="BI145" s="217">
        <f>IF(N145="nulová",J145,0)</f>
        <v>0</v>
      </c>
      <c r="BJ145" s="18" t="s">
        <v>87</v>
      </c>
      <c r="BK145" s="217">
        <f>ROUND(I145*H145,2)</f>
        <v>0</v>
      </c>
      <c r="BL145" s="18" t="s">
        <v>289</v>
      </c>
      <c r="BM145" s="216" t="s">
        <v>319</v>
      </c>
    </row>
    <row r="146" s="2" customFormat="1" ht="24.15" customHeight="1">
      <c r="A146" s="37"/>
      <c r="B146" s="168"/>
      <c r="C146" s="204" t="s">
        <v>306</v>
      </c>
      <c r="D146" s="204" t="s">
        <v>285</v>
      </c>
      <c r="E146" s="205" t="s">
        <v>2590</v>
      </c>
      <c r="F146" s="206" t="s">
        <v>2591</v>
      </c>
      <c r="G146" s="207" t="s">
        <v>344</v>
      </c>
      <c r="H146" s="208">
        <v>50.395000000000003</v>
      </c>
      <c r="I146" s="209"/>
      <c r="J146" s="210">
        <f>ROUND(I146*H146,2)</f>
        <v>0</v>
      </c>
      <c r="K146" s="211"/>
      <c r="L146" s="38"/>
      <c r="M146" s="212" t="s">
        <v>1</v>
      </c>
      <c r="N146" s="213" t="s">
        <v>41</v>
      </c>
      <c r="O146" s="81"/>
      <c r="P146" s="214">
        <f>O146*H146</f>
        <v>0</v>
      </c>
      <c r="Q146" s="214">
        <v>0</v>
      </c>
      <c r="R146" s="214">
        <f>Q146*H146</f>
        <v>0</v>
      </c>
      <c r="S146" s="214">
        <v>0</v>
      </c>
      <c r="T146" s="215">
        <f>S146*H146</f>
        <v>0</v>
      </c>
      <c r="U146" s="37"/>
      <c r="V146" s="37"/>
      <c r="W146" s="37"/>
      <c r="X146" s="37"/>
      <c r="Y146" s="37"/>
      <c r="Z146" s="37"/>
      <c r="AA146" s="37"/>
      <c r="AB146" s="37"/>
      <c r="AC146" s="37"/>
      <c r="AD146" s="37"/>
      <c r="AE146" s="37"/>
      <c r="AR146" s="216" t="s">
        <v>289</v>
      </c>
      <c r="AT146" s="216" t="s">
        <v>285</v>
      </c>
      <c r="AU146" s="216" t="s">
        <v>87</v>
      </c>
      <c r="AY146" s="18" t="s">
        <v>283</v>
      </c>
      <c r="BE146" s="217">
        <f>IF(N146="základná",J146,0)</f>
        <v>0</v>
      </c>
      <c r="BF146" s="217">
        <f>IF(N146="znížená",J146,0)</f>
        <v>0</v>
      </c>
      <c r="BG146" s="217">
        <f>IF(N146="zákl. prenesená",J146,0)</f>
        <v>0</v>
      </c>
      <c r="BH146" s="217">
        <f>IF(N146="zníž. prenesená",J146,0)</f>
        <v>0</v>
      </c>
      <c r="BI146" s="217">
        <f>IF(N146="nulová",J146,0)</f>
        <v>0</v>
      </c>
      <c r="BJ146" s="18" t="s">
        <v>87</v>
      </c>
      <c r="BK146" s="217">
        <f>ROUND(I146*H146,2)</f>
        <v>0</v>
      </c>
      <c r="BL146" s="18" t="s">
        <v>289</v>
      </c>
      <c r="BM146" s="216" t="s">
        <v>327</v>
      </c>
    </row>
    <row r="147" s="2" customFormat="1" ht="24.15" customHeight="1">
      <c r="A147" s="37"/>
      <c r="B147" s="168"/>
      <c r="C147" s="204" t="s">
        <v>310</v>
      </c>
      <c r="D147" s="204" t="s">
        <v>285</v>
      </c>
      <c r="E147" s="205" t="s">
        <v>2592</v>
      </c>
      <c r="F147" s="206" t="s">
        <v>2593</v>
      </c>
      <c r="G147" s="207" t="s">
        <v>344</v>
      </c>
      <c r="H147" s="208">
        <v>0.83999999999999997</v>
      </c>
      <c r="I147" s="209"/>
      <c r="J147" s="210">
        <f>ROUND(I147*H147,2)</f>
        <v>0</v>
      </c>
      <c r="K147" s="211"/>
      <c r="L147" s="38"/>
      <c r="M147" s="212" t="s">
        <v>1</v>
      </c>
      <c r="N147" s="213" t="s">
        <v>41</v>
      </c>
      <c r="O147" s="81"/>
      <c r="P147" s="214">
        <f>O147*H147</f>
        <v>0</v>
      </c>
      <c r="Q147" s="214">
        <v>0</v>
      </c>
      <c r="R147" s="214">
        <f>Q147*H147</f>
        <v>0</v>
      </c>
      <c r="S147" s="214">
        <v>0</v>
      </c>
      <c r="T147" s="215">
        <f>S147*H147</f>
        <v>0</v>
      </c>
      <c r="U147" s="37"/>
      <c r="V147" s="37"/>
      <c r="W147" s="37"/>
      <c r="X147" s="37"/>
      <c r="Y147" s="37"/>
      <c r="Z147" s="37"/>
      <c r="AA147" s="37"/>
      <c r="AB147" s="37"/>
      <c r="AC147" s="37"/>
      <c r="AD147" s="37"/>
      <c r="AE147" s="37"/>
      <c r="AR147" s="216" t="s">
        <v>289</v>
      </c>
      <c r="AT147" s="216" t="s">
        <v>285</v>
      </c>
      <c r="AU147" s="216" t="s">
        <v>87</v>
      </c>
      <c r="AY147" s="18" t="s">
        <v>283</v>
      </c>
      <c r="BE147" s="217">
        <f>IF(N147="základná",J147,0)</f>
        <v>0</v>
      </c>
      <c r="BF147" s="217">
        <f>IF(N147="znížená",J147,0)</f>
        <v>0</v>
      </c>
      <c r="BG147" s="217">
        <f>IF(N147="zákl. prenesená",J147,0)</f>
        <v>0</v>
      </c>
      <c r="BH147" s="217">
        <f>IF(N147="zníž. prenesená",J147,0)</f>
        <v>0</v>
      </c>
      <c r="BI147" s="217">
        <f>IF(N147="nulová",J147,0)</f>
        <v>0</v>
      </c>
      <c r="BJ147" s="18" t="s">
        <v>87</v>
      </c>
      <c r="BK147" s="217">
        <f>ROUND(I147*H147,2)</f>
        <v>0</v>
      </c>
      <c r="BL147" s="18" t="s">
        <v>289</v>
      </c>
      <c r="BM147" s="216" t="s">
        <v>337</v>
      </c>
    </row>
    <row r="148" s="12" customFormat="1" ht="25.92" customHeight="1">
      <c r="A148" s="12"/>
      <c r="B148" s="191"/>
      <c r="C148" s="12"/>
      <c r="D148" s="192" t="s">
        <v>74</v>
      </c>
      <c r="E148" s="193" t="s">
        <v>955</v>
      </c>
      <c r="F148" s="193" t="s">
        <v>956</v>
      </c>
      <c r="G148" s="12"/>
      <c r="H148" s="12"/>
      <c r="I148" s="194"/>
      <c r="J148" s="195">
        <f>BK148</f>
        <v>0</v>
      </c>
      <c r="K148" s="12"/>
      <c r="L148" s="191"/>
      <c r="M148" s="196"/>
      <c r="N148" s="197"/>
      <c r="O148" s="197"/>
      <c r="P148" s="198">
        <f>P149+P160+P174+P197+P228</f>
        <v>0</v>
      </c>
      <c r="Q148" s="197"/>
      <c r="R148" s="198">
        <f>R149+R160+R174+R197+R228</f>
        <v>0</v>
      </c>
      <c r="S148" s="197"/>
      <c r="T148" s="199">
        <f>T149+T160+T174+T197+T228</f>
        <v>0</v>
      </c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R148" s="192" t="s">
        <v>87</v>
      </c>
      <c r="AT148" s="200" t="s">
        <v>74</v>
      </c>
      <c r="AU148" s="200" t="s">
        <v>75</v>
      </c>
      <c r="AY148" s="192" t="s">
        <v>283</v>
      </c>
      <c r="BK148" s="201">
        <f>BK149+BK160+BK174+BK197+BK228</f>
        <v>0</v>
      </c>
    </row>
    <row r="149" s="12" customFormat="1" ht="22.8" customHeight="1">
      <c r="A149" s="12"/>
      <c r="B149" s="191"/>
      <c r="C149" s="12"/>
      <c r="D149" s="192" t="s">
        <v>74</v>
      </c>
      <c r="E149" s="202" t="s">
        <v>1062</v>
      </c>
      <c r="F149" s="202" t="s">
        <v>1063</v>
      </c>
      <c r="G149" s="12"/>
      <c r="H149" s="12"/>
      <c r="I149" s="194"/>
      <c r="J149" s="203">
        <f>BK149</f>
        <v>0</v>
      </c>
      <c r="K149" s="12"/>
      <c r="L149" s="191"/>
      <c r="M149" s="196"/>
      <c r="N149" s="197"/>
      <c r="O149" s="197"/>
      <c r="P149" s="198">
        <f>SUM(P150:P159)</f>
        <v>0</v>
      </c>
      <c r="Q149" s="197"/>
      <c r="R149" s="198">
        <f>SUM(R150:R159)</f>
        <v>0</v>
      </c>
      <c r="S149" s="197"/>
      <c r="T149" s="199">
        <f>SUM(T150:T159)</f>
        <v>0</v>
      </c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R149" s="192" t="s">
        <v>87</v>
      </c>
      <c r="AT149" s="200" t="s">
        <v>74</v>
      </c>
      <c r="AU149" s="200" t="s">
        <v>82</v>
      </c>
      <c r="AY149" s="192" t="s">
        <v>283</v>
      </c>
      <c r="BK149" s="201">
        <f>SUM(BK150:BK159)</f>
        <v>0</v>
      </c>
    </row>
    <row r="150" s="2" customFormat="1" ht="24.15" customHeight="1">
      <c r="A150" s="37"/>
      <c r="B150" s="168"/>
      <c r="C150" s="204" t="s">
        <v>315</v>
      </c>
      <c r="D150" s="204" t="s">
        <v>285</v>
      </c>
      <c r="E150" s="205" t="s">
        <v>4773</v>
      </c>
      <c r="F150" s="206" t="s">
        <v>4774</v>
      </c>
      <c r="G150" s="207" t="s">
        <v>288</v>
      </c>
      <c r="H150" s="208">
        <v>400</v>
      </c>
      <c r="I150" s="209"/>
      <c r="J150" s="210">
        <f>ROUND(I150*H150,2)</f>
        <v>0</v>
      </c>
      <c r="K150" s="211"/>
      <c r="L150" s="38"/>
      <c r="M150" s="212" t="s">
        <v>1</v>
      </c>
      <c r="N150" s="213" t="s">
        <v>41</v>
      </c>
      <c r="O150" s="81"/>
      <c r="P150" s="214">
        <f>O150*H150</f>
        <v>0</v>
      </c>
      <c r="Q150" s="214">
        <v>0</v>
      </c>
      <c r="R150" s="214">
        <f>Q150*H150</f>
        <v>0</v>
      </c>
      <c r="S150" s="214">
        <v>0</v>
      </c>
      <c r="T150" s="215">
        <f>S150*H150</f>
        <v>0</v>
      </c>
      <c r="U150" s="37"/>
      <c r="V150" s="37"/>
      <c r="W150" s="37"/>
      <c r="X150" s="37"/>
      <c r="Y150" s="37"/>
      <c r="Z150" s="37"/>
      <c r="AA150" s="37"/>
      <c r="AB150" s="37"/>
      <c r="AC150" s="37"/>
      <c r="AD150" s="37"/>
      <c r="AE150" s="37"/>
      <c r="AR150" s="216" t="s">
        <v>358</v>
      </c>
      <c r="AT150" s="216" t="s">
        <v>285</v>
      </c>
      <c r="AU150" s="216" t="s">
        <v>87</v>
      </c>
      <c r="AY150" s="18" t="s">
        <v>283</v>
      </c>
      <c r="BE150" s="217">
        <f>IF(N150="základná",J150,0)</f>
        <v>0</v>
      </c>
      <c r="BF150" s="217">
        <f>IF(N150="znížená",J150,0)</f>
        <v>0</v>
      </c>
      <c r="BG150" s="217">
        <f>IF(N150="zákl. prenesená",J150,0)</f>
        <v>0</v>
      </c>
      <c r="BH150" s="217">
        <f>IF(N150="zníž. prenesená",J150,0)</f>
        <v>0</v>
      </c>
      <c r="BI150" s="217">
        <f>IF(N150="nulová",J150,0)</f>
        <v>0</v>
      </c>
      <c r="BJ150" s="18" t="s">
        <v>87</v>
      </c>
      <c r="BK150" s="217">
        <f>ROUND(I150*H150,2)</f>
        <v>0</v>
      </c>
      <c r="BL150" s="18" t="s">
        <v>358</v>
      </c>
      <c r="BM150" s="216" t="s">
        <v>347</v>
      </c>
    </row>
    <row r="151" s="2" customFormat="1" ht="24.15" customHeight="1">
      <c r="A151" s="37"/>
      <c r="B151" s="168"/>
      <c r="C151" s="204" t="s">
        <v>319</v>
      </c>
      <c r="D151" s="204" t="s">
        <v>285</v>
      </c>
      <c r="E151" s="205" t="s">
        <v>6092</v>
      </c>
      <c r="F151" s="206" t="s">
        <v>6093</v>
      </c>
      <c r="G151" s="207" t="s">
        <v>649</v>
      </c>
      <c r="H151" s="208">
        <v>282</v>
      </c>
      <c r="I151" s="209"/>
      <c r="J151" s="210">
        <f>ROUND(I151*H151,2)</f>
        <v>0</v>
      </c>
      <c r="K151" s="211"/>
      <c r="L151" s="38"/>
      <c r="M151" s="212" t="s">
        <v>1</v>
      </c>
      <c r="N151" s="213" t="s">
        <v>41</v>
      </c>
      <c r="O151" s="81"/>
      <c r="P151" s="214">
        <f>O151*H151</f>
        <v>0</v>
      </c>
      <c r="Q151" s="214">
        <v>0</v>
      </c>
      <c r="R151" s="214">
        <f>Q151*H151</f>
        <v>0</v>
      </c>
      <c r="S151" s="214">
        <v>0</v>
      </c>
      <c r="T151" s="215">
        <f>S151*H151</f>
        <v>0</v>
      </c>
      <c r="U151" s="37"/>
      <c r="V151" s="37"/>
      <c r="W151" s="37"/>
      <c r="X151" s="37"/>
      <c r="Y151" s="37"/>
      <c r="Z151" s="37"/>
      <c r="AA151" s="37"/>
      <c r="AB151" s="37"/>
      <c r="AC151" s="37"/>
      <c r="AD151" s="37"/>
      <c r="AE151" s="37"/>
      <c r="AR151" s="216" t="s">
        <v>358</v>
      </c>
      <c r="AT151" s="216" t="s">
        <v>285</v>
      </c>
      <c r="AU151" s="216" t="s">
        <v>87</v>
      </c>
      <c r="AY151" s="18" t="s">
        <v>283</v>
      </c>
      <c r="BE151" s="217">
        <f>IF(N151="základná",J151,0)</f>
        <v>0</v>
      </c>
      <c r="BF151" s="217">
        <f>IF(N151="znížená",J151,0)</f>
        <v>0</v>
      </c>
      <c r="BG151" s="217">
        <f>IF(N151="zákl. prenesená",J151,0)</f>
        <v>0</v>
      </c>
      <c r="BH151" s="217">
        <f>IF(N151="zníž. prenesená",J151,0)</f>
        <v>0</v>
      </c>
      <c r="BI151" s="217">
        <f>IF(N151="nulová",J151,0)</f>
        <v>0</v>
      </c>
      <c r="BJ151" s="18" t="s">
        <v>87</v>
      </c>
      <c r="BK151" s="217">
        <f>ROUND(I151*H151,2)</f>
        <v>0</v>
      </c>
      <c r="BL151" s="18" t="s">
        <v>358</v>
      </c>
      <c r="BM151" s="216" t="s">
        <v>358</v>
      </c>
    </row>
    <row r="152" s="2" customFormat="1" ht="24.15" customHeight="1">
      <c r="A152" s="37"/>
      <c r="B152" s="168"/>
      <c r="C152" s="242" t="s">
        <v>323</v>
      </c>
      <c r="D152" s="242" t="s">
        <v>582</v>
      </c>
      <c r="E152" s="243" t="s">
        <v>6094</v>
      </c>
      <c r="F152" s="244" t="s">
        <v>6095</v>
      </c>
      <c r="G152" s="245" t="s">
        <v>649</v>
      </c>
      <c r="H152" s="246">
        <v>220</v>
      </c>
      <c r="I152" s="247"/>
      <c r="J152" s="248">
        <f>ROUND(I152*H152,2)</f>
        <v>0</v>
      </c>
      <c r="K152" s="249"/>
      <c r="L152" s="250"/>
      <c r="M152" s="251" t="s">
        <v>1</v>
      </c>
      <c r="N152" s="252" t="s">
        <v>41</v>
      </c>
      <c r="O152" s="81"/>
      <c r="P152" s="214">
        <f>O152*H152</f>
        <v>0</v>
      </c>
      <c r="Q152" s="214">
        <v>0</v>
      </c>
      <c r="R152" s="214">
        <f>Q152*H152</f>
        <v>0</v>
      </c>
      <c r="S152" s="214">
        <v>0</v>
      </c>
      <c r="T152" s="215">
        <f>S152*H152</f>
        <v>0</v>
      </c>
      <c r="U152" s="37"/>
      <c r="V152" s="37"/>
      <c r="W152" s="37"/>
      <c r="X152" s="37"/>
      <c r="Y152" s="37"/>
      <c r="Z152" s="37"/>
      <c r="AA152" s="37"/>
      <c r="AB152" s="37"/>
      <c r="AC152" s="37"/>
      <c r="AD152" s="37"/>
      <c r="AE152" s="37"/>
      <c r="AR152" s="216" t="s">
        <v>473</v>
      </c>
      <c r="AT152" s="216" t="s">
        <v>582</v>
      </c>
      <c r="AU152" s="216" t="s">
        <v>87</v>
      </c>
      <c r="AY152" s="18" t="s">
        <v>283</v>
      </c>
      <c r="BE152" s="217">
        <f>IF(N152="základná",J152,0)</f>
        <v>0</v>
      </c>
      <c r="BF152" s="217">
        <f>IF(N152="znížená",J152,0)</f>
        <v>0</v>
      </c>
      <c r="BG152" s="217">
        <f>IF(N152="zákl. prenesená",J152,0)</f>
        <v>0</v>
      </c>
      <c r="BH152" s="217">
        <f>IF(N152="zníž. prenesená",J152,0)</f>
        <v>0</v>
      </c>
      <c r="BI152" s="217">
        <f>IF(N152="nulová",J152,0)</f>
        <v>0</v>
      </c>
      <c r="BJ152" s="18" t="s">
        <v>87</v>
      </c>
      <c r="BK152" s="217">
        <f>ROUND(I152*H152,2)</f>
        <v>0</v>
      </c>
      <c r="BL152" s="18" t="s">
        <v>358</v>
      </c>
      <c r="BM152" s="216" t="s">
        <v>370</v>
      </c>
    </row>
    <row r="153" s="2" customFormat="1" ht="24.15" customHeight="1">
      <c r="A153" s="37"/>
      <c r="B153" s="168"/>
      <c r="C153" s="242" t="s">
        <v>327</v>
      </c>
      <c r="D153" s="242" t="s">
        <v>582</v>
      </c>
      <c r="E153" s="243" t="s">
        <v>6096</v>
      </c>
      <c r="F153" s="244" t="s">
        <v>6097</v>
      </c>
      <c r="G153" s="245" t="s">
        <v>649</v>
      </c>
      <c r="H153" s="246">
        <v>62</v>
      </c>
      <c r="I153" s="247"/>
      <c r="J153" s="248">
        <f>ROUND(I153*H153,2)</f>
        <v>0</v>
      </c>
      <c r="K153" s="249"/>
      <c r="L153" s="250"/>
      <c r="M153" s="251" t="s">
        <v>1</v>
      </c>
      <c r="N153" s="252" t="s">
        <v>41</v>
      </c>
      <c r="O153" s="81"/>
      <c r="P153" s="214">
        <f>O153*H153</f>
        <v>0</v>
      </c>
      <c r="Q153" s="214">
        <v>0</v>
      </c>
      <c r="R153" s="214">
        <f>Q153*H153</f>
        <v>0</v>
      </c>
      <c r="S153" s="214">
        <v>0</v>
      </c>
      <c r="T153" s="215">
        <f>S153*H153</f>
        <v>0</v>
      </c>
      <c r="U153" s="37"/>
      <c r="V153" s="37"/>
      <c r="W153" s="37"/>
      <c r="X153" s="37"/>
      <c r="Y153" s="37"/>
      <c r="Z153" s="37"/>
      <c r="AA153" s="37"/>
      <c r="AB153" s="37"/>
      <c r="AC153" s="37"/>
      <c r="AD153" s="37"/>
      <c r="AE153" s="37"/>
      <c r="AR153" s="216" t="s">
        <v>473</v>
      </c>
      <c r="AT153" s="216" t="s">
        <v>582</v>
      </c>
      <c r="AU153" s="216" t="s">
        <v>87</v>
      </c>
      <c r="AY153" s="18" t="s">
        <v>283</v>
      </c>
      <c r="BE153" s="217">
        <f>IF(N153="základná",J153,0)</f>
        <v>0</v>
      </c>
      <c r="BF153" s="217">
        <f>IF(N153="znížená",J153,0)</f>
        <v>0</v>
      </c>
      <c r="BG153" s="217">
        <f>IF(N153="zákl. prenesená",J153,0)</f>
        <v>0</v>
      </c>
      <c r="BH153" s="217">
        <f>IF(N153="zníž. prenesená",J153,0)</f>
        <v>0</v>
      </c>
      <c r="BI153" s="217">
        <f>IF(N153="nulová",J153,0)</f>
        <v>0</v>
      </c>
      <c r="BJ153" s="18" t="s">
        <v>87</v>
      </c>
      <c r="BK153" s="217">
        <f>ROUND(I153*H153,2)</f>
        <v>0</v>
      </c>
      <c r="BL153" s="18" t="s">
        <v>358</v>
      </c>
      <c r="BM153" s="216" t="s">
        <v>7</v>
      </c>
    </row>
    <row r="154" s="2" customFormat="1" ht="24.15" customHeight="1">
      <c r="A154" s="37"/>
      <c r="B154" s="168"/>
      <c r="C154" s="204" t="s">
        <v>332</v>
      </c>
      <c r="D154" s="204" t="s">
        <v>285</v>
      </c>
      <c r="E154" s="205" t="s">
        <v>6098</v>
      </c>
      <c r="F154" s="206" t="s">
        <v>6099</v>
      </c>
      <c r="G154" s="207" t="s">
        <v>649</v>
      </c>
      <c r="H154" s="208">
        <v>305</v>
      </c>
      <c r="I154" s="209"/>
      <c r="J154" s="210">
        <f>ROUND(I154*H154,2)</f>
        <v>0</v>
      </c>
      <c r="K154" s="211"/>
      <c r="L154" s="38"/>
      <c r="M154" s="212" t="s">
        <v>1</v>
      </c>
      <c r="N154" s="213" t="s">
        <v>41</v>
      </c>
      <c r="O154" s="81"/>
      <c r="P154" s="214">
        <f>O154*H154</f>
        <v>0</v>
      </c>
      <c r="Q154" s="214">
        <v>0</v>
      </c>
      <c r="R154" s="214">
        <f>Q154*H154</f>
        <v>0</v>
      </c>
      <c r="S154" s="214">
        <v>0</v>
      </c>
      <c r="T154" s="215">
        <f>S154*H154</f>
        <v>0</v>
      </c>
      <c r="U154" s="37"/>
      <c r="V154" s="37"/>
      <c r="W154" s="37"/>
      <c r="X154" s="37"/>
      <c r="Y154" s="37"/>
      <c r="Z154" s="37"/>
      <c r="AA154" s="37"/>
      <c r="AB154" s="37"/>
      <c r="AC154" s="37"/>
      <c r="AD154" s="37"/>
      <c r="AE154" s="37"/>
      <c r="AR154" s="216" t="s">
        <v>358</v>
      </c>
      <c r="AT154" s="216" t="s">
        <v>285</v>
      </c>
      <c r="AU154" s="216" t="s">
        <v>87</v>
      </c>
      <c r="AY154" s="18" t="s">
        <v>283</v>
      </c>
      <c r="BE154" s="217">
        <f>IF(N154="základná",J154,0)</f>
        <v>0</v>
      </c>
      <c r="BF154" s="217">
        <f>IF(N154="znížená",J154,0)</f>
        <v>0</v>
      </c>
      <c r="BG154" s="217">
        <f>IF(N154="zákl. prenesená",J154,0)</f>
        <v>0</v>
      </c>
      <c r="BH154" s="217">
        <f>IF(N154="zníž. prenesená",J154,0)</f>
        <v>0</v>
      </c>
      <c r="BI154" s="217">
        <f>IF(N154="nulová",J154,0)</f>
        <v>0</v>
      </c>
      <c r="BJ154" s="18" t="s">
        <v>87</v>
      </c>
      <c r="BK154" s="217">
        <f>ROUND(I154*H154,2)</f>
        <v>0</v>
      </c>
      <c r="BL154" s="18" t="s">
        <v>358</v>
      </c>
      <c r="BM154" s="216" t="s">
        <v>395</v>
      </c>
    </row>
    <row r="155" s="2" customFormat="1" ht="24.15" customHeight="1">
      <c r="A155" s="37"/>
      <c r="B155" s="168"/>
      <c r="C155" s="242" t="s">
        <v>337</v>
      </c>
      <c r="D155" s="242" t="s">
        <v>582</v>
      </c>
      <c r="E155" s="243" t="s">
        <v>6100</v>
      </c>
      <c r="F155" s="244" t="s">
        <v>6101</v>
      </c>
      <c r="G155" s="245" t="s">
        <v>649</v>
      </c>
      <c r="H155" s="246">
        <v>100</v>
      </c>
      <c r="I155" s="247"/>
      <c r="J155" s="248">
        <f>ROUND(I155*H155,2)</f>
        <v>0</v>
      </c>
      <c r="K155" s="249"/>
      <c r="L155" s="250"/>
      <c r="M155" s="251" t="s">
        <v>1</v>
      </c>
      <c r="N155" s="252" t="s">
        <v>41</v>
      </c>
      <c r="O155" s="81"/>
      <c r="P155" s="214">
        <f>O155*H155</f>
        <v>0</v>
      </c>
      <c r="Q155" s="214">
        <v>0</v>
      </c>
      <c r="R155" s="214">
        <f>Q155*H155</f>
        <v>0</v>
      </c>
      <c r="S155" s="214">
        <v>0</v>
      </c>
      <c r="T155" s="215">
        <f>S155*H155</f>
        <v>0</v>
      </c>
      <c r="U155" s="37"/>
      <c r="V155" s="37"/>
      <c r="W155" s="37"/>
      <c r="X155" s="37"/>
      <c r="Y155" s="37"/>
      <c r="Z155" s="37"/>
      <c r="AA155" s="37"/>
      <c r="AB155" s="37"/>
      <c r="AC155" s="37"/>
      <c r="AD155" s="37"/>
      <c r="AE155" s="37"/>
      <c r="AR155" s="216" t="s">
        <v>473</v>
      </c>
      <c r="AT155" s="216" t="s">
        <v>582</v>
      </c>
      <c r="AU155" s="216" t="s">
        <v>87</v>
      </c>
      <c r="AY155" s="18" t="s">
        <v>283</v>
      </c>
      <c r="BE155" s="217">
        <f>IF(N155="základná",J155,0)</f>
        <v>0</v>
      </c>
      <c r="BF155" s="217">
        <f>IF(N155="znížená",J155,0)</f>
        <v>0</v>
      </c>
      <c r="BG155" s="217">
        <f>IF(N155="zákl. prenesená",J155,0)</f>
        <v>0</v>
      </c>
      <c r="BH155" s="217">
        <f>IF(N155="zníž. prenesená",J155,0)</f>
        <v>0</v>
      </c>
      <c r="BI155" s="217">
        <f>IF(N155="nulová",J155,0)</f>
        <v>0</v>
      </c>
      <c r="BJ155" s="18" t="s">
        <v>87</v>
      </c>
      <c r="BK155" s="217">
        <f>ROUND(I155*H155,2)</f>
        <v>0</v>
      </c>
      <c r="BL155" s="18" t="s">
        <v>358</v>
      </c>
      <c r="BM155" s="216" t="s">
        <v>408</v>
      </c>
    </row>
    <row r="156" s="2" customFormat="1" ht="24.15" customHeight="1">
      <c r="A156" s="37"/>
      <c r="B156" s="168"/>
      <c r="C156" s="242" t="s">
        <v>341</v>
      </c>
      <c r="D156" s="242" t="s">
        <v>582</v>
      </c>
      <c r="E156" s="243" t="s">
        <v>6102</v>
      </c>
      <c r="F156" s="244" t="s">
        <v>6103</v>
      </c>
      <c r="G156" s="245" t="s">
        <v>649</v>
      </c>
      <c r="H156" s="246">
        <v>110</v>
      </c>
      <c r="I156" s="247"/>
      <c r="J156" s="248">
        <f>ROUND(I156*H156,2)</f>
        <v>0</v>
      </c>
      <c r="K156" s="249"/>
      <c r="L156" s="250"/>
      <c r="M156" s="251" t="s">
        <v>1</v>
      </c>
      <c r="N156" s="252" t="s">
        <v>41</v>
      </c>
      <c r="O156" s="81"/>
      <c r="P156" s="214">
        <f>O156*H156</f>
        <v>0</v>
      </c>
      <c r="Q156" s="214">
        <v>0</v>
      </c>
      <c r="R156" s="214">
        <f>Q156*H156</f>
        <v>0</v>
      </c>
      <c r="S156" s="214">
        <v>0</v>
      </c>
      <c r="T156" s="215">
        <f>S156*H156</f>
        <v>0</v>
      </c>
      <c r="U156" s="37"/>
      <c r="V156" s="37"/>
      <c r="W156" s="37"/>
      <c r="X156" s="37"/>
      <c r="Y156" s="37"/>
      <c r="Z156" s="37"/>
      <c r="AA156" s="37"/>
      <c r="AB156" s="37"/>
      <c r="AC156" s="37"/>
      <c r="AD156" s="37"/>
      <c r="AE156" s="37"/>
      <c r="AR156" s="216" t="s">
        <v>473</v>
      </c>
      <c r="AT156" s="216" t="s">
        <v>582</v>
      </c>
      <c r="AU156" s="216" t="s">
        <v>87</v>
      </c>
      <c r="AY156" s="18" t="s">
        <v>283</v>
      </c>
      <c r="BE156" s="217">
        <f>IF(N156="základná",J156,0)</f>
        <v>0</v>
      </c>
      <c r="BF156" s="217">
        <f>IF(N156="znížená",J156,0)</f>
        <v>0</v>
      </c>
      <c r="BG156" s="217">
        <f>IF(N156="zákl. prenesená",J156,0)</f>
        <v>0</v>
      </c>
      <c r="BH156" s="217">
        <f>IF(N156="zníž. prenesená",J156,0)</f>
        <v>0</v>
      </c>
      <c r="BI156" s="217">
        <f>IF(N156="nulová",J156,0)</f>
        <v>0</v>
      </c>
      <c r="BJ156" s="18" t="s">
        <v>87</v>
      </c>
      <c r="BK156" s="217">
        <f>ROUND(I156*H156,2)</f>
        <v>0</v>
      </c>
      <c r="BL156" s="18" t="s">
        <v>358</v>
      </c>
      <c r="BM156" s="216" t="s">
        <v>428</v>
      </c>
    </row>
    <row r="157" s="2" customFormat="1" ht="24.15" customHeight="1">
      <c r="A157" s="37"/>
      <c r="B157" s="168"/>
      <c r="C157" s="242" t="s">
        <v>347</v>
      </c>
      <c r="D157" s="242" t="s">
        <v>582</v>
      </c>
      <c r="E157" s="243" t="s">
        <v>6104</v>
      </c>
      <c r="F157" s="244" t="s">
        <v>6105</v>
      </c>
      <c r="G157" s="245" t="s">
        <v>649</v>
      </c>
      <c r="H157" s="246">
        <v>45</v>
      </c>
      <c r="I157" s="247"/>
      <c r="J157" s="248">
        <f>ROUND(I157*H157,2)</f>
        <v>0</v>
      </c>
      <c r="K157" s="249"/>
      <c r="L157" s="250"/>
      <c r="M157" s="251" t="s">
        <v>1</v>
      </c>
      <c r="N157" s="252" t="s">
        <v>41</v>
      </c>
      <c r="O157" s="81"/>
      <c r="P157" s="214">
        <f>O157*H157</f>
        <v>0</v>
      </c>
      <c r="Q157" s="214">
        <v>0</v>
      </c>
      <c r="R157" s="214">
        <f>Q157*H157</f>
        <v>0</v>
      </c>
      <c r="S157" s="214">
        <v>0</v>
      </c>
      <c r="T157" s="215">
        <f>S157*H157</f>
        <v>0</v>
      </c>
      <c r="U157" s="37"/>
      <c r="V157" s="37"/>
      <c r="W157" s="37"/>
      <c r="X157" s="37"/>
      <c r="Y157" s="37"/>
      <c r="Z157" s="37"/>
      <c r="AA157" s="37"/>
      <c r="AB157" s="37"/>
      <c r="AC157" s="37"/>
      <c r="AD157" s="37"/>
      <c r="AE157" s="37"/>
      <c r="AR157" s="216" t="s">
        <v>473</v>
      </c>
      <c r="AT157" s="216" t="s">
        <v>582</v>
      </c>
      <c r="AU157" s="216" t="s">
        <v>87</v>
      </c>
      <c r="AY157" s="18" t="s">
        <v>283</v>
      </c>
      <c r="BE157" s="217">
        <f>IF(N157="základná",J157,0)</f>
        <v>0</v>
      </c>
      <c r="BF157" s="217">
        <f>IF(N157="znížená",J157,0)</f>
        <v>0</v>
      </c>
      <c r="BG157" s="217">
        <f>IF(N157="zákl. prenesená",J157,0)</f>
        <v>0</v>
      </c>
      <c r="BH157" s="217">
        <f>IF(N157="zníž. prenesená",J157,0)</f>
        <v>0</v>
      </c>
      <c r="BI157" s="217">
        <f>IF(N157="nulová",J157,0)</f>
        <v>0</v>
      </c>
      <c r="BJ157" s="18" t="s">
        <v>87</v>
      </c>
      <c r="BK157" s="217">
        <f>ROUND(I157*H157,2)</f>
        <v>0</v>
      </c>
      <c r="BL157" s="18" t="s">
        <v>358</v>
      </c>
      <c r="BM157" s="216" t="s">
        <v>442</v>
      </c>
    </row>
    <row r="158" s="2" customFormat="1" ht="24.15" customHeight="1">
      <c r="A158" s="37"/>
      <c r="B158" s="168"/>
      <c r="C158" s="242" t="s">
        <v>352</v>
      </c>
      <c r="D158" s="242" t="s">
        <v>582</v>
      </c>
      <c r="E158" s="243" t="s">
        <v>6106</v>
      </c>
      <c r="F158" s="244" t="s">
        <v>6107</v>
      </c>
      <c r="G158" s="245" t="s">
        <v>649</v>
      </c>
      <c r="H158" s="246">
        <v>50</v>
      </c>
      <c r="I158" s="247"/>
      <c r="J158" s="248">
        <f>ROUND(I158*H158,2)</f>
        <v>0</v>
      </c>
      <c r="K158" s="249"/>
      <c r="L158" s="250"/>
      <c r="M158" s="251" t="s">
        <v>1</v>
      </c>
      <c r="N158" s="252" t="s">
        <v>41</v>
      </c>
      <c r="O158" s="81"/>
      <c r="P158" s="214">
        <f>O158*H158</f>
        <v>0</v>
      </c>
      <c r="Q158" s="214">
        <v>0</v>
      </c>
      <c r="R158" s="214">
        <f>Q158*H158</f>
        <v>0</v>
      </c>
      <c r="S158" s="214">
        <v>0</v>
      </c>
      <c r="T158" s="215">
        <f>S158*H158</f>
        <v>0</v>
      </c>
      <c r="U158" s="37"/>
      <c r="V158" s="37"/>
      <c r="W158" s="37"/>
      <c r="X158" s="37"/>
      <c r="Y158" s="37"/>
      <c r="Z158" s="37"/>
      <c r="AA158" s="37"/>
      <c r="AB158" s="37"/>
      <c r="AC158" s="37"/>
      <c r="AD158" s="37"/>
      <c r="AE158" s="37"/>
      <c r="AR158" s="216" t="s">
        <v>473</v>
      </c>
      <c r="AT158" s="216" t="s">
        <v>582</v>
      </c>
      <c r="AU158" s="216" t="s">
        <v>87</v>
      </c>
      <c r="AY158" s="18" t="s">
        <v>283</v>
      </c>
      <c r="BE158" s="217">
        <f>IF(N158="základná",J158,0)</f>
        <v>0</v>
      </c>
      <c r="BF158" s="217">
        <f>IF(N158="znížená",J158,0)</f>
        <v>0</v>
      </c>
      <c r="BG158" s="217">
        <f>IF(N158="zákl. prenesená",J158,0)</f>
        <v>0</v>
      </c>
      <c r="BH158" s="217">
        <f>IF(N158="zníž. prenesená",J158,0)</f>
        <v>0</v>
      </c>
      <c r="BI158" s="217">
        <f>IF(N158="nulová",J158,0)</f>
        <v>0</v>
      </c>
      <c r="BJ158" s="18" t="s">
        <v>87</v>
      </c>
      <c r="BK158" s="217">
        <f>ROUND(I158*H158,2)</f>
        <v>0</v>
      </c>
      <c r="BL158" s="18" t="s">
        <v>358</v>
      </c>
      <c r="BM158" s="216" t="s">
        <v>464</v>
      </c>
    </row>
    <row r="159" s="2" customFormat="1" ht="24.15" customHeight="1">
      <c r="A159" s="37"/>
      <c r="B159" s="168"/>
      <c r="C159" s="204" t="s">
        <v>358</v>
      </c>
      <c r="D159" s="204" t="s">
        <v>285</v>
      </c>
      <c r="E159" s="205" t="s">
        <v>6108</v>
      </c>
      <c r="F159" s="206" t="s">
        <v>6109</v>
      </c>
      <c r="G159" s="207" t="s">
        <v>979</v>
      </c>
      <c r="H159" s="255"/>
      <c r="I159" s="209"/>
      <c r="J159" s="210">
        <f>ROUND(I159*H159,2)</f>
        <v>0</v>
      </c>
      <c r="K159" s="211"/>
      <c r="L159" s="38"/>
      <c r="M159" s="212" t="s">
        <v>1</v>
      </c>
      <c r="N159" s="213" t="s">
        <v>41</v>
      </c>
      <c r="O159" s="81"/>
      <c r="P159" s="214">
        <f>O159*H159</f>
        <v>0</v>
      </c>
      <c r="Q159" s="214">
        <v>0</v>
      </c>
      <c r="R159" s="214">
        <f>Q159*H159</f>
        <v>0</v>
      </c>
      <c r="S159" s="214">
        <v>0</v>
      </c>
      <c r="T159" s="215">
        <f>S159*H159</f>
        <v>0</v>
      </c>
      <c r="U159" s="37"/>
      <c r="V159" s="37"/>
      <c r="W159" s="37"/>
      <c r="X159" s="37"/>
      <c r="Y159" s="37"/>
      <c r="Z159" s="37"/>
      <c r="AA159" s="37"/>
      <c r="AB159" s="37"/>
      <c r="AC159" s="37"/>
      <c r="AD159" s="37"/>
      <c r="AE159" s="37"/>
      <c r="AR159" s="216" t="s">
        <v>358</v>
      </c>
      <c r="AT159" s="216" t="s">
        <v>285</v>
      </c>
      <c r="AU159" s="216" t="s">
        <v>87</v>
      </c>
      <c r="AY159" s="18" t="s">
        <v>283</v>
      </c>
      <c r="BE159" s="217">
        <f>IF(N159="základná",J159,0)</f>
        <v>0</v>
      </c>
      <c r="BF159" s="217">
        <f>IF(N159="znížená",J159,0)</f>
        <v>0</v>
      </c>
      <c r="BG159" s="217">
        <f>IF(N159="zákl. prenesená",J159,0)</f>
        <v>0</v>
      </c>
      <c r="BH159" s="217">
        <f>IF(N159="zníž. prenesená",J159,0)</f>
        <v>0</v>
      </c>
      <c r="BI159" s="217">
        <f>IF(N159="nulová",J159,0)</f>
        <v>0</v>
      </c>
      <c r="BJ159" s="18" t="s">
        <v>87</v>
      </c>
      <c r="BK159" s="217">
        <f>ROUND(I159*H159,2)</f>
        <v>0</v>
      </c>
      <c r="BL159" s="18" t="s">
        <v>358</v>
      </c>
      <c r="BM159" s="216" t="s">
        <v>473</v>
      </c>
    </row>
    <row r="160" s="12" customFormat="1" ht="22.8" customHeight="1">
      <c r="A160" s="12"/>
      <c r="B160" s="191"/>
      <c r="C160" s="12"/>
      <c r="D160" s="192" t="s">
        <v>74</v>
      </c>
      <c r="E160" s="202" t="s">
        <v>2608</v>
      </c>
      <c r="F160" s="202" t="s">
        <v>2609</v>
      </c>
      <c r="G160" s="12"/>
      <c r="H160" s="12"/>
      <c r="I160" s="194"/>
      <c r="J160" s="203">
        <f>BK160</f>
        <v>0</v>
      </c>
      <c r="K160" s="12"/>
      <c r="L160" s="191"/>
      <c r="M160" s="196"/>
      <c r="N160" s="197"/>
      <c r="O160" s="197"/>
      <c r="P160" s="198">
        <f>SUM(P161:P173)</f>
        <v>0</v>
      </c>
      <c r="Q160" s="197"/>
      <c r="R160" s="198">
        <f>SUM(R161:R173)</f>
        <v>0</v>
      </c>
      <c r="S160" s="197"/>
      <c r="T160" s="199">
        <f>SUM(T161:T173)</f>
        <v>0</v>
      </c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R160" s="192" t="s">
        <v>87</v>
      </c>
      <c r="AT160" s="200" t="s">
        <v>74</v>
      </c>
      <c r="AU160" s="200" t="s">
        <v>82</v>
      </c>
      <c r="AY160" s="192" t="s">
        <v>283</v>
      </c>
      <c r="BK160" s="201">
        <f>SUM(BK161:BK173)</f>
        <v>0</v>
      </c>
    </row>
    <row r="161" s="2" customFormat="1" ht="24.15" customHeight="1">
      <c r="A161" s="37"/>
      <c r="B161" s="168"/>
      <c r="C161" s="204" t="s">
        <v>364</v>
      </c>
      <c r="D161" s="204" t="s">
        <v>285</v>
      </c>
      <c r="E161" s="205" t="s">
        <v>2610</v>
      </c>
      <c r="F161" s="206" t="s">
        <v>2611</v>
      </c>
      <c r="G161" s="207" t="s">
        <v>649</v>
      </c>
      <c r="H161" s="208">
        <v>250</v>
      </c>
      <c r="I161" s="209"/>
      <c r="J161" s="210">
        <f>ROUND(I161*H161,2)</f>
        <v>0</v>
      </c>
      <c r="K161" s="211"/>
      <c r="L161" s="38"/>
      <c r="M161" s="212" t="s">
        <v>1</v>
      </c>
      <c r="N161" s="213" t="s">
        <v>41</v>
      </c>
      <c r="O161" s="81"/>
      <c r="P161" s="214">
        <f>O161*H161</f>
        <v>0</v>
      </c>
      <c r="Q161" s="214">
        <v>0</v>
      </c>
      <c r="R161" s="214">
        <f>Q161*H161</f>
        <v>0</v>
      </c>
      <c r="S161" s="214">
        <v>0</v>
      </c>
      <c r="T161" s="215">
        <f>S161*H161</f>
        <v>0</v>
      </c>
      <c r="U161" s="37"/>
      <c r="V161" s="37"/>
      <c r="W161" s="37"/>
      <c r="X161" s="37"/>
      <c r="Y161" s="37"/>
      <c r="Z161" s="37"/>
      <c r="AA161" s="37"/>
      <c r="AB161" s="37"/>
      <c r="AC161" s="37"/>
      <c r="AD161" s="37"/>
      <c r="AE161" s="37"/>
      <c r="AR161" s="216" t="s">
        <v>358</v>
      </c>
      <c r="AT161" s="216" t="s">
        <v>285</v>
      </c>
      <c r="AU161" s="216" t="s">
        <v>87</v>
      </c>
      <c r="AY161" s="18" t="s">
        <v>283</v>
      </c>
      <c r="BE161" s="217">
        <f>IF(N161="základná",J161,0)</f>
        <v>0</v>
      </c>
      <c r="BF161" s="217">
        <f>IF(N161="znížená",J161,0)</f>
        <v>0</v>
      </c>
      <c r="BG161" s="217">
        <f>IF(N161="zákl. prenesená",J161,0)</f>
        <v>0</v>
      </c>
      <c r="BH161" s="217">
        <f>IF(N161="zníž. prenesená",J161,0)</f>
        <v>0</v>
      </c>
      <c r="BI161" s="217">
        <f>IF(N161="nulová",J161,0)</f>
        <v>0</v>
      </c>
      <c r="BJ161" s="18" t="s">
        <v>87</v>
      </c>
      <c r="BK161" s="217">
        <f>ROUND(I161*H161,2)</f>
        <v>0</v>
      </c>
      <c r="BL161" s="18" t="s">
        <v>358</v>
      </c>
      <c r="BM161" s="216" t="s">
        <v>501</v>
      </c>
    </row>
    <row r="162" s="2" customFormat="1" ht="24.15" customHeight="1">
      <c r="A162" s="37"/>
      <c r="B162" s="168"/>
      <c r="C162" s="204" t="s">
        <v>370</v>
      </c>
      <c r="D162" s="204" t="s">
        <v>285</v>
      </c>
      <c r="E162" s="205" t="s">
        <v>2612</v>
      </c>
      <c r="F162" s="206" t="s">
        <v>2613</v>
      </c>
      <c r="G162" s="207" t="s">
        <v>649</v>
      </c>
      <c r="H162" s="208">
        <v>400</v>
      </c>
      <c r="I162" s="209"/>
      <c r="J162" s="210">
        <f>ROUND(I162*H162,2)</f>
        <v>0</v>
      </c>
      <c r="K162" s="211"/>
      <c r="L162" s="38"/>
      <c r="M162" s="212" t="s">
        <v>1</v>
      </c>
      <c r="N162" s="213" t="s">
        <v>41</v>
      </c>
      <c r="O162" s="81"/>
      <c r="P162" s="214">
        <f>O162*H162</f>
        <v>0</v>
      </c>
      <c r="Q162" s="214">
        <v>0</v>
      </c>
      <c r="R162" s="214">
        <f>Q162*H162</f>
        <v>0</v>
      </c>
      <c r="S162" s="214">
        <v>0</v>
      </c>
      <c r="T162" s="215">
        <f>S162*H162</f>
        <v>0</v>
      </c>
      <c r="U162" s="37"/>
      <c r="V162" s="37"/>
      <c r="W162" s="37"/>
      <c r="X162" s="37"/>
      <c r="Y162" s="37"/>
      <c r="Z162" s="37"/>
      <c r="AA162" s="37"/>
      <c r="AB162" s="37"/>
      <c r="AC162" s="37"/>
      <c r="AD162" s="37"/>
      <c r="AE162" s="37"/>
      <c r="AR162" s="216" t="s">
        <v>358</v>
      </c>
      <c r="AT162" s="216" t="s">
        <v>285</v>
      </c>
      <c r="AU162" s="216" t="s">
        <v>87</v>
      </c>
      <c r="AY162" s="18" t="s">
        <v>283</v>
      </c>
      <c r="BE162" s="217">
        <f>IF(N162="základná",J162,0)</f>
        <v>0</v>
      </c>
      <c r="BF162" s="217">
        <f>IF(N162="znížená",J162,0)</f>
        <v>0</v>
      </c>
      <c r="BG162" s="217">
        <f>IF(N162="zákl. prenesená",J162,0)</f>
        <v>0</v>
      </c>
      <c r="BH162" s="217">
        <f>IF(N162="zníž. prenesená",J162,0)</f>
        <v>0</v>
      </c>
      <c r="BI162" s="217">
        <f>IF(N162="nulová",J162,0)</f>
        <v>0</v>
      </c>
      <c r="BJ162" s="18" t="s">
        <v>87</v>
      </c>
      <c r="BK162" s="217">
        <f>ROUND(I162*H162,2)</f>
        <v>0</v>
      </c>
      <c r="BL162" s="18" t="s">
        <v>358</v>
      </c>
      <c r="BM162" s="216" t="s">
        <v>509</v>
      </c>
    </row>
    <row r="163" s="2" customFormat="1" ht="24.15" customHeight="1">
      <c r="A163" s="37"/>
      <c r="B163" s="168"/>
      <c r="C163" s="204" t="s">
        <v>376</v>
      </c>
      <c r="D163" s="204" t="s">
        <v>285</v>
      </c>
      <c r="E163" s="205" t="s">
        <v>2614</v>
      </c>
      <c r="F163" s="206" t="s">
        <v>2615</v>
      </c>
      <c r="G163" s="207" t="s">
        <v>649</v>
      </c>
      <c r="H163" s="208">
        <v>600</v>
      </c>
      <c r="I163" s="209"/>
      <c r="J163" s="210">
        <f>ROUND(I163*H163,2)</f>
        <v>0</v>
      </c>
      <c r="K163" s="211"/>
      <c r="L163" s="38"/>
      <c r="M163" s="212" t="s">
        <v>1</v>
      </c>
      <c r="N163" s="213" t="s">
        <v>41</v>
      </c>
      <c r="O163" s="81"/>
      <c r="P163" s="214">
        <f>O163*H163</f>
        <v>0</v>
      </c>
      <c r="Q163" s="214">
        <v>0</v>
      </c>
      <c r="R163" s="214">
        <f>Q163*H163</f>
        <v>0</v>
      </c>
      <c r="S163" s="214">
        <v>0</v>
      </c>
      <c r="T163" s="215">
        <f>S163*H163</f>
        <v>0</v>
      </c>
      <c r="U163" s="37"/>
      <c r="V163" s="37"/>
      <c r="W163" s="37"/>
      <c r="X163" s="37"/>
      <c r="Y163" s="37"/>
      <c r="Z163" s="37"/>
      <c r="AA163" s="37"/>
      <c r="AB163" s="37"/>
      <c r="AC163" s="37"/>
      <c r="AD163" s="37"/>
      <c r="AE163" s="37"/>
      <c r="AR163" s="216" t="s">
        <v>358</v>
      </c>
      <c r="AT163" s="216" t="s">
        <v>285</v>
      </c>
      <c r="AU163" s="216" t="s">
        <v>87</v>
      </c>
      <c r="AY163" s="18" t="s">
        <v>283</v>
      </c>
      <c r="BE163" s="217">
        <f>IF(N163="základná",J163,0)</f>
        <v>0</v>
      </c>
      <c r="BF163" s="217">
        <f>IF(N163="znížená",J163,0)</f>
        <v>0</v>
      </c>
      <c r="BG163" s="217">
        <f>IF(N163="zákl. prenesená",J163,0)</f>
        <v>0</v>
      </c>
      <c r="BH163" s="217">
        <f>IF(N163="zníž. prenesená",J163,0)</f>
        <v>0</v>
      </c>
      <c r="BI163" s="217">
        <f>IF(N163="nulová",J163,0)</f>
        <v>0</v>
      </c>
      <c r="BJ163" s="18" t="s">
        <v>87</v>
      </c>
      <c r="BK163" s="217">
        <f>ROUND(I163*H163,2)</f>
        <v>0</v>
      </c>
      <c r="BL163" s="18" t="s">
        <v>358</v>
      </c>
      <c r="BM163" s="216" t="s">
        <v>519</v>
      </c>
    </row>
    <row r="164" s="2" customFormat="1" ht="24.15" customHeight="1">
      <c r="A164" s="37"/>
      <c r="B164" s="168"/>
      <c r="C164" s="204" t="s">
        <v>7</v>
      </c>
      <c r="D164" s="204" t="s">
        <v>285</v>
      </c>
      <c r="E164" s="205" t="s">
        <v>6110</v>
      </c>
      <c r="F164" s="206" t="s">
        <v>6111</v>
      </c>
      <c r="G164" s="207" t="s">
        <v>649</v>
      </c>
      <c r="H164" s="208">
        <v>100</v>
      </c>
      <c r="I164" s="209"/>
      <c r="J164" s="210">
        <f>ROUND(I164*H164,2)</f>
        <v>0</v>
      </c>
      <c r="K164" s="211"/>
      <c r="L164" s="38"/>
      <c r="M164" s="212" t="s">
        <v>1</v>
      </c>
      <c r="N164" s="213" t="s">
        <v>41</v>
      </c>
      <c r="O164" s="81"/>
      <c r="P164" s="214">
        <f>O164*H164</f>
        <v>0</v>
      </c>
      <c r="Q164" s="214">
        <v>0</v>
      </c>
      <c r="R164" s="214">
        <f>Q164*H164</f>
        <v>0</v>
      </c>
      <c r="S164" s="214">
        <v>0</v>
      </c>
      <c r="T164" s="215">
        <f>S164*H164</f>
        <v>0</v>
      </c>
      <c r="U164" s="37"/>
      <c r="V164" s="37"/>
      <c r="W164" s="37"/>
      <c r="X164" s="37"/>
      <c r="Y164" s="37"/>
      <c r="Z164" s="37"/>
      <c r="AA164" s="37"/>
      <c r="AB164" s="37"/>
      <c r="AC164" s="37"/>
      <c r="AD164" s="37"/>
      <c r="AE164" s="37"/>
      <c r="AR164" s="216" t="s">
        <v>358</v>
      </c>
      <c r="AT164" s="216" t="s">
        <v>285</v>
      </c>
      <c r="AU164" s="216" t="s">
        <v>87</v>
      </c>
      <c r="AY164" s="18" t="s">
        <v>283</v>
      </c>
      <c r="BE164" s="217">
        <f>IF(N164="základná",J164,0)</f>
        <v>0</v>
      </c>
      <c r="BF164" s="217">
        <f>IF(N164="znížená",J164,0)</f>
        <v>0</v>
      </c>
      <c r="BG164" s="217">
        <f>IF(N164="zákl. prenesená",J164,0)</f>
        <v>0</v>
      </c>
      <c r="BH164" s="217">
        <f>IF(N164="zníž. prenesená",J164,0)</f>
        <v>0</v>
      </c>
      <c r="BI164" s="217">
        <f>IF(N164="nulová",J164,0)</f>
        <v>0</v>
      </c>
      <c r="BJ164" s="18" t="s">
        <v>87</v>
      </c>
      <c r="BK164" s="217">
        <f>ROUND(I164*H164,2)</f>
        <v>0</v>
      </c>
      <c r="BL164" s="18" t="s">
        <v>358</v>
      </c>
      <c r="BM164" s="216" t="s">
        <v>527</v>
      </c>
    </row>
    <row r="165" s="2" customFormat="1" ht="24.15" customHeight="1">
      <c r="A165" s="37"/>
      <c r="B165" s="168"/>
      <c r="C165" s="204" t="s">
        <v>386</v>
      </c>
      <c r="D165" s="204" t="s">
        <v>285</v>
      </c>
      <c r="E165" s="205" t="s">
        <v>2616</v>
      </c>
      <c r="F165" s="206" t="s">
        <v>2617</v>
      </c>
      <c r="G165" s="207" t="s">
        <v>649</v>
      </c>
      <c r="H165" s="208">
        <v>510</v>
      </c>
      <c r="I165" s="209"/>
      <c r="J165" s="210">
        <f>ROUND(I165*H165,2)</f>
        <v>0</v>
      </c>
      <c r="K165" s="211"/>
      <c r="L165" s="38"/>
      <c r="M165" s="212" t="s">
        <v>1</v>
      </c>
      <c r="N165" s="213" t="s">
        <v>41</v>
      </c>
      <c r="O165" s="81"/>
      <c r="P165" s="214">
        <f>O165*H165</f>
        <v>0</v>
      </c>
      <c r="Q165" s="214">
        <v>0</v>
      </c>
      <c r="R165" s="214">
        <f>Q165*H165</f>
        <v>0</v>
      </c>
      <c r="S165" s="214">
        <v>0</v>
      </c>
      <c r="T165" s="215">
        <f>S165*H165</f>
        <v>0</v>
      </c>
      <c r="U165" s="37"/>
      <c r="V165" s="37"/>
      <c r="W165" s="37"/>
      <c r="X165" s="37"/>
      <c r="Y165" s="37"/>
      <c r="Z165" s="37"/>
      <c r="AA165" s="37"/>
      <c r="AB165" s="37"/>
      <c r="AC165" s="37"/>
      <c r="AD165" s="37"/>
      <c r="AE165" s="37"/>
      <c r="AR165" s="216" t="s">
        <v>358</v>
      </c>
      <c r="AT165" s="216" t="s">
        <v>285</v>
      </c>
      <c r="AU165" s="216" t="s">
        <v>87</v>
      </c>
      <c r="AY165" s="18" t="s">
        <v>283</v>
      </c>
      <c r="BE165" s="217">
        <f>IF(N165="základná",J165,0)</f>
        <v>0</v>
      </c>
      <c r="BF165" s="217">
        <f>IF(N165="znížená",J165,0)</f>
        <v>0</v>
      </c>
      <c r="BG165" s="217">
        <f>IF(N165="zákl. prenesená",J165,0)</f>
        <v>0</v>
      </c>
      <c r="BH165" s="217">
        <f>IF(N165="zníž. prenesená",J165,0)</f>
        <v>0</v>
      </c>
      <c r="BI165" s="217">
        <f>IF(N165="nulová",J165,0)</f>
        <v>0</v>
      </c>
      <c r="BJ165" s="18" t="s">
        <v>87</v>
      </c>
      <c r="BK165" s="217">
        <f>ROUND(I165*H165,2)</f>
        <v>0</v>
      </c>
      <c r="BL165" s="18" t="s">
        <v>358</v>
      </c>
      <c r="BM165" s="216" t="s">
        <v>538</v>
      </c>
    </row>
    <row r="166" s="2" customFormat="1" ht="24.15" customHeight="1">
      <c r="A166" s="37"/>
      <c r="B166" s="168"/>
      <c r="C166" s="204" t="s">
        <v>395</v>
      </c>
      <c r="D166" s="204" t="s">
        <v>285</v>
      </c>
      <c r="E166" s="205" t="s">
        <v>2618</v>
      </c>
      <c r="F166" s="206" t="s">
        <v>2619</v>
      </c>
      <c r="G166" s="207" t="s">
        <v>649</v>
      </c>
      <c r="H166" s="208">
        <v>130</v>
      </c>
      <c r="I166" s="209"/>
      <c r="J166" s="210">
        <f>ROUND(I166*H166,2)</f>
        <v>0</v>
      </c>
      <c r="K166" s="211"/>
      <c r="L166" s="38"/>
      <c r="M166" s="212" t="s">
        <v>1</v>
      </c>
      <c r="N166" s="213" t="s">
        <v>41</v>
      </c>
      <c r="O166" s="81"/>
      <c r="P166" s="214">
        <f>O166*H166</f>
        <v>0</v>
      </c>
      <c r="Q166" s="214">
        <v>0</v>
      </c>
      <c r="R166" s="214">
        <f>Q166*H166</f>
        <v>0</v>
      </c>
      <c r="S166" s="214">
        <v>0</v>
      </c>
      <c r="T166" s="215">
        <f>S166*H166</f>
        <v>0</v>
      </c>
      <c r="U166" s="37"/>
      <c r="V166" s="37"/>
      <c r="W166" s="37"/>
      <c r="X166" s="37"/>
      <c r="Y166" s="37"/>
      <c r="Z166" s="37"/>
      <c r="AA166" s="37"/>
      <c r="AB166" s="37"/>
      <c r="AC166" s="37"/>
      <c r="AD166" s="37"/>
      <c r="AE166" s="37"/>
      <c r="AR166" s="216" t="s">
        <v>358</v>
      </c>
      <c r="AT166" s="216" t="s">
        <v>285</v>
      </c>
      <c r="AU166" s="216" t="s">
        <v>87</v>
      </c>
      <c r="AY166" s="18" t="s">
        <v>283</v>
      </c>
      <c r="BE166" s="217">
        <f>IF(N166="základná",J166,0)</f>
        <v>0</v>
      </c>
      <c r="BF166" s="217">
        <f>IF(N166="znížená",J166,0)</f>
        <v>0</v>
      </c>
      <c r="BG166" s="217">
        <f>IF(N166="zákl. prenesená",J166,0)</f>
        <v>0</v>
      </c>
      <c r="BH166" s="217">
        <f>IF(N166="zníž. prenesená",J166,0)</f>
        <v>0</v>
      </c>
      <c r="BI166" s="217">
        <f>IF(N166="nulová",J166,0)</f>
        <v>0</v>
      </c>
      <c r="BJ166" s="18" t="s">
        <v>87</v>
      </c>
      <c r="BK166" s="217">
        <f>ROUND(I166*H166,2)</f>
        <v>0</v>
      </c>
      <c r="BL166" s="18" t="s">
        <v>358</v>
      </c>
      <c r="BM166" s="216" t="s">
        <v>546</v>
      </c>
    </row>
    <row r="167" s="2" customFormat="1" ht="24.15" customHeight="1">
      <c r="A167" s="37"/>
      <c r="B167" s="168"/>
      <c r="C167" s="204" t="s">
        <v>400</v>
      </c>
      <c r="D167" s="204" t="s">
        <v>285</v>
      </c>
      <c r="E167" s="205" t="s">
        <v>2620</v>
      </c>
      <c r="F167" s="206" t="s">
        <v>2621</v>
      </c>
      <c r="G167" s="207" t="s">
        <v>649</v>
      </c>
      <c r="H167" s="208">
        <v>135</v>
      </c>
      <c r="I167" s="209"/>
      <c r="J167" s="210">
        <f>ROUND(I167*H167,2)</f>
        <v>0</v>
      </c>
      <c r="K167" s="211"/>
      <c r="L167" s="38"/>
      <c r="M167" s="212" t="s">
        <v>1</v>
      </c>
      <c r="N167" s="213" t="s">
        <v>41</v>
      </c>
      <c r="O167" s="81"/>
      <c r="P167" s="214">
        <f>O167*H167</f>
        <v>0</v>
      </c>
      <c r="Q167" s="214">
        <v>0</v>
      </c>
      <c r="R167" s="214">
        <f>Q167*H167</f>
        <v>0</v>
      </c>
      <c r="S167" s="214">
        <v>0</v>
      </c>
      <c r="T167" s="215">
        <f>S167*H167</f>
        <v>0</v>
      </c>
      <c r="U167" s="37"/>
      <c r="V167" s="37"/>
      <c r="W167" s="37"/>
      <c r="X167" s="37"/>
      <c r="Y167" s="37"/>
      <c r="Z167" s="37"/>
      <c r="AA167" s="37"/>
      <c r="AB167" s="37"/>
      <c r="AC167" s="37"/>
      <c r="AD167" s="37"/>
      <c r="AE167" s="37"/>
      <c r="AR167" s="216" t="s">
        <v>358</v>
      </c>
      <c r="AT167" s="216" t="s">
        <v>285</v>
      </c>
      <c r="AU167" s="216" t="s">
        <v>87</v>
      </c>
      <c r="AY167" s="18" t="s">
        <v>283</v>
      </c>
      <c r="BE167" s="217">
        <f>IF(N167="základná",J167,0)</f>
        <v>0</v>
      </c>
      <c r="BF167" s="217">
        <f>IF(N167="znížená",J167,0)</f>
        <v>0</v>
      </c>
      <c r="BG167" s="217">
        <f>IF(N167="zákl. prenesená",J167,0)</f>
        <v>0</v>
      </c>
      <c r="BH167" s="217">
        <f>IF(N167="zníž. prenesená",J167,0)</f>
        <v>0</v>
      </c>
      <c r="BI167" s="217">
        <f>IF(N167="nulová",J167,0)</f>
        <v>0</v>
      </c>
      <c r="BJ167" s="18" t="s">
        <v>87</v>
      </c>
      <c r="BK167" s="217">
        <f>ROUND(I167*H167,2)</f>
        <v>0</v>
      </c>
      <c r="BL167" s="18" t="s">
        <v>358</v>
      </c>
      <c r="BM167" s="216" t="s">
        <v>555</v>
      </c>
    </row>
    <row r="168" s="2" customFormat="1" ht="24.15" customHeight="1">
      <c r="A168" s="37"/>
      <c r="B168" s="168"/>
      <c r="C168" s="204" t="s">
        <v>408</v>
      </c>
      <c r="D168" s="204" t="s">
        <v>285</v>
      </c>
      <c r="E168" s="205" t="s">
        <v>2622</v>
      </c>
      <c r="F168" s="206" t="s">
        <v>2623</v>
      </c>
      <c r="G168" s="207" t="s">
        <v>649</v>
      </c>
      <c r="H168" s="208">
        <v>110</v>
      </c>
      <c r="I168" s="209"/>
      <c r="J168" s="210">
        <f>ROUND(I168*H168,2)</f>
        <v>0</v>
      </c>
      <c r="K168" s="211"/>
      <c r="L168" s="38"/>
      <c r="M168" s="212" t="s">
        <v>1</v>
      </c>
      <c r="N168" s="213" t="s">
        <v>41</v>
      </c>
      <c r="O168" s="81"/>
      <c r="P168" s="214">
        <f>O168*H168</f>
        <v>0</v>
      </c>
      <c r="Q168" s="214">
        <v>0</v>
      </c>
      <c r="R168" s="214">
        <f>Q168*H168</f>
        <v>0</v>
      </c>
      <c r="S168" s="214">
        <v>0</v>
      </c>
      <c r="T168" s="215">
        <f>S168*H168</f>
        <v>0</v>
      </c>
      <c r="U168" s="37"/>
      <c r="V168" s="37"/>
      <c r="W168" s="37"/>
      <c r="X168" s="37"/>
      <c r="Y168" s="37"/>
      <c r="Z168" s="37"/>
      <c r="AA168" s="37"/>
      <c r="AB168" s="37"/>
      <c r="AC168" s="37"/>
      <c r="AD168" s="37"/>
      <c r="AE168" s="37"/>
      <c r="AR168" s="216" t="s">
        <v>358</v>
      </c>
      <c r="AT168" s="216" t="s">
        <v>285</v>
      </c>
      <c r="AU168" s="216" t="s">
        <v>87</v>
      </c>
      <c r="AY168" s="18" t="s">
        <v>283</v>
      </c>
      <c r="BE168" s="217">
        <f>IF(N168="základná",J168,0)</f>
        <v>0</v>
      </c>
      <c r="BF168" s="217">
        <f>IF(N168="znížená",J168,0)</f>
        <v>0</v>
      </c>
      <c r="BG168" s="217">
        <f>IF(N168="zákl. prenesená",J168,0)</f>
        <v>0</v>
      </c>
      <c r="BH168" s="217">
        <f>IF(N168="zníž. prenesená",J168,0)</f>
        <v>0</v>
      </c>
      <c r="BI168" s="217">
        <f>IF(N168="nulová",J168,0)</f>
        <v>0</v>
      </c>
      <c r="BJ168" s="18" t="s">
        <v>87</v>
      </c>
      <c r="BK168" s="217">
        <f>ROUND(I168*H168,2)</f>
        <v>0</v>
      </c>
      <c r="BL168" s="18" t="s">
        <v>358</v>
      </c>
      <c r="BM168" s="216" t="s">
        <v>566</v>
      </c>
    </row>
    <row r="169" s="2" customFormat="1" ht="24.15" customHeight="1">
      <c r="A169" s="37"/>
      <c r="B169" s="168"/>
      <c r="C169" s="204" t="s">
        <v>418</v>
      </c>
      <c r="D169" s="204" t="s">
        <v>285</v>
      </c>
      <c r="E169" s="205" t="s">
        <v>4797</v>
      </c>
      <c r="F169" s="206" t="s">
        <v>4798</v>
      </c>
      <c r="G169" s="207" t="s">
        <v>649</v>
      </c>
      <c r="H169" s="208">
        <v>45</v>
      </c>
      <c r="I169" s="209"/>
      <c r="J169" s="210">
        <f>ROUND(I169*H169,2)</f>
        <v>0</v>
      </c>
      <c r="K169" s="211"/>
      <c r="L169" s="38"/>
      <c r="M169" s="212" t="s">
        <v>1</v>
      </c>
      <c r="N169" s="213" t="s">
        <v>41</v>
      </c>
      <c r="O169" s="81"/>
      <c r="P169" s="214">
        <f>O169*H169</f>
        <v>0</v>
      </c>
      <c r="Q169" s="214">
        <v>0</v>
      </c>
      <c r="R169" s="214">
        <f>Q169*H169</f>
        <v>0</v>
      </c>
      <c r="S169" s="214">
        <v>0</v>
      </c>
      <c r="T169" s="215">
        <f>S169*H169</f>
        <v>0</v>
      </c>
      <c r="U169" s="37"/>
      <c r="V169" s="37"/>
      <c r="W169" s="37"/>
      <c r="X169" s="37"/>
      <c r="Y169" s="37"/>
      <c r="Z169" s="37"/>
      <c r="AA169" s="37"/>
      <c r="AB169" s="37"/>
      <c r="AC169" s="37"/>
      <c r="AD169" s="37"/>
      <c r="AE169" s="37"/>
      <c r="AR169" s="216" t="s">
        <v>358</v>
      </c>
      <c r="AT169" s="216" t="s">
        <v>285</v>
      </c>
      <c r="AU169" s="216" t="s">
        <v>87</v>
      </c>
      <c r="AY169" s="18" t="s">
        <v>283</v>
      </c>
      <c r="BE169" s="217">
        <f>IF(N169="základná",J169,0)</f>
        <v>0</v>
      </c>
      <c r="BF169" s="217">
        <f>IF(N169="znížená",J169,0)</f>
        <v>0</v>
      </c>
      <c r="BG169" s="217">
        <f>IF(N169="zákl. prenesená",J169,0)</f>
        <v>0</v>
      </c>
      <c r="BH169" s="217">
        <f>IF(N169="zníž. prenesená",J169,0)</f>
        <v>0</v>
      </c>
      <c r="BI169" s="217">
        <f>IF(N169="nulová",J169,0)</f>
        <v>0</v>
      </c>
      <c r="BJ169" s="18" t="s">
        <v>87</v>
      </c>
      <c r="BK169" s="217">
        <f>ROUND(I169*H169,2)</f>
        <v>0</v>
      </c>
      <c r="BL169" s="18" t="s">
        <v>358</v>
      </c>
      <c r="BM169" s="216" t="s">
        <v>576</v>
      </c>
    </row>
    <row r="170" s="2" customFormat="1" ht="24.15" customHeight="1">
      <c r="A170" s="37"/>
      <c r="B170" s="168"/>
      <c r="C170" s="204" t="s">
        <v>428</v>
      </c>
      <c r="D170" s="204" t="s">
        <v>285</v>
      </c>
      <c r="E170" s="205" t="s">
        <v>4799</v>
      </c>
      <c r="F170" s="206" t="s">
        <v>4800</v>
      </c>
      <c r="G170" s="207" t="s">
        <v>649</v>
      </c>
      <c r="H170" s="208">
        <v>50</v>
      </c>
      <c r="I170" s="209"/>
      <c r="J170" s="210">
        <f>ROUND(I170*H170,2)</f>
        <v>0</v>
      </c>
      <c r="K170" s="211"/>
      <c r="L170" s="38"/>
      <c r="M170" s="212" t="s">
        <v>1</v>
      </c>
      <c r="N170" s="213" t="s">
        <v>41</v>
      </c>
      <c r="O170" s="81"/>
      <c r="P170" s="214">
        <f>O170*H170</f>
        <v>0</v>
      </c>
      <c r="Q170" s="214">
        <v>0</v>
      </c>
      <c r="R170" s="214">
        <f>Q170*H170</f>
        <v>0</v>
      </c>
      <c r="S170" s="214">
        <v>0</v>
      </c>
      <c r="T170" s="215">
        <f>S170*H170</f>
        <v>0</v>
      </c>
      <c r="U170" s="37"/>
      <c r="V170" s="37"/>
      <c r="W170" s="37"/>
      <c r="X170" s="37"/>
      <c r="Y170" s="37"/>
      <c r="Z170" s="37"/>
      <c r="AA170" s="37"/>
      <c r="AB170" s="37"/>
      <c r="AC170" s="37"/>
      <c r="AD170" s="37"/>
      <c r="AE170" s="37"/>
      <c r="AR170" s="216" t="s">
        <v>358</v>
      </c>
      <c r="AT170" s="216" t="s">
        <v>285</v>
      </c>
      <c r="AU170" s="216" t="s">
        <v>87</v>
      </c>
      <c r="AY170" s="18" t="s">
        <v>283</v>
      </c>
      <c r="BE170" s="217">
        <f>IF(N170="základná",J170,0)</f>
        <v>0</v>
      </c>
      <c r="BF170" s="217">
        <f>IF(N170="znížená",J170,0)</f>
        <v>0</v>
      </c>
      <c r="BG170" s="217">
        <f>IF(N170="zákl. prenesená",J170,0)</f>
        <v>0</v>
      </c>
      <c r="BH170" s="217">
        <f>IF(N170="zníž. prenesená",J170,0)</f>
        <v>0</v>
      </c>
      <c r="BI170" s="217">
        <f>IF(N170="nulová",J170,0)</f>
        <v>0</v>
      </c>
      <c r="BJ170" s="18" t="s">
        <v>87</v>
      </c>
      <c r="BK170" s="217">
        <f>ROUND(I170*H170,2)</f>
        <v>0</v>
      </c>
      <c r="BL170" s="18" t="s">
        <v>358</v>
      </c>
      <c r="BM170" s="216" t="s">
        <v>587</v>
      </c>
    </row>
    <row r="171" s="2" customFormat="1" ht="33" customHeight="1">
      <c r="A171" s="37"/>
      <c r="B171" s="168"/>
      <c r="C171" s="204" t="s">
        <v>438</v>
      </c>
      <c r="D171" s="204" t="s">
        <v>285</v>
      </c>
      <c r="E171" s="205" t="s">
        <v>2624</v>
      </c>
      <c r="F171" s="206" t="s">
        <v>2625</v>
      </c>
      <c r="G171" s="207" t="s">
        <v>373</v>
      </c>
      <c r="H171" s="208">
        <v>166</v>
      </c>
      <c r="I171" s="209"/>
      <c r="J171" s="210">
        <f>ROUND(I171*H171,2)</f>
        <v>0</v>
      </c>
      <c r="K171" s="211"/>
      <c r="L171" s="38"/>
      <c r="M171" s="212" t="s">
        <v>1</v>
      </c>
      <c r="N171" s="213" t="s">
        <v>41</v>
      </c>
      <c r="O171" s="81"/>
      <c r="P171" s="214">
        <f>O171*H171</f>
        <v>0</v>
      </c>
      <c r="Q171" s="214">
        <v>0</v>
      </c>
      <c r="R171" s="214">
        <f>Q171*H171</f>
        <v>0</v>
      </c>
      <c r="S171" s="214">
        <v>0</v>
      </c>
      <c r="T171" s="215">
        <f>S171*H171</f>
        <v>0</v>
      </c>
      <c r="U171" s="37"/>
      <c r="V171" s="37"/>
      <c r="W171" s="37"/>
      <c r="X171" s="37"/>
      <c r="Y171" s="37"/>
      <c r="Z171" s="37"/>
      <c r="AA171" s="37"/>
      <c r="AB171" s="37"/>
      <c r="AC171" s="37"/>
      <c r="AD171" s="37"/>
      <c r="AE171" s="37"/>
      <c r="AR171" s="216" t="s">
        <v>358</v>
      </c>
      <c r="AT171" s="216" t="s">
        <v>285</v>
      </c>
      <c r="AU171" s="216" t="s">
        <v>87</v>
      </c>
      <c r="AY171" s="18" t="s">
        <v>283</v>
      </c>
      <c r="BE171" s="217">
        <f>IF(N171="základná",J171,0)</f>
        <v>0</v>
      </c>
      <c r="BF171" s="217">
        <f>IF(N171="znížená",J171,0)</f>
        <v>0</v>
      </c>
      <c r="BG171" s="217">
        <f>IF(N171="zákl. prenesená",J171,0)</f>
        <v>0</v>
      </c>
      <c r="BH171" s="217">
        <f>IF(N171="zníž. prenesená",J171,0)</f>
        <v>0</v>
      </c>
      <c r="BI171" s="217">
        <f>IF(N171="nulová",J171,0)</f>
        <v>0</v>
      </c>
      <c r="BJ171" s="18" t="s">
        <v>87</v>
      </c>
      <c r="BK171" s="217">
        <f>ROUND(I171*H171,2)</f>
        <v>0</v>
      </c>
      <c r="BL171" s="18" t="s">
        <v>358</v>
      </c>
      <c r="BM171" s="216" t="s">
        <v>600</v>
      </c>
    </row>
    <row r="172" s="2" customFormat="1" ht="21.75" customHeight="1">
      <c r="A172" s="37"/>
      <c r="B172" s="168"/>
      <c r="C172" s="204" t="s">
        <v>442</v>
      </c>
      <c r="D172" s="204" t="s">
        <v>285</v>
      </c>
      <c r="E172" s="205" t="s">
        <v>2628</v>
      </c>
      <c r="F172" s="206" t="s">
        <v>2629</v>
      </c>
      <c r="G172" s="207" t="s">
        <v>649</v>
      </c>
      <c r="H172" s="208">
        <v>980</v>
      </c>
      <c r="I172" s="209"/>
      <c r="J172" s="210">
        <f>ROUND(I172*H172,2)</f>
        <v>0</v>
      </c>
      <c r="K172" s="211"/>
      <c r="L172" s="38"/>
      <c r="M172" s="212" t="s">
        <v>1</v>
      </c>
      <c r="N172" s="213" t="s">
        <v>41</v>
      </c>
      <c r="O172" s="81"/>
      <c r="P172" s="214">
        <f>O172*H172</f>
        <v>0</v>
      </c>
      <c r="Q172" s="214">
        <v>0</v>
      </c>
      <c r="R172" s="214">
        <f>Q172*H172</f>
        <v>0</v>
      </c>
      <c r="S172" s="214">
        <v>0</v>
      </c>
      <c r="T172" s="215">
        <f>S172*H172</f>
        <v>0</v>
      </c>
      <c r="U172" s="37"/>
      <c r="V172" s="37"/>
      <c r="W172" s="37"/>
      <c r="X172" s="37"/>
      <c r="Y172" s="37"/>
      <c r="Z172" s="37"/>
      <c r="AA172" s="37"/>
      <c r="AB172" s="37"/>
      <c r="AC172" s="37"/>
      <c r="AD172" s="37"/>
      <c r="AE172" s="37"/>
      <c r="AR172" s="216" t="s">
        <v>358</v>
      </c>
      <c r="AT172" s="216" t="s">
        <v>285</v>
      </c>
      <c r="AU172" s="216" t="s">
        <v>87</v>
      </c>
      <c r="AY172" s="18" t="s">
        <v>283</v>
      </c>
      <c r="BE172" s="217">
        <f>IF(N172="základná",J172,0)</f>
        <v>0</v>
      </c>
      <c r="BF172" s="217">
        <f>IF(N172="znížená",J172,0)</f>
        <v>0</v>
      </c>
      <c r="BG172" s="217">
        <f>IF(N172="zákl. prenesená",J172,0)</f>
        <v>0</v>
      </c>
      <c r="BH172" s="217">
        <f>IF(N172="zníž. prenesená",J172,0)</f>
        <v>0</v>
      </c>
      <c r="BI172" s="217">
        <f>IF(N172="nulová",J172,0)</f>
        <v>0</v>
      </c>
      <c r="BJ172" s="18" t="s">
        <v>87</v>
      </c>
      <c r="BK172" s="217">
        <f>ROUND(I172*H172,2)</f>
        <v>0</v>
      </c>
      <c r="BL172" s="18" t="s">
        <v>358</v>
      </c>
      <c r="BM172" s="216" t="s">
        <v>612</v>
      </c>
    </row>
    <row r="173" s="2" customFormat="1" ht="24.15" customHeight="1">
      <c r="A173" s="37"/>
      <c r="B173" s="168"/>
      <c r="C173" s="204" t="s">
        <v>447</v>
      </c>
      <c r="D173" s="204" t="s">
        <v>285</v>
      </c>
      <c r="E173" s="205" t="s">
        <v>6112</v>
      </c>
      <c r="F173" s="206" t="s">
        <v>6113</v>
      </c>
      <c r="G173" s="207" t="s">
        <v>979</v>
      </c>
      <c r="H173" s="255"/>
      <c r="I173" s="209"/>
      <c r="J173" s="210">
        <f>ROUND(I173*H173,2)</f>
        <v>0</v>
      </c>
      <c r="K173" s="211"/>
      <c r="L173" s="38"/>
      <c r="M173" s="212" t="s">
        <v>1</v>
      </c>
      <c r="N173" s="213" t="s">
        <v>41</v>
      </c>
      <c r="O173" s="81"/>
      <c r="P173" s="214">
        <f>O173*H173</f>
        <v>0</v>
      </c>
      <c r="Q173" s="214">
        <v>0</v>
      </c>
      <c r="R173" s="214">
        <f>Q173*H173</f>
        <v>0</v>
      </c>
      <c r="S173" s="214">
        <v>0</v>
      </c>
      <c r="T173" s="215">
        <f>S173*H173</f>
        <v>0</v>
      </c>
      <c r="U173" s="37"/>
      <c r="V173" s="37"/>
      <c r="W173" s="37"/>
      <c r="X173" s="37"/>
      <c r="Y173" s="37"/>
      <c r="Z173" s="37"/>
      <c r="AA173" s="37"/>
      <c r="AB173" s="37"/>
      <c r="AC173" s="37"/>
      <c r="AD173" s="37"/>
      <c r="AE173" s="37"/>
      <c r="AR173" s="216" t="s">
        <v>358</v>
      </c>
      <c r="AT173" s="216" t="s">
        <v>285</v>
      </c>
      <c r="AU173" s="216" t="s">
        <v>87</v>
      </c>
      <c r="AY173" s="18" t="s">
        <v>283</v>
      </c>
      <c r="BE173" s="217">
        <f>IF(N173="základná",J173,0)</f>
        <v>0</v>
      </c>
      <c r="BF173" s="217">
        <f>IF(N173="znížená",J173,0)</f>
        <v>0</v>
      </c>
      <c r="BG173" s="217">
        <f>IF(N173="zákl. prenesená",J173,0)</f>
        <v>0</v>
      </c>
      <c r="BH173" s="217">
        <f>IF(N173="zníž. prenesená",J173,0)</f>
        <v>0</v>
      </c>
      <c r="BI173" s="217">
        <f>IF(N173="nulová",J173,0)</f>
        <v>0</v>
      </c>
      <c r="BJ173" s="18" t="s">
        <v>87</v>
      </c>
      <c r="BK173" s="217">
        <f>ROUND(I173*H173,2)</f>
        <v>0</v>
      </c>
      <c r="BL173" s="18" t="s">
        <v>358</v>
      </c>
      <c r="BM173" s="216" t="s">
        <v>620</v>
      </c>
    </row>
    <row r="174" s="12" customFormat="1" ht="22.8" customHeight="1">
      <c r="A174" s="12"/>
      <c r="B174" s="191"/>
      <c r="C174" s="12"/>
      <c r="D174" s="192" t="s">
        <v>74</v>
      </c>
      <c r="E174" s="202" t="s">
        <v>2632</v>
      </c>
      <c r="F174" s="202" t="s">
        <v>2633</v>
      </c>
      <c r="G174" s="12"/>
      <c r="H174" s="12"/>
      <c r="I174" s="194"/>
      <c r="J174" s="203">
        <f>BK174</f>
        <v>0</v>
      </c>
      <c r="K174" s="12"/>
      <c r="L174" s="191"/>
      <c r="M174" s="196"/>
      <c r="N174" s="197"/>
      <c r="O174" s="197"/>
      <c r="P174" s="198">
        <f>SUM(P175:P196)</f>
        <v>0</v>
      </c>
      <c r="Q174" s="197"/>
      <c r="R174" s="198">
        <f>SUM(R175:R196)</f>
        <v>0</v>
      </c>
      <c r="S174" s="197"/>
      <c r="T174" s="199">
        <f>SUM(T175:T196)</f>
        <v>0</v>
      </c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R174" s="192" t="s">
        <v>87</v>
      </c>
      <c r="AT174" s="200" t="s">
        <v>74</v>
      </c>
      <c r="AU174" s="200" t="s">
        <v>82</v>
      </c>
      <c r="AY174" s="192" t="s">
        <v>283</v>
      </c>
      <c r="BK174" s="201">
        <f>SUM(BK175:BK196)</f>
        <v>0</v>
      </c>
    </row>
    <row r="175" s="2" customFormat="1" ht="24.15" customHeight="1">
      <c r="A175" s="37"/>
      <c r="B175" s="168"/>
      <c r="C175" s="204" t="s">
        <v>464</v>
      </c>
      <c r="D175" s="204" t="s">
        <v>285</v>
      </c>
      <c r="E175" s="205" t="s">
        <v>2634</v>
      </c>
      <c r="F175" s="206" t="s">
        <v>2635</v>
      </c>
      <c r="G175" s="207" t="s">
        <v>373</v>
      </c>
      <c r="H175" s="208">
        <v>120</v>
      </c>
      <c r="I175" s="209"/>
      <c r="J175" s="210">
        <f>ROUND(I175*H175,2)</f>
        <v>0</v>
      </c>
      <c r="K175" s="211"/>
      <c r="L175" s="38"/>
      <c r="M175" s="212" t="s">
        <v>1</v>
      </c>
      <c r="N175" s="213" t="s">
        <v>41</v>
      </c>
      <c r="O175" s="81"/>
      <c r="P175" s="214">
        <f>O175*H175</f>
        <v>0</v>
      </c>
      <c r="Q175" s="214">
        <v>0</v>
      </c>
      <c r="R175" s="214">
        <f>Q175*H175</f>
        <v>0</v>
      </c>
      <c r="S175" s="214">
        <v>0</v>
      </c>
      <c r="T175" s="215">
        <f>S175*H175</f>
        <v>0</v>
      </c>
      <c r="U175" s="37"/>
      <c r="V175" s="37"/>
      <c r="W175" s="37"/>
      <c r="X175" s="37"/>
      <c r="Y175" s="37"/>
      <c r="Z175" s="37"/>
      <c r="AA175" s="37"/>
      <c r="AB175" s="37"/>
      <c r="AC175" s="37"/>
      <c r="AD175" s="37"/>
      <c r="AE175" s="37"/>
      <c r="AR175" s="216" t="s">
        <v>358</v>
      </c>
      <c r="AT175" s="216" t="s">
        <v>285</v>
      </c>
      <c r="AU175" s="216" t="s">
        <v>87</v>
      </c>
      <c r="AY175" s="18" t="s">
        <v>283</v>
      </c>
      <c r="BE175" s="217">
        <f>IF(N175="základná",J175,0)</f>
        <v>0</v>
      </c>
      <c r="BF175" s="217">
        <f>IF(N175="znížená",J175,0)</f>
        <v>0</v>
      </c>
      <c r="BG175" s="217">
        <f>IF(N175="zákl. prenesená",J175,0)</f>
        <v>0</v>
      </c>
      <c r="BH175" s="217">
        <f>IF(N175="zníž. prenesená",J175,0)</f>
        <v>0</v>
      </c>
      <c r="BI175" s="217">
        <f>IF(N175="nulová",J175,0)</f>
        <v>0</v>
      </c>
      <c r="BJ175" s="18" t="s">
        <v>87</v>
      </c>
      <c r="BK175" s="217">
        <f>ROUND(I175*H175,2)</f>
        <v>0</v>
      </c>
      <c r="BL175" s="18" t="s">
        <v>358</v>
      </c>
      <c r="BM175" s="216" t="s">
        <v>632</v>
      </c>
    </row>
    <row r="176" s="2" customFormat="1" ht="24.15" customHeight="1">
      <c r="A176" s="37"/>
      <c r="B176" s="168"/>
      <c r="C176" s="204" t="s">
        <v>469</v>
      </c>
      <c r="D176" s="204" t="s">
        <v>285</v>
      </c>
      <c r="E176" s="205" t="s">
        <v>2636</v>
      </c>
      <c r="F176" s="206" t="s">
        <v>2637</v>
      </c>
      <c r="G176" s="207" t="s">
        <v>373</v>
      </c>
      <c r="H176" s="208">
        <v>30</v>
      </c>
      <c r="I176" s="209"/>
      <c r="J176" s="210">
        <f>ROUND(I176*H176,2)</f>
        <v>0</v>
      </c>
      <c r="K176" s="211"/>
      <c r="L176" s="38"/>
      <c r="M176" s="212" t="s">
        <v>1</v>
      </c>
      <c r="N176" s="213" t="s">
        <v>41</v>
      </c>
      <c r="O176" s="81"/>
      <c r="P176" s="214">
        <f>O176*H176</f>
        <v>0</v>
      </c>
      <c r="Q176" s="214">
        <v>0</v>
      </c>
      <c r="R176" s="214">
        <f>Q176*H176</f>
        <v>0</v>
      </c>
      <c r="S176" s="214">
        <v>0</v>
      </c>
      <c r="T176" s="215">
        <f>S176*H176</f>
        <v>0</v>
      </c>
      <c r="U176" s="37"/>
      <c r="V176" s="37"/>
      <c r="W176" s="37"/>
      <c r="X176" s="37"/>
      <c r="Y176" s="37"/>
      <c r="Z176" s="37"/>
      <c r="AA176" s="37"/>
      <c r="AB176" s="37"/>
      <c r="AC176" s="37"/>
      <c r="AD176" s="37"/>
      <c r="AE176" s="37"/>
      <c r="AR176" s="216" t="s">
        <v>358</v>
      </c>
      <c r="AT176" s="216" t="s">
        <v>285</v>
      </c>
      <c r="AU176" s="216" t="s">
        <v>87</v>
      </c>
      <c r="AY176" s="18" t="s">
        <v>283</v>
      </c>
      <c r="BE176" s="217">
        <f>IF(N176="základná",J176,0)</f>
        <v>0</v>
      </c>
      <c r="BF176" s="217">
        <f>IF(N176="znížená",J176,0)</f>
        <v>0</v>
      </c>
      <c r="BG176" s="217">
        <f>IF(N176="zákl. prenesená",J176,0)</f>
        <v>0</v>
      </c>
      <c r="BH176" s="217">
        <f>IF(N176="zníž. prenesená",J176,0)</f>
        <v>0</v>
      </c>
      <c r="BI176" s="217">
        <f>IF(N176="nulová",J176,0)</f>
        <v>0</v>
      </c>
      <c r="BJ176" s="18" t="s">
        <v>87</v>
      </c>
      <c r="BK176" s="217">
        <f>ROUND(I176*H176,2)</f>
        <v>0</v>
      </c>
      <c r="BL176" s="18" t="s">
        <v>358</v>
      </c>
      <c r="BM176" s="216" t="s">
        <v>646</v>
      </c>
    </row>
    <row r="177" s="2" customFormat="1" ht="16.5" customHeight="1">
      <c r="A177" s="37"/>
      <c r="B177" s="168"/>
      <c r="C177" s="204" t="s">
        <v>473</v>
      </c>
      <c r="D177" s="204" t="s">
        <v>285</v>
      </c>
      <c r="E177" s="205" t="s">
        <v>2638</v>
      </c>
      <c r="F177" s="206" t="s">
        <v>2639</v>
      </c>
      <c r="G177" s="207" t="s">
        <v>373</v>
      </c>
      <c r="H177" s="208">
        <v>166</v>
      </c>
      <c r="I177" s="209"/>
      <c r="J177" s="210">
        <f>ROUND(I177*H177,2)</f>
        <v>0</v>
      </c>
      <c r="K177" s="211"/>
      <c r="L177" s="38"/>
      <c r="M177" s="212" t="s">
        <v>1</v>
      </c>
      <c r="N177" s="213" t="s">
        <v>41</v>
      </c>
      <c r="O177" s="81"/>
      <c r="P177" s="214">
        <f>O177*H177</f>
        <v>0</v>
      </c>
      <c r="Q177" s="214">
        <v>0</v>
      </c>
      <c r="R177" s="214">
        <f>Q177*H177</f>
        <v>0</v>
      </c>
      <c r="S177" s="214">
        <v>0</v>
      </c>
      <c r="T177" s="215">
        <f>S177*H177</f>
        <v>0</v>
      </c>
      <c r="U177" s="37"/>
      <c r="V177" s="37"/>
      <c r="W177" s="37"/>
      <c r="X177" s="37"/>
      <c r="Y177" s="37"/>
      <c r="Z177" s="37"/>
      <c r="AA177" s="37"/>
      <c r="AB177" s="37"/>
      <c r="AC177" s="37"/>
      <c r="AD177" s="37"/>
      <c r="AE177" s="37"/>
      <c r="AR177" s="216" t="s">
        <v>358</v>
      </c>
      <c r="AT177" s="216" t="s">
        <v>285</v>
      </c>
      <c r="AU177" s="216" t="s">
        <v>87</v>
      </c>
      <c r="AY177" s="18" t="s">
        <v>283</v>
      </c>
      <c r="BE177" s="217">
        <f>IF(N177="základná",J177,0)</f>
        <v>0</v>
      </c>
      <c r="BF177" s="217">
        <f>IF(N177="znížená",J177,0)</f>
        <v>0</v>
      </c>
      <c r="BG177" s="217">
        <f>IF(N177="zákl. prenesená",J177,0)</f>
        <v>0</v>
      </c>
      <c r="BH177" s="217">
        <f>IF(N177="zníž. prenesená",J177,0)</f>
        <v>0</v>
      </c>
      <c r="BI177" s="217">
        <f>IF(N177="nulová",J177,0)</f>
        <v>0</v>
      </c>
      <c r="BJ177" s="18" t="s">
        <v>87</v>
      </c>
      <c r="BK177" s="217">
        <f>ROUND(I177*H177,2)</f>
        <v>0</v>
      </c>
      <c r="BL177" s="18" t="s">
        <v>358</v>
      </c>
      <c r="BM177" s="216" t="s">
        <v>656</v>
      </c>
    </row>
    <row r="178" s="2" customFormat="1" ht="33" customHeight="1">
      <c r="A178" s="37"/>
      <c r="B178" s="168"/>
      <c r="C178" s="242" t="s">
        <v>496</v>
      </c>
      <c r="D178" s="242" t="s">
        <v>582</v>
      </c>
      <c r="E178" s="243" t="s">
        <v>2640</v>
      </c>
      <c r="F178" s="244" t="s">
        <v>2641</v>
      </c>
      <c r="G178" s="245" t="s">
        <v>373</v>
      </c>
      <c r="H178" s="246">
        <v>83</v>
      </c>
      <c r="I178" s="247"/>
      <c r="J178" s="248">
        <f>ROUND(I178*H178,2)</f>
        <v>0</v>
      </c>
      <c r="K178" s="249"/>
      <c r="L178" s="250"/>
      <c r="M178" s="251" t="s">
        <v>1</v>
      </c>
      <c r="N178" s="252" t="s">
        <v>41</v>
      </c>
      <c r="O178" s="81"/>
      <c r="P178" s="214">
        <f>O178*H178</f>
        <v>0</v>
      </c>
      <c r="Q178" s="214">
        <v>0</v>
      </c>
      <c r="R178" s="214">
        <f>Q178*H178</f>
        <v>0</v>
      </c>
      <c r="S178" s="214">
        <v>0</v>
      </c>
      <c r="T178" s="215">
        <f>S178*H178</f>
        <v>0</v>
      </c>
      <c r="U178" s="37"/>
      <c r="V178" s="37"/>
      <c r="W178" s="37"/>
      <c r="X178" s="37"/>
      <c r="Y178" s="37"/>
      <c r="Z178" s="37"/>
      <c r="AA178" s="37"/>
      <c r="AB178" s="37"/>
      <c r="AC178" s="37"/>
      <c r="AD178" s="37"/>
      <c r="AE178" s="37"/>
      <c r="AR178" s="216" t="s">
        <v>473</v>
      </c>
      <c r="AT178" s="216" t="s">
        <v>582</v>
      </c>
      <c r="AU178" s="216" t="s">
        <v>87</v>
      </c>
      <c r="AY178" s="18" t="s">
        <v>283</v>
      </c>
      <c r="BE178" s="217">
        <f>IF(N178="základná",J178,0)</f>
        <v>0</v>
      </c>
      <c r="BF178" s="217">
        <f>IF(N178="znížená",J178,0)</f>
        <v>0</v>
      </c>
      <c r="BG178" s="217">
        <f>IF(N178="zákl. prenesená",J178,0)</f>
        <v>0</v>
      </c>
      <c r="BH178" s="217">
        <f>IF(N178="zníž. prenesená",J178,0)</f>
        <v>0</v>
      </c>
      <c r="BI178" s="217">
        <f>IF(N178="nulová",J178,0)</f>
        <v>0</v>
      </c>
      <c r="BJ178" s="18" t="s">
        <v>87</v>
      </c>
      <c r="BK178" s="217">
        <f>ROUND(I178*H178,2)</f>
        <v>0</v>
      </c>
      <c r="BL178" s="18" t="s">
        <v>358</v>
      </c>
      <c r="BM178" s="216" t="s">
        <v>666</v>
      </c>
    </row>
    <row r="179" s="2" customFormat="1" ht="24.15" customHeight="1">
      <c r="A179" s="37"/>
      <c r="B179" s="168"/>
      <c r="C179" s="242" t="s">
        <v>501</v>
      </c>
      <c r="D179" s="242" t="s">
        <v>582</v>
      </c>
      <c r="E179" s="243" t="s">
        <v>2642</v>
      </c>
      <c r="F179" s="244" t="s">
        <v>2643</v>
      </c>
      <c r="G179" s="245" t="s">
        <v>373</v>
      </c>
      <c r="H179" s="246">
        <v>83</v>
      </c>
      <c r="I179" s="247"/>
      <c r="J179" s="248">
        <f>ROUND(I179*H179,2)</f>
        <v>0</v>
      </c>
      <c r="K179" s="249"/>
      <c r="L179" s="250"/>
      <c r="M179" s="251" t="s">
        <v>1</v>
      </c>
      <c r="N179" s="252" t="s">
        <v>41</v>
      </c>
      <c r="O179" s="81"/>
      <c r="P179" s="214">
        <f>O179*H179</f>
        <v>0</v>
      </c>
      <c r="Q179" s="214">
        <v>0</v>
      </c>
      <c r="R179" s="214">
        <f>Q179*H179</f>
        <v>0</v>
      </c>
      <c r="S179" s="214">
        <v>0</v>
      </c>
      <c r="T179" s="215">
        <f>S179*H179</f>
        <v>0</v>
      </c>
      <c r="U179" s="37"/>
      <c r="V179" s="37"/>
      <c r="W179" s="37"/>
      <c r="X179" s="37"/>
      <c r="Y179" s="37"/>
      <c r="Z179" s="37"/>
      <c r="AA179" s="37"/>
      <c r="AB179" s="37"/>
      <c r="AC179" s="37"/>
      <c r="AD179" s="37"/>
      <c r="AE179" s="37"/>
      <c r="AR179" s="216" t="s">
        <v>473</v>
      </c>
      <c r="AT179" s="216" t="s">
        <v>582</v>
      </c>
      <c r="AU179" s="216" t="s">
        <v>87</v>
      </c>
      <c r="AY179" s="18" t="s">
        <v>283</v>
      </c>
      <c r="BE179" s="217">
        <f>IF(N179="základná",J179,0)</f>
        <v>0</v>
      </c>
      <c r="BF179" s="217">
        <f>IF(N179="znížená",J179,0)</f>
        <v>0</v>
      </c>
      <c r="BG179" s="217">
        <f>IF(N179="zákl. prenesená",J179,0)</f>
        <v>0</v>
      </c>
      <c r="BH179" s="217">
        <f>IF(N179="zníž. prenesená",J179,0)</f>
        <v>0</v>
      </c>
      <c r="BI179" s="217">
        <f>IF(N179="nulová",J179,0)</f>
        <v>0</v>
      </c>
      <c r="BJ179" s="18" t="s">
        <v>87</v>
      </c>
      <c r="BK179" s="217">
        <f>ROUND(I179*H179,2)</f>
        <v>0</v>
      </c>
      <c r="BL179" s="18" t="s">
        <v>358</v>
      </c>
      <c r="BM179" s="216" t="s">
        <v>674</v>
      </c>
    </row>
    <row r="180" s="2" customFormat="1" ht="24.15" customHeight="1">
      <c r="A180" s="37"/>
      <c r="B180" s="168"/>
      <c r="C180" s="204" t="s">
        <v>505</v>
      </c>
      <c r="D180" s="204" t="s">
        <v>285</v>
      </c>
      <c r="E180" s="205" t="s">
        <v>4839</v>
      </c>
      <c r="F180" s="206" t="s">
        <v>4834</v>
      </c>
      <c r="G180" s="207" t="s">
        <v>373</v>
      </c>
      <c r="H180" s="208">
        <v>2</v>
      </c>
      <c r="I180" s="209"/>
      <c r="J180" s="210">
        <f>ROUND(I180*H180,2)</f>
        <v>0</v>
      </c>
      <c r="K180" s="211"/>
      <c r="L180" s="38"/>
      <c r="M180" s="212" t="s">
        <v>1</v>
      </c>
      <c r="N180" s="213" t="s">
        <v>41</v>
      </c>
      <c r="O180" s="81"/>
      <c r="P180" s="214">
        <f>O180*H180</f>
        <v>0</v>
      </c>
      <c r="Q180" s="214">
        <v>0</v>
      </c>
      <c r="R180" s="214">
        <f>Q180*H180</f>
        <v>0</v>
      </c>
      <c r="S180" s="214">
        <v>0</v>
      </c>
      <c r="T180" s="215">
        <f>S180*H180</f>
        <v>0</v>
      </c>
      <c r="U180" s="37"/>
      <c r="V180" s="37"/>
      <c r="W180" s="37"/>
      <c r="X180" s="37"/>
      <c r="Y180" s="37"/>
      <c r="Z180" s="37"/>
      <c r="AA180" s="37"/>
      <c r="AB180" s="37"/>
      <c r="AC180" s="37"/>
      <c r="AD180" s="37"/>
      <c r="AE180" s="37"/>
      <c r="AR180" s="216" t="s">
        <v>358</v>
      </c>
      <c r="AT180" s="216" t="s">
        <v>285</v>
      </c>
      <c r="AU180" s="216" t="s">
        <v>87</v>
      </c>
      <c r="AY180" s="18" t="s">
        <v>283</v>
      </c>
      <c r="BE180" s="217">
        <f>IF(N180="základná",J180,0)</f>
        <v>0</v>
      </c>
      <c r="BF180" s="217">
        <f>IF(N180="znížená",J180,0)</f>
        <v>0</v>
      </c>
      <c r="BG180" s="217">
        <f>IF(N180="zákl. prenesená",J180,0)</f>
        <v>0</v>
      </c>
      <c r="BH180" s="217">
        <f>IF(N180="zníž. prenesená",J180,0)</f>
        <v>0</v>
      </c>
      <c r="BI180" s="217">
        <f>IF(N180="nulová",J180,0)</f>
        <v>0</v>
      </c>
      <c r="BJ180" s="18" t="s">
        <v>87</v>
      </c>
      <c r="BK180" s="217">
        <f>ROUND(I180*H180,2)</f>
        <v>0</v>
      </c>
      <c r="BL180" s="18" t="s">
        <v>358</v>
      </c>
      <c r="BM180" s="216" t="s">
        <v>692</v>
      </c>
    </row>
    <row r="181" s="2" customFormat="1" ht="37.8" customHeight="1">
      <c r="A181" s="37"/>
      <c r="B181" s="168"/>
      <c r="C181" s="242" t="s">
        <v>509</v>
      </c>
      <c r="D181" s="242" t="s">
        <v>582</v>
      </c>
      <c r="E181" s="243" t="s">
        <v>4840</v>
      </c>
      <c r="F181" s="244" t="s">
        <v>4841</v>
      </c>
      <c r="G181" s="245" t="s">
        <v>373</v>
      </c>
      <c r="H181" s="246">
        <v>1</v>
      </c>
      <c r="I181" s="247"/>
      <c r="J181" s="248">
        <f>ROUND(I181*H181,2)</f>
        <v>0</v>
      </c>
      <c r="K181" s="249"/>
      <c r="L181" s="250"/>
      <c r="M181" s="251" t="s">
        <v>1</v>
      </c>
      <c r="N181" s="252" t="s">
        <v>41</v>
      </c>
      <c r="O181" s="81"/>
      <c r="P181" s="214">
        <f>O181*H181</f>
        <v>0</v>
      </c>
      <c r="Q181" s="214">
        <v>0</v>
      </c>
      <c r="R181" s="214">
        <f>Q181*H181</f>
        <v>0</v>
      </c>
      <c r="S181" s="214">
        <v>0</v>
      </c>
      <c r="T181" s="215">
        <f>S181*H181</f>
        <v>0</v>
      </c>
      <c r="U181" s="37"/>
      <c r="V181" s="37"/>
      <c r="W181" s="37"/>
      <c r="X181" s="37"/>
      <c r="Y181" s="37"/>
      <c r="Z181" s="37"/>
      <c r="AA181" s="37"/>
      <c r="AB181" s="37"/>
      <c r="AC181" s="37"/>
      <c r="AD181" s="37"/>
      <c r="AE181" s="37"/>
      <c r="AR181" s="216" t="s">
        <v>473</v>
      </c>
      <c r="AT181" s="216" t="s">
        <v>582</v>
      </c>
      <c r="AU181" s="216" t="s">
        <v>87</v>
      </c>
      <c r="AY181" s="18" t="s">
        <v>283</v>
      </c>
      <c r="BE181" s="217">
        <f>IF(N181="základná",J181,0)</f>
        <v>0</v>
      </c>
      <c r="BF181" s="217">
        <f>IF(N181="znížená",J181,0)</f>
        <v>0</v>
      </c>
      <c r="BG181" s="217">
        <f>IF(N181="zákl. prenesená",J181,0)</f>
        <v>0</v>
      </c>
      <c r="BH181" s="217">
        <f>IF(N181="zníž. prenesená",J181,0)</f>
        <v>0</v>
      </c>
      <c r="BI181" s="217">
        <f>IF(N181="nulová",J181,0)</f>
        <v>0</v>
      </c>
      <c r="BJ181" s="18" t="s">
        <v>87</v>
      </c>
      <c r="BK181" s="217">
        <f>ROUND(I181*H181,2)</f>
        <v>0</v>
      </c>
      <c r="BL181" s="18" t="s">
        <v>358</v>
      </c>
      <c r="BM181" s="216" t="s">
        <v>702</v>
      </c>
    </row>
    <row r="182" s="2" customFormat="1" ht="66.75" customHeight="1">
      <c r="A182" s="37"/>
      <c r="B182" s="168"/>
      <c r="C182" s="242" t="s">
        <v>515</v>
      </c>
      <c r="D182" s="242" t="s">
        <v>582</v>
      </c>
      <c r="E182" s="243" t="s">
        <v>4842</v>
      </c>
      <c r="F182" s="244" t="s">
        <v>4843</v>
      </c>
      <c r="G182" s="245" t="s">
        <v>373</v>
      </c>
      <c r="H182" s="246">
        <v>1</v>
      </c>
      <c r="I182" s="247"/>
      <c r="J182" s="248">
        <f>ROUND(I182*H182,2)</f>
        <v>0</v>
      </c>
      <c r="K182" s="249"/>
      <c r="L182" s="250"/>
      <c r="M182" s="251" t="s">
        <v>1</v>
      </c>
      <c r="N182" s="252" t="s">
        <v>41</v>
      </c>
      <c r="O182" s="81"/>
      <c r="P182" s="214">
        <f>O182*H182</f>
        <v>0</v>
      </c>
      <c r="Q182" s="214">
        <v>0</v>
      </c>
      <c r="R182" s="214">
        <f>Q182*H182</f>
        <v>0</v>
      </c>
      <c r="S182" s="214">
        <v>0</v>
      </c>
      <c r="T182" s="215">
        <f>S182*H182</f>
        <v>0</v>
      </c>
      <c r="U182" s="37"/>
      <c r="V182" s="37"/>
      <c r="W182" s="37"/>
      <c r="X182" s="37"/>
      <c r="Y182" s="37"/>
      <c r="Z182" s="37"/>
      <c r="AA182" s="37"/>
      <c r="AB182" s="37"/>
      <c r="AC182" s="37"/>
      <c r="AD182" s="37"/>
      <c r="AE182" s="37"/>
      <c r="AR182" s="216" t="s">
        <v>473</v>
      </c>
      <c r="AT182" s="216" t="s">
        <v>582</v>
      </c>
      <c r="AU182" s="216" t="s">
        <v>87</v>
      </c>
      <c r="AY182" s="18" t="s">
        <v>283</v>
      </c>
      <c r="BE182" s="217">
        <f>IF(N182="základná",J182,0)</f>
        <v>0</v>
      </c>
      <c r="BF182" s="217">
        <f>IF(N182="znížená",J182,0)</f>
        <v>0</v>
      </c>
      <c r="BG182" s="217">
        <f>IF(N182="zákl. prenesená",J182,0)</f>
        <v>0</v>
      </c>
      <c r="BH182" s="217">
        <f>IF(N182="zníž. prenesená",J182,0)</f>
        <v>0</v>
      </c>
      <c r="BI182" s="217">
        <f>IF(N182="nulová",J182,0)</f>
        <v>0</v>
      </c>
      <c r="BJ182" s="18" t="s">
        <v>87</v>
      </c>
      <c r="BK182" s="217">
        <f>ROUND(I182*H182,2)</f>
        <v>0</v>
      </c>
      <c r="BL182" s="18" t="s">
        <v>358</v>
      </c>
      <c r="BM182" s="216" t="s">
        <v>725</v>
      </c>
    </row>
    <row r="183" s="2" customFormat="1" ht="24.15" customHeight="1">
      <c r="A183" s="37"/>
      <c r="B183" s="168"/>
      <c r="C183" s="204" t="s">
        <v>519</v>
      </c>
      <c r="D183" s="204" t="s">
        <v>285</v>
      </c>
      <c r="E183" s="205" t="s">
        <v>4844</v>
      </c>
      <c r="F183" s="206" t="s">
        <v>4845</v>
      </c>
      <c r="G183" s="207" t="s">
        <v>373</v>
      </c>
      <c r="H183" s="208">
        <v>2</v>
      </c>
      <c r="I183" s="209"/>
      <c r="J183" s="210">
        <f>ROUND(I183*H183,2)</f>
        <v>0</v>
      </c>
      <c r="K183" s="211"/>
      <c r="L183" s="38"/>
      <c r="M183" s="212" t="s">
        <v>1</v>
      </c>
      <c r="N183" s="213" t="s">
        <v>41</v>
      </c>
      <c r="O183" s="81"/>
      <c r="P183" s="214">
        <f>O183*H183</f>
        <v>0</v>
      </c>
      <c r="Q183" s="214">
        <v>0</v>
      </c>
      <c r="R183" s="214">
        <f>Q183*H183</f>
        <v>0</v>
      </c>
      <c r="S183" s="214">
        <v>0</v>
      </c>
      <c r="T183" s="215">
        <f>S183*H183</f>
        <v>0</v>
      </c>
      <c r="U183" s="37"/>
      <c r="V183" s="37"/>
      <c r="W183" s="37"/>
      <c r="X183" s="37"/>
      <c r="Y183" s="37"/>
      <c r="Z183" s="37"/>
      <c r="AA183" s="37"/>
      <c r="AB183" s="37"/>
      <c r="AC183" s="37"/>
      <c r="AD183" s="37"/>
      <c r="AE183" s="37"/>
      <c r="AR183" s="216" t="s">
        <v>358</v>
      </c>
      <c r="AT183" s="216" t="s">
        <v>285</v>
      </c>
      <c r="AU183" s="216" t="s">
        <v>87</v>
      </c>
      <c r="AY183" s="18" t="s">
        <v>283</v>
      </c>
      <c r="BE183" s="217">
        <f>IF(N183="základná",J183,0)</f>
        <v>0</v>
      </c>
      <c r="BF183" s="217">
        <f>IF(N183="znížená",J183,0)</f>
        <v>0</v>
      </c>
      <c r="BG183" s="217">
        <f>IF(N183="zákl. prenesená",J183,0)</f>
        <v>0</v>
      </c>
      <c r="BH183" s="217">
        <f>IF(N183="zníž. prenesená",J183,0)</f>
        <v>0</v>
      </c>
      <c r="BI183" s="217">
        <f>IF(N183="nulová",J183,0)</f>
        <v>0</v>
      </c>
      <c r="BJ183" s="18" t="s">
        <v>87</v>
      </c>
      <c r="BK183" s="217">
        <f>ROUND(I183*H183,2)</f>
        <v>0</v>
      </c>
      <c r="BL183" s="18" t="s">
        <v>358</v>
      </c>
      <c r="BM183" s="216" t="s">
        <v>744</v>
      </c>
    </row>
    <row r="184" s="2" customFormat="1" ht="37.8" customHeight="1">
      <c r="A184" s="37"/>
      <c r="B184" s="168"/>
      <c r="C184" s="242" t="s">
        <v>523</v>
      </c>
      <c r="D184" s="242" t="s">
        <v>582</v>
      </c>
      <c r="E184" s="243" t="s">
        <v>4846</v>
      </c>
      <c r="F184" s="244" t="s">
        <v>4847</v>
      </c>
      <c r="G184" s="245" t="s">
        <v>373</v>
      </c>
      <c r="H184" s="246">
        <v>1</v>
      </c>
      <c r="I184" s="247"/>
      <c r="J184" s="248">
        <f>ROUND(I184*H184,2)</f>
        <v>0</v>
      </c>
      <c r="K184" s="249"/>
      <c r="L184" s="250"/>
      <c r="M184" s="251" t="s">
        <v>1</v>
      </c>
      <c r="N184" s="252" t="s">
        <v>41</v>
      </c>
      <c r="O184" s="81"/>
      <c r="P184" s="214">
        <f>O184*H184</f>
        <v>0</v>
      </c>
      <c r="Q184" s="214">
        <v>0</v>
      </c>
      <c r="R184" s="214">
        <f>Q184*H184</f>
        <v>0</v>
      </c>
      <c r="S184" s="214">
        <v>0</v>
      </c>
      <c r="T184" s="215">
        <f>S184*H184</f>
        <v>0</v>
      </c>
      <c r="U184" s="37"/>
      <c r="V184" s="37"/>
      <c r="W184" s="37"/>
      <c r="X184" s="37"/>
      <c r="Y184" s="37"/>
      <c r="Z184" s="37"/>
      <c r="AA184" s="37"/>
      <c r="AB184" s="37"/>
      <c r="AC184" s="37"/>
      <c r="AD184" s="37"/>
      <c r="AE184" s="37"/>
      <c r="AR184" s="216" t="s">
        <v>473</v>
      </c>
      <c r="AT184" s="216" t="s">
        <v>582</v>
      </c>
      <c r="AU184" s="216" t="s">
        <v>87</v>
      </c>
      <c r="AY184" s="18" t="s">
        <v>283</v>
      </c>
      <c r="BE184" s="217">
        <f>IF(N184="základná",J184,0)</f>
        <v>0</v>
      </c>
      <c r="BF184" s="217">
        <f>IF(N184="znížená",J184,0)</f>
        <v>0</v>
      </c>
      <c r="BG184" s="217">
        <f>IF(N184="zákl. prenesená",J184,0)</f>
        <v>0</v>
      </c>
      <c r="BH184" s="217">
        <f>IF(N184="zníž. prenesená",J184,0)</f>
        <v>0</v>
      </c>
      <c r="BI184" s="217">
        <f>IF(N184="nulová",J184,0)</f>
        <v>0</v>
      </c>
      <c r="BJ184" s="18" t="s">
        <v>87</v>
      </c>
      <c r="BK184" s="217">
        <f>ROUND(I184*H184,2)</f>
        <v>0</v>
      </c>
      <c r="BL184" s="18" t="s">
        <v>358</v>
      </c>
      <c r="BM184" s="216" t="s">
        <v>759</v>
      </c>
    </row>
    <row r="185" s="2" customFormat="1" ht="66.75" customHeight="1">
      <c r="A185" s="37"/>
      <c r="B185" s="168"/>
      <c r="C185" s="242" t="s">
        <v>527</v>
      </c>
      <c r="D185" s="242" t="s">
        <v>582</v>
      </c>
      <c r="E185" s="243" t="s">
        <v>4848</v>
      </c>
      <c r="F185" s="244" t="s">
        <v>4849</v>
      </c>
      <c r="G185" s="245" t="s">
        <v>373</v>
      </c>
      <c r="H185" s="246">
        <v>1</v>
      </c>
      <c r="I185" s="247"/>
      <c r="J185" s="248">
        <f>ROUND(I185*H185,2)</f>
        <v>0</v>
      </c>
      <c r="K185" s="249"/>
      <c r="L185" s="250"/>
      <c r="M185" s="251" t="s">
        <v>1</v>
      </c>
      <c r="N185" s="252" t="s">
        <v>41</v>
      </c>
      <c r="O185" s="81"/>
      <c r="P185" s="214">
        <f>O185*H185</f>
        <v>0</v>
      </c>
      <c r="Q185" s="214">
        <v>0</v>
      </c>
      <c r="R185" s="214">
        <f>Q185*H185</f>
        <v>0</v>
      </c>
      <c r="S185" s="214">
        <v>0</v>
      </c>
      <c r="T185" s="215">
        <f>S185*H185</f>
        <v>0</v>
      </c>
      <c r="U185" s="37"/>
      <c r="V185" s="37"/>
      <c r="W185" s="37"/>
      <c r="X185" s="37"/>
      <c r="Y185" s="37"/>
      <c r="Z185" s="37"/>
      <c r="AA185" s="37"/>
      <c r="AB185" s="37"/>
      <c r="AC185" s="37"/>
      <c r="AD185" s="37"/>
      <c r="AE185" s="37"/>
      <c r="AR185" s="216" t="s">
        <v>473</v>
      </c>
      <c r="AT185" s="216" t="s">
        <v>582</v>
      </c>
      <c r="AU185" s="216" t="s">
        <v>87</v>
      </c>
      <c r="AY185" s="18" t="s">
        <v>283</v>
      </c>
      <c r="BE185" s="217">
        <f>IF(N185="základná",J185,0)</f>
        <v>0</v>
      </c>
      <c r="BF185" s="217">
        <f>IF(N185="znížená",J185,0)</f>
        <v>0</v>
      </c>
      <c r="BG185" s="217">
        <f>IF(N185="zákl. prenesená",J185,0)</f>
        <v>0</v>
      </c>
      <c r="BH185" s="217">
        <f>IF(N185="zníž. prenesená",J185,0)</f>
        <v>0</v>
      </c>
      <c r="BI185" s="217">
        <f>IF(N185="nulová",J185,0)</f>
        <v>0</v>
      </c>
      <c r="BJ185" s="18" t="s">
        <v>87</v>
      </c>
      <c r="BK185" s="217">
        <f>ROUND(I185*H185,2)</f>
        <v>0</v>
      </c>
      <c r="BL185" s="18" t="s">
        <v>358</v>
      </c>
      <c r="BM185" s="216" t="s">
        <v>774</v>
      </c>
    </row>
    <row r="186" s="2" customFormat="1" ht="24.15" customHeight="1">
      <c r="A186" s="37"/>
      <c r="B186" s="168"/>
      <c r="C186" s="204" t="s">
        <v>531</v>
      </c>
      <c r="D186" s="204" t="s">
        <v>285</v>
      </c>
      <c r="E186" s="205" t="s">
        <v>4850</v>
      </c>
      <c r="F186" s="206" t="s">
        <v>4851</v>
      </c>
      <c r="G186" s="207" t="s">
        <v>373</v>
      </c>
      <c r="H186" s="208">
        <v>2</v>
      </c>
      <c r="I186" s="209"/>
      <c r="J186" s="210">
        <f>ROUND(I186*H186,2)</f>
        <v>0</v>
      </c>
      <c r="K186" s="211"/>
      <c r="L186" s="38"/>
      <c r="M186" s="212" t="s">
        <v>1</v>
      </c>
      <c r="N186" s="213" t="s">
        <v>41</v>
      </c>
      <c r="O186" s="81"/>
      <c r="P186" s="214">
        <f>O186*H186</f>
        <v>0</v>
      </c>
      <c r="Q186" s="214">
        <v>0</v>
      </c>
      <c r="R186" s="214">
        <f>Q186*H186</f>
        <v>0</v>
      </c>
      <c r="S186" s="214">
        <v>0</v>
      </c>
      <c r="T186" s="215">
        <f>S186*H186</f>
        <v>0</v>
      </c>
      <c r="U186" s="37"/>
      <c r="V186" s="37"/>
      <c r="W186" s="37"/>
      <c r="X186" s="37"/>
      <c r="Y186" s="37"/>
      <c r="Z186" s="37"/>
      <c r="AA186" s="37"/>
      <c r="AB186" s="37"/>
      <c r="AC186" s="37"/>
      <c r="AD186" s="37"/>
      <c r="AE186" s="37"/>
      <c r="AR186" s="216" t="s">
        <v>358</v>
      </c>
      <c r="AT186" s="216" t="s">
        <v>285</v>
      </c>
      <c r="AU186" s="216" t="s">
        <v>87</v>
      </c>
      <c r="AY186" s="18" t="s">
        <v>283</v>
      </c>
      <c r="BE186" s="217">
        <f>IF(N186="základná",J186,0)</f>
        <v>0</v>
      </c>
      <c r="BF186" s="217">
        <f>IF(N186="znížená",J186,0)</f>
        <v>0</v>
      </c>
      <c r="BG186" s="217">
        <f>IF(N186="zákl. prenesená",J186,0)</f>
        <v>0</v>
      </c>
      <c r="BH186" s="217">
        <f>IF(N186="zníž. prenesená",J186,0)</f>
        <v>0</v>
      </c>
      <c r="BI186" s="217">
        <f>IF(N186="nulová",J186,0)</f>
        <v>0</v>
      </c>
      <c r="BJ186" s="18" t="s">
        <v>87</v>
      </c>
      <c r="BK186" s="217">
        <f>ROUND(I186*H186,2)</f>
        <v>0</v>
      </c>
      <c r="BL186" s="18" t="s">
        <v>358</v>
      </c>
      <c r="BM186" s="216" t="s">
        <v>788</v>
      </c>
    </row>
    <row r="187" s="2" customFormat="1" ht="37.8" customHeight="1">
      <c r="A187" s="37"/>
      <c r="B187" s="168"/>
      <c r="C187" s="242" t="s">
        <v>538</v>
      </c>
      <c r="D187" s="242" t="s">
        <v>582</v>
      </c>
      <c r="E187" s="243" t="s">
        <v>4852</v>
      </c>
      <c r="F187" s="244" t="s">
        <v>4853</v>
      </c>
      <c r="G187" s="245" t="s">
        <v>373</v>
      </c>
      <c r="H187" s="246">
        <v>1</v>
      </c>
      <c r="I187" s="247"/>
      <c r="J187" s="248">
        <f>ROUND(I187*H187,2)</f>
        <v>0</v>
      </c>
      <c r="K187" s="249"/>
      <c r="L187" s="250"/>
      <c r="M187" s="251" t="s">
        <v>1</v>
      </c>
      <c r="N187" s="252" t="s">
        <v>41</v>
      </c>
      <c r="O187" s="81"/>
      <c r="P187" s="214">
        <f>O187*H187</f>
        <v>0</v>
      </c>
      <c r="Q187" s="214">
        <v>0</v>
      </c>
      <c r="R187" s="214">
        <f>Q187*H187</f>
        <v>0</v>
      </c>
      <c r="S187" s="214">
        <v>0</v>
      </c>
      <c r="T187" s="215">
        <f>S187*H187</f>
        <v>0</v>
      </c>
      <c r="U187" s="37"/>
      <c r="V187" s="37"/>
      <c r="W187" s="37"/>
      <c r="X187" s="37"/>
      <c r="Y187" s="37"/>
      <c r="Z187" s="37"/>
      <c r="AA187" s="37"/>
      <c r="AB187" s="37"/>
      <c r="AC187" s="37"/>
      <c r="AD187" s="37"/>
      <c r="AE187" s="37"/>
      <c r="AR187" s="216" t="s">
        <v>473</v>
      </c>
      <c r="AT187" s="216" t="s">
        <v>582</v>
      </c>
      <c r="AU187" s="216" t="s">
        <v>87</v>
      </c>
      <c r="AY187" s="18" t="s">
        <v>283</v>
      </c>
      <c r="BE187" s="217">
        <f>IF(N187="základná",J187,0)</f>
        <v>0</v>
      </c>
      <c r="BF187" s="217">
        <f>IF(N187="znížená",J187,0)</f>
        <v>0</v>
      </c>
      <c r="BG187" s="217">
        <f>IF(N187="zákl. prenesená",J187,0)</f>
        <v>0</v>
      </c>
      <c r="BH187" s="217">
        <f>IF(N187="zníž. prenesená",J187,0)</f>
        <v>0</v>
      </c>
      <c r="BI187" s="217">
        <f>IF(N187="nulová",J187,0)</f>
        <v>0</v>
      </c>
      <c r="BJ187" s="18" t="s">
        <v>87</v>
      </c>
      <c r="BK187" s="217">
        <f>ROUND(I187*H187,2)</f>
        <v>0</v>
      </c>
      <c r="BL187" s="18" t="s">
        <v>358</v>
      </c>
      <c r="BM187" s="216" t="s">
        <v>803</v>
      </c>
    </row>
    <row r="188" s="2" customFormat="1" ht="66.75" customHeight="1">
      <c r="A188" s="37"/>
      <c r="B188" s="168"/>
      <c r="C188" s="242" t="s">
        <v>542</v>
      </c>
      <c r="D188" s="242" t="s">
        <v>582</v>
      </c>
      <c r="E188" s="243" t="s">
        <v>4854</v>
      </c>
      <c r="F188" s="244" t="s">
        <v>4855</v>
      </c>
      <c r="G188" s="245" t="s">
        <v>373</v>
      </c>
      <c r="H188" s="246">
        <v>1</v>
      </c>
      <c r="I188" s="247"/>
      <c r="J188" s="248">
        <f>ROUND(I188*H188,2)</f>
        <v>0</v>
      </c>
      <c r="K188" s="249"/>
      <c r="L188" s="250"/>
      <c r="M188" s="251" t="s">
        <v>1</v>
      </c>
      <c r="N188" s="252" t="s">
        <v>41</v>
      </c>
      <c r="O188" s="81"/>
      <c r="P188" s="214">
        <f>O188*H188</f>
        <v>0</v>
      </c>
      <c r="Q188" s="214">
        <v>0</v>
      </c>
      <c r="R188" s="214">
        <f>Q188*H188</f>
        <v>0</v>
      </c>
      <c r="S188" s="214">
        <v>0</v>
      </c>
      <c r="T188" s="215">
        <f>S188*H188</f>
        <v>0</v>
      </c>
      <c r="U188" s="37"/>
      <c r="V188" s="37"/>
      <c r="W188" s="37"/>
      <c r="X188" s="37"/>
      <c r="Y188" s="37"/>
      <c r="Z188" s="37"/>
      <c r="AA188" s="37"/>
      <c r="AB188" s="37"/>
      <c r="AC188" s="37"/>
      <c r="AD188" s="37"/>
      <c r="AE188" s="37"/>
      <c r="AR188" s="216" t="s">
        <v>473</v>
      </c>
      <c r="AT188" s="216" t="s">
        <v>582</v>
      </c>
      <c r="AU188" s="216" t="s">
        <v>87</v>
      </c>
      <c r="AY188" s="18" t="s">
        <v>283</v>
      </c>
      <c r="BE188" s="217">
        <f>IF(N188="základná",J188,0)</f>
        <v>0</v>
      </c>
      <c r="BF188" s="217">
        <f>IF(N188="znížená",J188,0)</f>
        <v>0</v>
      </c>
      <c r="BG188" s="217">
        <f>IF(N188="zákl. prenesená",J188,0)</f>
        <v>0</v>
      </c>
      <c r="BH188" s="217">
        <f>IF(N188="zníž. prenesená",J188,0)</f>
        <v>0</v>
      </c>
      <c r="BI188" s="217">
        <f>IF(N188="nulová",J188,0)</f>
        <v>0</v>
      </c>
      <c r="BJ188" s="18" t="s">
        <v>87</v>
      </c>
      <c r="BK188" s="217">
        <f>ROUND(I188*H188,2)</f>
        <v>0</v>
      </c>
      <c r="BL188" s="18" t="s">
        <v>358</v>
      </c>
      <c r="BM188" s="216" t="s">
        <v>811</v>
      </c>
    </row>
    <row r="189" s="2" customFormat="1" ht="24.15" customHeight="1">
      <c r="A189" s="37"/>
      <c r="B189" s="168"/>
      <c r="C189" s="204" t="s">
        <v>546</v>
      </c>
      <c r="D189" s="204" t="s">
        <v>285</v>
      </c>
      <c r="E189" s="205" t="s">
        <v>4856</v>
      </c>
      <c r="F189" s="206" t="s">
        <v>4857</v>
      </c>
      <c r="G189" s="207" t="s">
        <v>373</v>
      </c>
      <c r="H189" s="208">
        <v>2</v>
      </c>
      <c r="I189" s="209"/>
      <c r="J189" s="210">
        <f>ROUND(I189*H189,2)</f>
        <v>0</v>
      </c>
      <c r="K189" s="211"/>
      <c r="L189" s="38"/>
      <c r="M189" s="212" t="s">
        <v>1</v>
      </c>
      <c r="N189" s="213" t="s">
        <v>41</v>
      </c>
      <c r="O189" s="81"/>
      <c r="P189" s="214">
        <f>O189*H189</f>
        <v>0</v>
      </c>
      <c r="Q189" s="214">
        <v>0</v>
      </c>
      <c r="R189" s="214">
        <f>Q189*H189</f>
        <v>0</v>
      </c>
      <c r="S189" s="214">
        <v>0</v>
      </c>
      <c r="T189" s="215">
        <f>S189*H189</f>
        <v>0</v>
      </c>
      <c r="U189" s="37"/>
      <c r="V189" s="37"/>
      <c r="W189" s="37"/>
      <c r="X189" s="37"/>
      <c r="Y189" s="37"/>
      <c r="Z189" s="37"/>
      <c r="AA189" s="37"/>
      <c r="AB189" s="37"/>
      <c r="AC189" s="37"/>
      <c r="AD189" s="37"/>
      <c r="AE189" s="37"/>
      <c r="AR189" s="216" t="s">
        <v>358</v>
      </c>
      <c r="AT189" s="216" t="s">
        <v>285</v>
      </c>
      <c r="AU189" s="216" t="s">
        <v>87</v>
      </c>
      <c r="AY189" s="18" t="s">
        <v>283</v>
      </c>
      <c r="BE189" s="217">
        <f>IF(N189="základná",J189,0)</f>
        <v>0</v>
      </c>
      <c r="BF189" s="217">
        <f>IF(N189="znížená",J189,0)</f>
        <v>0</v>
      </c>
      <c r="BG189" s="217">
        <f>IF(N189="zákl. prenesená",J189,0)</f>
        <v>0</v>
      </c>
      <c r="BH189" s="217">
        <f>IF(N189="zníž. prenesená",J189,0)</f>
        <v>0</v>
      </c>
      <c r="BI189" s="217">
        <f>IF(N189="nulová",J189,0)</f>
        <v>0</v>
      </c>
      <c r="BJ189" s="18" t="s">
        <v>87</v>
      </c>
      <c r="BK189" s="217">
        <f>ROUND(I189*H189,2)</f>
        <v>0</v>
      </c>
      <c r="BL189" s="18" t="s">
        <v>358</v>
      </c>
      <c r="BM189" s="216" t="s">
        <v>825</v>
      </c>
    </row>
    <row r="190" s="2" customFormat="1" ht="37.8" customHeight="1">
      <c r="A190" s="37"/>
      <c r="B190" s="168"/>
      <c r="C190" s="242" t="s">
        <v>551</v>
      </c>
      <c r="D190" s="242" t="s">
        <v>582</v>
      </c>
      <c r="E190" s="243" t="s">
        <v>4858</v>
      </c>
      <c r="F190" s="244" t="s">
        <v>4859</v>
      </c>
      <c r="G190" s="245" t="s">
        <v>373</v>
      </c>
      <c r="H190" s="246">
        <v>1</v>
      </c>
      <c r="I190" s="247"/>
      <c r="J190" s="248">
        <f>ROUND(I190*H190,2)</f>
        <v>0</v>
      </c>
      <c r="K190" s="249"/>
      <c r="L190" s="250"/>
      <c r="M190" s="251" t="s">
        <v>1</v>
      </c>
      <c r="N190" s="252" t="s">
        <v>41</v>
      </c>
      <c r="O190" s="81"/>
      <c r="P190" s="214">
        <f>O190*H190</f>
        <v>0</v>
      </c>
      <c r="Q190" s="214">
        <v>0</v>
      </c>
      <c r="R190" s="214">
        <f>Q190*H190</f>
        <v>0</v>
      </c>
      <c r="S190" s="214">
        <v>0</v>
      </c>
      <c r="T190" s="215">
        <f>S190*H190</f>
        <v>0</v>
      </c>
      <c r="U190" s="37"/>
      <c r="V190" s="37"/>
      <c r="W190" s="37"/>
      <c r="X190" s="37"/>
      <c r="Y190" s="37"/>
      <c r="Z190" s="37"/>
      <c r="AA190" s="37"/>
      <c r="AB190" s="37"/>
      <c r="AC190" s="37"/>
      <c r="AD190" s="37"/>
      <c r="AE190" s="37"/>
      <c r="AR190" s="216" t="s">
        <v>473</v>
      </c>
      <c r="AT190" s="216" t="s">
        <v>582</v>
      </c>
      <c r="AU190" s="216" t="s">
        <v>87</v>
      </c>
      <c r="AY190" s="18" t="s">
        <v>283</v>
      </c>
      <c r="BE190" s="217">
        <f>IF(N190="základná",J190,0)</f>
        <v>0</v>
      </c>
      <c r="BF190" s="217">
        <f>IF(N190="znížená",J190,0)</f>
        <v>0</v>
      </c>
      <c r="BG190" s="217">
        <f>IF(N190="zákl. prenesená",J190,0)</f>
        <v>0</v>
      </c>
      <c r="BH190" s="217">
        <f>IF(N190="zníž. prenesená",J190,0)</f>
        <v>0</v>
      </c>
      <c r="BI190" s="217">
        <f>IF(N190="nulová",J190,0)</f>
        <v>0</v>
      </c>
      <c r="BJ190" s="18" t="s">
        <v>87</v>
      </c>
      <c r="BK190" s="217">
        <f>ROUND(I190*H190,2)</f>
        <v>0</v>
      </c>
      <c r="BL190" s="18" t="s">
        <v>358</v>
      </c>
      <c r="BM190" s="216" t="s">
        <v>839</v>
      </c>
    </row>
    <row r="191" s="2" customFormat="1" ht="66.75" customHeight="1">
      <c r="A191" s="37"/>
      <c r="B191" s="168"/>
      <c r="C191" s="242" t="s">
        <v>555</v>
      </c>
      <c r="D191" s="242" t="s">
        <v>582</v>
      </c>
      <c r="E191" s="243" t="s">
        <v>4860</v>
      </c>
      <c r="F191" s="244" t="s">
        <v>4861</v>
      </c>
      <c r="G191" s="245" t="s">
        <v>373</v>
      </c>
      <c r="H191" s="246">
        <v>1</v>
      </c>
      <c r="I191" s="247"/>
      <c r="J191" s="248">
        <f>ROUND(I191*H191,2)</f>
        <v>0</v>
      </c>
      <c r="K191" s="249"/>
      <c r="L191" s="250"/>
      <c r="M191" s="251" t="s">
        <v>1</v>
      </c>
      <c r="N191" s="252" t="s">
        <v>41</v>
      </c>
      <c r="O191" s="81"/>
      <c r="P191" s="214">
        <f>O191*H191</f>
        <v>0</v>
      </c>
      <c r="Q191" s="214">
        <v>0</v>
      </c>
      <c r="R191" s="214">
        <f>Q191*H191</f>
        <v>0</v>
      </c>
      <c r="S191" s="214">
        <v>0</v>
      </c>
      <c r="T191" s="215">
        <f>S191*H191</f>
        <v>0</v>
      </c>
      <c r="U191" s="37"/>
      <c r="V191" s="37"/>
      <c r="W191" s="37"/>
      <c r="X191" s="37"/>
      <c r="Y191" s="37"/>
      <c r="Z191" s="37"/>
      <c r="AA191" s="37"/>
      <c r="AB191" s="37"/>
      <c r="AC191" s="37"/>
      <c r="AD191" s="37"/>
      <c r="AE191" s="37"/>
      <c r="AR191" s="216" t="s">
        <v>473</v>
      </c>
      <c r="AT191" s="216" t="s">
        <v>582</v>
      </c>
      <c r="AU191" s="216" t="s">
        <v>87</v>
      </c>
      <c r="AY191" s="18" t="s">
        <v>283</v>
      </c>
      <c r="BE191" s="217">
        <f>IF(N191="základná",J191,0)</f>
        <v>0</v>
      </c>
      <c r="BF191" s="217">
        <f>IF(N191="znížená",J191,0)</f>
        <v>0</v>
      </c>
      <c r="BG191" s="217">
        <f>IF(N191="zákl. prenesená",J191,0)</f>
        <v>0</v>
      </c>
      <c r="BH191" s="217">
        <f>IF(N191="zníž. prenesená",J191,0)</f>
        <v>0</v>
      </c>
      <c r="BI191" s="217">
        <f>IF(N191="nulová",J191,0)</f>
        <v>0</v>
      </c>
      <c r="BJ191" s="18" t="s">
        <v>87</v>
      </c>
      <c r="BK191" s="217">
        <f>ROUND(I191*H191,2)</f>
        <v>0</v>
      </c>
      <c r="BL191" s="18" t="s">
        <v>358</v>
      </c>
      <c r="BM191" s="216" t="s">
        <v>875</v>
      </c>
    </row>
    <row r="192" s="2" customFormat="1" ht="21.75" customHeight="1">
      <c r="A192" s="37"/>
      <c r="B192" s="168"/>
      <c r="C192" s="204" t="s">
        <v>561</v>
      </c>
      <c r="D192" s="204" t="s">
        <v>285</v>
      </c>
      <c r="E192" s="205" t="s">
        <v>2644</v>
      </c>
      <c r="F192" s="206" t="s">
        <v>2645</v>
      </c>
      <c r="G192" s="207" t="s">
        <v>373</v>
      </c>
      <c r="H192" s="208">
        <v>83</v>
      </c>
      <c r="I192" s="209"/>
      <c r="J192" s="210">
        <f>ROUND(I192*H192,2)</f>
        <v>0</v>
      </c>
      <c r="K192" s="211"/>
      <c r="L192" s="38"/>
      <c r="M192" s="212" t="s">
        <v>1</v>
      </c>
      <c r="N192" s="213" t="s">
        <v>41</v>
      </c>
      <c r="O192" s="81"/>
      <c r="P192" s="214">
        <f>O192*H192</f>
        <v>0</v>
      </c>
      <c r="Q192" s="214">
        <v>0</v>
      </c>
      <c r="R192" s="214">
        <f>Q192*H192</f>
        <v>0</v>
      </c>
      <c r="S192" s="214">
        <v>0</v>
      </c>
      <c r="T192" s="215">
        <f>S192*H192</f>
        <v>0</v>
      </c>
      <c r="U192" s="37"/>
      <c r="V192" s="37"/>
      <c r="W192" s="37"/>
      <c r="X192" s="37"/>
      <c r="Y192" s="37"/>
      <c r="Z192" s="37"/>
      <c r="AA192" s="37"/>
      <c r="AB192" s="37"/>
      <c r="AC192" s="37"/>
      <c r="AD192" s="37"/>
      <c r="AE192" s="37"/>
      <c r="AR192" s="216" t="s">
        <v>358</v>
      </c>
      <c r="AT192" s="216" t="s">
        <v>285</v>
      </c>
      <c r="AU192" s="216" t="s">
        <v>87</v>
      </c>
      <c r="AY192" s="18" t="s">
        <v>283</v>
      </c>
      <c r="BE192" s="217">
        <f>IF(N192="základná",J192,0)</f>
        <v>0</v>
      </c>
      <c r="BF192" s="217">
        <f>IF(N192="znížená",J192,0)</f>
        <v>0</v>
      </c>
      <c r="BG192" s="217">
        <f>IF(N192="zákl. prenesená",J192,0)</f>
        <v>0</v>
      </c>
      <c r="BH192" s="217">
        <f>IF(N192="zníž. prenesená",J192,0)</f>
        <v>0</v>
      </c>
      <c r="BI192" s="217">
        <f>IF(N192="nulová",J192,0)</f>
        <v>0</v>
      </c>
      <c r="BJ192" s="18" t="s">
        <v>87</v>
      </c>
      <c r="BK192" s="217">
        <f>ROUND(I192*H192,2)</f>
        <v>0</v>
      </c>
      <c r="BL192" s="18" t="s">
        <v>358</v>
      </c>
      <c r="BM192" s="216" t="s">
        <v>887</v>
      </c>
    </row>
    <row r="193" s="2" customFormat="1" ht="62.7" customHeight="1">
      <c r="A193" s="37"/>
      <c r="B193" s="168"/>
      <c r="C193" s="242" t="s">
        <v>566</v>
      </c>
      <c r="D193" s="242" t="s">
        <v>582</v>
      </c>
      <c r="E193" s="243" t="s">
        <v>2646</v>
      </c>
      <c r="F193" s="244" t="s">
        <v>2647</v>
      </c>
      <c r="G193" s="245" t="s">
        <v>373</v>
      </c>
      <c r="H193" s="246">
        <v>83</v>
      </c>
      <c r="I193" s="247"/>
      <c r="J193" s="248">
        <f>ROUND(I193*H193,2)</f>
        <v>0</v>
      </c>
      <c r="K193" s="249"/>
      <c r="L193" s="250"/>
      <c r="M193" s="251" t="s">
        <v>1</v>
      </c>
      <c r="N193" s="252" t="s">
        <v>41</v>
      </c>
      <c r="O193" s="81"/>
      <c r="P193" s="214">
        <f>O193*H193</f>
        <v>0</v>
      </c>
      <c r="Q193" s="214">
        <v>0</v>
      </c>
      <c r="R193" s="214">
        <f>Q193*H193</f>
        <v>0</v>
      </c>
      <c r="S193" s="214">
        <v>0</v>
      </c>
      <c r="T193" s="215">
        <f>S193*H193</f>
        <v>0</v>
      </c>
      <c r="U193" s="37"/>
      <c r="V193" s="37"/>
      <c r="W193" s="37"/>
      <c r="X193" s="37"/>
      <c r="Y193" s="37"/>
      <c r="Z193" s="37"/>
      <c r="AA193" s="37"/>
      <c r="AB193" s="37"/>
      <c r="AC193" s="37"/>
      <c r="AD193" s="37"/>
      <c r="AE193" s="37"/>
      <c r="AR193" s="216" t="s">
        <v>473</v>
      </c>
      <c r="AT193" s="216" t="s">
        <v>582</v>
      </c>
      <c r="AU193" s="216" t="s">
        <v>87</v>
      </c>
      <c r="AY193" s="18" t="s">
        <v>283</v>
      </c>
      <c r="BE193" s="217">
        <f>IF(N193="základná",J193,0)</f>
        <v>0</v>
      </c>
      <c r="BF193" s="217">
        <f>IF(N193="znížená",J193,0)</f>
        <v>0</v>
      </c>
      <c r="BG193" s="217">
        <f>IF(N193="zákl. prenesená",J193,0)</f>
        <v>0</v>
      </c>
      <c r="BH193" s="217">
        <f>IF(N193="zníž. prenesená",J193,0)</f>
        <v>0</v>
      </c>
      <c r="BI193" s="217">
        <f>IF(N193="nulová",J193,0)</f>
        <v>0</v>
      </c>
      <c r="BJ193" s="18" t="s">
        <v>87</v>
      </c>
      <c r="BK193" s="217">
        <f>ROUND(I193*H193,2)</f>
        <v>0</v>
      </c>
      <c r="BL193" s="18" t="s">
        <v>358</v>
      </c>
      <c r="BM193" s="216" t="s">
        <v>904</v>
      </c>
    </row>
    <row r="194" s="2" customFormat="1" ht="24.15" customHeight="1">
      <c r="A194" s="37"/>
      <c r="B194" s="168"/>
      <c r="C194" s="204" t="s">
        <v>571</v>
      </c>
      <c r="D194" s="204" t="s">
        <v>285</v>
      </c>
      <c r="E194" s="205" t="s">
        <v>4878</v>
      </c>
      <c r="F194" s="206" t="s">
        <v>4879</v>
      </c>
      <c r="G194" s="207" t="s">
        <v>373</v>
      </c>
      <c r="H194" s="208">
        <v>10</v>
      </c>
      <c r="I194" s="209"/>
      <c r="J194" s="210">
        <f>ROUND(I194*H194,2)</f>
        <v>0</v>
      </c>
      <c r="K194" s="211"/>
      <c r="L194" s="38"/>
      <c r="M194" s="212" t="s">
        <v>1</v>
      </c>
      <c r="N194" s="213" t="s">
        <v>41</v>
      </c>
      <c r="O194" s="81"/>
      <c r="P194" s="214">
        <f>O194*H194</f>
        <v>0</v>
      </c>
      <c r="Q194" s="214">
        <v>0</v>
      </c>
      <c r="R194" s="214">
        <f>Q194*H194</f>
        <v>0</v>
      </c>
      <c r="S194" s="214">
        <v>0</v>
      </c>
      <c r="T194" s="215">
        <f>S194*H194</f>
        <v>0</v>
      </c>
      <c r="U194" s="37"/>
      <c r="V194" s="37"/>
      <c r="W194" s="37"/>
      <c r="X194" s="37"/>
      <c r="Y194" s="37"/>
      <c r="Z194" s="37"/>
      <c r="AA194" s="37"/>
      <c r="AB194" s="37"/>
      <c r="AC194" s="37"/>
      <c r="AD194" s="37"/>
      <c r="AE194" s="37"/>
      <c r="AR194" s="216" t="s">
        <v>358</v>
      </c>
      <c r="AT194" s="216" t="s">
        <v>285</v>
      </c>
      <c r="AU194" s="216" t="s">
        <v>87</v>
      </c>
      <c r="AY194" s="18" t="s">
        <v>283</v>
      </c>
      <c r="BE194" s="217">
        <f>IF(N194="základná",J194,0)</f>
        <v>0</v>
      </c>
      <c r="BF194" s="217">
        <f>IF(N194="znížená",J194,0)</f>
        <v>0</v>
      </c>
      <c r="BG194" s="217">
        <f>IF(N194="zákl. prenesená",J194,0)</f>
        <v>0</v>
      </c>
      <c r="BH194" s="217">
        <f>IF(N194="zníž. prenesená",J194,0)</f>
        <v>0</v>
      </c>
      <c r="BI194" s="217">
        <f>IF(N194="nulová",J194,0)</f>
        <v>0</v>
      </c>
      <c r="BJ194" s="18" t="s">
        <v>87</v>
      </c>
      <c r="BK194" s="217">
        <f>ROUND(I194*H194,2)</f>
        <v>0</v>
      </c>
      <c r="BL194" s="18" t="s">
        <v>358</v>
      </c>
      <c r="BM194" s="216" t="s">
        <v>913</v>
      </c>
    </row>
    <row r="195" s="2" customFormat="1" ht="24.15" customHeight="1">
      <c r="A195" s="37"/>
      <c r="B195" s="168"/>
      <c r="C195" s="204" t="s">
        <v>576</v>
      </c>
      <c r="D195" s="204" t="s">
        <v>285</v>
      </c>
      <c r="E195" s="205" t="s">
        <v>4902</v>
      </c>
      <c r="F195" s="206" t="s">
        <v>4903</v>
      </c>
      <c r="G195" s="207" t="s">
        <v>373</v>
      </c>
      <c r="H195" s="208">
        <v>10</v>
      </c>
      <c r="I195" s="209"/>
      <c r="J195" s="210">
        <f>ROUND(I195*H195,2)</f>
        <v>0</v>
      </c>
      <c r="K195" s="211"/>
      <c r="L195" s="38"/>
      <c r="M195" s="212" t="s">
        <v>1</v>
      </c>
      <c r="N195" s="213" t="s">
        <v>41</v>
      </c>
      <c r="O195" s="81"/>
      <c r="P195" s="214">
        <f>O195*H195</f>
        <v>0</v>
      </c>
      <c r="Q195" s="214">
        <v>0</v>
      </c>
      <c r="R195" s="214">
        <f>Q195*H195</f>
        <v>0</v>
      </c>
      <c r="S195" s="214">
        <v>0</v>
      </c>
      <c r="T195" s="215">
        <f>S195*H195</f>
        <v>0</v>
      </c>
      <c r="U195" s="37"/>
      <c r="V195" s="37"/>
      <c r="W195" s="37"/>
      <c r="X195" s="37"/>
      <c r="Y195" s="37"/>
      <c r="Z195" s="37"/>
      <c r="AA195" s="37"/>
      <c r="AB195" s="37"/>
      <c r="AC195" s="37"/>
      <c r="AD195" s="37"/>
      <c r="AE195" s="37"/>
      <c r="AR195" s="216" t="s">
        <v>358</v>
      </c>
      <c r="AT195" s="216" t="s">
        <v>285</v>
      </c>
      <c r="AU195" s="216" t="s">
        <v>87</v>
      </c>
      <c r="AY195" s="18" t="s">
        <v>283</v>
      </c>
      <c r="BE195" s="217">
        <f>IF(N195="základná",J195,0)</f>
        <v>0</v>
      </c>
      <c r="BF195" s="217">
        <f>IF(N195="znížená",J195,0)</f>
        <v>0</v>
      </c>
      <c r="BG195" s="217">
        <f>IF(N195="zákl. prenesená",J195,0)</f>
        <v>0</v>
      </c>
      <c r="BH195" s="217">
        <f>IF(N195="zníž. prenesená",J195,0)</f>
        <v>0</v>
      </c>
      <c r="BI195" s="217">
        <f>IF(N195="nulová",J195,0)</f>
        <v>0</v>
      </c>
      <c r="BJ195" s="18" t="s">
        <v>87</v>
      </c>
      <c r="BK195" s="217">
        <f>ROUND(I195*H195,2)</f>
        <v>0</v>
      </c>
      <c r="BL195" s="18" t="s">
        <v>358</v>
      </c>
      <c r="BM195" s="216" t="s">
        <v>922</v>
      </c>
    </row>
    <row r="196" s="2" customFormat="1" ht="21.75" customHeight="1">
      <c r="A196" s="37"/>
      <c r="B196" s="168"/>
      <c r="C196" s="204" t="s">
        <v>581</v>
      </c>
      <c r="D196" s="204" t="s">
        <v>285</v>
      </c>
      <c r="E196" s="205" t="s">
        <v>6114</v>
      </c>
      <c r="F196" s="206" t="s">
        <v>6115</v>
      </c>
      <c r="G196" s="207" t="s">
        <v>979</v>
      </c>
      <c r="H196" s="255"/>
      <c r="I196" s="209"/>
      <c r="J196" s="210">
        <f>ROUND(I196*H196,2)</f>
        <v>0</v>
      </c>
      <c r="K196" s="211"/>
      <c r="L196" s="38"/>
      <c r="M196" s="212" t="s">
        <v>1</v>
      </c>
      <c r="N196" s="213" t="s">
        <v>41</v>
      </c>
      <c r="O196" s="81"/>
      <c r="P196" s="214">
        <f>O196*H196</f>
        <v>0</v>
      </c>
      <c r="Q196" s="214">
        <v>0</v>
      </c>
      <c r="R196" s="214">
        <f>Q196*H196</f>
        <v>0</v>
      </c>
      <c r="S196" s="214">
        <v>0</v>
      </c>
      <c r="T196" s="215">
        <f>S196*H196</f>
        <v>0</v>
      </c>
      <c r="U196" s="37"/>
      <c r="V196" s="37"/>
      <c r="W196" s="37"/>
      <c r="X196" s="37"/>
      <c r="Y196" s="37"/>
      <c r="Z196" s="37"/>
      <c r="AA196" s="37"/>
      <c r="AB196" s="37"/>
      <c r="AC196" s="37"/>
      <c r="AD196" s="37"/>
      <c r="AE196" s="37"/>
      <c r="AR196" s="216" t="s">
        <v>358</v>
      </c>
      <c r="AT196" s="216" t="s">
        <v>285</v>
      </c>
      <c r="AU196" s="216" t="s">
        <v>87</v>
      </c>
      <c r="AY196" s="18" t="s">
        <v>283</v>
      </c>
      <c r="BE196" s="217">
        <f>IF(N196="základná",J196,0)</f>
        <v>0</v>
      </c>
      <c r="BF196" s="217">
        <f>IF(N196="znížená",J196,0)</f>
        <v>0</v>
      </c>
      <c r="BG196" s="217">
        <f>IF(N196="zákl. prenesená",J196,0)</f>
        <v>0</v>
      </c>
      <c r="BH196" s="217">
        <f>IF(N196="zníž. prenesená",J196,0)</f>
        <v>0</v>
      </c>
      <c r="BI196" s="217">
        <f>IF(N196="nulová",J196,0)</f>
        <v>0</v>
      </c>
      <c r="BJ196" s="18" t="s">
        <v>87</v>
      </c>
      <c r="BK196" s="217">
        <f>ROUND(I196*H196,2)</f>
        <v>0</v>
      </c>
      <c r="BL196" s="18" t="s">
        <v>358</v>
      </c>
      <c r="BM196" s="216" t="s">
        <v>951</v>
      </c>
    </row>
    <row r="197" s="12" customFormat="1" ht="22.8" customHeight="1">
      <c r="A197" s="12"/>
      <c r="B197" s="191"/>
      <c r="C197" s="12"/>
      <c r="D197" s="192" t="s">
        <v>74</v>
      </c>
      <c r="E197" s="202" t="s">
        <v>2650</v>
      </c>
      <c r="F197" s="202" t="s">
        <v>2651</v>
      </c>
      <c r="G197" s="12"/>
      <c r="H197" s="12"/>
      <c r="I197" s="194"/>
      <c r="J197" s="203">
        <f>BK197</f>
        <v>0</v>
      </c>
      <c r="K197" s="12"/>
      <c r="L197" s="191"/>
      <c r="M197" s="196"/>
      <c r="N197" s="197"/>
      <c r="O197" s="197"/>
      <c r="P197" s="198">
        <f>SUM(P198:P227)</f>
        <v>0</v>
      </c>
      <c r="Q197" s="197"/>
      <c r="R197" s="198">
        <f>SUM(R198:R227)</f>
        <v>0</v>
      </c>
      <c r="S197" s="197"/>
      <c r="T197" s="199">
        <f>SUM(T198:T227)</f>
        <v>0</v>
      </c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R197" s="192" t="s">
        <v>87</v>
      </c>
      <c r="AT197" s="200" t="s">
        <v>74</v>
      </c>
      <c r="AU197" s="200" t="s">
        <v>82</v>
      </c>
      <c r="AY197" s="192" t="s">
        <v>283</v>
      </c>
      <c r="BK197" s="201">
        <f>SUM(BK198:BK227)</f>
        <v>0</v>
      </c>
    </row>
    <row r="198" s="2" customFormat="1" ht="24.15" customHeight="1">
      <c r="A198" s="37"/>
      <c r="B198" s="168"/>
      <c r="C198" s="204" t="s">
        <v>587</v>
      </c>
      <c r="D198" s="204" t="s">
        <v>285</v>
      </c>
      <c r="E198" s="205" t="s">
        <v>2652</v>
      </c>
      <c r="F198" s="206" t="s">
        <v>2653</v>
      </c>
      <c r="G198" s="207" t="s">
        <v>288</v>
      </c>
      <c r="H198" s="208">
        <v>25</v>
      </c>
      <c r="I198" s="209"/>
      <c r="J198" s="210">
        <f>ROUND(I198*H198,2)</f>
        <v>0</v>
      </c>
      <c r="K198" s="211"/>
      <c r="L198" s="38"/>
      <c r="M198" s="212" t="s">
        <v>1</v>
      </c>
      <c r="N198" s="213" t="s">
        <v>41</v>
      </c>
      <c r="O198" s="81"/>
      <c r="P198" s="214">
        <f>O198*H198</f>
        <v>0</v>
      </c>
      <c r="Q198" s="214">
        <v>0</v>
      </c>
      <c r="R198" s="214">
        <f>Q198*H198</f>
        <v>0</v>
      </c>
      <c r="S198" s="214">
        <v>0</v>
      </c>
      <c r="T198" s="215">
        <f>S198*H198</f>
        <v>0</v>
      </c>
      <c r="U198" s="37"/>
      <c r="V198" s="37"/>
      <c r="W198" s="37"/>
      <c r="X198" s="37"/>
      <c r="Y198" s="37"/>
      <c r="Z198" s="37"/>
      <c r="AA198" s="37"/>
      <c r="AB198" s="37"/>
      <c r="AC198" s="37"/>
      <c r="AD198" s="37"/>
      <c r="AE198" s="37"/>
      <c r="AR198" s="216" t="s">
        <v>358</v>
      </c>
      <c r="AT198" s="216" t="s">
        <v>285</v>
      </c>
      <c r="AU198" s="216" t="s">
        <v>87</v>
      </c>
      <c r="AY198" s="18" t="s">
        <v>283</v>
      </c>
      <c r="BE198" s="217">
        <f>IF(N198="základná",J198,0)</f>
        <v>0</v>
      </c>
      <c r="BF198" s="217">
        <f>IF(N198="znížená",J198,0)</f>
        <v>0</v>
      </c>
      <c r="BG198" s="217">
        <f>IF(N198="zákl. prenesená",J198,0)</f>
        <v>0</v>
      </c>
      <c r="BH198" s="217">
        <f>IF(N198="zníž. prenesená",J198,0)</f>
        <v>0</v>
      </c>
      <c r="BI198" s="217">
        <f>IF(N198="nulová",J198,0)</f>
        <v>0</v>
      </c>
      <c r="BJ198" s="18" t="s">
        <v>87</v>
      </c>
      <c r="BK198" s="217">
        <f>ROUND(I198*H198,2)</f>
        <v>0</v>
      </c>
      <c r="BL198" s="18" t="s">
        <v>358</v>
      </c>
      <c r="BM198" s="216" t="s">
        <v>963</v>
      </c>
    </row>
    <row r="199" s="2" customFormat="1" ht="24.15" customHeight="1">
      <c r="A199" s="37"/>
      <c r="B199" s="168"/>
      <c r="C199" s="204" t="s">
        <v>591</v>
      </c>
      <c r="D199" s="204" t="s">
        <v>285</v>
      </c>
      <c r="E199" s="205" t="s">
        <v>6116</v>
      </c>
      <c r="F199" s="206" t="s">
        <v>6117</v>
      </c>
      <c r="G199" s="207" t="s">
        <v>288</v>
      </c>
      <c r="H199" s="208">
        <v>180</v>
      </c>
      <c r="I199" s="209"/>
      <c r="J199" s="210">
        <f>ROUND(I199*H199,2)</f>
        <v>0</v>
      </c>
      <c r="K199" s="211"/>
      <c r="L199" s="38"/>
      <c r="M199" s="212" t="s">
        <v>1</v>
      </c>
      <c r="N199" s="213" t="s">
        <v>41</v>
      </c>
      <c r="O199" s="81"/>
      <c r="P199" s="214">
        <f>O199*H199</f>
        <v>0</v>
      </c>
      <c r="Q199" s="214">
        <v>0</v>
      </c>
      <c r="R199" s="214">
        <f>Q199*H199</f>
        <v>0</v>
      </c>
      <c r="S199" s="214">
        <v>0</v>
      </c>
      <c r="T199" s="215">
        <f>S199*H199</f>
        <v>0</v>
      </c>
      <c r="U199" s="37"/>
      <c r="V199" s="37"/>
      <c r="W199" s="37"/>
      <c r="X199" s="37"/>
      <c r="Y199" s="37"/>
      <c r="Z199" s="37"/>
      <c r="AA199" s="37"/>
      <c r="AB199" s="37"/>
      <c r="AC199" s="37"/>
      <c r="AD199" s="37"/>
      <c r="AE199" s="37"/>
      <c r="AR199" s="216" t="s">
        <v>358</v>
      </c>
      <c r="AT199" s="216" t="s">
        <v>285</v>
      </c>
      <c r="AU199" s="216" t="s">
        <v>87</v>
      </c>
      <c r="AY199" s="18" t="s">
        <v>283</v>
      </c>
      <c r="BE199" s="217">
        <f>IF(N199="základná",J199,0)</f>
        <v>0</v>
      </c>
      <c r="BF199" s="217">
        <f>IF(N199="znížená",J199,0)</f>
        <v>0</v>
      </c>
      <c r="BG199" s="217">
        <f>IF(N199="zákl. prenesená",J199,0)</f>
        <v>0</v>
      </c>
      <c r="BH199" s="217">
        <f>IF(N199="zníž. prenesená",J199,0)</f>
        <v>0</v>
      </c>
      <c r="BI199" s="217">
        <f>IF(N199="nulová",J199,0)</f>
        <v>0</v>
      </c>
      <c r="BJ199" s="18" t="s">
        <v>87</v>
      </c>
      <c r="BK199" s="217">
        <f>ROUND(I199*H199,2)</f>
        <v>0</v>
      </c>
      <c r="BL199" s="18" t="s">
        <v>358</v>
      </c>
      <c r="BM199" s="216" t="s">
        <v>971</v>
      </c>
    </row>
    <row r="200" s="2" customFormat="1" ht="33" customHeight="1">
      <c r="A200" s="37"/>
      <c r="B200" s="168"/>
      <c r="C200" s="204" t="s">
        <v>600</v>
      </c>
      <c r="D200" s="204" t="s">
        <v>285</v>
      </c>
      <c r="E200" s="205" t="s">
        <v>2654</v>
      </c>
      <c r="F200" s="206" t="s">
        <v>2655</v>
      </c>
      <c r="G200" s="207" t="s">
        <v>373</v>
      </c>
      <c r="H200" s="208">
        <v>11</v>
      </c>
      <c r="I200" s="209"/>
      <c r="J200" s="210">
        <f>ROUND(I200*H200,2)</f>
        <v>0</v>
      </c>
      <c r="K200" s="211"/>
      <c r="L200" s="38"/>
      <c r="M200" s="212" t="s">
        <v>1</v>
      </c>
      <c r="N200" s="213" t="s">
        <v>41</v>
      </c>
      <c r="O200" s="81"/>
      <c r="P200" s="214">
        <f>O200*H200</f>
        <v>0</v>
      </c>
      <c r="Q200" s="214">
        <v>0</v>
      </c>
      <c r="R200" s="214">
        <f>Q200*H200</f>
        <v>0</v>
      </c>
      <c r="S200" s="214">
        <v>0</v>
      </c>
      <c r="T200" s="215">
        <f>S200*H200</f>
        <v>0</v>
      </c>
      <c r="U200" s="37"/>
      <c r="V200" s="37"/>
      <c r="W200" s="37"/>
      <c r="X200" s="37"/>
      <c r="Y200" s="37"/>
      <c r="Z200" s="37"/>
      <c r="AA200" s="37"/>
      <c r="AB200" s="37"/>
      <c r="AC200" s="37"/>
      <c r="AD200" s="37"/>
      <c r="AE200" s="37"/>
      <c r="AR200" s="216" t="s">
        <v>358</v>
      </c>
      <c r="AT200" s="216" t="s">
        <v>285</v>
      </c>
      <c r="AU200" s="216" t="s">
        <v>87</v>
      </c>
      <c r="AY200" s="18" t="s">
        <v>283</v>
      </c>
      <c r="BE200" s="217">
        <f>IF(N200="základná",J200,0)</f>
        <v>0</v>
      </c>
      <c r="BF200" s="217">
        <f>IF(N200="znížená",J200,0)</f>
        <v>0</v>
      </c>
      <c r="BG200" s="217">
        <f>IF(N200="zákl. prenesená",J200,0)</f>
        <v>0</v>
      </c>
      <c r="BH200" s="217">
        <f>IF(N200="zníž. prenesená",J200,0)</f>
        <v>0</v>
      </c>
      <c r="BI200" s="217">
        <f>IF(N200="nulová",J200,0)</f>
        <v>0</v>
      </c>
      <c r="BJ200" s="18" t="s">
        <v>87</v>
      </c>
      <c r="BK200" s="217">
        <f>ROUND(I200*H200,2)</f>
        <v>0</v>
      </c>
      <c r="BL200" s="18" t="s">
        <v>358</v>
      </c>
      <c r="BM200" s="216" t="s">
        <v>983</v>
      </c>
    </row>
    <row r="201" s="2" customFormat="1" ht="37.8" customHeight="1">
      <c r="A201" s="37"/>
      <c r="B201" s="168"/>
      <c r="C201" s="204" t="s">
        <v>606</v>
      </c>
      <c r="D201" s="204" t="s">
        <v>285</v>
      </c>
      <c r="E201" s="205" t="s">
        <v>6118</v>
      </c>
      <c r="F201" s="206" t="s">
        <v>6119</v>
      </c>
      <c r="G201" s="207" t="s">
        <v>373</v>
      </c>
      <c r="H201" s="208">
        <v>1</v>
      </c>
      <c r="I201" s="209"/>
      <c r="J201" s="210">
        <f>ROUND(I201*H201,2)</f>
        <v>0</v>
      </c>
      <c r="K201" s="211"/>
      <c r="L201" s="38"/>
      <c r="M201" s="212" t="s">
        <v>1</v>
      </c>
      <c r="N201" s="213" t="s">
        <v>41</v>
      </c>
      <c r="O201" s="81"/>
      <c r="P201" s="214">
        <f>O201*H201</f>
        <v>0</v>
      </c>
      <c r="Q201" s="214">
        <v>0</v>
      </c>
      <c r="R201" s="214">
        <f>Q201*H201</f>
        <v>0</v>
      </c>
      <c r="S201" s="214">
        <v>0</v>
      </c>
      <c r="T201" s="215">
        <f>S201*H201</f>
        <v>0</v>
      </c>
      <c r="U201" s="37"/>
      <c r="V201" s="37"/>
      <c r="W201" s="37"/>
      <c r="X201" s="37"/>
      <c r="Y201" s="37"/>
      <c r="Z201" s="37"/>
      <c r="AA201" s="37"/>
      <c r="AB201" s="37"/>
      <c r="AC201" s="37"/>
      <c r="AD201" s="37"/>
      <c r="AE201" s="37"/>
      <c r="AR201" s="216" t="s">
        <v>358</v>
      </c>
      <c r="AT201" s="216" t="s">
        <v>285</v>
      </c>
      <c r="AU201" s="216" t="s">
        <v>87</v>
      </c>
      <c r="AY201" s="18" t="s">
        <v>283</v>
      </c>
      <c r="BE201" s="217">
        <f>IF(N201="základná",J201,0)</f>
        <v>0</v>
      </c>
      <c r="BF201" s="217">
        <f>IF(N201="znížená",J201,0)</f>
        <v>0</v>
      </c>
      <c r="BG201" s="217">
        <f>IF(N201="zákl. prenesená",J201,0)</f>
        <v>0</v>
      </c>
      <c r="BH201" s="217">
        <f>IF(N201="zníž. prenesená",J201,0)</f>
        <v>0</v>
      </c>
      <c r="BI201" s="217">
        <f>IF(N201="nulová",J201,0)</f>
        <v>0</v>
      </c>
      <c r="BJ201" s="18" t="s">
        <v>87</v>
      </c>
      <c r="BK201" s="217">
        <f>ROUND(I201*H201,2)</f>
        <v>0</v>
      </c>
      <c r="BL201" s="18" t="s">
        <v>358</v>
      </c>
      <c r="BM201" s="216" t="s">
        <v>994</v>
      </c>
    </row>
    <row r="202" s="2" customFormat="1" ht="37.8" customHeight="1">
      <c r="A202" s="37"/>
      <c r="B202" s="168"/>
      <c r="C202" s="204" t="s">
        <v>612</v>
      </c>
      <c r="D202" s="204" t="s">
        <v>285</v>
      </c>
      <c r="E202" s="205" t="s">
        <v>6120</v>
      </c>
      <c r="F202" s="206" t="s">
        <v>6121</v>
      </c>
      <c r="G202" s="207" t="s">
        <v>373</v>
      </c>
      <c r="H202" s="208">
        <v>2</v>
      </c>
      <c r="I202" s="209"/>
      <c r="J202" s="210">
        <f>ROUND(I202*H202,2)</f>
        <v>0</v>
      </c>
      <c r="K202" s="211"/>
      <c r="L202" s="38"/>
      <c r="M202" s="212" t="s">
        <v>1</v>
      </c>
      <c r="N202" s="213" t="s">
        <v>41</v>
      </c>
      <c r="O202" s="81"/>
      <c r="P202" s="214">
        <f>O202*H202</f>
        <v>0</v>
      </c>
      <c r="Q202" s="214">
        <v>0</v>
      </c>
      <c r="R202" s="214">
        <f>Q202*H202</f>
        <v>0</v>
      </c>
      <c r="S202" s="214">
        <v>0</v>
      </c>
      <c r="T202" s="215">
        <f>S202*H202</f>
        <v>0</v>
      </c>
      <c r="U202" s="37"/>
      <c r="V202" s="37"/>
      <c r="W202" s="37"/>
      <c r="X202" s="37"/>
      <c r="Y202" s="37"/>
      <c r="Z202" s="37"/>
      <c r="AA202" s="37"/>
      <c r="AB202" s="37"/>
      <c r="AC202" s="37"/>
      <c r="AD202" s="37"/>
      <c r="AE202" s="37"/>
      <c r="AR202" s="216" t="s">
        <v>358</v>
      </c>
      <c r="AT202" s="216" t="s">
        <v>285</v>
      </c>
      <c r="AU202" s="216" t="s">
        <v>87</v>
      </c>
      <c r="AY202" s="18" t="s">
        <v>283</v>
      </c>
      <c r="BE202" s="217">
        <f>IF(N202="základná",J202,0)</f>
        <v>0</v>
      </c>
      <c r="BF202" s="217">
        <f>IF(N202="znížená",J202,0)</f>
        <v>0</v>
      </c>
      <c r="BG202" s="217">
        <f>IF(N202="zákl. prenesená",J202,0)</f>
        <v>0</v>
      </c>
      <c r="BH202" s="217">
        <f>IF(N202="zníž. prenesená",J202,0)</f>
        <v>0</v>
      </c>
      <c r="BI202" s="217">
        <f>IF(N202="nulová",J202,0)</f>
        <v>0</v>
      </c>
      <c r="BJ202" s="18" t="s">
        <v>87</v>
      </c>
      <c r="BK202" s="217">
        <f>ROUND(I202*H202,2)</f>
        <v>0</v>
      </c>
      <c r="BL202" s="18" t="s">
        <v>358</v>
      </c>
      <c r="BM202" s="216" t="s">
        <v>1002</v>
      </c>
    </row>
    <row r="203" s="2" customFormat="1" ht="24.15" customHeight="1">
      <c r="A203" s="37"/>
      <c r="B203" s="168"/>
      <c r="C203" s="204" t="s">
        <v>616</v>
      </c>
      <c r="D203" s="204" t="s">
        <v>285</v>
      </c>
      <c r="E203" s="205" t="s">
        <v>4409</v>
      </c>
      <c r="F203" s="206" t="s">
        <v>4410</v>
      </c>
      <c r="G203" s="207" t="s">
        <v>373</v>
      </c>
      <c r="H203" s="208">
        <v>1</v>
      </c>
      <c r="I203" s="209"/>
      <c r="J203" s="210">
        <f>ROUND(I203*H203,2)</f>
        <v>0</v>
      </c>
      <c r="K203" s="211"/>
      <c r="L203" s="38"/>
      <c r="M203" s="212" t="s">
        <v>1</v>
      </c>
      <c r="N203" s="213" t="s">
        <v>41</v>
      </c>
      <c r="O203" s="81"/>
      <c r="P203" s="214">
        <f>O203*H203</f>
        <v>0</v>
      </c>
      <c r="Q203" s="214">
        <v>0</v>
      </c>
      <c r="R203" s="214">
        <f>Q203*H203</f>
        <v>0</v>
      </c>
      <c r="S203" s="214">
        <v>0</v>
      </c>
      <c r="T203" s="215">
        <f>S203*H203</f>
        <v>0</v>
      </c>
      <c r="U203" s="37"/>
      <c r="V203" s="37"/>
      <c r="W203" s="37"/>
      <c r="X203" s="37"/>
      <c r="Y203" s="37"/>
      <c r="Z203" s="37"/>
      <c r="AA203" s="37"/>
      <c r="AB203" s="37"/>
      <c r="AC203" s="37"/>
      <c r="AD203" s="37"/>
      <c r="AE203" s="37"/>
      <c r="AR203" s="216" t="s">
        <v>358</v>
      </c>
      <c r="AT203" s="216" t="s">
        <v>285</v>
      </c>
      <c r="AU203" s="216" t="s">
        <v>87</v>
      </c>
      <c r="AY203" s="18" t="s">
        <v>283</v>
      </c>
      <c r="BE203" s="217">
        <f>IF(N203="základná",J203,0)</f>
        <v>0</v>
      </c>
      <c r="BF203" s="217">
        <f>IF(N203="znížená",J203,0)</f>
        <v>0</v>
      </c>
      <c r="BG203" s="217">
        <f>IF(N203="zákl. prenesená",J203,0)</f>
        <v>0</v>
      </c>
      <c r="BH203" s="217">
        <f>IF(N203="zníž. prenesená",J203,0)</f>
        <v>0</v>
      </c>
      <c r="BI203" s="217">
        <f>IF(N203="nulová",J203,0)</f>
        <v>0</v>
      </c>
      <c r="BJ203" s="18" t="s">
        <v>87</v>
      </c>
      <c r="BK203" s="217">
        <f>ROUND(I203*H203,2)</f>
        <v>0</v>
      </c>
      <c r="BL203" s="18" t="s">
        <v>358</v>
      </c>
      <c r="BM203" s="216" t="s">
        <v>1010</v>
      </c>
    </row>
    <row r="204" s="2" customFormat="1" ht="37.8" customHeight="1">
      <c r="A204" s="37"/>
      <c r="B204" s="168"/>
      <c r="C204" s="242" t="s">
        <v>620</v>
      </c>
      <c r="D204" s="242" t="s">
        <v>582</v>
      </c>
      <c r="E204" s="243" t="s">
        <v>4411</v>
      </c>
      <c r="F204" s="244" t="s">
        <v>4412</v>
      </c>
      <c r="G204" s="245" t="s">
        <v>373</v>
      </c>
      <c r="H204" s="246">
        <v>1</v>
      </c>
      <c r="I204" s="247"/>
      <c r="J204" s="248">
        <f>ROUND(I204*H204,2)</f>
        <v>0</v>
      </c>
      <c r="K204" s="249"/>
      <c r="L204" s="250"/>
      <c r="M204" s="251" t="s">
        <v>1</v>
      </c>
      <c r="N204" s="252" t="s">
        <v>41</v>
      </c>
      <c r="O204" s="81"/>
      <c r="P204" s="214">
        <f>O204*H204</f>
        <v>0</v>
      </c>
      <c r="Q204" s="214">
        <v>0</v>
      </c>
      <c r="R204" s="214">
        <f>Q204*H204</f>
        <v>0</v>
      </c>
      <c r="S204" s="214">
        <v>0</v>
      </c>
      <c r="T204" s="215">
        <f>S204*H204</f>
        <v>0</v>
      </c>
      <c r="U204" s="37"/>
      <c r="V204" s="37"/>
      <c r="W204" s="37"/>
      <c r="X204" s="37"/>
      <c r="Y204" s="37"/>
      <c r="Z204" s="37"/>
      <c r="AA204" s="37"/>
      <c r="AB204" s="37"/>
      <c r="AC204" s="37"/>
      <c r="AD204" s="37"/>
      <c r="AE204" s="37"/>
      <c r="AR204" s="216" t="s">
        <v>473</v>
      </c>
      <c r="AT204" s="216" t="s">
        <v>582</v>
      </c>
      <c r="AU204" s="216" t="s">
        <v>87</v>
      </c>
      <c r="AY204" s="18" t="s">
        <v>283</v>
      </c>
      <c r="BE204" s="217">
        <f>IF(N204="základná",J204,0)</f>
        <v>0</v>
      </c>
      <c r="BF204" s="217">
        <f>IF(N204="znížená",J204,0)</f>
        <v>0</v>
      </c>
      <c r="BG204" s="217">
        <f>IF(N204="zákl. prenesená",J204,0)</f>
        <v>0</v>
      </c>
      <c r="BH204" s="217">
        <f>IF(N204="zníž. prenesená",J204,0)</f>
        <v>0</v>
      </c>
      <c r="BI204" s="217">
        <f>IF(N204="nulová",J204,0)</f>
        <v>0</v>
      </c>
      <c r="BJ204" s="18" t="s">
        <v>87</v>
      </c>
      <c r="BK204" s="217">
        <f>ROUND(I204*H204,2)</f>
        <v>0</v>
      </c>
      <c r="BL204" s="18" t="s">
        <v>358</v>
      </c>
      <c r="BM204" s="216" t="s">
        <v>1019</v>
      </c>
    </row>
    <row r="205" s="2" customFormat="1" ht="24.15" customHeight="1">
      <c r="A205" s="37"/>
      <c r="B205" s="168"/>
      <c r="C205" s="204" t="s">
        <v>625</v>
      </c>
      <c r="D205" s="204" t="s">
        <v>285</v>
      </c>
      <c r="E205" s="205" t="s">
        <v>2656</v>
      </c>
      <c r="F205" s="206" t="s">
        <v>2657</v>
      </c>
      <c r="G205" s="207" t="s">
        <v>373</v>
      </c>
      <c r="H205" s="208">
        <v>21</v>
      </c>
      <c r="I205" s="209"/>
      <c r="J205" s="210">
        <f>ROUND(I205*H205,2)</f>
        <v>0</v>
      </c>
      <c r="K205" s="211"/>
      <c r="L205" s="38"/>
      <c r="M205" s="212" t="s">
        <v>1</v>
      </c>
      <c r="N205" s="213" t="s">
        <v>41</v>
      </c>
      <c r="O205" s="81"/>
      <c r="P205" s="214">
        <f>O205*H205</f>
        <v>0</v>
      </c>
      <c r="Q205" s="214">
        <v>0</v>
      </c>
      <c r="R205" s="214">
        <f>Q205*H205</f>
        <v>0</v>
      </c>
      <c r="S205" s="214">
        <v>0</v>
      </c>
      <c r="T205" s="215">
        <f>S205*H205</f>
        <v>0</v>
      </c>
      <c r="U205" s="37"/>
      <c r="V205" s="37"/>
      <c r="W205" s="37"/>
      <c r="X205" s="37"/>
      <c r="Y205" s="37"/>
      <c r="Z205" s="37"/>
      <c r="AA205" s="37"/>
      <c r="AB205" s="37"/>
      <c r="AC205" s="37"/>
      <c r="AD205" s="37"/>
      <c r="AE205" s="37"/>
      <c r="AR205" s="216" t="s">
        <v>358</v>
      </c>
      <c r="AT205" s="216" t="s">
        <v>285</v>
      </c>
      <c r="AU205" s="216" t="s">
        <v>87</v>
      </c>
      <c r="AY205" s="18" t="s">
        <v>283</v>
      </c>
      <c r="BE205" s="217">
        <f>IF(N205="základná",J205,0)</f>
        <v>0</v>
      </c>
      <c r="BF205" s="217">
        <f>IF(N205="znížená",J205,0)</f>
        <v>0</v>
      </c>
      <c r="BG205" s="217">
        <f>IF(N205="zákl. prenesená",J205,0)</f>
        <v>0</v>
      </c>
      <c r="BH205" s="217">
        <f>IF(N205="zníž. prenesená",J205,0)</f>
        <v>0</v>
      </c>
      <c r="BI205" s="217">
        <f>IF(N205="nulová",J205,0)</f>
        <v>0</v>
      </c>
      <c r="BJ205" s="18" t="s">
        <v>87</v>
      </c>
      <c r="BK205" s="217">
        <f>ROUND(I205*H205,2)</f>
        <v>0</v>
      </c>
      <c r="BL205" s="18" t="s">
        <v>358</v>
      </c>
      <c r="BM205" s="216" t="s">
        <v>1028</v>
      </c>
    </row>
    <row r="206" s="2" customFormat="1" ht="37.8" customHeight="1">
      <c r="A206" s="37"/>
      <c r="B206" s="168"/>
      <c r="C206" s="242" t="s">
        <v>632</v>
      </c>
      <c r="D206" s="242" t="s">
        <v>582</v>
      </c>
      <c r="E206" s="243" t="s">
        <v>2658</v>
      </c>
      <c r="F206" s="244" t="s">
        <v>2659</v>
      </c>
      <c r="G206" s="245" t="s">
        <v>373</v>
      </c>
      <c r="H206" s="246">
        <v>12</v>
      </c>
      <c r="I206" s="247"/>
      <c r="J206" s="248">
        <f>ROUND(I206*H206,2)</f>
        <v>0</v>
      </c>
      <c r="K206" s="249"/>
      <c r="L206" s="250"/>
      <c r="M206" s="251" t="s">
        <v>1</v>
      </c>
      <c r="N206" s="252" t="s">
        <v>41</v>
      </c>
      <c r="O206" s="81"/>
      <c r="P206" s="214">
        <f>O206*H206</f>
        <v>0</v>
      </c>
      <c r="Q206" s="214">
        <v>0</v>
      </c>
      <c r="R206" s="214">
        <f>Q206*H206</f>
        <v>0</v>
      </c>
      <c r="S206" s="214">
        <v>0</v>
      </c>
      <c r="T206" s="215">
        <f>S206*H206</f>
        <v>0</v>
      </c>
      <c r="U206" s="37"/>
      <c r="V206" s="37"/>
      <c r="W206" s="37"/>
      <c r="X206" s="37"/>
      <c r="Y206" s="37"/>
      <c r="Z206" s="37"/>
      <c r="AA206" s="37"/>
      <c r="AB206" s="37"/>
      <c r="AC206" s="37"/>
      <c r="AD206" s="37"/>
      <c r="AE206" s="37"/>
      <c r="AR206" s="216" t="s">
        <v>473</v>
      </c>
      <c r="AT206" s="216" t="s">
        <v>582</v>
      </c>
      <c r="AU206" s="216" t="s">
        <v>87</v>
      </c>
      <c r="AY206" s="18" t="s">
        <v>283</v>
      </c>
      <c r="BE206" s="217">
        <f>IF(N206="základná",J206,0)</f>
        <v>0</v>
      </c>
      <c r="BF206" s="217">
        <f>IF(N206="znížená",J206,0)</f>
        <v>0</v>
      </c>
      <c r="BG206" s="217">
        <f>IF(N206="zákl. prenesená",J206,0)</f>
        <v>0</v>
      </c>
      <c r="BH206" s="217">
        <f>IF(N206="zníž. prenesená",J206,0)</f>
        <v>0</v>
      </c>
      <c r="BI206" s="217">
        <f>IF(N206="nulová",J206,0)</f>
        <v>0</v>
      </c>
      <c r="BJ206" s="18" t="s">
        <v>87</v>
      </c>
      <c r="BK206" s="217">
        <f>ROUND(I206*H206,2)</f>
        <v>0</v>
      </c>
      <c r="BL206" s="18" t="s">
        <v>358</v>
      </c>
      <c r="BM206" s="216" t="s">
        <v>1036</v>
      </c>
    </row>
    <row r="207" s="2" customFormat="1" ht="44.25" customHeight="1">
      <c r="A207" s="37"/>
      <c r="B207" s="168"/>
      <c r="C207" s="242" t="s">
        <v>641</v>
      </c>
      <c r="D207" s="242" t="s">
        <v>582</v>
      </c>
      <c r="E207" s="243" t="s">
        <v>4413</v>
      </c>
      <c r="F207" s="244" t="s">
        <v>4414</v>
      </c>
      <c r="G207" s="245" t="s">
        <v>373</v>
      </c>
      <c r="H207" s="246">
        <v>9</v>
      </c>
      <c r="I207" s="247"/>
      <c r="J207" s="248">
        <f>ROUND(I207*H207,2)</f>
        <v>0</v>
      </c>
      <c r="K207" s="249"/>
      <c r="L207" s="250"/>
      <c r="M207" s="251" t="s">
        <v>1</v>
      </c>
      <c r="N207" s="252" t="s">
        <v>41</v>
      </c>
      <c r="O207" s="81"/>
      <c r="P207" s="214">
        <f>O207*H207</f>
        <v>0</v>
      </c>
      <c r="Q207" s="214">
        <v>0</v>
      </c>
      <c r="R207" s="214">
        <f>Q207*H207</f>
        <v>0</v>
      </c>
      <c r="S207" s="214">
        <v>0</v>
      </c>
      <c r="T207" s="215">
        <f>S207*H207</f>
        <v>0</v>
      </c>
      <c r="U207" s="37"/>
      <c r="V207" s="37"/>
      <c r="W207" s="37"/>
      <c r="X207" s="37"/>
      <c r="Y207" s="37"/>
      <c r="Z207" s="37"/>
      <c r="AA207" s="37"/>
      <c r="AB207" s="37"/>
      <c r="AC207" s="37"/>
      <c r="AD207" s="37"/>
      <c r="AE207" s="37"/>
      <c r="AR207" s="216" t="s">
        <v>473</v>
      </c>
      <c r="AT207" s="216" t="s">
        <v>582</v>
      </c>
      <c r="AU207" s="216" t="s">
        <v>87</v>
      </c>
      <c r="AY207" s="18" t="s">
        <v>283</v>
      </c>
      <c r="BE207" s="217">
        <f>IF(N207="základná",J207,0)</f>
        <v>0</v>
      </c>
      <c r="BF207" s="217">
        <f>IF(N207="znížená",J207,0)</f>
        <v>0</v>
      </c>
      <c r="BG207" s="217">
        <f>IF(N207="zákl. prenesená",J207,0)</f>
        <v>0</v>
      </c>
      <c r="BH207" s="217">
        <f>IF(N207="zníž. prenesená",J207,0)</f>
        <v>0</v>
      </c>
      <c r="BI207" s="217">
        <f>IF(N207="nulová",J207,0)</f>
        <v>0</v>
      </c>
      <c r="BJ207" s="18" t="s">
        <v>87</v>
      </c>
      <c r="BK207" s="217">
        <f>ROUND(I207*H207,2)</f>
        <v>0</v>
      </c>
      <c r="BL207" s="18" t="s">
        <v>358</v>
      </c>
      <c r="BM207" s="216" t="s">
        <v>1044</v>
      </c>
    </row>
    <row r="208" s="2" customFormat="1" ht="24.15" customHeight="1">
      <c r="A208" s="37"/>
      <c r="B208" s="168"/>
      <c r="C208" s="204" t="s">
        <v>646</v>
      </c>
      <c r="D208" s="204" t="s">
        <v>285</v>
      </c>
      <c r="E208" s="205" t="s">
        <v>4421</v>
      </c>
      <c r="F208" s="206" t="s">
        <v>4422</v>
      </c>
      <c r="G208" s="207" t="s">
        <v>373</v>
      </c>
      <c r="H208" s="208">
        <v>7</v>
      </c>
      <c r="I208" s="209"/>
      <c r="J208" s="210">
        <f>ROUND(I208*H208,2)</f>
        <v>0</v>
      </c>
      <c r="K208" s="211"/>
      <c r="L208" s="38"/>
      <c r="M208" s="212" t="s">
        <v>1</v>
      </c>
      <c r="N208" s="213" t="s">
        <v>41</v>
      </c>
      <c r="O208" s="81"/>
      <c r="P208" s="214">
        <f>O208*H208</f>
        <v>0</v>
      </c>
      <c r="Q208" s="214">
        <v>0</v>
      </c>
      <c r="R208" s="214">
        <f>Q208*H208</f>
        <v>0</v>
      </c>
      <c r="S208" s="214">
        <v>0</v>
      </c>
      <c r="T208" s="215">
        <f>S208*H208</f>
        <v>0</v>
      </c>
      <c r="U208" s="37"/>
      <c r="V208" s="37"/>
      <c r="W208" s="37"/>
      <c r="X208" s="37"/>
      <c r="Y208" s="37"/>
      <c r="Z208" s="37"/>
      <c r="AA208" s="37"/>
      <c r="AB208" s="37"/>
      <c r="AC208" s="37"/>
      <c r="AD208" s="37"/>
      <c r="AE208" s="37"/>
      <c r="AR208" s="216" t="s">
        <v>358</v>
      </c>
      <c r="AT208" s="216" t="s">
        <v>285</v>
      </c>
      <c r="AU208" s="216" t="s">
        <v>87</v>
      </c>
      <c r="AY208" s="18" t="s">
        <v>283</v>
      </c>
      <c r="BE208" s="217">
        <f>IF(N208="základná",J208,0)</f>
        <v>0</v>
      </c>
      <c r="BF208" s="217">
        <f>IF(N208="znížená",J208,0)</f>
        <v>0</v>
      </c>
      <c r="BG208" s="217">
        <f>IF(N208="zákl. prenesená",J208,0)</f>
        <v>0</v>
      </c>
      <c r="BH208" s="217">
        <f>IF(N208="zníž. prenesená",J208,0)</f>
        <v>0</v>
      </c>
      <c r="BI208" s="217">
        <f>IF(N208="nulová",J208,0)</f>
        <v>0</v>
      </c>
      <c r="BJ208" s="18" t="s">
        <v>87</v>
      </c>
      <c r="BK208" s="217">
        <f>ROUND(I208*H208,2)</f>
        <v>0</v>
      </c>
      <c r="BL208" s="18" t="s">
        <v>358</v>
      </c>
      <c r="BM208" s="216" t="s">
        <v>1053</v>
      </c>
    </row>
    <row r="209" s="2" customFormat="1" ht="37.8" customHeight="1">
      <c r="A209" s="37"/>
      <c r="B209" s="168"/>
      <c r="C209" s="242" t="s">
        <v>651</v>
      </c>
      <c r="D209" s="242" t="s">
        <v>582</v>
      </c>
      <c r="E209" s="243" t="s">
        <v>6122</v>
      </c>
      <c r="F209" s="244" t="s">
        <v>6123</v>
      </c>
      <c r="G209" s="245" t="s">
        <v>373</v>
      </c>
      <c r="H209" s="246">
        <v>3</v>
      </c>
      <c r="I209" s="247"/>
      <c r="J209" s="248">
        <f>ROUND(I209*H209,2)</f>
        <v>0</v>
      </c>
      <c r="K209" s="249"/>
      <c r="L209" s="250"/>
      <c r="M209" s="251" t="s">
        <v>1</v>
      </c>
      <c r="N209" s="252" t="s">
        <v>41</v>
      </c>
      <c r="O209" s="81"/>
      <c r="P209" s="214">
        <f>O209*H209</f>
        <v>0</v>
      </c>
      <c r="Q209" s="214">
        <v>0</v>
      </c>
      <c r="R209" s="214">
        <f>Q209*H209</f>
        <v>0</v>
      </c>
      <c r="S209" s="214">
        <v>0</v>
      </c>
      <c r="T209" s="215">
        <f>S209*H209</f>
        <v>0</v>
      </c>
      <c r="U209" s="37"/>
      <c r="V209" s="37"/>
      <c r="W209" s="37"/>
      <c r="X209" s="37"/>
      <c r="Y209" s="37"/>
      <c r="Z209" s="37"/>
      <c r="AA209" s="37"/>
      <c r="AB209" s="37"/>
      <c r="AC209" s="37"/>
      <c r="AD209" s="37"/>
      <c r="AE209" s="37"/>
      <c r="AR209" s="216" t="s">
        <v>473</v>
      </c>
      <c r="AT209" s="216" t="s">
        <v>582</v>
      </c>
      <c r="AU209" s="216" t="s">
        <v>87</v>
      </c>
      <c r="AY209" s="18" t="s">
        <v>283</v>
      </c>
      <c r="BE209" s="217">
        <f>IF(N209="základná",J209,0)</f>
        <v>0</v>
      </c>
      <c r="BF209" s="217">
        <f>IF(N209="znížená",J209,0)</f>
        <v>0</v>
      </c>
      <c r="BG209" s="217">
        <f>IF(N209="zákl. prenesená",J209,0)</f>
        <v>0</v>
      </c>
      <c r="BH209" s="217">
        <f>IF(N209="zníž. prenesená",J209,0)</f>
        <v>0</v>
      </c>
      <c r="BI209" s="217">
        <f>IF(N209="nulová",J209,0)</f>
        <v>0</v>
      </c>
      <c r="BJ209" s="18" t="s">
        <v>87</v>
      </c>
      <c r="BK209" s="217">
        <f>ROUND(I209*H209,2)</f>
        <v>0</v>
      </c>
      <c r="BL209" s="18" t="s">
        <v>358</v>
      </c>
      <c r="BM209" s="216" t="s">
        <v>1064</v>
      </c>
    </row>
    <row r="210" s="2" customFormat="1" ht="44.25" customHeight="1">
      <c r="A210" s="37"/>
      <c r="B210" s="168"/>
      <c r="C210" s="242" t="s">
        <v>656</v>
      </c>
      <c r="D210" s="242" t="s">
        <v>582</v>
      </c>
      <c r="E210" s="243" t="s">
        <v>6124</v>
      </c>
      <c r="F210" s="244" t="s">
        <v>6125</v>
      </c>
      <c r="G210" s="245" t="s">
        <v>373</v>
      </c>
      <c r="H210" s="246">
        <v>2</v>
      </c>
      <c r="I210" s="247"/>
      <c r="J210" s="248">
        <f>ROUND(I210*H210,2)</f>
        <v>0</v>
      </c>
      <c r="K210" s="249"/>
      <c r="L210" s="250"/>
      <c r="M210" s="251" t="s">
        <v>1</v>
      </c>
      <c r="N210" s="252" t="s">
        <v>41</v>
      </c>
      <c r="O210" s="81"/>
      <c r="P210" s="214">
        <f>O210*H210</f>
        <v>0</v>
      </c>
      <c r="Q210" s="214">
        <v>0</v>
      </c>
      <c r="R210" s="214">
        <f>Q210*H210</f>
        <v>0</v>
      </c>
      <c r="S210" s="214">
        <v>0</v>
      </c>
      <c r="T210" s="215">
        <f>S210*H210</f>
        <v>0</v>
      </c>
      <c r="U210" s="37"/>
      <c r="V210" s="37"/>
      <c r="W210" s="37"/>
      <c r="X210" s="37"/>
      <c r="Y210" s="37"/>
      <c r="Z210" s="37"/>
      <c r="AA210" s="37"/>
      <c r="AB210" s="37"/>
      <c r="AC210" s="37"/>
      <c r="AD210" s="37"/>
      <c r="AE210" s="37"/>
      <c r="AR210" s="216" t="s">
        <v>473</v>
      </c>
      <c r="AT210" s="216" t="s">
        <v>582</v>
      </c>
      <c r="AU210" s="216" t="s">
        <v>87</v>
      </c>
      <c r="AY210" s="18" t="s">
        <v>283</v>
      </c>
      <c r="BE210" s="217">
        <f>IF(N210="základná",J210,0)</f>
        <v>0</v>
      </c>
      <c r="BF210" s="217">
        <f>IF(N210="znížená",J210,0)</f>
        <v>0</v>
      </c>
      <c r="BG210" s="217">
        <f>IF(N210="zákl. prenesená",J210,0)</f>
        <v>0</v>
      </c>
      <c r="BH210" s="217">
        <f>IF(N210="zníž. prenesená",J210,0)</f>
        <v>0</v>
      </c>
      <c r="BI210" s="217">
        <f>IF(N210="nulová",J210,0)</f>
        <v>0</v>
      </c>
      <c r="BJ210" s="18" t="s">
        <v>87</v>
      </c>
      <c r="BK210" s="217">
        <f>ROUND(I210*H210,2)</f>
        <v>0</v>
      </c>
      <c r="BL210" s="18" t="s">
        <v>358</v>
      </c>
      <c r="BM210" s="216" t="s">
        <v>1078</v>
      </c>
    </row>
    <row r="211" s="2" customFormat="1" ht="44.25" customHeight="1">
      <c r="A211" s="37"/>
      <c r="B211" s="168"/>
      <c r="C211" s="242" t="s">
        <v>661</v>
      </c>
      <c r="D211" s="242" t="s">
        <v>582</v>
      </c>
      <c r="E211" s="243" t="s">
        <v>6126</v>
      </c>
      <c r="F211" s="244" t="s">
        <v>6127</v>
      </c>
      <c r="G211" s="245" t="s">
        <v>373</v>
      </c>
      <c r="H211" s="246">
        <v>2</v>
      </c>
      <c r="I211" s="247"/>
      <c r="J211" s="248">
        <f>ROUND(I211*H211,2)</f>
        <v>0</v>
      </c>
      <c r="K211" s="249"/>
      <c r="L211" s="250"/>
      <c r="M211" s="251" t="s">
        <v>1</v>
      </c>
      <c r="N211" s="252" t="s">
        <v>41</v>
      </c>
      <c r="O211" s="81"/>
      <c r="P211" s="214">
        <f>O211*H211</f>
        <v>0</v>
      </c>
      <c r="Q211" s="214">
        <v>0</v>
      </c>
      <c r="R211" s="214">
        <f>Q211*H211</f>
        <v>0</v>
      </c>
      <c r="S211" s="214">
        <v>0</v>
      </c>
      <c r="T211" s="215">
        <f>S211*H211</f>
        <v>0</v>
      </c>
      <c r="U211" s="37"/>
      <c r="V211" s="37"/>
      <c r="W211" s="37"/>
      <c r="X211" s="37"/>
      <c r="Y211" s="37"/>
      <c r="Z211" s="37"/>
      <c r="AA211" s="37"/>
      <c r="AB211" s="37"/>
      <c r="AC211" s="37"/>
      <c r="AD211" s="37"/>
      <c r="AE211" s="37"/>
      <c r="AR211" s="216" t="s">
        <v>473</v>
      </c>
      <c r="AT211" s="216" t="s">
        <v>582</v>
      </c>
      <c r="AU211" s="216" t="s">
        <v>87</v>
      </c>
      <c r="AY211" s="18" t="s">
        <v>283</v>
      </c>
      <c r="BE211" s="217">
        <f>IF(N211="základná",J211,0)</f>
        <v>0</v>
      </c>
      <c r="BF211" s="217">
        <f>IF(N211="znížená",J211,0)</f>
        <v>0</v>
      </c>
      <c r="BG211" s="217">
        <f>IF(N211="zákl. prenesená",J211,0)</f>
        <v>0</v>
      </c>
      <c r="BH211" s="217">
        <f>IF(N211="zníž. prenesená",J211,0)</f>
        <v>0</v>
      </c>
      <c r="BI211" s="217">
        <f>IF(N211="nulová",J211,0)</f>
        <v>0</v>
      </c>
      <c r="BJ211" s="18" t="s">
        <v>87</v>
      </c>
      <c r="BK211" s="217">
        <f>ROUND(I211*H211,2)</f>
        <v>0</v>
      </c>
      <c r="BL211" s="18" t="s">
        <v>358</v>
      </c>
      <c r="BM211" s="216" t="s">
        <v>1091</v>
      </c>
    </row>
    <row r="212" s="2" customFormat="1" ht="24.15" customHeight="1">
      <c r="A212" s="37"/>
      <c r="B212" s="168"/>
      <c r="C212" s="204" t="s">
        <v>666</v>
      </c>
      <c r="D212" s="204" t="s">
        <v>285</v>
      </c>
      <c r="E212" s="205" t="s">
        <v>2668</v>
      </c>
      <c r="F212" s="206" t="s">
        <v>2669</v>
      </c>
      <c r="G212" s="207" t="s">
        <v>373</v>
      </c>
      <c r="H212" s="208">
        <v>28</v>
      </c>
      <c r="I212" s="209"/>
      <c r="J212" s="210">
        <f>ROUND(I212*H212,2)</f>
        <v>0</v>
      </c>
      <c r="K212" s="211"/>
      <c r="L212" s="38"/>
      <c r="M212" s="212" t="s">
        <v>1</v>
      </c>
      <c r="N212" s="213" t="s">
        <v>41</v>
      </c>
      <c r="O212" s="81"/>
      <c r="P212" s="214">
        <f>O212*H212</f>
        <v>0</v>
      </c>
      <c r="Q212" s="214">
        <v>0</v>
      </c>
      <c r="R212" s="214">
        <f>Q212*H212</f>
        <v>0</v>
      </c>
      <c r="S212" s="214">
        <v>0</v>
      </c>
      <c r="T212" s="215">
        <f>S212*H212</f>
        <v>0</v>
      </c>
      <c r="U212" s="37"/>
      <c r="V212" s="37"/>
      <c r="W212" s="37"/>
      <c r="X212" s="37"/>
      <c r="Y212" s="37"/>
      <c r="Z212" s="37"/>
      <c r="AA212" s="37"/>
      <c r="AB212" s="37"/>
      <c r="AC212" s="37"/>
      <c r="AD212" s="37"/>
      <c r="AE212" s="37"/>
      <c r="AR212" s="216" t="s">
        <v>358</v>
      </c>
      <c r="AT212" s="216" t="s">
        <v>285</v>
      </c>
      <c r="AU212" s="216" t="s">
        <v>87</v>
      </c>
      <c r="AY212" s="18" t="s">
        <v>283</v>
      </c>
      <c r="BE212" s="217">
        <f>IF(N212="základná",J212,0)</f>
        <v>0</v>
      </c>
      <c r="BF212" s="217">
        <f>IF(N212="znížená",J212,0)</f>
        <v>0</v>
      </c>
      <c r="BG212" s="217">
        <f>IF(N212="zákl. prenesená",J212,0)</f>
        <v>0</v>
      </c>
      <c r="BH212" s="217">
        <f>IF(N212="zníž. prenesená",J212,0)</f>
        <v>0</v>
      </c>
      <c r="BI212" s="217">
        <f>IF(N212="nulová",J212,0)</f>
        <v>0</v>
      </c>
      <c r="BJ212" s="18" t="s">
        <v>87</v>
      </c>
      <c r="BK212" s="217">
        <f>ROUND(I212*H212,2)</f>
        <v>0</v>
      </c>
      <c r="BL212" s="18" t="s">
        <v>358</v>
      </c>
      <c r="BM212" s="216" t="s">
        <v>1105</v>
      </c>
    </row>
    <row r="213" s="2" customFormat="1" ht="37.8" customHeight="1">
      <c r="A213" s="37"/>
      <c r="B213" s="168"/>
      <c r="C213" s="242" t="s">
        <v>670</v>
      </c>
      <c r="D213" s="242" t="s">
        <v>582</v>
      </c>
      <c r="E213" s="243" t="s">
        <v>2672</v>
      </c>
      <c r="F213" s="244" t="s">
        <v>2673</v>
      </c>
      <c r="G213" s="245" t="s">
        <v>373</v>
      </c>
      <c r="H213" s="246">
        <v>10</v>
      </c>
      <c r="I213" s="247"/>
      <c r="J213" s="248">
        <f>ROUND(I213*H213,2)</f>
        <v>0</v>
      </c>
      <c r="K213" s="249"/>
      <c r="L213" s="250"/>
      <c r="M213" s="251" t="s">
        <v>1</v>
      </c>
      <c r="N213" s="252" t="s">
        <v>41</v>
      </c>
      <c r="O213" s="81"/>
      <c r="P213" s="214">
        <f>O213*H213</f>
        <v>0</v>
      </c>
      <c r="Q213" s="214">
        <v>0</v>
      </c>
      <c r="R213" s="214">
        <f>Q213*H213</f>
        <v>0</v>
      </c>
      <c r="S213" s="214">
        <v>0</v>
      </c>
      <c r="T213" s="215">
        <f>S213*H213</f>
        <v>0</v>
      </c>
      <c r="U213" s="37"/>
      <c r="V213" s="37"/>
      <c r="W213" s="37"/>
      <c r="X213" s="37"/>
      <c r="Y213" s="37"/>
      <c r="Z213" s="37"/>
      <c r="AA213" s="37"/>
      <c r="AB213" s="37"/>
      <c r="AC213" s="37"/>
      <c r="AD213" s="37"/>
      <c r="AE213" s="37"/>
      <c r="AR213" s="216" t="s">
        <v>473</v>
      </c>
      <c r="AT213" s="216" t="s">
        <v>582</v>
      </c>
      <c r="AU213" s="216" t="s">
        <v>87</v>
      </c>
      <c r="AY213" s="18" t="s">
        <v>283</v>
      </c>
      <c r="BE213" s="217">
        <f>IF(N213="základná",J213,0)</f>
        <v>0</v>
      </c>
      <c r="BF213" s="217">
        <f>IF(N213="znížená",J213,0)</f>
        <v>0</v>
      </c>
      <c r="BG213" s="217">
        <f>IF(N213="zákl. prenesená",J213,0)</f>
        <v>0</v>
      </c>
      <c r="BH213" s="217">
        <f>IF(N213="zníž. prenesená",J213,0)</f>
        <v>0</v>
      </c>
      <c r="BI213" s="217">
        <f>IF(N213="nulová",J213,0)</f>
        <v>0</v>
      </c>
      <c r="BJ213" s="18" t="s">
        <v>87</v>
      </c>
      <c r="BK213" s="217">
        <f>ROUND(I213*H213,2)</f>
        <v>0</v>
      </c>
      <c r="BL213" s="18" t="s">
        <v>358</v>
      </c>
      <c r="BM213" s="216" t="s">
        <v>1121</v>
      </c>
    </row>
    <row r="214" s="2" customFormat="1" ht="44.25" customHeight="1">
      <c r="A214" s="37"/>
      <c r="B214" s="168"/>
      <c r="C214" s="242" t="s">
        <v>674</v>
      </c>
      <c r="D214" s="242" t="s">
        <v>582</v>
      </c>
      <c r="E214" s="243" t="s">
        <v>4427</v>
      </c>
      <c r="F214" s="244" t="s">
        <v>4428</v>
      </c>
      <c r="G214" s="245" t="s">
        <v>373</v>
      </c>
      <c r="H214" s="246">
        <v>11</v>
      </c>
      <c r="I214" s="247"/>
      <c r="J214" s="248">
        <f>ROUND(I214*H214,2)</f>
        <v>0</v>
      </c>
      <c r="K214" s="249"/>
      <c r="L214" s="250"/>
      <c r="M214" s="251" t="s">
        <v>1</v>
      </c>
      <c r="N214" s="252" t="s">
        <v>41</v>
      </c>
      <c r="O214" s="81"/>
      <c r="P214" s="214">
        <f>O214*H214</f>
        <v>0</v>
      </c>
      <c r="Q214" s="214">
        <v>0</v>
      </c>
      <c r="R214" s="214">
        <f>Q214*H214</f>
        <v>0</v>
      </c>
      <c r="S214" s="214">
        <v>0</v>
      </c>
      <c r="T214" s="215">
        <f>S214*H214</f>
        <v>0</v>
      </c>
      <c r="U214" s="37"/>
      <c r="V214" s="37"/>
      <c r="W214" s="37"/>
      <c r="X214" s="37"/>
      <c r="Y214" s="37"/>
      <c r="Z214" s="37"/>
      <c r="AA214" s="37"/>
      <c r="AB214" s="37"/>
      <c r="AC214" s="37"/>
      <c r="AD214" s="37"/>
      <c r="AE214" s="37"/>
      <c r="AR214" s="216" t="s">
        <v>473</v>
      </c>
      <c r="AT214" s="216" t="s">
        <v>582</v>
      </c>
      <c r="AU214" s="216" t="s">
        <v>87</v>
      </c>
      <c r="AY214" s="18" t="s">
        <v>283</v>
      </c>
      <c r="BE214" s="217">
        <f>IF(N214="základná",J214,0)</f>
        <v>0</v>
      </c>
      <c r="BF214" s="217">
        <f>IF(N214="znížená",J214,0)</f>
        <v>0</v>
      </c>
      <c r="BG214" s="217">
        <f>IF(N214="zákl. prenesená",J214,0)</f>
        <v>0</v>
      </c>
      <c r="BH214" s="217">
        <f>IF(N214="zníž. prenesená",J214,0)</f>
        <v>0</v>
      </c>
      <c r="BI214" s="217">
        <f>IF(N214="nulová",J214,0)</f>
        <v>0</v>
      </c>
      <c r="BJ214" s="18" t="s">
        <v>87</v>
      </c>
      <c r="BK214" s="217">
        <f>ROUND(I214*H214,2)</f>
        <v>0</v>
      </c>
      <c r="BL214" s="18" t="s">
        <v>358</v>
      </c>
      <c r="BM214" s="216" t="s">
        <v>1130</v>
      </c>
    </row>
    <row r="215" s="2" customFormat="1" ht="44.25" customHeight="1">
      <c r="A215" s="37"/>
      <c r="B215" s="168"/>
      <c r="C215" s="242" t="s">
        <v>679</v>
      </c>
      <c r="D215" s="242" t="s">
        <v>582</v>
      </c>
      <c r="E215" s="243" t="s">
        <v>6128</v>
      </c>
      <c r="F215" s="244" t="s">
        <v>6129</v>
      </c>
      <c r="G215" s="245" t="s">
        <v>373</v>
      </c>
      <c r="H215" s="246">
        <v>7</v>
      </c>
      <c r="I215" s="247"/>
      <c r="J215" s="248">
        <f>ROUND(I215*H215,2)</f>
        <v>0</v>
      </c>
      <c r="K215" s="249"/>
      <c r="L215" s="250"/>
      <c r="M215" s="251" t="s">
        <v>1</v>
      </c>
      <c r="N215" s="252" t="s">
        <v>41</v>
      </c>
      <c r="O215" s="81"/>
      <c r="P215" s="214">
        <f>O215*H215</f>
        <v>0</v>
      </c>
      <c r="Q215" s="214">
        <v>0</v>
      </c>
      <c r="R215" s="214">
        <f>Q215*H215</f>
        <v>0</v>
      </c>
      <c r="S215" s="214">
        <v>0</v>
      </c>
      <c r="T215" s="215">
        <f>S215*H215</f>
        <v>0</v>
      </c>
      <c r="U215" s="37"/>
      <c r="V215" s="37"/>
      <c r="W215" s="37"/>
      <c r="X215" s="37"/>
      <c r="Y215" s="37"/>
      <c r="Z215" s="37"/>
      <c r="AA215" s="37"/>
      <c r="AB215" s="37"/>
      <c r="AC215" s="37"/>
      <c r="AD215" s="37"/>
      <c r="AE215" s="37"/>
      <c r="AR215" s="216" t="s">
        <v>473</v>
      </c>
      <c r="AT215" s="216" t="s">
        <v>582</v>
      </c>
      <c r="AU215" s="216" t="s">
        <v>87</v>
      </c>
      <c r="AY215" s="18" t="s">
        <v>283</v>
      </c>
      <c r="BE215" s="217">
        <f>IF(N215="základná",J215,0)</f>
        <v>0</v>
      </c>
      <c r="BF215" s="217">
        <f>IF(N215="znížená",J215,0)</f>
        <v>0</v>
      </c>
      <c r="BG215" s="217">
        <f>IF(N215="zákl. prenesená",J215,0)</f>
        <v>0</v>
      </c>
      <c r="BH215" s="217">
        <f>IF(N215="zníž. prenesená",J215,0)</f>
        <v>0</v>
      </c>
      <c r="BI215" s="217">
        <f>IF(N215="nulová",J215,0)</f>
        <v>0</v>
      </c>
      <c r="BJ215" s="18" t="s">
        <v>87</v>
      </c>
      <c r="BK215" s="217">
        <f>ROUND(I215*H215,2)</f>
        <v>0</v>
      </c>
      <c r="BL215" s="18" t="s">
        <v>358</v>
      </c>
      <c r="BM215" s="216" t="s">
        <v>1140</v>
      </c>
    </row>
    <row r="216" s="2" customFormat="1" ht="33" customHeight="1">
      <c r="A216" s="37"/>
      <c r="B216" s="168"/>
      <c r="C216" s="204" t="s">
        <v>692</v>
      </c>
      <c r="D216" s="204" t="s">
        <v>285</v>
      </c>
      <c r="E216" s="205" t="s">
        <v>2674</v>
      </c>
      <c r="F216" s="206" t="s">
        <v>2675</v>
      </c>
      <c r="G216" s="207" t="s">
        <v>373</v>
      </c>
      <c r="H216" s="208">
        <v>10</v>
      </c>
      <c r="I216" s="209"/>
      <c r="J216" s="210">
        <f>ROUND(I216*H216,2)</f>
        <v>0</v>
      </c>
      <c r="K216" s="211"/>
      <c r="L216" s="38"/>
      <c r="M216" s="212" t="s">
        <v>1</v>
      </c>
      <c r="N216" s="213" t="s">
        <v>41</v>
      </c>
      <c r="O216" s="81"/>
      <c r="P216" s="214">
        <f>O216*H216</f>
        <v>0</v>
      </c>
      <c r="Q216" s="214">
        <v>0</v>
      </c>
      <c r="R216" s="214">
        <f>Q216*H216</f>
        <v>0</v>
      </c>
      <c r="S216" s="214">
        <v>0</v>
      </c>
      <c r="T216" s="215">
        <f>S216*H216</f>
        <v>0</v>
      </c>
      <c r="U216" s="37"/>
      <c r="V216" s="37"/>
      <c r="W216" s="37"/>
      <c r="X216" s="37"/>
      <c r="Y216" s="37"/>
      <c r="Z216" s="37"/>
      <c r="AA216" s="37"/>
      <c r="AB216" s="37"/>
      <c r="AC216" s="37"/>
      <c r="AD216" s="37"/>
      <c r="AE216" s="37"/>
      <c r="AR216" s="216" t="s">
        <v>358</v>
      </c>
      <c r="AT216" s="216" t="s">
        <v>285</v>
      </c>
      <c r="AU216" s="216" t="s">
        <v>87</v>
      </c>
      <c r="AY216" s="18" t="s">
        <v>283</v>
      </c>
      <c r="BE216" s="217">
        <f>IF(N216="základná",J216,0)</f>
        <v>0</v>
      </c>
      <c r="BF216" s="217">
        <f>IF(N216="znížená",J216,0)</f>
        <v>0</v>
      </c>
      <c r="BG216" s="217">
        <f>IF(N216="zákl. prenesená",J216,0)</f>
        <v>0</v>
      </c>
      <c r="BH216" s="217">
        <f>IF(N216="zníž. prenesená",J216,0)</f>
        <v>0</v>
      </c>
      <c r="BI216" s="217">
        <f>IF(N216="nulová",J216,0)</f>
        <v>0</v>
      </c>
      <c r="BJ216" s="18" t="s">
        <v>87</v>
      </c>
      <c r="BK216" s="217">
        <f>ROUND(I216*H216,2)</f>
        <v>0</v>
      </c>
      <c r="BL216" s="18" t="s">
        <v>358</v>
      </c>
      <c r="BM216" s="216" t="s">
        <v>1156</v>
      </c>
    </row>
    <row r="217" s="2" customFormat="1" ht="44.25" customHeight="1">
      <c r="A217" s="37"/>
      <c r="B217" s="168"/>
      <c r="C217" s="242" t="s">
        <v>697</v>
      </c>
      <c r="D217" s="242" t="s">
        <v>582</v>
      </c>
      <c r="E217" s="243" t="s">
        <v>2676</v>
      </c>
      <c r="F217" s="244" t="s">
        <v>2677</v>
      </c>
      <c r="G217" s="245" t="s">
        <v>373</v>
      </c>
      <c r="H217" s="246">
        <v>2</v>
      </c>
      <c r="I217" s="247"/>
      <c r="J217" s="248">
        <f>ROUND(I217*H217,2)</f>
        <v>0</v>
      </c>
      <c r="K217" s="249"/>
      <c r="L217" s="250"/>
      <c r="M217" s="251" t="s">
        <v>1</v>
      </c>
      <c r="N217" s="252" t="s">
        <v>41</v>
      </c>
      <c r="O217" s="81"/>
      <c r="P217" s="214">
        <f>O217*H217</f>
        <v>0</v>
      </c>
      <c r="Q217" s="214">
        <v>0</v>
      </c>
      <c r="R217" s="214">
        <f>Q217*H217</f>
        <v>0</v>
      </c>
      <c r="S217" s="214">
        <v>0</v>
      </c>
      <c r="T217" s="215">
        <f>S217*H217</f>
        <v>0</v>
      </c>
      <c r="U217" s="37"/>
      <c r="V217" s="37"/>
      <c r="W217" s="37"/>
      <c r="X217" s="37"/>
      <c r="Y217" s="37"/>
      <c r="Z217" s="37"/>
      <c r="AA217" s="37"/>
      <c r="AB217" s="37"/>
      <c r="AC217" s="37"/>
      <c r="AD217" s="37"/>
      <c r="AE217" s="37"/>
      <c r="AR217" s="216" t="s">
        <v>473</v>
      </c>
      <c r="AT217" s="216" t="s">
        <v>582</v>
      </c>
      <c r="AU217" s="216" t="s">
        <v>87</v>
      </c>
      <c r="AY217" s="18" t="s">
        <v>283</v>
      </c>
      <c r="BE217" s="217">
        <f>IF(N217="základná",J217,0)</f>
        <v>0</v>
      </c>
      <c r="BF217" s="217">
        <f>IF(N217="znížená",J217,0)</f>
        <v>0</v>
      </c>
      <c r="BG217" s="217">
        <f>IF(N217="zákl. prenesená",J217,0)</f>
        <v>0</v>
      </c>
      <c r="BH217" s="217">
        <f>IF(N217="zníž. prenesená",J217,0)</f>
        <v>0</v>
      </c>
      <c r="BI217" s="217">
        <f>IF(N217="nulová",J217,0)</f>
        <v>0</v>
      </c>
      <c r="BJ217" s="18" t="s">
        <v>87</v>
      </c>
      <c r="BK217" s="217">
        <f>ROUND(I217*H217,2)</f>
        <v>0</v>
      </c>
      <c r="BL217" s="18" t="s">
        <v>358</v>
      </c>
      <c r="BM217" s="216" t="s">
        <v>1172</v>
      </c>
    </row>
    <row r="218" s="2" customFormat="1" ht="44.25" customHeight="1">
      <c r="A218" s="37"/>
      <c r="B218" s="168"/>
      <c r="C218" s="242" t="s">
        <v>702</v>
      </c>
      <c r="D218" s="242" t="s">
        <v>582</v>
      </c>
      <c r="E218" s="243" t="s">
        <v>4431</v>
      </c>
      <c r="F218" s="244" t="s">
        <v>4432</v>
      </c>
      <c r="G218" s="245" t="s">
        <v>373</v>
      </c>
      <c r="H218" s="246">
        <v>8</v>
      </c>
      <c r="I218" s="247"/>
      <c r="J218" s="248">
        <f>ROUND(I218*H218,2)</f>
        <v>0</v>
      </c>
      <c r="K218" s="249"/>
      <c r="L218" s="250"/>
      <c r="M218" s="251" t="s">
        <v>1</v>
      </c>
      <c r="N218" s="252" t="s">
        <v>41</v>
      </c>
      <c r="O218" s="81"/>
      <c r="P218" s="214">
        <f>O218*H218</f>
        <v>0</v>
      </c>
      <c r="Q218" s="214">
        <v>0</v>
      </c>
      <c r="R218" s="214">
        <f>Q218*H218</f>
        <v>0</v>
      </c>
      <c r="S218" s="214">
        <v>0</v>
      </c>
      <c r="T218" s="215">
        <f>S218*H218</f>
        <v>0</v>
      </c>
      <c r="U218" s="37"/>
      <c r="V218" s="37"/>
      <c r="W218" s="37"/>
      <c r="X218" s="37"/>
      <c r="Y218" s="37"/>
      <c r="Z218" s="37"/>
      <c r="AA218" s="37"/>
      <c r="AB218" s="37"/>
      <c r="AC218" s="37"/>
      <c r="AD218" s="37"/>
      <c r="AE218" s="37"/>
      <c r="AR218" s="216" t="s">
        <v>473</v>
      </c>
      <c r="AT218" s="216" t="s">
        <v>582</v>
      </c>
      <c r="AU218" s="216" t="s">
        <v>87</v>
      </c>
      <c r="AY218" s="18" t="s">
        <v>283</v>
      </c>
      <c r="BE218" s="217">
        <f>IF(N218="základná",J218,0)</f>
        <v>0</v>
      </c>
      <c r="BF218" s="217">
        <f>IF(N218="znížená",J218,0)</f>
        <v>0</v>
      </c>
      <c r="BG218" s="217">
        <f>IF(N218="zákl. prenesená",J218,0)</f>
        <v>0</v>
      </c>
      <c r="BH218" s="217">
        <f>IF(N218="zníž. prenesená",J218,0)</f>
        <v>0</v>
      </c>
      <c r="BI218" s="217">
        <f>IF(N218="nulová",J218,0)</f>
        <v>0</v>
      </c>
      <c r="BJ218" s="18" t="s">
        <v>87</v>
      </c>
      <c r="BK218" s="217">
        <f>ROUND(I218*H218,2)</f>
        <v>0</v>
      </c>
      <c r="BL218" s="18" t="s">
        <v>358</v>
      </c>
      <c r="BM218" s="216" t="s">
        <v>1182</v>
      </c>
    </row>
    <row r="219" s="2" customFormat="1" ht="33" customHeight="1">
      <c r="A219" s="37"/>
      <c r="B219" s="168"/>
      <c r="C219" s="204" t="s">
        <v>719</v>
      </c>
      <c r="D219" s="204" t="s">
        <v>285</v>
      </c>
      <c r="E219" s="205" t="s">
        <v>6130</v>
      </c>
      <c r="F219" s="206" t="s">
        <v>6131</v>
      </c>
      <c r="G219" s="207" t="s">
        <v>373</v>
      </c>
      <c r="H219" s="208">
        <v>15</v>
      </c>
      <c r="I219" s="209"/>
      <c r="J219" s="210">
        <f>ROUND(I219*H219,2)</f>
        <v>0</v>
      </c>
      <c r="K219" s="211"/>
      <c r="L219" s="38"/>
      <c r="M219" s="212" t="s">
        <v>1</v>
      </c>
      <c r="N219" s="213" t="s">
        <v>41</v>
      </c>
      <c r="O219" s="81"/>
      <c r="P219" s="214">
        <f>O219*H219</f>
        <v>0</v>
      </c>
      <c r="Q219" s="214">
        <v>0</v>
      </c>
      <c r="R219" s="214">
        <f>Q219*H219</f>
        <v>0</v>
      </c>
      <c r="S219" s="214">
        <v>0</v>
      </c>
      <c r="T219" s="215">
        <f>S219*H219</f>
        <v>0</v>
      </c>
      <c r="U219" s="37"/>
      <c r="V219" s="37"/>
      <c r="W219" s="37"/>
      <c r="X219" s="37"/>
      <c r="Y219" s="37"/>
      <c r="Z219" s="37"/>
      <c r="AA219" s="37"/>
      <c r="AB219" s="37"/>
      <c r="AC219" s="37"/>
      <c r="AD219" s="37"/>
      <c r="AE219" s="37"/>
      <c r="AR219" s="216" t="s">
        <v>358</v>
      </c>
      <c r="AT219" s="216" t="s">
        <v>285</v>
      </c>
      <c r="AU219" s="216" t="s">
        <v>87</v>
      </c>
      <c r="AY219" s="18" t="s">
        <v>283</v>
      </c>
      <c r="BE219" s="217">
        <f>IF(N219="základná",J219,0)</f>
        <v>0</v>
      </c>
      <c r="BF219" s="217">
        <f>IF(N219="znížená",J219,0)</f>
        <v>0</v>
      </c>
      <c r="BG219" s="217">
        <f>IF(N219="zákl. prenesená",J219,0)</f>
        <v>0</v>
      </c>
      <c r="BH219" s="217">
        <f>IF(N219="zníž. prenesená",J219,0)</f>
        <v>0</v>
      </c>
      <c r="BI219" s="217">
        <f>IF(N219="nulová",J219,0)</f>
        <v>0</v>
      </c>
      <c r="BJ219" s="18" t="s">
        <v>87</v>
      </c>
      <c r="BK219" s="217">
        <f>ROUND(I219*H219,2)</f>
        <v>0</v>
      </c>
      <c r="BL219" s="18" t="s">
        <v>358</v>
      </c>
      <c r="BM219" s="216" t="s">
        <v>1192</v>
      </c>
    </row>
    <row r="220" s="2" customFormat="1" ht="44.25" customHeight="1">
      <c r="A220" s="37"/>
      <c r="B220" s="168"/>
      <c r="C220" s="242" t="s">
        <v>725</v>
      </c>
      <c r="D220" s="242" t="s">
        <v>582</v>
      </c>
      <c r="E220" s="243" t="s">
        <v>6132</v>
      </c>
      <c r="F220" s="244" t="s">
        <v>6133</v>
      </c>
      <c r="G220" s="245" t="s">
        <v>373</v>
      </c>
      <c r="H220" s="246">
        <v>15</v>
      </c>
      <c r="I220" s="247"/>
      <c r="J220" s="248">
        <f>ROUND(I220*H220,2)</f>
        <v>0</v>
      </c>
      <c r="K220" s="249"/>
      <c r="L220" s="250"/>
      <c r="M220" s="251" t="s">
        <v>1</v>
      </c>
      <c r="N220" s="252" t="s">
        <v>41</v>
      </c>
      <c r="O220" s="81"/>
      <c r="P220" s="214">
        <f>O220*H220</f>
        <v>0</v>
      </c>
      <c r="Q220" s="214">
        <v>0</v>
      </c>
      <c r="R220" s="214">
        <f>Q220*H220</f>
        <v>0</v>
      </c>
      <c r="S220" s="214">
        <v>0</v>
      </c>
      <c r="T220" s="215">
        <f>S220*H220</f>
        <v>0</v>
      </c>
      <c r="U220" s="37"/>
      <c r="V220" s="37"/>
      <c r="W220" s="37"/>
      <c r="X220" s="37"/>
      <c r="Y220" s="37"/>
      <c r="Z220" s="37"/>
      <c r="AA220" s="37"/>
      <c r="AB220" s="37"/>
      <c r="AC220" s="37"/>
      <c r="AD220" s="37"/>
      <c r="AE220" s="37"/>
      <c r="AR220" s="216" t="s">
        <v>473</v>
      </c>
      <c r="AT220" s="216" t="s">
        <v>582</v>
      </c>
      <c r="AU220" s="216" t="s">
        <v>87</v>
      </c>
      <c r="AY220" s="18" t="s">
        <v>283</v>
      </c>
      <c r="BE220" s="217">
        <f>IF(N220="základná",J220,0)</f>
        <v>0</v>
      </c>
      <c r="BF220" s="217">
        <f>IF(N220="znížená",J220,0)</f>
        <v>0</v>
      </c>
      <c r="BG220" s="217">
        <f>IF(N220="zákl. prenesená",J220,0)</f>
        <v>0</v>
      </c>
      <c r="BH220" s="217">
        <f>IF(N220="zníž. prenesená",J220,0)</f>
        <v>0</v>
      </c>
      <c r="BI220" s="217">
        <f>IF(N220="nulová",J220,0)</f>
        <v>0</v>
      </c>
      <c r="BJ220" s="18" t="s">
        <v>87</v>
      </c>
      <c r="BK220" s="217">
        <f>ROUND(I220*H220,2)</f>
        <v>0</v>
      </c>
      <c r="BL220" s="18" t="s">
        <v>358</v>
      </c>
      <c r="BM220" s="216" t="s">
        <v>1202</v>
      </c>
    </row>
    <row r="221" s="2" customFormat="1" ht="33" customHeight="1">
      <c r="A221" s="37"/>
      <c r="B221" s="168"/>
      <c r="C221" s="204" t="s">
        <v>734</v>
      </c>
      <c r="D221" s="204" t="s">
        <v>285</v>
      </c>
      <c r="E221" s="205" t="s">
        <v>6134</v>
      </c>
      <c r="F221" s="206" t="s">
        <v>6135</v>
      </c>
      <c r="G221" s="207" t="s">
        <v>373</v>
      </c>
      <c r="H221" s="208">
        <v>1</v>
      </c>
      <c r="I221" s="209"/>
      <c r="J221" s="210">
        <f>ROUND(I221*H221,2)</f>
        <v>0</v>
      </c>
      <c r="K221" s="211"/>
      <c r="L221" s="38"/>
      <c r="M221" s="212" t="s">
        <v>1</v>
      </c>
      <c r="N221" s="213" t="s">
        <v>41</v>
      </c>
      <c r="O221" s="81"/>
      <c r="P221" s="214">
        <f>O221*H221</f>
        <v>0</v>
      </c>
      <c r="Q221" s="214">
        <v>0</v>
      </c>
      <c r="R221" s="214">
        <f>Q221*H221</f>
        <v>0</v>
      </c>
      <c r="S221" s="214">
        <v>0</v>
      </c>
      <c r="T221" s="215">
        <f>S221*H221</f>
        <v>0</v>
      </c>
      <c r="U221" s="37"/>
      <c r="V221" s="37"/>
      <c r="W221" s="37"/>
      <c r="X221" s="37"/>
      <c r="Y221" s="37"/>
      <c r="Z221" s="37"/>
      <c r="AA221" s="37"/>
      <c r="AB221" s="37"/>
      <c r="AC221" s="37"/>
      <c r="AD221" s="37"/>
      <c r="AE221" s="37"/>
      <c r="AR221" s="216" t="s">
        <v>358</v>
      </c>
      <c r="AT221" s="216" t="s">
        <v>285</v>
      </c>
      <c r="AU221" s="216" t="s">
        <v>87</v>
      </c>
      <c r="AY221" s="18" t="s">
        <v>283</v>
      </c>
      <c r="BE221" s="217">
        <f>IF(N221="základná",J221,0)</f>
        <v>0</v>
      </c>
      <c r="BF221" s="217">
        <f>IF(N221="znížená",J221,0)</f>
        <v>0</v>
      </c>
      <c r="BG221" s="217">
        <f>IF(N221="zákl. prenesená",J221,0)</f>
        <v>0</v>
      </c>
      <c r="BH221" s="217">
        <f>IF(N221="zníž. prenesená",J221,0)</f>
        <v>0</v>
      </c>
      <c r="BI221" s="217">
        <f>IF(N221="nulová",J221,0)</f>
        <v>0</v>
      </c>
      <c r="BJ221" s="18" t="s">
        <v>87</v>
      </c>
      <c r="BK221" s="217">
        <f>ROUND(I221*H221,2)</f>
        <v>0</v>
      </c>
      <c r="BL221" s="18" t="s">
        <v>358</v>
      </c>
      <c r="BM221" s="216" t="s">
        <v>1211</v>
      </c>
    </row>
    <row r="222" s="2" customFormat="1" ht="44.25" customHeight="1">
      <c r="A222" s="37"/>
      <c r="B222" s="168"/>
      <c r="C222" s="242" t="s">
        <v>744</v>
      </c>
      <c r="D222" s="242" t="s">
        <v>582</v>
      </c>
      <c r="E222" s="243" t="s">
        <v>6136</v>
      </c>
      <c r="F222" s="244" t="s">
        <v>6137</v>
      </c>
      <c r="G222" s="245" t="s">
        <v>373</v>
      </c>
      <c r="H222" s="246">
        <v>1</v>
      </c>
      <c r="I222" s="247"/>
      <c r="J222" s="248">
        <f>ROUND(I222*H222,2)</f>
        <v>0</v>
      </c>
      <c r="K222" s="249"/>
      <c r="L222" s="250"/>
      <c r="M222" s="251" t="s">
        <v>1</v>
      </c>
      <c r="N222" s="252" t="s">
        <v>41</v>
      </c>
      <c r="O222" s="81"/>
      <c r="P222" s="214">
        <f>O222*H222</f>
        <v>0</v>
      </c>
      <c r="Q222" s="214">
        <v>0</v>
      </c>
      <c r="R222" s="214">
        <f>Q222*H222</f>
        <v>0</v>
      </c>
      <c r="S222" s="214">
        <v>0</v>
      </c>
      <c r="T222" s="215">
        <f>S222*H222</f>
        <v>0</v>
      </c>
      <c r="U222" s="37"/>
      <c r="V222" s="37"/>
      <c r="W222" s="37"/>
      <c r="X222" s="37"/>
      <c r="Y222" s="37"/>
      <c r="Z222" s="37"/>
      <c r="AA222" s="37"/>
      <c r="AB222" s="37"/>
      <c r="AC222" s="37"/>
      <c r="AD222" s="37"/>
      <c r="AE222" s="37"/>
      <c r="AR222" s="216" t="s">
        <v>473</v>
      </c>
      <c r="AT222" s="216" t="s">
        <v>582</v>
      </c>
      <c r="AU222" s="216" t="s">
        <v>87</v>
      </c>
      <c r="AY222" s="18" t="s">
        <v>283</v>
      </c>
      <c r="BE222" s="217">
        <f>IF(N222="základná",J222,0)</f>
        <v>0</v>
      </c>
      <c r="BF222" s="217">
        <f>IF(N222="znížená",J222,0)</f>
        <v>0</v>
      </c>
      <c r="BG222" s="217">
        <f>IF(N222="zákl. prenesená",J222,0)</f>
        <v>0</v>
      </c>
      <c r="BH222" s="217">
        <f>IF(N222="zníž. prenesená",J222,0)</f>
        <v>0</v>
      </c>
      <c r="BI222" s="217">
        <f>IF(N222="nulová",J222,0)</f>
        <v>0</v>
      </c>
      <c r="BJ222" s="18" t="s">
        <v>87</v>
      </c>
      <c r="BK222" s="217">
        <f>ROUND(I222*H222,2)</f>
        <v>0</v>
      </c>
      <c r="BL222" s="18" t="s">
        <v>358</v>
      </c>
      <c r="BM222" s="216" t="s">
        <v>1226</v>
      </c>
    </row>
    <row r="223" s="2" customFormat="1" ht="24.15" customHeight="1">
      <c r="A223" s="37"/>
      <c r="B223" s="168"/>
      <c r="C223" s="242" t="s">
        <v>750</v>
      </c>
      <c r="D223" s="242" t="s">
        <v>582</v>
      </c>
      <c r="E223" s="243" t="s">
        <v>6138</v>
      </c>
      <c r="F223" s="244" t="s">
        <v>6139</v>
      </c>
      <c r="G223" s="245" t="s">
        <v>3044</v>
      </c>
      <c r="H223" s="246">
        <v>30</v>
      </c>
      <c r="I223" s="247"/>
      <c r="J223" s="248">
        <f>ROUND(I223*H223,2)</f>
        <v>0</v>
      </c>
      <c r="K223" s="249"/>
      <c r="L223" s="250"/>
      <c r="M223" s="251" t="s">
        <v>1</v>
      </c>
      <c r="N223" s="252" t="s">
        <v>41</v>
      </c>
      <c r="O223" s="81"/>
      <c r="P223" s="214">
        <f>O223*H223</f>
        <v>0</v>
      </c>
      <c r="Q223" s="214">
        <v>0</v>
      </c>
      <c r="R223" s="214">
        <f>Q223*H223</f>
        <v>0</v>
      </c>
      <c r="S223" s="214">
        <v>0</v>
      </c>
      <c r="T223" s="215">
        <f>S223*H223</f>
        <v>0</v>
      </c>
      <c r="U223" s="37"/>
      <c r="V223" s="37"/>
      <c r="W223" s="37"/>
      <c r="X223" s="37"/>
      <c r="Y223" s="37"/>
      <c r="Z223" s="37"/>
      <c r="AA223" s="37"/>
      <c r="AB223" s="37"/>
      <c r="AC223" s="37"/>
      <c r="AD223" s="37"/>
      <c r="AE223" s="37"/>
      <c r="AR223" s="216" t="s">
        <v>473</v>
      </c>
      <c r="AT223" s="216" t="s">
        <v>582</v>
      </c>
      <c r="AU223" s="216" t="s">
        <v>87</v>
      </c>
      <c r="AY223" s="18" t="s">
        <v>283</v>
      </c>
      <c r="BE223" s="217">
        <f>IF(N223="základná",J223,0)</f>
        <v>0</v>
      </c>
      <c r="BF223" s="217">
        <f>IF(N223="znížená",J223,0)</f>
        <v>0</v>
      </c>
      <c r="BG223" s="217">
        <f>IF(N223="zákl. prenesená",J223,0)</f>
        <v>0</v>
      </c>
      <c r="BH223" s="217">
        <f>IF(N223="zníž. prenesená",J223,0)</f>
        <v>0</v>
      </c>
      <c r="BI223" s="217">
        <f>IF(N223="nulová",J223,0)</f>
        <v>0</v>
      </c>
      <c r="BJ223" s="18" t="s">
        <v>87</v>
      </c>
      <c r="BK223" s="217">
        <f>ROUND(I223*H223,2)</f>
        <v>0</v>
      </c>
      <c r="BL223" s="18" t="s">
        <v>358</v>
      </c>
      <c r="BM223" s="216" t="s">
        <v>1237</v>
      </c>
    </row>
    <row r="224" s="2" customFormat="1" ht="16.5" customHeight="1">
      <c r="A224" s="37"/>
      <c r="B224" s="168"/>
      <c r="C224" s="242" t="s">
        <v>759</v>
      </c>
      <c r="D224" s="242" t="s">
        <v>582</v>
      </c>
      <c r="E224" s="243" t="s">
        <v>6140</v>
      </c>
      <c r="F224" s="244" t="s">
        <v>6141</v>
      </c>
      <c r="G224" s="245" t="s">
        <v>373</v>
      </c>
      <c r="H224" s="246">
        <v>30</v>
      </c>
      <c r="I224" s="247"/>
      <c r="J224" s="248">
        <f>ROUND(I224*H224,2)</f>
        <v>0</v>
      </c>
      <c r="K224" s="249"/>
      <c r="L224" s="250"/>
      <c r="M224" s="251" t="s">
        <v>1</v>
      </c>
      <c r="N224" s="252" t="s">
        <v>41</v>
      </c>
      <c r="O224" s="81"/>
      <c r="P224" s="214">
        <f>O224*H224</f>
        <v>0</v>
      </c>
      <c r="Q224" s="214">
        <v>0</v>
      </c>
      <c r="R224" s="214">
        <f>Q224*H224</f>
        <v>0</v>
      </c>
      <c r="S224" s="214">
        <v>0</v>
      </c>
      <c r="T224" s="215">
        <f>S224*H224</f>
        <v>0</v>
      </c>
      <c r="U224" s="37"/>
      <c r="V224" s="37"/>
      <c r="W224" s="37"/>
      <c r="X224" s="37"/>
      <c r="Y224" s="37"/>
      <c r="Z224" s="37"/>
      <c r="AA224" s="37"/>
      <c r="AB224" s="37"/>
      <c r="AC224" s="37"/>
      <c r="AD224" s="37"/>
      <c r="AE224" s="37"/>
      <c r="AR224" s="216" t="s">
        <v>473</v>
      </c>
      <c r="AT224" s="216" t="s">
        <v>582</v>
      </c>
      <c r="AU224" s="216" t="s">
        <v>87</v>
      </c>
      <c r="AY224" s="18" t="s">
        <v>283</v>
      </c>
      <c r="BE224" s="217">
        <f>IF(N224="základná",J224,0)</f>
        <v>0</v>
      </c>
      <c r="BF224" s="217">
        <f>IF(N224="znížená",J224,0)</f>
        <v>0</v>
      </c>
      <c r="BG224" s="217">
        <f>IF(N224="zákl. prenesená",J224,0)</f>
        <v>0</v>
      </c>
      <c r="BH224" s="217">
        <f>IF(N224="zníž. prenesená",J224,0)</f>
        <v>0</v>
      </c>
      <c r="BI224" s="217">
        <f>IF(N224="nulová",J224,0)</f>
        <v>0</v>
      </c>
      <c r="BJ224" s="18" t="s">
        <v>87</v>
      </c>
      <c r="BK224" s="217">
        <f>ROUND(I224*H224,2)</f>
        <v>0</v>
      </c>
      <c r="BL224" s="18" t="s">
        <v>358</v>
      </c>
      <c r="BM224" s="216" t="s">
        <v>1247</v>
      </c>
    </row>
    <row r="225" s="2" customFormat="1" ht="24.15" customHeight="1">
      <c r="A225" s="37"/>
      <c r="B225" s="168"/>
      <c r="C225" s="204" t="s">
        <v>769</v>
      </c>
      <c r="D225" s="204" t="s">
        <v>285</v>
      </c>
      <c r="E225" s="205" t="s">
        <v>2686</v>
      </c>
      <c r="F225" s="206" t="s">
        <v>2687</v>
      </c>
      <c r="G225" s="207" t="s">
        <v>373</v>
      </c>
      <c r="H225" s="208">
        <v>83</v>
      </c>
      <c r="I225" s="209"/>
      <c r="J225" s="210">
        <f>ROUND(I225*H225,2)</f>
        <v>0</v>
      </c>
      <c r="K225" s="211"/>
      <c r="L225" s="38"/>
      <c r="M225" s="212" t="s">
        <v>1</v>
      </c>
      <c r="N225" s="213" t="s">
        <v>41</v>
      </c>
      <c r="O225" s="81"/>
      <c r="P225" s="214">
        <f>O225*H225</f>
        <v>0</v>
      </c>
      <c r="Q225" s="214">
        <v>0</v>
      </c>
      <c r="R225" s="214">
        <f>Q225*H225</f>
        <v>0</v>
      </c>
      <c r="S225" s="214">
        <v>0</v>
      </c>
      <c r="T225" s="215">
        <f>S225*H225</f>
        <v>0</v>
      </c>
      <c r="U225" s="37"/>
      <c r="V225" s="37"/>
      <c r="W225" s="37"/>
      <c r="X225" s="37"/>
      <c r="Y225" s="37"/>
      <c r="Z225" s="37"/>
      <c r="AA225" s="37"/>
      <c r="AB225" s="37"/>
      <c r="AC225" s="37"/>
      <c r="AD225" s="37"/>
      <c r="AE225" s="37"/>
      <c r="AR225" s="216" t="s">
        <v>358</v>
      </c>
      <c r="AT225" s="216" t="s">
        <v>285</v>
      </c>
      <c r="AU225" s="216" t="s">
        <v>87</v>
      </c>
      <c r="AY225" s="18" t="s">
        <v>283</v>
      </c>
      <c r="BE225" s="217">
        <f>IF(N225="základná",J225,0)</f>
        <v>0</v>
      </c>
      <c r="BF225" s="217">
        <f>IF(N225="znížená",J225,0)</f>
        <v>0</v>
      </c>
      <c r="BG225" s="217">
        <f>IF(N225="zákl. prenesená",J225,0)</f>
        <v>0</v>
      </c>
      <c r="BH225" s="217">
        <f>IF(N225="zníž. prenesená",J225,0)</f>
        <v>0</v>
      </c>
      <c r="BI225" s="217">
        <f>IF(N225="nulová",J225,0)</f>
        <v>0</v>
      </c>
      <c r="BJ225" s="18" t="s">
        <v>87</v>
      </c>
      <c r="BK225" s="217">
        <f>ROUND(I225*H225,2)</f>
        <v>0</v>
      </c>
      <c r="BL225" s="18" t="s">
        <v>358</v>
      </c>
      <c r="BM225" s="216" t="s">
        <v>1257</v>
      </c>
    </row>
    <row r="226" s="2" customFormat="1" ht="33" customHeight="1">
      <c r="A226" s="37"/>
      <c r="B226" s="168"/>
      <c r="C226" s="204" t="s">
        <v>774</v>
      </c>
      <c r="D226" s="204" t="s">
        <v>285</v>
      </c>
      <c r="E226" s="205" t="s">
        <v>6142</v>
      </c>
      <c r="F226" s="206" t="s">
        <v>6143</v>
      </c>
      <c r="G226" s="207" t="s">
        <v>373</v>
      </c>
      <c r="H226" s="208">
        <v>12</v>
      </c>
      <c r="I226" s="209"/>
      <c r="J226" s="210">
        <f>ROUND(I226*H226,2)</f>
        <v>0</v>
      </c>
      <c r="K226" s="211"/>
      <c r="L226" s="38"/>
      <c r="M226" s="212" t="s">
        <v>1</v>
      </c>
      <c r="N226" s="213" t="s">
        <v>41</v>
      </c>
      <c r="O226" s="81"/>
      <c r="P226" s="214">
        <f>O226*H226</f>
        <v>0</v>
      </c>
      <c r="Q226" s="214">
        <v>0</v>
      </c>
      <c r="R226" s="214">
        <f>Q226*H226</f>
        <v>0</v>
      </c>
      <c r="S226" s="214">
        <v>0</v>
      </c>
      <c r="T226" s="215">
        <f>S226*H226</f>
        <v>0</v>
      </c>
      <c r="U226" s="37"/>
      <c r="V226" s="37"/>
      <c r="W226" s="37"/>
      <c r="X226" s="37"/>
      <c r="Y226" s="37"/>
      <c r="Z226" s="37"/>
      <c r="AA226" s="37"/>
      <c r="AB226" s="37"/>
      <c r="AC226" s="37"/>
      <c r="AD226" s="37"/>
      <c r="AE226" s="37"/>
      <c r="AR226" s="216" t="s">
        <v>358</v>
      </c>
      <c r="AT226" s="216" t="s">
        <v>285</v>
      </c>
      <c r="AU226" s="216" t="s">
        <v>87</v>
      </c>
      <c r="AY226" s="18" t="s">
        <v>283</v>
      </c>
      <c r="BE226" s="217">
        <f>IF(N226="základná",J226,0)</f>
        <v>0</v>
      </c>
      <c r="BF226" s="217">
        <f>IF(N226="znížená",J226,0)</f>
        <v>0</v>
      </c>
      <c r="BG226" s="217">
        <f>IF(N226="zákl. prenesená",J226,0)</f>
        <v>0</v>
      </c>
      <c r="BH226" s="217">
        <f>IF(N226="zníž. prenesená",J226,0)</f>
        <v>0</v>
      </c>
      <c r="BI226" s="217">
        <f>IF(N226="nulová",J226,0)</f>
        <v>0</v>
      </c>
      <c r="BJ226" s="18" t="s">
        <v>87</v>
      </c>
      <c r="BK226" s="217">
        <f>ROUND(I226*H226,2)</f>
        <v>0</v>
      </c>
      <c r="BL226" s="18" t="s">
        <v>358</v>
      </c>
      <c r="BM226" s="216" t="s">
        <v>1267</v>
      </c>
    </row>
    <row r="227" s="2" customFormat="1" ht="24.15" customHeight="1">
      <c r="A227" s="37"/>
      <c r="B227" s="168"/>
      <c r="C227" s="204" t="s">
        <v>779</v>
      </c>
      <c r="D227" s="204" t="s">
        <v>285</v>
      </c>
      <c r="E227" s="205" t="s">
        <v>6144</v>
      </c>
      <c r="F227" s="206" t="s">
        <v>6145</v>
      </c>
      <c r="G227" s="207" t="s">
        <v>979</v>
      </c>
      <c r="H227" s="255"/>
      <c r="I227" s="209"/>
      <c r="J227" s="210">
        <f>ROUND(I227*H227,2)</f>
        <v>0</v>
      </c>
      <c r="K227" s="211"/>
      <c r="L227" s="38"/>
      <c r="M227" s="212" t="s">
        <v>1</v>
      </c>
      <c r="N227" s="213" t="s">
        <v>41</v>
      </c>
      <c r="O227" s="81"/>
      <c r="P227" s="214">
        <f>O227*H227</f>
        <v>0</v>
      </c>
      <c r="Q227" s="214">
        <v>0</v>
      </c>
      <c r="R227" s="214">
        <f>Q227*H227</f>
        <v>0</v>
      </c>
      <c r="S227" s="214">
        <v>0</v>
      </c>
      <c r="T227" s="215">
        <f>S227*H227</f>
        <v>0</v>
      </c>
      <c r="U227" s="37"/>
      <c r="V227" s="37"/>
      <c r="W227" s="37"/>
      <c r="X227" s="37"/>
      <c r="Y227" s="37"/>
      <c r="Z227" s="37"/>
      <c r="AA227" s="37"/>
      <c r="AB227" s="37"/>
      <c r="AC227" s="37"/>
      <c r="AD227" s="37"/>
      <c r="AE227" s="37"/>
      <c r="AR227" s="216" t="s">
        <v>358</v>
      </c>
      <c r="AT227" s="216" t="s">
        <v>285</v>
      </c>
      <c r="AU227" s="216" t="s">
        <v>87</v>
      </c>
      <c r="AY227" s="18" t="s">
        <v>283</v>
      </c>
      <c r="BE227" s="217">
        <f>IF(N227="základná",J227,0)</f>
        <v>0</v>
      </c>
      <c r="BF227" s="217">
        <f>IF(N227="znížená",J227,0)</f>
        <v>0</v>
      </c>
      <c r="BG227" s="217">
        <f>IF(N227="zákl. prenesená",J227,0)</f>
        <v>0</v>
      </c>
      <c r="BH227" s="217">
        <f>IF(N227="zníž. prenesená",J227,0)</f>
        <v>0</v>
      </c>
      <c r="BI227" s="217">
        <f>IF(N227="nulová",J227,0)</f>
        <v>0</v>
      </c>
      <c r="BJ227" s="18" t="s">
        <v>87</v>
      </c>
      <c r="BK227" s="217">
        <f>ROUND(I227*H227,2)</f>
        <v>0</v>
      </c>
      <c r="BL227" s="18" t="s">
        <v>358</v>
      </c>
      <c r="BM227" s="216" t="s">
        <v>1278</v>
      </c>
    </row>
    <row r="228" s="12" customFormat="1" ht="22.8" customHeight="1">
      <c r="A228" s="12"/>
      <c r="B228" s="191"/>
      <c r="C228" s="12"/>
      <c r="D228" s="192" t="s">
        <v>74</v>
      </c>
      <c r="E228" s="202" t="s">
        <v>1723</v>
      </c>
      <c r="F228" s="202" t="s">
        <v>1724</v>
      </c>
      <c r="G228" s="12"/>
      <c r="H228" s="12"/>
      <c r="I228" s="194"/>
      <c r="J228" s="203">
        <f>BK228</f>
        <v>0</v>
      </c>
      <c r="K228" s="12"/>
      <c r="L228" s="191"/>
      <c r="M228" s="196"/>
      <c r="N228" s="197"/>
      <c r="O228" s="197"/>
      <c r="P228" s="198">
        <f>SUM(P229:P230)</f>
        <v>0</v>
      </c>
      <c r="Q228" s="197"/>
      <c r="R228" s="198">
        <f>SUM(R229:R230)</f>
        <v>0</v>
      </c>
      <c r="S228" s="197"/>
      <c r="T228" s="199">
        <f>SUM(T229:T230)</f>
        <v>0</v>
      </c>
      <c r="U228" s="12"/>
      <c r="V228" s="12"/>
      <c r="W228" s="12"/>
      <c r="X228" s="12"/>
      <c r="Y228" s="12"/>
      <c r="Z228" s="12"/>
      <c r="AA228" s="12"/>
      <c r="AB228" s="12"/>
      <c r="AC228" s="12"/>
      <c r="AD228" s="12"/>
      <c r="AE228" s="12"/>
      <c r="AR228" s="192" t="s">
        <v>87</v>
      </c>
      <c r="AT228" s="200" t="s">
        <v>74</v>
      </c>
      <c r="AU228" s="200" t="s">
        <v>82</v>
      </c>
      <c r="AY228" s="192" t="s">
        <v>283</v>
      </c>
      <c r="BK228" s="201">
        <f>SUM(BK229:BK230)</f>
        <v>0</v>
      </c>
    </row>
    <row r="229" s="2" customFormat="1" ht="33" customHeight="1">
      <c r="A229" s="37"/>
      <c r="B229" s="168"/>
      <c r="C229" s="204" t="s">
        <v>788</v>
      </c>
      <c r="D229" s="204" t="s">
        <v>285</v>
      </c>
      <c r="E229" s="205" t="s">
        <v>2692</v>
      </c>
      <c r="F229" s="206" t="s">
        <v>2693</v>
      </c>
      <c r="G229" s="207" t="s">
        <v>649</v>
      </c>
      <c r="H229" s="208">
        <v>390</v>
      </c>
      <c r="I229" s="209"/>
      <c r="J229" s="210">
        <f>ROUND(I229*H229,2)</f>
        <v>0</v>
      </c>
      <c r="K229" s="211"/>
      <c r="L229" s="38"/>
      <c r="M229" s="212" t="s">
        <v>1</v>
      </c>
      <c r="N229" s="213" t="s">
        <v>41</v>
      </c>
      <c r="O229" s="81"/>
      <c r="P229" s="214">
        <f>O229*H229</f>
        <v>0</v>
      </c>
      <c r="Q229" s="214">
        <v>0</v>
      </c>
      <c r="R229" s="214">
        <f>Q229*H229</f>
        <v>0</v>
      </c>
      <c r="S229" s="214">
        <v>0</v>
      </c>
      <c r="T229" s="215">
        <f>S229*H229</f>
        <v>0</v>
      </c>
      <c r="U229" s="37"/>
      <c r="V229" s="37"/>
      <c r="W229" s="37"/>
      <c r="X229" s="37"/>
      <c r="Y229" s="37"/>
      <c r="Z229" s="37"/>
      <c r="AA229" s="37"/>
      <c r="AB229" s="37"/>
      <c r="AC229" s="37"/>
      <c r="AD229" s="37"/>
      <c r="AE229" s="37"/>
      <c r="AR229" s="216" t="s">
        <v>358</v>
      </c>
      <c r="AT229" s="216" t="s">
        <v>285</v>
      </c>
      <c r="AU229" s="216" t="s">
        <v>87</v>
      </c>
      <c r="AY229" s="18" t="s">
        <v>283</v>
      </c>
      <c r="BE229" s="217">
        <f>IF(N229="základná",J229,0)</f>
        <v>0</v>
      </c>
      <c r="BF229" s="217">
        <f>IF(N229="znížená",J229,0)</f>
        <v>0</v>
      </c>
      <c r="BG229" s="217">
        <f>IF(N229="zákl. prenesená",J229,0)</f>
        <v>0</v>
      </c>
      <c r="BH229" s="217">
        <f>IF(N229="zníž. prenesená",J229,0)</f>
        <v>0</v>
      </c>
      <c r="BI229" s="217">
        <f>IF(N229="nulová",J229,0)</f>
        <v>0</v>
      </c>
      <c r="BJ229" s="18" t="s">
        <v>87</v>
      </c>
      <c r="BK229" s="217">
        <f>ROUND(I229*H229,2)</f>
        <v>0</v>
      </c>
      <c r="BL229" s="18" t="s">
        <v>358</v>
      </c>
      <c r="BM229" s="216" t="s">
        <v>1291</v>
      </c>
    </row>
    <row r="230" s="2" customFormat="1" ht="24.15" customHeight="1">
      <c r="A230" s="37"/>
      <c r="B230" s="168"/>
      <c r="C230" s="204" t="s">
        <v>798</v>
      </c>
      <c r="D230" s="204" t="s">
        <v>285</v>
      </c>
      <c r="E230" s="205" t="s">
        <v>2694</v>
      </c>
      <c r="F230" s="206" t="s">
        <v>2695</v>
      </c>
      <c r="G230" s="207" t="s">
        <v>649</v>
      </c>
      <c r="H230" s="208">
        <v>590</v>
      </c>
      <c r="I230" s="209"/>
      <c r="J230" s="210">
        <f>ROUND(I230*H230,2)</f>
        <v>0</v>
      </c>
      <c r="K230" s="211"/>
      <c r="L230" s="38"/>
      <c r="M230" s="212" t="s">
        <v>1</v>
      </c>
      <c r="N230" s="213" t="s">
        <v>41</v>
      </c>
      <c r="O230" s="81"/>
      <c r="P230" s="214">
        <f>O230*H230</f>
        <v>0</v>
      </c>
      <c r="Q230" s="214">
        <v>0</v>
      </c>
      <c r="R230" s="214">
        <f>Q230*H230</f>
        <v>0</v>
      </c>
      <c r="S230" s="214">
        <v>0</v>
      </c>
      <c r="T230" s="215">
        <f>S230*H230</f>
        <v>0</v>
      </c>
      <c r="U230" s="37"/>
      <c r="V230" s="37"/>
      <c r="W230" s="37"/>
      <c r="X230" s="37"/>
      <c r="Y230" s="37"/>
      <c r="Z230" s="37"/>
      <c r="AA230" s="37"/>
      <c r="AB230" s="37"/>
      <c r="AC230" s="37"/>
      <c r="AD230" s="37"/>
      <c r="AE230" s="37"/>
      <c r="AR230" s="216" t="s">
        <v>358</v>
      </c>
      <c r="AT230" s="216" t="s">
        <v>285</v>
      </c>
      <c r="AU230" s="216" t="s">
        <v>87</v>
      </c>
      <c r="AY230" s="18" t="s">
        <v>283</v>
      </c>
      <c r="BE230" s="217">
        <f>IF(N230="základná",J230,0)</f>
        <v>0</v>
      </c>
      <c r="BF230" s="217">
        <f>IF(N230="znížená",J230,0)</f>
        <v>0</v>
      </c>
      <c r="BG230" s="217">
        <f>IF(N230="zákl. prenesená",J230,0)</f>
        <v>0</v>
      </c>
      <c r="BH230" s="217">
        <f>IF(N230="zníž. prenesená",J230,0)</f>
        <v>0</v>
      </c>
      <c r="BI230" s="217">
        <f>IF(N230="nulová",J230,0)</f>
        <v>0</v>
      </c>
      <c r="BJ230" s="18" t="s">
        <v>87</v>
      </c>
      <c r="BK230" s="217">
        <f>ROUND(I230*H230,2)</f>
        <v>0</v>
      </c>
      <c r="BL230" s="18" t="s">
        <v>358</v>
      </c>
      <c r="BM230" s="216" t="s">
        <v>1299</v>
      </c>
    </row>
    <row r="231" s="12" customFormat="1" ht="25.92" customHeight="1">
      <c r="A231" s="12"/>
      <c r="B231" s="191"/>
      <c r="C231" s="12"/>
      <c r="D231" s="192" t="s">
        <v>74</v>
      </c>
      <c r="E231" s="193" t="s">
        <v>2696</v>
      </c>
      <c r="F231" s="193" t="s">
        <v>2697</v>
      </c>
      <c r="G231" s="12"/>
      <c r="H231" s="12"/>
      <c r="I231" s="194"/>
      <c r="J231" s="195">
        <f>BK231</f>
        <v>0</v>
      </c>
      <c r="K231" s="12"/>
      <c r="L231" s="191"/>
      <c r="M231" s="196"/>
      <c r="N231" s="197"/>
      <c r="O231" s="197"/>
      <c r="P231" s="198">
        <f>SUM(P232:P233)</f>
        <v>0</v>
      </c>
      <c r="Q231" s="197"/>
      <c r="R231" s="198">
        <f>SUM(R232:R233)</f>
        <v>0</v>
      </c>
      <c r="S231" s="197"/>
      <c r="T231" s="199">
        <f>SUM(T232:T233)</f>
        <v>0</v>
      </c>
      <c r="U231" s="12"/>
      <c r="V231" s="12"/>
      <c r="W231" s="12"/>
      <c r="X231" s="12"/>
      <c r="Y231" s="12"/>
      <c r="Z231" s="12"/>
      <c r="AA231" s="12"/>
      <c r="AB231" s="12"/>
      <c r="AC231" s="12"/>
      <c r="AD231" s="12"/>
      <c r="AE231" s="12"/>
      <c r="AR231" s="192" t="s">
        <v>289</v>
      </c>
      <c r="AT231" s="200" t="s">
        <v>74</v>
      </c>
      <c r="AU231" s="200" t="s">
        <v>75</v>
      </c>
      <c r="AY231" s="192" t="s">
        <v>283</v>
      </c>
      <c r="BK231" s="201">
        <f>SUM(BK232:BK233)</f>
        <v>0</v>
      </c>
    </row>
    <row r="232" s="2" customFormat="1" ht="33" customHeight="1">
      <c r="A232" s="37"/>
      <c r="B232" s="168"/>
      <c r="C232" s="204" t="s">
        <v>803</v>
      </c>
      <c r="D232" s="204" t="s">
        <v>285</v>
      </c>
      <c r="E232" s="205" t="s">
        <v>2698</v>
      </c>
      <c r="F232" s="206" t="s">
        <v>2699</v>
      </c>
      <c r="G232" s="207" t="s">
        <v>2121</v>
      </c>
      <c r="H232" s="208">
        <v>12</v>
      </c>
      <c r="I232" s="209"/>
      <c r="J232" s="210">
        <f>ROUND(I232*H232,2)</f>
        <v>0</v>
      </c>
      <c r="K232" s="211"/>
      <c r="L232" s="38"/>
      <c r="M232" s="212" t="s">
        <v>1</v>
      </c>
      <c r="N232" s="213" t="s">
        <v>41</v>
      </c>
      <c r="O232" s="81"/>
      <c r="P232" s="214">
        <f>O232*H232</f>
        <v>0</v>
      </c>
      <c r="Q232" s="214">
        <v>0</v>
      </c>
      <c r="R232" s="214">
        <f>Q232*H232</f>
        <v>0</v>
      </c>
      <c r="S232" s="214">
        <v>0</v>
      </c>
      <c r="T232" s="215">
        <f>S232*H232</f>
        <v>0</v>
      </c>
      <c r="U232" s="37"/>
      <c r="V232" s="37"/>
      <c r="W232" s="37"/>
      <c r="X232" s="37"/>
      <c r="Y232" s="37"/>
      <c r="Z232" s="37"/>
      <c r="AA232" s="37"/>
      <c r="AB232" s="37"/>
      <c r="AC232" s="37"/>
      <c r="AD232" s="37"/>
      <c r="AE232" s="37"/>
      <c r="AR232" s="216" t="s">
        <v>2700</v>
      </c>
      <c r="AT232" s="216" t="s">
        <v>285</v>
      </c>
      <c r="AU232" s="216" t="s">
        <v>82</v>
      </c>
      <c r="AY232" s="18" t="s">
        <v>283</v>
      </c>
      <c r="BE232" s="217">
        <f>IF(N232="základná",J232,0)</f>
        <v>0</v>
      </c>
      <c r="BF232" s="217">
        <f>IF(N232="znížená",J232,0)</f>
        <v>0</v>
      </c>
      <c r="BG232" s="217">
        <f>IF(N232="zákl. prenesená",J232,0)</f>
        <v>0</v>
      </c>
      <c r="BH232" s="217">
        <f>IF(N232="zníž. prenesená",J232,0)</f>
        <v>0</v>
      </c>
      <c r="BI232" s="217">
        <f>IF(N232="nulová",J232,0)</f>
        <v>0</v>
      </c>
      <c r="BJ232" s="18" t="s">
        <v>87</v>
      </c>
      <c r="BK232" s="217">
        <f>ROUND(I232*H232,2)</f>
        <v>0</v>
      </c>
      <c r="BL232" s="18" t="s">
        <v>2700</v>
      </c>
      <c r="BM232" s="216" t="s">
        <v>1308</v>
      </c>
    </row>
    <row r="233" s="2" customFormat="1" ht="33" customHeight="1">
      <c r="A233" s="37"/>
      <c r="B233" s="168"/>
      <c r="C233" s="204" t="s">
        <v>807</v>
      </c>
      <c r="D233" s="204" t="s">
        <v>285</v>
      </c>
      <c r="E233" s="205" t="s">
        <v>2701</v>
      </c>
      <c r="F233" s="206" t="s">
        <v>2702</v>
      </c>
      <c r="G233" s="207" t="s">
        <v>2121</v>
      </c>
      <c r="H233" s="208">
        <v>48</v>
      </c>
      <c r="I233" s="209"/>
      <c r="J233" s="210">
        <f>ROUND(I233*H233,2)</f>
        <v>0</v>
      </c>
      <c r="K233" s="211"/>
      <c r="L233" s="38"/>
      <c r="M233" s="256" t="s">
        <v>1</v>
      </c>
      <c r="N233" s="257" t="s">
        <v>41</v>
      </c>
      <c r="O233" s="258"/>
      <c r="P233" s="259">
        <f>O233*H233</f>
        <v>0</v>
      </c>
      <c r="Q233" s="259">
        <v>0</v>
      </c>
      <c r="R233" s="259">
        <f>Q233*H233</f>
        <v>0</v>
      </c>
      <c r="S233" s="259">
        <v>0</v>
      </c>
      <c r="T233" s="260">
        <f>S233*H233</f>
        <v>0</v>
      </c>
      <c r="U233" s="37"/>
      <c r="V233" s="37"/>
      <c r="W233" s="37"/>
      <c r="X233" s="37"/>
      <c r="Y233" s="37"/>
      <c r="Z233" s="37"/>
      <c r="AA233" s="37"/>
      <c r="AB233" s="37"/>
      <c r="AC233" s="37"/>
      <c r="AD233" s="37"/>
      <c r="AE233" s="37"/>
      <c r="AR233" s="216" t="s">
        <v>2700</v>
      </c>
      <c r="AT233" s="216" t="s">
        <v>285</v>
      </c>
      <c r="AU233" s="216" t="s">
        <v>82</v>
      </c>
      <c r="AY233" s="18" t="s">
        <v>283</v>
      </c>
      <c r="BE233" s="217">
        <f>IF(N233="základná",J233,0)</f>
        <v>0</v>
      </c>
      <c r="BF233" s="217">
        <f>IF(N233="znížená",J233,0)</f>
        <v>0</v>
      </c>
      <c r="BG233" s="217">
        <f>IF(N233="zákl. prenesená",J233,0)</f>
        <v>0</v>
      </c>
      <c r="BH233" s="217">
        <f>IF(N233="zníž. prenesená",J233,0)</f>
        <v>0</v>
      </c>
      <c r="BI233" s="217">
        <f>IF(N233="nulová",J233,0)</f>
        <v>0</v>
      </c>
      <c r="BJ233" s="18" t="s">
        <v>87</v>
      </c>
      <c r="BK233" s="217">
        <f>ROUND(I233*H233,2)</f>
        <v>0</v>
      </c>
      <c r="BL233" s="18" t="s">
        <v>2700</v>
      </c>
      <c r="BM233" s="216" t="s">
        <v>1318</v>
      </c>
    </row>
    <row r="234" s="2" customFormat="1" ht="6.96" customHeight="1">
      <c r="A234" s="37"/>
      <c r="B234" s="64"/>
      <c r="C234" s="65"/>
      <c r="D234" s="65"/>
      <c r="E234" s="65"/>
      <c r="F234" s="65"/>
      <c r="G234" s="65"/>
      <c r="H234" s="65"/>
      <c r="I234" s="65"/>
      <c r="J234" s="65"/>
      <c r="K234" s="65"/>
      <c r="L234" s="38"/>
      <c r="M234" s="37"/>
      <c r="O234" s="37"/>
      <c r="P234" s="37"/>
      <c r="Q234" s="37"/>
      <c r="R234" s="37"/>
      <c r="S234" s="37"/>
      <c r="T234" s="37"/>
      <c r="U234" s="37"/>
      <c r="V234" s="37"/>
      <c r="W234" s="37"/>
      <c r="X234" s="37"/>
      <c r="Y234" s="37"/>
      <c r="Z234" s="37"/>
      <c r="AA234" s="37"/>
      <c r="AB234" s="37"/>
      <c r="AC234" s="37"/>
      <c r="AD234" s="37"/>
      <c r="AE234" s="37"/>
    </row>
  </sheetData>
  <autoFilter ref="C138:K233"/>
  <mergeCells count="17">
    <mergeCell ref="E7:H7"/>
    <mergeCell ref="E9:H9"/>
    <mergeCell ref="E11:H11"/>
    <mergeCell ref="E20:H20"/>
    <mergeCell ref="E29:H29"/>
    <mergeCell ref="E85:H85"/>
    <mergeCell ref="E87:H87"/>
    <mergeCell ref="E89:H89"/>
    <mergeCell ref="D111:F111"/>
    <mergeCell ref="D112:F112"/>
    <mergeCell ref="D113:F113"/>
    <mergeCell ref="D114:F114"/>
    <mergeCell ref="D115:F115"/>
    <mergeCell ref="E127:H127"/>
    <mergeCell ref="E129:H129"/>
    <mergeCell ref="E131:H131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3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7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8" t="s">
        <v>184</v>
      </c>
    </row>
    <row r="3" s="1" customFormat="1" ht="6.96" customHeight="1">
      <c r="B3" s="19"/>
      <c r="C3" s="20"/>
      <c r="D3" s="20"/>
      <c r="E3" s="20"/>
      <c r="F3" s="20"/>
      <c r="G3" s="20"/>
      <c r="H3" s="20"/>
      <c r="I3" s="20"/>
      <c r="J3" s="20"/>
      <c r="K3" s="20"/>
      <c r="L3" s="21"/>
      <c r="AT3" s="18" t="s">
        <v>75</v>
      </c>
    </row>
    <row r="4" s="1" customFormat="1" ht="24.96" customHeight="1">
      <c r="B4" s="21"/>
      <c r="D4" s="22" t="s">
        <v>221</v>
      </c>
      <c r="L4" s="21"/>
      <c r="M4" s="133" t="s">
        <v>9</v>
      </c>
      <c r="AT4" s="18" t="s">
        <v>3</v>
      </c>
    </row>
    <row r="5" s="1" customFormat="1" ht="6.96" customHeight="1">
      <c r="B5" s="21"/>
      <c r="L5" s="21"/>
    </row>
    <row r="6" s="1" customFormat="1" ht="12" customHeight="1">
      <c r="B6" s="21"/>
      <c r="D6" s="31" t="s">
        <v>15</v>
      </c>
      <c r="L6" s="21"/>
    </row>
    <row r="7" s="1" customFormat="1" ht="26.25" customHeight="1">
      <c r="B7" s="21"/>
      <c r="E7" s="134" t="str">
        <f>'Rekapitulácia stavby'!K6</f>
        <v>Komplexná rekonštrukcia a realizácia nadstavby budovy študenského domova4,Tr. SNP53,Banská Bystrica</v>
      </c>
      <c r="F7" s="31"/>
      <c r="G7" s="31"/>
      <c r="H7" s="31"/>
      <c r="L7" s="21"/>
    </row>
    <row r="8" s="1" customFormat="1" ht="12" customHeight="1">
      <c r="B8" s="21"/>
      <c r="D8" s="31" t="s">
        <v>222</v>
      </c>
      <c r="L8" s="21"/>
    </row>
    <row r="9" s="2" customFormat="1" ht="16.5" customHeight="1">
      <c r="A9" s="37"/>
      <c r="B9" s="38"/>
      <c r="C9" s="37"/>
      <c r="D9" s="37"/>
      <c r="E9" s="134" t="s">
        <v>5317</v>
      </c>
      <c r="F9" s="37"/>
      <c r="G9" s="37"/>
      <c r="H9" s="37"/>
      <c r="I9" s="37"/>
      <c r="J9" s="37"/>
      <c r="K9" s="37"/>
      <c r="L9" s="59"/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</row>
    <row r="10" s="2" customFormat="1" ht="12" customHeight="1">
      <c r="A10" s="37"/>
      <c r="B10" s="38"/>
      <c r="C10" s="37"/>
      <c r="D10" s="31" t="s">
        <v>224</v>
      </c>
      <c r="E10" s="37"/>
      <c r="F10" s="37"/>
      <c r="G10" s="37"/>
      <c r="H10" s="37"/>
      <c r="I10" s="37"/>
      <c r="J10" s="37"/>
      <c r="K10" s="37"/>
      <c r="L10" s="59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</row>
    <row r="11" s="2" customFormat="1" ht="16.5" customHeight="1">
      <c r="A11" s="37"/>
      <c r="B11" s="38"/>
      <c r="C11" s="37"/>
      <c r="D11" s="37"/>
      <c r="E11" s="71" t="s">
        <v>6146</v>
      </c>
      <c r="F11" s="37"/>
      <c r="G11" s="37"/>
      <c r="H11" s="37"/>
      <c r="I11" s="37"/>
      <c r="J11" s="37"/>
      <c r="K11" s="37"/>
      <c r="L11" s="59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</row>
    <row r="12" s="2" customFormat="1">
      <c r="A12" s="37"/>
      <c r="B12" s="38"/>
      <c r="C12" s="37"/>
      <c r="D12" s="37"/>
      <c r="E12" s="37"/>
      <c r="F12" s="37"/>
      <c r="G12" s="37"/>
      <c r="H12" s="37"/>
      <c r="I12" s="37"/>
      <c r="J12" s="37"/>
      <c r="K12" s="37"/>
      <c r="L12" s="59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</row>
    <row r="13" s="2" customFormat="1" ht="12" customHeight="1">
      <c r="A13" s="37"/>
      <c r="B13" s="38"/>
      <c r="C13" s="37"/>
      <c r="D13" s="31" t="s">
        <v>17</v>
      </c>
      <c r="E13" s="37"/>
      <c r="F13" s="26" t="s">
        <v>1</v>
      </c>
      <c r="G13" s="37"/>
      <c r="H13" s="37"/>
      <c r="I13" s="31" t="s">
        <v>18</v>
      </c>
      <c r="J13" s="26" t="s">
        <v>1</v>
      </c>
      <c r="K13" s="37"/>
      <c r="L13" s="59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</row>
    <row r="14" s="2" customFormat="1" ht="12" customHeight="1">
      <c r="A14" s="37"/>
      <c r="B14" s="38"/>
      <c r="C14" s="37"/>
      <c r="D14" s="31" t="s">
        <v>19</v>
      </c>
      <c r="E14" s="37"/>
      <c r="F14" s="26" t="s">
        <v>33</v>
      </c>
      <c r="G14" s="37"/>
      <c r="H14" s="37"/>
      <c r="I14" s="31" t="s">
        <v>21</v>
      </c>
      <c r="J14" s="73" t="str">
        <f>'Rekapitulácia stavby'!AN8</f>
        <v>10. 9. 2024</v>
      </c>
      <c r="K14" s="37"/>
      <c r="L14" s="59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="2" customFormat="1" ht="10.8" customHeight="1">
      <c r="A15" s="37"/>
      <c r="B15" s="38"/>
      <c r="C15" s="37"/>
      <c r="D15" s="37"/>
      <c r="E15" s="37"/>
      <c r="F15" s="37"/>
      <c r="G15" s="37"/>
      <c r="H15" s="37"/>
      <c r="I15" s="37"/>
      <c r="J15" s="37"/>
      <c r="K15" s="37"/>
      <c r="L15" s="59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="2" customFormat="1" ht="12" customHeight="1">
      <c r="A16" s="37"/>
      <c r="B16" s="38"/>
      <c r="C16" s="37"/>
      <c r="D16" s="31" t="s">
        <v>23</v>
      </c>
      <c r="E16" s="37"/>
      <c r="F16" s="37"/>
      <c r="G16" s="37"/>
      <c r="H16" s="37"/>
      <c r="I16" s="31" t="s">
        <v>24</v>
      </c>
      <c r="J16" s="26" t="str">
        <f>IF('Rekapitulácia stavby'!AN10="","",'Rekapitulácia stavby'!AN10)</f>
        <v/>
      </c>
      <c r="K16" s="37"/>
      <c r="L16" s="59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="2" customFormat="1" ht="18" customHeight="1">
      <c r="A17" s="37"/>
      <c r="B17" s="38"/>
      <c r="C17" s="37"/>
      <c r="D17" s="37"/>
      <c r="E17" s="26" t="str">
        <f>IF('Rekapitulácia stavby'!E11="","",'Rekapitulácia stavby'!E11)</f>
        <v>Univerzita Mateja Bela v Banskej Bystrici</v>
      </c>
      <c r="F17" s="37"/>
      <c r="G17" s="37"/>
      <c r="H17" s="37"/>
      <c r="I17" s="31" t="s">
        <v>26</v>
      </c>
      <c r="J17" s="26" t="str">
        <f>IF('Rekapitulácia stavby'!AN11="","",'Rekapitulácia stavby'!AN11)</f>
        <v/>
      </c>
      <c r="K17" s="37"/>
      <c r="L17" s="59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="2" customFormat="1" ht="6.96" customHeight="1">
      <c r="A18" s="37"/>
      <c r="B18" s="38"/>
      <c r="C18" s="37"/>
      <c r="D18" s="37"/>
      <c r="E18" s="37"/>
      <c r="F18" s="37"/>
      <c r="G18" s="37"/>
      <c r="H18" s="37"/>
      <c r="I18" s="37"/>
      <c r="J18" s="37"/>
      <c r="K18" s="37"/>
      <c r="L18" s="59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="2" customFormat="1" ht="12" customHeight="1">
      <c r="A19" s="37"/>
      <c r="B19" s="38"/>
      <c r="C19" s="37"/>
      <c r="D19" s="31" t="s">
        <v>27</v>
      </c>
      <c r="E19" s="37"/>
      <c r="F19" s="37"/>
      <c r="G19" s="37"/>
      <c r="H19" s="37"/>
      <c r="I19" s="31" t="s">
        <v>24</v>
      </c>
      <c r="J19" s="32" t="str">
        <f>'Rekapitulácia stavby'!AN13</f>
        <v>Vyplň údaj</v>
      </c>
      <c r="K19" s="37"/>
      <c r="L19" s="59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="2" customFormat="1" ht="18" customHeight="1">
      <c r="A20" s="37"/>
      <c r="B20" s="38"/>
      <c r="C20" s="37"/>
      <c r="D20" s="37"/>
      <c r="E20" s="32" t="str">
        <f>'Rekapitulácia stavby'!E14</f>
        <v>Vyplň údaj</v>
      </c>
      <c r="F20" s="26"/>
      <c r="G20" s="26"/>
      <c r="H20" s="26"/>
      <c r="I20" s="31" t="s">
        <v>26</v>
      </c>
      <c r="J20" s="32" t="str">
        <f>'Rekapitulácia stavby'!AN14</f>
        <v>Vyplň údaj</v>
      </c>
      <c r="K20" s="37"/>
      <c r="L20" s="59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="2" customFormat="1" ht="6.96" customHeight="1">
      <c r="A21" s="37"/>
      <c r="B21" s="38"/>
      <c r="C21" s="37"/>
      <c r="D21" s="37"/>
      <c r="E21" s="37"/>
      <c r="F21" s="37"/>
      <c r="G21" s="37"/>
      <c r="H21" s="37"/>
      <c r="I21" s="37"/>
      <c r="J21" s="37"/>
      <c r="K21" s="37"/>
      <c r="L21" s="59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="2" customFormat="1" ht="12" customHeight="1">
      <c r="A22" s="37"/>
      <c r="B22" s="38"/>
      <c r="C22" s="37"/>
      <c r="D22" s="31" t="s">
        <v>29</v>
      </c>
      <c r="E22" s="37"/>
      <c r="F22" s="37"/>
      <c r="G22" s="37"/>
      <c r="H22" s="37"/>
      <c r="I22" s="31" t="s">
        <v>24</v>
      </c>
      <c r="J22" s="26" t="str">
        <f>IF('Rekapitulácia stavby'!AN16="","",'Rekapitulácia stavby'!AN16)</f>
        <v/>
      </c>
      <c r="K22" s="37"/>
      <c r="L22" s="59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="2" customFormat="1" ht="18" customHeight="1">
      <c r="A23" s="37"/>
      <c r="B23" s="38"/>
      <c r="C23" s="37"/>
      <c r="D23" s="37"/>
      <c r="E23" s="26" t="str">
        <f>IF('Rekapitulácia stavby'!E17="","",'Rekapitulácia stavby'!E17)</f>
        <v>Insvet s.r.o.,Koeice</v>
      </c>
      <c r="F23" s="37"/>
      <c r="G23" s="37"/>
      <c r="H23" s="37"/>
      <c r="I23" s="31" t="s">
        <v>26</v>
      </c>
      <c r="J23" s="26" t="str">
        <f>IF('Rekapitulácia stavby'!AN17="","",'Rekapitulácia stavby'!AN17)</f>
        <v/>
      </c>
      <c r="K23" s="37"/>
      <c r="L23" s="59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="2" customFormat="1" ht="6.96" customHeight="1">
      <c r="A24" s="37"/>
      <c r="B24" s="38"/>
      <c r="C24" s="37"/>
      <c r="D24" s="37"/>
      <c r="E24" s="37"/>
      <c r="F24" s="37"/>
      <c r="G24" s="37"/>
      <c r="H24" s="37"/>
      <c r="I24" s="37"/>
      <c r="J24" s="37"/>
      <c r="K24" s="37"/>
      <c r="L24" s="59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="2" customFormat="1" ht="12" customHeight="1">
      <c r="A25" s="37"/>
      <c r="B25" s="38"/>
      <c r="C25" s="37"/>
      <c r="D25" s="31" t="s">
        <v>32</v>
      </c>
      <c r="E25" s="37"/>
      <c r="F25" s="37"/>
      <c r="G25" s="37"/>
      <c r="H25" s="37"/>
      <c r="I25" s="31" t="s">
        <v>24</v>
      </c>
      <c r="J25" s="26" t="str">
        <f>IF('Rekapitulácia stavby'!AN19="","",'Rekapitulácia stavby'!AN19)</f>
        <v/>
      </c>
      <c r="K25" s="37"/>
      <c r="L25" s="59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</row>
    <row r="26" s="2" customFormat="1" ht="18" customHeight="1">
      <c r="A26" s="37"/>
      <c r="B26" s="38"/>
      <c r="C26" s="37"/>
      <c r="D26" s="37"/>
      <c r="E26" s="26" t="str">
        <f>IF('Rekapitulácia stavby'!E20="","",'Rekapitulácia stavby'!E20)</f>
        <v xml:space="preserve"> </v>
      </c>
      <c r="F26" s="37"/>
      <c r="G26" s="37"/>
      <c r="H26" s="37"/>
      <c r="I26" s="31" t="s">
        <v>26</v>
      </c>
      <c r="J26" s="26" t="str">
        <f>IF('Rekapitulácia stavby'!AN20="","",'Rekapitulácia stavby'!AN20)</f>
        <v/>
      </c>
      <c r="K26" s="37"/>
      <c r="L26" s="59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="2" customFormat="1" ht="6.96" customHeight="1">
      <c r="A27" s="37"/>
      <c r="B27" s="38"/>
      <c r="C27" s="37"/>
      <c r="D27" s="37"/>
      <c r="E27" s="37"/>
      <c r="F27" s="37"/>
      <c r="G27" s="37"/>
      <c r="H27" s="37"/>
      <c r="I27" s="37"/>
      <c r="J27" s="37"/>
      <c r="K27" s="37"/>
      <c r="L27" s="59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</row>
    <row r="28" s="2" customFormat="1" ht="12" customHeight="1">
      <c r="A28" s="37"/>
      <c r="B28" s="38"/>
      <c r="C28" s="37"/>
      <c r="D28" s="31" t="s">
        <v>34</v>
      </c>
      <c r="E28" s="37"/>
      <c r="F28" s="37"/>
      <c r="G28" s="37"/>
      <c r="H28" s="37"/>
      <c r="I28" s="37"/>
      <c r="J28" s="37"/>
      <c r="K28" s="37"/>
      <c r="L28" s="59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</row>
    <row r="29" s="8" customFormat="1" ht="16.5" customHeight="1">
      <c r="A29" s="136"/>
      <c r="B29" s="137"/>
      <c r="C29" s="136"/>
      <c r="D29" s="136"/>
      <c r="E29" s="35" t="s">
        <v>1</v>
      </c>
      <c r="F29" s="35"/>
      <c r="G29" s="35"/>
      <c r="H29" s="35"/>
      <c r="I29" s="136"/>
      <c r="J29" s="136"/>
      <c r="K29" s="136"/>
      <c r="L29" s="138"/>
      <c r="S29" s="136"/>
      <c r="T29" s="136"/>
      <c r="U29" s="136"/>
      <c r="V29" s="136"/>
      <c r="W29" s="136"/>
      <c r="X29" s="136"/>
      <c r="Y29" s="136"/>
      <c r="Z29" s="136"/>
      <c r="AA29" s="136"/>
      <c r="AB29" s="136"/>
      <c r="AC29" s="136"/>
      <c r="AD29" s="136"/>
      <c r="AE29" s="136"/>
    </row>
    <row r="30" s="2" customFormat="1" ht="6.96" customHeight="1">
      <c r="A30" s="37"/>
      <c r="B30" s="38"/>
      <c r="C30" s="37"/>
      <c r="D30" s="37"/>
      <c r="E30" s="37"/>
      <c r="F30" s="37"/>
      <c r="G30" s="37"/>
      <c r="H30" s="37"/>
      <c r="I30" s="37"/>
      <c r="J30" s="37"/>
      <c r="K30" s="37"/>
      <c r="L30" s="59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</row>
    <row r="31" s="2" customFormat="1" ht="6.96" customHeight="1">
      <c r="A31" s="37"/>
      <c r="B31" s="38"/>
      <c r="C31" s="37"/>
      <c r="D31" s="94"/>
      <c r="E31" s="94"/>
      <c r="F31" s="94"/>
      <c r="G31" s="94"/>
      <c r="H31" s="94"/>
      <c r="I31" s="94"/>
      <c r="J31" s="94"/>
      <c r="K31" s="94"/>
      <c r="L31" s="59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</row>
    <row r="32" s="2" customFormat="1" ht="14.4" customHeight="1">
      <c r="A32" s="37"/>
      <c r="B32" s="38"/>
      <c r="C32" s="37"/>
      <c r="D32" s="26" t="s">
        <v>228</v>
      </c>
      <c r="E32" s="37"/>
      <c r="F32" s="37"/>
      <c r="G32" s="37"/>
      <c r="H32" s="37"/>
      <c r="I32" s="37"/>
      <c r="J32" s="139">
        <f>J98</f>
        <v>0</v>
      </c>
      <c r="K32" s="37"/>
      <c r="L32" s="59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</row>
    <row r="33" s="2" customFormat="1" ht="14.4" customHeight="1">
      <c r="A33" s="37"/>
      <c r="B33" s="38"/>
      <c r="C33" s="37"/>
      <c r="D33" s="140" t="s">
        <v>229</v>
      </c>
      <c r="E33" s="37"/>
      <c r="F33" s="37"/>
      <c r="G33" s="37"/>
      <c r="H33" s="37"/>
      <c r="I33" s="37"/>
      <c r="J33" s="139">
        <f>J106</f>
        <v>0</v>
      </c>
      <c r="K33" s="37"/>
      <c r="L33" s="59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</row>
    <row r="34" s="2" customFormat="1" ht="25.44" customHeight="1">
      <c r="A34" s="37"/>
      <c r="B34" s="38"/>
      <c r="C34" s="37"/>
      <c r="D34" s="141" t="s">
        <v>35</v>
      </c>
      <c r="E34" s="37"/>
      <c r="F34" s="37"/>
      <c r="G34" s="37"/>
      <c r="H34" s="37"/>
      <c r="I34" s="37"/>
      <c r="J34" s="100">
        <f>ROUND(J32 + J33, 2)</f>
        <v>0</v>
      </c>
      <c r="K34" s="37"/>
      <c r="L34" s="59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</row>
    <row r="35" s="2" customFormat="1" ht="6.96" customHeight="1">
      <c r="A35" s="37"/>
      <c r="B35" s="38"/>
      <c r="C35" s="37"/>
      <c r="D35" s="94"/>
      <c r="E35" s="94"/>
      <c r="F35" s="94"/>
      <c r="G35" s="94"/>
      <c r="H35" s="94"/>
      <c r="I35" s="94"/>
      <c r="J35" s="94"/>
      <c r="K35" s="94"/>
      <c r="L35" s="59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</row>
    <row r="36" s="2" customFormat="1" ht="14.4" customHeight="1">
      <c r="A36" s="37"/>
      <c r="B36" s="38"/>
      <c r="C36" s="37"/>
      <c r="D36" s="37"/>
      <c r="E36" s="37"/>
      <c r="F36" s="42" t="s">
        <v>37</v>
      </c>
      <c r="G36" s="37"/>
      <c r="H36" s="37"/>
      <c r="I36" s="42" t="s">
        <v>36</v>
      </c>
      <c r="J36" s="42" t="s">
        <v>38</v>
      </c>
      <c r="K36" s="37"/>
      <c r="L36" s="59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</row>
    <row r="37" s="2" customFormat="1" ht="14.4" customHeight="1">
      <c r="A37" s="37"/>
      <c r="B37" s="38"/>
      <c r="C37" s="37"/>
      <c r="D37" s="135" t="s">
        <v>39</v>
      </c>
      <c r="E37" s="44" t="s">
        <v>40</v>
      </c>
      <c r="F37" s="142">
        <f>ROUND((SUM(BE106:BE113) + SUM(BE135:BE259)),  2)</f>
        <v>0</v>
      </c>
      <c r="G37" s="143"/>
      <c r="H37" s="143"/>
      <c r="I37" s="144">
        <v>0.20000000000000001</v>
      </c>
      <c r="J37" s="142">
        <f>ROUND(((SUM(BE106:BE113) + SUM(BE135:BE259))*I37),  2)</f>
        <v>0</v>
      </c>
      <c r="K37" s="37"/>
      <c r="L37" s="59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</row>
    <row r="38" s="2" customFormat="1" ht="14.4" customHeight="1">
      <c r="A38" s="37"/>
      <c r="B38" s="38"/>
      <c r="C38" s="37"/>
      <c r="D38" s="37"/>
      <c r="E38" s="44" t="s">
        <v>41</v>
      </c>
      <c r="F38" s="142">
        <f>ROUND((SUM(BF106:BF113) + SUM(BF135:BF259)),  2)</f>
        <v>0</v>
      </c>
      <c r="G38" s="143"/>
      <c r="H38" s="143"/>
      <c r="I38" s="144">
        <v>0.20000000000000001</v>
      </c>
      <c r="J38" s="142">
        <f>ROUND(((SUM(BF106:BF113) + SUM(BF135:BF259))*I38),  2)</f>
        <v>0</v>
      </c>
      <c r="K38" s="37"/>
      <c r="L38" s="59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</row>
    <row r="39" hidden="1" s="2" customFormat="1" ht="14.4" customHeight="1">
      <c r="A39" s="37"/>
      <c r="B39" s="38"/>
      <c r="C39" s="37"/>
      <c r="D39" s="37"/>
      <c r="E39" s="31" t="s">
        <v>42</v>
      </c>
      <c r="F39" s="145">
        <f>ROUND((SUM(BG106:BG113) + SUM(BG135:BG259)),  2)</f>
        <v>0</v>
      </c>
      <c r="G39" s="37"/>
      <c r="H39" s="37"/>
      <c r="I39" s="146">
        <v>0.20000000000000001</v>
      </c>
      <c r="J39" s="145">
        <f>0</f>
        <v>0</v>
      </c>
      <c r="K39" s="37"/>
      <c r="L39" s="59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</row>
    <row r="40" hidden="1" s="2" customFormat="1" ht="14.4" customHeight="1">
      <c r="A40" s="37"/>
      <c r="B40" s="38"/>
      <c r="C40" s="37"/>
      <c r="D40" s="37"/>
      <c r="E40" s="31" t="s">
        <v>43</v>
      </c>
      <c r="F40" s="145">
        <f>ROUND((SUM(BH106:BH113) + SUM(BH135:BH259)),  2)</f>
        <v>0</v>
      </c>
      <c r="G40" s="37"/>
      <c r="H40" s="37"/>
      <c r="I40" s="146">
        <v>0.20000000000000001</v>
      </c>
      <c r="J40" s="145">
        <f>0</f>
        <v>0</v>
      </c>
      <c r="K40" s="37"/>
      <c r="L40" s="59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</row>
    <row r="41" hidden="1" s="2" customFormat="1" ht="14.4" customHeight="1">
      <c r="A41" s="37"/>
      <c r="B41" s="38"/>
      <c r="C41" s="37"/>
      <c r="D41" s="37"/>
      <c r="E41" s="44" t="s">
        <v>44</v>
      </c>
      <c r="F41" s="142">
        <f>ROUND((SUM(BI106:BI113) + SUM(BI135:BI259)),  2)</f>
        <v>0</v>
      </c>
      <c r="G41" s="143"/>
      <c r="H41" s="143"/>
      <c r="I41" s="144">
        <v>0</v>
      </c>
      <c r="J41" s="142">
        <f>0</f>
        <v>0</v>
      </c>
      <c r="K41" s="37"/>
      <c r="L41" s="59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</row>
    <row r="42" s="2" customFormat="1" ht="6.96" customHeight="1">
      <c r="A42" s="37"/>
      <c r="B42" s="38"/>
      <c r="C42" s="37"/>
      <c r="D42" s="37"/>
      <c r="E42" s="37"/>
      <c r="F42" s="37"/>
      <c r="G42" s="37"/>
      <c r="H42" s="37"/>
      <c r="I42" s="37"/>
      <c r="J42" s="37"/>
      <c r="K42" s="37"/>
      <c r="L42" s="59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</row>
    <row r="43" s="2" customFormat="1" ht="25.44" customHeight="1">
      <c r="A43" s="37"/>
      <c r="B43" s="38"/>
      <c r="C43" s="147"/>
      <c r="D43" s="148" t="s">
        <v>45</v>
      </c>
      <c r="E43" s="85"/>
      <c r="F43" s="85"/>
      <c r="G43" s="149" t="s">
        <v>46</v>
      </c>
      <c r="H43" s="150" t="s">
        <v>47</v>
      </c>
      <c r="I43" s="85"/>
      <c r="J43" s="151">
        <f>SUM(J34:J41)</f>
        <v>0</v>
      </c>
      <c r="K43" s="152"/>
      <c r="L43" s="59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</row>
    <row r="44" s="2" customFormat="1" ht="14.4" customHeight="1">
      <c r="A44" s="37"/>
      <c r="B44" s="38"/>
      <c r="C44" s="37"/>
      <c r="D44" s="37"/>
      <c r="E44" s="37"/>
      <c r="F44" s="37"/>
      <c r="G44" s="37"/>
      <c r="H44" s="37"/>
      <c r="I44" s="37"/>
      <c r="J44" s="37"/>
      <c r="K44" s="37"/>
      <c r="L44" s="59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</row>
    <row r="45" s="1" customFormat="1" ht="14.4" customHeight="1">
      <c r="B45" s="21"/>
      <c r="L45" s="21"/>
    </row>
    <row r="46" s="1" customFormat="1" ht="14.4" customHeight="1">
      <c r="B46" s="21"/>
      <c r="L46" s="21"/>
    </row>
    <row r="47" s="1" customFormat="1" ht="14.4" customHeight="1">
      <c r="B47" s="21"/>
      <c r="L47" s="21"/>
    </row>
    <row r="48" s="1" customFormat="1" ht="14.4" customHeight="1">
      <c r="B48" s="21"/>
      <c r="L48" s="21"/>
    </row>
    <row r="49" s="1" customFormat="1" ht="14.4" customHeight="1">
      <c r="B49" s="21"/>
      <c r="L49" s="21"/>
    </row>
    <row r="50" s="2" customFormat="1" ht="14.4" customHeight="1">
      <c r="B50" s="59"/>
      <c r="D50" s="60" t="s">
        <v>48</v>
      </c>
      <c r="E50" s="61"/>
      <c r="F50" s="61"/>
      <c r="G50" s="60" t="s">
        <v>49</v>
      </c>
      <c r="H50" s="61"/>
      <c r="I50" s="61"/>
      <c r="J50" s="61"/>
      <c r="K50" s="61"/>
      <c r="L50" s="59"/>
    </row>
    <row r="51">
      <c r="B51" s="21"/>
      <c r="L51" s="21"/>
    </row>
    <row r="52">
      <c r="B52" s="21"/>
      <c r="L52" s="21"/>
    </row>
    <row r="53">
      <c r="B53" s="21"/>
      <c r="L53" s="21"/>
    </row>
    <row r="54">
      <c r="B54" s="21"/>
      <c r="L54" s="21"/>
    </row>
    <row r="55">
      <c r="B55" s="21"/>
      <c r="L55" s="21"/>
    </row>
    <row r="56">
      <c r="B56" s="21"/>
      <c r="L56" s="21"/>
    </row>
    <row r="57">
      <c r="B57" s="21"/>
      <c r="L57" s="21"/>
    </row>
    <row r="58">
      <c r="B58" s="21"/>
      <c r="L58" s="21"/>
    </row>
    <row r="59">
      <c r="B59" s="21"/>
      <c r="L59" s="21"/>
    </row>
    <row r="60">
      <c r="B60" s="21"/>
      <c r="L60" s="21"/>
    </row>
    <row r="61" s="2" customFormat="1">
      <c r="A61" s="37"/>
      <c r="B61" s="38"/>
      <c r="C61" s="37"/>
      <c r="D61" s="62" t="s">
        <v>50</v>
      </c>
      <c r="E61" s="40"/>
      <c r="F61" s="153" t="s">
        <v>51</v>
      </c>
      <c r="G61" s="62" t="s">
        <v>50</v>
      </c>
      <c r="H61" s="40"/>
      <c r="I61" s="40"/>
      <c r="J61" s="154" t="s">
        <v>51</v>
      </c>
      <c r="K61" s="40"/>
      <c r="L61" s="59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</row>
    <row r="62">
      <c r="B62" s="21"/>
      <c r="L62" s="21"/>
    </row>
    <row r="63">
      <c r="B63" s="21"/>
      <c r="L63" s="21"/>
    </row>
    <row r="64">
      <c r="B64" s="21"/>
      <c r="L64" s="21"/>
    </row>
    <row r="65" s="2" customFormat="1">
      <c r="A65" s="37"/>
      <c r="B65" s="38"/>
      <c r="C65" s="37"/>
      <c r="D65" s="60" t="s">
        <v>52</v>
      </c>
      <c r="E65" s="63"/>
      <c r="F65" s="63"/>
      <c r="G65" s="60" t="s">
        <v>53</v>
      </c>
      <c r="H65" s="63"/>
      <c r="I65" s="63"/>
      <c r="J65" s="63"/>
      <c r="K65" s="63"/>
      <c r="L65" s="59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</row>
    <row r="66">
      <c r="B66" s="21"/>
      <c r="L66" s="21"/>
    </row>
    <row r="67">
      <c r="B67" s="21"/>
      <c r="L67" s="21"/>
    </row>
    <row r="68">
      <c r="B68" s="21"/>
      <c r="L68" s="21"/>
    </row>
    <row r="69">
      <c r="B69" s="21"/>
      <c r="L69" s="21"/>
    </row>
    <row r="70">
      <c r="B70" s="21"/>
      <c r="L70" s="21"/>
    </row>
    <row r="71">
      <c r="B71" s="21"/>
      <c r="L71" s="21"/>
    </row>
    <row r="72">
      <c r="B72" s="21"/>
      <c r="L72" s="21"/>
    </row>
    <row r="73">
      <c r="B73" s="21"/>
      <c r="L73" s="21"/>
    </row>
    <row r="74">
      <c r="B74" s="21"/>
      <c r="L74" s="21"/>
    </row>
    <row r="75">
      <c r="B75" s="21"/>
      <c r="L75" s="21"/>
    </row>
    <row r="76" s="2" customFormat="1">
      <c r="A76" s="37"/>
      <c r="B76" s="38"/>
      <c r="C76" s="37"/>
      <c r="D76" s="62" t="s">
        <v>50</v>
      </c>
      <c r="E76" s="40"/>
      <c r="F76" s="153" t="s">
        <v>51</v>
      </c>
      <c r="G76" s="62" t="s">
        <v>50</v>
      </c>
      <c r="H76" s="40"/>
      <c r="I76" s="40"/>
      <c r="J76" s="154" t="s">
        <v>51</v>
      </c>
      <c r="K76" s="40"/>
      <c r="L76" s="59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</row>
    <row r="77" s="2" customFormat="1" ht="14.4" customHeight="1">
      <c r="A77" s="37"/>
      <c r="B77" s="64"/>
      <c r="C77" s="65"/>
      <c r="D77" s="65"/>
      <c r="E77" s="65"/>
      <c r="F77" s="65"/>
      <c r="G77" s="65"/>
      <c r="H77" s="65"/>
      <c r="I77" s="65"/>
      <c r="J77" s="65"/>
      <c r="K77" s="65"/>
      <c r="L77" s="59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</row>
    <row r="81" s="2" customFormat="1" ht="6.96" customHeight="1">
      <c r="A81" s="37"/>
      <c r="B81" s="66"/>
      <c r="C81" s="67"/>
      <c r="D81" s="67"/>
      <c r="E81" s="67"/>
      <c r="F81" s="67"/>
      <c r="G81" s="67"/>
      <c r="H81" s="67"/>
      <c r="I81" s="67"/>
      <c r="J81" s="67"/>
      <c r="K81" s="67"/>
      <c r="L81" s="59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</row>
    <row r="82" s="2" customFormat="1" ht="24.96" customHeight="1">
      <c r="A82" s="37"/>
      <c r="B82" s="38"/>
      <c r="C82" s="22" t="s">
        <v>230</v>
      </c>
      <c r="D82" s="37"/>
      <c r="E82" s="37"/>
      <c r="F82" s="37"/>
      <c r="G82" s="37"/>
      <c r="H82" s="37"/>
      <c r="I82" s="37"/>
      <c r="J82" s="37"/>
      <c r="K82" s="37"/>
      <c r="L82" s="59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</row>
    <row r="83" s="2" customFormat="1" ht="6.96" customHeight="1">
      <c r="A83" s="37"/>
      <c r="B83" s="38"/>
      <c r="C83" s="37"/>
      <c r="D83" s="37"/>
      <c r="E83" s="37"/>
      <c r="F83" s="37"/>
      <c r="G83" s="37"/>
      <c r="H83" s="37"/>
      <c r="I83" s="37"/>
      <c r="J83" s="37"/>
      <c r="K83" s="37"/>
      <c r="L83" s="59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</row>
    <row r="84" s="2" customFormat="1" ht="12" customHeight="1">
      <c r="A84" s="37"/>
      <c r="B84" s="38"/>
      <c r="C84" s="31" t="s">
        <v>15</v>
      </c>
      <c r="D84" s="37"/>
      <c r="E84" s="37"/>
      <c r="F84" s="37"/>
      <c r="G84" s="37"/>
      <c r="H84" s="37"/>
      <c r="I84" s="37"/>
      <c r="J84" s="37"/>
      <c r="K84" s="37"/>
      <c r="L84" s="59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</row>
    <row r="85" s="2" customFormat="1" ht="26.25" customHeight="1">
      <c r="A85" s="37"/>
      <c r="B85" s="38"/>
      <c r="C85" s="37"/>
      <c r="D85" s="37"/>
      <c r="E85" s="134" t="str">
        <f>E7</f>
        <v>Komplexná rekonštrukcia a realizácia nadstavby budovy študenského domova4,Tr. SNP53,Banská Bystrica</v>
      </c>
      <c r="F85" s="31"/>
      <c r="G85" s="31"/>
      <c r="H85" s="31"/>
      <c r="I85" s="37"/>
      <c r="J85" s="37"/>
      <c r="K85" s="37"/>
      <c r="L85" s="59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</row>
    <row r="86" s="1" customFormat="1" ht="12" customHeight="1">
      <c r="B86" s="21"/>
      <c r="C86" s="31" t="s">
        <v>222</v>
      </c>
      <c r="L86" s="21"/>
    </row>
    <row r="87" s="2" customFormat="1" ht="16.5" customHeight="1">
      <c r="A87" s="37"/>
      <c r="B87" s="38"/>
      <c r="C87" s="37"/>
      <c r="D87" s="37"/>
      <c r="E87" s="134" t="s">
        <v>5317</v>
      </c>
      <c r="F87" s="37"/>
      <c r="G87" s="37"/>
      <c r="H87" s="37"/>
      <c r="I87" s="37"/>
      <c r="J87" s="37"/>
      <c r="K87" s="37"/>
      <c r="L87" s="59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</row>
    <row r="88" s="2" customFormat="1" ht="12" customHeight="1">
      <c r="A88" s="37"/>
      <c r="B88" s="38"/>
      <c r="C88" s="31" t="s">
        <v>224</v>
      </c>
      <c r="D88" s="37"/>
      <c r="E88" s="37"/>
      <c r="F88" s="37"/>
      <c r="G88" s="37"/>
      <c r="H88" s="37"/>
      <c r="I88" s="37"/>
      <c r="J88" s="37"/>
      <c r="K88" s="37"/>
      <c r="L88" s="59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</row>
    <row r="89" s="2" customFormat="1" ht="16.5" customHeight="1">
      <c r="A89" s="37"/>
      <c r="B89" s="38"/>
      <c r="C89" s="37"/>
      <c r="D89" s="37"/>
      <c r="E89" s="71" t="str">
        <f>E11</f>
        <v>vzt - Vzduchotechnika</v>
      </c>
      <c r="F89" s="37"/>
      <c r="G89" s="37"/>
      <c r="H89" s="37"/>
      <c r="I89" s="37"/>
      <c r="J89" s="37"/>
      <c r="K89" s="37"/>
      <c r="L89" s="59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</row>
    <row r="90" s="2" customFormat="1" ht="6.96" customHeight="1">
      <c r="A90" s="37"/>
      <c r="B90" s="38"/>
      <c r="C90" s="37"/>
      <c r="D90" s="37"/>
      <c r="E90" s="37"/>
      <c r="F90" s="37"/>
      <c r="G90" s="37"/>
      <c r="H90" s="37"/>
      <c r="I90" s="37"/>
      <c r="J90" s="37"/>
      <c r="K90" s="37"/>
      <c r="L90" s="59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</row>
    <row r="91" s="2" customFormat="1" ht="12" customHeight="1">
      <c r="A91" s="37"/>
      <c r="B91" s="38"/>
      <c r="C91" s="31" t="s">
        <v>19</v>
      </c>
      <c r="D91" s="37"/>
      <c r="E91" s="37"/>
      <c r="F91" s="26" t="str">
        <f>F14</f>
        <v xml:space="preserve"> </v>
      </c>
      <c r="G91" s="37"/>
      <c r="H91" s="37"/>
      <c r="I91" s="31" t="s">
        <v>21</v>
      </c>
      <c r="J91" s="73" t="str">
        <f>IF(J14="","",J14)</f>
        <v>10. 9. 2024</v>
      </c>
      <c r="K91" s="37"/>
      <c r="L91" s="59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</row>
    <row r="92" s="2" customFormat="1" ht="6.96" customHeight="1">
      <c r="A92" s="37"/>
      <c r="B92" s="38"/>
      <c r="C92" s="37"/>
      <c r="D92" s="37"/>
      <c r="E92" s="37"/>
      <c r="F92" s="37"/>
      <c r="G92" s="37"/>
      <c r="H92" s="37"/>
      <c r="I92" s="37"/>
      <c r="J92" s="37"/>
      <c r="K92" s="37"/>
      <c r="L92" s="59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</row>
    <row r="93" s="2" customFormat="1" ht="15.15" customHeight="1">
      <c r="A93" s="37"/>
      <c r="B93" s="38"/>
      <c r="C93" s="31" t="s">
        <v>23</v>
      </c>
      <c r="D93" s="37"/>
      <c r="E93" s="37"/>
      <c r="F93" s="26" t="str">
        <f>E17</f>
        <v>Univerzita Mateja Bela v Banskej Bystrici</v>
      </c>
      <c r="G93" s="37"/>
      <c r="H93" s="37"/>
      <c r="I93" s="31" t="s">
        <v>29</v>
      </c>
      <c r="J93" s="35" t="str">
        <f>E23</f>
        <v>Insvet s.r.o.,Koeice</v>
      </c>
      <c r="K93" s="37"/>
      <c r="L93" s="59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</row>
    <row r="94" s="2" customFormat="1" ht="15.15" customHeight="1">
      <c r="A94" s="37"/>
      <c r="B94" s="38"/>
      <c r="C94" s="31" t="s">
        <v>27</v>
      </c>
      <c r="D94" s="37"/>
      <c r="E94" s="37"/>
      <c r="F94" s="26" t="str">
        <f>IF(E20="","",E20)</f>
        <v>Vyplň údaj</v>
      </c>
      <c r="G94" s="37"/>
      <c r="H94" s="37"/>
      <c r="I94" s="31" t="s">
        <v>32</v>
      </c>
      <c r="J94" s="35" t="str">
        <f>E26</f>
        <v xml:space="preserve"> </v>
      </c>
      <c r="K94" s="37"/>
      <c r="L94" s="59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</row>
    <row r="95" s="2" customFormat="1" ht="10.32" customHeight="1">
      <c r="A95" s="37"/>
      <c r="B95" s="38"/>
      <c r="C95" s="37"/>
      <c r="D95" s="37"/>
      <c r="E95" s="37"/>
      <c r="F95" s="37"/>
      <c r="G95" s="37"/>
      <c r="H95" s="37"/>
      <c r="I95" s="37"/>
      <c r="J95" s="37"/>
      <c r="K95" s="37"/>
      <c r="L95" s="59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</row>
    <row r="96" s="2" customFormat="1" ht="29.28" customHeight="1">
      <c r="A96" s="37"/>
      <c r="B96" s="38"/>
      <c r="C96" s="155" t="s">
        <v>231</v>
      </c>
      <c r="D96" s="147"/>
      <c r="E96" s="147"/>
      <c r="F96" s="147"/>
      <c r="G96" s="147"/>
      <c r="H96" s="147"/>
      <c r="I96" s="147"/>
      <c r="J96" s="156" t="s">
        <v>232</v>
      </c>
      <c r="K96" s="147"/>
      <c r="L96" s="59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</row>
    <row r="97" s="2" customFormat="1" ht="10.32" customHeight="1">
      <c r="A97" s="37"/>
      <c r="B97" s="38"/>
      <c r="C97" s="37"/>
      <c r="D97" s="37"/>
      <c r="E97" s="37"/>
      <c r="F97" s="37"/>
      <c r="G97" s="37"/>
      <c r="H97" s="37"/>
      <c r="I97" s="37"/>
      <c r="J97" s="37"/>
      <c r="K97" s="37"/>
      <c r="L97" s="59"/>
      <c r="S97" s="37"/>
      <c r="T97" s="37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</row>
    <row r="98" s="2" customFormat="1" ht="22.8" customHeight="1">
      <c r="A98" s="37"/>
      <c r="B98" s="38"/>
      <c r="C98" s="157" t="s">
        <v>233</v>
      </c>
      <c r="D98" s="37"/>
      <c r="E98" s="37"/>
      <c r="F98" s="37"/>
      <c r="G98" s="37"/>
      <c r="H98" s="37"/>
      <c r="I98" s="37"/>
      <c r="J98" s="100">
        <f>J135</f>
        <v>0</v>
      </c>
      <c r="K98" s="37"/>
      <c r="L98" s="59"/>
      <c r="S98" s="37"/>
      <c r="T98" s="37"/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  <c r="AU98" s="18" t="s">
        <v>234</v>
      </c>
    </row>
    <row r="99" s="9" customFormat="1" ht="24.96" customHeight="1">
      <c r="A99" s="9"/>
      <c r="B99" s="158"/>
      <c r="C99" s="9"/>
      <c r="D99" s="159" t="s">
        <v>235</v>
      </c>
      <c r="E99" s="160"/>
      <c r="F99" s="160"/>
      <c r="G99" s="160"/>
      <c r="H99" s="160"/>
      <c r="I99" s="160"/>
      <c r="J99" s="161">
        <f>J136</f>
        <v>0</v>
      </c>
      <c r="K99" s="9"/>
      <c r="L99" s="158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</row>
    <row r="100" s="10" customFormat="1" ht="19.92" customHeight="1">
      <c r="A100" s="10"/>
      <c r="B100" s="162"/>
      <c r="C100" s="10"/>
      <c r="D100" s="163" t="s">
        <v>240</v>
      </c>
      <c r="E100" s="164"/>
      <c r="F100" s="164"/>
      <c r="G100" s="164"/>
      <c r="H100" s="164"/>
      <c r="I100" s="164"/>
      <c r="J100" s="165">
        <f>J137</f>
        <v>0</v>
      </c>
      <c r="K100" s="10"/>
      <c r="L100" s="162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s="9" customFormat="1" ht="24.96" customHeight="1">
      <c r="A101" s="9"/>
      <c r="B101" s="158"/>
      <c r="C101" s="9"/>
      <c r="D101" s="159" t="s">
        <v>242</v>
      </c>
      <c r="E101" s="160"/>
      <c r="F101" s="160"/>
      <c r="G101" s="160"/>
      <c r="H101" s="160"/>
      <c r="I101" s="160"/>
      <c r="J101" s="161">
        <f>J147</f>
        <v>0</v>
      </c>
      <c r="K101" s="9"/>
      <c r="L101" s="158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</row>
    <row r="102" s="10" customFormat="1" ht="19.92" customHeight="1">
      <c r="A102" s="10"/>
      <c r="B102" s="162"/>
      <c r="C102" s="10"/>
      <c r="D102" s="163" t="s">
        <v>2704</v>
      </c>
      <c r="E102" s="164"/>
      <c r="F102" s="164"/>
      <c r="G102" s="164"/>
      <c r="H102" s="164"/>
      <c r="I102" s="164"/>
      <c r="J102" s="165">
        <f>J148</f>
        <v>0</v>
      </c>
      <c r="K102" s="10"/>
      <c r="L102" s="162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</row>
    <row r="103" s="9" customFormat="1" ht="24.96" customHeight="1">
      <c r="A103" s="9"/>
      <c r="B103" s="158"/>
      <c r="C103" s="9"/>
      <c r="D103" s="159" t="s">
        <v>2589</v>
      </c>
      <c r="E103" s="160"/>
      <c r="F103" s="160"/>
      <c r="G103" s="160"/>
      <c r="H103" s="160"/>
      <c r="I103" s="160"/>
      <c r="J103" s="161">
        <f>J258</f>
        <v>0</v>
      </c>
      <c r="K103" s="9"/>
      <c r="L103" s="158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</row>
    <row r="104" s="2" customFormat="1" ht="21.84" customHeight="1">
      <c r="A104" s="37"/>
      <c r="B104" s="38"/>
      <c r="C104" s="37"/>
      <c r="D104" s="37"/>
      <c r="E104" s="37"/>
      <c r="F104" s="37"/>
      <c r="G104" s="37"/>
      <c r="H104" s="37"/>
      <c r="I104" s="37"/>
      <c r="J104" s="37"/>
      <c r="K104" s="37"/>
      <c r="L104" s="59"/>
      <c r="S104" s="37"/>
      <c r="T104" s="37"/>
      <c r="U104" s="37"/>
      <c r="V104" s="37"/>
      <c r="W104" s="37"/>
      <c r="X104" s="37"/>
      <c r="Y104" s="37"/>
      <c r="Z104" s="37"/>
      <c r="AA104" s="37"/>
      <c r="AB104" s="37"/>
      <c r="AC104" s="37"/>
      <c r="AD104" s="37"/>
      <c r="AE104" s="37"/>
    </row>
    <row r="105" s="2" customFormat="1" ht="6.96" customHeight="1">
      <c r="A105" s="37"/>
      <c r="B105" s="38"/>
      <c r="C105" s="37"/>
      <c r="D105" s="37"/>
      <c r="E105" s="37"/>
      <c r="F105" s="37"/>
      <c r="G105" s="37"/>
      <c r="H105" s="37"/>
      <c r="I105" s="37"/>
      <c r="J105" s="37"/>
      <c r="K105" s="37"/>
      <c r="L105" s="59"/>
      <c r="S105" s="37"/>
      <c r="T105" s="37"/>
      <c r="U105" s="37"/>
      <c r="V105" s="37"/>
      <c r="W105" s="37"/>
      <c r="X105" s="37"/>
      <c r="Y105" s="37"/>
      <c r="Z105" s="37"/>
      <c r="AA105" s="37"/>
      <c r="AB105" s="37"/>
      <c r="AC105" s="37"/>
      <c r="AD105" s="37"/>
      <c r="AE105" s="37"/>
    </row>
    <row r="106" s="2" customFormat="1" ht="29.28" customHeight="1">
      <c r="A106" s="37"/>
      <c r="B106" s="38"/>
      <c r="C106" s="157" t="s">
        <v>259</v>
      </c>
      <c r="D106" s="37"/>
      <c r="E106" s="37"/>
      <c r="F106" s="37"/>
      <c r="G106" s="37"/>
      <c r="H106" s="37"/>
      <c r="I106" s="37"/>
      <c r="J106" s="166">
        <f>ROUND(J107 + J108 + J109 + J110 + J111 + J112,2)</f>
        <v>0</v>
      </c>
      <c r="K106" s="37"/>
      <c r="L106" s="59"/>
      <c r="N106" s="167" t="s">
        <v>39</v>
      </c>
      <c r="S106" s="37"/>
      <c r="T106" s="37"/>
      <c r="U106" s="37"/>
      <c r="V106" s="37"/>
      <c r="W106" s="37"/>
      <c r="X106" s="37"/>
      <c r="Y106" s="37"/>
      <c r="Z106" s="37"/>
      <c r="AA106" s="37"/>
      <c r="AB106" s="37"/>
      <c r="AC106" s="37"/>
      <c r="AD106" s="37"/>
      <c r="AE106" s="37"/>
    </row>
    <row r="107" s="2" customFormat="1" ht="18" customHeight="1">
      <c r="A107" s="37"/>
      <c r="B107" s="168"/>
      <c r="C107" s="169"/>
      <c r="D107" s="170" t="s">
        <v>260</v>
      </c>
      <c r="E107" s="171"/>
      <c r="F107" s="171"/>
      <c r="G107" s="169"/>
      <c r="H107" s="169"/>
      <c r="I107" s="169"/>
      <c r="J107" s="172">
        <v>0</v>
      </c>
      <c r="K107" s="169"/>
      <c r="L107" s="173"/>
      <c r="M107" s="174"/>
      <c r="N107" s="175" t="s">
        <v>41</v>
      </c>
      <c r="O107" s="174"/>
      <c r="P107" s="174"/>
      <c r="Q107" s="174"/>
      <c r="R107" s="174"/>
      <c r="S107" s="169"/>
      <c r="T107" s="169"/>
      <c r="U107" s="169"/>
      <c r="V107" s="169"/>
      <c r="W107" s="169"/>
      <c r="X107" s="169"/>
      <c r="Y107" s="169"/>
      <c r="Z107" s="169"/>
      <c r="AA107" s="169"/>
      <c r="AB107" s="169"/>
      <c r="AC107" s="169"/>
      <c r="AD107" s="169"/>
      <c r="AE107" s="169"/>
      <c r="AF107" s="174"/>
      <c r="AG107" s="174"/>
      <c r="AH107" s="174"/>
      <c r="AI107" s="174"/>
      <c r="AJ107" s="174"/>
      <c r="AK107" s="174"/>
      <c r="AL107" s="174"/>
      <c r="AM107" s="174"/>
      <c r="AN107" s="174"/>
      <c r="AO107" s="174"/>
      <c r="AP107" s="174"/>
      <c r="AQ107" s="174"/>
      <c r="AR107" s="174"/>
      <c r="AS107" s="174"/>
      <c r="AT107" s="174"/>
      <c r="AU107" s="174"/>
      <c r="AV107" s="174"/>
      <c r="AW107" s="174"/>
      <c r="AX107" s="174"/>
      <c r="AY107" s="176" t="s">
        <v>261</v>
      </c>
      <c r="AZ107" s="174"/>
      <c r="BA107" s="174"/>
      <c r="BB107" s="174"/>
      <c r="BC107" s="174"/>
      <c r="BD107" s="174"/>
      <c r="BE107" s="177">
        <f>IF(N107="základná",J107,0)</f>
        <v>0</v>
      </c>
      <c r="BF107" s="177">
        <f>IF(N107="znížená",J107,0)</f>
        <v>0</v>
      </c>
      <c r="BG107" s="177">
        <f>IF(N107="zákl. prenesená",J107,0)</f>
        <v>0</v>
      </c>
      <c r="BH107" s="177">
        <f>IF(N107="zníž. prenesená",J107,0)</f>
        <v>0</v>
      </c>
      <c r="BI107" s="177">
        <f>IF(N107="nulová",J107,0)</f>
        <v>0</v>
      </c>
      <c r="BJ107" s="176" t="s">
        <v>87</v>
      </c>
      <c r="BK107" s="174"/>
      <c r="BL107" s="174"/>
      <c r="BM107" s="174"/>
    </row>
    <row r="108" s="2" customFormat="1" ht="18" customHeight="1">
      <c r="A108" s="37"/>
      <c r="B108" s="168"/>
      <c r="C108" s="169"/>
      <c r="D108" s="170" t="s">
        <v>262</v>
      </c>
      <c r="E108" s="171"/>
      <c r="F108" s="171"/>
      <c r="G108" s="169"/>
      <c r="H108" s="169"/>
      <c r="I108" s="169"/>
      <c r="J108" s="172">
        <v>0</v>
      </c>
      <c r="K108" s="169"/>
      <c r="L108" s="173"/>
      <c r="M108" s="174"/>
      <c r="N108" s="175" t="s">
        <v>41</v>
      </c>
      <c r="O108" s="174"/>
      <c r="P108" s="174"/>
      <c r="Q108" s="174"/>
      <c r="R108" s="174"/>
      <c r="S108" s="169"/>
      <c r="T108" s="169"/>
      <c r="U108" s="169"/>
      <c r="V108" s="169"/>
      <c r="W108" s="169"/>
      <c r="X108" s="169"/>
      <c r="Y108" s="169"/>
      <c r="Z108" s="169"/>
      <c r="AA108" s="169"/>
      <c r="AB108" s="169"/>
      <c r="AC108" s="169"/>
      <c r="AD108" s="169"/>
      <c r="AE108" s="169"/>
      <c r="AF108" s="174"/>
      <c r="AG108" s="174"/>
      <c r="AH108" s="174"/>
      <c r="AI108" s="174"/>
      <c r="AJ108" s="174"/>
      <c r="AK108" s="174"/>
      <c r="AL108" s="174"/>
      <c r="AM108" s="174"/>
      <c r="AN108" s="174"/>
      <c r="AO108" s="174"/>
      <c r="AP108" s="174"/>
      <c r="AQ108" s="174"/>
      <c r="AR108" s="174"/>
      <c r="AS108" s="174"/>
      <c r="AT108" s="174"/>
      <c r="AU108" s="174"/>
      <c r="AV108" s="174"/>
      <c r="AW108" s="174"/>
      <c r="AX108" s="174"/>
      <c r="AY108" s="176" t="s">
        <v>261</v>
      </c>
      <c r="AZ108" s="174"/>
      <c r="BA108" s="174"/>
      <c r="BB108" s="174"/>
      <c r="BC108" s="174"/>
      <c r="BD108" s="174"/>
      <c r="BE108" s="177">
        <f>IF(N108="základná",J108,0)</f>
        <v>0</v>
      </c>
      <c r="BF108" s="177">
        <f>IF(N108="znížená",J108,0)</f>
        <v>0</v>
      </c>
      <c r="BG108" s="177">
        <f>IF(N108="zákl. prenesená",J108,0)</f>
        <v>0</v>
      </c>
      <c r="BH108" s="177">
        <f>IF(N108="zníž. prenesená",J108,0)</f>
        <v>0</v>
      </c>
      <c r="BI108" s="177">
        <f>IF(N108="nulová",J108,0)</f>
        <v>0</v>
      </c>
      <c r="BJ108" s="176" t="s">
        <v>87</v>
      </c>
      <c r="BK108" s="174"/>
      <c r="BL108" s="174"/>
      <c r="BM108" s="174"/>
    </row>
    <row r="109" s="2" customFormat="1" ht="18" customHeight="1">
      <c r="A109" s="37"/>
      <c r="B109" s="168"/>
      <c r="C109" s="169"/>
      <c r="D109" s="170" t="s">
        <v>263</v>
      </c>
      <c r="E109" s="171"/>
      <c r="F109" s="171"/>
      <c r="G109" s="169"/>
      <c r="H109" s="169"/>
      <c r="I109" s="169"/>
      <c r="J109" s="172">
        <v>0</v>
      </c>
      <c r="K109" s="169"/>
      <c r="L109" s="173"/>
      <c r="M109" s="174"/>
      <c r="N109" s="175" t="s">
        <v>41</v>
      </c>
      <c r="O109" s="174"/>
      <c r="P109" s="174"/>
      <c r="Q109" s="174"/>
      <c r="R109" s="174"/>
      <c r="S109" s="169"/>
      <c r="T109" s="169"/>
      <c r="U109" s="169"/>
      <c r="V109" s="169"/>
      <c r="W109" s="169"/>
      <c r="X109" s="169"/>
      <c r="Y109" s="169"/>
      <c r="Z109" s="169"/>
      <c r="AA109" s="169"/>
      <c r="AB109" s="169"/>
      <c r="AC109" s="169"/>
      <c r="AD109" s="169"/>
      <c r="AE109" s="169"/>
      <c r="AF109" s="174"/>
      <c r="AG109" s="174"/>
      <c r="AH109" s="174"/>
      <c r="AI109" s="174"/>
      <c r="AJ109" s="174"/>
      <c r="AK109" s="174"/>
      <c r="AL109" s="174"/>
      <c r="AM109" s="174"/>
      <c r="AN109" s="174"/>
      <c r="AO109" s="174"/>
      <c r="AP109" s="174"/>
      <c r="AQ109" s="174"/>
      <c r="AR109" s="174"/>
      <c r="AS109" s="174"/>
      <c r="AT109" s="174"/>
      <c r="AU109" s="174"/>
      <c r="AV109" s="174"/>
      <c r="AW109" s="174"/>
      <c r="AX109" s="174"/>
      <c r="AY109" s="176" t="s">
        <v>261</v>
      </c>
      <c r="AZ109" s="174"/>
      <c r="BA109" s="174"/>
      <c r="BB109" s="174"/>
      <c r="BC109" s="174"/>
      <c r="BD109" s="174"/>
      <c r="BE109" s="177">
        <f>IF(N109="základná",J109,0)</f>
        <v>0</v>
      </c>
      <c r="BF109" s="177">
        <f>IF(N109="znížená",J109,0)</f>
        <v>0</v>
      </c>
      <c r="BG109" s="177">
        <f>IF(N109="zákl. prenesená",J109,0)</f>
        <v>0</v>
      </c>
      <c r="BH109" s="177">
        <f>IF(N109="zníž. prenesená",J109,0)</f>
        <v>0</v>
      </c>
      <c r="BI109" s="177">
        <f>IF(N109="nulová",J109,0)</f>
        <v>0</v>
      </c>
      <c r="BJ109" s="176" t="s">
        <v>87</v>
      </c>
      <c r="BK109" s="174"/>
      <c r="BL109" s="174"/>
      <c r="BM109" s="174"/>
    </row>
    <row r="110" s="2" customFormat="1" ht="18" customHeight="1">
      <c r="A110" s="37"/>
      <c r="B110" s="168"/>
      <c r="C110" s="169"/>
      <c r="D110" s="170" t="s">
        <v>264</v>
      </c>
      <c r="E110" s="171"/>
      <c r="F110" s="171"/>
      <c r="G110" s="169"/>
      <c r="H110" s="169"/>
      <c r="I110" s="169"/>
      <c r="J110" s="172">
        <v>0</v>
      </c>
      <c r="K110" s="169"/>
      <c r="L110" s="173"/>
      <c r="M110" s="174"/>
      <c r="N110" s="175" t="s">
        <v>41</v>
      </c>
      <c r="O110" s="174"/>
      <c r="P110" s="174"/>
      <c r="Q110" s="174"/>
      <c r="R110" s="174"/>
      <c r="S110" s="169"/>
      <c r="T110" s="169"/>
      <c r="U110" s="169"/>
      <c r="V110" s="169"/>
      <c r="W110" s="169"/>
      <c r="X110" s="169"/>
      <c r="Y110" s="169"/>
      <c r="Z110" s="169"/>
      <c r="AA110" s="169"/>
      <c r="AB110" s="169"/>
      <c r="AC110" s="169"/>
      <c r="AD110" s="169"/>
      <c r="AE110" s="169"/>
      <c r="AF110" s="174"/>
      <c r="AG110" s="174"/>
      <c r="AH110" s="174"/>
      <c r="AI110" s="174"/>
      <c r="AJ110" s="174"/>
      <c r="AK110" s="174"/>
      <c r="AL110" s="174"/>
      <c r="AM110" s="174"/>
      <c r="AN110" s="174"/>
      <c r="AO110" s="174"/>
      <c r="AP110" s="174"/>
      <c r="AQ110" s="174"/>
      <c r="AR110" s="174"/>
      <c r="AS110" s="174"/>
      <c r="AT110" s="174"/>
      <c r="AU110" s="174"/>
      <c r="AV110" s="174"/>
      <c r="AW110" s="174"/>
      <c r="AX110" s="174"/>
      <c r="AY110" s="176" t="s">
        <v>261</v>
      </c>
      <c r="AZ110" s="174"/>
      <c r="BA110" s="174"/>
      <c r="BB110" s="174"/>
      <c r="BC110" s="174"/>
      <c r="BD110" s="174"/>
      <c r="BE110" s="177">
        <f>IF(N110="základná",J110,0)</f>
        <v>0</v>
      </c>
      <c r="BF110" s="177">
        <f>IF(N110="znížená",J110,0)</f>
        <v>0</v>
      </c>
      <c r="BG110" s="177">
        <f>IF(N110="zákl. prenesená",J110,0)</f>
        <v>0</v>
      </c>
      <c r="BH110" s="177">
        <f>IF(N110="zníž. prenesená",J110,0)</f>
        <v>0</v>
      </c>
      <c r="BI110" s="177">
        <f>IF(N110="nulová",J110,0)</f>
        <v>0</v>
      </c>
      <c r="BJ110" s="176" t="s">
        <v>87</v>
      </c>
      <c r="BK110" s="174"/>
      <c r="BL110" s="174"/>
      <c r="BM110" s="174"/>
    </row>
    <row r="111" s="2" customFormat="1" ht="18" customHeight="1">
      <c r="A111" s="37"/>
      <c r="B111" s="168"/>
      <c r="C111" s="169"/>
      <c r="D111" s="170" t="s">
        <v>265</v>
      </c>
      <c r="E111" s="171"/>
      <c r="F111" s="171"/>
      <c r="G111" s="169"/>
      <c r="H111" s="169"/>
      <c r="I111" s="169"/>
      <c r="J111" s="172">
        <v>0</v>
      </c>
      <c r="K111" s="169"/>
      <c r="L111" s="173"/>
      <c r="M111" s="174"/>
      <c r="N111" s="175" t="s">
        <v>41</v>
      </c>
      <c r="O111" s="174"/>
      <c r="P111" s="174"/>
      <c r="Q111" s="174"/>
      <c r="R111" s="174"/>
      <c r="S111" s="169"/>
      <c r="T111" s="169"/>
      <c r="U111" s="169"/>
      <c r="V111" s="169"/>
      <c r="W111" s="169"/>
      <c r="X111" s="169"/>
      <c r="Y111" s="169"/>
      <c r="Z111" s="169"/>
      <c r="AA111" s="169"/>
      <c r="AB111" s="169"/>
      <c r="AC111" s="169"/>
      <c r="AD111" s="169"/>
      <c r="AE111" s="169"/>
      <c r="AF111" s="174"/>
      <c r="AG111" s="174"/>
      <c r="AH111" s="174"/>
      <c r="AI111" s="174"/>
      <c r="AJ111" s="174"/>
      <c r="AK111" s="174"/>
      <c r="AL111" s="174"/>
      <c r="AM111" s="174"/>
      <c r="AN111" s="174"/>
      <c r="AO111" s="174"/>
      <c r="AP111" s="174"/>
      <c r="AQ111" s="174"/>
      <c r="AR111" s="174"/>
      <c r="AS111" s="174"/>
      <c r="AT111" s="174"/>
      <c r="AU111" s="174"/>
      <c r="AV111" s="174"/>
      <c r="AW111" s="174"/>
      <c r="AX111" s="174"/>
      <c r="AY111" s="176" t="s">
        <v>261</v>
      </c>
      <c r="AZ111" s="174"/>
      <c r="BA111" s="174"/>
      <c r="BB111" s="174"/>
      <c r="BC111" s="174"/>
      <c r="BD111" s="174"/>
      <c r="BE111" s="177">
        <f>IF(N111="základná",J111,0)</f>
        <v>0</v>
      </c>
      <c r="BF111" s="177">
        <f>IF(N111="znížená",J111,0)</f>
        <v>0</v>
      </c>
      <c r="BG111" s="177">
        <f>IF(N111="zákl. prenesená",J111,0)</f>
        <v>0</v>
      </c>
      <c r="BH111" s="177">
        <f>IF(N111="zníž. prenesená",J111,0)</f>
        <v>0</v>
      </c>
      <c r="BI111" s="177">
        <f>IF(N111="nulová",J111,0)</f>
        <v>0</v>
      </c>
      <c r="BJ111" s="176" t="s">
        <v>87</v>
      </c>
      <c r="BK111" s="174"/>
      <c r="BL111" s="174"/>
      <c r="BM111" s="174"/>
    </row>
    <row r="112" s="2" customFormat="1" ht="18" customHeight="1">
      <c r="A112" s="37"/>
      <c r="B112" s="168"/>
      <c r="C112" s="169"/>
      <c r="D112" s="171" t="s">
        <v>266</v>
      </c>
      <c r="E112" s="169"/>
      <c r="F112" s="169"/>
      <c r="G112" s="169"/>
      <c r="H112" s="169"/>
      <c r="I112" s="169"/>
      <c r="J112" s="172">
        <f>ROUND(J32*T112,2)</f>
        <v>0</v>
      </c>
      <c r="K112" s="169"/>
      <c r="L112" s="173"/>
      <c r="M112" s="174"/>
      <c r="N112" s="175" t="s">
        <v>41</v>
      </c>
      <c r="O112" s="174"/>
      <c r="P112" s="174"/>
      <c r="Q112" s="174"/>
      <c r="R112" s="174"/>
      <c r="S112" s="169"/>
      <c r="T112" s="169"/>
      <c r="U112" s="169"/>
      <c r="V112" s="169"/>
      <c r="W112" s="169"/>
      <c r="X112" s="169"/>
      <c r="Y112" s="169"/>
      <c r="Z112" s="169"/>
      <c r="AA112" s="169"/>
      <c r="AB112" s="169"/>
      <c r="AC112" s="169"/>
      <c r="AD112" s="169"/>
      <c r="AE112" s="169"/>
      <c r="AF112" s="174"/>
      <c r="AG112" s="174"/>
      <c r="AH112" s="174"/>
      <c r="AI112" s="174"/>
      <c r="AJ112" s="174"/>
      <c r="AK112" s="174"/>
      <c r="AL112" s="174"/>
      <c r="AM112" s="174"/>
      <c r="AN112" s="174"/>
      <c r="AO112" s="174"/>
      <c r="AP112" s="174"/>
      <c r="AQ112" s="174"/>
      <c r="AR112" s="174"/>
      <c r="AS112" s="174"/>
      <c r="AT112" s="174"/>
      <c r="AU112" s="174"/>
      <c r="AV112" s="174"/>
      <c r="AW112" s="174"/>
      <c r="AX112" s="174"/>
      <c r="AY112" s="176" t="s">
        <v>267</v>
      </c>
      <c r="AZ112" s="174"/>
      <c r="BA112" s="174"/>
      <c r="BB112" s="174"/>
      <c r="BC112" s="174"/>
      <c r="BD112" s="174"/>
      <c r="BE112" s="177">
        <f>IF(N112="základná",J112,0)</f>
        <v>0</v>
      </c>
      <c r="BF112" s="177">
        <f>IF(N112="znížená",J112,0)</f>
        <v>0</v>
      </c>
      <c r="BG112" s="177">
        <f>IF(N112="zákl. prenesená",J112,0)</f>
        <v>0</v>
      </c>
      <c r="BH112" s="177">
        <f>IF(N112="zníž. prenesená",J112,0)</f>
        <v>0</v>
      </c>
      <c r="BI112" s="177">
        <f>IF(N112="nulová",J112,0)</f>
        <v>0</v>
      </c>
      <c r="BJ112" s="176" t="s">
        <v>87</v>
      </c>
      <c r="BK112" s="174"/>
      <c r="BL112" s="174"/>
      <c r="BM112" s="174"/>
    </row>
    <row r="113" s="2" customFormat="1">
      <c r="A113" s="37"/>
      <c r="B113" s="38"/>
      <c r="C113" s="37"/>
      <c r="D113" s="37"/>
      <c r="E113" s="37"/>
      <c r="F113" s="37"/>
      <c r="G113" s="37"/>
      <c r="H113" s="37"/>
      <c r="I113" s="37"/>
      <c r="J113" s="37"/>
      <c r="K113" s="37"/>
      <c r="L113" s="59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37"/>
    </row>
    <row r="114" s="2" customFormat="1" ht="29.28" customHeight="1">
      <c r="A114" s="37"/>
      <c r="B114" s="38"/>
      <c r="C114" s="178" t="s">
        <v>268</v>
      </c>
      <c r="D114" s="147"/>
      <c r="E114" s="147"/>
      <c r="F114" s="147"/>
      <c r="G114" s="147"/>
      <c r="H114" s="147"/>
      <c r="I114" s="147"/>
      <c r="J114" s="179">
        <f>ROUND(J98+J106,2)</f>
        <v>0</v>
      </c>
      <c r="K114" s="147"/>
      <c r="L114" s="59"/>
      <c r="S114" s="37"/>
      <c r="T114" s="37"/>
      <c r="U114" s="37"/>
      <c r="V114" s="37"/>
      <c r="W114" s="37"/>
      <c r="X114" s="37"/>
      <c r="Y114" s="37"/>
      <c r="Z114" s="37"/>
      <c r="AA114" s="37"/>
      <c r="AB114" s="37"/>
      <c r="AC114" s="37"/>
      <c r="AD114" s="37"/>
      <c r="AE114" s="37"/>
    </row>
    <row r="115" s="2" customFormat="1" ht="6.96" customHeight="1">
      <c r="A115" s="37"/>
      <c r="B115" s="64"/>
      <c r="C115" s="65"/>
      <c r="D115" s="65"/>
      <c r="E115" s="65"/>
      <c r="F115" s="65"/>
      <c r="G115" s="65"/>
      <c r="H115" s="65"/>
      <c r="I115" s="65"/>
      <c r="J115" s="65"/>
      <c r="K115" s="65"/>
      <c r="L115" s="59"/>
      <c r="S115" s="37"/>
      <c r="T115" s="37"/>
      <c r="U115" s="37"/>
      <c r="V115" s="37"/>
      <c r="W115" s="37"/>
      <c r="X115" s="37"/>
      <c r="Y115" s="37"/>
      <c r="Z115" s="37"/>
      <c r="AA115" s="37"/>
      <c r="AB115" s="37"/>
      <c r="AC115" s="37"/>
      <c r="AD115" s="37"/>
      <c r="AE115" s="37"/>
    </row>
    <row r="119" s="2" customFormat="1" ht="6.96" customHeight="1">
      <c r="A119" s="37"/>
      <c r="B119" s="66"/>
      <c r="C119" s="67"/>
      <c r="D119" s="67"/>
      <c r="E119" s="67"/>
      <c r="F119" s="67"/>
      <c r="G119" s="67"/>
      <c r="H119" s="67"/>
      <c r="I119" s="67"/>
      <c r="J119" s="67"/>
      <c r="K119" s="67"/>
      <c r="L119" s="59"/>
      <c r="S119" s="37"/>
      <c r="T119" s="37"/>
      <c r="U119" s="37"/>
      <c r="V119" s="37"/>
      <c r="W119" s="37"/>
      <c r="X119" s="37"/>
      <c r="Y119" s="37"/>
      <c r="Z119" s="37"/>
      <c r="AA119" s="37"/>
      <c r="AB119" s="37"/>
      <c r="AC119" s="37"/>
      <c r="AD119" s="37"/>
      <c r="AE119" s="37"/>
    </row>
    <row r="120" s="2" customFormat="1" ht="24.96" customHeight="1">
      <c r="A120" s="37"/>
      <c r="B120" s="38"/>
      <c r="C120" s="22" t="s">
        <v>269</v>
      </c>
      <c r="D120" s="37"/>
      <c r="E120" s="37"/>
      <c r="F120" s="37"/>
      <c r="G120" s="37"/>
      <c r="H120" s="37"/>
      <c r="I120" s="37"/>
      <c r="J120" s="37"/>
      <c r="K120" s="37"/>
      <c r="L120" s="59"/>
      <c r="S120" s="37"/>
      <c r="T120" s="37"/>
      <c r="U120" s="37"/>
      <c r="V120" s="37"/>
      <c r="W120" s="37"/>
      <c r="X120" s="37"/>
      <c r="Y120" s="37"/>
      <c r="Z120" s="37"/>
      <c r="AA120" s="37"/>
      <c r="AB120" s="37"/>
      <c r="AC120" s="37"/>
      <c r="AD120" s="37"/>
      <c r="AE120" s="37"/>
    </row>
    <row r="121" s="2" customFormat="1" ht="6.96" customHeight="1">
      <c r="A121" s="37"/>
      <c r="B121" s="38"/>
      <c r="C121" s="37"/>
      <c r="D121" s="37"/>
      <c r="E121" s="37"/>
      <c r="F121" s="37"/>
      <c r="G121" s="37"/>
      <c r="H121" s="37"/>
      <c r="I121" s="37"/>
      <c r="J121" s="37"/>
      <c r="K121" s="37"/>
      <c r="L121" s="59"/>
      <c r="S121" s="37"/>
      <c r="T121" s="37"/>
      <c r="U121" s="37"/>
      <c r="V121" s="37"/>
      <c r="W121" s="37"/>
      <c r="X121" s="37"/>
      <c r="Y121" s="37"/>
      <c r="Z121" s="37"/>
      <c r="AA121" s="37"/>
      <c r="AB121" s="37"/>
      <c r="AC121" s="37"/>
      <c r="AD121" s="37"/>
      <c r="AE121" s="37"/>
    </row>
    <row r="122" s="2" customFormat="1" ht="12" customHeight="1">
      <c r="A122" s="37"/>
      <c r="B122" s="38"/>
      <c r="C122" s="31" t="s">
        <v>15</v>
      </c>
      <c r="D122" s="37"/>
      <c r="E122" s="37"/>
      <c r="F122" s="37"/>
      <c r="G122" s="37"/>
      <c r="H122" s="37"/>
      <c r="I122" s="37"/>
      <c r="J122" s="37"/>
      <c r="K122" s="37"/>
      <c r="L122" s="59"/>
      <c r="S122" s="37"/>
      <c r="T122" s="37"/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  <c r="AE122" s="37"/>
    </row>
    <row r="123" s="2" customFormat="1" ht="26.25" customHeight="1">
      <c r="A123" s="37"/>
      <c r="B123" s="38"/>
      <c r="C123" s="37"/>
      <c r="D123" s="37"/>
      <c r="E123" s="134" t="str">
        <f>E7</f>
        <v>Komplexná rekonštrukcia a realizácia nadstavby budovy študenského domova4,Tr. SNP53,Banská Bystrica</v>
      </c>
      <c r="F123" s="31"/>
      <c r="G123" s="31"/>
      <c r="H123" s="31"/>
      <c r="I123" s="37"/>
      <c r="J123" s="37"/>
      <c r="K123" s="37"/>
      <c r="L123" s="59"/>
      <c r="S123" s="37"/>
      <c r="T123" s="37"/>
      <c r="U123" s="37"/>
      <c r="V123" s="37"/>
      <c r="W123" s="37"/>
      <c r="X123" s="37"/>
      <c r="Y123" s="37"/>
      <c r="Z123" s="37"/>
      <c r="AA123" s="37"/>
      <c r="AB123" s="37"/>
      <c r="AC123" s="37"/>
      <c r="AD123" s="37"/>
      <c r="AE123" s="37"/>
    </row>
    <row r="124" s="1" customFormat="1" ht="12" customHeight="1">
      <c r="B124" s="21"/>
      <c r="C124" s="31" t="s">
        <v>222</v>
      </c>
      <c r="L124" s="21"/>
    </row>
    <row r="125" s="2" customFormat="1" ht="16.5" customHeight="1">
      <c r="A125" s="37"/>
      <c r="B125" s="38"/>
      <c r="C125" s="37"/>
      <c r="D125" s="37"/>
      <c r="E125" s="134" t="s">
        <v>5317</v>
      </c>
      <c r="F125" s="37"/>
      <c r="G125" s="37"/>
      <c r="H125" s="37"/>
      <c r="I125" s="37"/>
      <c r="J125" s="37"/>
      <c r="K125" s="37"/>
      <c r="L125" s="59"/>
      <c r="S125" s="37"/>
      <c r="T125" s="37"/>
      <c r="U125" s="37"/>
      <c r="V125" s="37"/>
      <c r="W125" s="37"/>
      <c r="X125" s="37"/>
      <c r="Y125" s="37"/>
      <c r="Z125" s="37"/>
      <c r="AA125" s="37"/>
      <c r="AB125" s="37"/>
      <c r="AC125" s="37"/>
      <c r="AD125" s="37"/>
      <c r="AE125" s="37"/>
    </row>
    <row r="126" s="2" customFormat="1" ht="12" customHeight="1">
      <c r="A126" s="37"/>
      <c r="B126" s="38"/>
      <c r="C126" s="31" t="s">
        <v>224</v>
      </c>
      <c r="D126" s="37"/>
      <c r="E126" s="37"/>
      <c r="F126" s="37"/>
      <c r="G126" s="37"/>
      <c r="H126" s="37"/>
      <c r="I126" s="37"/>
      <c r="J126" s="37"/>
      <c r="K126" s="37"/>
      <c r="L126" s="59"/>
      <c r="S126" s="37"/>
      <c r="T126" s="37"/>
      <c r="U126" s="37"/>
      <c r="V126" s="37"/>
      <c r="W126" s="37"/>
      <c r="X126" s="37"/>
      <c r="Y126" s="37"/>
      <c r="Z126" s="37"/>
      <c r="AA126" s="37"/>
      <c r="AB126" s="37"/>
      <c r="AC126" s="37"/>
      <c r="AD126" s="37"/>
      <c r="AE126" s="37"/>
    </row>
    <row r="127" s="2" customFormat="1" ht="16.5" customHeight="1">
      <c r="A127" s="37"/>
      <c r="B127" s="38"/>
      <c r="C127" s="37"/>
      <c r="D127" s="37"/>
      <c r="E127" s="71" t="str">
        <f>E11</f>
        <v>vzt - Vzduchotechnika</v>
      </c>
      <c r="F127" s="37"/>
      <c r="G127" s="37"/>
      <c r="H127" s="37"/>
      <c r="I127" s="37"/>
      <c r="J127" s="37"/>
      <c r="K127" s="37"/>
      <c r="L127" s="59"/>
      <c r="S127" s="37"/>
      <c r="T127" s="37"/>
      <c r="U127" s="37"/>
      <c r="V127" s="37"/>
      <c r="W127" s="37"/>
      <c r="X127" s="37"/>
      <c r="Y127" s="37"/>
      <c r="Z127" s="37"/>
      <c r="AA127" s="37"/>
      <c r="AB127" s="37"/>
      <c r="AC127" s="37"/>
      <c r="AD127" s="37"/>
      <c r="AE127" s="37"/>
    </row>
    <row r="128" s="2" customFormat="1" ht="6.96" customHeight="1">
      <c r="A128" s="37"/>
      <c r="B128" s="38"/>
      <c r="C128" s="37"/>
      <c r="D128" s="37"/>
      <c r="E128" s="37"/>
      <c r="F128" s="37"/>
      <c r="G128" s="37"/>
      <c r="H128" s="37"/>
      <c r="I128" s="37"/>
      <c r="J128" s="37"/>
      <c r="K128" s="37"/>
      <c r="L128" s="59"/>
      <c r="S128" s="37"/>
      <c r="T128" s="37"/>
      <c r="U128" s="37"/>
      <c r="V128" s="37"/>
      <c r="W128" s="37"/>
      <c r="X128" s="37"/>
      <c r="Y128" s="37"/>
      <c r="Z128" s="37"/>
      <c r="AA128" s="37"/>
      <c r="AB128" s="37"/>
      <c r="AC128" s="37"/>
      <c r="AD128" s="37"/>
      <c r="AE128" s="37"/>
    </row>
    <row r="129" s="2" customFormat="1" ht="12" customHeight="1">
      <c r="A129" s="37"/>
      <c r="B129" s="38"/>
      <c r="C129" s="31" t="s">
        <v>19</v>
      </c>
      <c r="D129" s="37"/>
      <c r="E129" s="37"/>
      <c r="F129" s="26" t="str">
        <f>F14</f>
        <v xml:space="preserve"> </v>
      </c>
      <c r="G129" s="37"/>
      <c r="H129" s="37"/>
      <c r="I129" s="31" t="s">
        <v>21</v>
      </c>
      <c r="J129" s="73" t="str">
        <f>IF(J14="","",J14)</f>
        <v>10. 9. 2024</v>
      </c>
      <c r="K129" s="37"/>
      <c r="L129" s="59"/>
      <c r="S129" s="37"/>
      <c r="T129" s="37"/>
      <c r="U129" s="37"/>
      <c r="V129" s="37"/>
      <c r="W129" s="37"/>
      <c r="X129" s="37"/>
      <c r="Y129" s="37"/>
      <c r="Z129" s="37"/>
      <c r="AA129" s="37"/>
      <c r="AB129" s="37"/>
      <c r="AC129" s="37"/>
      <c r="AD129" s="37"/>
      <c r="AE129" s="37"/>
    </row>
    <row r="130" s="2" customFormat="1" ht="6.96" customHeight="1">
      <c r="A130" s="37"/>
      <c r="B130" s="38"/>
      <c r="C130" s="37"/>
      <c r="D130" s="37"/>
      <c r="E130" s="37"/>
      <c r="F130" s="37"/>
      <c r="G130" s="37"/>
      <c r="H130" s="37"/>
      <c r="I130" s="37"/>
      <c r="J130" s="37"/>
      <c r="K130" s="37"/>
      <c r="L130" s="59"/>
      <c r="S130" s="37"/>
      <c r="T130" s="37"/>
      <c r="U130" s="37"/>
      <c r="V130" s="37"/>
      <c r="W130" s="37"/>
      <c r="X130" s="37"/>
      <c r="Y130" s="37"/>
      <c r="Z130" s="37"/>
      <c r="AA130" s="37"/>
      <c r="AB130" s="37"/>
      <c r="AC130" s="37"/>
      <c r="AD130" s="37"/>
      <c r="AE130" s="37"/>
    </row>
    <row r="131" s="2" customFormat="1" ht="15.15" customHeight="1">
      <c r="A131" s="37"/>
      <c r="B131" s="38"/>
      <c r="C131" s="31" t="s">
        <v>23</v>
      </c>
      <c r="D131" s="37"/>
      <c r="E131" s="37"/>
      <c r="F131" s="26" t="str">
        <f>E17</f>
        <v>Univerzita Mateja Bela v Banskej Bystrici</v>
      </c>
      <c r="G131" s="37"/>
      <c r="H131" s="37"/>
      <c r="I131" s="31" t="s">
        <v>29</v>
      </c>
      <c r="J131" s="35" t="str">
        <f>E23</f>
        <v>Insvet s.r.o.,Koeice</v>
      </c>
      <c r="K131" s="37"/>
      <c r="L131" s="59"/>
      <c r="S131" s="37"/>
      <c r="T131" s="37"/>
      <c r="U131" s="37"/>
      <c r="V131" s="37"/>
      <c r="W131" s="37"/>
      <c r="X131" s="37"/>
      <c r="Y131" s="37"/>
      <c r="Z131" s="37"/>
      <c r="AA131" s="37"/>
      <c r="AB131" s="37"/>
      <c r="AC131" s="37"/>
      <c r="AD131" s="37"/>
      <c r="AE131" s="37"/>
    </row>
    <row r="132" s="2" customFormat="1" ht="15.15" customHeight="1">
      <c r="A132" s="37"/>
      <c r="B132" s="38"/>
      <c r="C132" s="31" t="s">
        <v>27</v>
      </c>
      <c r="D132" s="37"/>
      <c r="E132" s="37"/>
      <c r="F132" s="26" t="str">
        <f>IF(E20="","",E20)</f>
        <v>Vyplň údaj</v>
      </c>
      <c r="G132" s="37"/>
      <c r="H132" s="37"/>
      <c r="I132" s="31" t="s">
        <v>32</v>
      </c>
      <c r="J132" s="35" t="str">
        <f>E26</f>
        <v xml:space="preserve"> </v>
      </c>
      <c r="K132" s="37"/>
      <c r="L132" s="59"/>
      <c r="S132" s="37"/>
      <c r="T132" s="37"/>
      <c r="U132" s="37"/>
      <c r="V132" s="37"/>
      <c r="W132" s="37"/>
      <c r="X132" s="37"/>
      <c r="Y132" s="37"/>
      <c r="Z132" s="37"/>
      <c r="AA132" s="37"/>
      <c r="AB132" s="37"/>
      <c r="AC132" s="37"/>
      <c r="AD132" s="37"/>
      <c r="AE132" s="37"/>
    </row>
    <row r="133" s="2" customFormat="1" ht="10.32" customHeight="1">
      <c r="A133" s="37"/>
      <c r="B133" s="38"/>
      <c r="C133" s="37"/>
      <c r="D133" s="37"/>
      <c r="E133" s="37"/>
      <c r="F133" s="37"/>
      <c r="G133" s="37"/>
      <c r="H133" s="37"/>
      <c r="I133" s="37"/>
      <c r="J133" s="37"/>
      <c r="K133" s="37"/>
      <c r="L133" s="59"/>
      <c r="S133" s="37"/>
      <c r="T133" s="37"/>
      <c r="U133" s="37"/>
      <c r="V133" s="37"/>
      <c r="W133" s="37"/>
      <c r="X133" s="37"/>
      <c r="Y133" s="37"/>
      <c r="Z133" s="37"/>
      <c r="AA133" s="37"/>
      <c r="AB133" s="37"/>
      <c r="AC133" s="37"/>
      <c r="AD133" s="37"/>
      <c r="AE133" s="37"/>
    </row>
    <row r="134" s="11" customFormat="1" ht="29.28" customHeight="1">
      <c r="A134" s="180"/>
      <c r="B134" s="181"/>
      <c r="C134" s="182" t="s">
        <v>270</v>
      </c>
      <c r="D134" s="183" t="s">
        <v>60</v>
      </c>
      <c r="E134" s="183" t="s">
        <v>56</v>
      </c>
      <c r="F134" s="183" t="s">
        <v>57</v>
      </c>
      <c r="G134" s="183" t="s">
        <v>271</v>
      </c>
      <c r="H134" s="183" t="s">
        <v>272</v>
      </c>
      <c r="I134" s="183" t="s">
        <v>273</v>
      </c>
      <c r="J134" s="184" t="s">
        <v>232</v>
      </c>
      <c r="K134" s="185" t="s">
        <v>274</v>
      </c>
      <c r="L134" s="186"/>
      <c r="M134" s="90" t="s">
        <v>1</v>
      </c>
      <c r="N134" s="91" t="s">
        <v>39</v>
      </c>
      <c r="O134" s="91" t="s">
        <v>275</v>
      </c>
      <c r="P134" s="91" t="s">
        <v>276</v>
      </c>
      <c r="Q134" s="91" t="s">
        <v>277</v>
      </c>
      <c r="R134" s="91" t="s">
        <v>278</v>
      </c>
      <c r="S134" s="91" t="s">
        <v>279</v>
      </c>
      <c r="T134" s="92" t="s">
        <v>280</v>
      </c>
      <c r="U134" s="180"/>
      <c r="V134" s="180"/>
      <c r="W134" s="180"/>
      <c r="X134" s="180"/>
      <c r="Y134" s="180"/>
      <c r="Z134" s="180"/>
      <c r="AA134" s="180"/>
      <c r="AB134" s="180"/>
      <c r="AC134" s="180"/>
      <c r="AD134" s="180"/>
      <c r="AE134" s="180"/>
    </row>
    <row r="135" s="2" customFormat="1" ht="22.8" customHeight="1">
      <c r="A135" s="37"/>
      <c r="B135" s="38"/>
      <c r="C135" s="97" t="s">
        <v>228</v>
      </c>
      <c r="D135" s="37"/>
      <c r="E135" s="37"/>
      <c r="F135" s="37"/>
      <c r="G135" s="37"/>
      <c r="H135" s="37"/>
      <c r="I135" s="37"/>
      <c r="J135" s="187">
        <f>BK135</f>
        <v>0</v>
      </c>
      <c r="K135" s="37"/>
      <c r="L135" s="38"/>
      <c r="M135" s="93"/>
      <c r="N135" s="77"/>
      <c r="O135" s="94"/>
      <c r="P135" s="188">
        <f>P136+P147+P258</f>
        <v>0</v>
      </c>
      <c r="Q135" s="94"/>
      <c r="R135" s="188">
        <f>R136+R147+R258</f>
        <v>0</v>
      </c>
      <c r="S135" s="94"/>
      <c r="T135" s="189">
        <f>T136+T147+T258</f>
        <v>0</v>
      </c>
      <c r="U135" s="37"/>
      <c r="V135" s="37"/>
      <c r="W135" s="37"/>
      <c r="X135" s="37"/>
      <c r="Y135" s="37"/>
      <c r="Z135" s="37"/>
      <c r="AA135" s="37"/>
      <c r="AB135" s="37"/>
      <c r="AC135" s="37"/>
      <c r="AD135" s="37"/>
      <c r="AE135" s="37"/>
      <c r="AT135" s="18" t="s">
        <v>74</v>
      </c>
      <c r="AU135" s="18" t="s">
        <v>234</v>
      </c>
      <c r="BK135" s="190">
        <f>BK136+BK147+BK258</f>
        <v>0</v>
      </c>
    </row>
    <row r="136" s="12" customFormat="1" ht="25.92" customHeight="1">
      <c r="A136" s="12"/>
      <c r="B136" s="191"/>
      <c r="C136" s="12"/>
      <c r="D136" s="192" t="s">
        <v>74</v>
      </c>
      <c r="E136" s="193" t="s">
        <v>281</v>
      </c>
      <c r="F136" s="193" t="s">
        <v>282</v>
      </c>
      <c r="G136" s="12"/>
      <c r="H136" s="12"/>
      <c r="I136" s="194"/>
      <c r="J136" s="195">
        <f>BK136</f>
        <v>0</v>
      </c>
      <c r="K136" s="12"/>
      <c r="L136" s="191"/>
      <c r="M136" s="196"/>
      <c r="N136" s="197"/>
      <c r="O136" s="197"/>
      <c r="P136" s="198">
        <f>P137</f>
        <v>0</v>
      </c>
      <c r="Q136" s="197"/>
      <c r="R136" s="198">
        <f>R137</f>
        <v>0</v>
      </c>
      <c r="S136" s="197"/>
      <c r="T136" s="199">
        <f>T137</f>
        <v>0</v>
      </c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R136" s="192" t="s">
        <v>82</v>
      </c>
      <c r="AT136" s="200" t="s">
        <v>74</v>
      </c>
      <c r="AU136" s="200" t="s">
        <v>75</v>
      </c>
      <c r="AY136" s="192" t="s">
        <v>283</v>
      </c>
      <c r="BK136" s="201">
        <f>BK137</f>
        <v>0</v>
      </c>
    </row>
    <row r="137" s="12" customFormat="1" ht="22.8" customHeight="1">
      <c r="A137" s="12"/>
      <c r="B137" s="191"/>
      <c r="C137" s="12"/>
      <c r="D137" s="192" t="s">
        <v>74</v>
      </c>
      <c r="E137" s="202" t="s">
        <v>323</v>
      </c>
      <c r="F137" s="202" t="s">
        <v>645</v>
      </c>
      <c r="G137" s="12"/>
      <c r="H137" s="12"/>
      <c r="I137" s="194"/>
      <c r="J137" s="203">
        <f>BK137</f>
        <v>0</v>
      </c>
      <c r="K137" s="12"/>
      <c r="L137" s="191"/>
      <c r="M137" s="196"/>
      <c r="N137" s="197"/>
      <c r="O137" s="197"/>
      <c r="P137" s="198">
        <f>SUM(P138:P146)</f>
        <v>0</v>
      </c>
      <c r="Q137" s="197"/>
      <c r="R137" s="198">
        <f>SUM(R138:R146)</f>
        <v>0</v>
      </c>
      <c r="S137" s="197"/>
      <c r="T137" s="199">
        <f>SUM(T138:T146)</f>
        <v>0</v>
      </c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R137" s="192" t="s">
        <v>82</v>
      </c>
      <c r="AT137" s="200" t="s">
        <v>74</v>
      </c>
      <c r="AU137" s="200" t="s">
        <v>82</v>
      </c>
      <c r="AY137" s="192" t="s">
        <v>283</v>
      </c>
      <c r="BK137" s="201">
        <f>SUM(BK138:BK146)</f>
        <v>0</v>
      </c>
    </row>
    <row r="138" s="2" customFormat="1" ht="24.15" customHeight="1">
      <c r="A138" s="37"/>
      <c r="B138" s="168"/>
      <c r="C138" s="204" t="s">
        <v>82</v>
      </c>
      <c r="D138" s="204" t="s">
        <v>285</v>
      </c>
      <c r="E138" s="205" t="s">
        <v>6147</v>
      </c>
      <c r="F138" s="206" t="s">
        <v>6148</v>
      </c>
      <c r="G138" s="207" t="s">
        <v>1985</v>
      </c>
      <c r="H138" s="208">
        <v>120</v>
      </c>
      <c r="I138" s="209"/>
      <c r="J138" s="210">
        <f>ROUND(I138*H138,2)</f>
        <v>0</v>
      </c>
      <c r="K138" s="211"/>
      <c r="L138" s="38"/>
      <c r="M138" s="212" t="s">
        <v>1</v>
      </c>
      <c r="N138" s="213" t="s">
        <v>41</v>
      </c>
      <c r="O138" s="81"/>
      <c r="P138" s="214">
        <f>O138*H138</f>
        <v>0</v>
      </c>
      <c r="Q138" s="214">
        <v>0</v>
      </c>
      <c r="R138" s="214">
        <f>Q138*H138</f>
        <v>0</v>
      </c>
      <c r="S138" s="214">
        <v>0</v>
      </c>
      <c r="T138" s="215">
        <f>S138*H138</f>
        <v>0</v>
      </c>
      <c r="U138" s="37"/>
      <c r="V138" s="37"/>
      <c r="W138" s="37"/>
      <c r="X138" s="37"/>
      <c r="Y138" s="37"/>
      <c r="Z138" s="37"/>
      <c r="AA138" s="37"/>
      <c r="AB138" s="37"/>
      <c r="AC138" s="37"/>
      <c r="AD138" s="37"/>
      <c r="AE138" s="37"/>
      <c r="AR138" s="216" t="s">
        <v>289</v>
      </c>
      <c r="AT138" s="216" t="s">
        <v>285</v>
      </c>
      <c r="AU138" s="216" t="s">
        <v>87</v>
      </c>
      <c r="AY138" s="18" t="s">
        <v>283</v>
      </c>
      <c r="BE138" s="217">
        <f>IF(N138="základná",J138,0)</f>
        <v>0</v>
      </c>
      <c r="BF138" s="217">
        <f>IF(N138="znížená",J138,0)</f>
        <v>0</v>
      </c>
      <c r="BG138" s="217">
        <f>IF(N138="zákl. prenesená",J138,0)</f>
        <v>0</v>
      </c>
      <c r="BH138" s="217">
        <f>IF(N138="zníž. prenesená",J138,0)</f>
        <v>0</v>
      </c>
      <c r="BI138" s="217">
        <f>IF(N138="nulová",J138,0)</f>
        <v>0</v>
      </c>
      <c r="BJ138" s="18" t="s">
        <v>87</v>
      </c>
      <c r="BK138" s="217">
        <f>ROUND(I138*H138,2)</f>
        <v>0</v>
      </c>
      <c r="BL138" s="18" t="s">
        <v>289</v>
      </c>
      <c r="BM138" s="216" t="s">
        <v>87</v>
      </c>
    </row>
    <row r="139" s="2" customFormat="1" ht="24.15" customHeight="1">
      <c r="A139" s="37"/>
      <c r="B139" s="168"/>
      <c r="C139" s="204" t="s">
        <v>87</v>
      </c>
      <c r="D139" s="204" t="s">
        <v>285</v>
      </c>
      <c r="E139" s="205" t="s">
        <v>6149</v>
      </c>
      <c r="F139" s="206" t="s">
        <v>6150</v>
      </c>
      <c r="G139" s="207" t="s">
        <v>1985</v>
      </c>
      <c r="H139" s="208">
        <v>240</v>
      </c>
      <c r="I139" s="209"/>
      <c r="J139" s="210">
        <f>ROUND(I139*H139,2)</f>
        <v>0</v>
      </c>
      <c r="K139" s="211"/>
      <c r="L139" s="38"/>
      <c r="M139" s="212" t="s">
        <v>1</v>
      </c>
      <c r="N139" s="213" t="s">
        <v>41</v>
      </c>
      <c r="O139" s="81"/>
      <c r="P139" s="214">
        <f>O139*H139</f>
        <v>0</v>
      </c>
      <c r="Q139" s="214">
        <v>0</v>
      </c>
      <c r="R139" s="214">
        <f>Q139*H139</f>
        <v>0</v>
      </c>
      <c r="S139" s="214">
        <v>0</v>
      </c>
      <c r="T139" s="215">
        <f>S139*H139</f>
        <v>0</v>
      </c>
      <c r="U139" s="37"/>
      <c r="V139" s="37"/>
      <c r="W139" s="37"/>
      <c r="X139" s="37"/>
      <c r="Y139" s="37"/>
      <c r="Z139" s="37"/>
      <c r="AA139" s="37"/>
      <c r="AB139" s="37"/>
      <c r="AC139" s="37"/>
      <c r="AD139" s="37"/>
      <c r="AE139" s="37"/>
      <c r="AR139" s="216" t="s">
        <v>289</v>
      </c>
      <c r="AT139" s="216" t="s">
        <v>285</v>
      </c>
      <c r="AU139" s="216" t="s">
        <v>87</v>
      </c>
      <c r="AY139" s="18" t="s">
        <v>283</v>
      </c>
      <c r="BE139" s="217">
        <f>IF(N139="základná",J139,0)</f>
        <v>0</v>
      </c>
      <c r="BF139" s="217">
        <f>IF(N139="znížená",J139,0)</f>
        <v>0</v>
      </c>
      <c r="BG139" s="217">
        <f>IF(N139="zákl. prenesená",J139,0)</f>
        <v>0</v>
      </c>
      <c r="BH139" s="217">
        <f>IF(N139="zníž. prenesená",J139,0)</f>
        <v>0</v>
      </c>
      <c r="BI139" s="217">
        <f>IF(N139="nulová",J139,0)</f>
        <v>0</v>
      </c>
      <c r="BJ139" s="18" t="s">
        <v>87</v>
      </c>
      <c r="BK139" s="217">
        <f>ROUND(I139*H139,2)</f>
        <v>0</v>
      </c>
      <c r="BL139" s="18" t="s">
        <v>289</v>
      </c>
      <c r="BM139" s="216" t="s">
        <v>289</v>
      </c>
    </row>
    <row r="140" s="2" customFormat="1" ht="24.15" customHeight="1">
      <c r="A140" s="37"/>
      <c r="B140" s="168"/>
      <c r="C140" s="204" t="s">
        <v>92</v>
      </c>
      <c r="D140" s="204" t="s">
        <v>285</v>
      </c>
      <c r="E140" s="205" t="s">
        <v>6151</v>
      </c>
      <c r="F140" s="206" t="s">
        <v>6152</v>
      </c>
      <c r="G140" s="207" t="s">
        <v>1985</v>
      </c>
      <c r="H140" s="208">
        <v>240</v>
      </c>
      <c r="I140" s="209"/>
      <c r="J140" s="210">
        <f>ROUND(I140*H140,2)</f>
        <v>0</v>
      </c>
      <c r="K140" s="211"/>
      <c r="L140" s="38"/>
      <c r="M140" s="212" t="s">
        <v>1</v>
      </c>
      <c r="N140" s="213" t="s">
        <v>41</v>
      </c>
      <c r="O140" s="81"/>
      <c r="P140" s="214">
        <f>O140*H140</f>
        <v>0</v>
      </c>
      <c r="Q140" s="214">
        <v>0</v>
      </c>
      <c r="R140" s="214">
        <f>Q140*H140</f>
        <v>0</v>
      </c>
      <c r="S140" s="214">
        <v>0</v>
      </c>
      <c r="T140" s="215">
        <f>S140*H140</f>
        <v>0</v>
      </c>
      <c r="U140" s="37"/>
      <c r="V140" s="37"/>
      <c r="W140" s="37"/>
      <c r="X140" s="37"/>
      <c r="Y140" s="37"/>
      <c r="Z140" s="37"/>
      <c r="AA140" s="37"/>
      <c r="AB140" s="37"/>
      <c r="AC140" s="37"/>
      <c r="AD140" s="37"/>
      <c r="AE140" s="37"/>
      <c r="AR140" s="216" t="s">
        <v>289</v>
      </c>
      <c r="AT140" s="216" t="s">
        <v>285</v>
      </c>
      <c r="AU140" s="216" t="s">
        <v>87</v>
      </c>
      <c r="AY140" s="18" t="s">
        <v>283</v>
      </c>
      <c r="BE140" s="217">
        <f>IF(N140="základná",J140,0)</f>
        <v>0</v>
      </c>
      <c r="BF140" s="217">
        <f>IF(N140="znížená",J140,0)</f>
        <v>0</v>
      </c>
      <c r="BG140" s="217">
        <f>IF(N140="zákl. prenesená",J140,0)</f>
        <v>0</v>
      </c>
      <c r="BH140" s="217">
        <f>IF(N140="zníž. prenesená",J140,0)</f>
        <v>0</v>
      </c>
      <c r="BI140" s="217">
        <f>IF(N140="nulová",J140,0)</f>
        <v>0</v>
      </c>
      <c r="BJ140" s="18" t="s">
        <v>87</v>
      </c>
      <c r="BK140" s="217">
        <f>ROUND(I140*H140,2)</f>
        <v>0</v>
      </c>
      <c r="BL140" s="18" t="s">
        <v>289</v>
      </c>
      <c r="BM140" s="216" t="s">
        <v>310</v>
      </c>
    </row>
    <row r="141" s="2" customFormat="1" ht="24.15" customHeight="1">
      <c r="A141" s="37"/>
      <c r="B141" s="168"/>
      <c r="C141" s="204" t="s">
        <v>289</v>
      </c>
      <c r="D141" s="204" t="s">
        <v>285</v>
      </c>
      <c r="E141" s="205" t="s">
        <v>905</v>
      </c>
      <c r="F141" s="206" t="s">
        <v>906</v>
      </c>
      <c r="G141" s="207" t="s">
        <v>344</v>
      </c>
      <c r="H141" s="208">
        <v>5.1349999999999998</v>
      </c>
      <c r="I141" s="209"/>
      <c r="J141" s="210">
        <f>ROUND(I141*H141,2)</f>
        <v>0</v>
      </c>
      <c r="K141" s="211"/>
      <c r="L141" s="38"/>
      <c r="M141" s="212" t="s">
        <v>1</v>
      </c>
      <c r="N141" s="213" t="s">
        <v>41</v>
      </c>
      <c r="O141" s="81"/>
      <c r="P141" s="214">
        <f>O141*H141</f>
        <v>0</v>
      </c>
      <c r="Q141" s="214">
        <v>0</v>
      </c>
      <c r="R141" s="214">
        <f>Q141*H141</f>
        <v>0</v>
      </c>
      <c r="S141" s="214">
        <v>0</v>
      </c>
      <c r="T141" s="215">
        <f>S141*H141</f>
        <v>0</v>
      </c>
      <c r="U141" s="37"/>
      <c r="V141" s="37"/>
      <c r="W141" s="37"/>
      <c r="X141" s="37"/>
      <c r="Y141" s="37"/>
      <c r="Z141" s="37"/>
      <c r="AA141" s="37"/>
      <c r="AB141" s="37"/>
      <c r="AC141" s="37"/>
      <c r="AD141" s="37"/>
      <c r="AE141" s="37"/>
      <c r="AR141" s="216" t="s">
        <v>289</v>
      </c>
      <c r="AT141" s="216" t="s">
        <v>285</v>
      </c>
      <c r="AU141" s="216" t="s">
        <v>87</v>
      </c>
      <c r="AY141" s="18" t="s">
        <v>283</v>
      </c>
      <c r="BE141" s="217">
        <f>IF(N141="základná",J141,0)</f>
        <v>0</v>
      </c>
      <c r="BF141" s="217">
        <f>IF(N141="znížená",J141,0)</f>
        <v>0</v>
      </c>
      <c r="BG141" s="217">
        <f>IF(N141="zákl. prenesená",J141,0)</f>
        <v>0</v>
      </c>
      <c r="BH141" s="217">
        <f>IF(N141="zníž. prenesená",J141,0)</f>
        <v>0</v>
      </c>
      <c r="BI141" s="217">
        <f>IF(N141="nulová",J141,0)</f>
        <v>0</v>
      </c>
      <c r="BJ141" s="18" t="s">
        <v>87</v>
      </c>
      <c r="BK141" s="217">
        <f>ROUND(I141*H141,2)</f>
        <v>0</v>
      </c>
      <c r="BL141" s="18" t="s">
        <v>289</v>
      </c>
      <c r="BM141" s="216" t="s">
        <v>319</v>
      </c>
    </row>
    <row r="142" s="2" customFormat="1" ht="21.75" customHeight="1">
      <c r="A142" s="37"/>
      <c r="B142" s="168"/>
      <c r="C142" s="204" t="s">
        <v>306</v>
      </c>
      <c r="D142" s="204" t="s">
        <v>285</v>
      </c>
      <c r="E142" s="205" t="s">
        <v>914</v>
      </c>
      <c r="F142" s="206" t="s">
        <v>915</v>
      </c>
      <c r="G142" s="207" t="s">
        <v>344</v>
      </c>
      <c r="H142" s="208">
        <v>0.89900000000000002</v>
      </c>
      <c r="I142" s="209"/>
      <c r="J142" s="210">
        <f>ROUND(I142*H142,2)</f>
        <v>0</v>
      </c>
      <c r="K142" s="211"/>
      <c r="L142" s="38"/>
      <c r="M142" s="212" t="s">
        <v>1</v>
      </c>
      <c r="N142" s="213" t="s">
        <v>41</v>
      </c>
      <c r="O142" s="81"/>
      <c r="P142" s="214">
        <f>O142*H142</f>
        <v>0</v>
      </c>
      <c r="Q142" s="214">
        <v>0</v>
      </c>
      <c r="R142" s="214">
        <f>Q142*H142</f>
        <v>0</v>
      </c>
      <c r="S142" s="214">
        <v>0</v>
      </c>
      <c r="T142" s="215">
        <f>S142*H142</f>
        <v>0</v>
      </c>
      <c r="U142" s="37"/>
      <c r="V142" s="37"/>
      <c r="W142" s="37"/>
      <c r="X142" s="37"/>
      <c r="Y142" s="37"/>
      <c r="Z142" s="37"/>
      <c r="AA142" s="37"/>
      <c r="AB142" s="37"/>
      <c r="AC142" s="37"/>
      <c r="AD142" s="37"/>
      <c r="AE142" s="37"/>
      <c r="AR142" s="216" t="s">
        <v>289</v>
      </c>
      <c r="AT142" s="216" t="s">
        <v>285</v>
      </c>
      <c r="AU142" s="216" t="s">
        <v>87</v>
      </c>
      <c r="AY142" s="18" t="s">
        <v>283</v>
      </c>
      <c r="BE142" s="217">
        <f>IF(N142="základná",J142,0)</f>
        <v>0</v>
      </c>
      <c r="BF142" s="217">
        <f>IF(N142="znížená",J142,0)</f>
        <v>0</v>
      </c>
      <c r="BG142" s="217">
        <f>IF(N142="zákl. prenesená",J142,0)</f>
        <v>0</v>
      </c>
      <c r="BH142" s="217">
        <f>IF(N142="zníž. prenesená",J142,0)</f>
        <v>0</v>
      </c>
      <c r="BI142" s="217">
        <f>IF(N142="nulová",J142,0)</f>
        <v>0</v>
      </c>
      <c r="BJ142" s="18" t="s">
        <v>87</v>
      </c>
      <c r="BK142" s="217">
        <f>ROUND(I142*H142,2)</f>
        <v>0</v>
      </c>
      <c r="BL142" s="18" t="s">
        <v>289</v>
      </c>
      <c r="BM142" s="216" t="s">
        <v>327</v>
      </c>
    </row>
    <row r="143" s="2" customFormat="1" ht="24.15" customHeight="1">
      <c r="A143" s="37"/>
      <c r="B143" s="168"/>
      <c r="C143" s="204" t="s">
        <v>310</v>
      </c>
      <c r="D143" s="204" t="s">
        <v>285</v>
      </c>
      <c r="E143" s="205" t="s">
        <v>918</v>
      </c>
      <c r="F143" s="206" t="s">
        <v>919</v>
      </c>
      <c r="G143" s="207" t="s">
        <v>344</v>
      </c>
      <c r="H143" s="208">
        <v>12.586</v>
      </c>
      <c r="I143" s="209"/>
      <c r="J143" s="210">
        <f>ROUND(I143*H143,2)</f>
        <v>0</v>
      </c>
      <c r="K143" s="211"/>
      <c r="L143" s="38"/>
      <c r="M143" s="212" t="s">
        <v>1</v>
      </c>
      <c r="N143" s="213" t="s">
        <v>41</v>
      </c>
      <c r="O143" s="81"/>
      <c r="P143" s="214">
        <f>O143*H143</f>
        <v>0</v>
      </c>
      <c r="Q143" s="214">
        <v>0</v>
      </c>
      <c r="R143" s="214">
        <f>Q143*H143</f>
        <v>0</v>
      </c>
      <c r="S143" s="214">
        <v>0</v>
      </c>
      <c r="T143" s="215">
        <f>S143*H143</f>
        <v>0</v>
      </c>
      <c r="U143" s="37"/>
      <c r="V143" s="37"/>
      <c r="W143" s="37"/>
      <c r="X143" s="37"/>
      <c r="Y143" s="37"/>
      <c r="Z143" s="37"/>
      <c r="AA143" s="37"/>
      <c r="AB143" s="37"/>
      <c r="AC143" s="37"/>
      <c r="AD143" s="37"/>
      <c r="AE143" s="37"/>
      <c r="AR143" s="216" t="s">
        <v>289</v>
      </c>
      <c r="AT143" s="216" t="s">
        <v>285</v>
      </c>
      <c r="AU143" s="216" t="s">
        <v>87</v>
      </c>
      <c r="AY143" s="18" t="s">
        <v>283</v>
      </c>
      <c r="BE143" s="217">
        <f>IF(N143="základná",J143,0)</f>
        <v>0</v>
      </c>
      <c r="BF143" s="217">
        <f>IF(N143="znížená",J143,0)</f>
        <v>0</v>
      </c>
      <c r="BG143" s="217">
        <f>IF(N143="zákl. prenesená",J143,0)</f>
        <v>0</v>
      </c>
      <c r="BH143" s="217">
        <f>IF(N143="zníž. prenesená",J143,0)</f>
        <v>0</v>
      </c>
      <c r="BI143" s="217">
        <f>IF(N143="nulová",J143,0)</f>
        <v>0</v>
      </c>
      <c r="BJ143" s="18" t="s">
        <v>87</v>
      </c>
      <c r="BK143" s="217">
        <f>ROUND(I143*H143,2)</f>
        <v>0</v>
      </c>
      <c r="BL143" s="18" t="s">
        <v>289</v>
      </c>
      <c r="BM143" s="216" t="s">
        <v>337</v>
      </c>
    </row>
    <row r="144" s="2" customFormat="1" ht="24.15" customHeight="1">
      <c r="A144" s="37"/>
      <c r="B144" s="168"/>
      <c r="C144" s="204" t="s">
        <v>315</v>
      </c>
      <c r="D144" s="204" t="s">
        <v>285</v>
      </c>
      <c r="E144" s="205" t="s">
        <v>923</v>
      </c>
      <c r="F144" s="206" t="s">
        <v>924</v>
      </c>
      <c r="G144" s="207" t="s">
        <v>344</v>
      </c>
      <c r="H144" s="208">
        <v>5.1349999999999998</v>
      </c>
      <c r="I144" s="209"/>
      <c r="J144" s="210">
        <f>ROUND(I144*H144,2)</f>
        <v>0</v>
      </c>
      <c r="K144" s="211"/>
      <c r="L144" s="38"/>
      <c r="M144" s="212" t="s">
        <v>1</v>
      </c>
      <c r="N144" s="213" t="s">
        <v>41</v>
      </c>
      <c r="O144" s="81"/>
      <c r="P144" s="214">
        <f>O144*H144</f>
        <v>0</v>
      </c>
      <c r="Q144" s="214">
        <v>0</v>
      </c>
      <c r="R144" s="214">
        <f>Q144*H144</f>
        <v>0</v>
      </c>
      <c r="S144" s="214">
        <v>0</v>
      </c>
      <c r="T144" s="215">
        <f>S144*H144</f>
        <v>0</v>
      </c>
      <c r="U144" s="37"/>
      <c r="V144" s="37"/>
      <c r="W144" s="37"/>
      <c r="X144" s="37"/>
      <c r="Y144" s="37"/>
      <c r="Z144" s="37"/>
      <c r="AA144" s="37"/>
      <c r="AB144" s="37"/>
      <c r="AC144" s="37"/>
      <c r="AD144" s="37"/>
      <c r="AE144" s="37"/>
      <c r="AR144" s="216" t="s">
        <v>289</v>
      </c>
      <c r="AT144" s="216" t="s">
        <v>285</v>
      </c>
      <c r="AU144" s="216" t="s">
        <v>87</v>
      </c>
      <c r="AY144" s="18" t="s">
        <v>283</v>
      </c>
      <c r="BE144" s="217">
        <f>IF(N144="základná",J144,0)</f>
        <v>0</v>
      </c>
      <c r="BF144" s="217">
        <f>IF(N144="znížená",J144,0)</f>
        <v>0</v>
      </c>
      <c r="BG144" s="217">
        <f>IF(N144="zákl. prenesená",J144,0)</f>
        <v>0</v>
      </c>
      <c r="BH144" s="217">
        <f>IF(N144="zníž. prenesená",J144,0)</f>
        <v>0</v>
      </c>
      <c r="BI144" s="217">
        <f>IF(N144="nulová",J144,0)</f>
        <v>0</v>
      </c>
      <c r="BJ144" s="18" t="s">
        <v>87</v>
      </c>
      <c r="BK144" s="217">
        <f>ROUND(I144*H144,2)</f>
        <v>0</v>
      </c>
      <c r="BL144" s="18" t="s">
        <v>289</v>
      </c>
      <c r="BM144" s="216" t="s">
        <v>347</v>
      </c>
    </row>
    <row r="145" s="2" customFormat="1" ht="24.15" customHeight="1">
      <c r="A145" s="37"/>
      <c r="B145" s="168"/>
      <c r="C145" s="204" t="s">
        <v>319</v>
      </c>
      <c r="D145" s="204" t="s">
        <v>285</v>
      </c>
      <c r="E145" s="205" t="s">
        <v>2590</v>
      </c>
      <c r="F145" s="206" t="s">
        <v>2591</v>
      </c>
      <c r="G145" s="207" t="s">
        <v>344</v>
      </c>
      <c r="H145" s="208">
        <v>25.675000000000001</v>
      </c>
      <c r="I145" s="209"/>
      <c r="J145" s="210">
        <f>ROUND(I145*H145,2)</f>
        <v>0</v>
      </c>
      <c r="K145" s="211"/>
      <c r="L145" s="38"/>
      <c r="M145" s="212" t="s">
        <v>1</v>
      </c>
      <c r="N145" s="213" t="s">
        <v>41</v>
      </c>
      <c r="O145" s="81"/>
      <c r="P145" s="214">
        <f>O145*H145</f>
        <v>0</v>
      </c>
      <c r="Q145" s="214">
        <v>0</v>
      </c>
      <c r="R145" s="214">
        <f>Q145*H145</f>
        <v>0</v>
      </c>
      <c r="S145" s="214">
        <v>0</v>
      </c>
      <c r="T145" s="215">
        <f>S145*H145</f>
        <v>0</v>
      </c>
      <c r="U145" s="37"/>
      <c r="V145" s="37"/>
      <c r="W145" s="37"/>
      <c r="X145" s="37"/>
      <c r="Y145" s="37"/>
      <c r="Z145" s="37"/>
      <c r="AA145" s="37"/>
      <c r="AB145" s="37"/>
      <c r="AC145" s="37"/>
      <c r="AD145" s="37"/>
      <c r="AE145" s="37"/>
      <c r="AR145" s="216" t="s">
        <v>289</v>
      </c>
      <c r="AT145" s="216" t="s">
        <v>285</v>
      </c>
      <c r="AU145" s="216" t="s">
        <v>87</v>
      </c>
      <c r="AY145" s="18" t="s">
        <v>283</v>
      </c>
      <c r="BE145" s="217">
        <f>IF(N145="základná",J145,0)</f>
        <v>0</v>
      </c>
      <c r="BF145" s="217">
        <f>IF(N145="znížená",J145,0)</f>
        <v>0</v>
      </c>
      <c r="BG145" s="217">
        <f>IF(N145="zákl. prenesená",J145,0)</f>
        <v>0</v>
      </c>
      <c r="BH145" s="217">
        <f>IF(N145="zníž. prenesená",J145,0)</f>
        <v>0</v>
      </c>
      <c r="BI145" s="217">
        <f>IF(N145="nulová",J145,0)</f>
        <v>0</v>
      </c>
      <c r="BJ145" s="18" t="s">
        <v>87</v>
      </c>
      <c r="BK145" s="217">
        <f>ROUND(I145*H145,2)</f>
        <v>0</v>
      </c>
      <c r="BL145" s="18" t="s">
        <v>289</v>
      </c>
      <c r="BM145" s="216" t="s">
        <v>358</v>
      </c>
    </row>
    <row r="146" s="2" customFormat="1" ht="24.15" customHeight="1">
      <c r="A146" s="37"/>
      <c r="B146" s="168"/>
      <c r="C146" s="204" t="s">
        <v>323</v>
      </c>
      <c r="D146" s="204" t="s">
        <v>285</v>
      </c>
      <c r="E146" s="205" t="s">
        <v>2592</v>
      </c>
      <c r="F146" s="206" t="s">
        <v>2593</v>
      </c>
      <c r="G146" s="207" t="s">
        <v>344</v>
      </c>
      <c r="H146" s="208">
        <v>0.89900000000000002</v>
      </c>
      <c r="I146" s="209"/>
      <c r="J146" s="210">
        <f>ROUND(I146*H146,2)</f>
        <v>0</v>
      </c>
      <c r="K146" s="211"/>
      <c r="L146" s="38"/>
      <c r="M146" s="212" t="s">
        <v>1</v>
      </c>
      <c r="N146" s="213" t="s">
        <v>41</v>
      </c>
      <c r="O146" s="81"/>
      <c r="P146" s="214">
        <f>O146*H146</f>
        <v>0</v>
      </c>
      <c r="Q146" s="214">
        <v>0</v>
      </c>
      <c r="R146" s="214">
        <f>Q146*H146</f>
        <v>0</v>
      </c>
      <c r="S146" s="214">
        <v>0</v>
      </c>
      <c r="T146" s="215">
        <f>S146*H146</f>
        <v>0</v>
      </c>
      <c r="U146" s="37"/>
      <c r="V146" s="37"/>
      <c r="W146" s="37"/>
      <c r="X146" s="37"/>
      <c r="Y146" s="37"/>
      <c r="Z146" s="37"/>
      <c r="AA146" s="37"/>
      <c r="AB146" s="37"/>
      <c r="AC146" s="37"/>
      <c r="AD146" s="37"/>
      <c r="AE146" s="37"/>
      <c r="AR146" s="216" t="s">
        <v>289</v>
      </c>
      <c r="AT146" s="216" t="s">
        <v>285</v>
      </c>
      <c r="AU146" s="216" t="s">
        <v>87</v>
      </c>
      <c r="AY146" s="18" t="s">
        <v>283</v>
      </c>
      <c r="BE146" s="217">
        <f>IF(N146="základná",J146,0)</f>
        <v>0</v>
      </c>
      <c r="BF146" s="217">
        <f>IF(N146="znížená",J146,0)</f>
        <v>0</v>
      </c>
      <c r="BG146" s="217">
        <f>IF(N146="zákl. prenesená",J146,0)</f>
        <v>0</v>
      </c>
      <c r="BH146" s="217">
        <f>IF(N146="zníž. prenesená",J146,0)</f>
        <v>0</v>
      </c>
      <c r="BI146" s="217">
        <f>IF(N146="nulová",J146,0)</f>
        <v>0</v>
      </c>
      <c r="BJ146" s="18" t="s">
        <v>87</v>
      </c>
      <c r="BK146" s="217">
        <f>ROUND(I146*H146,2)</f>
        <v>0</v>
      </c>
      <c r="BL146" s="18" t="s">
        <v>289</v>
      </c>
      <c r="BM146" s="216" t="s">
        <v>370</v>
      </c>
    </row>
    <row r="147" s="12" customFormat="1" ht="25.92" customHeight="1">
      <c r="A147" s="12"/>
      <c r="B147" s="191"/>
      <c r="C147" s="12"/>
      <c r="D147" s="192" t="s">
        <v>74</v>
      </c>
      <c r="E147" s="193" t="s">
        <v>955</v>
      </c>
      <c r="F147" s="193" t="s">
        <v>956</v>
      </c>
      <c r="G147" s="12"/>
      <c r="H147" s="12"/>
      <c r="I147" s="194"/>
      <c r="J147" s="195">
        <f>BK147</f>
        <v>0</v>
      </c>
      <c r="K147" s="12"/>
      <c r="L147" s="191"/>
      <c r="M147" s="196"/>
      <c r="N147" s="197"/>
      <c r="O147" s="197"/>
      <c r="P147" s="198">
        <f>P148</f>
        <v>0</v>
      </c>
      <c r="Q147" s="197"/>
      <c r="R147" s="198">
        <f>R148</f>
        <v>0</v>
      </c>
      <c r="S147" s="197"/>
      <c r="T147" s="199">
        <f>T148</f>
        <v>0</v>
      </c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R147" s="192" t="s">
        <v>87</v>
      </c>
      <c r="AT147" s="200" t="s">
        <v>74</v>
      </c>
      <c r="AU147" s="200" t="s">
        <v>75</v>
      </c>
      <c r="AY147" s="192" t="s">
        <v>283</v>
      </c>
      <c r="BK147" s="201">
        <f>BK148</f>
        <v>0</v>
      </c>
    </row>
    <row r="148" s="12" customFormat="1" ht="22.8" customHeight="1">
      <c r="A148" s="12"/>
      <c r="B148" s="191"/>
      <c r="C148" s="12"/>
      <c r="D148" s="192" t="s">
        <v>74</v>
      </c>
      <c r="E148" s="202" t="s">
        <v>2713</v>
      </c>
      <c r="F148" s="202" t="s">
        <v>2714</v>
      </c>
      <c r="G148" s="12"/>
      <c r="H148" s="12"/>
      <c r="I148" s="194"/>
      <c r="J148" s="203">
        <f>BK148</f>
        <v>0</v>
      </c>
      <c r="K148" s="12"/>
      <c r="L148" s="191"/>
      <c r="M148" s="196"/>
      <c r="N148" s="197"/>
      <c r="O148" s="197"/>
      <c r="P148" s="198">
        <f>SUM(P149:P257)</f>
        <v>0</v>
      </c>
      <c r="Q148" s="197"/>
      <c r="R148" s="198">
        <f>SUM(R149:R257)</f>
        <v>0</v>
      </c>
      <c r="S148" s="197"/>
      <c r="T148" s="199">
        <f>SUM(T149:T257)</f>
        <v>0</v>
      </c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R148" s="192" t="s">
        <v>87</v>
      </c>
      <c r="AT148" s="200" t="s">
        <v>74</v>
      </c>
      <c r="AU148" s="200" t="s">
        <v>82</v>
      </c>
      <c r="AY148" s="192" t="s">
        <v>283</v>
      </c>
      <c r="BK148" s="201">
        <f>SUM(BK149:BK257)</f>
        <v>0</v>
      </c>
    </row>
    <row r="149" s="2" customFormat="1" ht="24.15" customHeight="1">
      <c r="A149" s="37"/>
      <c r="B149" s="168"/>
      <c r="C149" s="204" t="s">
        <v>1006</v>
      </c>
      <c r="D149" s="204" t="s">
        <v>285</v>
      </c>
      <c r="E149" s="205" t="s">
        <v>2715</v>
      </c>
      <c r="F149" s="206" t="s">
        <v>2716</v>
      </c>
      <c r="G149" s="207" t="s">
        <v>649</v>
      </c>
      <c r="H149" s="208">
        <v>5</v>
      </c>
      <c r="I149" s="209"/>
      <c r="J149" s="210">
        <f>ROUND(I149*H149,2)</f>
        <v>0</v>
      </c>
      <c r="K149" s="211"/>
      <c r="L149" s="38"/>
      <c r="M149" s="212" t="s">
        <v>1</v>
      </c>
      <c r="N149" s="213" t="s">
        <v>41</v>
      </c>
      <c r="O149" s="81"/>
      <c r="P149" s="214">
        <f>O149*H149</f>
        <v>0</v>
      </c>
      <c r="Q149" s="214">
        <v>0</v>
      </c>
      <c r="R149" s="214">
        <f>Q149*H149</f>
        <v>0</v>
      </c>
      <c r="S149" s="214">
        <v>0</v>
      </c>
      <c r="T149" s="215">
        <f>S149*H149</f>
        <v>0</v>
      </c>
      <c r="U149" s="37"/>
      <c r="V149" s="37"/>
      <c r="W149" s="37"/>
      <c r="X149" s="37"/>
      <c r="Y149" s="37"/>
      <c r="Z149" s="37"/>
      <c r="AA149" s="37"/>
      <c r="AB149" s="37"/>
      <c r="AC149" s="37"/>
      <c r="AD149" s="37"/>
      <c r="AE149" s="37"/>
      <c r="AR149" s="216" t="s">
        <v>358</v>
      </c>
      <c r="AT149" s="216" t="s">
        <v>285</v>
      </c>
      <c r="AU149" s="216" t="s">
        <v>87</v>
      </c>
      <c r="AY149" s="18" t="s">
        <v>283</v>
      </c>
      <c r="BE149" s="217">
        <f>IF(N149="základná",J149,0)</f>
        <v>0</v>
      </c>
      <c r="BF149" s="217">
        <f>IF(N149="znížená",J149,0)</f>
        <v>0</v>
      </c>
      <c r="BG149" s="217">
        <f>IF(N149="zákl. prenesená",J149,0)</f>
        <v>0</v>
      </c>
      <c r="BH149" s="217">
        <f>IF(N149="zníž. prenesená",J149,0)</f>
        <v>0</v>
      </c>
      <c r="BI149" s="217">
        <f>IF(N149="nulová",J149,0)</f>
        <v>0</v>
      </c>
      <c r="BJ149" s="18" t="s">
        <v>87</v>
      </c>
      <c r="BK149" s="217">
        <f>ROUND(I149*H149,2)</f>
        <v>0</v>
      </c>
      <c r="BL149" s="18" t="s">
        <v>358</v>
      </c>
      <c r="BM149" s="216" t="s">
        <v>7</v>
      </c>
    </row>
    <row r="150" s="2" customFormat="1" ht="16.5" customHeight="1">
      <c r="A150" s="37"/>
      <c r="B150" s="168"/>
      <c r="C150" s="242" t="s">
        <v>1010</v>
      </c>
      <c r="D150" s="242" t="s">
        <v>582</v>
      </c>
      <c r="E150" s="243" t="s">
        <v>2717</v>
      </c>
      <c r="F150" s="244" t="s">
        <v>2718</v>
      </c>
      <c r="G150" s="245" t="s">
        <v>649</v>
      </c>
      <c r="H150" s="246">
        <v>5</v>
      </c>
      <c r="I150" s="247"/>
      <c r="J150" s="248">
        <f>ROUND(I150*H150,2)</f>
        <v>0</v>
      </c>
      <c r="K150" s="249"/>
      <c r="L150" s="250"/>
      <c r="M150" s="251" t="s">
        <v>1</v>
      </c>
      <c r="N150" s="252" t="s">
        <v>41</v>
      </c>
      <c r="O150" s="81"/>
      <c r="P150" s="214">
        <f>O150*H150</f>
        <v>0</v>
      </c>
      <c r="Q150" s="214">
        <v>0</v>
      </c>
      <c r="R150" s="214">
        <f>Q150*H150</f>
        <v>0</v>
      </c>
      <c r="S150" s="214">
        <v>0</v>
      </c>
      <c r="T150" s="215">
        <f>S150*H150</f>
        <v>0</v>
      </c>
      <c r="U150" s="37"/>
      <c r="V150" s="37"/>
      <c r="W150" s="37"/>
      <c r="X150" s="37"/>
      <c r="Y150" s="37"/>
      <c r="Z150" s="37"/>
      <c r="AA150" s="37"/>
      <c r="AB150" s="37"/>
      <c r="AC150" s="37"/>
      <c r="AD150" s="37"/>
      <c r="AE150" s="37"/>
      <c r="AR150" s="216" t="s">
        <v>473</v>
      </c>
      <c r="AT150" s="216" t="s">
        <v>582</v>
      </c>
      <c r="AU150" s="216" t="s">
        <v>87</v>
      </c>
      <c r="AY150" s="18" t="s">
        <v>283</v>
      </c>
      <c r="BE150" s="217">
        <f>IF(N150="základná",J150,0)</f>
        <v>0</v>
      </c>
      <c r="BF150" s="217">
        <f>IF(N150="znížená",J150,0)</f>
        <v>0</v>
      </c>
      <c r="BG150" s="217">
        <f>IF(N150="zákl. prenesená",J150,0)</f>
        <v>0</v>
      </c>
      <c r="BH150" s="217">
        <f>IF(N150="zníž. prenesená",J150,0)</f>
        <v>0</v>
      </c>
      <c r="BI150" s="217">
        <f>IF(N150="nulová",J150,0)</f>
        <v>0</v>
      </c>
      <c r="BJ150" s="18" t="s">
        <v>87</v>
      </c>
      <c r="BK150" s="217">
        <f>ROUND(I150*H150,2)</f>
        <v>0</v>
      </c>
      <c r="BL150" s="18" t="s">
        <v>358</v>
      </c>
      <c r="BM150" s="216" t="s">
        <v>395</v>
      </c>
    </row>
    <row r="151" s="2" customFormat="1" ht="24.15" customHeight="1">
      <c r="A151" s="37"/>
      <c r="B151" s="168"/>
      <c r="C151" s="204" t="s">
        <v>1024</v>
      </c>
      <c r="D151" s="204" t="s">
        <v>285</v>
      </c>
      <c r="E151" s="205" t="s">
        <v>2719</v>
      </c>
      <c r="F151" s="206" t="s">
        <v>2720</v>
      </c>
      <c r="G151" s="207" t="s">
        <v>373</v>
      </c>
      <c r="H151" s="208">
        <v>1</v>
      </c>
      <c r="I151" s="209"/>
      <c r="J151" s="210">
        <f>ROUND(I151*H151,2)</f>
        <v>0</v>
      </c>
      <c r="K151" s="211"/>
      <c r="L151" s="38"/>
      <c r="M151" s="212" t="s">
        <v>1</v>
      </c>
      <c r="N151" s="213" t="s">
        <v>41</v>
      </c>
      <c r="O151" s="81"/>
      <c r="P151" s="214">
        <f>O151*H151</f>
        <v>0</v>
      </c>
      <c r="Q151" s="214">
        <v>0</v>
      </c>
      <c r="R151" s="214">
        <f>Q151*H151</f>
        <v>0</v>
      </c>
      <c r="S151" s="214">
        <v>0</v>
      </c>
      <c r="T151" s="215">
        <f>S151*H151</f>
        <v>0</v>
      </c>
      <c r="U151" s="37"/>
      <c r="V151" s="37"/>
      <c r="W151" s="37"/>
      <c r="X151" s="37"/>
      <c r="Y151" s="37"/>
      <c r="Z151" s="37"/>
      <c r="AA151" s="37"/>
      <c r="AB151" s="37"/>
      <c r="AC151" s="37"/>
      <c r="AD151" s="37"/>
      <c r="AE151" s="37"/>
      <c r="AR151" s="216" t="s">
        <v>358</v>
      </c>
      <c r="AT151" s="216" t="s">
        <v>285</v>
      </c>
      <c r="AU151" s="216" t="s">
        <v>87</v>
      </c>
      <c r="AY151" s="18" t="s">
        <v>283</v>
      </c>
      <c r="BE151" s="217">
        <f>IF(N151="základná",J151,0)</f>
        <v>0</v>
      </c>
      <c r="BF151" s="217">
        <f>IF(N151="znížená",J151,0)</f>
        <v>0</v>
      </c>
      <c r="BG151" s="217">
        <f>IF(N151="zákl. prenesená",J151,0)</f>
        <v>0</v>
      </c>
      <c r="BH151" s="217">
        <f>IF(N151="zníž. prenesená",J151,0)</f>
        <v>0</v>
      </c>
      <c r="BI151" s="217">
        <f>IF(N151="nulová",J151,0)</f>
        <v>0</v>
      </c>
      <c r="BJ151" s="18" t="s">
        <v>87</v>
      </c>
      <c r="BK151" s="217">
        <f>ROUND(I151*H151,2)</f>
        <v>0</v>
      </c>
      <c r="BL151" s="18" t="s">
        <v>358</v>
      </c>
      <c r="BM151" s="216" t="s">
        <v>408</v>
      </c>
    </row>
    <row r="152" s="2" customFormat="1" ht="24.15" customHeight="1">
      <c r="A152" s="37"/>
      <c r="B152" s="168"/>
      <c r="C152" s="204" t="s">
        <v>1019</v>
      </c>
      <c r="D152" s="204" t="s">
        <v>285</v>
      </c>
      <c r="E152" s="205" t="s">
        <v>6153</v>
      </c>
      <c r="F152" s="206" t="s">
        <v>6154</v>
      </c>
      <c r="G152" s="207" t="s">
        <v>373</v>
      </c>
      <c r="H152" s="208">
        <v>1</v>
      </c>
      <c r="I152" s="209"/>
      <c r="J152" s="210">
        <f>ROUND(I152*H152,2)</f>
        <v>0</v>
      </c>
      <c r="K152" s="211"/>
      <c r="L152" s="38"/>
      <c r="M152" s="212" t="s">
        <v>1</v>
      </c>
      <c r="N152" s="213" t="s">
        <v>41</v>
      </c>
      <c r="O152" s="81"/>
      <c r="P152" s="214">
        <f>O152*H152</f>
        <v>0</v>
      </c>
      <c r="Q152" s="214">
        <v>0</v>
      </c>
      <c r="R152" s="214">
        <f>Q152*H152</f>
        <v>0</v>
      </c>
      <c r="S152" s="214">
        <v>0</v>
      </c>
      <c r="T152" s="215">
        <f>S152*H152</f>
        <v>0</v>
      </c>
      <c r="U152" s="37"/>
      <c r="V152" s="37"/>
      <c r="W152" s="37"/>
      <c r="X152" s="37"/>
      <c r="Y152" s="37"/>
      <c r="Z152" s="37"/>
      <c r="AA152" s="37"/>
      <c r="AB152" s="37"/>
      <c r="AC152" s="37"/>
      <c r="AD152" s="37"/>
      <c r="AE152" s="37"/>
      <c r="AR152" s="216" t="s">
        <v>358</v>
      </c>
      <c r="AT152" s="216" t="s">
        <v>285</v>
      </c>
      <c r="AU152" s="216" t="s">
        <v>87</v>
      </c>
      <c r="AY152" s="18" t="s">
        <v>283</v>
      </c>
      <c r="BE152" s="217">
        <f>IF(N152="základná",J152,0)</f>
        <v>0</v>
      </c>
      <c r="BF152" s="217">
        <f>IF(N152="znížená",J152,0)</f>
        <v>0</v>
      </c>
      <c r="BG152" s="217">
        <f>IF(N152="zákl. prenesená",J152,0)</f>
        <v>0</v>
      </c>
      <c r="BH152" s="217">
        <f>IF(N152="zníž. prenesená",J152,0)</f>
        <v>0</v>
      </c>
      <c r="BI152" s="217">
        <f>IF(N152="nulová",J152,0)</f>
        <v>0</v>
      </c>
      <c r="BJ152" s="18" t="s">
        <v>87</v>
      </c>
      <c r="BK152" s="217">
        <f>ROUND(I152*H152,2)</f>
        <v>0</v>
      </c>
      <c r="BL152" s="18" t="s">
        <v>358</v>
      </c>
      <c r="BM152" s="216" t="s">
        <v>428</v>
      </c>
    </row>
    <row r="153" s="2" customFormat="1" ht="16.5" customHeight="1">
      <c r="A153" s="37"/>
      <c r="B153" s="168"/>
      <c r="C153" s="204" t="s">
        <v>971</v>
      </c>
      <c r="D153" s="204" t="s">
        <v>285</v>
      </c>
      <c r="E153" s="205" t="s">
        <v>6155</v>
      </c>
      <c r="F153" s="206" t="s">
        <v>6156</v>
      </c>
      <c r="G153" s="207" t="s">
        <v>373</v>
      </c>
      <c r="H153" s="208">
        <v>28</v>
      </c>
      <c r="I153" s="209"/>
      <c r="J153" s="210">
        <f>ROUND(I153*H153,2)</f>
        <v>0</v>
      </c>
      <c r="K153" s="211"/>
      <c r="L153" s="38"/>
      <c r="M153" s="212" t="s">
        <v>1</v>
      </c>
      <c r="N153" s="213" t="s">
        <v>41</v>
      </c>
      <c r="O153" s="81"/>
      <c r="P153" s="214">
        <f>O153*H153</f>
        <v>0</v>
      </c>
      <c r="Q153" s="214">
        <v>0</v>
      </c>
      <c r="R153" s="214">
        <f>Q153*H153</f>
        <v>0</v>
      </c>
      <c r="S153" s="214">
        <v>0</v>
      </c>
      <c r="T153" s="215">
        <f>S153*H153</f>
        <v>0</v>
      </c>
      <c r="U153" s="37"/>
      <c r="V153" s="37"/>
      <c r="W153" s="37"/>
      <c r="X153" s="37"/>
      <c r="Y153" s="37"/>
      <c r="Z153" s="37"/>
      <c r="AA153" s="37"/>
      <c r="AB153" s="37"/>
      <c r="AC153" s="37"/>
      <c r="AD153" s="37"/>
      <c r="AE153" s="37"/>
      <c r="AR153" s="216" t="s">
        <v>358</v>
      </c>
      <c r="AT153" s="216" t="s">
        <v>285</v>
      </c>
      <c r="AU153" s="216" t="s">
        <v>87</v>
      </c>
      <c r="AY153" s="18" t="s">
        <v>283</v>
      </c>
      <c r="BE153" s="217">
        <f>IF(N153="základná",J153,0)</f>
        <v>0</v>
      </c>
      <c r="BF153" s="217">
        <f>IF(N153="znížená",J153,0)</f>
        <v>0</v>
      </c>
      <c r="BG153" s="217">
        <f>IF(N153="zákl. prenesená",J153,0)</f>
        <v>0</v>
      </c>
      <c r="BH153" s="217">
        <f>IF(N153="zníž. prenesená",J153,0)</f>
        <v>0</v>
      </c>
      <c r="BI153" s="217">
        <f>IF(N153="nulová",J153,0)</f>
        <v>0</v>
      </c>
      <c r="BJ153" s="18" t="s">
        <v>87</v>
      </c>
      <c r="BK153" s="217">
        <f>ROUND(I153*H153,2)</f>
        <v>0</v>
      </c>
      <c r="BL153" s="18" t="s">
        <v>358</v>
      </c>
      <c r="BM153" s="216" t="s">
        <v>442</v>
      </c>
    </row>
    <row r="154" s="2" customFormat="1" ht="16.5" customHeight="1">
      <c r="A154" s="37"/>
      <c r="B154" s="168"/>
      <c r="C154" s="204" t="s">
        <v>967</v>
      </c>
      <c r="D154" s="204" t="s">
        <v>285</v>
      </c>
      <c r="E154" s="205" t="s">
        <v>2723</v>
      </c>
      <c r="F154" s="206" t="s">
        <v>6157</v>
      </c>
      <c r="G154" s="207" t="s">
        <v>373</v>
      </c>
      <c r="H154" s="208">
        <v>2</v>
      </c>
      <c r="I154" s="209"/>
      <c r="J154" s="210">
        <f>ROUND(I154*H154,2)</f>
        <v>0</v>
      </c>
      <c r="K154" s="211"/>
      <c r="L154" s="38"/>
      <c r="M154" s="212" t="s">
        <v>1</v>
      </c>
      <c r="N154" s="213" t="s">
        <v>41</v>
      </c>
      <c r="O154" s="81"/>
      <c r="P154" s="214">
        <f>O154*H154</f>
        <v>0</v>
      </c>
      <c r="Q154" s="214">
        <v>0</v>
      </c>
      <c r="R154" s="214">
        <f>Q154*H154</f>
        <v>0</v>
      </c>
      <c r="S154" s="214">
        <v>0</v>
      </c>
      <c r="T154" s="215">
        <f>S154*H154</f>
        <v>0</v>
      </c>
      <c r="U154" s="37"/>
      <c r="V154" s="37"/>
      <c r="W154" s="37"/>
      <c r="X154" s="37"/>
      <c r="Y154" s="37"/>
      <c r="Z154" s="37"/>
      <c r="AA154" s="37"/>
      <c r="AB154" s="37"/>
      <c r="AC154" s="37"/>
      <c r="AD154" s="37"/>
      <c r="AE154" s="37"/>
      <c r="AR154" s="216" t="s">
        <v>358</v>
      </c>
      <c r="AT154" s="216" t="s">
        <v>285</v>
      </c>
      <c r="AU154" s="216" t="s">
        <v>87</v>
      </c>
      <c r="AY154" s="18" t="s">
        <v>283</v>
      </c>
      <c r="BE154" s="217">
        <f>IF(N154="základná",J154,0)</f>
        <v>0</v>
      </c>
      <c r="BF154" s="217">
        <f>IF(N154="znížená",J154,0)</f>
        <v>0</v>
      </c>
      <c r="BG154" s="217">
        <f>IF(N154="zákl. prenesená",J154,0)</f>
        <v>0</v>
      </c>
      <c r="BH154" s="217">
        <f>IF(N154="zníž. prenesená",J154,0)</f>
        <v>0</v>
      </c>
      <c r="BI154" s="217">
        <f>IF(N154="nulová",J154,0)</f>
        <v>0</v>
      </c>
      <c r="BJ154" s="18" t="s">
        <v>87</v>
      </c>
      <c r="BK154" s="217">
        <f>ROUND(I154*H154,2)</f>
        <v>0</v>
      </c>
      <c r="BL154" s="18" t="s">
        <v>358</v>
      </c>
      <c r="BM154" s="216" t="s">
        <v>464</v>
      </c>
    </row>
    <row r="155" s="2" customFormat="1" ht="24.15" customHeight="1">
      <c r="A155" s="37"/>
      <c r="B155" s="168"/>
      <c r="C155" s="204" t="s">
        <v>327</v>
      </c>
      <c r="D155" s="204" t="s">
        <v>285</v>
      </c>
      <c r="E155" s="205" t="s">
        <v>2725</v>
      </c>
      <c r="F155" s="206" t="s">
        <v>2726</v>
      </c>
      <c r="G155" s="207" t="s">
        <v>373</v>
      </c>
      <c r="H155" s="208">
        <v>5</v>
      </c>
      <c r="I155" s="209"/>
      <c r="J155" s="210">
        <f>ROUND(I155*H155,2)</f>
        <v>0</v>
      </c>
      <c r="K155" s="211"/>
      <c r="L155" s="38"/>
      <c r="M155" s="212" t="s">
        <v>1</v>
      </c>
      <c r="N155" s="213" t="s">
        <v>41</v>
      </c>
      <c r="O155" s="81"/>
      <c r="P155" s="214">
        <f>O155*H155</f>
        <v>0</v>
      </c>
      <c r="Q155" s="214">
        <v>0</v>
      </c>
      <c r="R155" s="214">
        <f>Q155*H155</f>
        <v>0</v>
      </c>
      <c r="S155" s="214">
        <v>0</v>
      </c>
      <c r="T155" s="215">
        <f>S155*H155</f>
        <v>0</v>
      </c>
      <c r="U155" s="37"/>
      <c r="V155" s="37"/>
      <c r="W155" s="37"/>
      <c r="X155" s="37"/>
      <c r="Y155" s="37"/>
      <c r="Z155" s="37"/>
      <c r="AA155" s="37"/>
      <c r="AB155" s="37"/>
      <c r="AC155" s="37"/>
      <c r="AD155" s="37"/>
      <c r="AE155" s="37"/>
      <c r="AR155" s="216" t="s">
        <v>358</v>
      </c>
      <c r="AT155" s="216" t="s">
        <v>285</v>
      </c>
      <c r="AU155" s="216" t="s">
        <v>87</v>
      </c>
      <c r="AY155" s="18" t="s">
        <v>283</v>
      </c>
      <c r="BE155" s="217">
        <f>IF(N155="základná",J155,0)</f>
        <v>0</v>
      </c>
      <c r="BF155" s="217">
        <f>IF(N155="znížená",J155,0)</f>
        <v>0</v>
      </c>
      <c r="BG155" s="217">
        <f>IF(N155="zákl. prenesená",J155,0)</f>
        <v>0</v>
      </c>
      <c r="BH155" s="217">
        <f>IF(N155="zníž. prenesená",J155,0)</f>
        <v>0</v>
      </c>
      <c r="BI155" s="217">
        <f>IF(N155="nulová",J155,0)</f>
        <v>0</v>
      </c>
      <c r="BJ155" s="18" t="s">
        <v>87</v>
      </c>
      <c r="BK155" s="217">
        <f>ROUND(I155*H155,2)</f>
        <v>0</v>
      </c>
      <c r="BL155" s="18" t="s">
        <v>358</v>
      </c>
      <c r="BM155" s="216" t="s">
        <v>473</v>
      </c>
    </row>
    <row r="156" s="2" customFormat="1" ht="44.25" customHeight="1">
      <c r="A156" s="37"/>
      <c r="B156" s="168"/>
      <c r="C156" s="242" t="s">
        <v>332</v>
      </c>
      <c r="D156" s="242" t="s">
        <v>582</v>
      </c>
      <c r="E156" s="243" t="s">
        <v>2729</v>
      </c>
      <c r="F156" s="244" t="s">
        <v>6158</v>
      </c>
      <c r="G156" s="245" t="s">
        <v>373</v>
      </c>
      <c r="H156" s="246">
        <v>4</v>
      </c>
      <c r="I156" s="247"/>
      <c r="J156" s="248">
        <f>ROUND(I156*H156,2)</f>
        <v>0</v>
      </c>
      <c r="K156" s="249"/>
      <c r="L156" s="250"/>
      <c r="M156" s="251" t="s">
        <v>1</v>
      </c>
      <c r="N156" s="252" t="s">
        <v>41</v>
      </c>
      <c r="O156" s="81"/>
      <c r="P156" s="214">
        <f>O156*H156</f>
        <v>0</v>
      </c>
      <c r="Q156" s="214">
        <v>0</v>
      </c>
      <c r="R156" s="214">
        <f>Q156*H156</f>
        <v>0</v>
      </c>
      <c r="S156" s="214">
        <v>0</v>
      </c>
      <c r="T156" s="215">
        <f>S156*H156</f>
        <v>0</v>
      </c>
      <c r="U156" s="37"/>
      <c r="V156" s="37"/>
      <c r="W156" s="37"/>
      <c r="X156" s="37"/>
      <c r="Y156" s="37"/>
      <c r="Z156" s="37"/>
      <c r="AA156" s="37"/>
      <c r="AB156" s="37"/>
      <c r="AC156" s="37"/>
      <c r="AD156" s="37"/>
      <c r="AE156" s="37"/>
      <c r="AR156" s="216" t="s">
        <v>473</v>
      </c>
      <c r="AT156" s="216" t="s">
        <v>582</v>
      </c>
      <c r="AU156" s="216" t="s">
        <v>87</v>
      </c>
      <c r="AY156" s="18" t="s">
        <v>283</v>
      </c>
      <c r="BE156" s="217">
        <f>IF(N156="základná",J156,0)</f>
        <v>0</v>
      </c>
      <c r="BF156" s="217">
        <f>IF(N156="znížená",J156,0)</f>
        <v>0</v>
      </c>
      <c r="BG156" s="217">
        <f>IF(N156="zákl. prenesená",J156,0)</f>
        <v>0</v>
      </c>
      <c r="BH156" s="217">
        <f>IF(N156="zníž. prenesená",J156,0)</f>
        <v>0</v>
      </c>
      <c r="BI156" s="217">
        <f>IF(N156="nulová",J156,0)</f>
        <v>0</v>
      </c>
      <c r="BJ156" s="18" t="s">
        <v>87</v>
      </c>
      <c r="BK156" s="217">
        <f>ROUND(I156*H156,2)</f>
        <v>0</v>
      </c>
      <c r="BL156" s="18" t="s">
        <v>358</v>
      </c>
      <c r="BM156" s="216" t="s">
        <v>501</v>
      </c>
    </row>
    <row r="157" s="2" customFormat="1" ht="44.25" customHeight="1">
      <c r="A157" s="37"/>
      <c r="B157" s="168"/>
      <c r="C157" s="242" t="s">
        <v>337</v>
      </c>
      <c r="D157" s="242" t="s">
        <v>582</v>
      </c>
      <c r="E157" s="243" t="s">
        <v>2731</v>
      </c>
      <c r="F157" s="244" t="s">
        <v>2732</v>
      </c>
      <c r="G157" s="245" t="s">
        <v>373</v>
      </c>
      <c r="H157" s="246">
        <v>1</v>
      </c>
      <c r="I157" s="247"/>
      <c r="J157" s="248">
        <f>ROUND(I157*H157,2)</f>
        <v>0</v>
      </c>
      <c r="K157" s="249"/>
      <c r="L157" s="250"/>
      <c r="M157" s="251" t="s">
        <v>1</v>
      </c>
      <c r="N157" s="252" t="s">
        <v>41</v>
      </c>
      <c r="O157" s="81"/>
      <c r="P157" s="214">
        <f>O157*H157</f>
        <v>0</v>
      </c>
      <c r="Q157" s="214">
        <v>0</v>
      </c>
      <c r="R157" s="214">
        <f>Q157*H157</f>
        <v>0</v>
      </c>
      <c r="S157" s="214">
        <v>0</v>
      </c>
      <c r="T157" s="215">
        <f>S157*H157</f>
        <v>0</v>
      </c>
      <c r="U157" s="37"/>
      <c r="V157" s="37"/>
      <c r="W157" s="37"/>
      <c r="X157" s="37"/>
      <c r="Y157" s="37"/>
      <c r="Z157" s="37"/>
      <c r="AA157" s="37"/>
      <c r="AB157" s="37"/>
      <c r="AC157" s="37"/>
      <c r="AD157" s="37"/>
      <c r="AE157" s="37"/>
      <c r="AR157" s="216" t="s">
        <v>473</v>
      </c>
      <c r="AT157" s="216" t="s">
        <v>582</v>
      </c>
      <c r="AU157" s="216" t="s">
        <v>87</v>
      </c>
      <c r="AY157" s="18" t="s">
        <v>283</v>
      </c>
      <c r="BE157" s="217">
        <f>IF(N157="základná",J157,0)</f>
        <v>0</v>
      </c>
      <c r="BF157" s="217">
        <f>IF(N157="znížená",J157,0)</f>
        <v>0</v>
      </c>
      <c r="BG157" s="217">
        <f>IF(N157="zákl. prenesená",J157,0)</f>
        <v>0</v>
      </c>
      <c r="BH157" s="217">
        <f>IF(N157="zníž. prenesená",J157,0)</f>
        <v>0</v>
      </c>
      <c r="BI157" s="217">
        <f>IF(N157="nulová",J157,0)</f>
        <v>0</v>
      </c>
      <c r="BJ157" s="18" t="s">
        <v>87</v>
      </c>
      <c r="BK157" s="217">
        <f>ROUND(I157*H157,2)</f>
        <v>0</v>
      </c>
      <c r="BL157" s="18" t="s">
        <v>358</v>
      </c>
      <c r="BM157" s="216" t="s">
        <v>509</v>
      </c>
    </row>
    <row r="158" s="2" customFormat="1" ht="16.5" customHeight="1">
      <c r="A158" s="37"/>
      <c r="B158" s="168"/>
      <c r="C158" s="204" t="s">
        <v>341</v>
      </c>
      <c r="D158" s="204" t="s">
        <v>285</v>
      </c>
      <c r="E158" s="205" t="s">
        <v>2733</v>
      </c>
      <c r="F158" s="206" t="s">
        <v>2734</v>
      </c>
      <c r="G158" s="207" t="s">
        <v>649</v>
      </c>
      <c r="H158" s="208">
        <v>6</v>
      </c>
      <c r="I158" s="209"/>
      <c r="J158" s="210">
        <f>ROUND(I158*H158,2)</f>
        <v>0</v>
      </c>
      <c r="K158" s="211"/>
      <c r="L158" s="38"/>
      <c r="M158" s="212" t="s">
        <v>1</v>
      </c>
      <c r="N158" s="213" t="s">
        <v>41</v>
      </c>
      <c r="O158" s="81"/>
      <c r="P158" s="214">
        <f>O158*H158</f>
        <v>0</v>
      </c>
      <c r="Q158" s="214">
        <v>0</v>
      </c>
      <c r="R158" s="214">
        <f>Q158*H158</f>
        <v>0</v>
      </c>
      <c r="S158" s="214">
        <v>0</v>
      </c>
      <c r="T158" s="215">
        <f>S158*H158</f>
        <v>0</v>
      </c>
      <c r="U158" s="37"/>
      <c r="V158" s="37"/>
      <c r="W158" s="37"/>
      <c r="X158" s="37"/>
      <c r="Y158" s="37"/>
      <c r="Z158" s="37"/>
      <c r="AA158" s="37"/>
      <c r="AB158" s="37"/>
      <c r="AC158" s="37"/>
      <c r="AD158" s="37"/>
      <c r="AE158" s="37"/>
      <c r="AR158" s="216" t="s">
        <v>358</v>
      </c>
      <c r="AT158" s="216" t="s">
        <v>285</v>
      </c>
      <c r="AU158" s="216" t="s">
        <v>87</v>
      </c>
      <c r="AY158" s="18" t="s">
        <v>283</v>
      </c>
      <c r="BE158" s="217">
        <f>IF(N158="základná",J158,0)</f>
        <v>0</v>
      </c>
      <c r="BF158" s="217">
        <f>IF(N158="znížená",J158,0)</f>
        <v>0</v>
      </c>
      <c r="BG158" s="217">
        <f>IF(N158="zákl. prenesená",J158,0)</f>
        <v>0</v>
      </c>
      <c r="BH158" s="217">
        <f>IF(N158="zníž. prenesená",J158,0)</f>
        <v>0</v>
      </c>
      <c r="BI158" s="217">
        <f>IF(N158="nulová",J158,0)</f>
        <v>0</v>
      </c>
      <c r="BJ158" s="18" t="s">
        <v>87</v>
      </c>
      <c r="BK158" s="217">
        <f>ROUND(I158*H158,2)</f>
        <v>0</v>
      </c>
      <c r="BL158" s="18" t="s">
        <v>358</v>
      </c>
      <c r="BM158" s="216" t="s">
        <v>519</v>
      </c>
    </row>
    <row r="159" s="2" customFormat="1" ht="16.5" customHeight="1">
      <c r="A159" s="37"/>
      <c r="B159" s="168"/>
      <c r="C159" s="242" t="s">
        <v>347</v>
      </c>
      <c r="D159" s="242" t="s">
        <v>582</v>
      </c>
      <c r="E159" s="243" t="s">
        <v>2735</v>
      </c>
      <c r="F159" s="244" t="s">
        <v>2736</v>
      </c>
      <c r="G159" s="245" t="s">
        <v>649</v>
      </c>
      <c r="H159" s="246">
        <v>6</v>
      </c>
      <c r="I159" s="247"/>
      <c r="J159" s="248">
        <f>ROUND(I159*H159,2)</f>
        <v>0</v>
      </c>
      <c r="K159" s="249"/>
      <c r="L159" s="250"/>
      <c r="M159" s="251" t="s">
        <v>1</v>
      </c>
      <c r="N159" s="252" t="s">
        <v>41</v>
      </c>
      <c r="O159" s="81"/>
      <c r="P159" s="214">
        <f>O159*H159</f>
        <v>0</v>
      </c>
      <c r="Q159" s="214">
        <v>0</v>
      </c>
      <c r="R159" s="214">
        <f>Q159*H159</f>
        <v>0</v>
      </c>
      <c r="S159" s="214">
        <v>0</v>
      </c>
      <c r="T159" s="215">
        <f>S159*H159</f>
        <v>0</v>
      </c>
      <c r="U159" s="37"/>
      <c r="V159" s="37"/>
      <c r="W159" s="37"/>
      <c r="X159" s="37"/>
      <c r="Y159" s="37"/>
      <c r="Z159" s="37"/>
      <c r="AA159" s="37"/>
      <c r="AB159" s="37"/>
      <c r="AC159" s="37"/>
      <c r="AD159" s="37"/>
      <c r="AE159" s="37"/>
      <c r="AR159" s="216" t="s">
        <v>473</v>
      </c>
      <c r="AT159" s="216" t="s">
        <v>582</v>
      </c>
      <c r="AU159" s="216" t="s">
        <v>87</v>
      </c>
      <c r="AY159" s="18" t="s">
        <v>283</v>
      </c>
      <c r="BE159" s="217">
        <f>IF(N159="základná",J159,0)</f>
        <v>0</v>
      </c>
      <c r="BF159" s="217">
        <f>IF(N159="znížená",J159,0)</f>
        <v>0</v>
      </c>
      <c r="BG159" s="217">
        <f>IF(N159="zákl. prenesená",J159,0)</f>
        <v>0</v>
      </c>
      <c r="BH159" s="217">
        <f>IF(N159="zníž. prenesená",J159,0)</f>
        <v>0</v>
      </c>
      <c r="BI159" s="217">
        <f>IF(N159="nulová",J159,0)</f>
        <v>0</v>
      </c>
      <c r="BJ159" s="18" t="s">
        <v>87</v>
      </c>
      <c r="BK159" s="217">
        <f>ROUND(I159*H159,2)</f>
        <v>0</v>
      </c>
      <c r="BL159" s="18" t="s">
        <v>358</v>
      </c>
      <c r="BM159" s="216" t="s">
        <v>527</v>
      </c>
    </row>
    <row r="160" s="2" customFormat="1" ht="16.5" customHeight="1">
      <c r="A160" s="37"/>
      <c r="B160" s="168"/>
      <c r="C160" s="204" t="s">
        <v>352</v>
      </c>
      <c r="D160" s="204" t="s">
        <v>285</v>
      </c>
      <c r="E160" s="205" t="s">
        <v>2737</v>
      </c>
      <c r="F160" s="206" t="s">
        <v>2738</v>
      </c>
      <c r="G160" s="207" t="s">
        <v>649</v>
      </c>
      <c r="H160" s="208">
        <v>5</v>
      </c>
      <c r="I160" s="209"/>
      <c r="J160" s="210">
        <f>ROUND(I160*H160,2)</f>
        <v>0</v>
      </c>
      <c r="K160" s="211"/>
      <c r="L160" s="38"/>
      <c r="M160" s="212" t="s">
        <v>1</v>
      </c>
      <c r="N160" s="213" t="s">
        <v>41</v>
      </c>
      <c r="O160" s="81"/>
      <c r="P160" s="214">
        <f>O160*H160</f>
        <v>0</v>
      </c>
      <c r="Q160" s="214">
        <v>0</v>
      </c>
      <c r="R160" s="214">
        <f>Q160*H160</f>
        <v>0</v>
      </c>
      <c r="S160" s="214">
        <v>0</v>
      </c>
      <c r="T160" s="215">
        <f>S160*H160</f>
        <v>0</v>
      </c>
      <c r="U160" s="37"/>
      <c r="V160" s="37"/>
      <c r="W160" s="37"/>
      <c r="X160" s="37"/>
      <c r="Y160" s="37"/>
      <c r="Z160" s="37"/>
      <c r="AA160" s="37"/>
      <c r="AB160" s="37"/>
      <c r="AC160" s="37"/>
      <c r="AD160" s="37"/>
      <c r="AE160" s="37"/>
      <c r="AR160" s="216" t="s">
        <v>358</v>
      </c>
      <c r="AT160" s="216" t="s">
        <v>285</v>
      </c>
      <c r="AU160" s="216" t="s">
        <v>87</v>
      </c>
      <c r="AY160" s="18" t="s">
        <v>283</v>
      </c>
      <c r="BE160" s="217">
        <f>IF(N160="základná",J160,0)</f>
        <v>0</v>
      </c>
      <c r="BF160" s="217">
        <f>IF(N160="znížená",J160,0)</f>
        <v>0</v>
      </c>
      <c r="BG160" s="217">
        <f>IF(N160="zákl. prenesená",J160,0)</f>
        <v>0</v>
      </c>
      <c r="BH160" s="217">
        <f>IF(N160="zníž. prenesená",J160,0)</f>
        <v>0</v>
      </c>
      <c r="BI160" s="217">
        <f>IF(N160="nulová",J160,0)</f>
        <v>0</v>
      </c>
      <c r="BJ160" s="18" t="s">
        <v>87</v>
      </c>
      <c r="BK160" s="217">
        <f>ROUND(I160*H160,2)</f>
        <v>0</v>
      </c>
      <c r="BL160" s="18" t="s">
        <v>358</v>
      </c>
      <c r="BM160" s="216" t="s">
        <v>538</v>
      </c>
    </row>
    <row r="161" s="2" customFormat="1" ht="16.5" customHeight="1">
      <c r="A161" s="37"/>
      <c r="B161" s="168"/>
      <c r="C161" s="242" t="s">
        <v>358</v>
      </c>
      <c r="D161" s="242" t="s">
        <v>582</v>
      </c>
      <c r="E161" s="243" t="s">
        <v>2739</v>
      </c>
      <c r="F161" s="244" t="s">
        <v>2740</v>
      </c>
      <c r="G161" s="245" t="s">
        <v>649</v>
      </c>
      <c r="H161" s="246">
        <v>5</v>
      </c>
      <c r="I161" s="247"/>
      <c r="J161" s="248">
        <f>ROUND(I161*H161,2)</f>
        <v>0</v>
      </c>
      <c r="K161" s="249"/>
      <c r="L161" s="250"/>
      <c r="M161" s="251" t="s">
        <v>1</v>
      </c>
      <c r="N161" s="252" t="s">
        <v>41</v>
      </c>
      <c r="O161" s="81"/>
      <c r="P161" s="214">
        <f>O161*H161</f>
        <v>0</v>
      </c>
      <c r="Q161" s="214">
        <v>0</v>
      </c>
      <c r="R161" s="214">
        <f>Q161*H161</f>
        <v>0</v>
      </c>
      <c r="S161" s="214">
        <v>0</v>
      </c>
      <c r="T161" s="215">
        <f>S161*H161</f>
        <v>0</v>
      </c>
      <c r="U161" s="37"/>
      <c r="V161" s="37"/>
      <c r="W161" s="37"/>
      <c r="X161" s="37"/>
      <c r="Y161" s="37"/>
      <c r="Z161" s="37"/>
      <c r="AA161" s="37"/>
      <c r="AB161" s="37"/>
      <c r="AC161" s="37"/>
      <c r="AD161" s="37"/>
      <c r="AE161" s="37"/>
      <c r="AR161" s="216" t="s">
        <v>473</v>
      </c>
      <c r="AT161" s="216" t="s">
        <v>582</v>
      </c>
      <c r="AU161" s="216" t="s">
        <v>87</v>
      </c>
      <c r="AY161" s="18" t="s">
        <v>283</v>
      </c>
      <c r="BE161" s="217">
        <f>IF(N161="základná",J161,0)</f>
        <v>0</v>
      </c>
      <c r="BF161" s="217">
        <f>IF(N161="znížená",J161,0)</f>
        <v>0</v>
      </c>
      <c r="BG161" s="217">
        <f>IF(N161="zákl. prenesená",J161,0)</f>
        <v>0</v>
      </c>
      <c r="BH161" s="217">
        <f>IF(N161="zníž. prenesená",J161,0)</f>
        <v>0</v>
      </c>
      <c r="BI161" s="217">
        <f>IF(N161="nulová",J161,0)</f>
        <v>0</v>
      </c>
      <c r="BJ161" s="18" t="s">
        <v>87</v>
      </c>
      <c r="BK161" s="217">
        <f>ROUND(I161*H161,2)</f>
        <v>0</v>
      </c>
      <c r="BL161" s="18" t="s">
        <v>358</v>
      </c>
      <c r="BM161" s="216" t="s">
        <v>546</v>
      </c>
    </row>
    <row r="162" s="2" customFormat="1" ht="16.5" customHeight="1">
      <c r="A162" s="37"/>
      <c r="B162" s="168"/>
      <c r="C162" s="204" t="s">
        <v>364</v>
      </c>
      <c r="D162" s="204" t="s">
        <v>285</v>
      </c>
      <c r="E162" s="205" t="s">
        <v>2741</v>
      </c>
      <c r="F162" s="206" t="s">
        <v>2742</v>
      </c>
      <c r="G162" s="207" t="s">
        <v>649</v>
      </c>
      <c r="H162" s="208">
        <v>28</v>
      </c>
      <c r="I162" s="209"/>
      <c r="J162" s="210">
        <f>ROUND(I162*H162,2)</f>
        <v>0</v>
      </c>
      <c r="K162" s="211"/>
      <c r="L162" s="38"/>
      <c r="M162" s="212" t="s">
        <v>1</v>
      </c>
      <c r="N162" s="213" t="s">
        <v>41</v>
      </c>
      <c r="O162" s="81"/>
      <c r="P162" s="214">
        <f>O162*H162</f>
        <v>0</v>
      </c>
      <c r="Q162" s="214">
        <v>0</v>
      </c>
      <c r="R162" s="214">
        <f>Q162*H162</f>
        <v>0</v>
      </c>
      <c r="S162" s="214">
        <v>0</v>
      </c>
      <c r="T162" s="215">
        <f>S162*H162</f>
        <v>0</v>
      </c>
      <c r="U162" s="37"/>
      <c r="V162" s="37"/>
      <c r="W162" s="37"/>
      <c r="X162" s="37"/>
      <c r="Y162" s="37"/>
      <c r="Z162" s="37"/>
      <c r="AA162" s="37"/>
      <c r="AB162" s="37"/>
      <c r="AC162" s="37"/>
      <c r="AD162" s="37"/>
      <c r="AE162" s="37"/>
      <c r="AR162" s="216" t="s">
        <v>358</v>
      </c>
      <c r="AT162" s="216" t="s">
        <v>285</v>
      </c>
      <c r="AU162" s="216" t="s">
        <v>87</v>
      </c>
      <c r="AY162" s="18" t="s">
        <v>283</v>
      </c>
      <c r="BE162" s="217">
        <f>IF(N162="základná",J162,0)</f>
        <v>0</v>
      </c>
      <c r="BF162" s="217">
        <f>IF(N162="znížená",J162,0)</f>
        <v>0</v>
      </c>
      <c r="BG162" s="217">
        <f>IF(N162="zákl. prenesená",J162,0)</f>
        <v>0</v>
      </c>
      <c r="BH162" s="217">
        <f>IF(N162="zníž. prenesená",J162,0)</f>
        <v>0</v>
      </c>
      <c r="BI162" s="217">
        <f>IF(N162="nulová",J162,0)</f>
        <v>0</v>
      </c>
      <c r="BJ162" s="18" t="s">
        <v>87</v>
      </c>
      <c r="BK162" s="217">
        <f>ROUND(I162*H162,2)</f>
        <v>0</v>
      </c>
      <c r="BL162" s="18" t="s">
        <v>358</v>
      </c>
      <c r="BM162" s="216" t="s">
        <v>555</v>
      </c>
    </row>
    <row r="163" s="2" customFormat="1" ht="16.5" customHeight="1">
      <c r="A163" s="37"/>
      <c r="B163" s="168"/>
      <c r="C163" s="242" t="s">
        <v>370</v>
      </c>
      <c r="D163" s="242" t="s">
        <v>582</v>
      </c>
      <c r="E163" s="243" t="s">
        <v>2743</v>
      </c>
      <c r="F163" s="244" t="s">
        <v>2744</v>
      </c>
      <c r="G163" s="245" t="s">
        <v>649</v>
      </c>
      <c r="H163" s="246">
        <v>28</v>
      </c>
      <c r="I163" s="247"/>
      <c r="J163" s="248">
        <f>ROUND(I163*H163,2)</f>
        <v>0</v>
      </c>
      <c r="K163" s="249"/>
      <c r="L163" s="250"/>
      <c r="M163" s="251" t="s">
        <v>1</v>
      </c>
      <c r="N163" s="252" t="s">
        <v>41</v>
      </c>
      <c r="O163" s="81"/>
      <c r="P163" s="214">
        <f>O163*H163</f>
        <v>0</v>
      </c>
      <c r="Q163" s="214">
        <v>0</v>
      </c>
      <c r="R163" s="214">
        <f>Q163*H163</f>
        <v>0</v>
      </c>
      <c r="S163" s="214">
        <v>0</v>
      </c>
      <c r="T163" s="215">
        <f>S163*H163</f>
        <v>0</v>
      </c>
      <c r="U163" s="37"/>
      <c r="V163" s="37"/>
      <c r="W163" s="37"/>
      <c r="X163" s="37"/>
      <c r="Y163" s="37"/>
      <c r="Z163" s="37"/>
      <c r="AA163" s="37"/>
      <c r="AB163" s="37"/>
      <c r="AC163" s="37"/>
      <c r="AD163" s="37"/>
      <c r="AE163" s="37"/>
      <c r="AR163" s="216" t="s">
        <v>473</v>
      </c>
      <c r="AT163" s="216" t="s">
        <v>582</v>
      </c>
      <c r="AU163" s="216" t="s">
        <v>87</v>
      </c>
      <c r="AY163" s="18" t="s">
        <v>283</v>
      </c>
      <c r="BE163" s="217">
        <f>IF(N163="základná",J163,0)</f>
        <v>0</v>
      </c>
      <c r="BF163" s="217">
        <f>IF(N163="znížená",J163,0)</f>
        <v>0</v>
      </c>
      <c r="BG163" s="217">
        <f>IF(N163="zákl. prenesená",J163,0)</f>
        <v>0</v>
      </c>
      <c r="BH163" s="217">
        <f>IF(N163="zníž. prenesená",J163,0)</f>
        <v>0</v>
      </c>
      <c r="BI163" s="217">
        <f>IF(N163="nulová",J163,0)</f>
        <v>0</v>
      </c>
      <c r="BJ163" s="18" t="s">
        <v>87</v>
      </c>
      <c r="BK163" s="217">
        <f>ROUND(I163*H163,2)</f>
        <v>0</v>
      </c>
      <c r="BL163" s="18" t="s">
        <v>358</v>
      </c>
      <c r="BM163" s="216" t="s">
        <v>566</v>
      </c>
    </row>
    <row r="164" s="2" customFormat="1" ht="16.5" customHeight="1">
      <c r="A164" s="37"/>
      <c r="B164" s="168"/>
      <c r="C164" s="204" t="s">
        <v>376</v>
      </c>
      <c r="D164" s="204" t="s">
        <v>285</v>
      </c>
      <c r="E164" s="205" t="s">
        <v>2745</v>
      </c>
      <c r="F164" s="206" t="s">
        <v>2746</v>
      </c>
      <c r="G164" s="207" t="s">
        <v>649</v>
      </c>
      <c r="H164" s="208">
        <v>45</v>
      </c>
      <c r="I164" s="209"/>
      <c r="J164" s="210">
        <f>ROUND(I164*H164,2)</f>
        <v>0</v>
      </c>
      <c r="K164" s="211"/>
      <c r="L164" s="38"/>
      <c r="M164" s="212" t="s">
        <v>1</v>
      </c>
      <c r="N164" s="213" t="s">
        <v>41</v>
      </c>
      <c r="O164" s="81"/>
      <c r="P164" s="214">
        <f>O164*H164</f>
        <v>0</v>
      </c>
      <c r="Q164" s="214">
        <v>0</v>
      </c>
      <c r="R164" s="214">
        <f>Q164*H164</f>
        <v>0</v>
      </c>
      <c r="S164" s="214">
        <v>0</v>
      </c>
      <c r="T164" s="215">
        <f>S164*H164</f>
        <v>0</v>
      </c>
      <c r="U164" s="37"/>
      <c r="V164" s="37"/>
      <c r="W164" s="37"/>
      <c r="X164" s="37"/>
      <c r="Y164" s="37"/>
      <c r="Z164" s="37"/>
      <c r="AA164" s="37"/>
      <c r="AB164" s="37"/>
      <c r="AC164" s="37"/>
      <c r="AD164" s="37"/>
      <c r="AE164" s="37"/>
      <c r="AR164" s="216" t="s">
        <v>358</v>
      </c>
      <c r="AT164" s="216" t="s">
        <v>285</v>
      </c>
      <c r="AU164" s="216" t="s">
        <v>87</v>
      </c>
      <c r="AY164" s="18" t="s">
        <v>283</v>
      </c>
      <c r="BE164" s="217">
        <f>IF(N164="základná",J164,0)</f>
        <v>0</v>
      </c>
      <c r="BF164" s="217">
        <f>IF(N164="znížená",J164,0)</f>
        <v>0</v>
      </c>
      <c r="BG164" s="217">
        <f>IF(N164="zákl. prenesená",J164,0)</f>
        <v>0</v>
      </c>
      <c r="BH164" s="217">
        <f>IF(N164="zníž. prenesená",J164,0)</f>
        <v>0</v>
      </c>
      <c r="BI164" s="217">
        <f>IF(N164="nulová",J164,0)</f>
        <v>0</v>
      </c>
      <c r="BJ164" s="18" t="s">
        <v>87</v>
      </c>
      <c r="BK164" s="217">
        <f>ROUND(I164*H164,2)</f>
        <v>0</v>
      </c>
      <c r="BL164" s="18" t="s">
        <v>358</v>
      </c>
      <c r="BM164" s="216" t="s">
        <v>576</v>
      </c>
    </row>
    <row r="165" s="2" customFormat="1" ht="16.5" customHeight="1">
      <c r="A165" s="37"/>
      <c r="B165" s="168"/>
      <c r="C165" s="242" t="s">
        <v>7</v>
      </c>
      <c r="D165" s="242" t="s">
        <v>582</v>
      </c>
      <c r="E165" s="243" t="s">
        <v>2747</v>
      </c>
      <c r="F165" s="244" t="s">
        <v>2748</v>
      </c>
      <c r="G165" s="245" t="s">
        <v>649</v>
      </c>
      <c r="H165" s="246">
        <v>45</v>
      </c>
      <c r="I165" s="247"/>
      <c r="J165" s="248">
        <f>ROUND(I165*H165,2)</f>
        <v>0</v>
      </c>
      <c r="K165" s="249"/>
      <c r="L165" s="250"/>
      <c r="M165" s="251" t="s">
        <v>1</v>
      </c>
      <c r="N165" s="252" t="s">
        <v>41</v>
      </c>
      <c r="O165" s="81"/>
      <c r="P165" s="214">
        <f>O165*H165</f>
        <v>0</v>
      </c>
      <c r="Q165" s="214">
        <v>0</v>
      </c>
      <c r="R165" s="214">
        <f>Q165*H165</f>
        <v>0</v>
      </c>
      <c r="S165" s="214">
        <v>0</v>
      </c>
      <c r="T165" s="215">
        <f>S165*H165</f>
        <v>0</v>
      </c>
      <c r="U165" s="37"/>
      <c r="V165" s="37"/>
      <c r="W165" s="37"/>
      <c r="X165" s="37"/>
      <c r="Y165" s="37"/>
      <c r="Z165" s="37"/>
      <c r="AA165" s="37"/>
      <c r="AB165" s="37"/>
      <c r="AC165" s="37"/>
      <c r="AD165" s="37"/>
      <c r="AE165" s="37"/>
      <c r="AR165" s="216" t="s">
        <v>473</v>
      </c>
      <c r="AT165" s="216" t="s">
        <v>582</v>
      </c>
      <c r="AU165" s="216" t="s">
        <v>87</v>
      </c>
      <c r="AY165" s="18" t="s">
        <v>283</v>
      </c>
      <c r="BE165" s="217">
        <f>IF(N165="základná",J165,0)</f>
        <v>0</v>
      </c>
      <c r="BF165" s="217">
        <f>IF(N165="znížená",J165,0)</f>
        <v>0</v>
      </c>
      <c r="BG165" s="217">
        <f>IF(N165="zákl. prenesená",J165,0)</f>
        <v>0</v>
      </c>
      <c r="BH165" s="217">
        <f>IF(N165="zníž. prenesená",J165,0)</f>
        <v>0</v>
      </c>
      <c r="BI165" s="217">
        <f>IF(N165="nulová",J165,0)</f>
        <v>0</v>
      </c>
      <c r="BJ165" s="18" t="s">
        <v>87</v>
      </c>
      <c r="BK165" s="217">
        <f>ROUND(I165*H165,2)</f>
        <v>0</v>
      </c>
      <c r="BL165" s="18" t="s">
        <v>358</v>
      </c>
      <c r="BM165" s="216" t="s">
        <v>587</v>
      </c>
    </row>
    <row r="166" s="2" customFormat="1" ht="16.5" customHeight="1">
      <c r="A166" s="37"/>
      <c r="B166" s="168"/>
      <c r="C166" s="204" t="s">
        <v>386</v>
      </c>
      <c r="D166" s="204" t="s">
        <v>285</v>
      </c>
      <c r="E166" s="205" t="s">
        <v>6159</v>
      </c>
      <c r="F166" s="206" t="s">
        <v>6160</v>
      </c>
      <c r="G166" s="207" t="s">
        <v>649</v>
      </c>
      <c r="H166" s="208">
        <v>43</v>
      </c>
      <c r="I166" s="209"/>
      <c r="J166" s="210">
        <f>ROUND(I166*H166,2)</f>
        <v>0</v>
      </c>
      <c r="K166" s="211"/>
      <c r="L166" s="38"/>
      <c r="M166" s="212" t="s">
        <v>1</v>
      </c>
      <c r="N166" s="213" t="s">
        <v>41</v>
      </c>
      <c r="O166" s="81"/>
      <c r="P166" s="214">
        <f>O166*H166</f>
        <v>0</v>
      </c>
      <c r="Q166" s="214">
        <v>0</v>
      </c>
      <c r="R166" s="214">
        <f>Q166*H166</f>
        <v>0</v>
      </c>
      <c r="S166" s="214">
        <v>0</v>
      </c>
      <c r="T166" s="215">
        <f>S166*H166</f>
        <v>0</v>
      </c>
      <c r="U166" s="37"/>
      <c r="V166" s="37"/>
      <c r="W166" s="37"/>
      <c r="X166" s="37"/>
      <c r="Y166" s="37"/>
      <c r="Z166" s="37"/>
      <c r="AA166" s="37"/>
      <c r="AB166" s="37"/>
      <c r="AC166" s="37"/>
      <c r="AD166" s="37"/>
      <c r="AE166" s="37"/>
      <c r="AR166" s="216" t="s">
        <v>358</v>
      </c>
      <c r="AT166" s="216" t="s">
        <v>285</v>
      </c>
      <c r="AU166" s="216" t="s">
        <v>87</v>
      </c>
      <c r="AY166" s="18" t="s">
        <v>283</v>
      </c>
      <c r="BE166" s="217">
        <f>IF(N166="základná",J166,0)</f>
        <v>0</v>
      </c>
      <c r="BF166" s="217">
        <f>IF(N166="znížená",J166,0)</f>
        <v>0</v>
      </c>
      <c r="BG166" s="217">
        <f>IF(N166="zákl. prenesená",J166,0)</f>
        <v>0</v>
      </c>
      <c r="BH166" s="217">
        <f>IF(N166="zníž. prenesená",J166,0)</f>
        <v>0</v>
      </c>
      <c r="BI166" s="217">
        <f>IF(N166="nulová",J166,0)</f>
        <v>0</v>
      </c>
      <c r="BJ166" s="18" t="s">
        <v>87</v>
      </c>
      <c r="BK166" s="217">
        <f>ROUND(I166*H166,2)</f>
        <v>0</v>
      </c>
      <c r="BL166" s="18" t="s">
        <v>358</v>
      </c>
      <c r="BM166" s="216" t="s">
        <v>600</v>
      </c>
    </row>
    <row r="167" s="2" customFormat="1" ht="16.5" customHeight="1">
      <c r="A167" s="37"/>
      <c r="B167" s="168"/>
      <c r="C167" s="242" t="s">
        <v>395</v>
      </c>
      <c r="D167" s="242" t="s">
        <v>582</v>
      </c>
      <c r="E167" s="243" t="s">
        <v>6161</v>
      </c>
      <c r="F167" s="244" t="s">
        <v>6162</v>
      </c>
      <c r="G167" s="245" t="s">
        <v>649</v>
      </c>
      <c r="H167" s="246">
        <v>43</v>
      </c>
      <c r="I167" s="247"/>
      <c r="J167" s="248">
        <f>ROUND(I167*H167,2)</f>
        <v>0</v>
      </c>
      <c r="K167" s="249"/>
      <c r="L167" s="250"/>
      <c r="M167" s="251" t="s">
        <v>1</v>
      </c>
      <c r="N167" s="252" t="s">
        <v>41</v>
      </c>
      <c r="O167" s="81"/>
      <c r="P167" s="214">
        <f>O167*H167</f>
        <v>0</v>
      </c>
      <c r="Q167" s="214">
        <v>0</v>
      </c>
      <c r="R167" s="214">
        <f>Q167*H167</f>
        <v>0</v>
      </c>
      <c r="S167" s="214">
        <v>0</v>
      </c>
      <c r="T167" s="215">
        <f>S167*H167</f>
        <v>0</v>
      </c>
      <c r="U167" s="37"/>
      <c r="V167" s="37"/>
      <c r="W167" s="37"/>
      <c r="X167" s="37"/>
      <c r="Y167" s="37"/>
      <c r="Z167" s="37"/>
      <c r="AA167" s="37"/>
      <c r="AB167" s="37"/>
      <c r="AC167" s="37"/>
      <c r="AD167" s="37"/>
      <c r="AE167" s="37"/>
      <c r="AR167" s="216" t="s">
        <v>473</v>
      </c>
      <c r="AT167" s="216" t="s">
        <v>582</v>
      </c>
      <c r="AU167" s="216" t="s">
        <v>87</v>
      </c>
      <c r="AY167" s="18" t="s">
        <v>283</v>
      </c>
      <c r="BE167" s="217">
        <f>IF(N167="základná",J167,0)</f>
        <v>0</v>
      </c>
      <c r="BF167" s="217">
        <f>IF(N167="znížená",J167,0)</f>
        <v>0</v>
      </c>
      <c r="BG167" s="217">
        <f>IF(N167="zákl. prenesená",J167,0)</f>
        <v>0</v>
      </c>
      <c r="BH167" s="217">
        <f>IF(N167="zníž. prenesená",J167,0)</f>
        <v>0</v>
      </c>
      <c r="BI167" s="217">
        <f>IF(N167="nulová",J167,0)</f>
        <v>0</v>
      </c>
      <c r="BJ167" s="18" t="s">
        <v>87</v>
      </c>
      <c r="BK167" s="217">
        <f>ROUND(I167*H167,2)</f>
        <v>0</v>
      </c>
      <c r="BL167" s="18" t="s">
        <v>358</v>
      </c>
      <c r="BM167" s="216" t="s">
        <v>612</v>
      </c>
    </row>
    <row r="168" s="2" customFormat="1" ht="24.15" customHeight="1">
      <c r="A168" s="37"/>
      <c r="B168" s="168"/>
      <c r="C168" s="204" t="s">
        <v>400</v>
      </c>
      <c r="D168" s="204" t="s">
        <v>285</v>
      </c>
      <c r="E168" s="205" t="s">
        <v>6163</v>
      </c>
      <c r="F168" s="206" t="s">
        <v>6164</v>
      </c>
      <c r="G168" s="207" t="s">
        <v>649</v>
      </c>
      <c r="H168" s="208">
        <v>2</v>
      </c>
      <c r="I168" s="209"/>
      <c r="J168" s="210">
        <f>ROUND(I168*H168,2)</f>
        <v>0</v>
      </c>
      <c r="K168" s="211"/>
      <c r="L168" s="38"/>
      <c r="M168" s="212" t="s">
        <v>1</v>
      </c>
      <c r="N168" s="213" t="s">
        <v>41</v>
      </c>
      <c r="O168" s="81"/>
      <c r="P168" s="214">
        <f>O168*H168</f>
        <v>0</v>
      </c>
      <c r="Q168" s="214">
        <v>0</v>
      </c>
      <c r="R168" s="214">
        <f>Q168*H168</f>
        <v>0</v>
      </c>
      <c r="S168" s="214">
        <v>0</v>
      </c>
      <c r="T168" s="215">
        <f>S168*H168</f>
        <v>0</v>
      </c>
      <c r="U168" s="37"/>
      <c r="V168" s="37"/>
      <c r="W168" s="37"/>
      <c r="X168" s="37"/>
      <c r="Y168" s="37"/>
      <c r="Z168" s="37"/>
      <c r="AA168" s="37"/>
      <c r="AB168" s="37"/>
      <c r="AC168" s="37"/>
      <c r="AD168" s="37"/>
      <c r="AE168" s="37"/>
      <c r="AR168" s="216" t="s">
        <v>358</v>
      </c>
      <c r="AT168" s="216" t="s">
        <v>285</v>
      </c>
      <c r="AU168" s="216" t="s">
        <v>87</v>
      </c>
      <c r="AY168" s="18" t="s">
        <v>283</v>
      </c>
      <c r="BE168" s="217">
        <f>IF(N168="základná",J168,0)</f>
        <v>0</v>
      </c>
      <c r="BF168" s="217">
        <f>IF(N168="znížená",J168,0)</f>
        <v>0</v>
      </c>
      <c r="BG168" s="217">
        <f>IF(N168="zákl. prenesená",J168,0)</f>
        <v>0</v>
      </c>
      <c r="BH168" s="217">
        <f>IF(N168="zníž. prenesená",J168,0)</f>
        <v>0</v>
      </c>
      <c r="BI168" s="217">
        <f>IF(N168="nulová",J168,0)</f>
        <v>0</v>
      </c>
      <c r="BJ168" s="18" t="s">
        <v>87</v>
      </c>
      <c r="BK168" s="217">
        <f>ROUND(I168*H168,2)</f>
        <v>0</v>
      </c>
      <c r="BL168" s="18" t="s">
        <v>358</v>
      </c>
      <c r="BM168" s="216" t="s">
        <v>620</v>
      </c>
    </row>
    <row r="169" s="2" customFormat="1" ht="24.15" customHeight="1">
      <c r="A169" s="37"/>
      <c r="B169" s="168"/>
      <c r="C169" s="242" t="s">
        <v>408</v>
      </c>
      <c r="D169" s="242" t="s">
        <v>582</v>
      </c>
      <c r="E169" s="243" t="s">
        <v>6165</v>
      </c>
      <c r="F169" s="244" t="s">
        <v>6166</v>
      </c>
      <c r="G169" s="245" t="s">
        <v>649</v>
      </c>
      <c r="H169" s="246">
        <v>2</v>
      </c>
      <c r="I169" s="247"/>
      <c r="J169" s="248">
        <f>ROUND(I169*H169,2)</f>
        <v>0</v>
      </c>
      <c r="K169" s="249"/>
      <c r="L169" s="250"/>
      <c r="M169" s="251" t="s">
        <v>1</v>
      </c>
      <c r="N169" s="252" t="s">
        <v>41</v>
      </c>
      <c r="O169" s="81"/>
      <c r="P169" s="214">
        <f>O169*H169</f>
        <v>0</v>
      </c>
      <c r="Q169" s="214">
        <v>0</v>
      </c>
      <c r="R169" s="214">
        <f>Q169*H169</f>
        <v>0</v>
      </c>
      <c r="S169" s="214">
        <v>0</v>
      </c>
      <c r="T169" s="215">
        <f>S169*H169</f>
        <v>0</v>
      </c>
      <c r="U169" s="37"/>
      <c r="V169" s="37"/>
      <c r="W169" s="37"/>
      <c r="X169" s="37"/>
      <c r="Y169" s="37"/>
      <c r="Z169" s="37"/>
      <c r="AA169" s="37"/>
      <c r="AB169" s="37"/>
      <c r="AC169" s="37"/>
      <c r="AD169" s="37"/>
      <c r="AE169" s="37"/>
      <c r="AR169" s="216" t="s">
        <v>473</v>
      </c>
      <c r="AT169" s="216" t="s">
        <v>582</v>
      </c>
      <c r="AU169" s="216" t="s">
        <v>87</v>
      </c>
      <c r="AY169" s="18" t="s">
        <v>283</v>
      </c>
      <c r="BE169" s="217">
        <f>IF(N169="základná",J169,0)</f>
        <v>0</v>
      </c>
      <c r="BF169" s="217">
        <f>IF(N169="znížená",J169,0)</f>
        <v>0</v>
      </c>
      <c r="BG169" s="217">
        <f>IF(N169="zákl. prenesená",J169,0)</f>
        <v>0</v>
      </c>
      <c r="BH169" s="217">
        <f>IF(N169="zníž. prenesená",J169,0)</f>
        <v>0</v>
      </c>
      <c r="BI169" s="217">
        <f>IF(N169="nulová",J169,0)</f>
        <v>0</v>
      </c>
      <c r="BJ169" s="18" t="s">
        <v>87</v>
      </c>
      <c r="BK169" s="217">
        <f>ROUND(I169*H169,2)</f>
        <v>0</v>
      </c>
      <c r="BL169" s="18" t="s">
        <v>358</v>
      </c>
      <c r="BM169" s="216" t="s">
        <v>632</v>
      </c>
    </row>
    <row r="170" s="2" customFormat="1" ht="24.15" customHeight="1">
      <c r="A170" s="37"/>
      <c r="B170" s="168"/>
      <c r="C170" s="204" t="s">
        <v>418</v>
      </c>
      <c r="D170" s="204" t="s">
        <v>285</v>
      </c>
      <c r="E170" s="205" t="s">
        <v>6167</v>
      </c>
      <c r="F170" s="206" t="s">
        <v>6168</v>
      </c>
      <c r="G170" s="207" t="s">
        <v>649</v>
      </c>
      <c r="H170" s="208">
        <v>8</v>
      </c>
      <c r="I170" s="209"/>
      <c r="J170" s="210">
        <f>ROUND(I170*H170,2)</f>
        <v>0</v>
      </c>
      <c r="K170" s="211"/>
      <c r="L170" s="38"/>
      <c r="M170" s="212" t="s">
        <v>1</v>
      </c>
      <c r="N170" s="213" t="s">
        <v>41</v>
      </c>
      <c r="O170" s="81"/>
      <c r="P170" s="214">
        <f>O170*H170</f>
        <v>0</v>
      </c>
      <c r="Q170" s="214">
        <v>0</v>
      </c>
      <c r="R170" s="214">
        <f>Q170*H170</f>
        <v>0</v>
      </c>
      <c r="S170" s="214">
        <v>0</v>
      </c>
      <c r="T170" s="215">
        <f>S170*H170</f>
        <v>0</v>
      </c>
      <c r="U170" s="37"/>
      <c r="V170" s="37"/>
      <c r="W170" s="37"/>
      <c r="X170" s="37"/>
      <c r="Y170" s="37"/>
      <c r="Z170" s="37"/>
      <c r="AA170" s="37"/>
      <c r="AB170" s="37"/>
      <c r="AC170" s="37"/>
      <c r="AD170" s="37"/>
      <c r="AE170" s="37"/>
      <c r="AR170" s="216" t="s">
        <v>358</v>
      </c>
      <c r="AT170" s="216" t="s">
        <v>285</v>
      </c>
      <c r="AU170" s="216" t="s">
        <v>87</v>
      </c>
      <c r="AY170" s="18" t="s">
        <v>283</v>
      </c>
      <c r="BE170" s="217">
        <f>IF(N170="základná",J170,0)</f>
        <v>0</v>
      </c>
      <c r="BF170" s="217">
        <f>IF(N170="znížená",J170,0)</f>
        <v>0</v>
      </c>
      <c r="BG170" s="217">
        <f>IF(N170="zákl. prenesená",J170,0)</f>
        <v>0</v>
      </c>
      <c r="BH170" s="217">
        <f>IF(N170="zníž. prenesená",J170,0)</f>
        <v>0</v>
      </c>
      <c r="BI170" s="217">
        <f>IF(N170="nulová",J170,0)</f>
        <v>0</v>
      </c>
      <c r="BJ170" s="18" t="s">
        <v>87</v>
      </c>
      <c r="BK170" s="217">
        <f>ROUND(I170*H170,2)</f>
        <v>0</v>
      </c>
      <c r="BL170" s="18" t="s">
        <v>358</v>
      </c>
      <c r="BM170" s="216" t="s">
        <v>646</v>
      </c>
    </row>
    <row r="171" s="2" customFormat="1" ht="24.15" customHeight="1">
      <c r="A171" s="37"/>
      <c r="B171" s="168"/>
      <c r="C171" s="242" t="s">
        <v>428</v>
      </c>
      <c r="D171" s="242" t="s">
        <v>582</v>
      </c>
      <c r="E171" s="243" t="s">
        <v>6169</v>
      </c>
      <c r="F171" s="244" t="s">
        <v>6170</v>
      </c>
      <c r="G171" s="245" t="s">
        <v>649</v>
      </c>
      <c r="H171" s="246">
        <v>8</v>
      </c>
      <c r="I171" s="247"/>
      <c r="J171" s="248">
        <f>ROUND(I171*H171,2)</f>
        <v>0</v>
      </c>
      <c r="K171" s="249"/>
      <c r="L171" s="250"/>
      <c r="M171" s="251" t="s">
        <v>1</v>
      </c>
      <c r="N171" s="252" t="s">
        <v>41</v>
      </c>
      <c r="O171" s="81"/>
      <c r="P171" s="214">
        <f>O171*H171</f>
        <v>0</v>
      </c>
      <c r="Q171" s="214">
        <v>0</v>
      </c>
      <c r="R171" s="214">
        <f>Q171*H171</f>
        <v>0</v>
      </c>
      <c r="S171" s="214">
        <v>0</v>
      </c>
      <c r="T171" s="215">
        <f>S171*H171</f>
        <v>0</v>
      </c>
      <c r="U171" s="37"/>
      <c r="V171" s="37"/>
      <c r="W171" s="37"/>
      <c r="X171" s="37"/>
      <c r="Y171" s="37"/>
      <c r="Z171" s="37"/>
      <c r="AA171" s="37"/>
      <c r="AB171" s="37"/>
      <c r="AC171" s="37"/>
      <c r="AD171" s="37"/>
      <c r="AE171" s="37"/>
      <c r="AR171" s="216" t="s">
        <v>473</v>
      </c>
      <c r="AT171" s="216" t="s">
        <v>582</v>
      </c>
      <c r="AU171" s="216" t="s">
        <v>87</v>
      </c>
      <c r="AY171" s="18" t="s">
        <v>283</v>
      </c>
      <c r="BE171" s="217">
        <f>IF(N171="základná",J171,0)</f>
        <v>0</v>
      </c>
      <c r="BF171" s="217">
        <f>IF(N171="znížená",J171,0)</f>
        <v>0</v>
      </c>
      <c r="BG171" s="217">
        <f>IF(N171="zákl. prenesená",J171,0)</f>
        <v>0</v>
      </c>
      <c r="BH171" s="217">
        <f>IF(N171="zníž. prenesená",J171,0)</f>
        <v>0</v>
      </c>
      <c r="BI171" s="217">
        <f>IF(N171="nulová",J171,0)</f>
        <v>0</v>
      </c>
      <c r="BJ171" s="18" t="s">
        <v>87</v>
      </c>
      <c r="BK171" s="217">
        <f>ROUND(I171*H171,2)</f>
        <v>0</v>
      </c>
      <c r="BL171" s="18" t="s">
        <v>358</v>
      </c>
      <c r="BM171" s="216" t="s">
        <v>656</v>
      </c>
    </row>
    <row r="172" s="2" customFormat="1" ht="24.15" customHeight="1">
      <c r="A172" s="37"/>
      <c r="B172" s="168"/>
      <c r="C172" s="204" t="s">
        <v>438</v>
      </c>
      <c r="D172" s="204" t="s">
        <v>285</v>
      </c>
      <c r="E172" s="205" t="s">
        <v>2749</v>
      </c>
      <c r="F172" s="206" t="s">
        <v>2750</v>
      </c>
      <c r="G172" s="207" t="s">
        <v>649</v>
      </c>
      <c r="H172" s="208">
        <v>3</v>
      </c>
      <c r="I172" s="209"/>
      <c r="J172" s="210">
        <f>ROUND(I172*H172,2)</f>
        <v>0</v>
      </c>
      <c r="K172" s="211"/>
      <c r="L172" s="38"/>
      <c r="M172" s="212" t="s">
        <v>1</v>
      </c>
      <c r="N172" s="213" t="s">
        <v>41</v>
      </c>
      <c r="O172" s="81"/>
      <c r="P172" s="214">
        <f>O172*H172</f>
        <v>0</v>
      </c>
      <c r="Q172" s="214">
        <v>0</v>
      </c>
      <c r="R172" s="214">
        <f>Q172*H172</f>
        <v>0</v>
      </c>
      <c r="S172" s="214">
        <v>0</v>
      </c>
      <c r="T172" s="215">
        <f>S172*H172</f>
        <v>0</v>
      </c>
      <c r="U172" s="37"/>
      <c r="V172" s="37"/>
      <c r="W172" s="37"/>
      <c r="X172" s="37"/>
      <c r="Y172" s="37"/>
      <c r="Z172" s="37"/>
      <c r="AA172" s="37"/>
      <c r="AB172" s="37"/>
      <c r="AC172" s="37"/>
      <c r="AD172" s="37"/>
      <c r="AE172" s="37"/>
      <c r="AR172" s="216" t="s">
        <v>358</v>
      </c>
      <c r="AT172" s="216" t="s">
        <v>285</v>
      </c>
      <c r="AU172" s="216" t="s">
        <v>87</v>
      </c>
      <c r="AY172" s="18" t="s">
        <v>283</v>
      </c>
      <c r="BE172" s="217">
        <f>IF(N172="základná",J172,0)</f>
        <v>0</v>
      </c>
      <c r="BF172" s="217">
        <f>IF(N172="znížená",J172,0)</f>
        <v>0</v>
      </c>
      <c r="BG172" s="217">
        <f>IF(N172="zákl. prenesená",J172,0)</f>
        <v>0</v>
      </c>
      <c r="BH172" s="217">
        <f>IF(N172="zníž. prenesená",J172,0)</f>
        <v>0</v>
      </c>
      <c r="BI172" s="217">
        <f>IF(N172="nulová",J172,0)</f>
        <v>0</v>
      </c>
      <c r="BJ172" s="18" t="s">
        <v>87</v>
      </c>
      <c r="BK172" s="217">
        <f>ROUND(I172*H172,2)</f>
        <v>0</v>
      </c>
      <c r="BL172" s="18" t="s">
        <v>358</v>
      </c>
      <c r="BM172" s="216" t="s">
        <v>666</v>
      </c>
    </row>
    <row r="173" s="2" customFormat="1" ht="16.5" customHeight="1">
      <c r="A173" s="37"/>
      <c r="B173" s="168"/>
      <c r="C173" s="242" t="s">
        <v>442</v>
      </c>
      <c r="D173" s="242" t="s">
        <v>582</v>
      </c>
      <c r="E173" s="243" t="s">
        <v>2751</v>
      </c>
      <c r="F173" s="244" t="s">
        <v>2752</v>
      </c>
      <c r="G173" s="245" t="s">
        <v>649</v>
      </c>
      <c r="H173" s="246">
        <v>2</v>
      </c>
      <c r="I173" s="247"/>
      <c r="J173" s="248">
        <f>ROUND(I173*H173,2)</f>
        <v>0</v>
      </c>
      <c r="K173" s="249"/>
      <c r="L173" s="250"/>
      <c r="M173" s="251" t="s">
        <v>1</v>
      </c>
      <c r="N173" s="252" t="s">
        <v>41</v>
      </c>
      <c r="O173" s="81"/>
      <c r="P173" s="214">
        <f>O173*H173</f>
        <v>0</v>
      </c>
      <c r="Q173" s="214">
        <v>0</v>
      </c>
      <c r="R173" s="214">
        <f>Q173*H173</f>
        <v>0</v>
      </c>
      <c r="S173" s="214">
        <v>0</v>
      </c>
      <c r="T173" s="215">
        <f>S173*H173</f>
        <v>0</v>
      </c>
      <c r="U173" s="37"/>
      <c r="V173" s="37"/>
      <c r="W173" s="37"/>
      <c r="X173" s="37"/>
      <c r="Y173" s="37"/>
      <c r="Z173" s="37"/>
      <c r="AA173" s="37"/>
      <c r="AB173" s="37"/>
      <c r="AC173" s="37"/>
      <c r="AD173" s="37"/>
      <c r="AE173" s="37"/>
      <c r="AR173" s="216" t="s">
        <v>473</v>
      </c>
      <c r="AT173" s="216" t="s">
        <v>582</v>
      </c>
      <c r="AU173" s="216" t="s">
        <v>87</v>
      </c>
      <c r="AY173" s="18" t="s">
        <v>283</v>
      </c>
      <c r="BE173" s="217">
        <f>IF(N173="základná",J173,0)</f>
        <v>0</v>
      </c>
      <c r="BF173" s="217">
        <f>IF(N173="znížená",J173,0)</f>
        <v>0</v>
      </c>
      <c r="BG173" s="217">
        <f>IF(N173="zákl. prenesená",J173,0)</f>
        <v>0</v>
      </c>
      <c r="BH173" s="217">
        <f>IF(N173="zníž. prenesená",J173,0)</f>
        <v>0</v>
      </c>
      <c r="BI173" s="217">
        <f>IF(N173="nulová",J173,0)</f>
        <v>0</v>
      </c>
      <c r="BJ173" s="18" t="s">
        <v>87</v>
      </c>
      <c r="BK173" s="217">
        <f>ROUND(I173*H173,2)</f>
        <v>0</v>
      </c>
      <c r="BL173" s="18" t="s">
        <v>358</v>
      </c>
      <c r="BM173" s="216" t="s">
        <v>674</v>
      </c>
    </row>
    <row r="174" s="2" customFormat="1" ht="16.5" customHeight="1">
      <c r="A174" s="37"/>
      <c r="B174" s="168"/>
      <c r="C174" s="242" t="s">
        <v>447</v>
      </c>
      <c r="D174" s="242" t="s">
        <v>582</v>
      </c>
      <c r="E174" s="243" t="s">
        <v>6171</v>
      </c>
      <c r="F174" s="244" t="s">
        <v>6172</v>
      </c>
      <c r="G174" s="245" t="s">
        <v>649</v>
      </c>
      <c r="H174" s="246">
        <v>1</v>
      </c>
      <c r="I174" s="247"/>
      <c r="J174" s="248">
        <f>ROUND(I174*H174,2)</f>
        <v>0</v>
      </c>
      <c r="K174" s="249"/>
      <c r="L174" s="250"/>
      <c r="M174" s="251" t="s">
        <v>1</v>
      </c>
      <c r="N174" s="252" t="s">
        <v>41</v>
      </c>
      <c r="O174" s="81"/>
      <c r="P174" s="214">
        <f>O174*H174</f>
        <v>0</v>
      </c>
      <c r="Q174" s="214">
        <v>0</v>
      </c>
      <c r="R174" s="214">
        <f>Q174*H174</f>
        <v>0</v>
      </c>
      <c r="S174" s="214">
        <v>0</v>
      </c>
      <c r="T174" s="215">
        <f>S174*H174</f>
        <v>0</v>
      </c>
      <c r="U174" s="37"/>
      <c r="V174" s="37"/>
      <c r="W174" s="37"/>
      <c r="X174" s="37"/>
      <c r="Y174" s="37"/>
      <c r="Z174" s="37"/>
      <c r="AA174" s="37"/>
      <c r="AB174" s="37"/>
      <c r="AC174" s="37"/>
      <c r="AD174" s="37"/>
      <c r="AE174" s="37"/>
      <c r="AR174" s="216" t="s">
        <v>473</v>
      </c>
      <c r="AT174" s="216" t="s">
        <v>582</v>
      </c>
      <c r="AU174" s="216" t="s">
        <v>87</v>
      </c>
      <c r="AY174" s="18" t="s">
        <v>283</v>
      </c>
      <c r="BE174" s="217">
        <f>IF(N174="základná",J174,0)</f>
        <v>0</v>
      </c>
      <c r="BF174" s="217">
        <f>IF(N174="znížená",J174,0)</f>
        <v>0</v>
      </c>
      <c r="BG174" s="217">
        <f>IF(N174="zákl. prenesená",J174,0)</f>
        <v>0</v>
      </c>
      <c r="BH174" s="217">
        <f>IF(N174="zníž. prenesená",J174,0)</f>
        <v>0</v>
      </c>
      <c r="BI174" s="217">
        <f>IF(N174="nulová",J174,0)</f>
        <v>0</v>
      </c>
      <c r="BJ174" s="18" t="s">
        <v>87</v>
      </c>
      <c r="BK174" s="217">
        <f>ROUND(I174*H174,2)</f>
        <v>0</v>
      </c>
      <c r="BL174" s="18" t="s">
        <v>358</v>
      </c>
      <c r="BM174" s="216" t="s">
        <v>692</v>
      </c>
    </row>
    <row r="175" s="2" customFormat="1" ht="24.15" customHeight="1">
      <c r="A175" s="37"/>
      <c r="B175" s="168"/>
      <c r="C175" s="204" t="s">
        <v>464</v>
      </c>
      <c r="D175" s="204" t="s">
        <v>285</v>
      </c>
      <c r="E175" s="205" t="s">
        <v>6173</v>
      </c>
      <c r="F175" s="206" t="s">
        <v>6174</v>
      </c>
      <c r="G175" s="207" t="s">
        <v>649</v>
      </c>
      <c r="H175" s="208">
        <v>27</v>
      </c>
      <c r="I175" s="209"/>
      <c r="J175" s="210">
        <f>ROUND(I175*H175,2)</f>
        <v>0</v>
      </c>
      <c r="K175" s="211"/>
      <c r="L175" s="38"/>
      <c r="M175" s="212" t="s">
        <v>1</v>
      </c>
      <c r="N175" s="213" t="s">
        <v>41</v>
      </c>
      <c r="O175" s="81"/>
      <c r="P175" s="214">
        <f>O175*H175</f>
        <v>0</v>
      </c>
      <c r="Q175" s="214">
        <v>0</v>
      </c>
      <c r="R175" s="214">
        <f>Q175*H175</f>
        <v>0</v>
      </c>
      <c r="S175" s="214">
        <v>0</v>
      </c>
      <c r="T175" s="215">
        <f>S175*H175</f>
        <v>0</v>
      </c>
      <c r="U175" s="37"/>
      <c r="V175" s="37"/>
      <c r="W175" s="37"/>
      <c r="X175" s="37"/>
      <c r="Y175" s="37"/>
      <c r="Z175" s="37"/>
      <c r="AA175" s="37"/>
      <c r="AB175" s="37"/>
      <c r="AC175" s="37"/>
      <c r="AD175" s="37"/>
      <c r="AE175" s="37"/>
      <c r="AR175" s="216" t="s">
        <v>358</v>
      </c>
      <c r="AT175" s="216" t="s">
        <v>285</v>
      </c>
      <c r="AU175" s="216" t="s">
        <v>87</v>
      </c>
      <c r="AY175" s="18" t="s">
        <v>283</v>
      </c>
      <c r="BE175" s="217">
        <f>IF(N175="základná",J175,0)</f>
        <v>0</v>
      </c>
      <c r="BF175" s="217">
        <f>IF(N175="znížená",J175,0)</f>
        <v>0</v>
      </c>
      <c r="BG175" s="217">
        <f>IF(N175="zákl. prenesená",J175,0)</f>
        <v>0</v>
      </c>
      <c r="BH175" s="217">
        <f>IF(N175="zníž. prenesená",J175,0)</f>
        <v>0</v>
      </c>
      <c r="BI175" s="217">
        <f>IF(N175="nulová",J175,0)</f>
        <v>0</v>
      </c>
      <c r="BJ175" s="18" t="s">
        <v>87</v>
      </c>
      <c r="BK175" s="217">
        <f>ROUND(I175*H175,2)</f>
        <v>0</v>
      </c>
      <c r="BL175" s="18" t="s">
        <v>358</v>
      </c>
      <c r="BM175" s="216" t="s">
        <v>702</v>
      </c>
    </row>
    <row r="176" s="2" customFormat="1" ht="16.5" customHeight="1">
      <c r="A176" s="37"/>
      <c r="B176" s="168"/>
      <c r="C176" s="242" t="s">
        <v>469</v>
      </c>
      <c r="D176" s="242" t="s">
        <v>582</v>
      </c>
      <c r="E176" s="243" t="s">
        <v>6175</v>
      </c>
      <c r="F176" s="244" t="s">
        <v>6176</v>
      </c>
      <c r="G176" s="245" t="s">
        <v>649</v>
      </c>
      <c r="H176" s="246">
        <v>27</v>
      </c>
      <c r="I176" s="247"/>
      <c r="J176" s="248">
        <f>ROUND(I176*H176,2)</f>
        <v>0</v>
      </c>
      <c r="K176" s="249"/>
      <c r="L176" s="250"/>
      <c r="M176" s="251" t="s">
        <v>1</v>
      </c>
      <c r="N176" s="252" t="s">
        <v>41</v>
      </c>
      <c r="O176" s="81"/>
      <c r="P176" s="214">
        <f>O176*H176</f>
        <v>0</v>
      </c>
      <c r="Q176" s="214">
        <v>0</v>
      </c>
      <c r="R176" s="214">
        <f>Q176*H176</f>
        <v>0</v>
      </c>
      <c r="S176" s="214">
        <v>0</v>
      </c>
      <c r="T176" s="215">
        <f>S176*H176</f>
        <v>0</v>
      </c>
      <c r="U176" s="37"/>
      <c r="V176" s="37"/>
      <c r="W176" s="37"/>
      <c r="X176" s="37"/>
      <c r="Y176" s="37"/>
      <c r="Z176" s="37"/>
      <c r="AA176" s="37"/>
      <c r="AB176" s="37"/>
      <c r="AC176" s="37"/>
      <c r="AD176" s="37"/>
      <c r="AE176" s="37"/>
      <c r="AR176" s="216" t="s">
        <v>473</v>
      </c>
      <c r="AT176" s="216" t="s">
        <v>582</v>
      </c>
      <c r="AU176" s="216" t="s">
        <v>87</v>
      </c>
      <c r="AY176" s="18" t="s">
        <v>283</v>
      </c>
      <c r="BE176" s="217">
        <f>IF(N176="základná",J176,0)</f>
        <v>0</v>
      </c>
      <c r="BF176" s="217">
        <f>IF(N176="znížená",J176,0)</f>
        <v>0</v>
      </c>
      <c r="BG176" s="217">
        <f>IF(N176="zákl. prenesená",J176,0)</f>
        <v>0</v>
      </c>
      <c r="BH176" s="217">
        <f>IF(N176="zníž. prenesená",J176,0)</f>
        <v>0</v>
      </c>
      <c r="BI176" s="217">
        <f>IF(N176="nulová",J176,0)</f>
        <v>0</v>
      </c>
      <c r="BJ176" s="18" t="s">
        <v>87</v>
      </c>
      <c r="BK176" s="217">
        <f>ROUND(I176*H176,2)</f>
        <v>0</v>
      </c>
      <c r="BL176" s="18" t="s">
        <v>358</v>
      </c>
      <c r="BM176" s="216" t="s">
        <v>725</v>
      </c>
    </row>
    <row r="177" s="2" customFormat="1" ht="24.15" customHeight="1">
      <c r="A177" s="37"/>
      <c r="B177" s="168"/>
      <c r="C177" s="204" t="s">
        <v>473</v>
      </c>
      <c r="D177" s="204" t="s">
        <v>285</v>
      </c>
      <c r="E177" s="205" t="s">
        <v>6177</v>
      </c>
      <c r="F177" s="206" t="s">
        <v>6178</v>
      </c>
      <c r="G177" s="207" t="s">
        <v>649</v>
      </c>
      <c r="H177" s="208">
        <v>4</v>
      </c>
      <c r="I177" s="209"/>
      <c r="J177" s="210">
        <f>ROUND(I177*H177,2)</f>
        <v>0</v>
      </c>
      <c r="K177" s="211"/>
      <c r="L177" s="38"/>
      <c r="M177" s="212" t="s">
        <v>1</v>
      </c>
      <c r="N177" s="213" t="s">
        <v>41</v>
      </c>
      <c r="O177" s="81"/>
      <c r="P177" s="214">
        <f>O177*H177</f>
        <v>0</v>
      </c>
      <c r="Q177" s="214">
        <v>0</v>
      </c>
      <c r="R177" s="214">
        <f>Q177*H177</f>
        <v>0</v>
      </c>
      <c r="S177" s="214">
        <v>0</v>
      </c>
      <c r="T177" s="215">
        <f>S177*H177</f>
        <v>0</v>
      </c>
      <c r="U177" s="37"/>
      <c r="V177" s="37"/>
      <c r="W177" s="37"/>
      <c r="X177" s="37"/>
      <c r="Y177" s="37"/>
      <c r="Z177" s="37"/>
      <c r="AA177" s="37"/>
      <c r="AB177" s="37"/>
      <c r="AC177" s="37"/>
      <c r="AD177" s="37"/>
      <c r="AE177" s="37"/>
      <c r="AR177" s="216" t="s">
        <v>358</v>
      </c>
      <c r="AT177" s="216" t="s">
        <v>285</v>
      </c>
      <c r="AU177" s="216" t="s">
        <v>87</v>
      </c>
      <c r="AY177" s="18" t="s">
        <v>283</v>
      </c>
      <c r="BE177" s="217">
        <f>IF(N177="základná",J177,0)</f>
        <v>0</v>
      </c>
      <c r="BF177" s="217">
        <f>IF(N177="znížená",J177,0)</f>
        <v>0</v>
      </c>
      <c r="BG177" s="217">
        <f>IF(N177="zákl. prenesená",J177,0)</f>
        <v>0</v>
      </c>
      <c r="BH177" s="217">
        <f>IF(N177="zníž. prenesená",J177,0)</f>
        <v>0</v>
      </c>
      <c r="BI177" s="217">
        <f>IF(N177="nulová",J177,0)</f>
        <v>0</v>
      </c>
      <c r="BJ177" s="18" t="s">
        <v>87</v>
      </c>
      <c r="BK177" s="217">
        <f>ROUND(I177*H177,2)</f>
        <v>0</v>
      </c>
      <c r="BL177" s="18" t="s">
        <v>358</v>
      </c>
      <c r="BM177" s="216" t="s">
        <v>744</v>
      </c>
    </row>
    <row r="178" s="2" customFormat="1" ht="16.5" customHeight="1">
      <c r="A178" s="37"/>
      <c r="B178" s="168"/>
      <c r="C178" s="242" t="s">
        <v>496</v>
      </c>
      <c r="D178" s="242" t="s">
        <v>582</v>
      </c>
      <c r="E178" s="243" t="s">
        <v>6179</v>
      </c>
      <c r="F178" s="244" t="s">
        <v>6180</v>
      </c>
      <c r="G178" s="245" t="s">
        <v>649</v>
      </c>
      <c r="H178" s="246">
        <v>4</v>
      </c>
      <c r="I178" s="247"/>
      <c r="J178" s="248">
        <f>ROUND(I178*H178,2)</f>
        <v>0</v>
      </c>
      <c r="K178" s="249"/>
      <c r="L178" s="250"/>
      <c r="M178" s="251" t="s">
        <v>1</v>
      </c>
      <c r="N178" s="252" t="s">
        <v>41</v>
      </c>
      <c r="O178" s="81"/>
      <c r="P178" s="214">
        <f>O178*H178</f>
        <v>0</v>
      </c>
      <c r="Q178" s="214">
        <v>0</v>
      </c>
      <c r="R178" s="214">
        <f>Q178*H178</f>
        <v>0</v>
      </c>
      <c r="S178" s="214">
        <v>0</v>
      </c>
      <c r="T178" s="215">
        <f>S178*H178</f>
        <v>0</v>
      </c>
      <c r="U178" s="37"/>
      <c r="V178" s="37"/>
      <c r="W178" s="37"/>
      <c r="X178" s="37"/>
      <c r="Y178" s="37"/>
      <c r="Z178" s="37"/>
      <c r="AA178" s="37"/>
      <c r="AB178" s="37"/>
      <c r="AC178" s="37"/>
      <c r="AD178" s="37"/>
      <c r="AE178" s="37"/>
      <c r="AR178" s="216" t="s">
        <v>473</v>
      </c>
      <c r="AT178" s="216" t="s">
        <v>582</v>
      </c>
      <c r="AU178" s="216" t="s">
        <v>87</v>
      </c>
      <c r="AY178" s="18" t="s">
        <v>283</v>
      </c>
      <c r="BE178" s="217">
        <f>IF(N178="základná",J178,0)</f>
        <v>0</v>
      </c>
      <c r="BF178" s="217">
        <f>IF(N178="znížená",J178,0)</f>
        <v>0</v>
      </c>
      <c r="BG178" s="217">
        <f>IF(N178="zákl. prenesená",J178,0)</f>
        <v>0</v>
      </c>
      <c r="BH178" s="217">
        <f>IF(N178="zníž. prenesená",J178,0)</f>
        <v>0</v>
      </c>
      <c r="BI178" s="217">
        <f>IF(N178="nulová",J178,0)</f>
        <v>0</v>
      </c>
      <c r="BJ178" s="18" t="s">
        <v>87</v>
      </c>
      <c r="BK178" s="217">
        <f>ROUND(I178*H178,2)</f>
        <v>0</v>
      </c>
      <c r="BL178" s="18" t="s">
        <v>358</v>
      </c>
      <c r="BM178" s="216" t="s">
        <v>759</v>
      </c>
    </row>
    <row r="179" s="2" customFormat="1" ht="24.15" customHeight="1">
      <c r="A179" s="37"/>
      <c r="B179" s="168"/>
      <c r="C179" s="204" t="s">
        <v>501</v>
      </c>
      <c r="D179" s="204" t="s">
        <v>285</v>
      </c>
      <c r="E179" s="205" t="s">
        <v>6181</v>
      </c>
      <c r="F179" s="206" t="s">
        <v>6182</v>
      </c>
      <c r="G179" s="207" t="s">
        <v>649</v>
      </c>
      <c r="H179" s="208">
        <v>14</v>
      </c>
      <c r="I179" s="209"/>
      <c r="J179" s="210">
        <f>ROUND(I179*H179,2)</f>
        <v>0</v>
      </c>
      <c r="K179" s="211"/>
      <c r="L179" s="38"/>
      <c r="M179" s="212" t="s">
        <v>1</v>
      </c>
      <c r="N179" s="213" t="s">
        <v>41</v>
      </c>
      <c r="O179" s="81"/>
      <c r="P179" s="214">
        <f>O179*H179</f>
        <v>0</v>
      </c>
      <c r="Q179" s="214">
        <v>0</v>
      </c>
      <c r="R179" s="214">
        <f>Q179*H179</f>
        <v>0</v>
      </c>
      <c r="S179" s="214">
        <v>0</v>
      </c>
      <c r="T179" s="215">
        <f>S179*H179</f>
        <v>0</v>
      </c>
      <c r="U179" s="37"/>
      <c r="V179" s="37"/>
      <c r="W179" s="37"/>
      <c r="X179" s="37"/>
      <c r="Y179" s="37"/>
      <c r="Z179" s="37"/>
      <c r="AA179" s="37"/>
      <c r="AB179" s="37"/>
      <c r="AC179" s="37"/>
      <c r="AD179" s="37"/>
      <c r="AE179" s="37"/>
      <c r="AR179" s="216" t="s">
        <v>358</v>
      </c>
      <c r="AT179" s="216" t="s">
        <v>285</v>
      </c>
      <c r="AU179" s="216" t="s">
        <v>87</v>
      </c>
      <c r="AY179" s="18" t="s">
        <v>283</v>
      </c>
      <c r="BE179" s="217">
        <f>IF(N179="základná",J179,0)</f>
        <v>0</v>
      </c>
      <c r="BF179" s="217">
        <f>IF(N179="znížená",J179,0)</f>
        <v>0</v>
      </c>
      <c r="BG179" s="217">
        <f>IF(N179="zákl. prenesená",J179,0)</f>
        <v>0</v>
      </c>
      <c r="BH179" s="217">
        <f>IF(N179="zníž. prenesená",J179,0)</f>
        <v>0</v>
      </c>
      <c r="BI179" s="217">
        <f>IF(N179="nulová",J179,0)</f>
        <v>0</v>
      </c>
      <c r="BJ179" s="18" t="s">
        <v>87</v>
      </c>
      <c r="BK179" s="217">
        <f>ROUND(I179*H179,2)</f>
        <v>0</v>
      </c>
      <c r="BL179" s="18" t="s">
        <v>358</v>
      </c>
      <c r="BM179" s="216" t="s">
        <v>774</v>
      </c>
    </row>
    <row r="180" s="2" customFormat="1" ht="16.5" customHeight="1">
      <c r="A180" s="37"/>
      <c r="B180" s="168"/>
      <c r="C180" s="242" t="s">
        <v>505</v>
      </c>
      <c r="D180" s="242" t="s">
        <v>582</v>
      </c>
      <c r="E180" s="243" t="s">
        <v>6183</v>
      </c>
      <c r="F180" s="244" t="s">
        <v>6184</v>
      </c>
      <c r="G180" s="245" t="s">
        <v>649</v>
      </c>
      <c r="H180" s="246">
        <v>10</v>
      </c>
      <c r="I180" s="247"/>
      <c r="J180" s="248">
        <f>ROUND(I180*H180,2)</f>
        <v>0</v>
      </c>
      <c r="K180" s="249"/>
      <c r="L180" s="250"/>
      <c r="M180" s="251" t="s">
        <v>1</v>
      </c>
      <c r="N180" s="252" t="s">
        <v>41</v>
      </c>
      <c r="O180" s="81"/>
      <c r="P180" s="214">
        <f>O180*H180</f>
        <v>0</v>
      </c>
      <c r="Q180" s="214">
        <v>0</v>
      </c>
      <c r="R180" s="214">
        <f>Q180*H180</f>
        <v>0</v>
      </c>
      <c r="S180" s="214">
        <v>0</v>
      </c>
      <c r="T180" s="215">
        <f>S180*H180</f>
        <v>0</v>
      </c>
      <c r="U180" s="37"/>
      <c r="V180" s="37"/>
      <c r="W180" s="37"/>
      <c r="X180" s="37"/>
      <c r="Y180" s="37"/>
      <c r="Z180" s="37"/>
      <c r="AA180" s="37"/>
      <c r="AB180" s="37"/>
      <c r="AC180" s="37"/>
      <c r="AD180" s="37"/>
      <c r="AE180" s="37"/>
      <c r="AR180" s="216" t="s">
        <v>473</v>
      </c>
      <c r="AT180" s="216" t="s">
        <v>582</v>
      </c>
      <c r="AU180" s="216" t="s">
        <v>87</v>
      </c>
      <c r="AY180" s="18" t="s">
        <v>283</v>
      </c>
      <c r="BE180" s="217">
        <f>IF(N180="základná",J180,0)</f>
        <v>0</v>
      </c>
      <c r="BF180" s="217">
        <f>IF(N180="znížená",J180,0)</f>
        <v>0</v>
      </c>
      <c r="BG180" s="217">
        <f>IF(N180="zákl. prenesená",J180,0)</f>
        <v>0</v>
      </c>
      <c r="BH180" s="217">
        <f>IF(N180="zníž. prenesená",J180,0)</f>
        <v>0</v>
      </c>
      <c r="BI180" s="217">
        <f>IF(N180="nulová",J180,0)</f>
        <v>0</v>
      </c>
      <c r="BJ180" s="18" t="s">
        <v>87</v>
      </c>
      <c r="BK180" s="217">
        <f>ROUND(I180*H180,2)</f>
        <v>0</v>
      </c>
      <c r="BL180" s="18" t="s">
        <v>358</v>
      </c>
      <c r="BM180" s="216" t="s">
        <v>788</v>
      </c>
    </row>
    <row r="181" s="2" customFormat="1" ht="16.5" customHeight="1">
      <c r="A181" s="37"/>
      <c r="B181" s="168"/>
      <c r="C181" s="242" t="s">
        <v>509</v>
      </c>
      <c r="D181" s="242" t="s">
        <v>582</v>
      </c>
      <c r="E181" s="243" t="s">
        <v>6185</v>
      </c>
      <c r="F181" s="244" t="s">
        <v>6186</v>
      </c>
      <c r="G181" s="245" t="s">
        <v>649</v>
      </c>
      <c r="H181" s="246">
        <v>4</v>
      </c>
      <c r="I181" s="247"/>
      <c r="J181" s="248">
        <f>ROUND(I181*H181,2)</f>
        <v>0</v>
      </c>
      <c r="K181" s="249"/>
      <c r="L181" s="250"/>
      <c r="M181" s="251" t="s">
        <v>1</v>
      </c>
      <c r="N181" s="252" t="s">
        <v>41</v>
      </c>
      <c r="O181" s="81"/>
      <c r="P181" s="214">
        <f>O181*H181</f>
        <v>0</v>
      </c>
      <c r="Q181" s="214">
        <v>0</v>
      </c>
      <c r="R181" s="214">
        <f>Q181*H181</f>
        <v>0</v>
      </c>
      <c r="S181" s="214">
        <v>0</v>
      </c>
      <c r="T181" s="215">
        <f>S181*H181</f>
        <v>0</v>
      </c>
      <c r="U181" s="37"/>
      <c r="V181" s="37"/>
      <c r="W181" s="37"/>
      <c r="X181" s="37"/>
      <c r="Y181" s="37"/>
      <c r="Z181" s="37"/>
      <c r="AA181" s="37"/>
      <c r="AB181" s="37"/>
      <c r="AC181" s="37"/>
      <c r="AD181" s="37"/>
      <c r="AE181" s="37"/>
      <c r="AR181" s="216" t="s">
        <v>473</v>
      </c>
      <c r="AT181" s="216" t="s">
        <v>582</v>
      </c>
      <c r="AU181" s="216" t="s">
        <v>87</v>
      </c>
      <c r="AY181" s="18" t="s">
        <v>283</v>
      </c>
      <c r="BE181" s="217">
        <f>IF(N181="základná",J181,0)</f>
        <v>0</v>
      </c>
      <c r="BF181" s="217">
        <f>IF(N181="znížená",J181,0)</f>
        <v>0</v>
      </c>
      <c r="BG181" s="217">
        <f>IF(N181="zákl. prenesená",J181,0)</f>
        <v>0</v>
      </c>
      <c r="BH181" s="217">
        <f>IF(N181="zníž. prenesená",J181,0)</f>
        <v>0</v>
      </c>
      <c r="BI181" s="217">
        <f>IF(N181="nulová",J181,0)</f>
        <v>0</v>
      </c>
      <c r="BJ181" s="18" t="s">
        <v>87</v>
      </c>
      <c r="BK181" s="217">
        <f>ROUND(I181*H181,2)</f>
        <v>0</v>
      </c>
      <c r="BL181" s="18" t="s">
        <v>358</v>
      </c>
      <c r="BM181" s="216" t="s">
        <v>803</v>
      </c>
    </row>
    <row r="182" s="2" customFormat="1" ht="16.5" customHeight="1">
      <c r="A182" s="37"/>
      <c r="B182" s="168"/>
      <c r="C182" s="204" t="s">
        <v>515</v>
      </c>
      <c r="D182" s="204" t="s">
        <v>285</v>
      </c>
      <c r="E182" s="205" t="s">
        <v>2753</v>
      </c>
      <c r="F182" s="206" t="s">
        <v>2754</v>
      </c>
      <c r="G182" s="207" t="s">
        <v>649</v>
      </c>
      <c r="H182" s="208">
        <v>1</v>
      </c>
      <c r="I182" s="209"/>
      <c r="J182" s="210">
        <f>ROUND(I182*H182,2)</f>
        <v>0</v>
      </c>
      <c r="K182" s="211"/>
      <c r="L182" s="38"/>
      <c r="M182" s="212" t="s">
        <v>1</v>
      </c>
      <c r="N182" s="213" t="s">
        <v>41</v>
      </c>
      <c r="O182" s="81"/>
      <c r="P182" s="214">
        <f>O182*H182</f>
        <v>0</v>
      </c>
      <c r="Q182" s="214">
        <v>0</v>
      </c>
      <c r="R182" s="214">
        <f>Q182*H182</f>
        <v>0</v>
      </c>
      <c r="S182" s="214">
        <v>0</v>
      </c>
      <c r="T182" s="215">
        <f>S182*H182</f>
        <v>0</v>
      </c>
      <c r="U182" s="37"/>
      <c r="V182" s="37"/>
      <c r="W182" s="37"/>
      <c r="X182" s="37"/>
      <c r="Y182" s="37"/>
      <c r="Z182" s="37"/>
      <c r="AA182" s="37"/>
      <c r="AB182" s="37"/>
      <c r="AC182" s="37"/>
      <c r="AD182" s="37"/>
      <c r="AE182" s="37"/>
      <c r="AR182" s="216" t="s">
        <v>358</v>
      </c>
      <c r="AT182" s="216" t="s">
        <v>285</v>
      </c>
      <c r="AU182" s="216" t="s">
        <v>87</v>
      </c>
      <c r="AY182" s="18" t="s">
        <v>283</v>
      </c>
      <c r="BE182" s="217">
        <f>IF(N182="základná",J182,0)</f>
        <v>0</v>
      </c>
      <c r="BF182" s="217">
        <f>IF(N182="znížená",J182,0)</f>
        <v>0</v>
      </c>
      <c r="BG182" s="217">
        <f>IF(N182="zákl. prenesená",J182,0)</f>
        <v>0</v>
      </c>
      <c r="BH182" s="217">
        <f>IF(N182="zníž. prenesená",J182,0)</f>
        <v>0</v>
      </c>
      <c r="BI182" s="217">
        <f>IF(N182="nulová",J182,0)</f>
        <v>0</v>
      </c>
      <c r="BJ182" s="18" t="s">
        <v>87</v>
      </c>
      <c r="BK182" s="217">
        <f>ROUND(I182*H182,2)</f>
        <v>0</v>
      </c>
      <c r="BL182" s="18" t="s">
        <v>358</v>
      </c>
      <c r="BM182" s="216" t="s">
        <v>811</v>
      </c>
    </row>
    <row r="183" s="2" customFormat="1" ht="24.15" customHeight="1">
      <c r="A183" s="37"/>
      <c r="B183" s="168"/>
      <c r="C183" s="242" t="s">
        <v>519</v>
      </c>
      <c r="D183" s="242" t="s">
        <v>582</v>
      </c>
      <c r="E183" s="243" t="s">
        <v>2755</v>
      </c>
      <c r="F183" s="244" t="s">
        <v>2756</v>
      </c>
      <c r="G183" s="245" t="s">
        <v>649</v>
      </c>
      <c r="H183" s="246">
        <v>1</v>
      </c>
      <c r="I183" s="247"/>
      <c r="J183" s="248">
        <f>ROUND(I183*H183,2)</f>
        <v>0</v>
      </c>
      <c r="K183" s="249"/>
      <c r="L183" s="250"/>
      <c r="M183" s="251" t="s">
        <v>1</v>
      </c>
      <c r="N183" s="252" t="s">
        <v>41</v>
      </c>
      <c r="O183" s="81"/>
      <c r="P183" s="214">
        <f>O183*H183</f>
        <v>0</v>
      </c>
      <c r="Q183" s="214">
        <v>0</v>
      </c>
      <c r="R183" s="214">
        <f>Q183*H183</f>
        <v>0</v>
      </c>
      <c r="S183" s="214">
        <v>0</v>
      </c>
      <c r="T183" s="215">
        <f>S183*H183</f>
        <v>0</v>
      </c>
      <c r="U183" s="37"/>
      <c r="V183" s="37"/>
      <c r="W183" s="37"/>
      <c r="X183" s="37"/>
      <c r="Y183" s="37"/>
      <c r="Z183" s="37"/>
      <c r="AA183" s="37"/>
      <c r="AB183" s="37"/>
      <c r="AC183" s="37"/>
      <c r="AD183" s="37"/>
      <c r="AE183" s="37"/>
      <c r="AR183" s="216" t="s">
        <v>473</v>
      </c>
      <c r="AT183" s="216" t="s">
        <v>582</v>
      </c>
      <c r="AU183" s="216" t="s">
        <v>87</v>
      </c>
      <c r="AY183" s="18" t="s">
        <v>283</v>
      </c>
      <c r="BE183" s="217">
        <f>IF(N183="základná",J183,0)</f>
        <v>0</v>
      </c>
      <c r="BF183" s="217">
        <f>IF(N183="znížená",J183,0)</f>
        <v>0</v>
      </c>
      <c r="BG183" s="217">
        <f>IF(N183="zákl. prenesená",J183,0)</f>
        <v>0</v>
      </c>
      <c r="BH183" s="217">
        <f>IF(N183="zníž. prenesená",J183,0)</f>
        <v>0</v>
      </c>
      <c r="BI183" s="217">
        <f>IF(N183="nulová",J183,0)</f>
        <v>0</v>
      </c>
      <c r="BJ183" s="18" t="s">
        <v>87</v>
      </c>
      <c r="BK183" s="217">
        <f>ROUND(I183*H183,2)</f>
        <v>0</v>
      </c>
      <c r="BL183" s="18" t="s">
        <v>358</v>
      </c>
      <c r="BM183" s="216" t="s">
        <v>825</v>
      </c>
    </row>
    <row r="184" s="2" customFormat="1" ht="24.15" customHeight="1">
      <c r="A184" s="37"/>
      <c r="B184" s="168"/>
      <c r="C184" s="204" t="s">
        <v>641</v>
      </c>
      <c r="D184" s="204" t="s">
        <v>285</v>
      </c>
      <c r="E184" s="205" t="s">
        <v>4436</v>
      </c>
      <c r="F184" s="206" t="s">
        <v>4437</v>
      </c>
      <c r="G184" s="207" t="s">
        <v>288</v>
      </c>
      <c r="H184" s="208">
        <v>1</v>
      </c>
      <c r="I184" s="209"/>
      <c r="J184" s="210">
        <f>ROUND(I184*H184,2)</f>
        <v>0</v>
      </c>
      <c r="K184" s="211"/>
      <c r="L184" s="38"/>
      <c r="M184" s="212" t="s">
        <v>1</v>
      </c>
      <c r="N184" s="213" t="s">
        <v>41</v>
      </c>
      <c r="O184" s="81"/>
      <c r="P184" s="214">
        <f>O184*H184</f>
        <v>0</v>
      </c>
      <c r="Q184" s="214">
        <v>0</v>
      </c>
      <c r="R184" s="214">
        <f>Q184*H184</f>
        <v>0</v>
      </c>
      <c r="S184" s="214">
        <v>0</v>
      </c>
      <c r="T184" s="215">
        <f>S184*H184</f>
        <v>0</v>
      </c>
      <c r="U184" s="37"/>
      <c r="V184" s="37"/>
      <c r="W184" s="37"/>
      <c r="X184" s="37"/>
      <c r="Y184" s="37"/>
      <c r="Z184" s="37"/>
      <c r="AA184" s="37"/>
      <c r="AB184" s="37"/>
      <c r="AC184" s="37"/>
      <c r="AD184" s="37"/>
      <c r="AE184" s="37"/>
      <c r="AR184" s="216" t="s">
        <v>358</v>
      </c>
      <c r="AT184" s="216" t="s">
        <v>285</v>
      </c>
      <c r="AU184" s="216" t="s">
        <v>87</v>
      </c>
      <c r="AY184" s="18" t="s">
        <v>283</v>
      </c>
      <c r="BE184" s="217">
        <f>IF(N184="základná",J184,0)</f>
        <v>0</v>
      </c>
      <c r="BF184" s="217">
        <f>IF(N184="znížená",J184,0)</f>
        <v>0</v>
      </c>
      <c r="BG184" s="217">
        <f>IF(N184="zákl. prenesená",J184,0)</f>
        <v>0</v>
      </c>
      <c r="BH184" s="217">
        <f>IF(N184="zníž. prenesená",J184,0)</f>
        <v>0</v>
      </c>
      <c r="BI184" s="217">
        <f>IF(N184="nulová",J184,0)</f>
        <v>0</v>
      </c>
      <c r="BJ184" s="18" t="s">
        <v>87</v>
      </c>
      <c r="BK184" s="217">
        <f>ROUND(I184*H184,2)</f>
        <v>0</v>
      </c>
      <c r="BL184" s="18" t="s">
        <v>358</v>
      </c>
      <c r="BM184" s="216" t="s">
        <v>839</v>
      </c>
    </row>
    <row r="185" s="2" customFormat="1" ht="21.75" customHeight="1">
      <c r="A185" s="37"/>
      <c r="B185" s="168"/>
      <c r="C185" s="242" t="s">
        <v>646</v>
      </c>
      <c r="D185" s="242" t="s">
        <v>582</v>
      </c>
      <c r="E185" s="243" t="s">
        <v>4438</v>
      </c>
      <c r="F185" s="244" t="s">
        <v>4439</v>
      </c>
      <c r="G185" s="245" t="s">
        <v>288</v>
      </c>
      <c r="H185" s="246">
        <v>1</v>
      </c>
      <c r="I185" s="247"/>
      <c r="J185" s="248">
        <f>ROUND(I185*H185,2)</f>
        <v>0</v>
      </c>
      <c r="K185" s="249"/>
      <c r="L185" s="250"/>
      <c r="M185" s="251" t="s">
        <v>1</v>
      </c>
      <c r="N185" s="252" t="s">
        <v>41</v>
      </c>
      <c r="O185" s="81"/>
      <c r="P185" s="214">
        <f>O185*H185</f>
        <v>0</v>
      </c>
      <c r="Q185" s="214">
        <v>0</v>
      </c>
      <c r="R185" s="214">
        <f>Q185*H185</f>
        <v>0</v>
      </c>
      <c r="S185" s="214">
        <v>0</v>
      </c>
      <c r="T185" s="215">
        <f>S185*H185</f>
        <v>0</v>
      </c>
      <c r="U185" s="37"/>
      <c r="V185" s="37"/>
      <c r="W185" s="37"/>
      <c r="X185" s="37"/>
      <c r="Y185" s="37"/>
      <c r="Z185" s="37"/>
      <c r="AA185" s="37"/>
      <c r="AB185" s="37"/>
      <c r="AC185" s="37"/>
      <c r="AD185" s="37"/>
      <c r="AE185" s="37"/>
      <c r="AR185" s="216" t="s">
        <v>473</v>
      </c>
      <c r="AT185" s="216" t="s">
        <v>582</v>
      </c>
      <c r="AU185" s="216" t="s">
        <v>87</v>
      </c>
      <c r="AY185" s="18" t="s">
        <v>283</v>
      </c>
      <c r="BE185" s="217">
        <f>IF(N185="základná",J185,0)</f>
        <v>0</v>
      </c>
      <c r="BF185" s="217">
        <f>IF(N185="znížená",J185,0)</f>
        <v>0</v>
      </c>
      <c r="BG185" s="217">
        <f>IF(N185="zákl. prenesená",J185,0)</f>
        <v>0</v>
      </c>
      <c r="BH185" s="217">
        <f>IF(N185="zníž. prenesená",J185,0)</f>
        <v>0</v>
      </c>
      <c r="BI185" s="217">
        <f>IF(N185="nulová",J185,0)</f>
        <v>0</v>
      </c>
      <c r="BJ185" s="18" t="s">
        <v>87</v>
      </c>
      <c r="BK185" s="217">
        <f>ROUND(I185*H185,2)</f>
        <v>0</v>
      </c>
      <c r="BL185" s="18" t="s">
        <v>358</v>
      </c>
      <c r="BM185" s="216" t="s">
        <v>875</v>
      </c>
    </row>
    <row r="186" s="2" customFormat="1" ht="21.75" customHeight="1">
      <c r="A186" s="37"/>
      <c r="B186" s="168"/>
      <c r="C186" s="204" t="s">
        <v>523</v>
      </c>
      <c r="D186" s="204" t="s">
        <v>285</v>
      </c>
      <c r="E186" s="205" t="s">
        <v>2757</v>
      </c>
      <c r="F186" s="206" t="s">
        <v>2758</v>
      </c>
      <c r="G186" s="207" t="s">
        <v>373</v>
      </c>
      <c r="H186" s="208">
        <v>11</v>
      </c>
      <c r="I186" s="209"/>
      <c r="J186" s="210">
        <f>ROUND(I186*H186,2)</f>
        <v>0</v>
      </c>
      <c r="K186" s="211"/>
      <c r="L186" s="38"/>
      <c r="M186" s="212" t="s">
        <v>1</v>
      </c>
      <c r="N186" s="213" t="s">
        <v>41</v>
      </c>
      <c r="O186" s="81"/>
      <c r="P186" s="214">
        <f>O186*H186</f>
        <v>0</v>
      </c>
      <c r="Q186" s="214">
        <v>0</v>
      </c>
      <c r="R186" s="214">
        <f>Q186*H186</f>
        <v>0</v>
      </c>
      <c r="S186" s="214">
        <v>0</v>
      </c>
      <c r="T186" s="215">
        <f>S186*H186</f>
        <v>0</v>
      </c>
      <c r="U186" s="37"/>
      <c r="V186" s="37"/>
      <c r="W186" s="37"/>
      <c r="X186" s="37"/>
      <c r="Y186" s="37"/>
      <c r="Z186" s="37"/>
      <c r="AA186" s="37"/>
      <c r="AB186" s="37"/>
      <c r="AC186" s="37"/>
      <c r="AD186" s="37"/>
      <c r="AE186" s="37"/>
      <c r="AR186" s="216" t="s">
        <v>358</v>
      </c>
      <c r="AT186" s="216" t="s">
        <v>285</v>
      </c>
      <c r="AU186" s="216" t="s">
        <v>87</v>
      </c>
      <c r="AY186" s="18" t="s">
        <v>283</v>
      </c>
      <c r="BE186" s="217">
        <f>IF(N186="základná",J186,0)</f>
        <v>0</v>
      </c>
      <c r="BF186" s="217">
        <f>IF(N186="znížená",J186,0)</f>
        <v>0</v>
      </c>
      <c r="BG186" s="217">
        <f>IF(N186="zákl. prenesená",J186,0)</f>
        <v>0</v>
      </c>
      <c r="BH186" s="217">
        <f>IF(N186="zníž. prenesená",J186,0)</f>
        <v>0</v>
      </c>
      <c r="BI186" s="217">
        <f>IF(N186="nulová",J186,0)</f>
        <v>0</v>
      </c>
      <c r="BJ186" s="18" t="s">
        <v>87</v>
      </c>
      <c r="BK186" s="217">
        <f>ROUND(I186*H186,2)</f>
        <v>0</v>
      </c>
      <c r="BL186" s="18" t="s">
        <v>358</v>
      </c>
      <c r="BM186" s="216" t="s">
        <v>887</v>
      </c>
    </row>
    <row r="187" s="2" customFormat="1" ht="16.5" customHeight="1">
      <c r="A187" s="37"/>
      <c r="B187" s="168"/>
      <c r="C187" s="242" t="s">
        <v>527</v>
      </c>
      <c r="D187" s="242" t="s">
        <v>582</v>
      </c>
      <c r="E187" s="243" t="s">
        <v>4442</v>
      </c>
      <c r="F187" s="244" t="s">
        <v>4443</v>
      </c>
      <c r="G187" s="245" t="s">
        <v>373</v>
      </c>
      <c r="H187" s="246">
        <v>1</v>
      </c>
      <c r="I187" s="247"/>
      <c r="J187" s="248">
        <f>ROUND(I187*H187,2)</f>
        <v>0</v>
      </c>
      <c r="K187" s="249"/>
      <c r="L187" s="250"/>
      <c r="M187" s="251" t="s">
        <v>1</v>
      </c>
      <c r="N187" s="252" t="s">
        <v>41</v>
      </c>
      <c r="O187" s="81"/>
      <c r="P187" s="214">
        <f>O187*H187</f>
        <v>0</v>
      </c>
      <c r="Q187" s="214">
        <v>0</v>
      </c>
      <c r="R187" s="214">
        <f>Q187*H187</f>
        <v>0</v>
      </c>
      <c r="S187" s="214">
        <v>0</v>
      </c>
      <c r="T187" s="215">
        <f>S187*H187</f>
        <v>0</v>
      </c>
      <c r="U187" s="37"/>
      <c r="V187" s="37"/>
      <c r="W187" s="37"/>
      <c r="X187" s="37"/>
      <c r="Y187" s="37"/>
      <c r="Z187" s="37"/>
      <c r="AA187" s="37"/>
      <c r="AB187" s="37"/>
      <c r="AC187" s="37"/>
      <c r="AD187" s="37"/>
      <c r="AE187" s="37"/>
      <c r="AR187" s="216" t="s">
        <v>473</v>
      </c>
      <c r="AT187" s="216" t="s">
        <v>582</v>
      </c>
      <c r="AU187" s="216" t="s">
        <v>87</v>
      </c>
      <c r="AY187" s="18" t="s">
        <v>283</v>
      </c>
      <c r="BE187" s="217">
        <f>IF(N187="základná",J187,0)</f>
        <v>0</v>
      </c>
      <c r="BF187" s="217">
        <f>IF(N187="znížená",J187,0)</f>
        <v>0</v>
      </c>
      <c r="BG187" s="217">
        <f>IF(N187="zákl. prenesená",J187,0)</f>
        <v>0</v>
      </c>
      <c r="BH187" s="217">
        <f>IF(N187="zníž. prenesená",J187,0)</f>
        <v>0</v>
      </c>
      <c r="BI187" s="217">
        <f>IF(N187="nulová",J187,0)</f>
        <v>0</v>
      </c>
      <c r="BJ187" s="18" t="s">
        <v>87</v>
      </c>
      <c r="BK187" s="217">
        <f>ROUND(I187*H187,2)</f>
        <v>0</v>
      </c>
      <c r="BL187" s="18" t="s">
        <v>358</v>
      </c>
      <c r="BM187" s="216" t="s">
        <v>904</v>
      </c>
    </row>
    <row r="188" s="2" customFormat="1" ht="16.5" customHeight="1">
      <c r="A188" s="37"/>
      <c r="B188" s="168"/>
      <c r="C188" s="242" t="s">
        <v>531</v>
      </c>
      <c r="D188" s="242" t="s">
        <v>582</v>
      </c>
      <c r="E188" s="243" t="s">
        <v>2759</v>
      </c>
      <c r="F188" s="244" t="s">
        <v>2760</v>
      </c>
      <c r="G188" s="245" t="s">
        <v>373</v>
      </c>
      <c r="H188" s="246">
        <v>3</v>
      </c>
      <c r="I188" s="247"/>
      <c r="J188" s="248">
        <f>ROUND(I188*H188,2)</f>
        <v>0</v>
      </c>
      <c r="K188" s="249"/>
      <c r="L188" s="250"/>
      <c r="M188" s="251" t="s">
        <v>1</v>
      </c>
      <c r="N188" s="252" t="s">
        <v>41</v>
      </c>
      <c r="O188" s="81"/>
      <c r="P188" s="214">
        <f>O188*H188</f>
        <v>0</v>
      </c>
      <c r="Q188" s="214">
        <v>0</v>
      </c>
      <c r="R188" s="214">
        <f>Q188*H188</f>
        <v>0</v>
      </c>
      <c r="S188" s="214">
        <v>0</v>
      </c>
      <c r="T188" s="215">
        <f>S188*H188</f>
        <v>0</v>
      </c>
      <c r="U188" s="37"/>
      <c r="V188" s="37"/>
      <c r="W188" s="37"/>
      <c r="X188" s="37"/>
      <c r="Y188" s="37"/>
      <c r="Z188" s="37"/>
      <c r="AA188" s="37"/>
      <c r="AB188" s="37"/>
      <c r="AC188" s="37"/>
      <c r="AD188" s="37"/>
      <c r="AE188" s="37"/>
      <c r="AR188" s="216" t="s">
        <v>473</v>
      </c>
      <c r="AT188" s="216" t="s">
        <v>582</v>
      </c>
      <c r="AU188" s="216" t="s">
        <v>87</v>
      </c>
      <c r="AY188" s="18" t="s">
        <v>283</v>
      </c>
      <c r="BE188" s="217">
        <f>IF(N188="základná",J188,0)</f>
        <v>0</v>
      </c>
      <c r="BF188" s="217">
        <f>IF(N188="znížená",J188,0)</f>
        <v>0</v>
      </c>
      <c r="BG188" s="217">
        <f>IF(N188="zákl. prenesená",J188,0)</f>
        <v>0</v>
      </c>
      <c r="BH188" s="217">
        <f>IF(N188="zníž. prenesená",J188,0)</f>
        <v>0</v>
      </c>
      <c r="BI188" s="217">
        <f>IF(N188="nulová",J188,0)</f>
        <v>0</v>
      </c>
      <c r="BJ188" s="18" t="s">
        <v>87</v>
      </c>
      <c r="BK188" s="217">
        <f>ROUND(I188*H188,2)</f>
        <v>0</v>
      </c>
      <c r="BL188" s="18" t="s">
        <v>358</v>
      </c>
      <c r="BM188" s="216" t="s">
        <v>913</v>
      </c>
    </row>
    <row r="189" s="2" customFormat="1" ht="16.5" customHeight="1">
      <c r="A189" s="37"/>
      <c r="B189" s="168"/>
      <c r="C189" s="242" t="s">
        <v>538</v>
      </c>
      <c r="D189" s="242" t="s">
        <v>582</v>
      </c>
      <c r="E189" s="243" t="s">
        <v>6187</v>
      </c>
      <c r="F189" s="244" t="s">
        <v>6188</v>
      </c>
      <c r="G189" s="245" t="s">
        <v>373</v>
      </c>
      <c r="H189" s="246">
        <v>7</v>
      </c>
      <c r="I189" s="247"/>
      <c r="J189" s="248">
        <f>ROUND(I189*H189,2)</f>
        <v>0</v>
      </c>
      <c r="K189" s="249"/>
      <c r="L189" s="250"/>
      <c r="M189" s="251" t="s">
        <v>1</v>
      </c>
      <c r="N189" s="252" t="s">
        <v>41</v>
      </c>
      <c r="O189" s="81"/>
      <c r="P189" s="214">
        <f>O189*H189</f>
        <v>0</v>
      </c>
      <c r="Q189" s="214">
        <v>0</v>
      </c>
      <c r="R189" s="214">
        <f>Q189*H189</f>
        <v>0</v>
      </c>
      <c r="S189" s="214">
        <v>0</v>
      </c>
      <c r="T189" s="215">
        <f>S189*H189</f>
        <v>0</v>
      </c>
      <c r="U189" s="37"/>
      <c r="V189" s="37"/>
      <c r="W189" s="37"/>
      <c r="X189" s="37"/>
      <c r="Y189" s="37"/>
      <c r="Z189" s="37"/>
      <c r="AA189" s="37"/>
      <c r="AB189" s="37"/>
      <c r="AC189" s="37"/>
      <c r="AD189" s="37"/>
      <c r="AE189" s="37"/>
      <c r="AR189" s="216" t="s">
        <v>473</v>
      </c>
      <c r="AT189" s="216" t="s">
        <v>582</v>
      </c>
      <c r="AU189" s="216" t="s">
        <v>87</v>
      </c>
      <c r="AY189" s="18" t="s">
        <v>283</v>
      </c>
      <c r="BE189" s="217">
        <f>IF(N189="základná",J189,0)</f>
        <v>0</v>
      </c>
      <c r="BF189" s="217">
        <f>IF(N189="znížená",J189,0)</f>
        <v>0</v>
      </c>
      <c r="BG189" s="217">
        <f>IF(N189="zákl. prenesená",J189,0)</f>
        <v>0</v>
      </c>
      <c r="BH189" s="217">
        <f>IF(N189="zníž. prenesená",J189,0)</f>
        <v>0</v>
      </c>
      <c r="BI189" s="217">
        <f>IF(N189="nulová",J189,0)</f>
        <v>0</v>
      </c>
      <c r="BJ189" s="18" t="s">
        <v>87</v>
      </c>
      <c r="BK189" s="217">
        <f>ROUND(I189*H189,2)</f>
        <v>0</v>
      </c>
      <c r="BL189" s="18" t="s">
        <v>358</v>
      </c>
      <c r="BM189" s="216" t="s">
        <v>922</v>
      </c>
    </row>
    <row r="190" s="2" customFormat="1" ht="16.5" customHeight="1">
      <c r="A190" s="37"/>
      <c r="B190" s="168"/>
      <c r="C190" s="204" t="s">
        <v>542</v>
      </c>
      <c r="D190" s="204" t="s">
        <v>285</v>
      </c>
      <c r="E190" s="205" t="s">
        <v>6189</v>
      </c>
      <c r="F190" s="206" t="s">
        <v>6190</v>
      </c>
      <c r="G190" s="207" t="s">
        <v>373</v>
      </c>
      <c r="H190" s="208">
        <v>2</v>
      </c>
      <c r="I190" s="209"/>
      <c r="J190" s="210">
        <f>ROUND(I190*H190,2)</f>
        <v>0</v>
      </c>
      <c r="K190" s="211"/>
      <c r="L190" s="38"/>
      <c r="M190" s="212" t="s">
        <v>1</v>
      </c>
      <c r="N190" s="213" t="s">
        <v>41</v>
      </c>
      <c r="O190" s="81"/>
      <c r="P190" s="214">
        <f>O190*H190</f>
        <v>0</v>
      </c>
      <c r="Q190" s="214">
        <v>0</v>
      </c>
      <c r="R190" s="214">
        <f>Q190*H190</f>
        <v>0</v>
      </c>
      <c r="S190" s="214">
        <v>0</v>
      </c>
      <c r="T190" s="215">
        <f>S190*H190</f>
        <v>0</v>
      </c>
      <c r="U190" s="37"/>
      <c r="V190" s="37"/>
      <c r="W190" s="37"/>
      <c r="X190" s="37"/>
      <c r="Y190" s="37"/>
      <c r="Z190" s="37"/>
      <c r="AA190" s="37"/>
      <c r="AB190" s="37"/>
      <c r="AC190" s="37"/>
      <c r="AD190" s="37"/>
      <c r="AE190" s="37"/>
      <c r="AR190" s="216" t="s">
        <v>358</v>
      </c>
      <c r="AT190" s="216" t="s">
        <v>285</v>
      </c>
      <c r="AU190" s="216" t="s">
        <v>87</v>
      </c>
      <c r="AY190" s="18" t="s">
        <v>283</v>
      </c>
      <c r="BE190" s="217">
        <f>IF(N190="základná",J190,0)</f>
        <v>0</v>
      </c>
      <c r="BF190" s="217">
        <f>IF(N190="znížená",J190,0)</f>
        <v>0</v>
      </c>
      <c r="BG190" s="217">
        <f>IF(N190="zákl. prenesená",J190,0)</f>
        <v>0</v>
      </c>
      <c r="BH190" s="217">
        <f>IF(N190="zníž. prenesená",J190,0)</f>
        <v>0</v>
      </c>
      <c r="BI190" s="217">
        <f>IF(N190="nulová",J190,0)</f>
        <v>0</v>
      </c>
      <c r="BJ190" s="18" t="s">
        <v>87</v>
      </c>
      <c r="BK190" s="217">
        <f>ROUND(I190*H190,2)</f>
        <v>0</v>
      </c>
      <c r="BL190" s="18" t="s">
        <v>358</v>
      </c>
      <c r="BM190" s="216" t="s">
        <v>951</v>
      </c>
    </row>
    <row r="191" s="2" customFormat="1" ht="16.5" customHeight="1">
      <c r="A191" s="37"/>
      <c r="B191" s="168"/>
      <c r="C191" s="242" t="s">
        <v>546</v>
      </c>
      <c r="D191" s="242" t="s">
        <v>582</v>
      </c>
      <c r="E191" s="243" t="s">
        <v>6191</v>
      </c>
      <c r="F191" s="244" t="s">
        <v>6192</v>
      </c>
      <c r="G191" s="245" t="s">
        <v>373</v>
      </c>
      <c r="H191" s="246">
        <v>2</v>
      </c>
      <c r="I191" s="247"/>
      <c r="J191" s="248">
        <f>ROUND(I191*H191,2)</f>
        <v>0</v>
      </c>
      <c r="K191" s="249"/>
      <c r="L191" s="250"/>
      <c r="M191" s="251" t="s">
        <v>1</v>
      </c>
      <c r="N191" s="252" t="s">
        <v>41</v>
      </c>
      <c r="O191" s="81"/>
      <c r="P191" s="214">
        <f>O191*H191</f>
        <v>0</v>
      </c>
      <c r="Q191" s="214">
        <v>0</v>
      </c>
      <c r="R191" s="214">
        <f>Q191*H191</f>
        <v>0</v>
      </c>
      <c r="S191" s="214">
        <v>0</v>
      </c>
      <c r="T191" s="215">
        <f>S191*H191</f>
        <v>0</v>
      </c>
      <c r="U191" s="37"/>
      <c r="V191" s="37"/>
      <c r="W191" s="37"/>
      <c r="X191" s="37"/>
      <c r="Y191" s="37"/>
      <c r="Z191" s="37"/>
      <c r="AA191" s="37"/>
      <c r="AB191" s="37"/>
      <c r="AC191" s="37"/>
      <c r="AD191" s="37"/>
      <c r="AE191" s="37"/>
      <c r="AR191" s="216" t="s">
        <v>473</v>
      </c>
      <c r="AT191" s="216" t="s">
        <v>582</v>
      </c>
      <c r="AU191" s="216" t="s">
        <v>87</v>
      </c>
      <c r="AY191" s="18" t="s">
        <v>283</v>
      </c>
      <c r="BE191" s="217">
        <f>IF(N191="základná",J191,0)</f>
        <v>0</v>
      </c>
      <c r="BF191" s="217">
        <f>IF(N191="znížená",J191,0)</f>
        <v>0</v>
      </c>
      <c r="BG191" s="217">
        <f>IF(N191="zákl. prenesená",J191,0)</f>
        <v>0</v>
      </c>
      <c r="BH191" s="217">
        <f>IF(N191="zníž. prenesená",J191,0)</f>
        <v>0</v>
      </c>
      <c r="BI191" s="217">
        <f>IF(N191="nulová",J191,0)</f>
        <v>0</v>
      </c>
      <c r="BJ191" s="18" t="s">
        <v>87</v>
      </c>
      <c r="BK191" s="217">
        <f>ROUND(I191*H191,2)</f>
        <v>0</v>
      </c>
      <c r="BL191" s="18" t="s">
        <v>358</v>
      </c>
      <c r="BM191" s="216" t="s">
        <v>963</v>
      </c>
    </row>
    <row r="192" s="2" customFormat="1" ht="16.5" customHeight="1">
      <c r="A192" s="37"/>
      <c r="B192" s="168"/>
      <c r="C192" s="204" t="s">
        <v>551</v>
      </c>
      <c r="D192" s="204" t="s">
        <v>285</v>
      </c>
      <c r="E192" s="205" t="s">
        <v>6193</v>
      </c>
      <c r="F192" s="206" t="s">
        <v>6194</v>
      </c>
      <c r="G192" s="207" t="s">
        <v>373</v>
      </c>
      <c r="H192" s="208">
        <v>10</v>
      </c>
      <c r="I192" s="209"/>
      <c r="J192" s="210">
        <f>ROUND(I192*H192,2)</f>
        <v>0</v>
      </c>
      <c r="K192" s="211"/>
      <c r="L192" s="38"/>
      <c r="M192" s="212" t="s">
        <v>1</v>
      </c>
      <c r="N192" s="213" t="s">
        <v>41</v>
      </c>
      <c r="O192" s="81"/>
      <c r="P192" s="214">
        <f>O192*H192</f>
        <v>0</v>
      </c>
      <c r="Q192" s="214">
        <v>0</v>
      </c>
      <c r="R192" s="214">
        <f>Q192*H192</f>
        <v>0</v>
      </c>
      <c r="S192" s="214">
        <v>0</v>
      </c>
      <c r="T192" s="215">
        <f>S192*H192</f>
        <v>0</v>
      </c>
      <c r="U192" s="37"/>
      <c r="V192" s="37"/>
      <c r="W192" s="37"/>
      <c r="X192" s="37"/>
      <c r="Y192" s="37"/>
      <c r="Z192" s="37"/>
      <c r="AA192" s="37"/>
      <c r="AB192" s="37"/>
      <c r="AC192" s="37"/>
      <c r="AD192" s="37"/>
      <c r="AE192" s="37"/>
      <c r="AR192" s="216" t="s">
        <v>358</v>
      </c>
      <c r="AT192" s="216" t="s">
        <v>285</v>
      </c>
      <c r="AU192" s="216" t="s">
        <v>87</v>
      </c>
      <c r="AY192" s="18" t="s">
        <v>283</v>
      </c>
      <c r="BE192" s="217">
        <f>IF(N192="základná",J192,0)</f>
        <v>0</v>
      </c>
      <c r="BF192" s="217">
        <f>IF(N192="znížená",J192,0)</f>
        <v>0</v>
      </c>
      <c r="BG192" s="217">
        <f>IF(N192="zákl. prenesená",J192,0)</f>
        <v>0</v>
      </c>
      <c r="BH192" s="217">
        <f>IF(N192="zníž. prenesená",J192,0)</f>
        <v>0</v>
      </c>
      <c r="BI192" s="217">
        <f>IF(N192="nulová",J192,0)</f>
        <v>0</v>
      </c>
      <c r="BJ192" s="18" t="s">
        <v>87</v>
      </c>
      <c r="BK192" s="217">
        <f>ROUND(I192*H192,2)</f>
        <v>0</v>
      </c>
      <c r="BL192" s="18" t="s">
        <v>358</v>
      </c>
      <c r="BM192" s="216" t="s">
        <v>971</v>
      </c>
    </row>
    <row r="193" s="2" customFormat="1" ht="16.5" customHeight="1">
      <c r="A193" s="37"/>
      <c r="B193" s="168"/>
      <c r="C193" s="242" t="s">
        <v>555</v>
      </c>
      <c r="D193" s="242" t="s">
        <v>582</v>
      </c>
      <c r="E193" s="243" t="s">
        <v>6195</v>
      </c>
      <c r="F193" s="244" t="s">
        <v>6196</v>
      </c>
      <c r="G193" s="245" t="s">
        <v>373</v>
      </c>
      <c r="H193" s="246">
        <v>10</v>
      </c>
      <c r="I193" s="247"/>
      <c r="J193" s="248">
        <f>ROUND(I193*H193,2)</f>
        <v>0</v>
      </c>
      <c r="K193" s="249"/>
      <c r="L193" s="250"/>
      <c r="M193" s="251" t="s">
        <v>1</v>
      </c>
      <c r="N193" s="252" t="s">
        <v>41</v>
      </c>
      <c r="O193" s="81"/>
      <c r="P193" s="214">
        <f>O193*H193</f>
        <v>0</v>
      </c>
      <c r="Q193" s="214">
        <v>0</v>
      </c>
      <c r="R193" s="214">
        <f>Q193*H193</f>
        <v>0</v>
      </c>
      <c r="S193" s="214">
        <v>0</v>
      </c>
      <c r="T193" s="215">
        <f>S193*H193</f>
        <v>0</v>
      </c>
      <c r="U193" s="37"/>
      <c r="V193" s="37"/>
      <c r="W193" s="37"/>
      <c r="X193" s="37"/>
      <c r="Y193" s="37"/>
      <c r="Z193" s="37"/>
      <c r="AA193" s="37"/>
      <c r="AB193" s="37"/>
      <c r="AC193" s="37"/>
      <c r="AD193" s="37"/>
      <c r="AE193" s="37"/>
      <c r="AR193" s="216" t="s">
        <v>473</v>
      </c>
      <c r="AT193" s="216" t="s">
        <v>582</v>
      </c>
      <c r="AU193" s="216" t="s">
        <v>87</v>
      </c>
      <c r="AY193" s="18" t="s">
        <v>283</v>
      </c>
      <c r="BE193" s="217">
        <f>IF(N193="základná",J193,0)</f>
        <v>0</v>
      </c>
      <c r="BF193" s="217">
        <f>IF(N193="znížená",J193,0)</f>
        <v>0</v>
      </c>
      <c r="BG193" s="217">
        <f>IF(N193="zákl. prenesená",J193,0)</f>
        <v>0</v>
      </c>
      <c r="BH193" s="217">
        <f>IF(N193="zníž. prenesená",J193,0)</f>
        <v>0</v>
      </c>
      <c r="BI193" s="217">
        <f>IF(N193="nulová",J193,0)</f>
        <v>0</v>
      </c>
      <c r="BJ193" s="18" t="s">
        <v>87</v>
      </c>
      <c r="BK193" s="217">
        <f>ROUND(I193*H193,2)</f>
        <v>0</v>
      </c>
      <c r="BL193" s="18" t="s">
        <v>358</v>
      </c>
      <c r="BM193" s="216" t="s">
        <v>983</v>
      </c>
    </row>
    <row r="194" s="2" customFormat="1" ht="24.15" customHeight="1">
      <c r="A194" s="37"/>
      <c r="B194" s="168"/>
      <c r="C194" s="204" t="s">
        <v>561</v>
      </c>
      <c r="D194" s="204" t="s">
        <v>285</v>
      </c>
      <c r="E194" s="205" t="s">
        <v>4450</v>
      </c>
      <c r="F194" s="206" t="s">
        <v>4451</v>
      </c>
      <c r="G194" s="207" t="s">
        <v>373</v>
      </c>
      <c r="H194" s="208">
        <v>2</v>
      </c>
      <c r="I194" s="209"/>
      <c r="J194" s="210">
        <f>ROUND(I194*H194,2)</f>
        <v>0</v>
      </c>
      <c r="K194" s="211"/>
      <c r="L194" s="38"/>
      <c r="M194" s="212" t="s">
        <v>1</v>
      </c>
      <c r="N194" s="213" t="s">
        <v>41</v>
      </c>
      <c r="O194" s="81"/>
      <c r="P194" s="214">
        <f>O194*H194</f>
        <v>0</v>
      </c>
      <c r="Q194" s="214">
        <v>0</v>
      </c>
      <c r="R194" s="214">
        <f>Q194*H194</f>
        <v>0</v>
      </c>
      <c r="S194" s="214">
        <v>0</v>
      </c>
      <c r="T194" s="215">
        <f>S194*H194</f>
        <v>0</v>
      </c>
      <c r="U194" s="37"/>
      <c r="V194" s="37"/>
      <c r="W194" s="37"/>
      <c r="X194" s="37"/>
      <c r="Y194" s="37"/>
      <c r="Z194" s="37"/>
      <c r="AA194" s="37"/>
      <c r="AB194" s="37"/>
      <c r="AC194" s="37"/>
      <c r="AD194" s="37"/>
      <c r="AE194" s="37"/>
      <c r="AR194" s="216" t="s">
        <v>358</v>
      </c>
      <c r="AT194" s="216" t="s">
        <v>285</v>
      </c>
      <c r="AU194" s="216" t="s">
        <v>87</v>
      </c>
      <c r="AY194" s="18" t="s">
        <v>283</v>
      </c>
      <c r="BE194" s="217">
        <f>IF(N194="základná",J194,0)</f>
        <v>0</v>
      </c>
      <c r="BF194" s="217">
        <f>IF(N194="znížená",J194,0)</f>
        <v>0</v>
      </c>
      <c r="BG194" s="217">
        <f>IF(N194="zákl. prenesená",J194,0)</f>
        <v>0</v>
      </c>
      <c r="BH194" s="217">
        <f>IF(N194="zníž. prenesená",J194,0)</f>
        <v>0</v>
      </c>
      <c r="BI194" s="217">
        <f>IF(N194="nulová",J194,0)</f>
        <v>0</v>
      </c>
      <c r="BJ194" s="18" t="s">
        <v>87</v>
      </c>
      <c r="BK194" s="217">
        <f>ROUND(I194*H194,2)</f>
        <v>0</v>
      </c>
      <c r="BL194" s="18" t="s">
        <v>358</v>
      </c>
      <c r="BM194" s="216" t="s">
        <v>994</v>
      </c>
    </row>
    <row r="195" s="2" customFormat="1" ht="24.15" customHeight="1">
      <c r="A195" s="37"/>
      <c r="B195" s="168"/>
      <c r="C195" s="242" t="s">
        <v>566</v>
      </c>
      <c r="D195" s="242" t="s">
        <v>582</v>
      </c>
      <c r="E195" s="243" t="s">
        <v>4452</v>
      </c>
      <c r="F195" s="244" t="s">
        <v>4453</v>
      </c>
      <c r="G195" s="245" t="s">
        <v>373</v>
      </c>
      <c r="H195" s="246">
        <v>2</v>
      </c>
      <c r="I195" s="247"/>
      <c r="J195" s="248">
        <f>ROUND(I195*H195,2)</f>
        <v>0</v>
      </c>
      <c r="K195" s="249"/>
      <c r="L195" s="250"/>
      <c r="M195" s="251" t="s">
        <v>1</v>
      </c>
      <c r="N195" s="252" t="s">
        <v>41</v>
      </c>
      <c r="O195" s="81"/>
      <c r="P195" s="214">
        <f>O195*H195</f>
        <v>0</v>
      </c>
      <c r="Q195" s="214">
        <v>0</v>
      </c>
      <c r="R195" s="214">
        <f>Q195*H195</f>
        <v>0</v>
      </c>
      <c r="S195" s="214">
        <v>0</v>
      </c>
      <c r="T195" s="215">
        <f>S195*H195</f>
        <v>0</v>
      </c>
      <c r="U195" s="37"/>
      <c r="V195" s="37"/>
      <c r="W195" s="37"/>
      <c r="X195" s="37"/>
      <c r="Y195" s="37"/>
      <c r="Z195" s="37"/>
      <c r="AA195" s="37"/>
      <c r="AB195" s="37"/>
      <c r="AC195" s="37"/>
      <c r="AD195" s="37"/>
      <c r="AE195" s="37"/>
      <c r="AR195" s="216" t="s">
        <v>473</v>
      </c>
      <c r="AT195" s="216" t="s">
        <v>582</v>
      </c>
      <c r="AU195" s="216" t="s">
        <v>87</v>
      </c>
      <c r="AY195" s="18" t="s">
        <v>283</v>
      </c>
      <c r="BE195" s="217">
        <f>IF(N195="základná",J195,0)</f>
        <v>0</v>
      </c>
      <c r="BF195" s="217">
        <f>IF(N195="znížená",J195,0)</f>
        <v>0</v>
      </c>
      <c r="BG195" s="217">
        <f>IF(N195="zákl. prenesená",J195,0)</f>
        <v>0</v>
      </c>
      <c r="BH195" s="217">
        <f>IF(N195="zníž. prenesená",J195,0)</f>
        <v>0</v>
      </c>
      <c r="BI195" s="217">
        <f>IF(N195="nulová",J195,0)</f>
        <v>0</v>
      </c>
      <c r="BJ195" s="18" t="s">
        <v>87</v>
      </c>
      <c r="BK195" s="217">
        <f>ROUND(I195*H195,2)</f>
        <v>0</v>
      </c>
      <c r="BL195" s="18" t="s">
        <v>358</v>
      </c>
      <c r="BM195" s="216" t="s">
        <v>1002</v>
      </c>
    </row>
    <row r="196" s="2" customFormat="1" ht="24.15" customHeight="1">
      <c r="A196" s="37"/>
      <c r="B196" s="168"/>
      <c r="C196" s="204" t="s">
        <v>571</v>
      </c>
      <c r="D196" s="204" t="s">
        <v>285</v>
      </c>
      <c r="E196" s="205" t="s">
        <v>2765</v>
      </c>
      <c r="F196" s="206" t="s">
        <v>2766</v>
      </c>
      <c r="G196" s="207" t="s">
        <v>373</v>
      </c>
      <c r="H196" s="208">
        <v>5</v>
      </c>
      <c r="I196" s="209"/>
      <c r="J196" s="210">
        <f>ROUND(I196*H196,2)</f>
        <v>0</v>
      </c>
      <c r="K196" s="211"/>
      <c r="L196" s="38"/>
      <c r="M196" s="212" t="s">
        <v>1</v>
      </c>
      <c r="N196" s="213" t="s">
        <v>41</v>
      </c>
      <c r="O196" s="81"/>
      <c r="P196" s="214">
        <f>O196*H196</f>
        <v>0</v>
      </c>
      <c r="Q196" s="214">
        <v>0</v>
      </c>
      <c r="R196" s="214">
        <f>Q196*H196</f>
        <v>0</v>
      </c>
      <c r="S196" s="214">
        <v>0</v>
      </c>
      <c r="T196" s="215">
        <f>S196*H196</f>
        <v>0</v>
      </c>
      <c r="U196" s="37"/>
      <c r="V196" s="37"/>
      <c r="W196" s="37"/>
      <c r="X196" s="37"/>
      <c r="Y196" s="37"/>
      <c r="Z196" s="37"/>
      <c r="AA196" s="37"/>
      <c r="AB196" s="37"/>
      <c r="AC196" s="37"/>
      <c r="AD196" s="37"/>
      <c r="AE196" s="37"/>
      <c r="AR196" s="216" t="s">
        <v>358</v>
      </c>
      <c r="AT196" s="216" t="s">
        <v>285</v>
      </c>
      <c r="AU196" s="216" t="s">
        <v>87</v>
      </c>
      <c r="AY196" s="18" t="s">
        <v>283</v>
      </c>
      <c r="BE196" s="217">
        <f>IF(N196="základná",J196,0)</f>
        <v>0</v>
      </c>
      <c r="BF196" s="217">
        <f>IF(N196="znížená",J196,0)</f>
        <v>0</v>
      </c>
      <c r="BG196" s="217">
        <f>IF(N196="zákl. prenesená",J196,0)</f>
        <v>0</v>
      </c>
      <c r="BH196" s="217">
        <f>IF(N196="zníž. prenesená",J196,0)</f>
        <v>0</v>
      </c>
      <c r="BI196" s="217">
        <f>IF(N196="nulová",J196,0)</f>
        <v>0</v>
      </c>
      <c r="BJ196" s="18" t="s">
        <v>87</v>
      </c>
      <c r="BK196" s="217">
        <f>ROUND(I196*H196,2)</f>
        <v>0</v>
      </c>
      <c r="BL196" s="18" t="s">
        <v>358</v>
      </c>
      <c r="BM196" s="216" t="s">
        <v>1010</v>
      </c>
    </row>
    <row r="197" s="2" customFormat="1" ht="24.15" customHeight="1">
      <c r="A197" s="37"/>
      <c r="B197" s="168"/>
      <c r="C197" s="242" t="s">
        <v>576</v>
      </c>
      <c r="D197" s="242" t="s">
        <v>582</v>
      </c>
      <c r="E197" s="243" t="s">
        <v>6197</v>
      </c>
      <c r="F197" s="244" t="s">
        <v>6198</v>
      </c>
      <c r="G197" s="245" t="s">
        <v>373</v>
      </c>
      <c r="H197" s="246">
        <v>1</v>
      </c>
      <c r="I197" s="247"/>
      <c r="J197" s="248">
        <f>ROUND(I197*H197,2)</f>
        <v>0</v>
      </c>
      <c r="K197" s="249"/>
      <c r="L197" s="250"/>
      <c r="M197" s="251" t="s">
        <v>1</v>
      </c>
      <c r="N197" s="252" t="s">
        <v>41</v>
      </c>
      <c r="O197" s="81"/>
      <c r="P197" s="214">
        <f>O197*H197</f>
        <v>0</v>
      </c>
      <c r="Q197" s="214">
        <v>0</v>
      </c>
      <c r="R197" s="214">
        <f>Q197*H197</f>
        <v>0</v>
      </c>
      <c r="S197" s="214">
        <v>0</v>
      </c>
      <c r="T197" s="215">
        <f>S197*H197</f>
        <v>0</v>
      </c>
      <c r="U197" s="37"/>
      <c r="V197" s="37"/>
      <c r="W197" s="37"/>
      <c r="X197" s="37"/>
      <c r="Y197" s="37"/>
      <c r="Z197" s="37"/>
      <c r="AA197" s="37"/>
      <c r="AB197" s="37"/>
      <c r="AC197" s="37"/>
      <c r="AD197" s="37"/>
      <c r="AE197" s="37"/>
      <c r="AR197" s="216" t="s">
        <v>473</v>
      </c>
      <c r="AT197" s="216" t="s">
        <v>582</v>
      </c>
      <c r="AU197" s="216" t="s">
        <v>87</v>
      </c>
      <c r="AY197" s="18" t="s">
        <v>283</v>
      </c>
      <c r="BE197" s="217">
        <f>IF(N197="základná",J197,0)</f>
        <v>0</v>
      </c>
      <c r="BF197" s="217">
        <f>IF(N197="znížená",J197,0)</f>
        <v>0</v>
      </c>
      <c r="BG197" s="217">
        <f>IF(N197="zákl. prenesená",J197,0)</f>
        <v>0</v>
      </c>
      <c r="BH197" s="217">
        <f>IF(N197="zníž. prenesená",J197,0)</f>
        <v>0</v>
      </c>
      <c r="BI197" s="217">
        <f>IF(N197="nulová",J197,0)</f>
        <v>0</v>
      </c>
      <c r="BJ197" s="18" t="s">
        <v>87</v>
      </c>
      <c r="BK197" s="217">
        <f>ROUND(I197*H197,2)</f>
        <v>0</v>
      </c>
      <c r="BL197" s="18" t="s">
        <v>358</v>
      </c>
      <c r="BM197" s="216" t="s">
        <v>1019</v>
      </c>
    </row>
    <row r="198" s="2" customFormat="1" ht="24.15" customHeight="1">
      <c r="A198" s="37"/>
      <c r="B198" s="168"/>
      <c r="C198" s="242" t="s">
        <v>581</v>
      </c>
      <c r="D198" s="242" t="s">
        <v>582</v>
      </c>
      <c r="E198" s="243" t="s">
        <v>2769</v>
      </c>
      <c r="F198" s="244" t="s">
        <v>2770</v>
      </c>
      <c r="G198" s="245" t="s">
        <v>373</v>
      </c>
      <c r="H198" s="246">
        <v>4</v>
      </c>
      <c r="I198" s="247"/>
      <c r="J198" s="248">
        <f>ROUND(I198*H198,2)</f>
        <v>0</v>
      </c>
      <c r="K198" s="249"/>
      <c r="L198" s="250"/>
      <c r="M198" s="251" t="s">
        <v>1</v>
      </c>
      <c r="N198" s="252" t="s">
        <v>41</v>
      </c>
      <c r="O198" s="81"/>
      <c r="P198" s="214">
        <f>O198*H198</f>
        <v>0</v>
      </c>
      <c r="Q198" s="214">
        <v>0</v>
      </c>
      <c r="R198" s="214">
        <f>Q198*H198</f>
        <v>0</v>
      </c>
      <c r="S198" s="214">
        <v>0</v>
      </c>
      <c r="T198" s="215">
        <f>S198*H198</f>
        <v>0</v>
      </c>
      <c r="U198" s="37"/>
      <c r="V198" s="37"/>
      <c r="W198" s="37"/>
      <c r="X198" s="37"/>
      <c r="Y198" s="37"/>
      <c r="Z198" s="37"/>
      <c r="AA198" s="37"/>
      <c r="AB198" s="37"/>
      <c r="AC198" s="37"/>
      <c r="AD198" s="37"/>
      <c r="AE198" s="37"/>
      <c r="AR198" s="216" t="s">
        <v>473</v>
      </c>
      <c r="AT198" s="216" t="s">
        <v>582</v>
      </c>
      <c r="AU198" s="216" t="s">
        <v>87</v>
      </c>
      <c r="AY198" s="18" t="s">
        <v>283</v>
      </c>
      <c r="BE198" s="217">
        <f>IF(N198="základná",J198,0)</f>
        <v>0</v>
      </c>
      <c r="BF198" s="217">
        <f>IF(N198="znížená",J198,0)</f>
        <v>0</v>
      </c>
      <c r="BG198" s="217">
        <f>IF(N198="zákl. prenesená",J198,0)</f>
        <v>0</v>
      </c>
      <c r="BH198" s="217">
        <f>IF(N198="zníž. prenesená",J198,0)</f>
        <v>0</v>
      </c>
      <c r="BI198" s="217">
        <f>IF(N198="nulová",J198,0)</f>
        <v>0</v>
      </c>
      <c r="BJ198" s="18" t="s">
        <v>87</v>
      </c>
      <c r="BK198" s="217">
        <f>ROUND(I198*H198,2)</f>
        <v>0</v>
      </c>
      <c r="BL198" s="18" t="s">
        <v>358</v>
      </c>
      <c r="BM198" s="216" t="s">
        <v>1028</v>
      </c>
    </row>
    <row r="199" s="2" customFormat="1" ht="24.15" customHeight="1">
      <c r="A199" s="37"/>
      <c r="B199" s="168"/>
      <c r="C199" s="204" t="s">
        <v>587</v>
      </c>
      <c r="D199" s="204" t="s">
        <v>285</v>
      </c>
      <c r="E199" s="205" t="s">
        <v>6199</v>
      </c>
      <c r="F199" s="206" t="s">
        <v>6200</v>
      </c>
      <c r="G199" s="207" t="s">
        <v>373</v>
      </c>
      <c r="H199" s="208">
        <v>6</v>
      </c>
      <c r="I199" s="209"/>
      <c r="J199" s="210">
        <f>ROUND(I199*H199,2)</f>
        <v>0</v>
      </c>
      <c r="K199" s="211"/>
      <c r="L199" s="38"/>
      <c r="M199" s="212" t="s">
        <v>1</v>
      </c>
      <c r="N199" s="213" t="s">
        <v>41</v>
      </c>
      <c r="O199" s="81"/>
      <c r="P199" s="214">
        <f>O199*H199</f>
        <v>0</v>
      </c>
      <c r="Q199" s="214">
        <v>0</v>
      </c>
      <c r="R199" s="214">
        <f>Q199*H199</f>
        <v>0</v>
      </c>
      <c r="S199" s="214">
        <v>0</v>
      </c>
      <c r="T199" s="215">
        <f>S199*H199</f>
        <v>0</v>
      </c>
      <c r="U199" s="37"/>
      <c r="V199" s="37"/>
      <c r="W199" s="37"/>
      <c r="X199" s="37"/>
      <c r="Y199" s="37"/>
      <c r="Z199" s="37"/>
      <c r="AA199" s="37"/>
      <c r="AB199" s="37"/>
      <c r="AC199" s="37"/>
      <c r="AD199" s="37"/>
      <c r="AE199" s="37"/>
      <c r="AR199" s="216" t="s">
        <v>358</v>
      </c>
      <c r="AT199" s="216" t="s">
        <v>285</v>
      </c>
      <c r="AU199" s="216" t="s">
        <v>87</v>
      </c>
      <c r="AY199" s="18" t="s">
        <v>283</v>
      </c>
      <c r="BE199" s="217">
        <f>IF(N199="základná",J199,0)</f>
        <v>0</v>
      </c>
      <c r="BF199" s="217">
        <f>IF(N199="znížená",J199,0)</f>
        <v>0</v>
      </c>
      <c r="BG199" s="217">
        <f>IF(N199="zákl. prenesená",J199,0)</f>
        <v>0</v>
      </c>
      <c r="BH199" s="217">
        <f>IF(N199="zníž. prenesená",J199,0)</f>
        <v>0</v>
      </c>
      <c r="BI199" s="217">
        <f>IF(N199="nulová",J199,0)</f>
        <v>0</v>
      </c>
      <c r="BJ199" s="18" t="s">
        <v>87</v>
      </c>
      <c r="BK199" s="217">
        <f>ROUND(I199*H199,2)</f>
        <v>0</v>
      </c>
      <c r="BL199" s="18" t="s">
        <v>358</v>
      </c>
      <c r="BM199" s="216" t="s">
        <v>1036</v>
      </c>
    </row>
    <row r="200" s="2" customFormat="1" ht="24.15" customHeight="1">
      <c r="A200" s="37"/>
      <c r="B200" s="168"/>
      <c r="C200" s="242" t="s">
        <v>591</v>
      </c>
      <c r="D200" s="242" t="s">
        <v>582</v>
      </c>
      <c r="E200" s="243" t="s">
        <v>6201</v>
      </c>
      <c r="F200" s="244" t="s">
        <v>6202</v>
      </c>
      <c r="G200" s="245" t="s">
        <v>373</v>
      </c>
      <c r="H200" s="246">
        <v>6</v>
      </c>
      <c r="I200" s="247"/>
      <c r="J200" s="248">
        <f>ROUND(I200*H200,2)</f>
        <v>0</v>
      </c>
      <c r="K200" s="249"/>
      <c r="L200" s="250"/>
      <c r="M200" s="251" t="s">
        <v>1</v>
      </c>
      <c r="N200" s="252" t="s">
        <v>41</v>
      </c>
      <c r="O200" s="81"/>
      <c r="P200" s="214">
        <f>O200*H200</f>
        <v>0</v>
      </c>
      <c r="Q200" s="214">
        <v>0</v>
      </c>
      <c r="R200" s="214">
        <f>Q200*H200</f>
        <v>0</v>
      </c>
      <c r="S200" s="214">
        <v>0</v>
      </c>
      <c r="T200" s="215">
        <f>S200*H200</f>
        <v>0</v>
      </c>
      <c r="U200" s="37"/>
      <c r="V200" s="37"/>
      <c r="W200" s="37"/>
      <c r="X200" s="37"/>
      <c r="Y200" s="37"/>
      <c r="Z200" s="37"/>
      <c r="AA200" s="37"/>
      <c r="AB200" s="37"/>
      <c r="AC200" s="37"/>
      <c r="AD200" s="37"/>
      <c r="AE200" s="37"/>
      <c r="AR200" s="216" t="s">
        <v>473</v>
      </c>
      <c r="AT200" s="216" t="s">
        <v>582</v>
      </c>
      <c r="AU200" s="216" t="s">
        <v>87</v>
      </c>
      <c r="AY200" s="18" t="s">
        <v>283</v>
      </c>
      <c r="BE200" s="217">
        <f>IF(N200="základná",J200,0)</f>
        <v>0</v>
      </c>
      <c r="BF200" s="217">
        <f>IF(N200="znížená",J200,0)</f>
        <v>0</v>
      </c>
      <c r="BG200" s="217">
        <f>IF(N200="zákl. prenesená",J200,0)</f>
        <v>0</v>
      </c>
      <c r="BH200" s="217">
        <f>IF(N200="zníž. prenesená",J200,0)</f>
        <v>0</v>
      </c>
      <c r="BI200" s="217">
        <f>IF(N200="nulová",J200,0)</f>
        <v>0</v>
      </c>
      <c r="BJ200" s="18" t="s">
        <v>87</v>
      </c>
      <c r="BK200" s="217">
        <f>ROUND(I200*H200,2)</f>
        <v>0</v>
      </c>
      <c r="BL200" s="18" t="s">
        <v>358</v>
      </c>
      <c r="BM200" s="216" t="s">
        <v>1044</v>
      </c>
    </row>
    <row r="201" s="2" customFormat="1" ht="16.5" customHeight="1">
      <c r="A201" s="37"/>
      <c r="B201" s="168"/>
      <c r="C201" s="204" t="s">
        <v>600</v>
      </c>
      <c r="D201" s="204" t="s">
        <v>285</v>
      </c>
      <c r="E201" s="205" t="s">
        <v>2771</v>
      </c>
      <c r="F201" s="206" t="s">
        <v>2772</v>
      </c>
      <c r="G201" s="207" t="s">
        <v>373</v>
      </c>
      <c r="H201" s="208">
        <v>5</v>
      </c>
      <c r="I201" s="209"/>
      <c r="J201" s="210">
        <f>ROUND(I201*H201,2)</f>
        <v>0</v>
      </c>
      <c r="K201" s="211"/>
      <c r="L201" s="38"/>
      <c r="M201" s="212" t="s">
        <v>1</v>
      </c>
      <c r="N201" s="213" t="s">
        <v>41</v>
      </c>
      <c r="O201" s="81"/>
      <c r="P201" s="214">
        <f>O201*H201</f>
        <v>0</v>
      </c>
      <c r="Q201" s="214">
        <v>0</v>
      </c>
      <c r="R201" s="214">
        <f>Q201*H201</f>
        <v>0</v>
      </c>
      <c r="S201" s="214">
        <v>0</v>
      </c>
      <c r="T201" s="215">
        <f>S201*H201</f>
        <v>0</v>
      </c>
      <c r="U201" s="37"/>
      <c r="V201" s="37"/>
      <c r="W201" s="37"/>
      <c r="X201" s="37"/>
      <c r="Y201" s="37"/>
      <c r="Z201" s="37"/>
      <c r="AA201" s="37"/>
      <c r="AB201" s="37"/>
      <c r="AC201" s="37"/>
      <c r="AD201" s="37"/>
      <c r="AE201" s="37"/>
      <c r="AR201" s="216" t="s">
        <v>358</v>
      </c>
      <c r="AT201" s="216" t="s">
        <v>285</v>
      </c>
      <c r="AU201" s="216" t="s">
        <v>87</v>
      </c>
      <c r="AY201" s="18" t="s">
        <v>283</v>
      </c>
      <c r="BE201" s="217">
        <f>IF(N201="základná",J201,0)</f>
        <v>0</v>
      </c>
      <c r="BF201" s="217">
        <f>IF(N201="znížená",J201,0)</f>
        <v>0</v>
      </c>
      <c r="BG201" s="217">
        <f>IF(N201="zákl. prenesená",J201,0)</f>
        <v>0</v>
      </c>
      <c r="BH201" s="217">
        <f>IF(N201="zníž. prenesená",J201,0)</f>
        <v>0</v>
      </c>
      <c r="BI201" s="217">
        <f>IF(N201="nulová",J201,0)</f>
        <v>0</v>
      </c>
      <c r="BJ201" s="18" t="s">
        <v>87</v>
      </c>
      <c r="BK201" s="217">
        <f>ROUND(I201*H201,2)</f>
        <v>0</v>
      </c>
      <c r="BL201" s="18" t="s">
        <v>358</v>
      </c>
      <c r="BM201" s="216" t="s">
        <v>1053</v>
      </c>
    </row>
    <row r="202" s="2" customFormat="1" ht="21.75" customHeight="1">
      <c r="A202" s="37"/>
      <c r="B202" s="168"/>
      <c r="C202" s="242" t="s">
        <v>606</v>
      </c>
      <c r="D202" s="242" t="s">
        <v>582</v>
      </c>
      <c r="E202" s="243" t="s">
        <v>2775</v>
      </c>
      <c r="F202" s="244" t="s">
        <v>2776</v>
      </c>
      <c r="G202" s="245" t="s">
        <v>373</v>
      </c>
      <c r="H202" s="246">
        <v>1</v>
      </c>
      <c r="I202" s="247"/>
      <c r="J202" s="248">
        <f>ROUND(I202*H202,2)</f>
        <v>0</v>
      </c>
      <c r="K202" s="249"/>
      <c r="L202" s="250"/>
      <c r="M202" s="251" t="s">
        <v>1</v>
      </c>
      <c r="N202" s="252" t="s">
        <v>41</v>
      </c>
      <c r="O202" s="81"/>
      <c r="P202" s="214">
        <f>O202*H202</f>
        <v>0</v>
      </c>
      <c r="Q202" s="214">
        <v>0</v>
      </c>
      <c r="R202" s="214">
        <f>Q202*H202</f>
        <v>0</v>
      </c>
      <c r="S202" s="214">
        <v>0</v>
      </c>
      <c r="T202" s="215">
        <f>S202*H202</f>
        <v>0</v>
      </c>
      <c r="U202" s="37"/>
      <c r="V202" s="37"/>
      <c r="W202" s="37"/>
      <c r="X202" s="37"/>
      <c r="Y202" s="37"/>
      <c r="Z202" s="37"/>
      <c r="AA202" s="37"/>
      <c r="AB202" s="37"/>
      <c r="AC202" s="37"/>
      <c r="AD202" s="37"/>
      <c r="AE202" s="37"/>
      <c r="AR202" s="216" t="s">
        <v>473</v>
      </c>
      <c r="AT202" s="216" t="s">
        <v>582</v>
      </c>
      <c r="AU202" s="216" t="s">
        <v>87</v>
      </c>
      <c r="AY202" s="18" t="s">
        <v>283</v>
      </c>
      <c r="BE202" s="217">
        <f>IF(N202="základná",J202,0)</f>
        <v>0</v>
      </c>
      <c r="BF202" s="217">
        <f>IF(N202="znížená",J202,0)</f>
        <v>0</v>
      </c>
      <c r="BG202" s="217">
        <f>IF(N202="zákl. prenesená",J202,0)</f>
        <v>0</v>
      </c>
      <c r="BH202" s="217">
        <f>IF(N202="zníž. prenesená",J202,0)</f>
        <v>0</v>
      </c>
      <c r="BI202" s="217">
        <f>IF(N202="nulová",J202,0)</f>
        <v>0</v>
      </c>
      <c r="BJ202" s="18" t="s">
        <v>87</v>
      </c>
      <c r="BK202" s="217">
        <f>ROUND(I202*H202,2)</f>
        <v>0</v>
      </c>
      <c r="BL202" s="18" t="s">
        <v>358</v>
      </c>
      <c r="BM202" s="216" t="s">
        <v>1064</v>
      </c>
    </row>
    <row r="203" s="2" customFormat="1" ht="16.5" customHeight="1">
      <c r="A203" s="37"/>
      <c r="B203" s="168"/>
      <c r="C203" s="242" t="s">
        <v>612</v>
      </c>
      <c r="D203" s="242" t="s">
        <v>582</v>
      </c>
      <c r="E203" s="243" t="s">
        <v>6203</v>
      </c>
      <c r="F203" s="244" t="s">
        <v>6204</v>
      </c>
      <c r="G203" s="245" t="s">
        <v>373</v>
      </c>
      <c r="H203" s="246">
        <v>4</v>
      </c>
      <c r="I203" s="247"/>
      <c r="J203" s="248">
        <f>ROUND(I203*H203,2)</f>
        <v>0</v>
      </c>
      <c r="K203" s="249"/>
      <c r="L203" s="250"/>
      <c r="M203" s="251" t="s">
        <v>1</v>
      </c>
      <c r="N203" s="252" t="s">
        <v>41</v>
      </c>
      <c r="O203" s="81"/>
      <c r="P203" s="214">
        <f>O203*H203</f>
        <v>0</v>
      </c>
      <c r="Q203" s="214">
        <v>0</v>
      </c>
      <c r="R203" s="214">
        <f>Q203*H203</f>
        <v>0</v>
      </c>
      <c r="S203" s="214">
        <v>0</v>
      </c>
      <c r="T203" s="215">
        <f>S203*H203</f>
        <v>0</v>
      </c>
      <c r="U203" s="37"/>
      <c r="V203" s="37"/>
      <c r="W203" s="37"/>
      <c r="X203" s="37"/>
      <c r="Y203" s="37"/>
      <c r="Z203" s="37"/>
      <c r="AA203" s="37"/>
      <c r="AB203" s="37"/>
      <c r="AC203" s="37"/>
      <c r="AD203" s="37"/>
      <c r="AE203" s="37"/>
      <c r="AR203" s="216" t="s">
        <v>473</v>
      </c>
      <c r="AT203" s="216" t="s">
        <v>582</v>
      </c>
      <c r="AU203" s="216" t="s">
        <v>87</v>
      </c>
      <c r="AY203" s="18" t="s">
        <v>283</v>
      </c>
      <c r="BE203" s="217">
        <f>IF(N203="základná",J203,0)</f>
        <v>0</v>
      </c>
      <c r="BF203" s="217">
        <f>IF(N203="znížená",J203,0)</f>
        <v>0</v>
      </c>
      <c r="BG203" s="217">
        <f>IF(N203="zákl. prenesená",J203,0)</f>
        <v>0</v>
      </c>
      <c r="BH203" s="217">
        <f>IF(N203="zníž. prenesená",J203,0)</f>
        <v>0</v>
      </c>
      <c r="BI203" s="217">
        <f>IF(N203="nulová",J203,0)</f>
        <v>0</v>
      </c>
      <c r="BJ203" s="18" t="s">
        <v>87</v>
      </c>
      <c r="BK203" s="217">
        <f>ROUND(I203*H203,2)</f>
        <v>0</v>
      </c>
      <c r="BL203" s="18" t="s">
        <v>358</v>
      </c>
      <c r="BM203" s="216" t="s">
        <v>1078</v>
      </c>
    </row>
    <row r="204" s="2" customFormat="1" ht="16.5" customHeight="1">
      <c r="A204" s="37"/>
      <c r="B204" s="168"/>
      <c r="C204" s="204" t="s">
        <v>616</v>
      </c>
      <c r="D204" s="204" t="s">
        <v>285</v>
      </c>
      <c r="E204" s="205" t="s">
        <v>2777</v>
      </c>
      <c r="F204" s="206" t="s">
        <v>2778</v>
      </c>
      <c r="G204" s="207" t="s">
        <v>373</v>
      </c>
      <c r="H204" s="208">
        <v>30</v>
      </c>
      <c r="I204" s="209"/>
      <c r="J204" s="210">
        <f>ROUND(I204*H204,2)</f>
        <v>0</v>
      </c>
      <c r="K204" s="211"/>
      <c r="L204" s="38"/>
      <c r="M204" s="212" t="s">
        <v>1</v>
      </c>
      <c r="N204" s="213" t="s">
        <v>41</v>
      </c>
      <c r="O204" s="81"/>
      <c r="P204" s="214">
        <f>O204*H204</f>
        <v>0</v>
      </c>
      <c r="Q204" s="214">
        <v>0</v>
      </c>
      <c r="R204" s="214">
        <f>Q204*H204</f>
        <v>0</v>
      </c>
      <c r="S204" s="214">
        <v>0</v>
      </c>
      <c r="T204" s="215">
        <f>S204*H204</f>
        <v>0</v>
      </c>
      <c r="U204" s="37"/>
      <c r="V204" s="37"/>
      <c r="W204" s="37"/>
      <c r="X204" s="37"/>
      <c r="Y204" s="37"/>
      <c r="Z204" s="37"/>
      <c r="AA204" s="37"/>
      <c r="AB204" s="37"/>
      <c r="AC204" s="37"/>
      <c r="AD204" s="37"/>
      <c r="AE204" s="37"/>
      <c r="AR204" s="216" t="s">
        <v>358</v>
      </c>
      <c r="AT204" s="216" t="s">
        <v>285</v>
      </c>
      <c r="AU204" s="216" t="s">
        <v>87</v>
      </c>
      <c r="AY204" s="18" t="s">
        <v>283</v>
      </c>
      <c r="BE204" s="217">
        <f>IF(N204="základná",J204,0)</f>
        <v>0</v>
      </c>
      <c r="BF204" s="217">
        <f>IF(N204="znížená",J204,0)</f>
        <v>0</v>
      </c>
      <c r="BG204" s="217">
        <f>IF(N204="zákl. prenesená",J204,0)</f>
        <v>0</v>
      </c>
      <c r="BH204" s="217">
        <f>IF(N204="zníž. prenesená",J204,0)</f>
        <v>0</v>
      </c>
      <c r="BI204" s="217">
        <f>IF(N204="nulová",J204,0)</f>
        <v>0</v>
      </c>
      <c r="BJ204" s="18" t="s">
        <v>87</v>
      </c>
      <c r="BK204" s="217">
        <f>ROUND(I204*H204,2)</f>
        <v>0</v>
      </c>
      <c r="BL204" s="18" t="s">
        <v>358</v>
      </c>
      <c r="BM204" s="216" t="s">
        <v>1091</v>
      </c>
    </row>
    <row r="205" s="2" customFormat="1" ht="16.5" customHeight="1">
      <c r="A205" s="37"/>
      <c r="B205" s="168"/>
      <c r="C205" s="242" t="s">
        <v>620</v>
      </c>
      <c r="D205" s="242" t="s">
        <v>582</v>
      </c>
      <c r="E205" s="243" t="s">
        <v>6205</v>
      </c>
      <c r="F205" s="244" t="s">
        <v>6206</v>
      </c>
      <c r="G205" s="245" t="s">
        <v>373</v>
      </c>
      <c r="H205" s="246">
        <v>10</v>
      </c>
      <c r="I205" s="247"/>
      <c r="J205" s="248">
        <f>ROUND(I205*H205,2)</f>
        <v>0</v>
      </c>
      <c r="K205" s="249"/>
      <c r="L205" s="250"/>
      <c r="M205" s="251" t="s">
        <v>1</v>
      </c>
      <c r="N205" s="252" t="s">
        <v>41</v>
      </c>
      <c r="O205" s="81"/>
      <c r="P205" s="214">
        <f>O205*H205</f>
        <v>0</v>
      </c>
      <c r="Q205" s="214">
        <v>0</v>
      </c>
      <c r="R205" s="214">
        <f>Q205*H205</f>
        <v>0</v>
      </c>
      <c r="S205" s="214">
        <v>0</v>
      </c>
      <c r="T205" s="215">
        <f>S205*H205</f>
        <v>0</v>
      </c>
      <c r="U205" s="37"/>
      <c r="V205" s="37"/>
      <c r="W205" s="37"/>
      <c r="X205" s="37"/>
      <c r="Y205" s="37"/>
      <c r="Z205" s="37"/>
      <c r="AA205" s="37"/>
      <c r="AB205" s="37"/>
      <c r="AC205" s="37"/>
      <c r="AD205" s="37"/>
      <c r="AE205" s="37"/>
      <c r="AR205" s="216" t="s">
        <v>473</v>
      </c>
      <c r="AT205" s="216" t="s">
        <v>582</v>
      </c>
      <c r="AU205" s="216" t="s">
        <v>87</v>
      </c>
      <c r="AY205" s="18" t="s">
        <v>283</v>
      </c>
      <c r="BE205" s="217">
        <f>IF(N205="základná",J205,0)</f>
        <v>0</v>
      </c>
      <c r="BF205" s="217">
        <f>IF(N205="znížená",J205,0)</f>
        <v>0</v>
      </c>
      <c r="BG205" s="217">
        <f>IF(N205="zákl. prenesená",J205,0)</f>
        <v>0</v>
      </c>
      <c r="BH205" s="217">
        <f>IF(N205="zníž. prenesená",J205,0)</f>
        <v>0</v>
      </c>
      <c r="BI205" s="217">
        <f>IF(N205="nulová",J205,0)</f>
        <v>0</v>
      </c>
      <c r="BJ205" s="18" t="s">
        <v>87</v>
      </c>
      <c r="BK205" s="217">
        <f>ROUND(I205*H205,2)</f>
        <v>0</v>
      </c>
      <c r="BL205" s="18" t="s">
        <v>358</v>
      </c>
      <c r="BM205" s="216" t="s">
        <v>1105</v>
      </c>
    </row>
    <row r="206" s="2" customFormat="1" ht="21.75" customHeight="1">
      <c r="A206" s="37"/>
      <c r="B206" s="168"/>
      <c r="C206" s="242" t="s">
        <v>625</v>
      </c>
      <c r="D206" s="242" t="s">
        <v>582</v>
      </c>
      <c r="E206" s="243" t="s">
        <v>6207</v>
      </c>
      <c r="F206" s="244" t="s">
        <v>6208</v>
      </c>
      <c r="G206" s="245" t="s">
        <v>373</v>
      </c>
      <c r="H206" s="246">
        <v>14</v>
      </c>
      <c r="I206" s="247"/>
      <c r="J206" s="248">
        <f>ROUND(I206*H206,2)</f>
        <v>0</v>
      </c>
      <c r="K206" s="249"/>
      <c r="L206" s="250"/>
      <c r="M206" s="251" t="s">
        <v>1</v>
      </c>
      <c r="N206" s="252" t="s">
        <v>41</v>
      </c>
      <c r="O206" s="81"/>
      <c r="P206" s="214">
        <f>O206*H206</f>
        <v>0</v>
      </c>
      <c r="Q206" s="214">
        <v>0</v>
      </c>
      <c r="R206" s="214">
        <f>Q206*H206</f>
        <v>0</v>
      </c>
      <c r="S206" s="214">
        <v>0</v>
      </c>
      <c r="T206" s="215">
        <f>S206*H206</f>
        <v>0</v>
      </c>
      <c r="U206" s="37"/>
      <c r="V206" s="37"/>
      <c r="W206" s="37"/>
      <c r="X206" s="37"/>
      <c r="Y206" s="37"/>
      <c r="Z206" s="37"/>
      <c r="AA206" s="37"/>
      <c r="AB206" s="37"/>
      <c r="AC206" s="37"/>
      <c r="AD206" s="37"/>
      <c r="AE206" s="37"/>
      <c r="AR206" s="216" t="s">
        <v>473</v>
      </c>
      <c r="AT206" s="216" t="s">
        <v>582</v>
      </c>
      <c r="AU206" s="216" t="s">
        <v>87</v>
      </c>
      <c r="AY206" s="18" t="s">
        <v>283</v>
      </c>
      <c r="BE206" s="217">
        <f>IF(N206="základná",J206,0)</f>
        <v>0</v>
      </c>
      <c r="BF206" s="217">
        <f>IF(N206="znížená",J206,0)</f>
        <v>0</v>
      </c>
      <c r="BG206" s="217">
        <f>IF(N206="zákl. prenesená",J206,0)</f>
        <v>0</v>
      </c>
      <c r="BH206" s="217">
        <f>IF(N206="zníž. prenesená",J206,0)</f>
        <v>0</v>
      </c>
      <c r="BI206" s="217">
        <f>IF(N206="nulová",J206,0)</f>
        <v>0</v>
      </c>
      <c r="BJ206" s="18" t="s">
        <v>87</v>
      </c>
      <c r="BK206" s="217">
        <f>ROUND(I206*H206,2)</f>
        <v>0</v>
      </c>
      <c r="BL206" s="18" t="s">
        <v>358</v>
      </c>
      <c r="BM206" s="216" t="s">
        <v>1121</v>
      </c>
    </row>
    <row r="207" s="2" customFormat="1" ht="21.75" customHeight="1">
      <c r="A207" s="37"/>
      <c r="B207" s="168"/>
      <c r="C207" s="242" t="s">
        <v>632</v>
      </c>
      <c r="D207" s="242" t="s">
        <v>582</v>
      </c>
      <c r="E207" s="243" t="s">
        <v>6209</v>
      </c>
      <c r="F207" s="244" t="s">
        <v>6210</v>
      </c>
      <c r="G207" s="245" t="s">
        <v>373</v>
      </c>
      <c r="H207" s="246">
        <v>6</v>
      </c>
      <c r="I207" s="247"/>
      <c r="J207" s="248">
        <f>ROUND(I207*H207,2)</f>
        <v>0</v>
      </c>
      <c r="K207" s="249"/>
      <c r="L207" s="250"/>
      <c r="M207" s="251" t="s">
        <v>1</v>
      </c>
      <c r="N207" s="252" t="s">
        <v>41</v>
      </c>
      <c r="O207" s="81"/>
      <c r="P207" s="214">
        <f>O207*H207</f>
        <v>0</v>
      </c>
      <c r="Q207" s="214">
        <v>0</v>
      </c>
      <c r="R207" s="214">
        <f>Q207*H207</f>
        <v>0</v>
      </c>
      <c r="S207" s="214">
        <v>0</v>
      </c>
      <c r="T207" s="215">
        <f>S207*H207</f>
        <v>0</v>
      </c>
      <c r="U207" s="37"/>
      <c r="V207" s="37"/>
      <c r="W207" s="37"/>
      <c r="X207" s="37"/>
      <c r="Y207" s="37"/>
      <c r="Z207" s="37"/>
      <c r="AA207" s="37"/>
      <c r="AB207" s="37"/>
      <c r="AC207" s="37"/>
      <c r="AD207" s="37"/>
      <c r="AE207" s="37"/>
      <c r="AR207" s="216" t="s">
        <v>473</v>
      </c>
      <c r="AT207" s="216" t="s">
        <v>582</v>
      </c>
      <c r="AU207" s="216" t="s">
        <v>87</v>
      </c>
      <c r="AY207" s="18" t="s">
        <v>283</v>
      </c>
      <c r="BE207" s="217">
        <f>IF(N207="základná",J207,0)</f>
        <v>0</v>
      </c>
      <c r="BF207" s="217">
        <f>IF(N207="znížená",J207,0)</f>
        <v>0</v>
      </c>
      <c r="BG207" s="217">
        <f>IF(N207="zákl. prenesená",J207,0)</f>
        <v>0</v>
      </c>
      <c r="BH207" s="217">
        <f>IF(N207="zníž. prenesená",J207,0)</f>
        <v>0</v>
      </c>
      <c r="BI207" s="217">
        <f>IF(N207="nulová",J207,0)</f>
        <v>0</v>
      </c>
      <c r="BJ207" s="18" t="s">
        <v>87</v>
      </c>
      <c r="BK207" s="217">
        <f>ROUND(I207*H207,2)</f>
        <v>0</v>
      </c>
      <c r="BL207" s="18" t="s">
        <v>358</v>
      </c>
      <c r="BM207" s="216" t="s">
        <v>1130</v>
      </c>
    </row>
    <row r="208" s="2" customFormat="1" ht="21.75" customHeight="1">
      <c r="A208" s="37"/>
      <c r="B208" s="168"/>
      <c r="C208" s="204" t="s">
        <v>651</v>
      </c>
      <c r="D208" s="204" t="s">
        <v>285</v>
      </c>
      <c r="E208" s="205" t="s">
        <v>2783</v>
      </c>
      <c r="F208" s="206" t="s">
        <v>2784</v>
      </c>
      <c r="G208" s="207" t="s">
        <v>373</v>
      </c>
      <c r="H208" s="208">
        <v>2</v>
      </c>
      <c r="I208" s="209"/>
      <c r="J208" s="210">
        <f>ROUND(I208*H208,2)</f>
        <v>0</v>
      </c>
      <c r="K208" s="211"/>
      <c r="L208" s="38"/>
      <c r="M208" s="212" t="s">
        <v>1</v>
      </c>
      <c r="N208" s="213" t="s">
        <v>41</v>
      </c>
      <c r="O208" s="81"/>
      <c r="P208" s="214">
        <f>O208*H208</f>
        <v>0</v>
      </c>
      <c r="Q208" s="214">
        <v>0</v>
      </c>
      <c r="R208" s="214">
        <f>Q208*H208</f>
        <v>0</v>
      </c>
      <c r="S208" s="214">
        <v>0</v>
      </c>
      <c r="T208" s="215">
        <f>S208*H208</f>
        <v>0</v>
      </c>
      <c r="U208" s="37"/>
      <c r="V208" s="37"/>
      <c r="W208" s="37"/>
      <c r="X208" s="37"/>
      <c r="Y208" s="37"/>
      <c r="Z208" s="37"/>
      <c r="AA208" s="37"/>
      <c r="AB208" s="37"/>
      <c r="AC208" s="37"/>
      <c r="AD208" s="37"/>
      <c r="AE208" s="37"/>
      <c r="AR208" s="216" t="s">
        <v>358</v>
      </c>
      <c r="AT208" s="216" t="s">
        <v>285</v>
      </c>
      <c r="AU208" s="216" t="s">
        <v>87</v>
      </c>
      <c r="AY208" s="18" t="s">
        <v>283</v>
      </c>
      <c r="BE208" s="217">
        <f>IF(N208="základná",J208,0)</f>
        <v>0</v>
      </c>
      <c r="BF208" s="217">
        <f>IF(N208="znížená",J208,0)</f>
        <v>0</v>
      </c>
      <c r="BG208" s="217">
        <f>IF(N208="zákl. prenesená",J208,0)</f>
        <v>0</v>
      </c>
      <c r="BH208" s="217">
        <f>IF(N208="zníž. prenesená",J208,0)</f>
        <v>0</v>
      </c>
      <c r="BI208" s="217">
        <f>IF(N208="nulová",J208,0)</f>
        <v>0</v>
      </c>
      <c r="BJ208" s="18" t="s">
        <v>87</v>
      </c>
      <c r="BK208" s="217">
        <f>ROUND(I208*H208,2)</f>
        <v>0</v>
      </c>
      <c r="BL208" s="18" t="s">
        <v>358</v>
      </c>
      <c r="BM208" s="216" t="s">
        <v>1140</v>
      </c>
    </row>
    <row r="209" s="2" customFormat="1" ht="21.75" customHeight="1">
      <c r="A209" s="37"/>
      <c r="B209" s="168"/>
      <c r="C209" s="242" t="s">
        <v>656</v>
      </c>
      <c r="D209" s="242" t="s">
        <v>582</v>
      </c>
      <c r="E209" s="243" t="s">
        <v>2785</v>
      </c>
      <c r="F209" s="244" t="s">
        <v>2786</v>
      </c>
      <c r="G209" s="245" t="s">
        <v>373</v>
      </c>
      <c r="H209" s="246">
        <v>1</v>
      </c>
      <c r="I209" s="247"/>
      <c r="J209" s="248">
        <f>ROUND(I209*H209,2)</f>
        <v>0</v>
      </c>
      <c r="K209" s="249"/>
      <c r="L209" s="250"/>
      <c r="M209" s="251" t="s">
        <v>1</v>
      </c>
      <c r="N209" s="252" t="s">
        <v>41</v>
      </c>
      <c r="O209" s="81"/>
      <c r="P209" s="214">
        <f>O209*H209</f>
        <v>0</v>
      </c>
      <c r="Q209" s="214">
        <v>0</v>
      </c>
      <c r="R209" s="214">
        <f>Q209*H209</f>
        <v>0</v>
      </c>
      <c r="S209" s="214">
        <v>0</v>
      </c>
      <c r="T209" s="215">
        <f>S209*H209</f>
        <v>0</v>
      </c>
      <c r="U209" s="37"/>
      <c r="V209" s="37"/>
      <c r="W209" s="37"/>
      <c r="X209" s="37"/>
      <c r="Y209" s="37"/>
      <c r="Z209" s="37"/>
      <c r="AA209" s="37"/>
      <c r="AB209" s="37"/>
      <c r="AC209" s="37"/>
      <c r="AD209" s="37"/>
      <c r="AE209" s="37"/>
      <c r="AR209" s="216" t="s">
        <v>473</v>
      </c>
      <c r="AT209" s="216" t="s">
        <v>582</v>
      </c>
      <c r="AU209" s="216" t="s">
        <v>87</v>
      </c>
      <c r="AY209" s="18" t="s">
        <v>283</v>
      </c>
      <c r="BE209" s="217">
        <f>IF(N209="základná",J209,0)</f>
        <v>0</v>
      </c>
      <c r="BF209" s="217">
        <f>IF(N209="znížená",J209,0)</f>
        <v>0</v>
      </c>
      <c r="BG209" s="217">
        <f>IF(N209="zákl. prenesená",J209,0)</f>
        <v>0</v>
      </c>
      <c r="BH209" s="217">
        <f>IF(N209="zníž. prenesená",J209,0)</f>
        <v>0</v>
      </c>
      <c r="BI209" s="217">
        <f>IF(N209="nulová",J209,0)</f>
        <v>0</v>
      </c>
      <c r="BJ209" s="18" t="s">
        <v>87</v>
      </c>
      <c r="BK209" s="217">
        <f>ROUND(I209*H209,2)</f>
        <v>0</v>
      </c>
      <c r="BL209" s="18" t="s">
        <v>358</v>
      </c>
      <c r="BM209" s="216" t="s">
        <v>1156</v>
      </c>
    </row>
    <row r="210" s="2" customFormat="1" ht="21.75" customHeight="1">
      <c r="A210" s="37"/>
      <c r="B210" s="168"/>
      <c r="C210" s="242" t="s">
        <v>661</v>
      </c>
      <c r="D210" s="242" t="s">
        <v>582</v>
      </c>
      <c r="E210" s="243" t="s">
        <v>6211</v>
      </c>
      <c r="F210" s="244" t="s">
        <v>6212</v>
      </c>
      <c r="G210" s="245" t="s">
        <v>373</v>
      </c>
      <c r="H210" s="246">
        <v>1</v>
      </c>
      <c r="I210" s="247"/>
      <c r="J210" s="248">
        <f>ROUND(I210*H210,2)</f>
        <v>0</v>
      </c>
      <c r="K210" s="249"/>
      <c r="L210" s="250"/>
      <c r="M210" s="251" t="s">
        <v>1</v>
      </c>
      <c r="N210" s="252" t="s">
        <v>41</v>
      </c>
      <c r="O210" s="81"/>
      <c r="P210" s="214">
        <f>O210*H210</f>
        <v>0</v>
      </c>
      <c r="Q210" s="214">
        <v>0</v>
      </c>
      <c r="R210" s="214">
        <f>Q210*H210</f>
        <v>0</v>
      </c>
      <c r="S210" s="214">
        <v>0</v>
      </c>
      <c r="T210" s="215">
        <f>S210*H210</f>
        <v>0</v>
      </c>
      <c r="U210" s="37"/>
      <c r="V210" s="37"/>
      <c r="W210" s="37"/>
      <c r="X210" s="37"/>
      <c r="Y210" s="37"/>
      <c r="Z210" s="37"/>
      <c r="AA210" s="37"/>
      <c r="AB210" s="37"/>
      <c r="AC210" s="37"/>
      <c r="AD210" s="37"/>
      <c r="AE210" s="37"/>
      <c r="AR210" s="216" t="s">
        <v>473</v>
      </c>
      <c r="AT210" s="216" t="s">
        <v>582</v>
      </c>
      <c r="AU210" s="216" t="s">
        <v>87</v>
      </c>
      <c r="AY210" s="18" t="s">
        <v>283</v>
      </c>
      <c r="BE210" s="217">
        <f>IF(N210="základná",J210,0)</f>
        <v>0</v>
      </c>
      <c r="BF210" s="217">
        <f>IF(N210="znížená",J210,0)</f>
        <v>0</v>
      </c>
      <c r="BG210" s="217">
        <f>IF(N210="zákl. prenesená",J210,0)</f>
        <v>0</v>
      </c>
      <c r="BH210" s="217">
        <f>IF(N210="zníž. prenesená",J210,0)</f>
        <v>0</v>
      </c>
      <c r="BI210" s="217">
        <f>IF(N210="nulová",J210,0)</f>
        <v>0</v>
      </c>
      <c r="BJ210" s="18" t="s">
        <v>87</v>
      </c>
      <c r="BK210" s="217">
        <f>ROUND(I210*H210,2)</f>
        <v>0</v>
      </c>
      <c r="BL210" s="18" t="s">
        <v>358</v>
      </c>
      <c r="BM210" s="216" t="s">
        <v>1172</v>
      </c>
    </row>
    <row r="211" s="2" customFormat="1" ht="16.5" customHeight="1">
      <c r="A211" s="37"/>
      <c r="B211" s="168"/>
      <c r="C211" s="204" t="s">
        <v>666</v>
      </c>
      <c r="D211" s="204" t="s">
        <v>285</v>
      </c>
      <c r="E211" s="205" t="s">
        <v>6213</v>
      </c>
      <c r="F211" s="206" t="s">
        <v>6214</v>
      </c>
      <c r="G211" s="207" t="s">
        <v>373</v>
      </c>
      <c r="H211" s="208">
        <v>1</v>
      </c>
      <c r="I211" s="209"/>
      <c r="J211" s="210">
        <f>ROUND(I211*H211,2)</f>
        <v>0</v>
      </c>
      <c r="K211" s="211"/>
      <c r="L211" s="38"/>
      <c r="M211" s="212" t="s">
        <v>1</v>
      </c>
      <c r="N211" s="213" t="s">
        <v>41</v>
      </c>
      <c r="O211" s="81"/>
      <c r="P211" s="214">
        <f>O211*H211</f>
        <v>0</v>
      </c>
      <c r="Q211" s="214">
        <v>0</v>
      </c>
      <c r="R211" s="214">
        <f>Q211*H211</f>
        <v>0</v>
      </c>
      <c r="S211" s="214">
        <v>0</v>
      </c>
      <c r="T211" s="215">
        <f>S211*H211</f>
        <v>0</v>
      </c>
      <c r="U211" s="37"/>
      <c r="V211" s="37"/>
      <c r="W211" s="37"/>
      <c r="X211" s="37"/>
      <c r="Y211" s="37"/>
      <c r="Z211" s="37"/>
      <c r="AA211" s="37"/>
      <c r="AB211" s="37"/>
      <c r="AC211" s="37"/>
      <c r="AD211" s="37"/>
      <c r="AE211" s="37"/>
      <c r="AR211" s="216" t="s">
        <v>358</v>
      </c>
      <c r="AT211" s="216" t="s">
        <v>285</v>
      </c>
      <c r="AU211" s="216" t="s">
        <v>87</v>
      </c>
      <c r="AY211" s="18" t="s">
        <v>283</v>
      </c>
      <c r="BE211" s="217">
        <f>IF(N211="základná",J211,0)</f>
        <v>0</v>
      </c>
      <c r="BF211" s="217">
        <f>IF(N211="znížená",J211,0)</f>
        <v>0</v>
      </c>
      <c r="BG211" s="217">
        <f>IF(N211="zákl. prenesená",J211,0)</f>
        <v>0</v>
      </c>
      <c r="BH211" s="217">
        <f>IF(N211="zníž. prenesená",J211,0)</f>
        <v>0</v>
      </c>
      <c r="BI211" s="217">
        <f>IF(N211="nulová",J211,0)</f>
        <v>0</v>
      </c>
      <c r="BJ211" s="18" t="s">
        <v>87</v>
      </c>
      <c r="BK211" s="217">
        <f>ROUND(I211*H211,2)</f>
        <v>0</v>
      </c>
      <c r="BL211" s="18" t="s">
        <v>358</v>
      </c>
      <c r="BM211" s="216" t="s">
        <v>1182</v>
      </c>
    </row>
    <row r="212" s="2" customFormat="1" ht="37.8" customHeight="1">
      <c r="A212" s="37"/>
      <c r="B212" s="168"/>
      <c r="C212" s="242" t="s">
        <v>670</v>
      </c>
      <c r="D212" s="242" t="s">
        <v>582</v>
      </c>
      <c r="E212" s="243" t="s">
        <v>6215</v>
      </c>
      <c r="F212" s="244" t="s">
        <v>6216</v>
      </c>
      <c r="G212" s="245" t="s">
        <v>373</v>
      </c>
      <c r="H212" s="246">
        <v>1</v>
      </c>
      <c r="I212" s="247"/>
      <c r="J212" s="248">
        <f>ROUND(I212*H212,2)</f>
        <v>0</v>
      </c>
      <c r="K212" s="249"/>
      <c r="L212" s="250"/>
      <c r="M212" s="251" t="s">
        <v>1</v>
      </c>
      <c r="N212" s="252" t="s">
        <v>41</v>
      </c>
      <c r="O212" s="81"/>
      <c r="P212" s="214">
        <f>O212*H212</f>
        <v>0</v>
      </c>
      <c r="Q212" s="214">
        <v>0</v>
      </c>
      <c r="R212" s="214">
        <f>Q212*H212</f>
        <v>0</v>
      </c>
      <c r="S212" s="214">
        <v>0</v>
      </c>
      <c r="T212" s="215">
        <f>S212*H212</f>
        <v>0</v>
      </c>
      <c r="U212" s="37"/>
      <c r="V212" s="37"/>
      <c r="W212" s="37"/>
      <c r="X212" s="37"/>
      <c r="Y212" s="37"/>
      <c r="Z212" s="37"/>
      <c r="AA212" s="37"/>
      <c r="AB212" s="37"/>
      <c r="AC212" s="37"/>
      <c r="AD212" s="37"/>
      <c r="AE212" s="37"/>
      <c r="AR212" s="216" t="s">
        <v>473</v>
      </c>
      <c r="AT212" s="216" t="s">
        <v>582</v>
      </c>
      <c r="AU212" s="216" t="s">
        <v>87</v>
      </c>
      <c r="AY212" s="18" t="s">
        <v>283</v>
      </c>
      <c r="BE212" s="217">
        <f>IF(N212="základná",J212,0)</f>
        <v>0</v>
      </c>
      <c r="BF212" s="217">
        <f>IF(N212="znížená",J212,0)</f>
        <v>0</v>
      </c>
      <c r="BG212" s="217">
        <f>IF(N212="zákl. prenesená",J212,0)</f>
        <v>0</v>
      </c>
      <c r="BH212" s="217">
        <f>IF(N212="zníž. prenesená",J212,0)</f>
        <v>0</v>
      </c>
      <c r="BI212" s="217">
        <f>IF(N212="nulová",J212,0)</f>
        <v>0</v>
      </c>
      <c r="BJ212" s="18" t="s">
        <v>87</v>
      </c>
      <c r="BK212" s="217">
        <f>ROUND(I212*H212,2)</f>
        <v>0</v>
      </c>
      <c r="BL212" s="18" t="s">
        <v>358</v>
      </c>
      <c r="BM212" s="216" t="s">
        <v>1192</v>
      </c>
    </row>
    <row r="213" s="2" customFormat="1" ht="16.5" customHeight="1">
      <c r="A213" s="37"/>
      <c r="B213" s="168"/>
      <c r="C213" s="204" t="s">
        <v>674</v>
      </c>
      <c r="D213" s="204" t="s">
        <v>285</v>
      </c>
      <c r="E213" s="205" t="s">
        <v>6217</v>
      </c>
      <c r="F213" s="206" t="s">
        <v>6218</v>
      </c>
      <c r="G213" s="207" t="s">
        <v>373</v>
      </c>
      <c r="H213" s="208">
        <v>2</v>
      </c>
      <c r="I213" s="209"/>
      <c r="J213" s="210">
        <f>ROUND(I213*H213,2)</f>
        <v>0</v>
      </c>
      <c r="K213" s="211"/>
      <c r="L213" s="38"/>
      <c r="M213" s="212" t="s">
        <v>1</v>
      </c>
      <c r="N213" s="213" t="s">
        <v>41</v>
      </c>
      <c r="O213" s="81"/>
      <c r="P213" s="214">
        <f>O213*H213</f>
        <v>0</v>
      </c>
      <c r="Q213" s="214">
        <v>0</v>
      </c>
      <c r="R213" s="214">
        <f>Q213*H213</f>
        <v>0</v>
      </c>
      <c r="S213" s="214">
        <v>0</v>
      </c>
      <c r="T213" s="215">
        <f>S213*H213</f>
        <v>0</v>
      </c>
      <c r="U213" s="37"/>
      <c r="V213" s="37"/>
      <c r="W213" s="37"/>
      <c r="X213" s="37"/>
      <c r="Y213" s="37"/>
      <c r="Z213" s="37"/>
      <c r="AA213" s="37"/>
      <c r="AB213" s="37"/>
      <c r="AC213" s="37"/>
      <c r="AD213" s="37"/>
      <c r="AE213" s="37"/>
      <c r="AR213" s="216" t="s">
        <v>358</v>
      </c>
      <c r="AT213" s="216" t="s">
        <v>285</v>
      </c>
      <c r="AU213" s="216" t="s">
        <v>87</v>
      </c>
      <c r="AY213" s="18" t="s">
        <v>283</v>
      </c>
      <c r="BE213" s="217">
        <f>IF(N213="základná",J213,0)</f>
        <v>0</v>
      </c>
      <c r="BF213" s="217">
        <f>IF(N213="znížená",J213,0)</f>
        <v>0</v>
      </c>
      <c r="BG213" s="217">
        <f>IF(N213="zákl. prenesená",J213,0)</f>
        <v>0</v>
      </c>
      <c r="BH213" s="217">
        <f>IF(N213="zníž. prenesená",J213,0)</f>
        <v>0</v>
      </c>
      <c r="BI213" s="217">
        <f>IF(N213="nulová",J213,0)</f>
        <v>0</v>
      </c>
      <c r="BJ213" s="18" t="s">
        <v>87</v>
      </c>
      <c r="BK213" s="217">
        <f>ROUND(I213*H213,2)</f>
        <v>0</v>
      </c>
      <c r="BL213" s="18" t="s">
        <v>358</v>
      </c>
      <c r="BM213" s="216" t="s">
        <v>1202</v>
      </c>
    </row>
    <row r="214" s="2" customFormat="1" ht="37.8" customHeight="1">
      <c r="A214" s="37"/>
      <c r="B214" s="168"/>
      <c r="C214" s="242" t="s">
        <v>679</v>
      </c>
      <c r="D214" s="242" t="s">
        <v>582</v>
      </c>
      <c r="E214" s="243" t="s">
        <v>6219</v>
      </c>
      <c r="F214" s="244" t="s">
        <v>6220</v>
      </c>
      <c r="G214" s="245" t="s">
        <v>373</v>
      </c>
      <c r="H214" s="246">
        <v>2</v>
      </c>
      <c r="I214" s="247"/>
      <c r="J214" s="248">
        <f>ROUND(I214*H214,2)</f>
        <v>0</v>
      </c>
      <c r="K214" s="249"/>
      <c r="L214" s="250"/>
      <c r="M214" s="251" t="s">
        <v>1</v>
      </c>
      <c r="N214" s="252" t="s">
        <v>41</v>
      </c>
      <c r="O214" s="81"/>
      <c r="P214" s="214">
        <f>O214*H214</f>
        <v>0</v>
      </c>
      <c r="Q214" s="214">
        <v>0</v>
      </c>
      <c r="R214" s="214">
        <f>Q214*H214</f>
        <v>0</v>
      </c>
      <c r="S214" s="214">
        <v>0</v>
      </c>
      <c r="T214" s="215">
        <f>S214*H214</f>
        <v>0</v>
      </c>
      <c r="U214" s="37"/>
      <c r="V214" s="37"/>
      <c r="W214" s="37"/>
      <c r="X214" s="37"/>
      <c r="Y214" s="37"/>
      <c r="Z214" s="37"/>
      <c r="AA214" s="37"/>
      <c r="AB214" s="37"/>
      <c r="AC214" s="37"/>
      <c r="AD214" s="37"/>
      <c r="AE214" s="37"/>
      <c r="AR214" s="216" t="s">
        <v>473</v>
      </c>
      <c r="AT214" s="216" t="s">
        <v>582</v>
      </c>
      <c r="AU214" s="216" t="s">
        <v>87</v>
      </c>
      <c r="AY214" s="18" t="s">
        <v>283</v>
      </c>
      <c r="BE214" s="217">
        <f>IF(N214="základná",J214,0)</f>
        <v>0</v>
      </c>
      <c r="BF214" s="217">
        <f>IF(N214="znížená",J214,0)</f>
        <v>0</v>
      </c>
      <c r="BG214" s="217">
        <f>IF(N214="zákl. prenesená",J214,0)</f>
        <v>0</v>
      </c>
      <c r="BH214" s="217">
        <f>IF(N214="zníž. prenesená",J214,0)</f>
        <v>0</v>
      </c>
      <c r="BI214" s="217">
        <f>IF(N214="nulová",J214,0)</f>
        <v>0</v>
      </c>
      <c r="BJ214" s="18" t="s">
        <v>87</v>
      </c>
      <c r="BK214" s="217">
        <f>ROUND(I214*H214,2)</f>
        <v>0</v>
      </c>
      <c r="BL214" s="18" t="s">
        <v>358</v>
      </c>
      <c r="BM214" s="216" t="s">
        <v>1211</v>
      </c>
    </row>
    <row r="215" s="2" customFormat="1" ht="24.15" customHeight="1">
      <c r="A215" s="37"/>
      <c r="B215" s="168"/>
      <c r="C215" s="204" t="s">
        <v>692</v>
      </c>
      <c r="D215" s="204" t="s">
        <v>285</v>
      </c>
      <c r="E215" s="205" t="s">
        <v>2791</v>
      </c>
      <c r="F215" s="206" t="s">
        <v>2792</v>
      </c>
      <c r="G215" s="207" t="s">
        <v>373</v>
      </c>
      <c r="H215" s="208">
        <v>3</v>
      </c>
      <c r="I215" s="209"/>
      <c r="J215" s="210">
        <f>ROUND(I215*H215,2)</f>
        <v>0</v>
      </c>
      <c r="K215" s="211"/>
      <c r="L215" s="38"/>
      <c r="M215" s="212" t="s">
        <v>1</v>
      </c>
      <c r="N215" s="213" t="s">
        <v>41</v>
      </c>
      <c r="O215" s="81"/>
      <c r="P215" s="214">
        <f>O215*H215</f>
        <v>0</v>
      </c>
      <c r="Q215" s="214">
        <v>0</v>
      </c>
      <c r="R215" s="214">
        <f>Q215*H215</f>
        <v>0</v>
      </c>
      <c r="S215" s="214">
        <v>0</v>
      </c>
      <c r="T215" s="215">
        <f>S215*H215</f>
        <v>0</v>
      </c>
      <c r="U215" s="37"/>
      <c r="V215" s="37"/>
      <c r="W215" s="37"/>
      <c r="X215" s="37"/>
      <c r="Y215" s="37"/>
      <c r="Z215" s="37"/>
      <c r="AA215" s="37"/>
      <c r="AB215" s="37"/>
      <c r="AC215" s="37"/>
      <c r="AD215" s="37"/>
      <c r="AE215" s="37"/>
      <c r="AR215" s="216" t="s">
        <v>358</v>
      </c>
      <c r="AT215" s="216" t="s">
        <v>285</v>
      </c>
      <c r="AU215" s="216" t="s">
        <v>87</v>
      </c>
      <c r="AY215" s="18" t="s">
        <v>283</v>
      </c>
      <c r="BE215" s="217">
        <f>IF(N215="základná",J215,0)</f>
        <v>0</v>
      </c>
      <c r="BF215" s="217">
        <f>IF(N215="znížená",J215,0)</f>
        <v>0</v>
      </c>
      <c r="BG215" s="217">
        <f>IF(N215="zákl. prenesená",J215,0)</f>
        <v>0</v>
      </c>
      <c r="BH215" s="217">
        <f>IF(N215="zníž. prenesená",J215,0)</f>
        <v>0</v>
      </c>
      <c r="BI215" s="217">
        <f>IF(N215="nulová",J215,0)</f>
        <v>0</v>
      </c>
      <c r="BJ215" s="18" t="s">
        <v>87</v>
      </c>
      <c r="BK215" s="217">
        <f>ROUND(I215*H215,2)</f>
        <v>0</v>
      </c>
      <c r="BL215" s="18" t="s">
        <v>358</v>
      </c>
      <c r="BM215" s="216" t="s">
        <v>1226</v>
      </c>
    </row>
    <row r="216" s="2" customFormat="1" ht="37.8" customHeight="1">
      <c r="A216" s="37"/>
      <c r="B216" s="168"/>
      <c r="C216" s="242" t="s">
        <v>697</v>
      </c>
      <c r="D216" s="242" t="s">
        <v>582</v>
      </c>
      <c r="E216" s="243" t="s">
        <v>2793</v>
      </c>
      <c r="F216" s="244" t="s">
        <v>2794</v>
      </c>
      <c r="G216" s="245" t="s">
        <v>373</v>
      </c>
      <c r="H216" s="246">
        <v>3</v>
      </c>
      <c r="I216" s="247"/>
      <c r="J216" s="248">
        <f>ROUND(I216*H216,2)</f>
        <v>0</v>
      </c>
      <c r="K216" s="249"/>
      <c r="L216" s="250"/>
      <c r="M216" s="251" t="s">
        <v>1</v>
      </c>
      <c r="N216" s="252" t="s">
        <v>41</v>
      </c>
      <c r="O216" s="81"/>
      <c r="P216" s="214">
        <f>O216*H216</f>
        <v>0</v>
      </c>
      <c r="Q216" s="214">
        <v>0</v>
      </c>
      <c r="R216" s="214">
        <f>Q216*H216</f>
        <v>0</v>
      </c>
      <c r="S216" s="214">
        <v>0</v>
      </c>
      <c r="T216" s="215">
        <f>S216*H216</f>
        <v>0</v>
      </c>
      <c r="U216" s="37"/>
      <c r="V216" s="37"/>
      <c r="W216" s="37"/>
      <c r="X216" s="37"/>
      <c r="Y216" s="37"/>
      <c r="Z216" s="37"/>
      <c r="AA216" s="37"/>
      <c r="AB216" s="37"/>
      <c r="AC216" s="37"/>
      <c r="AD216" s="37"/>
      <c r="AE216" s="37"/>
      <c r="AR216" s="216" t="s">
        <v>473</v>
      </c>
      <c r="AT216" s="216" t="s">
        <v>582</v>
      </c>
      <c r="AU216" s="216" t="s">
        <v>87</v>
      </c>
      <c r="AY216" s="18" t="s">
        <v>283</v>
      </c>
      <c r="BE216" s="217">
        <f>IF(N216="základná",J216,0)</f>
        <v>0</v>
      </c>
      <c r="BF216" s="217">
        <f>IF(N216="znížená",J216,0)</f>
        <v>0</v>
      </c>
      <c r="BG216" s="217">
        <f>IF(N216="zákl. prenesená",J216,0)</f>
        <v>0</v>
      </c>
      <c r="BH216" s="217">
        <f>IF(N216="zníž. prenesená",J216,0)</f>
        <v>0</v>
      </c>
      <c r="BI216" s="217">
        <f>IF(N216="nulová",J216,0)</f>
        <v>0</v>
      </c>
      <c r="BJ216" s="18" t="s">
        <v>87</v>
      </c>
      <c r="BK216" s="217">
        <f>ROUND(I216*H216,2)</f>
        <v>0</v>
      </c>
      <c r="BL216" s="18" t="s">
        <v>358</v>
      </c>
      <c r="BM216" s="216" t="s">
        <v>1237</v>
      </c>
    </row>
    <row r="217" s="2" customFormat="1" ht="24.15" customHeight="1">
      <c r="A217" s="37"/>
      <c r="B217" s="168"/>
      <c r="C217" s="204" t="s">
        <v>702</v>
      </c>
      <c r="D217" s="204" t="s">
        <v>285</v>
      </c>
      <c r="E217" s="205" t="s">
        <v>6221</v>
      </c>
      <c r="F217" s="206" t="s">
        <v>6222</v>
      </c>
      <c r="G217" s="207" t="s">
        <v>373</v>
      </c>
      <c r="H217" s="208">
        <v>1</v>
      </c>
      <c r="I217" s="209"/>
      <c r="J217" s="210">
        <f>ROUND(I217*H217,2)</f>
        <v>0</v>
      </c>
      <c r="K217" s="211"/>
      <c r="L217" s="38"/>
      <c r="M217" s="212" t="s">
        <v>1</v>
      </c>
      <c r="N217" s="213" t="s">
        <v>41</v>
      </c>
      <c r="O217" s="81"/>
      <c r="P217" s="214">
        <f>O217*H217</f>
        <v>0</v>
      </c>
      <c r="Q217" s="214">
        <v>0</v>
      </c>
      <c r="R217" s="214">
        <f>Q217*H217</f>
        <v>0</v>
      </c>
      <c r="S217" s="214">
        <v>0</v>
      </c>
      <c r="T217" s="215">
        <f>S217*H217</f>
        <v>0</v>
      </c>
      <c r="U217" s="37"/>
      <c r="V217" s="37"/>
      <c r="W217" s="37"/>
      <c r="X217" s="37"/>
      <c r="Y217" s="37"/>
      <c r="Z217" s="37"/>
      <c r="AA217" s="37"/>
      <c r="AB217" s="37"/>
      <c r="AC217" s="37"/>
      <c r="AD217" s="37"/>
      <c r="AE217" s="37"/>
      <c r="AR217" s="216" t="s">
        <v>358</v>
      </c>
      <c r="AT217" s="216" t="s">
        <v>285</v>
      </c>
      <c r="AU217" s="216" t="s">
        <v>87</v>
      </c>
      <c r="AY217" s="18" t="s">
        <v>283</v>
      </c>
      <c r="BE217" s="217">
        <f>IF(N217="základná",J217,0)</f>
        <v>0</v>
      </c>
      <c r="BF217" s="217">
        <f>IF(N217="znížená",J217,0)</f>
        <v>0</v>
      </c>
      <c r="BG217" s="217">
        <f>IF(N217="zákl. prenesená",J217,0)</f>
        <v>0</v>
      </c>
      <c r="BH217" s="217">
        <f>IF(N217="zníž. prenesená",J217,0)</f>
        <v>0</v>
      </c>
      <c r="BI217" s="217">
        <f>IF(N217="nulová",J217,0)</f>
        <v>0</v>
      </c>
      <c r="BJ217" s="18" t="s">
        <v>87</v>
      </c>
      <c r="BK217" s="217">
        <f>ROUND(I217*H217,2)</f>
        <v>0</v>
      </c>
      <c r="BL217" s="18" t="s">
        <v>358</v>
      </c>
      <c r="BM217" s="216" t="s">
        <v>1247</v>
      </c>
    </row>
    <row r="218" s="2" customFormat="1" ht="24.15" customHeight="1">
      <c r="A218" s="37"/>
      <c r="B218" s="168"/>
      <c r="C218" s="242" t="s">
        <v>719</v>
      </c>
      <c r="D218" s="242" t="s">
        <v>582</v>
      </c>
      <c r="E218" s="243" t="s">
        <v>6223</v>
      </c>
      <c r="F218" s="244" t="s">
        <v>6224</v>
      </c>
      <c r="G218" s="245" t="s">
        <v>373</v>
      </c>
      <c r="H218" s="246">
        <v>1</v>
      </c>
      <c r="I218" s="247"/>
      <c r="J218" s="248">
        <f>ROUND(I218*H218,2)</f>
        <v>0</v>
      </c>
      <c r="K218" s="249"/>
      <c r="L218" s="250"/>
      <c r="M218" s="251" t="s">
        <v>1</v>
      </c>
      <c r="N218" s="252" t="s">
        <v>41</v>
      </c>
      <c r="O218" s="81"/>
      <c r="P218" s="214">
        <f>O218*H218</f>
        <v>0</v>
      </c>
      <c r="Q218" s="214">
        <v>0</v>
      </c>
      <c r="R218" s="214">
        <f>Q218*H218</f>
        <v>0</v>
      </c>
      <c r="S218" s="214">
        <v>0</v>
      </c>
      <c r="T218" s="215">
        <f>S218*H218</f>
        <v>0</v>
      </c>
      <c r="U218" s="37"/>
      <c r="V218" s="37"/>
      <c r="W218" s="37"/>
      <c r="X218" s="37"/>
      <c r="Y218" s="37"/>
      <c r="Z218" s="37"/>
      <c r="AA218" s="37"/>
      <c r="AB218" s="37"/>
      <c r="AC218" s="37"/>
      <c r="AD218" s="37"/>
      <c r="AE218" s="37"/>
      <c r="AR218" s="216" t="s">
        <v>473</v>
      </c>
      <c r="AT218" s="216" t="s">
        <v>582</v>
      </c>
      <c r="AU218" s="216" t="s">
        <v>87</v>
      </c>
      <c r="AY218" s="18" t="s">
        <v>283</v>
      </c>
      <c r="BE218" s="217">
        <f>IF(N218="základná",J218,0)</f>
        <v>0</v>
      </c>
      <c r="BF218" s="217">
        <f>IF(N218="znížená",J218,0)</f>
        <v>0</v>
      </c>
      <c r="BG218" s="217">
        <f>IF(N218="zákl. prenesená",J218,0)</f>
        <v>0</v>
      </c>
      <c r="BH218" s="217">
        <f>IF(N218="zníž. prenesená",J218,0)</f>
        <v>0</v>
      </c>
      <c r="BI218" s="217">
        <f>IF(N218="nulová",J218,0)</f>
        <v>0</v>
      </c>
      <c r="BJ218" s="18" t="s">
        <v>87</v>
      </c>
      <c r="BK218" s="217">
        <f>ROUND(I218*H218,2)</f>
        <v>0</v>
      </c>
      <c r="BL218" s="18" t="s">
        <v>358</v>
      </c>
      <c r="BM218" s="216" t="s">
        <v>1257</v>
      </c>
    </row>
    <row r="219" s="2" customFormat="1" ht="24.15" customHeight="1">
      <c r="A219" s="37"/>
      <c r="B219" s="168"/>
      <c r="C219" s="204" t="s">
        <v>725</v>
      </c>
      <c r="D219" s="204" t="s">
        <v>285</v>
      </c>
      <c r="E219" s="205" t="s">
        <v>6225</v>
      </c>
      <c r="F219" s="206" t="s">
        <v>6226</v>
      </c>
      <c r="G219" s="207" t="s">
        <v>373</v>
      </c>
      <c r="H219" s="208">
        <v>2</v>
      </c>
      <c r="I219" s="209"/>
      <c r="J219" s="210">
        <f>ROUND(I219*H219,2)</f>
        <v>0</v>
      </c>
      <c r="K219" s="211"/>
      <c r="L219" s="38"/>
      <c r="M219" s="212" t="s">
        <v>1</v>
      </c>
      <c r="N219" s="213" t="s">
        <v>41</v>
      </c>
      <c r="O219" s="81"/>
      <c r="P219" s="214">
        <f>O219*H219</f>
        <v>0</v>
      </c>
      <c r="Q219" s="214">
        <v>0</v>
      </c>
      <c r="R219" s="214">
        <f>Q219*H219</f>
        <v>0</v>
      </c>
      <c r="S219" s="214">
        <v>0</v>
      </c>
      <c r="T219" s="215">
        <f>S219*H219</f>
        <v>0</v>
      </c>
      <c r="U219" s="37"/>
      <c r="V219" s="37"/>
      <c r="W219" s="37"/>
      <c r="X219" s="37"/>
      <c r="Y219" s="37"/>
      <c r="Z219" s="37"/>
      <c r="AA219" s="37"/>
      <c r="AB219" s="37"/>
      <c r="AC219" s="37"/>
      <c r="AD219" s="37"/>
      <c r="AE219" s="37"/>
      <c r="AR219" s="216" t="s">
        <v>358</v>
      </c>
      <c r="AT219" s="216" t="s">
        <v>285</v>
      </c>
      <c r="AU219" s="216" t="s">
        <v>87</v>
      </c>
      <c r="AY219" s="18" t="s">
        <v>283</v>
      </c>
      <c r="BE219" s="217">
        <f>IF(N219="základná",J219,0)</f>
        <v>0</v>
      </c>
      <c r="BF219" s="217">
        <f>IF(N219="znížená",J219,0)</f>
        <v>0</v>
      </c>
      <c r="BG219" s="217">
        <f>IF(N219="zákl. prenesená",J219,0)</f>
        <v>0</v>
      </c>
      <c r="BH219" s="217">
        <f>IF(N219="zníž. prenesená",J219,0)</f>
        <v>0</v>
      </c>
      <c r="BI219" s="217">
        <f>IF(N219="nulová",J219,0)</f>
        <v>0</v>
      </c>
      <c r="BJ219" s="18" t="s">
        <v>87</v>
      </c>
      <c r="BK219" s="217">
        <f>ROUND(I219*H219,2)</f>
        <v>0</v>
      </c>
      <c r="BL219" s="18" t="s">
        <v>358</v>
      </c>
      <c r="BM219" s="216" t="s">
        <v>1267</v>
      </c>
    </row>
    <row r="220" s="2" customFormat="1" ht="24.15" customHeight="1">
      <c r="A220" s="37"/>
      <c r="B220" s="168"/>
      <c r="C220" s="242" t="s">
        <v>734</v>
      </c>
      <c r="D220" s="242" t="s">
        <v>582</v>
      </c>
      <c r="E220" s="243" t="s">
        <v>6227</v>
      </c>
      <c r="F220" s="244" t="s">
        <v>6228</v>
      </c>
      <c r="G220" s="245" t="s">
        <v>373</v>
      </c>
      <c r="H220" s="246">
        <v>2</v>
      </c>
      <c r="I220" s="247"/>
      <c r="J220" s="248">
        <f>ROUND(I220*H220,2)</f>
        <v>0</v>
      </c>
      <c r="K220" s="249"/>
      <c r="L220" s="250"/>
      <c r="M220" s="251" t="s">
        <v>1</v>
      </c>
      <c r="N220" s="252" t="s">
        <v>41</v>
      </c>
      <c r="O220" s="81"/>
      <c r="P220" s="214">
        <f>O220*H220</f>
        <v>0</v>
      </c>
      <c r="Q220" s="214">
        <v>0</v>
      </c>
      <c r="R220" s="214">
        <f>Q220*H220</f>
        <v>0</v>
      </c>
      <c r="S220" s="214">
        <v>0</v>
      </c>
      <c r="T220" s="215">
        <f>S220*H220</f>
        <v>0</v>
      </c>
      <c r="U220" s="37"/>
      <c r="V220" s="37"/>
      <c r="W220" s="37"/>
      <c r="X220" s="37"/>
      <c r="Y220" s="37"/>
      <c r="Z220" s="37"/>
      <c r="AA220" s="37"/>
      <c r="AB220" s="37"/>
      <c r="AC220" s="37"/>
      <c r="AD220" s="37"/>
      <c r="AE220" s="37"/>
      <c r="AR220" s="216" t="s">
        <v>473</v>
      </c>
      <c r="AT220" s="216" t="s">
        <v>582</v>
      </c>
      <c r="AU220" s="216" t="s">
        <v>87</v>
      </c>
      <c r="AY220" s="18" t="s">
        <v>283</v>
      </c>
      <c r="BE220" s="217">
        <f>IF(N220="základná",J220,0)</f>
        <v>0</v>
      </c>
      <c r="BF220" s="217">
        <f>IF(N220="znížená",J220,0)</f>
        <v>0</v>
      </c>
      <c r="BG220" s="217">
        <f>IF(N220="zákl. prenesená",J220,0)</f>
        <v>0</v>
      </c>
      <c r="BH220" s="217">
        <f>IF(N220="zníž. prenesená",J220,0)</f>
        <v>0</v>
      </c>
      <c r="BI220" s="217">
        <f>IF(N220="nulová",J220,0)</f>
        <v>0</v>
      </c>
      <c r="BJ220" s="18" t="s">
        <v>87</v>
      </c>
      <c r="BK220" s="217">
        <f>ROUND(I220*H220,2)</f>
        <v>0</v>
      </c>
      <c r="BL220" s="18" t="s">
        <v>358</v>
      </c>
      <c r="BM220" s="216" t="s">
        <v>1278</v>
      </c>
    </row>
    <row r="221" s="2" customFormat="1" ht="16.5" customHeight="1">
      <c r="A221" s="37"/>
      <c r="B221" s="168"/>
      <c r="C221" s="204" t="s">
        <v>744</v>
      </c>
      <c r="D221" s="204" t="s">
        <v>285</v>
      </c>
      <c r="E221" s="205" t="s">
        <v>6229</v>
      </c>
      <c r="F221" s="206" t="s">
        <v>6230</v>
      </c>
      <c r="G221" s="207" t="s">
        <v>373</v>
      </c>
      <c r="H221" s="208">
        <v>20</v>
      </c>
      <c r="I221" s="209"/>
      <c r="J221" s="210">
        <f>ROUND(I221*H221,2)</f>
        <v>0</v>
      </c>
      <c r="K221" s="211"/>
      <c r="L221" s="38"/>
      <c r="M221" s="212" t="s">
        <v>1</v>
      </c>
      <c r="N221" s="213" t="s">
        <v>41</v>
      </c>
      <c r="O221" s="81"/>
      <c r="P221" s="214">
        <f>O221*H221</f>
        <v>0</v>
      </c>
      <c r="Q221" s="214">
        <v>0</v>
      </c>
      <c r="R221" s="214">
        <f>Q221*H221</f>
        <v>0</v>
      </c>
      <c r="S221" s="214">
        <v>0</v>
      </c>
      <c r="T221" s="215">
        <f>S221*H221</f>
        <v>0</v>
      </c>
      <c r="U221" s="37"/>
      <c r="V221" s="37"/>
      <c r="W221" s="37"/>
      <c r="X221" s="37"/>
      <c r="Y221" s="37"/>
      <c r="Z221" s="37"/>
      <c r="AA221" s="37"/>
      <c r="AB221" s="37"/>
      <c r="AC221" s="37"/>
      <c r="AD221" s="37"/>
      <c r="AE221" s="37"/>
      <c r="AR221" s="216" t="s">
        <v>358</v>
      </c>
      <c r="AT221" s="216" t="s">
        <v>285</v>
      </c>
      <c r="AU221" s="216" t="s">
        <v>87</v>
      </c>
      <c r="AY221" s="18" t="s">
        <v>283</v>
      </c>
      <c r="BE221" s="217">
        <f>IF(N221="základná",J221,0)</f>
        <v>0</v>
      </c>
      <c r="BF221" s="217">
        <f>IF(N221="znížená",J221,0)</f>
        <v>0</v>
      </c>
      <c r="BG221" s="217">
        <f>IF(N221="zákl. prenesená",J221,0)</f>
        <v>0</v>
      </c>
      <c r="BH221" s="217">
        <f>IF(N221="zníž. prenesená",J221,0)</f>
        <v>0</v>
      </c>
      <c r="BI221" s="217">
        <f>IF(N221="nulová",J221,0)</f>
        <v>0</v>
      </c>
      <c r="BJ221" s="18" t="s">
        <v>87</v>
      </c>
      <c r="BK221" s="217">
        <f>ROUND(I221*H221,2)</f>
        <v>0</v>
      </c>
      <c r="BL221" s="18" t="s">
        <v>358</v>
      </c>
      <c r="BM221" s="216" t="s">
        <v>1291</v>
      </c>
    </row>
    <row r="222" s="2" customFormat="1" ht="16.5" customHeight="1">
      <c r="A222" s="37"/>
      <c r="B222" s="168"/>
      <c r="C222" s="242" t="s">
        <v>750</v>
      </c>
      <c r="D222" s="242" t="s">
        <v>582</v>
      </c>
      <c r="E222" s="243" t="s">
        <v>6231</v>
      </c>
      <c r="F222" s="244" t="s">
        <v>6232</v>
      </c>
      <c r="G222" s="245" t="s">
        <v>373</v>
      </c>
      <c r="H222" s="246">
        <v>20</v>
      </c>
      <c r="I222" s="247"/>
      <c r="J222" s="248">
        <f>ROUND(I222*H222,2)</f>
        <v>0</v>
      </c>
      <c r="K222" s="249"/>
      <c r="L222" s="250"/>
      <c r="M222" s="251" t="s">
        <v>1</v>
      </c>
      <c r="N222" s="252" t="s">
        <v>41</v>
      </c>
      <c r="O222" s="81"/>
      <c r="P222" s="214">
        <f>O222*H222</f>
        <v>0</v>
      </c>
      <c r="Q222" s="214">
        <v>0</v>
      </c>
      <c r="R222" s="214">
        <f>Q222*H222</f>
        <v>0</v>
      </c>
      <c r="S222" s="214">
        <v>0</v>
      </c>
      <c r="T222" s="215">
        <f>S222*H222</f>
        <v>0</v>
      </c>
      <c r="U222" s="37"/>
      <c r="V222" s="37"/>
      <c r="W222" s="37"/>
      <c r="X222" s="37"/>
      <c r="Y222" s="37"/>
      <c r="Z222" s="37"/>
      <c r="AA222" s="37"/>
      <c r="AB222" s="37"/>
      <c r="AC222" s="37"/>
      <c r="AD222" s="37"/>
      <c r="AE222" s="37"/>
      <c r="AR222" s="216" t="s">
        <v>473</v>
      </c>
      <c r="AT222" s="216" t="s">
        <v>582</v>
      </c>
      <c r="AU222" s="216" t="s">
        <v>87</v>
      </c>
      <c r="AY222" s="18" t="s">
        <v>283</v>
      </c>
      <c r="BE222" s="217">
        <f>IF(N222="základná",J222,0)</f>
        <v>0</v>
      </c>
      <c r="BF222" s="217">
        <f>IF(N222="znížená",J222,0)</f>
        <v>0</v>
      </c>
      <c r="BG222" s="217">
        <f>IF(N222="zákl. prenesená",J222,0)</f>
        <v>0</v>
      </c>
      <c r="BH222" s="217">
        <f>IF(N222="zníž. prenesená",J222,0)</f>
        <v>0</v>
      </c>
      <c r="BI222" s="217">
        <f>IF(N222="nulová",J222,0)</f>
        <v>0</v>
      </c>
      <c r="BJ222" s="18" t="s">
        <v>87</v>
      </c>
      <c r="BK222" s="217">
        <f>ROUND(I222*H222,2)</f>
        <v>0</v>
      </c>
      <c r="BL222" s="18" t="s">
        <v>358</v>
      </c>
      <c r="BM222" s="216" t="s">
        <v>1299</v>
      </c>
    </row>
    <row r="223" s="2" customFormat="1" ht="16.5" customHeight="1">
      <c r="A223" s="37"/>
      <c r="B223" s="168"/>
      <c r="C223" s="242" t="s">
        <v>759</v>
      </c>
      <c r="D223" s="242" t="s">
        <v>582</v>
      </c>
      <c r="E223" s="243" t="s">
        <v>6233</v>
      </c>
      <c r="F223" s="244" t="s">
        <v>6234</v>
      </c>
      <c r="G223" s="245" t="s">
        <v>373</v>
      </c>
      <c r="H223" s="246">
        <v>20</v>
      </c>
      <c r="I223" s="247"/>
      <c r="J223" s="248">
        <f>ROUND(I223*H223,2)</f>
        <v>0</v>
      </c>
      <c r="K223" s="249"/>
      <c r="L223" s="250"/>
      <c r="M223" s="251" t="s">
        <v>1</v>
      </c>
      <c r="N223" s="252" t="s">
        <v>41</v>
      </c>
      <c r="O223" s="81"/>
      <c r="P223" s="214">
        <f>O223*H223</f>
        <v>0</v>
      </c>
      <c r="Q223" s="214">
        <v>0</v>
      </c>
      <c r="R223" s="214">
        <f>Q223*H223</f>
        <v>0</v>
      </c>
      <c r="S223" s="214">
        <v>0</v>
      </c>
      <c r="T223" s="215">
        <f>S223*H223</f>
        <v>0</v>
      </c>
      <c r="U223" s="37"/>
      <c r="V223" s="37"/>
      <c r="W223" s="37"/>
      <c r="X223" s="37"/>
      <c r="Y223" s="37"/>
      <c r="Z223" s="37"/>
      <c r="AA223" s="37"/>
      <c r="AB223" s="37"/>
      <c r="AC223" s="37"/>
      <c r="AD223" s="37"/>
      <c r="AE223" s="37"/>
      <c r="AR223" s="216" t="s">
        <v>473</v>
      </c>
      <c r="AT223" s="216" t="s">
        <v>582</v>
      </c>
      <c r="AU223" s="216" t="s">
        <v>87</v>
      </c>
      <c r="AY223" s="18" t="s">
        <v>283</v>
      </c>
      <c r="BE223" s="217">
        <f>IF(N223="základná",J223,0)</f>
        <v>0</v>
      </c>
      <c r="BF223" s="217">
        <f>IF(N223="znížená",J223,0)</f>
        <v>0</v>
      </c>
      <c r="BG223" s="217">
        <f>IF(N223="zákl. prenesená",J223,0)</f>
        <v>0</v>
      </c>
      <c r="BH223" s="217">
        <f>IF(N223="zníž. prenesená",J223,0)</f>
        <v>0</v>
      </c>
      <c r="BI223" s="217">
        <f>IF(N223="nulová",J223,0)</f>
        <v>0</v>
      </c>
      <c r="BJ223" s="18" t="s">
        <v>87</v>
      </c>
      <c r="BK223" s="217">
        <f>ROUND(I223*H223,2)</f>
        <v>0</v>
      </c>
      <c r="BL223" s="18" t="s">
        <v>358</v>
      </c>
      <c r="BM223" s="216" t="s">
        <v>1308</v>
      </c>
    </row>
    <row r="224" s="2" customFormat="1" ht="21.75" customHeight="1">
      <c r="A224" s="37"/>
      <c r="B224" s="168"/>
      <c r="C224" s="204" t="s">
        <v>769</v>
      </c>
      <c r="D224" s="204" t="s">
        <v>285</v>
      </c>
      <c r="E224" s="205" t="s">
        <v>4466</v>
      </c>
      <c r="F224" s="206" t="s">
        <v>4467</v>
      </c>
      <c r="G224" s="207" t="s">
        <v>373</v>
      </c>
      <c r="H224" s="208">
        <v>2</v>
      </c>
      <c r="I224" s="209"/>
      <c r="J224" s="210">
        <f>ROUND(I224*H224,2)</f>
        <v>0</v>
      </c>
      <c r="K224" s="211"/>
      <c r="L224" s="38"/>
      <c r="M224" s="212" t="s">
        <v>1</v>
      </c>
      <c r="N224" s="213" t="s">
        <v>41</v>
      </c>
      <c r="O224" s="81"/>
      <c r="P224" s="214">
        <f>O224*H224</f>
        <v>0</v>
      </c>
      <c r="Q224" s="214">
        <v>0</v>
      </c>
      <c r="R224" s="214">
        <f>Q224*H224</f>
        <v>0</v>
      </c>
      <c r="S224" s="214">
        <v>0</v>
      </c>
      <c r="T224" s="215">
        <f>S224*H224</f>
        <v>0</v>
      </c>
      <c r="U224" s="37"/>
      <c r="V224" s="37"/>
      <c r="W224" s="37"/>
      <c r="X224" s="37"/>
      <c r="Y224" s="37"/>
      <c r="Z224" s="37"/>
      <c r="AA224" s="37"/>
      <c r="AB224" s="37"/>
      <c r="AC224" s="37"/>
      <c r="AD224" s="37"/>
      <c r="AE224" s="37"/>
      <c r="AR224" s="216" t="s">
        <v>358</v>
      </c>
      <c r="AT224" s="216" t="s">
        <v>285</v>
      </c>
      <c r="AU224" s="216" t="s">
        <v>87</v>
      </c>
      <c r="AY224" s="18" t="s">
        <v>283</v>
      </c>
      <c r="BE224" s="217">
        <f>IF(N224="základná",J224,0)</f>
        <v>0</v>
      </c>
      <c r="BF224" s="217">
        <f>IF(N224="znížená",J224,0)</f>
        <v>0</v>
      </c>
      <c r="BG224" s="217">
        <f>IF(N224="zákl. prenesená",J224,0)</f>
        <v>0</v>
      </c>
      <c r="BH224" s="217">
        <f>IF(N224="zníž. prenesená",J224,0)</f>
        <v>0</v>
      </c>
      <c r="BI224" s="217">
        <f>IF(N224="nulová",J224,0)</f>
        <v>0</v>
      </c>
      <c r="BJ224" s="18" t="s">
        <v>87</v>
      </c>
      <c r="BK224" s="217">
        <f>ROUND(I224*H224,2)</f>
        <v>0</v>
      </c>
      <c r="BL224" s="18" t="s">
        <v>358</v>
      </c>
      <c r="BM224" s="216" t="s">
        <v>1318</v>
      </c>
    </row>
    <row r="225" s="2" customFormat="1" ht="49.05" customHeight="1">
      <c r="A225" s="37"/>
      <c r="B225" s="168"/>
      <c r="C225" s="242" t="s">
        <v>774</v>
      </c>
      <c r="D225" s="242" t="s">
        <v>582</v>
      </c>
      <c r="E225" s="243" t="s">
        <v>4470</v>
      </c>
      <c r="F225" s="244" t="s">
        <v>4471</v>
      </c>
      <c r="G225" s="245" t="s">
        <v>373</v>
      </c>
      <c r="H225" s="246">
        <v>2</v>
      </c>
      <c r="I225" s="247"/>
      <c r="J225" s="248">
        <f>ROUND(I225*H225,2)</f>
        <v>0</v>
      </c>
      <c r="K225" s="249"/>
      <c r="L225" s="250"/>
      <c r="M225" s="251" t="s">
        <v>1</v>
      </c>
      <c r="N225" s="252" t="s">
        <v>41</v>
      </c>
      <c r="O225" s="81"/>
      <c r="P225" s="214">
        <f>O225*H225</f>
        <v>0</v>
      </c>
      <c r="Q225" s="214">
        <v>0</v>
      </c>
      <c r="R225" s="214">
        <f>Q225*H225</f>
        <v>0</v>
      </c>
      <c r="S225" s="214">
        <v>0</v>
      </c>
      <c r="T225" s="215">
        <f>S225*H225</f>
        <v>0</v>
      </c>
      <c r="U225" s="37"/>
      <c r="V225" s="37"/>
      <c r="W225" s="37"/>
      <c r="X225" s="37"/>
      <c r="Y225" s="37"/>
      <c r="Z225" s="37"/>
      <c r="AA225" s="37"/>
      <c r="AB225" s="37"/>
      <c r="AC225" s="37"/>
      <c r="AD225" s="37"/>
      <c r="AE225" s="37"/>
      <c r="AR225" s="216" t="s">
        <v>473</v>
      </c>
      <c r="AT225" s="216" t="s">
        <v>582</v>
      </c>
      <c r="AU225" s="216" t="s">
        <v>87</v>
      </c>
      <c r="AY225" s="18" t="s">
        <v>283</v>
      </c>
      <c r="BE225" s="217">
        <f>IF(N225="základná",J225,0)</f>
        <v>0</v>
      </c>
      <c r="BF225" s="217">
        <f>IF(N225="znížená",J225,0)</f>
        <v>0</v>
      </c>
      <c r="BG225" s="217">
        <f>IF(N225="zákl. prenesená",J225,0)</f>
        <v>0</v>
      </c>
      <c r="BH225" s="217">
        <f>IF(N225="zníž. prenesená",J225,0)</f>
        <v>0</v>
      </c>
      <c r="BI225" s="217">
        <f>IF(N225="nulová",J225,0)</f>
        <v>0</v>
      </c>
      <c r="BJ225" s="18" t="s">
        <v>87</v>
      </c>
      <c r="BK225" s="217">
        <f>ROUND(I225*H225,2)</f>
        <v>0</v>
      </c>
      <c r="BL225" s="18" t="s">
        <v>358</v>
      </c>
      <c r="BM225" s="216" t="s">
        <v>1328</v>
      </c>
    </row>
    <row r="226" s="2" customFormat="1" ht="21.75" customHeight="1">
      <c r="A226" s="37"/>
      <c r="B226" s="168"/>
      <c r="C226" s="204" t="s">
        <v>779</v>
      </c>
      <c r="D226" s="204" t="s">
        <v>285</v>
      </c>
      <c r="E226" s="205" t="s">
        <v>6235</v>
      </c>
      <c r="F226" s="206" t="s">
        <v>6236</v>
      </c>
      <c r="G226" s="207" t="s">
        <v>373</v>
      </c>
      <c r="H226" s="208">
        <v>1</v>
      </c>
      <c r="I226" s="209"/>
      <c r="J226" s="210">
        <f>ROUND(I226*H226,2)</f>
        <v>0</v>
      </c>
      <c r="K226" s="211"/>
      <c r="L226" s="38"/>
      <c r="M226" s="212" t="s">
        <v>1</v>
      </c>
      <c r="N226" s="213" t="s">
        <v>41</v>
      </c>
      <c r="O226" s="81"/>
      <c r="P226" s="214">
        <f>O226*H226</f>
        <v>0</v>
      </c>
      <c r="Q226" s="214">
        <v>0</v>
      </c>
      <c r="R226" s="214">
        <f>Q226*H226</f>
        <v>0</v>
      </c>
      <c r="S226" s="214">
        <v>0</v>
      </c>
      <c r="T226" s="215">
        <f>S226*H226</f>
        <v>0</v>
      </c>
      <c r="U226" s="37"/>
      <c r="V226" s="37"/>
      <c r="W226" s="37"/>
      <c r="X226" s="37"/>
      <c r="Y226" s="37"/>
      <c r="Z226" s="37"/>
      <c r="AA226" s="37"/>
      <c r="AB226" s="37"/>
      <c r="AC226" s="37"/>
      <c r="AD226" s="37"/>
      <c r="AE226" s="37"/>
      <c r="AR226" s="216" t="s">
        <v>358</v>
      </c>
      <c r="AT226" s="216" t="s">
        <v>285</v>
      </c>
      <c r="AU226" s="216" t="s">
        <v>87</v>
      </c>
      <c r="AY226" s="18" t="s">
        <v>283</v>
      </c>
      <c r="BE226" s="217">
        <f>IF(N226="základná",J226,0)</f>
        <v>0</v>
      </c>
      <c r="BF226" s="217">
        <f>IF(N226="znížená",J226,0)</f>
        <v>0</v>
      </c>
      <c r="BG226" s="217">
        <f>IF(N226="zákl. prenesená",J226,0)</f>
        <v>0</v>
      </c>
      <c r="BH226" s="217">
        <f>IF(N226="zníž. prenesená",J226,0)</f>
        <v>0</v>
      </c>
      <c r="BI226" s="217">
        <f>IF(N226="nulová",J226,0)</f>
        <v>0</v>
      </c>
      <c r="BJ226" s="18" t="s">
        <v>87</v>
      </c>
      <c r="BK226" s="217">
        <f>ROUND(I226*H226,2)</f>
        <v>0</v>
      </c>
      <c r="BL226" s="18" t="s">
        <v>358</v>
      </c>
      <c r="BM226" s="216" t="s">
        <v>1334</v>
      </c>
    </row>
    <row r="227" s="2" customFormat="1" ht="24.15" customHeight="1">
      <c r="A227" s="37"/>
      <c r="B227" s="168"/>
      <c r="C227" s="242" t="s">
        <v>788</v>
      </c>
      <c r="D227" s="242" t="s">
        <v>582</v>
      </c>
      <c r="E227" s="243" t="s">
        <v>6237</v>
      </c>
      <c r="F227" s="244" t="s">
        <v>6238</v>
      </c>
      <c r="G227" s="245" t="s">
        <v>373</v>
      </c>
      <c r="H227" s="246">
        <v>1</v>
      </c>
      <c r="I227" s="247"/>
      <c r="J227" s="248">
        <f>ROUND(I227*H227,2)</f>
        <v>0</v>
      </c>
      <c r="K227" s="249"/>
      <c r="L227" s="250"/>
      <c r="M227" s="251" t="s">
        <v>1</v>
      </c>
      <c r="N227" s="252" t="s">
        <v>41</v>
      </c>
      <c r="O227" s="81"/>
      <c r="P227" s="214">
        <f>O227*H227</f>
        <v>0</v>
      </c>
      <c r="Q227" s="214">
        <v>0</v>
      </c>
      <c r="R227" s="214">
        <f>Q227*H227</f>
        <v>0</v>
      </c>
      <c r="S227" s="214">
        <v>0</v>
      </c>
      <c r="T227" s="215">
        <f>S227*H227</f>
        <v>0</v>
      </c>
      <c r="U227" s="37"/>
      <c r="V227" s="37"/>
      <c r="W227" s="37"/>
      <c r="X227" s="37"/>
      <c r="Y227" s="37"/>
      <c r="Z227" s="37"/>
      <c r="AA227" s="37"/>
      <c r="AB227" s="37"/>
      <c r="AC227" s="37"/>
      <c r="AD227" s="37"/>
      <c r="AE227" s="37"/>
      <c r="AR227" s="216" t="s">
        <v>473</v>
      </c>
      <c r="AT227" s="216" t="s">
        <v>582</v>
      </c>
      <c r="AU227" s="216" t="s">
        <v>87</v>
      </c>
      <c r="AY227" s="18" t="s">
        <v>283</v>
      </c>
      <c r="BE227" s="217">
        <f>IF(N227="základná",J227,0)</f>
        <v>0</v>
      </c>
      <c r="BF227" s="217">
        <f>IF(N227="znížená",J227,0)</f>
        <v>0</v>
      </c>
      <c r="BG227" s="217">
        <f>IF(N227="zákl. prenesená",J227,0)</f>
        <v>0</v>
      </c>
      <c r="BH227" s="217">
        <f>IF(N227="zníž. prenesená",J227,0)</f>
        <v>0</v>
      </c>
      <c r="BI227" s="217">
        <f>IF(N227="nulová",J227,0)</f>
        <v>0</v>
      </c>
      <c r="BJ227" s="18" t="s">
        <v>87</v>
      </c>
      <c r="BK227" s="217">
        <f>ROUND(I227*H227,2)</f>
        <v>0</v>
      </c>
      <c r="BL227" s="18" t="s">
        <v>358</v>
      </c>
      <c r="BM227" s="216" t="s">
        <v>1344</v>
      </c>
    </row>
    <row r="228" s="2" customFormat="1" ht="21.75" customHeight="1">
      <c r="A228" s="37"/>
      <c r="B228" s="168"/>
      <c r="C228" s="204" t="s">
        <v>798</v>
      </c>
      <c r="D228" s="204" t="s">
        <v>285</v>
      </c>
      <c r="E228" s="205" t="s">
        <v>6239</v>
      </c>
      <c r="F228" s="206" t="s">
        <v>6240</v>
      </c>
      <c r="G228" s="207" t="s">
        <v>373</v>
      </c>
      <c r="H228" s="208">
        <v>2</v>
      </c>
      <c r="I228" s="209"/>
      <c r="J228" s="210">
        <f>ROUND(I228*H228,2)</f>
        <v>0</v>
      </c>
      <c r="K228" s="211"/>
      <c r="L228" s="38"/>
      <c r="M228" s="212" t="s">
        <v>1</v>
      </c>
      <c r="N228" s="213" t="s">
        <v>41</v>
      </c>
      <c r="O228" s="81"/>
      <c r="P228" s="214">
        <f>O228*H228</f>
        <v>0</v>
      </c>
      <c r="Q228" s="214">
        <v>0</v>
      </c>
      <c r="R228" s="214">
        <f>Q228*H228</f>
        <v>0</v>
      </c>
      <c r="S228" s="214">
        <v>0</v>
      </c>
      <c r="T228" s="215">
        <f>S228*H228</f>
        <v>0</v>
      </c>
      <c r="U228" s="37"/>
      <c r="V228" s="37"/>
      <c r="W228" s="37"/>
      <c r="X228" s="37"/>
      <c r="Y228" s="37"/>
      <c r="Z228" s="37"/>
      <c r="AA228" s="37"/>
      <c r="AB228" s="37"/>
      <c r="AC228" s="37"/>
      <c r="AD228" s="37"/>
      <c r="AE228" s="37"/>
      <c r="AR228" s="216" t="s">
        <v>358</v>
      </c>
      <c r="AT228" s="216" t="s">
        <v>285</v>
      </c>
      <c r="AU228" s="216" t="s">
        <v>87</v>
      </c>
      <c r="AY228" s="18" t="s">
        <v>283</v>
      </c>
      <c r="BE228" s="217">
        <f>IF(N228="základná",J228,0)</f>
        <v>0</v>
      </c>
      <c r="BF228" s="217">
        <f>IF(N228="znížená",J228,0)</f>
        <v>0</v>
      </c>
      <c r="BG228" s="217">
        <f>IF(N228="zákl. prenesená",J228,0)</f>
        <v>0</v>
      </c>
      <c r="BH228" s="217">
        <f>IF(N228="zníž. prenesená",J228,0)</f>
        <v>0</v>
      </c>
      <c r="BI228" s="217">
        <f>IF(N228="nulová",J228,0)</f>
        <v>0</v>
      </c>
      <c r="BJ228" s="18" t="s">
        <v>87</v>
      </c>
      <c r="BK228" s="217">
        <f>ROUND(I228*H228,2)</f>
        <v>0</v>
      </c>
      <c r="BL228" s="18" t="s">
        <v>358</v>
      </c>
      <c r="BM228" s="216" t="s">
        <v>1354</v>
      </c>
    </row>
    <row r="229" s="2" customFormat="1" ht="49.05" customHeight="1">
      <c r="A229" s="37"/>
      <c r="B229" s="168"/>
      <c r="C229" s="242" t="s">
        <v>803</v>
      </c>
      <c r="D229" s="242" t="s">
        <v>582</v>
      </c>
      <c r="E229" s="243" t="s">
        <v>6241</v>
      </c>
      <c r="F229" s="244" t="s">
        <v>6242</v>
      </c>
      <c r="G229" s="245" t="s">
        <v>373</v>
      </c>
      <c r="H229" s="246">
        <v>2</v>
      </c>
      <c r="I229" s="247"/>
      <c r="J229" s="248">
        <f>ROUND(I229*H229,2)</f>
        <v>0</v>
      </c>
      <c r="K229" s="249"/>
      <c r="L229" s="250"/>
      <c r="M229" s="251" t="s">
        <v>1</v>
      </c>
      <c r="N229" s="252" t="s">
        <v>41</v>
      </c>
      <c r="O229" s="81"/>
      <c r="P229" s="214">
        <f>O229*H229</f>
        <v>0</v>
      </c>
      <c r="Q229" s="214">
        <v>0</v>
      </c>
      <c r="R229" s="214">
        <f>Q229*H229</f>
        <v>0</v>
      </c>
      <c r="S229" s="214">
        <v>0</v>
      </c>
      <c r="T229" s="215">
        <f>S229*H229</f>
        <v>0</v>
      </c>
      <c r="U229" s="37"/>
      <c r="V229" s="37"/>
      <c r="W229" s="37"/>
      <c r="X229" s="37"/>
      <c r="Y229" s="37"/>
      <c r="Z229" s="37"/>
      <c r="AA229" s="37"/>
      <c r="AB229" s="37"/>
      <c r="AC229" s="37"/>
      <c r="AD229" s="37"/>
      <c r="AE229" s="37"/>
      <c r="AR229" s="216" t="s">
        <v>473</v>
      </c>
      <c r="AT229" s="216" t="s">
        <v>582</v>
      </c>
      <c r="AU229" s="216" t="s">
        <v>87</v>
      </c>
      <c r="AY229" s="18" t="s">
        <v>283</v>
      </c>
      <c r="BE229" s="217">
        <f>IF(N229="základná",J229,0)</f>
        <v>0</v>
      </c>
      <c r="BF229" s="217">
        <f>IF(N229="znížená",J229,0)</f>
        <v>0</v>
      </c>
      <c r="BG229" s="217">
        <f>IF(N229="zákl. prenesená",J229,0)</f>
        <v>0</v>
      </c>
      <c r="BH229" s="217">
        <f>IF(N229="zníž. prenesená",J229,0)</f>
        <v>0</v>
      </c>
      <c r="BI229" s="217">
        <f>IF(N229="nulová",J229,0)</f>
        <v>0</v>
      </c>
      <c r="BJ229" s="18" t="s">
        <v>87</v>
      </c>
      <c r="BK229" s="217">
        <f>ROUND(I229*H229,2)</f>
        <v>0</v>
      </c>
      <c r="BL229" s="18" t="s">
        <v>358</v>
      </c>
      <c r="BM229" s="216" t="s">
        <v>1365</v>
      </c>
    </row>
    <row r="230" s="2" customFormat="1" ht="21.75" customHeight="1">
      <c r="A230" s="37"/>
      <c r="B230" s="168"/>
      <c r="C230" s="204" t="s">
        <v>807</v>
      </c>
      <c r="D230" s="204" t="s">
        <v>285</v>
      </c>
      <c r="E230" s="205" t="s">
        <v>6243</v>
      </c>
      <c r="F230" s="206" t="s">
        <v>6244</v>
      </c>
      <c r="G230" s="207" t="s">
        <v>373</v>
      </c>
      <c r="H230" s="208">
        <v>4</v>
      </c>
      <c r="I230" s="209"/>
      <c r="J230" s="210">
        <f>ROUND(I230*H230,2)</f>
        <v>0</v>
      </c>
      <c r="K230" s="211"/>
      <c r="L230" s="38"/>
      <c r="M230" s="212" t="s">
        <v>1</v>
      </c>
      <c r="N230" s="213" t="s">
        <v>41</v>
      </c>
      <c r="O230" s="81"/>
      <c r="P230" s="214">
        <f>O230*H230</f>
        <v>0</v>
      </c>
      <c r="Q230" s="214">
        <v>0</v>
      </c>
      <c r="R230" s="214">
        <f>Q230*H230</f>
        <v>0</v>
      </c>
      <c r="S230" s="214">
        <v>0</v>
      </c>
      <c r="T230" s="215">
        <f>S230*H230</f>
        <v>0</v>
      </c>
      <c r="U230" s="37"/>
      <c r="V230" s="37"/>
      <c r="W230" s="37"/>
      <c r="X230" s="37"/>
      <c r="Y230" s="37"/>
      <c r="Z230" s="37"/>
      <c r="AA230" s="37"/>
      <c r="AB230" s="37"/>
      <c r="AC230" s="37"/>
      <c r="AD230" s="37"/>
      <c r="AE230" s="37"/>
      <c r="AR230" s="216" t="s">
        <v>358</v>
      </c>
      <c r="AT230" s="216" t="s">
        <v>285</v>
      </c>
      <c r="AU230" s="216" t="s">
        <v>87</v>
      </c>
      <c r="AY230" s="18" t="s">
        <v>283</v>
      </c>
      <c r="BE230" s="217">
        <f>IF(N230="základná",J230,0)</f>
        <v>0</v>
      </c>
      <c r="BF230" s="217">
        <f>IF(N230="znížená",J230,0)</f>
        <v>0</v>
      </c>
      <c r="BG230" s="217">
        <f>IF(N230="zákl. prenesená",J230,0)</f>
        <v>0</v>
      </c>
      <c r="BH230" s="217">
        <f>IF(N230="zníž. prenesená",J230,0)</f>
        <v>0</v>
      </c>
      <c r="BI230" s="217">
        <f>IF(N230="nulová",J230,0)</f>
        <v>0</v>
      </c>
      <c r="BJ230" s="18" t="s">
        <v>87</v>
      </c>
      <c r="BK230" s="217">
        <f>ROUND(I230*H230,2)</f>
        <v>0</v>
      </c>
      <c r="BL230" s="18" t="s">
        <v>358</v>
      </c>
      <c r="BM230" s="216" t="s">
        <v>1380</v>
      </c>
    </row>
    <row r="231" s="2" customFormat="1" ht="24.15" customHeight="1">
      <c r="A231" s="37"/>
      <c r="B231" s="168"/>
      <c r="C231" s="242" t="s">
        <v>811</v>
      </c>
      <c r="D231" s="242" t="s">
        <v>582</v>
      </c>
      <c r="E231" s="243" t="s">
        <v>6245</v>
      </c>
      <c r="F231" s="244" t="s">
        <v>6246</v>
      </c>
      <c r="G231" s="245" t="s">
        <v>373</v>
      </c>
      <c r="H231" s="246">
        <v>2</v>
      </c>
      <c r="I231" s="247"/>
      <c r="J231" s="248">
        <f>ROUND(I231*H231,2)</f>
        <v>0</v>
      </c>
      <c r="K231" s="249"/>
      <c r="L231" s="250"/>
      <c r="M231" s="251" t="s">
        <v>1</v>
      </c>
      <c r="N231" s="252" t="s">
        <v>41</v>
      </c>
      <c r="O231" s="81"/>
      <c r="P231" s="214">
        <f>O231*H231</f>
        <v>0</v>
      </c>
      <c r="Q231" s="214">
        <v>0</v>
      </c>
      <c r="R231" s="214">
        <f>Q231*H231</f>
        <v>0</v>
      </c>
      <c r="S231" s="214">
        <v>0</v>
      </c>
      <c r="T231" s="215">
        <f>S231*H231</f>
        <v>0</v>
      </c>
      <c r="U231" s="37"/>
      <c r="V231" s="37"/>
      <c r="W231" s="37"/>
      <c r="X231" s="37"/>
      <c r="Y231" s="37"/>
      <c r="Z231" s="37"/>
      <c r="AA231" s="37"/>
      <c r="AB231" s="37"/>
      <c r="AC231" s="37"/>
      <c r="AD231" s="37"/>
      <c r="AE231" s="37"/>
      <c r="AR231" s="216" t="s">
        <v>473</v>
      </c>
      <c r="AT231" s="216" t="s">
        <v>582</v>
      </c>
      <c r="AU231" s="216" t="s">
        <v>87</v>
      </c>
      <c r="AY231" s="18" t="s">
        <v>283</v>
      </c>
      <c r="BE231" s="217">
        <f>IF(N231="základná",J231,0)</f>
        <v>0</v>
      </c>
      <c r="BF231" s="217">
        <f>IF(N231="znížená",J231,0)</f>
        <v>0</v>
      </c>
      <c r="BG231" s="217">
        <f>IF(N231="zákl. prenesená",J231,0)</f>
        <v>0</v>
      </c>
      <c r="BH231" s="217">
        <f>IF(N231="zníž. prenesená",J231,0)</f>
        <v>0</v>
      </c>
      <c r="BI231" s="217">
        <f>IF(N231="nulová",J231,0)</f>
        <v>0</v>
      </c>
      <c r="BJ231" s="18" t="s">
        <v>87</v>
      </c>
      <c r="BK231" s="217">
        <f>ROUND(I231*H231,2)</f>
        <v>0</v>
      </c>
      <c r="BL231" s="18" t="s">
        <v>358</v>
      </c>
      <c r="BM231" s="216" t="s">
        <v>1389</v>
      </c>
    </row>
    <row r="232" s="2" customFormat="1" ht="24.15" customHeight="1">
      <c r="A232" s="37"/>
      <c r="B232" s="168"/>
      <c r="C232" s="242" t="s">
        <v>816</v>
      </c>
      <c r="D232" s="242" t="s">
        <v>582</v>
      </c>
      <c r="E232" s="243" t="s">
        <v>6247</v>
      </c>
      <c r="F232" s="244" t="s">
        <v>6248</v>
      </c>
      <c r="G232" s="245" t="s">
        <v>373</v>
      </c>
      <c r="H232" s="246">
        <v>2</v>
      </c>
      <c r="I232" s="247"/>
      <c r="J232" s="248">
        <f>ROUND(I232*H232,2)</f>
        <v>0</v>
      </c>
      <c r="K232" s="249"/>
      <c r="L232" s="250"/>
      <c r="M232" s="251" t="s">
        <v>1</v>
      </c>
      <c r="N232" s="252" t="s">
        <v>41</v>
      </c>
      <c r="O232" s="81"/>
      <c r="P232" s="214">
        <f>O232*H232</f>
        <v>0</v>
      </c>
      <c r="Q232" s="214">
        <v>0</v>
      </c>
      <c r="R232" s="214">
        <f>Q232*H232</f>
        <v>0</v>
      </c>
      <c r="S232" s="214">
        <v>0</v>
      </c>
      <c r="T232" s="215">
        <f>S232*H232</f>
        <v>0</v>
      </c>
      <c r="U232" s="37"/>
      <c r="V232" s="37"/>
      <c r="W232" s="37"/>
      <c r="X232" s="37"/>
      <c r="Y232" s="37"/>
      <c r="Z232" s="37"/>
      <c r="AA232" s="37"/>
      <c r="AB232" s="37"/>
      <c r="AC232" s="37"/>
      <c r="AD232" s="37"/>
      <c r="AE232" s="37"/>
      <c r="AR232" s="216" t="s">
        <v>473</v>
      </c>
      <c r="AT232" s="216" t="s">
        <v>582</v>
      </c>
      <c r="AU232" s="216" t="s">
        <v>87</v>
      </c>
      <c r="AY232" s="18" t="s">
        <v>283</v>
      </c>
      <c r="BE232" s="217">
        <f>IF(N232="základná",J232,0)</f>
        <v>0</v>
      </c>
      <c r="BF232" s="217">
        <f>IF(N232="znížená",J232,0)</f>
        <v>0</v>
      </c>
      <c r="BG232" s="217">
        <f>IF(N232="zákl. prenesená",J232,0)</f>
        <v>0</v>
      </c>
      <c r="BH232" s="217">
        <f>IF(N232="zníž. prenesená",J232,0)</f>
        <v>0</v>
      </c>
      <c r="BI232" s="217">
        <f>IF(N232="nulová",J232,0)</f>
        <v>0</v>
      </c>
      <c r="BJ232" s="18" t="s">
        <v>87</v>
      </c>
      <c r="BK232" s="217">
        <f>ROUND(I232*H232,2)</f>
        <v>0</v>
      </c>
      <c r="BL232" s="18" t="s">
        <v>358</v>
      </c>
      <c r="BM232" s="216" t="s">
        <v>1403</v>
      </c>
    </row>
    <row r="233" s="2" customFormat="1" ht="24.15" customHeight="1">
      <c r="A233" s="37"/>
      <c r="B233" s="168"/>
      <c r="C233" s="242" t="s">
        <v>825</v>
      </c>
      <c r="D233" s="242" t="s">
        <v>582</v>
      </c>
      <c r="E233" s="243" t="s">
        <v>2795</v>
      </c>
      <c r="F233" s="244" t="s">
        <v>2796</v>
      </c>
      <c r="G233" s="245" t="s">
        <v>373</v>
      </c>
      <c r="H233" s="246">
        <v>1</v>
      </c>
      <c r="I233" s="247"/>
      <c r="J233" s="248">
        <f>ROUND(I233*H233,2)</f>
        <v>0</v>
      </c>
      <c r="K233" s="249"/>
      <c r="L233" s="250"/>
      <c r="M233" s="251" t="s">
        <v>1</v>
      </c>
      <c r="N233" s="252" t="s">
        <v>41</v>
      </c>
      <c r="O233" s="81"/>
      <c r="P233" s="214">
        <f>O233*H233</f>
        <v>0</v>
      </c>
      <c r="Q233" s="214">
        <v>0</v>
      </c>
      <c r="R233" s="214">
        <f>Q233*H233</f>
        <v>0</v>
      </c>
      <c r="S233" s="214">
        <v>0</v>
      </c>
      <c r="T233" s="215">
        <f>S233*H233</f>
        <v>0</v>
      </c>
      <c r="U233" s="37"/>
      <c r="V233" s="37"/>
      <c r="W233" s="37"/>
      <c r="X233" s="37"/>
      <c r="Y233" s="37"/>
      <c r="Z233" s="37"/>
      <c r="AA233" s="37"/>
      <c r="AB233" s="37"/>
      <c r="AC233" s="37"/>
      <c r="AD233" s="37"/>
      <c r="AE233" s="37"/>
      <c r="AR233" s="216" t="s">
        <v>473</v>
      </c>
      <c r="AT233" s="216" t="s">
        <v>582</v>
      </c>
      <c r="AU233" s="216" t="s">
        <v>87</v>
      </c>
      <c r="AY233" s="18" t="s">
        <v>283</v>
      </c>
      <c r="BE233" s="217">
        <f>IF(N233="základná",J233,0)</f>
        <v>0</v>
      </c>
      <c r="BF233" s="217">
        <f>IF(N233="znížená",J233,0)</f>
        <v>0</v>
      </c>
      <c r="BG233" s="217">
        <f>IF(N233="zákl. prenesená",J233,0)</f>
        <v>0</v>
      </c>
      <c r="BH233" s="217">
        <f>IF(N233="zníž. prenesená",J233,0)</f>
        <v>0</v>
      </c>
      <c r="BI233" s="217">
        <f>IF(N233="nulová",J233,0)</f>
        <v>0</v>
      </c>
      <c r="BJ233" s="18" t="s">
        <v>87</v>
      </c>
      <c r="BK233" s="217">
        <f>ROUND(I233*H233,2)</f>
        <v>0</v>
      </c>
      <c r="BL233" s="18" t="s">
        <v>358</v>
      </c>
      <c r="BM233" s="216" t="s">
        <v>1415</v>
      </c>
    </row>
    <row r="234" s="2" customFormat="1" ht="24.15" customHeight="1">
      <c r="A234" s="37"/>
      <c r="B234" s="168"/>
      <c r="C234" s="204" t="s">
        <v>835</v>
      </c>
      <c r="D234" s="204" t="s">
        <v>285</v>
      </c>
      <c r="E234" s="205" t="s">
        <v>6249</v>
      </c>
      <c r="F234" s="206" t="s">
        <v>6250</v>
      </c>
      <c r="G234" s="207" t="s">
        <v>373</v>
      </c>
      <c r="H234" s="208">
        <v>2</v>
      </c>
      <c r="I234" s="209"/>
      <c r="J234" s="210">
        <f>ROUND(I234*H234,2)</f>
        <v>0</v>
      </c>
      <c r="K234" s="211"/>
      <c r="L234" s="38"/>
      <c r="M234" s="212" t="s">
        <v>1</v>
      </c>
      <c r="N234" s="213" t="s">
        <v>41</v>
      </c>
      <c r="O234" s="81"/>
      <c r="P234" s="214">
        <f>O234*H234</f>
        <v>0</v>
      </c>
      <c r="Q234" s="214">
        <v>0</v>
      </c>
      <c r="R234" s="214">
        <f>Q234*H234</f>
        <v>0</v>
      </c>
      <c r="S234" s="214">
        <v>0</v>
      </c>
      <c r="T234" s="215">
        <f>S234*H234</f>
        <v>0</v>
      </c>
      <c r="U234" s="37"/>
      <c r="V234" s="37"/>
      <c r="W234" s="37"/>
      <c r="X234" s="37"/>
      <c r="Y234" s="37"/>
      <c r="Z234" s="37"/>
      <c r="AA234" s="37"/>
      <c r="AB234" s="37"/>
      <c r="AC234" s="37"/>
      <c r="AD234" s="37"/>
      <c r="AE234" s="37"/>
      <c r="AR234" s="216" t="s">
        <v>358</v>
      </c>
      <c r="AT234" s="216" t="s">
        <v>285</v>
      </c>
      <c r="AU234" s="216" t="s">
        <v>87</v>
      </c>
      <c r="AY234" s="18" t="s">
        <v>283</v>
      </c>
      <c r="BE234" s="217">
        <f>IF(N234="základná",J234,0)</f>
        <v>0</v>
      </c>
      <c r="BF234" s="217">
        <f>IF(N234="znížená",J234,0)</f>
        <v>0</v>
      </c>
      <c r="BG234" s="217">
        <f>IF(N234="zákl. prenesená",J234,0)</f>
        <v>0</v>
      </c>
      <c r="BH234" s="217">
        <f>IF(N234="zníž. prenesená",J234,0)</f>
        <v>0</v>
      </c>
      <c r="BI234" s="217">
        <f>IF(N234="nulová",J234,0)</f>
        <v>0</v>
      </c>
      <c r="BJ234" s="18" t="s">
        <v>87</v>
      </c>
      <c r="BK234" s="217">
        <f>ROUND(I234*H234,2)</f>
        <v>0</v>
      </c>
      <c r="BL234" s="18" t="s">
        <v>358</v>
      </c>
      <c r="BM234" s="216" t="s">
        <v>1424</v>
      </c>
    </row>
    <row r="235" s="2" customFormat="1" ht="24.15" customHeight="1">
      <c r="A235" s="37"/>
      <c r="B235" s="168"/>
      <c r="C235" s="242" t="s">
        <v>839</v>
      </c>
      <c r="D235" s="242" t="s">
        <v>582</v>
      </c>
      <c r="E235" s="243" t="s">
        <v>6251</v>
      </c>
      <c r="F235" s="244" t="s">
        <v>6252</v>
      </c>
      <c r="G235" s="245" t="s">
        <v>373</v>
      </c>
      <c r="H235" s="246">
        <v>2</v>
      </c>
      <c r="I235" s="247"/>
      <c r="J235" s="248">
        <f>ROUND(I235*H235,2)</f>
        <v>0</v>
      </c>
      <c r="K235" s="249"/>
      <c r="L235" s="250"/>
      <c r="M235" s="251" t="s">
        <v>1</v>
      </c>
      <c r="N235" s="252" t="s">
        <v>41</v>
      </c>
      <c r="O235" s="81"/>
      <c r="P235" s="214">
        <f>O235*H235</f>
        <v>0</v>
      </c>
      <c r="Q235" s="214">
        <v>0</v>
      </c>
      <c r="R235" s="214">
        <f>Q235*H235</f>
        <v>0</v>
      </c>
      <c r="S235" s="214">
        <v>0</v>
      </c>
      <c r="T235" s="215">
        <f>S235*H235</f>
        <v>0</v>
      </c>
      <c r="U235" s="37"/>
      <c r="V235" s="37"/>
      <c r="W235" s="37"/>
      <c r="X235" s="37"/>
      <c r="Y235" s="37"/>
      <c r="Z235" s="37"/>
      <c r="AA235" s="37"/>
      <c r="AB235" s="37"/>
      <c r="AC235" s="37"/>
      <c r="AD235" s="37"/>
      <c r="AE235" s="37"/>
      <c r="AR235" s="216" t="s">
        <v>473</v>
      </c>
      <c r="AT235" s="216" t="s">
        <v>582</v>
      </c>
      <c r="AU235" s="216" t="s">
        <v>87</v>
      </c>
      <c r="AY235" s="18" t="s">
        <v>283</v>
      </c>
      <c r="BE235" s="217">
        <f>IF(N235="základná",J235,0)</f>
        <v>0</v>
      </c>
      <c r="BF235" s="217">
        <f>IF(N235="znížená",J235,0)</f>
        <v>0</v>
      </c>
      <c r="BG235" s="217">
        <f>IF(N235="zákl. prenesená",J235,0)</f>
        <v>0</v>
      </c>
      <c r="BH235" s="217">
        <f>IF(N235="zníž. prenesená",J235,0)</f>
        <v>0</v>
      </c>
      <c r="BI235" s="217">
        <f>IF(N235="nulová",J235,0)</f>
        <v>0</v>
      </c>
      <c r="BJ235" s="18" t="s">
        <v>87</v>
      </c>
      <c r="BK235" s="217">
        <f>ROUND(I235*H235,2)</f>
        <v>0</v>
      </c>
      <c r="BL235" s="18" t="s">
        <v>358</v>
      </c>
      <c r="BM235" s="216" t="s">
        <v>1433</v>
      </c>
    </row>
    <row r="236" s="2" customFormat="1" ht="24.15" customHeight="1">
      <c r="A236" s="37"/>
      <c r="B236" s="168"/>
      <c r="C236" s="204" t="s">
        <v>850</v>
      </c>
      <c r="D236" s="204" t="s">
        <v>285</v>
      </c>
      <c r="E236" s="205" t="s">
        <v>6253</v>
      </c>
      <c r="F236" s="206" t="s">
        <v>6254</v>
      </c>
      <c r="G236" s="207" t="s">
        <v>373</v>
      </c>
      <c r="H236" s="208">
        <v>26</v>
      </c>
      <c r="I236" s="209"/>
      <c r="J236" s="210">
        <f>ROUND(I236*H236,2)</f>
        <v>0</v>
      </c>
      <c r="K236" s="211"/>
      <c r="L236" s="38"/>
      <c r="M236" s="212" t="s">
        <v>1</v>
      </c>
      <c r="N236" s="213" t="s">
        <v>41</v>
      </c>
      <c r="O236" s="81"/>
      <c r="P236" s="214">
        <f>O236*H236</f>
        <v>0</v>
      </c>
      <c r="Q236" s="214">
        <v>0</v>
      </c>
      <c r="R236" s="214">
        <f>Q236*H236</f>
        <v>0</v>
      </c>
      <c r="S236" s="214">
        <v>0</v>
      </c>
      <c r="T236" s="215">
        <f>S236*H236</f>
        <v>0</v>
      </c>
      <c r="U236" s="37"/>
      <c r="V236" s="37"/>
      <c r="W236" s="37"/>
      <c r="X236" s="37"/>
      <c r="Y236" s="37"/>
      <c r="Z236" s="37"/>
      <c r="AA236" s="37"/>
      <c r="AB236" s="37"/>
      <c r="AC236" s="37"/>
      <c r="AD236" s="37"/>
      <c r="AE236" s="37"/>
      <c r="AR236" s="216" t="s">
        <v>358</v>
      </c>
      <c r="AT236" s="216" t="s">
        <v>285</v>
      </c>
      <c r="AU236" s="216" t="s">
        <v>87</v>
      </c>
      <c r="AY236" s="18" t="s">
        <v>283</v>
      </c>
      <c r="BE236" s="217">
        <f>IF(N236="základná",J236,0)</f>
        <v>0</v>
      </c>
      <c r="BF236" s="217">
        <f>IF(N236="znížená",J236,0)</f>
        <v>0</v>
      </c>
      <c r="BG236" s="217">
        <f>IF(N236="zákl. prenesená",J236,0)</f>
        <v>0</v>
      </c>
      <c r="BH236" s="217">
        <f>IF(N236="zníž. prenesená",J236,0)</f>
        <v>0</v>
      </c>
      <c r="BI236" s="217">
        <f>IF(N236="nulová",J236,0)</f>
        <v>0</v>
      </c>
      <c r="BJ236" s="18" t="s">
        <v>87</v>
      </c>
      <c r="BK236" s="217">
        <f>ROUND(I236*H236,2)</f>
        <v>0</v>
      </c>
      <c r="BL236" s="18" t="s">
        <v>358</v>
      </c>
      <c r="BM236" s="216" t="s">
        <v>1446</v>
      </c>
    </row>
    <row r="237" s="2" customFormat="1" ht="24.15" customHeight="1">
      <c r="A237" s="37"/>
      <c r="B237" s="168"/>
      <c r="C237" s="242" t="s">
        <v>875</v>
      </c>
      <c r="D237" s="242" t="s">
        <v>582</v>
      </c>
      <c r="E237" s="243" t="s">
        <v>6255</v>
      </c>
      <c r="F237" s="244" t="s">
        <v>6256</v>
      </c>
      <c r="G237" s="245" t="s">
        <v>373</v>
      </c>
      <c r="H237" s="246">
        <v>12</v>
      </c>
      <c r="I237" s="247"/>
      <c r="J237" s="248">
        <f>ROUND(I237*H237,2)</f>
        <v>0</v>
      </c>
      <c r="K237" s="249"/>
      <c r="L237" s="250"/>
      <c r="M237" s="251" t="s">
        <v>1</v>
      </c>
      <c r="N237" s="252" t="s">
        <v>41</v>
      </c>
      <c r="O237" s="81"/>
      <c r="P237" s="214">
        <f>O237*H237</f>
        <v>0</v>
      </c>
      <c r="Q237" s="214">
        <v>0</v>
      </c>
      <c r="R237" s="214">
        <f>Q237*H237</f>
        <v>0</v>
      </c>
      <c r="S237" s="214">
        <v>0</v>
      </c>
      <c r="T237" s="215">
        <f>S237*H237</f>
        <v>0</v>
      </c>
      <c r="U237" s="37"/>
      <c r="V237" s="37"/>
      <c r="W237" s="37"/>
      <c r="X237" s="37"/>
      <c r="Y237" s="37"/>
      <c r="Z237" s="37"/>
      <c r="AA237" s="37"/>
      <c r="AB237" s="37"/>
      <c r="AC237" s="37"/>
      <c r="AD237" s="37"/>
      <c r="AE237" s="37"/>
      <c r="AR237" s="216" t="s">
        <v>473</v>
      </c>
      <c r="AT237" s="216" t="s">
        <v>582</v>
      </c>
      <c r="AU237" s="216" t="s">
        <v>87</v>
      </c>
      <c r="AY237" s="18" t="s">
        <v>283</v>
      </c>
      <c r="BE237" s="217">
        <f>IF(N237="základná",J237,0)</f>
        <v>0</v>
      </c>
      <c r="BF237" s="217">
        <f>IF(N237="znížená",J237,0)</f>
        <v>0</v>
      </c>
      <c r="BG237" s="217">
        <f>IF(N237="zákl. prenesená",J237,0)</f>
        <v>0</v>
      </c>
      <c r="BH237" s="217">
        <f>IF(N237="zníž. prenesená",J237,0)</f>
        <v>0</v>
      </c>
      <c r="BI237" s="217">
        <f>IF(N237="nulová",J237,0)</f>
        <v>0</v>
      </c>
      <c r="BJ237" s="18" t="s">
        <v>87</v>
      </c>
      <c r="BK237" s="217">
        <f>ROUND(I237*H237,2)</f>
        <v>0</v>
      </c>
      <c r="BL237" s="18" t="s">
        <v>358</v>
      </c>
      <c r="BM237" s="216" t="s">
        <v>1469</v>
      </c>
    </row>
    <row r="238" s="2" customFormat="1" ht="24.15" customHeight="1">
      <c r="A238" s="37"/>
      <c r="B238" s="168"/>
      <c r="C238" s="242" t="s">
        <v>880</v>
      </c>
      <c r="D238" s="242" t="s">
        <v>582</v>
      </c>
      <c r="E238" s="243" t="s">
        <v>6257</v>
      </c>
      <c r="F238" s="244" t="s">
        <v>6258</v>
      </c>
      <c r="G238" s="245" t="s">
        <v>373</v>
      </c>
      <c r="H238" s="246">
        <v>14</v>
      </c>
      <c r="I238" s="247"/>
      <c r="J238" s="248">
        <f>ROUND(I238*H238,2)</f>
        <v>0</v>
      </c>
      <c r="K238" s="249"/>
      <c r="L238" s="250"/>
      <c r="M238" s="251" t="s">
        <v>1</v>
      </c>
      <c r="N238" s="252" t="s">
        <v>41</v>
      </c>
      <c r="O238" s="81"/>
      <c r="P238" s="214">
        <f>O238*H238</f>
        <v>0</v>
      </c>
      <c r="Q238" s="214">
        <v>0</v>
      </c>
      <c r="R238" s="214">
        <f>Q238*H238</f>
        <v>0</v>
      </c>
      <c r="S238" s="214">
        <v>0</v>
      </c>
      <c r="T238" s="215">
        <f>S238*H238</f>
        <v>0</v>
      </c>
      <c r="U238" s="37"/>
      <c r="V238" s="37"/>
      <c r="W238" s="37"/>
      <c r="X238" s="37"/>
      <c r="Y238" s="37"/>
      <c r="Z238" s="37"/>
      <c r="AA238" s="37"/>
      <c r="AB238" s="37"/>
      <c r="AC238" s="37"/>
      <c r="AD238" s="37"/>
      <c r="AE238" s="37"/>
      <c r="AR238" s="216" t="s">
        <v>473</v>
      </c>
      <c r="AT238" s="216" t="s">
        <v>582</v>
      </c>
      <c r="AU238" s="216" t="s">
        <v>87</v>
      </c>
      <c r="AY238" s="18" t="s">
        <v>283</v>
      </c>
      <c r="BE238" s="217">
        <f>IF(N238="základná",J238,0)</f>
        <v>0</v>
      </c>
      <c r="BF238" s="217">
        <f>IF(N238="znížená",J238,0)</f>
        <v>0</v>
      </c>
      <c r="BG238" s="217">
        <f>IF(N238="zákl. prenesená",J238,0)</f>
        <v>0</v>
      </c>
      <c r="BH238" s="217">
        <f>IF(N238="zníž. prenesená",J238,0)</f>
        <v>0</v>
      </c>
      <c r="BI238" s="217">
        <f>IF(N238="nulová",J238,0)</f>
        <v>0</v>
      </c>
      <c r="BJ238" s="18" t="s">
        <v>87</v>
      </c>
      <c r="BK238" s="217">
        <f>ROUND(I238*H238,2)</f>
        <v>0</v>
      </c>
      <c r="BL238" s="18" t="s">
        <v>358</v>
      </c>
      <c r="BM238" s="216" t="s">
        <v>1479</v>
      </c>
    </row>
    <row r="239" s="2" customFormat="1" ht="24.15" customHeight="1">
      <c r="A239" s="37"/>
      <c r="B239" s="168"/>
      <c r="C239" s="242" t="s">
        <v>887</v>
      </c>
      <c r="D239" s="242" t="s">
        <v>582</v>
      </c>
      <c r="E239" s="243" t="s">
        <v>6259</v>
      </c>
      <c r="F239" s="244" t="s">
        <v>6260</v>
      </c>
      <c r="G239" s="245" t="s">
        <v>649</v>
      </c>
      <c r="H239" s="246">
        <v>4</v>
      </c>
      <c r="I239" s="247"/>
      <c r="J239" s="248">
        <f>ROUND(I239*H239,2)</f>
        <v>0</v>
      </c>
      <c r="K239" s="249"/>
      <c r="L239" s="250"/>
      <c r="M239" s="251" t="s">
        <v>1</v>
      </c>
      <c r="N239" s="252" t="s">
        <v>41</v>
      </c>
      <c r="O239" s="81"/>
      <c r="P239" s="214">
        <f>O239*H239</f>
        <v>0</v>
      </c>
      <c r="Q239" s="214">
        <v>0</v>
      </c>
      <c r="R239" s="214">
        <f>Q239*H239</f>
        <v>0</v>
      </c>
      <c r="S239" s="214">
        <v>0</v>
      </c>
      <c r="T239" s="215">
        <f>S239*H239</f>
        <v>0</v>
      </c>
      <c r="U239" s="37"/>
      <c r="V239" s="37"/>
      <c r="W239" s="37"/>
      <c r="X239" s="37"/>
      <c r="Y239" s="37"/>
      <c r="Z239" s="37"/>
      <c r="AA239" s="37"/>
      <c r="AB239" s="37"/>
      <c r="AC239" s="37"/>
      <c r="AD239" s="37"/>
      <c r="AE239" s="37"/>
      <c r="AR239" s="216" t="s">
        <v>473</v>
      </c>
      <c r="AT239" s="216" t="s">
        <v>582</v>
      </c>
      <c r="AU239" s="216" t="s">
        <v>87</v>
      </c>
      <c r="AY239" s="18" t="s">
        <v>283</v>
      </c>
      <c r="BE239" s="217">
        <f>IF(N239="základná",J239,0)</f>
        <v>0</v>
      </c>
      <c r="BF239" s="217">
        <f>IF(N239="znížená",J239,0)</f>
        <v>0</v>
      </c>
      <c r="BG239" s="217">
        <f>IF(N239="zákl. prenesená",J239,0)</f>
        <v>0</v>
      </c>
      <c r="BH239" s="217">
        <f>IF(N239="zníž. prenesená",J239,0)</f>
        <v>0</v>
      </c>
      <c r="BI239" s="217">
        <f>IF(N239="nulová",J239,0)</f>
        <v>0</v>
      </c>
      <c r="BJ239" s="18" t="s">
        <v>87</v>
      </c>
      <c r="BK239" s="217">
        <f>ROUND(I239*H239,2)</f>
        <v>0</v>
      </c>
      <c r="BL239" s="18" t="s">
        <v>358</v>
      </c>
      <c r="BM239" s="216" t="s">
        <v>1489</v>
      </c>
    </row>
    <row r="240" s="2" customFormat="1" ht="24.15" customHeight="1">
      <c r="A240" s="37"/>
      <c r="B240" s="168"/>
      <c r="C240" s="242" t="s">
        <v>898</v>
      </c>
      <c r="D240" s="242" t="s">
        <v>582</v>
      </c>
      <c r="E240" s="243" t="s">
        <v>6261</v>
      </c>
      <c r="F240" s="244" t="s">
        <v>6262</v>
      </c>
      <c r="G240" s="245" t="s">
        <v>649</v>
      </c>
      <c r="H240" s="246">
        <v>10</v>
      </c>
      <c r="I240" s="247"/>
      <c r="J240" s="248">
        <f>ROUND(I240*H240,2)</f>
        <v>0</v>
      </c>
      <c r="K240" s="249"/>
      <c r="L240" s="250"/>
      <c r="M240" s="251" t="s">
        <v>1</v>
      </c>
      <c r="N240" s="252" t="s">
        <v>41</v>
      </c>
      <c r="O240" s="81"/>
      <c r="P240" s="214">
        <f>O240*H240</f>
        <v>0</v>
      </c>
      <c r="Q240" s="214">
        <v>0</v>
      </c>
      <c r="R240" s="214">
        <f>Q240*H240</f>
        <v>0</v>
      </c>
      <c r="S240" s="214">
        <v>0</v>
      </c>
      <c r="T240" s="215">
        <f>S240*H240</f>
        <v>0</v>
      </c>
      <c r="U240" s="37"/>
      <c r="V240" s="37"/>
      <c r="W240" s="37"/>
      <c r="X240" s="37"/>
      <c r="Y240" s="37"/>
      <c r="Z240" s="37"/>
      <c r="AA240" s="37"/>
      <c r="AB240" s="37"/>
      <c r="AC240" s="37"/>
      <c r="AD240" s="37"/>
      <c r="AE240" s="37"/>
      <c r="AR240" s="216" t="s">
        <v>473</v>
      </c>
      <c r="AT240" s="216" t="s">
        <v>582</v>
      </c>
      <c r="AU240" s="216" t="s">
        <v>87</v>
      </c>
      <c r="AY240" s="18" t="s">
        <v>283</v>
      </c>
      <c r="BE240" s="217">
        <f>IF(N240="základná",J240,0)</f>
        <v>0</v>
      </c>
      <c r="BF240" s="217">
        <f>IF(N240="znížená",J240,0)</f>
        <v>0</v>
      </c>
      <c r="BG240" s="217">
        <f>IF(N240="zákl. prenesená",J240,0)</f>
        <v>0</v>
      </c>
      <c r="BH240" s="217">
        <f>IF(N240="zníž. prenesená",J240,0)</f>
        <v>0</v>
      </c>
      <c r="BI240" s="217">
        <f>IF(N240="nulová",J240,0)</f>
        <v>0</v>
      </c>
      <c r="BJ240" s="18" t="s">
        <v>87</v>
      </c>
      <c r="BK240" s="217">
        <f>ROUND(I240*H240,2)</f>
        <v>0</v>
      </c>
      <c r="BL240" s="18" t="s">
        <v>358</v>
      </c>
      <c r="BM240" s="216" t="s">
        <v>1498</v>
      </c>
    </row>
    <row r="241" s="2" customFormat="1" ht="24.15" customHeight="1">
      <c r="A241" s="37"/>
      <c r="B241" s="168"/>
      <c r="C241" s="242" t="s">
        <v>904</v>
      </c>
      <c r="D241" s="242" t="s">
        <v>582</v>
      </c>
      <c r="E241" s="243" t="s">
        <v>6263</v>
      </c>
      <c r="F241" s="244" t="s">
        <v>6264</v>
      </c>
      <c r="G241" s="245" t="s">
        <v>649</v>
      </c>
      <c r="H241" s="246">
        <v>4</v>
      </c>
      <c r="I241" s="247"/>
      <c r="J241" s="248">
        <f>ROUND(I241*H241,2)</f>
        <v>0</v>
      </c>
      <c r="K241" s="249"/>
      <c r="L241" s="250"/>
      <c r="M241" s="251" t="s">
        <v>1</v>
      </c>
      <c r="N241" s="252" t="s">
        <v>41</v>
      </c>
      <c r="O241" s="81"/>
      <c r="P241" s="214">
        <f>O241*H241</f>
        <v>0</v>
      </c>
      <c r="Q241" s="214">
        <v>0</v>
      </c>
      <c r="R241" s="214">
        <f>Q241*H241</f>
        <v>0</v>
      </c>
      <c r="S241" s="214">
        <v>0</v>
      </c>
      <c r="T241" s="215">
        <f>S241*H241</f>
        <v>0</v>
      </c>
      <c r="U241" s="37"/>
      <c r="V241" s="37"/>
      <c r="W241" s="37"/>
      <c r="X241" s="37"/>
      <c r="Y241" s="37"/>
      <c r="Z241" s="37"/>
      <c r="AA241" s="37"/>
      <c r="AB241" s="37"/>
      <c r="AC241" s="37"/>
      <c r="AD241" s="37"/>
      <c r="AE241" s="37"/>
      <c r="AR241" s="216" t="s">
        <v>473</v>
      </c>
      <c r="AT241" s="216" t="s">
        <v>582</v>
      </c>
      <c r="AU241" s="216" t="s">
        <v>87</v>
      </c>
      <c r="AY241" s="18" t="s">
        <v>283</v>
      </c>
      <c r="BE241" s="217">
        <f>IF(N241="základná",J241,0)</f>
        <v>0</v>
      </c>
      <c r="BF241" s="217">
        <f>IF(N241="znížená",J241,0)</f>
        <v>0</v>
      </c>
      <c r="BG241" s="217">
        <f>IF(N241="zákl. prenesená",J241,0)</f>
        <v>0</v>
      </c>
      <c r="BH241" s="217">
        <f>IF(N241="zníž. prenesená",J241,0)</f>
        <v>0</v>
      </c>
      <c r="BI241" s="217">
        <f>IF(N241="nulová",J241,0)</f>
        <v>0</v>
      </c>
      <c r="BJ241" s="18" t="s">
        <v>87</v>
      </c>
      <c r="BK241" s="217">
        <f>ROUND(I241*H241,2)</f>
        <v>0</v>
      </c>
      <c r="BL241" s="18" t="s">
        <v>358</v>
      </c>
      <c r="BM241" s="216" t="s">
        <v>1506</v>
      </c>
    </row>
    <row r="242" s="2" customFormat="1" ht="33" customHeight="1">
      <c r="A242" s="37"/>
      <c r="B242" s="168"/>
      <c r="C242" s="204" t="s">
        <v>913</v>
      </c>
      <c r="D242" s="204" t="s">
        <v>285</v>
      </c>
      <c r="E242" s="205" t="s">
        <v>6265</v>
      </c>
      <c r="F242" s="206" t="s">
        <v>6266</v>
      </c>
      <c r="G242" s="207" t="s">
        <v>373</v>
      </c>
      <c r="H242" s="208">
        <v>2</v>
      </c>
      <c r="I242" s="209"/>
      <c r="J242" s="210">
        <f>ROUND(I242*H242,2)</f>
        <v>0</v>
      </c>
      <c r="K242" s="211"/>
      <c r="L242" s="38"/>
      <c r="M242" s="212" t="s">
        <v>1</v>
      </c>
      <c r="N242" s="213" t="s">
        <v>41</v>
      </c>
      <c r="O242" s="81"/>
      <c r="P242" s="214">
        <f>O242*H242</f>
        <v>0</v>
      </c>
      <c r="Q242" s="214">
        <v>0</v>
      </c>
      <c r="R242" s="214">
        <f>Q242*H242</f>
        <v>0</v>
      </c>
      <c r="S242" s="214">
        <v>0</v>
      </c>
      <c r="T242" s="215">
        <f>S242*H242</f>
        <v>0</v>
      </c>
      <c r="U242" s="37"/>
      <c r="V242" s="37"/>
      <c r="W242" s="37"/>
      <c r="X242" s="37"/>
      <c r="Y242" s="37"/>
      <c r="Z242" s="37"/>
      <c r="AA242" s="37"/>
      <c r="AB242" s="37"/>
      <c r="AC242" s="37"/>
      <c r="AD242" s="37"/>
      <c r="AE242" s="37"/>
      <c r="AR242" s="216" t="s">
        <v>358</v>
      </c>
      <c r="AT242" s="216" t="s">
        <v>285</v>
      </c>
      <c r="AU242" s="216" t="s">
        <v>87</v>
      </c>
      <c r="AY242" s="18" t="s">
        <v>283</v>
      </c>
      <c r="BE242" s="217">
        <f>IF(N242="základná",J242,0)</f>
        <v>0</v>
      </c>
      <c r="BF242" s="217">
        <f>IF(N242="znížená",J242,0)</f>
        <v>0</v>
      </c>
      <c r="BG242" s="217">
        <f>IF(N242="zákl. prenesená",J242,0)</f>
        <v>0</v>
      </c>
      <c r="BH242" s="217">
        <f>IF(N242="zníž. prenesená",J242,0)</f>
        <v>0</v>
      </c>
      <c r="BI242" s="217">
        <f>IF(N242="nulová",J242,0)</f>
        <v>0</v>
      </c>
      <c r="BJ242" s="18" t="s">
        <v>87</v>
      </c>
      <c r="BK242" s="217">
        <f>ROUND(I242*H242,2)</f>
        <v>0</v>
      </c>
      <c r="BL242" s="18" t="s">
        <v>358</v>
      </c>
      <c r="BM242" s="216" t="s">
        <v>1514</v>
      </c>
    </row>
    <row r="243" s="2" customFormat="1" ht="37.8" customHeight="1">
      <c r="A243" s="37"/>
      <c r="B243" s="168"/>
      <c r="C243" s="242" t="s">
        <v>917</v>
      </c>
      <c r="D243" s="242" t="s">
        <v>582</v>
      </c>
      <c r="E243" s="243" t="s">
        <v>6267</v>
      </c>
      <c r="F243" s="244" t="s">
        <v>6268</v>
      </c>
      <c r="G243" s="245" t="s">
        <v>373</v>
      </c>
      <c r="H243" s="246">
        <v>2</v>
      </c>
      <c r="I243" s="247"/>
      <c r="J243" s="248">
        <f>ROUND(I243*H243,2)</f>
        <v>0</v>
      </c>
      <c r="K243" s="249"/>
      <c r="L243" s="250"/>
      <c r="M243" s="251" t="s">
        <v>1</v>
      </c>
      <c r="N243" s="252" t="s">
        <v>41</v>
      </c>
      <c r="O243" s="81"/>
      <c r="P243" s="214">
        <f>O243*H243</f>
        <v>0</v>
      </c>
      <c r="Q243" s="214">
        <v>0</v>
      </c>
      <c r="R243" s="214">
        <f>Q243*H243</f>
        <v>0</v>
      </c>
      <c r="S243" s="214">
        <v>0</v>
      </c>
      <c r="T243" s="215">
        <f>S243*H243</f>
        <v>0</v>
      </c>
      <c r="U243" s="37"/>
      <c r="V243" s="37"/>
      <c r="W243" s="37"/>
      <c r="X243" s="37"/>
      <c r="Y243" s="37"/>
      <c r="Z243" s="37"/>
      <c r="AA243" s="37"/>
      <c r="AB243" s="37"/>
      <c r="AC243" s="37"/>
      <c r="AD243" s="37"/>
      <c r="AE243" s="37"/>
      <c r="AR243" s="216" t="s">
        <v>473</v>
      </c>
      <c r="AT243" s="216" t="s">
        <v>582</v>
      </c>
      <c r="AU243" s="216" t="s">
        <v>87</v>
      </c>
      <c r="AY243" s="18" t="s">
        <v>283</v>
      </c>
      <c r="BE243" s="217">
        <f>IF(N243="základná",J243,0)</f>
        <v>0</v>
      </c>
      <c r="BF243" s="217">
        <f>IF(N243="znížená",J243,0)</f>
        <v>0</v>
      </c>
      <c r="BG243" s="217">
        <f>IF(N243="zákl. prenesená",J243,0)</f>
        <v>0</v>
      </c>
      <c r="BH243" s="217">
        <f>IF(N243="zníž. prenesená",J243,0)</f>
        <v>0</v>
      </c>
      <c r="BI243" s="217">
        <f>IF(N243="nulová",J243,0)</f>
        <v>0</v>
      </c>
      <c r="BJ243" s="18" t="s">
        <v>87</v>
      </c>
      <c r="BK243" s="217">
        <f>ROUND(I243*H243,2)</f>
        <v>0</v>
      </c>
      <c r="BL243" s="18" t="s">
        <v>358</v>
      </c>
      <c r="BM243" s="216" t="s">
        <v>1526</v>
      </c>
    </row>
    <row r="244" s="2" customFormat="1" ht="24.15" customHeight="1">
      <c r="A244" s="37"/>
      <c r="B244" s="168"/>
      <c r="C244" s="242" t="s">
        <v>922</v>
      </c>
      <c r="D244" s="242" t="s">
        <v>582</v>
      </c>
      <c r="E244" s="243" t="s">
        <v>6269</v>
      </c>
      <c r="F244" s="244" t="s">
        <v>6270</v>
      </c>
      <c r="G244" s="245" t="s">
        <v>3310</v>
      </c>
      <c r="H244" s="246">
        <v>2</v>
      </c>
      <c r="I244" s="247"/>
      <c r="J244" s="248">
        <f>ROUND(I244*H244,2)</f>
        <v>0</v>
      </c>
      <c r="K244" s="249"/>
      <c r="L244" s="250"/>
      <c r="M244" s="251" t="s">
        <v>1</v>
      </c>
      <c r="N244" s="252" t="s">
        <v>41</v>
      </c>
      <c r="O244" s="81"/>
      <c r="P244" s="214">
        <f>O244*H244</f>
        <v>0</v>
      </c>
      <c r="Q244" s="214">
        <v>0</v>
      </c>
      <c r="R244" s="214">
        <f>Q244*H244</f>
        <v>0</v>
      </c>
      <c r="S244" s="214">
        <v>0</v>
      </c>
      <c r="T244" s="215">
        <f>S244*H244</f>
        <v>0</v>
      </c>
      <c r="U244" s="37"/>
      <c r="V244" s="37"/>
      <c r="W244" s="37"/>
      <c r="X244" s="37"/>
      <c r="Y244" s="37"/>
      <c r="Z244" s="37"/>
      <c r="AA244" s="37"/>
      <c r="AB244" s="37"/>
      <c r="AC244" s="37"/>
      <c r="AD244" s="37"/>
      <c r="AE244" s="37"/>
      <c r="AR244" s="216" t="s">
        <v>473</v>
      </c>
      <c r="AT244" s="216" t="s">
        <v>582</v>
      </c>
      <c r="AU244" s="216" t="s">
        <v>87</v>
      </c>
      <c r="AY244" s="18" t="s">
        <v>283</v>
      </c>
      <c r="BE244" s="217">
        <f>IF(N244="základná",J244,0)</f>
        <v>0</v>
      </c>
      <c r="BF244" s="217">
        <f>IF(N244="znížená",J244,0)</f>
        <v>0</v>
      </c>
      <c r="BG244" s="217">
        <f>IF(N244="zákl. prenesená",J244,0)</f>
        <v>0</v>
      </c>
      <c r="BH244" s="217">
        <f>IF(N244="zníž. prenesená",J244,0)</f>
        <v>0</v>
      </c>
      <c r="BI244" s="217">
        <f>IF(N244="nulová",J244,0)</f>
        <v>0</v>
      </c>
      <c r="BJ244" s="18" t="s">
        <v>87</v>
      </c>
      <c r="BK244" s="217">
        <f>ROUND(I244*H244,2)</f>
        <v>0</v>
      </c>
      <c r="BL244" s="18" t="s">
        <v>358</v>
      </c>
      <c r="BM244" s="216" t="s">
        <v>1535</v>
      </c>
    </row>
    <row r="245" s="2" customFormat="1" ht="24.15" customHeight="1">
      <c r="A245" s="37"/>
      <c r="B245" s="168"/>
      <c r="C245" s="204" t="s">
        <v>926</v>
      </c>
      <c r="D245" s="204" t="s">
        <v>285</v>
      </c>
      <c r="E245" s="205" t="s">
        <v>6271</v>
      </c>
      <c r="F245" s="206" t="s">
        <v>6272</v>
      </c>
      <c r="G245" s="207" t="s">
        <v>373</v>
      </c>
      <c r="H245" s="208">
        <v>3</v>
      </c>
      <c r="I245" s="209"/>
      <c r="J245" s="210">
        <f>ROUND(I245*H245,2)</f>
        <v>0</v>
      </c>
      <c r="K245" s="211"/>
      <c r="L245" s="38"/>
      <c r="M245" s="212" t="s">
        <v>1</v>
      </c>
      <c r="N245" s="213" t="s">
        <v>41</v>
      </c>
      <c r="O245" s="81"/>
      <c r="P245" s="214">
        <f>O245*H245</f>
        <v>0</v>
      </c>
      <c r="Q245" s="214">
        <v>0</v>
      </c>
      <c r="R245" s="214">
        <f>Q245*H245</f>
        <v>0</v>
      </c>
      <c r="S245" s="214">
        <v>0</v>
      </c>
      <c r="T245" s="215">
        <f>S245*H245</f>
        <v>0</v>
      </c>
      <c r="U245" s="37"/>
      <c r="V245" s="37"/>
      <c r="W245" s="37"/>
      <c r="X245" s="37"/>
      <c r="Y245" s="37"/>
      <c r="Z245" s="37"/>
      <c r="AA245" s="37"/>
      <c r="AB245" s="37"/>
      <c r="AC245" s="37"/>
      <c r="AD245" s="37"/>
      <c r="AE245" s="37"/>
      <c r="AR245" s="216" t="s">
        <v>358</v>
      </c>
      <c r="AT245" s="216" t="s">
        <v>285</v>
      </c>
      <c r="AU245" s="216" t="s">
        <v>87</v>
      </c>
      <c r="AY245" s="18" t="s">
        <v>283</v>
      </c>
      <c r="BE245" s="217">
        <f>IF(N245="základná",J245,0)</f>
        <v>0</v>
      </c>
      <c r="BF245" s="217">
        <f>IF(N245="znížená",J245,0)</f>
        <v>0</v>
      </c>
      <c r="BG245" s="217">
        <f>IF(N245="zákl. prenesená",J245,0)</f>
        <v>0</v>
      </c>
      <c r="BH245" s="217">
        <f>IF(N245="zníž. prenesená",J245,0)</f>
        <v>0</v>
      </c>
      <c r="BI245" s="217">
        <f>IF(N245="nulová",J245,0)</f>
        <v>0</v>
      </c>
      <c r="BJ245" s="18" t="s">
        <v>87</v>
      </c>
      <c r="BK245" s="217">
        <f>ROUND(I245*H245,2)</f>
        <v>0</v>
      </c>
      <c r="BL245" s="18" t="s">
        <v>358</v>
      </c>
      <c r="BM245" s="216" t="s">
        <v>1547</v>
      </c>
    </row>
    <row r="246" s="2" customFormat="1" ht="24.15" customHeight="1">
      <c r="A246" s="37"/>
      <c r="B246" s="168"/>
      <c r="C246" s="242" t="s">
        <v>951</v>
      </c>
      <c r="D246" s="242" t="s">
        <v>582</v>
      </c>
      <c r="E246" s="243" t="s">
        <v>6273</v>
      </c>
      <c r="F246" s="244" t="s">
        <v>6274</v>
      </c>
      <c r="G246" s="245" t="s">
        <v>373</v>
      </c>
      <c r="H246" s="246">
        <v>1</v>
      </c>
      <c r="I246" s="247"/>
      <c r="J246" s="248">
        <f>ROUND(I246*H246,2)</f>
        <v>0</v>
      </c>
      <c r="K246" s="249"/>
      <c r="L246" s="250"/>
      <c r="M246" s="251" t="s">
        <v>1</v>
      </c>
      <c r="N246" s="252" t="s">
        <v>41</v>
      </c>
      <c r="O246" s="81"/>
      <c r="P246" s="214">
        <f>O246*H246</f>
        <v>0</v>
      </c>
      <c r="Q246" s="214">
        <v>0</v>
      </c>
      <c r="R246" s="214">
        <f>Q246*H246</f>
        <v>0</v>
      </c>
      <c r="S246" s="214">
        <v>0</v>
      </c>
      <c r="T246" s="215">
        <f>S246*H246</f>
        <v>0</v>
      </c>
      <c r="U246" s="37"/>
      <c r="V246" s="37"/>
      <c r="W246" s="37"/>
      <c r="X246" s="37"/>
      <c r="Y246" s="37"/>
      <c r="Z246" s="37"/>
      <c r="AA246" s="37"/>
      <c r="AB246" s="37"/>
      <c r="AC246" s="37"/>
      <c r="AD246" s="37"/>
      <c r="AE246" s="37"/>
      <c r="AR246" s="216" t="s">
        <v>473</v>
      </c>
      <c r="AT246" s="216" t="s">
        <v>582</v>
      </c>
      <c r="AU246" s="216" t="s">
        <v>87</v>
      </c>
      <c r="AY246" s="18" t="s">
        <v>283</v>
      </c>
      <c r="BE246" s="217">
        <f>IF(N246="základná",J246,0)</f>
        <v>0</v>
      </c>
      <c r="BF246" s="217">
        <f>IF(N246="znížená",J246,0)</f>
        <v>0</v>
      </c>
      <c r="BG246" s="217">
        <f>IF(N246="zákl. prenesená",J246,0)</f>
        <v>0</v>
      </c>
      <c r="BH246" s="217">
        <f>IF(N246="zníž. prenesená",J246,0)</f>
        <v>0</v>
      </c>
      <c r="BI246" s="217">
        <f>IF(N246="nulová",J246,0)</f>
        <v>0</v>
      </c>
      <c r="BJ246" s="18" t="s">
        <v>87</v>
      </c>
      <c r="BK246" s="217">
        <f>ROUND(I246*H246,2)</f>
        <v>0</v>
      </c>
      <c r="BL246" s="18" t="s">
        <v>358</v>
      </c>
      <c r="BM246" s="216" t="s">
        <v>1565</v>
      </c>
    </row>
    <row r="247" s="2" customFormat="1" ht="24.15" customHeight="1">
      <c r="A247" s="37"/>
      <c r="B247" s="168"/>
      <c r="C247" s="242" t="s">
        <v>959</v>
      </c>
      <c r="D247" s="242" t="s">
        <v>582</v>
      </c>
      <c r="E247" s="243" t="s">
        <v>6275</v>
      </c>
      <c r="F247" s="244" t="s">
        <v>6276</v>
      </c>
      <c r="G247" s="245" t="s">
        <v>373</v>
      </c>
      <c r="H247" s="246">
        <v>1</v>
      </c>
      <c r="I247" s="247"/>
      <c r="J247" s="248">
        <f>ROUND(I247*H247,2)</f>
        <v>0</v>
      </c>
      <c r="K247" s="249"/>
      <c r="L247" s="250"/>
      <c r="M247" s="251" t="s">
        <v>1</v>
      </c>
      <c r="N247" s="252" t="s">
        <v>41</v>
      </c>
      <c r="O247" s="81"/>
      <c r="P247" s="214">
        <f>O247*H247</f>
        <v>0</v>
      </c>
      <c r="Q247" s="214">
        <v>0</v>
      </c>
      <c r="R247" s="214">
        <f>Q247*H247</f>
        <v>0</v>
      </c>
      <c r="S247" s="214">
        <v>0</v>
      </c>
      <c r="T247" s="215">
        <f>S247*H247</f>
        <v>0</v>
      </c>
      <c r="U247" s="37"/>
      <c r="V247" s="37"/>
      <c r="W247" s="37"/>
      <c r="X247" s="37"/>
      <c r="Y247" s="37"/>
      <c r="Z247" s="37"/>
      <c r="AA247" s="37"/>
      <c r="AB247" s="37"/>
      <c r="AC247" s="37"/>
      <c r="AD247" s="37"/>
      <c r="AE247" s="37"/>
      <c r="AR247" s="216" t="s">
        <v>473</v>
      </c>
      <c r="AT247" s="216" t="s">
        <v>582</v>
      </c>
      <c r="AU247" s="216" t="s">
        <v>87</v>
      </c>
      <c r="AY247" s="18" t="s">
        <v>283</v>
      </c>
      <c r="BE247" s="217">
        <f>IF(N247="základná",J247,0)</f>
        <v>0</v>
      </c>
      <c r="BF247" s="217">
        <f>IF(N247="znížená",J247,0)</f>
        <v>0</v>
      </c>
      <c r="BG247" s="217">
        <f>IF(N247="zákl. prenesená",J247,0)</f>
        <v>0</v>
      </c>
      <c r="BH247" s="217">
        <f>IF(N247="zníž. prenesená",J247,0)</f>
        <v>0</v>
      </c>
      <c r="BI247" s="217">
        <f>IF(N247="nulová",J247,0)</f>
        <v>0</v>
      </c>
      <c r="BJ247" s="18" t="s">
        <v>87</v>
      </c>
      <c r="BK247" s="217">
        <f>ROUND(I247*H247,2)</f>
        <v>0</v>
      </c>
      <c r="BL247" s="18" t="s">
        <v>358</v>
      </c>
      <c r="BM247" s="216" t="s">
        <v>1576</v>
      </c>
    </row>
    <row r="248" s="2" customFormat="1" ht="24.15" customHeight="1">
      <c r="A248" s="37"/>
      <c r="B248" s="168"/>
      <c r="C248" s="242" t="s">
        <v>963</v>
      </c>
      <c r="D248" s="242" t="s">
        <v>582</v>
      </c>
      <c r="E248" s="243" t="s">
        <v>6277</v>
      </c>
      <c r="F248" s="244" t="s">
        <v>6278</v>
      </c>
      <c r="G248" s="245" t="s">
        <v>373</v>
      </c>
      <c r="H248" s="246">
        <v>1</v>
      </c>
      <c r="I248" s="247"/>
      <c r="J248" s="248">
        <f>ROUND(I248*H248,2)</f>
        <v>0</v>
      </c>
      <c r="K248" s="249"/>
      <c r="L248" s="250"/>
      <c r="M248" s="251" t="s">
        <v>1</v>
      </c>
      <c r="N248" s="252" t="s">
        <v>41</v>
      </c>
      <c r="O248" s="81"/>
      <c r="P248" s="214">
        <f>O248*H248</f>
        <v>0</v>
      </c>
      <c r="Q248" s="214">
        <v>0</v>
      </c>
      <c r="R248" s="214">
        <f>Q248*H248</f>
        <v>0</v>
      </c>
      <c r="S248" s="214">
        <v>0</v>
      </c>
      <c r="T248" s="215">
        <f>S248*H248</f>
        <v>0</v>
      </c>
      <c r="U248" s="37"/>
      <c r="V248" s="37"/>
      <c r="W248" s="37"/>
      <c r="X248" s="37"/>
      <c r="Y248" s="37"/>
      <c r="Z248" s="37"/>
      <c r="AA248" s="37"/>
      <c r="AB248" s="37"/>
      <c r="AC248" s="37"/>
      <c r="AD248" s="37"/>
      <c r="AE248" s="37"/>
      <c r="AR248" s="216" t="s">
        <v>473</v>
      </c>
      <c r="AT248" s="216" t="s">
        <v>582</v>
      </c>
      <c r="AU248" s="216" t="s">
        <v>87</v>
      </c>
      <c r="AY248" s="18" t="s">
        <v>283</v>
      </c>
      <c r="BE248" s="217">
        <f>IF(N248="základná",J248,0)</f>
        <v>0</v>
      </c>
      <c r="BF248" s="217">
        <f>IF(N248="znížená",J248,0)</f>
        <v>0</v>
      </c>
      <c r="BG248" s="217">
        <f>IF(N248="zákl. prenesená",J248,0)</f>
        <v>0</v>
      </c>
      <c r="BH248" s="217">
        <f>IF(N248="zníž. prenesená",J248,0)</f>
        <v>0</v>
      </c>
      <c r="BI248" s="217">
        <f>IF(N248="nulová",J248,0)</f>
        <v>0</v>
      </c>
      <c r="BJ248" s="18" t="s">
        <v>87</v>
      </c>
      <c r="BK248" s="217">
        <f>ROUND(I248*H248,2)</f>
        <v>0</v>
      </c>
      <c r="BL248" s="18" t="s">
        <v>358</v>
      </c>
      <c r="BM248" s="216" t="s">
        <v>1592</v>
      </c>
    </row>
    <row r="249" s="2" customFormat="1" ht="24.15" customHeight="1">
      <c r="A249" s="37"/>
      <c r="B249" s="168"/>
      <c r="C249" s="204" t="s">
        <v>976</v>
      </c>
      <c r="D249" s="204" t="s">
        <v>285</v>
      </c>
      <c r="E249" s="205" t="s">
        <v>2797</v>
      </c>
      <c r="F249" s="206" t="s">
        <v>2798</v>
      </c>
      <c r="G249" s="207" t="s">
        <v>373</v>
      </c>
      <c r="H249" s="208">
        <v>1</v>
      </c>
      <c r="I249" s="209"/>
      <c r="J249" s="210">
        <f>ROUND(I249*H249,2)</f>
        <v>0</v>
      </c>
      <c r="K249" s="211"/>
      <c r="L249" s="38"/>
      <c r="M249" s="212" t="s">
        <v>1</v>
      </c>
      <c r="N249" s="213" t="s">
        <v>41</v>
      </c>
      <c r="O249" s="81"/>
      <c r="P249" s="214">
        <f>O249*H249</f>
        <v>0</v>
      </c>
      <c r="Q249" s="214">
        <v>0</v>
      </c>
      <c r="R249" s="214">
        <f>Q249*H249</f>
        <v>0</v>
      </c>
      <c r="S249" s="214">
        <v>0</v>
      </c>
      <c r="T249" s="215">
        <f>S249*H249</f>
        <v>0</v>
      </c>
      <c r="U249" s="37"/>
      <c r="V249" s="37"/>
      <c r="W249" s="37"/>
      <c r="X249" s="37"/>
      <c r="Y249" s="37"/>
      <c r="Z249" s="37"/>
      <c r="AA249" s="37"/>
      <c r="AB249" s="37"/>
      <c r="AC249" s="37"/>
      <c r="AD249" s="37"/>
      <c r="AE249" s="37"/>
      <c r="AR249" s="216" t="s">
        <v>358</v>
      </c>
      <c r="AT249" s="216" t="s">
        <v>285</v>
      </c>
      <c r="AU249" s="216" t="s">
        <v>87</v>
      </c>
      <c r="AY249" s="18" t="s">
        <v>283</v>
      </c>
      <c r="BE249" s="217">
        <f>IF(N249="základná",J249,0)</f>
        <v>0</v>
      </c>
      <c r="BF249" s="217">
        <f>IF(N249="znížená",J249,0)</f>
        <v>0</v>
      </c>
      <c r="BG249" s="217">
        <f>IF(N249="zákl. prenesená",J249,0)</f>
        <v>0</v>
      </c>
      <c r="BH249" s="217">
        <f>IF(N249="zníž. prenesená",J249,0)</f>
        <v>0</v>
      </c>
      <c r="BI249" s="217">
        <f>IF(N249="nulová",J249,0)</f>
        <v>0</v>
      </c>
      <c r="BJ249" s="18" t="s">
        <v>87</v>
      </c>
      <c r="BK249" s="217">
        <f>ROUND(I249*H249,2)</f>
        <v>0</v>
      </c>
      <c r="BL249" s="18" t="s">
        <v>358</v>
      </c>
      <c r="BM249" s="216" t="s">
        <v>1609</v>
      </c>
    </row>
    <row r="250" s="2" customFormat="1" ht="24.15" customHeight="1">
      <c r="A250" s="37"/>
      <c r="B250" s="168"/>
      <c r="C250" s="204" t="s">
        <v>983</v>
      </c>
      <c r="D250" s="204" t="s">
        <v>285</v>
      </c>
      <c r="E250" s="205" t="s">
        <v>2799</v>
      </c>
      <c r="F250" s="206" t="s">
        <v>2800</v>
      </c>
      <c r="G250" s="207" t="s">
        <v>373</v>
      </c>
      <c r="H250" s="208">
        <v>1</v>
      </c>
      <c r="I250" s="209"/>
      <c r="J250" s="210">
        <f>ROUND(I250*H250,2)</f>
        <v>0</v>
      </c>
      <c r="K250" s="211"/>
      <c r="L250" s="38"/>
      <c r="M250" s="212" t="s">
        <v>1</v>
      </c>
      <c r="N250" s="213" t="s">
        <v>41</v>
      </c>
      <c r="O250" s="81"/>
      <c r="P250" s="214">
        <f>O250*H250</f>
        <v>0</v>
      </c>
      <c r="Q250" s="214">
        <v>0</v>
      </c>
      <c r="R250" s="214">
        <f>Q250*H250</f>
        <v>0</v>
      </c>
      <c r="S250" s="214">
        <v>0</v>
      </c>
      <c r="T250" s="215">
        <f>S250*H250</f>
        <v>0</v>
      </c>
      <c r="U250" s="37"/>
      <c r="V250" s="37"/>
      <c r="W250" s="37"/>
      <c r="X250" s="37"/>
      <c r="Y250" s="37"/>
      <c r="Z250" s="37"/>
      <c r="AA250" s="37"/>
      <c r="AB250" s="37"/>
      <c r="AC250" s="37"/>
      <c r="AD250" s="37"/>
      <c r="AE250" s="37"/>
      <c r="AR250" s="216" t="s">
        <v>358</v>
      </c>
      <c r="AT250" s="216" t="s">
        <v>285</v>
      </c>
      <c r="AU250" s="216" t="s">
        <v>87</v>
      </c>
      <c r="AY250" s="18" t="s">
        <v>283</v>
      </c>
      <c r="BE250" s="217">
        <f>IF(N250="základná",J250,0)</f>
        <v>0</v>
      </c>
      <c r="BF250" s="217">
        <f>IF(N250="znížená",J250,0)</f>
        <v>0</v>
      </c>
      <c r="BG250" s="217">
        <f>IF(N250="zákl. prenesená",J250,0)</f>
        <v>0</v>
      </c>
      <c r="BH250" s="217">
        <f>IF(N250="zníž. prenesená",J250,0)</f>
        <v>0</v>
      </c>
      <c r="BI250" s="217">
        <f>IF(N250="nulová",J250,0)</f>
        <v>0</v>
      </c>
      <c r="BJ250" s="18" t="s">
        <v>87</v>
      </c>
      <c r="BK250" s="217">
        <f>ROUND(I250*H250,2)</f>
        <v>0</v>
      </c>
      <c r="BL250" s="18" t="s">
        <v>358</v>
      </c>
      <c r="BM250" s="216" t="s">
        <v>1622</v>
      </c>
    </row>
    <row r="251" s="2" customFormat="1" ht="62.7" customHeight="1">
      <c r="A251" s="37"/>
      <c r="B251" s="168"/>
      <c r="C251" s="242" t="s">
        <v>989</v>
      </c>
      <c r="D251" s="242" t="s">
        <v>582</v>
      </c>
      <c r="E251" s="243" t="s">
        <v>2801</v>
      </c>
      <c r="F251" s="244" t="s">
        <v>2802</v>
      </c>
      <c r="G251" s="245" t="s">
        <v>373</v>
      </c>
      <c r="H251" s="246">
        <v>1</v>
      </c>
      <c r="I251" s="247"/>
      <c r="J251" s="248">
        <f>ROUND(I251*H251,2)</f>
        <v>0</v>
      </c>
      <c r="K251" s="249"/>
      <c r="L251" s="250"/>
      <c r="M251" s="251" t="s">
        <v>1</v>
      </c>
      <c r="N251" s="252" t="s">
        <v>41</v>
      </c>
      <c r="O251" s="81"/>
      <c r="P251" s="214">
        <f>O251*H251</f>
        <v>0</v>
      </c>
      <c r="Q251" s="214">
        <v>0</v>
      </c>
      <c r="R251" s="214">
        <f>Q251*H251</f>
        <v>0</v>
      </c>
      <c r="S251" s="214">
        <v>0</v>
      </c>
      <c r="T251" s="215">
        <f>S251*H251</f>
        <v>0</v>
      </c>
      <c r="U251" s="37"/>
      <c r="V251" s="37"/>
      <c r="W251" s="37"/>
      <c r="X251" s="37"/>
      <c r="Y251" s="37"/>
      <c r="Z251" s="37"/>
      <c r="AA251" s="37"/>
      <c r="AB251" s="37"/>
      <c r="AC251" s="37"/>
      <c r="AD251" s="37"/>
      <c r="AE251" s="37"/>
      <c r="AR251" s="216" t="s">
        <v>473</v>
      </c>
      <c r="AT251" s="216" t="s">
        <v>582</v>
      </c>
      <c r="AU251" s="216" t="s">
        <v>87</v>
      </c>
      <c r="AY251" s="18" t="s">
        <v>283</v>
      </c>
      <c r="BE251" s="217">
        <f>IF(N251="základná",J251,0)</f>
        <v>0</v>
      </c>
      <c r="BF251" s="217">
        <f>IF(N251="znížená",J251,0)</f>
        <v>0</v>
      </c>
      <c r="BG251" s="217">
        <f>IF(N251="zákl. prenesená",J251,0)</f>
        <v>0</v>
      </c>
      <c r="BH251" s="217">
        <f>IF(N251="zníž. prenesená",J251,0)</f>
        <v>0</v>
      </c>
      <c r="BI251" s="217">
        <f>IF(N251="nulová",J251,0)</f>
        <v>0</v>
      </c>
      <c r="BJ251" s="18" t="s">
        <v>87</v>
      </c>
      <c r="BK251" s="217">
        <f>ROUND(I251*H251,2)</f>
        <v>0</v>
      </c>
      <c r="BL251" s="18" t="s">
        <v>358</v>
      </c>
      <c r="BM251" s="216" t="s">
        <v>1636</v>
      </c>
    </row>
    <row r="252" s="2" customFormat="1" ht="66.75" customHeight="1">
      <c r="A252" s="37"/>
      <c r="B252" s="168"/>
      <c r="C252" s="242" t="s">
        <v>994</v>
      </c>
      <c r="D252" s="242" t="s">
        <v>582</v>
      </c>
      <c r="E252" s="243" t="s">
        <v>4472</v>
      </c>
      <c r="F252" s="244" t="s">
        <v>4473</v>
      </c>
      <c r="G252" s="245" t="s">
        <v>2805</v>
      </c>
      <c r="H252" s="246">
        <v>1</v>
      </c>
      <c r="I252" s="247"/>
      <c r="J252" s="248">
        <f>ROUND(I252*H252,2)</f>
        <v>0</v>
      </c>
      <c r="K252" s="249"/>
      <c r="L252" s="250"/>
      <c r="M252" s="251" t="s">
        <v>1</v>
      </c>
      <c r="N252" s="252" t="s">
        <v>41</v>
      </c>
      <c r="O252" s="81"/>
      <c r="P252" s="214">
        <f>O252*H252</f>
        <v>0</v>
      </c>
      <c r="Q252" s="214">
        <v>0</v>
      </c>
      <c r="R252" s="214">
        <f>Q252*H252</f>
        <v>0</v>
      </c>
      <c r="S252" s="214">
        <v>0</v>
      </c>
      <c r="T252" s="215">
        <f>S252*H252</f>
        <v>0</v>
      </c>
      <c r="U252" s="37"/>
      <c r="V252" s="37"/>
      <c r="W252" s="37"/>
      <c r="X252" s="37"/>
      <c r="Y252" s="37"/>
      <c r="Z252" s="37"/>
      <c r="AA252" s="37"/>
      <c r="AB252" s="37"/>
      <c r="AC252" s="37"/>
      <c r="AD252" s="37"/>
      <c r="AE252" s="37"/>
      <c r="AR252" s="216" t="s">
        <v>473</v>
      </c>
      <c r="AT252" s="216" t="s">
        <v>582</v>
      </c>
      <c r="AU252" s="216" t="s">
        <v>87</v>
      </c>
      <c r="AY252" s="18" t="s">
        <v>283</v>
      </c>
      <c r="BE252" s="217">
        <f>IF(N252="základná",J252,0)</f>
        <v>0</v>
      </c>
      <c r="BF252" s="217">
        <f>IF(N252="znížená",J252,0)</f>
        <v>0</v>
      </c>
      <c r="BG252" s="217">
        <f>IF(N252="zákl. prenesená",J252,0)</f>
        <v>0</v>
      </c>
      <c r="BH252" s="217">
        <f>IF(N252="zníž. prenesená",J252,0)</f>
        <v>0</v>
      </c>
      <c r="BI252" s="217">
        <f>IF(N252="nulová",J252,0)</f>
        <v>0</v>
      </c>
      <c r="BJ252" s="18" t="s">
        <v>87</v>
      </c>
      <c r="BK252" s="217">
        <f>ROUND(I252*H252,2)</f>
        <v>0</v>
      </c>
      <c r="BL252" s="18" t="s">
        <v>358</v>
      </c>
      <c r="BM252" s="216" t="s">
        <v>1649</v>
      </c>
    </row>
    <row r="253" s="2" customFormat="1" ht="24.15" customHeight="1">
      <c r="A253" s="37"/>
      <c r="B253" s="168"/>
      <c r="C253" s="204" t="s">
        <v>998</v>
      </c>
      <c r="D253" s="204" t="s">
        <v>285</v>
      </c>
      <c r="E253" s="205" t="s">
        <v>2806</v>
      </c>
      <c r="F253" s="206" t="s">
        <v>2807</v>
      </c>
      <c r="G253" s="207" t="s">
        <v>649</v>
      </c>
      <c r="H253" s="208">
        <v>4</v>
      </c>
      <c r="I253" s="209"/>
      <c r="J253" s="210">
        <f>ROUND(I253*H253,2)</f>
        <v>0</v>
      </c>
      <c r="K253" s="211"/>
      <c r="L253" s="38"/>
      <c r="M253" s="212" t="s">
        <v>1</v>
      </c>
      <c r="N253" s="213" t="s">
        <v>41</v>
      </c>
      <c r="O253" s="81"/>
      <c r="P253" s="214">
        <f>O253*H253</f>
        <v>0</v>
      </c>
      <c r="Q253" s="214">
        <v>0</v>
      </c>
      <c r="R253" s="214">
        <f>Q253*H253</f>
        <v>0</v>
      </c>
      <c r="S253" s="214">
        <v>0</v>
      </c>
      <c r="T253" s="215">
        <f>S253*H253</f>
        <v>0</v>
      </c>
      <c r="U253" s="37"/>
      <c r="V253" s="37"/>
      <c r="W253" s="37"/>
      <c r="X253" s="37"/>
      <c r="Y253" s="37"/>
      <c r="Z253" s="37"/>
      <c r="AA253" s="37"/>
      <c r="AB253" s="37"/>
      <c r="AC253" s="37"/>
      <c r="AD253" s="37"/>
      <c r="AE253" s="37"/>
      <c r="AR253" s="216" t="s">
        <v>358</v>
      </c>
      <c r="AT253" s="216" t="s">
        <v>285</v>
      </c>
      <c r="AU253" s="216" t="s">
        <v>87</v>
      </c>
      <c r="AY253" s="18" t="s">
        <v>283</v>
      </c>
      <c r="BE253" s="217">
        <f>IF(N253="základná",J253,0)</f>
        <v>0</v>
      </c>
      <c r="BF253" s="217">
        <f>IF(N253="znížená",J253,0)</f>
        <v>0</v>
      </c>
      <c r="BG253" s="217">
        <f>IF(N253="zákl. prenesená",J253,0)</f>
        <v>0</v>
      </c>
      <c r="BH253" s="217">
        <f>IF(N253="zníž. prenesená",J253,0)</f>
        <v>0</v>
      </c>
      <c r="BI253" s="217">
        <f>IF(N253="nulová",J253,0)</f>
        <v>0</v>
      </c>
      <c r="BJ253" s="18" t="s">
        <v>87</v>
      </c>
      <c r="BK253" s="217">
        <f>ROUND(I253*H253,2)</f>
        <v>0</v>
      </c>
      <c r="BL253" s="18" t="s">
        <v>358</v>
      </c>
      <c r="BM253" s="216" t="s">
        <v>1666</v>
      </c>
    </row>
    <row r="254" s="2" customFormat="1" ht="37.8" customHeight="1">
      <c r="A254" s="37"/>
      <c r="B254" s="168"/>
      <c r="C254" s="242" t="s">
        <v>1002</v>
      </c>
      <c r="D254" s="242" t="s">
        <v>582</v>
      </c>
      <c r="E254" s="243" t="s">
        <v>2808</v>
      </c>
      <c r="F254" s="244" t="s">
        <v>2809</v>
      </c>
      <c r="G254" s="245" t="s">
        <v>649</v>
      </c>
      <c r="H254" s="246">
        <v>4</v>
      </c>
      <c r="I254" s="247"/>
      <c r="J254" s="248">
        <f>ROUND(I254*H254,2)</f>
        <v>0</v>
      </c>
      <c r="K254" s="249"/>
      <c r="L254" s="250"/>
      <c r="M254" s="251" t="s">
        <v>1</v>
      </c>
      <c r="N254" s="252" t="s">
        <v>41</v>
      </c>
      <c r="O254" s="81"/>
      <c r="P254" s="214">
        <f>O254*H254</f>
        <v>0</v>
      </c>
      <c r="Q254" s="214">
        <v>0</v>
      </c>
      <c r="R254" s="214">
        <f>Q254*H254</f>
        <v>0</v>
      </c>
      <c r="S254" s="214">
        <v>0</v>
      </c>
      <c r="T254" s="215">
        <f>S254*H254</f>
        <v>0</v>
      </c>
      <c r="U254" s="37"/>
      <c r="V254" s="37"/>
      <c r="W254" s="37"/>
      <c r="X254" s="37"/>
      <c r="Y254" s="37"/>
      <c r="Z254" s="37"/>
      <c r="AA254" s="37"/>
      <c r="AB254" s="37"/>
      <c r="AC254" s="37"/>
      <c r="AD254" s="37"/>
      <c r="AE254" s="37"/>
      <c r="AR254" s="216" t="s">
        <v>473</v>
      </c>
      <c r="AT254" s="216" t="s">
        <v>582</v>
      </c>
      <c r="AU254" s="216" t="s">
        <v>87</v>
      </c>
      <c r="AY254" s="18" t="s">
        <v>283</v>
      </c>
      <c r="BE254" s="217">
        <f>IF(N254="základná",J254,0)</f>
        <v>0</v>
      </c>
      <c r="BF254" s="217">
        <f>IF(N254="znížená",J254,0)</f>
        <v>0</v>
      </c>
      <c r="BG254" s="217">
        <f>IF(N254="zákl. prenesená",J254,0)</f>
        <v>0</v>
      </c>
      <c r="BH254" s="217">
        <f>IF(N254="zníž. prenesená",J254,0)</f>
        <v>0</v>
      </c>
      <c r="BI254" s="217">
        <f>IF(N254="nulová",J254,0)</f>
        <v>0</v>
      </c>
      <c r="BJ254" s="18" t="s">
        <v>87</v>
      </c>
      <c r="BK254" s="217">
        <f>ROUND(I254*H254,2)</f>
        <v>0</v>
      </c>
      <c r="BL254" s="18" t="s">
        <v>358</v>
      </c>
      <c r="BM254" s="216" t="s">
        <v>1687</v>
      </c>
    </row>
    <row r="255" s="2" customFormat="1" ht="24.15" customHeight="1">
      <c r="A255" s="37"/>
      <c r="B255" s="168"/>
      <c r="C255" s="204" t="s">
        <v>1015</v>
      </c>
      <c r="D255" s="204" t="s">
        <v>285</v>
      </c>
      <c r="E255" s="205" t="s">
        <v>2812</v>
      </c>
      <c r="F255" s="206" t="s">
        <v>2813</v>
      </c>
      <c r="G255" s="207" t="s">
        <v>649</v>
      </c>
      <c r="H255" s="208">
        <v>360</v>
      </c>
      <c r="I255" s="209"/>
      <c r="J255" s="210">
        <f>ROUND(I255*H255,2)</f>
        <v>0</v>
      </c>
      <c r="K255" s="211"/>
      <c r="L255" s="38"/>
      <c r="M255" s="212" t="s">
        <v>1</v>
      </c>
      <c r="N255" s="213" t="s">
        <v>41</v>
      </c>
      <c r="O255" s="81"/>
      <c r="P255" s="214">
        <f>O255*H255</f>
        <v>0</v>
      </c>
      <c r="Q255" s="214">
        <v>0</v>
      </c>
      <c r="R255" s="214">
        <f>Q255*H255</f>
        <v>0</v>
      </c>
      <c r="S255" s="214">
        <v>0</v>
      </c>
      <c r="T255" s="215">
        <f>S255*H255</f>
        <v>0</v>
      </c>
      <c r="U255" s="37"/>
      <c r="V255" s="37"/>
      <c r="W255" s="37"/>
      <c r="X255" s="37"/>
      <c r="Y255" s="37"/>
      <c r="Z255" s="37"/>
      <c r="AA255" s="37"/>
      <c r="AB255" s="37"/>
      <c r="AC255" s="37"/>
      <c r="AD255" s="37"/>
      <c r="AE255" s="37"/>
      <c r="AR255" s="216" t="s">
        <v>358</v>
      </c>
      <c r="AT255" s="216" t="s">
        <v>285</v>
      </c>
      <c r="AU255" s="216" t="s">
        <v>87</v>
      </c>
      <c r="AY255" s="18" t="s">
        <v>283</v>
      </c>
      <c r="BE255" s="217">
        <f>IF(N255="základná",J255,0)</f>
        <v>0</v>
      </c>
      <c r="BF255" s="217">
        <f>IF(N255="znížená",J255,0)</f>
        <v>0</v>
      </c>
      <c r="BG255" s="217">
        <f>IF(N255="zákl. prenesená",J255,0)</f>
        <v>0</v>
      </c>
      <c r="BH255" s="217">
        <f>IF(N255="zníž. prenesená",J255,0)</f>
        <v>0</v>
      </c>
      <c r="BI255" s="217">
        <f>IF(N255="nulová",J255,0)</f>
        <v>0</v>
      </c>
      <c r="BJ255" s="18" t="s">
        <v>87</v>
      </c>
      <c r="BK255" s="217">
        <f>ROUND(I255*H255,2)</f>
        <v>0</v>
      </c>
      <c r="BL255" s="18" t="s">
        <v>358</v>
      </c>
      <c r="BM255" s="216" t="s">
        <v>1696</v>
      </c>
    </row>
    <row r="256" s="2" customFormat="1" ht="16.5" customHeight="1">
      <c r="A256" s="37"/>
      <c r="B256" s="168"/>
      <c r="C256" s="204" t="s">
        <v>908</v>
      </c>
      <c r="D256" s="204" t="s">
        <v>285</v>
      </c>
      <c r="E256" s="205" t="s">
        <v>6279</v>
      </c>
      <c r="F256" s="206" t="s">
        <v>6280</v>
      </c>
      <c r="G256" s="207" t="s">
        <v>373</v>
      </c>
      <c r="H256" s="208">
        <v>60</v>
      </c>
      <c r="I256" s="209"/>
      <c r="J256" s="210">
        <f>ROUND(I256*H256,2)</f>
        <v>0</v>
      </c>
      <c r="K256" s="211"/>
      <c r="L256" s="38"/>
      <c r="M256" s="212" t="s">
        <v>1</v>
      </c>
      <c r="N256" s="213" t="s">
        <v>41</v>
      </c>
      <c r="O256" s="81"/>
      <c r="P256" s="214">
        <f>O256*H256</f>
        <v>0</v>
      </c>
      <c r="Q256" s="214">
        <v>0</v>
      </c>
      <c r="R256" s="214">
        <f>Q256*H256</f>
        <v>0</v>
      </c>
      <c r="S256" s="214">
        <v>0</v>
      </c>
      <c r="T256" s="215">
        <f>S256*H256</f>
        <v>0</v>
      </c>
      <c r="U256" s="37"/>
      <c r="V256" s="37"/>
      <c r="W256" s="37"/>
      <c r="X256" s="37"/>
      <c r="Y256" s="37"/>
      <c r="Z256" s="37"/>
      <c r="AA256" s="37"/>
      <c r="AB256" s="37"/>
      <c r="AC256" s="37"/>
      <c r="AD256" s="37"/>
      <c r="AE256" s="37"/>
      <c r="AR256" s="216" t="s">
        <v>358</v>
      </c>
      <c r="AT256" s="216" t="s">
        <v>285</v>
      </c>
      <c r="AU256" s="216" t="s">
        <v>87</v>
      </c>
      <c r="AY256" s="18" t="s">
        <v>283</v>
      </c>
      <c r="BE256" s="217">
        <f>IF(N256="základná",J256,0)</f>
        <v>0</v>
      </c>
      <c r="BF256" s="217">
        <f>IF(N256="znížená",J256,0)</f>
        <v>0</v>
      </c>
      <c r="BG256" s="217">
        <f>IF(N256="zákl. prenesená",J256,0)</f>
        <v>0</v>
      </c>
      <c r="BH256" s="217">
        <f>IF(N256="zníž. prenesená",J256,0)</f>
        <v>0</v>
      </c>
      <c r="BI256" s="217">
        <f>IF(N256="nulová",J256,0)</f>
        <v>0</v>
      </c>
      <c r="BJ256" s="18" t="s">
        <v>87</v>
      </c>
      <c r="BK256" s="217">
        <f>ROUND(I256*H256,2)</f>
        <v>0</v>
      </c>
      <c r="BL256" s="18" t="s">
        <v>358</v>
      </c>
      <c r="BM256" s="216" t="s">
        <v>1714</v>
      </c>
    </row>
    <row r="257" s="2" customFormat="1" ht="24.15" customHeight="1">
      <c r="A257" s="37"/>
      <c r="B257" s="168"/>
      <c r="C257" s="204" t="s">
        <v>1028</v>
      </c>
      <c r="D257" s="204" t="s">
        <v>285</v>
      </c>
      <c r="E257" s="205" t="s">
        <v>6281</v>
      </c>
      <c r="F257" s="206" t="s">
        <v>6282</v>
      </c>
      <c r="G257" s="207" t="s">
        <v>979</v>
      </c>
      <c r="H257" s="255"/>
      <c r="I257" s="209"/>
      <c r="J257" s="210">
        <f>ROUND(I257*H257,2)</f>
        <v>0</v>
      </c>
      <c r="K257" s="211"/>
      <c r="L257" s="38"/>
      <c r="M257" s="212" t="s">
        <v>1</v>
      </c>
      <c r="N257" s="213" t="s">
        <v>41</v>
      </c>
      <c r="O257" s="81"/>
      <c r="P257" s="214">
        <f>O257*H257</f>
        <v>0</v>
      </c>
      <c r="Q257" s="214">
        <v>0</v>
      </c>
      <c r="R257" s="214">
        <f>Q257*H257</f>
        <v>0</v>
      </c>
      <c r="S257" s="214">
        <v>0</v>
      </c>
      <c r="T257" s="215">
        <f>S257*H257</f>
        <v>0</v>
      </c>
      <c r="U257" s="37"/>
      <c r="V257" s="37"/>
      <c r="W257" s="37"/>
      <c r="X257" s="37"/>
      <c r="Y257" s="37"/>
      <c r="Z257" s="37"/>
      <c r="AA257" s="37"/>
      <c r="AB257" s="37"/>
      <c r="AC257" s="37"/>
      <c r="AD257" s="37"/>
      <c r="AE257" s="37"/>
      <c r="AR257" s="216" t="s">
        <v>358</v>
      </c>
      <c r="AT257" s="216" t="s">
        <v>285</v>
      </c>
      <c r="AU257" s="216" t="s">
        <v>87</v>
      </c>
      <c r="AY257" s="18" t="s">
        <v>283</v>
      </c>
      <c r="BE257" s="217">
        <f>IF(N257="základná",J257,0)</f>
        <v>0</v>
      </c>
      <c r="BF257" s="217">
        <f>IF(N257="znížená",J257,0)</f>
        <v>0</v>
      </c>
      <c r="BG257" s="217">
        <f>IF(N257="zákl. prenesená",J257,0)</f>
        <v>0</v>
      </c>
      <c r="BH257" s="217">
        <f>IF(N257="zníž. prenesená",J257,0)</f>
        <v>0</v>
      </c>
      <c r="BI257" s="217">
        <f>IF(N257="nulová",J257,0)</f>
        <v>0</v>
      </c>
      <c r="BJ257" s="18" t="s">
        <v>87</v>
      </c>
      <c r="BK257" s="217">
        <f>ROUND(I257*H257,2)</f>
        <v>0</v>
      </c>
      <c r="BL257" s="18" t="s">
        <v>358</v>
      </c>
      <c r="BM257" s="216" t="s">
        <v>1725</v>
      </c>
    </row>
    <row r="258" s="12" customFormat="1" ht="25.92" customHeight="1">
      <c r="A258" s="12"/>
      <c r="B258" s="191"/>
      <c r="C258" s="12"/>
      <c r="D258" s="192" t="s">
        <v>74</v>
      </c>
      <c r="E258" s="193" t="s">
        <v>2696</v>
      </c>
      <c r="F258" s="193" t="s">
        <v>2697</v>
      </c>
      <c r="G258" s="12"/>
      <c r="H258" s="12"/>
      <c r="I258" s="194"/>
      <c r="J258" s="195">
        <f>BK258</f>
        <v>0</v>
      </c>
      <c r="K258" s="12"/>
      <c r="L258" s="191"/>
      <c r="M258" s="196"/>
      <c r="N258" s="197"/>
      <c r="O258" s="197"/>
      <c r="P258" s="198">
        <f>P259</f>
        <v>0</v>
      </c>
      <c r="Q258" s="197"/>
      <c r="R258" s="198">
        <f>R259</f>
        <v>0</v>
      </c>
      <c r="S258" s="197"/>
      <c r="T258" s="199">
        <f>T259</f>
        <v>0</v>
      </c>
      <c r="U258" s="12"/>
      <c r="V258" s="12"/>
      <c r="W258" s="12"/>
      <c r="X258" s="12"/>
      <c r="Y258" s="12"/>
      <c r="Z258" s="12"/>
      <c r="AA258" s="12"/>
      <c r="AB258" s="12"/>
      <c r="AC258" s="12"/>
      <c r="AD258" s="12"/>
      <c r="AE258" s="12"/>
      <c r="AR258" s="192" t="s">
        <v>289</v>
      </c>
      <c r="AT258" s="200" t="s">
        <v>74</v>
      </c>
      <c r="AU258" s="200" t="s">
        <v>75</v>
      </c>
      <c r="AY258" s="192" t="s">
        <v>283</v>
      </c>
      <c r="BK258" s="201">
        <f>BK259</f>
        <v>0</v>
      </c>
    </row>
    <row r="259" s="2" customFormat="1" ht="37.8" customHeight="1">
      <c r="A259" s="37"/>
      <c r="B259" s="168"/>
      <c r="C259" s="204" t="s">
        <v>1032</v>
      </c>
      <c r="D259" s="204" t="s">
        <v>285</v>
      </c>
      <c r="E259" s="205" t="s">
        <v>4474</v>
      </c>
      <c r="F259" s="206" t="s">
        <v>4475</v>
      </c>
      <c r="G259" s="207" t="s">
        <v>2121</v>
      </c>
      <c r="H259" s="208">
        <v>2</v>
      </c>
      <c r="I259" s="209"/>
      <c r="J259" s="210">
        <f>ROUND(I259*H259,2)</f>
        <v>0</v>
      </c>
      <c r="K259" s="211"/>
      <c r="L259" s="38"/>
      <c r="M259" s="256" t="s">
        <v>1</v>
      </c>
      <c r="N259" s="257" t="s">
        <v>41</v>
      </c>
      <c r="O259" s="258"/>
      <c r="P259" s="259">
        <f>O259*H259</f>
        <v>0</v>
      </c>
      <c r="Q259" s="259">
        <v>0</v>
      </c>
      <c r="R259" s="259">
        <f>Q259*H259</f>
        <v>0</v>
      </c>
      <c r="S259" s="259">
        <v>0</v>
      </c>
      <c r="T259" s="260">
        <f>S259*H259</f>
        <v>0</v>
      </c>
      <c r="U259" s="37"/>
      <c r="V259" s="37"/>
      <c r="W259" s="37"/>
      <c r="X259" s="37"/>
      <c r="Y259" s="37"/>
      <c r="Z259" s="37"/>
      <c r="AA259" s="37"/>
      <c r="AB259" s="37"/>
      <c r="AC259" s="37"/>
      <c r="AD259" s="37"/>
      <c r="AE259" s="37"/>
      <c r="AR259" s="216" t="s">
        <v>2700</v>
      </c>
      <c r="AT259" s="216" t="s">
        <v>285</v>
      </c>
      <c r="AU259" s="216" t="s">
        <v>82</v>
      </c>
      <c r="AY259" s="18" t="s">
        <v>283</v>
      </c>
      <c r="BE259" s="217">
        <f>IF(N259="základná",J259,0)</f>
        <v>0</v>
      </c>
      <c r="BF259" s="217">
        <f>IF(N259="znížená",J259,0)</f>
        <v>0</v>
      </c>
      <c r="BG259" s="217">
        <f>IF(N259="zákl. prenesená",J259,0)</f>
        <v>0</v>
      </c>
      <c r="BH259" s="217">
        <f>IF(N259="zníž. prenesená",J259,0)</f>
        <v>0</v>
      </c>
      <c r="BI259" s="217">
        <f>IF(N259="nulová",J259,0)</f>
        <v>0</v>
      </c>
      <c r="BJ259" s="18" t="s">
        <v>87</v>
      </c>
      <c r="BK259" s="217">
        <f>ROUND(I259*H259,2)</f>
        <v>0</v>
      </c>
      <c r="BL259" s="18" t="s">
        <v>2700</v>
      </c>
      <c r="BM259" s="216" t="s">
        <v>1746</v>
      </c>
    </row>
    <row r="260" s="2" customFormat="1" ht="6.96" customHeight="1">
      <c r="A260" s="37"/>
      <c r="B260" s="64"/>
      <c r="C260" s="65"/>
      <c r="D260" s="65"/>
      <c r="E260" s="65"/>
      <c r="F260" s="65"/>
      <c r="G260" s="65"/>
      <c r="H260" s="65"/>
      <c r="I260" s="65"/>
      <c r="J260" s="65"/>
      <c r="K260" s="65"/>
      <c r="L260" s="38"/>
      <c r="M260" s="37"/>
      <c r="O260" s="37"/>
      <c r="P260" s="37"/>
      <c r="Q260" s="37"/>
      <c r="R260" s="37"/>
      <c r="S260" s="37"/>
      <c r="T260" s="37"/>
      <c r="U260" s="37"/>
      <c r="V260" s="37"/>
      <c r="W260" s="37"/>
      <c r="X260" s="37"/>
      <c r="Y260" s="37"/>
      <c r="Z260" s="37"/>
      <c r="AA260" s="37"/>
      <c r="AB260" s="37"/>
      <c r="AC260" s="37"/>
      <c r="AD260" s="37"/>
      <c r="AE260" s="37"/>
    </row>
  </sheetData>
  <autoFilter ref="C134:K259"/>
  <mergeCells count="17">
    <mergeCell ref="E7:H7"/>
    <mergeCell ref="E9:H9"/>
    <mergeCell ref="E11:H11"/>
    <mergeCell ref="E20:H20"/>
    <mergeCell ref="E29:H29"/>
    <mergeCell ref="E85:H85"/>
    <mergeCell ref="E87:H87"/>
    <mergeCell ref="E89:H89"/>
    <mergeCell ref="D107:F107"/>
    <mergeCell ref="D108:F108"/>
    <mergeCell ref="D109:F109"/>
    <mergeCell ref="D110:F110"/>
    <mergeCell ref="D111:F111"/>
    <mergeCell ref="E123:H123"/>
    <mergeCell ref="E125:H125"/>
    <mergeCell ref="E127:H127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3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7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8" t="s">
        <v>186</v>
      </c>
    </row>
    <row r="3" s="1" customFormat="1" ht="6.96" customHeight="1">
      <c r="B3" s="19"/>
      <c r="C3" s="20"/>
      <c r="D3" s="20"/>
      <c r="E3" s="20"/>
      <c r="F3" s="20"/>
      <c r="G3" s="20"/>
      <c r="H3" s="20"/>
      <c r="I3" s="20"/>
      <c r="J3" s="20"/>
      <c r="K3" s="20"/>
      <c r="L3" s="21"/>
      <c r="AT3" s="18" t="s">
        <v>75</v>
      </c>
    </row>
    <row r="4" s="1" customFormat="1" ht="24.96" customHeight="1">
      <c r="B4" s="21"/>
      <c r="D4" s="22" t="s">
        <v>221</v>
      </c>
      <c r="L4" s="21"/>
      <c r="M4" s="133" t="s">
        <v>9</v>
      </c>
      <c r="AT4" s="18" t="s">
        <v>3</v>
      </c>
    </row>
    <row r="5" s="1" customFormat="1" ht="6.96" customHeight="1">
      <c r="B5" s="21"/>
      <c r="L5" s="21"/>
    </row>
    <row r="6" s="1" customFormat="1" ht="12" customHeight="1">
      <c r="B6" s="21"/>
      <c r="D6" s="31" t="s">
        <v>15</v>
      </c>
      <c r="L6" s="21"/>
    </row>
    <row r="7" s="1" customFormat="1" ht="26.25" customHeight="1">
      <c r="B7" s="21"/>
      <c r="E7" s="134" t="str">
        <f>'Rekapitulácia stavby'!K6</f>
        <v>Komplexná rekonštrukcia a realizácia nadstavby budovy študenského domova4,Tr. SNP53,Banská Bystrica</v>
      </c>
      <c r="F7" s="31"/>
      <c r="G7" s="31"/>
      <c r="H7" s="31"/>
      <c r="L7" s="21"/>
    </row>
    <row r="8" s="1" customFormat="1" ht="12" customHeight="1">
      <c r="B8" s="21"/>
      <c r="D8" s="31" t="s">
        <v>222</v>
      </c>
      <c r="L8" s="21"/>
    </row>
    <row r="9" s="2" customFormat="1" ht="16.5" customHeight="1">
      <c r="A9" s="37"/>
      <c r="B9" s="38"/>
      <c r="C9" s="37"/>
      <c r="D9" s="37"/>
      <c r="E9" s="134" t="s">
        <v>5317</v>
      </c>
      <c r="F9" s="37"/>
      <c r="G9" s="37"/>
      <c r="H9" s="37"/>
      <c r="I9" s="37"/>
      <c r="J9" s="37"/>
      <c r="K9" s="37"/>
      <c r="L9" s="59"/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</row>
    <row r="10" s="2" customFormat="1" ht="12" customHeight="1">
      <c r="A10" s="37"/>
      <c r="B10" s="38"/>
      <c r="C10" s="37"/>
      <c r="D10" s="31" t="s">
        <v>224</v>
      </c>
      <c r="E10" s="37"/>
      <c r="F10" s="37"/>
      <c r="G10" s="37"/>
      <c r="H10" s="37"/>
      <c r="I10" s="37"/>
      <c r="J10" s="37"/>
      <c r="K10" s="37"/>
      <c r="L10" s="59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</row>
    <row r="11" s="2" customFormat="1" ht="16.5" customHeight="1">
      <c r="A11" s="37"/>
      <c r="B11" s="38"/>
      <c r="C11" s="37"/>
      <c r="D11" s="37"/>
      <c r="E11" s="71" t="s">
        <v>6283</v>
      </c>
      <c r="F11" s="37"/>
      <c r="G11" s="37"/>
      <c r="H11" s="37"/>
      <c r="I11" s="37"/>
      <c r="J11" s="37"/>
      <c r="K11" s="37"/>
      <c r="L11" s="59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</row>
    <row r="12" s="2" customFormat="1">
      <c r="A12" s="37"/>
      <c r="B12" s="38"/>
      <c r="C12" s="37"/>
      <c r="D12" s="37"/>
      <c r="E12" s="37"/>
      <c r="F12" s="37"/>
      <c r="G12" s="37"/>
      <c r="H12" s="37"/>
      <c r="I12" s="37"/>
      <c r="J12" s="37"/>
      <c r="K12" s="37"/>
      <c r="L12" s="59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</row>
    <row r="13" s="2" customFormat="1" ht="12" customHeight="1">
      <c r="A13" s="37"/>
      <c r="B13" s="38"/>
      <c r="C13" s="37"/>
      <c r="D13" s="31" t="s">
        <v>17</v>
      </c>
      <c r="E13" s="37"/>
      <c r="F13" s="26" t="s">
        <v>1</v>
      </c>
      <c r="G13" s="37"/>
      <c r="H13" s="37"/>
      <c r="I13" s="31" t="s">
        <v>18</v>
      </c>
      <c r="J13" s="26" t="s">
        <v>1</v>
      </c>
      <c r="K13" s="37"/>
      <c r="L13" s="59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</row>
    <row r="14" s="2" customFormat="1" ht="12" customHeight="1">
      <c r="A14" s="37"/>
      <c r="B14" s="38"/>
      <c r="C14" s="37"/>
      <c r="D14" s="31" t="s">
        <v>19</v>
      </c>
      <c r="E14" s="37"/>
      <c r="F14" s="26" t="s">
        <v>33</v>
      </c>
      <c r="G14" s="37"/>
      <c r="H14" s="37"/>
      <c r="I14" s="31" t="s">
        <v>21</v>
      </c>
      <c r="J14" s="73" t="str">
        <f>'Rekapitulácia stavby'!AN8</f>
        <v>10. 9. 2024</v>
      </c>
      <c r="K14" s="37"/>
      <c r="L14" s="59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="2" customFormat="1" ht="10.8" customHeight="1">
      <c r="A15" s="37"/>
      <c r="B15" s="38"/>
      <c r="C15" s="37"/>
      <c r="D15" s="37"/>
      <c r="E15" s="37"/>
      <c r="F15" s="37"/>
      <c r="G15" s="37"/>
      <c r="H15" s="37"/>
      <c r="I15" s="37"/>
      <c r="J15" s="37"/>
      <c r="K15" s="37"/>
      <c r="L15" s="59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="2" customFormat="1" ht="12" customHeight="1">
      <c r="A16" s="37"/>
      <c r="B16" s="38"/>
      <c r="C16" s="37"/>
      <c r="D16" s="31" t="s">
        <v>23</v>
      </c>
      <c r="E16" s="37"/>
      <c r="F16" s="37"/>
      <c r="G16" s="37"/>
      <c r="H16" s="37"/>
      <c r="I16" s="31" t="s">
        <v>24</v>
      </c>
      <c r="J16" s="26" t="str">
        <f>IF('Rekapitulácia stavby'!AN10="","",'Rekapitulácia stavby'!AN10)</f>
        <v/>
      </c>
      <c r="K16" s="37"/>
      <c r="L16" s="59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="2" customFormat="1" ht="18" customHeight="1">
      <c r="A17" s="37"/>
      <c r="B17" s="38"/>
      <c r="C17" s="37"/>
      <c r="D17" s="37"/>
      <c r="E17" s="26" t="str">
        <f>IF('Rekapitulácia stavby'!E11="","",'Rekapitulácia stavby'!E11)</f>
        <v>Univerzita Mateja Bela v Banskej Bystrici</v>
      </c>
      <c r="F17" s="37"/>
      <c r="G17" s="37"/>
      <c r="H17" s="37"/>
      <c r="I17" s="31" t="s">
        <v>26</v>
      </c>
      <c r="J17" s="26" t="str">
        <f>IF('Rekapitulácia stavby'!AN11="","",'Rekapitulácia stavby'!AN11)</f>
        <v/>
      </c>
      <c r="K17" s="37"/>
      <c r="L17" s="59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="2" customFormat="1" ht="6.96" customHeight="1">
      <c r="A18" s="37"/>
      <c r="B18" s="38"/>
      <c r="C18" s="37"/>
      <c r="D18" s="37"/>
      <c r="E18" s="37"/>
      <c r="F18" s="37"/>
      <c r="G18" s="37"/>
      <c r="H18" s="37"/>
      <c r="I18" s="37"/>
      <c r="J18" s="37"/>
      <c r="K18" s="37"/>
      <c r="L18" s="59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="2" customFormat="1" ht="12" customHeight="1">
      <c r="A19" s="37"/>
      <c r="B19" s="38"/>
      <c r="C19" s="37"/>
      <c r="D19" s="31" t="s">
        <v>27</v>
      </c>
      <c r="E19" s="37"/>
      <c r="F19" s="37"/>
      <c r="G19" s="37"/>
      <c r="H19" s="37"/>
      <c r="I19" s="31" t="s">
        <v>24</v>
      </c>
      <c r="J19" s="32" t="str">
        <f>'Rekapitulácia stavby'!AN13</f>
        <v>Vyplň údaj</v>
      </c>
      <c r="K19" s="37"/>
      <c r="L19" s="59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="2" customFormat="1" ht="18" customHeight="1">
      <c r="A20" s="37"/>
      <c r="B20" s="38"/>
      <c r="C20" s="37"/>
      <c r="D20" s="37"/>
      <c r="E20" s="32" t="str">
        <f>'Rekapitulácia stavby'!E14</f>
        <v>Vyplň údaj</v>
      </c>
      <c r="F20" s="26"/>
      <c r="G20" s="26"/>
      <c r="H20" s="26"/>
      <c r="I20" s="31" t="s">
        <v>26</v>
      </c>
      <c r="J20" s="32" t="str">
        <f>'Rekapitulácia stavby'!AN14</f>
        <v>Vyplň údaj</v>
      </c>
      <c r="K20" s="37"/>
      <c r="L20" s="59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="2" customFormat="1" ht="6.96" customHeight="1">
      <c r="A21" s="37"/>
      <c r="B21" s="38"/>
      <c r="C21" s="37"/>
      <c r="D21" s="37"/>
      <c r="E21" s="37"/>
      <c r="F21" s="37"/>
      <c r="G21" s="37"/>
      <c r="H21" s="37"/>
      <c r="I21" s="37"/>
      <c r="J21" s="37"/>
      <c r="K21" s="37"/>
      <c r="L21" s="59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="2" customFormat="1" ht="12" customHeight="1">
      <c r="A22" s="37"/>
      <c r="B22" s="38"/>
      <c r="C22" s="37"/>
      <c r="D22" s="31" t="s">
        <v>29</v>
      </c>
      <c r="E22" s="37"/>
      <c r="F22" s="37"/>
      <c r="G22" s="37"/>
      <c r="H22" s="37"/>
      <c r="I22" s="31" t="s">
        <v>24</v>
      </c>
      <c r="J22" s="26" t="str">
        <f>IF('Rekapitulácia stavby'!AN16="","",'Rekapitulácia stavby'!AN16)</f>
        <v/>
      </c>
      <c r="K22" s="37"/>
      <c r="L22" s="59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="2" customFormat="1" ht="18" customHeight="1">
      <c r="A23" s="37"/>
      <c r="B23" s="38"/>
      <c r="C23" s="37"/>
      <c r="D23" s="37"/>
      <c r="E23" s="26" t="str">
        <f>IF('Rekapitulácia stavby'!E17="","",'Rekapitulácia stavby'!E17)</f>
        <v>Insvet s.r.o.,Koeice</v>
      </c>
      <c r="F23" s="37"/>
      <c r="G23" s="37"/>
      <c r="H23" s="37"/>
      <c r="I23" s="31" t="s">
        <v>26</v>
      </c>
      <c r="J23" s="26" t="str">
        <f>IF('Rekapitulácia stavby'!AN17="","",'Rekapitulácia stavby'!AN17)</f>
        <v/>
      </c>
      <c r="K23" s="37"/>
      <c r="L23" s="59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="2" customFormat="1" ht="6.96" customHeight="1">
      <c r="A24" s="37"/>
      <c r="B24" s="38"/>
      <c r="C24" s="37"/>
      <c r="D24" s="37"/>
      <c r="E24" s="37"/>
      <c r="F24" s="37"/>
      <c r="G24" s="37"/>
      <c r="H24" s="37"/>
      <c r="I24" s="37"/>
      <c r="J24" s="37"/>
      <c r="K24" s="37"/>
      <c r="L24" s="59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="2" customFormat="1" ht="12" customHeight="1">
      <c r="A25" s="37"/>
      <c r="B25" s="38"/>
      <c r="C25" s="37"/>
      <c r="D25" s="31" t="s">
        <v>32</v>
      </c>
      <c r="E25" s="37"/>
      <c r="F25" s="37"/>
      <c r="G25" s="37"/>
      <c r="H25" s="37"/>
      <c r="I25" s="31" t="s">
        <v>24</v>
      </c>
      <c r="J25" s="26" t="str">
        <f>IF('Rekapitulácia stavby'!AN19="","",'Rekapitulácia stavby'!AN19)</f>
        <v/>
      </c>
      <c r="K25" s="37"/>
      <c r="L25" s="59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</row>
    <row r="26" s="2" customFormat="1" ht="18" customHeight="1">
      <c r="A26" s="37"/>
      <c r="B26" s="38"/>
      <c r="C26" s="37"/>
      <c r="D26" s="37"/>
      <c r="E26" s="26" t="str">
        <f>IF('Rekapitulácia stavby'!E20="","",'Rekapitulácia stavby'!E20)</f>
        <v xml:space="preserve"> </v>
      </c>
      <c r="F26" s="37"/>
      <c r="G26" s="37"/>
      <c r="H26" s="37"/>
      <c r="I26" s="31" t="s">
        <v>26</v>
      </c>
      <c r="J26" s="26" t="str">
        <f>IF('Rekapitulácia stavby'!AN20="","",'Rekapitulácia stavby'!AN20)</f>
        <v/>
      </c>
      <c r="K26" s="37"/>
      <c r="L26" s="59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="2" customFormat="1" ht="6.96" customHeight="1">
      <c r="A27" s="37"/>
      <c r="B27" s="38"/>
      <c r="C27" s="37"/>
      <c r="D27" s="37"/>
      <c r="E27" s="37"/>
      <c r="F27" s="37"/>
      <c r="G27" s="37"/>
      <c r="H27" s="37"/>
      <c r="I27" s="37"/>
      <c r="J27" s="37"/>
      <c r="K27" s="37"/>
      <c r="L27" s="59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</row>
    <row r="28" s="2" customFormat="1" ht="12" customHeight="1">
      <c r="A28" s="37"/>
      <c r="B28" s="38"/>
      <c r="C28" s="37"/>
      <c r="D28" s="31" t="s">
        <v>34</v>
      </c>
      <c r="E28" s="37"/>
      <c r="F28" s="37"/>
      <c r="G28" s="37"/>
      <c r="H28" s="37"/>
      <c r="I28" s="37"/>
      <c r="J28" s="37"/>
      <c r="K28" s="37"/>
      <c r="L28" s="59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</row>
    <row r="29" s="8" customFormat="1" ht="16.5" customHeight="1">
      <c r="A29" s="136"/>
      <c r="B29" s="137"/>
      <c r="C29" s="136"/>
      <c r="D29" s="136"/>
      <c r="E29" s="35" t="s">
        <v>1</v>
      </c>
      <c r="F29" s="35"/>
      <c r="G29" s="35"/>
      <c r="H29" s="35"/>
      <c r="I29" s="136"/>
      <c r="J29" s="136"/>
      <c r="K29" s="136"/>
      <c r="L29" s="138"/>
      <c r="S29" s="136"/>
      <c r="T29" s="136"/>
      <c r="U29" s="136"/>
      <c r="V29" s="136"/>
      <c r="W29" s="136"/>
      <c r="X29" s="136"/>
      <c r="Y29" s="136"/>
      <c r="Z29" s="136"/>
      <c r="AA29" s="136"/>
      <c r="AB29" s="136"/>
      <c r="AC29" s="136"/>
      <c r="AD29" s="136"/>
      <c r="AE29" s="136"/>
    </row>
    <row r="30" s="2" customFormat="1" ht="6.96" customHeight="1">
      <c r="A30" s="37"/>
      <c r="B30" s="38"/>
      <c r="C30" s="37"/>
      <c r="D30" s="37"/>
      <c r="E30" s="37"/>
      <c r="F30" s="37"/>
      <c r="G30" s="37"/>
      <c r="H30" s="37"/>
      <c r="I30" s="37"/>
      <c r="J30" s="37"/>
      <c r="K30" s="37"/>
      <c r="L30" s="59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</row>
    <row r="31" s="2" customFormat="1" ht="6.96" customHeight="1">
      <c r="A31" s="37"/>
      <c r="B31" s="38"/>
      <c r="C31" s="37"/>
      <c r="D31" s="94"/>
      <c r="E31" s="94"/>
      <c r="F31" s="94"/>
      <c r="G31" s="94"/>
      <c r="H31" s="94"/>
      <c r="I31" s="94"/>
      <c r="J31" s="94"/>
      <c r="K31" s="94"/>
      <c r="L31" s="59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</row>
    <row r="32" s="2" customFormat="1" ht="14.4" customHeight="1">
      <c r="A32" s="37"/>
      <c r="B32" s="38"/>
      <c r="C32" s="37"/>
      <c r="D32" s="26" t="s">
        <v>228</v>
      </c>
      <c r="E32" s="37"/>
      <c r="F32" s="37"/>
      <c r="G32" s="37"/>
      <c r="H32" s="37"/>
      <c r="I32" s="37"/>
      <c r="J32" s="139">
        <f>J98</f>
        <v>0</v>
      </c>
      <c r="K32" s="37"/>
      <c r="L32" s="59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</row>
    <row r="33" s="2" customFormat="1" ht="14.4" customHeight="1">
      <c r="A33" s="37"/>
      <c r="B33" s="38"/>
      <c r="C33" s="37"/>
      <c r="D33" s="140" t="s">
        <v>229</v>
      </c>
      <c r="E33" s="37"/>
      <c r="F33" s="37"/>
      <c r="G33" s="37"/>
      <c r="H33" s="37"/>
      <c r="I33" s="37"/>
      <c r="J33" s="139">
        <f>J110</f>
        <v>0</v>
      </c>
      <c r="K33" s="37"/>
      <c r="L33" s="59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</row>
    <row r="34" s="2" customFormat="1" ht="25.44" customHeight="1">
      <c r="A34" s="37"/>
      <c r="B34" s="38"/>
      <c r="C34" s="37"/>
      <c r="D34" s="141" t="s">
        <v>35</v>
      </c>
      <c r="E34" s="37"/>
      <c r="F34" s="37"/>
      <c r="G34" s="37"/>
      <c r="H34" s="37"/>
      <c r="I34" s="37"/>
      <c r="J34" s="100">
        <f>ROUND(J32 + J33, 2)</f>
        <v>0</v>
      </c>
      <c r="K34" s="37"/>
      <c r="L34" s="59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</row>
    <row r="35" s="2" customFormat="1" ht="6.96" customHeight="1">
      <c r="A35" s="37"/>
      <c r="B35" s="38"/>
      <c r="C35" s="37"/>
      <c r="D35" s="94"/>
      <c r="E35" s="94"/>
      <c r="F35" s="94"/>
      <c r="G35" s="94"/>
      <c r="H35" s="94"/>
      <c r="I35" s="94"/>
      <c r="J35" s="94"/>
      <c r="K35" s="94"/>
      <c r="L35" s="59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</row>
    <row r="36" s="2" customFormat="1" ht="14.4" customHeight="1">
      <c r="A36" s="37"/>
      <c r="B36" s="38"/>
      <c r="C36" s="37"/>
      <c r="D36" s="37"/>
      <c r="E36" s="37"/>
      <c r="F36" s="42" t="s">
        <v>37</v>
      </c>
      <c r="G36" s="37"/>
      <c r="H36" s="37"/>
      <c r="I36" s="42" t="s">
        <v>36</v>
      </c>
      <c r="J36" s="42" t="s">
        <v>38</v>
      </c>
      <c r="K36" s="37"/>
      <c r="L36" s="59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</row>
    <row r="37" s="2" customFormat="1" ht="14.4" customHeight="1">
      <c r="A37" s="37"/>
      <c r="B37" s="38"/>
      <c r="C37" s="37"/>
      <c r="D37" s="135" t="s">
        <v>39</v>
      </c>
      <c r="E37" s="44" t="s">
        <v>40</v>
      </c>
      <c r="F37" s="142">
        <f>ROUND((SUM(BE110:BE117) + SUM(BE139:BE356)),  2)</f>
        <v>0</v>
      </c>
      <c r="G37" s="143"/>
      <c r="H37" s="143"/>
      <c r="I37" s="144">
        <v>0.20000000000000001</v>
      </c>
      <c r="J37" s="142">
        <f>ROUND(((SUM(BE110:BE117) + SUM(BE139:BE356))*I37),  2)</f>
        <v>0</v>
      </c>
      <c r="K37" s="37"/>
      <c r="L37" s="59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</row>
    <row r="38" s="2" customFormat="1" ht="14.4" customHeight="1">
      <c r="A38" s="37"/>
      <c r="B38" s="38"/>
      <c r="C38" s="37"/>
      <c r="D38" s="37"/>
      <c r="E38" s="44" t="s">
        <v>41</v>
      </c>
      <c r="F38" s="142">
        <f>ROUND((SUM(BF110:BF117) + SUM(BF139:BF356)),  2)</f>
        <v>0</v>
      </c>
      <c r="G38" s="143"/>
      <c r="H38" s="143"/>
      <c r="I38" s="144">
        <v>0.20000000000000001</v>
      </c>
      <c r="J38" s="142">
        <f>ROUND(((SUM(BF110:BF117) + SUM(BF139:BF356))*I38),  2)</f>
        <v>0</v>
      </c>
      <c r="K38" s="37"/>
      <c r="L38" s="59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</row>
    <row r="39" hidden="1" s="2" customFormat="1" ht="14.4" customHeight="1">
      <c r="A39" s="37"/>
      <c r="B39" s="38"/>
      <c r="C39" s="37"/>
      <c r="D39" s="37"/>
      <c r="E39" s="31" t="s">
        <v>42</v>
      </c>
      <c r="F39" s="145">
        <f>ROUND((SUM(BG110:BG117) + SUM(BG139:BG356)),  2)</f>
        <v>0</v>
      </c>
      <c r="G39" s="37"/>
      <c r="H39" s="37"/>
      <c r="I39" s="146">
        <v>0.20000000000000001</v>
      </c>
      <c r="J39" s="145">
        <f>0</f>
        <v>0</v>
      </c>
      <c r="K39" s="37"/>
      <c r="L39" s="59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</row>
    <row r="40" hidden="1" s="2" customFormat="1" ht="14.4" customHeight="1">
      <c r="A40" s="37"/>
      <c r="B40" s="38"/>
      <c r="C40" s="37"/>
      <c r="D40" s="37"/>
      <c r="E40" s="31" t="s">
        <v>43</v>
      </c>
      <c r="F40" s="145">
        <f>ROUND((SUM(BH110:BH117) + SUM(BH139:BH356)),  2)</f>
        <v>0</v>
      </c>
      <c r="G40" s="37"/>
      <c r="H40" s="37"/>
      <c r="I40" s="146">
        <v>0.20000000000000001</v>
      </c>
      <c r="J40" s="145">
        <f>0</f>
        <v>0</v>
      </c>
      <c r="K40" s="37"/>
      <c r="L40" s="59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</row>
    <row r="41" hidden="1" s="2" customFormat="1" ht="14.4" customHeight="1">
      <c r="A41" s="37"/>
      <c r="B41" s="38"/>
      <c r="C41" s="37"/>
      <c r="D41" s="37"/>
      <c r="E41" s="44" t="s">
        <v>44</v>
      </c>
      <c r="F41" s="142">
        <f>ROUND((SUM(BI110:BI117) + SUM(BI139:BI356)),  2)</f>
        <v>0</v>
      </c>
      <c r="G41" s="143"/>
      <c r="H41" s="143"/>
      <c r="I41" s="144">
        <v>0</v>
      </c>
      <c r="J41" s="142">
        <f>0</f>
        <v>0</v>
      </c>
      <c r="K41" s="37"/>
      <c r="L41" s="59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</row>
    <row r="42" s="2" customFormat="1" ht="6.96" customHeight="1">
      <c r="A42" s="37"/>
      <c r="B42" s="38"/>
      <c r="C42" s="37"/>
      <c r="D42" s="37"/>
      <c r="E42" s="37"/>
      <c r="F42" s="37"/>
      <c r="G42" s="37"/>
      <c r="H42" s="37"/>
      <c r="I42" s="37"/>
      <c r="J42" s="37"/>
      <c r="K42" s="37"/>
      <c r="L42" s="59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</row>
    <row r="43" s="2" customFormat="1" ht="25.44" customHeight="1">
      <c r="A43" s="37"/>
      <c r="B43" s="38"/>
      <c r="C43" s="147"/>
      <c r="D43" s="148" t="s">
        <v>45</v>
      </c>
      <c r="E43" s="85"/>
      <c r="F43" s="85"/>
      <c r="G43" s="149" t="s">
        <v>46</v>
      </c>
      <c r="H43" s="150" t="s">
        <v>47</v>
      </c>
      <c r="I43" s="85"/>
      <c r="J43" s="151">
        <f>SUM(J34:J41)</f>
        <v>0</v>
      </c>
      <c r="K43" s="152"/>
      <c r="L43" s="59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</row>
    <row r="44" s="2" customFormat="1" ht="14.4" customHeight="1">
      <c r="A44" s="37"/>
      <c r="B44" s="38"/>
      <c r="C44" s="37"/>
      <c r="D44" s="37"/>
      <c r="E44" s="37"/>
      <c r="F44" s="37"/>
      <c r="G44" s="37"/>
      <c r="H44" s="37"/>
      <c r="I44" s="37"/>
      <c r="J44" s="37"/>
      <c r="K44" s="37"/>
      <c r="L44" s="59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</row>
    <row r="45" s="1" customFormat="1" ht="14.4" customHeight="1">
      <c r="B45" s="21"/>
      <c r="L45" s="21"/>
    </row>
    <row r="46" s="1" customFormat="1" ht="14.4" customHeight="1">
      <c r="B46" s="21"/>
      <c r="L46" s="21"/>
    </row>
    <row r="47" s="1" customFormat="1" ht="14.4" customHeight="1">
      <c r="B47" s="21"/>
      <c r="L47" s="21"/>
    </row>
    <row r="48" s="1" customFormat="1" ht="14.4" customHeight="1">
      <c r="B48" s="21"/>
      <c r="L48" s="21"/>
    </row>
    <row r="49" s="1" customFormat="1" ht="14.4" customHeight="1">
      <c r="B49" s="21"/>
      <c r="L49" s="21"/>
    </row>
    <row r="50" s="2" customFormat="1" ht="14.4" customHeight="1">
      <c r="B50" s="59"/>
      <c r="D50" s="60" t="s">
        <v>48</v>
      </c>
      <c r="E50" s="61"/>
      <c r="F50" s="61"/>
      <c r="G50" s="60" t="s">
        <v>49</v>
      </c>
      <c r="H50" s="61"/>
      <c r="I50" s="61"/>
      <c r="J50" s="61"/>
      <c r="K50" s="61"/>
      <c r="L50" s="59"/>
    </row>
    <row r="51">
      <c r="B51" s="21"/>
      <c r="L51" s="21"/>
    </row>
    <row r="52">
      <c r="B52" s="21"/>
      <c r="L52" s="21"/>
    </row>
    <row r="53">
      <c r="B53" s="21"/>
      <c r="L53" s="21"/>
    </row>
    <row r="54">
      <c r="B54" s="21"/>
      <c r="L54" s="21"/>
    </row>
    <row r="55">
      <c r="B55" s="21"/>
      <c r="L55" s="21"/>
    </row>
    <row r="56">
      <c r="B56" s="21"/>
      <c r="L56" s="21"/>
    </row>
    <row r="57">
      <c r="B57" s="21"/>
      <c r="L57" s="21"/>
    </row>
    <row r="58">
      <c r="B58" s="21"/>
      <c r="L58" s="21"/>
    </row>
    <row r="59">
      <c r="B59" s="21"/>
      <c r="L59" s="21"/>
    </row>
    <row r="60">
      <c r="B60" s="21"/>
      <c r="L60" s="21"/>
    </row>
    <row r="61" s="2" customFormat="1">
      <c r="A61" s="37"/>
      <c r="B61" s="38"/>
      <c r="C61" s="37"/>
      <c r="D61" s="62" t="s">
        <v>50</v>
      </c>
      <c r="E61" s="40"/>
      <c r="F61" s="153" t="s">
        <v>51</v>
      </c>
      <c r="G61" s="62" t="s">
        <v>50</v>
      </c>
      <c r="H61" s="40"/>
      <c r="I61" s="40"/>
      <c r="J61" s="154" t="s">
        <v>51</v>
      </c>
      <c r="K61" s="40"/>
      <c r="L61" s="59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</row>
    <row r="62">
      <c r="B62" s="21"/>
      <c r="L62" s="21"/>
    </row>
    <row r="63">
      <c r="B63" s="21"/>
      <c r="L63" s="21"/>
    </row>
    <row r="64">
      <c r="B64" s="21"/>
      <c r="L64" s="21"/>
    </row>
    <row r="65" s="2" customFormat="1">
      <c r="A65" s="37"/>
      <c r="B65" s="38"/>
      <c r="C65" s="37"/>
      <c r="D65" s="60" t="s">
        <v>52</v>
      </c>
      <c r="E65" s="63"/>
      <c r="F65" s="63"/>
      <c r="G65" s="60" t="s">
        <v>53</v>
      </c>
      <c r="H65" s="63"/>
      <c r="I65" s="63"/>
      <c r="J65" s="63"/>
      <c r="K65" s="63"/>
      <c r="L65" s="59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</row>
    <row r="66">
      <c r="B66" s="21"/>
      <c r="L66" s="21"/>
    </row>
    <row r="67">
      <c r="B67" s="21"/>
      <c r="L67" s="21"/>
    </row>
    <row r="68">
      <c r="B68" s="21"/>
      <c r="L68" s="21"/>
    </row>
    <row r="69">
      <c r="B69" s="21"/>
      <c r="L69" s="21"/>
    </row>
    <row r="70">
      <c r="B70" s="21"/>
      <c r="L70" s="21"/>
    </row>
    <row r="71">
      <c r="B71" s="21"/>
      <c r="L71" s="21"/>
    </row>
    <row r="72">
      <c r="B72" s="21"/>
      <c r="L72" s="21"/>
    </row>
    <row r="73">
      <c r="B73" s="21"/>
      <c r="L73" s="21"/>
    </row>
    <row r="74">
      <c r="B74" s="21"/>
      <c r="L74" s="21"/>
    </row>
    <row r="75">
      <c r="B75" s="21"/>
      <c r="L75" s="21"/>
    </row>
    <row r="76" s="2" customFormat="1">
      <c r="A76" s="37"/>
      <c r="B76" s="38"/>
      <c r="C76" s="37"/>
      <c r="D76" s="62" t="s">
        <v>50</v>
      </c>
      <c r="E76" s="40"/>
      <c r="F76" s="153" t="s">
        <v>51</v>
      </c>
      <c r="G76" s="62" t="s">
        <v>50</v>
      </c>
      <c r="H76" s="40"/>
      <c r="I76" s="40"/>
      <c r="J76" s="154" t="s">
        <v>51</v>
      </c>
      <c r="K76" s="40"/>
      <c r="L76" s="59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</row>
    <row r="77" s="2" customFormat="1" ht="14.4" customHeight="1">
      <c r="A77" s="37"/>
      <c r="B77" s="64"/>
      <c r="C77" s="65"/>
      <c r="D77" s="65"/>
      <c r="E77" s="65"/>
      <c r="F77" s="65"/>
      <c r="G77" s="65"/>
      <c r="H77" s="65"/>
      <c r="I77" s="65"/>
      <c r="J77" s="65"/>
      <c r="K77" s="65"/>
      <c r="L77" s="59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</row>
    <row r="81" s="2" customFormat="1" ht="6.96" customHeight="1">
      <c r="A81" s="37"/>
      <c r="B81" s="66"/>
      <c r="C81" s="67"/>
      <c r="D81" s="67"/>
      <c r="E81" s="67"/>
      <c r="F81" s="67"/>
      <c r="G81" s="67"/>
      <c r="H81" s="67"/>
      <c r="I81" s="67"/>
      <c r="J81" s="67"/>
      <c r="K81" s="67"/>
      <c r="L81" s="59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</row>
    <row r="82" s="2" customFormat="1" ht="24.96" customHeight="1">
      <c r="A82" s="37"/>
      <c r="B82" s="38"/>
      <c r="C82" s="22" t="s">
        <v>230</v>
      </c>
      <c r="D82" s="37"/>
      <c r="E82" s="37"/>
      <c r="F82" s="37"/>
      <c r="G82" s="37"/>
      <c r="H82" s="37"/>
      <c r="I82" s="37"/>
      <c r="J82" s="37"/>
      <c r="K82" s="37"/>
      <c r="L82" s="59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</row>
    <row r="83" s="2" customFormat="1" ht="6.96" customHeight="1">
      <c r="A83" s="37"/>
      <c r="B83" s="38"/>
      <c r="C83" s="37"/>
      <c r="D83" s="37"/>
      <c r="E83" s="37"/>
      <c r="F83" s="37"/>
      <c r="G83" s="37"/>
      <c r="H83" s="37"/>
      <c r="I83" s="37"/>
      <c r="J83" s="37"/>
      <c r="K83" s="37"/>
      <c r="L83" s="59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</row>
    <row r="84" s="2" customFormat="1" ht="12" customHeight="1">
      <c r="A84" s="37"/>
      <c r="B84" s="38"/>
      <c r="C84" s="31" t="s">
        <v>15</v>
      </c>
      <c r="D84" s="37"/>
      <c r="E84" s="37"/>
      <c r="F84" s="37"/>
      <c r="G84" s="37"/>
      <c r="H84" s="37"/>
      <c r="I84" s="37"/>
      <c r="J84" s="37"/>
      <c r="K84" s="37"/>
      <c r="L84" s="59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</row>
    <row r="85" s="2" customFormat="1" ht="26.25" customHeight="1">
      <c r="A85" s="37"/>
      <c r="B85" s="38"/>
      <c r="C85" s="37"/>
      <c r="D85" s="37"/>
      <c r="E85" s="134" t="str">
        <f>E7</f>
        <v>Komplexná rekonštrukcia a realizácia nadstavby budovy študenského domova4,Tr. SNP53,Banská Bystrica</v>
      </c>
      <c r="F85" s="31"/>
      <c r="G85" s="31"/>
      <c r="H85" s="31"/>
      <c r="I85" s="37"/>
      <c r="J85" s="37"/>
      <c r="K85" s="37"/>
      <c r="L85" s="59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</row>
    <row r="86" s="1" customFormat="1" ht="12" customHeight="1">
      <c r="B86" s="21"/>
      <c r="C86" s="31" t="s">
        <v>222</v>
      </c>
      <c r="L86" s="21"/>
    </row>
    <row r="87" s="2" customFormat="1" ht="16.5" customHeight="1">
      <c r="A87" s="37"/>
      <c r="B87" s="38"/>
      <c r="C87" s="37"/>
      <c r="D87" s="37"/>
      <c r="E87" s="134" t="s">
        <v>5317</v>
      </c>
      <c r="F87" s="37"/>
      <c r="G87" s="37"/>
      <c r="H87" s="37"/>
      <c r="I87" s="37"/>
      <c r="J87" s="37"/>
      <c r="K87" s="37"/>
      <c r="L87" s="59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</row>
    <row r="88" s="2" customFormat="1" ht="12" customHeight="1">
      <c r="A88" s="37"/>
      <c r="B88" s="38"/>
      <c r="C88" s="31" t="s">
        <v>224</v>
      </c>
      <c r="D88" s="37"/>
      <c r="E88" s="37"/>
      <c r="F88" s="37"/>
      <c r="G88" s="37"/>
      <c r="H88" s="37"/>
      <c r="I88" s="37"/>
      <c r="J88" s="37"/>
      <c r="K88" s="37"/>
      <c r="L88" s="59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</row>
    <row r="89" s="2" customFormat="1" ht="16.5" customHeight="1">
      <c r="A89" s="37"/>
      <c r="B89" s="38"/>
      <c r="C89" s="37"/>
      <c r="D89" s="37"/>
      <c r="E89" s="71" t="str">
        <f>E11</f>
        <v>zt - Zdravotechnická inštalácia</v>
      </c>
      <c r="F89" s="37"/>
      <c r="G89" s="37"/>
      <c r="H89" s="37"/>
      <c r="I89" s="37"/>
      <c r="J89" s="37"/>
      <c r="K89" s="37"/>
      <c r="L89" s="59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</row>
    <row r="90" s="2" customFormat="1" ht="6.96" customHeight="1">
      <c r="A90" s="37"/>
      <c r="B90" s="38"/>
      <c r="C90" s="37"/>
      <c r="D90" s="37"/>
      <c r="E90" s="37"/>
      <c r="F90" s="37"/>
      <c r="G90" s="37"/>
      <c r="H90" s="37"/>
      <c r="I90" s="37"/>
      <c r="J90" s="37"/>
      <c r="K90" s="37"/>
      <c r="L90" s="59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</row>
    <row r="91" s="2" customFormat="1" ht="12" customHeight="1">
      <c r="A91" s="37"/>
      <c r="B91" s="38"/>
      <c r="C91" s="31" t="s">
        <v>19</v>
      </c>
      <c r="D91" s="37"/>
      <c r="E91" s="37"/>
      <c r="F91" s="26" t="str">
        <f>F14</f>
        <v xml:space="preserve"> </v>
      </c>
      <c r="G91" s="37"/>
      <c r="H91" s="37"/>
      <c r="I91" s="31" t="s">
        <v>21</v>
      </c>
      <c r="J91" s="73" t="str">
        <f>IF(J14="","",J14)</f>
        <v>10. 9. 2024</v>
      </c>
      <c r="K91" s="37"/>
      <c r="L91" s="59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</row>
    <row r="92" s="2" customFormat="1" ht="6.96" customHeight="1">
      <c r="A92" s="37"/>
      <c r="B92" s="38"/>
      <c r="C92" s="37"/>
      <c r="D92" s="37"/>
      <c r="E92" s="37"/>
      <c r="F92" s="37"/>
      <c r="G92" s="37"/>
      <c r="H92" s="37"/>
      <c r="I92" s="37"/>
      <c r="J92" s="37"/>
      <c r="K92" s="37"/>
      <c r="L92" s="59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</row>
    <row r="93" s="2" customFormat="1" ht="15.15" customHeight="1">
      <c r="A93" s="37"/>
      <c r="B93" s="38"/>
      <c r="C93" s="31" t="s">
        <v>23</v>
      </c>
      <c r="D93" s="37"/>
      <c r="E93" s="37"/>
      <c r="F93" s="26" t="str">
        <f>E17</f>
        <v>Univerzita Mateja Bela v Banskej Bystrici</v>
      </c>
      <c r="G93" s="37"/>
      <c r="H93" s="37"/>
      <c r="I93" s="31" t="s">
        <v>29</v>
      </c>
      <c r="J93" s="35" t="str">
        <f>E23</f>
        <v>Insvet s.r.o.,Koeice</v>
      </c>
      <c r="K93" s="37"/>
      <c r="L93" s="59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</row>
    <row r="94" s="2" customFormat="1" ht="15.15" customHeight="1">
      <c r="A94" s="37"/>
      <c r="B94" s="38"/>
      <c r="C94" s="31" t="s">
        <v>27</v>
      </c>
      <c r="D94" s="37"/>
      <c r="E94" s="37"/>
      <c r="F94" s="26" t="str">
        <f>IF(E20="","",E20)</f>
        <v>Vyplň údaj</v>
      </c>
      <c r="G94" s="37"/>
      <c r="H94" s="37"/>
      <c r="I94" s="31" t="s">
        <v>32</v>
      </c>
      <c r="J94" s="35" t="str">
        <f>E26</f>
        <v xml:space="preserve"> </v>
      </c>
      <c r="K94" s="37"/>
      <c r="L94" s="59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</row>
    <row r="95" s="2" customFormat="1" ht="10.32" customHeight="1">
      <c r="A95" s="37"/>
      <c r="B95" s="38"/>
      <c r="C95" s="37"/>
      <c r="D95" s="37"/>
      <c r="E95" s="37"/>
      <c r="F95" s="37"/>
      <c r="G95" s="37"/>
      <c r="H95" s="37"/>
      <c r="I95" s="37"/>
      <c r="J95" s="37"/>
      <c r="K95" s="37"/>
      <c r="L95" s="59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</row>
    <row r="96" s="2" customFormat="1" ht="29.28" customHeight="1">
      <c r="A96" s="37"/>
      <c r="B96" s="38"/>
      <c r="C96" s="155" t="s">
        <v>231</v>
      </c>
      <c r="D96" s="147"/>
      <c r="E96" s="147"/>
      <c r="F96" s="147"/>
      <c r="G96" s="147"/>
      <c r="H96" s="147"/>
      <c r="I96" s="147"/>
      <c r="J96" s="156" t="s">
        <v>232</v>
      </c>
      <c r="K96" s="147"/>
      <c r="L96" s="59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</row>
    <row r="97" s="2" customFormat="1" ht="10.32" customHeight="1">
      <c r="A97" s="37"/>
      <c r="B97" s="38"/>
      <c r="C97" s="37"/>
      <c r="D97" s="37"/>
      <c r="E97" s="37"/>
      <c r="F97" s="37"/>
      <c r="G97" s="37"/>
      <c r="H97" s="37"/>
      <c r="I97" s="37"/>
      <c r="J97" s="37"/>
      <c r="K97" s="37"/>
      <c r="L97" s="59"/>
      <c r="S97" s="37"/>
      <c r="T97" s="37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</row>
    <row r="98" s="2" customFormat="1" ht="22.8" customHeight="1">
      <c r="A98" s="37"/>
      <c r="B98" s="38"/>
      <c r="C98" s="157" t="s">
        <v>233</v>
      </c>
      <c r="D98" s="37"/>
      <c r="E98" s="37"/>
      <c r="F98" s="37"/>
      <c r="G98" s="37"/>
      <c r="H98" s="37"/>
      <c r="I98" s="37"/>
      <c r="J98" s="100">
        <f>J139</f>
        <v>0</v>
      </c>
      <c r="K98" s="37"/>
      <c r="L98" s="59"/>
      <c r="S98" s="37"/>
      <c r="T98" s="37"/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  <c r="AU98" s="18" t="s">
        <v>234</v>
      </c>
    </row>
    <row r="99" s="9" customFormat="1" ht="24.96" customHeight="1">
      <c r="A99" s="9"/>
      <c r="B99" s="158"/>
      <c r="C99" s="9"/>
      <c r="D99" s="159" t="s">
        <v>2821</v>
      </c>
      <c r="E99" s="160"/>
      <c r="F99" s="160"/>
      <c r="G99" s="160"/>
      <c r="H99" s="160"/>
      <c r="I99" s="160"/>
      <c r="J99" s="161">
        <f>J140</f>
        <v>0</v>
      </c>
      <c r="K99" s="9"/>
      <c r="L99" s="158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</row>
    <row r="100" s="10" customFormat="1" ht="19.92" customHeight="1">
      <c r="A100" s="10"/>
      <c r="B100" s="162"/>
      <c r="C100" s="10"/>
      <c r="D100" s="163" t="s">
        <v>2822</v>
      </c>
      <c r="E100" s="164"/>
      <c r="F100" s="164"/>
      <c r="G100" s="164"/>
      <c r="H100" s="164"/>
      <c r="I100" s="164"/>
      <c r="J100" s="165">
        <f>J141</f>
        <v>0</v>
      </c>
      <c r="K100" s="10"/>
      <c r="L100" s="162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s="10" customFormat="1" ht="19.92" customHeight="1">
      <c r="A101" s="10"/>
      <c r="B101" s="162"/>
      <c r="C101" s="10"/>
      <c r="D101" s="163" t="s">
        <v>2823</v>
      </c>
      <c r="E101" s="164"/>
      <c r="F101" s="164"/>
      <c r="G101" s="164"/>
      <c r="H101" s="164"/>
      <c r="I101" s="164"/>
      <c r="J101" s="165">
        <f>J146</f>
        <v>0</v>
      </c>
      <c r="K101" s="10"/>
      <c r="L101" s="162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</row>
    <row r="102" s="9" customFormat="1" ht="24.96" customHeight="1">
      <c r="A102" s="9"/>
      <c r="B102" s="158"/>
      <c r="C102" s="9"/>
      <c r="D102" s="159" t="s">
        <v>2824</v>
      </c>
      <c r="E102" s="160"/>
      <c r="F102" s="160"/>
      <c r="G102" s="160"/>
      <c r="H102" s="160"/>
      <c r="I102" s="160"/>
      <c r="J102" s="161">
        <f>J154</f>
        <v>0</v>
      </c>
      <c r="K102" s="9"/>
      <c r="L102" s="158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</row>
    <row r="103" s="10" customFormat="1" ht="19.92" customHeight="1">
      <c r="A103" s="10"/>
      <c r="B103" s="162"/>
      <c r="C103" s="10"/>
      <c r="D103" s="163" t="s">
        <v>2825</v>
      </c>
      <c r="E103" s="164"/>
      <c r="F103" s="164"/>
      <c r="G103" s="164"/>
      <c r="H103" s="164"/>
      <c r="I103" s="164"/>
      <c r="J103" s="165">
        <f>J155</f>
        <v>0</v>
      </c>
      <c r="K103" s="10"/>
      <c r="L103" s="162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</row>
    <row r="104" s="10" customFormat="1" ht="19.92" customHeight="1">
      <c r="A104" s="10"/>
      <c r="B104" s="162"/>
      <c r="C104" s="10"/>
      <c r="D104" s="163" t="s">
        <v>2826</v>
      </c>
      <c r="E104" s="164"/>
      <c r="F104" s="164"/>
      <c r="G104" s="164"/>
      <c r="H104" s="164"/>
      <c r="I104" s="164"/>
      <c r="J104" s="165">
        <f>J182</f>
        <v>0</v>
      </c>
      <c r="K104" s="10"/>
      <c r="L104" s="162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</row>
    <row r="105" s="10" customFormat="1" ht="19.92" customHeight="1">
      <c r="A105" s="10"/>
      <c r="B105" s="162"/>
      <c r="C105" s="10"/>
      <c r="D105" s="163" t="s">
        <v>2827</v>
      </c>
      <c r="E105" s="164"/>
      <c r="F105" s="164"/>
      <c r="G105" s="164"/>
      <c r="H105" s="164"/>
      <c r="I105" s="164"/>
      <c r="J105" s="165">
        <f>J224</f>
        <v>0</v>
      </c>
      <c r="K105" s="10"/>
      <c r="L105" s="162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</row>
    <row r="106" s="10" customFormat="1" ht="19.92" customHeight="1">
      <c r="A106" s="10"/>
      <c r="B106" s="162"/>
      <c r="C106" s="10"/>
      <c r="D106" s="163" t="s">
        <v>6284</v>
      </c>
      <c r="E106" s="164"/>
      <c r="F106" s="164"/>
      <c r="G106" s="164"/>
      <c r="H106" s="164"/>
      <c r="I106" s="164"/>
      <c r="J106" s="165">
        <f>J278</f>
        <v>0</v>
      </c>
      <c r="K106" s="10"/>
      <c r="L106" s="162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</row>
    <row r="107" s="10" customFormat="1" ht="19.92" customHeight="1">
      <c r="A107" s="10"/>
      <c r="B107" s="162"/>
      <c r="C107" s="10"/>
      <c r="D107" s="163" t="s">
        <v>2828</v>
      </c>
      <c r="E107" s="164"/>
      <c r="F107" s="164"/>
      <c r="G107" s="164"/>
      <c r="H107" s="164"/>
      <c r="I107" s="164"/>
      <c r="J107" s="165">
        <f>J283</f>
        <v>0</v>
      </c>
      <c r="K107" s="10"/>
      <c r="L107" s="162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</row>
    <row r="108" s="2" customFormat="1" ht="21.84" customHeight="1">
      <c r="A108" s="37"/>
      <c r="B108" s="38"/>
      <c r="C108" s="37"/>
      <c r="D108" s="37"/>
      <c r="E108" s="37"/>
      <c r="F108" s="37"/>
      <c r="G108" s="37"/>
      <c r="H108" s="37"/>
      <c r="I108" s="37"/>
      <c r="J108" s="37"/>
      <c r="K108" s="37"/>
      <c r="L108" s="59"/>
      <c r="S108" s="37"/>
      <c r="T108" s="37"/>
      <c r="U108" s="37"/>
      <c r="V108" s="37"/>
      <c r="W108" s="37"/>
      <c r="X108" s="37"/>
      <c r="Y108" s="37"/>
      <c r="Z108" s="37"/>
      <c r="AA108" s="37"/>
      <c r="AB108" s="37"/>
      <c r="AC108" s="37"/>
      <c r="AD108" s="37"/>
      <c r="AE108" s="37"/>
    </row>
    <row r="109" s="2" customFormat="1" ht="6.96" customHeight="1">
      <c r="A109" s="37"/>
      <c r="B109" s="38"/>
      <c r="C109" s="37"/>
      <c r="D109" s="37"/>
      <c r="E109" s="37"/>
      <c r="F109" s="37"/>
      <c r="G109" s="37"/>
      <c r="H109" s="37"/>
      <c r="I109" s="37"/>
      <c r="J109" s="37"/>
      <c r="K109" s="37"/>
      <c r="L109" s="59"/>
      <c r="S109" s="37"/>
      <c r="T109" s="37"/>
      <c r="U109" s="37"/>
      <c r="V109" s="37"/>
      <c r="W109" s="37"/>
      <c r="X109" s="37"/>
      <c r="Y109" s="37"/>
      <c r="Z109" s="37"/>
      <c r="AA109" s="37"/>
      <c r="AB109" s="37"/>
      <c r="AC109" s="37"/>
      <c r="AD109" s="37"/>
      <c r="AE109" s="37"/>
    </row>
    <row r="110" s="2" customFormat="1" ht="29.28" customHeight="1">
      <c r="A110" s="37"/>
      <c r="B110" s="38"/>
      <c r="C110" s="157" t="s">
        <v>259</v>
      </c>
      <c r="D110" s="37"/>
      <c r="E110" s="37"/>
      <c r="F110" s="37"/>
      <c r="G110" s="37"/>
      <c r="H110" s="37"/>
      <c r="I110" s="37"/>
      <c r="J110" s="166">
        <f>ROUND(J111 + J112 + J113 + J114 + J115 + J116,2)</f>
        <v>0</v>
      </c>
      <c r="K110" s="37"/>
      <c r="L110" s="59"/>
      <c r="N110" s="167" t="s">
        <v>39</v>
      </c>
      <c r="S110" s="37"/>
      <c r="T110" s="37"/>
      <c r="U110" s="37"/>
      <c r="V110" s="37"/>
      <c r="W110" s="37"/>
      <c r="X110" s="37"/>
      <c r="Y110" s="37"/>
      <c r="Z110" s="37"/>
      <c r="AA110" s="37"/>
      <c r="AB110" s="37"/>
      <c r="AC110" s="37"/>
      <c r="AD110" s="37"/>
      <c r="AE110" s="37"/>
    </row>
    <row r="111" s="2" customFormat="1" ht="18" customHeight="1">
      <c r="A111" s="37"/>
      <c r="B111" s="168"/>
      <c r="C111" s="169"/>
      <c r="D111" s="170" t="s">
        <v>260</v>
      </c>
      <c r="E111" s="171"/>
      <c r="F111" s="171"/>
      <c r="G111" s="169"/>
      <c r="H111" s="169"/>
      <c r="I111" s="169"/>
      <c r="J111" s="172">
        <v>0</v>
      </c>
      <c r="K111" s="169"/>
      <c r="L111" s="173"/>
      <c r="M111" s="174"/>
      <c r="N111" s="175" t="s">
        <v>41</v>
      </c>
      <c r="O111" s="174"/>
      <c r="P111" s="174"/>
      <c r="Q111" s="174"/>
      <c r="R111" s="174"/>
      <c r="S111" s="169"/>
      <c r="T111" s="169"/>
      <c r="U111" s="169"/>
      <c r="V111" s="169"/>
      <c r="W111" s="169"/>
      <c r="X111" s="169"/>
      <c r="Y111" s="169"/>
      <c r="Z111" s="169"/>
      <c r="AA111" s="169"/>
      <c r="AB111" s="169"/>
      <c r="AC111" s="169"/>
      <c r="AD111" s="169"/>
      <c r="AE111" s="169"/>
      <c r="AF111" s="174"/>
      <c r="AG111" s="174"/>
      <c r="AH111" s="174"/>
      <c r="AI111" s="174"/>
      <c r="AJ111" s="174"/>
      <c r="AK111" s="174"/>
      <c r="AL111" s="174"/>
      <c r="AM111" s="174"/>
      <c r="AN111" s="174"/>
      <c r="AO111" s="174"/>
      <c r="AP111" s="174"/>
      <c r="AQ111" s="174"/>
      <c r="AR111" s="174"/>
      <c r="AS111" s="174"/>
      <c r="AT111" s="174"/>
      <c r="AU111" s="174"/>
      <c r="AV111" s="174"/>
      <c r="AW111" s="174"/>
      <c r="AX111" s="174"/>
      <c r="AY111" s="176" t="s">
        <v>261</v>
      </c>
      <c r="AZ111" s="174"/>
      <c r="BA111" s="174"/>
      <c r="BB111" s="174"/>
      <c r="BC111" s="174"/>
      <c r="BD111" s="174"/>
      <c r="BE111" s="177">
        <f>IF(N111="základná",J111,0)</f>
        <v>0</v>
      </c>
      <c r="BF111" s="177">
        <f>IF(N111="znížená",J111,0)</f>
        <v>0</v>
      </c>
      <c r="BG111" s="177">
        <f>IF(N111="zákl. prenesená",J111,0)</f>
        <v>0</v>
      </c>
      <c r="BH111" s="177">
        <f>IF(N111="zníž. prenesená",J111,0)</f>
        <v>0</v>
      </c>
      <c r="BI111" s="177">
        <f>IF(N111="nulová",J111,0)</f>
        <v>0</v>
      </c>
      <c r="BJ111" s="176" t="s">
        <v>87</v>
      </c>
      <c r="BK111" s="174"/>
      <c r="BL111" s="174"/>
      <c r="BM111" s="174"/>
    </row>
    <row r="112" s="2" customFormat="1" ht="18" customHeight="1">
      <c r="A112" s="37"/>
      <c r="B112" s="168"/>
      <c r="C112" s="169"/>
      <c r="D112" s="170" t="s">
        <v>262</v>
      </c>
      <c r="E112" s="171"/>
      <c r="F112" s="171"/>
      <c r="G112" s="169"/>
      <c r="H112" s="169"/>
      <c r="I112" s="169"/>
      <c r="J112" s="172">
        <v>0</v>
      </c>
      <c r="K112" s="169"/>
      <c r="L112" s="173"/>
      <c r="M112" s="174"/>
      <c r="N112" s="175" t="s">
        <v>41</v>
      </c>
      <c r="O112" s="174"/>
      <c r="P112" s="174"/>
      <c r="Q112" s="174"/>
      <c r="R112" s="174"/>
      <c r="S112" s="169"/>
      <c r="T112" s="169"/>
      <c r="U112" s="169"/>
      <c r="V112" s="169"/>
      <c r="W112" s="169"/>
      <c r="X112" s="169"/>
      <c r="Y112" s="169"/>
      <c r="Z112" s="169"/>
      <c r="AA112" s="169"/>
      <c r="AB112" s="169"/>
      <c r="AC112" s="169"/>
      <c r="AD112" s="169"/>
      <c r="AE112" s="169"/>
      <c r="AF112" s="174"/>
      <c r="AG112" s="174"/>
      <c r="AH112" s="174"/>
      <c r="AI112" s="174"/>
      <c r="AJ112" s="174"/>
      <c r="AK112" s="174"/>
      <c r="AL112" s="174"/>
      <c r="AM112" s="174"/>
      <c r="AN112" s="174"/>
      <c r="AO112" s="174"/>
      <c r="AP112" s="174"/>
      <c r="AQ112" s="174"/>
      <c r="AR112" s="174"/>
      <c r="AS112" s="174"/>
      <c r="AT112" s="174"/>
      <c r="AU112" s="174"/>
      <c r="AV112" s="174"/>
      <c r="AW112" s="174"/>
      <c r="AX112" s="174"/>
      <c r="AY112" s="176" t="s">
        <v>261</v>
      </c>
      <c r="AZ112" s="174"/>
      <c r="BA112" s="174"/>
      <c r="BB112" s="174"/>
      <c r="BC112" s="174"/>
      <c r="BD112" s="174"/>
      <c r="BE112" s="177">
        <f>IF(N112="základná",J112,0)</f>
        <v>0</v>
      </c>
      <c r="BF112" s="177">
        <f>IF(N112="znížená",J112,0)</f>
        <v>0</v>
      </c>
      <c r="BG112" s="177">
        <f>IF(N112="zákl. prenesená",J112,0)</f>
        <v>0</v>
      </c>
      <c r="BH112" s="177">
        <f>IF(N112="zníž. prenesená",J112,0)</f>
        <v>0</v>
      </c>
      <c r="BI112" s="177">
        <f>IF(N112="nulová",J112,0)</f>
        <v>0</v>
      </c>
      <c r="BJ112" s="176" t="s">
        <v>87</v>
      </c>
      <c r="BK112" s="174"/>
      <c r="BL112" s="174"/>
      <c r="BM112" s="174"/>
    </row>
    <row r="113" s="2" customFormat="1" ht="18" customHeight="1">
      <c r="A113" s="37"/>
      <c r="B113" s="168"/>
      <c r="C113" s="169"/>
      <c r="D113" s="170" t="s">
        <v>263</v>
      </c>
      <c r="E113" s="171"/>
      <c r="F113" s="171"/>
      <c r="G113" s="169"/>
      <c r="H113" s="169"/>
      <c r="I113" s="169"/>
      <c r="J113" s="172">
        <v>0</v>
      </c>
      <c r="K113" s="169"/>
      <c r="L113" s="173"/>
      <c r="M113" s="174"/>
      <c r="N113" s="175" t="s">
        <v>41</v>
      </c>
      <c r="O113" s="174"/>
      <c r="P113" s="174"/>
      <c r="Q113" s="174"/>
      <c r="R113" s="174"/>
      <c r="S113" s="169"/>
      <c r="T113" s="169"/>
      <c r="U113" s="169"/>
      <c r="V113" s="169"/>
      <c r="W113" s="169"/>
      <c r="X113" s="169"/>
      <c r="Y113" s="169"/>
      <c r="Z113" s="169"/>
      <c r="AA113" s="169"/>
      <c r="AB113" s="169"/>
      <c r="AC113" s="169"/>
      <c r="AD113" s="169"/>
      <c r="AE113" s="169"/>
      <c r="AF113" s="174"/>
      <c r="AG113" s="174"/>
      <c r="AH113" s="174"/>
      <c r="AI113" s="174"/>
      <c r="AJ113" s="174"/>
      <c r="AK113" s="174"/>
      <c r="AL113" s="174"/>
      <c r="AM113" s="174"/>
      <c r="AN113" s="174"/>
      <c r="AO113" s="174"/>
      <c r="AP113" s="174"/>
      <c r="AQ113" s="174"/>
      <c r="AR113" s="174"/>
      <c r="AS113" s="174"/>
      <c r="AT113" s="174"/>
      <c r="AU113" s="174"/>
      <c r="AV113" s="174"/>
      <c r="AW113" s="174"/>
      <c r="AX113" s="174"/>
      <c r="AY113" s="176" t="s">
        <v>261</v>
      </c>
      <c r="AZ113" s="174"/>
      <c r="BA113" s="174"/>
      <c r="BB113" s="174"/>
      <c r="BC113" s="174"/>
      <c r="BD113" s="174"/>
      <c r="BE113" s="177">
        <f>IF(N113="základná",J113,0)</f>
        <v>0</v>
      </c>
      <c r="BF113" s="177">
        <f>IF(N113="znížená",J113,0)</f>
        <v>0</v>
      </c>
      <c r="BG113" s="177">
        <f>IF(N113="zákl. prenesená",J113,0)</f>
        <v>0</v>
      </c>
      <c r="BH113" s="177">
        <f>IF(N113="zníž. prenesená",J113,0)</f>
        <v>0</v>
      </c>
      <c r="BI113" s="177">
        <f>IF(N113="nulová",J113,0)</f>
        <v>0</v>
      </c>
      <c r="BJ113" s="176" t="s">
        <v>87</v>
      </c>
      <c r="BK113" s="174"/>
      <c r="BL113" s="174"/>
      <c r="BM113" s="174"/>
    </row>
    <row r="114" s="2" customFormat="1" ht="18" customHeight="1">
      <c r="A114" s="37"/>
      <c r="B114" s="168"/>
      <c r="C114" s="169"/>
      <c r="D114" s="170" t="s">
        <v>264</v>
      </c>
      <c r="E114" s="171"/>
      <c r="F114" s="171"/>
      <c r="G114" s="169"/>
      <c r="H114" s="169"/>
      <c r="I114" s="169"/>
      <c r="J114" s="172">
        <v>0</v>
      </c>
      <c r="K114" s="169"/>
      <c r="L114" s="173"/>
      <c r="M114" s="174"/>
      <c r="N114" s="175" t="s">
        <v>41</v>
      </c>
      <c r="O114" s="174"/>
      <c r="P114" s="174"/>
      <c r="Q114" s="174"/>
      <c r="R114" s="174"/>
      <c r="S114" s="169"/>
      <c r="T114" s="169"/>
      <c r="U114" s="169"/>
      <c r="V114" s="169"/>
      <c r="W114" s="169"/>
      <c r="X114" s="169"/>
      <c r="Y114" s="169"/>
      <c r="Z114" s="169"/>
      <c r="AA114" s="169"/>
      <c r="AB114" s="169"/>
      <c r="AC114" s="169"/>
      <c r="AD114" s="169"/>
      <c r="AE114" s="169"/>
      <c r="AF114" s="174"/>
      <c r="AG114" s="174"/>
      <c r="AH114" s="174"/>
      <c r="AI114" s="174"/>
      <c r="AJ114" s="174"/>
      <c r="AK114" s="174"/>
      <c r="AL114" s="174"/>
      <c r="AM114" s="174"/>
      <c r="AN114" s="174"/>
      <c r="AO114" s="174"/>
      <c r="AP114" s="174"/>
      <c r="AQ114" s="174"/>
      <c r="AR114" s="174"/>
      <c r="AS114" s="174"/>
      <c r="AT114" s="174"/>
      <c r="AU114" s="174"/>
      <c r="AV114" s="174"/>
      <c r="AW114" s="174"/>
      <c r="AX114" s="174"/>
      <c r="AY114" s="176" t="s">
        <v>261</v>
      </c>
      <c r="AZ114" s="174"/>
      <c r="BA114" s="174"/>
      <c r="BB114" s="174"/>
      <c r="BC114" s="174"/>
      <c r="BD114" s="174"/>
      <c r="BE114" s="177">
        <f>IF(N114="základná",J114,0)</f>
        <v>0</v>
      </c>
      <c r="BF114" s="177">
        <f>IF(N114="znížená",J114,0)</f>
        <v>0</v>
      </c>
      <c r="BG114" s="177">
        <f>IF(N114="zákl. prenesená",J114,0)</f>
        <v>0</v>
      </c>
      <c r="BH114" s="177">
        <f>IF(N114="zníž. prenesená",J114,0)</f>
        <v>0</v>
      </c>
      <c r="BI114" s="177">
        <f>IF(N114="nulová",J114,0)</f>
        <v>0</v>
      </c>
      <c r="BJ114" s="176" t="s">
        <v>87</v>
      </c>
      <c r="BK114" s="174"/>
      <c r="BL114" s="174"/>
      <c r="BM114" s="174"/>
    </row>
    <row r="115" s="2" customFormat="1" ht="18" customHeight="1">
      <c r="A115" s="37"/>
      <c r="B115" s="168"/>
      <c r="C115" s="169"/>
      <c r="D115" s="170" t="s">
        <v>265</v>
      </c>
      <c r="E115" s="171"/>
      <c r="F115" s="171"/>
      <c r="G115" s="169"/>
      <c r="H115" s="169"/>
      <c r="I115" s="169"/>
      <c r="J115" s="172">
        <v>0</v>
      </c>
      <c r="K115" s="169"/>
      <c r="L115" s="173"/>
      <c r="M115" s="174"/>
      <c r="N115" s="175" t="s">
        <v>41</v>
      </c>
      <c r="O115" s="174"/>
      <c r="P115" s="174"/>
      <c r="Q115" s="174"/>
      <c r="R115" s="174"/>
      <c r="S115" s="169"/>
      <c r="T115" s="169"/>
      <c r="U115" s="169"/>
      <c r="V115" s="169"/>
      <c r="W115" s="169"/>
      <c r="X115" s="169"/>
      <c r="Y115" s="169"/>
      <c r="Z115" s="169"/>
      <c r="AA115" s="169"/>
      <c r="AB115" s="169"/>
      <c r="AC115" s="169"/>
      <c r="AD115" s="169"/>
      <c r="AE115" s="169"/>
      <c r="AF115" s="174"/>
      <c r="AG115" s="174"/>
      <c r="AH115" s="174"/>
      <c r="AI115" s="174"/>
      <c r="AJ115" s="174"/>
      <c r="AK115" s="174"/>
      <c r="AL115" s="174"/>
      <c r="AM115" s="174"/>
      <c r="AN115" s="174"/>
      <c r="AO115" s="174"/>
      <c r="AP115" s="174"/>
      <c r="AQ115" s="174"/>
      <c r="AR115" s="174"/>
      <c r="AS115" s="174"/>
      <c r="AT115" s="174"/>
      <c r="AU115" s="174"/>
      <c r="AV115" s="174"/>
      <c r="AW115" s="174"/>
      <c r="AX115" s="174"/>
      <c r="AY115" s="176" t="s">
        <v>261</v>
      </c>
      <c r="AZ115" s="174"/>
      <c r="BA115" s="174"/>
      <c r="BB115" s="174"/>
      <c r="BC115" s="174"/>
      <c r="BD115" s="174"/>
      <c r="BE115" s="177">
        <f>IF(N115="základná",J115,0)</f>
        <v>0</v>
      </c>
      <c r="BF115" s="177">
        <f>IF(N115="znížená",J115,0)</f>
        <v>0</v>
      </c>
      <c r="BG115" s="177">
        <f>IF(N115="zákl. prenesená",J115,0)</f>
        <v>0</v>
      </c>
      <c r="BH115" s="177">
        <f>IF(N115="zníž. prenesená",J115,0)</f>
        <v>0</v>
      </c>
      <c r="BI115" s="177">
        <f>IF(N115="nulová",J115,0)</f>
        <v>0</v>
      </c>
      <c r="BJ115" s="176" t="s">
        <v>87</v>
      </c>
      <c r="BK115" s="174"/>
      <c r="BL115" s="174"/>
      <c r="BM115" s="174"/>
    </row>
    <row r="116" s="2" customFormat="1" ht="18" customHeight="1">
      <c r="A116" s="37"/>
      <c r="B116" s="168"/>
      <c r="C116" s="169"/>
      <c r="D116" s="171" t="s">
        <v>266</v>
      </c>
      <c r="E116" s="169"/>
      <c r="F116" s="169"/>
      <c r="G116" s="169"/>
      <c r="H116" s="169"/>
      <c r="I116" s="169"/>
      <c r="J116" s="172">
        <f>ROUND(J32*T116,2)</f>
        <v>0</v>
      </c>
      <c r="K116" s="169"/>
      <c r="L116" s="173"/>
      <c r="M116" s="174"/>
      <c r="N116" s="175" t="s">
        <v>41</v>
      </c>
      <c r="O116" s="174"/>
      <c r="P116" s="174"/>
      <c r="Q116" s="174"/>
      <c r="R116" s="174"/>
      <c r="S116" s="169"/>
      <c r="T116" s="169"/>
      <c r="U116" s="169"/>
      <c r="V116" s="169"/>
      <c r="W116" s="169"/>
      <c r="X116" s="169"/>
      <c r="Y116" s="169"/>
      <c r="Z116" s="169"/>
      <c r="AA116" s="169"/>
      <c r="AB116" s="169"/>
      <c r="AC116" s="169"/>
      <c r="AD116" s="169"/>
      <c r="AE116" s="169"/>
      <c r="AF116" s="174"/>
      <c r="AG116" s="174"/>
      <c r="AH116" s="174"/>
      <c r="AI116" s="174"/>
      <c r="AJ116" s="174"/>
      <c r="AK116" s="174"/>
      <c r="AL116" s="174"/>
      <c r="AM116" s="174"/>
      <c r="AN116" s="174"/>
      <c r="AO116" s="174"/>
      <c r="AP116" s="174"/>
      <c r="AQ116" s="174"/>
      <c r="AR116" s="174"/>
      <c r="AS116" s="174"/>
      <c r="AT116" s="174"/>
      <c r="AU116" s="174"/>
      <c r="AV116" s="174"/>
      <c r="AW116" s="174"/>
      <c r="AX116" s="174"/>
      <c r="AY116" s="176" t="s">
        <v>267</v>
      </c>
      <c r="AZ116" s="174"/>
      <c r="BA116" s="174"/>
      <c r="BB116" s="174"/>
      <c r="BC116" s="174"/>
      <c r="BD116" s="174"/>
      <c r="BE116" s="177">
        <f>IF(N116="základná",J116,0)</f>
        <v>0</v>
      </c>
      <c r="BF116" s="177">
        <f>IF(N116="znížená",J116,0)</f>
        <v>0</v>
      </c>
      <c r="BG116" s="177">
        <f>IF(N116="zákl. prenesená",J116,0)</f>
        <v>0</v>
      </c>
      <c r="BH116" s="177">
        <f>IF(N116="zníž. prenesená",J116,0)</f>
        <v>0</v>
      </c>
      <c r="BI116" s="177">
        <f>IF(N116="nulová",J116,0)</f>
        <v>0</v>
      </c>
      <c r="BJ116" s="176" t="s">
        <v>87</v>
      </c>
      <c r="BK116" s="174"/>
      <c r="BL116" s="174"/>
      <c r="BM116" s="174"/>
    </row>
    <row r="117" s="2" customFormat="1">
      <c r="A117" s="37"/>
      <c r="B117" s="38"/>
      <c r="C117" s="37"/>
      <c r="D117" s="37"/>
      <c r="E117" s="37"/>
      <c r="F117" s="37"/>
      <c r="G117" s="37"/>
      <c r="H117" s="37"/>
      <c r="I117" s="37"/>
      <c r="J117" s="37"/>
      <c r="K117" s="37"/>
      <c r="L117" s="59"/>
      <c r="S117" s="37"/>
      <c r="T117" s="37"/>
      <c r="U117" s="37"/>
      <c r="V117" s="37"/>
      <c r="W117" s="37"/>
      <c r="X117" s="37"/>
      <c r="Y117" s="37"/>
      <c r="Z117" s="37"/>
      <c r="AA117" s="37"/>
      <c r="AB117" s="37"/>
      <c r="AC117" s="37"/>
      <c r="AD117" s="37"/>
      <c r="AE117" s="37"/>
    </row>
    <row r="118" s="2" customFormat="1" ht="29.28" customHeight="1">
      <c r="A118" s="37"/>
      <c r="B118" s="38"/>
      <c r="C118" s="178" t="s">
        <v>268</v>
      </c>
      <c r="D118" s="147"/>
      <c r="E118" s="147"/>
      <c r="F118" s="147"/>
      <c r="G118" s="147"/>
      <c r="H118" s="147"/>
      <c r="I118" s="147"/>
      <c r="J118" s="179">
        <f>ROUND(J98+J110,2)</f>
        <v>0</v>
      </c>
      <c r="K118" s="147"/>
      <c r="L118" s="59"/>
      <c r="S118" s="37"/>
      <c r="T118" s="37"/>
      <c r="U118" s="37"/>
      <c r="V118" s="37"/>
      <c r="W118" s="37"/>
      <c r="X118" s="37"/>
      <c r="Y118" s="37"/>
      <c r="Z118" s="37"/>
      <c r="AA118" s="37"/>
      <c r="AB118" s="37"/>
      <c r="AC118" s="37"/>
      <c r="AD118" s="37"/>
      <c r="AE118" s="37"/>
    </row>
    <row r="119" s="2" customFormat="1" ht="6.96" customHeight="1">
      <c r="A119" s="37"/>
      <c r="B119" s="64"/>
      <c r="C119" s="65"/>
      <c r="D119" s="65"/>
      <c r="E119" s="65"/>
      <c r="F119" s="65"/>
      <c r="G119" s="65"/>
      <c r="H119" s="65"/>
      <c r="I119" s="65"/>
      <c r="J119" s="65"/>
      <c r="K119" s="65"/>
      <c r="L119" s="59"/>
      <c r="S119" s="37"/>
      <c r="T119" s="37"/>
      <c r="U119" s="37"/>
      <c r="V119" s="37"/>
      <c r="W119" s="37"/>
      <c r="X119" s="37"/>
      <c r="Y119" s="37"/>
      <c r="Z119" s="37"/>
      <c r="AA119" s="37"/>
      <c r="AB119" s="37"/>
      <c r="AC119" s="37"/>
      <c r="AD119" s="37"/>
      <c r="AE119" s="37"/>
    </row>
    <row r="123" s="2" customFormat="1" ht="6.96" customHeight="1">
      <c r="A123" s="37"/>
      <c r="B123" s="66"/>
      <c r="C123" s="67"/>
      <c r="D123" s="67"/>
      <c r="E123" s="67"/>
      <c r="F123" s="67"/>
      <c r="G123" s="67"/>
      <c r="H123" s="67"/>
      <c r="I123" s="67"/>
      <c r="J123" s="67"/>
      <c r="K123" s="67"/>
      <c r="L123" s="59"/>
      <c r="S123" s="37"/>
      <c r="T123" s="37"/>
      <c r="U123" s="37"/>
      <c r="V123" s="37"/>
      <c r="W123" s="37"/>
      <c r="X123" s="37"/>
      <c r="Y123" s="37"/>
      <c r="Z123" s="37"/>
      <c r="AA123" s="37"/>
      <c r="AB123" s="37"/>
      <c r="AC123" s="37"/>
      <c r="AD123" s="37"/>
      <c r="AE123" s="37"/>
    </row>
    <row r="124" s="2" customFormat="1" ht="24.96" customHeight="1">
      <c r="A124" s="37"/>
      <c r="B124" s="38"/>
      <c r="C124" s="22" t="s">
        <v>269</v>
      </c>
      <c r="D124" s="37"/>
      <c r="E124" s="37"/>
      <c r="F124" s="37"/>
      <c r="G124" s="37"/>
      <c r="H124" s="37"/>
      <c r="I124" s="37"/>
      <c r="J124" s="37"/>
      <c r="K124" s="37"/>
      <c r="L124" s="59"/>
      <c r="S124" s="37"/>
      <c r="T124" s="37"/>
      <c r="U124" s="37"/>
      <c r="V124" s="37"/>
      <c r="W124" s="37"/>
      <c r="X124" s="37"/>
      <c r="Y124" s="37"/>
      <c r="Z124" s="37"/>
      <c r="AA124" s="37"/>
      <c r="AB124" s="37"/>
      <c r="AC124" s="37"/>
      <c r="AD124" s="37"/>
      <c r="AE124" s="37"/>
    </row>
    <row r="125" s="2" customFormat="1" ht="6.96" customHeight="1">
      <c r="A125" s="37"/>
      <c r="B125" s="38"/>
      <c r="C125" s="37"/>
      <c r="D125" s="37"/>
      <c r="E125" s="37"/>
      <c r="F125" s="37"/>
      <c r="G125" s="37"/>
      <c r="H125" s="37"/>
      <c r="I125" s="37"/>
      <c r="J125" s="37"/>
      <c r="K125" s="37"/>
      <c r="L125" s="59"/>
      <c r="S125" s="37"/>
      <c r="T125" s="37"/>
      <c r="U125" s="37"/>
      <c r="V125" s="37"/>
      <c r="W125" s="37"/>
      <c r="X125" s="37"/>
      <c r="Y125" s="37"/>
      <c r="Z125" s="37"/>
      <c r="AA125" s="37"/>
      <c r="AB125" s="37"/>
      <c r="AC125" s="37"/>
      <c r="AD125" s="37"/>
      <c r="AE125" s="37"/>
    </row>
    <row r="126" s="2" customFormat="1" ht="12" customHeight="1">
      <c r="A126" s="37"/>
      <c r="B126" s="38"/>
      <c r="C126" s="31" t="s">
        <v>15</v>
      </c>
      <c r="D126" s="37"/>
      <c r="E126" s="37"/>
      <c r="F126" s="37"/>
      <c r="G126" s="37"/>
      <c r="H126" s="37"/>
      <c r="I126" s="37"/>
      <c r="J126" s="37"/>
      <c r="K126" s="37"/>
      <c r="L126" s="59"/>
      <c r="S126" s="37"/>
      <c r="T126" s="37"/>
      <c r="U126" s="37"/>
      <c r="V126" s="37"/>
      <c r="W126" s="37"/>
      <c r="X126" s="37"/>
      <c r="Y126" s="37"/>
      <c r="Z126" s="37"/>
      <c r="AA126" s="37"/>
      <c r="AB126" s="37"/>
      <c r="AC126" s="37"/>
      <c r="AD126" s="37"/>
      <c r="AE126" s="37"/>
    </row>
    <row r="127" s="2" customFormat="1" ht="26.25" customHeight="1">
      <c r="A127" s="37"/>
      <c r="B127" s="38"/>
      <c r="C127" s="37"/>
      <c r="D127" s="37"/>
      <c r="E127" s="134" t="str">
        <f>E7</f>
        <v>Komplexná rekonštrukcia a realizácia nadstavby budovy študenského domova4,Tr. SNP53,Banská Bystrica</v>
      </c>
      <c r="F127" s="31"/>
      <c r="G127" s="31"/>
      <c r="H127" s="31"/>
      <c r="I127" s="37"/>
      <c r="J127" s="37"/>
      <c r="K127" s="37"/>
      <c r="L127" s="59"/>
      <c r="S127" s="37"/>
      <c r="T127" s="37"/>
      <c r="U127" s="37"/>
      <c r="V127" s="37"/>
      <c r="W127" s="37"/>
      <c r="X127" s="37"/>
      <c r="Y127" s="37"/>
      <c r="Z127" s="37"/>
      <c r="AA127" s="37"/>
      <c r="AB127" s="37"/>
      <c r="AC127" s="37"/>
      <c r="AD127" s="37"/>
      <c r="AE127" s="37"/>
    </row>
    <row r="128" s="1" customFormat="1" ht="12" customHeight="1">
      <c r="B128" s="21"/>
      <c r="C128" s="31" t="s">
        <v>222</v>
      </c>
      <c r="L128" s="21"/>
    </row>
    <row r="129" s="2" customFormat="1" ht="16.5" customHeight="1">
      <c r="A129" s="37"/>
      <c r="B129" s="38"/>
      <c r="C129" s="37"/>
      <c r="D129" s="37"/>
      <c r="E129" s="134" t="s">
        <v>5317</v>
      </c>
      <c r="F129" s="37"/>
      <c r="G129" s="37"/>
      <c r="H129" s="37"/>
      <c r="I129" s="37"/>
      <c r="J129" s="37"/>
      <c r="K129" s="37"/>
      <c r="L129" s="59"/>
      <c r="S129" s="37"/>
      <c r="T129" s="37"/>
      <c r="U129" s="37"/>
      <c r="V129" s="37"/>
      <c r="W129" s="37"/>
      <c r="X129" s="37"/>
      <c r="Y129" s="37"/>
      <c r="Z129" s="37"/>
      <c r="AA129" s="37"/>
      <c r="AB129" s="37"/>
      <c r="AC129" s="37"/>
      <c r="AD129" s="37"/>
      <c r="AE129" s="37"/>
    </row>
    <row r="130" s="2" customFormat="1" ht="12" customHeight="1">
      <c r="A130" s="37"/>
      <c r="B130" s="38"/>
      <c r="C130" s="31" t="s">
        <v>224</v>
      </c>
      <c r="D130" s="37"/>
      <c r="E130" s="37"/>
      <c r="F130" s="37"/>
      <c r="G130" s="37"/>
      <c r="H130" s="37"/>
      <c r="I130" s="37"/>
      <c r="J130" s="37"/>
      <c r="K130" s="37"/>
      <c r="L130" s="59"/>
      <c r="S130" s="37"/>
      <c r="T130" s="37"/>
      <c r="U130" s="37"/>
      <c r="V130" s="37"/>
      <c r="W130" s="37"/>
      <c r="X130" s="37"/>
      <c r="Y130" s="37"/>
      <c r="Z130" s="37"/>
      <c r="AA130" s="37"/>
      <c r="AB130" s="37"/>
      <c r="AC130" s="37"/>
      <c r="AD130" s="37"/>
      <c r="AE130" s="37"/>
    </row>
    <row r="131" s="2" customFormat="1" ht="16.5" customHeight="1">
      <c r="A131" s="37"/>
      <c r="B131" s="38"/>
      <c r="C131" s="37"/>
      <c r="D131" s="37"/>
      <c r="E131" s="71" t="str">
        <f>E11</f>
        <v>zt - Zdravotechnická inštalácia</v>
      </c>
      <c r="F131" s="37"/>
      <c r="G131" s="37"/>
      <c r="H131" s="37"/>
      <c r="I131" s="37"/>
      <c r="J131" s="37"/>
      <c r="K131" s="37"/>
      <c r="L131" s="59"/>
      <c r="S131" s="37"/>
      <c r="T131" s="37"/>
      <c r="U131" s="37"/>
      <c r="V131" s="37"/>
      <c r="W131" s="37"/>
      <c r="X131" s="37"/>
      <c r="Y131" s="37"/>
      <c r="Z131" s="37"/>
      <c r="AA131" s="37"/>
      <c r="AB131" s="37"/>
      <c r="AC131" s="37"/>
      <c r="AD131" s="37"/>
      <c r="AE131" s="37"/>
    </row>
    <row r="132" s="2" customFormat="1" ht="6.96" customHeight="1">
      <c r="A132" s="37"/>
      <c r="B132" s="38"/>
      <c r="C132" s="37"/>
      <c r="D132" s="37"/>
      <c r="E132" s="37"/>
      <c r="F132" s="37"/>
      <c r="G132" s="37"/>
      <c r="H132" s="37"/>
      <c r="I132" s="37"/>
      <c r="J132" s="37"/>
      <c r="K132" s="37"/>
      <c r="L132" s="59"/>
      <c r="S132" s="37"/>
      <c r="T132" s="37"/>
      <c r="U132" s="37"/>
      <c r="V132" s="37"/>
      <c r="W132" s="37"/>
      <c r="X132" s="37"/>
      <c r="Y132" s="37"/>
      <c r="Z132" s="37"/>
      <c r="AA132" s="37"/>
      <c r="AB132" s="37"/>
      <c r="AC132" s="37"/>
      <c r="AD132" s="37"/>
      <c r="AE132" s="37"/>
    </row>
    <row r="133" s="2" customFormat="1" ht="12" customHeight="1">
      <c r="A133" s="37"/>
      <c r="B133" s="38"/>
      <c r="C133" s="31" t="s">
        <v>19</v>
      </c>
      <c r="D133" s="37"/>
      <c r="E133" s="37"/>
      <c r="F133" s="26" t="str">
        <f>F14</f>
        <v xml:space="preserve"> </v>
      </c>
      <c r="G133" s="37"/>
      <c r="H133" s="37"/>
      <c r="I133" s="31" t="s">
        <v>21</v>
      </c>
      <c r="J133" s="73" t="str">
        <f>IF(J14="","",J14)</f>
        <v>10. 9. 2024</v>
      </c>
      <c r="K133" s="37"/>
      <c r="L133" s="59"/>
      <c r="S133" s="37"/>
      <c r="T133" s="37"/>
      <c r="U133" s="37"/>
      <c r="V133" s="37"/>
      <c r="W133" s="37"/>
      <c r="X133" s="37"/>
      <c r="Y133" s="37"/>
      <c r="Z133" s="37"/>
      <c r="AA133" s="37"/>
      <c r="AB133" s="37"/>
      <c r="AC133" s="37"/>
      <c r="AD133" s="37"/>
      <c r="AE133" s="37"/>
    </row>
    <row r="134" s="2" customFormat="1" ht="6.96" customHeight="1">
      <c r="A134" s="37"/>
      <c r="B134" s="38"/>
      <c r="C134" s="37"/>
      <c r="D134" s="37"/>
      <c r="E134" s="37"/>
      <c r="F134" s="37"/>
      <c r="G134" s="37"/>
      <c r="H134" s="37"/>
      <c r="I134" s="37"/>
      <c r="J134" s="37"/>
      <c r="K134" s="37"/>
      <c r="L134" s="59"/>
      <c r="S134" s="37"/>
      <c r="T134" s="37"/>
      <c r="U134" s="37"/>
      <c r="V134" s="37"/>
      <c r="W134" s="37"/>
      <c r="X134" s="37"/>
      <c r="Y134" s="37"/>
      <c r="Z134" s="37"/>
      <c r="AA134" s="37"/>
      <c r="AB134" s="37"/>
      <c r="AC134" s="37"/>
      <c r="AD134" s="37"/>
      <c r="AE134" s="37"/>
    </row>
    <row r="135" s="2" customFormat="1" ht="15.15" customHeight="1">
      <c r="A135" s="37"/>
      <c r="B135" s="38"/>
      <c r="C135" s="31" t="s">
        <v>23</v>
      </c>
      <c r="D135" s="37"/>
      <c r="E135" s="37"/>
      <c r="F135" s="26" t="str">
        <f>E17</f>
        <v>Univerzita Mateja Bela v Banskej Bystrici</v>
      </c>
      <c r="G135" s="37"/>
      <c r="H135" s="37"/>
      <c r="I135" s="31" t="s">
        <v>29</v>
      </c>
      <c r="J135" s="35" t="str">
        <f>E23</f>
        <v>Insvet s.r.o.,Koeice</v>
      </c>
      <c r="K135" s="37"/>
      <c r="L135" s="59"/>
      <c r="S135" s="37"/>
      <c r="T135" s="37"/>
      <c r="U135" s="37"/>
      <c r="V135" s="37"/>
      <c r="W135" s="37"/>
      <c r="X135" s="37"/>
      <c r="Y135" s="37"/>
      <c r="Z135" s="37"/>
      <c r="AA135" s="37"/>
      <c r="AB135" s="37"/>
      <c r="AC135" s="37"/>
      <c r="AD135" s="37"/>
      <c r="AE135" s="37"/>
    </row>
    <row r="136" s="2" customFormat="1" ht="15.15" customHeight="1">
      <c r="A136" s="37"/>
      <c r="B136" s="38"/>
      <c r="C136" s="31" t="s">
        <v>27</v>
      </c>
      <c r="D136" s="37"/>
      <c r="E136" s="37"/>
      <c r="F136" s="26" t="str">
        <f>IF(E20="","",E20)</f>
        <v>Vyplň údaj</v>
      </c>
      <c r="G136" s="37"/>
      <c r="H136" s="37"/>
      <c r="I136" s="31" t="s">
        <v>32</v>
      </c>
      <c r="J136" s="35" t="str">
        <f>E26</f>
        <v xml:space="preserve"> </v>
      </c>
      <c r="K136" s="37"/>
      <c r="L136" s="59"/>
      <c r="S136" s="37"/>
      <c r="T136" s="37"/>
      <c r="U136" s="37"/>
      <c r="V136" s="37"/>
      <c r="W136" s="37"/>
      <c r="X136" s="37"/>
      <c r="Y136" s="37"/>
      <c r="Z136" s="37"/>
      <c r="AA136" s="37"/>
      <c r="AB136" s="37"/>
      <c r="AC136" s="37"/>
      <c r="AD136" s="37"/>
      <c r="AE136" s="37"/>
    </row>
    <row r="137" s="2" customFormat="1" ht="10.32" customHeight="1">
      <c r="A137" s="37"/>
      <c r="B137" s="38"/>
      <c r="C137" s="37"/>
      <c r="D137" s="37"/>
      <c r="E137" s="37"/>
      <c r="F137" s="37"/>
      <c r="G137" s="37"/>
      <c r="H137" s="37"/>
      <c r="I137" s="37"/>
      <c r="J137" s="37"/>
      <c r="K137" s="37"/>
      <c r="L137" s="59"/>
      <c r="S137" s="37"/>
      <c r="T137" s="37"/>
      <c r="U137" s="37"/>
      <c r="V137" s="37"/>
      <c r="W137" s="37"/>
      <c r="X137" s="37"/>
      <c r="Y137" s="37"/>
      <c r="Z137" s="37"/>
      <c r="AA137" s="37"/>
      <c r="AB137" s="37"/>
      <c r="AC137" s="37"/>
      <c r="AD137" s="37"/>
      <c r="AE137" s="37"/>
    </row>
    <row r="138" s="11" customFormat="1" ht="29.28" customHeight="1">
      <c r="A138" s="180"/>
      <c r="B138" s="181"/>
      <c r="C138" s="182" t="s">
        <v>270</v>
      </c>
      <c r="D138" s="183" t="s">
        <v>60</v>
      </c>
      <c r="E138" s="183" t="s">
        <v>56</v>
      </c>
      <c r="F138" s="183" t="s">
        <v>57</v>
      </c>
      <c r="G138" s="183" t="s">
        <v>271</v>
      </c>
      <c r="H138" s="183" t="s">
        <v>272</v>
      </c>
      <c r="I138" s="183" t="s">
        <v>273</v>
      </c>
      <c r="J138" s="184" t="s">
        <v>232</v>
      </c>
      <c r="K138" s="185" t="s">
        <v>274</v>
      </c>
      <c r="L138" s="186"/>
      <c r="M138" s="90" t="s">
        <v>1</v>
      </c>
      <c r="N138" s="91" t="s">
        <v>39</v>
      </c>
      <c r="O138" s="91" t="s">
        <v>275</v>
      </c>
      <c r="P138" s="91" t="s">
        <v>276</v>
      </c>
      <c r="Q138" s="91" t="s">
        <v>277</v>
      </c>
      <c r="R138" s="91" t="s">
        <v>278</v>
      </c>
      <c r="S138" s="91" t="s">
        <v>279</v>
      </c>
      <c r="T138" s="92" t="s">
        <v>280</v>
      </c>
      <c r="U138" s="180"/>
      <c r="V138" s="180"/>
      <c r="W138" s="180"/>
      <c r="X138" s="180"/>
      <c r="Y138" s="180"/>
      <c r="Z138" s="180"/>
      <c r="AA138" s="180"/>
      <c r="AB138" s="180"/>
      <c r="AC138" s="180"/>
      <c r="AD138" s="180"/>
      <c r="AE138" s="180"/>
    </row>
    <row r="139" s="2" customFormat="1" ht="22.8" customHeight="1">
      <c r="A139" s="37"/>
      <c r="B139" s="38"/>
      <c r="C139" s="97" t="s">
        <v>228</v>
      </c>
      <c r="D139" s="37"/>
      <c r="E139" s="37"/>
      <c r="F139" s="37"/>
      <c r="G139" s="37"/>
      <c r="H139" s="37"/>
      <c r="I139" s="37"/>
      <c r="J139" s="187">
        <f>BK139</f>
        <v>0</v>
      </c>
      <c r="K139" s="37"/>
      <c r="L139" s="38"/>
      <c r="M139" s="93"/>
      <c r="N139" s="77"/>
      <c r="O139" s="94"/>
      <c r="P139" s="188">
        <f>P140+P154</f>
        <v>0</v>
      </c>
      <c r="Q139" s="94"/>
      <c r="R139" s="188">
        <f>R140+R154</f>
        <v>23.93412</v>
      </c>
      <c r="S139" s="94"/>
      <c r="T139" s="189">
        <f>T140+T154</f>
        <v>0</v>
      </c>
      <c r="U139" s="37"/>
      <c r="V139" s="37"/>
      <c r="W139" s="37"/>
      <c r="X139" s="37"/>
      <c r="Y139" s="37"/>
      <c r="Z139" s="37"/>
      <c r="AA139" s="37"/>
      <c r="AB139" s="37"/>
      <c r="AC139" s="37"/>
      <c r="AD139" s="37"/>
      <c r="AE139" s="37"/>
      <c r="AT139" s="18" t="s">
        <v>74</v>
      </c>
      <c r="AU139" s="18" t="s">
        <v>234</v>
      </c>
      <c r="BK139" s="190">
        <f>BK140+BK154</f>
        <v>0</v>
      </c>
    </row>
    <row r="140" s="12" customFormat="1" ht="25.92" customHeight="1">
      <c r="A140" s="12"/>
      <c r="B140" s="191"/>
      <c r="C140" s="12"/>
      <c r="D140" s="192" t="s">
        <v>74</v>
      </c>
      <c r="E140" s="193" t="s">
        <v>281</v>
      </c>
      <c r="F140" s="193" t="s">
        <v>2829</v>
      </c>
      <c r="G140" s="12"/>
      <c r="H140" s="12"/>
      <c r="I140" s="194"/>
      <c r="J140" s="195">
        <f>BK140</f>
        <v>0</v>
      </c>
      <c r="K140" s="12"/>
      <c r="L140" s="191"/>
      <c r="M140" s="196"/>
      <c r="N140" s="197"/>
      <c r="O140" s="197"/>
      <c r="P140" s="198">
        <f>P141+P146</f>
        <v>0</v>
      </c>
      <c r="Q140" s="197"/>
      <c r="R140" s="198">
        <f>R141+R146</f>
        <v>20.65775</v>
      </c>
      <c r="S140" s="197"/>
      <c r="T140" s="199">
        <f>T141+T146</f>
        <v>0</v>
      </c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R140" s="192" t="s">
        <v>82</v>
      </c>
      <c r="AT140" s="200" t="s">
        <v>74</v>
      </c>
      <c r="AU140" s="200" t="s">
        <v>75</v>
      </c>
      <c r="AY140" s="192" t="s">
        <v>283</v>
      </c>
      <c r="BK140" s="201">
        <f>BK141+BK146</f>
        <v>0</v>
      </c>
    </row>
    <row r="141" s="12" customFormat="1" ht="22.8" customHeight="1">
      <c r="A141" s="12"/>
      <c r="B141" s="191"/>
      <c r="C141" s="12"/>
      <c r="D141" s="192" t="s">
        <v>74</v>
      </c>
      <c r="E141" s="202" t="s">
        <v>310</v>
      </c>
      <c r="F141" s="202" t="s">
        <v>2830</v>
      </c>
      <c r="G141" s="12"/>
      <c r="H141" s="12"/>
      <c r="I141" s="194"/>
      <c r="J141" s="203">
        <f>BK141</f>
        <v>0</v>
      </c>
      <c r="K141" s="12"/>
      <c r="L141" s="191"/>
      <c r="M141" s="196"/>
      <c r="N141" s="197"/>
      <c r="O141" s="197"/>
      <c r="P141" s="198">
        <f>SUM(P142:P145)</f>
        <v>0</v>
      </c>
      <c r="Q141" s="197"/>
      <c r="R141" s="198">
        <f>SUM(R142:R145)</f>
        <v>20.647040000000001</v>
      </c>
      <c r="S141" s="197"/>
      <c r="T141" s="199">
        <f>SUM(T142:T145)</f>
        <v>0</v>
      </c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R141" s="192" t="s">
        <v>82</v>
      </c>
      <c r="AT141" s="200" t="s">
        <v>74</v>
      </c>
      <c r="AU141" s="200" t="s">
        <v>82</v>
      </c>
      <c r="AY141" s="192" t="s">
        <v>283</v>
      </c>
      <c r="BK141" s="201">
        <f>SUM(BK142:BK145)</f>
        <v>0</v>
      </c>
    </row>
    <row r="142" s="2" customFormat="1" ht="24.15" customHeight="1">
      <c r="A142" s="37"/>
      <c r="B142" s="168"/>
      <c r="C142" s="204" t="s">
        <v>82</v>
      </c>
      <c r="D142" s="204" t="s">
        <v>285</v>
      </c>
      <c r="E142" s="205" t="s">
        <v>2831</v>
      </c>
      <c r="F142" s="206" t="s">
        <v>2832</v>
      </c>
      <c r="G142" s="207" t="s">
        <v>288</v>
      </c>
      <c r="H142" s="208">
        <v>20</v>
      </c>
      <c r="I142" s="209"/>
      <c r="J142" s="210">
        <f>ROUND(I142*H142,2)</f>
        <v>0</v>
      </c>
      <c r="K142" s="211"/>
      <c r="L142" s="38"/>
      <c r="M142" s="212" t="s">
        <v>1</v>
      </c>
      <c r="N142" s="213" t="s">
        <v>41</v>
      </c>
      <c r="O142" s="81"/>
      <c r="P142" s="214">
        <f>O142*H142</f>
        <v>0</v>
      </c>
      <c r="Q142" s="214">
        <v>0.075520000000000004</v>
      </c>
      <c r="R142" s="214">
        <f>Q142*H142</f>
        <v>1.5104000000000002</v>
      </c>
      <c r="S142" s="214">
        <v>0</v>
      </c>
      <c r="T142" s="215">
        <f>S142*H142</f>
        <v>0</v>
      </c>
      <c r="U142" s="37"/>
      <c r="V142" s="37"/>
      <c r="W142" s="37"/>
      <c r="X142" s="37"/>
      <c r="Y142" s="37"/>
      <c r="Z142" s="37"/>
      <c r="AA142" s="37"/>
      <c r="AB142" s="37"/>
      <c r="AC142" s="37"/>
      <c r="AD142" s="37"/>
      <c r="AE142" s="37"/>
      <c r="AR142" s="216" t="s">
        <v>289</v>
      </c>
      <c r="AT142" s="216" t="s">
        <v>285</v>
      </c>
      <c r="AU142" s="216" t="s">
        <v>87</v>
      </c>
      <c r="AY142" s="18" t="s">
        <v>283</v>
      </c>
      <c r="BE142" s="217">
        <f>IF(N142="základná",J142,0)</f>
        <v>0</v>
      </c>
      <c r="BF142" s="217">
        <f>IF(N142="znížená",J142,0)</f>
        <v>0</v>
      </c>
      <c r="BG142" s="217">
        <f>IF(N142="zákl. prenesená",J142,0)</f>
        <v>0</v>
      </c>
      <c r="BH142" s="217">
        <f>IF(N142="zníž. prenesená",J142,0)</f>
        <v>0</v>
      </c>
      <c r="BI142" s="217">
        <f>IF(N142="nulová",J142,0)</f>
        <v>0</v>
      </c>
      <c r="BJ142" s="18" t="s">
        <v>87</v>
      </c>
      <c r="BK142" s="217">
        <f>ROUND(I142*H142,2)</f>
        <v>0</v>
      </c>
      <c r="BL142" s="18" t="s">
        <v>289</v>
      </c>
      <c r="BM142" s="216" t="s">
        <v>87</v>
      </c>
    </row>
    <row r="143" s="2" customFormat="1" ht="24.15" customHeight="1">
      <c r="A143" s="37"/>
      <c r="B143" s="168"/>
      <c r="C143" s="204" t="s">
        <v>87</v>
      </c>
      <c r="D143" s="204" t="s">
        <v>285</v>
      </c>
      <c r="E143" s="205" t="s">
        <v>2833</v>
      </c>
      <c r="F143" s="206" t="s">
        <v>2834</v>
      </c>
      <c r="G143" s="207" t="s">
        <v>288</v>
      </c>
      <c r="H143" s="208">
        <v>20</v>
      </c>
      <c r="I143" s="209"/>
      <c r="J143" s="210">
        <f>ROUND(I143*H143,2)</f>
        <v>0</v>
      </c>
      <c r="K143" s="211"/>
      <c r="L143" s="38"/>
      <c r="M143" s="212" t="s">
        <v>1</v>
      </c>
      <c r="N143" s="213" t="s">
        <v>41</v>
      </c>
      <c r="O143" s="81"/>
      <c r="P143" s="214">
        <f>O143*H143</f>
        <v>0</v>
      </c>
      <c r="Q143" s="214">
        <v>0.036229999999999998</v>
      </c>
      <c r="R143" s="214">
        <f>Q143*H143</f>
        <v>0.72459999999999991</v>
      </c>
      <c r="S143" s="214">
        <v>0</v>
      </c>
      <c r="T143" s="215">
        <f>S143*H143</f>
        <v>0</v>
      </c>
      <c r="U143" s="37"/>
      <c r="V143" s="37"/>
      <c r="W143" s="37"/>
      <c r="X143" s="37"/>
      <c r="Y143" s="37"/>
      <c r="Z143" s="37"/>
      <c r="AA143" s="37"/>
      <c r="AB143" s="37"/>
      <c r="AC143" s="37"/>
      <c r="AD143" s="37"/>
      <c r="AE143" s="37"/>
      <c r="AR143" s="216" t="s">
        <v>289</v>
      </c>
      <c r="AT143" s="216" t="s">
        <v>285</v>
      </c>
      <c r="AU143" s="216" t="s">
        <v>87</v>
      </c>
      <c r="AY143" s="18" t="s">
        <v>283</v>
      </c>
      <c r="BE143" s="217">
        <f>IF(N143="základná",J143,0)</f>
        <v>0</v>
      </c>
      <c r="BF143" s="217">
        <f>IF(N143="znížená",J143,0)</f>
        <v>0</v>
      </c>
      <c r="BG143" s="217">
        <f>IF(N143="zákl. prenesená",J143,0)</f>
        <v>0</v>
      </c>
      <c r="BH143" s="217">
        <f>IF(N143="zníž. prenesená",J143,0)</f>
        <v>0</v>
      </c>
      <c r="BI143" s="217">
        <f>IF(N143="nulová",J143,0)</f>
        <v>0</v>
      </c>
      <c r="BJ143" s="18" t="s">
        <v>87</v>
      </c>
      <c r="BK143" s="217">
        <f>ROUND(I143*H143,2)</f>
        <v>0</v>
      </c>
      <c r="BL143" s="18" t="s">
        <v>289</v>
      </c>
      <c r="BM143" s="216" t="s">
        <v>289</v>
      </c>
    </row>
    <row r="144" s="2" customFormat="1" ht="33" customHeight="1">
      <c r="A144" s="37"/>
      <c r="B144" s="168"/>
      <c r="C144" s="204" t="s">
        <v>92</v>
      </c>
      <c r="D144" s="204" t="s">
        <v>285</v>
      </c>
      <c r="E144" s="205" t="s">
        <v>6285</v>
      </c>
      <c r="F144" s="206" t="s">
        <v>6286</v>
      </c>
      <c r="G144" s="207" t="s">
        <v>296</v>
      </c>
      <c r="H144" s="208">
        <v>6.5999999999999996</v>
      </c>
      <c r="I144" s="209"/>
      <c r="J144" s="210">
        <f>ROUND(I144*H144,2)</f>
        <v>0</v>
      </c>
      <c r="K144" s="211"/>
      <c r="L144" s="38"/>
      <c r="M144" s="212" t="s">
        <v>1</v>
      </c>
      <c r="N144" s="213" t="s">
        <v>41</v>
      </c>
      <c r="O144" s="81"/>
      <c r="P144" s="214">
        <f>O144*H144</f>
        <v>0</v>
      </c>
      <c r="Q144" s="214">
        <v>2.0952500000000001</v>
      </c>
      <c r="R144" s="214">
        <f>Q144*H144</f>
        <v>13.82865</v>
      </c>
      <c r="S144" s="214">
        <v>0</v>
      </c>
      <c r="T144" s="215">
        <f>S144*H144</f>
        <v>0</v>
      </c>
      <c r="U144" s="37"/>
      <c r="V144" s="37"/>
      <c r="W144" s="37"/>
      <c r="X144" s="37"/>
      <c r="Y144" s="37"/>
      <c r="Z144" s="37"/>
      <c r="AA144" s="37"/>
      <c r="AB144" s="37"/>
      <c r="AC144" s="37"/>
      <c r="AD144" s="37"/>
      <c r="AE144" s="37"/>
      <c r="AR144" s="216" t="s">
        <v>289</v>
      </c>
      <c r="AT144" s="216" t="s">
        <v>285</v>
      </c>
      <c r="AU144" s="216" t="s">
        <v>87</v>
      </c>
      <c r="AY144" s="18" t="s">
        <v>283</v>
      </c>
      <c r="BE144" s="217">
        <f>IF(N144="základná",J144,0)</f>
        <v>0</v>
      </c>
      <c r="BF144" s="217">
        <f>IF(N144="znížená",J144,0)</f>
        <v>0</v>
      </c>
      <c r="BG144" s="217">
        <f>IF(N144="zákl. prenesená",J144,0)</f>
        <v>0</v>
      </c>
      <c r="BH144" s="217">
        <f>IF(N144="zníž. prenesená",J144,0)</f>
        <v>0</v>
      </c>
      <c r="BI144" s="217">
        <f>IF(N144="nulová",J144,0)</f>
        <v>0</v>
      </c>
      <c r="BJ144" s="18" t="s">
        <v>87</v>
      </c>
      <c r="BK144" s="217">
        <f>ROUND(I144*H144,2)</f>
        <v>0</v>
      </c>
      <c r="BL144" s="18" t="s">
        <v>289</v>
      </c>
      <c r="BM144" s="216" t="s">
        <v>310</v>
      </c>
    </row>
    <row r="145" s="2" customFormat="1" ht="33" customHeight="1">
      <c r="A145" s="37"/>
      <c r="B145" s="168"/>
      <c r="C145" s="204" t="s">
        <v>289</v>
      </c>
      <c r="D145" s="204" t="s">
        <v>285</v>
      </c>
      <c r="E145" s="205" t="s">
        <v>6287</v>
      </c>
      <c r="F145" s="206" t="s">
        <v>6288</v>
      </c>
      <c r="G145" s="207" t="s">
        <v>288</v>
      </c>
      <c r="H145" s="208">
        <v>58</v>
      </c>
      <c r="I145" s="209"/>
      <c r="J145" s="210">
        <f>ROUND(I145*H145,2)</f>
        <v>0</v>
      </c>
      <c r="K145" s="211"/>
      <c r="L145" s="38"/>
      <c r="M145" s="212" t="s">
        <v>1</v>
      </c>
      <c r="N145" s="213" t="s">
        <v>41</v>
      </c>
      <c r="O145" s="81"/>
      <c r="P145" s="214">
        <f>O145*H145</f>
        <v>0</v>
      </c>
      <c r="Q145" s="214">
        <v>0.079023965517241404</v>
      </c>
      <c r="R145" s="214">
        <f>Q145*H145</f>
        <v>4.5833900000000014</v>
      </c>
      <c r="S145" s="214">
        <v>0</v>
      </c>
      <c r="T145" s="215">
        <f>S145*H145</f>
        <v>0</v>
      </c>
      <c r="U145" s="37"/>
      <c r="V145" s="37"/>
      <c r="W145" s="37"/>
      <c r="X145" s="37"/>
      <c r="Y145" s="37"/>
      <c r="Z145" s="37"/>
      <c r="AA145" s="37"/>
      <c r="AB145" s="37"/>
      <c r="AC145" s="37"/>
      <c r="AD145" s="37"/>
      <c r="AE145" s="37"/>
      <c r="AR145" s="216" t="s">
        <v>289</v>
      </c>
      <c r="AT145" s="216" t="s">
        <v>285</v>
      </c>
      <c r="AU145" s="216" t="s">
        <v>87</v>
      </c>
      <c r="AY145" s="18" t="s">
        <v>283</v>
      </c>
      <c r="BE145" s="217">
        <f>IF(N145="základná",J145,0)</f>
        <v>0</v>
      </c>
      <c r="BF145" s="217">
        <f>IF(N145="znížená",J145,0)</f>
        <v>0</v>
      </c>
      <c r="BG145" s="217">
        <f>IF(N145="zákl. prenesená",J145,0)</f>
        <v>0</v>
      </c>
      <c r="BH145" s="217">
        <f>IF(N145="zníž. prenesená",J145,0)</f>
        <v>0</v>
      </c>
      <c r="BI145" s="217">
        <f>IF(N145="nulová",J145,0)</f>
        <v>0</v>
      </c>
      <c r="BJ145" s="18" t="s">
        <v>87</v>
      </c>
      <c r="BK145" s="217">
        <f>ROUND(I145*H145,2)</f>
        <v>0</v>
      </c>
      <c r="BL145" s="18" t="s">
        <v>289</v>
      </c>
      <c r="BM145" s="216" t="s">
        <v>319</v>
      </c>
    </row>
    <row r="146" s="12" customFormat="1" ht="22.8" customHeight="1">
      <c r="A146" s="12"/>
      <c r="B146" s="191"/>
      <c r="C146" s="12"/>
      <c r="D146" s="192" t="s">
        <v>74</v>
      </c>
      <c r="E146" s="202" t="s">
        <v>323</v>
      </c>
      <c r="F146" s="202" t="s">
        <v>2835</v>
      </c>
      <c r="G146" s="12"/>
      <c r="H146" s="12"/>
      <c r="I146" s="194"/>
      <c r="J146" s="203">
        <f>BK146</f>
        <v>0</v>
      </c>
      <c r="K146" s="12"/>
      <c r="L146" s="191"/>
      <c r="M146" s="196"/>
      <c r="N146" s="197"/>
      <c r="O146" s="197"/>
      <c r="P146" s="198">
        <f>SUM(P147:P153)</f>
        <v>0</v>
      </c>
      <c r="Q146" s="197"/>
      <c r="R146" s="198">
        <f>SUM(R147:R153)</f>
        <v>0.010709999999999985</v>
      </c>
      <c r="S146" s="197"/>
      <c r="T146" s="199">
        <f>SUM(T147:T153)</f>
        <v>0</v>
      </c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R146" s="192" t="s">
        <v>82</v>
      </c>
      <c r="AT146" s="200" t="s">
        <v>74</v>
      </c>
      <c r="AU146" s="200" t="s">
        <v>82</v>
      </c>
      <c r="AY146" s="192" t="s">
        <v>283</v>
      </c>
      <c r="BK146" s="201">
        <f>SUM(BK147:BK153)</f>
        <v>0</v>
      </c>
    </row>
    <row r="147" s="2" customFormat="1" ht="37.8" customHeight="1">
      <c r="A147" s="37"/>
      <c r="B147" s="168"/>
      <c r="C147" s="204" t="s">
        <v>306</v>
      </c>
      <c r="D147" s="204" t="s">
        <v>285</v>
      </c>
      <c r="E147" s="205" t="s">
        <v>6289</v>
      </c>
      <c r="F147" s="206" t="s">
        <v>6290</v>
      </c>
      <c r="G147" s="207" t="s">
        <v>296</v>
      </c>
      <c r="H147" s="208">
        <v>6.5999999999999996</v>
      </c>
      <c r="I147" s="209"/>
      <c r="J147" s="210">
        <f>ROUND(I147*H147,2)</f>
        <v>0</v>
      </c>
      <c r="K147" s="211"/>
      <c r="L147" s="38"/>
      <c r="M147" s="212" t="s">
        <v>1</v>
      </c>
      <c r="N147" s="213" t="s">
        <v>41</v>
      </c>
      <c r="O147" s="81"/>
      <c r="P147" s="214">
        <f>O147*H147</f>
        <v>0</v>
      </c>
      <c r="Q147" s="214">
        <v>0</v>
      </c>
      <c r="R147" s="214">
        <f>Q147*H147</f>
        <v>0</v>
      </c>
      <c r="S147" s="214">
        <v>0</v>
      </c>
      <c r="T147" s="215">
        <f>S147*H147</f>
        <v>0</v>
      </c>
      <c r="U147" s="37"/>
      <c r="V147" s="37"/>
      <c r="W147" s="37"/>
      <c r="X147" s="37"/>
      <c r="Y147" s="37"/>
      <c r="Z147" s="37"/>
      <c r="AA147" s="37"/>
      <c r="AB147" s="37"/>
      <c r="AC147" s="37"/>
      <c r="AD147" s="37"/>
      <c r="AE147" s="37"/>
      <c r="AR147" s="216" t="s">
        <v>289</v>
      </c>
      <c r="AT147" s="216" t="s">
        <v>285</v>
      </c>
      <c r="AU147" s="216" t="s">
        <v>87</v>
      </c>
      <c r="AY147" s="18" t="s">
        <v>283</v>
      </c>
      <c r="BE147" s="217">
        <f>IF(N147="základná",J147,0)</f>
        <v>0</v>
      </c>
      <c r="BF147" s="217">
        <f>IF(N147="znížená",J147,0)</f>
        <v>0</v>
      </c>
      <c r="BG147" s="217">
        <f>IF(N147="zákl. prenesená",J147,0)</f>
        <v>0</v>
      </c>
      <c r="BH147" s="217">
        <f>IF(N147="zníž. prenesená",J147,0)</f>
        <v>0</v>
      </c>
      <c r="BI147" s="217">
        <f>IF(N147="nulová",J147,0)</f>
        <v>0</v>
      </c>
      <c r="BJ147" s="18" t="s">
        <v>87</v>
      </c>
      <c r="BK147" s="217">
        <f>ROUND(I147*H147,2)</f>
        <v>0</v>
      </c>
      <c r="BL147" s="18" t="s">
        <v>289</v>
      </c>
      <c r="BM147" s="216" t="s">
        <v>327</v>
      </c>
    </row>
    <row r="148" s="2" customFormat="1" ht="24.15" customHeight="1">
      <c r="A148" s="37"/>
      <c r="B148" s="168"/>
      <c r="C148" s="204" t="s">
        <v>310</v>
      </c>
      <c r="D148" s="204" t="s">
        <v>285</v>
      </c>
      <c r="E148" s="205" t="s">
        <v>2836</v>
      </c>
      <c r="F148" s="206" t="s">
        <v>2837</v>
      </c>
      <c r="G148" s="207" t="s">
        <v>649</v>
      </c>
      <c r="H148" s="208">
        <v>100</v>
      </c>
      <c r="I148" s="209"/>
      <c r="J148" s="210">
        <f>ROUND(I148*H148,2)</f>
        <v>0</v>
      </c>
      <c r="K148" s="211"/>
      <c r="L148" s="38"/>
      <c r="M148" s="212" t="s">
        <v>1</v>
      </c>
      <c r="N148" s="213" t="s">
        <v>41</v>
      </c>
      <c r="O148" s="81"/>
      <c r="P148" s="214">
        <f>O148*H148</f>
        <v>0</v>
      </c>
      <c r="Q148" s="214">
        <v>0</v>
      </c>
      <c r="R148" s="214">
        <f>Q148*H148</f>
        <v>0</v>
      </c>
      <c r="S148" s="214">
        <v>0</v>
      </c>
      <c r="T148" s="215">
        <f>S148*H148</f>
        <v>0</v>
      </c>
      <c r="U148" s="37"/>
      <c r="V148" s="37"/>
      <c r="W148" s="37"/>
      <c r="X148" s="37"/>
      <c r="Y148" s="37"/>
      <c r="Z148" s="37"/>
      <c r="AA148" s="37"/>
      <c r="AB148" s="37"/>
      <c r="AC148" s="37"/>
      <c r="AD148" s="37"/>
      <c r="AE148" s="37"/>
      <c r="AR148" s="216" t="s">
        <v>289</v>
      </c>
      <c r="AT148" s="216" t="s">
        <v>285</v>
      </c>
      <c r="AU148" s="216" t="s">
        <v>87</v>
      </c>
      <c r="AY148" s="18" t="s">
        <v>283</v>
      </c>
      <c r="BE148" s="217">
        <f>IF(N148="základná",J148,0)</f>
        <v>0</v>
      </c>
      <c r="BF148" s="217">
        <f>IF(N148="znížená",J148,0)</f>
        <v>0</v>
      </c>
      <c r="BG148" s="217">
        <f>IF(N148="zákl. prenesená",J148,0)</f>
        <v>0</v>
      </c>
      <c r="BH148" s="217">
        <f>IF(N148="zníž. prenesená",J148,0)</f>
        <v>0</v>
      </c>
      <c r="BI148" s="217">
        <f>IF(N148="nulová",J148,0)</f>
        <v>0</v>
      </c>
      <c r="BJ148" s="18" t="s">
        <v>87</v>
      </c>
      <c r="BK148" s="217">
        <f>ROUND(I148*H148,2)</f>
        <v>0</v>
      </c>
      <c r="BL148" s="18" t="s">
        <v>289</v>
      </c>
      <c r="BM148" s="216" t="s">
        <v>337</v>
      </c>
    </row>
    <row r="149" s="2" customFormat="1" ht="24.15" customHeight="1">
      <c r="A149" s="37"/>
      <c r="B149" s="168"/>
      <c r="C149" s="204" t="s">
        <v>315</v>
      </c>
      <c r="D149" s="204" t="s">
        <v>285</v>
      </c>
      <c r="E149" s="205" t="s">
        <v>2838</v>
      </c>
      <c r="F149" s="206" t="s">
        <v>2839</v>
      </c>
      <c r="G149" s="207" t="s">
        <v>649</v>
      </c>
      <c r="H149" s="208">
        <v>50</v>
      </c>
      <c r="I149" s="209"/>
      <c r="J149" s="210">
        <f>ROUND(I149*H149,2)</f>
        <v>0</v>
      </c>
      <c r="K149" s="211"/>
      <c r="L149" s="38"/>
      <c r="M149" s="212" t="s">
        <v>1</v>
      </c>
      <c r="N149" s="213" t="s">
        <v>41</v>
      </c>
      <c r="O149" s="81"/>
      <c r="P149" s="214">
        <f>O149*H149</f>
        <v>0</v>
      </c>
      <c r="Q149" s="214">
        <v>0</v>
      </c>
      <c r="R149" s="214">
        <f>Q149*H149</f>
        <v>0</v>
      </c>
      <c r="S149" s="214">
        <v>0</v>
      </c>
      <c r="T149" s="215">
        <f>S149*H149</f>
        <v>0</v>
      </c>
      <c r="U149" s="37"/>
      <c r="V149" s="37"/>
      <c r="W149" s="37"/>
      <c r="X149" s="37"/>
      <c r="Y149" s="37"/>
      <c r="Z149" s="37"/>
      <c r="AA149" s="37"/>
      <c r="AB149" s="37"/>
      <c r="AC149" s="37"/>
      <c r="AD149" s="37"/>
      <c r="AE149" s="37"/>
      <c r="AR149" s="216" t="s">
        <v>289</v>
      </c>
      <c r="AT149" s="216" t="s">
        <v>285</v>
      </c>
      <c r="AU149" s="216" t="s">
        <v>87</v>
      </c>
      <c r="AY149" s="18" t="s">
        <v>283</v>
      </c>
      <c r="BE149" s="217">
        <f>IF(N149="základná",J149,0)</f>
        <v>0</v>
      </c>
      <c r="BF149" s="217">
        <f>IF(N149="znížená",J149,0)</f>
        <v>0</v>
      </c>
      <c r="BG149" s="217">
        <f>IF(N149="zákl. prenesená",J149,0)</f>
        <v>0</v>
      </c>
      <c r="BH149" s="217">
        <f>IF(N149="zníž. prenesená",J149,0)</f>
        <v>0</v>
      </c>
      <c r="BI149" s="217">
        <f>IF(N149="nulová",J149,0)</f>
        <v>0</v>
      </c>
      <c r="BJ149" s="18" t="s">
        <v>87</v>
      </c>
      <c r="BK149" s="217">
        <f>ROUND(I149*H149,2)</f>
        <v>0</v>
      </c>
      <c r="BL149" s="18" t="s">
        <v>289</v>
      </c>
      <c r="BM149" s="216" t="s">
        <v>347</v>
      </c>
    </row>
    <row r="150" s="2" customFormat="1" ht="24.15" customHeight="1">
      <c r="A150" s="37"/>
      <c r="B150" s="168"/>
      <c r="C150" s="204" t="s">
        <v>319</v>
      </c>
      <c r="D150" s="204" t="s">
        <v>285</v>
      </c>
      <c r="E150" s="205" t="s">
        <v>2840</v>
      </c>
      <c r="F150" s="206" t="s">
        <v>2841</v>
      </c>
      <c r="G150" s="207" t="s">
        <v>1985</v>
      </c>
      <c r="H150" s="208">
        <v>540</v>
      </c>
      <c r="I150" s="209"/>
      <c r="J150" s="210">
        <f>ROUND(I150*H150,2)</f>
        <v>0</v>
      </c>
      <c r="K150" s="211"/>
      <c r="L150" s="38"/>
      <c r="M150" s="212" t="s">
        <v>1</v>
      </c>
      <c r="N150" s="213" t="s">
        <v>41</v>
      </c>
      <c r="O150" s="81"/>
      <c r="P150" s="214">
        <f>O150*H150</f>
        <v>0</v>
      </c>
      <c r="Q150" s="214">
        <v>1.79259259259259E-05</v>
      </c>
      <c r="R150" s="214">
        <f>Q150*H150</f>
        <v>0.0096799999999999855</v>
      </c>
      <c r="S150" s="214">
        <v>0</v>
      </c>
      <c r="T150" s="215">
        <f>S150*H150</f>
        <v>0</v>
      </c>
      <c r="U150" s="37"/>
      <c r="V150" s="37"/>
      <c r="W150" s="37"/>
      <c r="X150" s="37"/>
      <c r="Y150" s="37"/>
      <c r="Z150" s="37"/>
      <c r="AA150" s="37"/>
      <c r="AB150" s="37"/>
      <c r="AC150" s="37"/>
      <c r="AD150" s="37"/>
      <c r="AE150" s="37"/>
      <c r="AR150" s="216" t="s">
        <v>289</v>
      </c>
      <c r="AT150" s="216" t="s">
        <v>285</v>
      </c>
      <c r="AU150" s="216" t="s">
        <v>87</v>
      </c>
      <c r="AY150" s="18" t="s">
        <v>283</v>
      </c>
      <c r="BE150" s="217">
        <f>IF(N150="základná",J150,0)</f>
        <v>0</v>
      </c>
      <c r="BF150" s="217">
        <f>IF(N150="znížená",J150,0)</f>
        <v>0</v>
      </c>
      <c r="BG150" s="217">
        <f>IF(N150="zákl. prenesená",J150,0)</f>
        <v>0</v>
      </c>
      <c r="BH150" s="217">
        <f>IF(N150="zníž. prenesená",J150,0)</f>
        <v>0</v>
      </c>
      <c r="BI150" s="217">
        <f>IF(N150="nulová",J150,0)</f>
        <v>0</v>
      </c>
      <c r="BJ150" s="18" t="s">
        <v>87</v>
      </c>
      <c r="BK150" s="217">
        <f>ROUND(I150*H150,2)</f>
        <v>0</v>
      </c>
      <c r="BL150" s="18" t="s">
        <v>289</v>
      </c>
      <c r="BM150" s="216" t="s">
        <v>358</v>
      </c>
    </row>
    <row r="151" s="2" customFormat="1" ht="24.15" customHeight="1">
      <c r="A151" s="37"/>
      <c r="B151" s="168"/>
      <c r="C151" s="204" t="s">
        <v>323</v>
      </c>
      <c r="D151" s="204" t="s">
        <v>285</v>
      </c>
      <c r="E151" s="205" t="s">
        <v>4477</v>
      </c>
      <c r="F151" s="206" t="s">
        <v>4478</v>
      </c>
      <c r="G151" s="207" t="s">
        <v>1985</v>
      </c>
      <c r="H151" s="208">
        <v>180</v>
      </c>
      <c r="I151" s="209"/>
      <c r="J151" s="210">
        <f>ROUND(I151*H151,2)</f>
        <v>0</v>
      </c>
      <c r="K151" s="211"/>
      <c r="L151" s="38"/>
      <c r="M151" s="212" t="s">
        <v>1</v>
      </c>
      <c r="N151" s="213" t="s">
        <v>41</v>
      </c>
      <c r="O151" s="81"/>
      <c r="P151" s="214">
        <f>O151*H151</f>
        <v>0</v>
      </c>
      <c r="Q151" s="214">
        <v>5.7222222222222203E-06</v>
      </c>
      <c r="R151" s="214">
        <f>Q151*H151</f>
        <v>0.0010299999999999997</v>
      </c>
      <c r="S151" s="214">
        <v>0</v>
      </c>
      <c r="T151" s="215">
        <f>S151*H151</f>
        <v>0</v>
      </c>
      <c r="U151" s="37"/>
      <c r="V151" s="37"/>
      <c r="W151" s="37"/>
      <c r="X151" s="37"/>
      <c r="Y151" s="37"/>
      <c r="Z151" s="37"/>
      <c r="AA151" s="37"/>
      <c r="AB151" s="37"/>
      <c r="AC151" s="37"/>
      <c r="AD151" s="37"/>
      <c r="AE151" s="37"/>
      <c r="AR151" s="216" t="s">
        <v>289</v>
      </c>
      <c r="AT151" s="216" t="s">
        <v>285</v>
      </c>
      <c r="AU151" s="216" t="s">
        <v>87</v>
      </c>
      <c r="AY151" s="18" t="s">
        <v>283</v>
      </c>
      <c r="BE151" s="217">
        <f>IF(N151="základná",J151,0)</f>
        <v>0</v>
      </c>
      <c r="BF151" s="217">
        <f>IF(N151="znížená",J151,0)</f>
        <v>0</v>
      </c>
      <c r="BG151" s="217">
        <f>IF(N151="zákl. prenesená",J151,0)</f>
        <v>0</v>
      </c>
      <c r="BH151" s="217">
        <f>IF(N151="zníž. prenesená",J151,0)</f>
        <v>0</v>
      </c>
      <c r="BI151" s="217">
        <f>IF(N151="nulová",J151,0)</f>
        <v>0</v>
      </c>
      <c r="BJ151" s="18" t="s">
        <v>87</v>
      </c>
      <c r="BK151" s="217">
        <f>ROUND(I151*H151,2)</f>
        <v>0</v>
      </c>
      <c r="BL151" s="18" t="s">
        <v>289</v>
      </c>
      <c r="BM151" s="216" t="s">
        <v>370</v>
      </c>
    </row>
    <row r="152" s="2" customFormat="1" ht="37.8" customHeight="1">
      <c r="A152" s="37"/>
      <c r="B152" s="168"/>
      <c r="C152" s="204" t="s">
        <v>327</v>
      </c>
      <c r="D152" s="204" t="s">
        <v>285</v>
      </c>
      <c r="E152" s="205" t="s">
        <v>2842</v>
      </c>
      <c r="F152" s="206" t="s">
        <v>2843</v>
      </c>
      <c r="G152" s="207" t="s">
        <v>649</v>
      </c>
      <c r="H152" s="208">
        <v>50</v>
      </c>
      <c r="I152" s="209"/>
      <c r="J152" s="210">
        <f>ROUND(I152*H152,2)</f>
        <v>0</v>
      </c>
      <c r="K152" s="211"/>
      <c r="L152" s="38"/>
      <c r="M152" s="212" t="s">
        <v>1</v>
      </c>
      <c r="N152" s="213" t="s">
        <v>41</v>
      </c>
      <c r="O152" s="81"/>
      <c r="P152" s="214">
        <f>O152*H152</f>
        <v>0</v>
      </c>
      <c r="Q152" s="214">
        <v>0</v>
      </c>
      <c r="R152" s="214">
        <f>Q152*H152</f>
        <v>0</v>
      </c>
      <c r="S152" s="214">
        <v>0</v>
      </c>
      <c r="T152" s="215">
        <f>S152*H152</f>
        <v>0</v>
      </c>
      <c r="U152" s="37"/>
      <c r="V152" s="37"/>
      <c r="W152" s="37"/>
      <c r="X152" s="37"/>
      <c r="Y152" s="37"/>
      <c r="Z152" s="37"/>
      <c r="AA152" s="37"/>
      <c r="AB152" s="37"/>
      <c r="AC152" s="37"/>
      <c r="AD152" s="37"/>
      <c r="AE152" s="37"/>
      <c r="AR152" s="216" t="s">
        <v>289</v>
      </c>
      <c r="AT152" s="216" t="s">
        <v>285</v>
      </c>
      <c r="AU152" s="216" t="s">
        <v>87</v>
      </c>
      <c r="AY152" s="18" t="s">
        <v>283</v>
      </c>
      <c r="BE152" s="217">
        <f>IF(N152="základná",J152,0)</f>
        <v>0</v>
      </c>
      <c r="BF152" s="217">
        <f>IF(N152="znížená",J152,0)</f>
        <v>0</v>
      </c>
      <c r="BG152" s="217">
        <f>IF(N152="zákl. prenesená",J152,0)</f>
        <v>0</v>
      </c>
      <c r="BH152" s="217">
        <f>IF(N152="zníž. prenesená",J152,0)</f>
        <v>0</v>
      </c>
      <c r="BI152" s="217">
        <f>IF(N152="nulová",J152,0)</f>
        <v>0</v>
      </c>
      <c r="BJ152" s="18" t="s">
        <v>87</v>
      </c>
      <c r="BK152" s="217">
        <f>ROUND(I152*H152,2)</f>
        <v>0</v>
      </c>
      <c r="BL152" s="18" t="s">
        <v>289</v>
      </c>
      <c r="BM152" s="216" t="s">
        <v>7</v>
      </c>
    </row>
    <row r="153" s="2" customFormat="1" ht="21.75" customHeight="1">
      <c r="A153" s="37"/>
      <c r="B153" s="168"/>
      <c r="C153" s="204" t="s">
        <v>332</v>
      </c>
      <c r="D153" s="204" t="s">
        <v>285</v>
      </c>
      <c r="E153" s="205" t="s">
        <v>914</v>
      </c>
      <c r="F153" s="206" t="s">
        <v>915</v>
      </c>
      <c r="G153" s="207" t="s">
        <v>344</v>
      </c>
      <c r="H153" s="208">
        <v>21.064</v>
      </c>
      <c r="I153" s="209"/>
      <c r="J153" s="210">
        <f>ROUND(I153*H153,2)</f>
        <v>0</v>
      </c>
      <c r="K153" s="211"/>
      <c r="L153" s="38"/>
      <c r="M153" s="212" t="s">
        <v>1</v>
      </c>
      <c r="N153" s="213" t="s">
        <v>41</v>
      </c>
      <c r="O153" s="81"/>
      <c r="P153" s="214">
        <f>O153*H153</f>
        <v>0</v>
      </c>
      <c r="Q153" s="214">
        <v>0</v>
      </c>
      <c r="R153" s="214">
        <f>Q153*H153</f>
        <v>0</v>
      </c>
      <c r="S153" s="214">
        <v>0</v>
      </c>
      <c r="T153" s="215">
        <f>S153*H153</f>
        <v>0</v>
      </c>
      <c r="U153" s="37"/>
      <c r="V153" s="37"/>
      <c r="W153" s="37"/>
      <c r="X153" s="37"/>
      <c r="Y153" s="37"/>
      <c r="Z153" s="37"/>
      <c r="AA153" s="37"/>
      <c r="AB153" s="37"/>
      <c r="AC153" s="37"/>
      <c r="AD153" s="37"/>
      <c r="AE153" s="37"/>
      <c r="AR153" s="216" t="s">
        <v>289</v>
      </c>
      <c r="AT153" s="216" t="s">
        <v>285</v>
      </c>
      <c r="AU153" s="216" t="s">
        <v>87</v>
      </c>
      <c r="AY153" s="18" t="s">
        <v>283</v>
      </c>
      <c r="BE153" s="217">
        <f>IF(N153="základná",J153,0)</f>
        <v>0</v>
      </c>
      <c r="BF153" s="217">
        <f>IF(N153="znížená",J153,0)</f>
        <v>0</v>
      </c>
      <c r="BG153" s="217">
        <f>IF(N153="zákl. prenesená",J153,0)</f>
        <v>0</v>
      </c>
      <c r="BH153" s="217">
        <f>IF(N153="zníž. prenesená",J153,0)</f>
        <v>0</v>
      </c>
      <c r="BI153" s="217">
        <f>IF(N153="nulová",J153,0)</f>
        <v>0</v>
      </c>
      <c r="BJ153" s="18" t="s">
        <v>87</v>
      </c>
      <c r="BK153" s="217">
        <f>ROUND(I153*H153,2)</f>
        <v>0</v>
      </c>
      <c r="BL153" s="18" t="s">
        <v>289</v>
      </c>
      <c r="BM153" s="216" t="s">
        <v>395</v>
      </c>
    </row>
    <row r="154" s="12" customFormat="1" ht="25.92" customHeight="1">
      <c r="A154" s="12"/>
      <c r="B154" s="191"/>
      <c r="C154" s="12"/>
      <c r="D154" s="192" t="s">
        <v>74</v>
      </c>
      <c r="E154" s="193" t="s">
        <v>955</v>
      </c>
      <c r="F154" s="193" t="s">
        <v>2844</v>
      </c>
      <c r="G154" s="12"/>
      <c r="H154" s="12"/>
      <c r="I154" s="194"/>
      <c r="J154" s="195">
        <f>BK154</f>
        <v>0</v>
      </c>
      <c r="K154" s="12"/>
      <c r="L154" s="191"/>
      <c r="M154" s="196"/>
      <c r="N154" s="197"/>
      <c r="O154" s="197"/>
      <c r="P154" s="198">
        <f>P155+P182+P224+P278+P283</f>
        <v>0</v>
      </c>
      <c r="Q154" s="197"/>
      <c r="R154" s="198">
        <f>R155+R182+R224+R278+R283</f>
        <v>3.2763700000000009</v>
      </c>
      <c r="S154" s="197"/>
      <c r="T154" s="199">
        <f>T155+T182+T224+T278+T283</f>
        <v>0</v>
      </c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R154" s="192" t="s">
        <v>87</v>
      </c>
      <c r="AT154" s="200" t="s">
        <v>74</v>
      </c>
      <c r="AU154" s="200" t="s">
        <v>75</v>
      </c>
      <c r="AY154" s="192" t="s">
        <v>283</v>
      </c>
      <c r="BK154" s="201">
        <f>BK155+BK182+BK224+BK278+BK283</f>
        <v>0</v>
      </c>
    </row>
    <row r="155" s="12" customFormat="1" ht="22.8" customHeight="1">
      <c r="A155" s="12"/>
      <c r="B155" s="191"/>
      <c r="C155" s="12"/>
      <c r="D155" s="192" t="s">
        <v>74</v>
      </c>
      <c r="E155" s="202" t="s">
        <v>1062</v>
      </c>
      <c r="F155" s="202" t="s">
        <v>2845</v>
      </c>
      <c r="G155" s="12"/>
      <c r="H155" s="12"/>
      <c r="I155" s="194"/>
      <c r="J155" s="203">
        <f>BK155</f>
        <v>0</v>
      </c>
      <c r="K155" s="12"/>
      <c r="L155" s="191"/>
      <c r="M155" s="196"/>
      <c r="N155" s="197"/>
      <c r="O155" s="197"/>
      <c r="P155" s="198">
        <f>SUM(P156:P181)</f>
        <v>0</v>
      </c>
      <c r="Q155" s="197"/>
      <c r="R155" s="198">
        <f>SUM(R156:R181)</f>
        <v>0.20890999999999999</v>
      </c>
      <c r="S155" s="197"/>
      <c r="T155" s="199">
        <f>SUM(T156:T181)</f>
        <v>0</v>
      </c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R155" s="192" t="s">
        <v>87</v>
      </c>
      <c r="AT155" s="200" t="s">
        <v>74</v>
      </c>
      <c r="AU155" s="200" t="s">
        <v>82</v>
      </c>
      <c r="AY155" s="192" t="s">
        <v>283</v>
      </c>
      <c r="BK155" s="201">
        <f>SUM(BK156:BK181)</f>
        <v>0</v>
      </c>
    </row>
    <row r="156" s="2" customFormat="1" ht="24.15" customHeight="1">
      <c r="A156" s="37"/>
      <c r="B156" s="168"/>
      <c r="C156" s="204" t="s">
        <v>337</v>
      </c>
      <c r="D156" s="204" t="s">
        <v>285</v>
      </c>
      <c r="E156" s="205" t="s">
        <v>2846</v>
      </c>
      <c r="F156" s="206" t="s">
        <v>2847</v>
      </c>
      <c r="G156" s="207" t="s">
        <v>649</v>
      </c>
      <c r="H156" s="208">
        <v>10</v>
      </c>
      <c r="I156" s="209"/>
      <c r="J156" s="210">
        <f>ROUND(I156*H156,2)</f>
        <v>0</v>
      </c>
      <c r="K156" s="211"/>
      <c r="L156" s="38"/>
      <c r="M156" s="212" t="s">
        <v>1</v>
      </c>
      <c r="N156" s="213" t="s">
        <v>41</v>
      </c>
      <c r="O156" s="81"/>
      <c r="P156" s="214">
        <f>O156*H156</f>
        <v>0</v>
      </c>
      <c r="Q156" s="214">
        <v>0</v>
      </c>
      <c r="R156" s="214">
        <f>Q156*H156</f>
        <v>0</v>
      </c>
      <c r="S156" s="214">
        <v>0</v>
      </c>
      <c r="T156" s="215">
        <f>S156*H156</f>
        <v>0</v>
      </c>
      <c r="U156" s="37"/>
      <c r="V156" s="37"/>
      <c r="W156" s="37"/>
      <c r="X156" s="37"/>
      <c r="Y156" s="37"/>
      <c r="Z156" s="37"/>
      <c r="AA156" s="37"/>
      <c r="AB156" s="37"/>
      <c r="AC156" s="37"/>
      <c r="AD156" s="37"/>
      <c r="AE156" s="37"/>
      <c r="AR156" s="216" t="s">
        <v>358</v>
      </c>
      <c r="AT156" s="216" t="s">
        <v>285</v>
      </c>
      <c r="AU156" s="216" t="s">
        <v>87</v>
      </c>
      <c r="AY156" s="18" t="s">
        <v>283</v>
      </c>
      <c r="BE156" s="217">
        <f>IF(N156="základná",J156,0)</f>
        <v>0</v>
      </c>
      <c r="BF156" s="217">
        <f>IF(N156="znížená",J156,0)</f>
        <v>0</v>
      </c>
      <c r="BG156" s="217">
        <f>IF(N156="zákl. prenesená",J156,0)</f>
        <v>0</v>
      </c>
      <c r="BH156" s="217">
        <f>IF(N156="zníž. prenesená",J156,0)</f>
        <v>0</v>
      </c>
      <c r="BI156" s="217">
        <f>IF(N156="nulová",J156,0)</f>
        <v>0</v>
      </c>
      <c r="BJ156" s="18" t="s">
        <v>87</v>
      </c>
      <c r="BK156" s="217">
        <f>ROUND(I156*H156,2)</f>
        <v>0</v>
      </c>
      <c r="BL156" s="18" t="s">
        <v>358</v>
      </c>
      <c r="BM156" s="216" t="s">
        <v>408</v>
      </c>
    </row>
    <row r="157" s="2" customFormat="1" ht="33" customHeight="1">
      <c r="A157" s="37"/>
      <c r="B157" s="168"/>
      <c r="C157" s="242" t="s">
        <v>341</v>
      </c>
      <c r="D157" s="242" t="s">
        <v>582</v>
      </c>
      <c r="E157" s="243" t="s">
        <v>2848</v>
      </c>
      <c r="F157" s="244" t="s">
        <v>2849</v>
      </c>
      <c r="G157" s="245" t="s">
        <v>649</v>
      </c>
      <c r="H157" s="246">
        <v>10</v>
      </c>
      <c r="I157" s="247"/>
      <c r="J157" s="248">
        <f>ROUND(I157*H157,2)</f>
        <v>0</v>
      </c>
      <c r="K157" s="249"/>
      <c r="L157" s="250"/>
      <c r="M157" s="251" t="s">
        <v>1</v>
      </c>
      <c r="N157" s="252" t="s">
        <v>41</v>
      </c>
      <c r="O157" s="81"/>
      <c r="P157" s="214">
        <f>O157*H157</f>
        <v>0</v>
      </c>
      <c r="Q157" s="214">
        <v>0.00085999999999999998</v>
      </c>
      <c r="R157" s="214">
        <f>Q157*H157</f>
        <v>0.0086</v>
      </c>
      <c r="S157" s="214">
        <v>0</v>
      </c>
      <c r="T157" s="215">
        <f>S157*H157</f>
        <v>0</v>
      </c>
      <c r="U157" s="37"/>
      <c r="V157" s="37"/>
      <c r="W157" s="37"/>
      <c r="X157" s="37"/>
      <c r="Y157" s="37"/>
      <c r="Z157" s="37"/>
      <c r="AA157" s="37"/>
      <c r="AB157" s="37"/>
      <c r="AC157" s="37"/>
      <c r="AD157" s="37"/>
      <c r="AE157" s="37"/>
      <c r="AR157" s="216" t="s">
        <v>473</v>
      </c>
      <c r="AT157" s="216" t="s">
        <v>582</v>
      </c>
      <c r="AU157" s="216" t="s">
        <v>87</v>
      </c>
      <c r="AY157" s="18" t="s">
        <v>283</v>
      </c>
      <c r="BE157" s="217">
        <f>IF(N157="základná",J157,0)</f>
        <v>0</v>
      </c>
      <c r="BF157" s="217">
        <f>IF(N157="znížená",J157,0)</f>
        <v>0</v>
      </c>
      <c r="BG157" s="217">
        <f>IF(N157="zákl. prenesená",J157,0)</f>
        <v>0</v>
      </c>
      <c r="BH157" s="217">
        <f>IF(N157="zníž. prenesená",J157,0)</f>
        <v>0</v>
      </c>
      <c r="BI157" s="217">
        <f>IF(N157="nulová",J157,0)</f>
        <v>0</v>
      </c>
      <c r="BJ157" s="18" t="s">
        <v>87</v>
      </c>
      <c r="BK157" s="217">
        <f>ROUND(I157*H157,2)</f>
        <v>0</v>
      </c>
      <c r="BL157" s="18" t="s">
        <v>358</v>
      </c>
      <c r="BM157" s="216" t="s">
        <v>428</v>
      </c>
    </row>
    <row r="158" s="2" customFormat="1" ht="24.15" customHeight="1">
      <c r="A158" s="37"/>
      <c r="B158" s="168"/>
      <c r="C158" s="204" t="s">
        <v>347</v>
      </c>
      <c r="D158" s="204" t="s">
        <v>285</v>
      </c>
      <c r="E158" s="205" t="s">
        <v>2850</v>
      </c>
      <c r="F158" s="206" t="s">
        <v>2851</v>
      </c>
      <c r="G158" s="207" t="s">
        <v>649</v>
      </c>
      <c r="H158" s="208">
        <v>98</v>
      </c>
      <c r="I158" s="209"/>
      <c r="J158" s="210">
        <f>ROUND(I158*H158,2)</f>
        <v>0</v>
      </c>
      <c r="K158" s="211"/>
      <c r="L158" s="38"/>
      <c r="M158" s="212" t="s">
        <v>1</v>
      </c>
      <c r="N158" s="213" t="s">
        <v>41</v>
      </c>
      <c r="O158" s="81"/>
      <c r="P158" s="214">
        <f>O158*H158</f>
        <v>0</v>
      </c>
      <c r="Q158" s="214">
        <v>0</v>
      </c>
      <c r="R158" s="214">
        <f>Q158*H158</f>
        <v>0</v>
      </c>
      <c r="S158" s="214">
        <v>0</v>
      </c>
      <c r="T158" s="215">
        <f>S158*H158</f>
        <v>0</v>
      </c>
      <c r="U158" s="37"/>
      <c r="V158" s="37"/>
      <c r="W158" s="37"/>
      <c r="X158" s="37"/>
      <c r="Y158" s="37"/>
      <c r="Z158" s="37"/>
      <c r="AA158" s="37"/>
      <c r="AB158" s="37"/>
      <c r="AC158" s="37"/>
      <c r="AD158" s="37"/>
      <c r="AE158" s="37"/>
      <c r="AR158" s="216" t="s">
        <v>358</v>
      </c>
      <c r="AT158" s="216" t="s">
        <v>285</v>
      </c>
      <c r="AU158" s="216" t="s">
        <v>87</v>
      </c>
      <c r="AY158" s="18" t="s">
        <v>283</v>
      </c>
      <c r="BE158" s="217">
        <f>IF(N158="základná",J158,0)</f>
        <v>0</v>
      </c>
      <c r="BF158" s="217">
        <f>IF(N158="znížená",J158,0)</f>
        <v>0</v>
      </c>
      <c r="BG158" s="217">
        <f>IF(N158="zákl. prenesená",J158,0)</f>
        <v>0</v>
      </c>
      <c r="BH158" s="217">
        <f>IF(N158="zníž. prenesená",J158,0)</f>
        <v>0</v>
      </c>
      <c r="BI158" s="217">
        <f>IF(N158="nulová",J158,0)</f>
        <v>0</v>
      </c>
      <c r="BJ158" s="18" t="s">
        <v>87</v>
      </c>
      <c r="BK158" s="217">
        <f>ROUND(I158*H158,2)</f>
        <v>0</v>
      </c>
      <c r="BL158" s="18" t="s">
        <v>358</v>
      </c>
      <c r="BM158" s="216" t="s">
        <v>442</v>
      </c>
    </row>
    <row r="159" s="2" customFormat="1" ht="33" customHeight="1">
      <c r="A159" s="37"/>
      <c r="B159" s="168"/>
      <c r="C159" s="242" t="s">
        <v>352</v>
      </c>
      <c r="D159" s="242" t="s">
        <v>582</v>
      </c>
      <c r="E159" s="243" t="s">
        <v>2852</v>
      </c>
      <c r="F159" s="244" t="s">
        <v>2853</v>
      </c>
      <c r="G159" s="245" t="s">
        <v>649</v>
      </c>
      <c r="H159" s="246">
        <v>98</v>
      </c>
      <c r="I159" s="247"/>
      <c r="J159" s="248">
        <f>ROUND(I159*H159,2)</f>
        <v>0</v>
      </c>
      <c r="K159" s="249"/>
      <c r="L159" s="250"/>
      <c r="M159" s="251" t="s">
        <v>1</v>
      </c>
      <c r="N159" s="252" t="s">
        <v>41</v>
      </c>
      <c r="O159" s="81"/>
      <c r="P159" s="214">
        <f>O159*H159</f>
        <v>0</v>
      </c>
      <c r="Q159" s="214">
        <v>0.00122</v>
      </c>
      <c r="R159" s="214">
        <f>Q159*H159</f>
        <v>0.11956</v>
      </c>
      <c r="S159" s="214">
        <v>0</v>
      </c>
      <c r="T159" s="215">
        <f>S159*H159</f>
        <v>0</v>
      </c>
      <c r="U159" s="37"/>
      <c r="V159" s="37"/>
      <c r="W159" s="37"/>
      <c r="X159" s="37"/>
      <c r="Y159" s="37"/>
      <c r="Z159" s="37"/>
      <c r="AA159" s="37"/>
      <c r="AB159" s="37"/>
      <c r="AC159" s="37"/>
      <c r="AD159" s="37"/>
      <c r="AE159" s="37"/>
      <c r="AR159" s="216" t="s">
        <v>473</v>
      </c>
      <c r="AT159" s="216" t="s">
        <v>582</v>
      </c>
      <c r="AU159" s="216" t="s">
        <v>87</v>
      </c>
      <c r="AY159" s="18" t="s">
        <v>283</v>
      </c>
      <c r="BE159" s="217">
        <f>IF(N159="základná",J159,0)</f>
        <v>0</v>
      </c>
      <c r="BF159" s="217">
        <f>IF(N159="znížená",J159,0)</f>
        <v>0</v>
      </c>
      <c r="BG159" s="217">
        <f>IF(N159="zákl. prenesená",J159,0)</f>
        <v>0</v>
      </c>
      <c r="BH159" s="217">
        <f>IF(N159="zníž. prenesená",J159,0)</f>
        <v>0</v>
      </c>
      <c r="BI159" s="217">
        <f>IF(N159="nulová",J159,0)</f>
        <v>0</v>
      </c>
      <c r="BJ159" s="18" t="s">
        <v>87</v>
      </c>
      <c r="BK159" s="217">
        <f>ROUND(I159*H159,2)</f>
        <v>0</v>
      </c>
      <c r="BL159" s="18" t="s">
        <v>358</v>
      </c>
      <c r="BM159" s="216" t="s">
        <v>464</v>
      </c>
    </row>
    <row r="160" s="2" customFormat="1" ht="24.15" customHeight="1">
      <c r="A160" s="37"/>
      <c r="B160" s="168"/>
      <c r="C160" s="204" t="s">
        <v>358</v>
      </c>
      <c r="D160" s="204" t="s">
        <v>285</v>
      </c>
      <c r="E160" s="205" t="s">
        <v>2862</v>
      </c>
      <c r="F160" s="206" t="s">
        <v>2863</v>
      </c>
      <c r="G160" s="207" t="s">
        <v>649</v>
      </c>
      <c r="H160" s="208">
        <v>230</v>
      </c>
      <c r="I160" s="209"/>
      <c r="J160" s="210">
        <f>ROUND(I160*H160,2)</f>
        <v>0</v>
      </c>
      <c r="K160" s="211"/>
      <c r="L160" s="38"/>
      <c r="M160" s="212" t="s">
        <v>1</v>
      </c>
      <c r="N160" s="213" t="s">
        <v>41</v>
      </c>
      <c r="O160" s="81"/>
      <c r="P160" s="214">
        <f>O160*H160</f>
        <v>0</v>
      </c>
      <c r="Q160" s="214">
        <v>9.0000000000000002E-06</v>
      </c>
      <c r="R160" s="214">
        <f>Q160*H160</f>
        <v>0.0020700000000000002</v>
      </c>
      <c r="S160" s="214">
        <v>0</v>
      </c>
      <c r="T160" s="215">
        <f>S160*H160</f>
        <v>0</v>
      </c>
      <c r="U160" s="37"/>
      <c r="V160" s="37"/>
      <c r="W160" s="37"/>
      <c r="X160" s="37"/>
      <c r="Y160" s="37"/>
      <c r="Z160" s="37"/>
      <c r="AA160" s="37"/>
      <c r="AB160" s="37"/>
      <c r="AC160" s="37"/>
      <c r="AD160" s="37"/>
      <c r="AE160" s="37"/>
      <c r="AR160" s="216" t="s">
        <v>358</v>
      </c>
      <c r="AT160" s="216" t="s">
        <v>285</v>
      </c>
      <c r="AU160" s="216" t="s">
        <v>87</v>
      </c>
      <c r="AY160" s="18" t="s">
        <v>283</v>
      </c>
      <c r="BE160" s="217">
        <f>IF(N160="základná",J160,0)</f>
        <v>0</v>
      </c>
      <c r="BF160" s="217">
        <f>IF(N160="znížená",J160,0)</f>
        <v>0</v>
      </c>
      <c r="BG160" s="217">
        <f>IF(N160="zákl. prenesená",J160,0)</f>
        <v>0</v>
      </c>
      <c r="BH160" s="217">
        <f>IF(N160="zníž. prenesená",J160,0)</f>
        <v>0</v>
      </c>
      <c r="BI160" s="217">
        <f>IF(N160="nulová",J160,0)</f>
        <v>0</v>
      </c>
      <c r="BJ160" s="18" t="s">
        <v>87</v>
      </c>
      <c r="BK160" s="217">
        <f>ROUND(I160*H160,2)</f>
        <v>0</v>
      </c>
      <c r="BL160" s="18" t="s">
        <v>358</v>
      </c>
      <c r="BM160" s="216" t="s">
        <v>473</v>
      </c>
    </row>
    <row r="161" s="2" customFormat="1" ht="33" customHeight="1">
      <c r="A161" s="37"/>
      <c r="B161" s="168"/>
      <c r="C161" s="242" t="s">
        <v>364</v>
      </c>
      <c r="D161" s="242" t="s">
        <v>582</v>
      </c>
      <c r="E161" s="243" t="s">
        <v>2864</v>
      </c>
      <c r="F161" s="244" t="s">
        <v>2865</v>
      </c>
      <c r="G161" s="245" t="s">
        <v>649</v>
      </c>
      <c r="H161" s="246">
        <v>142</v>
      </c>
      <c r="I161" s="247"/>
      <c r="J161" s="248">
        <f>ROUND(I161*H161,2)</f>
        <v>0</v>
      </c>
      <c r="K161" s="249"/>
      <c r="L161" s="250"/>
      <c r="M161" s="251" t="s">
        <v>1</v>
      </c>
      <c r="N161" s="252" t="s">
        <v>41</v>
      </c>
      <c r="O161" s="81"/>
      <c r="P161" s="214">
        <f>O161*H161</f>
        <v>0</v>
      </c>
      <c r="Q161" s="214">
        <v>8.0000000000000007E-05</v>
      </c>
      <c r="R161" s="214">
        <f>Q161*H161</f>
        <v>0.01136</v>
      </c>
      <c r="S161" s="214">
        <v>0</v>
      </c>
      <c r="T161" s="215">
        <f>S161*H161</f>
        <v>0</v>
      </c>
      <c r="U161" s="37"/>
      <c r="V161" s="37"/>
      <c r="W161" s="37"/>
      <c r="X161" s="37"/>
      <c r="Y161" s="37"/>
      <c r="Z161" s="37"/>
      <c r="AA161" s="37"/>
      <c r="AB161" s="37"/>
      <c r="AC161" s="37"/>
      <c r="AD161" s="37"/>
      <c r="AE161" s="37"/>
      <c r="AR161" s="216" t="s">
        <v>473</v>
      </c>
      <c r="AT161" s="216" t="s">
        <v>582</v>
      </c>
      <c r="AU161" s="216" t="s">
        <v>87</v>
      </c>
      <c r="AY161" s="18" t="s">
        <v>283</v>
      </c>
      <c r="BE161" s="217">
        <f>IF(N161="základná",J161,0)</f>
        <v>0</v>
      </c>
      <c r="BF161" s="217">
        <f>IF(N161="znížená",J161,0)</f>
        <v>0</v>
      </c>
      <c r="BG161" s="217">
        <f>IF(N161="zákl. prenesená",J161,0)</f>
        <v>0</v>
      </c>
      <c r="BH161" s="217">
        <f>IF(N161="zníž. prenesená",J161,0)</f>
        <v>0</v>
      </c>
      <c r="BI161" s="217">
        <f>IF(N161="nulová",J161,0)</f>
        <v>0</v>
      </c>
      <c r="BJ161" s="18" t="s">
        <v>87</v>
      </c>
      <c r="BK161" s="217">
        <f>ROUND(I161*H161,2)</f>
        <v>0</v>
      </c>
      <c r="BL161" s="18" t="s">
        <v>358</v>
      </c>
      <c r="BM161" s="216" t="s">
        <v>501</v>
      </c>
    </row>
    <row r="162" s="2" customFormat="1" ht="33" customHeight="1">
      <c r="A162" s="37"/>
      <c r="B162" s="168"/>
      <c r="C162" s="242" t="s">
        <v>370</v>
      </c>
      <c r="D162" s="242" t="s">
        <v>582</v>
      </c>
      <c r="E162" s="243" t="s">
        <v>2866</v>
      </c>
      <c r="F162" s="244" t="s">
        <v>2867</v>
      </c>
      <c r="G162" s="245" t="s">
        <v>649</v>
      </c>
      <c r="H162" s="246">
        <v>88</v>
      </c>
      <c r="I162" s="247"/>
      <c r="J162" s="248">
        <f>ROUND(I162*H162,2)</f>
        <v>0</v>
      </c>
      <c r="K162" s="249"/>
      <c r="L162" s="250"/>
      <c r="M162" s="251" t="s">
        <v>1</v>
      </c>
      <c r="N162" s="252" t="s">
        <v>41</v>
      </c>
      <c r="O162" s="81"/>
      <c r="P162" s="214">
        <f>O162*H162</f>
        <v>0</v>
      </c>
      <c r="Q162" s="214">
        <v>0.00017000000000000001</v>
      </c>
      <c r="R162" s="214">
        <f>Q162*H162</f>
        <v>0.014960000000000001</v>
      </c>
      <c r="S162" s="214">
        <v>0</v>
      </c>
      <c r="T162" s="215">
        <f>S162*H162</f>
        <v>0</v>
      </c>
      <c r="U162" s="37"/>
      <c r="V162" s="37"/>
      <c r="W162" s="37"/>
      <c r="X162" s="37"/>
      <c r="Y162" s="37"/>
      <c r="Z162" s="37"/>
      <c r="AA162" s="37"/>
      <c r="AB162" s="37"/>
      <c r="AC162" s="37"/>
      <c r="AD162" s="37"/>
      <c r="AE162" s="37"/>
      <c r="AR162" s="216" t="s">
        <v>473</v>
      </c>
      <c r="AT162" s="216" t="s">
        <v>582</v>
      </c>
      <c r="AU162" s="216" t="s">
        <v>87</v>
      </c>
      <c r="AY162" s="18" t="s">
        <v>283</v>
      </c>
      <c r="BE162" s="217">
        <f>IF(N162="základná",J162,0)</f>
        <v>0</v>
      </c>
      <c r="BF162" s="217">
        <f>IF(N162="znížená",J162,0)</f>
        <v>0</v>
      </c>
      <c r="BG162" s="217">
        <f>IF(N162="zákl. prenesená",J162,0)</f>
        <v>0</v>
      </c>
      <c r="BH162" s="217">
        <f>IF(N162="zníž. prenesená",J162,0)</f>
        <v>0</v>
      </c>
      <c r="BI162" s="217">
        <f>IF(N162="nulová",J162,0)</f>
        <v>0</v>
      </c>
      <c r="BJ162" s="18" t="s">
        <v>87</v>
      </c>
      <c r="BK162" s="217">
        <f>ROUND(I162*H162,2)</f>
        <v>0</v>
      </c>
      <c r="BL162" s="18" t="s">
        <v>358</v>
      </c>
      <c r="BM162" s="216" t="s">
        <v>509</v>
      </c>
    </row>
    <row r="163" s="2" customFormat="1" ht="24.15" customHeight="1">
      <c r="A163" s="37"/>
      <c r="B163" s="168"/>
      <c r="C163" s="204" t="s">
        <v>376</v>
      </c>
      <c r="D163" s="204" t="s">
        <v>285</v>
      </c>
      <c r="E163" s="205" t="s">
        <v>2868</v>
      </c>
      <c r="F163" s="206" t="s">
        <v>2869</v>
      </c>
      <c r="G163" s="207" t="s">
        <v>649</v>
      </c>
      <c r="H163" s="208">
        <v>60</v>
      </c>
      <c r="I163" s="209"/>
      <c r="J163" s="210">
        <f>ROUND(I163*H163,2)</f>
        <v>0</v>
      </c>
      <c r="K163" s="211"/>
      <c r="L163" s="38"/>
      <c r="M163" s="212" t="s">
        <v>1</v>
      </c>
      <c r="N163" s="213" t="s">
        <v>41</v>
      </c>
      <c r="O163" s="81"/>
      <c r="P163" s="214">
        <f>O163*H163</f>
        <v>0</v>
      </c>
      <c r="Q163" s="214">
        <v>9.0000000000000002E-06</v>
      </c>
      <c r="R163" s="214">
        <f>Q163*H163</f>
        <v>0.00054000000000000001</v>
      </c>
      <c r="S163" s="214">
        <v>0</v>
      </c>
      <c r="T163" s="215">
        <f>S163*H163</f>
        <v>0</v>
      </c>
      <c r="U163" s="37"/>
      <c r="V163" s="37"/>
      <c r="W163" s="37"/>
      <c r="X163" s="37"/>
      <c r="Y163" s="37"/>
      <c r="Z163" s="37"/>
      <c r="AA163" s="37"/>
      <c r="AB163" s="37"/>
      <c r="AC163" s="37"/>
      <c r="AD163" s="37"/>
      <c r="AE163" s="37"/>
      <c r="AR163" s="216" t="s">
        <v>358</v>
      </c>
      <c r="AT163" s="216" t="s">
        <v>285</v>
      </c>
      <c r="AU163" s="216" t="s">
        <v>87</v>
      </c>
      <c r="AY163" s="18" t="s">
        <v>283</v>
      </c>
      <c r="BE163" s="217">
        <f>IF(N163="základná",J163,0)</f>
        <v>0</v>
      </c>
      <c r="BF163" s="217">
        <f>IF(N163="znížená",J163,0)</f>
        <v>0</v>
      </c>
      <c r="BG163" s="217">
        <f>IF(N163="zákl. prenesená",J163,0)</f>
        <v>0</v>
      </c>
      <c r="BH163" s="217">
        <f>IF(N163="zníž. prenesená",J163,0)</f>
        <v>0</v>
      </c>
      <c r="BI163" s="217">
        <f>IF(N163="nulová",J163,0)</f>
        <v>0</v>
      </c>
      <c r="BJ163" s="18" t="s">
        <v>87</v>
      </c>
      <c r="BK163" s="217">
        <f>ROUND(I163*H163,2)</f>
        <v>0</v>
      </c>
      <c r="BL163" s="18" t="s">
        <v>358</v>
      </c>
      <c r="BM163" s="216" t="s">
        <v>519</v>
      </c>
    </row>
    <row r="164" s="2" customFormat="1" ht="33" customHeight="1">
      <c r="A164" s="37"/>
      <c r="B164" s="168"/>
      <c r="C164" s="242" t="s">
        <v>7</v>
      </c>
      <c r="D164" s="242" t="s">
        <v>582</v>
      </c>
      <c r="E164" s="243" t="s">
        <v>2870</v>
      </c>
      <c r="F164" s="244" t="s">
        <v>2871</v>
      </c>
      <c r="G164" s="245" t="s">
        <v>649</v>
      </c>
      <c r="H164" s="246">
        <v>19</v>
      </c>
      <c r="I164" s="247"/>
      <c r="J164" s="248">
        <f>ROUND(I164*H164,2)</f>
        <v>0</v>
      </c>
      <c r="K164" s="249"/>
      <c r="L164" s="250"/>
      <c r="M164" s="251" t="s">
        <v>1</v>
      </c>
      <c r="N164" s="252" t="s">
        <v>41</v>
      </c>
      <c r="O164" s="81"/>
      <c r="P164" s="214">
        <f>O164*H164</f>
        <v>0</v>
      </c>
      <c r="Q164" s="214">
        <v>0.00021000000000000001</v>
      </c>
      <c r="R164" s="214">
        <f>Q164*H164</f>
        <v>0.0039900000000000005</v>
      </c>
      <c r="S164" s="214">
        <v>0</v>
      </c>
      <c r="T164" s="215">
        <f>S164*H164</f>
        <v>0</v>
      </c>
      <c r="U164" s="37"/>
      <c r="V164" s="37"/>
      <c r="W164" s="37"/>
      <c r="X164" s="37"/>
      <c r="Y164" s="37"/>
      <c r="Z164" s="37"/>
      <c r="AA164" s="37"/>
      <c r="AB164" s="37"/>
      <c r="AC164" s="37"/>
      <c r="AD164" s="37"/>
      <c r="AE164" s="37"/>
      <c r="AR164" s="216" t="s">
        <v>473</v>
      </c>
      <c r="AT164" s="216" t="s">
        <v>582</v>
      </c>
      <c r="AU164" s="216" t="s">
        <v>87</v>
      </c>
      <c r="AY164" s="18" t="s">
        <v>283</v>
      </c>
      <c r="BE164" s="217">
        <f>IF(N164="základná",J164,0)</f>
        <v>0</v>
      </c>
      <c r="BF164" s="217">
        <f>IF(N164="znížená",J164,0)</f>
        <v>0</v>
      </c>
      <c r="BG164" s="217">
        <f>IF(N164="zákl. prenesená",J164,0)</f>
        <v>0</v>
      </c>
      <c r="BH164" s="217">
        <f>IF(N164="zníž. prenesená",J164,0)</f>
        <v>0</v>
      </c>
      <c r="BI164" s="217">
        <f>IF(N164="nulová",J164,0)</f>
        <v>0</v>
      </c>
      <c r="BJ164" s="18" t="s">
        <v>87</v>
      </c>
      <c r="BK164" s="217">
        <f>ROUND(I164*H164,2)</f>
        <v>0</v>
      </c>
      <c r="BL164" s="18" t="s">
        <v>358</v>
      </c>
      <c r="BM164" s="216" t="s">
        <v>527</v>
      </c>
    </row>
    <row r="165" s="2" customFormat="1" ht="33" customHeight="1">
      <c r="A165" s="37"/>
      <c r="B165" s="168"/>
      <c r="C165" s="242" t="s">
        <v>386</v>
      </c>
      <c r="D165" s="242" t="s">
        <v>582</v>
      </c>
      <c r="E165" s="243" t="s">
        <v>2874</v>
      </c>
      <c r="F165" s="244" t="s">
        <v>2875</v>
      </c>
      <c r="G165" s="245" t="s">
        <v>649</v>
      </c>
      <c r="H165" s="246">
        <v>41</v>
      </c>
      <c r="I165" s="247"/>
      <c r="J165" s="248">
        <f>ROUND(I165*H165,2)</f>
        <v>0</v>
      </c>
      <c r="K165" s="249"/>
      <c r="L165" s="250"/>
      <c r="M165" s="251" t="s">
        <v>1</v>
      </c>
      <c r="N165" s="252" t="s">
        <v>41</v>
      </c>
      <c r="O165" s="81"/>
      <c r="P165" s="214">
        <f>O165*H165</f>
        <v>0</v>
      </c>
      <c r="Q165" s="214">
        <v>0.00016000000000000001</v>
      </c>
      <c r="R165" s="214">
        <f>Q165*H165</f>
        <v>0.0065600000000000007</v>
      </c>
      <c r="S165" s="214">
        <v>0</v>
      </c>
      <c r="T165" s="215">
        <f>S165*H165</f>
        <v>0</v>
      </c>
      <c r="U165" s="37"/>
      <c r="V165" s="37"/>
      <c r="W165" s="37"/>
      <c r="X165" s="37"/>
      <c r="Y165" s="37"/>
      <c r="Z165" s="37"/>
      <c r="AA165" s="37"/>
      <c r="AB165" s="37"/>
      <c r="AC165" s="37"/>
      <c r="AD165" s="37"/>
      <c r="AE165" s="37"/>
      <c r="AR165" s="216" t="s">
        <v>473</v>
      </c>
      <c r="AT165" s="216" t="s">
        <v>582</v>
      </c>
      <c r="AU165" s="216" t="s">
        <v>87</v>
      </c>
      <c r="AY165" s="18" t="s">
        <v>283</v>
      </c>
      <c r="BE165" s="217">
        <f>IF(N165="základná",J165,0)</f>
        <v>0</v>
      </c>
      <c r="BF165" s="217">
        <f>IF(N165="znížená",J165,0)</f>
        <v>0</v>
      </c>
      <c r="BG165" s="217">
        <f>IF(N165="zákl. prenesená",J165,0)</f>
        <v>0</v>
      </c>
      <c r="BH165" s="217">
        <f>IF(N165="zníž. prenesená",J165,0)</f>
        <v>0</v>
      </c>
      <c r="BI165" s="217">
        <f>IF(N165="nulová",J165,0)</f>
        <v>0</v>
      </c>
      <c r="BJ165" s="18" t="s">
        <v>87</v>
      </c>
      <c r="BK165" s="217">
        <f>ROUND(I165*H165,2)</f>
        <v>0</v>
      </c>
      <c r="BL165" s="18" t="s">
        <v>358</v>
      </c>
      <c r="BM165" s="216" t="s">
        <v>538</v>
      </c>
    </row>
    <row r="166" s="2" customFormat="1" ht="24.15" customHeight="1">
      <c r="A166" s="37"/>
      <c r="B166" s="168"/>
      <c r="C166" s="204" t="s">
        <v>395</v>
      </c>
      <c r="D166" s="204" t="s">
        <v>285</v>
      </c>
      <c r="E166" s="205" t="s">
        <v>2876</v>
      </c>
      <c r="F166" s="206" t="s">
        <v>2877</v>
      </c>
      <c r="G166" s="207" t="s">
        <v>649</v>
      </c>
      <c r="H166" s="208">
        <v>142</v>
      </c>
      <c r="I166" s="209"/>
      <c r="J166" s="210">
        <f>ROUND(I166*H166,2)</f>
        <v>0</v>
      </c>
      <c r="K166" s="211"/>
      <c r="L166" s="38"/>
      <c r="M166" s="212" t="s">
        <v>1</v>
      </c>
      <c r="N166" s="213" t="s">
        <v>41</v>
      </c>
      <c r="O166" s="81"/>
      <c r="P166" s="214">
        <f>O166*H166</f>
        <v>0</v>
      </c>
      <c r="Q166" s="214">
        <v>2.0000000000000002E-05</v>
      </c>
      <c r="R166" s="214">
        <f>Q166*H166</f>
        <v>0.0028400000000000001</v>
      </c>
      <c r="S166" s="214">
        <v>0</v>
      </c>
      <c r="T166" s="215">
        <f>S166*H166</f>
        <v>0</v>
      </c>
      <c r="U166" s="37"/>
      <c r="V166" s="37"/>
      <c r="W166" s="37"/>
      <c r="X166" s="37"/>
      <c r="Y166" s="37"/>
      <c r="Z166" s="37"/>
      <c r="AA166" s="37"/>
      <c r="AB166" s="37"/>
      <c r="AC166" s="37"/>
      <c r="AD166" s="37"/>
      <c r="AE166" s="37"/>
      <c r="AR166" s="216" t="s">
        <v>358</v>
      </c>
      <c r="AT166" s="216" t="s">
        <v>285</v>
      </c>
      <c r="AU166" s="216" t="s">
        <v>87</v>
      </c>
      <c r="AY166" s="18" t="s">
        <v>283</v>
      </c>
      <c r="BE166" s="217">
        <f>IF(N166="základná",J166,0)</f>
        <v>0</v>
      </c>
      <c r="BF166" s="217">
        <f>IF(N166="znížená",J166,0)</f>
        <v>0</v>
      </c>
      <c r="BG166" s="217">
        <f>IF(N166="zákl. prenesená",J166,0)</f>
        <v>0</v>
      </c>
      <c r="BH166" s="217">
        <f>IF(N166="zníž. prenesená",J166,0)</f>
        <v>0</v>
      </c>
      <c r="BI166" s="217">
        <f>IF(N166="nulová",J166,0)</f>
        <v>0</v>
      </c>
      <c r="BJ166" s="18" t="s">
        <v>87</v>
      </c>
      <c r="BK166" s="217">
        <f>ROUND(I166*H166,2)</f>
        <v>0</v>
      </c>
      <c r="BL166" s="18" t="s">
        <v>358</v>
      </c>
      <c r="BM166" s="216" t="s">
        <v>546</v>
      </c>
    </row>
    <row r="167" s="2" customFormat="1" ht="33" customHeight="1">
      <c r="A167" s="37"/>
      <c r="B167" s="168"/>
      <c r="C167" s="242" t="s">
        <v>400</v>
      </c>
      <c r="D167" s="242" t="s">
        <v>582</v>
      </c>
      <c r="E167" s="243" t="s">
        <v>2878</v>
      </c>
      <c r="F167" s="244" t="s">
        <v>2879</v>
      </c>
      <c r="G167" s="245" t="s">
        <v>649</v>
      </c>
      <c r="H167" s="246">
        <v>63</v>
      </c>
      <c r="I167" s="247"/>
      <c r="J167" s="248">
        <f>ROUND(I167*H167,2)</f>
        <v>0</v>
      </c>
      <c r="K167" s="249"/>
      <c r="L167" s="250"/>
      <c r="M167" s="251" t="s">
        <v>1</v>
      </c>
      <c r="N167" s="252" t="s">
        <v>41</v>
      </c>
      <c r="O167" s="81"/>
      <c r="P167" s="214">
        <f>O167*H167</f>
        <v>0</v>
      </c>
      <c r="Q167" s="214">
        <v>1.0000000000000001E-05</v>
      </c>
      <c r="R167" s="214">
        <f>Q167*H167</f>
        <v>0.00063000000000000003</v>
      </c>
      <c r="S167" s="214">
        <v>0</v>
      </c>
      <c r="T167" s="215">
        <f>S167*H167</f>
        <v>0</v>
      </c>
      <c r="U167" s="37"/>
      <c r="V167" s="37"/>
      <c r="W167" s="37"/>
      <c r="X167" s="37"/>
      <c r="Y167" s="37"/>
      <c r="Z167" s="37"/>
      <c r="AA167" s="37"/>
      <c r="AB167" s="37"/>
      <c r="AC167" s="37"/>
      <c r="AD167" s="37"/>
      <c r="AE167" s="37"/>
      <c r="AR167" s="216" t="s">
        <v>473</v>
      </c>
      <c r="AT167" s="216" t="s">
        <v>582</v>
      </c>
      <c r="AU167" s="216" t="s">
        <v>87</v>
      </c>
      <c r="AY167" s="18" t="s">
        <v>283</v>
      </c>
      <c r="BE167" s="217">
        <f>IF(N167="základná",J167,0)</f>
        <v>0</v>
      </c>
      <c r="BF167" s="217">
        <f>IF(N167="znížená",J167,0)</f>
        <v>0</v>
      </c>
      <c r="BG167" s="217">
        <f>IF(N167="zákl. prenesená",J167,0)</f>
        <v>0</v>
      </c>
      <c r="BH167" s="217">
        <f>IF(N167="zníž. prenesená",J167,0)</f>
        <v>0</v>
      </c>
      <c r="BI167" s="217">
        <f>IF(N167="nulová",J167,0)</f>
        <v>0</v>
      </c>
      <c r="BJ167" s="18" t="s">
        <v>87</v>
      </c>
      <c r="BK167" s="217">
        <f>ROUND(I167*H167,2)</f>
        <v>0</v>
      </c>
      <c r="BL167" s="18" t="s">
        <v>358</v>
      </c>
      <c r="BM167" s="216" t="s">
        <v>555</v>
      </c>
    </row>
    <row r="168" s="2" customFormat="1" ht="33" customHeight="1">
      <c r="A168" s="37"/>
      <c r="B168" s="168"/>
      <c r="C168" s="242" t="s">
        <v>408</v>
      </c>
      <c r="D168" s="242" t="s">
        <v>582</v>
      </c>
      <c r="E168" s="243" t="s">
        <v>2880</v>
      </c>
      <c r="F168" s="244" t="s">
        <v>2881</v>
      </c>
      <c r="G168" s="245" t="s">
        <v>649</v>
      </c>
      <c r="H168" s="246">
        <v>12</v>
      </c>
      <c r="I168" s="247"/>
      <c r="J168" s="248">
        <f>ROUND(I168*H168,2)</f>
        <v>0</v>
      </c>
      <c r="K168" s="249"/>
      <c r="L168" s="250"/>
      <c r="M168" s="251" t="s">
        <v>1</v>
      </c>
      <c r="N168" s="252" t="s">
        <v>41</v>
      </c>
      <c r="O168" s="81"/>
      <c r="P168" s="214">
        <f>O168*H168</f>
        <v>0</v>
      </c>
      <c r="Q168" s="214">
        <v>2.0000000000000002E-05</v>
      </c>
      <c r="R168" s="214">
        <f>Q168*H168</f>
        <v>0.00024000000000000003</v>
      </c>
      <c r="S168" s="214">
        <v>0</v>
      </c>
      <c r="T168" s="215">
        <f>S168*H168</f>
        <v>0</v>
      </c>
      <c r="U168" s="37"/>
      <c r="V168" s="37"/>
      <c r="W168" s="37"/>
      <c r="X168" s="37"/>
      <c r="Y168" s="37"/>
      <c r="Z168" s="37"/>
      <c r="AA168" s="37"/>
      <c r="AB168" s="37"/>
      <c r="AC168" s="37"/>
      <c r="AD168" s="37"/>
      <c r="AE168" s="37"/>
      <c r="AR168" s="216" t="s">
        <v>473</v>
      </c>
      <c r="AT168" s="216" t="s">
        <v>582</v>
      </c>
      <c r="AU168" s="216" t="s">
        <v>87</v>
      </c>
      <c r="AY168" s="18" t="s">
        <v>283</v>
      </c>
      <c r="BE168" s="217">
        <f>IF(N168="základná",J168,0)</f>
        <v>0</v>
      </c>
      <c r="BF168" s="217">
        <f>IF(N168="znížená",J168,0)</f>
        <v>0</v>
      </c>
      <c r="BG168" s="217">
        <f>IF(N168="zákl. prenesená",J168,0)</f>
        <v>0</v>
      </c>
      <c r="BH168" s="217">
        <f>IF(N168="zníž. prenesená",J168,0)</f>
        <v>0</v>
      </c>
      <c r="BI168" s="217">
        <f>IF(N168="nulová",J168,0)</f>
        <v>0</v>
      </c>
      <c r="BJ168" s="18" t="s">
        <v>87</v>
      </c>
      <c r="BK168" s="217">
        <f>ROUND(I168*H168,2)</f>
        <v>0</v>
      </c>
      <c r="BL168" s="18" t="s">
        <v>358</v>
      </c>
      <c r="BM168" s="216" t="s">
        <v>566</v>
      </c>
    </row>
    <row r="169" s="2" customFormat="1" ht="33" customHeight="1">
      <c r="A169" s="37"/>
      <c r="B169" s="168"/>
      <c r="C169" s="242" t="s">
        <v>418</v>
      </c>
      <c r="D169" s="242" t="s">
        <v>582</v>
      </c>
      <c r="E169" s="243" t="s">
        <v>2882</v>
      </c>
      <c r="F169" s="244" t="s">
        <v>2883</v>
      </c>
      <c r="G169" s="245" t="s">
        <v>649</v>
      </c>
      <c r="H169" s="246">
        <v>67</v>
      </c>
      <c r="I169" s="247"/>
      <c r="J169" s="248">
        <f>ROUND(I169*H169,2)</f>
        <v>0</v>
      </c>
      <c r="K169" s="249"/>
      <c r="L169" s="250"/>
      <c r="M169" s="251" t="s">
        <v>1</v>
      </c>
      <c r="N169" s="252" t="s">
        <v>41</v>
      </c>
      <c r="O169" s="81"/>
      <c r="P169" s="214">
        <f>O169*H169</f>
        <v>0</v>
      </c>
      <c r="Q169" s="214">
        <v>0.00010000000000000001</v>
      </c>
      <c r="R169" s="214">
        <f>Q169*H169</f>
        <v>0.0067000000000000002</v>
      </c>
      <c r="S169" s="214">
        <v>0</v>
      </c>
      <c r="T169" s="215">
        <f>S169*H169</f>
        <v>0</v>
      </c>
      <c r="U169" s="37"/>
      <c r="V169" s="37"/>
      <c r="W169" s="37"/>
      <c r="X169" s="37"/>
      <c r="Y169" s="37"/>
      <c r="Z169" s="37"/>
      <c r="AA169" s="37"/>
      <c r="AB169" s="37"/>
      <c r="AC169" s="37"/>
      <c r="AD169" s="37"/>
      <c r="AE169" s="37"/>
      <c r="AR169" s="216" t="s">
        <v>473</v>
      </c>
      <c r="AT169" s="216" t="s">
        <v>582</v>
      </c>
      <c r="AU169" s="216" t="s">
        <v>87</v>
      </c>
      <c r="AY169" s="18" t="s">
        <v>283</v>
      </c>
      <c r="BE169" s="217">
        <f>IF(N169="základná",J169,0)</f>
        <v>0</v>
      </c>
      <c r="BF169" s="217">
        <f>IF(N169="znížená",J169,0)</f>
        <v>0</v>
      </c>
      <c r="BG169" s="217">
        <f>IF(N169="zákl. prenesená",J169,0)</f>
        <v>0</v>
      </c>
      <c r="BH169" s="217">
        <f>IF(N169="zníž. prenesená",J169,0)</f>
        <v>0</v>
      </c>
      <c r="BI169" s="217">
        <f>IF(N169="nulová",J169,0)</f>
        <v>0</v>
      </c>
      <c r="BJ169" s="18" t="s">
        <v>87</v>
      </c>
      <c r="BK169" s="217">
        <f>ROUND(I169*H169,2)</f>
        <v>0</v>
      </c>
      <c r="BL169" s="18" t="s">
        <v>358</v>
      </c>
      <c r="BM169" s="216" t="s">
        <v>576</v>
      </c>
    </row>
    <row r="170" s="2" customFormat="1" ht="24.15" customHeight="1">
      <c r="A170" s="37"/>
      <c r="B170" s="168"/>
      <c r="C170" s="204" t="s">
        <v>428</v>
      </c>
      <c r="D170" s="204" t="s">
        <v>285</v>
      </c>
      <c r="E170" s="205" t="s">
        <v>2884</v>
      </c>
      <c r="F170" s="206" t="s">
        <v>2885</v>
      </c>
      <c r="G170" s="207" t="s">
        <v>649</v>
      </c>
      <c r="H170" s="208">
        <v>83</v>
      </c>
      <c r="I170" s="209"/>
      <c r="J170" s="210">
        <f>ROUND(I170*H170,2)</f>
        <v>0</v>
      </c>
      <c r="K170" s="211"/>
      <c r="L170" s="38"/>
      <c r="M170" s="212" t="s">
        <v>1</v>
      </c>
      <c r="N170" s="213" t="s">
        <v>41</v>
      </c>
      <c r="O170" s="81"/>
      <c r="P170" s="214">
        <f>O170*H170</f>
        <v>0</v>
      </c>
      <c r="Q170" s="214">
        <v>2.0000000000000002E-05</v>
      </c>
      <c r="R170" s="214">
        <f>Q170*H170</f>
        <v>0.0016600000000000002</v>
      </c>
      <c r="S170" s="214">
        <v>0</v>
      </c>
      <c r="T170" s="215">
        <f>S170*H170</f>
        <v>0</v>
      </c>
      <c r="U170" s="37"/>
      <c r="V170" s="37"/>
      <c r="W170" s="37"/>
      <c r="X170" s="37"/>
      <c r="Y170" s="37"/>
      <c r="Z170" s="37"/>
      <c r="AA170" s="37"/>
      <c r="AB170" s="37"/>
      <c r="AC170" s="37"/>
      <c r="AD170" s="37"/>
      <c r="AE170" s="37"/>
      <c r="AR170" s="216" t="s">
        <v>358</v>
      </c>
      <c r="AT170" s="216" t="s">
        <v>285</v>
      </c>
      <c r="AU170" s="216" t="s">
        <v>87</v>
      </c>
      <c r="AY170" s="18" t="s">
        <v>283</v>
      </c>
      <c r="BE170" s="217">
        <f>IF(N170="základná",J170,0)</f>
        <v>0</v>
      </c>
      <c r="BF170" s="217">
        <f>IF(N170="znížená",J170,0)</f>
        <v>0</v>
      </c>
      <c r="BG170" s="217">
        <f>IF(N170="zákl. prenesená",J170,0)</f>
        <v>0</v>
      </c>
      <c r="BH170" s="217">
        <f>IF(N170="zníž. prenesená",J170,0)</f>
        <v>0</v>
      </c>
      <c r="BI170" s="217">
        <f>IF(N170="nulová",J170,0)</f>
        <v>0</v>
      </c>
      <c r="BJ170" s="18" t="s">
        <v>87</v>
      </c>
      <c r="BK170" s="217">
        <f>ROUND(I170*H170,2)</f>
        <v>0</v>
      </c>
      <c r="BL170" s="18" t="s">
        <v>358</v>
      </c>
      <c r="BM170" s="216" t="s">
        <v>587</v>
      </c>
    </row>
    <row r="171" s="2" customFormat="1" ht="33" customHeight="1">
      <c r="A171" s="37"/>
      <c r="B171" s="168"/>
      <c r="C171" s="242" t="s">
        <v>438</v>
      </c>
      <c r="D171" s="242" t="s">
        <v>582</v>
      </c>
      <c r="E171" s="243" t="s">
        <v>2886</v>
      </c>
      <c r="F171" s="244" t="s">
        <v>2887</v>
      </c>
      <c r="G171" s="245" t="s">
        <v>649</v>
      </c>
      <c r="H171" s="246">
        <v>20</v>
      </c>
      <c r="I171" s="247"/>
      <c r="J171" s="248">
        <f>ROUND(I171*H171,2)</f>
        <v>0</v>
      </c>
      <c r="K171" s="249"/>
      <c r="L171" s="250"/>
      <c r="M171" s="251" t="s">
        <v>1</v>
      </c>
      <c r="N171" s="252" t="s">
        <v>41</v>
      </c>
      <c r="O171" s="81"/>
      <c r="P171" s="214">
        <f>O171*H171</f>
        <v>0</v>
      </c>
      <c r="Q171" s="214">
        <v>9.0000000000000006E-05</v>
      </c>
      <c r="R171" s="214">
        <f>Q171*H171</f>
        <v>0.0018000000000000002</v>
      </c>
      <c r="S171" s="214">
        <v>0</v>
      </c>
      <c r="T171" s="215">
        <f>S171*H171</f>
        <v>0</v>
      </c>
      <c r="U171" s="37"/>
      <c r="V171" s="37"/>
      <c r="W171" s="37"/>
      <c r="X171" s="37"/>
      <c r="Y171" s="37"/>
      <c r="Z171" s="37"/>
      <c r="AA171" s="37"/>
      <c r="AB171" s="37"/>
      <c r="AC171" s="37"/>
      <c r="AD171" s="37"/>
      <c r="AE171" s="37"/>
      <c r="AR171" s="216" t="s">
        <v>473</v>
      </c>
      <c r="AT171" s="216" t="s">
        <v>582</v>
      </c>
      <c r="AU171" s="216" t="s">
        <v>87</v>
      </c>
      <c r="AY171" s="18" t="s">
        <v>283</v>
      </c>
      <c r="BE171" s="217">
        <f>IF(N171="základná",J171,0)</f>
        <v>0</v>
      </c>
      <c r="BF171" s="217">
        <f>IF(N171="znížená",J171,0)</f>
        <v>0</v>
      </c>
      <c r="BG171" s="217">
        <f>IF(N171="zákl. prenesená",J171,0)</f>
        <v>0</v>
      </c>
      <c r="BH171" s="217">
        <f>IF(N171="zníž. prenesená",J171,0)</f>
        <v>0</v>
      </c>
      <c r="BI171" s="217">
        <f>IF(N171="nulová",J171,0)</f>
        <v>0</v>
      </c>
      <c r="BJ171" s="18" t="s">
        <v>87</v>
      </c>
      <c r="BK171" s="217">
        <f>ROUND(I171*H171,2)</f>
        <v>0</v>
      </c>
      <c r="BL171" s="18" t="s">
        <v>358</v>
      </c>
      <c r="BM171" s="216" t="s">
        <v>600</v>
      </c>
    </row>
    <row r="172" s="2" customFormat="1" ht="33" customHeight="1">
      <c r="A172" s="37"/>
      <c r="B172" s="168"/>
      <c r="C172" s="242" t="s">
        <v>442</v>
      </c>
      <c r="D172" s="242" t="s">
        <v>582</v>
      </c>
      <c r="E172" s="243" t="s">
        <v>2888</v>
      </c>
      <c r="F172" s="244" t="s">
        <v>2889</v>
      </c>
      <c r="G172" s="245" t="s">
        <v>649</v>
      </c>
      <c r="H172" s="246">
        <v>44</v>
      </c>
      <c r="I172" s="247"/>
      <c r="J172" s="248">
        <f>ROUND(I172*H172,2)</f>
        <v>0</v>
      </c>
      <c r="K172" s="249"/>
      <c r="L172" s="250"/>
      <c r="M172" s="251" t="s">
        <v>1</v>
      </c>
      <c r="N172" s="252" t="s">
        <v>41</v>
      </c>
      <c r="O172" s="81"/>
      <c r="P172" s="214">
        <f>O172*H172</f>
        <v>0</v>
      </c>
      <c r="Q172" s="214">
        <v>0.00019000000000000001</v>
      </c>
      <c r="R172" s="214">
        <f>Q172*H172</f>
        <v>0.0083600000000000011</v>
      </c>
      <c r="S172" s="214">
        <v>0</v>
      </c>
      <c r="T172" s="215">
        <f>S172*H172</f>
        <v>0</v>
      </c>
      <c r="U172" s="37"/>
      <c r="V172" s="37"/>
      <c r="W172" s="37"/>
      <c r="X172" s="37"/>
      <c r="Y172" s="37"/>
      <c r="Z172" s="37"/>
      <c r="AA172" s="37"/>
      <c r="AB172" s="37"/>
      <c r="AC172" s="37"/>
      <c r="AD172" s="37"/>
      <c r="AE172" s="37"/>
      <c r="AR172" s="216" t="s">
        <v>473</v>
      </c>
      <c r="AT172" s="216" t="s">
        <v>582</v>
      </c>
      <c r="AU172" s="216" t="s">
        <v>87</v>
      </c>
      <c r="AY172" s="18" t="s">
        <v>283</v>
      </c>
      <c r="BE172" s="217">
        <f>IF(N172="základná",J172,0)</f>
        <v>0</v>
      </c>
      <c r="BF172" s="217">
        <f>IF(N172="znížená",J172,0)</f>
        <v>0</v>
      </c>
      <c r="BG172" s="217">
        <f>IF(N172="zákl. prenesená",J172,0)</f>
        <v>0</v>
      </c>
      <c r="BH172" s="217">
        <f>IF(N172="zníž. prenesená",J172,0)</f>
        <v>0</v>
      </c>
      <c r="BI172" s="217">
        <f>IF(N172="nulová",J172,0)</f>
        <v>0</v>
      </c>
      <c r="BJ172" s="18" t="s">
        <v>87</v>
      </c>
      <c r="BK172" s="217">
        <f>ROUND(I172*H172,2)</f>
        <v>0</v>
      </c>
      <c r="BL172" s="18" t="s">
        <v>358</v>
      </c>
      <c r="BM172" s="216" t="s">
        <v>612</v>
      </c>
    </row>
    <row r="173" s="2" customFormat="1" ht="33" customHeight="1">
      <c r="A173" s="37"/>
      <c r="B173" s="168"/>
      <c r="C173" s="242" t="s">
        <v>447</v>
      </c>
      <c r="D173" s="242" t="s">
        <v>582</v>
      </c>
      <c r="E173" s="243" t="s">
        <v>2890</v>
      </c>
      <c r="F173" s="244" t="s">
        <v>2891</v>
      </c>
      <c r="G173" s="245" t="s">
        <v>649</v>
      </c>
      <c r="H173" s="246">
        <v>17</v>
      </c>
      <c r="I173" s="247"/>
      <c r="J173" s="248">
        <f>ROUND(I173*H173,2)</f>
        <v>0</v>
      </c>
      <c r="K173" s="249"/>
      <c r="L173" s="250"/>
      <c r="M173" s="251" t="s">
        <v>1</v>
      </c>
      <c r="N173" s="252" t="s">
        <v>41</v>
      </c>
      <c r="O173" s="81"/>
      <c r="P173" s="214">
        <f>O173*H173</f>
        <v>0</v>
      </c>
      <c r="Q173" s="214">
        <v>6.9999999999999994E-05</v>
      </c>
      <c r="R173" s="214">
        <f>Q173*H173</f>
        <v>0.0011899999999999999</v>
      </c>
      <c r="S173" s="214">
        <v>0</v>
      </c>
      <c r="T173" s="215">
        <f>S173*H173</f>
        <v>0</v>
      </c>
      <c r="U173" s="37"/>
      <c r="V173" s="37"/>
      <c r="W173" s="37"/>
      <c r="X173" s="37"/>
      <c r="Y173" s="37"/>
      <c r="Z173" s="37"/>
      <c r="AA173" s="37"/>
      <c r="AB173" s="37"/>
      <c r="AC173" s="37"/>
      <c r="AD173" s="37"/>
      <c r="AE173" s="37"/>
      <c r="AR173" s="216" t="s">
        <v>473</v>
      </c>
      <c r="AT173" s="216" t="s">
        <v>582</v>
      </c>
      <c r="AU173" s="216" t="s">
        <v>87</v>
      </c>
      <c r="AY173" s="18" t="s">
        <v>283</v>
      </c>
      <c r="BE173" s="217">
        <f>IF(N173="základná",J173,0)</f>
        <v>0</v>
      </c>
      <c r="BF173" s="217">
        <f>IF(N173="znížená",J173,0)</f>
        <v>0</v>
      </c>
      <c r="BG173" s="217">
        <f>IF(N173="zákl. prenesená",J173,0)</f>
        <v>0</v>
      </c>
      <c r="BH173" s="217">
        <f>IF(N173="zníž. prenesená",J173,0)</f>
        <v>0</v>
      </c>
      <c r="BI173" s="217">
        <f>IF(N173="nulová",J173,0)</f>
        <v>0</v>
      </c>
      <c r="BJ173" s="18" t="s">
        <v>87</v>
      </c>
      <c r="BK173" s="217">
        <f>ROUND(I173*H173,2)</f>
        <v>0</v>
      </c>
      <c r="BL173" s="18" t="s">
        <v>358</v>
      </c>
      <c r="BM173" s="216" t="s">
        <v>620</v>
      </c>
    </row>
    <row r="174" s="2" customFormat="1" ht="33" customHeight="1">
      <c r="A174" s="37"/>
      <c r="B174" s="168"/>
      <c r="C174" s="242" t="s">
        <v>464</v>
      </c>
      <c r="D174" s="242" t="s">
        <v>582</v>
      </c>
      <c r="E174" s="243" t="s">
        <v>2892</v>
      </c>
      <c r="F174" s="244" t="s">
        <v>2893</v>
      </c>
      <c r="G174" s="245" t="s">
        <v>649</v>
      </c>
      <c r="H174" s="246">
        <v>2</v>
      </c>
      <c r="I174" s="247"/>
      <c r="J174" s="248">
        <f>ROUND(I174*H174,2)</f>
        <v>0</v>
      </c>
      <c r="K174" s="249"/>
      <c r="L174" s="250"/>
      <c r="M174" s="251" t="s">
        <v>1</v>
      </c>
      <c r="N174" s="252" t="s">
        <v>41</v>
      </c>
      <c r="O174" s="81"/>
      <c r="P174" s="214">
        <f>O174*H174</f>
        <v>0</v>
      </c>
      <c r="Q174" s="214">
        <v>4.0000000000000003E-05</v>
      </c>
      <c r="R174" s="214">
        <f>Q174*H174</f>
        <v>8.0000000000000007E-05</v>
      </c>
      <c r="S174" s="214">
        <v>0</v>
      </c>
      <c r="T174" s="215">
        <f>S174*H174</f>
        <v>0</v>
      </c>
      <c r="U174" s="37"/>
      <c r="V174" s="37"/>
      <c r="W174" s="37"/>
      <c r="X174" s="37"/>
      <c r="Y174" s="37"/>
      <c r="Z174" s="37"/>
      <c r="AA174" s="37"/>
      <c r="AB174" s="37"/>
      <c r="AC174" s="37"/>
      <c r="AD174" s="37"/>
      <c r="AE174" s="37"/>
      <c r="AR174" s="216" t="s">
        <v>473</v>
      </c>
      <c r="AT174" s="216" t="s">
        <v>582</v>
      </c>
      <c r="AU174" s="216" t="s">
        <v>87</v>
      </c>
      <c r="AY174" s="18" t="s">
        <v>283</v>
      </c>
      <c r="BE174" s="217">
        <f>IF(N174="základná",J174,0)</f>
        <v>0</v>
      </c>
      <c r="BF174" s="217">
        <f>IF(N174="znížená",J174,0)</f>
        <v>0</v>
      </c>
      <c r="BG174" s="217">
        <f>IF(N174="zákl. prenesená",J174,0)</f>
        <v>0</v>
      </c>
      <c r="BH174" s="217">
        <f>IF(N174="zníž. prenesená",J174,0)</f>
        <v>0</v>
      </c>
      <c r="BI174" s="217">
        <f>IF(N174="nulová",J174,0)</f>
        <v>0</v>
      </c>
      <c r="BJ174" s="18" t="s">
        <v>87</v>
      </c>
      <c r="BK174" s="217">
        <f>ROUND(I174*H174,2)</f>
        <v>0</v>
      </c>
      <c r="BL174" s="18" t="s">
        <v>358</v>
      </c>
      <c r="BM174" s="216" t="s">
        <v>632</v>
      </c>
    </row>
    <row r="175" s="2" customFormat="1" ht="24.15" customHeight="1">
      <c r="A175" s="37"/>
      <c r="B175" s="168"/>
      <c r="C175" s="204" t="s">
        <v>469</v>
      </c>
      <c r="D175" s="204" t="s">
        <v>285</v>
      </c>
      <c r="E175" s="205" t="s">
        <v>2896</v>
      </c>
      <c r="F175" s="206" t="s">
        <v>2897</v>
      </c>
      <c r="G175" s="207" t="s">
        <v>649</v>
      </c>
      <c r="H175" s="208">
        <v>41</v>
      </c>
      <c r="I175" s="209"/>
      <c r="J175" s="210">
        <f>ROUND(I175*H175,2)</f>
        <v>0</v>
      </c>
      <c r="K175" s="211"/>
      <c r="L175" s="38"/>
      <c r="M175" s="212" t="s">
        <v>1</v>
      </c>
      <c r="N175" s="213" t="s">
        <v>41</v>
      </c>
      <c r="O175" s="81"/>
      <c r="P175" s="214">
        <f>O175*H175</f>
        <v>0</v>
      </c>
      <c r="Q175" s="214">
        <v>2.0000000000000002E-05</v>
      </c>
      <c r="R175" s="214">
        <f>Q175*H175</f>
        <v>0.00082000000000000009</v>
      </c>
      <c r="S175" s="214">
        <v>0</v>
      </c>
      <c r="T175" s="215">
        <f>S175*H175</f>
        <v>0</v>
      </c>
      <c r="U175" s="37"/>
      <c r="V175" s="37"/>
      <c r="W175" s="37"/>
      <c r="X175" s="37"/>
      <c r="Y175" s="37"/>
      <c r="Z175" s="37"/>
      <c r="AA175" s="37"/>
      <c r="AB175" s="37"/>
      <c r="AC175" s="37"/>
      <c r="AD175" s="37"/>
      <c r="AE175" s="37"/>
      <c r="AR175" s="216" t="s">
        <v>358</v>
      </c>
      <c r="AT175" s="216" t="s">
        <v>285</v>
      </c>
      <c r="AU175" s="216" t="s">
        <v>87</v>
      </c>
      <c r="AY175" s="18" t="s">
        <v>283</v>
      </c>
      <c r="BE175" s="217">
        <f>IF(N175="základná",J175,0)</f>
        <v>0</v>
      </c>
      <c r="BF175" s="217">
        <f>IF(N175="znížená",J175,0)</f>
        <v>0</v>
      </c>
      <c r="BG175" s="217">
        <f>IF(N175="zákl. prenesená",J175,0)</f>
        <v>0</v>
      </c>
      <c r="BH175" s="217">
        <f>IF(N175="zníž. prenesená",J175,0)</f>
        <v>0</v>
      </c>
      <c r="BI175" s="217">
        <f>IF(N175="nulová",J175,0)</f>
        <v>0</v>
      </c>
      <c r="BJ175" s="18" t="s">
        <v>87</v>
      </c>
      <c r="BK175" s="217">
        <f>ROUND(I175*H175,2)</f>
        <v>0</v>
      </c>
      <c r="BL175" s="18" t="s">
        <v>358</v>
      </c>
      <c r="BM175" s="216" t="s">
        <v>646</v>
      </c>
    </row>
    <row r="176" s="2" customFormat="1" ht="33" customHeight="1">
      <c r="A176" s="37"/>
      <c r="B176" s="168"/>
      <c r="C176" s="242" t="s">
        <v>473</v>
      </c>
      <c r="D176" s="242" t="s">
        <v>582</v>
      </c>
      <c r="E176" s="243" t="s">
        <v>2898</v>
      </c>
      <c r="F176" s="244" t="s">
        <v>2899</v>
      </c>
      <c r="G176" s="245" t="s">
        <v>649</v>
      </c>
      <c r="H176" s="246">
        <v>41</v>
      </c>
      <c r="I176" s="247"/>
      <c r="J176" s="248">
        <f>ROUND(I176*H176,2)</f>
        <v>0</v>
      </c>
      <c r="K176" s="249"/>
      <c r="L176" s="250"/>
      <c r="M176" s="251" t="s">
        <v>1</v>
      </c>
      <c r="N176" s="252" t="s">
        <v>41</v>
      </c>
      <c r="O176" s="81"/>
      <c r="P176" s="214">
        <f>O176*H176</f>
        <v>0</v>
      </c>
      <c r="Q176" s="214">
        <v>0.00025000000000000001</v>
      </c>
      <c r="R176" s="214">
        <f>Q176*H176</f>
        <v>0.01025</v>
      </c>
      <c r="S176" s="214">
        <v>0</v>
      </c>
      <c r="T176" s="215">
        <f>S176*H176</f>
        <v>0</v>
      </c>
      <c r="U176" s="37"/>
      <c r="V176" s="37"/>
      <c r="W176" s="37"/>
      <c r="X176" s="37"/>
      <c r="Y176" s="37"/>
      <c r="Z176" s="37"/>
      <c r="AA176" s="37"/>
      <c r="AB176" s="37"/>
      <c r="AC176" s="37"/>
      <c r="AD176" s="37"/>
      <c r="AE176" s="37"/>
      <c r="AR176" s="216" t="s">
        <v>473</v>
      </c>
      <c r="AT176" s="216" t="s">
        <v>582</v>
      </c>
      <c r="AU176" s="216" t="s">
        <v>87</v>
      </c>
      <c r="AY176" s="18" t="s">
        <v>283</v>
      </c>
      <c r="BE176" s="217">
        <f>IF(N176="základná",J176,0)</f>
        <v>0</v>
      </c>
      <c r="BF176" s="217">
        <f>IF(N176="znížená",J176,0)</f>
        <v>0</v>
      </c>
      <c r="BG176" s="217">
        <f>IF(N176="zákl. prenesená",J176,0)</f>
        <v>0</v>
      </c>
      <c r="BH176" s="217">
        <f>IF(N176="zníž. prenesená",J176,0)</f>
        <v>0</v>
      </c>
      <c r="BI176" s="217">
        <f>IF(N176="nulová",J176,0)</f>
        <v>0</v>
      </c>
      <c r="BJ176" s="18" t="s">
        <v>87</v>
      </c>
      <c r="BK176" s="217">
        <f>ROUND(I176*H176,2)</f>
        <v>0</v>
      </c>
      <c r="BL176" s="18" t="s">
        <v>358</v>
      </c>
      <c r="BM176" s="216" t="s">
        <v>656</v>
      </c>
    </row>
    <row r="177" s="2" customFormat="1" ht="21.75" customHeight="1">
      <c r="A177" s="37"/>
      <c r="B177" s="168"/>
      <c r="C177" s="204" t="s">
        <v>496</v>
      </c>
      <c r="D177" s="204" t="s">
        <v>285</v>
      </c>
      <c r="E177" s="205" t="s">
        <v>2900</v>
      </c>
      <c r="F177" s="206" t="s">
        <v>2901</v>
      </c>
      <c r="G177" s="207" t="s">
        <v>649</v>
      </c>
      <c r="H177" s="208">
        <v>27</v>
      </c>
      <c r="I177" s="209"/>
      <c r="J177" s="210">
        <f>ROUND(I177*H177,2)</f>
        <v>0</v>
      </c>
      <c r="K177" s="211"/>
      <c r="L177" s="38"/>
      <c r="M177" s="212" t="s">
        <v>1</v>
      </c>
      <c r="N177" s="213" t="s">
        <v>41</v>
      </c>
      <c r="O177" s="81"/>
      <c r="P177" s="214">
        <f>O177*H177</f>
        <v>0</v>
      </c>
      <c r="Q177" s="214">
        <v>3.2962962962962998E-05</v>
      </c>
      <c r="R177" s="214">
        <f>Q177*H177</f>
        <v>0.00089000000000000092</v>
      </c>
      <c r="S177" s="214">
        <v>0</v>
      </c>
      <c r="T177" s="215">
        <f>S177*H177</f>
        <v>0</v>
      </c>
      <c r="U177" s="37"/>
      <c r="V177" s="37"/>
      <c r="W177" s="37"/>
      <c r="X177" s="37"/>
      <c r="Y177" s="37"/>
      <c r="Z177" s="37"/>
      <c r="AA177" s="37"/>
      <c r="AB177" s="37"/>
      <c r="AC177" s="37"/>
      <c r="AD177" s="37"/>
      <c r="AE177" s="37"/>
      <c r="AR177" s="216" t="s">
        <v>358</v>
      </c>
      <c r="AT177" s="216" t="s">
        <v>285</v>
      </c>
      <c r="AU177" s="216" t="s">
        <v>87</v>
      </c>
      <c r="AY177" s="18" t="s">
        <v>283</v>
      </c>
      <c r="BE177" s="217">
        <f>IF(N177="základná",J177,0)</f>
        <v>0</v>
      </c>
      <c r="BF177" s="217">
        <f>IF(N177="znížená",J177,0)</f>
        <v>0</v>
      </c>
      <c r="BG177" s="217">
        <f>IF(N177="zákl. prenesená",J177,0)</f>
        <v>0</v>
      </c>
      <c r="BH177" s="217">
        <f>IF(N177="zníž. prenesená",J177,0)</f>
        <v>0</v>
      </c>
      <c r="BI177" s="217">
        <f>IF(N177="nulová",J177,0)</f>
        <v>0</v>
      </c>
      <c r="BJ177" s="18" t="s">
        <v>87</v>
      </c>
      <c r="BK177" s="217">
        <f>ROUND(I177*H177,2)</f>
        <v>0</v>
      </c>
      <c r="BL177" s="18" t="s">
        <v>358</v>
      </c>
      <c r="BM177" s="216" t="s">
        <v>666</v>
      </c>
    </row>
    <row r="178" s="2" customFormat="1" ht="33" customHeight="1">
      <c r="A178" s="37"/>
      <c r="B178" s="168"/>
      <c r="C178" s="242" t="s">
        <v>501</v>
      </c>
      <c r="D178" s="242" t="s">
        <v>582</v>
      </c>
      <c r="E178" s="243" t="s">
        <v>2902</v>
      </c>
      <c r="F178" s="244" t="s">
        <v>2903</v>
      </c>
      <c r="G178" s="245" t="s">
        <v>649</v>
      </c>
      <c r="H178" s="246">
        <v>27</v>
      </c>
      <c r="I178" s="247"/>
      <c r="J178" s="248">
        <f>ROUND(I178*H178,2)</f>
        <v>0</v>
      </c>
      <c r="K178" s="249"/>
      <c r="L178" s="250"/>
      <c r="M178" s="251" t="s">
        <v>1</v>
      </c>
      <c r="N178" s="252" t="s">
        <v>41</v>
      </c>
      <c r="O178" s="81"/>
      <c r="P178" s="214">
        <f>O178*H178</f>
        <v>0</v>
      </c>
      <c r="Q178" s="214">
        <v>4.0000000000000003E-05</v>
      </c>
      <c r="R178" s="214">
        <f>Q178*H178</f>
        <v>0.00108</v>
      </c>
      <c r="S178" s="214">
        <v>0</v>
      </c>
      <c r="T178" s="215">
        <f>S178*H178</f>
        <v>0</v>
      </c>
      <c r="U178" s="37"/>
      <c r="V178" s="37"/>
      <c r="W178" s="37"/>
      <c r="X178" s="37"/>
      <c r="Y178" s="37"/>
      <c r="Z178" s="37"/>
      <c r="AA178" s="37"/>
      <c r="AB178" s="37"/>
      <c r="AC178" s="37"/>
      <c r="AD178" s="37"/>
      <c r="AE178" s="37"/>
      <c r="AR178" s="216" t="s">
        <v>473</v>
      </c>
      <c r="AT178" s="216" t="s">
        <v>582</v>
      </c>
      <c r="AU178" s="216" t="s">
        <v>87</v>
      </c>
      <c r="AY178" s="18" t="s">
        <v>283</v>
      </c>
      <c r="BE178" s="217">
        <f>IF(N178="základná",J178,0)</f>
        <v>0</v>
      </c>
      <c r="BF178" s="217">
        <f>IF(N178="znížená",J178,0)</f>
        <v>0</v>
      </c>
      <c r="BG178" s="217">
        <f>IF(N178="zákl. prenesená",J178,0)</f>
        <v>0</v>
      </c>
      <c r="BH178" s="217">
        <f>IF(N178="zníž. prenesená",J178,0)</f>
        <v>0</v>
      </c>
      <c r="BI178" s="217">
        <f>IF(N178="nulová",J178,0)</f>
        <v>0</v>
      </c>
      <c r="BJ178" s="18" t="s">
        <v>87</v>
      </c>
      <c r="BK178" s="217">
        <f>ROUND(I178*H178,2)</f>
        <v>0</v>
      </c>
      <c r="BL178" s="18" t="s">
        <v>358</v>
      </c>
      <c r="BM178" s="216" t="s">
        <v>674</v>
      </c>
    </row>
    <row r="179" s="2" customFormat="1" ht="24.15" customHeight="1">
      <c r="A179" s="37"/>
      <c r="B179" s="168"/>
      <c r="C179" s="204" t="s">
        <v>505</v>
      </c>
      <c r="D179" s="204" t="s">
        <v>285</v>
      </c>
      <c r="E179" s="205" t="s">
        <v>6291</v>
      </c>
      <c r="F179" s="206" t="s">
        <v>6292</v>
      </c>
      <c r="G179" s="207" t="s">
        <v>373</v>
      </c>
      <c r="H179" s="208">
        <v>4</v>
      </c>
      <c r="I179" s="209"/>
      <c r="J179" s="210">
        <f>ROUND(I179*H179,2)</f>
        <v>0</v>
      </c>
      <c r="K179" s="211"/>
      <c r="L179" s="38"/>
      <c r="M179" s="212" t="s">
        <v>1</v>
      </c>
      <c r="N179" s="213" t="s">
        <v>41</v>
      </c>
      <c r="O179" s="81"/>
      <c r="P179" s="214">
        <f>O179*H179</f>
        <v>0</v>
      </c>
      <c r="Q179" s="214">
        <v>0.00023250000000000001</v>
      </c>
      <c r="R179" s="214">
        <f>Q179*H179</f>
        <v>0.00093000000000000005</v>
      </c>
      <c r="S179" s="214">
        <v>0</v>
      </c>
      <c r="T179" s="215">
        <f>S179*H179</f>
        <v>0</v>
      </c>
      <c r="U179" s="37"/>
      <c r="V179" s="37"/>
      <c r="W179" s="37"/>
      <c r="X179" s="37"/>
      <c r="Y179" s="37"/>
      <c r="Z179" s="37"/>
      <c r="AA179" s="37"/>
      <c r="AB179" s="37"/>
      <c r="AC179" s="37"/>
      <c r="AD179" s="37"/>
      <c r="AE179" s="37"/>
      <c r="AR179" s="216" t="s">
        <v>358</v>
      </c>
      <c r="AT179" s="216" t="s">
        <v>285</v>
      </c>
      <c r="AU179" s="216" t="s">
        <v>87</v>
      </c>
      <c r="AY179" s="18" t="s">
        <v>283</v>
      </c>
      <c r="BE179" s="217">
        <f>IF(N179="základná",J179,0)</f>
        <v>0</v>
      </c>
      <c r="BF179" s="217">
        <f>IF(N179="znížená",J179,0)</f>
        <v>0</v>
      </c>
      <c r="BG179" s="217">
        <f>IF(N179="zákl. prenesená",J179,0)</f>
        <v>0</v>
      </c>
      <c r="BH179" s="217">
        <f>IF(N179="zníž. prenesená",J179,0)</f>
        <v>0</v>
      </c>
      <c r="BI179" s="217">
        <f>IF(N179="nulová",J179,0)</f>
        <v>0</v>
      </c>
      <c r="BJ179" s="18" t="s">
        <v>87</v>
      </c>
      <c r="BK179" s="217">
        <f>ROUND(I179*H179,2)</f>
        <v>0</v>
      </c>
      <c r="BL179" s="18" t="s">
        <v>358</v>
      </c>
      <c r="BM179" s="216" t="s">
        <v>692</v>
      </c>
    </row>
    <row r="180" s="2" customFormat="1" ht="24.15" customHeight="1">
      <c r="A180" s="37"/>
      <c r="B180" s="168"/>
      <c r="C180" s="204" t="s">
        <v>509</v>
      </c>
      <c r="D180" s="204" t="s">
        <v>285</v>
      </c>
      <c r="E180" s="205" t="s">
        <v>2904</v>
      </c>
      <c r="F180" s="206" t="s">
        <v>2905</v>
      </c>
      <c r="G180" s="207" t="s">
        <v>373</v>
      </c>
      <c r="H180" s="208">
        <v>10</v>
      </c>
      <c r="I180" s="209"/>
      <c r="J180" s="210">
        <f>ROUND(I180*H180,2)</f>
        <v>0</v>
      </c>
      <c r="K180" s="211"/>
      <c r="L180" s="38"/>
      <c r="M180" s="212" t="s">
        <v>1</v>
      </c>
      <c r="N180" s="213" t="s">
        <v>41</v>
      </c>
      <c r="O180" s="81"/>
      <c r="P180" s="214">
        <f>O180*H180</f>
        <v>0</v>
      </c>
      <c r="Q180" s="214">
        <v>0.00038000000000000002</v>
      </c>
      <c r="R180" s="214">
        <f>Q180*H180</f>
        <v>0.0038000000000000004</v>
      </c>
      <c r="S180" s="214">
        <v>0</v>
      </c>
      <c r="T180" s="215">
        <f>S180*H180</f>
        <v>0</v>
      </c>
      <c r="U180" s="37"/>
      <c r="V180" s="37"/>
      <c r="W180" s="37"/>
      <c r="X180" s="37"/>
      <c r="Y180" s="37"/>
      <c r="Z180" s="37"/>
      <c r="AA180" s="37"/>
      <c r="AB180" s="37"/>
      <c r="AC180" s="37"/>
      <c r="AD180" s="37"/>
      <c r="AE180" s="37"/>
      <c r="AR180" s="216" t="s">
        <v>358</v>
      </c>
      <c r="AT180" s="216" t="s">
        <v>285</v>
      </c>
      <c r="AU180" s="216" t="s">
        <v>87</v>
      </c>
      <c r="AY180" s="18" t="s">
        <v>283</v>
      </c>
      <c r="BE180" s="217">
        <f>IF(N180="základná",J180,0)</f>
        <v>0</v>
      </c>
      <c r="BF180" s="217">
        <f>IF(N180="znížená",J180,0)</f>
        <v>0</v>
      </c>
      <c r="BG180" s="217">
        <f>IF(N180="zákl. prenesená",J180,0)</f>
        <v>0</v>
      </c>
      <c r="BH180" s="217">
        <f>IF(N180="zníž. prenesená",J180,0)</f>
        <v>0</v>
      </c>
      <c r="BI180" s="217">
        <f>IF(N180="nulová",J180,0)</f>
        <v>0</v>
      </c>
      <c r="BJ180" s="18" t="s">
        <v>87</v>
      </c>
      <c r="BK180" s="217">
        <f>ROUND(I180*H180,2)</f>
        <v>0</v>
      </c>
      <c r="BL180" s="18" t="s">
        <v>358</v>
      </c>
      <c r="BM180" s="216" t="s">
        <v>702</v>
      </c>
    </row>
    <row r="181" s="2" customFormat="1" ht="24.15" customHeight="1">
      <c r="A181" s="37"/>
      <c r="B181" s="168"/>
      <c r="C181" s="204" t="s">
        <v>515</v>
      </c>
      <c r="D181" s="204" t="s">
        <v>285</v>
      </c>
      <c r="E181" s="205" t="s">
        <v>2906</v>
      </c>
      <c r="F181" s="206" t="s">
        <v>1117</v>
      </c>
      <c r="G181" s="207" t="s">
        <v>344</v>
      </c>
      <c r="H181" s="208">
        <v>0.20899999999999999</v>
      </c>
      <c r="I181" s="209"/>
      <c r="J181" s="210">
        <f>ROUND(I181*H181,2)</f>
        <v>0</v>
      </c>
      <c r="K181" s="211"/>
      <c r="L181" s="38"/>
      <c r="M181" s="212" t="s">
        <v>1</v>
      </c>
      <c r="N181" s="213" t="s">
        <v>41</v>
      </c>
      <c r="O181" s="81"/>
      <c r="P181" s="214">
        <f>O181*H181</f>
        <v>0</v>
      </c>
      <c r="Q181" s="214">
        <v>0</v>
      </c>
      <c r="R181" s="214">
        <f>Q181*H181</f>
        <v>0</v>
      </c>
      <c r="S181" s="214">
        <v>0</v>
      </c>
      <c r="T181" s="215">
        <f>S181*H181</f>
        <v>0</v>
      </c>
      <c r="U181" s="37"/>
      <c r="V181" s="37"/>
      <c r="W181" s="37"/>
      <c r="X181" s="37"/>
      <c r="Y181" s="37"/>
      <c r="Z181" s="37"/>
      <c r="AA181" s="37"/>
      <c r="AB181" s="37"/>
      <c r="AC181" s="37"/>
      <c r="AD181" s="37"/>
      <c r="AE181" s="37"/>
      <c r="AR181" s="216" t="s">
        <v>358</v>
      </c>
      <c r="AT181" s="216" t="s">
        <v>285</v>
      </c>
      <c r="AU181" s="216" t="s">
        <v>87</v>
      </c>
      <c r="AY181" s="18" t="s">
        <v>283</v>
      </c>
      <c r="BE181" s="217">
        <f>IF(N181="základná",J181,0)</f>
        <v>0</v>
      </c>
      <c r="BF181" s="217">
        <f>IF(N181="znížená",J181,0)</f>
        <v>0</v>
      </c>
      <c r="BG181" s="217">
        <f>IF(N181="zákl. prenesená",J181,0)</f>
        <v>0</v>
      </c>
      <c r="BH181" s="217">
        <f>IF(N181="zníž. prenesená",J181,0)</f>
        <v>0</v>
      </c>
      <c r="BI181" s="217">
        <f>IF(N181="nulová",J181,0)</f>
        <v>0</v>
      </c>
      <c r="BJ181" s="18" t="s">
        <v>87</v>
      </c>
      <c r="BK181" s="217">
        <f>ROUND(I181*H181,2)</f>
        <v>0</v>
      </c>
      <c r="BL181" s="18" t="s">
        <v>358</v>
      </c>
      <c r="BM181" s="216" t="s">
        <v>725</v>
      </c>
    </row>
    <row r="182" s="12" customFormat="1" ht="22.8" customHeight="1">
      <c r="A182" s="12"/>
      <c r="B182" s="191"/>
      <c r="C182" s="12"/>
      <c r="D182" s="192" t="s">
        <v>74</v>
      </c>
      <c r="E182" s="202" t="s">
        <v>2907</v>
      </c>
      <c r="F182" s="202" t="s">
        <v>2908</v>
      </c>
      <c r="G182" s="12"/>
      <c r="H182" s="12"/>
      <c r="I182" s="194"/>
      <c r="J182" s="203">
        <f>BK182</f>
        <v>0</v>
      </c>
      <c r="K182" s="12"/>
      <c r="L182" s="191"/>
      <c r="M182" s="196"/>
      <c r="N182" s="197"/>
      <c r="O182" s="197"/>
      <c r="P182" s="198">
        <f>SUM(P183:P223)</f>
        <v>0</v>
      </c>
      <c r="Q182" s="197"/>
      <c r="R182" s="198">
        <f>SUM(R183:R223)</f>
        <v>0.56696999999999997</v>
      </c>
      <c r="S182" s="197"/>
      <c r="T182" s="199">
        <f>SUM(T183:T223)</f>
        <v>0</v>
      </c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R182" s="192" t="s">
        <v>87</v>
      </c>
      <c r="AT182" s="200" t="s">
        <v>74</v>
      </c>
      <c r="AU182" s="200" t="s">
        <v>82</v>
      </c>
      <c r="AY182" s="192" t="s">
        <v>283</v>
      </c>
      <c r="BK182" s="201">
        <f>SUM(BK183:BK223)</f>
        <v>0</v>
      </c>
    </row>
    <row r="183" s="2" customFormat="1" ht="24.15" customHeight="1">
      <c r="A183" s="37"/>
      <c r="B183" s="168"/>
      <c r="C183" s="204" t="s">
        <v>519</v>
      </c>
      <c r="D183" s="204" t="s">
        <v>285</v>
      </c>
      <c r="E183" s="205" t="s">
        <v>2909</v>
      </c>
      <c r="F183" s="206" t="s">
        <v>2910</v>
      </c>
      <c r="G183" s="207" t="s">
        <v>649</v>
      </c>
      <c r="H183" s="208">
        <v>50</v>
      </c>
      <c r="I183" s="209"/>
      <c r="J183" s="210">
        <f>ROUND(I183*H183,2)</f>
        <v>0</v>
      </c>
      <c r="K183" s="211"/>
      <c r="L183" s="38"/>
      <c r="M183" s="212" t="s">
        <v>1</v>
      </c>
      <c r="N183" s="213" t="s">
        <v>41</v>
      </c>
      <c r="O183" s="81"/>
      <c r="P183" s="214">
        <f>O183*H183</f>
        <v>0</v>
      </c>
      <c r="Q183" s="214">
        <v>0</v>
      </c>
      <c r="R183" s="214">
        <f>Q183*H183</f>
        <v>0</v>
      </c>
      <c r="S183" s="214">
        <v>0</v>
      </c>
      <c r="T183" s="215">
        <f>S183*H183</f>
        <v>0</v>
      </c>
      <c r="U183" s="37"/>
      <c r="V183" s="37"/>
      <c r="W183" s="37"/>
      <c r="X183" s="37"/>
      <c r="Y183" s="37"/>
      <c r="Z183" s="37"/>
      <c r="AA183" s="37"/>
      <c r="AB183" s="37"/>
      <c r="AC183" s="37"/>
      <c r="AD183" s="37"/>
      <c r="AE183" s="37"/>
      <c r="AR183" s="216" t="s">
        <v>358</v>
      </c>
      <c r="AT183" s="216" t="s">
        <v>285</v>
      </c>
      <c r="AU183" s="216" t="s">
        <v>87</v>
      </c>
      <c r="AY183" s="18" t="s">
        <v>283</v>
      </c>
      <c r="BE183" s="217">
        <f>IF(N183="základná",J183,0)</f>
        <v>0</v>
      </c>
      <c r="BF183" s="217">
        <f>IF(N183="znížená",J183,0)</f>
        <v>0</v>
      </c>
      <c r="BG183" s="217">
        <f>IF(N183="zákl. prenesená",J183,0)</f>
        <v>0</v>
      </c>
      <c r="BH183" s="217">
        <f>IF(N183="zníž. prenesená",J183,0)</f>
        <v>0</v>
      </c>
      <c r="BI183" s="217">
        <f>IF(N183="nulová",J183,0)</f>
        <v>0</v>
      </c>
      <c r="BJ183" s="18" t="s">
        <v>87</v>
      </c>
      <c r="BK183" s="217">
        <f>ROUND(I183*H183,2)</f>
        <v>0</v>
      </c>
      <c r="BL183" s="18" t="s">
        <v>358</v>
      </c>
      <c r="BM183" s="216" t="s">
        <v>744</v>
      </c>
    </row>
    <row r="184" s="2" customFormat="1" ht="24.15" customHeight="1">
      <c r="A184" s="37"/>
      <c r="B184" s="168"/>
      <c r="C184" s="204" t="s">
        <v>523</v>
      </c>
      <c r="D184" s="204" t="s">
        <v>285</v>
      </c>
      <c r="E184" s="205" t="s">
        <v>4483</v>
      </c>
      <c r="F184" s="206" t="s">
        <v>4484</v>
      </c>
      <c r="G184" s="207" t="s">
        <v>373</v>
      </c>
      <c r="H184" s="208">
        <v>4</v>
      </c>
      <c r="I184" s="209"/>
      <c r="J184" s="210">
        <f>ROUND(I184*H184,2)</f>
        <v>0</v>
      </c>
      <c r="K184" s="211"/>
      <c r="L184" s="38"/>
      <c r="M184" s="212" t="s">
        <v>1</v>
      </c>
      <c r="N184" s="213" t="s">
        <v>41</v>
      </c>
      <c r="O184" s="81"/>
      <c r="P184" s="214">
        <f>O184*H184</f>
        <v>0</v>
      </c>
      <c r="Q184" s="214">
        <v>0.0014375</v>
      </c>
      <c r="R184" s="214">
        <f>Q184*H184</f>
        <v>0.0057499999999999999</v>
      </c>
      <c r="S184" s="214">
        <v>0</v>
      </c>
      <c r="T184" s="215">
        <f>S184*H184</f>
        <v>0</v>
      </c>
      <c r="U184" s="37"/>
      <c r="V184" s="37"/>
      <c r="W184" s="37"/>
      <c r="X184" s="37"/>
      <c r="Y184" s="37"/>
      <c r="Z184" s="37"/>
      <c r="AA184" s="37"/>
      <c r="AB184" s="37"/>
      <c r="AC184" s="37"/>
      <c r="AD184" s="37"/>
      <c r="AE184" s="37"/>
      <c r="AR184" s="216" t="s">
        <v>358</v>
      </c>
      <c r="AT184" s="216" t="s">
        <v>285</v>
      </c>
      <c r="AU184" s="216" t="s">
        <v>87</v>
      </c>
      <c r="AY184" s="18" t="s">
        <v>283</v>
      </c>
      <c r="BE184" s="217">
        <f>IF(N184="základná",J184,0)</f>
        <v>0</v>
      </c>
      <c r="BF184" s="217">
        <f>IF(N184="znížená",J184,0)</f>
        <v>0</v>
      </c>
      <c r="BG184" s="217">
        <f>IF(N184="zákl. prenesená",J184,0)</f>
        <v>0</v>
      </c>
      <c r="BH184" s="217">
        <f>IF(N184="zníž. prenesená",J184,0)</f>
        <v>0</v>
      </c>
      <c r="BI184" s="217">
        <f>IF(N184="nulová",J184,0)</f>
        <v>0</v>
      </c>
      <c r="BJ184" s="18" t="s">
        <v>87</v>
      </c>
      <c r="BK184" s="217">
        <f>ROUND(I184*H184,2)</f>
        <v>0</v>
      </c>
      <c r="BL184" s="18" t="s">
        <v>358</v>
      </c>
      <c r="BM184" s="216" t="s">
        <v>759</v>
      </c>
    </row>
    <row r="185" s="2" customFormat="1" ht="24.15" customHeight="1">
      <c r="A185" s="37"/>
      <c r="B185" s="168"/>
      <c r="C185" s="204" t="s">
        <v>527</v>
      </c>
      <c r="D185" s="204" t="s">
        <v>285</v>
      </c>
      <c r="E185" s="205" t="s">
        <v>2911</v>
      </c>
      <c r="F185" s="206" t="s">
        <v>2912</v>
      </c>
      <c r="G185" s="207" t="s">
        <v>373</v>
      </c>
      <c r="H185" s="208">
        <v>1</v>
      </c>
      <c r="I185" s="209"/>
      <c r="J185" s="210">
        <f>ROUND(I185*H185,2)</f>
        <v>0</v>
      </c>
      <c r="K185" s="211"/>
      <c r="L185" s="38"/>
      <c r="M185" s="212" t="s">
        <v>1</v>
      </c>
      <c r="N185" s="213" t="s">
        <v>41</v>
      </c>
      <c r="O185" s="81"/>
      <c r="P185" s="214">
        <f>O185*H185</f>
        <v>0</v>
      </c>
      <c r="Q185" s="214">
        <v>0.00158</v>
      </c>
      <c r="R185" s="214">
        <f>Q185*H185</f>
        <v>0.00158</v>
      </c>
      <c r="S185" s="214">
        <v>0</v>
      </c>
      <c r="T185" s="215">
        <f>S185*H185</f>
        <v>0</v>
      </c>
      <c r="U185" s="37"/>
      <c r="V185" s="37"/>
      <c r="W185" s="37"/>
      <c r="X185" s="37"/>
      <c r="Y185" s="37"/>
      <c r="Z185" s="37"/>
      <c r="AA185" s="37"/>
      <c r="AB185" s="37"/>
      <c r="AC185" s="37"/>
      <c r="AD185" s="37"/>
      <c r="AE185" s="37"/>
      <c r="AR185" s="216" t="s">
        <v>358</v>
      </c>
      <c r="AT185" s="216" t="s">
        <v>285</v>
      </c>
      <c r="AU185" s="216" t="s">
        <v>87</v>
      </c>
      <c r="AY185" s="18" t="s">
        <v>283</v>
      </c>
      <c r="BE185" s="217">
        <f>IF(N185="základná",J185,0)</f>
        <v>0</v>
      </c>
      <c r="BF185" s="217">
        <f>IF(N185="znížená",J185,0)</f>
        <v>0</v>
      </c>
      <c r="BG185" s="217">
        <f>IF(N185="zákl. prenesená",J185,0)</f>
        <v>0</v>
      </c>
      <c r="BH185" s="217">
        <f>IF(N185="zníž. prenesená",J185,0)</f>
        <v>0</v>
      </c>
      <c r="BI185" s="217">
        <f>IF(N185="nulová",J185,0)</f>
        <v>0</v>
      </c>
      <c r="BJ185" s="18" t="s">
        <v>87</v>
      </c>
      <c r="BK185" s="217">
        <f>ROUND(I185*H185,2)</f>
        <v>0</v>
      </c>
      <c r="BL185" s="18" t="s">
        <v>358</v>
      </c>
      <c r="BM185" s="216" t="s">
        <v>774</v>
      </c>
    </row>
    <row r="186" s="2" customFormat="1" ht="24.15" customHeight="1">
      <c r="A186" s="37"/>
      <c r="B186" s="168"/>
      <c r="C186" s="204" t="s">
        <v>531</v>
      </c>
      <c r="D186" s="204" t="s">
        <v>285</v>
      </c>
      <c r="E186" s="205" t="s">
        <v>6293</v>
      </c>
      <c r="F186" s="206" t="s">
        <v>6294</v>
      </c>
      <c r="G186" s="207" t="s">
        <v>373</v>
      </c>
      <c r="H186" s="208">
        <v>2</v>
      </c>
      <c r="I186" s="209"/>
      <c r="J186" s="210">
        <f>ROUND(I186*H186,2)</f>
        <v>0</v>
      </c>
      <c r="K186" s="211"/>
      <c r="L186" s="38"/>
      <c r="M186" s="212" t="s">
        <v>1</v>
      </c>
      <c r="N186" s="213" t="s">
        <v>41</v>
      </c>
      <c r="O186" s="81"/>
      <c r="P186" s="214">
        <f>O186*H186</f>
        <v>0</v>
      </c>
      <c r="Q186" s="214">
        <v>0.001655</v>
      </c>
      <c r="R186" s="214">
        <f>Q186*H186</f>
        <v>0.00331</v>
      </c>
      <c r="S186" s="214">
        <v>0</v>
      </c>
      <c r="T186" s="215">
        <f>S186*H186</f>
        <v>0</v>
      </c>
      <c r="U186" s="37"/>
      <c r="V186" s="37"/>
      <c r="W186" s="37"/>
      <c r="X186" s="37"/>
      <c r="Y186" s="37"/>
      <c r="Z186" s="37"/>
      <c r="AA186" s="37"/>
      <c r="AB186" s="37"/>
      <c r="AC186" s="37"/>
      <c r="AD186" s="37"/>
      <c r="AE186" s="37"/>
      <c r="AR186" s="216" t="s">
        <v>358</v>
      </c>
      <c r="AT186" s="216" t="s">
        <v>285</v>
      </c>
      <c r="AU186" s="216" t="s">
        <v>87</v>
      </c>
      <c r="AY186" s="18" t="s">
        <v>283</v>
      </c>
      <c r="BE186" s="217">
        <f>IF(N186="základná",J186,0)</f>
        <v>0</v>
      </c>
      <c r="BF186" s="217">
        <f>IF(N186="znížená",J186,0)</f>
        <v>0</v>
      </c>
      <c r="BG186" s="217">
        <f>IF(N186="zákl. prenesená",J186,0)</f>
        <v>0</v>
      </c>
      <c r="BH186" s="217">
        <f>IF(N186="zníž. prenesená",J186,0)</f>
        <v>0</v>
      </c>
      <c r="BI186" s="217">
        <f>IF(N186="nulová",J186,0)</f>
        <v>0</v>
      </c>
      <c r="BJ186" s="18" t="s">
        <v>87</v>
      </c>
      <c r="BK186" s="217">
        <f>ROUND(I186*H186,2)</f>
        <v>0</v>
      </c>
      <c r="BL186" s="18" t="s">
        <v>358</v>
      </c>
      <c r="BM186" s="216" t="s">
        <v>788</v>
      </c>
    </row>
    <row r="187" s="2" customFormat="1" ht="24.15" customHeight="1">
      <c r="A187" s="37"/>
      <c r="B187" s="168"/>
      <c r="C187" s="204" t="s">
        <v>538</v>
      </c>
      <c r="D187" s="204" t="s">
        <v>285</v>
      </c>
      <c r="E187" s="205" t="s">
        <v>4485</v>
      </c>
      <c r="F187" s="206" t="s">
        <v>4486</v>
      </c>
      <c r="G187" s="207" t="s">
        <v>373</v>
      </c>
      <c r="H187" s="208">
        <v>3</v>
      </c>
      <c r="I187" s="209"/>
      <c r="J187" s="210">
        <f>ROUND(I187*H187,2)</f>
        <v>0</v>
      </c>
      <c r="K187" s="211"/>
      <c r="L187" s="38"/>
      <c r="M187" s="212" t="s">
        <v>1</v>
      </c>
      <c r="N187" s="213" t="s">
        <v>41</v>
      </c>
      <c r="O187" s="81"/>
      <c r="P187" s="214">
        <f>O187*H187</f>
        <v>0</v>
      </c>
      <c r="Q187" s="214">
        <v>0.00053333333333333303</v>
      </c>
      <c r="R187" s="214">
        <f>Q187*H187</f>
        <v>0.001599999999999999</v>
      </c>
      <c r="S187" s="214">
        <v>0</v>
      </c>
      <c r="T187" s="215">
        <f>S187*H187</f>
        <v>0</v>
      </c>
      <c r="U187" s="37"/>
      <c r="V187" s="37"/>
      <c r="W187" s="37"/>
      <c r="X187" s="37"/>
      <c r="Y187" s="37"/>
      <c r="Z187" s="37"/>
      <c r="AA187" s="37"/>
      <c r="AB187" s="37"/>
      <c r="AC187" s="37"/>
      <c r="AD187" s="37"/>
      <c r="AE187" s="37"/>
      <c r="AR187" s="216" t="s">
        <v>358</v>
      </c>
      <c r="AT187" s="216" t="s">
        <v>285</v>
      </c>
      <c r="AU187" s="216" t="s">
        <v>87</v>
      </c>
      <c r="AY187" s="18" t="s">
        <v>283</v>
      </c>
      <c r="BE187" s="217">
        <f>IF(N187="základná",J187,0)</f>
        <v>0</v>
      </c>
      <c r="BF187" s="217">
        <f>IF(N187="znížená",J187,0)</f>
        <v>0</v>
      </c>
      <c r="BG187" s="217">
        <f>IF(N187="zákl. prenesená",J187,0)</f>
        <v>0</v>
      </c>
      <c r="BH187" s="217">
        <f>IF(N187="zníž. prenesená",J187,0)</f>
        <v>0</v>
      </c>
      <c r="BI187" s="217">
        <f>IF(N187="nulová",J187,0)</f>
        <v>0</v>
      </c>
      <c r="BJ187" s="18" t="s">
        <v>87</v>
      </c>
      <c r="BK187" s="217">
        <f>ROUND(I187*H187,2)</f>
        <v>0</v>
      </c>
      <c r="BL187" s="18" t="s">
        <v>358</v>
      </c>
      <c r="BM187" s="216" t="s">
        <v>803</v>
      </c>
    </row>
    <row r="188" s="2" customFormat="1" ht="16.5" customHeight="1">
      <c r="A188" s="37"/>
      <c r="B188" s="168"/>
      <c r="C188" s="204" t="s">
        <v>542</v>
      </c>
      <c r="D188" s="204" t="s">
        <v>285</v>
      </c>
      <c r="E188" s="205" t="s">
        <v>6295</v>
      </c>
      <c r="F188" s="206" t="s">
        <v>6296</v>
      </c>
      <c r="G188" s="207" t="s">
        <v>649</v>
      </c>
      <c r="H188" s="208">
        <v>39</v>
      </c>
      <c r="I188" s="209"/>
      <c r="J188" s="210">
        <f>ROUND(I188*H188,2)</f>
        <v>0</v>
      </c>
      <c r="K188" s="211"/>
      <c r="L188" s="38"/>
      <c r="M188" s="212" t="s">
        <v>1</v>
      </c>
      <c r="N188" s="213" t="s">
        <v>41</v>
      </c>
      <c r="O188" s="81"/>
      <c r="P188" s="214">
        <f>O188*H188</f>
        <v>0</v>
      </c>
      <c r="Q188" s="214">
        <v>0.0015299999999999999</v>
      </c>
      <c r="R188" s="214">
        <f>Q188*H188</f>
        <v>0.059669999999999994</v>
      </c>
      <c r="S188" s="214">
        <v>0</v>
      </c>
      <c r="T188" s="215">
        <f>S188*H188</f>
        <v>0</v>
      </c>
      <c r="U188" s="37"/>
      <c r="V188" s="37"/>
      <c r="W188" s="37"/>
      <c r="X188" s="37"/>
      <c r="Y188" s="37"/>
      <c r="Z188" s="37"/>
      <c r="AA188" s="37"/>
      <c r="AB188" s="37"/>
      <c r="AC188" s="37"/>
      <c r="AD188" s="37"/>
      <c r="AE188" s="37"/>
      <c r="AR188" s="216" t="s">
        <v>358</v>
      </c>
      <c r="AT188" s="216" t="s">
        <v>285</v>
      </c>
      <c r="AU188" s="216" t="s">
        <v>87</v>
      </c>
      <c r="AY188" s="18" t="s">
        <v>283</v>
      </c>
      <c r="BE188" s="217">
        <f>IF(N188="základná",J188,0)</f>
        <v>0</v>
      </c>
      <c r="BF188" s="217">
        <f>IF(N188="znížená",J188,0)</f>
        <v>0</v>
      </c>
      <c r="BG188" s="217">
        <f>IF(N188="zákl. prenesená",J188,0)</f>
        <v>0</v>
      </c>
      <c r="BH188" s="217">
        <f>IF(N188="zníž. prenesená",J188,0)</f>
        <v>0</v>
      </c>
      <c r="BI188" s="217">
        <f>IF(N188="nulová",J188,0)</f>
        <v>0</v>
      </c>
      <c r="BJ188" s="18" t="s">
        <v>87</v>
      </c>
      <c r="BK188" s="217">
        <f>ROUND(I188*H188,2)</f>
        <v>0</v>
      </c>
      <c r="BL188" s="18" t="s">
        <v>358</v>
      </c>
      <c r="BM188" s="216" t="s">
        <v>811</v>
      </c>
    </row>
    <row r="189" s="2" customFormat="1" ht="16.5" customHeight="1">
      <c r="A189" s="37"/>
      <c r="B189" s="168"/>
      <c r="C189" s="204" t="s">
        <v>546</v>
      </c>
      <c r="D189" s="204" t="s">
        <v>285</v>
      </c>
      <c r="E189" s="205" t="s">
        <v>6297</v>
      </c>
      <c r="F189" s="206" t="s">
        <v>6298</v>
      </c>
      <c r="G189" s="207" t="s">
        <v>649</v>
      </c>
      <c r="H189" s="208">
        <v>20</v>
      </c>
      <c r="I189" s="209"/>
      <c r="J189" s="210">
        <f>ROUND(I189*H189,2)</f>
        <v>0</v>
      </c>
      <c r="K189" s="211"/>
      <c r="L189" s="38"/>
      <c r="M189" s="212" t="s">
        <v>1</v>
      </c>
      <c r="N189" s="213" t="s">
        <v>41</v>
      </c>
      <c r="O189" s="81"/>
      <c r="P189" s="214">
        <f>O189*H189</f>
        <v>0</v>
      </c>
      <c r="Q189" s="214">
        <v>0.0032569999999999999</v>
      </c>
      <c r="R189" s="214">
        <f>Q189*H189</f>
        <v>0.065140000000000003</v>
      </c>
      <c r="S189" s="214">
        <v>0</v>
      </c>
      <c r="T189" s="215">
        <f>S189*H189</f>
        <v>0</v>
      </c>
      <c r="U189" s="37"/>
      <c r="V189" s="37"/>
      <c r="W189" s="37"/>
      <c r="X189" s="37"/>
      <c r="Y189" s="37"/>
      <c r="Z189" s="37"/>
      <c r="AA189" s="37"/>
      <c r="AB189" s="37"/>
      <c r="AC189" s="37"/>
      <c r="AD189" s="37"/>
      <c r="AE189" s="37"/>
      <c r="AR189" s="216" t="s">
        <v>358</v>
      </c>
      <c r="AT189" s="216" t="s">
        <v>285</v>
      </c>
      <c r="AU189" s="216" t="s">
        <v>87</v>
      </c>
      <c r="AY189" s="18" t="s">
        <v>283</v>
      </c>
      <c r="BE189" s="217">
        <f>IF(N189="základná",J189,0)</f>
        <v>0</v>
      </c>
      <c r="BF189" s="217">
        <f>IF(N189="znížená",J189,0)</f>
        <v>0</v>
      </c>
      <c r="BG189" s="217">
        <f>IF(N189="zákl. prenesená",J189,0)</f>
        <v>0</v>
      </c>
      <c r="BH189" s="217">
        <f>IF(N189="zníž. prenesená",J189,0)</f>
        <v>0</v>
      </c>
      <c r="BI189" s="217">
        <f>IF(N189="nulová",J189,0)</f>
        <v>0</v>
      </c>
      <c r="BJ189" s="18" t="s">
        <v>87</v>
      </c>
      <c r="BK189" s="217">
        <f>ROUND(I189*H189,2)</f>
        <v>0</v>
      </c>
      <c r="BL189" s="18" t="s">
        <v>358</v>
      </c>
      <c r="BM189" s="216" t="s">
        <v>825</v>
      </c>
    </row>
    <row r="190" s="2" customFormat="1" ht="21.75" customHeight="1">
      <c r="A190" s="37"/>
      <c r="B190" s="168"/>
      <c r="C190" s="204" t="s">
        <v>551</v>
      </c>
      <c r="D190" s="204" t="s">
        <v>285</v>
      </c>
      <c r="E190" s="205" t="s">
        <v>2913</v>
      </c>
      <c r="F190" s="206" t="s">
        <v>2914</v>
      </c>
      <c r="G190" s="207" t="s">
        <v>649</v>
      </c>
      <c r="H190" s="208">
        <v>29</v>
      </c>
      <c r="I190" s="209"/>
      <c r="J190" s="210">
        <f>ROUND(I190*H190,2)</f>
        <v>0</v>
      </c>
      <c r="K190" s="211"/>
      <c r="L190" s="38"/>
      <c r="M190" s="212" t="s">
        <v>1</v>
      </c>
      <c r="N190" s="213" t="s">
        <v>41</v>
      </c>
      <c r="O190" s="81"/>
      <c r="P190" s="214">
        <f>O190*H190</f>
        <v>0</v>
      </c>
      <c r="Q190" s="214">
        <v>0.000217931034482759</v>
      </c>
      <c r="R190" s="214">
        <f>Q190*H190</f>
        <v>0.0063200000000000114</v>
      </c>
      <c r="S190" s="214">
        <v>0</v>
      </c>
      <c r="T190" s="215">
        <f>S190*H190</f>
        <v>0</v>
      </c>
      <c r="U190" s="37"/>
      <c r="V190" s="37"/>
      <c r="W190" s="37"/>
      <c r="X190" s="37"/>
      <c r="Y190" s="37"/>
      <c r="Z190" s="37"/>
      <c r="AA190" s="37"/>
      <c r="AB190" s="37"/>
      <c r="AC190" s="37"/>
      <c r="AD190" s="37"/>
      <c r="AE190" s="37"/>
      <c r="AR190" s="216" t="s">
        <v>358</v>
      </c>
      <c r="AT190" s="216" t="s">
        <v>285</v>
      </c>
      <c r="AU190" s="216" t="s">
        <v>87</v>
      </c>
      <c r="AY190" s="18" t="s">
        <v>283</v>
      </c>
      <c r="BE190" s="217">
        <f>IF(N190="základná",J190,0)</f>
        <v>0</v>
      </c>
      <c r="BF190" s="217">
        <f>IF(N190="znížená",J190,0)</f>
        <v>0</v>
      </c>
      <c r="BG190" s="217">
        <f>IF(N190="zákl. prenesená",J190,0)</f>
        <v>0</v>
      </c>
      <c r="BH190" s="217">
        <f>IF(N190="zníž. prenesená",J190,0)</f>
        <v>0</v>
      </c>
      <c r="BI190" s="217">
        <f>IF(N190="nulová",J190,0)</f>
        <v>0</v>
      </c>
      <c r="BJ190" s="18" t="s">
        <v>87</v>
      </c>
      <c r="BK190" s="217">
        <f>ROUND(I190*H190,2)</f>
        <v>0</v>
      </c>
      <c r="BL190" s="18" t="s">
        <v>358</v>
      </c>
      <c r="BM190" s="216" t="s">
        <v>839</v>
      </c>
    </row>
    <row r="191" s="2" customFormat="1" ht="21.75" customHeight="1">
      <c r="A191" s="37"/>
      <c r="B191" s="168"/>
      <c r="C191" s="204" t="s">
        <v>555</v>
      </c>
      <c r="D191" s="204" t="s">
        <v>285</v>
      </c>
      <c r="E191" s="205" t="s">
        <v>2915</v>
      </c>
      <c r="F191" s="206" t="s">
        <v>2916</v>
      </c>
      <c r="G191" s="207" t="s">
        <v>649</v>
      </c>
      <c r="H191" s="208">
        <v>4</v>
      </c>
      <c r="I191" s="209"/>
      <c r="J191" s="210">
        <f>ROUND(I191*H191,2)</f>
        <v>0</v>
      </c>
      <c r="K191" s="211"/>
      <c r="L191" s="38"/>
      <c r="M191" s="212" t="s">
        <v>1</v>
      </c>
      <c r="N191" s="213" t="s">
        <v>41</v>
      </c>
      <c r="O191" s="81"/>
      <c r="P191" s="214">
        <f>O191*H191</f>
        <v>0</v>
      </c>
      <c r="Q191" s="214">
        <v>0.00031</v>
      </c>
      <c r="R191" s="214">
        <f>Q191*H191</f>
        <v>0.00124</v>
      </c>
      <c r="S191" s="214">
        <v>0</v>
      </c>
      <c r="T191" s="215">
        <f>S191*H191</f>
        <v>0</v>
      </c>
      <c r="U191" s="37"/>
      <c r="V191" s="37"/>
      <c r="W191" s="37"/>
      <c r="X191" s="37"/>
      <c r="Y191" s="37"/>
      <c r="Z191" s="37"/>
      <c r="AA191" s="37"/>
      <c r="AB191" s="37"/>
      <c r="AC191" s="37"/>
      <c r="AD191" s="37"/>
      <c r="AE191" s="37"/>
      <c r="AR191" s="216" t="s">
        <v>358</v>
      </c>
      <c r="AT191" s="216" t="s">
        <v>285</v>
      </c>
      <c r="AU191" s="216" t="s">
        <v>87</v>
      </c>
      <c r="AY191" s="18" t="s">
        <v>283</v>
      </c>
      <c r="BE191" s="217">
        <f>IF(N191="základná",J191,0)</f>
        <v>0</v>
      </c>
      <c r="BF191" s="217">
        <f>IF(N191="znížená",J191,0)</f>
        <v>0</v>
      </c>
      <c r="BG191" s="217">
        <f>IF(N191="zákl. prenesená",J191,0)</f>
        <v>0</v>
      </c>
      <c r="BH191" s="217">
        <f>IF(N191="zníž. prenesená",J191,0)</f>
        <v>0</v>
      </c>
      <c r="BI191" s="217">
        <f>IF(N191="nulová",J191,0)</f>
        <v>0</v>
      </c>
      <c r="BJ191" s="18" t="s">
        <v>87</v>
      </c>
      <c r="BK191" s="217">
        <f>ROUND(I191*H191,2)</f>
        <v>0</v>
      </c>
      <c r="BL191" s="18" t="s">
        <v>358</v>
      </c>
      <c r="BM191" s="216" t="s">
        <v>875</v>
      </c>
    </row>
    <row r="192" s="2" customFormat="1" ht="21.75" customHeight="1">
      <c r="A192" s="37"/>
      <c r="B192" s="168"/>
      <c r="C192" s="204" t="s">
        <v>561</v>
      </c>
      <c r="D192" s="204" t="s">
        <v>285</v>
      </c>
      <c r="E192" s="205" t="s">
        <v>2917</v>
      </c>
      <c r="F192" s="206" t="s">
        <v>2918</v>
      </c>
      <c r="G192" s="207" t="s">
        <v>649</v>
      </c>
      <c r="H192" s="208">
        <v>46</v>
      </c>
      <c r="I192" s="209"/>
      <c r="J192" s="210">
        <f>ROUND(I192*H192,2)</f>
        <v>0</v>
      </c>
      <c r="K192" s="211"/>
      <c r="L192" s="38"/>
      <c r="M192" s="212" t="s">
        <v>1</v>
      </c>
      <c r="N192" s="213" t="s">
        <v>41</v>
      </c>
      <c r="O192" s="81"/>
      <c r="P192" s="214">
        <f>O192*H192</f>
        <v>0</v>
      </c>
      <c r="Q192" s="214">
        <v>0.00042999999999999999</v>
      </c>
      <c r="R192" s="214">
        <f>Q192*H192</f>
        <v>0.019779999999999999</v>
      </c>
      <c r="S192" s="214">
        <v>0</v>
      </c>
      <c r="T192" s="215">
        <f>S192*H192</f>
        <v>0</v>
      </c>
      <c r="U192" s="37"/>
      <c r="V192" s="37"/>
      <c r="W192" s="37"/>
      <c r="X192" s="37"/>
      <c r="Y192" s="37"/>
      <c r="Z192" s="37"/>
      <c r="AA192" s="37"/>
      <c r="AB192" s="37"/>
      <c r="AC192" s="37"/>
      <c r="AD192" s="37"/>
      <c r="AE192" s="37"/>
      <c r="AR192" s="216" t="s">
        <v>358</v>
      </c>
      <c r="AT192" s="216" t="s">
        <v>285</v>
      </c>
      <c r="AU192" s="216" t="s">
        <v>87</v>
      </c>
      <c r="AY192" s="18" t="s">
        <v>283</v>
      </c>
      <c r="BE192" s="217">
        <f>IF(N192="základná",J192,0)</f>
        <v>0</v>
      </c>
      <c r="BF192" s="217">
        <f>IF(N192="znížená",J192,0)</f>
        <v>0</v>
      </c>
      <c r="BG192" s="217">
        <f>IF(N192="zákl. prenesená",J192,0)</f>
        <v>0</v>
      </c>
      <c r="BH192" s="217">
        <f>IF(N192="zníž. prenesená",J192,0)</f>
        <v>0</v>
      </c>
      <c r="BI192" s="217">
        <f>IF(N192="nulová",J192,0)</f>
        <v>0</v>
      </c>
      <c r="BJ192" s="18" t="s">
        <v>87</v>
      </c>
      <c r="BK192" s="217">
        <f>ROUND(I192*H192,2)</f>
        <v>0</v>
      </c>
      <c r="BL192" s="18" t="s">
        <v>358</v>
      </c>
      <c r="BM192" s="216" t="s">
        <v>887</v>
      </c>
    </row>
    <row r="193" s="2" customFormat="1" ht="21.75" customHeight="1">
      <c r="A193" s="37"/>
      <c r="B193" s="168"/>
      <c r="C193" s="204" t="s">
        <v>566</v>
      </c>
      <c r="D193" s="204" t="s">
        <v>285</v>
      </c>
      <c r="E193" s="205" t="s">
        <v>2919</v>
      </c>
      <c r="F193" s="206" t="s">
        <v>2920</v>
      </c>
      <c r="G193" s="207" t="s">
        <v>649</v>
      </c>
      <c r="H193" s="208">
        <v>4</v>
      </c>
      <c r="I193" s="209"/>
      <c r="J193" s="210">
        <f>ROUND(I193*H193,2)</f>
        <v>0</v>
      </c>
      <c r="K193" s="211"/>
      <c r="L193" s="38"/>
      <c r="M193" s="212" t="s">
        <v>1</v>
      </c>
      <c r="N193" s="213" t="s">
        <v>41</v>
      </c>
      <c r="O193" s="81"/>
      <c r="P193" s="214">
        <f>O193*H193</f>
        <v>0</v>
      </c>
      <c r="Q193" s="214">
        <v>0.00053249999999999999</v>
      </c>
      <c r="R193" s="214">
        <f>Q193*H193</f>
        <v>0.0021299999999999999</v>
      </c>
      <c r="S193" s="214">
        <v>0</v>
      </c>
      <c r="T193" s="215">
        <f>S193*H193</f>
        <v>0</v>
      </c>
      <c r="U193" s="37"/>
      <c r="V193" s="37"/>
      <c r="W193" s="37"/>
      <c r="X193" s="37"/>
      <c r="Y193" s="37"/>
      <c r="Z193" s="37"/>
      <c r="AA193" s="37"/>
      <c r="AB193" s="37"/>
      <c r="AC193" s="37"/>
      <c r="AD193" s="37"/>
      <c r="AE193" s="37"/>
      <c r="AR193" s="216" t="s">
        <v>358</v>
      </c>
      <c r="AT193" s="216" t="s">
        <v>285</v>
      </c>
      <c r="AU193" s="216" t="s">
        <v>87</v>
      </c>
      <c r="AY193" s="18" t="s">
        <v>283</v>
      </c>
      <c r="BE193" s="217">
        <f>IF(N193="základná",J193,0)</f>
        <v>0</v>
      </c>
      <c r="BF193" s="217">
        <f>IF(N193="znížená",J193,0)</f>
        <v>0</v>
      </c>
      <c r="BG193" s="217">
        <f>IF(N193="zákl. prenesená",J193,0)</f>
        <v>0</v>
      </c>
      <c r="BH193" s="217">
        <f>IF(N193="zníž. prenesená",J193,0)</f>
        <v>0</v>
      </c>
      <c r="BI193" s="217">
        <f>IF(N193="nulová",J193,0)</f>
        <v>0</v>
      </c>
      <c r="BJ193" s="18" t="s">
        <v>87</v>
      </c>
      <c r="BK193" s="217">
        <f>ROUND(I193*H193,2)</f>
        <v>0</v>
      </c>
      <c r="BL193" s="18" t="s">
        <v>358</v>
      </c>
      <c r="BM193" s="216" t="s">
        <v>904</v>
      </c>
    </row>
    <row r="194" s="2" customFormat="1" ht="24.15" customHeight="1">
      <c r="A194" s="37"/>
      <c r="B194" s="168"/>
      <c r="C194" s="204" t="s">
        <v>571</v>
      </c>
      <c r="D194" s="204" t="s">
        <v>285</v>
      </c>
      <c r="E194" s="205" t="s">
        <v>2921</v>
      </c>
      <c r="F194" s="206" t="s">
        <v>2922</v>
      </c>
      <c r="G194" s="207" t="s">
        <v>649</v>
      </c>
      <c r="H194" s="208">
        <v>17</v>
      </c>
      <c r="I194" s="209"/>
      <c r="J194" s="210">
        <f>ROUND(I194*H194,2)</f>
        <v>0</v>
      </c>
      <c r="K194" s="211"/>
      <c r="L194" s="38"/>
      <c r="M194" s="212" t="s">
        <v>1</v>
      </c>
      <c r="N194" s="213" t="s">
        <v>41</v>
      </c>
      <c r="O194" s="81"/>
      <c r="P194" s="214">
        <f>O194*H194</f>
        <v>0</v>
      </c>
      <c r="Q194" s="214">
        <v>0.00097000000000000005</v>
      </c>
      <c r="R194" s="214">
        <f>Q194*H194</f>
        <v>0.016490000000000001</v>
      </c>
      <c r="S194" s="214">
        <v>0</v>
      </c>
      <c r="T194" s="215">
        <f>S194*H194</f>
        <v>0</v>
      </c>
      <c r="U194" s="37"/>
      <c r="V194" s="37"/>
      <c r="W194" s="37"/>
      <c r="X194" s="37"/>
      <c r="Y194" s="37"/>
      <c r="Z194" s="37"/>
      <c r="AA194" s="37"/>
      <c r="AB194" s="37"/>
      <c r="AC194" s="37"/>
      <c r="AD194" s="37"/>
      <c r="AE194" s="37"/>
      <c r="AR194" s="216" t="s">
        <v>358</v>
      </c>
      <c r="AT194" s="216" t="s">
        <v>285</v>
      </c>
      <c r="AU194" s="216" t="s">
        <v>87</v>
      </c>
      <c r="AY194" s="18" t="s">
        <v>283</v>
      </c>
      <c r="BE194" s="217">
        <f>IF(N194="základná",J194,0)</f>
        <v>0</v>
      </c>
      <c r="BF194" s="217">
        <f>IF(N194="znížená",J194,0)</f>
        <v>0</v>
      </c>
      <c r="BG194" s="217">
        <f>IF(N194="zákl. prenesená",J194,0)</f>
        <v>0</v>
      </c>
      <c r="BH194" s="217">
        <f>IF(N194="zníž. prenesená",J194,0)</f>
        <v>0</v>
      </c>
      <c r="BI194" s="217">
        <f>IF(N194="nulová",J194,0)</f>
        <v>0</v>
      </c>
      <c r="BJ194" s="18" t="s">
        <v>87</v>
      </c>
      <c r="BK194" s="217">
        <f>ROUND(I194*H194,2)</f>
        <v>0</v>
      </c>
      <c r="BL194" s="18" t="s">
        <v>358</v>
      </c>
      <c r="BM194" s="216" t="s">
        <v>913</v>
      </c>
    </row>
    <row r="195" s="2" customFormat="1" ht="24.15" customHeight="1">
      <c r="A195" s="37"/>
      <c r="B195" s="168"/>
      <c r="C195" s="204" t="s">
        <v>576</v>
      </c>
      <c r="D195" s="204" t="s">
        <v>285</v>
      </c>
      <c r="E195" s="205" t="s">
        <v>6299</v>
      </c>
      <c r="F195" s="206" t="s">
        <v>6300</v>
      </c>
      <c r="G195" s="207" t="s">
        <v>649</v>
      </c>
      <c r="H195" s="208">
        <v>3</v>
      </c>
      <c r="I195" s="209"/>
      <c r="J195" s="210">
        <f>ROUND(I195*H195,2)</f>
        <v>0</v>
      </c>
      <c r="K195" s="211"/>
      <c r="L195" s="38"/>
      <c r="M195" s="212" t="s">
        <v>1</v>
      </c>
      <c r="N195" s="213" t="s">
        <v>41</v>
      </c>
      <c r="O195" s="81"/>
      <c r="P195" s="214">
        <f>O195*H195</f>
        <v>0</v>
      </c>
      <c r="Q195" s="214">
        <v>0.0020133333333333301</v>
      </c>
      <c r="R195" s="214">
        <f>Q195*H195</f>
        <v>0.0060399999999999898</v>
      </c>
      <c r="S195" s="214">
        <v>0</v>
      </c>
      <c r="T195" s="215">
        <f>S195*H195</f>
        <v>0</v>
      </c>
      <c r="U195" s="37"/>
      <c r="V195" s="37"/>
      <c r="W195" s="37"/>
      <c r="X195" s="37"/>
      <c r="Y195" s="37"/>
      <c r="Z195" s="37"/>
      <c r="AA195" s="37"/>
      <c r="AB195" s="37"/>
      <c r="AC195" s="37"/>
      <c r="AD195" s="37"/>
      <c r="AE195" s="37"/>
      <c r="AR195" s="216" t="s">
        <v>358</v>
      </c>
      <c r="AT195" s="216" t="s">
        <v>285</v>
      </c>
      <c r="AU195" s="216" t="s">
        <v>87</v>
      </c>
      <c r="AY195" s="18" t="s">
        <v>283</v>
      </c>
      <c r="BE195" s="217">
        <f>IF(N195="základná",J195,0)</f>
        <v>0</v>
      </c>
      <c r="BF195" s="217">
        <f>IF(N195="znížená",J195,0)</f>
        <v>0</v>
      </c>
      <c r="BG195" s="217">
        <f>IF(N195="zákl. prenesená",J195,0)</f>
        <v>0</v>
      </c>
      <c r="BH195" s="217">
        <f>IF(N195="zníž. prenesená",J195,0)</f>
        <v>0</v>
      </c>
      <c r="BI195" s="217">
        <f>IF(N195="nulová",J195,0)</f>
        <v>0</v>
      </c>
      <c r="BJ195" s="18" t="s">
        <v>87</v>
      </c>
      <c r="BK195" s="217">
        <f>ROUND(I195*H195,2)</f>
        <v>0</v>
      </c>
      <c r="BL195" s="18" t="s">
        <v>358</v>
      </c>
      <c r="BM195" s="216" t="s">
        <v>922</v>
      </c>
    </row>
    <row r="196" s="2" customFormat="1" ht="24.15" customHeight="1">
      <c r="A196" s="37"/>
      <c r="B196" s="168"/>
      <c r="C196" s="204" t="s">
        <v>581</v>
      </c>
      <c r="D196" s="204" t="s">
        <v>285</v>
      </c>
      <c r="E196" s="205" t="s">
        <v>2923</v>
      </c>
      <c r="F196" s="206" t="s">
        <v>2924</v>
      </c>
      <c r="G196" s="207" t="s">
        <v>649</v>
      </c>
      <c r="H196" s="208">
        <v>20</v>
      </c>
      <c r="I196" s="209"/>
      <c r="J196" s="210">
        <f>ROUND(I196*H196,2)</f>
        <v>0</v>
      </c>
      <c r="K196" s="211"/>
      <c r="L196" s="38"/>
      <c r="M196" s="212" t="s">
        <v>1</v>
      </c>
      <c r="N196" s="213" t="s">
        <v>41</v>
      </c>
      <c r="O196" s="81"/>
      <c r="P196" s="214">
        <f>O196*H196</f>
        <v>0</v>
      </c>
      <c r="Q196" s="214">
        <v>0.0038600000000000001</v>
      </c>
      <c r="R196" s="214">
        <f>Q196*H196</f>
        <v>0.077200000000000005</v>
      </c>
      <c r="S196" s="214">
        <v>0</v>
      </c>
      <c r="T196" s="215">
        <f>S196*H196</f>
        <v>0</v>
      </c>
      <c r="U196" s="37"/>
      <c r="V196" s="37"/>
      <c r="W196" s="37"/>
      <c r="X196" s="37"/>
      <c r="Y196" s="37"/>
      <c r="Z196" s="37"/>
      <c r="AA196" s="37"/>
      <c r="AB196" s="37"/>
      <c r="AC196" s="37"/>
      <c r="AD196" s="37"/>
      <c r="AE196" s="37"/>
      <c r="AR196" s="216" t="s">
        <v>358</v>
      </c>
      <c r="AT196" s="216" t="s">
        <v>285</v>
      </c>
      <c r="AU196" s="216" t="s">
        <v>87</v>
      </c>
      <c r="AY196" s="18" t="s">
        <v>283</v>
      </c>
      <c r="BE196" s="217">
        <f>IF(N196="základná",J196,0)</f>
        <v>0</v>
      </c>
      <c r="BF196" s="217">
        <f>IF(N196="znížená",J196,0)</f>
        <v>0</v>
      </c>
      <c r="BG196" s="217">
        <f>IF(N196="zákl. prenesená",J196,0)</f>
        <v>0</v>
      </c>
      <c r="BH196" s="217">
        <f>IF(N196="zníž. prenesená",J196,0)</f>
        <v>0</v>
      </c>
      <c r="BI196" s="217">
        <f>IF(N196="nulová",J196,0)</f>
        <v>0</v>
      </c>
      <c r="BJ196" s="18" t="s">
        <v>87</v>
      </c>
      <c r="BK196" s="217">
        <f>ROUND(I196*H196,2)</f>
        <v>0</v>
      </c>
      <c r="BL196" s="18" t="s">
        <v>358</v>
      </c>
      <c r="BM196" s="216" t="s">
        <v>951</v>
      </c>
    </row>
    <row r="197" s="2" customFormat="1" ht="24.15" customHeight="1">
      <c r="A197" s="37"/>
      <c r="B197" s="168"/>
      <c r="C197" s="204" t="s">
        <v>587</v>
      </c>
      <c r="D197" s="204" t="s">
        <v>285</v>
      </c>
      <c r="E197" s="205" t="s">
        <v>2925</v>
      </c>
      <c r="F197" s="206" t="s">
        <v>2926</v>
      </c>
      <c r="G197" s="207" t="s">
        <v>649</v>
      </c>
      <c r="H197" s="208">
        <v>6</v>
      </c>
      <c r="I197" s="209"/>
      <c r="J197" s="210">
        <f>ROUND(I197*H197,2)</f>
        <v>0</v>
      </c>
      <c r="K197" s="211"/>
      <c r="L197" s="38"/>
      <c r="M197" s="212" t="s">
        <v>1</v>
      </c>
      <c r="N197" s="213" t="s">
        <v>41</v>
      </c>
      <c r="O197" s="81"/>
      <c r="P197" s="214">
        <f>O197*H197</f>
        <v>0</v>
      </c>
      <c r="Q197" s="214">
        <v>0.0048349999999999999</v>
      </c>
      <c r="R197" s="214">
        <f>Q197*H197</f>
        <v>0.029010000000000001</v>
      </c>
      <c r="S197" s="214">
        <v>0</v>
      </c>
      <c r="T197" s="215">
        <f>S197*H197</f>
        <v>0</v>
      </c>
      <c r="U197" s="37"/>
      <c r="V197" s="37"/>
      <c r="W197" s="37"/>
      <c r="X197" s="37"/>
      <c r="Y197" s="37"/>
      <c r="Z197" s="37"/>
      <c r="AA197" s="37"/>
      <c r="AB197" s="37"/>
      <c r="AC197" s="37"/>
      <c r="AD197" s="37"/>
      <c r="AE197" s="37"/>
      <c r="AR197" s="216" t="s">
        <v>358</v>
      </c>
      <c r="AT197" s="216" t="s">
        <v>285</v>
      </c>
      <c r="AU197" s="216" t="s">
        <v>87</v>
      </c>
      <c r="AY197" s="18" t="s">
        <v>283</v>
      </c>
      <c r="BE197" s="217">
        <f>IF(N197="základná",J197,0)</f>
        <v>0</v>
      </c>
      <c r="BF197" s="217">
        <f>IF(N197="znížená",J197,0)</f>
        <v>0</v>
      </c>
      <c r="BG197" s="217">
        <f>IF(N197="zákl. prenesená",J197,0)</f>
        <v>0</v>
      </c>
      <c r="BH197" s="217">
        <f>IF(N197="zníž. prenesená",J197,0)</f>
        <v>0</v>
      </c>
      <c r="BI197" s="217">
        <f>IF(N197="nulová",J197,0)</f>
        <v>0</v>
      </c>
      <c r="BJ197" s="18" t="s">
        <v>87</v>
      </c>
      <c r="BK197" s="217">
        <f>ROUND(I197*H197,2)</f>
        <v>0</v>
      </c>
      <c r="BL197" s="18" t="s">
        <v>358</v>
      </c>
      <c r="BM197" s="216" t="s">
        <v>963</v>
      </c>
    </row>
    <row r="198" s="2" customFormat="1" ht="24.15" customHeight="1">
      <c r="A198" s="37"/>
      <c r="B198" s="168"/>
      <c r="C198" s="204" t="s">
        <v>591</v>
      </c>
      <c r="D198" s="204" t="s">
        <v>285</v>
      </c>
      <c r="E198" s="205" t="s">
        <v>2927</v>
      </c>
      <c r="F198" s="206" t="s">
        <v>2928</v>
      </c>
      <c r="G198" s="207" t="s">
        <v>649</v>
      </c>
      <c r="H198" s="208">
        <v>61</v>
      </c>
      <c r="I198" s="209"/>
      <c r="J198" s="210">
        <f>ROUND(I198*H198,2)</f>
        <v>0</v>
      </c>
      <c r="K198" s="211"/>
      <c r="L198" s="38"/>
      <c r="M198" s="212" t="s">
        <v>1</v>
      </c>
      <c r="N198" s="213" t="s">
        <v>41</v>
      </c>
      <c r="O198" s="81"/>
      <c r="P198" s="214">
        <f>O198*H198</f>
        <v>0</v>
      </c>
      <c r="Q198" s="214">
        <v>0.0037100000000000002</v>
      </c>
      <c r="R198" s="214">
        <f>Q198*H198</f>
        <v>0.22631000000000001</v>
      </c>
      <c r="S198" s="214">
        <v>0</v>
      </c>
      <c r="T198" s="215">
        <f>S198*H198</f>
        <v>0</v>
      </c>
      <c r="U198" s="37"/>
      <c r="V198" s="37"/>
      <c r="W198" s="37"/>
      <c r="X198" s="37"/>
      <c r="Y198" s="37"/>
      <c r="Z198" s="37"/>
      <c r="AA198" s="37"/>
      <c r="AB198" s="37"/>
      <c r="AC198" s="37"/>
      <c r="AD198" s="37"/>
      <c r="AE198" s="37"/>
      <c r="AR198" s="216" t="s">
        <v>358</v>
      </c>
      <c r="AT198" s="216" t="s">
        <v>285</v>
      </c>
      <c r="AU198" s="216" t="s">
        <v>87</v>
      </c>
      <c r="AY198" s="18" t="s">
        <v>283</v>
      </c>
      <c r="BE198" s="217">
        <f>IF(N198="základná",J198,0)</f>
        <v>0</v>
      </c>
      <c r="BF198" s="217">
        <f>IF(N198="znížená",J198,0)</f>
        <v>0</v>
      </c>
      <c r="BG198" s="217">
        <f>IF(N198="zákl. prenesená",J198,0)</f>
        <v>0</v>
      </c>
      <c r="BH198" s="217">
        <f>IF(N198="zníž. prenesená",J198,0)</f>
        <v>0</v>
      </c>
      <c r="BI198" s="217">
        <f>IF(N198="nulová",J198,0)</f>
        <v>0</v>
      </c>
      <c r="BJ198" s="18" t="s">
        <v>87</v>
      </c>
      <c r="BK198" s="217">
        <f>ROUND(I198*H198,2)</f>
        <v>0</v>
      </c>
      <c r="BL198" s="18" t="s">
        <v>358</v>
      </c>
      <c r="BM198" s="216" t="s">
        <v>971</v>
      </c>
    </row>
    <row r="199" s="2" customFormat="1" ht="24.15" customHeight="1">
      <c r="A199" s="37"/>
      <c r="B199" s="168"/>
      <c r="C199" s="204" t="s">
        <v>600</v>
      </c>
      <c r="D199" s="204" t="s">
        <v>285</v>
      </c>
      <c r="E199" s="205" t="s">
        <v>2929</v>
      </c>
      <c r="F199" s="206" t="s">
        <v>2930</v>
      </c>
      <c r="G199" s="207" t="s">
        <v>649</v>
      </c>
      <c r="H199" s="208">
        <v>2</v>
      </c>
      <c r="I199" s="209"/>
      <c r="J199" s="210">
        <f>ROUND(I199*H199,2)</f>
        <v>0</v>
      </c>
      <c r="K199" s="211"/>
      <c r="L199" s="38"/>
      <c r="M199" s="212" t="s">
        <v>1</v>
      </c>
      <c r="N199" s="213" t="s">
        <v>41</v>
      </c>
      <c r="O199" s="81"/>
      <c r="P199" s="214">
        <f>O199*H199</f>
        <v>0</v>
      </c>
      <c r="Q199" s="214">
        <v>0.0048900000000000002</v>
      </c>
      <c r="R199" s="214">
        <f>Q199*H199</f>
        <v>0.0097800000000000005</v>
      </c>
      <c r="S199" s="214">
        <v>0</v>
      </c>
      <c r="T199" s="215">
        <f>S199*H199</f>
        <v>0</v>
      </c>
      <c r="U199" s="37"/>
      <c r="V199" s="37"/>
      <c r="W199" s="37"/>
      <c r="X199" s="37"/>
      <c r="Y199" s="37"/>
      <c r="Z199" s="37"/>
      <c r="AA199" s="37"/>
      <c r="AB199" s="37"/>
      <c r="AC199" s="37"/>
      <c r="AD199" s="37"/>
      <c r="AE199" s="37"/>
      <c r="AR199" s="216" t="s">
        <v>358</v>
      </c>
      <c r="AT199" s="216" t="s">
        <v>285</v>
      </c>
      <c r="AU199" s="216" t="s">
        <v>87</v>
      </c>
      <c r="AY199" s="18" t="s">
        <v>283</v>
      </c>
      <c r="BE199" s="217">
        <f>IF(N199="základná",J199,0)</f>
        <v>0</v>
      </c>
      <c r="BF199" s="217">
        <f>IF(N199="znížená",J199,0)</f>
        <v>0</v>
      </c>
      <c r="BG199" s="217">
        <f>IF(N199="zákl. prenesená",J199,0)</f>
        <v>0</v>
      </c>
      <c r="BH199" s="217">
        <f>IF(N199="zníž. prenesená",J199,0)</f>
        <v>0</v>
      </c>
      <c r="BI199" s="217">
        <f>IF(N199="nulová",J199,0)</f>
        <v>0</v>
      </c>
      <c r="BJ199" s="18" t="s">
        <v>87</v>
      </c>
      <c r="BK199" s="217">
        <f>ROUND(I199*H199,2)</f>
        <v>0</v>
      </c>
      <c r="BL199" s="18" t="s">
        <v>358</v>
      </c>
      <c r="BM199" s="216" t="s">
        <v>983</v>
      </c>
    </row>
    <row r="200" s="2" customFormat="1" ht="24.15" customHeight="1">
      <c r="A200" s="37"/>
      <c r="B200" s="168"/>
      <c r="C200" s="204" t="s">
        <v>606</v>
      </c>
      <c r="D200" s="204" t="s">
        <v>285</v>
      </c>
      <c r="E200" s="205" t="s">
        <v>2931</v>
      </c>
      <c r="F200" s="206" t="s">
        <v>2932</v>
      </c>
      <c r="G200" s="207" t="s">
        <v>373</v>
      </c>
      <c r="H200" s="208">
        <v>8</v>
      </c>
      <c r="I200" s="209"/>
      <c r="J200" s="210">
        <f>ROUND(I200*H200,2)</f>
        <v>0</v>
      </c>
      <c r="K200" s="211"/>
      <c r="L200" s="38"/>
      <c r="M200" s="212" t="s">
        <v>1</v>
      </c>
      <c r="N200" s="213" t="s">
        <v>41</v>
      </c>
      <c r="O200" s="81"/>
      <c r="P200" s="214">
        <f>O200*H200</f>
        <v>0</v>
      </c>
      <c r="Q200" s="214">
        <v>0.00019000000000000001</v>
      </c>
      <c r="R200" s="214">
        <f>Q200*H200</f>
        <v>0.0015200000000000001</v>
      </c>
      <c r="S200" s="214">
        <v>0</v>
      </c>
      <c r="T200" s="215">
        <f>S200*H200</f>
        <v>0</v>
      </c>
      <c r="U200" s="37"/>
      <c r="V200" s="37"/>
      <c r="W200" s="37"/>
      <c r="X200" s="37"/>
      <c r="Y200" s="37"/>
      <c r="Z200" s="37"/>
      <c r="AA200" s="37"/>
      <c r="AB200" s="37"/>
      <c r="AC200" s="37"/>
      <c r="AD200" s="37"/>
      <c r="AE200" s="37"/>
      <c r="AR200" s="216" t="s">
        <v>358</v>
      </c>
      <c r="AT200" s="216" t="s">
        <v>285</v>
      </c>
      <c r="AU200" s="216" t="s">
        <v>87</v>
      </c>
      <c r="AY200" s="18" t="s">
        <v>283</v>
      </c>
      <c r="BE200" s="217">
        <f>IF(N200="základná",J200,0)</f>
        <v>0</v>
      </c>
      <c r="BF200" s="217">
        <f>IF(N200="znížená",J200,0)</f>
        <v>0</v>
      </c>
      <c r="BG200" s="217">
        <f>IF(N200="zákl. prenesená",J200,0)</f>
        <v>0</v>
      </c>
      <c r="BH200" s="217">
        <f>IF(N200="zníž. prenesená",J200,0)</f>
        <v>0</v>
      </c>
      <c r="BI200" s="217">
        <f>IF(N200="nulová",J200,0)</f>
        <v>0</v>
      </c>
      <c r="BJ200" s="18" t="s">
        <v>87</v>
      </c>
      <c r="BK200" s="217">
        <f>ROUND(I200*H200,2)</f>
        <v>0</v>
      </c>
      <c r="BL200" s="18" t="s">
        <v>358</v>
      </c>
      <c r="BM200" s="216" t="s">
        <v>994</v>
      </c>
    </row>
    <row r="201" s="2" customFormat="1" ht="24.15" customHeight="1">
      <c r="A201" s="37"/>
      <c r="B201" s="168"/>
      <c r="C201" s="242" t="s">
        <v>612</v>
      </c>
      <c r="D201" s="242" t="s">
        <v>582</v>
      </c>
      <c r="E201" s="243" t="s">
        <v>2933</v>
      </c>
      <c r="F201" s="244" t="s">
        <v>2934</v>
      </c>
      <c r="G201" s="245" t="s">
        <v>373</v>
      </c>
      <c r="H201" s="246">
        <v>8</v>
      </c>
      <c r="I201" s="247"/>
      <c r="J201" s="248">
        <f>ROUND(I201*H201,2)</f>
        <v>0</v>
      </c>
      <c r="K201" s="249"/>
      <c r="L201" s="250"/>
      <c r="M201" s="251" t="s">
        <v>1</v>
      </c>
      <c r="N201" s="252" t="s">
        <v>41</v>
      </c>
      <c r="O201" s="81"/>
      <c r="P201" s="214">
        <f>O201*H201</f>
        <v>0</v>
      </c>
      <c r="Q201" s="214">
        <v>0.00071000000000000002</v>
      </c>
      <c r="R201" s="214">
        <f>Q201*H201</f>
        <v>0.0056800000000000002</v>
      </c>
      <c r="S201" s="214">
        <v>0</v>
      </c>
      <c r="T201" s="215">
        <f>S201*H201</f>
        <v>0</v>
      </c>
      <c r="U201" s="37"/>
      <c r="V201" s="37"/>
      <c r="W201" s="37"/>
      <c r="X201" s="37"/>
      <c r="Y201" s="37"/>
      <c r="Z201" s="37"/>
      <c r="AA201" s="37"/>
      <c r="AB201" s="37"/>
      <c r="AC201" s="37"/>
      <c r="AD201" s="37"/>
      <c r="AE201" s="37"/>
      <c r="AR201" s="216" t="s">
        <v>473</v>
      </c>
      <c r="AT201" s="216" t="s">
        <v>582</v>
      </c>
      <c r="AU201" s="216" t="s">
        <v>87</v>
      </c>
      <c r="AY201" s="18" t="s">
        <v>283</v>
      </c>
      <c r="BE201" s="217">
        <f>IF(N201="základná",J201,0)</f>
        <v>0</v>
      </c>
      <c r="BF201" s="217">
        <f>IF(N201="znížená",J201,0)</f>
        <v>0</v>
      </c>
      <c r="BG201" s="217">
        <f>IF(N201="zákl. prenesená",J201,0)</f>
        <v>0</v>
      </c>
      <c r="BH201" s="217">
        <f>IF(N201="zníž. prenesená",J201,0)</f>
        <v>0</v>
      </c>
      <c r="BI201" s="217">
        <f>IF(N201="nulová",J201,0)</f>
        <v>0</v>
      </c>
      <c r="BJ201" s="18" t="s">
        <v>87</v>
      </c>
      <c r="BK201" s="217">
        <f>ROUND(I201*H201,2)</f>
        <v>0</v>
      </c>
      <c r="BL201" s="18" t="s">
        <v>358</v>
      </c>
      <c r="BM201" s="216" t="s">
        <v>1002</v>
      </c>
    </row>
    <row r="202" s="2" customFormat="1" ht="24.15" customHeight="1">
      <c r="A202" s="37"/>
      <c r="B202" s="168"/>
      <c r="C202" s="204" t="s">
        <v>616</v>
      </c>
      <c r="D202" s="204" t="s">
        <v>285</v>
      </c>
      <c r="E202" s="205" t="s">
        <v>2935</v>
      </c>
      <c r="F202" s="206" t="s">
        <v>2936</v>
      </c>
      <c r="G202" s="207" t="s">
        <v>373</v>
      </c>
      <c r="H202" s="208">
        <v>1</v>
      </c>
      <c r="I202" s="209"/>
      <c r="J202" s="210">
        <f>ROUND(I202*H202,2)</f>
        <v>0</v>
      </c>
      <c r="K202" s="211"/>
      <c r="L202" s="38"/>
      <c r="M202" s="212" t="s">
        <v>1</v>
      </c>
      <c r="N202" s="213" t="s">
        <v>41</v>
      </c>
      <c r="O202" s="81"/>
      <c r="P202" s="214">
        <f>O202*H202</f>
        <v>0</v>
      </c>
      <c r="Q202" s="214">
        <v>0.00025999999999999998</v>
      </c>
      <c r="R202" s="214">
        <f>Q202*H202</f>
        <v>0.00025999999999999998</v>
      </c>
      <c r="S202" s="214">
        <v>0</v>
      </c>
      <c r="T202" s="215">
        <f>S202*H202</f>
        <v>0</v>
      </c>
      <c r="U202" s="37"/>
      <c r="V202" s="37"/>
      <c r="W202" s="37"/>
      <c r="X202" s="37"/>
      <c r="Y202" s="37"/>
      <c r="Z202" s="37"/>
      <c r="AA202" s="37"/>
      <c r="AB202" s="37"/>
      <c r="AC202" s="37"/>
      <c r="AD202" s="37"/>
      <c r="AE202" s="37"/>
      <c r="AR202" s="216" t="s">
        <v>358</v>
      </c>
      <c r="AT202" s="216" t="s">
        <v>285</v>
      </c>
      <c r="AU202" s="216" t="s">
        <v>87</v>
      </c>
      <c r="AY202" s="18" t="s">
        <v>283</v>
      </c>
      <c r="BE202" s="217">
        <f>IF(N202="základná",J202,0)</f>
        <v>0</v>
      </c>
      <c r="BF202" s="217">
        <f>IF(N202="znížená",J202,0)</f>
        <v>0</v>
      </c>
      <c r="BG202" s="217">
        <f>IF(N202="zákl. prenesená",J202,0)</f>
        <v>0</v>
      </c>
      <c r="BH202" s="217">
        <f>IF(N202="zníž. prenesená",J202,0)</f>
        <v>0</v>
      </c>
      <c r="BI202" s="217">
        <f>IF(N202="nulová",J202,0)</f>
        <v>0</v>
      </c>
      <c r="BJ202" s="18" t="s">
        <v>87</v>
      </c>
      <c r="BK202" s="217">
        <f>ROUND(I202*H202,2)</f>
        <v>0</v>
      </c>
      <c r="BL202" s="18" t="s">
        <v>358</v>
      </c>
      <c r="BM202" s="216" t="s">
        <v>1010</v>
      </c>
    </row>
    <row r="203" s="2" customFormat="1" ht="24.15" customHeight="1">
      <c r="A203" s="37"/>
      <c r="B203" s="168"/>
      <c r="C203" s="242" t="s">
        <v>620</v>
      </c>
      <c r="D203" s="242" t="s">
        <v>582</v>
      </c>
      <c r="E203" s="243" t="s">
        <v>2937</v>
      </c>
      <c r="F203" s="244" t="s">
        <v>2938</v>
      </c>
      <c r="G203" s="245" t="s">
        <v>373</v>
      </c>
      <c r="H203" s="246">
        <v>1</v>
      </c>
      <c r="I203" s="247"/>
      <c r="J203" s="248">
        <f>ROUND(I203*H203,2)</f>
        <v>0</v>
      </c>
      <c r="K203" s="249"/>
      <c r="L203" s="250"/>
      <c r="M203" s="251" t="s">
        <v>1</v>
      </c>
      <c r="N203" s="252" t="s">
        <v>41</v>
      </c>
      <c r="O203" s="81"/>
      <c r="P203" s="214">
        <f>O203*H203</f>
        <v>0</v>
      </c>
      <c r="Q203" s="214">
        <v>0.00073999999999999999</v>
      </c>
      <c r="R203" s="214">
        <f>Q203*H203</f>
        <v>0.00073999999999999999</v>
      </c>
      <c r="S203" s="214">
        <v>0</v>
      </c>
      <c r="T203" s="215">
        <f>S203*H203</f>
        <v>0</v>
      </c>
      <c r="U203" s="37"/>
      <c r="V203" s="37"/>
      <c r="W203" s="37"/>
      <c r="X203" s="37"/>
      <c r="Y203" s="37"/>
      <c r="Z203" s="37"/>
      <c r="AA203" s="37"/>
      <c r="AB203" s="37"/>
      <c r="AC203" s="37"/>
      <c r="AD203" s="37"/>
      <c r="AE203" s="37"/>
      <c r="AR203" s="216" t="s">
        <v>473</v>
      </c>
      <c r="AT203" s="216" t="s">
        <v>582</v>
      </c>
      <c r="AU203" s="216" t="s">
        <v>87</v>
      </c>
      <c r="AY203" s="18" t="s">
        <v>283</v>
      </c>
      <c r="BE203" s="217">
        <f>IF(N203="základná",J203,0)</f>
        <v>0</v>
      </c>
      <c r="BF203" s="217">
        <f>IF(N203="znížená",J203,0)</f>
        <v>0</v>
      </c>
      <c r="BG203" s="217">
        <f>IF(N203="zákl. prenesená",J203,0)</f>
        <v>0</v>
      </c>
      <c r="BH203" s="217">
        <f>IF(N203="zníž. prenesená",J203,0)</f>
        <v>0</v>
      </c>
      <c r="BI203" s="217">
        <f>IF(N203="nulová",J203,0)</f>
        <v>0</v>
      </c>
      <c r="BJ203" s="18" t="s">
        <v>87</v>
      </c>
      <c r="BK203" s="217">
        <f>ROUND(I203*H203,2)</f>
        <v>0</v>
      </c>
      <c r="BL203" s="18" t="s">
        <v>358</v>
      </c>
      <c r="BM203" s="216" t="s">
        <v>1019</v>
      </c>
    </row>
    <row r="204" s="2" customFormat="1" ht="24.15" customHeight="1">
      <c r="A204" s="37"/>
      <c r="B204" s="168"/>
      <c r="C204" s="204" t="s">
        <v>625</v>
      </c>
      <c r="D204" s="204" t="s">
        <v>285</v>
      </c>
      <c r="E204" s="205" t="s">
        <v>2939</v>
      </c>
      <c r="F204" s="206" t="s">
        <v>2940</v>
      </c>
      <c r="G204" s="207" t="s">
        <v>373</v>
      </c>
      <c r="H204" s="208">
        <v>5</v>
      </c>
      <c r="I204" s="209"/>
      <c r="J204" s="210">
        <f>ROUND(I204*H204,2)</f>
        <v>0</v>
      </c>
      <c r="K204" s="211"/>
      <c r="L204" s="38"/>
      <c r="M204" s="212" t="s">
        <v>1</v>
      </c>
      <c r="N204" s="213" t="s">
        <v>41</v>
      </c>
      <c r="O204" s="81"/>
      <c r="P204" s="214">
        <f>O204*H204</f>
        <v>0</v>
      </c>
      <c r="Q204" s="214">
        <v>0</v>
      </c>
      <c r="R204" s="214">
        <f>Q204*H204</f>
        <v>0</v>
      </c>
      <c r="S204" s="214">
        <v>0</v>
      </c>
      <c r="T204" s="215">
        <f>S204*H204</f>
        <v>0</v>
      </c>
      <c r="U204" s="37"/>
      <c r="V204" s="37"/>
      <c r="W204" s="37"/>
      <c r="X204" s="37"/>
      <c r="Y204" s="37"/>
      <c r="Z204" s="37"/>
      <c r="AA204" s="37"/>
      <c r="AB204" s="37"/>
      <c r="AC204" s="37"/>
      <c r="AD204" s="37"/>
      <c r="AE204" s="37"/>
      <c r="AR204" s="216" t="s">
        <v>358</v>
      </c>
      <c r="AT204" s="216" t="s">
        <v>285</v>
      </c>
      <c r="AU204" s="216" t="s">
        <v>87</v>
      </c>
      <c r="AY204" s="18" t="s">
        <v>283</v>
      </c>
      <c r="BE204" s="217">
        <f>IF(N204="základná",J204,0)</f>
        <v>0</v>
      </c>
      <c r="BF204" s="217">
        <f>IF(N204="znížená",J204,0)</f>
        <v>0</v>
      </c>
      <c r="BG204" s="217">
        <f>IF(N204="zákl. prenesená",J204,0)</f>
        <v>0</v>
      </c>
      <c r="BH204" s="217">
        <f>IF(N204="zníž. prenesená",J204,0)</f>
        <v>0</v>
      </c>
      <c r="BI204" s="217">
        <f>IF(N204="nulová",J204,0)</f>
        <v>0</v>
      </c>
      <c r="BJ204" s="18" t="s">
        <v>87</v>
      </c>
      <c r="BK204" s="217">
        <f>ROUND(I204*H204,2)</f>
        <v>0</v>
      </c>
      <c r="BL204" s="18" t="s">
        <v>358</v>
      </c>
      <c r="BM204" s="216" t="s">
        <v>1028</v>
      </c>
    </row>
    <row r="205" s="2" customFormat="1" ht="37.8" customHeight="1">
      <c r="A205" s="37"/>
      <c r="B205" s="168"/>
      <c r="C205" s="242" t="s">
        <v>632</v>
      </c>
      <c r="D205" s="242" t="s">
        <v>582</v>
      </c>
      <c r="E205" s="243" t="s">
        <v>2941</v>
      </c>
      <c r="F205" s="244" t="s">
        <v>2942</v>
      </c>
      <c r="G205" s="245" t="s">
        <v>373</v>
      </c>
      <c r="H205" s="246">
        <v>5</v>
      </c>
      <c r="I205" s="247"/>
      <c r="J205" s="248">
        <f>ROUND(I205*H205,2)</f>
        <v>0</v>
      </c>
      <c r="K205" s="249"/>
      <c r="L205" s="250"/>
      <c r="M205" s="251" t="s">
        <v>1</v>
      </c>
      <c r="N205" s="252" t="s">
        <v>41</v>
      </c>
      <c r="O205" s="81"/>
      <c r="P205" s="214">
        <f>O205*H205</f>
        <v>0</v>
      </c>
      <c r="Q205" s="214">
        <v>0.00027999999999999998</v>
      </c>
      <c r="R205" s="214">
        <f>Q205*H205</f>
        <v>0.0013999999999999998</v>
      </c>
      <c r="S205" s="214">
        <v>0</v>
      </c>
      <c r="T205" s="215">
        <f>S205*H205</f>
        <v>0</v>
      </c>
      <c r="U205" s="37"/>
      <c r="V205" s="37"/>
      <c r="W205" s="37"/>
      <c r="X205" s="37"/>
      <c r="Y205" s="37"/>
      <c r="Z205" s="37"/>
      <c r="AA205" s="37"/>
      <c r="AB205" s="37"/>
      <c r="AC205" s="37"/>
      <c r="AD205" s="37"/>
      <c r="AE205" s="37"/>
      <c r="AR205" s="216" t="s">
        <v>473</v>
      </c>
      <c r="AT205" s="216" t="s">
        <v>582</v>
      </c>
      <c r="AU205" s="216" t="s">
        <v>87</v>
      </c>
      <c r="AY205" s="18" t="s">
        <v>283</v>
      </c>
      <c r="BE205" s="217">
        <f>IF(N205="základná",J205,0)</f>
        <v>0</v>
      </c>
      <c r="BF205" s="217">
        <f>IF(N205="znížená",J205,0)</f>
        <v>0</v>
      </c>
      <c r="BG205" s="217">
        <f>IF(N205="zákl. prenesená",J205,0)</f>
        <v>0</v>
      </c>
      <c r="BH205" s="217">
        <f>IF(N205="zníž. prenesená",J205,0)</f>
        <v>0</v>
      </c>
      <c r="BI205" s="217">
        <f>IF(N205="nulová",J205,0)</f>
        <v>0</v>
      </c>
      <c r="BJ205" s="18" t="s">
        <v>87</v>
      </c>
      <c r="BK205" s="217">
        <f>ROUND(I205*H205,2)</f>
        <v>0</v>
      </c>
      <c r="BL205" s="18" t="s">
        <v>358</v>
      </c>
      <c r="BM205" s="216" t="s">
        <v>1036</v>
      </c>
    </row>
    <row r="206" s="2" customFormat="1" ht="24.15" customHeight="1">
      <c r="A206" s="37"/>
      <c r="B206" s="168"/>
      <c r="C206" s="204" t="s">
        <v>641</v>
      </c>
      <c r="D206" s="204" t="s">
        <v>285</v>
      </c>
      <c r="E206" s="205" t="s">
        <v>2943</v>
      </c>
      <c r="F206" s="206" t="s">
        <v>2944</v>
      </c>
      <c r="G206" s="207" t="s">
        <v>373</v>
      </c>
      <c r="H206" s="208">
        <v>5</v>
      </c>
      <c r="I206" s="209"/>
      <c r="J206" s="210">
        <f>ROUND(I206*H206,2)</f>
        <v>0</v>
      </c>
      <c r="K206" s="211"/>
      <c r="L206" s="38"/>
      <c r="M206" s="212" t="s">
        <v>1</v>
      </c>
      <c r="N206" s="213" t="s">
        <v>41</v>
      </c>
      <c r="O206" s="81"/>
      <c r="P206" s="214">
        <f>O206*H206</f>
        <v>0</v>
      </c>
      <c r="Q206" s="214">
        <v>0</v>
      </c>
      <c r="R206" s="214">
        <f>Q206*H206</f>
        <v>0</v>
      </c>
      <c r="S206" s="214">
        <v>0</v>
      </c>
      <c r="T206" s="215">
        <f>S206*H206</f>
        <v>0</v>
      </c>
      <c r="U206" s="37"/>
      <c r="V206" s="37"/>
      <c r="W206" s="37"/>
      <c r="X206" s="37"/>
      <c r="Y206" s="37"/>
      <c r="Z206" s="37"/>
      <c r="AA206" s="37"/>
      <c r="AB206" s="37"/>
      <c r="AC206" s="37"/>
      <c r="AD206" s="37"/>
      <c r="AE206" s="37"/>
      <c r="AR206" s="216" t="s">
        <v>358</v>
      </c>
      <c r="AT206" s="216" t="s">
        <v>285</v>
      </c>
      <c r="AU206" s="216" t="s">
        <v>87</v>
      </c>
      <c r="AY206" s="18" t="s">
        <v>283</v>
      </c>
      <c r="BE206" s="217">
        <f>IF(N206="základná",J206,0)</f>
        <v>0</v>
      </c>
      <c r="BF206" s="217">
        <f>IF(N206="znížená",J206,0)</f>
        <v>0</v>
      </c>
      <c r="BG206" s="217">
        <f>IF(N206="zákl. prenesená",J206,0)</f>
        <v>0</v>
      </c>
      <c r="BH206" s="217">
        <f>IF(N206="zníž. prenesená",J206,0)</f>
        <v>0</v>
      </c>
      <c r="BI206" s="217">
        <f>IF(N206="nulová",J206,0)</f>
        <v>0</v>
      </c>
      <c r="BJ206" s="18" t="s">
        <v>87</v>
      </c>
      <c r="BK206" s="217">
        <f>ROUND(I206*H206,2)</f>
        <v>0</v>
      </c>
      <c r="BL206" s="18" t="s">
        <v>358</v>
      </c>
      <c r="BM206" s="216" t="s">
        <v>1044</v>
      </c>
    </row>
    <row r="207" s="2" customFormat="1" ht="24.15" customHeight="1">
      <c r="A207" s="37"/>
      <c r="B207" s="168"/>
      <c r="C207" s="204" t="s">
        <v>646</v>
      </c>
      <c r="D207" s="204" t="s">
        <v>285</v>
      </c>
      <c r="E207" s="205" t="s">
        <v>2945</v>
      </c>
      <c r="F207" s="206" t="s">
        <v>2946</v>
      </c>
      <c r="G207" s="207" t="s">
        <v>373</v>
      </c>
      <c r="H207" s="208">
        <v>36</v>
      </c>
      <c r="I207" s="209"/>
      <c r="J207" s="210">
        <f>ROUND(I207*H207,2)</f>
        <v>0</v>
      </c>
      <c r="K207" s="211"/>
      <c r="L207" s="38"/>
      <c r="M207" s="212" t="s">
        <v>1</v>
      </c>
      <c r="N207" s="213" t="s">
        <v>41</v>
      </c>
      <c r="O207" s="81"/>
      <c r="P207" s="214">
        <f>O207*H207</f>
        <v>0</v>
      </c>
      <c r="Q207" s="214">
        <v>0</v>
      </c>
      <c r="R207" s="214">
        <f>Q207*H207</f>
        <v>0</v>
      </c>
      <c r="S207" s="214">
        <v>0</v>
      </c>
      <c r="T207" s="215">
        <f>S207*H207</f>
        <v>0</v>
      </c>
      <c r="U207" s="37"/>
      <c r="V207" s="37"/>
      <c r="W207" s="37"/>
      <c r="X207" s="37"/>
      <c r="Y207" s="37"/>
      <c r="Z207" s="37"/>
      <c r="AA207" s="37"/>
      <c r="AB207" s="37"/>
      <c r="AC207" s="37"/>
      <c r="AD207" s="37"/>
      <c r="AE207" s="37"/>
      <c r="AR207" s="216" t="s">
        <v>358</v>
      </c>
      <c r="AT207" s="216" t="s">
        <v>285</v>
      </c>
      <c r="AU207" s="216" t="s">
        <v>87</v>
      </c>
      <c r="AY207" s="18" t="s">
        <v>283</v>
      </c>
      <c r="BE207" s="217">
        <f>IF(N207="základná",J207,0)</f>
        <v>0</v>
      </c>
      <c r="BF207" s="217">
        <f>IF(N207="znížená",J207,0)</f>
        <v>0</v>
      </c>
      <c r="BG207" s="217">
        <f>IF(N207="zákl. prenesená",J207,0)</f>
        <v>0</v>
      </c>
      <c r="BH207" s="217">
        <f>IF(N207="zníž. prenesená",J207,0)</f>
        <v>0</v>
      </c>
      <c r="BI207" s="217">
        <f>IF(N207="nulová",J207,0)</f>
        <v>0</v>
      </c>
      <c r="BJ207" s="18" t="s">
        <v>87</v>
      </c>
      <c r="BK207" s="217">
        <f>ROUND(I207*H207,2)</f>
        <v>0</v>
      </c>
      <c r="BL207" s="18" t="s">
        <v>358</v>
      </c>
      <c r="BM207" s="216" t="s">
        <v>1053</v>
      </c>
    </row>
    <row r="208" s="2" customFormat="1" ht="24.15" customHeight="1">
      <c r="A208" s="37"/>
      <c r="B208" s="168"/>
      <c r="C208" s="204" t="s">
        <v>651</v>
      </c>
      <c r="D208" s="204" t="s">
        <v>285</v>
      </c>
      <c r="E208" s="205" t="s">
        <v>2947</v>
      </c>
      <c r="F208" s="206" t="s">
        <v>2948</v>
      </c>
      <c r="G208" s="207" t="s">
        <v>373</v>
      </c>
      <c r="H208" s="208">
        <v>20</v>
      </c>
      <c r="I208" s="209"/>
      <c r="J208" s="210">
        <f>ROUND(I208*H208,2)</f>
        <v>0</v>
      </c>
      <c r="K208" s="211"/>
      <c r="L208" s="38"/>
      <c r="M208" s="212" t="s">
        <v>1</v>
      </c>
      <c r="N208" s="213" t="s">
        <v>41</v>
      </c>
      <c r="O208" s="81"/>
      <c r="P208" s="214">
        <f>O208*H208</f>
        <v>0</v>
      </c>
      <c r="Q208" s="214">
        <v>0</v>
      </c>
      <c r="R208" s="214">
        <f>Q208*H208</f>
        <v>0</v>
      </c>
      <c r="S208" s="214">
        <v>0</v>
      </c>
      <c r="T208" s="215">
        <f>S208*H208</f>
        <v>0</v>
      </c>
      <c r="U208" s="37"/>
      <c r="V208" s="37"/>
      <c r="W208" s="37"/>
      <c r="X208" s="37"/>
      <c r="Y208" s="37"/>
      <c r="Z208" s="37"/>
      <c r="AA208" s="37"/>
      <c r="AB208" s="37"/>
      <c r="AC208" s="37"/>
      <c r="AD208" s="37"/>
      <c r="AE208" s="37"/>
      <c r="AR208" s="216" t="s">
        <v>358</v>
      </c>
      <c r="AT208" s="216" t="s">
        <v>285</v>
      </c>
      <c r="AU208" s="216" t="s">
        <v>87</v>
      </c>
      <c r="AY208" s="18" t="s">
        <v>283</v>
      </c>
      <c r="BE208" s="217">
        <f>IF(N208="základná",J208,0)</f>
        <v>0</v>
      </c>
      <c r="BF208" s="217">
        <f>IF(N208="znížená",J208,0)</f>
        <v>0</v>
      </c>
      <c r="BG208" s="217">
        <f>IF(N208="zákl. prenesená",J208,0)</f>
        <v>0</v>
      </c>
      <c r="BH208" s="217">
        <f>IF(N208="zníž. prenesená",J208,0)</f>
        <v>0</v>
      </c>
      <c r="BI208" s="217">
        <f>IF(N208="nulová",J208,0)</f>
        <v>0</v>
      </c>
      <c r="BJ208" s="18" t="s">
        <v>87</v>
      </c>
      <c r="BK208" s="217">
        <f>ROUND(I208*H208,2)</f>
        <v>0</v>
      </c>
      <c r="BL208" s="18" t="s">
        <v>358</v>
      </c>
      <c r="BM208" s="216" t="s">
        <v>1064</v>
      </c>
    </row>
    <row r="209" s="2" customFormat="1" ht="21.75" customHeight="1">
      <c r="A209" s="37"/>
      <c r="B209" s="168"/>
      <c r="C209" s="204" t="s">
        <v>656</v>
      </c>
      <c r="D209" s="204" t="s">
        <v>285</v>
      </c>
      <c r="E209" s="205" t="s">
        <v>4487</v>
      </c>
      <c r="F209" s="206" t="s">
        <v>4488</v>
      </c>
      <c r="G209" s="207" t="s">
        <v>373</v>
      </c>
      <c r="H209" s="208">
        <v>2</v>
      </c>
      <c r="I209" s="209"/>
      <c r="J209" s="210">
        <f>ROUND(I209*H209,2)</f>
        <v>0</v>
      </c>
      <c r="K209" s="211"/>
      <c r="L209" s="38"/>
      <c r="M209" s="212" t="s">
        <v>1</v>
      </c>
      <c r="N209" s="213" t="s">
        <v>41</v>
      </c>
      <c r="O209" s="81"/>
      <c r="P209" s="214">
        <f>O209*H209</f>
        <v>0</v>
      </c>
      <c r="Q209" s="214">
        <v>0.00046000000000000001</v>
      </c>
      <c r="R209" s="214">
        <f>Q209*H209</f>
        <v>0.00092000000000000003</v>
      </c>
      <c r="S209" s="214">
        <v>0</v>
      </c>
      <c r="T209" s="215">
        <f>S209*H209</f>
        <v>0</v>
      </c>
      <c r="U209" s="37"/>
      <c r="V209" s="37"/>
      <c r="W209" s="37"/>
      <c r="X209" s="37"/>
      <c r="Y209" s="37"/>
      <c r="Z209" s="37"/>
      <c r="AA209" s="37"/>
      <c r="AB209" s="37"/>
      <c r="AC209" s="37"/>
      <c r="AD209" s="37"/>
      <c r="AE209" s="37"/>
      <c r="AR209" s="216" t="s">
        <v>358</v>
      </c>
      <c r="AT209" s="216" t="s">
        <v>285</v>
      </c>
      <c r="AU209" s="216" t="s">
        <v>87</v>
      </c>
      <c r="AY209" s="18" t="s">
        <v>283</v>
      </c>
      <c r="BE209" s="217">
        <f>IF(N209="základná",J209,0)</f>
        <v>0</v>
      </c>
      <c r="BF209" s="217">
        <f>IF(N209="znížená",J209,0)</f>
        <v>0</v>
      </c>
      <c r="BG209" s="217">
        <f>IF(N209="zákl. prenesená",J209,0)</f>
        <v>0</v>
      </c>
      <c r="BH209" s="217">
        <f>IF(N209="zníž. prenesená",J209,0)</f>
        <v>0</v>
      </c>
      <c r="BI209" s="217">
        <f>IF(N209="nulová",J209,0)</f>
        <v>0</v>
      </c>
      <c r="BJ209" s="18" t="s">
        <v>87</v>
      </c>
      <c r="BK209" s="217">
        <f>ROUND(I209*H209,2)</f>
        <v>0</v>
      </c>
      <c r="BL209" s="18" t="s">
        <v>358</v>
      </c>
      <c r="BM209" s="216" t="s">
        <v>1078</v>
      </c>
    </row>
    <row r="210" s="2" customFormat="1" ht="24.15" customHeight="1">
      <c r="A210" s="37"/>
      <c r="B210" s="168"/>
      <c r="C210" s="242" t="s">
        <v>661</v>
      </c>
      <c r="D210" s="242" t="s">
        <v>582</v>
      </c>
      <c r="E210" s="243" t="s">
        <v>4489</v>
      </c>
      <c r="F210" s="244" t="s">
        <v>4490</v>
      </c>
      <c r="G210" s="245" t="s">
        <v>373</v>
      </c>
      <c r="H210" s="246">
        <v>2</v>
      </c>
      <c r="I210" s="247"/>
      <c r="J210" s="248">
        <f>ROUND(I210*H210,2)</f>
        <v>0</v>
      </c>
      <c r="K210" s="249"/>
      <c r="L210" s="250"/>
      <c r="M210" s="251" t="s">
        <v>1</v>
      </c>
      <c r="N210" s="252" t="s">
        <v>41</v>
      </c>
      <c r="O210" s="81"/>
      <c r="P210" s="214">
        <f>O210*H210</f>
        <v>0</v>
      </c>
      <c r="Q210" s="214">
        <v>0.00108</v>
      </c>
      <c r="R210" s="214">
        <f>Q210*H210</f>
        <v>0.00216</v>
      </c>
      <c r="S210" s="214">
        <v>0</v>
      </c>
      <c r="T210" s="215">
        <f>S210*H210</f>
        <v>0</v>
      </c>
      <c r="U210" s="37"/>
      <c r="V210" s="37"/>
      <c r="W210" s="37"/>
      <c r="X210" s="37"/>
      <c r="Y210" s="37"/>
      <c r="Z210" s="37"/>
      <c r="AA210" s="37"/>
      <c r="AB210" s="37"/>
      <c r="AC210" s="37"/>
      <c r="AD210" s="37"/>
      <c r="AE210" s="37"/>
      <c r="AR210" s="216" t="s">
        <v>473</v>
      </c>
      <c r="AT210" s="216" t="s">
        <v>582</v>
      </c>
      <c r="AU210" s="216" t="s">
        <v>87</v>
      </c>
      <c r="AY210" s="18" t="s">
        <v>283</v>
      </c>
      <c r="BE210" s="217">
        <f>IF(N210="základná",J210,0)</f>
        <v>0</v>
      </c>
      <c r="BF210" s="217">
        <f>IF(N210="znížená",J210,0)</f>
        <v>0</v>
      </c>
      <c r="BG210" s="217">
        <f>IF(N210="zákl. prenesená",J210,0)</f>
        <v>0</v>
      </c>
      <c r="BH210" s="217">
        <f>IF(N210="zníž. prenesená",J210,0)</f>
        <v>0</v>
      </c>
      <c r="BI210" s="217">
        <f>IF(N210="nulová",J210,0)</f>
        <v>0</v>
      </c>
      <c r="BJ210" s="18" t="s">
        <v>87</v>
      </c>
      <c r="BK210" s="217">
        <f>ROUND(I210*H210,2)</f>
        <v>0</v>
      </c>
      <c r="BL210" s="18" t="s">
        <v>358</v>
      </c>
      <c r="BM210" s="216" t="s">
        <v>1091</v>
      </c>
    </row>
    <row r="211" s="2" customFormat="1" ht="24.15" customHeight="1">
      <c r="A211" s="37"/>
      <c r="B211" s="168"/>
      <c r="C211" s="204" t="s">
        <v>666</v>
      </c>
      <c r="D211" s="204" t="s">
        <v>285</v>
      </c>
      <c r="E211" s="205" t="s">
        <v>2949</v>
      </c>
      <c r="F211" s="206" t="s">
        <v>2950</v>
      </c>
      <c r="G211" s="207" t="s">
        <v>373</v>
      </c>
      <c r="H211" s="208">
        <v>8</v>
      </c>
      <c r="I211" s="209"/>
      <c r="J211" s="210">
        <f>ROUND(I211*H211,2)</f>
        <v>0</v>
      </c>
      <c r="K211" s="211"/>
      <c r="L211" s="38"/>
      <c r="M211" s="212" t="s">
        <v>1</v>
      </c>
      <c r="N211" s="213" t="s">
        <v>41</v>
      </c>
      <c r="O211" s="81"/>
      <c r="P211" s="214">
        <f>O211*H211</f>
        <v>0</v>
      </c>
      <c r="Q211" s="214">
        <v>0.001165</v>
      </c>
      <c r="R211" s="214">
        <f>Q211*H211</f>
        <v>0.0093200000000000002</v>
      </c>
      <c r="S211" s="214">
        <v>0</v>
      </c>
      <c r="T211" s="215">
        <f>S211*H211</f>
        <v>0</v>
      </c>
      <c r="U211" s="37"/>
      <c r="V211" s="37"/>
      <c r="W211" s="37"/>
      <c r="X211" s="37"/>
      <c r="Y211" s="37"/>
      <c r="Z211" s="37"/>
      <c r="AA211" s="37"/>
      <c r="AB211" s="37"/>
      <c r="AC211" s="37"/>
      <c r="AD211" s="37"/>
      <c r="AE211" s="37"/>
      <c r="AR211" s="216" t="s">
        <v>358</v>
      </c>
      <c r="AT211" s="216" t="s">
        <v>285</v>
      </c>
      <c r="AU211" s="216" t="s">
        <v>87</v>
      </c>
      <c r="AY211" s="18" t="s">
        <v>283</v>
      </c>
      <c r="BE211" s="217">
        <f>IF(N211="základná",J211,0)</f>
        <v>0</v>
      </c>
      <c r="BF211" s="217">
        <f>IF(N211="znížená",J211,0)</f>
        <v>0</v>
      </c>
      <c r="BG211" s="217">
        <f>IF(N211="zákl. prenesená",J211,0)</f>
        <v>0</v>
      </c>
      <c r="BH211" s="217">
        <f>IF(N211="zníž. prenesená",J211,0)</f>
        <v>0</v>
      </c>
      <c r="BI211" s="217">
        <f>IF(N211="nulová",J211,0)</f>
        <v>0</v>
      </c>
      <c r="BJ211" s="18" t="s">
        <v>87</v>
      </c>
      <c r="BK211" s="217">
        <f>ROUND(I211*H211,2)</f>
        <v>0</v>
      </c>
      <c r="BL211" s="18" t="s">
        <v>358</v>
      </c>
      <c r="BM211" s="216" t="s">
        <v>1105</v>
      </c>
    </row>
    <row r="212" s="2" customFormat="1" ht="37.8" customHeight="1">
      <c r="A212" s="37"/>
      <c r="B212" s="168"/>
      <c r="C212" s="242" t="s">
        <v>670</v>
      </c>
      <c r="D212" s="242" t="s">
        <v>582</v>
      </c>
      <c r="E212" s="243" t="s">
        <v>2951</v>
      </c>
      <c r="F212" s="244" t="s">
        <v>2952</v>
      </c>
      <c r="G212" s="245" t="s">
        <v>373</v>
      </c>
      <c r="H212" s="246">
        <v>8</v>
      </c>
      <c r="I212" s="247"/>
      <c r="J212" s="248">
        <f>ROUND(I212*H212,2)</f>
        <v>0</v>
      </c>
      <c r="K212" s="249"/>
      <c r="L212" s="250"/>
      <c r="M212" s="251" t="s">
        <v>1</v>
      </c>
      <c r="N212" s="252" t="s">
        <v>41</v>
      </c>
      <c r="O212" s="81"/>
      <c r="P212" s="214">
        <f>O212*H212</f>
        <v>0</v>
      </c>
      <c r="Q212" s="214">
        <v>0.00085999999999999998</v>
      </c>
      <c r="R212" s="214">
        <f>Q212*H212</f>
        <v>0.0068799999999999998</v>
      </c>
      <c r="S212" s="214">
        <v>0</v>
      </c>
      <c r="T212" s="215">
        <f>S212*H212</f>
        <v>0</v>
      </c>
      <c r="U212" s="37"/>
      <c r="V212" s="37"/>
      <c r="W212" s="37"/>
      <c r="X212" s="37"/>
      <c r="Y212" s="37"/>
      <c r="Z212" s="37"/>
      <c r="AA212" s="37"/>
      <c r="AB212" s="37"/>
      <c r="AC212" s="37"/>
      <c r="AD212" s="37"/>
      <c r="AE212" s="37"/>
      <c r="AR212" s="216" t="s">
        <v>473</v>
      </c>
      <c r="AT212" s="216" t="s">
        <v>582</v>
      </c>
      <c r="AU212" s="216" t="s">
        <v>87</v>
      </c>
      <c r="AY212" s="18" t="s">
        <v>283</v>
      </c>
      <c r="BE212" s="217">
        <f>IF(N212="základná",J212,0)</f>
        <v>0</v>
      </c>
      <c r="BF212" s="217">
        <f>IF(N212="znížená",J212,0)</f>
        <v>0</v>
      </c>
      <c r="BG212" s="217">
        <f>IF(N212="zákl. prenesená",J212,0)</f>
        <v>0</v>
      </c>
      <c r="BH212" s="217">
        <f>IF(N212="zníž. prenesená",J212,0)</f>
        <v>0</v>
      </c>
      <c r="BI212" s="217">
        <f>IF(N212="nulová",J212,0)</f>
        <v>0</v>
      </c>
      <c r="BJ212" s="18" t="s">
        <v>87</v>
      </c>
      <c r="BK212" s="217">
        <f>ROUND(I212*H212,2)</f>
        <v>0</v>
      </c>
      <c r="BL212" s="18" t="s">
        <v>358</v>
      </c>
      <c r="BM212" s="216" t="s">
        <v>1121</v>
      </c>
    </row>
    <row r="213" s="2" customFormat="1" ht="24.15" customHeight="1">
      <c r="A213" s="37"/>
      <c r="B213" s="168"/>
      <c r="C213" s="204" t="s">
        <v>674</v>
      </c>
      <c r="D213" s="204" t="s">
        <v>285</v>
      </c>
      <c r="E213" s="205" t="s">
        <v>2953</v>
      </c>
      <c r="F213" s="206" t="s">
        <v>2954</v>
      </c>
      <c r="G213" s="207" t="s">
        <v>373</v>
      </c>
      <c r="H213" s="208">
        <v>4</v>
      </c>
      <c r="I213" s="209"/>
      <c r="J213" s="210">
        <f>ROUND(I213*H213,2)</f>
        <v>0</v>
      </c>
      <c r="K213" s="211"/>
      <c r="L213" s="38"/>
      <c r="M213" s="212" t="s">
        <v>1</v>
      </c>
      <c r="N213" s="213" t="s">
        <v>41</v>
      </c>
      <c r="O213" s="81"/>
      <c r="P213" s="214">
        <f>O213*H213</f>
        <v>0</v>
      </c>
      <c r="Q213" s="214">
        <v>0</v>
      </c>
      <c r="R213" s="214">
        <f>Q213*H213</f>
        <v>0</v>
      </c>
      <c r="S213" s="214">
        <v>0</v>
      </c>
      <c r="T213" s="215">
        <f>S213*H213</f>
        <v>0</v>
      </c>
      <c r="U213" s="37"/>
      <c r="V213" s="37"/>
      <c r="W213" s="37"/>
      <c r="X213" s="37"/>
      <c r="Y213" s="37"/>
      <c r="Z213" s="37"/>
      <c r="AA213" s="37"/>
      <c r="AB213" s="37"/>
      <c r="AC213" s="37"/>
      <c r="AD213" s="37"/>
      <c r="AE213" s="37"/>
      <c r="AR213" s="216" t="s">
        <v>358</v>
      </c>
      <c r="AT213" s="216" t="s">
        <v>285</v>
      </c>
      <c r="AU213" s="216" t="s">
        <v>87</v>
      </c>
      <c r="AY213" s="18" t="s">
        <v>283</v>
      </c>
      <c r="BE213" s="217">
        <f>IF(N213="základná",J213,0)</f>
        <v>0</v>
      </c>
      <c r="BF213" s="217">
        <f>IF(N213="znížená",J213,0)</f>
        <v>0</v>
      </c>
      <c r="BG213" s="217">
        <f>IF(N213="zákl. prenesená",J213,0)</f>
        <v>0</v>
      </c>
      <c r="BH213" s="217">
        <f>IF(N213="zníž. prenesená",J213,0)</f>
        <v>0</v>
      </c>
      <c r="BI213" s="217">
        <f>IF(N213="nulová",J213,0)</f>
        <v>0</v>
      </c>
      <c r="BJ213" s="18" t="s">
        <v>87</v>
      </c>
      <c r="BK213" s="217">
        <f>ROUND(I213*H213,2)</f>
        <v>0</v>
      </c>
      <c r="BL213" s="18" t="s">
        <v>358</v>
      </c>
      <c r="BM213" s="216" t="s">
        <v>1130</v>
      </c>
    </row>
    <row r="214" s="2" customFormat="1" ht="24.15" customHeight="1">
      <c r="A214" s="37"/>
      <c r="B214" s="168"/>
      <c r="C214" s="204" t="s">
        <v>679</v>
      </c>
      <c r="D214" s="204" t="s">
        <v>285</v>
      </c>
      <c r="E214" s="205" t="s">
        <v>2955</v>
      </c>
      <c r="F214" s="206" t="s">
        <v>2956</v>
      </c>
      <c r="G214" s="207" t="s">
        <v>373</v>
      </c>
      <c r="H214" s="208">
        <v>4</v>
      </c>
      <c r="I214" s="209"/>
      <c r="J214" s="210">
        <f>ROUND(I214*H214,2)</f>
        <v>0</v>
      </c>
      <c r="K214" s="211"/>
      <c r="L214" s="38"/>
      <c r="M214" s="212" t="s">
        <v>1</v>
      </c>
      <c r="N214" s="213" t="s">
        <v>41</v>
      </c>
      <c r="O214" s="81"/>
      <c r="P214" s="214">
        <f>O214*H214</f>
        <v>0</v>
      </c>
      <c r="Q214" s="214">
        <v>0</v>
      </c>
      <c r="R214" s="214">
        <f>Q214*H214</f>
        <v>0</v>
      </c>
      <c r="S214" s="214">
        <v>0</v>
      </c>
      <c r="T214" s="215">
        <f>S214*H214</f>
        <v>0</v>
      </c>
      <c r="U214" s="37"/>
      <c r="V214" s="37"/>
      <c r="W214" s="37"/>
      <c r="X214" s="37"/>
      <c r="Y214" s="37"/>
      <c r="Z214" s="37"/>
      <c r="AA214" s="37"/>
      <c r="AB214" s="37"/>
      <c r="AC214" s="37"/>
      <c r="AD214" s="37"/>
      <c r="AE214" s="37"/>
      <c r="AR214" s="216" t="s">
        <v>358</v>
      </c>
      <c r="AT214" s="216" t="s">
        <v>285</v>
      </c>
      <c r="AU214" s="216" t="s">
        <v>87</v>
      </c>
      <c r="AY214" s="18" t="s">
        <v>283</v>
      </c>
      <c r="BE214" s="217">
        <f>IF(N214="základná",J214,0)</f>
        <v>0</v>
      </c>
      <c r="BF214" s="217">
        <f>IF(N214="znížená",J214,0)</f>
        <v>0</v>
      </c>
      <c r="BG214" s="217">
        <f>IF(N214="zákl. prenesená",J214,0)</f>
        <v>0</v>
      </c>
      <c r="BH214" s="217">
        <f>IF(N214="zníž. prenesená",J214,0)</f>
        <v>0</v>
      </c>
      <c r="BI214" s="217">
        <f>IF(N214="nulová",J214,0)</f>
        <v>0</v>
      </c>
      <c r="BJ214" s="18" t="s">
        <v>87</v>
      </c>
      <c r="BK214" s="217">
        <f>ROUND(I214*H214,2)</f>
        <v>0</v>
      </c>
      <c r="BL214" s="18" t="s">
        <v>358</v>
      </c>
      <c r="BM214" s="216" t="s">
        <v>1140</v>
      </c>
    </row>
    <row r="215" s="2" customFormat="1" ht="16.5" customHeight="1">
      <c r="A215" s="37"/>
      <c r="B215" s="168"/>
      <c r="C215" s="204" t="s">
        <v>692</v>
      </c>
      <c r="D215" s="204" t="s">
        <v>285</v>
      </c>
      <c r="E215" s="205" t="s">
        <v>2957</v>
      </c>
      <c r="F215" s="206" t="s">
        <v>2958</v>
      </c>
      <c r="G215" s="207" t="s">
        <v>373</v>
      </c>
      <c r="H215" s="208">
        <v>2</v>
      </c>
      <c r="I215" s="209"/>
      <c r="J215" s="210">
        <f>ROUND(I215*H215,2)</f>
        <v>0</v>
      </c>
      <c r="K215" s="211"/>
      <c r="L215" s="38"/>
      <c r="M215" s="212" t="s">
        <v>1</v>
      </c>
      <c r="N215" s="213" t="s">
        <v>41</v>
      </c>
      <c r="O215" s="81"/>
      <c r="P215" s="214">
        <f>O215*H215</f>
        <v>0</v>
      </c>
      <c r="Q215" s="214">
        <v>0.00064000000000000005</v>
      </c>
      <c r="R215" s="214">
        <f>Q215*H215</f>
        <v>0.0012800000000000001</v>
      </c>
      <c r="S215" s="214">
        <v>0</v>
      </c>
      <c r="T215" s="215">
        <f>S215*H215</f>
        <v>0</v>
      </c>
      <c r="U215" s="37"/>
      <c r="V215" s="37"/>
      <c r="W215" s="37"/>
      <c r="X215" s="37"/>
      <c r="Y215" s="37"/>
      <c r="Z215" s="37"/>
      <c r="AA215" s="37"/>
      <c r="AB215" s="37"/>
      <c r="AC215" s="37"/>
      <c r="AD215" s="37"/>
      <c r="AE215" s="37"/>
      <c r="AR215" s="216" t="s">
        <v>358</v>
      </c>
      <c r="AT215" s="216" t="s">
        <v>285</v>
      </c>
      <c r="AU215" s="216" t="s">
        <v>87</v>
      </c>
      <c r="AY215" s="18" t="s">
        <v>283</v>
      </c>
      <c r="BE215" s="217">
        <f>IF(N215="základná",J215,0)</f>
        <v>0</v>
      </c>
      <c r="BF215" s="217">
        <f>IF(N215="znížená",J215,0)</f>
        <v>0</v>
      </c>
      <c r="BG215" s="217">
        <f>IF(N215="zákl. prenesená",J215,0)</f>
        <v>0</v>
      </c>
      <c r="BH215" s="217">
        <f>IF(N215="zníž. prenesená",J215,0)</f>
        <v>0</v>
      </c>
      <c r="BI215" s="217">
        <f>IF(N215="nulová",J215,0)</f>
        <v>0</v>
      </c>
      <c r="BJ215" s="18" t="s">
        <v>87</v>
      </c>
      <c r="BK215" s="217">
        <f>ROUND(I215*H215,2)</f>
        <v>0</v>
      </c>
      <c r="BL215" s="18" t="s">
        <v>358</v>
      </c>
      <c r="BM215" s="216" t="s">
        <v>1156</v>
      </c>
    </row>
    <row r="216" s="2" customFormat="1" ht="16.5" customHeight="1">
      <c r="A216" s="37"/>
      <c r="B216" s="168"/>
      <c r="C216" s="204" t="s">
        <v>697</v>
      </c>
      <c r="D216" s="204" t="s">
        <v>285</v>
      </c>
      <c r="E216" s="205" t="s">
        <v>6301</v>
      </c>
      <c r="F216" s="206" t="s">
        <v>6302</v>
      </c>
      <c r="G216" s="207" t="s">
        <v>373</v>
      </c>
      <c r="H216" s="208">
        <v>2</v>
      </c>
      <c r="I216" s="209"/>
      <c r="J216" s="210">
        <f>ROUND(I216*H216,2)</f>
        <v>0</v>
      </c>
      <c r="K216" s="211"/>
      <c r="L216" s="38"/>
      <c r="M216" s="212" t="s">
        <v>1</v>
      </c>
      <c r="N216" s="213" t="s">
        <v>41</v>
      </c>
      <c r="O216" s="81"/>
      <c r="P216" s="214">
        <f>O216*H216</f>
        <v>0</v>
      </c>
      <c r="Q216" s="214">
        <v>2.5000000000000001E-05</v>
      </c>
      <c r="R216" s="214">
        <f>Q216*H216</f>
        <v>5.0000000000000002E-05</v>
      </c>
      <c r="S216" s="214">
        <v>0</v>
      </c>
      <c r="T216" s="215">
        <f>S216*H216</f>
        <v>0</v>
      </c>
      <c r="U216" s="37"/>
      <c r="V216" s="37"/>
      <c r="W216" s="37"/>
      <c r="X216" s="37"/>
      <c r="Y216" s="37"/>
      <c r="Z216" s="37"/>
      <c r="AA216" s="37"/>
      <c r="AB216" s="37"/>
      <c r="AC216" s="37"/>
      <c r="AD216" s="37"/>
      <c r="AE216" s="37"/>
      <c r="AR216" s="216" t="s">
        <v>358</v>
      </c>
      <c r="AT216" s="216" t="s">
        <v>285</v>
      </c>
      <c r="AU216" s="216" t="s">
        <v>87</v>
      </c>
      <c r="AY216" s="18" t="s">
        <v>283</v>
      </c>
      <c r="BE216" s="217">
        <f>IF(N216="základná",J216,0)</f>
        <v>0</v>
      </c>
      <c r="BF216" s="217">
        <f>IF(N216="znížená",J216,0)</f>
        <v>0</v>
      </c>
      <c r="BG216" s="217">
        <f>IF(N216="zákl. prenesená",J216,0)</f>
        <v>0</v>
      </c>
      <c r="BH216" s="217">
        <f>IF(N216="zníž. prenesená",J216,0)</f>
        <v>0</v>
      </c>
      <c r="BI216" s="217">
        <f>IF(N216="nulová",J216,0)</f>
        <v>0</v>
      </c>
      <c r="BJ216" s="18" t="s">
        <v>87</v>
      </c>
      <c r="BK216" s="217">
        <f>ROUND(I216*H216,2)</f>
        <v>0</v>
      </c>
      <c r="BL216" s="18" t="s">
        <v>358</v>
      </c>
      <c r="BM216" s="216" t="s">
        <v>1172</v>
      </c>
    </row>
    <row r="217" s="2" customFormat="1" ht="33" customHeight="1">
      <c r="A217" s="37"/>
      <c r="B217" s="168"/>
      <c r="C217" s="242" t="s">
        <v>702</v>
      </c>
      <c r="D217" s="242" t="s">
        <v>582</v>
      </c>
      <c r="E217" s="243" t="s">
        <v>6303</v>
      </c>
      <c r="F217" s="244" t="s">
        <v>6304</v>
      </c>
      <c r="G217" s="245" t="s">
        <v>373</v>
      </c>
      <c r="H217" s="246">
        <v>2</v>
      </c>
      <c r="I217" s="247"/>
      <c r="J217" s="248">
        <f>ROUND(I217*H217,2)</f>
        <v>0</v>
      </c>
      <c r="K217" s="249"/>
      <c r="L217" s="250"/>
      <c r="M217" s="251" t="s">
        <v>1</v>
      </c>
      <c r="N217" s="252" t="s">
        <v>41</v>
      </c>
      <c r="O217" s="81"/>
      <c r="P217" s="214">
        <f>O217*H217</f>
        <v>0</v>
      </c>
      <c r="Q217" s="214">
        <v>0.00148</v>
      </c>
      <c r="R217" s="214">
        <f>Q217*H217</f>
        <v>0.00296</v>
      </c>
      <c r="S217" s="214">
        <v>0</v>
      </c>
      <c r="T217" s="215">
        <f>S217*H217</f>
        <v>0</v>
      </c>
      <c r="U217" s="37"/>
      <c r="V217" s="37"/>
      <c r="W217" s="37"/>
      <c r="X217" s="37"/>
      <c r="Y217" s="37"/>
      <c r="Z217" s="37"/>
      <c r="AA217" s="37"/>
      <c r="AB217" s="37"/>
      <c r="AC217" s="37"/>
      <c r="AD217" s="37"/>
      <c r="AE217" s="37"/>
      <c r="AR217" s="216" t="s">
        <v>473</v>
      </c>
      <c r="AT217" s="216" t="s">
        <v>582</v>
      </c>
      <c r="AU217" s="216" t="s">
        <v>87</v>
      </c>
      <c r="AY217" s="18" t="s">
        <v>283</v>
      </c>
      <c r="BE217" s="217">
        <f>IF(N217="základná",J217,0)</f>
        <v>0</v>
      </c>
      <c r="BF217" s="217">
        <f>IF(N217="znížená",J217,0)</f>
        <v>0</v>
      </c>
      <c r="BG217" s="217">
        <f>IF(N217="zákl. prenesená",J217,0)</f>
        <v>0</v>
      </c>
      <c r="BH217" s="217">
        <f>IF(N217="zníž. prenesená",J217,0)</f>
        <v>0</v>
      </c>
      <c r="BI217" s="217">
        <f>IF(N217="nulová",J217,0)</f>
        <v>0</v>
      </c>
      <c r="BJ217" s="18" t="s">
        <v>87</v>
      </c>
      <c r="BK217" s="217">
        <f>ROUND(I217*H217,2)</f>
        <v>0</v>
      </c>
      <c r="BL217" s="18" t="s">
        <v>358</v>
      </c>
      <c r="BM217" s="216" t="s">
        <v>1182</v>
      </c>
    </row>
    <row r="218" s="2" customFormat="1" ht="24.15" customHeight="1">
      <c r="A218" s="37"/>
      <c r="B218" s="168"/>
      <c r="C218" s="204" t="s">
        <v>719</v>
      </c>
      <c r="D218" s="204" t="s">
        <v>285</v>
      </c>
      <c r="E218" s="205" t="s">
        <v>6305</v>
      </c>
      <c r="F218" s="206" t="s">
        <v>6306</v>
      </c>
      <c r="G218" s="207" t="s">
        <v>373</v>
      </c>
      <c r="H218" s="208">
        <v>5</v>
      </c>
      <c r="I218" s="209"/>
      <c r="J218" s="210">
        <f>ROUND(I218*H218,2)</f>
        <v>0</v>
      </c>
      <c r="K218" s="211"/>
      <c r="L218" s="38"/>
      <c r="M218" s="212" t="s">
        <v>1</v>
      </c>
      <c r="N218" s="213" t="s">
        <v>41</v>
      </c>
      <c r="O218" s="81"/>
      <c r="P218" s="214">
        <f>O218*H218</f>
        <v>0</v>
      </c>
      <c r="Q218" s="214">
        <v>1.0000000000000001E-05</v>
      </c>
      <c r="R218" s="214">
        <f>Q218*H218</f>
        <v>5.0000000000000002E-05</v>
      </c>
      <c r="S218" s="214">
        <v>0</v>
      </c>
      <c r="T218" s="215">
        <f>S218*H218</f>
        <v>0</v>
      </c>
      <c r="U218" s="37"/>
      <c r="V218" s="37"/>
      <c r="W218" s="37"/>
      <c r="X218" s="37"/>
      <c r="Y218" s="37"/>
      <c r="Z218" s="37"/>
      <c r="AA218" s="37"/>
      <c r="AB218" s="37"/>
      <c r="AC218" s="37"/>
      <c r="AD218" s="37"/>
      <c r="AE218" s="37"/>
      <c r="AR218" s="216" t="s">
        <v>358</v>
      </c>
      <c r="AT218" s="216" t="s">
        <v>285</v>
      </c>
      <c r="AU218" s="216" t="s">
        <v>87</v>
      </c>
      <c r="AY218" s="18" t="s">
        <v>283</v>
      </c>
      <c r="BE218" s="217">
        <f>IF(N218="základná",J218,0)</f>
        <v>0</v>
      </c>
      <c r="BF218" s="217">
        <f>IF(N218="znížená",J218,0)</f>
        <v>0</v>
      </c>
      <c r="BG218" s="217">
        <f>IF(N218="zákl. prenesená",J218,0)</f>
        <v>0</v>
      </c>
      <c r="BH218" s="217">
        <f>IF(N218="zníž. prenesená",J218,0)</f>
        <v>0</v>
      </c>
      <c r="BI218" s="217">
        <f>IF(N218="nulová",J218,0)</f>
        <v>0</v>
      </c>
      <c r="BJ218" s="18" t="s">
        <v>87</v>
      </c>
      <c r="BK218" s="217">
        <f>ROUND(I218*H218,2)</f>
        <v>0</v>
      </c>
      <c r="BL218" s="18" t="s">
        <v>358</v>
      </c>
      <c r="BM218" s="216" t="s">
        <v>1192</v>
      </c>
    </row>
    <row r="219" s="2" customFormat="1" ht="24.15" customHeight="1">
      <c r="A219" s="37"/>
      <c r="B219" s="168"/>
      <c r="C219" s="242" t="s">
        <v>725</v>
      </c>
      <c r="D219" s="242" t="s">
        <v>582</v>
      </c>
      <c r="E219" s="243" t="s">
        <v>6307</v>
      </c>
      <c r="F219" s="244" t="s">
        <v>6308</v>
      </c>
      <c r="G219" s="245" t="s">
        <v>373</v>
      </c>
      <c r="H219" s="246">
        <v>5</v>
      </c>
      <c r="I219" s="247"/>
      <c r="J219" s="248">
        <f>ROUND(I219*H219,2)</f>
        <v>0</v>
      </c>
      <c r="K219" s="249"/>
      <c r="L219" s="250"/>
      <c r="M219" s="251" t="s">
        <v>1</v>
      </c>
      <c r="N219" s="252" t="s">
        <v>41</v>
      </c>
      <c r="O219" s="81"/>
      <c r="P219" s="214">
        <f>O219*H219</f>
        <v>0</v>
      </c>
      <c r="Q219" s="214">
        <v>0.00048000000000000001</v>
      </c>
      <c r="R219" s="214">
        <f>Q219*H219</f>
        <v>0.0024000000000000002</v>
      </c>
      <c r="S219" s="214">
        <v>0</v>
      </c>
      <c r="T219" s="215">
        <f>S219*H219</f>
        <v>0</v>
      </c>
      <c r="U219" s="37"/>
      <c r="V219" s="37"/>
      <c r="W219" s="37"/>
      <c r="X219" s="37"/>
      <c r="Y219" s="37"/>
      <c r="Z219" s="37"/>
      <c r="AA219" s="37"/>
      <c r="AB219" s="37"/>
      <c r="AC219" s="37"/>
      <c r="AD219" s="37"/>
      <c r="AE219" s="37"/>
      <c r="AR219" s="216" t="s">
        <v>473</v>
      </c>
      <c r="AT219" s="216" t="s">
        <v>582</v>
      </c>
      <c r="AU219" s="216" t="s">
        <v>87</v>
      </c>
      <c r="AY219" s="18" t="s">
        <v>283</v>
      </c>
      <c r="BE219" s="217">
        <f>IF(N219="základná",J219,0)</f>
        <v>0</v>
      </c>
      <c r="BF219" s="217">
        <f>IF(N219="znížená",J219,0)</f>
        <v>0</v>
      </c>
      <c r="BG219" s="217">
        <f>IF(N219="zákl. prenesená",J219,0)</f>
        <v>0</v>
      </c>
      <c r="BH219" s="217">
        <f>IF(N219="zníž. prenesená",J219,0)</f>
        <v>0</v>
      </c>
      <c r="BI219" s="217">
        <f>IF(N219="nulová",J219,0)</f>
        <v>0</v>
      </c>
      <c r="BJ219" s="18" t="s">
        <v>87</v>
      </c>
      <c r="BK219" s="217">
        <f>ROUND(I219*H219,2)</f>
        <v>0</v>
      </c>
      <c r="BL219" s="18" t="s">
        <v>358</v>
      </c>
      <c r="BM219" s="216" t="s">
        <v>1202</v>
      </c>
    </row>
    <row r="220" s="2" customFormat="1" ht="24.15" customHeight="1">
      <c r="A220" s="37"/>
      <c r="B220" s="168"/>
      <c r="C220" s="204" t="s">
        <v>734</v>
      </c>
      <c r="D220" s="204" t="s">
        <v>285</v>
      </c>
      <c r="E220" s="205" t="s">
        <v>2959</v>
      </c>
      <c r="F220" s="206" t="s">
        <v>2960</v>
      </c>
      <c r="G220" s="207" t="s">
        <v>649</v>
      </c>
      <c r="H220" s="208">
        <v>39</v>
      </c>
      <c r="I220" s="209"/>
      <c r="J220" s="210">
        <f>ROUND(I220*H220,2)</f>
        <v>0</v>
      </c>
      <c r="K220" s="211"/>
      <c r="L220" s="38"/>
      <c r="M220" s="212" t="s">
        <v>1</v>
      </c>
      <c r="N220" s="213" t="s">
        <v>41</v>
      </c>
      <c r="O220" s="81"/>
      <c r="P220" s="214">
        <f>O220*H220</f>
        <v>0</v>
      </c>
      <c r="Q220" s="214">
        <v>0</v>
      </c>
      <c r="R220" s="214">
        <f>Q220*H220</f>
        <v>0</v>
      </c>
      <c r="S220" s="214">
        <v>0</v>
      </c>
      <c r="T220" s="215">
        <f>S220*H220</f>
        <v>0</v>
      </c>
      <c r="U220" s="37"/>
      <c r="V220" s="37"/>
      <c r="W220" s="37"/>
      <c r="X220" s="37"/>
      <c r="Y220" s="37"/>
      <c r="Z220" s="37"/>
      <c r="AA220" s="37"/>
      <c r="AB220" s="37"/>
      <c r="AC220" s="37"/>
      <c r="AD220" s="37"/>
      <c r="AE220" s="37"/>
      <c r="AR220" s="216" t="s">
        <v>358</v>
      </c>
      <c r="AT220" s="216" t="s">
        <v>285</v>
      </c>
      <c r="AU220" s="216" t="s">
        <v>87</v>
      </c>
      <c r="AY220" s="18" t="s">
        <v>283</v>
      </c>
      <c r="BE220" s="217">
        <f>IF(N220="základná",J220,0)</f>
        <v>0</v>
      </c>
      <c r="BF220" s="217">
        <f>IF(N220="znížená",J220,0)</f>
        <v>0</v>
      </c>
      <c r="BG220" s="217">
        <f>IF(N220="zákl. prenesená",J220,0)</f>
        <v>0</v>
      </c>
      <c r="BH220" s="217">
        <f>IF(N220="zníž. prenesená",J220,0)</f>
        <v>0</v>
      </c>
      <c r="BI220" s="217">
        <f>IF(N220="nulová",J220,0)</f>
        <v>0</v>
      </c>
      <c r="BJ220" s="18" t="s">
        <v>87</v>
      </c>
      <c r="BK220" s="217">
        <f>ROUND(I220*H220,2)</f>
        <v>0</v>
      </c>
      <c r="BL220" s="18" t="s">
        <v>358</v>
      </c>
      <c r="BM220" s="216" t="s">
        <v>1211</v>
      </c>
    </row>
    <row r="221" s="2" customFormat="1" ht="24.15" customHeight="1">
      <c r="A221" s="37"/>
      <c r="B221" s="168"/>
      <c r="C221" s="204" t="s">
        <v>744</v>
      </c>
      <c r="D221" s="204" t="s">
        <v>285</v>
      </c>
      <c r="E221" s="205" t="s">
        <v>2961</v>
      </c>
      <c r="F221" s="206" t="s">
        <v>2962</v>
      </c>
      <c r="G221" s="207" t="s">
        <v>649</v>
      </c>
      <c r="H221" s="208">
        <v>199</v>
      </c>
      <c r="I221" s="209"/>
      <c r="J221" s="210">
        <f>ROUND(I221*H221,2)</f>
        <v>0</v>
      </c>
      <c r="K221" s="211"/>
      <c r="L221" s="38"/>
      <c r="M221" s="212" t="s">
        <v>1</v>
      </c>
      <c r="N221" s="213" t="s">
        <v>41</v>
      </c>
      <c r="O221" s="81"/>
      <c r="P221" s="214">
        <f>O221*H221</f>
        <v>0</v>
      </c>
      <c r="Q221" s="214">
        <v>0</v>
      </c>
      <c r="R221" s="214">
        <f>Q221*H221</f>
        <v>0</v>
      </c>
      <c r="S221" s="214">
        <v>0</v>
      </c>
      <c r="T221" s="215">
        <f>S221*H221</f>
        <v>0</v>
      </c>
      <c r="U221" s="37"/>
      <c r="V221" s="37"/>
      <c r="W221" s="37"/>
      <c r="X221" s="37"/>
      <c r="Y221" s="37"/>
      <c r="Z221" s="37"/>
      <c r="AA221" s="37"/>
      <c r="AB221" s="37"/>
      <c r="AC221" s="37"/>
      <c r="AD221" s="37"/>
      <c r="AE221" s="37"/>
      <c r="AR221" s="216" t="s">
        <v>358</v>
      </c>
      <c r="AT221" s="216" t="s">
        <v>285</v>
      </c>
      <c r="AU221" s="216" t="s">
        <v>87</v>
      </c>
      <c r="AY221" s="18" t="s">
        <v>283</v>
      </c>
      <c r="BE221" s="217">
        <f>IF(N221="základná",J221,0)</f>
        <v>0</v>
      </c>
      <c r="BF221" s="217">
        <f>IF(N221="znížená",J221,0)</f>
        <v>0</v>
      </c>
      <c r="BG221" s="217">
        <f>IF(N221="zákl. prenesená",J221,0)</f>
        <v>0</v>
      </c>
      <c r="BH221" s="217">
        <f>IF(N221="zníž. prenesená",J221,0)</f>
        <v>0</v>
      </c>
      <c r="BI221" s="217">
        <f>IF(N221="nulová",J221,0)</f>
        <v>0</v>
      </c>
      <c r="BJ221" s="18" t="s">
        <v>87</v>
      </c>
      <c r="BK221" s="217">
        <f>ROUND(I221*H221,2)</f>
        <v>0</v>
      </c>
      <c r="BL221" s="18" t="s">
        <v>358</v>
      </c>
      <c r="BM221" s="216" t="s">
        <v>1226</v>
      </c>
    </row>
    <row r="222" s="2" customFormat="1" ht="33" customHeight="1">
      <c r="A222" s="37"/>
      <c r="B222" s="168"/>
      <c r="C222" s="204" t="s">
        <v>750</v>
      </c>
      <c r="D222" s="204" t="s">
        <v>285</v>
      </c>
      <c r="E222" s="205" t="s">
        <v>2963</v>
      </c>
      <c r="F222" s="206" t="s">
        <v>2964</v>
      </c>
      <c r="G222" s="207" t="s">
        <v>344</v>
      </c>
      <c r="H222" s="208">
        <v>0.84899999999999998</v>
      </c>
      <c r="I222" s="209"/>
      <c r="J222" s="210">
        <f>ROUND(I222*H222,2)</f>
        <v>0</v>
      </c>
      <c r="K222" s="211"/>
      <c r="L222" s="38"/>
      <c r="M222" s="212" t="s">
        <v>1</v>
      </c>
      <c r="N222" s="213" t="s">
        <v>41</v>
      </c>
      <c r="O222" s="81"/>
      <c r="P222" s="214">
        <f>O222*H222</f>
        <v>0</v>
      </c>
      <c r="Q222" s="214">
        <v>0</v>
      </c>
      <c r="R222" s="214">
        <f>Q222*H222</f>
        <v>0</v>
      </c>
      <c r="S222" s="214">
        <v>0</v>
      </c>
      <c r="T222" s="215">
        <f>S222*H222</f>
        <v>0</v>
      </c>
      <c r="U222" s="37"/>
      <c r="V222" s="37"/>
      <c r="W222" s="37"/>
      <c r="X222" s="37"/>
      <c r="Y222" s="37"/>
      <c r="Z222" s="37"/>
      <c r="AA222" s="37"/>
      <c r="AB222" s="37"/>
      <c r="AC222" s="37"/>
      <c r="AD222" s="37"/>
      <c r="AE222" s="37"/>
      <c r="AR222" s="216" t="s">
        <v>358</v>
      </c>
      <c r="AT222" s="216" t="s">
        <v>285</v>
      </c>
      <c r="AU222" s="216" t="s">
        <v>87</v>
      </c>
      <c r="AY222" s="18" t="s">
        <v>283</v>
      </c>
      <c r="BE222" s="217">
        <f>IF(N222="základná",J222,0)</f>
        <v>0</v>
      </c>
      <c r="BF222" s="217">
        <f>IF(N222="znížená",J222,0)</f>
        <v>0</v>
      </c>
      <c r="BG222" s="217">
        <f>IF(N222="zákl. prenesená",J222,0)</f>
        <v>0</v>
      </c>
      <c r="BH222" s="217">
        <f>IF(N222="zníž. prenesená",J222,0)</f>
        <v>0</v>
      </c>
      <c r="BI222" s="217">
        <f>IF(N222="nulová",J222,0)</f>
        <v>0</v>
      </c>
      <c r="BJ222" s="18" t="s">
        <v>87</v>
      </c>
      <c r="BK222" s="217">
        <f>ROUND(I222*H222,2)</f>
        <v>0</v>
      </c>
      <c r="BL222" s="18" t="s">
        <v>358</v>
      </c>
      <c r="BM222" s="216" t="s">
        <v>1237</v>
      </c>
    </row>
    <row r="223" s="2" customFormat="1" ht="24.15" customHeight="1">
      <c r="A223" s="37"/>
      <c r="B223" s="168"/>
      <c r="C223" s="204" t="s">
        <v>759</v>
      </c>
      <c r="D223" s="204" t="s">
        <v>285</v>
      </c>
      <c r="E223" s="205" t="s">
        <v>2965</v>
      </c>
      <c r="F223" s="206" t="s">
        <v>2966</v>
      </c>
      <c r="G223" s="207" t="s">
        <v>344</v>
      </c>
      <c r="H223" s="208">
        <v>0.56699999999999995</v>
      </c>
      <c r="I223" s="209"/>
      <c r="J223" s="210">
        <f>ROUND(I223*H223,2)</f>
        <v>0</v>
      </c>
      <c r="K223" s="211"/>
      <c r="L223" s="38"/>
      <c r="M223" s="212" t="s">
        <v>1</v>
      </c>
      <c r="N223" s="213" t="s">
        <v>41</v>
      </c>
      <c r="O223" s="81"/>
      <c r="P223" s="214">
        <f>O223*H223</f>
        <v>0</v>
      </c>
      <c r="Q223" s="214">
        <v>0</v>
      </c>
      <c r="R223" s="214">
        <f>Q223*H223</f>
        <v>0</v>
      </c>
      <c r="S223" s="214">
        <v>0</v>
      </c>
      <c r="T223" s="215">
        <f>S223*H223</f>
        <v>0</v>
      </c>
      <c r="U223" s="37"/>
      <c r="V223" s="37"/>
      <c r="W223" s="37"/>
      <c r="X223" s="37"/>
      <c r="Y223" s="37"/>
      <c r="Z223" s="37"/>
      <c r="AA223" s="37"/>
      <c r="AB223" s="37"/>
      <c r="AC223" s="37"/>
      <c r="AD223" s="37"/>
      <c r="AE223" s="37"/>
      <c r="AR223" s="216" t="s">
        <v>358</v>
      </c>
      <c r="AT223" s="216" t="s">
        <v>285</v>
      </c>
      <c r="AU223" s="216" t="s">
        <v>87</v>
      </c>
      <c r="AY223" s="18" t="s">
        <v>283</v>
      </c>
      <c r="BE223" s="217">
        <f>IF(N223="základná",J223,0)</f>
        <v>0</v>
      </c>
      <c r="BF223" s="217">
        <f>IF(N223="znížená",J223,0)</f>
        <v>0</v>
      </c>
      <c r="BG223" s="217">
        <f>IF(N223="zákl. prenesená",J223,0)</f>
        <v>0</v>
      </c>
      <c r="BH223" s="217">
        <f>IF(N223="zníž. prenesená",J223,0)</f>
        <v>0</v>
      </c>
      <c r="BI223" s="217">
        <f>IF(N223="nulová",J223,0)</f>
        <v>0</v>
      </c>
      <c r="BJ223" s="18" t="s">
        <v>87</v>
      </c>
      <c r="BK223" s="217">
        <f>ROUND(I223*H223,2)</f>
        <v>0</v>
      </c>
      <c r="BL223" s="18" t="s">
        <v>358</v>
      </c>
      <c r="BM223" s="216" t="s">
        <v>1247</v>
      </c>
    </row>
    <row r="224" s="12" customFormat="1" ht="22.8" customHeight="1">
      <c r="A224" s="12"/>
      <c r="B224" s="191"/>
      <c r="C224" s="12"/>
      <c r="D224" s="192" t="s">
        <v>74</v>
      </c>
      <c r="E224" s="202" t="s">
        <v>2967</v>
      </c>
      <c r="F224" s="202" t="s">
        <v>2968</v>
      </c>
      <c r="G224" s="12"/>
      <c r="H224" s="12"/>
      <c r="I224" s="194"/>
      <c r="J224" s="203">
        <f>BK224</f>
        <v>0</v>
      </c>
      <c r="K224" s="12"/>
      <c r="L224" s="191"/>
      <c r="M224" s="196"/>
      <c r="N224" s="197"/>
      <c r="O224" s="197"/>
      <c r="P224" s="198">
        <f>SUM(P225:P277)</f>
        <v>0</v>
      </c>
      <c r="Q224" s="197"/>
      <c r="R224" s="198">
        <f>SUM(R225:R277)</f>
        <v>1.354380000000001</v>
      </c>
      <c r="S224" s="197"/>
      <c r="T224" s="199">
        <f>SUM(T225:T277)</f>
        <v>0</v>
      </c>
      <c r="U224" s="12"/>
      <c r="V224" s="12"/>
      <c r="W224" s="12"/>
      <c r="X224" s="12"/>
      <c r="Y224" s="12"/>
      <c r="Z224" s="12"/>
      <c r="AA224" s="12"/>
      <c r="AB224" s="12"/>
      <c r="AC224" s="12"/>
      <c r="AD224" s="12"/>
      <c r="AE224" s="12"/>
      <c r="AR224" s="192" t="s">
        <v>87</v>
      </c>
      <c r="AT224" s="200" t="s">
        <v>74</v>
      </c>
      <c r="AU224" s="200" t="s">
        <v>82</v>
      </c>
      <c r="AY224" s="192" t="s">
        <v>283</v>
      </c>
      <c r="BK224" s="201">
        <f>SUM(BK225:BK277)</f>
        <v>0</v>
      </c>
    </row>
    <row r="225" s="2" customFormat="1" ht="33" customHeight="1">
      <c r="A225" s="37"/>
      <c r="B225" s="168"/>
      <c r="C225" s="204" t="s">
        <v>769</v>
      </c>
      <c r="D225" s="204" t="s">
        <v>285</v>
      </c>
      <c r="E225" s="205" t="s">
        <v>2969</v>
      </c>
      <c r="F225" s="206" t="s">
        <v>2970</v>
      </c>
      <c r="G225" s="207" t="s">
        <v>649</v>
      </c>
      <c r="H225" s="208">
        <v>19</v>
      </c>
      <c r="I225" s="209"/>
      <c r="J225" s="210">
        <f>ROUND(I225*H225,2)</f>
        <v>0</v>
      </c>
      <c r="K225" s="211"/>
      <c r="L225" s="38"/>
      <c r="M225" s="212" t="s">
        <v>1</v>
      </c>
      <c r="N225" s="213" t="s">
        <v>41</v>
      </c>
      <c r="O225" s="81"/>
      <c r="P225" s="214">
        <f>O225*H225</f>
        <v>0</v>
      </c>
      <c r="Q225" s="214">
        <v>0.0038999999999999998</v>
      </c>
      <c r="R225" s="214">
        <f>Q225*H225</f>
        <v>0.074099999999999999</v>
      </c>
      <c r="S225" s="214">
        <v>0</v>
      </c>
      <c r="T225" s="215">
        <f>S225*H225</f>
        <v>0</v>
      </c>
      <c r="U225" s="37"/>
      <c r="V225" s="37"/>
      <c r="W225" s="37"/>
      <c r="X225" s="37"/>
      <c r="Y225" s="37"/>
      <c r="Z225" s="37"/>
      <c r="AA225" s="37"/>
      <c r="AB225" s="37"/>
      <c r="AC225" s="37"/>
      <c r="AD225" s="37"/>
      <c r="AE225" s="37"/>
      <c r="AR225" s="216" t="s">
        <v>358</v>
      </c>
      <c r="AT225" s="216" t="s">
        <v>285</v>
      </c>
      <c r="AU225" s="216" t="s">
        <v>87</v>
      </c>
      <c r="AY225" s="18" t="s">
        <v>283</v>
      </c>
      <c r="BE225" s="217">
        <f>IF(N225="základná",J225,0)</f>
        <v>0</v>
      </c>
      <c r="BF225" s="217">
        <f>IF(N225="znížená",J225,0)</f>
        <v>0</v>
      </c>
      <c r="BG225" s="217">
        <f>IF(N225="zákl. prenesená",J225,0)</f>
        <v>0</v>
      </c>
      <c r="BH225" s="217">
        <f>IF(N225="zníž. prenesená",J225,0)</f>
        <v>0</v>
      </c>
      <c r="BI225" s="217">
        <f>IF(N225="nulová",J225,0)</f>
        <v>0</v>
      </c>
      <c r="BJ225" s="18" t="s">
        <v>87</v>
      </c>
      <c r="BK225" s="217">
        <f>ROUND(I225*H225,2)</f>
        <v>0</v>
      </c>
      <c r="BL225" s="18" t="s">
        <v>358</v>
      </c>
      <c r="BM225" s="216" t="s">
        <v>1257</v>
      </c>
    </row>
    <row r="226" s="2" customFormat="1" ht="33" customHeight="1">
      <c r="A226" s="37"/>
      <c r="B226" s="168"/>
      <c r="C226" s="204" t="s">
        <v>774</v>
      </c>
      <c r="D226" s="204" t="s">
        <v>285</v>
      </c>
      <c r="E226" s="205" t="s">
        <v>2973</v>
      </c>
      <c r="F226" s="206" t="s">
        <v>2974</v>
      </c>
      <c r="G226" s="207" t="s">
        <v>649</v>
      </c>
      <c r="H226" s="208">
        <v>41</v>
      </c>
      <c r="I226" s="209"/>
      <c r="J226" s="210">
        <f>ROUND(I226*H226,2)</f>
        <v>0</v>
      </c>
      <c r="K226" s="211"/>
      <c r="L226" s="38"/>
      <c r="M226" s="212" t="s">
        <v>1</v>
      </c>
      <c r="N226" s="213" t="s">
        <v>41</v>
      </c>
      <c r="O226" s="81"/>
      <c r="P226" s="214">
        <f>O226*H226</f>
        <v>0</v>
      </c>
      <c r="Q226" s="214">
        <v>0.0065700000000000003</v>
      </c>
      <c r="R226" s="214">
        <f>Q226*H226</f>
        <v>0.26937</v>
      </c>
      <c r="S226" s="214">
        <v>0</v>
      </c>
      <c r="T226" s="215">
        <f>S226*H226</f>
        <v>0</v>
      </c>
      <c r="U226" s="37"/>
      <c r="V226" s="37"/>
      <c r="W226" s="37"/>
      <c r="X226" s="37"/>
      <c r="Y226" s="37"/>
      <c r="Z226" s="37"/>
      <c r="AA226" s="37"/>
      <c r="AB226" s="37"/>
      <c r="AC226" s="37"/>
      <c r="AD226" s="37"/>
      <c r="AE226" s="37"/>
      <c r="AR226" s="216" t="s">
        <v>358</v>
      </c>
      <c r="AT226" s="216" t="s">
        <v>285</v>
      </c>
      <c r="AU226" s="216" t="s">
        <v>87</v>
      </c>
      <c r="AY226" s="18" t="s">
        <v>283</v>
      </c>
      <c r="BE226" s="217">
        <f>IF(N226="základná",J226,0)</f>
        <v>0</v>
      </c>
      <c r="BF226" s="217">
        <f>IF(N226="znížená",J226,0)</f>
        <v>0</v>
      </c>
      <c r="BG226" s="217">
        <f>IF(N226="zákl. prenesená",J226,0)</f>
        <v>0</v>
      </c>
      <c r="BH226" s="217">
        <f>IF(N226="zníž. prenesená",J226,0)</f>
        <v>0</v>
      </c>
      <c r="BI226" s="217">
        <f>IF(N226="nulová",J226,0)</f>
        <v>0</v>
      </c>
      <c r="BJ226" s="18" t="s">
        <v>87</v>
      </c>
      <c r="BK226" s="217">
        <f>ROUND(I226*H226,2)</f>
        <v>0</v>
      </c>
      <c r="BL226" s="18" t="s">
        <v>358</v>
      </c>
      <c r="BM226" s="216" t="s">
        <v>1267</v>
      </c>
    </row>
    <row r="227" s="2" customFormat="1" ht="24.15" customHeight="1">
      <c r="A227" s="37"/>
      <c r="B227" s="168"/>
      <c r="C227" s="204" t="s">
        <v>779</v>
      </c>
      <c r="D227" s="204" t="s">
        <v>285</v>
      </c>
      <c r="E227" s="205" t="s">
        <v>2975</v>
      </c>
      <c r="F227" s="206" t="s">
        <v>2976</v>
      </c>
      <c r="G227" s="207" t="s">
        <v>649</v>
      </c>
      <c r="H227" s="208">
        <v>200</v>
      </c>
      <c r="I227" s="209"/>
      <c r="J227" s="210">
        <f>ROUND(I227*H227,2)</f>
        <v>0</v>
      </c>
      <c r="K227" s="211"/>
      <c r="L227" s="38"/>
      <c r="M227" s="212" t="s">
        <v>1</v>
      </c>
      <c r="N227" s="213" t="s">
        <v>41</v>
      </c>
      <c r="O227" s="81"/>
      <c r="P227" s="214">
        <f>O227*H227</f>
        <v>0</v>
      </c>
      <c r="Q227" s="214">
        <v>0</v>
      </c>
      <c r="R227" s="214">
        <f>Q227*H227</f>
        <v>0</v>
      </c>
      <c r="S227" s="214">
        <v>0</v>
      </c>
      <c r="T227" s="215">
        <f>S227*H227</f>
        <v>0</v>
      </c>
      <c r="U227" s="37"/>
      <c r="V227" s="37"/>
      <c r="W227" s="37"/>
      <c r="X227" s="37"/>
      <c r="Y227" s="37"/>
      <c r="Z227" s="37"/>
      <c r="AA227" s="37"/>
      <c r="AB227" s="37"/>
      <c r="AC227" s="37"/>
      <c r="AD227" s="37"/>
      <c r="AE227" s="37"/>
      <c r="AR227" s="216" t="s">
        <v>358</v>
      </c>
      <c r="AT227" s="216" t="s">
        <v>285</v>
      </c>
      <c r="AU227" s="216" t="s">
        <v>87</v>
      </c>
      <c r="AY227" s="18" t="s">
        <v>283</v>
      </c>
      <c r="BE227" s="217">
        <f>IF(N227="základná",J227,0)</f>
        <v>0</v>
      </c>
      <c r="BF227" s="217">
        <f>IF(N227="znížená",J227,0)</f>
        <v>0</v>
      </c>
      <c r="BG227" s="217">
        <f>IF(N227="zákl. prenesená",J227,0)</f>
        <v>0</v>
      </c>
      <c r="BH227" s="217">
        <f>IF(N227="zníž. prenesená",J227,0)</f>
        <v>0</v>
      </c>
      <c r="BI227" s="217">
        <f>IF(N227="nulová",J227,0)</f>
        <v>0</v>
      </c>
      <c r="BJ227" s="18" t="s">
        <v>87</v>
      </c>
      <c r="BK227" s="217">
        <f>ROUND(I227*H227,2)</f>
        <v>0</v>
      </c>
      <c r="BL227" s="18" t="s">
        <v>358</v>
      </c>
      <c r="BM227" s="216" t="s">
        <v>1278</v>
      </c>
    </row>
    <row r="228" s="2" customFormat="1" ht="24.15" customHeight="1">
      <c r="A228" s="37"/>
      <c r="B228" s="168"/>
      <c r="C228" s="204" t="s">
        <v>788</v>
      </c>
      <c r="D228" s="204" t="s">
        <v>285</v>
      </c>
      <c r="E228" s="205" t="s">
        <v>2977</v>
      </c>
      <c r="F228" s="206" t="s">
        <v>2978</v>
      </c>
      <c r="G228" s="207" t="s">
        <v>649</v>
      </c>
      <c r="H228" s="208">
        <v>100</v>
      </c>
      <c r="I228" s="209"/>
      <c r="J228" s="210">
        <f>ROUND(I228*H228,2)</f>
        <v>0</v>
      </c>
      <c r="K228" s="211"/>
      <c r="L228" s="38"/>
      <c r="M228" s="212" t="s">
        <v>1</v>
      </c>
      <c r="N228" s="213" t="s">
        <v>41</v>
      </c>
      <c r="O228" s="81"/>
      <c r="P228" s="214">
        <f>O228*H228</f>
        <v>0</v>
      </c>
      <c r="Q228" s="214">
        <v>0</v>
      </c>
      <c r="R228" s="214">
        <f>Q228*H228</f>
        <v>0</v>
      </c>
      <c r="S228" s="214">
        <v>0</v>
      </c>
      <c r="T228" s="215">
        <f>S228*H228</f>
        <v>0</v>
      </c>
      <c r="U228" s="37"/>
      <c r="V228" s="37"/>
      <c r="W228" s="37"/>
      <c r="X228" s="37"/>
      <c r="Y228" s="37"/>
      <c r="Z228" s="37"/>
      <c r="AA228" s="37"/>
      <c r="AB228" s="37"/>
      <c r="AC228" s="37"/>
      <c r="AD228" s="37"/>
      <c r="AE228" s="37"/>
      <c r="AR228" s="216" t="s">
        <v>358</v>
      </c>
      <c r="AT228" s="216" t="s">
        <v>285</v>
      </c>
      <c r="AU228" s="216" t="s">
        <v>87</v>
      </c>
      <c r="AY228" s="18" t="s">
        <v>283</v>
      </c>
      <c r="BE228" s="217">
        <f>IF(N228="základná",J228,0)</f>
        <v>0</v>
      </c>
      <c r="BF228" s="217">
        <f>IF(N228="znížená",J228,0)</f>
        <v>0</v>
      </c>
      <c r="BG228" s="217">
        <f>IF(N228="zákl. prenesená",J228,0)</f>
        <v>0</v>
      </c>
      <c r="BH228" s="217">
        <f>IF(N228="zníž. prenesená",J228,0)</f>
        <v>0</v>
      </c>
      <c r="BI228" s="217">
        <f>IF(N228="nulová",J228,0)</f>
        <v>0</v>
      </c>
      <c r="BJ228" s="18" t="s">
        <v>87</v>
      </c>
      <c r="BK228" s="217">
        <f>ROUND(I228*H228,2)</f>
        <v>0</v>
      </c>
      <c r="BL228" s="18" t="s">
        <v>358</v>
      </c>
      <c r="BM228" s="216" t="s">
        <v>1291</v>
      </c>
    </row>
    <row r="229" s="2" customFormat="1" ht="24.15" customHeight="1">
      <c r="A229" s="37"/>
      <c r="B229" s="168"/>
      <c r="C229" s="204" t="s">
        <v>798</v>
      </c>
      <c r="D229" s="204" t="s">
        <v>285</v>
      </c>
      <c r="E229" s="205" t="s">
        <v>2979</v>
      </c>
      <c r="F229" s="206" t="s">
        <v>2980</v>
      </c>
      <c r="G229" s="207" t="s">
        <v>373</v>
      </c>
      <c r="H229" s="208">
        <v>1</v>
      </c>
      <c r="I229" s="209"/>
      <c r="J229" s="210">
        <f>ROUND(I229*H229,2)</f>
        <v>0</v>
      </c>
      <c r="K229" s="211"/>
      <c r="L229" s="38"/>
      <c r="M229" s="212" t="s">
        <v>1</v>
      </c>
      <c r="N229" s="213" t="s">
        <v>41</v>
      </c>
      <c r="O229" s="81"/>
      <c r="P229" s="214">
        <f>O229*H229</f>
        <v>0</v>
      </c>
      <c r="Q229" s="214">
        <v>0.00067000000000000002</v>
      </c>
      <c r="R229" s="214">
        <f>Q229*H229</f>
        <v>0.00067000000000000002</v>
      </c>
      <c r="S229" s="214">
        <v>0</v>
      </c>
      <c r="T229" s="215">
        <f>S229*H229</f>
        <v>0</v>
      </c>
      <c r="U229" s="37"/>
      <c r="V229" s="37"/>
      <c r="W229" s="37"/>
      <c r="X229" s="37"/>
      <c r="Y229" s="37"/>
      <c r="Z229" s="37"/>
      <c r="AA229" s="37"/>
      <c r="AB229" s="37"/>
      <c r="AC229" s="37"/>
      <c r="AD229" s="37"/>
      <c r="AE229" s="37"/>
      <c r="AR229" s="216" t="s">
        <v>358</v>
      </c>
      <c r="AT229" s="216" t="s">
        <v>285</v>
      </c>
      <c r="AU229" s="216" t="s">
        <v>87</v>
      </c>
      <c r="AY229" s="18" t="s">
        <v>283</v>
      </c>
      <c r="BE229" s="217">
        <f>IF(N229="základná",J229,0)</f>
        <v>0</v>
      </c>
      <c r="BF229" s="217">
        <f>IF(N229="znížená",J229,0)</f>
        <v>0</v>
      </c>
      <c r="BG229" s="217">
        <f>IF(N229="zákl. prenesená",J229,0)</f>
        <v>0</v>
      </c>
      <c r="BH229" s="217">
        <f>IF(N229="zníž. prenesená",J229,0)</f>
        <v>0</v>
      </c>
      <c r="BI229" s="217">
        <f>IF(N229="nulová",J229,0)</f>
        <v>0</v>
      </c>
      <c r="BJ229" s="18" t="s">
        <v>87</v>
      </c>
      <c r="BK229" s="217">
        <f>ROUND(I229*H229,2)</f>
        <v>0</v>
      </c>
      <c r="BL229" s="18" t="s">
        <v>358</v>
      </c>
      <c r="BM229" s="216" t="s">
        <v>1299</v>
      </c>
    </row>
    <row r="230" s="2" customFormat="1" ht="24.15" customHeight="1">
      <c r="A230" s="37"/>
      <c r="B230" s="168"/>
      <c r="C230" s="204" t="s">
        <v>803</v>
      </c>
      <c r="D230" s="204" t="s">
        <v>285</v>
      </c>
      <c r="E230" s="205" t="s">
        <v>2981</v>
      </c>
      <c r="F230" s="206" t="s">
        <v>2982</v>
      </c>
      <c r="G230" s="207" t="s">
        <v>373</v>
      </c>
      <c r="H230" s="208">
        <v>2</v>
      </c>
      <c r="I230" s="209"/>
      <c r="J230" s="210">
        <f>ROUND(I230*H230,2)</f>
        <v>0</v>
      </c>
      <c r="K230" s="211"/>
      <c r="L230" s="38"/>
      <c r="M230" s="212" t="s">
        <v>1</v>
      </c>
      <c r="N230" s="213" t="s">
        <v>41</v>
      </c>
      <c r="O230" s="81"/>
      <c r="P230" s="214">
        <f>O230*H230</f>
        <v>0</v>
      </c>
      <c r="Q230" s="214">
        <v>0.0036099999999999999</v>
      </c>
      <c r="R230" s="214">
        <f>Q230*H230</f>
        <v>0.0072199999999999999</v>
      </c>
      <c r="S230" s="214">
        <v>0</v>
      </c>
      <c r="T230" s="215">
        <f>S230*H230</f>
        <v>0</v>
      </c>
      <c r="U230" s="37"/>
      <c r="V230" s="37"/>
      <c r="W230" s="37"/>
      <c r="X230" s="37"/>
      <c r="Y230" s="37"/>
      <c r="Z230" s="37"/>
      <c r="AA230" s="37"/>
      <c r="AB230" s="37"/>
      <c r="AC230" s="37"/>
      <c r="AD230" s="37"/>
      <c r="AE230" s="37"/>
      <c r="AR230" s="216" t="s">
        <v>358</v>
      </c>
      <c r="AT230" s="216" t="s">
        <v>285</v>
      </c>
      <c r="AU230" s="216" t="s">
        <v>87</v>
      </c>
      <c r="AY230" s="18" t="s">
        <v>283</v>
      </c>
      <c r="BE230" s="217">
        <f>IF(N230="základná",J230,0)</f>
        <v>0</v>
      </c>
      <c r="BF230" s="217">
        <f>IF(N230="znížená",J230,0)</f>
        <v>0</v>
      </c>
      <c r="BG230" s="217">
        <f>IF(N230="zákl. prenesená",J230,0)</f>
        <v>0</v>
      </c>
      <c r="BH230" s="217">
        <f>IF(N230="zníž. prenesená",J230,0)</f>
        <v>0</v>
      </c>
      <c r="BI230" s="217">
        <f>IF(N230="nulová",J230,0)</f>
        <v>0</v>
      </c>
      <c r="BJ230" s="18" t="s">
        <v>87</v>
      </c>
      <c r="BK230" s="217">
        <f>ROUND(I230*H230,2)</f>
        <v>0</v>
      </c>
      <c r="BL230" s="18" t="s">
        <v>358</v>
      </c>
      <c r="BM230" s="216" t="s">
        <v>1308</v>
      </c>
    </row>
    <row r="231" s="2" customFormat="1" ht="24.15" customHeight="1">
      <c r="A231" s="37"/>
      <c r="B231" s="168"/>
      <c r="C231" s="204" t="s">
        <v>807</v>
      </c>
      <c r="D231" s="204" t="s">
        <v>285</v>
      </c>
      <c r="E231" s="205" t="s">
        <v>2983</v>
      </c>
      <c r="F231" s="206" t="s">
        <v>2984</v>
      </c>
      <c r="G231" s="207" t="s">
        <v>649</v>
      </c>
      <c r="H231" s="208">
        <v>205</v>
      </c>
      <c r="I231" s="209"/>
      <c r="J231" s="210">
        <f>ROUND(I231*H231,2)</f>
        <v>0</v>
      </c>
      <c r="K231" s="211"/>
      <c r="L231" s="38"/>
      <c r="M231" s="212" t="s">
        <v>1</v>
      </c>
      <c r="N231" s="213" t="s">
        <v>41</v>
      </c>
      <c r="O231" s="81"/>
      <c r="P231" s="214">
        <f>O231*H231</f>
        <v>0</v>
      </c>
      <c r="Q231" s="214">
        <v>0.00048941463414634099</v>
      </c>
      <c r="R231" s="214">
        <f>Q231*H231</f>
        <v>0.10032999999999991</v>
      </c>
      <c r="S231" s="214">
        <v>0</v>
      </c>
      <c r="T231" s="215">
        <f>S231*H231</f>
        <v>0</v>
      </c>
      <c r="U231" s="37"/>
      <c r="V231" s="37"/>
      <c r="W231" s="37"/>
      <c r="X231" s="37"/>
      <c r="Y231" s="37"/>
      <c r="Z231" s="37"/>
      <c r="AA231" s="37"/>
      <c r="AB231" s="37"/>
      <c r="AC231" s="37"/>
      <c r="AD231" s="37"/>
      <c r="AE231" s="37"/>
      <c r="AR231" s="216" t="s">
        <v>358</v>
      </c>
      <c r="AT231" s="216" t="s">
        <v>285</v>
      </c>
      <c r="AU231" s="216" t="s">
        <v>87</v>
      </c>
      <c r="AY231" s="18" t="s">
        <v>283</v>
      </c>
      <c r="BE231" s="217">
        <f>IF(N231="základná",J231,0)</f>
        <v>0</v>
      </c>
      <c r="BF231" s="217">
        <f>IF(N231="znížená",J231,0)</f>
        <v>0</v>
      </c>
      <c r="BG231" s="217">
        <f>IF(N231="zákl. prenesená",J231,0)</f>
        <v>0</v>
      </c>
      <c r="BH231" s="217">
        <f>IF(N231="zníž. prenesená",J231,0)</f>
        <v>0</v>
      </c>
      <c r="BI231" s="217">
        <f>IF(N231="nulová",J231,0)</f>
        <v>0</v>
      </c>
      <c r="BJ231" s="18" t="s">
        <v>87</v>
      </c>
      <c r="BK231" s="217">
        <f>ROUND(I231*H231,2)</f>
        <v>0</v>
      </c>
      <c r="BL231" s="18" t="s">
        <v>358</v>
      </c>
      <c r="BM231" s="216" t="s">
        <v>1318</v>
      </c>
    </row>
    <row r="232" s="2" customFormat="1" ht="24.15" customHeight="1">
      <c r="A232" s="37"/>
      <c r="B232" s="168"/>
      <c r="C232" s="204" t="s">
        <v>811</v>
      </c>
      <c r="D232" s="204" t="s">
        <v>285</v>
      </c>
      <c r="E232" s="205" t="s">
        <v>2985</v>
      </c>
      <c r="F232" s="206" t="s">
        <v>2986</v>
      </c>
      <c r="G232" s="207" t="s">
        <v>649</v>
      </c>
      <c r="H232" s="208">
        <v>100</v>
      </c>
      <c r="I232" s="209"/>
      <c r="J232" s="210">
        <f>ROUND(I232*H232,2)</f>
        <v>0</v>
      </c>
      <c r="K232" s="211"/>
      <c r="L232" s="38"/>
      <c r="M232" s="212" t="s">
        <v>1</v>
      </c>
      <c r="N232" s="213" t="s">
        <v>41</v>
      </c>
      <c r="O232" s="81"/>
      <c r="P232" s="214">
        <f>O232*H232</f>
        <v>0</v>
      </c>
      <c r="Q232" s="214">
        <v>0.00060579999999999998</v>
      </c>
      <c r="R232" s="214">
        <f>Q232*H232</f>
        <v>0.060579999999999995</v>
      </c>
      <c r="S232" s="214">
        <v>0</v>
      </c>
      <c r="T232" s="215">
        <f>S232*H232</f>
        <v>0</v>
      </c>
      <c r="U232" s="37"/>
      <c r="V232" s="37"/>
      <c r="W232" s="37"/>
      <c r="X232" s="37"/>
      <c r="Y232" s="37"/>
      <c r="Z232" s="37"/>
      <c r="AA232" s="37"/>
      <c r="AB232" s="37"/>
      <c r="AC232" s="37"/>
      <c r="AD232" s="37"/>
      <c r="AE232" s="37"/>
      <c r="AR232" s="216" t="s">
        <v>358</v>
      </c>
      <c r="AT232" s="216" t="s">
        <v>285</v>
      </c>
      <c r="AU232" s="216" t="s">
        <v>87</v>
      </c>
      <c r="AY232" s="18" t="s">
        <v>283</v>
      </c>
      <c r="BE232" s="217">
        <f>IF(N232="základná",J232,0)</f>
        <v>0</v>
      </c>
      <c r="BF232" s="217">
        <f>IF(N232="znížená",J232,0)</f>
        <v>0</v>
      </c>
      <c r="BG232" s="217">
        <f>IF(N232="zákl. prenesená",J232,0)</f>
        <v>0</v>
      </c>
      <c r="BH232" s="217">
        <f>IF(N232="zníž. prenesená",J232,0)</f>
        <v>0</v>
      </c>
      <c r="BI232" s="217">
        <f>IF(N232="nulová",J232,0)</f>
        <v>0</v>
      </c>
      <c r="BJ232" s="18" t="s">
        <v>87</v>
      </c>
      <c r="BK232" s="217">
        <f>ROUND(I232*H232,2)</f>
        <v>0</v>
      </c>
      <c r="BL232" s="18" t="s">
        <v>358</v>
      </c>
      <c r="BM232" s="216" t="s">
        <v>1328</v>
      </c>
    </row>
    <row r="233" s="2" customFormat="1" ht="24.15" customHeight="1">
      <c r="A233" s="37"/>
      <c r="B233" s="168"/>
      <c r="C233" s="204" t="s">
        <v>816</v>
      </c>
      <c r="D233" s="204" t="s">
        <v>285</v>
      </c>
      <c r="E233" s="205" t="s">
        <v>2987</v>
      </c>
      <c r="F233" s="206" t="s">
        <v>2988</v>
      </c>
      <c r="G233" s="207" t="s">
        <v>649</v>
      </c>
      <c r="H233" s="208">
        <v>94</v>
      </c>
      <c r="I233" s="209"/>
      <c r="J233" s="210">
        <f>ROUND(I233*H233,2)</f>
        <v>0</v>
      </c>
      <c r="K233" s="211"/>
      <c r="L233" s="38"/>
      <c r="M233" s="212" t="s">
        <v>1</v>
      </c>
      <c r="N233" s="213" t="s">
        <v>41</v>
      </c>
      <c r="O233" s="81"/>
      <c r="P233" s="214">
        <f>O233*H233</f>
        <v>0</v>
      </c>
      <c r="Q233" s="214">
        <v>0.00071127659574468096</v>
      </c>
      <c r="R233" s="214">
        <f>Q233*H233</f>
        <v>0.066860000000000017</v>
      </c>
      <c r="S233" s="214">
        <v>0</v>
      </c>
      <c r="T233" s="215">
        <f>S233*H233</f>
        <v>0</v>
      </c>
      <c r="U233" s="37"/>
      <c r="V233" s="37"/>
      <c r="W233" s="37"/>
      <c r="X233" s="37"/>
      <c r="Y233" s="37"/>
      <c r="Z233" s="37"/>
      <c r="AA233" s="37"/>
      <c r="AB233" s="37"/>
      <c r="AC233" s="37"/>
      <c r="AD233" s="37"/>
      <c r="AE233" s="37"/>
      <c r="AR233" s="216" t="s">
        <v>358</v>
      </c>
      <c r="AT233" s="216" t="s">
        <v>285</v>
      </c>
      <c r="AU233" s="216" t="s">
        <v>87</v>
      </c>
      <c r="AY233" s="18" t="s">
        <v>283</v>
      </c>
      <c r="BE233" s="217">
        <f>IF(N233="základná",J233,0)</f>
        <v>0</v>
      </c>
      <c r="BF233" s="217">
        <f>IF(N233="znížená",J233,0)</f>
        <v>0</v>
      </c>
      <c r="BG233" s="217">
        <f>IF(N233="zákl. prenesená",J233,0)</f>
        <v>0</v>
      </c>
      <c r="BH233" s="217">
        <f>IF(N233="zníž. prenesená",J233,0)</f>
        <v>0</v>
      </c>
      <c r="BI233" s="217">
        <f>IF(N233="nulová",J233,0)</f>
        <v>0</v>
      </c>
      <c r="BJ233" s="18" t="s">
        <v>87</v>
      </c>
      <c r="BK233" s="217">
        <f>ROUND(I233*H233,2)</f>
        <v>0</v>
      </c>
      <c r="BL233" s="18" t="s">
        <v>358</v>
      </c>
      <c r="BM233" s="216" t="s">
        <v>1334</v>
      </c>
    </row>
    <row r="234" s="2" customFormat="1" ht="24.15" customHeight="1">
      <c r="A234" s="37"/>
      <c r="B234" s="168"/>
      <c r="C234" s="204" t="s">
        <v>825</v>
      </c>
      <c r="D234" s="204" t="s">
        <v>285</v>
      </c>
      <c r="E234" s="205" t="s">
        <v>2989</v>
      </c>
      <c r="F234" s="206" t="s">
        <v>2990</v>
      </c>
      <c r="G234" s="207" t="s">
        <v>649</v>
      </c>
      <c r="H234" s="208">
        <v>32</v>
      </c>
      <c r="I234" s="209"/>
      <c r="J234" s="210">
        <f>ROUND(I234*H234,2)</f>
        <v>0</v>
      </c>
      <c r="K234" s="211"/>
      <c r="L234" s="38"/>
      <c r="M234" s="212" t="s">
        <v>1</v>
      </c>
      <c r="N234" s="213" t="s">
        <v>41</v>
      </c>
      <c r="O234" s="81"/>
      <c r="P234" s="214">
        <f>O234*H234</f>
        <v>0</v>
      </c>
      <c r="Q234" s="214">
        <v>0.001091875</v>
      </c>
      <c r="R234" s="214">
        <f>Q234*H234</f>
        <v>0.034939999999999999</v>
      </c>
      <c r="S234" s="214">
        <v>0</v>
      </c>
      <c r="T234" s="215">
        <f>S234*H234</f>
        <v>0</v>
      </c>
      <c r="U234" s="37"/>
      <c r="V234" s="37"/>
      <c r="W234" s="37"/>
      <c r="X234" s="37"/>
      <c r="Y234" s="37"/>
      <c r="Z234" s="37"/>
      <c r="AA234" s="37"/>
      <c r="AB234" s="37"/>
      <c r="AC234" s="37"/>
      <c r="AD234" s="37"/>
      <c r="AE234" s="37"/>
      <c r="AR234" s="216" t="s">
        <v>358</v>
      </c>
      <c r="AT234" s="216" t="s">
        <v>285</v>
      </c>
      <c r="AU234" s="216" t="s">
        <v>87</v>
      </c>
      <c r="AY234" s="18" t="s">
        <v>283</v>
      </c>
      <c r="BE234" s="217">
        <f>IF(N234="základná",J234,0)</f>
        <v>0</v>
      </c>
      <c r="BF234" s="217">
        <f>IF(N234="znížená",J234,0)</f>
        <v>0</v>
      </c>
      <c r="BG234" s="217">
        <f>IF(N234="zákl. prenesená",J234,0)</f>
        <v>0</v>
      </c>
      <c r="BH234" s="217">
        <f>IF(N234="zníž. prenesená",J234,0)</f>
        <v>0</v>
      </c>
      <c r="BI234" s="217">
        <f>IF(N234="nulová",J234,0)</f>
        <v>0</v>
      </c>
      <c r="BJ234" s="18" t="s">
        <v>87</v>
      </c>
      <c r="BK234" s="217">
        <f>ROUND(I234*H234,2)</f>
        <v>0</v>
      </c>
      <c r="BL234" s="18" t="s">
        <v>358</v>
      </c>
      <c r="BM234" s="216" t="s">
        <v>1344</v>
      </c>
    </row>
    <row r="235" s="2" customFormat="1" ht="24.15" customHeight="1">
      <c r="A235" s="37"/>
      <c r="B235" s="168"/>
      <c r="C235" s="204" t="s">
        <v>835</v>
      </c>
      <c r="D235" s="204" t="s">
        <v>285</v>
      </c>
      <c r="E235" s="205" t="s">
        <v>2991</v>
      </c>
      <c r="F235" s="206" t="s">
        <v>2992</v>
      </c>
      <c r="G235" s="207" t="s">
        <v>649</v>
      </c>
      <c r="H235" s="208">
        <v>142</v>
      </c>
      <c r="I235" s="209"/>
      <c r="J235" s="210">
        <f>ROUND(I235*H235,2)</f>
        <v>0</v>
      </c>
      <c r="K235" s="211"/>
      <c r="L235" s="38"/>
      <c r="M235" s="212" t="s">
        <v>1</v>
      </c>
      <c r="N235" s="213" t="s">
        <v>41</v>
      </c>
      <c r="O235" s="81"/>
      <c r="P235" s="214">
        <f>O235*H235</f>
        <v>0</v>
      </c>
      <c r="Q235" s="214">
        <v>0.00137028169014085</v>
      </c>
      <c r="R235" s="214">
        <f>Q235*H235</f>
        <v>0.1945800000000007</v>
      </c>
      <c r="S235" s="214">
        <v>0</v>
      </c>
      <c r="T235" s="215">
        <f>S235*H235</f>
        <v>0</v>
      </c>
      <c r="U235" s="37"/>
      <c r="V235" s="37"/>
      <c r="W235" s="37"/>
      <c r="X235" s="37"/>
      <c r="Y235" s="37"/>
      <c r="Z235" s="37"/>
      <c r="AA235" s="37"/>
      <c r="AB235" s="37"/>
      <c r="AC235" s="37"/>
      <c r="AD235" s="37"/>
      <c r="AE235" s="37"/>
      <c r="AR235" s="216" t="s">
        <v>358</v>
      </c>
      <c r="AT235" s="216" t="s">
        <v>285</v>
      </c>
      <c r="AU235" s="216" t="s">
        <v>87</v>
      </c>
      <c r="AY235" s="18" t="s">
        <v>283</v>
      </c>
      <c r="BE235" s="217">
        <f>IF(N235="základná",J235,0)</f>
        <v>0</v>
      </c>
      <c r="BF235" s="217">
        <f>IF(N235="znížená",J235,0)</f>
        <v>0</v>
      </c>
      <c r="BG235" s="217">
        <f>IF(N235="zákl. prenesená",J235,0)</f>
        <v>0</v>
      </c>
      <c r="BH235" s="217">
        <f>IF(N235="zníž. prenesená",J235,0)</f>
        <v>0</v>
      </c>
      <c r="BI235" s="217">
        <f>IF(N235="nulová",J235,0)</f>
        <v>0</v>
      </c>
      <c r="BJ235" s="18" t="s">
        <v>87</v>
      </c>
      <c r="BK235" s="217">
        <f>ROUND(I235*H235,2)</f>
        <v>0</v>
      </c>
      <c r="BL235" s="18" t="s">
        <v>358</v>
      </c>
      <c r="BM235" s="216" t="s">
        <v>1354</v>
      </c>
    </row>
    <row r="236" s="2" customFormat="1" ht="24.15" customHeight="1">
      <c r="A236" s="37"/>
      <c r="B236" s="168"/>
      <c r="C236" s="204" t="s">
        <v>839</v>
      </c>
      <c r="D236" s="204" t="s">
        <v>285</v>
      </c>
      <c r="E236" s="205" t="s">
        <v>2993</v>
      </c>
      <c r="F236" s="206" t="s">
        <v>2994</v>
      </c>
      <c r="G236" s="207" t="s">
        <v>649</v>
      </c>
      <c r="H236" s="208">
        <v>41</v>
      </c>
      <c r="I236" s="209"/>
      <c r="J236" s="210">
        <f>ROUND(I236*H236,2)</f>
        <v>0</v>
      </c>
      <c r="K236" s="211"/>
      <c r="L236" s="38"/>
      <c r="M236" s="212" t="s">
        <v>1</v>
      </c>
      <c r="N236" s="213" t="s">
        <v>41</v>
      </c>
      <c r="O236" s="81"/>
      <c r="P236" s="214">
        <f>O236*H236</f>
        <v>0</v>
      </c>
      <c r="Q236" s="214">
        <v>0.00481</v>
      </c>
      <c r="R236" s="214">
        <f>Q236*H236</f>
        <v>0.19721</v>
      </c>
      <c r="S236" s="214">
        <v>0</v>
      </c>
      <c r="T236" s="215">
        <f>S236*H236</f>
        <v>0</v>
      </c>
      <c r="U236" s="37"/>
      <c r="V236" s="37"/>
      <c r="W236" s="37"/>
      <c r="X236" s="37"/>
      <c r="Y236" s="37"/>
      <c r="Z236" s="37"/>
      <c r="AA236" s="37"/>
      <c r="AB236" s="37"/>
      <c r="AC236" s="37"/>
      <c r="AD236" s="37"/>
      <c r="AE236" s="37"/>
      <c r="AR236" s="216" t="s">
        <v>358</v>
      </c>
      <c r="AT236" s="216" t="s">
        <v>285</v>
      </c>
      <c r="AU236" s="216" t="s">
        <v>87</v>
      </c>
      <c r="AY236" s="18" t="s">
        <v>283</v>
      </c>
      <c r="BE236" s="217">
        <f>IF(N236="základná",J236,0)</f>
        <v>0</v>
      </c>
      <c r="BF236" s="217">
        <f>IF(N236="znížená",J236,0)</f>
        <v>0</v>
      </c>
      <c r="BG236" s="217">
        <f>IF(N236="zákl. prenesená",J236,0)</f>
        <v>0</v>
      </c>
      <c r="BH236" s="217">
        <f>IF(N236="zníž. prenesená",J236,0)</f>
        <v>0</v>
      </c>
      <c r="BI236" s="217">
        <f>IF(N236="nulová",J236,0)</f>
        <v>0</v>
      </c>
      <c r="BJ236" s="18" t="s">
        <v>87</v>
      </c>
      <c r="BK236" s="217">
        <f>ROUND(I236*H236,2)</f>
        <v>0</v>
      </c>
      <c r="BL236" s="18" t="s">
        <v>358</v>
      </c>
      <c r="BM236" s="216" t="s">
        <v>1365</v>
      </c>
    </row>
    <row r="237" s="2" customFormat="1" ht="24.15" customHeight="1">
      <c r="A237" s="37"/>
      <c r="B237" s="168"/>
      <c r="C237" s="204" t="s">
        <v>850</v>
      </c>
      <c r="D237" s="204" t="s">
        <v>285</v>
      </c>
      <c r="E237" s="205" t="s">
        <v>2995</v>
      </c>
      <c r="F237" s="206" t="s">
        <v>2996</v>
      </c>
      <c r="G237" s="207" t="s">
        <v>649</v>
      </c>
      <c r="H237" s="208">
        <v>17</v>
      </c>
      <c r="I237" s="209"/>
      <c r="J237" s="210">
        <f>ROUND(I237*H237,2)</f>
        <v>0</v>
      </c>
      <c r="K237" s="211"/>
      <c r="L237" s="38"/>
      <c r="M237" s="212" t="s">
        <v>1</v>
      </c>
      <c r="N237" s="213" t="s">
        <v>41</v>
      </c>
      <c r="O237" s="81"/>
      <c r="P237" s="214">
        <f>O237*H237</f>
        <v>0</v>
      </c>
      <c r="Q237" s="214">
        <v>0.0019029411764705901</v>
      </c>
      <c r="R237" s="214">
        <f>Q237*H237</f>
        <v>0.032350000000000032</v>
      </c>
      <c r="S237" s="214">
        <v>0</v>
      </c>
      <c r="T237" s="215">
        <f>S237*H237</f>
        <v>0</v>
      </c>
      <c r="U237" s="37"/>
      <c r="V237" s="37"/>
      <c r="W237" s="37"/>
      <c r="X237" s="37"/>
      <c r="Y237" s="37"/>
      <c r="Z237" s="37"/>
      <c r="AA237" s="37"/>
      <c r="AB237" s="37"/>
      <c r="AC237" s="37"/>
      <c r="AD237" s="37"/>
      <c r="AE237" s="37"/>
      <c r="AR237" s="216" t="s">
        <v>358</v>
      </c>
      <c r="AT237" s="216" t="s">
        <v>285</v>
      </c>
      <c r="AU237" s="216" t="s">
        <v>87</v>
      </c>
      <c r="AY237" s="18" t="s">
        <v>283</v>
      </c>
      <c r="BE237" s="217">
        <f>IF(N237="základná",J237,0)</f>
        <v>0</v>
      </c>
      <c r="BF237" s="217">
        <f>IF(N237="znížená",J237,0)</f>
        <v>0</v>
      </c>
      <c r="BG237" s="217">
        <f>IF(N237="zákl. prenesená",J237,0)</f>
        <v>0</v>
      </c>
      <c r="BH237" s="217">
        <f>IF(N237="zníž. prenesená",J237,0)</f>
        <v>0</v>
      </c>
      <c r="BI237" s="217">
        <f>IF(N237="nulová",J237,0)</f>
        <v>0</v>
      </c>
      <c r="BJ237" s="18" t="s">
        <v>87</v>
      </c>
      <c r="BK237" s="217">
        <f>ROUND(I237*H237,2)</f>
        <v>0</v>
      </c>
      <c r="BL237" s="18" t="s">
        <v>358</v>
      </c>
      <c r="BM237" s="216" t="s">
        <v>1380</v>
      </c>
    </row>
    <row r="238" s="2" customFormat="1" ht="24.15" customHeight="1">
      <c r="A238" s="37"/>
      <c r="B238" s="168"/>
      <c r="C238" s="204" t="s">
        <v>875</v>
      </c>
      <c r="D238" s="204" t="s">
        <v>285</v>
      </c>
      <c r="E238" s="205" t="s">
        <v>2997</v>
      </c>
      <c r="F238" s="206" t="s">
        <v>2998</v>
      </c>
      <c r="G238" s="207" t="s">
        <v>373</v>
      </c>
      <c r="H238" s="208">
        <v>70</v>
      </c>
      <c r="I238" s="209"/>
      <c r="J238" s="210">
        <f>ROUND(I238*H238,2)</f>
        <v>0</v>
      </c>
      <c r="K238" s="211"/>
      <c r="L238" s="38"/>
      <c r="M238" s="212" t="s">
        <v>1</v>
      </c>
      <c r="N238" s="213" t="s">
        <v>41</v>
      </c>
      <c r="O238" s="81"/>
      <c r="P238" s="214">
        <f>O238*H238</f>
        <v>0</v>
      </c>
      <c r="Q238" s="214">
        <v>3.0000000000000001E-05</v>
      </c>
      <c r="R238" s="214">
        <f>Q238*H238</f>
        <v>0.0020999999999999999</v>
      </c>
      <c r="S238" s="214">
        <v>0</v>
      </c>
      <c r="T238" s="215">
        <f>S238*H238</f>
        <v>0</v>
      </c>
      <c r="U238" s="37"/>
      <c r="V238" s="37"/>
      <c r="W238" s="37"/>
      <c r="X238" s="37"/>
      <c r="Y238" s="37"/>
      <c r="Z238" s="37"/>
      <c r="AA238" s="37"/>
      <c r="AB238" s="37"/>
      <c r="AC238" s="37"/>
      <c r="AD238" s="37"/>
      <c r="AE238" s="37"/>
      <c r="AR238" s="216" t="s">
        <v>358</v>
      </c>
      <c r="AT238" s="216" t="s">
        <v>285</v>
      </c>
      <c r="AU238" s="216" t="s">
        <v>87</v>
      </c>
      <c r="AY238" s="18" t="s">
        <v>283</v>
      </c>
      <c r="BE238" s="217">
        <f>IF(N238="základná",J238,0)</f>
        <v>0</v>
      </c>
      <c r="BF238" s="217">
        <f>IF(N238="znížená",J238,0)</f>
        <v>0</v>
      </c>
      <c r="BG238" s="217">
        <f>IF(N238="zákl. prenesená",J238,0)</f>
        <v>0</v>
      </c>
      <c r="BH238" s="217">
        <f>IF(N238="zníž. prenesená",J238,0)</f>
        <v>0</v>
      </c>
      <c r="BI238" s="217">
        <f>IF(N238="nulová",J238,0)</f>
        <v>0</v>
      </c>
      <c r="BJ238" s="18" t="s">
        <v>87</v>
      </c>
      <c r="BK238" s="217">
        <f>ROUND(I238*H238,2)</f>
        <v>0</v>
      </c>
      <c r="BL238" s="18" t="s">
        <v>358</v>
      </c>
      <c r="BM238" s="216" t="s">
        <v>1389</v>
      </c>
    </row>
    <row r="239" s="2" customFormat="1" ht="24.15" customHeight="1">
      <c r="A239" s="37"/>
      <c r="B239" s="168"/>
      <c r="C239" s="242" t="s">
        <v>880</v>
      </c>
      <c r="D239" s="242" t="s">
        <v>582</v>
      </c>
      <c r="E239" s="243" t="s">
        <v>2999</v>
      </c>
      <c r="F239" s="244" t="s">
        <v>3000</v>
      </c>
      <c r="G239" s="245" t="s">
        <v>373</v>
      </c>
      <c r="H239" s="246">
        <v>70</v>
      </c>
      <c r="I239" s="247"/>
      <c r="J239" s="248">
        <f>ROUND(I239*H239,2)</f>
        <v>0</v>
      </c>
      <c r="K239" s="249"/>
      <c r="L239" s="250"/>
      <c r="M239" s="251" t="s">
        <v>1</v>
      </c>
      <c r="N239" s="252" t="s">
        <v>41</v>
      </c>
      <c r="O239" s="81"/>
      <c r="P239" s="214">
        <f>O239*H239</f>
        <v>0</v>
      </c>
      <c r="Q239" s="214">
        <v>0.00023000000000000001</v>
      </c>
      <c r="R239" s="214">
        <f>Q239*H239</f>
        <v>0.0161</v>
      </c>
      <c r="S239" s="214">
        <v>0</v>
      </c>
      <c r="T239" s="215">
        <f>S239*H239</f>
        <v>0</v>
      </c>
      <c r="U239" s="37"/>
      <c r="V239" s="37"/>
      <c r="W239" s="37"/>
      <c r="X239" s="37"/>
      <c r="Y239" s="37"/>
      <c r="Z239" s="37"/>
      <c r="AA239" s="37"/>
      <c r="AB239" s="37"/>
      <c r="AC239" s="37"/>
      <c r="AD239" s="37"/>
      <c r="AE239" s="37"/>
      <c r="AR239" s="216" t="s">
        <v>473</v>
      </c>
      <c r="AT239" s="216" t="s">
        <v>582</v>
      </c>
      <c r="AU239" s="216" t="s">
        <v>87</v>
      </c>
      <c r="AY239" s="18" t="s">
        <v>283</v>
      </c>
      <c r="BE239" s="217">
        <f>IF(N239="základná",J239,0)</f>
        <v>0</v>
      </c>
      <c r="BF239" s="217">
        <f>IF(N239="znížená",J239,0)</f>
        <v>0</v>
      </c>
      <c r="BG239" s="217">
        <f>IF(N239="zákl. prenesená",J239,0)</f>
        <v>0</v>
      </c>
      <c r="BH239" s="217">
        <f>IF(N239="zníž. prenesená",J239,0)</f>
        <v>0</v>
      </c>
      <c r="BI239" s="217">
        <f>IF(N239="nulová",J239,0)</f>
        <v>0</v>
      </c>
      <c r="BJ239" s="18" t="s">
        <v>87</v>
      </c>
      <c r="BK239" s="217">
        <f>ROUND(I239*H239,2)</f>
        <v>0</v>
      </c>
      <c r="BL239" s="18" t="s">
        <v>358</v>
      </c>
      <c r="BM239" s="216" t="s">
        <v>1403</v>
      </c>
    </row>
    <row r="240" s="2" customFormat="1" ht="33" customHeight="1">
      <c r="A240" s="37"/>
      <c r="B240" s="168"/>
      <c r="C240" s="204" t="s">
        <v>887</v>
      </c>
      <c r="D240" s="204" t="s">
        <v>285</v>
      </c>
      <c r="E240" s="205" t="s">
        <v>3001</v>
      </c>
      <c r="F240" s="206" t="s">
        <v>3002</v>
      </c>
      <c r="G240" s="207" t="s">
        <v>373</v>
      </c>
      <c r="H240" s="208">
        <v>150</v>
      </c>
      <c r="I240" s="209"/>
      <c r="J240" s="210">
        <f>ROUND(I240*H240,2)</f>
        <v>0</v>
      </c>
      <c r="K240" s="211"/>
      <c r="L240" s="38"/>
      <c r="M240" s="212" t="s">
        <v>1</v>
      </c>
      <c r="N240" s="213" t="s">
        <v>41</v>
      </c>
      <c r="O240" s="81"/>
      <c r="P240" s="214">
        <f>O240*H240</f>
        <v>0</v>
      </c>
      <c r="Q240" s="214">
        <v>4.0000000000000003E-05</v>
      </c>
      <c r="R240" s="214">
        <f>Q240*H240</f>
        <v>0.0060000000000000001</v>
      </c>
      <c r="S240" s="214">
        <v>0</v>
      </c>
      <c r="T240" s="215">
        <f>S240*H240</f>
        <v>0</v>
      </c>
      <c r="U240" s="37"/>
      <c r="V240" s="37"/>
      <c r="W240" s="37"/>
      <c r="X240" s="37"/>
      <c r="Y240" s="37"/>
      <c r="Z240" s="37"/>
      <c r="AA240" s="37"/>
      <c r="AB240" s="37"/>
      <c r="AC240" s="37"/>
      <c r="AD240" s="37"/>
      <c r="AE240" s="37"/>
      <c r="AR240" s="216" t="s">
        <v>358</v>
      </c>
      <c r="AT240" s="216" t="s">
        <v>285</v>
      </c>
      <c r="AU240" s="216" t="s">
        <v>87</v>
      </c>
      <c r="AY240" s="18" t="s">
        <v>283</v>
      </c>
      <c r="BE240" s="217">
        <f>IF(N240="základná",J240,0)</f>
        <v>0</v>
      </c>
      <c r="BF240" s="217">
        <f>IF(N240="znížená",J240,0)</f>
        <v>0</v>
      </c>
      <c r="BG240" s="217">
        <f>IF(N240="zákl. prenesená",J240,0)</f>
        <v>0</v>
      </c>
      <c r="BH240" s="217">
        <f>IF(N240="zníž. prenesená",J240,0)</f>
        <v>0</v>
      </c>
      <c r="BI240" s="217">
        <f>IF(N240="nulová",J240,0)</f>
        <v>0</v>
      </c>
      <c r="BJ240" s="18" t="s">
        <v>87</v>
      </c>
      <c r="BK240" s="217">
        <f>ROUND(I240*H240,2)</f>
        <v>0</v>
      </c>
      <c r="BL240" s="18" t="s">
        <v>358</v>
      </c>
      <c r="BM240" s="216" t="s">
        <v>1415</v>
      </c>
    </row>
    <row r="241" s="2" customFormat="1" ht="33" customHeight="1">
      <c r="A241" s="37"/>
      <c r="B241" s="168"/>
      <c r="C241" s="204" t="s">
        <v>898</v>
      </c>
      <c r="D241" s="204" t="s">
        <v>285</v>
      </c>
      <c r="E241" s="205" t="s">
        <v>3003</v>
      </c>
      <c r="F241" s="206" t="s">
        <v>3004</v>
      </c>
      <c r="G241" s="207" t="s">
        <v>373</v>
      </c>
      <c r="H241" s="208">
        <v>150</v>
      </c>
      <c r="I241" s="209"/>
      <c r="J241" s="210">
        <f>ROUND(I241*H241,2)</f>
        <v>0</v>
      </c>
      <c r="K241" s="211"/>
      <c r="L241" s="38"/>
      <c r="M241" s="212" t="s">
        <v>1</v>
      </c>
      <c r="N241" s="213" t="s">
        <v>41</v>
      </c>
      <c r="O241" s="81"/>
      <c r="P241" s="214">
        <f>O241*H241</f>
        <v>0</v>
      </c>
      <c r="Q241" s="214">
        <v>8.0000000000000007E-05</v>
      </c>
      <c r="R241" s="214">
        <f>Q241*H241</f>
        <v>0.012</v>
      </c>
      <c r="S241" s="214">
        <v>0</v>
      </c>
      <c r="T241" s="215">
        <f>S241*H241</f>
        <v>0</v>
      </c>
      <c r="U241" s="37"/>
      <c r="V241" s="37"/>
      <c r="W241" s="37"/>
      <c r="X241" s="37"/>
      <c r="Y241" s="37"/>
      <c r="Z241" s="37"/>
      <c r="AA241" s="37"/>
      <c r="AB241" s="37"/>
      <c r="AC241" s="37"/>
      <c r="AD241" s="37"/>
      <c r="AE241" s="37"/>
      <c r="AR241" s="216" t="s">
        <v>358</v>
      </c>
      <c r="AT241" s="216" t="s">
        <v>285</v>
      </c>
      <c r="AU241" s="216" t="s">
        <v>87</v>
      </c>
      <c r="AY241" s="18" t="s">
        <v>283</v>
      </c>
      <c r="BE241" s="217">
        <f>IF(N241="základná",J241,0)</f>
        <v>0</v>
      </c>
      <c r="BF241" s="217">
        <f>IF(N241="znížená",J241,0)</f>
        <v>0</v>
      </c>
      <c r="BG241" s="217">
        <f>IF(N241="zákl. prenesená",J241,0)</f>
        <v>0</v>
      </c>
      <c r="BH241" s="217">
        <f>IF(N241="zníž. prenesená",J241,0)</f>
        <v>0</v>
      </c>
      <c r="BI241" s="217">
        <f>IF(N241="nulová",J241,0)</f>
        <v>0</v>
      </c>
      <c r="BJ241" s="18" t="s">
        <v>87</v>
      </c>
      <c r="BK241" s="217">
        <f>ROUND(I241*H241,2)</f>
        <v>0</v>
      </c>
      <c r="BL241" s="18" t="s">
        <v>358</v>
      </c>
      <c r="BM241" s="216" t="s">
        <v>1424</v>
      </c>
    </row>
    <row r="242" s="2" customFormat="1" ht="16.5" customHeight="1">
      <c r="A242" s="37"/>
      <c r="B242" s="168"/>
      <c r="C242" s="204" t="s">
        <v>904</v>
      </c>
      <c r="D242" s="204" t="s">
        <v>285</v>
      </c>
      <c r="E242" s="205" t="s">
        <v>3005</v>
      </c>
      <c r="F242" s="206" t="s">
        <v>3006</v>
      </c>
      <c r="G242" s="207" t="s">
        <v>373</v>
      </c>
      <c r="H242" s="208">
        <v>3</v>
      </c>
      <c r="I242" s="209"/>
      <c r="J242" s="210">
        <f>ROUND(I242*H242,2)</f>
        <v>0</v>
      </c>
      <c r="K242" s="211"/>
      <c r="L242" s="38"/>
      <c r="M242" s="212" t="s">
        <v>1</v>
      </c>
      <c r="N242" s="213" t="s">
        <v>41</v>
      </c>
      <c r="O242" s="81"/>
      <c r="P242" s="214">
        <f>O242*H242</f>
        <v>0</v>
      </c>
      <c r="Q242" s="214">
        <v>0</v>
      </c>
      <c r="R242" s="214">
        <f>Q242*H242</f>
        <v>0</v>
      </c>
      <c r="S242" s="214">
        <v>0</v>
      </c>
      <c r="T242" s="215">
        <f>S242*H242</f>
        <v>0</v>
      </c>
      <c r="U242" s="37"/>
      <c r="V242" s="37"/>
      <c r="W242" s="37"/>
      <c r="X242" s="37"/>
      <c r="Y242" s="37"/>
      <c r="Z242" s="37"/>
      <c r="AA242" s="37"/>
      <c r="AB242" s="37"/>
      <c r="AC242" s="37"/>
      <c r="AD242" s="37"/>
      <c r="AE242" s="37"/>
      <c r="AR242" s="216" t="s">
        <v>358</v>
      </c>
      <c r="AT242" s="216" t="s">
        <v>285</v>
      </c>
      <c r="AU242" s="216" t="s">
        <v>87</v>
      </c>
      <c r="AY242" s="18" t="s">
        <v>283</v>
      </c>
      <c r="BE242" s="217">
        <f>IF(N242="základná",J242,0)</f>
        <v>0</v>
      </c>
      <c r="BF242" s="217">
        <f>IF(N242="znížená",J242,0)</f>
        <v>0</v>
      </c>
      <c r="BG242" s="217">
        <f>IF(N242="zákl. prenesená",J242,0)</f>
        <v>0</v>
      </c>
      <c r="BH242" s="217">
        <f>IF(N242="zníž. prenesená",J242,0)</f>
        <v>0</v>
      </c>
      <c r="BI242" s="217">
        <f>IF(N242="nulová",J242,0)</f>
        <v>0</v>
      </c>
      <c r="BJ242" s="18" t="s">
        <v>87</v>
      </c>
      <c r="BK242" s="217">
        <f>ROUND(I242*H242,2)</f>
        <v>0</v>
      </c>
      <c r="BL242" s="18" t="s">
        <v>358</v>
      </c>
      <c r="BM242" s="216" t="s">
        <v>1433</v>
      </c>
    </row>
    <row r="243" s="2" customFormat="1" ht="24.15" customHeight="1">
      <c r="A243" s="37"/>
      <c r="B243" s="168"/>
      <c r="C243" s="204" t="s">
        <v>908</v>
      </c>
      <c r="D243" s="204" t="s">
        <v>285</v>
      </c>
      <c r="E243" s="205" t="s">
        <v>3007</v>
      </c>
      <c r="F243" s="206" t="s">
        <v>3008</v>
      </c>
      <c r="G243" s="207" t="s">
        <v>3009</v>
      </c>
      <c r="H243" s="208">
        <v>13</v>
      </c>
      <c r="I243" s="209"/>
      <c r="J243" s="210">
        <f>ROUND(I243*H243,2)</f>
        <v>0</v>
      </c>
      <c r="K243" s="211"/>
      <c r="L243" s="38"/>
      <c r="M243" s="212" t="s">
        <v>1</v>
      </c>
      <c r="N243" s="213" t="s">
        <v>41</v>
      </c>
      <c r="O243" s="81"/>
      <c r="P243" s="214">
        <f>O243*H243</f>
        <v>0</v>
      </c>
      <c r="Q243" s="214">
        <v>6.0000000000000002E-05</v>
      </c>
      <c r="R243" s="214">
        <f>Q243*H243</f>
        <v>0.00077999999999999999</v>
      </c>
      <c r="S243" s="214">
        <v>0</v>
      </c>
      <c r="T243" s="215">
        <f>S243*H243</f>
        <v>0</v>
      </c>
      <c r="U243" s="37"/>
      <c r="V243" s="37"/>
      <c r="W243" s="37"/>
      <c r="X243" s="37"/>
      <c r="Y243" s="37"/>
      <c r="Z243" s="37"/>
      <c r="AA243" s="37"/>
      <c r="AB243" s="37"/>
      <c r="AC243" s="37"/>
      <c r="AD243" s="37"/>
      <c r="AE243" s="37"/>
      <c r="AR243" s="216" t="s">
        <v>358</v>
      </c>
      <c r="AT243" s="216" t="s">
        <v>285</v>
      </c>
      <c r="AU243" s="216" t="s">
        <v>87</v>
      </c>
      <c r="AY243" s="18" t="s">
        <v>283</v>
      </c>
      <c r="BE243" s="217">
        <f>IF(N243="základná",J243,0)</f>
        <v>0</v>
      </c>
      <c r="BF243" s="217">
        <f>IF(N243="znížená",J243,0)</f>
        <v>0</v>
      </c>
      <c r="BG243" s="217">
        <f>IF(N243="zákl. prenesená",J243,0)</f>
        <v>0</v>
      </c>
      <c r="BH243" s="217">
        <f>IF(N243="zníž. prenesená",J243,0)</f>
        <v>0</v>
      </c>
      <c r="BI243" s="217">
        <f>IF(N243="nulová",J243,0)</f>
        <v>0</v>
      </c>
      <c r="BJ243" s="18" t="s">
        <v>87</v>
      </c>
      <c r="BK243" s="217">
        <f>ROUND(I243*H243,2)</f>
        <v>0</v>
      </c>
      <c r="BL243" s="18" t="s">
        <v>358</v>
      </c>
      <c r="BM243" s="216" t="s">
        <v>1446</v>
      </c>
    </row>
    <row r="244" s="2" customFormat="1" ht="33" customHeight="1">
      <c r="A244" s="37"/>
      <c r="B244" s="168"/>
      <c r="C244" s="242" t="s">
        <v>913</v>
      </c>
      <c r="D244" s="242" t="s">
        <v>582</v>
      </c>
      <c r="E244" s="243" t="s">
        <v>3010</v>
      </c>
      <c r="F244" s="244" t="s">
        <v>3011</v>
      </c>
      <c r="G244" s="245" t="s">
        <v>373</v>
      </c>
      <c r="H244" s="246">
        <v>13</v>
      </c>
      <c r="I244" s="247"/>
      <c r="J244" s="248">
        <f>ROUND(I244*H244,2)</f>
        <v>0</v>
      </c>
      <c r="K244" s="249"/>
      <c r="L244" s="250"/>
      <c r="M244" s="251" t="s">
        <v>1</v>
      </c>
      <c r="N244" s="252" t="s">
        <v>41</v>
      </c>
      <c r="O244" s="81"/>
      <c r="P244" s="214">
        <f>O244*H244</f>
        <v>0</v>
      </c>
      <c r="Q244" s="214">
        <v>0.00013999999999999999</v>
      </c>
      <c r="R244" s="214">
        <f>Q244*H244</f>
        <v>0.0018199999999999998</v>
      </c>
      <c r="S244" s="214">
        <v>0</v>
      </c>
      <c r="T244" s="215">
        <f>S244*H244</f>
        <v>0</v>
      </c>
      <c r="U244" s="37"/>
      <c r="V244" s="37"/>
      <c r="W244" s="37"/>
      <c r="X244" s="37"/>
      <c r="Y244" s="37"/>
      <c r="Z244" s="37"/>
      <c r="AA244" s="37"/>
      <c r="AB244" s="37"/>
      <c r="AC244" s="37"/>
      <c r="AD244" s="37"/>
      <c r="AE244" s="37"/>
      <c r="AR244" s="216" t="s">
        <v>473</v>
      </c>
      <c r="AT244" s="216" t="s">
        <v>582</v>
      </c>
      <c r="AU244" s="216" t="s">
        <v>87</v>
      </c>
      <c r="AY244" s="18" t="s">
        <v>283</v>
      </c>
      <c r="BE244" s="217">
        <f>IF(N244="základná",J244,0)</f>
        <v>0</v>
      </c>
      <c r="BF244" s="217">
        <f>IF(N244="znížená",J244,0)</f>
        <v>0</v>
      </c>
      <c r="BG244" s="217">
        <f>IF(N244="zákl. prenesená",J244,0)</f>
        <v>0</v>
      </c>
      <c r="BH244" s="217">
        <f>IF(N244="zníž. prenesená",J244,0)</f>
        <v>0</v>
      </c>
      <c r="BI244" s="217">
        <f>IF(N244="nulová",J244,0)</f>
        <v>0</v>
      </c>
      <c r="BJ244" s="18" t="s">
        <v>87</v>
      </c>
      <c r="BK244" s="217">
        <f>ROUND(I244*H244,2)</f>
        <v>0</v>
      </c>
      <c r="BL244" s="18" t="s">
        <v>358</v>
      </c>
      <c r="BM244" s="216" t="s">
        <v>1469</v>
      </c>
    </row>
    <row r="245" s="2" customFormat="1" ht="24.15" customHeight="1">
      <c r="A245" s="37"/>
      <c r="B245" s="168"/>
      <c r="C245" s="204" t="s">
        <v>917</v>
      </c>
      <c r="D245" s="204" t="s">
        <v>285</v>
      </c>
      <c r="E245" s="205" t="s">
        <v>3012</v>
      </c>
      <c r="F245" s="206" t="s">
        <v>3013</v>
      </c>
      <c r="G245" s="207" t="s">
        <v>373</v>
      </c>
      <c r="H245" s="208">
        <v>25</v>
      </c>
      <c r="I245" s="209"/>
      <c r="J245" s="210">
        <f>ROUND(I245*H245,2)</f>
        <v>0</v>
      </c>
      <c r="K245" s="211"/>
      <c r="L245" s="38"/>
      <c r="M245" s="212" t="s">
        <v>1</v>
      </c>
      <c r="N245" s="213" t="s">
        <v>41</v>
      </c>
      <c r="O245" s="81"/>
      <c r="P245" s="214">
        <f>O245*H245</f>
        <v>0</v>
      </c>
      <c r="Q245" s="214">
        <v>0</v>
      </c>
      <c r="R245" s="214">
        <f>Q245*H245</f>
        <v>0</v>
      </c>
      <c r="S245" s="214">
        <v>0</v>
      </c>
      <c r="T245" s="215">
        <f>S245*H245</f>
        <v>0</v>
      </c>
      <c r="U245" s="37"/>
      <c r="V245" s="37"/>
      <c r="W245" s="37"/>
      <c r="X245" s="37"/>
      <c r="Y245" s="37"/>
      <c r="Z245" s="37"/>
      <c r="AA245" s="37"/>
      <c r="AB245" s="37"/>
      <c r="AC245" s="37"/>
      <c r="AD245" s="37"/>
      <c r="AE245" s="37"/>
      <c r="AR245" s="216" t="s">
        <v>358</v>
      </c>
      <c r="AT245" s="216" t="s">
        <v>285</v>
      </c>
      <c r="AU245" s="216" t="s">
        <v>87</v>
      </c>
      <c r="AY245" s="18" t="s">
        <v>283</v>
      </c>
      <c r="BE245" s="217">
        <f>IF(N245="základná",J245,0)</f>
        <v>0</v>
      </c>
      <c r="BF245" s="217">
        <f>IF(N245="znížená",J245,0)</f>
        <v>0</v>
      </c>
      <c r="BG245" s="217">
        <f>IF(N245="zákl. prenesená",J245,0)</f>
        <v>0</v>
      </c>
      <c r="BH245" s="217">
        <f>IF(N245="zníž. prenesená",J245,0)</f>
        <v>0</v>
      </c>
      <c r="BI245" s="217">
        <f>IF(N245="nulová",J245,0)</f>
        <v>0</v>
      </c>
      <c r="BJ245" s="18" t="s">
        <v>87</v>
      </c>
      <c r="BK245" s="217">
        <f>ROUND(I245*H245,2)</f>
        <v>0</v>
      </c>
      <c r="BL245" s="18" t="s">
        <v>358</v>
      </c>
      <c r="BM245" s="216" t="s">
        <v>1479</v>
      </c>
    </row>
    <row r="246" s="2" customFormat="1" ht="24.15" customHeight="1">
      <c r="A246" s="37"/>
      <c r="B246" s="168"/>
      <c r="C246" s="204" t="s">
        <v>922</v>
      </c>
      <c r="D246" s="204" t="s">
        <v>285</v>
      </c>
      <c r="E246" s="205" t="s">
        <v>3014</v>
      </c>
      <c r="F246" s="206" t="s">
        <v>3015</v>
      </c>
      <c r="G246" s="207" t="s">
        <v>373</v>
      </c>
      <c r="H246" s="208">
        <v>12</v>
      </c>
      <c r="I246" s="209"/>
      <c r="J246" s="210">
        <f>ROUND(I246*H246,2)</f>
        <v>0</v>
      </c>
      <c r="K246" s="211"/>
      <c r="L246" s="38"/>
      <c r="M246" s="212" t="s">
        <v>1</v>
      </c>
      <c r="N246" s="213" t="s">
        <v>41</v>
      </c>
      <c r="O246" s="81"/>
      <c r="P246" s="214">
        <f>O246*H246</f>
        <v>0</v>
      </c>
      <c r="Q246" s="214">
        <v>2.0000000000000002E-05</v>
      </c>
      <c r="R246" s="214">
        <f>Q246*H246</f>
        <v>0.00024000000000000003</v>
      </c>
      <c r="S246" s="214">
        <v>0</v>
      </c>
      <c r="T246" s="215">
        <f>S246*H246</f>
        <v>0</v>
      </c>
      <c r="U246" s="37"/>
      <c r="V246" s="37"/>
      <c r="W246" s="37"/>
      <c r="X246" s="37"/>
      <c r="Y246" s="37"/>
      <c r="Z246" s="37"/>
      <c r="AA246" s="37"/>
      <c r="AB246" s="37"/>
      <c r="AC246" s="37"/>
      <c r="AD246" s="37"/>
      <c r="AE246" s="37"/>
      <c r="AR246" s="216" t="s">
        <v>358</v>
      </c>
      <c r="AT246" s="216" t="s">
        <v>285</v>
      </c>
      <c r="AU246" s="216" t="s">
        <v>87</v>
      </c>
      <c r="AY246" s="18" t="s">
        <v>283</v>
      </c>
      <c r="BE246" s="217">
        <f>IF(N246="základná",J246,0)</f>
        <v>0</v>
      </c>
      <c r="BF246" s="217">
        <f>IF(N246="znížená",J246,0)</f>
        <v>0</v>
      </c>
      <c r="BG246" s="217">
        <f>IF(N246="zákl. prenesená",J246,0)</f>
        <v>0</v>
      </c>
      <c r="BH246" s="217">
        <f>IF(N246="zníž. prenesená",J246,0)</f>
        <v>0</v>
      </c>
      <c r="BI246" s="217">
        <f>IF(N246="nulová",J246,0)</f>
        <v>0</v>
      </c>
      <c r="BJ246" s="18" t="s">
        <v>87</v>
      </c>
      <c r="BK246" s="217">
        <f>ROUND(I246*H246,2)</f>
        <v>0</v>
      </c>
      <c r="BL246" s="18" t="s">
        <v>358</v>
      </c>
      <c r="BM246" s="216" t="s">
        <v>1489</v>
      </c>
    </row>
    <row r="247" s="2" customFormat="1" ht="16.5" customHeight="1">
      <c r="A247" s="37"/>
      <c r="B247" s="168"/>
      <c r="C247" s="242" t="s">
        <v>926</v>
      </c>
      <c r="D247" s="242" t="s">
        <v>582</v>
      </c>
      <c r="E247" s="243" t="s">
        <v>3016</v>
      </c>
      <c r="F247" s="244" t="s">
        <v>3017</v>
      </c>
      <c r="G247" s="245" t="s">
        <v>373</v>
      </c>
      <c r="H247" s="246">
        <v>12</v>
      </c>
      <c r="I247" s="247"/>
      <c r="J247" s="248">
        <f>ROUND(I247*H247,2)</f>
        <v>0</v>
      </c>
      <c r="K247" s="249"/>
      <c r="L247" s="250"/>
      <c r="M247" s="251" t="s">
        <v>1</v>
      </c>
      <c r="N247" s="252" t="s">
        <v>41</v>
      </c>
      <c r="O247" s="81"/>
      <c r="P247" s="214">
        <f>O247*H247</f>
        <v>0</v>
      </c>
      <c r="Q247" s="214">
        <v>8.0000000000000007E-05</v>
      </c>
      <c r="R247" s="214">
        <f>Q247*H247</f>
        <v>0.00096000000000000013</v>
      </c>
      <c r="S247" s="214">
        <v>0</v>
      </c>
      <c r="T247" s="215">
        <f>S247*H247</f>
        <v>0</v>
      </c>
      <c r="U247" s="37"/>
      <c r="V247" s="37"/>
      <c r="W247" s="37"/>
      <c r="X247" s="37"/>
      <c r="Y247" s="37"/>
      <c r="Z247" s="37"/>
      <c r="AA247" s="37"/>
      <c r="AB247" s="37"/>
      <c r="AC247" s="37"/>
      <c r="AD247" s="37"/>
      <c r="AE247" s="37"/>
      <c r="AR247" s="216" t="s">
        <v>473</v>
      </c>
      <c r="AT247" s="216" t="s">
        <v>582</v>
      </c>
      <c r="AU247" s="216" t="s">
        <v>87</v>
      </c>
      <c r="AY247" s="18" t="s">
        <v>283</v>
      </c>
      <c r="BE247" s="217">
        <f>IF(N247="základná",J247,0)</f>
        <v>0</v>
      </c>
      <c r="BF247" s="217">
        <f>IF(N247="znížená",J247,0)</f>
        <v>0</v>
      </c>
      <c r="BG247" s="217">
        <f>IF(N247="zákl. prenesená",J247,0)</f>
        <v>0</v>
      </c>
      <c r="BH247" s="217">
        <f>IF(N247="zníž. prenesená",J247,0)</f>
        <v>0</v>
      </c>
      <c r="BI247" s="217">
        <f>IF(N247="nulová",J247,0)</f>
        <v>0</v>
      </c>
      <c r="BJ247" s="18" t="s">
        <v>87</v>
      </c>
      <c r="BK247" s="217">
        <f>ROUND(I247*H247,2)</f>
        <v>0</v>
      </c>
      <c r="BL247" s="18" t="s">
        <v>358</v>
      </c>
      <c r="BM247" s="216" t="s">
        <v>1498</v>
      </c>
    </row>
    <row r="248" s="2" customFormat="1" ht="24.15" customHeight="1">
      <c r="A248" s="37"/>
      <c r="B248" s="168"/>
      <c r="C248" s="204" t="s">
        <v>951</v>
      </c>
      <c r="D248" s="204" t="s">
        <v>285</v>
      </c>
      <c r="E248" s="205" t="s">
        <v>4493</v>
      </c>
      <c r="F248" s="206" t="s">
        <v>4494</v>
      </c>
      <c r="G248" s="207" t="s">
        <v>373</v>
      </c>
      <c r="H248" s="208">
        <v>12</v>
      </c>
      <c r="I248" s="209"/>
      <c r="J248" s="210">
        <f>ROUND(I248*H248,2)</f>
        <v>0</v>
      </c>
      <c r="K248" s="211"/>
      <c r="L248" s="38"/>
      <c r="M248" s="212" t="s">
        <v>1</v>
      </c>
      <c r="N248" s="213" t="s">
        <v>41</v>
      </c>
      <c r="O248" s="81"/>
      <c r="P248" s="214">
        <f>O248*H248</f>
        <v>0</v>
      </c>
      <c r="Q248" s="214">
        <v>4.58333333333333E-05</v>
      </c>
      <c r="R248" s="214">
        <f>Q248*H248</f>
        <v>0.0005499999999999996</v>
      </c>
      <c r="S248" s="214">
        <v>0</v>
      </c>
      <c r="T248" s="215">
        <f>S248*H248</f>
        <v>0</v>
      </c>
      <c r="U248" s="37"/>
      <c r="V248" s="37"/>
      <c r="W248" s="37"/>
      <c r="X248" s="37"/>
      <c r="Y248" s="37"/>
      <c r="Z248" s="37"/>
      <c r="AA248" s="37"/>
      <c r="AB248" s="37"/>
      <c r="AC248" s="37"/>
      <c r="AD248" s="37"/>
      <c r="AE248" s="37"/>
      <c r="AR248" s="216" t="s">
        <v>358</v>
      </c>
      <c r="AT248" s="216" t="s">
        <v>285</v>
      </c>
      <c r="AU248" s="216" t="s">
        <v>87</v>
      </c>
      <c r="AY248" s="18" t="s">
        <v>283</v>
      </c>
      <c r="BE248" s="217">
        <f>IF(N248="základná",J248,0)</f>
        <v>0</v>
      </c>
      <c r="BF248" s="217">
        <f>IF(N248="znížená",J248,0)</f>
        <v>0</v>
      </c>
      <c r="BG248" s="217">
        <f>IF(N248="zákl. prenesená",J248,0)</f>
        <v>0</v>
      </c>
      <c r="BH248" s="217">
        <f>IF(N248="zníž. prenesená",J248,0)</f>
        <v>0</v>
      </c>
      <c r="BI248" s="217">
        <f>IF(N248="nulová",J248,0)</f>
        <v>0</v>
      </c>
      <c r="BJ248" s="18" t="s">
        <v>87</v>
      </c>
      <c r="BK248" s="217">
        <f>ROUND(I248*H248,2)</f>
        <v>0</v>
      </c>
      <c r="BL248" s="18" t="s">
        <v>358</v>
      </c>
      <c r="BM248" s="216" t="s">
        <v>1506</v>
      </c>
    </row>
    <row r="249" s="2" customFormat="1" ht="16.5" customHeight="1">
      <c r="A249" s="37"/>
      <c r="B249" s="168"/>
      <c r="C249" s="242" t="s">
        <v>959</v>
      </c>
      <c r="D249" s="242" t="s">
        <v>582</v>
      </c>
      <c r="E249" s="243" t="s">
        <v>4495</v>
      </c>
      <c r="F249" s="244" t="s">
        <v>4496</v>
      </c>
      <c r="G249" s="245" t="s">
        <v>373</v>
      </c>
      <c r="H249" s="246">
        <v>12</v>
      </c>
      <c r="I249" s="247"/>
      <c r="J249" s="248">
        <f>ROUND(I249*H249,2)</f>
        <v>0</v>
      </c>
      <c r="K249" s="249"/>
      <c r="L249" s="250"/>
      <c r="M249" s="251" t="s">
        <v>1</v>
      </c>
      <c r="N249" s="252" t="s">
        <v>41</v>
      </c>
      <c r="O249" s="81"/>
      <c r="P249" s="214">
        <f>O249*H249</f>
        <v>0</v>
      </c>
      <c r="Q249" s="214">
        <v>0.00010000000000000001</v>
      </c>
      <c r="R249" s="214">
        <f>Q249*H249</f>
        <v>0.0012000000000000001</v>
      </c>
      <c r="S249" s="214">
        <v>0</v>
      </c>
      <c r="T249" s="215">
        <f>S249*H249</f>
        <v>0</v>
      </c>
      <c r="U249" s="37"/>
      <c r="V249" s="37"/>
      <c r="W249" s="37"/>
      <c r="X249" s="37"/>
      <c r="Y249" s="37"/>
      <c r="Z249" s="37"/>
      <c r="AA249" s="37"/>
      <c r="AB249" s="37"/>
      <c r="AC249" s="37"/>
      <c r="AD249" s="37"/>
      <c r="AE249" s="37"/>
      <c r="AR249" s="216" t="s">
        <v>473</v>
      </c>
      <c r="AT249" s="216" t="s">
        <v>582</v>
      </c>
      <c r="AU249" s="216" t="s">
        <v>87</v>
      </c>
      <c r="AY249" s="18" t="s">
        <v>283</v>
      </c>
      <c r="BE249" s="217">
        <f>IF(N249="základná",J249,0)</f>
        <v>0</v>
      </c>
      <c r="BF249" s="217">
        <f>IF(N249="znížená",J249,0)</f>
        <v>0</v>
      </c>
      <c r="BG249" s="217">
        <f>IF(N249="zákl. prenesená",J249,0)</f>
        <v>0</v>
      </c>
      <c r="BH249" s="217">
        <f>IF(N249="zníž. prenesená",J249,0)</f>
        <v>0</v>
      </c>
      <c r="BI249" s="217">
        <f>IF(N249="nulová",J249,0)</f>
        <v>0</v>
      </c>
      <c r="BJ249" s="18" t="s">
        <v>87</v>
      </c>
      <c r="BK249" s="217">
        <f>ROUND(I249*H249,2)</f>
        <v>0</v>
      </c>
      <c r="BL249" s="18" t="s">
        <v>358</v>
      </c>
      <c r="BM249" s="216" t="s">
        <v>1514</v>
      </c>
    </row>
    <row r="250" s="2" customFormat="1" ht="24.15" customHeight="1">
      <c r="A250" s="37"/>
      <c r="B250" s="168"/>
      <c r="C250" s="204" t="s">
        <v>963</v>
      </c>
      <c r="D250" s="204" t="s">
        <v>285</v>
      </c>
      <c r="E250" s="205" t="s">
        <v>3018</v>
      </c>
      <c r="F250" s="206" t="s">
        <v>3019</v>
      </c>
      <c r="G250" s="207" t="s">
        <v>373</v>
      </c>
      <c r="H250" s="208">
        <v>7</v>
      </c>
      <c r="I250" s="209"/>
      <c r="J250" s="210">
        <f>ROUND(I250*H250,2)</f>
        <v>0</v>
      </c>
      <c r="K250" s="211"/>
      <c r="L250" s="38"/>
      <c r="M250" s="212" t="s">
        <v>1</v>
      </c>
      <c r="N250" s="213" t="s">
        <v>41</v>
      </c>
      <c r="O250" s="81"/>
      <c r="P250" s="214">
        <f>O250*H250</f>
        <v>0</v>
      </c>
      <c r="Q250" s="214">
        <v>5.0000000000000002E-05</v>
      </c>
      <c r="R250" s="214">
        <f>Q250*H250</f>
        <v>0.00035</v>
      </c>
      <c r="S250" s="214">
        <v>0</v>
      </c>
      <c r="T250" s="215">
        <f>S250*H250</f>
        <v>0</v>
      </c>
      <c r="U250" s="37"/>
      <c r="V250" s="37"/>
      <c r="W250" s="37"/>
      <c r="X250" s="37"/>
      <c r="Y250" s="37"/>
      <c r="Z250" s="37"/>
      <c r="AA250" s="37"/>
      <c r="AB250" s="37"/>
      <c r="AC250" s="37"/>
      <c r="AD250" s="37"/>
      <c r="AE250" s="37"/>
      <c r="AR250" s="216" t="s">
        <v>358</v>
      </c>
      <c r="AT250" s="216" t="s">
        <v>285</v>
      </c>
      <c r="AU250" s="216" t="s">
        <v>87</v>
      </c>
      <c r="AY250" s="18" t="s">
        <v>283</v>
      </c>
      <c r="BE250" s="217">
        <f>IF(N250="základná",J250,0)</f>
        <v>0</v>
      </c>
      <c r="BF250" s="217">
        <f>IF(N250="znížená",J250,0)</f>
        <v>0</v>
      </c>
      <c r="BG250" s="217">
        <f>IF(N250="zákl. prenesená",J250,0)</f>
        <v>0</v>
      </c>
      <c r="BH250" s="217">
        <f>IF(N250="zníž. prenesená",J250,0)</f>
        <v>0</v>
      </c>
      <c r="BI250" s="217">
        <f>IF(N250="nulová",J250,0)</f>
        <v>0</v>
      </c>
      <c r="BJ250" s="18" t="s">
        <v>87</v>
      </c>
      <c r="BK250" s="217">
        <f>ROUND(I250*H250,2)</f>
        <v>0</v>
      </c>
      <c r="BL250" s="18" t="s">
        <v>358</v>
      </c>
      <c r="BM250" s="216" t="s">
        <v>1526</v>
      </c>
    </row>
    <row r="251" s="2" customFormat="1" ht="16.5" customHeight="1">
      <c r="A251" s="37"/>
      <c r="B251" s="168"/>
      <c r="C251" s="242" t="s">
        <v>967</v>
      </c>
      <c r="D251" s="242" t="s">
        <v>582</v>
      </c>
      <c r="E251" s="243" t="s">
        <v>3020</v>
      </c>
      <c r="F251" s="244" t="s">
        <v>3021</v>
      </c>
      <c r="G251" s="245" t="s">
        <v>373</v>
      </c>
      <c r="H251" s="246">
        <v>7</v>
      </c>
      <c r="I251" s="247"/>
      <c r="J251" s="248">
        <f>ROUND(I251*H251,2)</f>
        <v>0</v>
      </c>
      <c r="K251" s="249"/>
      <c r="L251" s="250"/>
      <c r="M251" s="251" t="s">
        <v>1</v>
      </c>
      <c r="N251" s="252" t="s">
        <v>41</v>
      </c>
      <c r="O251" s="81"/>
      <c r="P251" s="214">
        <f>O251*H251</f>
        <v>0</v>
      </c>
      <c r="Q251" s="214">
        <v>0.00059000000000000003</v>
      </c>
      <c r="R251" s="214">
        <f>Q251*H251</f>
        <v>0.00413</v>
      </c>
      <c r="S251" s="214">
        <v>0</v>
      </c>
      <c r="T251" s="215">
        <f>S251*H251</f>
        <v>0</v>
      </c>
      <c r="U251" s="37"/>
      <c r="V251" s="37"/>
      <c r="W251" s="37"/>
      <c r="X251" s="37"/>
      <c r="Y251" s="37"/>
      <c r="Z251" s="37"/>
      <c r="AA251" s="37"/>
      <c r="AB251" s="37"/>
      <c r="AC251" s="37"/>
      <c r="AD251" s="37"/>
      <c r="AE251" s="37"/>
      <c r="AR251" s="216" t="s">
        <v>473</v>
      </c>
      <c r="AT251" s="216" t="s">
        <v>582</v>
      </c>
      <c r="AU251" s="216" t="s">
        <v>87</v>
      </c>
      <c r="AY251" s="18" t="s">
        <v>283</v>
      </c>
      <c r="BE251" s="217">
        <f>IF(N251="základná",J251,0)</f>
        <v>0</v>
      </c>
      <c r="BF251" s="217">
        <f>IF(N251="znížená",J251,0)</f>
        <v>0</v>
      </c>
      <c r="BG251" s="217">
        <f>IF(N251="zákl. prenesená",J251,0)</f>
        <v>0</v>
      </c>
      <c r="BH251" s="217">
        <f>IF(N251="zníž. prenesená",J251,0)</f>
        <v>0</v>
      </c>
      <c r="BI251" s="217">
        <f>IF(N251="nulová",J251,0)</f>
        <v>0</v>
      </c>
      <c r="BJ251" s="18" t="s">
        <v>87</v>
      </c>
      <c r="BK251" s="217">
        <f>ROUND(I251*H251,2)</f>
        <v>0</v>
      </c>
      <c r="BL251" s="18" t="s">
        <v>358</v>
      </c>
      <c r="BM251" s="216" t="s">
        <v>1535</v>
      </c>
    </row>
    <row r="252" s="2" customFormat="1" ht="24.15" customHeight="1">
      <c r="A252" s="37"/>
      <c r="B252" s="168"/>
      <c r="C252" s="204" t="s">
        <v>971</v>
      </c>
      <c r="D252" s="204" t="s">
        <v>285</v>
      </c>
      <c r="E252" s="205" t="s">
        <v>3022</v>
      </c>
      <c r="F252" s="206" t="s">
        <v>3023</v>
      </c>
      <c r="G252" s="207" t="s">
        <v>373</v>
      </c>
      <c r="H252" s="208">
        <v>2</v>
      </c>
      <c r="I252" s="209"/>
      <c r="J252" s="210">
        <f>ROUND(I252*H252,2)</f>
        <v>0</v>
      </c>
      <c r="K252" s="211"/>
      <c r="L252" s="38"/>
      <c r="M252" s="212" t="s">
        <v>1</v>
      </c>
      <c r="N252" s="213" t="s">
        <v>41</v>
      </c>
      <c r="O252" s="81"/>
      <c r="P252" s="214">
        <f>O252*H252</f>
        <v>0</v>
      </c>
      <c r="Q252" s="214">
        <v>6.0000000000000002E-05</v>
      </c>
      <c r="R252" s="214">
        <f>Q252*H252</f>
        <v>0.00012</v>
      </c>
      <c r="S252" s="214">
        <v>0</v>
      </c>
      <c r="T252" s="215">
        <f>S252*H252</f>
        <v>0</v>
      </c>
      <c r="U252" s="37"/>
      <c r="V252" s="37"/>
      <c r="W252" s="37"/>
      <c r="X252" s="37"/>
      <c r="Y252" s="37"/>
      <c r="Z252" s="37"/>
      <c r="AA252" s="37"/>
      <c r="AB252" s="37"/>
      <c r="AC252" s="37"/>
      <c r="AD252" s="37"/>
      <c r="AE252" s="37"/>
      <c r="AR252" s="216" t="s">
        <v>358</v>
      </c>
      <c r="AT252" s="216" t="s">
        <v>285</v>
      </c>
      <c r="AU252" s="216" t="s">
        <v>87</v>
      </c>
      <c r="AY252" s="18" t="s">
        <v>283</v>
      </c>
      <c r="BE252" s="217">
        <f>IF(N252="základná",J252,0)</f>
        <v>0</v>
      </c>
      <c r="BF252" s="217">
        <f>IF(N252="znížená",J252,0)</f>
        <v>0</v>
      </c>
      <c r="BG252" s="217">
        <f>IF(N252="zákl. prenesená",J252,0)</f>
        <v>0</v>
      </c>
      <c r="BH252" s="217">
        <f>IF(N252="zníž. prenesená",J252,0)</f>
        <v>0</v>
      </c>
      <c r="BI252" s="217">
        <f>IF(N252="nulová",J252,0)</f>
        <v>0</v>
      </c>
      <c r="BJ252" s="18" t="s">
        <v>87</v>
      </c>
      <c r="BK252" s="217">
        <f>ROUND(I252*H252,2)</f>
        <v>0</v>
      </c>
      <c r="BL252" s="18" t="s">
        <v>358</v>
      </c>
      <c r="BM252" s="216" t="s">
        <v>1547</v>
      </c>
    </row>
    <row r="253" s="2" customFormat="1" ht="16.5" customHeight="1">
      <c r="A253" s="37"/>
      <c r="B253" s="168"/>
      <c r="C253" s="242" t="s">
        <v>976</v>
      </c>
      <c r="D253" s="242" t="s">
        <v>582</v>
      </c>
      <c r="E253" s="243" t="s">
        <v>3024</v>
      </c>
      <c r="F253" s="244" t="s">
        <v>3025</v>
      </c>
      <c r="G253" s="245" t="s">
        <v>373</v>
      </c>
      <c r="H253" s="246">
        <v>2</v>
      </c>
      <c r="I253" s="247"/>
      <c r="J253" s="248">
        <f>ROUND(I253*H253,2)</f>
        <v>0</v>
      </c>
      <c r="K253" s="249"/>
      <c r="L253" s="250"/>
      <c r="M253" s="251" t="s">
        <v>1</v>
      </c>
      <c r="N253" s="252" t="s">
        <v>41</v>
      </c>
      <c r="O253" s="81"/>
      <c r="P253" s="214">
        <f>O253*H253</f>
        <v>0</v>
      </c>
      <c r="Q253" s="214">
        <v>0.0023500000000000001</v>
      </c>
      <c r="R253" s="214">
        <f>Q253*H253</f>
        <v>0.0047000000000000002</v>
      </c>
      <c r="S253" s="214">
        <v>0</v>
      </c>
      <c r="T253" s="215">
        <f>S253*H253</f>
        <v>0</v>
      </c>
      <c r="U253" s="37"/>
      <c r="V253" s="37"/>
      <c r="W253" s="37"/>
      <c r="X253" s="37"/>
      <c r="Y253" s="37"/>
      <c r="Z253" s="37"/>
      <c r="AA253" s="37"/>
      <c r="AB253" s="37"/>
      <c r="AC253" s="37"/>
      <c r="AD253" s="37"/>
      <c r="AE253" s="37"/>
      <c r="AR253" s="216" t="s">
        <v>473</v>
      </c>
      <c r="AT253" s="216" t="s">
        <v>582</v>
      </c>
      <c r="AU253" s="216" t="s">
        <v>87</v>
      </c>
      <c r="AY253" s="18" t="s">
        <v>283</v>
      </c>
      <c r="BE253" s="217">
        <f>IF(N253="základná",J253,0)</f>
        <v>0</v>
      </c>
      <c r="BF253" s="217">
        <f>IF(N253="znížená",J253,0)</f>
        <v>0</v>
      </c>
      <c r="BG253" s="217">
        <f>IF(N253="zákl. prenesená",J253,0)</f>
        <v>0</v>
      </c>
      <c r="BH253" s="217">
        <f>IF(N253="zníž. prenesená",J253,0)</f>
        <v>0</v>
      </c>
      <c r="BI253" s="217">
        <f>IF(N253="nulová",J253,0)</f>
        <v>0</v>
      </c>
      <c r="BJ253" s="18" t="s">
        <v>87</v>
      </c>
      <c r="BK253" s="217">
        <f>ROUND(I253*H253,2)</f>
        <v>0</v>
      </c>
      <c r="BL253" s="18" t="s">
        <v>358</v>
      </c>
      <c r="BM253" s="216" t="s">
        <v>1565</v>
      </c>
    </row>
    <row r="254" s="2" customFormat="1" ht="24.15" customHeight="1">
      <c r="A254" s="37"/>
      <c r="B254" s="168"/>
      <c r="C254" s="204" t="s">
        <v>983</v>
      </c>
      <c r="D254" s="204" t="s">
        <v>285</v>
      </c>
      <c r="E254" s="205" t="s">
        <v>6309</v>
      </c>
      <c r="F254" s="206" t="s">
        <v>6310</v>
      </c>
      <c r="G254" s="207" t="s">
        <v>373</v>
      </c>
      <c r="H254" s="208">
        <v>4</v>
      </c>
      <c r="I254" s="209"/>
      <c r="J254" s="210">
        <f>ROUND(I254*H254,2)</f>
        <v>0</v>
      </c>
      <c r="K254" s="211"/>
      <c r="L254" s="38"/>
      <c r="M254" s="212" t="s">
        <v>1</v>
      </c>
      <c r="N254" s="213" t="s">
        <v>41</v>
      </c>
      <c r="O254" s="81"/>
      <c r="P254" s="214">
        <f>O254*H254</f>
        <v>0</v>
      </c>
      <c r="Q254" s="214">
        <v>6.9999999999999994E-05</v>
      </c>
      <c r="R254" s="214">
        <f>Q254*H254</f>
        <v>0.00027999999999999998</v>
      </c>
      <c r="S254" s="214">
        <v>0</v>
      </c>
      <c r="T254" s="215">
        <f>S254*H254</f>
        <v>0</v>
      </c>
      <c r="U254" s="37"/>
      <c r="V254" s="37"/>
      <c r="W254" s="37"/>
      <c r="X254" s="37"/>
      <c r="Y254" s="37"/>
      <c r="Z254" s="37"/>
      <c r="AA254" s="37"/>
      <c r="AB254" s="37"/>
      <c r="AC254" s="37"/>
      <c r="AD254" s="37"/>
      <c r="AE254" s="37"/>
      <c r="AR254" s="216" t="s">
        <v>358</v>
      </c>
      <c r="AT254" s="216" t="s">
        <v>285</v>
      </c>
      <c r="AU254" s="216" t="s">
        <v>87</v>
      </c>
      <c r="AY254" s="18" t="s">
        <v>283</v>
      </c>
      <c r="BE254" s="217">
        <f>IF(N254="základná",J254,0)</f>
        <v>0</v>
      </c>
      <c r="BF254" s="217">
        <f>IF(N254="znížená",J254,0)</f>
        <v>0</v>
      </c>
      <c r="BG254" s="217">
        <f>IF(N254="zákl. prenesená",J254,0)</f>
        <v>0</v>
      </c>
      <c r="BH254" s="217">
        <f>IF(N254="zníž. prenesená",J254,0)</f>
        <v>0</v>
      </c>
      <c r="BI254" s="217">
        <f>IF(N254="nulová",J254,0)</f>
        <v>0</v>
      </c>
      <c r="BJ254" s="18" t="s">
        <v>87</v>
      </c>
      <c r="BK254" s="217">
        <f>ROUND(I254*H254,2)</f>
        <v>0</v>
      </c>
      <c r="BL254" s="18" t="s">
        <v>358</v>
      </c>
      <c r="BM254" s="216" t="s">
        <v>1576</v>
      </c>
    </row>
    <row r="255" s="2" customFormat="1" ht="16.5" customHeight="1">
      <c r="A255" s="37"/>
      <c r="B255" s="168"/>
      <c r="C255" s="242" t="s">
        <v>989</v>
      </c>
      <c r="D255" s="242" t="s">
        <v>582</v>
      </c>
      <c r="E255" s="243" t="s">
        <v>6311</v>
      </c>
      <c r="F255" s="244" t="s">
        <v>6312</v>
      </c>
      <c r="G255" s="245" t="s">
        <v>373</v>
      </c>
      <c r="H255" s="246">
        <v>4</v>
      </c>
      <c r="I255" s="247"/>
      <c r="J255" s="248">
        <f>ROUND(I255*H255,2)</f>
        <v>0</v>
      </c>
      <c r="K255" s="249"/>
      <c r="L255" s="250"/>
      <c r="M255" s="251" t="s">
        <v>1</v>
      </c>
      <c r="N255" s="252" t="s">
        <v>41</v>
      </c>
      <c r="O255" s="81"/>
      <c r="P255" s="214">
        <f>O255*H255</f>
        <v>0</v>
      </c>
      <c r="Q255" s="214">
        <v>0.0051900000000000002</v>
      </c>
      <c r="R255" s="214">
        <f>Q255*H255</f>
        <v>0.020760000000000001</v>
      </c>
      <c r="S255" s="214">
        <v>0</v>
      </c>
      <c r="T255" s="215">
        <f>S255*H255</f>
        <v>0</v>
      </c>
      <c r="U255" s="37"/>
      <c r="V255" s="37"/>
      <c r="W255" s="37"/>
      <c r="X255" s="37"/>
      <c r="Y255" s="37"/>
      <c r="Z255" s="37"/>
      <c r="AA255" s="37"/>
      <c r="AB255" s="37"/>
      <c r="AC255" s="37"/>
      <c r="AD255" s="37"/>
      <c r="AE255" s="37"/>
      <c r="AR255" s="216" t="s">
        <v>473</v>
      </c>
      <c r="AT255" s="216" t="s">
        <v>582</v>
      </c>
      <c r="AU255" s="216" t="s">
        <v>87</v>
      </c>
      <c r="AY255" s="18" t="s">
        <v>283</v>
      </c>
      <c r="BE255" s="217">
        <f>IF(N255="základná",J255,0)</f>
        <v>0</v>
      </c>
      <c r="BF255" s="217">
        <f>IF(N255="znížená",J255,0)</f>
        <v>0</v>
      </c>
      <c r="BG255" s="217">
        <f>IF(N255="zákl. prenesená",J255,0)</f>
        <v>0</v>
      </c>
      <c r="BH255" s="217">
        <f>IF(N255="zníž. prenesená",J255,0)</f>
        <v>0</v>
      </c>
      <c r="BI255" s="217">
        <f>IF(N255="nulová",J255,0)</f>
        <v>0</v>
      </c>
      <c r="BJ255" s="18" t="s">
        <v>87</v>
      </c>
      <c r="BK255" s="217">
        <f>ROUND(I255*H255,2)</f>
        <v>0</v>
      </c>
      <c r="BL255" s="18" t="s">
        <v>358</v>
      </c>
      <c r="BM255" s="216" t="s">
        <v>1592</v>
      </c>
    </row>
    <row r="256" s="2" customFormat="1" ht="24.15" customHeight="1">
      <c r="A256" s="37"/>
      <c r="B256" s="168"/>
      <c r="C256" s="204" t="s">
        <v>994</v>
      </c>
      <c r="D256" s="204" t="s">
        <v>285</v>
      </c>
      <c r="E256" s="205" t="s">
        <v>6313</v>
      </c>
      <c r="F256" s="206" t="s">
        <v>6314</v>
      </c>
      <c r="G256" s="207" t="s">
        <v>373</v>
      </c>
      <c r="H256" s="208">
        <v>1</v>
      </c>
      <c r="I256" s="209"/>
      <c r="J256" s="210">
        <f>ROUND(I256*H256,2)</f>
        <v>0</v>
      </c>
      <c r="K256" s="211"/>
      <c r="L256" s="38"/>
      <c r="M256" s="212" t="s">
        <v>1</v>
      </c>
      <c r="N256" s="213" t="s">
        <v>41</v>
      </c>
      <c r="O256" s="81"/>
      <c r="P256" s="214">
        <f>O256*H256</f>
        <v>0</v>
      </c>
      <c r="Q256" s="214">
        <v>8.0000000000000007E-05</v>
      </c>
      <c r="R256" s="214">
        <f>Q256*H256</f>
        <v>8.0000000000000007E-05</v>
      </c>
      <c r="S256" s="214">
        <v>0</v>
      </c>
      <c r="T256" s="215">
        <f>S256*H256</f>
        <v>0</v>
      </c>
      <c r="U256" s="37"/>
      <c r="V256" s="37"/>
      <c r="W256" s="37"/>
      <c r="X256" s="37"/>
      <c r="Y256" s="37"/>
      <c r="Z256" s="37"/>
      <c r="AA256" s="37"/>
      <c r="AB256" s="37"/>
      <c r="AC256" s="37"/>
      <c r="AD256" s="37"/>
      <c r="AE256" s="37"/>
      <c r="AR256" s="216" t="s">
        <v>358</v>
      </c>
      <c r="AT256" s="216" t="s">
        <v>285</v>
      </c>
      <c r="AU256" s="216" t="s">
        <v>87</v>
      </c>
      <c r="AY256" s="18" t="s">
        <v>283</v>
      </c>
      <c r="BE256" s="217">
        <f>IF(N256="základná",J256,0)</f>
        <v>0</v>
      </c>
      <c r="BF256" s="217">
        <f>IF(N256="znížená",J256,0)</f>
        <v>0</v>
      </c>
      <c r="BG256" s="217">
        <f>IF(N256="zákl. prenesená",J256,0)</f>
        <v>0</v>
      </c>
      <c r="BH256" s="217">
        <f>IF(N256="zníž. prenesená",J256,0)</f>
        <v>0</v>
      </c>
      <c r="BI256" s="217">
        <f>IF(N256="nulová",J256,0)</f>
        <v>0</v>
      </c>
      <c r="BJ256" s="18" t="s">
        <v>87</v>
      </c>
      <c r="BK256" s="217">
        <f>ROUND(I256*H256,2)</f>
        <v>0</v>
      </c>
      <c r="BL256" s="18" t="s">
        <v>358</v>
      </c>
      <c r="BM256" s="216" t="s">
        <v>1609</v>
      </c>
    </row>
    <row r="257" s="2" customFormat="1" ht="16.5" customHeight="1">
      <c r="A257" s="37"/>
      <c r="B257" s="168"/>
      <c r="C257" s="242" t="s">
        <v>998</v>
      </c>
      <c r="D257" s="242" t="s">
        <v>582</v>
      </c>
      <c r="E257" s="243" t="s">
        <v>6315</v>
      </c>
      <c r="F257" s="244" t="s">
        <v>6316</v>
      </c>
      <c r="G257" s="245" t="s">
        <v>373</v>
      </c>
      <c r="H257" s="246">
        <v>1</v>
      </c>
      <c r="I257" s="247"/>
      <c r="J257" s="248">
        <f>ROUND(I257*H257,2)</f>
        <v>0</v>
      </c>
      <c r="K257" s="249"/>
      <c r="L257" s="250"/>
      <c r="M257" s="251" t="s">
        <v>1</v>
      </c>
      <c r="N257" s="252" t="s">
        <v>41</v>
      </c>
      <c r="O257" s="81"/>
      <c r="P257" s="214">
        <f>O257*H257</f>
        <v>0</v>
      </c>
      <c r="Q257" s="214">
        <v>0.0033999999999999998</v>
      </c>
      <c r="R257" s="214">
        <f>Q257*H257</f>
        <v>0.0033999999999999998</v>
      </c>
      <c r="S257" s="214">
        <v>0</v>
      </c>
      <c r="T257" s="215">
        <f>S257*H257</f>
        <v>0</v>
      </c>
      <c r="U257" s="37"/>
      <c r="V257" s="37"/>
      <c r="W257" s="37"/>
      <c r="X257" s="37"/>
      <c r="Y257" s="37"/>
      <c r="Z257" s="37"/>
      <c r="AA257" s="37"/>
      <c r="AB257" s="37"/>
      <c r="AC257" s="37"/>
      <c r="AD257" s="37"/>
      <c r="AE257" s="37"/>
      <c r="AR257" s="216" t="s">
        <v>473</v>
      </c>
      <c r="AT257" s="216" t="s">
        <v>582</v>
      </c>
      <c r="AU257" s="216" t="s">
        <v>87</v>
      </c>
      <c r="AY257" s="18" t="s">
        <v>283</v>
      </c>
      <c r="BE257" s="217">
        <f>IF(N257="základná",J257,0)</f>
        <v>0</v>
      </c>
      <c r="BF257" s="217">
        <f>IF(N257="znížená",J257,0)</f>
        <v>0</v>
      </c>
      <c r="BG257" s="217">
        <f>IF(N257="zákl. prenesená",J257,0)</f>
        <v>0</v>
      </c>
      <c r="BH257" s="217">
        <f>IF(N257="zníž. prenesená",J257,0)</f>
        <v>0</v>
      </c>
      <c r="BI257" s="217">
        <f>IF(N257="nulová",J257,0)</f>
        <v>0</v>
      </c>
      <c r="BJ257" s="18" t="s">
        <v>87</v>
      </c>
      <c r="BK257" s="217">
        <f>ROUND(I257*H257,2)</f>
        <v>0</v>
      </c>
      <c r="BL257" s="18" t="s">
        <v>358</v>
      </c>
      <c r="BM257" s="216" t="s">
        <v>1622</v>
      </c>
    </row>
    <row r="258" s="2" customFormat="1" ht="21.75" customHeight="1">
      <c r="A258" s="37"/>
      <c r="B258" s="168"/>
      <c r="C258" s="204" t="s">
        <v>1002</v>
      </c>
      <c r="D258" s="204" t="s">
        <v>285</v>
      </c>
      <c r="E258" s="205" t="s">
        <v>3030</v>
      </c>
      <c r="F258" s="206" t="s">
        <v>3031</v>
      </c>
      <c r="G258" s="207" t="s">
        <v>373</v>
      </c>
      <c r="H258" s="208">
        <v>4</v>
      </c>
      <c r="I258" s="209"/>
      <c r="J258" s="210">
        <f>ROUND(I258*H258,2)</f>
        <v>0</v>
      </c>
      <c r="K258" s="211"/>
      <c r="L258" s="38"/>
      <c r="M258" s="212" t="s">
        <v>1</v>
      </c>
      <c r="N258" s="213" t="s">
        <v>41</v>
      </c>
      <c r="O258" s="81"/>
      <c r="P258" s="214">
        <f>O258*H258</f>
        <v>0</v>
      </c>
      <c r="Q258" s="214">
        <v>1.0000000000000001E-05</v>
      </c>
      <c r="R258" s="214">
        <f>Q258*H258</f>
        <v>4.0000000000000003E-05</v>
      </c>
      <c r="S258" s="214">
        <v>0</v>
      </c>
      <c r="T258" s="215">
        <f>S258*H258</f>
        <v>0</v>
      </c>
      <c r="U258" s="37"/>
      <c r="V258" s="37"/>
      <c r="W258" s="37"/>
      <c r="X258" s="37"/>
      <c r="Y258" s="37"/>
      <c r="Z258" s="37"/>
      <c r="AA258" s="37"/>
      <c r="AB258" s="37"/>
      <c r="AC258" s="37"/>
      <c r="AD258" s="37"/>
      <c r="AE258" s="37"/>
      <c r="AR258" s="216" t="s">
        <v>358</v>
      </c>
      <c r="AT258" s="216" t="s">
        <v>285</v>
      </c>
      <c r="AU258" s="216" t="s">
        <v>87</v>
      </c>
      <c r="AY258" s="18" t="s">
        <v>283</v>
      </c>
      <c r="BE258" s="217">
        <f>IF(N258="základná",J258,0)</f>
        <v>0</v>
      </c>
      <c r="BF258" s="217">
        <f>IF(N258="znížená",J258,0)</f>
        <v>0</v>
      </c>
      <c r="BG258" s="217">
        <f>IF(N258="zákl. prenesená",J258,0)</f>
        <v>0</v>
      </c>
      <c r="BH258" s="217">
        <f>IF(N258="zníž. prenesená",J258,0)</f>
        <v>0</v>
      </c>
      <c r="BI258" s="217">
        <f>IF(N258="nulová",J258,0)</f>
        <v>0</v>
      </c>
      <c r="BJ258" s="18" t="s">
        <v>87</v>
      </c>
      <c r="BK258" s="217">
        <f>ROUND(I258*H258,2)</f>
        <v>0</v>
      </c>
      <c r="BL258" s="18" t="s">
        <v>358</v>
      </c>
      <c r="BM258" s="216" t="s">
        <v>1636</v>
      </c>
    </row>
    <row r="259" s="2" customFormat="1" ht="21.75" customHeight="1">
      <c r="A259" s="37"/>
      <c r="B259" s="168"/>
      <c r="C259" s="242" t="s">
        <v>1006</v>
      </c>
      <c r="D259" s="242" t="s">
        <v>582</v>
      </c>
      <c r="E259" s="243" t="s">
        <v>3032</v>
      </c>
      <c r="F259" s="244" t="s">
        <v>3033</v>
      </c>
      <c r="G259" s="245" t="s">
        <v>373</v>
      </c>
      <c r="H259" s="246">
        <v>4</v>
      </c>
      <c r="I259" s="247"/>
      <c r="J259" s="248">
        <f>ROUND(I259*H259,2)</f>
        <v>0</v>
      </c>
      <c r="K259" s="249"/>
      <c r="L259" s="250"/>
      <c r="M259" s="251" t="s">
        <v>1</v>
      </c>
      <c r="N259" s="252" t="s">
        <v>41</v>
      </c>
      <c r="O259" s="81"/>
      <c r="P259" s="214">
        <f>O259*H259</f>
        <v>0</v>
      </c>
      <c r="Q259" s="214">
        <v>5.0000000000000002E-05</v>
      </c>
      <c r="R259" s="214">
        <f>Q259*H259</f>
        <v>0.00020000000000000001</v>
      </c>
      <c r="S259" s="214">
        <v>0</v>
      </c>
      <c r="T259" s="215">
        <f>S259*H259</f>
        <v>0</v>
      </c>
      <c r="U259" s="37"/>
      <c r="V259" s="37"/>
      <c r="W259" s="37"/>
      <c r="X259" s="37"/>
      <c r="Y259" s="37"/>
      <c r="Z259" s="37"/>
      <c r="AA259" s="37"/>
      <c r="AB259" s="37"/>
      <c r="AC259" s="37"/>
      <c r="AD259" s="37"/>
      <c r="AE259" s="37"/>
      <c r="AR259" s="216" t="s">
        <v>473</v>
      </c>
      <c r="AT259" s="216" t="s">
        <v>582</v>
      </c>
      <c r="AU259" s="216" t="s">
        <v>87</v>
      </c>
      <c r="AY259" s="18" t="s">
        <v>283</v>
      </c>
      <c r="BE259" s="217">
        <f>IF(N259="základná",J259,0)</f>
        <v>0</v>
      </c>
      <c r="BF259" s="217">
        <f>IF(N259="znížená",J259,0)</f>
        <v>0</v>
      </c>
      <c r="BG259" s="217">
        <f>IF(N259="zákl. prenesená",J259,0)</f>
        <v>0</v>
      </c>
      <c r="BH259" s="217">
        <f>IF(N259="zníž. prenesená",J259,0)</f>
        <v>0</v>
      </c>
      <c r="BI259" s="217">
        <f>IF(N259="nulová",J259,0)</f>
        <v>0</v>
      </c>
      <c r="BJ259" s="18" t="s">
        <v>87</v>
      </c>
      <c r="BK259" s="217">
        <f>ROUND(I259*H259,2)</f>
        <v>0</v>
      </c>
      <c r="BL259" s="18" t="s">
        <v>358</v>
      </c>
      <c r="BM259" s="216" t="s">
        <v>1649</v>
      </c>
    </row>
    <row r="260" s="2" customFormat="1" ht="16.5" customHeight="1">
      <c r="A260" s="37"/>
      <c r="B260" s="168"/>
      <c r="C260" s="204" t="s">
        <v>1010</v>
      </c>
      <c r="D260" s="204" t="s">
        <v>285</v>
      </c>
      <c r="E260" s="205" t="s">
        <v>6317</v>
      </c>
      <c r="F260" s="206" t="s">
        <v>6318</v>
      </c>
      <c r="G260" s="207" t="s">
        <v>373</v>
      </c>
      <c r="H260" s="208">
        <v>1</v>
      </c>
      <c r="I260" s="209"/>
      <c r="J260" s="210">
        <f>ROUND(I260*H260,2)</f>
        <v>0</v>
      </c>
      <c r="K260" s="211"/>
      <c r="L260" s="38"/>
      <c r="M260" s="212" t="s">
        <v>1</v>
      </c>
      <c r="N260" s="213" t="s">
        <v>41</v>
      </c>
      <c r="O260" s="81"/>
      <c r="P260" s="214">
        <f>O260*H260</f>
        <v>0</v>
      </c>
      <c r="Q260" s="214">
        <v>5.0000000000000002E-05</v>
      </c>
      <c r="R260" s="214">
        <f>Q260*H260</f>
        <v>5.0000000000000002E-05</v>
      </c>
      <c r="S260" s="214">
        <v>0</v>
      </c>
      <c r="T260" s="215">
        <f>S260*H260</f>
        <v>0</v>
      </c>
      <c r="U260" s="37"/>
      <c r="V260" s="37"/>
      <c r="W260" s="37"/>
      <c r="X260" s="37"/>
      <c r="Y260" s="37"/>
      <c r="Z260" s="37"/>
      <c r="AA260" s="37"/>
      <c r="AB260" s="37"/>
      <c r="AC260" s="37"/>
      <c r="AD260" s="37"/>
      <c r="AE260" s="37"/>
      <c r="AR260" s="216" t="s">
        <v>358</v>
      </c>
      <c r="AT260" s="216" t="s">
        <v>285</v>
      </c>
      <c r="AU260" s="216" t="s">
        <v>87</v>
      </c>
      <c r="AY260" s="18" t="s">
        <v>283</v>
      </c>
      <c r="BE260" s="217">
        <f>IF(N260="základná",J260,0)</f>
        <v>0</v>
      </c>
      <c r="BF260" s="217">
        <f>IF(N260="znížená",J260,0)</f>
        <v>0</v>
      </c>
      <c r="BG260" s="217">
        <f>IF(N260="zákl. prenesená",J260,0)</f>
        <v>0</v>
      </c>
      <c r="BH260" s="217">
        <f>IF(N260="zníž. prenesená",J260,0)</f>
        <v>0</v>
      </c>
      <c r="BI260" s="217">
        <f>IF(N260="nulová",J260,0)</f>
        <v>0</v>
      </c>
      <c r="BJ260" s="18" t="s">
        <v>87</v>
      </c>
      <c r="BK260" s="217">
        <f>ROUND(I260*H260,2)</f>
        <v>0</v>
      </c>
      <c r="BL260" s="18" t="s">
        <v>358</v>
      </c>
      <c r="BM260" s="216" t="s">
        <v>1666</v>
      </c>
    </row>
    <row r="261" s="2" customFormat="1" ht="24.15" customHeight="1">
      <c r="A261" s="37"/>
      <c r="B261" s="168"/>
      <c r="C261" s="242" t="s">
        <v>1015</v>
      </c>
      <c r="D261" s="242" t="s">
        <v>582</v>
      </c>
      <c r="E261" s="243" t="s">
        <v>6319</v>
      </c>
      <c r="F261" s="244" t="s">
        <v>6320</v>
      </c>
      <c r="G261" s="245" t="s">
        <v>373</v>
      </c>
      <c r="H261" s="246">
        <v>1</v>
      </c>
      <c r="I261" s="247"/>
      <c r="J261" s="248">
        <f>ROUND(I261*H261,2)</f>
        <v>0</v>
      </c>
      <c r="K261" s="249"/>
      <c r="L261" s="250"/>
      <c r="M261" s="251" t="s">
        <v>1</v>
      </c>
      <c r="N261" s="252" t="s">
        <v>41</v>
      </c>
      <c r="O261" s="81"/>
      <c r="P261" s="214">
        <f>O261*H261</f>
        <v>0</v>
      </c>
      <c r="Q261" s="214">
        <v>0.00077999999999999999</v>
      </c>
      <c r="R261" s="214">
        <f>Q261*H261</f>
        <v>0.00077999999999999999</v>
      </c>
      <c r="S261" s="214">
        <v>0</v>
      </c>
      <c r="T261" s="215">
        <f>S261*H261</f>
        <v>0</v>
      </c>
      <c r="U261" s="37"/>
      <c r="V261" s="37"/>
      <c r="W261" s="37"/>
      <c r="X261" s="37"/>
      <c r="Y261" s="37"/>
      <c r="Z261" s="37"/>
      <c r="AA261" s="37"/>
      <c r="AB261" s="37"/>
      <c r="AC261" s="37"/>
      <c r="AD261" s="37"/>
      <c r="AE261" s="37"/>
      <c r="AR261" s="216" t="s">
        <v>473</v>
      </c>
      <c r="AT261" s="216" t="s">
        <v>582</v>
      </c>
      <c r="AU261" s="216" t="s">
        <v>87</v>
      </c>
      <c r="AY261" s="18" t="s">
        <v>283</v>
      </c>
      <c r="BE261" s="217">
        <f>IF(N261="základná",J261,0)</f>
        <v>0</v>
      </c>
      <c r="BF261" s="217">
        <f>IF(N261="znížená",J261,0)</f>
        <v>0</v>
      </c>
      <c r="BG261" s="217">
        <f>IF(N261="zákl. prenesená",J261,0)</f>
        <v>0</v>
      </c>
      <c r="BH261" s="217">
        <f>IF(N261="zníž. prenesená",J261,0)</f>
        <v>0</v>
      </c>
      <c r="BI261" s="217">
        <f>IF(N261="nulová",J261,0)</f>
        <v>0</v>
      </c>
      <c r="BJ261" s="18" t="s">
        <v>87</v>
      </c>
      <c r="BK261" s="217">
        <f>ROUND(I261*H261,2)</f>
        <v>0</v>
      </c>
      <c r="BL261" s="18" t="s">
        <v>358</v>
      </c>
      <c r="BM261" s="216" t="s">
        <v>1687</v>
      </c>
    </row>
    <row r="262" s="2" customFormat="1" ht="24.15" customHeight="1">
      <c r="A262" s="37"/>
      <c r="B262" s="168"/>
      <c r="C262" s="204" t="s">
        <v>1019</v>
      </c>
      <c r="D262" s="204" t="s">
        <v>285</v>
      </c>
      <c r="E262" s="205" t="s">
        <v>3038</v>
      </c>
      <c r="F262" s="206" t="s">
        <v>3039</v>
      </c>
      <c r="G262" s="207" t="s">
        <v>373</v>
      </c>
      <c r="H262" s="208">
        <v>2</v>
      </c>
      <c r="I262" s="209"/>
      <c r="J262" s="210">
        <f>ROUND(I262*H262,2)</f>
        <v>0</v>
      </c>
      <c r="K262" s="211"/>
      <c r="L262" s="38"/>
      <c r="M262" s="212" t="s">
        <v>1</v>
      </c>
      <c r="N262" s="213" t="s">
        <v>41</v>
      </c>
      <c r="O262" s="81"/>
      <c r="P262" s="214">
        <f>O262*H262</f>
        <v>0</v>
      </c>
      <c r="Q262" s="214">
        <v>0</v>
      </c>
      <c r="R262" s="214">
        <f>Q262*H262</f>
        <v>0</v>
      </c>
      <c r="S262" s="214">
        <v>0</v>
      </c>
      <c r="T262" s="215">
        <f>S262*H262</f>
        <v>0</v>
      </c>
      <c r="U262" s="37"/>
      <c r="V262" s="37"/>
      <c r="W262" s="37"/>
      <c r="X262" s="37"/>
      <c r="Y262" s="37"/>
      <c r="Z262" s="37"/>
      <c r="AA262" s="37"/>
      <c r="AB262" s="37"/>
      <c r="AC262" s="37"/>
      <c r="AD262" s="37"/>
      <c r="AE262" s="37"/>
      <c r="AR262" s="216" t="s">
        <v>358</v>
      </c>
      <c r="AT262" s="216" t="s">
        <v>285</v>
      </c>
      <c r="AU262" s="216" t="s">
        <v>87</v>
      </c>
      <c r="AY262" s="18" t="s">
        <v>283</v>
      </c>
      <c r="BE262" s="217">
        <f>IF(N262="základná",J262,0)</f>
        <v>0</v>
      </c>
      <c r="BF262" s="217">
        <f>IF(N262="znížená",J262,0)</f>
        <v>0</v>
      </c>
      <c r="BG262" s="217">
        <f>IF(N262="zákl. prenesená",J262,0)</f>
        <v>0</v>
      </c>
      <c r="BH262" s="217">
        <f>IF(N262="zníž. prenesená",J262,0)</f>
        <v>0</v>
      </c>
      <c r="BI262" s="217">
        <f>IF(N262="nulová",J262,0)</f>
        <v>0</v>
      </c>
      <c r="BJ262" s="18" t="s">
        <v>87</v>
      </c>
      <c r="BK262" s="217">
        <f>ROUND(I262*H262,2)</f>
        <v>0</v>
      </c>
      <c r="BL262" s="18" t="s">
        <v>358</v>
      </c>
      <c r="BM262" s="216" t="s">
        <v>1696</v>
      </c>
    </row>
    <row r="263" s="2" customFormat="1" ht="24.15" customHeight="1">
      <c r="A263" s="37"/>
      <c r="B263" s="168"/>
      <c r="C263" s="242" t="s">
        <v>1024</v>
      </c>
      <c r="D263" s="242" t="s">
        <v>582</v>
      </c>
      <c r="E263" s="243" t="s">
        <v>3040</v>
      </c>
      <c r="F263" s="244" t="s">
        <v>3041</v>
      </c>
      <c r="G263" s="245" t="s">
        <v>373</v>
      </c>
      <c r="H263" s="246">
        <v>2</v>
      </c>
      <c r="I263" s="247"/>
      <c r="J263" s="248">
        <f>ROUND(I263*H263,2)</f>
        <v>0</v>
      </c>
      <c r="K263" s="249"/>
      <c r="L263" s="250"/>
      <c r="M263" s="251" t="s">
        <v>1</v>
      </c>
      <c r="N263" s="252" t="s">
        <v>41</v>
      </c>
      <c r="O263" s="81"/>
      <c r="P263" s="214">
        <f>O263*H263</f>
        <v>0</v>
      </c>
      <c r="Q263" s="214">
        <v>0.00044000000000000002</v>
      </c>
      <c r="R263" s="214">
        <f>Q263*H263</f>
        <v>0.00088000000000000003</v>
      </c>
      <c r="S263" s="214">
        <v>0</v>
      </c>
      <c r="T263" s="215">
        <f>S263*H263</f>
        <v>0</v>
      </c>
      <c r="U263" s="37"/>
      <c r="V263" s="37"/>
      <c r="W263" s="37"/>
      <c r="X263" s="37"/>
      <c r="Y263" s="37"/>
      <c r="Z263" s="37"/>
      <c r="AA263" s="37"/>
      <c r="AB263" s="37"/>
      <c r="AC263" s="37"/>
      <c r="AD263" s="37"/>
      <c r="AE263" s="37"/>
      <c r="AR263" s="216" t="s">
        <v>473</v>
      </c>
      <c r="AT263" s="216" t="s">
        <v>582</v>
      </c>
      <c r="AU263" s="216" t="s">
        <v>87</v>
      </c>
      <c r="AY263" s="18" t="s">
        <v>283</v>
      </c>
      <c r="BE263" s="217">
        <f>IF(N263="základná",J263,0)</f>
        <v>0</v>
      </c>
      <c r="BF263" s="217">
        <f>IF(N263="znížená",J263,0)</f>
        <v>0</v>
      </c>
      <c r="BG263" s="217">
        <f>IF(N263="zákl. prenesená",J263,0)</f>
        <v>0</v>
      </c>
      <c r="BH263" s="217">
        <f>IF(N263="zníž. prenesená",J263,0)</f>
        <v>0</v>
      </c>
      <c r="BI263" s="217">
        <f>IF(N263="nulová",J263,0)</f>
        <v>0</v>
      </c>
      <c r="BJ263" s="18" t="s">
        <v>87</v>
      </c>
      <c r="BK263" s="217">
        <f>ROUND(I263*H263,2)</f>
        <v>0</v>
      </c>
      <c r="BL263" s="18" t="s">
        <v>358</v>
      </c>
      <c r="BM263" s="216" t="s">
        <v>1714</v>
      </c>
    </row>
    <row r="264" s="2" customFormat="1" ht="24.15" customHeight="1">
      <c r="A264" s="37"/>
      <c r="B264" s="168"/>
      <c r="C264" s="204" t="s">
        <v>1028</v>
      </c>
      <c r="D264" s="204" t="s">
        <v>285</v>
      </c>
      <c r="E264" s="205" t="s">
        <v>6321</v>
      </c>
      <c r="F264" s="206" t="s">
        <v>6322</v>
      </c>
      <c r="G264" s="207" t="s">
        <v>373</v>
      </c>
      <c r="H264" s="208">
        <v>1</v>
      </c>
      <c r="I264" s="209"/>
      <c r="J264" s="210">
        <f>ROUND(I264*H264,2)</f>
        <v>0</v>
      </c>
      <c r="K264" s="211"/>
      <c r="L264" s="38"/>
      <c r="M264" s="212" t="s">
        <v>1</v>
      </c>
      <c r="N264" s="213" t="s">
        <v>41</v>
      </c>
      <c r="O264" s="81"/>
      <c r="P264" s="214">
        <f>O264*H264</f>
        <v>0</v>
      </c>
      <c r="Q264" s="214">
        <v>2.0000000000000002E-05</v>
      </c>
      <c r="R264" s="214">
        <f>Q264*H264</f>
        <v>2.0000000000000002E-05</v>
      </c>
      <c r="S264" s="214">
        <v>0</v>
      </c>
      <c r="T264" s="215">
        <f>S264*H264</f>
        <v>0</v>
      </c>
      <c r="U264" s="37"/>
      <c r="V264" s="37"/>
      <c r="W264" s="37"/>
      <c r="X264" s="37"/>
      <c r="Y264" s="37"/>
      <c r="Z264" s="37"/>
      <c r="AA264" s="37"/>
      <c r="AB264" s="37"/>
      <c r="AC264" s="37"/>
      <c r="AD264" s="37"/>
      <c r="AE264" s="37"/>
      <c r="AR264" s="216" t="s">
        <v>358</v>
      </c>
      <c r="AT264" s="216" t="s">
        <v>285</v>
      </c>
      <c r="AU264" s="216" t="s">
        <v>87</v>
      </c>
      <c r="AY264" s="18" t="s">
        <v>283</v>
      </c>
      <c r="BE264" s="217">
        <f>IF(N264="základná",J264,0)</f>
        <v>0</v>
      </c>
      <c r="BF264" s="217">
        <f>IF(N264="znížená",J264,0)</f>
        <v>0</v>
      </c>
      <c r="BG264" s="217">
        <f>IF(N264="zákl. prenesená",J264,0)</f>
        <v>0</v>
      </c>
      <c r="BH264" s="217">
        <f>IF(N264="zníž. prenesená",J264,0)</f>
        <v>0</v>
      </c>
      <c r="BI264" s="217">
        <f>IF(N264="nulová",J264,0)</f>
        <v>0</v>
      </c>
      <c r="BJ264" s="18" t="s">
        <v>87</v>
      </c>
      <c r="BK264" s="217">
        <f>ROUND(I264*H264,2)</f>
        <v>0</v>
      </c>
      <c r="BL264" s="18" t="s">
        <v>358</v>
      </c>
      <c r="BM264" s="216" t="s">
        <v>1725</v>
      </c>
    </row>
    <row r="265" s="2" customFormat="1" ht="37.8" customHeight="1">
      <c r="A265" s="37"/>
      <c r="B265" s="168"/>
      <c r="C265" s="242" t="s">
        <v>1032</v>
      </c>
      <c r="D265" s="242" t="s">
        <v>582</v>
      </c>
      <c r="E265" s="243" t="s">
        <v>6323</v>
      </c>
      <c r="F265" s="244" t="s">
        <v>6324</v>
      </c>
      <c r="G265" s="245" t="s">
        <v>373</v>
      </c>
      <c r="H265" s="246">
        <v>1</v>
      </c>
      <c r="I265" s="247"/>
      <c r="J265" s="248">
        <f>ROUND(I265*H265,2)</f>
        <v>0</v>
      </c>
      <c r="K265" s="249"/>
      <c r="L265" s="250"/>
      <c r="M265" s="251" t="s">
        <v>1</v>
      </c>
      <c r="N265" s="252" t="s">
        <v>41</v>
      </c>
      <c r="O265" s="81"/>
      <c r="P265" s="214">
        <f>O265*H265</f>
        <v>0</v>
      </c>
      <c r="Q265" s="214">
        <v>0.012619999999999999</v>
      </c>
      <c r="R265" s="214">
        <f>Q265*H265</f>
        <v>0.012619999999999999</v>
      </c>
      <c r="S265" s="214">
        <v>0</v>
      </c>
      <c r="T265" s="215">
        <f>S265*H265</f>
        <v>0</v>
      </c>
      <c r="U265" s="37"/>
      <c r="V265" s="37"/>
      <c r="W265" s="37"/>
      <c r="X265" s="37"/>
      <c r="Y265" s="37"/>
      <c r="Z265" s="37"/>
      <c r="AA265" s="37"/>
      <c r="AB265" s="37"/>
      <c r="AC265" s="37"/>
      <c r="AD265" s="37"/>
      <c r="AE265" s="37"/>
      <c r="AR265" s="216" t="s">
        <v>473</v>
      </c>
      <c r="AT265" s="216" t="s">
        <v>582</v>
      </c>
      <c r="AU265" s="216" t="s">
        <v>87</v>
      </c>
      <c r="AY265" s="18" t="s">
        <v>283</v>
      </c>
      <c r="BE265" s="217">
        <f>IF(N265="základná",J265,0)</f>
        <v>0</v>
      </c>
      <c r="BF265" s="217">
        <f>IF(N265="znížená",J265,0)</f>
        <v>0</v>
      </c>
      <c r="BG265" s="217">
        <f>IF(N265="zákl. prenesená",J265,0)</f>
        <v>0</v>
      </c>
      <c r="BH265" s="217">
        <f>IF(N265="zníž. prenesená",J265,0)</f>
        <v>0</v>
      </c>
      <c r="BI265" s="217">
        <f>IF(N265="nulová",J265,0)</f>
        <v>0</v>
      </c>
      <c r="BJ265" s="18" t="s">
        <v>87</v>
      </c>
      <c r="BK265" s="217">
        <f>ROUND(I265*H265,2)</f>
        <v>0</v>
      </c>
      <c r="BL265" s="18" t="s">
        <v>358</v>
      </c>
      <c r="BM265" s="216" t="s">
        <v>1746</v>
      </c>
    </row>
    <row r="266" s="2" customFormat="1" ht="24.15" customHeight="1">
      <c r="A266" s="37"/>
      <c r="B266" s="168"/>
      <c r="C266" s="204" t="s">
        <v>1036</v>
      </c>
      <c r="D266" s="204" t="s">
        <v>285</v>
      </c>
      <c r="E266" s="205" t="s">
        <v>3042</v>
      </c>
      <c r="F266" s="206" t="s">
        <v>3043</v>
      </c>
      <c r="G266" s="207" t="s">
        <v>3044</v>
      </c>
      <c r="H266" s="208">
        <v>2</v>
      </c>
      <c r="I266" s="209"/>
      <c r="J266" s="210">
        <f>ROUND(I266*H266,2)</f>
        <v>0</v>
      </c>
      <c r="K266" s="211"/>
      <c r="L266" s="38"/>
      <c r="M266" s="212" t="s">
        <v>1</v>
      </c>
      <c r="N266" s="213" t="s">
        <v>41</v>
      </c>
      <c r="O266" s="81"/>
      <c r="P266" s="214">
        <f>O266*H266</f>
        <v>0</v>
      </c>
      <c r="Q266" s="214">
        <v>0.00025999999999999998</v>
      </c>
      <c r="R266" s="214">
        <f>Q266*H266</f>
        <v>0.00051999999999999995</v>
      </c>
      <c r="S266" s="214">
        <v>0</v>
      </c>
      <c r="T266" s="215">
        <f>S266*H266</f>
        <v>0</v>
      </c>
      <c r="U266" s="37"/>
      <c r="V266" s="37"/>
      <c r="W266" s="37"/>
      <c r="X266" s="37"/>
      <c r="Y266" s="37"/>
      <c r="Z266" s="37"/>
      <c r="AA266" s="37"/>
      <c r="AB266" s="37"/>
      <c r="AC266" s="37"/>
      <c r="AD266" s="37"/>
      <c r="AE266" s="37"/>
      <c r="AR266" s="216" t="s">
        <v>358</v>
      </c>
      <c r="AT266" s="216" t="s">
        <v>285</v>
      </c>
      <c r="AU266" s="216" t="s">
        <v>87</v>
      </c>
      <c r="AY266" s="18" t="s">
        <v>283</v>
      </c>
      <c r="BE266" s="217">
        <f>IF(N266="základná",J266,0)</f>
        <v>0</v>
      </c>
      <c r="BF266" s="217">
        <f>IF(N266="znížená",J266,0)</f>
        <v>0</v>
      </c>
      <c r="BG266" s="217">
        <f>IF(N266="zákl. prenesená",J266,0)</f>
        <v>0</v>
      </c>
      <c r="BH266" s="217">
        <f>IF(N266="zníž. prenesená",J266,0)</f>
        <v>0</v>
      </c>
      <c r="BI266" s="217">
        <f>IF(N266="nulová",J266,0)</f>
        <v>0</v>
      </c>
      <c r="BJ266" s="18" t="s">
        <v>87</v>
      </c>
      <c r="BK266" s="217">
        <f>ROUND(I266*H266,2)</f>
        <v>0</v>
      </c>
      <c r="BL266" s="18" t="s">
        <v>358</v>
      </c>
      <c r="BM266" s="216" t="s">
        <v>1762</v>
      </c>
    </row>
    <row r="267" s="2" customFormat="1" ht="37.8" customHeight="1">
      <c r="A267" s="37"/>
      <c r="B267" s="168"/>
      <c r="C267" s="242" t="s">
        <v>1040</v>
      </c>
      <c r="D267" s="242" t="s">
        <v>582</v>
      </c>
      <c r="E267" s="243" t="s">
        <v>3045</v>
      </c>
      <c r="F267" s="244" t="s">
        <v>3046</v>
      </c>
      <c r="G267" s="245" t="s">
        <v>373</v>
      </c>
      <c r="H267" s="246">
        <v>2</v>
      </c>
      <c r="I267" s="247"/>
      <c r="J267" s="248">
        <f>ROUND(I267*H267,2)</f>
        <v>0</v>
      </c>
      <c r="K267" s="249"/>
      <c r="L267" s="250"/>
      <c r="M267" s="251" t="s">
        <v>1</v>
      </c>
      <c r="N267" s="252" t="s">
        <v>41</v>
      </c>
      <c r="O267" s="81"/>
      <c r="P267" s="214">
        <f>O267*H267</f>
        <v>0</v>
      </c>
      <c r="Q267" s="214">
        <v>0.018499999999999999</v>
      </c>
      <c r="R267" s="214">
        <f>Q267*H267</f>
        <v>0.036999999999999998</v>
      </c>
      <c r="S267" s="214">
        <v>0</v>
      </c>
      <c r="T267" s="215">
        <f>S267*H267</f>
        <v>0</v>
      </c>
      <c r="U267" s="37"/>
      <c r="V267" s="37"/>
      <c r="W267" s="37"/>
      <c r="X267" s="37"/>
      <c r="Y267" s="37"/>
      <c r="Z267" s="37"/>
      <c r="AA267" s="37"/>
      <c r="AB267" s="37"/>
      <c r="AC267" s="37"/>
      <c r="AD267" s="37"/>
      <c r="AE267" s="37"/>
      <c r="AR267" s="216" t="s">
        <v>473</v>
      </c>
      <c r="AT267" s="216" t="s">
        <v>582</v>
      </c>
      <c r="AU267" s="216" t="s">
        <v>87</v>
      </c>
      <c r="AY267" s="18" t="s">
        <v>283</v>
      </c>
      <c r="BE267" s="217">
        <f>IF(N267="základná",J267,0)</f>
        <v>0</v>
      </c>
      <c r="BF267" s="217">
        <f>IF(N267="znížená",J267,0)</f>
        <v>0</v>
      </c>
      <c r="BG267" s="217">
        <f>IF(N267="zákl. prenesená",J267,0)</f>
        <v>0</v>
      </c>
      <c r="BH267" s="217">
        <f>IF(N267="zníž. prenesená",J267,0)</f>
        <v>0</v>
      </c>
      <c r="BI267" s="217">
        <f>IF(N267="nulová",J267,0)</f>
        <v>0</v>
      </c>
      <c r="BJ267" s="18" t="s">
        <v>87</v>
      </c>
      <c r="BK267" s="217">
        <f>ROUND(I267*H267,2)</f>
        <v>0</v>
      </c>
      <c r="BL267" s="18" t="s">
        <v>358</v>
      </c>
      <c r="BM267" s="216" t="s">
        <v>1780</v>
      </c>
    </row>
    <row r="268" s="2" customFormat="1" ht="24.15" customHeight="1">
      <c r="A268" s="37"/>
      <c r="B268" s="168"/>
      <c r="C268" s="204" t="s">
        <v>1044</v>
      </c>
      <c r="D268" s="204" t="s">
        <v>285</v>
      </c>
      <c r="E268" s="205" t="s">
        <v>3047</v>
      </c>
      <c r="F268" s="206" t="s">
        <v>3048</v>
      </c>
      <c r="G268" s="207" t="s">
        <v>373</v>
      </c>
      <c r="H268" s="208">
        <v>24</v>
      </c>
      <c r="I268" s="209"/>
      <c r="J268" s="210">
        <f>ROUND(I268*H268,2)</f>
        <v>0</v>
      </c>
      <c r="K268" s="211"/>
      <c r="L268" s="38"/>
      <c r="M268" s="212" t="s">
        <v>1</v>
      </c>
      <c r="N268" s="213" t="s">
        <v>41</v>
      </c>
      <c r="O268" s="81"/>
      <c r="P268" s="214">
        <f>O268*H268</f>
        <v>0</v>
      </c>
      <c r="Q268" s="214">
        <v>0.0016100000000000001</v>
      </c>
      <c r="R268" s="214">
        <f>Q268*H268</f>
        <v>0.038640000000000001</v>
      </c>
      <c r="S268" s="214">
        <v>0</v>
      </c>
      <c r="T268" s="215">
        <f>S268*H268</f>
        <v>0</v>
      </c>
      <c r="U268" s="37"/>
      <c r="V268" s="37"/>
      <c r="W268" s="37"/>
      <c r="X268" s="37"/>
      <c r="Y268" s="37"/>
      <c r="Z268" s="37"/>
      <c r="AA268" s="37"/>
      <c r="AB268" s="37"/>
      <c r="AC268" s="37"/>
      <c r="AD268" s="37"/>
      <c r="AE268" s="37"/>
      <c r="AR268" s="216" t="s">
        <v>358</v>
      </c>
      <c r="AT268" s="216" t="s">
        <v>285</v>
      </c>
      <c r="AU268" s="216" t="s">
        <v>87</v>
      </c>
      <c r="AY268" s="18" t="s">
        <v>283</v>
      </c>
      <c r="BE268" s="217">
        <f>IF(N268="základná",J268,0)</f>
        <v>0</v>
      </c>
      <c r="BF268" s="217">
        <f>IF(N268="znížená",J268,0)</f>
        <v>0</v>
      </c>
      <c r="BG268" s="217">
        <f>IF(N268="zákl. prenesená",J268,0)</f>
        <v>0</v>
      </c>
      <c r="BH268" s="217">
        <f>IF(N268="zníž. prenesená",J268,0)</f>
        <v>0</v>
      </c>
      <c r="BI268" s="217">
        <f>IF(N268="nulová",J268,0)</f>
        <v>0</v>
      </c>
      <c r="BJ268" s="18" t="s">
        <v>87</v>
      </c>
      <c r="BK268" s="217">
        <f>ROUND(I268*H268,2)</f>
        <v>0</v>
      </c>
      <c r="BL268" s="18" t="s">
        <v>358</v>
      </c>
      <c r="BM268" s="216" t="s">
        <v>1791</v>
      </c>
    </row>
    <row r="269" s="2" customFormat="1" ht="44.25" customHeight="1">
      <c r="A269" s="37"/>
      <c r="B269" s="168"/>
      <c r="C269" s="242" t="s">
        <v>1049</v>
      </c>
      <c r="D269" s="242" t="s">
        <v>582</v>
      </c>
      <c r="E269" s="243" t="s">
        <v>3049</v>
      </c>
      <c r="F269" s="244" t="s">
        <v>3050</v>
      </c>
      <c r="G269" s="245" t="s">
        <v>373</v>
      </c>
      <c r="H269" s="246">
        <v>9</v>
      </c>
      <c r="I269" s="247"/>
      <c r="J269" s="248">
        <f>ROUND(I269*H269,2)</f>
        <v>0</v>
      </c>
      <c r="K269" s="249"/>
      <c r="L269" s="250"/>
      <c r="M269" s="251" t="s">
        <v>1</v>
      </c>
      <c r="N269" s="252" t="s">
        <v>41</v>
      </c>
      <c r="O269" s="81"/>
      <c r="P269" s="214">
        <f>O269*H269</f>
        <v>0</v>
      </c>
      <c r="Q269" s="214">
        <v>0.00050000000000000001</v>
      </c>
      <c r="R269" s="214">
        <f>Q269*H269</f>
        <v>0.0045000000000000005</v>
      </c>
      <c r="S269" s="214">
        <v>0</v>
      </c>
      <c r="T269" s="215">
        <f>S269*H269</f>
        <v>0</v>
      </c>
      <c r="U269" s="37"/>
      <c r="V269" s="37"/>
      <c r="W269" s="37"/>
      <c r="X269" s="37"/>
      <c r="Y269" s="37"/>
      <c r="Z269" s="37"/>
      <c r="AA269" s="37"/>
      <c r="AB269" s="37"/>
      <c r="AC269" s="37"/>
      <c r="AD269" s="37"/>
      <c r="AE269" s="37"/>
      <c r="AR269" s="216" t="s">
        <v>473</v>
      </c>
      <c r="AT269" s="216" t="s">
        <v>582</v>
      </c>
      <c r="AU269" s="216" t="s">
        <v>87</v>
      </c>
      <c r="AY269" s="18" t="s">
        <v>283</v>
      </c>
      <c r="BE269" s="217">
        <f>IF(N269="základná",J269,0)</f>
        <v>0</v>
      </c>
      <c r="BF269" s="217">
        <f>IF(N269="znížená",J269,0)</f>
        <v>0</v>
      </c>
      <c r="BG269" s="217">
        <f>IF(N269="zákl. prenesená",J269,0)</f>
        <v>0</v>
      </c>
      <c r="BH269" s="217">
        <f>IF(N269="zníž. prenesená",J269,0)</f>
        <v>0</v>
      </c>
      <c r="BI269" s="217">
        <f>IF(N269="nulová",J269,0)</f>
        <v>0</v>
      </c>
      <c r="BJ269" s="18" t="s">
        <v>87</v>
      </c>
      <c r="BK269" s="217">
        <f>ROUND(I269*H269,2)</f>
        <v>0</v>
      </c>
      <c r="BL269" s="18" t="s">
        <v>358</v>
      </c>
      <c r="BM269" s="216" t="s">
        <v>3082</v>
      </c>
    </row>
    <row r="270" s="2" customFormat="1" ht="44.25" customHeight="1">
      <c r="A270" s="37"/>
      <c r="B270" s="168"/>
      <c r="C270" s="242" t="s">
        <v>1053</v>
      </c>
      <c r="D270" s="242" t="s">
        <v>582</v>
      </c>
      <c r="E270" s="243" t="s">
        <v>4501</v>
      </c>
      <c r="F270" s="244" t="s">
        <v>4502</v>
      </c>
      <c r="G270" s="245" t="s">
        <v>373</v>
      </c>
      <c r="H270" s="246">
        <v>9</v>
      </c>
      <c r="I270" s="247"/>
      <c r="J270" s="248">
        <f>ROUND(I270*H270,2)</f>
        <v>0</v>
      </c>
      <c r="K270" s="249"/>
      <c r="L270" s="250"/>
      <c r="M270" s="251" t="s">
        <v>1</v>
      </c>
      <c r="N270" s="252" t="s">
        <v>41</v>
      </c>
      <c r="O270" s="81"/>
      <c r="P270" s="214">
        <f>O270*H270</f>
        <v>0</v>
      </c>
      <c r="Q270" s="214">
        <v>0.00050000000000000001</v>
      </c>
      <c r="R270" s="214">
        <f>Q270*H270</f>
        <v>0.0045000000000000005</v>
      </c>
      <c r="S270" s="214">
        <v>0</v>
      </c>
      <c r="T270" s="215">
        <f>S270*H270</f>
        <v>0</v>
      </c>
      <c r="U270" s="37"/>
      <c r="V270" s="37"/>
      <c r="W270" s="37"/>
      <c r="X270" s="37"/>
      <c r="Y270" s="37"/>
      <c r="Z270" s="37"/>
      <c r="AA270" s="37"/>
      <c r="AB270" s="37"/>
      <c r="AC270" s="37"/>
      <c r="AD270" s="37"/>
      <c r="AE270" s="37"/>
      <c r="AR270" s="216" t="s">
        <v>473</v>
      </c>
      <c r="AT270" s="216" t="s">
        <v>582</v>
      </c>
      <c r="AU270" s="216" t="s">
        <v>87</v>
      </c>
      <c r="AY270" s="18" t="s">
        <v>283</v>
      </c>
      <c r="BE270" s="217">
        <f>IF(N270="základná",J270,0)</f>
        <v>0</v>
      </c>
      <c r="BF270" s="217">
        <f>IF(N270="znížená",J270,0)</f>
        <v>0</v>
      </c>
      <c r="BG270" s="217">
        <f>IF(N270="zákl. prenesená",J270,0)</f>
        <v>0</v>
      </c>
      <c r="BH270" s="217">
        <f>IF(N270="zníž. prenesená",J270,0)</f>
        <v>0</v>
      </c>
      <c r="BI270" s="217">
        <f>IF(N270="nulová",J270,0)</f>
        <v>0</v>
      </c>
      <c r="BJ270" s="18" t="s">
        <v>87</v>
      </c>
      <c r="BK270" s="217">
        <f>ROUND(I270*H270,2)</f>
        <v>0</v>
      </c>
      <c r="BL270" s="18" t="s">
        <v>358</v>
      </c>
      <c r="BM270" s="216" t="s">
        <v>1455</v>
      </c>
    </row>
    <row r="271" s="2" customFormat="1" ht="37.8" customHeight="1">
      <c r="A271" s="37"/>
      <c r="B271" s="168"/>
      <c r="C271" s="242" t="s">
        <v>1058</v>
      </c>
      <c r="D271" s="242" t="s">
        <v>582</v>
      </c>
      <c r="E271" s="243" t="s">
        <v>6325</v>
      </c>
      <c r="F271" s="244" t="s">
        <v>6326</v>
      </c>
      <c r="G271" s="245" t="s">
        <v>373</v>
      </c>
      <c r="H271" s="246">
        <v>3</v>
      </c>
      <c r="I271" s="247"/>
      <c r="J271" s="248">
        <f>ROUND(I271*H271,2)</f>
        <v>0</v>
      </c>
      <c r="K271" s="249"/>
      <c r="L271" s="250"/>
      <c r="M271" s="251" t="s">
        <v>1</v>
      </c>
      <c r="N271" s="252" t="s">
        <v>41</v>
      </c>
      <c r="O271" s="81"/>
      <c r="P271" s="214">
        <f>O271*H271</f>
        <v>0</v>
      </c>
      <c r="Q271" s="214">
        <v>0.00050000000000000001</v>
      </c>
      <c r="R271" s="214">
        <f>Q271*H271</f>
        <v>0.0015</v>
      </c>
      <c r="S271" s="214">
        <v>0</v>
      </c>
      <c r="T271" s="215">
        <f>S271*H271</f>
        <v>0</v>
      </c>
      <c r="U271" s="37"/>
      <c r="V271" s="37"/>
      <c r="W271" s="37"/>
      <c r="X271" s="37"/>
      <c r="Y271" s="37"/>
      <c r="Z271" s="37"/>
      <c r="AA271" s="37"/>
      <c r="AB271" s="37"/>
      <c r="AC271" s="37"/>
      <c r="AD271" s="37"/>
      <c r="AE271" s="37"/>
      <c r="AR271" s="216" t="s">
        <v>473</v>
      </c>
      <c r="AT271" s="216" t="s">
        <v>582</v>
      </c>
      <c r="AU271" s="216" t="s">
        <v>87</v>
      </c>
      <c r="AY271" s="18" t="s">
        <v>283</v>
      </c>
      <c r="BE271" s="217">
        <f>IF(N271="základná",J271,0)</f>
        <v>0</v>
      </c>
      <c r="BF271" s="217">
        <f>IF(N271="znížená",J271,0)</f>
        <v>0</v>
      </c>
      <c r="BG271" s="217">
        <f>IF(N271="zákl. prenesená",J271,0)</f>
        <v>0</v>
      </c>
      <c r="BH271" s="217">
        <f>IF(N271="zníž. prenesená",J271,0)</f>
        <v>0</v>
      </c>
      <c r="BI271" s="217">
        <f>IF(N271="nulová",J271,0)</f>
        <v>0</v>
      </c>
      <c r="BJ271" s="18" t="s">
        <v>87</v>
      </c>
      <c r="BK271" s="217">
        <f>ROUND(I271*H271,2)</f>
        <v>0</v>
      </c>
      <c r="BL271" s="18" t="s">
        <v>358</v>
      </c>
      <c r="BM271" s="216" t="s">
        <v>1146</v>
      </c>
    </row>
    <row r="272" s="2" customFormat="1" ht="37.8" customHeight="1">
      <c r="A272" s="37"/>
      <c r="B272" s="168"/>
      <c r="C272" s="242" t="s">
        <v>1064</v>
      </c>
      <c r="D272" s="242" t="s">
        <v>582</v>
      </c>
      <c r="E272" s="243" t="s">
        <v>6327</v>
      </c>
      <c r="F272" s="244" t="s">
        <v>6328</v>
      </c>
      <c r="G272" s="245" t="s">
        <v>373</v>
      </c>
      <c r="H272" s="246">
        <v>3</v>
      </c>
      <c r="I272" s="247"/>
      <c r="J272" s="248">
        <f>ROUND(I272*H272,2)</f>
        <v>0</v>
      </c>
      <c r="K272" s="249"/>
      <c r="L272" s="250"/>
      <c r="M272" s="251" t="s">
        <v>1</v>
      </c>
      <c r="N272" s="252" t="s">
        <v>41</v>
      </c>
      <c r="O272" s="81"/>
      <c r="P272" s="214">
        <f>O272*H272</f>
        <v>0</v>
      </c>
      <c r="Q272" s="214">
        <v>0.00050000000000000001</v>
      </c>
      <c r="R272" s="214">
        <f>Q272*H272</f>
        <v>0.0015</v>
      </c>
      <c r="S272" s="214">
        <v>0</v>
      </c>
      <c r="T272" s="215">
        <f>S272*H272</f>
        <v>0</v>
      </c>
      <c r="U272" s="37"/>
      <c r="V272" s="37"/>
      <c r="W272" s="37"/>
      <c r="X272" s="37"/>
      <c r="Y272" s="37"/>
      <c r="Z272" s="37"/>
      <c r="AA272" s="37"/>
      <c r="AB272" s="37"/>
      <c r="AC272" s="37"/>
      <c r="AD272" s="37"/>
      <c r="AE272" s="37"/>
      <c r="AR272" s="216" t="s">
        <v>473</v>
      </c>
      <c r="AT272" s="216" t="s">
        <v>582</v>
      </c>
      <c r="AU272" s="216" t="s">
        <v>87</v>
      </c>
      <c r="AY272" s="18" t="s">
        <v>283</v>
      </c>
      <c r="BE272" s="217">
        <f>IF(N272="základná",J272,0)</f>
        <v>0</v>
      </c>
      <c r="BF272" s="217">
        <f>IF(N272="znížená",J272,0)</f>
        <v>0</v>
      </c>
      <c r="BG272" s="217">
        <f>IF(N272="zákl. prenesená",J272,0)</f>
        <v>0</v>
      </c>
      <c r="BH272" s="217">
        <f>IF(N272="zníž. prenesená",J272,0)</f>
        <v>0</v>
      </c>
      <c r="BI272" s="217">
        <f>IF(N272="nulová",J272,0)</f>
        <v>0</v>
      </c>
      <c r="BJ272" s="18" t="s">
        <v>87</v>
      </c>
      <c r="BK272" s="217">
        <f>ROUND(I272*H272,2)</f>
        <v>0</v>
      </c>
      <c r="BL272" s="18" t="s">
        <v>358</v>
      </c>
      <c r="BM272" s="216" t="s">
        <v>941</v>
      </c>
    </row>
    <row r="273" s="2" customFormat="1" ht="24.15" customHeight="1">
      <c r="A273" s="37"/>
      <c r="B273" s="168"/>
      <c r="C273" s="204" t="s">
        <v>1073</v>
      </c>
      <c r="D273" s="204" t="s">
        <v>285</v>
      </c>
      <c r="E273" s="205" t="s">
        <v>3051</v>
      </c>
      <c r="F273" s="206" t="s">
        <v>3052</v>
      </c>
      <c r="G273" s="207" t="s">
        <v>649</v>
      </c>
      <c r="H273" s="208">
        <v>650</v>
      </c>
      <c r="I273" s="209"/>
      <c r="J273" s="210">
        <f>ROUND(I273*H273,2)</f>
        <v>0</v>
      </c>
      <c r="K273" s="211"/>
      <c r="L273" s="38"/>
      <c r="M273" s="212" t="s">
        <v>1</v>
      </c>
      <c r="N273" s="213" t="s">
        <v>41</v>
      </c>
      <c r="O273" s="81"/>
      <c r="P273" s="214">
        <f>O273*H273</f>
        <v>0</v>
      </c>
      <c r="Q273" s="214">
        <v>0.00018000000000000001</v>
      </c>
      <c r="R273" s="214">
        <f>Q273*H273</f>
        <v>0.11700000000000001</v>
      </c>
      <c r="S273" s="214">
        <v>0</v>
      </c>
      <c r="T273" s="215">
        <f>S273*H273</f>
        <v>0</v>
      </c>
      <c r="U273" s="37"/>
      <c r="V273" s="37"/>
      <c r="W273" s="37"/>
      <c r="X273" s="37"/>
      <c r="Y273" s="37"/>
      <c r="Z273" s="37"/>
      <c r="AA273" s="37"/>
      <c r="AB273" s="37"/>
      <c r="AC273" s="37"/>
      <c r="AD273" s="37"/>
      <c r="AE273" s="37"/>
      <c r="AR273" s="216" t="s">
        <v>358</v>
      </c>
      <c r="AT273" s="216" t="s">
        <v>285</v>
      </c>
      <c r="AU273" s="216" t="s">
        <v>87</v>
      </c>
      <c r="AY273" s="18" t="s">
        <v>283</v>
      </c>
      <c r="BE273" s="217">
        <f>IF(N273="základná",J273,0)</f>
        <v>0</v>
      </c>
      <c r="BF273" s="217">
        <f>IF(N273="znížená",J273,0)</f>
        <v>0</v>
      </c>
      <c r="BG273" s="217">
        <f>IF(N273="zákl. prenesená",J273,0)</f>
        <v>0</v>
      </c>
      <c r="BH273" s="217">
        <f>IF(N273="zníž. prenesená",J273,0)</f>
        <v>0</v>
      </c>
      <c r="BI273" s="217">
        <f>IF(N273="nulová",J273,0)</f>
        <v>0</v>
      </c>
      <c r="BJ273" s="18" t="s">
        <v>87</v>
      </c>
      <c r="BK273" s="217">
        <f>ROUND(I273*H273,2)</f>
        <v>0</v>
      </c>
      <c r="BL273" s="18" t="s">
        <v>358</v>
      </c>
      <c r="BM273" s="216" t="s">
        <v>931</v>
      </c>
    </row>
    <row r="274" s="2" customFormat="1" ht="24.15" customHeight="1">
      <c r="A274" s="37"/>
      <c r="B274" s="168"/>
      <c r="C274" s="204" t="s">
        <v>1078</v>
      </c>
      <c r="D274" s="204" t="s">
        <v>285</v>
      </c>
      <c r="E274" s="205" t="s">
        <v>3053</v>
      </c>
      <c r="F274" s="206" t="s">
        <v>3054</v>
      </c>
      <c r="G274" s="207" t="s">
        <v>649</v>
      </c>
      <c r="H274" s="208">
        <v>41</v>
      </c>
      <c r="I274" s="209"/>
      <c r="J274" s="210">
        <f>ROUND(I274*H274,2)</f>
        <v>0</v>
      </c>
      <c r="K274" s="211"/>
      <c r="L274" s="38"/>
      <c r="M274" s="212" t="s">
        <v>1</v>
      </c>
      <c r="N274" s="213" t="s">
        <v>41</v>
      </c>
      <c r="O274" s="81"/>
      <c r="P274" s="214">
        <f>O274*H274</f>
        <v>0</v>
      </c>
      <c r="Q274" s="214">
        <v>0.00034000000000000002</v>
      </c>
      <c r="R274" s="214">
        <f>Q274*H274</f>
        <v>0.013940000000000001</v>
      </c>
      <c r="S274" s="214">
        <v>0</v>
      </c>
      <c r="T274" s="215">
        <f>S274*H274</f>
        <v>0</v>
      </c>
      <c r="U274" s="37"/>
      <c r="V274" s="37"/>
      <c r="W274" s="37"/>
      <c r="X274" s="37"/>
      <c r="Y274" s="37"/>
      <c r="Z274" s="37"/>
      <c r="AA274" s="37"/>
      <c r="AB274" s="37"/>
      <c r="AC274" s="37"/>
      <c r="AD274" s="37"/>
      <c r="AE274" s="37"/>
      <c r="AR274" s="216" t="s">
        <v>358</v>
      </c>
      <c r="AT274" s="216" t="s">
        <v>285</v>
      </c>
      <c r="AU274" s="216" t="s">
        <v>87</v>
      </c>
      <c r="AY274" s="18" t="s">
        <v>283</v>
      </c>
      <c r="BE274" s="217">
        <f>IF(N274="základná",J274,0)</f>
        <v>0</v>
      </c>
      <c r="BF274" s="217">
        <f>IF(N274="znížená",J274,0)</f>
        <v>0</v>
      </c>
      <c r="BG274" s="217">
        <f>IF(N274="zákl. prenesená",J274,0)</f>
        <v>0</v>
      </c>
      <c r="BH274" s="217">
        <f>IF(N274="zníž. prenesená",J274,0)</f>
        <v>0</v>
      </c>
      <c r="BI274" s="217">
        <f>IF(N274="nulová",J274,0)</f>
        <v>0</v>
      </c>
      <c r="BJ274" s="18" t="s">
        <v>87</v>
      </c>
      <c r="BK274" s="217">
        <f>ROUND(I274*H274,2)</f>
        <v>0</v>
      </c>
      <c r="BL274" s="18" t="s">
        <v>358</v>
      </c>
      <c r="BM274" s="216" t="s">
        <v>1399</v>
      </c>
    </row>
    <row r="275" s="2" customFormat="1" ht="24.15" customHeight="1">
      <c r="A275" s="37"/>
      <c r="B275" s="168"/>
      <c r="C275" s="204" t="s">
        <v>1086</v>
      </c>
      <c r="D275" s="204" t="s">
        <v>285</v>
      </c>
      <c r="E275" s="205" t="s">
        <v>3055</v>
      </c>
      <c r="F275" s="206" t="s">
        <v>3056</v>
      </c>
      <c r="G275" s="207" t="s">
        <v>649</v>
      </c>
      <c r="H275" s="208">
        <v>691</v>
      </c>
      <c r="I275" s="209"/>
      <c r="J275" s="210">
        <f>ROUND(I275*H275,2)</f>
        <v>0</v>
      </c>
      <c r="K275" s="211"/>
      <c r="L275" s="38"/>
      <c r="M275" s="212" t="s">
        <v>1</v>
      </c>
      <c r="N275" s="213" t="s">
        <v>41</v>
      </c>
      <c r="O275" s="81"/>
      <c r="P275" s="214">
        <f>O275*H275</f>
        <v>0</v>
      </c>
      <c r="Q275" s="214">
        <v>1.0000000000000001E-05</v>
      </c>
      <c r="R275" s="214">
        <f>Q275*H275</f>
        <v>0.0069100000000000003</v>
      </c>
      <c r="S275" s="214">
        <v>0</v>
      </c>
      <c r="T275" s="215">
        <f>S275*H275</f>
        <v>0</v>
      </c>
      <c r="U275" s="37"/>
      <c r="V275" s="37"/>
      <c r="W275" s="37"/>
      <c r="X275" s="37"/>
      <c r="Y275" s="37"/>
      <c r="Z275" s="37"/>
      <c r="AA275" s="37"/>
      <c r="AB275" s="37"/>
      <c r="AC275" s="37"/>
      <c r="AD275" s="37"/>
      <c r="AE275" s="37"/>
      <c r="AR275" s="216" t="s">
        <v>358</v>
      </c>
      <c r="AT275" s="216" t="s">
        <v>285</v>
      </c>
      <c r="AU275" s="216" t="s">
        <v>87</v>
      </c>
      <c r="AY275" s="18" t="s">
        <v>283</v>
      </c>
      <c r="BE275" s="217">
        <f>IF(N275="základná",J275,0)</f>
        <v>0</v>
      </c>
      <c r="BF275" s="217">
        <f>IF(N275="znížená",J275,0)</f>
        <v>0</v>
      </c>
      <c r="BG275" s="217">
        <f>IF(N275="zákl. prenesená",J275,0)</f>
        <v>0</v>
      </c>
      <c r="BH275" s="217">
        <f>IF(N275="zníž. prenesená",J275,0)</f>
        <v>0</v>
      </c>
      <c r="BI275" s="217">
        <f>IF(N275="nulová",J275,0)</f>
        <v>0</v>
      </c>
      <c r="BJ275" s="18" t="s">
        <v>87</v>
      </c>
      <c r="BK275" s="217">
        <f>ROUND(I275*H275,2)</f>
        <v>0</v>
      </c>
      <c r="BL275" s="18" t="s">
        <v>358</v>
      </c>
      <c r="BM275" s="216" t="s">
        <v>1795</v>
      </c>
    </row>
    <row r="276" s="2" customFormat="1" ht="33" customHeight="1">
      <c r="A276" s="37"/>
      <c r="B276" s="168"/>
      <c r="C276" s="204" t="s">
        <v>1091</v>
      </c>
      <c r="D276" s="204" t="s">
        <v>285</v>
      </c>
      <c r="E276" s="205" t="s">
        <v>3057</v>
      </c>
      <c r="F276" s="206" t="s">
        <v>3058</v>
      </c>
      <c r="G276" s="207" t="s">
        <v>344</v>
      </c>
      <c r="H276" s="208">
        <v>0.95399999999999996</v>
      </c>
      <c r="I276" s="209"/>
      <c r="J276" s="210">
        <f>ROUND(I276*H276,2)</f>
        <v>0</v>
      </c>
      <c r="K276" s="211"/>
      <c r="L276" s="38"/>
      <c r="M276" s="212" t="s">
        <v>1</v>
      </c>
      <c r="N276" s="213" t="s">
        <v>41</v>
      </c>
      <c r="O276" s="81"/>
      <c r="P276" s="214">
        <f>O276*H276</f>
        <v>0</v>
      </c>
      <c r="Q276" s="214">
        <v>0</v>
      </c>
      <c r="R276" s="214">
        <f>Q276*H276</f>
        <v>0</v>
      </c>
      <c r="S276" s="214">
        <v>0</v>
      </c>
      <c r="T276" s="215">
        <f>S276*H276</f>
        <v>0</v>
      </c>
      <c r="U276" s="37"/>
      <c r="V276" s="37"/>
      <c r="W276" s="37"/>
      <c r="X276" s="37"/>
      <c r="Y276" s="37"/>
      <c r="Z276" s="37"/>
      <c r="AA276" s="37"/>
      <c r="AB276" s="37"/>
      <c r="AC276" s="37"/>
      <c r="AD276" s="37"/>
      <c r="AE276" s="37"/>
      <c r="AR276" s="216" t="s">
        <v>358</v>
      </c>
      <c r="AT276" s="216" t="s">
        <v>285</v>
      </c>
      <c r="AU276" s="216" t="s">
        <v>87</v>
      </c>
      <c r="AY276" s="18" t="s">
        <v>283</v>
      </c>
      <c r="BE276" s="217">
        <f>IF(N276="základná",J276,0)</f>
        <v>0</v>
      </c>
      <c r="BF276" s="217">
        <f>IF(N276="znížená",J276,0)</f>
        <v>0</v>
      </c>
      <c r="BG276" s="217">
        <f>IF(N276="zákl. prenesená",J276,0)</f>
        <v>0</v>
      </c>
      <c r="BH276" s="217">
        <f>IF(N276="zníž. prenesená",J276,0)</f>
        <v>0</v>
      </c>
      <c r="BI276" s="217">
        <f>IF(N276="nulová",J276,0)</f>
        <v>0</v>
      </c>
      <c r="BJ276" s="18" t="s">
        <v>87</v>
      </c>
      <c r="BK276" s="217">
        <f>ROUND(I276*H276,2)</f>
        <v>0</v>
      </c>
      <c r="BL276" s="18" t="s">
        <v>358</v>
      </c>
      <c r="BM276" s="216" t="s">
        <v>1100</v>
      </c>
    </row>
    <row r="277" s="2" customFormat="1" ht="24.15" customHeight="1">
      <c r="A277" s="37"/>
      <c r="B277" s="168"/>
      <c r="C277" s="204" t="s">
        <v>1096</v>
      </c>
      <c r="D277" s="204" t="s">
        <v>285</v>
      </c>
      <c r="E277" s="205" t="s">
        <v>3059</v>
      </c>
      <c r="F277" s="206" t="s">
        <v>3060</v>
      </c>
      <c r="G277" s="207" t="s">
        <v>344</v>
      </c>
      <c r="H277" s="208">
        <v>1.3540000000000001</v>
      </c>
      <c r="I277" s="209"/>
      <c r="J277" s="210">
        <f>ROUND(I277*H277,2)</f>
        <v>0</v>
      </c>
      <c r="K277" s="211"/>
      <c r="L277" s="38"/>
      <c r="M277" s="212" t="s">
        <v>1</v>
      </c>
      <c r="N277" s="213" t="s">
        <v>41</v>
      </c>
      <c r="O277" s="81"/>
      <c r="P277" s="214">
        <f>O277*H277</f>
        <v>0</v>
      </c>
      <c r="Q277" s="214">
        <v>0</v>
      </c>
      <c r="R277" s="214">
        <f>Q277*H277</f>
        <v>0</v>
      </c>
      <c r="S277" s="214">
        <v>0</v>
      </c>
      <c r="T277" s="215">
        <f>S277*H277</f>
        <v>0</v>
      </c>
      <c r="U277" s="37"/>
      <c r="V277" s="37"/>
      <c r="W277" s="37"/>
      <c r="X277" s="37"/>
      <c r="Y277" s="37"/>
      <c r="Z277" s="37"/>
      <c r="AA277" s="37"/>
      <c r="AB277" s="37"/>
      <c r="AC277" s="37"/>
      <c r="AD277" s="37"/>
      <c r="AE277" s="37"/>
      <c r="AR277" s="216" t="s">
        <v>358</v>
      </c>
      <c r="AT277" s="216" t="s">
        <v>285</v>
      </c>
      <c r="AU277" s="216" t="s">
        <v>87</v>
      </c>
      <c r="AY277" s="18" t="s">
        <v>283</v>
      </c>
      <c r="BE277" s="217">
        <f>IF(N277="základná",J277,0)</f>
        <v>0</v>
      </c>
      <c r="BF277" s="217">
        <f>IF(N277="znížená",J277,0)</f>
        <v>0</v>
      </c>
      <c r="BG277" s="217">
        <f>IF(N277="zákl. prenesená",J277,0)</f>
        <v>0</v>
      </c>
      <c r="BH277" s="217">
        <f>IF(N277="zníž. prenesená",J277,0)</f>
        <v>0</v>
      </c>
      <c r="BI277" s="217">
        <f>IF(N277="nulová",J277,0)</f>
        <v>0</v>
      </c>
      <c r="BJ277" s="18" t="s">
        <v>87</v>
      </c>
      <c r="BK277" s="217">
        <f>ROUND(I277*H277,2)</f>
        <v>0</v>
      </c>
      <c r="BL277" s="18" t="s">
        <v>358</v>
      </c>
      <c r="BM277" s="216" t="s">
        <v>3099</v>
      </c>
    </row>
    <row r="278" s="12" customFormat="1" ht="22.8" customHeight="1">
      <c r="A278" s="12"/>
      <c r="B278" s="191"/>
      <c r="C278" s="12"/>
      <c r="D278" s="192" t="s">
        <v>74</v>
      </c>
      <c r="E278" s="202" t="s">
        <v>6329</v>
      </c>
      <c r="F278" s="202" t="s">
        <v>6330</v>
      </c>
      <c r="G278" s="12"/>
      <c r="H278" s="12"/>
      <c r="I278" s="194"/>
      <c r="J278" s="203">
        <f>BK278</f>
        <v>0</v>
      </c>
      <c r="K278" s="12"/>
      <c r="L278" s="191"/>
      <c r="M278" s="196"/>
      <c r="N278" s="197"/>
      <c r="O278" s="197"/>
      <c r="P278" s="198">
        <f>SUM(P279:P282)</f>
        <v>0</v>
      </c>
      <c r="Q278" s="197"/>
      <c r="R278" s="198">
        <f>SUM(R279:R282)</f>
        <v>0.016640000000000002</v>
      </c>
      <c r="S278" s="197"/>
      <c r="T278" s="199">
        <f>SUM(T279:T282)</f>
        <v>0</v>
      </c>
      <c r="U278" s="12"/>
      <c r="V278" s="12"/>
      <c r="W278" s="12"/>
      <c r="X278" s="12"/>
      <c r="Y278" s="12"/>
      <c r="Z278" s="12"/>
      <c r="AA278" s="12"/>
      <c r="AB278" s="12"/>
      <c r="AC278" s="12"/>
      <c r="AD278" s="12"/>
      <c r="AE278" s="12"/>
      <c r="AR278" s="192" t="s">
        <v>87</v>
      </c>
      <c r="AT278" s="200" t="s">
        <v>74</v>
      </c>
      <c r="AU278" s="200" t="s">
        <v>82</v>
      </c>
      <c r="AY278" s="192" t="s">
        <v>283</v>
      </c>
      <c r="BK278" s="201">
        <f>SUM(BK279:BK282)</f>
        <v>0</v>
      </c>
    </row>
    <row r="279" s="2" customFormat="1" ht="24.15" customHeight="1">
      <c r="A279" s="37"/>
      <c r="B279" s="168"/>
      <c r="C279" s="204" t="s">
        <v>1105</v>
      </c>
      <c r="D279" s="204" t="s">
        <v>285</v>
      </c>
      <c r="E279" s="205" t="s">
        <v>6331</v>
      </c>
      <c r="F279" s="206" t="s">
        <v>6332</v>
      </c>
      <c r="G279" s="207" t="s">
        <v>373</v>
      </c>
      <c r="H279" s="208">
        <v>1</v>
      </c>
      <c r="I279" s="209"/>
      <c r="J279" s="210">
        <f>ROUND(I279*H279,2)</f>
        <v>0</v>
      </c>
      <c r="K279" s="211"/>
      <c r="L279" s="38"/>
      <c r="M279" s="212" t="s">
        <v>1</v>
      </c>
      <c r="N279" s="213" t="s">
        <v>41</v>
      </c>
      <c r="O279" s="81"/>
      <c r="P279" s="214">
        <f>O279*H279</f>
        <v>0</v>
      </c>
      <c r="Q279" s="214">
        <v>3.0000000000000001E-05</v>
      </c>
      <c r="R279" s="214">
        <f>Q279*H279</f>
        <v>3.0000000000000001E-05</v>
      </c>
      <c r="S279" s="214">
        <v>0</v>
      </c>
      <c r="T279" s="215">
        <f>S279*H279</f>
        <v>0</v>
      </c>
      <c r="U279" s="37"/>
      <c r="V279" s="37"/>
      <c r="W279" s="37"/>
      <c r="X279" s="37"/>
      <c r="Y279" s="37"/>
      <c r="Z279" s="37"/>
      <c r="AA279" s="37"/>
      <c r="AB279" s="37"/>
      <c r="AC279" s="37"/>
      <c r="AD279" s="37"/>
      <c r="AE279" s="37"/>
      <c r="AR279" s="216" t="s">
        <v>358</v>
      </c>
      <c r="AT279" s="216" t="s">
        <v>285</v>
      </c>
      <c r="AU279" s="216" t="s">
        <v>87</v>
      </c>
      <c r="AY279" s="18" t="s">
        <v>283</v>
      </c>
      <c r="BE279" s="217">
        <f>IF(N279="základná",J279,0)</f>
        <v>0</v>
      </c>
      <c r="BF279" s="217">
        <f>IF(N279="znížená",J279,0)</f>
        <v>0</v>
      </c>
      <c r="BG279" s="217">
        <f>IF(N279="zákl. prenesená",J279,0)</f>
        <v>0</v>
      </c>
      <c r="BH279" s="217">
        <f>IF(N279="zníž. prenesená",J279,0)</f>
        <v>0</v>
      </c>
      <c r="BI279" s="217">
        <f>IF(N279="nulová",J279,0)</f>
        <v>0</v>
      </c>
      <c r="BJ279" s="18" t="s">
        <v>87</v>
      </c>
      <c r="BK279" s="217">
        <f>ROUND(I279*H279,2)</f>
        <v>0</v>
      </c>
      <c r="BL279" s="18" t="s">
        <v>358</v>
      </c>
      <c r="BM279" s="216" t="s">
        <v>3102</v>
      </c>
    </row>
    <row r="280" s="2" customFormat="1" ht="49.05" customHeight="1">
      <c r="A280" s="37"/>
      <c r="B280" s="168"/>
      <c r="C280" s="242" t="s">
        <v>1115</v>
      </c>
      <c r="D280" s="242" t="s">
        <v>582</v>
      </c>
      <c r="E280" s="243" t="s">
        <v>6333</v>
      </c>
      <c r="F280" s="244" t="s">
        <v>6334</v>
      </c>
      <c r="G280" s="245" t="s">
        <v>373</v>
      </c>
      <c r="H280" s="246">
        <v>1</v>
      </c>
      <c r="I280" s="247"/>
      <c r="J280" s="248">
        <f>ROUND(I280*H280,2)</f>
        <v>0</v>
      </c>
      <c r="K280" s="249"/>
      <c r="L280" s="250"/>
      <c r="M280" s="251" t="s">
        <v>1</v>
      </c>
      <c r="N280" s="252" t="s">
        <v>41</v>
      </c>
      <c r="O280" s="81"/>
      <c r="P280" s="214">
        <f>O280*H280</f>
        <v>0</v>
      </c>
      <c r="Q280" s="214">
        <v>0.01461</v>
      </c>
      <c r="R280" s="214">
        <f>Q280*H280</f>
        <v>0.01461</v>
      </c>
      <c r="S280" s="214">
        <v>0</v>
      </c>
      <c r="T280" s="215">
        <f>S280*H280</f>
        <v>0</v>
      </c>
      <c r="U280" s="37"/>
      <c r="V280" s="37"/>
      <c r="W280" s="37"/>
      <c r="X280" s="37"/>
      <c r="Y280" s="37"/>
      <c r="Z280" s="37"/>
      <c r="AA280" s="37"/>
      <c r="AB280" s="37"/>
      <c r="AC280" s="37"/>
      <c r="AD280" s="37"/>
      <c r="AE280" s="37"/>
      <c r="AR280" s="216" t="s">
        <v>473</v>
      </c>
      <c r="AT280" s="216" t="s">
        <v>582</v>
      </c>
      <c r="AU280" s="216" t="s">
        <v>87</v>
      </c>
      <c r="AY280" s="18" t="s">
        <v>283</v>
      </c>
      <c r="BE280" s="217">
        <f>IF(N280="základná",J280,0)</f>
        <v>0</v>
      </c>
      <c r="BF280" s="217">
        <f>IF(N280="znížená",J280,0)</f>
        <v>0</v>
      </c>
      <c r="BG280" s="217">
        <f>IF(N280="zákl. prenesená",J280,0)</f>
        <v>0</v>
      </c>
      <c r="BH280" s="217">
        <f>IF(N280="zníž. prenesená",J280,0)</f>
        <v>0</v>
      </c>
      <c r="BI280" s="217">
        <f>IF(N280="nulová",J280,0)</f>
        <v>0</v>
      </c>
      <c r="BJ280" s="18" t="s">
        <v>87</v>
      </c>
      <c r="BK280" s="217">
        <f>ROUND(I280*H280,2)</f>
        <v>0</v>
      </c>
      <c r="BL280" s="18" t="s">
        <v>358</v>
      </c>
      <c r="BM280" s="216" t="s">
        <v>3105</v>
      </c>
    </row>
    <row r="281" s="2" customFormat="1" ht="16.5" customHeight="1">
      <c r="A281" s="37"/>
      <c r="B281" s="168"/>
      <c r="C281" s="242" t="s">
        <v>1121</v>
      </c>
      <c r="D281" s="242" t="s">
        <v>582</v>
      </c>
      <c r="E281" s="243" t="s">
        <v>6335</v>
      </c>
      <c r="F281" s="244" t="s">
        <v>6336</v>
      </c>
      <c r="G281" s="245" t="s">
        <v>373</v>
      </c>
      <c r="H281" s="246">
        <v>1</v>
      </c>
      <c r="I281" s="247"/>
      <c r="J281" s="248">
        <f>ROUND(I281*H281,2)</f>
        <v>0</v>
      </c>
      <c r="K281" s="249"/>
      <c r="L281" s="250"/>
      <c r="M281" s="251" t="s">
        <v>1</v>
      </c>
      <c r="N281" s="252" t="s">
        <v>41</v>
      </c>
      <c r="O281" s="81"/>
      <c r="P281" s="214">
        <f>O281*H281</f>
        <v>0</v>
      </c>
      <c r="Q281" s="214">
        <v>0.002</v>
      </c>
      <c r="R281" s="214">
        <f>Q281*H281</f>
        <v>0.002</v>
      </c>
      <c r="S281" s="214">
        <v>0</v>
      </c>
      <c r="T281" s="215">
        <f>S281*H281</f>
        <v>0</v>
      </c>
      <c r="U281" s="37"/>
      <c r="V281" s="37"/>
      <c r="W281" s="37"/>
      <c r="X281" s="37"/>
      <c r="Y281" s="37"/>
      <c r="Z281" s="37"/>
      <c r="AA281" s="37"/>
      <c r="AB281" s="37"/>
      <c r="AC281" s="37"/>
      <c r="AD281" s="37"/>
      <c r="AE281" s="37"/>
      <c r="AR281" s="216" t="s">
        <v>473</v>
      </c>
      <c r="AT281" s="216" t="s">
        <v>582</v>
      </c>
      <c r="AU281" s="216" t="s">
        <v>87</v>
      </c>
      <c r="AY281" s="18" t="s">
        <v>283</v>
      </c>
      <c r="BE281" s="217">
        <f>IF(N281="základná",J281,0)</f>
        <v>0</v>
      </c>
      <c r="BF281" s="217">
        <f>IF(N281="znížená",J281,0)</f>
        <v>0</v>
      </c>
      <c r="BG281" s="217">
        <f>IF(N281="zákl. prenesená",J281,0)</f>
        <v>0</v>
      </c>
      <c r="BH281" s="217">
        <f>IF(N281="zníž. prenesená",J281,0)</f>
        <v>0</v>
      </c>
      <c r="BI281" s="217">
        <f>IF(N281="nulová",J281,0)</f>
        <v>0</v>
      </c>
      <c r="BJ281" s="18" t="s">
        <v>87</v>
      </c>
      <c r="BK281" s="217">
        <f>ROUND(I281*H281,2)</f>
        <v>0</v>
      </c>
      <c r="BL281" s="18" t="s">
        <v>358</v>
      </c>
      <c r="BM281" s="216" t="s">
        <v>3108</v>
      </c>
    </row>
    <row r="282" s="2" customFormat="1" ht="24.15" customHeight="1">
      <c r="A282" s="37"/>
      <c r="B282" s="168"/>
      <c r="C282" s="204" t="s">
        <v>1126</v>
      </c>
      <c r="D282" s="204" t="s">
        <v>285</v>
      </c>
      <c r="E282" s="205" t="s">
        <v>6337</v>
      </c>
      <c r="F282" s="206" t="s">
        <v>6338</v>
      </c>
      <c r="G282" s="207" t="s">
        <v>344</v>
      </c>
      <c r="H282" s="208">
        <v>0.017000000000000001</v>
      </c>
      <c r="I282" s="209"/>
      <c r="J282" s="210">
        <f>ROUND(I282*H282,2)</f>
        <v>0</v>
      </c>
      <c r="K282" s="211"/>
      <c r="L282" s="38"/>
      <c r="M282" s="212" t="s">
        <v>1</v>
      </c>
      <c r="N282" s="213" t="s">
        <v>41</v>
      </c>
      <c r="O282" s="81"/>
      <c r="P282" s="214">
        <f>O282*H282</f>
        <v>0</v>
      </c>
      <c r="Q282" s="214">
        <v>0</v>
      </c>
      <c r="R282" s="214">
        <f>Q282*H282</f>
        <v>0</v>
      </c>
      <c r="S282" s="214">
        <v>0</v>
      </c>
      <c r="T282" s="215">
        <f>S282*H282</f>
        <v>0</v>
      </c>
      <c r="U282" s="37"/>
      <c r="V282" s="37"/>
      <c r="W282" s="37"/>
      <c r="X282" s="37"/>
      <c r="Y282" s="37"/>
      <c r="Z282" s="37"/>
      <c r="AA282" s="37"/>
      <c r="AB282" s="37"/>
      <c r="AC282" s="37"/>
      <c r="AD282" s="37"/>
      <c r="AE282" s="37"/>
      <c r="AR282" s="216" t="s">
        <v>358</v>
      </c>
      <c r="AT282" s="216" t="s">
        <v>285</v>
      </c>
      <c r="AU282" s="216" t="s">
        <v>87</v>
      </c>
      <c r="AY282" s="18" t="s">
        <v>283</v>
      </c>
      <c r="BE282" s="217">
        <f>IF(N282="základná",J282,0)</f>
        <v>0</v>
      </c>
      <c r="BF282" s="217">
        <f>IF(N282="znížená",J282,0)</f>
        <v>0</v>
      </c>
      <c r="BG282" s="217">
        <f>IF(N282="zákl. prenesená",J282,0)</f>
        <v>0</v>
      </c>
      <c r="BH282" s="217">
        <f>IF(N282="zníž. prenesená",J282,0)</f>
        <v>0</v>
      </c>
      <c r="BI282" s="217">
        <f>IF(N282="nulová",J282,0)</f>
        <v>0</v>
      </c>
      <c r="BJ282" s="18" t="s">
        <v>87</v>
      </c>
      <c r="BK282" s="217">
        <f>ROUND(I282*H282,2)</f>
        <v>0</v>
      </c>
      <c r="BL282" s="18" t="s">
        <v>358</v>
      </c>
      <c r="BM282" s="216" t="s">
        <v>3111</v>
      </c>
    </row>
    <row r="283" s="12" customFormat="1" ht="22.8" customHeight="1">
      <c r="A283" s="12"/>
      <c r="B283" s="191"/>
      <c r="C283" s="12"/>
      <c r="D283" s="192" t="s">
        <v>74</v>
      </c>
      <c r="E283" s="202" t="s">
        <v>1119</v>
      </c>
      <c r="F283" s="202" t="s">
        <v>3061</v>
      </c>
      <c r="G283" s="12"/>
      <c r="H283" s="12"/>
      <c r="I283" s="194"/>
      <c r="J283" s="203">
        <f>BK283</f>
        <v>0</v>
      </c>
      <c r="K283" s="12"/>
      <c r="L283" s="191"/>
      <c r="M283" s="196"/>
      <c r="N283" s="197"/>
      <c r="O283" s="197"/>
      <c r="P283" s="198">
        <f>SUM(P284:P356)</f>
        <v>0</v>
      </c>
      <c r="Q283" s="197"/>
      <c r="R283" s="198">
        <f>SUM(R284:R356)</f>
        <v>1.1294700000000002</v>
      </c>
      <c r="S283" s="197"/>
      <c r="T283" s="199">
        <f>SUM(T284:T356)</f>
        <v>0</v>
      </c>
      <c r="U283" s="12"/>
      <c r="V283" s="12"/>
      <c r="W283" s="12"/>
      <c r="X283" s="12"/>
      <c r="Y283" s="12"/>
      <c r="Z283" s="12"/>
      <c r="AA283" s="12"/>
      <c r="AB283" s="12"/>
      <c r="AC283" s="12"/>
      <c r="AD283" s="12"/>
      <c r="AE283" s="12"/>
      <c r="AR283" s="192" t="s">
        <v>87</v>
      </c>
      <c r="AT283" s="200" t="s">
        <v>74</v>
      </c>
      <c r="AU283" s="200" t="s">
        <v>82</v>
      </c>
      <c r="AY283" s="192" t="s">
        <v>283</v>
      </c>
      <c r="BK283" s="201">
        <f>SUM(BK284:BK356)</f>
        <v>0</v>
      </c>
    </row>
    <row r="284" s="2" customFormat="1" ht="24.15" customHeight="1">
      <c r="A284" s="37"/>
      <c r="B284" s="168"/>
      <c r="C284" s="204" t="s">
        <v>1130</v>
      </c>
      <c r="D284" s="204" t="s">
        <v>285</v>
      </c>
      <c r="E284" s="205" t="s">
        <v>3062</v>
      </c>
      <c r="F284" s="206" t="s">
        <v>3063</v>
      </c>
      <c r="G284" s="207" t="s">
        <v>3044</v>
      </c>
      <c r="H284" s="208">
        <v>10</v>
      </c>
      <c r="I284" s="209"/>
      <c r="J284" s="210">
        <f>ROUND(I284*H284,2)</f>
        <v>0</v>
      </c>
      <c r="K284" s="211"/>
      <c r="L284" s="38"/>
      <c r="M284" s="212" t="s">
        <v>1</v>
      </c>
      <c r="N284" s="213" t="s">
        <v>41</v>
      </c>
      <c r="O284" s="81"/>
      <c r="P284" s="214">
        <f>O284*H284</f>
        <v>0</v>
      </c>
      <c r="Q284" s="214">
        <v>0</v>
      </c>
      <c r="R284" s="214">
        <f>Q284*H284</f>
        <v>0</v>
      </c>
      <c r="S284" s="214">
        <v>0</v>
      </c>
      <c r="T284" s="215">
        <f>S284*H284</f>
        <v>0</v>
      </c>
      <c r="U284" s="37"/>
      <c r="V284" s="37"/>
      <c r="W284" s="37"/>
      <c r="X284" s="37"/>
      <c r="Y284" s="37"/>
      <c r="Z284" s="37"/>
      <c r="AA284" s="37"/>
      <c r="AB284" s="37"/>
      <c r="AC284" s="37"/>
      <c r="AD284" s="37"/>
      <c r="AE284" s="37"/>
      <c r="AR284" s="216" t="s">
        <v>358</v>
      </c>
      <c r="AT284" s="216" t="s">
        <v>285</v>
      </c>
      <c r="AU284" s="216" t="s">
        <v>87</v>
      </c>
      <c r="AY284" s="18" t="s">
        <v>283</v>
      </c>
      <c r="BE284" s="217">
        <f>IF(N284="základná",J284,0)</f>
        <v>0</v>
      </c>
      <c r="BF284" s="217">
        <f>IF(N284="znížená",J284,0)</f>
        <v>0</v>
      </c>
      <c r="BG284" s="217">
        <f>IF(N284="zákl. prenesená",J284,0)</f>
        <v>0</v>
      </c>
      <c r="BH284" s="217">
        <f>IF(N284="zníž. prenesená",J284,0)</f>
        <v>0</v>
      </c>
      <c r="BI284" s="217">
        <f>IF(N284="nulová",J284,0)</f>
        <v>0</v>
      </c>
      <c r="BJ284" s="18" t="s">
        <v>87</v>
      </c>
      <c r="BK284" s="217">
        <f>ROUND(I284*H284,2)</f>
        <v>0</v>
      </c>
      <c r="BL284" s="18" t="s">
        <v>358</v>
      </c>
      <c r="BM284" s="216" t="s">
        <v>3114</v>
      </c>
    </row>
    <row r="285" s="2" customFormat="1" ht="21.75" customHeight="1">
      <c r="A285" s="37"/>
      <c r="B285" s="168"/>
      <c r="C285" s="204" t="s">
        <v>1136</v>
      </c>
      <c r="D285" s="204" t="s">
        <v>285</v>
      </c>
      <c r="E285" s="205" t="s">
        <v>4503</v>
      </c>
      <c r="F285" s="206" t="s">
        <v>4504</v>
      </c>
      <c r="G285" s="207" t="s">
        <v>373</v>
      </c>
      <c r="H285" s="208">
        <v>5</v>
      </c>
      <c r="I285" s="209"/>
      <c r="J285" s="210">
        <f>ROUND(I285*H285,2)</f>
        <v>0</v>
      </c>
      <c r="K285" s="211"/>
      <c r="L285" s="38"/>
      <c r="M285" s="212" t="s">
        <v>1</v>
      </c>
      <c r="N285" s="213" t="s">
        <v>41</v>
      </c>
      <c r="O285" s="81"/>
      <c r="P285" s="214">
        <f>O285*H285</f>
        <v>0</v>
      </c>
      <c r="Q285" s="214">
        <v>0.00011</v>
      </c>
      <c r="R285" s="214">
        <f>Q285*H285</f>
        <v>0.00055000000000000003</v>
      </c>
      <c r="S285" s="214">
        <v>0</v>
      </c>
      <c r="T285" s="215">
        <f>S285*H285</f>
        <v>0</v>
      </c>
      <c r="U285" s="37"/>
      <c r="V285" s="37"/>
      <c r="W285" s="37"/>
      <c r="X285" s="37"/>
      <c r="Y285" s="37"/>
      <c r="Z285" s="37"/>
      <c r="AA285" s="37"/>
      <c r="AB285" s="37"/>
      <c r="AC285" s="37"/>
      <c r="AD285" s="37"/>
      <c r="AE285" s="37"/>
      <c r="AR285" s="216" t="s">
        <v>358</v>
      </c>
      <c r="AT285" s="216" t="s">
        <v>285</v>
      </c>
      <c r="AU285" s="216" t="s">
        <v>87</v>
      </c>
      <c r="AY285" s="18" t="s">
        <v>283</v>
      </c>
      <c r="BE285" s="217">
        <f>IF(N285="základná",J285,0)</f>
        <v>0</v>
      </c>
      <c r="BF285" s="217">
        <f>IF(N285="znížená",J285,0)</f>
        <v>0</v>
      </c>
      <c r="BG285" s="217">
        <f>IF(N285="zákl. prenesená",J285,0)</f>
        <v>0</v>
      </c>
      <c r="BH285" s="217">
        <f>IF(N285="zníž. prenesená",J285,0)</f>
        <v>0</v>
      </c>
      <c r="BI285" s="217">
        <f>IF(N285="nulová",J285,0)</f>
        <v>0</v>
      </c>
      <c r="BJ285" s="18" t="s">
        <v>87</v>
      </c>
      <c r="BK285" s="217">
        <f>ROUND(I285*H285,2)</f>
        <v>0</v>
      </c>
      <c r="BL285" s="18" t="s">
        <v>358</v>
      </c>
      <c r="BM285" s="216" t="s">
        <v>3117</v>
      </c>
    </row>
    <row r="286" s="2" customFormat="1" ht="16.5" customHeight="1">
      <c r="A286" s="37"/>
      <c r="B286" s="168"/>
      <c r="C286" s="242" t="s">
        <v>1140</v>
      </c>
      <c r="D286" s="242" t="s">
        <v>582</v>
      </c>
      <c r="E286" s="243" t="s">
        <v>4505</v>
      </c>
      <c r="F286" s="244" t="s">
        <v>4506</v>
      </c>
      <c r="G286" s="245" t="s">
        <v>373</v>
      </c>
      <c r="H286" s="246">
        <v>5</v>
      </c>
      <c r="I286" s="247"/>
      <c r="J286" s="248">
        <f>ROUND(I286*H286,2)</f>
        <v>0</v>
      </c>
      <c r="K286" s="249"/>
      <c r="L286" s="250"/>
      <c r="M286" s="251" t="s">
        <v>1</v>
      </c>
      <c r="N286" s="252" t="s">
        <v>41</v>
      </c>
      <c r="O286" s="81"/>
      <c r="P286" s="214">
        <f>O286*H286</f>
        <v>0</v>
      </c>
      <c r="Q286" s="214">
        <v>0.02</v>
      </c>
      <c r="R286" s="214">
        <f>Q286*H286</f>
        <v>0.10000000000000001</v>
      </c>
      <c r="S286" s="214">
        <v>0</v>
      </c>
      <c r="T286" s="215">
        <f>S286*H286</f>
        <v>0</v>
      </c>
      <c r="U286" s="37"/>
      <c r="V286" s="37"/>
      <c r="W286" s="37"/>
      <c r="X286" s="37"/>
      <c r="Y286" s="37"/>
      <c r="Z286" s="37"/>
      <c r="AA286" s="37"/>
      <c r="AB286" s="37"/>
      <c r="AC286" s="37"/>
      <c r="AD286" s="37"/>
      <c r="AE286" s="37"/>
      <c r="AR286" s="216" t="s">
        <v>473</v>
      </c>
      <c r="AT286" s="216" t="s">
        <v>582</v>
      </c>
      <c r="AU286" s="216" t="s">
        <v>87</v>
      </c>
      <c r="AY286" s="18" t="s">
        <v>283</v>
      </c>
      <c r="BE286" s="217">
        <f>IF(N286="základná",J286,0)</f>
        <v>0</v>
      </c>
      <c r="BF286" s="217">
        <f>IF(N286="znížená",J286,0)</f>
        <v>0</v>
      </c>
      <c r="BG286" s="217">
        <f>IF(N286="zákl. prenesená",J286,0)</f>
        <v>0</v>
      </c>
      <c r="BH286" s="217">
        <f>IF(N286="zníž. prenesená",J286,0)</f>
        <v>0</v>
      </c>
      <c r="BI286" s="217">
        <f>IF(N286="nulová",J286,0)</f>
        <v>0</v>
      </c>
      <c r="BJ286" s="18" t="s">
        <v>87</v>
      </c>
      <c r="BK286" s="217">
        <f>ROUND(I286*H286,2)</f>
        <v>0</v>
      </c>
      <c r="BL286" s="18" t="s">
        <v>358</v>
      </c>
      <c r="BM286" s="216" t="s">
        <v>3120</v>
      </c>
    </row>
    <row r="287" s="2" customFormat="1" ht="21.75" customHeight="1">
      <c r="A287" s="37"/>
      <c r="B287" s="168"/>
      <c r="C287" s="204" t="s">
        <v>3121</v>
      </c>
      <c r="D287" s="204" t="s">
        <v>285</v>
      </c>
      <c r="E287" s="205" t="s">
        <v>6339</v>
      </c>
      <c r="F287" s="206" t="s">
        <v>6340</v>
      </c>
      <c r="G287" s="207" t="s">
        <v>3044</v>
      </c>
      <c r="H287" s="208">
        <v>2</v>
      </c>
      <c r="I287" s="209"/>
      <c r="J287" s="210">
        <f>ROUND(I287*H287,2)</f>
        <v>0</v>
      </c>
      <c r="K287" s="211"/>
      <c r="L287" s="38"/>
      <c r="M287" s="212" t="s">
        <v>1</v>
      </c>
      <c r="N287" s="213" t="s">
        <v>41</v>
      </c>
      <c r="O287" s="81"/>
      <c r="P287" s="214">
        <f>O287*H287</f>
        <v>0</v>
      </c>
      <c r="Q287" s="214">
        <v>0</v>
      </c>
      <c r="R287" s="214">
        <f>Q287*H287</f>
        <v>0</v>
      </c>
      <c r="S287" s="214">
        <v>0</v>
      </c>
      <c r="T287" s="215">
        <f>S287*H287</f>
        <v>0</v>
      </c>
      <c r="U287" s="37"/>
      <c r="V287" s="37"/>
      <c r="W287" s="37"/>
      <c r="X287" s="37"/>
      <c r="Y287" s="37"/>
      <c r="Z287" s="37"/>
      <c r="AA287" s="37"/>
      <c r="AB287" s="37"/>
      <c r="AC287" s="37"/>
      <c r="AD287" s="37"/>
      <c r="AE287" s="37"/>
      <c r="AR287" s="216" t="s">
        <v>358</v>
      </c>
      <c r="AT287" s="216" t="s">
        <v>285</v>
      </c>
      <c r="AU287" s="216" t="s">
        <v>87</v>
      </c>
      <c r="AY287" s="18" t="s">
        <v>283</v>
      </c>
      <c r="BE287" s="217">
        <f>IF(N287="základná",J287,0)</f>
        <v>0</v>
      </c>
      <c r="BF287" s="217">
        <f>IF(N287="znížená",J287,0)</f>
        <v>0</v>
      </c>
      <c r="BG287" s="217">
        <f>IF(N287="zákl. prenesená",J287,0)</f>
        <v>0</v>
      </c>
      <c r="BH287" s="217">
        <f>IF(N287="zníž. prenesená",J287,0)</f>
        <v>0</v>
      </c>
      <c r="BI287" s="217">
        <f>IF(N287="nulová",J287,0)</f>
        <v>0</v>
      </c>
      <c r="BJ287" s="18" t="s">
        <v>87</v>
      </c>
      <c r="BK287" s="217">
        <f>ROUND(I287*H287,2)</f>
        <v>0</v>
      </c>
      <c r="BL287" s="18" t="s">
        <v>358</v>
      </c>
      <c r="BM287" s="216" t="s">
        <v>3124</v>
      </c>
    </row>
    <row r="288" s="2" customFormat="1" ht="24.15" customHeight="1">
      <c r="A288" s="37"/>
      <c r="B288" s="168"/>
      <c r="C288" s="204" t="s">
        <v>1156</v>
      </c>
      <c r="D288" s="204" t="s">
        <v>285</v>
      </c>
      <c r="E288" s="205" t="s">
        <v>3064</v>
      </c>
      <c r="F288" s="206" t="s">
        <v>3065</v>
      </c>
      <c r="G288" s="207" t="s">
        <v>373</v>
      </c>
      <c r="H288" s="208">
        <v>16</v>
      </c>
      <c r="I288" s="209"/>
      <c r="J288" s="210">
        <f>ROUND(I288*H288,2)</f>
        <v>0</v>
      </c>
      <c r="K288" s="211"/>
      <c r="L288" s="38"/>
      <c r="M288" s="212" t="s">
        <v>1</v>
      </c>
      <c r="N288" s="213" t="s">
        <v>41</v>
      </c>
      <c r="O288" s="81"/>
      <c r="P288" s="214">
        <f>O288*H288</f>
        <v>0</v>
      </c>
      <c r="Q288" s="214">
        <v>0</v>
      </c>
      <c r="R288" s="214">
        <f>Q288*H288</f>
        <v>0</v>
      </c>
      <c r="S288" s="214">
        <v>0</v>
      </c>
      <c r="T288" s="215">
        <f>S288*H288</f>
        <v>0</v>
      </c>
      <c r="U288" s="37"/>
      <c r="V288" s="37"/>
      <c r="W288" s="37"/>
      <c r="X288" s="37"/>
      <c r="Y288" s="37"/>
      <c r="Z288" s="37"/>
      <c r="AA288" s="37"/>
      <c r="AB288" s="37"/>
      <c r="AC288" s="37"/>
      <c r="AD288" s="37"/>
      <c r="AE288" s="37"/>
      <c r="AR288" s="216" t="s">
        <v>358</v>
      </c>
      <c r="AT288" s="216" t="s">
        <v>285</v>
      </c>
      <c r="AU288" s="216" t="s">
        <v>87</v>
      </c>
      <c r="AY288" s="18" t="s">
        <v>283</v>
      </c>
      <c r="BE288" s="217">
        <f>IF(N288="základná",J288,0)</f>
        <v>0</v>
      </c>
      <c r="BF288" s="217">
        <f>IF(N288="znížená",J288,0)</f>
        <v>0</v>
      </c>
      <c r="BG288" s="217">
        <f>IF(N288="zákl. prenesená",J288,0)</f>
        <v>0</v>
      </c>
      <c r="BH288" s="217">
        <f>IF(N288="zníž. prenesená",J288,0)</f>
        <v>0</v>
      </c>
      <c r="BI288" s="217">
        <f>IF(N288="nulová",J288,0)</f>
        <v>0</v>
      </c>
      <c r="BJ288" s="18" t="s">
        <v>87</v>
      </c>
      <c r="BK288" s="217">
        <f>ROUND(I288*H288,2)</f>
        <v>0</v>
      </c>
      <c r="BL288" s="18" t="s">
        <v>358</v>
      </c>
      <c r="BM288" s="216" t="s">
        <v>3127</v>
      </c>
    </row>
    <row r="289" s="2" customFormat="1" ht="37.8" customHeight="1">
      <c r="A289" s="37"/>
      <c r="B289" s="168"/>
      <c r="C289" s="242" t="s">
        <v>1162</v>
      </c>
      <c r="D289" s="242" t="s">
        <v>582</v>
      </c>
      <c r="E289" s="243" t="s">
        <v>3066</v>
      </c>
      <c r="F289" s="244" t="s">
        <v>3067</v>
      </c>
      <c r="G289" s="245" t="s">
        <v>373</v>
      </c>
      <c r="H289" s="246">
        <v>15</v>
      </c>
      <c r="I289" s="247"/>
      <c r="J289" s="248">
        <f>ROUND(I289*H289,2)</f>
        <v>0</v>
      </c>
      <c r="K289" s="249"/>
      <c r="L289" s="250"/>
      <c r="M289" s="251" t="s">
        <v>1</v>
      </c>
      <c r="N289" s="252" t="s">
        <v>41</v>
      </c>
      <c r="O289" s="81"/>
      <c r="P289" s="214">
        <f>O289*H289</f>
        <v>0</v>
      </c>
      <c r="Q289" s="214">
        <v>0.016049999999999998</v>
      </c>
      <c r="R289" s="214">
        <f>Q289*H289</f>
        <v>0.24074999999999996</v>
      </c>
      <c r="S289" s="214">
        <v>0</v>
      </c>
      <c r="T289" s="215">
        <f>S289*H289</f>
        <v>0</v>
      </c>
      <c r="U289" s="37"/>
      <c r="V289" s="37"/>
      <c r="W289" s="37"/>
      <c r="X289" s="37"/>
      <c r="Y289" s="37"/>
      <c r="Z289" s="37"/>
      <c r="AA289" s="37"/>
      <c r="AB289" s="37"/>
      <c r="AC289" s="37"/>
      <c r="AD289" s="37"/>
      <c r="AE289" s="37"/>
      <c r="AR289" s="216" t="s">
        <v>473</v>
      </c>
      <c r="AT289" s="216" t="s">
        <v>582</v>
      </c>
      <c r="AU289" s="216" t="s">
        <v>87</v>
      </c>
      <c r="AY289" s="18" t="s">
        <v>283</v>
      </c>
      <c r="BE289" s="217">
        <f>IF(N289="základná",J289,0)</f>
        <v>0</v>
      </c>
      <c r="BF289" s="217">
        <f>IF(N289="znížená",J289,0)</f>
        <v>0</v>
      </c>
      <c r="BG289" s="217">
        <f>IF(N289="zákl. prenesená",J289,0)</f>
        <v>0</v>
      </c>
      <c r="BH289" s="217">
        <f>IF(N289="zníž. prenesená",J289,0)</f>
        <v>0</v>
      </c>
      <c r="BI289" s="217">
        <f>IF(N289="nulová",J289,0)</f>
        <v>0</v>
      </c>
      <c r="BJ289" s="18" t="s">
        <v>87</v>
      </c>
      <c r="BK289" s="217">
        <f>ROUND(I289*H289,2)</f>
        <v>0</v>
      </c>
      <c r="BL289" s="18" t="s">
        <v>358</v>
      </c>
      <c r="BM289" s="216" t="s">
        <v>3130</v>
      </c>
    </row>
    <row r="290" s="2" customFormat="1" ht="44.25" customHeight="1">
      <c r="A290" s="37"/>
      <c r="B290" s="168"/>
      <c r="C290" s="242" t="s">
        <v>1172</v>
      </c>
      <c r="D290" s="242" t="s">
        <v>582</v>
      </c>
      <c r="E290" s="243" t="s">
        <v>4507</v>
      </c>
      <c r="F290" s="244" t="s">
        <v>4508</v>
      </c>
      <c r="G290" s="245" t="s">
        <v>373</v>
      </c>
      <c r="H290" s="246">
        <v>1</v>
      </c>
      <c r="I290" s="247"/>
      <c r="J290" s="248">
        <f>ROUND(I290*H290,2)</f>
        <v>0</v>
      </c>
      <c r="K290" s="249"/>
      <c r="L290" s="250"/>
      <c r="M290" s="251" t="s">
        <v>1</v>
      </c>
      <c r="N290" s="252" t="s">
        <v>41</v>
      </c>
      <c r="O290" s="81"/>
      <c r="P290" s="214">
        <f>O290*H290</f>
        <v>0</v>
      </c>
      <c r="Q290" s="214">
        <v>0.016049999999999998</v>
      </c>
      <c r="R290" s="214">
        <f>Q290*H290</f>
        <v>0.016049999999999998</v>
      </c>
      <c r="S290" s="214">
        <v>0</v>
      </c>
      <c r="T290" s="215">
        <f>S290*H290</f>
        <v>0</v>
      </c>
      <c r="U290" s="37"/>
      <c r="V290" s="37"/>
      <c r="W290" s="37"/>
      <c r="X290" s="37"/>
      <c r="Y290" s="37"/>
      <c r="Z290" s="37"/>
      <c r="AA290" s="37"/>
      <c r="AB290" s="37"/>
      <c r="AC290" s="37"/>
      <c r="AD290" s="37"/>
      <c r="AE290" s="37"/>
      <c r="AR290" s="216" t="s">
        <v>473</v>
      </c>
      <c r="AT290" s="216" t="s">
        <v>582</v>
      </c>
      <c r="AU290" s="216" t="s">
        <v>87</v>
      </c>
      <c r="AY290" s="18" t="s">
        <v>283</v>
      </c>
      <c r="BE290" s="217">
        <f>IF(N290="základná",J290,0)</f>
        <v>0</v>
      </c>
      <c r="BF290" s="217">
        <f>IF(N290="znížená",J290,0)</f>
        <v>0</v>
      </c>
      <c r="BG290" s="217">
        <f>IF(N290="zákl. prenesená",J290,0)</f>
        <v>0</v>
      </c>
      <c r="BH290" s="217">
        <f>IF(N290="zníž. prenesená",J290,0)</f>
        <v>0</v>
      </c>
      <c r="BI290" s="217">
        <f>IF(N290="nulová",J290,0)</f>
        <v>0</v>
      </c>
      <c r="BJ290" s="18" t="s">
        <v>87</v>
      </c>
      <c r="BK290" s="217">
        <f>ROUND(I290*H290,2)</f>
        <v>0</v>
      </c>
      <c r="BL290" s="18" t="s">
        <v>358</v>
      </c>
      <c r="BM290" s="216" t="s">
        <v>3133</v>
      </c>
    </row>
    <row r="291" s="2" customFormat="1" ht="37.8" customHeight="1">
      <c r="A291" s="37"/>
      <c r="B291" s="168"/>
      <c r="C291" s="242" t="s">
        <v>1177</v>
      </c>
      <c r="D291" s="242" t="s">
        <v>582</v>
      </c>
      <c r="E291" s="243" t="s">
        <v>3068</v>
      </c>
      <c r="F291" s="244" t="s">
        <v>3069</v>
      </c>
      <c r="G291" s="245" t="s">
        <v>373</v>
      </c>
      <c r="H291" s="246">
        <v>16</v>
      </c>
      <c r="I291" s="247"/>
      <c r="J291" s="248">
        <f>ROUND(I291*H291,2)</f>
        <v>0</v>
      </c>
      <c r="K291" s="249"/>
      <c r="L291" s="250"/>
      <c r="M291" s="251" t="s">
        <v>1</v>
      </c>
      <c r="N291" s="252" t="s">
        <v>41</v>
      </c>
      <c r="O291" s="81"/>
      <c r="P291" s="214">
        <f>O291*H291</f>
        <v>0</v>
      </c>
      <c r="Q291" s="214">
        <v>0.00033</v>
      </c>
      <c r="R291" s="214">
        <f>Q291*H291</f>
        <v>0.00528</v>
      </c>
      <c r="S291" s="214">
        <v>0</v>
      </c>
      <c r="T291" s="215">
        <f>S291*H291</f>
        <v>0</v>
      </c>
      <c r="U291" s="37"/>
      <c r="V291" s="37"/>
      <c r="W291" s="37"/>
      <c r="X291" s="37"/>
      <c r="Y291" s="37"/>
      <c r="Z291" s="37"/>
      <c r="AA291" s="37"/>
      <c r="AB291" s="37"/>
      <c r="AC291" s="37"/>
      <c r="AD291" s="37"/>
      <c r="AE291" s="37"/>
      <c r="AR291" s="216" t="s">
        <v>473</v>
      </c>
      <c r="AT291" s="216" t="s">
        <v>582</v>
      </c>
      <c r="AU291" s="216" t="s">
        <v>87</v>
      </c>
      <c r="AY291" s="18" t="s">
        <v>283</v>
      </c>
      <c r="BE291" s="217">
        <f>IF(N291="základná",J291,0)</f>
        <v>0</v>
      </c>
      <c r="BF291" s="217">
        <f>IF(N291="znížená",J291,0)</f>
        <v>0</v>
      </c>
      <c r="BG291" s="217">
        <f>IF(N291="zákl. prenesená",J291,0)</f>
        <v>0</v>
      </c>
      <c r="BH291" s="217">
        <f>IF(N291="zníž. prenesená",J291,0)</f>
        <v>0</v>
      </c>
      <c r="BI291" s="217">
        <f>IF(N291="nulová",J291,0)</f>
        <v>0</v>
      </c>
      <c r="BJ291" s="18" t="s">
        <v>87</v>
      </c>
      <c r="BK291" s="217">
        <f>ROUND(I291*H291,2)</f>
        <v>0</v>
      </c>
      <c r="BL291" s="18" t="s">
        <v>358</v>
      </c>
      <c r="BM291" s="216" t="s">
        <v>3136</v>
      </c>
    </row>
    <row r="292" s="2" customFormat="1" ht="16.5" customHeight="1">
      <c r="A292" s="37"/>
      <c r="B292" s="168"/>
      <c r="C292" s="204" t="s">
        <v>1182</v>
      </c>
      <c r="D292" s="204" t="s">
        <v>285</v>
      </c>
      <c r="E292" s="205" t="s">
        <v>3070</v>
      </c>
      <c r="F292" s="206" t="s">
        <v>3071</v>
      </c>
      <c r="G292" s="207" t="s">
        <v>373</v>
      </c>
      <c r="H292" s="208">
        <v>16</v>
      </c>
      <c r="I292" s="209"/>
      <c r="J292" s="210">
        <f>ROUND(I292*H292,2)</f>
        <v>0</v>
      </c>
      <c r="K292" s="211"/>
      <c r="L292" s="38"/>
      <c r="M292" s="212" t="s">
        <v>1</v>
      </c>
      <c r="N292" s="213" t="s">
        <v>41</v>
      </c>
      <c r="O292" s="81"/>
      <c r="P292" s="214">
        <f>O292*H292</f>
        <v>0</v>
      </c>
      <c r="Q292" s="214">
        <v>0</v>
      </c>
      <c r="R292" s="214">
        <f>Q292*H292</f>
        <v>0</v>
      </c>
      <c r="S292" s="214">
        <v>0</v>
      </c>
      <c r="T292" s="215">
        <f>S292*H292</f>
        <v>0</v>
      </c>
      <c r="U292" s="37"/>
      <c r="V292" s="37"/>
      <c r="W292" s="37"/>
      <c r="X292" s="37"/>
      <c r="Y292" s="37"/>
      <c r="Z292" s="37"/>
      <c r="AA292" s="37"/>
      <c r="AB292" s="37"/>
      <c r="AC292" s="37"/>
      <c r="AD292" s="37"/>
      <c r="AE292" s="37"/>
      <c r="AR292" s="216" t="s">
        <v>358</v>
      </c>
      <c r="AT292" s="216" t="s">
        <v>285</v>
      </c>
      <c r="AU292" s="216" t="s">
        <v>87</v>
      </c>
      <c r="AY292" s="18" t="s">
        <v>283</v>
      </c>
      <c r="BE292" s="217">
        <f>IF(N292="základná",J292,0)</f>
        <v>0</v>
      </c>
      <c r="BF292" s="217">
        <f>IF(N292="znížená",J292,0)</f>
        <v>0</v>
      </c>
      <c r="BG292" s="217">
        <f>IF(N292="zákl. prenesená",J292,0)</f>
        <v>0</v>
      </c>
      <c r="BH292" s="217">
        <f>IF(N292="zníž. prenesená",J292,0)</f>
        <v>0</v>
      </c>
      <c r="BI292" s="217">
        <f>IF(N292="nulová",J292,0)</f>
        <v>0</v>
      </c>
      <c r="BJ292" s="18" t="s">
        <v>87</v>
      </c>
      <c r="BK292" s="217">
        <f>ROUND(I292*H292,2)</f>
        <v>0</v>
      </c>
      <c r="BL292" s="18" t="s">
        <v>358</v>
      </c>
      <c r="BM292" s="216" t="s">
        <v>3139</v>
      </c>
    </row>
    <row r="293" s="2" customFormat="1" ht="24.15" customHeight="1">
      <c r="A293" s="37"/>
      <c r="B293" s="168"/>
      <c r="C293" s="242" t="s">
        <v>1188</v>
      </c>
      <c r="D293" s="242" t="s">
        <v>582</v>
      </c>
      <c r="E293" s="243" t="s">
        <v>3072</v>
      </c>
      <c r="F293" s="244" t="s">
        <v>3073</v>
      </c>
      <c r="G293" s="245" t="s">
        <v>373</v>
      </c>
      <c r="H293" s="246">
        <v>15</v>
      </c>
      <c r="I293" s="247"/>
      <c r="J293" s="248">
        <f>ROUND(I293*H293,2)</f>
        <v>0</v>
      </c>
      <c r="K293" s="249"/>
      <c r="L293" s="250"/>
      <c r="M293" s="251" t="s">
        <v>1</v>
      </c>
      <c r="N293" s="252" t="s">
        <v>41</v>
      </c>
      <c r="O293" s="81"/>
      <c r="P293" s="214">
        <f>O293*H293</f>
        <v>0</v>
      </c>
      <c r="Q293" s="214">
        <v>0.0135</v>
      </c>
      <c r="R293" s="214">
        <f>Q293*H293</f>
        <v>0.20249999999999999</v>
      </c>
      <c r="S293" s="214">
        <v>0</v>
      </c>
      <c r="T293" s="215">
        <f>S293*H293</f>
        <v>0</v>
      </c>
      <c r="U293" s="37"/>
      <c r="V293" s="37"/>
      <c r="W293" s="37"/>
      <c r="X293" s="37"/>
      <c r="Y293" s="37"/>
      <c r="Z293" s="37"/>
      <c r="AA293" s="37"/>
      <c r="AB293" s="37"/>
      <c r="AC293" s="37"/>
      <c r="AD293" s="37"/>
      <c r="AE293" s="37"/>
      <c r="AR293" s="216" t="s">
        <v>473</v>
      </c>
      <c r="AT293" s="216" t="s">
        <v>582</v>
      </c>
      <c r="AU293" s="216" t="s">
        <v>87</v>
      </c>
      <c r="AY293" s="18" t="s">
        <v>283</v>
      </c>
      <c r="BE293" s="217">
        <f>IF(N293="základná",J293,0)</f>
        <v>0</v>
      </c>
      <c r="BF293" s="217">
        <f>IF(N293="znížená",J293,0)</f>
        <v>0</v>
      </c>
      <c r="BG293" s="217">
        <f>IF(N293="zákl. prenesená",J293,0)</f>
        <v>0</v>
      </c>
      <c r="BH293" s="217">
        <f>IF(N293="zníž. prenesená",J293,0)</f>
        <v>0</v>
      </c>
      <c r="BI293" s="217">
        <f>IF(N293="nulová",J293,0)</f>
        <v>0</v>
      </c>
      <c r="BJ293" s="18" t="s">
        <v>87</v>
      </c>
      <c r="BK293" s="217">
        <f>ROUND(I293*H293,2)</f>
        <v>0</v>
      </c>
      <c r="BL293" s="18" t="s">
        <v>358</v>
      </c>
      <c r="BM293" s="216" t="s">
        <v>3142</v>
      </c>
    </row>
    <row r="294" s="2" customFormat="1" ht="24.15" customHeight="1">
      <c r="A294" s="37"/>
      <c r="B294" s="168"/>
      <c r="C294" s="242" t="s">
        <v>1192</v>
      </c>
      <c r="D294" s="242" t="s">
        <v>582</v>
      </c>
      <c r="E294" s="243" t="s">
        <v>4509</v>
      </c>
      <c r="F294" s="244" t="s">
        <v>4510</v>
      </c>
      <c r="G294" s="245" t="s">
        <v>373</v>
      </c>
      <c r="H294" s="246">
        <v>1</v>
      </c>
      <c r="I294" s="247"/>
      <c r="J294" s="248">
        <f>ROUND(I294*H294,2)</f>
        <v>0</v>
      </c>
      <c r="K294" s="249"/>
      <c r="L294" s="250"/>
      <c r="M294" s="251" t="s">
        <v>1</v>
      </c>
      <c r="N294" s="252" t="s">
        <v>41</v>
      </c>
      <c r="O294" s="81"/>
      <c r="P294" s="214">
        <f>O294*H294</f>
        <v>0</v>
      </c>
      <c r="Q294" s="214">
        <v>0.023</v>
      </c>
      <c r="R294" s="214">
        <f>Q294*H294</f>
        <v>0.023</v>
      </c>
      <c r="S294" s="214">
        <v>0</v>
      </c>
      <c r="T294" s="215">
        <f>S294*H294</f>
        <v>0</v>
      </c>
      <c r="U294" s="37"/>
      <c r="V294" s="37"/>
      <c r="W294" s="37"/>
      <c r="X294" s="37"/>
      <c r="Y294" s="37"/>
      <c r="Z294" s="37"/>
      <c r="AA294" s="37"/>
      <c r="AB294" s="37"/>
      <c r="AC294" s="37"/>
      <c r="AD294" s="37"/>
      <c r="AE294" s="37"/>
      <c r="AR294" s="216" t="s">
        <v>473</v>
      </c>
      <c r="AT294" s="216" t="s">
        <v>582</v>
      </c>
      <c r="AU294" s="216" t="s">
        <v>87</v>
      </c>
      <c r="AY294" s="18" t="s">
        <v>283</v>
      </c>
      <c r="BE294" s="217">
        <f>IF(N294="základná",J294,0)</f>
        <v>0</v>
      </c>
      <c r="BF294" s="217">
        <f>IF(N294="znížená",J294,0)</f>
        <v>0</v>
      </c>
      <c r="BG294" s="217">
        <f>IF(N294="zákl. prenesená",J294,0)</f>
        <v>0</v>
      </c>
      <c r="BH294" s="217">
        <f>IF(N294="zníž. prenesená",J294,0)</f>
        <v>0</v>
      </c>
      <c r="BI294" s="217">
        <f>IF(N294="nulová",J294,0)</f>
        <v>0</v>
      </c>
      <c r="BJ294" s="18" t="s">
        <v>87</v>
      </c>
      <c r="BK294" s="217">
        <f>ROUND(I294*H294,2)</f>
        <v>0</v>
      </c>
      <c r="BL294" s="18" t="s">
        <v>358</v>
      </c>
      <c r="BM294" s="216" t="s">
        <v>3145</v>
      </c>
    </row>
    <row r="295" s="2" customFormat="1" ht="24.15" customHeight="1">
      <c r="A295" s="37"/>
      <c r="B295" s="168"/>
      <c r="C295" s="204" t="s">
        <v>1197</v>
      </c>
      <c r="D295" s="204" t="s">
        <v>285</v>
      </c>
      <c r="E295" s="205" t="s">
        <v>3076</v>
      </c>
      <c r="F295" s="206" t="s">
        <v>3077</v>
      </c>
      <c r="G295" s="207" t="s">
        <v>3044</v>
      </c>
      <c r="H295" s="208">
        <v>16</v>
      </c>
      <c r="I295" s="209"/>
      <c r="J295" s="210">
        <f>ROUND(I295*H295,2)</f>
        <v>0</v>
      </c>
      <c r="K295" s="211"/>
      <c r="L295" s="38"/>
      <c r="M295" s="212" t="s">
        <v>1</v>
      </c>
      <c r="N295" s="213" t="s">
        <v>41</v>
      </c>
      <c r="O295" s="81"/>
      <c r="P295" s="214">
        <f>O295*H295</f>
        <v>0</v>
      </c>
      <c r="Q295" s="214">
        <v>0</v>
      </c>
      <c r="R295" s="214">
        <f>Q295*H295</f>
        <v>0</v>
      </c>
      <c r="S295" s="214">
        <v>0</v>
      </c>
      <c r="T295" s="215">
        <f>S295*H295</f>
        <v>0</v>
      </c>
      <c r="U295" s="37"/>
      <c r="V295" s="37"/>
      <c r="W295" s="37"/>
      <c r="X295" s="37"/>
      <c r="Y295" s="37"/>
      <c r="Z295" s="37"/>
      <c r="AA295" s="37"/>
      <c r="AB295" s="37"/>
      <c r="AC295" s="37"/>
      <c r="AD295" s="37"/>
      <c r="AE295" s="37"/>
      <c r="AR295" s="216" t="s">
        <v>358</v>
      </c>
      <c r="AT295" s="216" t="s">
        <v>285</v>
      </c>
      <c r="AU295" s="216" t="s">
        <v>87</v>
      </c>
      <c r="AY295" s="18" t="s">
        <v>283</v>
      </c>
      <c r="BE295" s="217">
        <f>IF(N295="základná",J295,0)</f>
        <v>0</v>
      </c>
      <c r="BF295" s="217">
        <f>IF(N295="znížená",J295,0)</f>
        <v>0</v>
      </c>
      <c r="BG295" s="217">
        <f>IF(N295="zákl. prenesená",J295,0)</f>
        <v>0</v>
      </c>
      <c r="BH295" s="217">
        <f>IF(N295="zníž. prenesená",J295,0)</f>
        <v>0</v>
      </c>
      <c r="BI295" s="217">
        <f>IF(N295="nulová",J295,0)</f>
        <v>0</v>
      </c>
      <c r="BJ295" s="18" t="s">
        <v>87</v>
      </c>
      <c r="BK295" s="217">
        <f>ROUND(I295*H295,2)</f>
        <v>0</v>
      </c>
      <c r="BL295" s="18" t="s">
        <v>358</v>
      </c>
      <c r="BM295" s="216" t="s">
        <v>3148</v>
      </c>
    </row>
    <row r="296" s="2" customFormat="1" ht="24.15" customHeight="1">
      <c r="A296" s="37"/>
      <c r="B296" s="168"/>
      <c r="C296" s="204" t="s">
        <v>1202</v>
      </c>
      <c r="D296" s="204" t="s">
        <v>285</v>
      </c>
      <c r="E296" s="205" t="s">
        <v>3078</v>
      </c>
      <c r="F296" s="206" t="s">
        <v>3079</v>
      </c>
      <c r="G296" s="207" t="s">
        <v>373</v>
      </c>
      <c r="H296" s="208">
        <v>20</v>
      </c>
      <c r="I296" s="209"/>
      <c r="J296" s="210">
        <f>ROUND(I296*H296,2)</f>
        <v>0</v>
      </c>
      <c r="K296" s="211"/>
      <c r="L296" s="38"/>
      <c r="M296" s="212" t="s">
        <v>1</v>
      </c>
      <c r="N296" s="213" t="s">
        <v>41</v>
      </c>
      <c r="O296" s="81"/>
      <c r="P296" s="214">
        <f>O296*H296</f>
        <v>0</v>
      </c>
      <c r="Q296" s="214">
        <v>0.00027999999999999998</v>
      </c>
      <c r="R296" s="214">
        <f>Q296*H296</f>
        <v>0.0055999999999999991</v>
      </c>
      <c r="S296" s="214">
        <v>0</v>
      </c>
      <c r="T296" s="215">
        <f>S296*H296</f>
        <v>0</v>
      </c>
      <c r="U296" s="37"/>
      <c r="V296" s="37"/>
      <c r="W296" s="37"/>
      <c r="X296" s="37"/>
      <c r="Y296" s="37"/>
      <c r="Z296" s="37"/>
      <c r="AA296" s="37"/>
      <c r="AB296" s="37"/>
      <c r="AC296" s="37"/>
      <c r="AD296" s="37"/>
      <c r="AE296" s="37"/>
      <c r="AR296" s="216" t="s">
        <v>358</v>
      </c>
      <c r="AT296" s="216" t="s">
        <v>285</v>
      </c>
      <c r="AU296" s="216" t="s">
        <v>87</v>
      </c>
      <c r="AY296" s="18" t="s">
        <v>283</v>
      </c>
      <c r="BE296" s="217">
        <f>IF(N296="základná",J296,0)</f>
        <v>0</v>
      </c>
      <c r="BF296" s="217">
        <f>IF(N296="znížená",J296,0)</f>
        <v>0</v>
      </c>
      <c r="BG296" s="217">
        <f>IF(N296="zákl. prenesená",J296,0)</f>
        <v>0</v>
      </c>
      <c r="BH296" s="217">
        <f>IF(N296="zníž. prenesená",J296,0)</f>
        <v>0</v>
      </c>
      <c r="BI296" s="217">
        <f>IF(N296="nulová",J296,0)</f>
        <v>0</v>
      </c>
      <c r="BJ296" s="18" t="s">
        <v>87</v>
      </c>
      <c r="BK296" s="217">
        <f>ROUND(I296*H296,2)</f>
        <v>0</v>
      </c>
      <c r="BL296" s="18" t="s">
        <v>358</v>
      </c>
      <c r="BM296" s="216" t="s">
        <v>3151</v>
      </c>
    </row>
    <row r="297" s="2" customFormat="1" ht="16.5" customHeight="1">
      <c r="A297" s="37"/>
      <c r="B297" s="168"/>
      <c r="C297" s="242" t="s">
        <v>1206</v>
      </c>
      <c r="D297" s="242" t="s">
        <v>582</v>
      </c>
      <c r="E297" s="243" t="s">
        <v>3080</v>
      </c>
      <c r="F297" s="244" t="s">
        <v>3081</v>
      </c>
      <c r="G297" s="245" t="s">
        <v>373</v>
      </c>
      <c r="H297" s="246">
        <v>19</v>
      </c>
      <c r="I297" s="247"/>
      <c r="J297" s="248">
        <f>ROUND(I297*H297,2)</f>
        <v>0</v>
      </c>
      <c r="K297" s="249"/>
      <c r="L297" s="250"/>
      <c r="M297" s="251" t="s">
        <v>1</v>
      </c>
      <c r="N297" s="252" t="s">
        <v>41</v>
      </c>
      <c r="O297" s="81"/>
      <c r="P297" s="214">
        <f>O297*H297</f>
        <v>0</v>
      </c>
      <c r="Q297" s="214">
        <v>0.0141</v>
      </c>
      <c r="R297" s="214">
        <f>Q297*H297</f>
        <v>0.26789999999999997</v>
      </c>
      <c r="S297" s="214">
        <v>0</v>
      </c>
      <c r="T297" s="215">
        <f>S297*H297</f>
        <v>0</v>
      </c>
      <c r="U297" s="37"/>
      <c r="V297" s="37"/>
      <c r="W297" s="37"/>
      <c r="X297" s="37"/>
      <c r="Y297" s="37"/>
      <c r="Z297" s="37"/>
      <c r="AA297" s="37"/>
      <c r="AB297" s="37"/>
      <c r="AC297" s="37"/>
      <c r="AD297" s="37"/>
      <c r="AE297" s="37"/>
      <c r="AR297" s="216" t="s">
        <v>473</v>
      </c>
      <c r="AT297" s="216" t="s">
        <v>582</v>
      </c>
      <c r="AU297" s="216" t="s">
        <v>87</v>
      </c>
      <c r="AY297" s="18" t="s">
        <v>283</v>
      </c>
      <c r="BE297" s="217">
        <f>IF(N297="základná",J297,0)</f>
        <v>0</v>
      </c>
      <c r="BF297" s="217">
        <f>IF(N297="znížená",J297,0)</f>
        <v>0</v>
      </c>
      <c r="BG297" s="217">
        <f>IF(N297="zákl. prenesená",J297,0)</f>
        <v>0</v>
      </c>
      <c r="BH297" s="217">
        <f>IF(N297="zníž. prenesená",J297,0)</f>
        <v>0</v>
      </c>
      <c r="BI297" s="217">
        <f>IF(N297="nulová",J297,0)</f>
        <v>0</v>
      </c>
      <c r="BJ297" s="18" t="s">
        <v>87</v>
      </c>
      <c r="BK297" s="217">
        <f>ROUND(I297*H297,2)</f>
        <v>0</v>
      </c>
      <c r="BL297" s="18" t="s">
        <v>358</v>
      </c>
      <c r="BM297" s="216" t="s">
        <v>3154</v>
      </c>
    </row>
    <row r="298" s="2" customFormat="1" ht="37.8" customHeight="1">
      <c r="A298" s="37"/>
      <c r="B298" s="168"/>
      <c r="C298" s="242" t="s">
        <v>1211</v>
      </c>
      <c r="D298" s="242" t="s">
        <v>582</v>
      </c>
      <c r="E298" s="243" t="s">
        <v>4513</v>
      </c>
      <c r="F298" s="244" t="s">
        <v>6341</v>
      </c>
      <c r="G298" s="245" t="s">
        <v>373</v>
      </c>
      <c r="H298" s="246">
        <v>1</v>
      </c>
      <c r="I298" s="247"/>
      <c r="J298" s="248">
        <f>ROUND(I298*H298,2)</f>
        <v>0</v>
      </c>
      <c r="K298" s="249"/>
      <c r="L298" s="250"/>
      <c r="M298" s="251" t="s">
        <v>1</v>
      </c>
      <c r="N298" s="252" t="s">
        <v>41</v>
      </c>
      <c r="O298" s="81"/>
      <c r="P298" s="214">
        <f>O298*H298</f>
        <v>0</v>
      </c>
      <c r="Q298" s="214">
        <v>0.017600000000000001</v>
      </c>
      <c r="R298" s="214">
        <f>Q298*H298</f>
        <v>0.017600000000000001</v>
      </c>
      <c r="S298" s="214">
        <v>0</v>
      </c>
      <c r="T298" s="215">
        <f>S298*H298</f>
        <v>0</v>
      </c>
      <c r="U298" s="37"/>
      <c r="V298" s="37"/>
      <c r="W298" s="37"/>
      <c r="X298" s="37"/>
      <c r="Y298" s="37"/>
      <c r="Z298" s="37"/>
      <c r="AA298" s="37"/>
      <c r="AB298" s="37"/>
      <c r="AC298" s="37"/>
      <c r="AD298" s="37"/>
      <c r="AE298" s="37"/>
      <c r="AR298" s="216" t="s">
        <v>473</v>
      </c>
      <c r="AT298" s="216" t="s">
        <v>582</v>
      </c>
      <c r="AU298" s="216" t="s">
        <v>87</v>
      </c>
      <c r="AY298" s="18" t="s">
        <v>283</v>
      </c>
      <c r="BE298" s="217">
        <f>IF(N298="základná",J298,0)</f>
        <v>0</v>
      </c>
      <c r="BF298" s="217">
        <f>IF(N298="znížená",J298,0)</f>
        <v>0</v>
      </c>
      <c r="BG298" s="217">
        <f>IF(N298="zákl. prenesená",J298,0)</f>
        <v>0</v>
      </c>
      <c r="BH298" s="217">
        <f>IF(N298="zníž. prenesená",J298,0)</f>
        <v>0</v>
      </c>
      <c r="BI298" s="217">
        <f>IF(N298="nulová",J298,0)</f>
        <v>0</v>
      </c>
      <c r="BJ298" s="18" t="s">
        <v>87</v>
      </c>
      <c r="BK298" s="217">
        <f>ROUND(I298*H298,2)</f>
        <v>0</v>
      </c>
      <c r="BL298" s="18" t="s">
        <v>358</v>
      </c>
      <c r="BM298" s="216" t="s">
        <v>3157</v>
      </c>
    </row>
    <row r="299" s="2" customFormat="1" ht="24.15" customHeight="1">
      <c r="A299" s="37"/>
      <c r="B299" s="168"/>
      <c r="C299" s="204" t="s">
        <v>1216</v>
      </c>
      <c r="D299" s="204" t="s">
        <v>285</v>
      </c>
      <c r="E299" s="205" t="s">
        <v>3087</v>
      </c>
      <c r="F299" s="206" t="s">
        <v>3088</v>
      </c>
      <c r="G299" s="207" t="s">
        <v>3044</v>
      </c>
      <c r="H299" s="208">
        <v>8</v>
      </c>
      <c r="I299" s="209"/>
      <c r="J299" s="210">
        <f>ROUND(I299*H299,2)</f>
        <v>0</v>
      </c>
      <c r="K299" s="211"/>
      <c r="L299" s="38"/>
      <c r="M299" s="212" t="s">
        <v>1</v>
      </c>
      <c r="N299" s="213" t="s">
        <v>41</v>
      </c>
      <c r="O299" s="81"/>
      <c r="P299" s="214">
        <f>O299*H299</f>
        <v>0</v>
      </c>
      <c r="Q299" s="214">
        <v>0</v>
      </c>
      <c r="R299" s="214">
        <f>Q299*H299</f>
        <v>0</v>
      </c>
      <c r="S299" s="214">
        <v>0</v>
      </c>
      <c r="T299" s="215">
        <f>S299*H299</f>
        <v>0</v>
      </c>
      <c r="U299" s="37"/>
      <c r="V299" s="37"/>
      <c r="W299" s="37"/>
      <c r="X299" s="37"/>
      <c r="Y299" s="37"/>
      <c r="Z299" s="37"/>
      <c r="AA299" s="37"/>
      <c r="AB299" s="37"/>
      <c r="AC299" s="37"/>
      <c r="AD299" s="37"/>
      <c r="AE299" s="37"/>
      <c r="AR299" s="216" t="s">
        <v>358</v>
      </c>
      <c r="AT299" s="216" t="s">
        <v>285</v>
      </c>
      <c r="AU299" s="216" t="s">
        <v>87</v>
      </c>
      <c r="AY299" s="18" t="s">
        <v>283</v>
      </c>
      <c r="BE299" s="217">
        <f>IF(N299="základná",J299,0)</f>
        <v>0</v>
      </c>
      <c r="BF299" s="217">
        <f>IF(N299="znížená",J299,0)</f>
        <v>0</v>
      </c>
      <c r="BG299" s="217">
        <f>IF(N299="zákl. prenesená",J299,0)</f>
        <v>0</v>
      </c>
      <c r="BH299" s="217">
        <f>IF(N299="zníž. prenesená",J299,0)</f>
        <v>0</v>
      </c>
      <c r="BI299" s="217">
        <f>IF(N299="nulová",J299,0)</f>
        <v>0</v>
      </c>
      <c r="BJ299" s="18" t="s">
        <v>87</v>
      </c>
      <c r="BK299" s="217">
        <f>ROUND(I299*H299,2)</f>
        <v>0</v>
      </c>
      <c r="BL299" s="18" t="s">
        <v>358</v>
      </c>
      <c r="BM299" s="216" t="s">
        <v>3160</v>
      </c>
    </row>
    <row r="300" s="2" customFormat="1" ht="16.5" customHeight="1">
      <c r="A300" s="37"/>
      <c r="B300" s="168"/>
      <c r="C300" s="204" t="s">
        <v>1226</v>
      </c>
      <c r="D300" s="204" t="s">
        <v>285</v>
      </c>
      <c r="E300" s="205" t="s">
        <v>3089</v>
      </c>
      <c r="F300" s="206" t="s">
        <v>3090</v>
      </c>
      <c r="G300" s="207" t="s">
        <v>373</v>
      </c>
      <c r="H300" s="208">
        <v>16</v>
      </c>
      <c r="I300" s="209"/>
      <c r="J300" s="210">
        <f>ROUND(I300*H300,2)</f>
        <v>0</v>
      </c>
      <c r="K300" s="211"/>
      <c r="L300" s="38"/>
      <c r="M300" s="212" t="s">
        <v>1</v>
      </c>
      <c r="N300" s="213" t="s">
        <v>41</v>
      </c>
      <c r="O300" s="81"/>
      <c r="P300" s="214">
        <f>O300*H300</f>
        <v>0</v>
      </c>
      <c r="Q300" s="214">
        <v>0</v>
      </c>
      <c r="R300" s="214">
        <f>Q300*H300</f>
        <v>0</v>
      </c>
      <c r="S300" s="214">
        <v>0</v>
      </c>
      <c r="T300" s="215">
        <f>S300*H300</f>
        <v>0</v>
      </c>
      <c r="U300" s="37"/>
      <c r="V300" s="37"/>
      <c r="W300" s="37"/>
      <c r="X300" s="37"/>
      <c r="Y300" s="37"/>
      <c r="Z300" s="37"/>
      <c r="AA300" s="37"/>
      <c r="AB300" s="37"/>
      <c r="AC300" s="37"/>
      <c r="AD300" s="37"/>
      <c r="AE300" s="37"/>
      <c r="AR300" s="216" t="s">
        <v>358</v>
      </c>
      <c r="AT300" s="216" t="s">
        <v>285</v>
      </c>
      <c r="AU300" s="216" t="s">
        <v>87</v>
      </c>
      <c r="AY300" s="18" t="s">
        <v>283</v>
      </c>
      <c r="BE300" s="217">
        <f>IF(N300="základná",J300,0)</f>
        <v>0</v>
      </c>
      <c r="BF300" s="217">
        <f>IF(N300="znížená",J300,0)</f>
        <v>0</v>
      </c>
      <c r="BG300" s="217">
        <f>IF(N300="zákl. prenesená",J300,0)</f>
        <v>0</v>
      </c>
      <c r="BH300" s="217">
        <f>IF(N300="zníž. prenesená",J300,0)</f>
        <v>0</v>
      </c>
      <c r="BI300" s="217">
        <f>IF(N300="nulová",J300,0)</f>
        <v>0</v>
      </c>
      <c r="BJ300" s="18" t="s">
        <v>87</v>
      </c>
      <c r="BK300" s="217">
        <f>ROUND(I300*H300,2)</f>
        <v>0</v>
      </c>
      <c r="BL300" s="18" t="s">
        <v>358</v>
      </c>
      <c r="BM300" s="216" t="s">
        <v>3163</v>
      </c>
    </row>
    <row r="301" s="2" customFormat="1" ht="16.5" customHeight="1">
      <c r="A301" s="37"/>
      <c r="B301" s="168"/>
      <c r="C301" s="242" t="s">
        <v>1231</v>
      </c>
      <c r="D301" s="242" t="s">
        <v>582</v>
      </c>
      <c r="E301" s="243" t="s">
        <v>3091</v>
      </c>
      <c r="F301" s="244" t="s">
        <v>3092</v>
      </c>
      <c r="G301" s="245" t="s">
        <v>373</v>
      </c>
      <c r="H301" s="246">
        <v>16</v>
      </c>
      <c r="I301" s="247"/>
      <c r="J301" s="248">
        <f>ROUND(I301*H301,2)</f>
        <v>0</v>
      </c>
      <c r="K301" s="249"/>
      <c r="L301" s="250"/>
      <c r="M301" s="251" t="s">
        <v>1</v>
      </c>
      <c r="N301" s="252" t="s">
        <v>41</v>
      </c>
      <c r="O301" s="81"/>
      <c r="P301" s="214">
        <f>O301*H301</f>
        <v>0</v>
      </c>
      <c r="Q301" s="214">
        <v>0.002</v>
      </c>
      <c r="R301" s="214">
        <f>Q301*H301</f>
        <v>0.032000000000000001</v>
      </c>
      <c r="S301" s="214">
        <v>0</v>
      </c>
      <c r="T301" s="215">
        <f>S301*H301</f>
        <v>0</v>
      </c>
      <c r="U301" s="37"/>
      <c r="V301" s="37"/>
      <c r="W301" s="37"/>
      <c r="X301" s="37"/>
      <c r="Y301" s="37"/>
      <c r="Z301" s="37"/>
      <c r="AA301" s="37"/>
      <c r="AB301" s="37"/>
      <c r="AC301" s="37"/>
      <c r="AD301" s="37"/>
      <c r="AE301" s="37"/>
      <c r="AR301" s="216" t="s">
        <v>473</v>
      </c>
      <c r="AT301" s="216" t="s">
        <v>582</v>
      </c>
      <c r="AU301" s="216" t="s">
        <v>87</v>
      </c>
      <c r="AY301" s="18" t="s">
        <v>283</v>
      </c>
      <c r="BE301" s="217">
        <f>IF(N301="základná",J301,0)</f>
        <v>0</v>
      </c>
      <c r="BF301" s="217">
        <f>IF(N301="znížená",J301,0)</f>
        <v>0</v>
      </c>
      <c r="BG301" s="217">
        <f>IF(N301="zákl. prenesená",J301,0)</f>
        <v>0</v>
      </c>
      <c r="BH301" s="217">
        <f>IF(N301="zníž. prenesená",J301,0)</f>
        <v>0</v>
      </c>
      <c r="BI301" s="217">
        <f>IF(N301="nulová",J301,0)</f>
        <v>0</v>
      </c>
      <c r="BJ301" s="18" t="s">
        <v>87</v>
      </c>
      <c r="BK301" s="217">
        <f>ROUND(I301*H301,2)</f>
        <v>0</v>
      </c>
      <c r="BL301" s="18" t="s">
        <v>358</v>
      </c>
      <c r="BM301" s="216" t="s">
        <v>3166</v>
      </c>
    </row>
    <row r="302" s="2" customFormat="1" ht="21.75" customHeight="1">
      <c r="A302" s="37"/>
      <c r="B302" s="168"/>
      <c r="C302" s="204" t="s">
        <v>1237</v>
      </c>
      <c r="D302" s="204" t="s">
        <v>285</v>
      </c>
      <c r="E302" s="205" t="s">
        <v>3882</v>
      </c>
      <c r="F302" s="206" t="s">
        <v>3883</v>
      </c>
      <c r="G302" s="207" t="s">
        <v>373</v>
      </c>
      <c r="H302" s="208">
        <v>3</v>
      </c>
      <c r="I302" s="209"/>
      <c r="J302" s="210">
        <f>ROUND(I302*H302,2)</f>
        <v>0</v>
      </c>
      <c r="K302" s="211"/>
      <c r="L302" s="38"/>
      <c r="M302" s="212" t="s">
        <v>1</v>
      </c>
      <c r="N302" s="213" t="s">
        <v>41</v>
      </c>
      <c r="O302" s="81"/>
      <c r="P302" s="214">
        <f>O302*H302</f>
        <v>0</v>
      </c>
      <c r="Q302" s="214">
        <v>0</v>
      </c>
      <c r="R302" s="214">
        <f>Q302*H302</f>
        <v>0</v>
      </c>
      <c r="S302" s="214">
        <v>0</v>
      </c>
      <c r="T302" s="215">
        <f>S302*H302</f>
        <v>0</v>
      </c>
      <c r="U302" s="37"/>
      <c r="V302" s="37"/>
      <c r="W302" s="37"/>
      <c r="X302" s="37"/>
      <c r="Y302" s="37"/>
      <c r="Z302" s="37"/>
      <c r="AA302" s="37"/>
      <c r="AB302" s="37"/>
      <c r="AC302" s="37"/>
      <c r="AD302" s="37"/>
      <c r="AE302" s="37"/>
      <c r="AR302" s="216" t="s">
        <v>358</v>
      </c>
      <c r="AT302" s="216" t="s">
        <v>285</v>
      </c>
      <c r="AU302" s="216" t="s">
        <v>87</v>
      </c>
      <c r="AY302" s="18" t="s">
        <v>283</v>
      </c>
      <c r="BE302" s="217">
        <f>IF(N302="základná",J302,0)</f>
        <v>0</v>
      </c>
      <c r="BF302" s="217">
        <f>IF(N302="znížená",J302,0)</f>
        <v>0</v>
      </c>
      <c r="BG302" s="217">
        <f>IF(N302="zákl. prenesená",J302,0)</f>
        <v>0</v>
      </c>
      <c r="BH302" s="217">
        <f>IF(N302="zníž. prenesená",J302,0)</f>
        <v>0</v>
      </c>
      <c r="BI302" s="217">
        <f>IF(N302="nulová",J302,0)</f>
        <v>0</v>
      </c>
      <c r="BJ302" s="18" t="s">
        <v>87</v>
      </c>
      <c r="BK302" s="217">
        <f>ROUND(I302*H302,2)</f>
        <v>0</v>
      </c>
      <c r="BL302" s="18" t="s">
        <v>358</v>
      </c>
      <c r="BM302" s="216" t="s">
        <v>3169</v>
      </c>
    </row>
    <row r="303" s="2" customFormat="1" ht="24.15" customHeight="1">
      <c r="A303" s="37"/>
      <c r="B303" s="168"/>
      <c r="C303" s="242" t="s">
        <v>1241</v>
      </c>
      <c r="D303" s="242" t="s">
        <v>582</v>
      </c>
      <c r="E303" s="243" t="s">
        <v>4519</v>
      </c>
      <c r="F303" s="244" t="s">
        <v>4520</v>
      </c>
      <c r="G303" s="245" t="s">
        <v>373</v>
      </c>
      <c r="H303" s="246">
        <v>1</v>
      </c>
      <c r="I303" s="247"/>
      <c r="J303" s="248">
        <f>ROUND(I303*H303,2)</f>
        <v>0</v>
      </c>
      <c r="K303" s="249"/>
      <c r="L303" s="250"/>
      <c r="M303" s="251" t="s">
        <v>1</v>
      </c>
      <c r="N303" s="252" t="s">
        <v>41</v>
      </c>
      <c r="O303" s="81"/>
      <c r="P303" s="214">
        <f>O303*H303</f>
        <v>0</v>
      </c>
      <c r="Q303" s="214">
        <v>0.002</v>
      </c>
      <c r="R303" s="214">
        <f>Q303*H303</f>
        <v>0.002</v>
      </c>
      <c r="S303" s="214">
        <v>0</v>
      </c>
      <c r="T303" s="215">
        <f>S303*H303</f>
        <v>0</v>
      </c>
      <c r="U303" s="37"/>
      <c r="V303" s="37"/>
      <c r="W303" s="37"/>
      <c r="X303" s="37"/>
      <c r="Y303" s="37"/>
      <c r="Z303" s="37"/>
      <c r="AA303" s="37"/>
      <c r="AB303" s="37"/>
      <c r="AC303" s="37"/>
      <c r="AD303" s="37"/>
      <c r="AE303" s="37"/>
      <c r="AR303" s="216" t="s">
        <v>473</v>
      </c>
      <c r="AT303" s="216" t="s">
        <v>582</v>
      </c>
      <c r="AU303" s="216" t="s">
        <v>87</v>
      </c>
      <c r="AY303" s="18" t="s">
        <v>283</v>
      </c>
      <c r="BE303" s="217">
        <f>IF(N303="základná",J303,0)</f>
        <v>0</v>
      </c>
      <c r="BF303" s="217">
        <f>IF(N303="znížená",J303,0)</f>
        <v>0</v>
      </c>
      <c r="BG303" s="217">
        <f>IF(N303="zákl. prenesená",J303,0)</f>
        <v>0</v>
      </c>
      <c r="BH303" s="217">
        <f>IF(N303="zníž. prenesená",J303,0)</f>
        <v>0</v>
      </c>
      <c r="BI303" s="217">
        <f>IF(N303="nulová",J303,0)</f>
        <v>0</v>
      </c>
      <c r="BJ303" s="18" t="s">
        <v>87</v>
      </c>
      <c r="BK303" s="217">
        <f>ROUND(I303*H303,2)</f>
        <v>0</v>
      </c>
      <c r="BL303" s="18" t="s">
        <v>358</v>
      </c>
      <c r="BM303" s="216" t="s">
        <v>3172</v>
      </c>
    </row>
    <row r="304" s="2" customFormat="1" ht="21.75" customHeight="1">
      <c r="A304" s="37"/>
      <c r="B304" s="168"/>
      <c r="C304" s="242" t="s">
        <v>1247</v>
      </c>
      <c r="D304" s="242" t="s">
        <v>582</v>
      </c>
      <c r="E304" s="243" t="s">
        <v>4521</v>
      </c>
      <c r="F304" s="244" t="s">
        <v>4522</v>
      </c>
      <c r="G304" s="245" t="s">
        <v>373</v>
      </c>
      <c r="H304" s="246">
        <v>1</v>
      </c>
      <c r="I304" s="247"/>
      <c r="J304" s="248">
        <f>ROUND(I304*H304,2)</f>
        <v>0</v>
      </c>
      <c r="K304" s="249"/>
      <c r="L304" s="250"/>
      <c r="M304" s="251" t="s">
        <v>1</v>
      </c>
      <c r="N304" s="252" t="s">
        <v>41</v>
      </c>
      <c r="O304" s="81"/>
      <c r="P304" s="214">
        <f>O304*H304</f>
        <v>0</v>
      </c>
      <c r="Q304" s="214">
        <v>0.00035</v>
      </c>
      <c r="R304" s="214">
        <f>Q304*H304</f>
        <v>0.00035</v>
      </c>
      <c r="S304" s="214">
        <v>0</v>
      </c>
      <c r="T304" s="215">
        <f>S304*H304</f>
        <v>0</v>
      </c>
      <c r="U304" s="37"/>
      <c r="V304" s="37"/>
      <c r="W304" s="37"/>
      <c r="X304" s="37"/>
      <c r="Y304" s="37"/>
      <c r="Z304" s="37"/>
      <c r="AA304" s="37"/>
      <c r="AB304" s="37"/>
      <c r="AC304" s="37"/>
      <c r="AD304" s="37"/>
      <c r="AE304" s="37"/>
      <c r="AR304" s="216" t="s">
        <v>473</v>
      </c>
      <c r="AT304" s="216" t="s">
        <v>582</v>
      </c>
      <c r="AU304" s="216" t="s">
        <v>87</v>
      </c>
      <c r="AY304" s="18" t="s">
        <v>283</v>
      </c>
      <c r="BE304" s="217">
        <f>IF(N304="základná",J304,0)</f>
        <v>0</v>
      </c>
      <c r="BF304" s="217">
        <f>IF(N304="znížená",J304,0)</f>
        <v>0</v>
      </c>
      <c r="BG304" s="217">
        <f>IF(N304="zákl. prenesená",J304,0)</f>
        <v>0</v>
      </c>
      <c r="BH304" s="217">
        <f>IF(N304="zníž. prenesená",J304,0)</f>
        <v>0</v>
      </c>
      <c r="BI304" s="217">
        <f>IF(N304="nulová",J304,0)</f>
        <v>0</v>
      </c>
      <c r="BJ304" s="18" t="s">
        <v>87</v>
      </c>
      <c r="BK304" s="217">
        <f>ROUND(I304*H304,2)</f>
        <v>0</v>
      </c>
      <c r="BL304" s="18" t="s">
        <v>358</v>
      </c>
      <c r="BM304" s="216" t="s">
        <v>3175</v>
      </c>
    </row>
    <row r="305" s="2" customFormat="1" ht="16.5" customHeight="1">
      <c r="A305" s="37"/>
      <c r="B305" s="168"/>
      <c r="C305" s="242" t="s">
        <v>1252</v>
      </c>
      <c r="D305" s="242" t="s">
        <v>582</v>
      </c>
      <c r="E305" s="243" t="s">
        <v>4523</v>
      </c>
      <c r="F305" s="244" t="s">
        <v>4524</v>
      </c>
      <c r="G305" s="245" t="s">
        <v>373</v>
      </c>
      <c r="H305" s="246">
        <v>1</v>
      </c>
      <c r="I305" s="247"/>
      <c r="J305" s="248">
        <f>ROUND(I305*H305,2)</f>
        <v>0</v>
      </c>
      <c r="K305" s="249"/>
      <c r="L305" s="250"/>
      <c r="M305" s="251" t="s">
        <v>1</v>
      </c>
      <c r="N305" s="252" t="s">
        <v>41</v>
      </c>
      <c r="O305" s="81"/>
      <c r="P305" s="214">
        <f>O305*H305</f>
        <v>0</v>
      </c>
      <c r="Q305" s="214">
        <v>0.002</v>
      </c>
      <c r="R305" s="214">
        <f>Q305*H305</f>
        <v>0.002</v>
      </c>
      <c r="S305" s="214">
        <v>0</v>
      </c>
      <c r="T305" s="215">
        <f>S305*H305</f>
        <v>0</v>
      </c>
      <c r="U305" s="37"/>
      <c r="V305" s="37"/>
      <c r="W305" s="37"/>
      <c r="X305" s="37"/>
      <c r="Y305" s="37"/>
      <c r="Z305" s="37"/>
      <c r="AA305" s="37"/>
      <c r="AB305" s="37"/>
      <c r="AC305" s="37"/>
      <c r="AD305" s="37"/>
      <c r="AE305" s="37"/>
      <c r="AR305" s="216" t="s">
        <v>473</v>
      </c>
      <c r="AT305" s="216" t="s">
        <v>582</v>
      </c>
      <c r="AU305" s="216" t="s">
        <v>87</v>
      </c>
      <c r="AY305" s="18" t="s">
        <v>283</v>
      </c>
      <c r="BE305" s="217">
        <f>IF(N305="základná",J305,0)</f>
        <v>0</v>
      </c>
      <c r="BF305" s="217">
        <f>IF(N305="znížená",J305,0)</f>
        <v>0</v>
      </c>
      <c r="BG305" s="217">
        <f>IF(N305="zákl. prenesená",J305,0)</f>
        <v>0</v>
      </c>
      <c r="BH305" s="217">
        <f>IF(N305="zníž. prenesená",J305,0)</f>
        <v>0</v>
      </c>
      <c r="BI305" s="217">
        <f>IF(N305="nulová",J305,0)</f>
        <v>0</v>
      </c>
      <c r="BJ305" s="18" t="s">
        <v>87</v>
      </c>
      <c r="BK305" s="217">
        <f>ROUND(I305*H305,2)</f>
        <v>0</v>
      </c>
      <c r="BL305" s="18" t="s">
        <v>358</v>
      </c>
      <c r="BM305" s="216" t="s">
        <v>3178</v>
      </c>
    </row>
    <row r="306" s="2" customFormat="1" ht="33" customHeight="1">
      <c r="A306" s="37"/>
      <c r="B306" s="168"/>
      <c r="C306" s="204" t="s">
        <v>1257</v>
      </c>
      <c r="D306" s="204" t="s">
        <v>285</v>
      </c>
      <c r="E306" s="205" t="s">
        <v>3095</v>
      </c>
      <c r="F306" s="206" t="s">
        <v>3096</v>
      </c>
      <c r="G306" s="207" t="s">
        <v>373</v>
      </c>
      <c r="H306" s="208">
        <v>2</v>
      </c>
      <c r="I306" s="209"/>
      <c r="J306" s="210">
        <f>ROUND(I306*H306,2)</f>
        <v>0</v>
      </c>
      <c r="K306" s="211"/>
      <c r="L306" s="38"/>
      <c r="M306" s="212" t="s">
        <v>1</v>
      </c>
      <c r="N306" s="213" t="s">
        <v>41</v>
      </c>
      <c r="O306" s="81"/>
      <c r="P306" s="214">
        <f>O306*H306</f>
        <v>0</v>
      </c>
      <c r="Q306" s="214">
        <v>0.00054000000000000001</v>
      </c>
      <c r="R306" s="214">
        <f>Q306*H306</f>
        <v>0.00108</v>
      </c>
      <c r="S306" s="214">
        <v>0</v>
      </c>
      <c r="T306" s="215">
        <f>S306*H306</f>
        <v>0</v>
      </c>
      <c r="U306" s="37"/>
      <c r="V306" s="37"/>
      <c r="W306" s="37"/>
      <c r="X306" s="37"/>
      <c r="Y306" s="37"/>
      <c r="Z306" s="37"/>
      <c r="AA306" s="37"/>
      <c r="AB306" s="37"/>
      <c r="AC306" s="37"/>
      <c r="AD306" s="37"/>
      <c r="AE306" s="37"/>
      <c r="AR306" s="216" t="s">
        <v>358</v>
      </c>
      <c r="AT306" s="216" t="s">
        <v>285</v>
      </c>
      <c r="AU306" s="216" t="s">
        <v>87</v>
      </c>
      <c r="AY306" s="18" t="s">
        <v>283</v>
      </c>
      <c r="BE306" s="217">
        <f>IF(N306="základná",J306,0)</f>
        <v>0</v>
      </c>
      <c r="BF306" s="217">
        <f>IF(N306="znížená",J306,0)</f>
        <v>0</v>
      </c>
      <c r="BG306" s="217">
        <f>IF(N306="zákl. prenesená",J306,0)</f>
        <v>0</v>
      </c>
      <c r="BH306" s="217">
        <f>IF(N306="zníž. prenesená",J306,0)</f>
        <v>0</v>
      </c>
      <c r="BI306" s="217">
        <f>IF(N306="nulová",J306,0)</f>
        <v>0</v>
      </c>
      <c r="BJ306" s="18" t="s">
        <v>87</v>
      </c>
      <c r="BK306" s="217">
        <f>ROUND(I306*H306,2)</f>
        <v>0</v>
      </c>
      <c r="BL306" s="18" t="s">
        <v>358</v>
      </c>
      <c r="BM306" s="216" t="s">
        <v>3181</v>
      </c>
    </row>
    <row r="307" s="2" customFormat="1" ht="24.15" customHeight="1">
      <c r="A307" s="37"/>
      <c r="B307" s="168"/>
      <c r="C307" s="242" t="s">
        <v>1261</v>
      </c>
      <c r="D307" s="242" t="s">
        <v>582</v>
      </c>
      <c r="E307" s="243" t="s">
        <v>3097</v>
      </c>
      <c r="F307" s="244" t="s">
        <v>3098</v>
      </c>
      <c r="G307" s="245" t="s">
        <v>373</v>
      </c>
      <c r="H307" s="246">
        <v>2</v>
      </c>
      <c r="I307" s="247"/>
      <c r="J307" s="248">
        <f>ROUND(I307*H307,2)</f>
        <v>0</v>
      </c>
      <c r="K307" s="249"/>
      <c r="L307" s="250"/>
      <c r="M307" s="251" t="s">
        <v>1</v>
      </c>
      <c r="N307" s="252" t="s">
        <v>41</v>
      </c>
      <c r="O307" s="81"/>
      <c r="P307" s="214">
        <f>O307*H307</f>
        <v>0</v>
      </c>
      <c r="Q307" s="214">
        <v>0.0043499999999999997</v>
      </c>
      <c r="R307" s="214">
        <f>Q307*H307</f>
        <v>0.0086999999999999994</v>
      </c>
      <c r="S307" s="214">
        <v>0</v>
      </c>
      <c r="T307" s="215">
        <f>S307*H307</f>
        <v>0</v>
      </c>
      <c r="U307" s="37"/>
      <c r="V307" s="37"/>
      <c r="W307" s="37"/>
      <c r="X307" s="37"/>
      <c r="Y307" s="37"/>
      <c r="Z307" s="37"/>
      <c r="AA307" s="37"/>
      <c r="AB307" s="37"/>
      <c r="AC307" s="37"/>
      <c r="AD307" s="37"/>
      <c r="AE307" s="37"/>
      <c r="AR307" s="216" t="s">
        <v>473</v>
      </c>
      <c r="AT307" s="216" t="s">
        <v>582</v>
      </c>
      <c r="AU307" s="216" t="s">
        <v>87</v>
      </c>
      <c r="AY307" s="18" t="s">
        <v>283</v>
      </c>
      <c r="BE307" s="217">
        <f>IF(N307="základná",J307,0)</f>
        <v>0</v>
      </c>
      <c r="BF307" s="217">
        <f>IF(N307="znížená",J307,0)</f>
        <v>0</v>
      </c>
      <c r="BG307" s="217">
        <f>IF(N307="zákl. prenesená",J307,0)</f>
        <v>0</v>
      </c>
      <c r="BH307" s="217">
        <f>IF(N307="zníž. prenesená",J307,0)</f>
        <v>0</v>
      </c>
      <c r="BI307" s="217">
        <f>IF(N307="nulová",J307,0)</f>
        <v>0</v>
      </c>
      <c r="BJ307" s="18" t="s">
        <v>87</v>
      </c>
      <c r="BK307" s="217">
        <f>ROUND(I307*H307,2)</f>
        <v>0</v>
      </c>
      <c r="BL307" s="18" t="s">
        <v>358</v>
      </c>
      <c r="BM307" s="216" t="s">
        <v>3184</v>
      </c>
    </row>
    <row r="308" s="2" customFormat="1" ht="24.15" customHeight="1">
      <c r="A308" s="37"/>
      <c r="B308" s="168"/>
      <c r="C308" s="204" t="s">
        <v>1267</v>
      </c>
      <c r="D308" s="204" t="s">
        <v>285</v>
      </c>
      <c r="E308" s="205" t="s">
        <v>4525</v>
      </c>
      <c r="F308" s="206" t="s">
        <v>4526</v>
      </c>
      <c r="G308" s="207" t="s">
        <v>3044</v>
      </c>
      <c r="H308" s="208">
        <v>16</v>
      </c>
      <c r="I308" s="209"/>
      <c r="J308" s="210">
        <f>ROUND(I308*H308,2)</f>
        <v>0</v>
      </c>
      <c r="K308" s="211"/>
      <c r="L308" s="38"/>
      <c r="M308" s="212" t="s">
        <v>1</v>
      </c>
      <c r="N308" s="213" t="s">
        <v>41</v>
      </c>
      <c r="O308" s="81"/>
      <c r="P308" s="214">
        <f>O308*H308</f>
        <v>0</v>
      </c>
      <c r="Q308" s="214">
        <v>0</v>
      </c>
      <c r="R308" s="214">
        <f>Q308*H308</f>
        <v>0</v>
      </c>
      <c r="S308" s="214">
        <v>0</v>
      </c>
      <c r="T308" s="215">
        <f>S308*H308</f>
        <v>0</v>
      </c>
      <c r="U308" s="37"/>
      <c r="V308" s="37"/>
      <c r="W308" s="37"/>
      <c r="X308" s="37"/>
      <c r="Y308" s="37"/>
      <c r="Z308" s="37"/>
      <c r="AA308" s="37"/>
      <c r="AB308" s="37"/>
      <c r="AC308" s="37"/>
      <c r="AD308" s="37"/>
      <c r="AE308" s="37"/>
      <c r="AR308" s="216" t="s">
        <v>358</v>
      </c>
      <c r="AT308" s="216" t="s">
        <v>285</v>
      </c>
      <c r="AU308" s="216" t="s">
        <v>87</v>
      </c>
      <c r="AY308" s="18" t="s">
        <v>283</v>
      </c>
      <c r="BE308" s="217">
        <f>IF(N308="základná",J308,0)</f>
        <v>0</v>
      </c>
      <c r="BF308" s="217">
        <f>IF(N308="znížená",J308,0)</f>
        <v>0</v>
      </c>
      <c r="BG308" s="217">
        <f>IF(N308="zákl. prenesená",J308,0)</f>
        <v>0</v>
      </c>
      <c r="BH308" s="217">
        <f>IF(N308="zníž. prenesená",J308,0)</f>
        <v>0</v>
      </c>
      <c r="BI308" s="217">
        <f>IF(N308="nulová",J308,0)</f>
        <v>0</v>
      </c>
      <c r="BJ308" s="18" t="s">
        <v>87</v>
      </c>
      <c r="BK308" s="217">
        <f>ROUND(I308*H308,2)</f>
        <v>0</v>
      </c>
      <c r="BL308" s="18" t="s">
        <v>358</v>
      </c>
      <c r="BM308" s="216" t="s">
        <v>3187</v>
      </c>
    </row>
    <row r="309" s="2" customFormat="1" ht="24.15" customHeight="1">
      <c r="A309" s="37"/>
      <c r="B309" s="168"/>
      <c r="C309" s="204" t="s">
        <v>1272</v>
      </c>
      <c r="D309" s="204" t="s">
        <v>285</v>
      </c>
      <c r="E309" s="205" t="s">
        <v>6342</v>
      </c>
      <c r="F309" s="206" t="s">
        <v>6343</v>
      </c>
      <c r="G309" s="207" t="s">
        <v>373</v>
      </c>
      <c r="H309" s="208">
        <v>1</v>
      </c>
      <c r="I309" s="209"/>
      <c r="J309" s="210">
        <f>ROUND(I309*H309,2)</f>
        <v>0</v>
      </c>
      <c r="K309" s="211"/>
      <c r="L309" s="38"/>
      <c r="M309" s="212" t="s">
        <v>1</v>
      </c>
      <c r="N309" s="213" t="s">
        <v>41</v>
      </c>
      <c r="O309" s="81"/>
      <c r="P309" s="214">
        <f>O309*H309</f>
        <v>0</v>
      </c>
      <c r="Q309" s="214">
        <v>0</v>
      </c>
      <c r="R309" s="214">
        <f>Q309*H309</f>
        <v>0</v>
      </c>
      <c r="S309" s="214">
        <v>0</v>
      </c>
      <c r="T309" s="215">
        <f>S309*H309</f>
        <v>0</v>
      </c>
      <c r="U309" s="37"/>
      <c r="V309" s="37"/>
      <c r="W309" s="37"/>
      <c r="X309" s="37"/>
      <c r="Y309" s="37"/>
      <c r="Z309" s="37"/>
      <c r="AA309" s="37"/>
      <c r="AB309" s="37"/>
      <c r="AC309" s="37"/>
      <c r="AD309" s="37"/>
      <c r="AE309" s="37"/>
      <c r="AR309" s="216" t="s">
        <v>358</v>
      </c>
      <c r="AT309" s="216" t="s">
        <v>285</v>
      </c>
      <c r="AU309" s="216" t="s">
        <v>87</v>
      </c>
      <c r="AY309" s="18" t="s">
        <v>283</v>
      </c>
      <c r="BE309" s="217">
        <f>IF(N309="základná",J309,0)</f>
        <v>0</v>
      </c>
      <c r="BF309" s="217">
        <f>IF(N309="znížená",J309,0)</f>
        <v>0</v>
      </c>
      <c r="BG309" s="217">
        <f>IF(N309="zákl. prenesená",J309,0)</f>
        <v>0</v>
      </c>
      <c r="BH309" s="217">
        <f>IF(N309="zníž. prenesená",J309,0)</f>
        <v>0</v>
      </c>
      <c r="BI309" s="217">
        <f>IF(N309="nulová",J309,0)</f>
        <v>0</v>
      </c>
      <c r="BJ309" s="18" t="s">
        <v>87</v>
      </c>
      <c r="BK309" s="217">
        <f>ROUND(I309*H309,2)</f>
        <v>0</v>
      </c>
      <c r="BL309" s="18" t="s">
        <v>358</v>
      </c>
      <c r="BM309" s="216" t="s">
        <v>3190</v>
      </c>
    </row>
    <row r="310" s="2" customFormat="1" ht="24.15" customHeight="1">
      <c r="A310" s="37"/>
      <c r="B310" s="168"/>
      <c r="C310" s="242" t="s">
        <v>1278</v>
      </c>
      <c r="D310" s="242" t="s">
        <v>582</v>
      </c>
      <c r="E310" s="243" t="s">
        <v>6344</v>
      </c>
      <c r="F310" s="244" t="s">
        <v>6345</v>
      </c>
      <c r="G310" s="245" t="s">
        <v>373</v>
      </c>
      <c r="H310" s="246">
        <v>1</v>
      </c>
      <c r="I310" s="247"/>
      <c r="J310" s="248">
        <f>ROUND(I310*H310,2)</f>
        <v>0</v>
      </c>
      <c r="K310" s="249"/>
      <c r="L310" s="250"/>
      <c r="M310" s="251" t="s">
        <v>1</v>
      </c>
      <c r="N310" s="252" t="s">
        <v>41</v>
      </c>
      <c r="O310" s="81"/>
      <c r="P310" s="214">
        <f>O310*H310</f>
        <v>0</v>
      </c>
      <c r="Q310" s="214">
        <v>0.0024099999999999998</v>
      </c>
      <c r="R310" s="214">
        <f>Q310*H310</f>
        <v>0.0024099999999999998</v>
      </c>
      <c r="S310" s="214">
        <v>0</v>
      </c>
      <c r="T310" s="215">
        <f>S310*H310</f>
        <v>0</v>
      </c>
      <c r="U310" s="37"/>
      <c r="V310" s="37"/>
      <c r="W310" s="37"/>
      <c r="X310" s="37"/>
      <c r="Y310" s="37"/>
      <c r="Z310" s="37"/>
      <c r="AA310" s="37"/>
      <c r="AB310" s="37"/>
      <c r="AC310" s="37"/>
      <c r="AD310" s="37"/>
      <c r="AE310" s="37"/>
      <c r="AR310" s="216" t="s">
        <v>473</v>
      </c>
      <c r="AT310" s="216" t="s">
        <v>582</v>
      </c>
      <c r="AU310" s="216" t="s">
        <v>87</v>
      </c>
      <c r="AY310" s="18" t="s">
        <v>283</v>
      </c>
      <c r="BE310" s="217">
        <f>IF(N310="základná",J310,0)</f>
        <v>0</v>
      </c>
      <c r="BF310" s="217">
        <f>IF(N310="znížená",J310,0)</f>
        <v>0</v>
      </c>
      <c r="BG310" s="217">
        <f>IF(N310="zákl. prenesená",J310,0)</f>
        <v>0</v>
      </c>
      <c r="BH310" s="217">
        <f>IF(N310="zníž. prenesená",J310,0)</f>
        <v>0</v>
      </c>
      <c r="BI310" s="217">
        <f>IF(N310="nulová",J310,0)</f>
        <v>0</v>
      </c>
      <c r="BJ310" s="18" t="s">
        <v>87</v>
      </c>
      <c r="BK310" s="217">
        <f>ROUND(I310*H310,2)</f>
        <v>0</v>
      </c>
      <c r="BL310" s="18" t="s">
        <v>358</v>
      </c>
      <c r="BM310" s="216" t="s">
        <v>3193</v>
      </c>
    </row>
    <row r="311" s="2" customFormat="1" ht="24.15" customHeight="1">
      <c r="A311" s="37"/>
      <c r="B311" s="168"/>
      <c r="C311" s="204" t="s">
        <v>1284</v>
      </c>
      <c r="D311" s="204" t="s">
        <v>285</v>
      </c>
      <c r="E311" s="205" t="s">
        <v>6346</v>
      </c>
      <c r="F311" s="206" t="s">
        <v>6347</v>
      </c>
      <c r="G311" s="207" t="s">
        <v>373</v>
      </c>
      <c r="H311" s="208">
        <v>1</v>
      </c>
      <c r="I311" s="209"/>
      <c r="J311" s="210">
        <f>ROUND(I311*H311,2)</f>
        <v>0</v>
      </c>
      <c r="K311" s="211"/>
      <c r="L311" s="38"/>
      <c r="M311" s="212" t="s">
        <v>1</v>
      </c>
      <c r="N311" s="213" t="s">
        <v>41</v>
      </c>
      <c r="O311" s="81"/>
      <c r="P311" s="214">
        <f>O311*H311</f>
        <v>0</v>
      </c>
      <c r="Q311" s="214">
        <v>0</v>
      </c>
      <c r="R311" s="214">
        <f>Q311*H311</f>
        <v>0</v>
      </c>
      <c r="S311" s="214">
        <v>0</v>
      </c>
      <c r="T311" s="215">
        <f>S311*H311</f>
        <v>0</v>
      </c>
      <c r="U311" s="37"/>
      <c r="V311" s="37"/>
      <c r="W311" s="37"/>
      <c r="X311" s="37"/>
      <c r="Y311" s="37"/>
      <c r="Z311" s="37"/>
      <c r="AA311" s="37"/>
      <c r="AB311" s="37"/>
      <c r="AC311" s="37"/>
      <c r="AD311" s="37"/>
      <c r="AE311" s="37"/>
      <c r="AR311" s="216" t="s">
        <v>358</v>
      </c>
      <c r="AT311" s="216" t="s">
        <v>285</v>
      </c>
      <c r="AU311" s="216" t="s">
        <v>87</v>
      </c>
      <c r="AY311" s="18" t="s">
        <v>283</v>
      </c>
      <c r="BE311" s="217">
        <f>IF(N311="základná",J311,0)</f>
        <v>0</v>
      </c>
      <c r="BF311" s="217">
        <f>IF(N311="znížená",J311,0)</f>
        <v>0</v>
      </c>
      <c r="BG311" s="217">
        <f>IF(N311="zákl. prenesená",J311,0)</f>
        <v>0</v>
      </c>
      <c r="BH311" s="217">
        <f>IF(N311="zníž. prenesená",J311,0)</f>
        <v>0</v>
      </c>
      <c r="BI311" s="217">
        <f>IF(N311="nulová",J311,0)</f>
        <v>0</v>
      </c>
      <c r="BJ311" s="18" t="s">
        <v>87</v>
      </c>
      <c r="BK311" s="217">
        <f>ROUND(I311*H311,2)</f>
        <v>0</v>
      </c>
      <c r="BL311" s="18" t="s">
        <v>358</v>
      </c>
      <c r="BM311" s="216" t="s">
        <v>3196</v>
      </c>
    </row>
    <row r="312" s="2" customFormat="1" ht="24.15" customHeight="1">
      <c r="A312" s="37"/>
      <c r="B312" s="168"/>
      <c r="C312" s="242" t="s">
        <v>1291</v>
      </c>
      <c r="D312" s="242" t="s">
        <v>582</v>
      </c>
      <c r="E312" s="243" t="s">
        <v>6348</v>
      </c>
      <c r="F312" s="244" t="s">
        <v>6349</v>
      </c>
      <c r="G312" s="245" t="s">
        <v>373</v>
      </c>
      <c r="H312" s="246">
        <v>1</v>
      </c>
      <c r="I312" s="247"/>
      <c r="J312" s="248">
        <f>ROUND(I312*H312,2)</f>
        <v>0</v>
      </c>
      <c r="K312" s="249"/>
      <c r="L312" s="250"/>
      <c r="M312" s="251" t="s">
        <v>1</v>
      </c>
      <c r="N312" s="252" t="s">
        <v>41</v>
      </c>
      <c r="O312" s="81"/>
      <c r="P312" s="214">
        <f>O312*H312</f>
        <v>0</v>
      </c>
      <c r="Q312" s="214">
        <v>0.0025899999999999999</v>
      </c>
      <c r="R312" s="214">
        <f>Q312*H312</f>
        <v>0.0025899999999999999</v>
      </c>
      <c r="S312" s="214">
        <v>0</v>
      </c>
      <c r="T312" s="215">
        <f>S312*H312</f>
        <v>0</v>
      </c>
      <c r="U312" s="37"/>
      <c r="V312" s="37"/>
      <c r="W312" s="37"/>
      <c r="X312" s="37"/>
      <c r="Y312" s="37"/>
      <c r="Z312" s="37"/>
      <c r="AA312" s="37"/>
      <c r="AB312" s="37"/>
      <c r="AC312" s="37"/>
      <c r="AD312" s="37"/>
      <c r="AE312" s="37"/>
      <c r="AR312" s="216" t="s">
        <v>473</v>
      </c>
      <c r="AT312" s="216" t="s">
        <v>582</v>
      </c>
      <c r="AU312" s="216" t="s">
        <v>87</v>
      </c>
      <c r="AY312" s="18" t="s">
        <v>283</v>
      </c>
      <c r="BE312" s="217">
        <f>IF(N312="základná",J312,0)</f>
        <v>0</v>
      </c>
      <c r="BF312" s="217">
        <f>IF(N312="znížená",J312,0)</f>
        <v>0</v>
      </c>
      <c r="BG312" s="217">
        <f>IF(N312="zákl. prenesená",J312,0)</f>
        <v>0</v>
      </c>
      <c r="BH312" s="217">
        <f>IF(N312="zníž. prenesená",J312,0)</f>
        <v>0</v>
      </c>
      <c r="BI312" s="217">
        <f>IF(N312="nulová",J312,0)</f>
        <v>0</v>
      </c>
      <c r="BJ312" s="18" t="s">
        <v>87</v>
      </c>
      <c r="BK312" s="217">
        <f>ROUND(I312*H312,2)</f>
        <v>0</v>
      </c>
      <c r="BL312" s="18" t="s">
        <v>358</v>
      </c>
      <c r="BM312" s="216" t="s">
        <v>3199</v>
      </c>
    </row>
    <row r="313" s="2" customFormat="1" ht="33" customHeight="1">
      <c r="A313" s="37"/>
      <c r="B313" s="168"/>
      <c r="C313" s="204" t="s">
        <v>1295</v>
      </c>
      <c r="D313" s="204" t="s">
        <v>285</v>
      </c>
      <c r="E313" s="205" t="s">
        <v>4527</v>
      </c>
      <c r="F313" s="206" t="s">
        <v>4528</v>
      </c>
      <c r="G313" s="207" t="s">
        <v>3044</v>
      </c>
      <c r="H313" s="208">
        <v>2</v>
      </c>
      <c r="I313" s="209"/>
      <c r="J313" s="210">
        <f>ROUND(I313*H313,2)</f>
        <v>0</v>
      </c>
      <c r="K313" s="211"/>
      <c r="L313" s="38"/>
      <c r="M313" s="212" t="s">
        <v>1</v>
      </c>
      <c r="N313" s="213" t="s">
        <v>41</v>
      </c>
      <c r="O313" s="81"/>
      <c r="P313" s="214">
        <f>O313*H313</f>
        <v>0</v>
      </c>
      <c r="Q313" s="214">
        <v>0</v>
      </c>
      <c r="R313" s="214">
        <f>Q313*H313</f>
        <v>0</v>
      </c>
      <c r="S313" s="214">
        <v>0</v>
      </c>
      <c r="T313" s="215">
        <f>S313*H313</f>
        <v>0</v>
      </c>
      <c r="U313" s="37"/>
      <c r="V313" s="37"/>
      <c r="W313" s="37"/>
      <c r="X313" s="37"/>
      <c r="Y313" s="37"/>
      <c r="Z313" s="37"/>
      <c r="AA313" s="37"/>
      <c r="AB313" s="37"/>
      <c r="AC313" s="37"/>
      <c r="AD313" s="37"/>
      <c r="AE313" s="37"/>
      <c r="AR313" s="216" t="s">
        <v>358</v>
      </c>
      <c r="AT313" s="216" t="s">
        <v>285</v>
      </c>
      <c r="AU313" s="216" t="s">
        <v>87</v>
      </c>
      <c r="AY313" s="18" t="s">
        <v>283</v>
      </c>
      <c r="BE313" s="217">
        <f>IF(N313="základná",J313,0)</f>
        <v>0</v>
      </c>
      <c r="BF313" s="217">
        <f>IF(N313="znížená",J313,0)</f>
        <v>0</v>
      </c>
      <c r="BG313" s="217">
        <f>IF(N313="zákl. prenesená",J313,0)</f>
        <v>0</v>
      </c>
      <c r="BH313" s="217">
        <f>IF(N313="zníž. prenesená",J313,0)</f>
        <v>0</v>
      </c>
      <c r="BI313" s="217">
        <f>IF(N313="nulová",J313,0)</f>
        <v>0</v>
      </c>
      <c r="BJ313" s="18" t="s">
        <v>87</v>
      </c>
      <c r="BK313" s="217">
        <f>ROUND(I313*H313,2)</f>
        <v>0</v>
      </c>
      <c r="BL313" s="18" t="s">
        <v>358</v>
      </c>
      <c r="BM313" s="216" t="s">
        <v>3202</v>
      </c>
    </row>
    <row r="314" s="2" customFormat="1" ht="24.15" customHeight="1">
      <c r="A314" s="37"/>
      <c r="B314" s="168"/>
      <c r="C314" s="204" t="s">
        <v>1299</v>
      </c>
      <c r="D314" s="204" t="s">
        <v>285</v>
      </c>
      <c r="E314" s="205" t="s">
        <v>3106</v>
      </c>
      <c r="F314" s="206" t="s">
        <v>3107</v>
      </c>
      <c r="G314" s="207" t="s">
        <v>373</v>
      </c>
      <c r="H314" s="208">
        <v>4</v>
      </c>
      <c r="I314" s="209"/>
      <c r="J314" s="210">
        <f>ROUND(I314*H314,2)</f>
        <v>0</v>
      </c>
      <c r="K314" s="211"/>
      <c r="L314" s="38"/>
      <c r="M314" s="212" t="s">
        <v>1</v>
      </c>
      <c r="N314" s="213" t="s">
        <v>41</v>
      </c>
      <c r="O314" s="81"/>
      <c r="P314" s="214">
        <f>O314*H314</f>
        <v>0</v>
      </c>
      <c r="Q314" s="214">
        <v>0.00072999999999999996</v>
      </c>
      <c r="R314" s="214">
        <f>Q314*H314</f>
        <v>0.0029199999999999999</v>
      </c>
      <c r="S314" s="214">
        <v>0</v>
      </c>
      <c r="T314" s="215">
        <f>S314*H314</f>
        <v>0</v>
      </c>
      <c r="U314" s="37"/>
      <c r="V314" s="37"/>
      <c r="W314" s="37"/>
      <c r="X314" s="37"/>
      <c r="Y314" s="37"/>
      <c r="Z314" s="37"/>
      <c r="AA314" s="37"/>
      <c r="AB314" s="37"/>
      <c r="AC314" s="37"/>
      <c r="AD314" s="37"/>
      <c r="AE314" s="37"/>
      <c r="AR314" s="216" t="s">
        <v>358</v>
      </c>
      <c r="AT314" s="216" t="s">
        <v>285</v>
      </c>
      <c r="AU314" s="216" t="s">
        <v>87</v>
      </c>
      <c r="AY314" s="18" t="s">
        <v>283</v>
      </c>
      <c r="BE314" s="217">
        <f>IF(N314="základná",J314,0)</f>
        <v>0</v>
      </c>
      <c r="BF314" s="217">
        <f>IF(N314="znížená",J314,0)</f>
        <v>0</v>
      </c>
      <c r="BG314" s="217">
        <f>IF(N314="zákl. prenesená",J314,0)</f>
        <v>0</v>
      </c>
      <c r="BH314" s="217">
        <f>IF(N314="zníž. prenesená",J314,0)</f>
        <v>0</v>
      </c>
      <c r="BI314" s="217">
        <f>IF(N314="nulová",J314,0)</f>
        <v>0</v>
      </c>
      <c r="BJ314" s="18" t="s">
        <v>87</v>
      </c>
      <c r="BK314" s="217">
        <f>ROUND(I314*H314,2)</f>
        <v>0</v>
      </c>
      <c r="BL314" s="18" t="s">
        <v>358</v>
      </c>
      <c r="BM314" s="216" t="s">
        <v>3205</v>
      </c>
    </row>
    <row r="315" s="2" customFormat="1" ht="16.5" customHeight="1">
      <c r="A315" s="37"/>
      <c r="B315" s="168"/>
      <c r="C315" s="242" t="s">
        <v>1304</v>
      </c>
      <c r="D315" s="242" t="s">
        <v>582</v>
      </c>
      <c r="E315" s="243" t="s">
        <v>3109</v>
      </c>
      <c r="F315" s="244" t="s">
        <v>3110</v>
      </c>
      <c r="G315" s="245" t="s">
        <v>373</v>
      </c>
      <c r="H315" s="246">
        <v>4</v>
      </c>
      <c r="I315" s="247"/>
      <c r="J315" s="248">
        <f>ROUND(I315*H315,2)</f>
        <v>0</v>
      </c>
      <c r="K315" s="249"/>
      <c r="L315" s="250"/>
      <c r="M315" s="251" t="s">
        <v>1</v>
      </c>
      <c r="N315" s="252" t="s">
        <v>41</v>
      </c>
      <c r="O315" s="81"/>
      <c r="P315" s="214">
        <f>O315*H315</f>
        <v>0</v>
      </c>
      <c r="Q315" s="214">
        <v>0.018499999999999999</v>
      </c>
      <c r="R315" s="214">
        <f>Q315*H315</f>
        <v>0.073999999999999996</v>
      </c>
      <c r="S315" s="214">
        <v>0</v>
      </c>
      <c r="T315" s="215">
        <f>S315*H315</f>
        <v>0</v>
      </c>
      <c r="U315" s="37"/>
      <c r="V315" s="37"/>
      <c r="W315" s="37"/>
      <c r="X315" s="37"/>
      <c r="Y315" s="37"/>
      <c r="Z315" s="37"/>
      <c r="AA315" s="37"/>
      <c r="AB315" s="37"/>
      <c r="AC315" s="37"/>
      <c r="AD315" s="37"/>
      <c r="AE315" s="37"/>
      <c r="AR315" s="216" t="s">
        <v>473</v>
      </c>
      <c r="AT315" s="216" t="s">
        <v>582</v>
      </c>
      <c r="AU315" s="216" t="s">
        <v>87</v>
      </c>
      <c r="AY315" s="18" t="s">
        <v>283</v>
      </c>
      <c r="BE315" s="217">
        <f>IF(N315="základná",J315,0)</f>
        <v>0</v>
      </c>
      <c r="BF315" s="217">
        <f>IF(N315="znížená",J315,0)</f>
        <v>0</v>
      </c>
      <c r="BG315" s="217">
        <f>IF(N315="zákl. prenesená",J315,0)</f>
        <v>0</v>
      </c>
      <c r="BH315" s="217">
        <f>IF(N315="zníž. prenesená",J315,0)</f>
        <v>0</v>
      </c>
      <c r="BI315" s="217">
        <f>IF(N315="nulová",J315,0)</f>
        <v>0</v>
      </c>
      <c r="BJ315" s="18" t="s">
        <v>87</v>
      </c>
      <c r="BK315" s="217">
        <f>ROUND(I315*H315,2)</f>
        <v>0</v>
      </c>
      <c r="BL315" s="18" t="s">
        <v>358</v>
      </c>
      <c r="BM315" s="216" t="s">
        <v>3208</v>
      </c>
    </row>
    <row r="316" s="2" customFormat="1" ht="37.8" customHeight="1">
      <c r="A316" s="37"/>
      <c r="B316" s="168"/>
      <c r="C316" s="204" t="s">
        <v>1308</v>
      </c>
      <c r="D316" s="204" t="s">
        <v>285</v>
      </c>
      <c r="E316" s="205" t="s">
        <v>3112</v>
      </c>
      <c r="F316" s="206" t="s">
        <v>3113</v>
      </c>
      <c r="G316" s="207" t="s">
        <v>344</v>
      </c>
      <c r="H316" s="208">
        <v>1.2270000000000001</v>
      </c>
      <c r="I316" s="209"/>
      <c r="J316" s="210">
        <f>ROUND(I316*H316,2)</f>
        <v>0</v>
      </c>
      <c r="K316" s="211"/>
      <c r="L316" s="38"/>
      <c r="M316" s="212" t="s">
        <v>1</v>
      </c>
      <c r="N316" s="213" t="s">
        <v>41</v>
      </c>
      <c r="O316" s="81"/>
      <c r="P316" s="214">
        <f>O316*H316</f>
        <v>0</v>
      </c>
      <c r="Q316" s="214">
        <v>0</v>
      </c>
      <c r="R316" s="214">
        <f>Q316*H316</f>
        <v>0</v>
      </c>
      <c r="S316" s="214">
        <v>0</v>
      </c>
      <c r="T316" s="215">
        <f>S316*H316</f>
        <v>0</v>
      </c>
      <c r="U316" s="37"/>
      <c r="V316" s="37"/>
      <c r="W316" s="37"/>
      <c r="X316" s="37"/>
      <c r="Y316" s="37"/>
      <c r="Z316" s="37"/>
      <c r="AA316" s="37"/>
      <c r="AB316" s="37"/>
      <c r="AC316" s="37"/>
      <c r="AD316" s="37"/>
      <c r="AE316" s="37"/>
      <c r="AR316" s="216" t="s">
        <v>358</v>
      </c>
      <c r="AT316" s="216" t="s">
        <v>285</v>
      </c>
      <c r="AU316" s="216" t="s">
        <v>87</v>
      </c>
      <c r="AY316" s="18" t="s">
        <v>283</v>
      </c>
      <c r="BE316" s="217">
        <f>IF(N316="základná",J316,0)</f>
        <v>0</v>
      </c>
      <c r="BF316" s="217">
        <f>IF(N316="znížená",J316,0)</f>
        <v>0</v>
      </c>
      <c r="BG316" s="217">
        <f>IF(N316="zákl. prenesená",J316,0)</f>
        <v>0</v>
      </c>
      <c r="BH316" s="217">
        <f>IF(N316="zníž. prenesená",J316,0)</f>
        <v>0</v>
      </c>
      <c r="BI316" s="217">
        <f>IF(N316="nulová",J316,0)</f>
        <v>0</v>
      </c>
      <c r="BJ316" s="18" t="s">
        <v>87</v>
      </c>
      <c r="BK316" s="217">
        <f>ROUND(I316*H316,2)</f>
        <v>0</v>
      </c>
      <c r="BL316" s="18" t="s">
        <v>358</v>
      </c>
      <c r="BM316" s="216" t="s">
        <v>3211</v>
      </c>
    </row>
    <row r="317" s="2" customFormat="1" ht="16.5" customHeight="1">
      <c r="A317" s="37"/>
      <c r="B317" s="168"/>
      <c r="C317" s="204" t="s">
        <v>1314</v>
      </c>
      <c r="D317" s="204" t="s">
        <v>285</v>
      </c>
      <c r="E317" s="205" t="s">
        <v>4529</v>
      </c>
      <c r="F317" s="206" t="s">
        <v>4530</v>
      </c>
      <c r="G317" s="207" t="s">
        <v>373</v>
      </c>
      <c r="H317" s="208">
        <v>5</v>
      </c>
      <c r="I317" s="209"/>
      <c r="J317" s="210">
        <f>ROUND(I317*H317,2)</f>
        <v>0</v>
      </c>
      <c r="K317" s="211"/>
      <c r="L317" s="38"/>
      <c r="M317" s="212" t="s">
        <v>1</v>
      </c>
      <c r="N317" s="213" t="s">
        <v>41</v>
      </c>
      <c r="O317" s="81"/>
      <c r="P317" s="214">
        <f>O317*H317</f>
        <v>0</v>
      </c>
      <c r="Q317" s="214">
        <v>8.0000000000000007E-05</v>
      </c>
      <c r="R317" s="214">
        <f>Q317*H317</f>
        <v>0.00040000000000000002</v>
      </c>
      <c r="S317" s="214">
        <v>0</v>
      </c>
      <c r="T317" s="215">
        <f>S317*H317</f>
        <v>0</v>
      </c>
      <c r="U317" s="37"/>
      <c r="V317" s="37"/>
      <c r="W317" s="37"/>
      <c r="X317" s="37"/>
      <c r="Y317" s="37"/>
      <c r="Z317" s="37"/>
      <c r="AA317" s="37"/>
      <c r="AB317" s="37"/>
      <c r="AC317" s="37"/>
      <c r="AD317" s="37"/>
      <c r="AE317" s="37"/>
      <c r="AR317" s="216" t="s">
        <v>358</v>
      </c>
      <c r="AT317" s="216" t="s">
        <v>285</v>
      </c>
      <c r="AU317" s="216" t="s">
        <v>87</v>
      </c>
      <c r="AY317" s="18" t="s">
        <v>283</v>
      </c>
      <c r="BE317" s="217">
        <f>IF(N317="základná",J317,0)</f>
        <v>0</v>
      </c>
      <c r="BF317" s="217">
        <f>IF(N317="znížená",J317,0)</f>
        <v>0</v>
      </c>
      <c r="BG317" s="217">
        <f>IF(N317="zákl. prenesená",J317,0)</f>
        <v>0</v>
      </c>
      <c r="BH317" s="217">
        <f>IF(N317="zníž. prenesená",J317,0)</f>
        <v>0</v>
      </c>
      <c r="BI317" s="217">
        <f>IF(N317="nulová",J317,0)</f>
        <v>0</v>
      </c>
      <c r="BJ317" s="18" t="s">
        <v>87</v>
      </c>
      <c r="BK317" s="217">
        <f>ROUND(I317*H317,2)</f>
        <v>0</v>
      </c>
      <c r="BL317" s="18" t="s">
        <v>358</v>
      </c>
      <c r="BM317" s="216" t="s">
        <v>3213</v>
      </c>
    </row>
    <row r="318" s="2" customFormat="1" ht="16.5" customHeight="1">
      <c r="A318" s="37"/>
      <c r="B318" s="168"/>
      <c r="C318" s="242" t="s">
        <v>1318</v>
      </c>
      <c r="D318" s="242" t="s">
        <v>582</v>
      </c>
      <c r="E318" s="243" t="s">
        <v>4531</v>
      </c>
      <c r="F318" s="244" t="s">
        <v>4532</v>
      </c>
      <c r="G318" s="245" t="s">
        <v>373</v>
      </c>
      <c r="H318" s="246">
        <v>5</v>
      </c>
      <c r="I318" s="247"/>
      <c r="J318" s="248">
        <f>ROUND(I318*H318,2)</f>
        <v>0</v>
      </c>
      <c r="K318" s="249"/>
      <c r="L318" s="250"/>
      <c r="M318" s="251" t="s">
        <v>1</v>
      </c>
      <c r="N318" s="252" t="s">
        <v>41</v>
      </c>
      <c r="O318" s="81"/>
      <c r="P318" s="214">
        <f>O318*H318</f>
        <v>0</v>
      </c>
      <c r="Q318" s="214">
        <v>0.00048000000000000001</v>
      </c>
      <c r="R318" s="214">
        <f>Q318*H318</f>
        <v>0.0024000000000000002</v>
      </c>
      <c r="S318" s="214">
        <v>0</v>
      </c>
      <c r="T318" s="215">
        <f>S318*H318</f>
        <v>0</v>
      </c>
      <c r="U318" s="37"/>
      <c r="V318" s="37"/>
      <c r="W318" s="37"/>
      <c r="X318" s="37"/>
      <c r="Y318" s="37"/>
      <c r="Z318" s="37"/>
      <c r="AA318" s="37"/>
      <c r="AB318" s="37"/>
      <c r="AC318" s="37"/>
      <c r="AD318" s="37"/>
      <c r="AE318" s="37"/>
      <c r="AR318" s="216" t="s">
        <v>473</v>
      </c>
      <c r="AT318" s="216" t="s">
        <v>582</v>
      </c>
      <c r="AU318" s="216" t="s">
        <v>87</v>
      </c>
      <c r="AY318" s="18" t="s">
        <v>283</v>
      </c>
      <c r="BE318" s="217">
        <f>IF(N318="základná",J318,0)</f>
        <v>0</v>
      </c>
      <c r="BF318" s="217">
        <f>IF(N318="znížená",J318,0)</f>
        <v>0</v>
      </c>
      <c r="BG318" s="217">
        <f>IF(N318="zákl. prenesená",J318,0)</f>
        <v>0</v>
      </c>
      <c r="BH318" s="217">
        <f>IF(N318="zníž. prenesená",J318,0)</f>
        <v>0</v>
      </c>
      <c r="BI318" s="217">
        <f>IF(N318="nulová",J318,0)</f>
        <v>0</v>
      </c>
      <c r="BJ318" s="18" t="s">
        <v>87</v>
      </c>
      <c r="BK318" s="217">
        <f>ROUND(I318*H318,2)</f>
        <v>0</v>
      </c>
      <c r="BL318" s="18" t="s">
        <v>358</v>
      </c>
      <c r="BM318" s="216" t="s">
        <v>4535</v>
      </c>
    </row>
    <row r="319" s="2" customFormat="1" ht="16.5" customHeight="1">
      <c r="A319" s="37"/>
      <c r="B319" s="168"/>
      <c r="C319" s="204" t="s">
        <v>1322</v>
      </c>
      <c r="D319" s="204" t="s">
        <v>285</v>
      </c>
      <c r="E319" s="205" t="s">
        <v>6350</v>
      </c>
      <c r="F319" s="206" t="s">
        <v>6351</v>
      </c>
      <c r="G319" s="207" t="s">
        <v>373</v>
      </c>
      <c r="H319" s="208">
        <v>12</v>
      </c>
      <c r="I319" s="209"/>
      <c r="J319" s="210">
        <f>ROUND(I319*H319,2)</f>
        <v>0</v>
      </c>
      <c r="K319" s="211"/>
      <c r="L319" s="38"/>
      <c r="M319" s="212" t="s">
        <v>1</v>
      </c>
      <c r="N319" s="213" t="s">
        <v>41</v>
      </c>
      <c r="O319" s="81"/>
      <c r="P319" s="214">
        <f>O319*H319</f>
        <v>0</v>
      </c>
      <c r="Q319" s="214">
        <v>0.00012</v>
      </c>
      <c r="R319" s="214">
        <f>Q319*H319</f>
        <v>0.0014400000000000001</v>
      </c>
      <c r="S319" s="214">
        <v>0</v>
      </c>
      <c r="T319" s="215">
        <f>S319*H319</f>
        <v>0</v>
      </c>
      <c r="U319" s="37"/>
      <c r="V319" s="37"/>
      <c r="W319" s="37"/>
      <c r="X319" s="37"/>
      <c r="Y319" s="37"/>
      <c r="Z319" s="37"/>
      <c r="AA319" s="37"/>
      <c r="AB319" s="37"/>
      <c r="AC319" s="37"/>
      <c r="AD319" s="37"/>
      <c r="AE319" s="37"/>
      <c r="AR319" s="216" t="s">
        <v>358</v>
      </c>
      <c r="AT319" s="216" t="s">
        <v>285</v>
      </c>
      <c r="AU319" s="216" t="s">
        <v>87</v>
      </c>
      <c r="AY319" s="18" t="s">
        <v>283</v>
      </c>
      <c r="BE319" s="217">
        <f>IF(N319="základná",J319,0)</f>
        <v>0</v>
      </c>
      <c r="BF319" s="217">
        <f>IF(N319="znížená",J319,0)</f>
        <v>0</v>
      </c>
      <c r="BG319" s="217">
        <f>IF(N319="zákl. prenesená",J319,0)</f>
        <v>0</v>
      </c>
      <c r="BH319" s="217">
        <f>IF(N319="zníž. prenesená",J319,0)</f>
        <v>0</v>
      </c>
      <c r="BI319" s="217">
        <f>IF(N319="nulová",J319,0)</f>
        <v>0</v>
      </c>
      <c r="BJ319" s="18" t="s">
        <v>87</v>
      </c>
      <c r="BK319" s="217">
        <f>ROUND(I319*H319,2)</f>
        <v>0</v>
      </c>
      <c r="BL319" s="18" t="s">
        <v>358</v>
      </c>
      <c r="BM319" s="216" t="s">
        <v>4536</v>
      </c>
    </row>
    <row r="320" s="2" customFormat="1" ht="21.75" customHeight="1">
      <c r="A320" s="37"/>
      <c r="B320" s="168"/>
      <c r="C320" s="242" t="s">
        <v>1328</v>
      </c>
      <c r="D320" s="242" t="s">
        <v>582</v>
      </c>
      <c r="E320" s="243" t="s">
        <v>6352</v>
      </c>
      <c r="F320" s="244" t="s">
        <v>6353</v>
      </c>
      <c r="G320" s="245" t="s">
        <v>373</v>
      </c>
      <c r="H320" s="246">
        <v>8</v>
      </c>
      <c r="I320" s="247"/>
      <c r="J320" s="248">
        <f>ROUND(I320*H320,2)</f>
        <v>0</v>
      </c>
      <c r="K320" s="249"/>
      <c r="L320" s="250"/>
      <c r="M320" s="251" t="s">
        <v>1</v>
      </c>
      <c r="N320" s="252" t="s">
        <v>41</v>
      </c>
      <c r="O320" s="81"/>
      <c r="P320" s="214">
        <f>O320*H320</f>
        <v>0</v>
      </c>
      <c r="Q320" s="214">
        <v>0.00067000000000000002</v>
      </c>
      <c r="R320" s="214">
        <f>Q320*H320</f>
        <v>0.0053600000000000002</v>
      </c>
      <c r="S320" s="214">
        <v>0</v>
      </c>
      <c r="T320" s="215">
        <f>S320*H320</f>
        <v>0</v>
      </c>
      <c r="U320" s="37"/>
      <c r="V320" s="37"/>
      <c r="W320" s="37"/>
      <c r="X320" s="37"/>
      <c r="Y320" s="37"/>
      <c r="Z320" s="37"/>
      <c r="AA320" s="37"/>
      <c r="AB320" s="37"/>
      <c r="AC320" s="37"/>
      <c r="AD320" s="37"/>
      <c r="AE320" s="37"/>
      <c r="AR320" s="216" t="s">
        <v>473</v>
      </c>
      <c r="AT320" s="216" t="s">
        <v>582</v>
      </c>
      <c r="AU320" s="216" t="s">
        <v>87</v>
      </c>
      <c r="AY320" s="18" t="s">
        <v>283</v>
      </c>
      <c r="BE320" s="217">
        <f>IF(N320="základná",J320,0)</f>
        <v>0</v>
      </c>
      <c r="BF320" s="217">
        <f>IF(N320="znížená",J320,0)</f>
        <v>0</v>
      </c>
      <c r="BG320" s="217">
        <f>IF(N320="zákl. prenesená",J320,0)</f>
        <v>0</v>
      </c>
      <c r="BH320" s="217">
        <f>IF(N320="zníž. prenesená",J320,0)</f>
        <v>0</v>
      </c>
      <c r="BI320" s="217">
        <f>IF(N320="nulová",J320,0)</f>
        <v>0</v>
      </c>
      <c r="BJ320" s="18" t="s">
        <v>87</v>
      </c>
      <c r="BK320" s="217">
        <f>ROUND(I320*H320,2)</f>
        <v>0</v>
      </c>
      <c r="BL320" s="18" t="s">
        <v>358</v>
      </c>
      <c r="BM320" s="216" t="s">
        <v>4537</v>
      </c>
    </row>
    <row r="321" s="2" customFormat="1" ht="24.15" customHeight="1">
      <c r="A321" s="37"/>
      <c r="B321" s="168"/>
      <c r="C321" s="242" t="s">
        <v>1330</v>
      </c>
      <c r="D321" s="242" t="s">
        <v>582</v>
      </c>
      <c r="E321" s="243" t="s">
        <v>6354</v>
      </c>
      <c r="F321" s="244" t="s">
        <v>6355</v>
      </c>
      <c r="G321" s="245" t="s">
        <v>373</v>
      </c>
      <c r="H321" s="246">
        <v>4</v>
      </c>
      <c r="I321" s="247"/>
      <c r="J321" s="248">
        <f>ROUND(I321*H321,2)</f>
        <v>0</v>
      </c>
      <c r="K321" s="249"/>
      <c r="L321" s="250"/>
      <c r="M321" s="251" t="s">
        <v>1</v>
      </c>
      <c r="N321" s="252" t="s">
        <v>41</v>
      </c>
      <c r="O321" s="81"/>
      <c r="P321" s="214">
        <f>O321*H321</f>
        <v>0</v>
      </c>
      <c r="Q321" s="214">
        <v>0.00024000000000000001</v>
      </c>
      <c r="R321" s="214">
        <f>Q321*H321</f>
        <v>0.00096000000000000002</v>
      </c>
      <c r="S321" s="214">
        <v>0</v>
      </c>
      <c r="T321" s="215">
        <f>S321*H321</f>
        <v>0</v>
      </c>
      <c r="U321" s="37"/>
      <c r="V321" s="37"/>
      <c r="W321" s="37"/>
      <c r="X321" s="37"/>
      <c r="Y321" s="37"/>
      <c r="Z321" s="37"/>
      <c r="AA321" s="37"/>
      <c r="AB321" s="37"/>
      <c r="AC321" s="37"/>
      <c r="AD321" s="37"/>
      <c r="AE321" s="37"/>
      <c r="AR321" s="216" t="s">
        <v>473</v>
      </c>
      <c r="AT321" s="216" t="s">
        <v>582</v>
      </c>
      <c r="AU321" s="216" t="s">
        <v>87</v>
      </c>
      <c r="AY321" s="18" t="s">
        <v>283</v>
      </c>
      <c r="BE321" s="217">
        <f>IF(N321="základná",J321,0)</f>
        <v>0</v>
      </c>
      <c r="BF321" s="217">
        <f>IF(N321="znížená",J321,0)</f>
        <v>0</v>
      </c>
      <c r="BG321" s="217">
        <f>IF(N321="zákl. prenesená",J321,0)</f>
        <v>0</v>
      </c>
      <c r="BH321" s="217">
        <f>IF(N321="zníž. prenesená",J321,0)</f>
        <v>0</v>
      </c>
      <c r="BI321" s="217">
        <f>IF(N321="nulová",J321,0)</f>
        <v>0</v>
      </c>
      <c r="BJ321" s="18" t="s">
        <v>87</v>
      </c>
      <c r="BK321" s="217">
        <f>ROUND(I321*H321,2)</f>
        <v>0</v>
      </c>
      <c r="BL321" s="18" t="s">
        <v>358</v>
      </c>
      <c r="BM321" s="216" t="s">
        <v>4538</v>
      </c>
    </row>
    <row r="322" s="2" customFormat="1" ht="16.5" customHeight="1">
      <c r="A322" s="37"/>
      <c r="B322" s="168"/>
      <c r="C322" s="204" t="s">
        <v>1334</v>
      </c>
      <c r="D322" s="204" t="s">
        <v>285</v>
      </c>
      <c r="E322" s="205" t="s">
        <v>3115</v>
      </c>
      <c r="F322" s="206" t="s">
        <v>3116</v>
      </c>
      <c r="G322" s="207" t="s">
        <v>373</v>
      </c>
      <c r="H322" s="208">
        <v>80</v>
      </c>
      <c r="I322" s="209"/>
      <c r="J322" s="210">
        <f>ROUND(I322*H322,2)</f>
        <v>0</v>
      </c>
      <c r="K322" s="211"/>
      <c r="L322" s="38"/>
      <c r="M322" s="212" t="s">
        <v>1</v>
      </c>
      <c r="N322" s="213" t="s">
        <v>41</v>
      </c>
      <c r="O322" s="81"/>
      <c r="P322" s="214">
        <f>O322*H322</f>
        <v>0</v>
      </c>
      <c r="Q322" s="214">
        <v>8.0000000000000007E-05</v>
      </c>
      <c r="R322" s="214">
        <f>Q322*H322</f>
        <v>0.0064000000000000003</v>
      </c>
      <c r="S322" s="214">
        <v>0</v>
      </c>
      <c r="T322" s="215">
        <f>S322*H322</f>
        <v>0</v>
      </c>
      <c r="U322" s="37"/>
      <c r="V322" s="37"/>
      <c r="W322" s="37"/>
      <c r="X322" s="37"/>
      <c r="Y322" s="37"/>
      <c r="Z322" s="37"/>
      <c r="AA322" s="37"/>
      <c r="AB322" s="37"/>
      <c r="AC322" s="37"/>
      <c r="AD322" s="37"/>
      <c r="AE322" s="37"/>
      <c r="AR322" s="216" t="s">
        <v>358</v>
      </c>
      <c r="AT322" s="216" t="s">
        <v>285</v>
      </c>
      <c r="AU322" s="216" t="s">
        <v>87</v>
      </c>
      <c r="AY322" s="18" t="s">
        <v>283</v>
      </c>
      <c r="BE322" s="217">
        <f>IF(N322="základná",J322,0)</f>
        <v>0</v>
      </c>
      <c r="BF322" s="217">
        <f>IF(N322="znížená",J322,0)</f>
        <v>0</v>
      </c>
      <c r="BG322" s="217">
        <f>IF(N322="zákl. prenesená",J322,0)</f>
        <v>0</v>
      </c>
      <c r="BH322" s="217">
        <f>IF(N322="zníž. prenesená",J322,0)</f>
        <v>0</v>
      </c>
      <c r="BI322" s="217">
        <f>IF(N322="nulová",J322,0)</f>
        <v>0</v>
      </c>
      <c r="BJ322" s="18" t="s">
        <v>87</v>
      </c>
      <c r="BK322" s="217">
        <f>ROUND(I322*H322,2)</f>
        <v>0</v>
      </c>
      <c r="BL322" s="18" t="s">
        <v>358</v>
      </c>
      <c r="BM322" s="216" t="s">
        <v>4539</v>
      </c>
    </row>
    <row r="323" s="2" customFormat="1" ht="24.15" customHeight="1">
      <c r="A323" s="37"/>
      <c r="B323" s="168"/>
      <c r="C323" s="242" t="s">
        <v>1339</v>
      </c>
      <c r="D323" s="242" t="s">
        <v>582</v>
      </c>
      <c r="E323" s="243" t="s">
        <v>3118</v>
      </c>
      <c r="F323" s="244" t="s">
        <v>3119</v>
      </c>
      <c r="G323" s="245" t="s">
        <v>373</v>
      </c>
      <c r="H323" s="246">
        <v>80</v>
      </c>
      <c r="I323" s="247"/>
      <c r="J323" s="248">
        <f>ROUND(I323*H323,2)</f>
        <v>0</v>
      </c>
      <c r="K323" s="249"/>
      <c r="L323" s="250"/>
      <c r="M323" s="251" t="s">
        <v>1</v>
      </c>
      <c r="N323" s="252" t="s">
        <v>41</v>
      </c>
      <c r="O323" s="81"/>
      <c r="P323" s="214">
        <f>O323*H323</f>
        <v>0</v>
      </c>
      <c r="Q323" s="214">
        <v>0.00016000000000000001</v>
      </c>
      <c r="R323" s="214">
        <f>Q323*H323</f>
        <v>0.012800000000000001</v>
      </c>
      <c r="S323" s="214">
        <v>0</v>
      </c>
      <c r="T323" s="215">
        <f>S323*H323</f>
        <v>0</v>
      </c>
      <c r="U323" s="37"/>
      <c r="V323" s="37"/>
      <c r="W323" s="37"/>
      <c r="X323" s="37"/>
      <c r="Y323" s="37"/>
      <c r="Z323" s="37"/>
      <c r="AA323" s="37"/>
      <c r="AB323" s="37"/>
      <c r="AC323" s="37"/>
      <c r="AD323" s="37"/>
      <c r="AE323" s="37"/>
      <c r="AR323" s="216" t="s">
        <v>473</v>
      </c>
      <c r="AT323" s="216" t="s">
        <v>582</v>
      </c>
      <c r="AU323" s="216" t="s">
        <v>87</v>
      </c>
      <c r="AY323" s="18" t="s">
        <v>283</v>
      </c>
      <c r="BE323" s="217">
        <f>IF(N323="základná",J323,0)</f>
        <v>0</v>
      </c>
      <c r="BF323" s="217">
        <f>IF(N323="znížená",J323,0)</f>
        <v>0</v>
      </c>
      <c r="BG323" s="217">
        <f>IF(N323="zákl. prenesená",J323,0)</f>
        <v>0</v>
      </c>
      <c r="BH323" s="217">
        <f>IF(N323="zníž. prenesená",J323,0)</f>
        <v>0</v>
      </c>
      <c r="BI323" s="217">
        <f>IF(N323="nulová",J323,0)</f>
        <v>0</v>
      </c>
      <c r="BJ323" s="18" t="s">
        <v>87</v>
      </c>
      <c r="BK323" s="217">
        <f>ROUND(I323*H323,2)</f>
        <v>0</v>
      </c>
      <c r="BL323" s="18" t="s">
        <v>358</v>
      </c>
      <c r="BM323" s="216" t="s">
        <v>4542</v>
      </c>
    </row>
    <row r="324" s="2" customFormat="1" ht="24.15" customHeight="1">
      <c r="A324" s="37"/>
      <c r="B324" s="168"/>
      <c r="C324" s="204" t="s">
        <v>1344</v>
      </c>
      <c r="D324" s="204" t="s">
        <v>285</v>
      </c>
      <c r="E324" s="205" t="s">
        <v>3122</v>
      </c>
      <c r="F324" s="206" t="s">
        <v>3123</v>
      </c>
      <c r="G324" s="207" t="s">
        <v>3044</v>
      </c>
      <c r="H324" s="208">
        <v>18</v>
      </c>
      <c r="I324" s="209"/>
      <c r="J324" s="210">
        <f>ROUND(I324*H324,2)</f>
        <v>0</v>
      </c>
      <c r="K324" s="211"/>
      <c r="L324" s="38"/>
      <c r="M324" s="212" t="s">
        <v>1</v>
      </c>
      <c r="N324" s="213" t="s">
        <v>41</v>
      </c>
      <c r="O324" s="81"/>
      <c r="P324" s="214">
        <f>O324*H324</f>
        <v>0</v>
      </c>
      <c r="Q324" s="214">
        <v>0</v>
      </c>
      <c r="R324" s="214">
        <f>Q324*H324</f>
        <v>0</v>
      </c>
      <c r="S324" s="214">
        <v>0</v>
      </c>
      <c r="T324" s="215">
        <f>S324*H324</f>
        <v>0</v>
      </c>
      <c r="U324" s="37"/>
      <c r="V324" s="37"/>
      <c r="W324" s="37"/>
      <c r="X324" s="37"/>
      <c r="Y324" s="37"/>
      <c r="Z324" s="37"/>
      <c r="AA324" s="37"/>
      <c r="AB324" s="37"/>
      <c r="AC324" s="37"/>
      <c r="AD324" s="37"/>
      <c r="AE324" s="37"/>
      <c r="AR324" s="216" t="s">
        <v>358</v>
      </c>
      <c r="AT324" s="216" t="s">
        <v>285</v>
      </c>
      <c r="AU324" s="216" t="s">
        <v>87</v>
      </c>
      <c r="AY324" s="18" t="s">
        <v>283</v>
      </c>
      <c r="BE324" s="217">
        <f>IF(N324="základná",J324,0)</f>
        <v>0</v>
      </c>
      <c r="BF324" s="217">
        <f>IF(N324="znížená",J324,0)</f>
        <v>0</v>
      </c>
      <c r="BG324" s="217">
        <f>IF(N324="zákl. prenesená",J324,0)</f>
        <v>0</v>
      </c>
      <c r="BH324" s="217">
        <f>IF(N324="zníž. prenesená",J324,0)</f>
        <v>0</v>
      </c>
      <c r="BI324" s="217">
        <f>IF(N324="nulová",J324,0)</f>
        <v>0</v>
      </c>
      <c r="BJ324" s="18" t="s">
        <v>87</v>
      </c>
      <c r="BK324" s="217">
        <f>ROUND(I324*H324,2)</f>
        <v>0</v>
      </c>
      <c r="BL324" s="18" t="s">
        <v>358</v>
      </c>
      <c r="BM324" s="216" t="s">
        <v>4545</v>
      </c>
    </row>
    <row r="325" s="2" customFormat="1" ht="33" customHeight="1">
      <c r="A325" s="37"/>
      <c r="B325" s="168"/>
      <c r="C325" s="204" t="s">
        <v>1349</v>
      </c>
      <c r="D325" s="204" t="s">
        <v>285</v>
      </c>
      <c r="E325" s="205" t="s">
        <v>6356</v>
      </c>
      <c r="F325" s="206" t="s">
        <v>6357</v>
      </c>
      <c r="G325" s="207" t="s">
        <v>373</v>
      </c>
      <c r="H325" s="208">
        <v>2</v>
      </c>
      <c r="I325" s="209"/>
      <c r="J325" s="210">
        <f>ROUND(I325*H325,2)</f>
        <v>0</v>
      </c>
      <c r="K325" s="211"/>
      <c r="L325" s="38"/>
      <c r="M325" s="212" t="s">
        <v>1</v>
      </c>
      <c r="N325" s="213" t="s">
        <v>41</v>
      </c>
      <c r="O325" s="81"/>
      <c r="P325" s="214">
        <f>O325*H325</f>
        <v>0</v>
      </c>
      <c r="Q325" s="214">
        <v>5.0000000000000004E-06</v>
      </c>
      <c r="R325" s="214">
        <f>Q325*H325</f>
        <v>1.0000000000000001E-05</v>
      </c>
      <c r="S325" s="214">
        <v>0</v>
      </c>
      <c r="T325" s="215">
        <f>S325*H325</f>
        <v>0</v>
      </c>
      <c r="U325" s="37"/>
      <c r="V325" s="37"/>
      <c r="W325" s="37"/>
      <c r="X325" s="37"/>
      <c r="Y325" s="37"/>
      <c r="Z325" s="37"/>
      <c r="AA325" s="37"/>
      <c r="AB325" s="37"/>
      <c r="AC325" s="37"/>
      <c r="AD325" s="37"/>
      <c r="AE325" s="37"/>
      <c r="AR325" s="216" t="s">
        <v>358</v>
      </c>
      <c r="AT325" s="216" t="s">
        <v>285</v>
      </c>
      <c r="AU325" s="216" t="s">
        <v>87</v>
      </c>
      <c r="AY325" s="18" t="s">
        <v>283</v>
      </c>
      <c r="BE325" s="217">
        <f>IF(N325="základná",J325,0)</f>
        <v>0</v>
      </c>
      <c r="BF325" s="217">
        <f>IF(N325="znížená",J325,0)</f>
        <v>0</v>
      </c>
      <c r="BG325" s="217">
        <f>IF(N325="zákl. prenesená",J325,0)</f>
        <v>0</v>
      </c>
      <c r="BH325" s="217">
        <f>IF(N325="zníž. prenesená",J325,0)</f>
        <v>0</v>
      </c>
      <c r="BI325" s="217">
        <f>IF(N325="nulová",J325,0)</f>
        <v>0</v>
      </c>
      <c r="BJ325" s="18" t="s">
        <v>87</v>
      </c>
      <c r="BK325" s="217">
        <f>ROUND(I325*H325,2)</f>
        <v>0</v>
      </c>
      <c r="BL325" s="18" t="s">
        <v>358</v>
      </c>
      <c r="BM325" s="216" t="s">
        <v>4546</v>
      </c>
    </row>
    <row r="326" s="2" customFormat="1" ht="16.5" customHeight="1">
      <c r="A326" s="37"/>
      <c r="B326" s="168"/>
      <c r="C326" s="242" t="s">
        <v>1354</v>
      </c>
      <c r="D326" s="242" t="s">
        <v>582</v>
      </c>
      <c r="E326" s="243" t="s">
        <v>3143</v>
      </c>
      <c r="F326" s="244" t="s">
        <v>3144</v>
      </c>
      <c r="G326" s="245" t="s">
        <v>373</v>
      </c>
      <c r="H326" s="246">
        <v>6</v>
      </c>
      <c r="I326" s="247"/>
      <c r="J326" s="248">
        <f>ROUND(I326*H326,2)</f>
        <v>0</v>
      </c>
      <c r="K326" s="249"/>
      <c r="L326" s="250"/>
      <c r="M326" s="251" t="s">
        <v>1</v>
      </c>
      <c r="N326" s="252" t="s">
        <v>41</v>
      </c>
      <c r="O326" s="81"/>
      <c r="P326" s="214">
        <f>O326*H326</f>
        <v>0</v>
      </c>
      <c r="Q326" s="214">
        <v>0.00149</v>
      </c>
      <c r="R326" s="214">
        <f>Q326*H326</f>
        <v>0.00894</v>
      </c>
      <c r="S326" s="214">
        <v>0</v>
      </c>
      <c r="T326" s="215">
        <f>S326*H326</f>
        <v>0</v>
      </c>
      <c r="U326" s="37"/>
      <c r="V326" s="37"/>
      <c r="W326" s="37"/>
      <c r="X326" s="37"/>
      <c r="Y326" s="37"/>
      <c r="Z326" s="37"/>
      <c r="AA326" s="37"/>
      <c r="AB326" s="37"/>
      <c r="AC326" s="37"/>
      <c r="AD326" s="37"/>
      <c r="AE326" s="37"/>
      <c r="AR326" s="216" t="s">
        <v>473</v>
      </c>
      <c r="AT326" s="216" t="s">
        <v>582</v>
      </c>
      <c r="AU326" s="216" t="s">
        <v>87</v>
      </c>
      <c r="AY326" s="18" t="s">
        <v>283</v>
      </c>
      <c r="BE326" s="217">
        <f>IF(N326="základná",J326,0)</f>
        <v>0</v>
      </c>
      <c r="BF326" s="217">
        <f>IF(N326="znížená",J326,0)</f>
        <v>0</v>
      </c>
      <c r="BG326" s="217">
        <f>IF(N326="zákl. prenesená",J326,0)</f>
        <v>0</v>
      </c>
      <c r="BH326" s="217">
        <f>IF(N326="zníž. prenesená",J326,0)</f>
        <v>0</v>
      </c>
      <c r="BI326" s="217">
        <f>IF(N326="nulová",J326,0)</f>
        <v>0</v>
      </c>
      <c r="BJ326" s="18" t="s">
        <v>87</v>
      </c>
      <c r="BK326" s="217">
        <f>ROUND(I326*H326,2)</f>
        <v>0</v>
      </c>
      <c r="BL326" s="18" t="s">
        <v>358</v>
      </c>
      <c r="BM326" s="216" t="s">
        <v>4547</v>
      </c>
    </row>
    <row r="327" s="2" customFormat="1" ht="33" customHeight="1">
      <c r="A327" s="37"/>
      <c r="B327" s="168"/>
      <c r="C327" s="204" t="s">
        <v>1360</v>
      </c>
      <c r="D327" s="204" t="s">
        <v>285</v>
      </c>
      <c r="E327" s="205" t="s">
        <v>3125</v>
      </c>
      <c r="F327" s="206" t="s">
        <v>3126</v>
      </c>
      <c r="G327" s="207" t="s">
        <v>373</v>
      </c>
      <c r="H327" s="208">
        <v>22</v>
      </c>
      <c r="I327" s="209"/>
      <c r="J327" s="210">
        <f>ROUND(I327*H327,2)</f>
        <v>0</v>
      </c>
      <c r="K327" s="211"/>
      <c r="L327" s="38"/>
      <c r="M327" s="212" t="s">
        <v>1</v>
      </c>
      <c r="N327" s="213" t="s">
        <v>41</v>
      </c>
      <c r="O327" s="81"/>
      <c r="P327" s="214">
        <f>O327*H327</f>
        <v>0</v>
      </c>
      <c r="Q327" s="214">
        <v>0.00010000000000000001</v>
      </c>
      <c r="R327" s="214">
        <f>Q327*H327</f>
        <v>0.0022000000000000001</v>
      </c>
      <c r="S327" s="214">
        <v>0</v>
      </c>
      <c r="T327" s="215">
        <f>S327*H327</f>
        <v>0</v>
      </c>
      <c r="U327" s="37"/>
      <c r="V327" s="37"/>
      <c r="W327" s="37"/>
      <c r="X327" s="37"/>
      <c r="Y327" s="37"/>
      <c r="Z327" s="37"/>
      <c r="AA327" s="37"/>
      <c r="AB327" s="37"/>
      <c r="AC327" s="37"/>
      <c r="AD327" s="37"/>
      <c r="AE327" s="37"/>
      <c r="AR327" s="216" t="s">
        <v>358</v>
      </c>
      <c r="AT327" s="216" t="s">
        <v>285</v>
      </c>
      <c r="AU327" s="216" t="s">
        <v>87</v>
      </c>
      <c r="AY327" s="18" t="s">
        <v>283</v>
      </c>
      <c r="BE327" s="217">
        <f>IF(N327="základná",J327,0)</f>
        <v>0</v>
      </c>
      <c r="BF327" s="217">
        <f>IF(N327="znížená",J327,0)</f>
        <v>0</v>
      </c>
      <c r="BG327" s="217">
        <f>IF(N327="zákl. prenesená",J327,0)</f>
        <v>0</v>
      </c>
      <c r="BH327" s="217">
        <f>IF(N327="zníž. prenesená",J327,0)</f>
        <v>0</v>
      </c>
      <c r="BI327" s="217">
        <f>IF(N327="nulová",J327,0)</f>
        <v>0</v>
      </c>
      <c r="BJ327" s="18" t="s">
        <v>87</v>
      </c>
      <c r="BK327" s="217">
        <f>ROUND(I327*H327,2)</f>
        <v>0</v>
      </c>
      <c r="BL327" s="18" t="s">
        <v>358</v>
      </c>
      <c r="BM327" s="216" t="s">
        <v>4548</v>
      </c>
    </row>
    <row r="328" s="2" customFormat="1" ht="16.5" customHeight="1">
      <c r="A328" s="37"/>
      <c r="B328" s="168"/>
      <c r="C328" s="242" t="s">
        <v>1365</v>
      </c>
      <c r="D328" s="242" t="s">
        <v>582</v>
      </c>
      <c r="E328" s="243" t="s">
        <v>3128</v>
      </c>
      <c r="F328" s="244" t="s">
        <v>3129</v>
      </c>
      <c r="G328" s="245" t="s">
        <v>373</v>
      </c>
      <c r="H328" s="246">
        <v>19</v>
      </c>
      <c r="I328" s="247"/>
      <c r="J328" s="248">
        <f>ROUND(I328*H328,2)</f>
        <v>0</v>
      </c>
      <c r="K328" s="249"/>
      <c r="L328" s="250"/>
      <c r="M328" s="251" t="s">
        <v>1</v>
      </c>
      <c r="N328" s="252" t="s">
        <v>41</v>
      </c>
      <c r="O328" s="81"/>
      <c r="P328" s="214">
        <f>O328*H328</f>
        <v>0</v>
      </c>
      <c r="Q328" s="214">
        <v>0.002</v>
      </c>
      <c r="R328" s="214">
        <f>Q328*H328</f>
        <v>0.037999999999999999</v>
      </c>
      <c r="S328" s="214">
        <v>0</v>
      </c>
      <c r="T328" s="215">
        <f>S328*H328</f>
        <v>0</v>
      </c>
      <c r="U328" s="37"/>
      <c r="V328" s="37"/>
      <c r="W328" s="37"/>
      <c r="X328" s="37"/>
      <c r="Y328" s="37"/>
      <c r="Z328" s="37"/>
      <c r="AA328" s="37"/>
      <c r="AB328" s="37"/>
      <c r="AC328" s="37"/>
      <c r="AD328" s="37"/>
      <c r="AE328" s="37"/>
      <c r="AR328" s="216" t="s">
        <v>473</v>
      </c>
      <c r="AT328" s="216" t="s">
        <v>582</v>
      </c>
      <c r="AU328" s="216" t="s">
        <v>87</v>
      </c>
      <c r="AY328" s="18" t="s">
        <v>283</v>
      </c>
      <c r="BE328" s="217">
        <f>IF(N328="základná",J328,0)</f>
        <v>0</v>
      </c>
      <c r="BF328" s="217">
        <f>IF(N328="znížená",J328,0)</f>
        <v>0</v>
      </c>
      <c r="BG328" s="217">
        <f>IF(N328="zákl. prenesená",J328,0)</f>
        <v>0</v>
      </c>
      <c r="BH328" s="217">
        <f>IF(N328="zníž. prenesená",J328,0)</f>
        <v>0</v>
      </c>
      <c r="BI328" s="217">
        <f>IF(N328="nulová",J328,0)</f>
        <v>0</v>
      </c>
      <c r="BJ328" s="18" t="s">
        <v>87</v>
      </c>
      <c r="BK328" s="217">
        <f>ROUND(I328*H328,2)</f>
        <v>0</v>
      </c>
      <c r="BL328" s="18" t="s">
        <v>358</v>
      </c>
      <c r="BM328" s="216" t="s">
        <v>4549</v>
      </c>
    </row>
    <row r="329" s="2" customFormat="1" ht="24.15" customHeight="1">
      <c r="A329" s="37"/>
      <c r="B329" s="168"/>
      <c r="C329" s="242" t="s">
        <v>1374</v>
      </c>
      <c r="D329" s="242" t="s">
        <v>582</v>
      </c>
      <c r="E329" s="243" t="s">
        <v>4533</v>
      </c>
      <c r="F329" s="244" t="s">
        <v>4534</v>
      </c>
      <c r="G329" s="245" t="s">
        <v>373</v>
      </c>
      <c r="H329" s="246">
        <v>1</v>
      </c>
      <c r="I329" s="247"/>
      <c r="J329" s="248">
        <f>ROUND(I329*H329,2)</f>
        <v>0</v>
      </c>
      <c r="K329" s="249"/>
      <c r="L329" s="250"/>
      <c r="M329" s="251" t="s">
        <v>1</v>
      </c>
      <c r="N329" s="252" t="s">
        <v>41</v>
      </c>
      <c r="O329" s="81"/>
      <c r="P329" s="214">
        <f>O329*H329</f>
        <v>0</v>
      </c>
      <c r="Q329" s="214">
        <v>0.001</v>
      </c>
      <c r="R329" s="214">
        <f>Q329*H329</f>
        <v>0.001</v>
      </c>
      <c r="S329" s="214">
        <v>0</v>
      </c>
      <c r="T329" s="215">
        <f>S329*H329</f>
        <v>0</v>
      </c>
      <c r="U329" s="37"/>
      <c r="V329" s="37"/>
      <c r="W329" s="37"/>
      <c r="X329" s="37"/>
      <c r="Y329" s="37"/>
      <c r="Z329" s="37"/>
      <c r="AA329" s="37"/>
      <c r="AB329" s="37"/>
      <c r="AC329" s="37"/>
      <c r="AD329" s="37"/>
      <c r="AE329" s="37"/>
      <c r="AR329" s="216" t="s">
        <v>473</v>
      </c>
      <c r="AT329" s="216" t="s">
        <v>582</v>
      </c>
      <c r="AU329" s="216" t="s">
        <v>87</v>
      </c>
      <c r="AY329" s="18" t="s">
        <v>283</v>
      </c>
      <c r="BE329" s="217">
        <f>IF(N329="základná",J329,0)</f>
        <v>0</v>
      </c>
      <c r="BF329" s="217">
        <f>IF(N329="znížená",J329,0)</f>
        <v>0</v>
      </c>
      <c r="BG329" s="217">
        <f>IF(N329="zákl. prenesená",J329,0)</f>
        <v>0</v>
      </c>
      <c r="BH329" s="217">
        <f>IF(N329="zníž. prenesená",J329,0)</f>
        <v>0</v>
      </c>
      <c r="BI329" s="217">
        <f>IF(N329="nulová",J329,0)</f>
        <v>0</v>
      </c>
      <c r="BJ329" s="18" t="s">
        <v>87</v>
      </c>
      <c r="BK329" s="217">
        <f>ROUND(I329*H329,2)</f>
        <v>0</v>
      </c>
      <c r="BL329" s="18" t="s">
        <v>358</v>
      </c>
      <c r="BM329" s="216" t="s">
        <v>4552</v>
      </c>
    </row>
    <row r="330" s="2" customFormat="1" ht="16.5" customHeight="1">
      <c r="A330" s="37"/>
      <c r="B330" s="168"/>
      <c r="C330" s="242" t="s">
        <v>1380</v>
      </c>
      <c r="D330" s="242" t="s">
        <v>582</v>
      </c>
      <c r="E330" s="243" t="s">
        <v>3134</v>
      </c>
      <c r="F330" s="244" t="s">
        <v>3135</v>
      </c>
      <c r="G330" s="245" t="s">
        <v>373</v>
      </c>
      <c r="H330" s="246">
        <v>2</v>
      </c>
      <c r="I330" s="247"/>
      <c r="J330" s="248">
        <f>ROUND(I330*H330,2)</f>
        <v>0</v>
      </c>
      <c r="K330" s="249"/>
      <c r="L330" s="250"/>
      <c r="M330" s="251" t="s">
        <v>1</v>
      </c>
      <c r="N330" s="252" t="s">
        <v>41</v>
      </c>
      <c r="O330" s="81"/>
      <c r="P330" s="214">
        <f>O330*H330</f>
        <v>0</v>
      </c>
      <c r="Q330" s="214">
        <v>0.0012999999999999999</v>
      </c>
      <c r="R330" s="214">
        <f>Q330*H330</f>
        <v>0.0025999999999999999</v>
      </c>
      <c r="S330" s="214">
        <v>0</v>
      </c>
      <c r="T330" s="215">
        <f>S330*H330</f>
        <v>0</v>
      </c>
      <c r="U330" s="37"/>
      <c r="V330" s="37"/>
      <c r="W330" s="37"/>
      <c r="X330" s="37"/>
      <c r="Y330" s="37"/>
      <c r="Z330" s="37"/>
      <c r="AA330" s="37"/>
      <c r="AB330" s="37"/>
      <c r="AC330" s="37"/>
      <c r="AD330" s="37"/>
      <c r="AE330" s="37"/>
      <c r="AR330" s="216" t="s">
        <v>473</v>
      </c>
      <c r="AT330" s="216" t="s">
        <v>582</v>
      </c>
      <c r="AU330" s="216" t="s">
        <v>87</v>
      </c>
      <c r="AY330" s="18" t="s">
        <v>283</v>
      </c>
      <c r="BE330" s="217">
        <f>IF(N330="základná",J330,0)</f>
        <v>0</v>
      </c>
      <c r="BF330" s="217">
        <f>IF(N330="znížená",J330,0)</f>
        <v>0</v>
      </c>
      <c r="BG330" s="217">
        <f>IF(N330="zákl. prenesená",J330,0)</f>
        <v>0</v>
      </c>
      <c r="BH330" s="217">
        <f>IF(N330="zníž. prenesená",J330,0)</f>
        <v>0</v>
      </c>
      <c r="BI330" s="217">
        <f>IF(N330="nulová",J330,0)</f>
        <v>0</v>
      </c>
      <c r="BJ330" s="18" t="s">
        <v>87</v>
      </c>
      <c r="BK330" s="217">
        <f>ROUND(I330*H330,2)</f>
        <v>0</v>
      </c>
      <c r="BL330" s="18" t="s">
        <v>358</v>
      </c>
      <c r="BM330" s="216" t="s">
        <v>4555</v>
      </c>
    </row>
    <row r="331" s="2" customFormat="1" ht="24.15" customHeight="1">
      <c r="A331" s="37"/>
      <c r="B331" s="168"/>
      <c r="C331" s="204" t="s">
        <v>1384</v>
      </c>
      <c r="D331" s="204" t="s">
        <v>285</v>
      </c>
      <c r="E331" s="205" t="s">
        <v>3140</v>
      </c>
      <c r="F331" s="206" t="s">
        <v>3141</v>
      </c>
      <c r="G331" s="207" t="s">
        <v>373</v>
      </c>
      <c r="H331" s="208">
        <v>4</v>
      </c>
      <c r="I331" s="209"/>
      <c r="J331" s="210">
        <f>ROUND(I331*H331,2)</f>
        <v>0</v>
      </c>
      <c r="K331" s="211"/>
      <c r="L331" s="38"/>
      <c r="M331" s="212" t="s">
        <v>1</v>
      </c>
      <c r="N331" s="213" t="s">
        <v>41</v>
      </c>
      <c r="O331" s="81"/>
      <c r="P331" s="214">
        <f>O331*H331</f>
        <v>0</v>
      </c>
      <c r="Q331" s="214">
        <v>0</v>
      </c>
      <c r="R331" s="214">
        <f>Q331*H331</f>
        <v>0</v>
      </c>
      <c r="S331" s="214">
        <v>0</v>
      </c>
      <c r="T331" s="215">
        <f>S331*H331</f>
        <v>0</v>
      </c>
      <c r="U331" s="37"/>
      <c r="V331" s="37"/>
      <c r="W331" s="37"/>
      <c r="X331" s="37"/>
      <c r="Y331" s="37"/>
      <c r="Z331" s="37"/>
      <c r="AA331" s="37"/>
      <c r="AB331" s="37"/>
      <c r="AC331" s="37"/>
      <c r="AD331" s="37"/>
      <c r="AE331" s="37"/>
      <c r="AR331" s="216" t="s">
        <v>358</v>
      </c>
      <c r="AT331" s="216" t="s">
        <v>285</v>
      </c>
      <c r="AU331" s="216" t="s">
        <v>87</v>
      </c>
      <c r="AY331" s="18" t="s">
        <v>283</v>
      </c>
      <c r="BE331" s="217">
        <f>IF(N331="základná",J331,0)</f>
        <v>0</v>
      </c>
      <c r="BF331" s="217">
        <f>IF(N331="znížená",J331,0)</f>
        <v>0</v>
      </c>
      <c r="BG331" s="217">
        <f>IF(N331="zákl. prenesená",J331,0)</f>
        <v>0</v>
      </c>
      <c r="BH331" s="217">
        <f>IF(N331="zníž. prenesená",J331,0)</f>
        <v>0</v>
      </c>
      <c r="BI331" s="217">
        <f>IF(N331="nulová",J331,0)</f>
        <v>0</v>
      </c>
      <c r="BJ331" s="18" t="s">
        <v>87</v>
      </c>
      <c r="BK331" s="217">
        <f>ROUND(I331*H331,2)</f>
        <v>0</v>
      </c>
      <c r="BL331" s="18" t="s">
        <v>358</v>
      </c>
      <c r="BM331" s="216" t="s">
        <v>4558</v>
      </c>
    </row>
    <row r="332" s="2" customFormat="1" ht="24.15" customHeight="1">
      <c r="A332" s="37"/>
      <c r="B332" s="168"/>
      <c r="C332" s="204" t="s">
        <v>1389</v>
      </c>
      <c r="D332" s="204" t="s">
        <v>285</v>
      </c>
      <c r="E332" s="205" t="s">
        <v>3146</v>
      </c>
      <c r="F332" s="206" t="s">
        <v>3147</v>
      </c>
      <c r="G332" s="207" t="s">
        <v>373</v>
      </c>
      <c r="H332" s="208">
        <v>8</v>
      </c>
      <c r="I332" s="209"/>
      <c r="J332" s="210">
        <f>ROUND(I332*H332,2)</f>
        <v>0</v>
      </c>
      <c r="K332" s="211"/>
      <c r="L332" s="38"/>
      <c r="M332" s="212" t="s">
        <v>1</v>
      </c>
      <c r="N332" s="213" t="s">
        <v>41</v>
      </c>
      <c r="O332" s="81"/>
      <c r="P332" s="214">
        <f>O332*H332</f>
        <v>0</v>
      </c>
      <c r="Q332" s="214">
        <v>0</v>
      </c>
      <c r="R332" s="214">
        <f>Q332*H332</f>
        <v>0</v>
      </c>
      <c r="S332" s="214">
        <v>0</v>
      </c>
      <c r="T332" s="215">
        <f>S332*H332</f>
        <v>0</v>
      </c>
      <c r="U332" s="37"/>
      <c r="V332" s="37"/>
      <c r="W332" s="37"/>
      <c r="X332" s="37"/>
      <c r="Y332" s="37"/>
      <c r="Z332" s="37"/>
      <c r="AA332" s="37"/>
      <c r="AB332" s="37"/>
      <c r="AC332" s="37"/>
      <c r="AD332" s="37"/>
      <c r="AE332" s="37"/>
      <c r="AR332" s="216" t="s">
        <v>358</v>
      </c>
      <c r="AT332" s="216" t="s">
        <v>285</v>
      </c>
      <c r="AU332" s="216" t="s">
        <v>87</v>
      </c>
      <c r="AY332" s="18" t="s">
        <v>283</v>
      </c>
      <c r="BE332" s="217">
        <f>IF(N332="základná",J332,0)</f>
        <v>0</v>
      </c>
      <c r="BF332" s="217">
        <f>IF(N332="znížená",J332,0)</f>
        <v>0</v>
      </c>
      <c r="BG332" s="217">
        <f>IF(N332="zákl. prenesená",J332,0)</f>
        <v>0</v>
      </c>
      <c r="BH332" s="217">
        <f>IF(N332="zníž. prenesená",J332,0)</f>
        <v>0</v>
      </c>
      <c r="BI332" s="217">
        <f>IF(N332="nulová",J332,0)</f>
        <v>0</v>
      </c>
      <c r="BJ332" s="18" t="s">
        <v>87</v>
      </c>
      <c r="BK332" s="217">
        <f>ROUND(I332*H332,2)</f>
        <v>0</v>
      </c>
      <c r="BL332" s="18" t="s">
        <v>358</v>
      </c>
      <c r="BM332" s="216" t="s">
        <v>4561</v>
      </c>
    </row>
    <row r="333" s="2" customFormat="1" ht="24.15" customHeight="1">
      <c r="A333" s="37"/>
      <c r="B333" s="168"/>
      <c r="C333" s="204" t="s">
        <v>1395</v>
      </c>
      <c r="D333" s="204" t="s">
        <v>285</v>
      </c>
      <c r="E333" s="205" t="s">
        <v>3149</v>
      </c>
      <c r="F333" s="206" t="s">
        <v>3150</v>
      </c>
      <c r="G333" s="207" t="s">
        <v>373</v>
      </c>
      <c r="H333" s="208">
        <v>8</v>
      </c>
      <c r="I333" s="209"/>
      <c r="J333" s="210">
        <f>ROUND(I333*H333,2)</f>
        <v>0</v>
      </c>
      <c r="K333" s="211"/>
      <c r="L333" s="38"/>
      <c r="M333" s="212" t="s">
        <v>1</v>
      </c>
      <c r="N333" s="213" t="s">
        <v>41</v>
      </c>
      <c r="O333" s="81"/>
      <c r="P333" s="214">
        <f>O333*H333</f>
        <v>0</v>
      </c>
      <c r="Q333" s="214">
        <v>0</v>
      </c>
      <c r="R333" s="214">
        <f>Q333*H333</f>
        <v>0</v>
      </c>
      <c r="S333" s="214">
        <v>0</v>
      </c>
      <c r="T333" s="215">
        <f>S333*H333</f>
        <v>0</v>
      </c>
      <c r="U333" s="37"/>
      <c r="V333" s="37"/>
      <c r="W333" s="37"/>
      <c r="X333" s="37"/>
      <c r="Y333" s="37"/>
      <c r="Z333" s="37"/>
      <c r="AA333" s="37"/>
      <c r="AB333" s="37"/>
      <c r="AC333" s="37"/>
      <c r="AD333" s="37"/>
      <c r="AE333" s="37"/>
      <c r="AR333" s="216" t="s">
        <v>358</v>
      </c>
      <c r="AT333" s="216" t="s">
        <v>285</v>
      </c>
      <c r="AU333" s="216" t="s">
        <v>87</v>
      </c>
      <c r="AY333" s="18" t="s">
        <v>283</v>
      </c>
      <c r="BE333" s="217">
        <f>IF(N333="základná",J333,0)</f>
        <v>0</v>
      </c>
      <c r="BF333" s="217">
        <f>IF(N333="znížená",J333,0)</f>
        <v>0</v>
      </c>
      <c r="BG333" s="217">
        <f>IF(N333="zákl. prenesená",J333,0)</f>
        <v>0</v>
      </c>
      <c r="BH333" s="217">
        <f>IF(N333="zníž. prenesená",J333,0)</f>
        <v>0</v>
      </c>
      <c r="BI333" s="217">
        <f>IF(N333="nulová",J333,0)</f>
        <v>0</v>
      </c>
      <c r="BJ333" s="18" t="s">
        <v>87</v>
      </c>
      <c r="BK333" s="217">
        <f>ROUND(I333*H333,2)</f>
        <v>0</v>
      </c>
      <c r="BL333" s="18" t="s">
        <v>358</v>
      </c>
      <c r="BM333" s="216" t="s">
        <v>4562</v>
      </c>
    </row>
    <row r="334" s="2" customFormat="1" ht="21.75" customHeight="1">
      <c r="A334" s="37"/>
      <c r="B334" s="168"/>
      <c r="C334" s="204" t="s">
        <v>1403</v>
      </c>
      <c r="D334" s="204" t="s">
        <v>285</v>
      </c>
      <c r="E334" s="205" t="s">
        <v>3152</v>
      </c>
      <c r="F334" s="206" t="s">
        <v>3153</v>
      </c>
      <c r="G334" s="207" t="s">
        <v>373</v>
      </c>
      <c r="H334" s="208">
        <v>8</v>
      </c>
      <c r="I334" s="209"/>
      <c r="J334" s="210">
        <f>ROUND(I334*H334,2)</f>
        <v>0</v>
      </c>
      <c r="K334" s="211"/>
      <c r="L334" s="38"/>
      <c r="M334" s="212" t="s">
        <v>1</v>
      </c>
      <c r="N334" s="213" t="s">
        <v>41</v>
      </c>
      <c r="O334" s="81"/>
      <c r="P334" s="214">
        <f>O334*H334</f>
        <v>0</v>
      </c>
      <c r="Q334" s="214">
        <v>0</v>
      </c>
      <c r="R334" s="214">
        <f>Q334*H334</f>
        <v>0</v>
      </c>
      <c r="S334" s="214">
        <v>0</v>
      </c>
      <c r="T334" s="215">
        <f>S334*H334</f>
        <v>0</v>
      </c>
      <c r="U334" s="37"/>
      <c r="V334" s="37"/>
      <c r="W334" s="37"/>
      <c r="X334" s="37"/>
      <c r="Y334" s="37"/>
      <c r="Z334" s="37"/>
      <c r="AA334" s="37"/>
      <c r="AB334" s="37"/>
      <c r="AC334" s="37"/>
      <c r="AD334" s="37"/>
      <c r="AE334" s="37"/>
      <c r="AR334" s="216" t="s">
        <v>358</v>
      </c>
      <c r="AT334" s="216" t="s">
        <v>285</v>
      </c>
      <c r="AU334" s="216" t="s">
        <v>87</v>
      </c>
      <c r="AY334" s="18" t="s">
        <v>283</v>
      </c>
      <c r="BE334" s="217">
        <f>IF(N334="základná",J334,0)</f>
        <v>0</v>
      </c>
      <c r="BF334" s="217">
        <f>IF(N334="znížená",J334,0)</f>
        <v>0</v>
      </c>
      <c r="BG334" s="217">
        <f>IF(N334="zákl. prenesená",J334,0)</f>
        <v>0</v>
      </c>
      <c r="BH334" s="217">
        <f>IF(N334="zníž. prenesená",J334,0)</f>
        <v>0</v>
      </c>
      <c r="BI334" s="217">
        <f>IF(N334="nulová",J334,0)</f>
        <v>0</v>
      </c>
      <c r="BJ334" s="18" t="s">
        <v>87</v>
      </c>
      <c r="BK334" s="217">
        <f>ROUND(I334*H334,2)</f>
        <v>0</v>
      </c>
      <c r="BL334" s="18" t="s">
        <v>358</v>
      </c>
      <c r="BM334" s="216" t="s">
        <v>4563</v>
      </c>
    </row>
    <row r="335" s="2" customFormat="1" ht="16.5" customHeight="1">
      <c r="A335" s="37"/>
      <c r="B335" s="168"/>
      <c r="C335" s="242" t="s">
        <v>1409</v>
      </c>
      <c r="D335" s="242" t="s">
        <v>582</v>
      </c>
      <c r="E335" s="243" t="s">
        <v>3155</v>
      </c>
      <c r="F335" s="244" t="s">
        <v>3156</v>
      </c>
      <c r="G335" s="245" t="s">
        <v>373</v>
      </c>
      <c r="H335" s="246">
        <v>8</v>
      </c>
      <c r="I335" s="247"/>
      <c r="J335" s="248">
        <f>ROUND(I335*H335,2)</f>
        <v>0</v>
      </c>
      <c r="K335" s="249"/>
      <c r="L335" s="250"/>
      <c r="M335" s="251" t="s">
        <v>1</v>
      </c>
      <c r="N335" s="252" t="s">
        <v>41</v>
      </c>
      <c r="O335" s="81"/>
      <c r="P335" s="214">
        <f>O335*H335</f>
        <v>0</v>
      </c>
      <c r="Q335" s="214">
        <v>0.0014</v>
      </c>
      <c r="R335" s="214">
        <f>Q335*H335</f>
        <v>0.0112</v>
      </c>
      <c r="S335" s="214">
        <v>0</v>
      </c>
      <c r="T335" s="215">
        <f>S335*H335</f>
        <v>0</v>
      </c>
      <c r="U335" s="37"/>
      <c r="V335" s="37"/>
      <c r="W335" s="37"/>
      <c r="X335" s="37"/>
      <c r="Y335" s="37"/>
      <c r="Z335" s="37"/>
      <c r="AA335" s="37"/>
      <c r="AB335" s="37"/>
      <c r="AC335" s="37"/>
      <c r="AD335" s="37"/>
      <c r="AE335" s="37"/>
      <c r="AR335" s="216" t="s">
        <v>473</v>
      </c>
      <c r="AT335" s="216" t="s">
        <v>582</v>
      </c>
      <c r="AU335" s="216" t="s">
        <v>87</v>
      </c>
      <c r="AY335" s="18" t="s">
        <v>283</v>
      </c>
      <c r="BE335" s="217">
        <f>IF(N335="základná",J335,0)</f>
        <v>0</v>
      </c>
      <c r="BF335" s="217">
        <f>IF(N335="znížená",J335,0)</f>
        <v>0</v>
      </c>
      <c r="BG335" s="217">
        <f>IF(N335="zákl. prenesená",J335,0)</f>
        <v>0</v>
      </c>
      <c r="BH335" s="217">
        <f>IF(N335="zníž. prenesená",J335,0)</f>
        <v>0</v>
      </c>
      <c r="BI335" s="217">
        <f>IF(N335="nulová",J335,0)</f>
        <v>0</v>
      </c>
      <c r="BJ335" s="18" t="s">
        <v>87</v>
      </c>
      <c r="BK335" s="217">
        <f>ROUND(I335*H335,2)</f>
        <v>0</v>
      </c>
      <c r="BL335" s="18" t="s">
        <v>358</v>
      </c>
      <c r="BM335" s="216" t="s">
        <v>4564</v>
      </c>
    </row>
    <row r="336" s="2" customFormat="1" ht="24.15" customHeight="1">
      <c r="A336" s="37"/>
      <c r="B336" s="168"/>
      <c r="C336" s="204" t="s">
        <v>1415</v>
      </c>
      <c r="D336" s="204" t="s">
        <v>285</v>
      </c>
      <c r="E336" s="205" t="s">
        <v>3158</v>
      </c>
      <c r="F336" s="206" t="s">
        <v>3159</v>
      </c>
      <c r="G336" s="207" t="s">
        <v>373</v>
      </c>
      <c r="H336" s="208">
        <v>8</v>
      </c>
      <c r="I336" s="209"/>
      <c r="J336" s="210">
        <f>ROUND(I336*H336,2)</f>
        <v>0</v>
      </c>
      <c r="K336" s="211"/>
      <c r="L336" s="38"/>
      <c r="M336" s="212" t="s">
        <v>1</v>
      </c>
      <c r="N336" s="213" t="s">
        <v>41</v>
      </c>
      <c r="O336" s="81"/>
      <c r="P336" s="214">
        <f>O336*H336</f>
        <v>0</v>
      </c>
      <c r="Q336" s="214">
        <v>0</v>
      </c>
      <c r="R336" s="214">
        <f>Q336*H336</f>
        <v>0</v>
      </c>
      <c r="S336" s="214">
        <v>0</v>
      </c>
      <c r="T336" s="215">
        <f>S336*H336</f>
        <v>0</v>
      </c>
      <c r="U336" s="37"/>
      <c r="V336" s="37"/>
      <c r="W336" s="37"/>
      <c r="X336" s="37"/>
      <c r="Y336" s="37"/>
      <c r="Z336" s="37"/>
      <c r="AA336" s="37"/>
      <c r="AB336" s="37"/>
      <c r="AC336" s="37"/>
      <c r="AD336" s="37"/>
      <c r="AE336" s="37"/>
      <c r="AR336" s="216" t="s">
        <v>358</v>
      </c>
      <c r="AT336" s="216" t="s">
        <v>285</v>
      </c>
      <c r="AU336" s="216" t="s">
        <v>87</v>
      </c>
      <c r="AY336" s="18" t="s">
        <v>283</v>
      </c>
      <c r="BE336" s="217">
        <f>IF(N336="základná",J336,0)</f>
        <v>0</v>
      </c>
      <c r="BF336" s="217">
        <f>IF(N336="znížená",J336,0)</f>
        <v>0</v>
      </c>
      <c r="BG336" s="217">
        <f>IF(N336="zákl. prenesená",J336,0)</f>
        <v>0</v>
      </c>
      <c r="BH336" s="217">
        <f>IF(N336="zníž. prenesená",J336,0)</f>
        <v>0</v>
      </c>
      <c r="BI336" s="217">
        <f>IF(N336="nulová",J336,0)</f>
        <v>0</v>
      </c>
      <c r="BJ336" s="18" t="s">
        <v>87</v>
      </c>
      <c r="BK336" s="217">
        <f>ROUND(I336*H336,2)</f>
        <v>0</v>
      </c>
      <c r="BL336" s="18" t="s">
        <v>358</v>
      </c>
      <c r="BM336" s="216" t="s">
        <v>4565</v>
      </c>
    </row>
    <row r="337" s="2" customFormat="1" ht="24.15" customHeight="1">
      <c r="A337" s="37"/>
      <c r="B337" s="168"/>
      <c r="C337" s="242" t="s">
        <v>1420</v>
      </c>
      <c r="D337" s="242" t="s">
        <v>582</v>
      </c>
      <c r="E337" s="243" t="s">
        <v>3161</v>
      </c>
      <c r="F337" s="244" t="s">
        <v>3162</v>
      </c>
      <c r="G337" s="245" t="s">
        <v>373</v>
      </c>
      <c r="H337" s="246">
        <v>8</v>
      </c>
      <c r="I337" s="247"/>
      <c r="J337" s="248">
        <f>ROUND(I337*H337,2)</f>
        <v>0</v>
      </c>
      <c r="K337" s="249"/>
      <c r="L337" s="250"/>
      <c r="M337" s="251" t="s">
        <v>1</v>
      </c>
      <c r="N337" s="252" t="s">
        <v>41</v>
      </c>
      <c r="O337" s="81"/>
      <c r="P337" s="214">
        <f>O337*H337</f>
        <v>0</v>
      </c>
      <c r="Q337" s="214">
        <v>0.00072000000000000005</v>
      </c>
      <c r="R337" s="214">
        <f>Q337*H337</f>
        <v>0.0057600000000000004</v>
      </c>
      <c r="S337" s="214">
        <v>0</v>
      </c>
      <c r="T337" s="215">
        <f>S337*H337</f>
        <v>0</v>
      </c>
      <c r="U337" s="37"/>
      <c r="V337" s="37"/>
      <c r="W337" s="37"/>
      <c r="X337" s="37"/>
      <c r="Y337" s="37"/>
      <c r="Z337" s="37"/>
      <c r="AA337" s="37"/>
      <c r="AB337" s="37"/>
      <c r="AC337" s="37"/>
      <c r="AD337" s="37"/>
      <c r="AE337" s="37"/>
      <c r="AR337" s="216" t="s">
        <v>473</v>
      </c>
      <c r="AT337" s="216" t="s">
        <v>582</v>
      </c>
      <c r="AU337" s="216" t="s">
        <v>87</v>
      </c>
      <c r="AY337" s="18" t="s">
        <v>283</v>
      </c>
      <c r="BE337" s="217">
        <f>IF(N337="základná",J337,0)</f>
        <v>0</v>
      </c>
      <c r="BF337" s="217">
        <f>IF(N337="znížená",J337,0)</f>
        <v>0</v>
      </c>
      <c r="BG337" s="217">
        <f>IF(N337="zákl. prenesená",J337,0)</f>
        <v>0</v>
      </c>
      <c r="BH337" s="217">
        <f>IF(N337="zníž. prenesená",J337,0)</f>
        <v>0</v>
      </c>
      <c r="BI337" s="217">
        <f>IF(N337="nulová",J337,0)</f>
        <v>0</v>
      </c>
      <c r="BJ337" s="18" t="s">
        <v>87</v>
      </c>
      <c r="BK337" s="217">
        <f>ROUND(I337*H337,2)</f>
        <v>0</v>
      </c>
      <c r="BL337" s="18" t="s">
        <v>358</v>
      </c>
      <c r="BM337" s="216" t="s">
        <v>6358</v>
      </c>
    </row>
    <row r="338" s="2" customFormat="1" ht="37.8" customHeight="1">
      <c r="A338" s="37"/>
      <c r="B338" s="168"/>
      <c r="C338" s="204" t="s">
        <v>1424</v>
      </c>
      <c r="D338" s="204" t="s">
        <v>285</v>
      </c>
      <c r="E338" s="205" t="s">
        <v>3179</v>
      </c>
      <c r="F338" s="206" t="s">
        <v>3180</v>
      </c>
      <c r="G338" s="207" t="s">
        <v>373</v>
      </c>
      <c r="H338" s="208">
        <v>20</v>
      </c>
      <c r="I338" s="209"/>
      <c r="J338" s="210">
        <f>ROUND(I338*H338,2)</f>
        <v>0</v>
      </c>
      <c r="K338" s="211"/>
      <c r="L338" s="38"/>
      <c r="M338" s="212" t="s">
        <v>1</v>
      </c>
      <c r="N338" s="213" t="s">
        <v>41</v>
      </c>
      <c r="O338" s="81"/>
      <c r="P338" s="214">
        <f>O338*H338</f>
        <v>0</v>
      </c>
      <c r="Q338" s="214">
        <v>0</v>
      </c>
      <c r="R338" s="214">
        <f>Q338*H338</f>
        <v>0</v>
      </c>
      <c r="S338" s="214">
        <v>0</v>
      </c>
      <c r="T338" s="215">
        <f>S338*H338</f>
        <v>0</v>
      </c>
      <c r="U338" s="37"/>
      <c r="V338" s="37"/>
      <c r="W338" s="37"/>
      <c r="X338" s="37"/>
      <c r="Y338" s="37"/>
      <c r="Z338" s="37"/>
      <c r="AA338" s="37"/>
      <c r="AB338" s="37"/>
      <c r="AC338" s="37"/>
      <c r="AD338" s="37"/>
      <c r="AE338" s="37"/>
      <c r="AR338" s="216" t="s">
        <v>358</v>
      </c>
      <c r="AT338" s="216" t="s">
        <v>285</v>
      </c>
      <c r="AU338" s="216" t="s">
        <v>87</v>
      </c>
      <c r="AY338" s="18" t="s">
        <v>283</v>
      </c>
      <c r="BE338" s="217">
        <f>IF(N338="základná",J338,0)</f>
        <v>0</v>
      </c>
      <c r="BF338" s="217">
        <f>IF(N338="znížená",J338,0)</f>
        <v>0</v>
      </c>
      <c r="BG338" s="217">
        <f>IF(N338="zákl. prenesená",J338,0)</f>
        <v>0</v>
      </c>
      <c r="BH338" s="217">
        <f>IF(N338="zníž. prenesená",J338,0)</f>
        <v>0</v>
      </c>
      <c r="BI338" s="217">
        <f>IF(N338="nulová",J338,0)</f>
        <v>0</v>
      </c>
      <c r="BJ338" s="18" t="s">
        <v>87</v>
      </c>
      <c r="BK338" s="217">
        <f>ROUND(I338*H338,2)</f>
        <v>0</v>
      </c>
      <c r="BL338" s="18" t="s">
        <v>358</v>
      </c>
      <c r="BM338" s="216" t="s">
        <v>6359</v>
      </c>
    </row>
    <row r="339" s="2" customFormat="1" ht="24.15" customHeight="1">
      <c r="A339" s="37"/>
      <c r="B339" s="168"/>
      <c r="C339" s="204" t="s">
        <v>1429</v>
      </c>
      <c r="D339" s="204" t="s">
        <v>285</v>
      </c>
      <c r="E339" s="205" t="s">
        <v>3182</v>
      </c>
      <c r="F339" s="206" t="s">
        <v>3183</v>
      </c>
      <c r="G339" s="207" t="s">
        <v>373</v>
      </c>
      <c r="H339" s="208">
        <v>8</v>
      </c>
      <c r="I339" s="209"/>
      <c r="J339" s="210">
        <f>ROUND(I339*H339,2)</f>
        <v>0</v>
      </c>
      <c r="K339" s="211"/>
      <c r="L339" s="38"/>
      <c r="M339" s="212" t="s">
        <v>1</v>
      </c>
      <c r="N339" s="213" t="s">
        <v>41</v>
      </c>
      <c r="O339" s="81"/>
      <c r="P339" s="214">
        <f>O339*H339</f>
        <v>0</v>
      </c>
      <c r="Q339" s="214">
        <v>0</v>
      </c>
      <c r="R339" s="214">
        <f>Q339*H339</f>
        <v>0</v>
      </c>
      <c r="S339" s="214">
        <v>0</v>
      </c>
      <c r="T339" s="215">
        <f>S339*H339</f>
        <v>0</v>
      </c>
      <c r="U339" s="37"/>
      <c r="V339" s="37"/>
      <c r="W339" s="37"/>
      <c r="X339" s="37"/>
      <c r="Y339" s="37"/>
      <c r="Z339" s="37"/>
      <c r="AA339" s="37"/>
      <c r="AB339" s="37"/>
      <c r="AC339" s="37"/>
      <c r="AD339" s="37"/>
      <c r="AE339" s="37"/>
      <c r="AR339" s="216" t="s">
        <v>358</v>
      </c>
      <c r="AT339" s="216" t="s">
        <v>285</v>
      </c>
      <c r="AU339" s="216" t="s">
        <v>87</v>
      </c>
      <c r="AY339" s="18" t="s">
        <v>283</v>
      </c>
      <c r="BE339" s="217">
        <f>IF(N339="základná",J339,0)</f>
        <v>0</v>
      </c>
      <c r="BF339" s="217">
        <f>IF(N339="znížená",J339,0)</f>
        <v>0</v>
      </c>
      <c r="BG339" s="217">
        <f>IF(N339="zákl. prenesená",J339,0)</f>
        <v>0</v>
      </c>
      <c r="BH339" s="217">
        <f>IF(N339="zníž. prenesená",J339,0)</f>
        <v>0</v>
      </c>
      <c r="BI339" s="217">
        <f>IF(N339="nulová",J339,0)</f>
        <v>0</v>
      </c>
      <c r="BJ339" s="18" t="s">
        <v>87</v>
      </c>
      <c r="BK339" s="217">
        <f>ROUND(I339*H339,2)</f>
        <v>0</v>
      </c>
      <c r="BL339" s="18" t="s">
        <v>358</v>
      </c>
      <c r="BM339" s="216" t="s">
        <v>6360</v>
      </c>
    </row>
    <row r="340" s="2" customFormat="1" ht="24.15" customHeight="1">
      <c r="A340" s="37"/>
      <c r="B340" s="168"/>
      <c r="C340" s="204" t="s">
        <v>1433</v>
      </c>
      <c r="D340" s="204" t="s">
        <v>285</v>
      </c>
      <c r="E340" s="205" t="s">
        <v>3185</v>
      </c>
      <c r="F340" s="206" t="s">
        <v>3186</v>
      </c>
      <c r="G340" s="207" t="s">
        <v>373</v>
      </c>
      <c r="H340" s="208">
        <v>20</v>
      </c>
      <c r="I340" s="209"/>
      <c r="J340" s="210">
        <f>ROUND(I340*H340,2)</f>
        <v>0</v>
      </c>
      <c r="K340" s="211"/>
      <c r="L340" s="38"/>
      <c r="M340" s="212" t="s">
        <v>1</v>
      </c>
      <c r="N340" s="213" t="s">
        <v>41</v>
      </c>
      <c r="O340" s="81"/>
      <c r="P340" s="214">
        <f>O340*H340</f>
        <v>0</v>
      </c>
      <c r="Q340" s="214">
        <v>0</v>
      </c>
      <c r="R340" s="214">
        <f>Q340*H340</f>
        <v>0</v>
      </c>
      <c r="S340" s="214">
        <v>0</v>
      </c>
      <c r="T340" s="215">
        <f>S340*H340</f>
        <v>0</v>
      </c>
      <c r="U340" s="37"/>
      <c r="V340" s="37"/>
      <c r="W340" s="37"/>
      <c r="X340" s="37"/>
      <c r="Y340" s="37"/>
      <c r="Z340" s="37"/>
      <c r="AA340" s="37"/>
      <c r="AB340" s="37"/>
      <c r="AC340" s="37"/>
      <c r="AD340" s="37"/>
      <c r="AE340" s="37"/>
      <c r="AR340" s="216" t="s">
        <v>358</v>
      </c>
      <c r="AT340" s="216" t="s">
        <v>285</v>
      </c>
      <c r="AU340" s="216" t="s">
        <v>87</v>
      </c>
      <c r="AY340" s="18" t="s">
        <v>283</v>
      </c>
      <c r="BE340" s="217">
        <f>IF(N340="základná",J340,0)</f>
        <v>0</v>
      </c>
      <c r="BF340" s="217">
        <f>IF(N340="znížená",J340,0)</f>
        <v>0</v>
      </c>
      <c r="BG340" s="217">
        <f>IF(N340="zákl. prenesená",J340,0)</f>
        <v>0</v>
      </c>
      <c r="BH340" s="217">
        <f>IF(N340="zníž. prenesená",J340,0)</f>
        <v>0</v>
      </c>
      <c r="BI340" s="217">
        <f>IF(N340="nulová",J340,0)</f>
        <v>0</v>
      </c>
      <c r="BJ340" s="18" t="s">
        <v>87</v>
      </c>
      <c r="BK340" s="217">
        <f>ROUND(I340*H340,2)</f>
        <v>0</v>
      </c>
      <c r="BL340" s="18" t="s">
        <v>358</v>
      </c>
      <c r="BM340" s="216" t="s">
        <v>6361</v>
      </c>
    </row>
    <row r="341" s="2" customFormat="1" ht="21.75" customHeight="1">
      <c r="A341" s="37"/>
      <c r="B341" s="168"/>
      <c r="C341" s="242" t="s">
        <v>1437</v>
      </c>
      <c r="D341" s="242" t="s">
        <v>582</v>
      </c>
      <c r="E341" s="243" t="s">
        <v>3188</v>
      </c>
      <c r="F341" s="244" t="s">
        <v>3189</v>
      </c>
      <c r="G341" s="245" t="s">
        <v>373</v>
      </c>
      <c r="H341" s="246">
        <v>20</v>
      </c>
      <c r="I341" s="247"/>
      <c r="J341" s="248">
        <f>ROUND(I341*H341,2)</f>
        <v>0</v>
      </c>
      <c r="K341" s="249"/>
      <c r="L341" s="250"/>
      <c r="M341" s="251" t="s">
        <v>1</v>
      </c>
      <c r="N341" s="252" t="s">
        <v>41</v>
      </c>
      <c r="O341" s="81"/>
      <c r="P341" s="214">
        <f>O341*H341</f>
        <v>0</v>
      </c>
      <c r="Q341" s="214">
        <v>0.00033</v>
      </c>
      <c r="R341" s="214">
        <f>Q341*H341</f>
        <v>0.0066</v>
      </c>
      <c r="S341" s="214">
        <v>0</v>
      </c>
      <c r="T341" s="215">
        <f>S341*H341</f>
        <v>0</v>
      </c>
      <c r="U341" s="37"/>
      <c r="V341" s="37"/>
      <c r="W341" s="37"/>
      <c r="X341" s="37"/>
      <c r="Y341" s="37"/>
      <c r="Z341" s="37"/>
      <c r="AA341" s="37"/>
      <c r="AB341" s="37"/>
      <c r="AC341" s="37"/>
      <c r="AD341" s="37"/>
      <c r="AE341" s="37"/>
      <c r="AR341" s="216" t="s">
        <v>473</v>
      </c>
      <c r="AT341" s="216" t="s">
        <v>582</v>
      </c>
      <c r="AU341" s="216" t="s">
        <v>87</v>
      </c>
      <c r="AY341" s="18" t="s">
        <v>283</v>
      </c>
      <c r="BE341" s="217">
        <f>IF(N341="základná",J341,0)</f>
        <v>0</v>
      </c>
      <c r="BF341" s="217">
        <f>IF(N341="znížená",J341,0)</f>
        <v>0</v>
      </c>
      <c r="BG341" s="217">
        <f>IF(N341="zákl. prenesená",J341,0)</f>
        <v>0</v>
      </c>
      <c r="BH341" s="217">
        <f>IF(N341="zníž. prenesená",J341,0)</f>
        <v>0</v>
      </c>
      <c r="BI341" s="217">
        <f>IF(N341="nulová",J341,0)</f>
        <v>0</v>
      </c>
      <c r="BJ341" s="18" t="s">
        <v>87</v>
      </c>
      <c r="BK341" s="217">
        <f>ROUND(I341*H341,2)</f>
        <v>0</v>
      </c>
      <c r="BL341" s="18" t="s">
        <v>358</v>
      </c>
      <c r="BM341" s="216" t="s">
        <v>6362</v>
      </c>
    </row>
    <row r="342" s="2" customFormat="1" ht="33" customHeight="1">
      <c r="A342" s="37"/>
      <c r="B342" s="168"/>
      <c r="C342" s="204" t="s">
        <v>1446</v>
      </c>
      <c r="D342" s="204" t="s">
        <v>285</v>
      </c>
      <c r="E342" s="205" t="s">
        <v>4540</v>
      </c>
      <c r="F342" s="206" t="s">
        <v>4541</v>
      </c>
      <c r="G342" s="207" t="s">
        <v>373</v>
      </c>
      <c r="H342" s="208">
        <v>1</v>
      </c>
      <c r="I342" s="209"/>
      <c r="J342" s="210">
        <f>ROUND(I342*H342,2)</f>
        <v>0</v>
      </c>
      <c r="K342" s="211"/>
      <c r="L342" s="38"/>
      <c r="M342" s="212" t="s">
        <v>1</v>
      </c>
      <c r="N342" s="213" t="s">
        <v>41</v>
      </c>
      <c r="O342" s="81"/>
      <c r="P342" s="214">
        <f>O342*H342</f>
        <v>0</v>
      </c>
      <c r="Q342" s="214">
        <v>0</v>
      </c>
      <c r="R342" s="214">
        <f>Q342*H342</f>
        <v>0</v>
      </c>
      <c r="S342" s="214">
        <v>0</v>
      </c>
      <c r="T342" s="215">
        <f>S342*H342</f>
        <v>0</v>
      </c>
      <c r="U342" s="37"/>
      <c r="V342" s="37"/>
      <c r="W342" s="37"/>
      <c r="X342" s="37"/>
      <c r="Y342" s="37"/>
      <c r="Z342" s="37"/>
      <c r="AA342" s="37"/>
      <c r="AB342" s="37"/>
      <c r="AC342" s="37"/>
      <c r="AD342" s="37"/>
      <c r="AE342" s="37"/>
      <c r="AR342" s="216" t="s">
        <v>358</v>
      </c>
      <c r="AT342" s="216" t="s">
        <v>285</v>
      </c>
      <c r="AU342" s="216" t="s">
        <v>87</v>
      </c>
      <c r="AY342" s="18" t="s">
        <v>283</v>
      </c>
      <c r="BE342" s="217">
        <f>IF(N342="základná",J342,0)</f>
        <v>0</v>
      </c>
      <c r="BF342" s="217">
        <f>IF(N342="znížená",J342,0)</f>
        <v>0</v>
      </c>
      <c r="BG342" s="217">
        <f>IF(N342="zákl. prenesená",J342,0)</f>
        <v>0</v>
      </c>
      <c r="BH342" s="217">
        <f>IF(N342="zníž. prenesená",J342,0)</f>
        <v>0</v>
      </c>
      <c r="BI342" s="217">
        <f>IF(N342="nulová",J342,0)</f>
        <v>0</v>
      </c>
      <c r="BJ342" s="18" t="s">
        <v>87</v>
      </c>
      <c r="BK342" s="217">
        <f>ROUND(I342*H342,2)</f>
        <v>0</v>
      </c>
      <c r="BL342" s="18" t="s">
        <v>358</v>
      </c>
      <c r="BM342" s="216" t="s">
        <v>6363</v>
      </c>
    </row>
    <row r="343" s="2" customFormat="1" ht="44.25" customHeight="1">
      <c r="A343" s="37"/>
      <c r="B343" s="168"/>
      <c r="C343" s="242" t="s">
        <v>1463</v>
      </c>
      <c r="D343" s="242" t="s">
        <v>582</v>
      </c>
      <c r="E343" s="243" t="s">
        <v>4543</v>
      </c>
      <c r="F343" s="244" t="s">
        <v>4544</v>
      </c>
      <c r="G343" s="245" t="s">
        <v>373</v>
      </c>
      <c r="H343" s="246">
        <v>1</v>
      </c>
      <c r="I343" s="247"/>
      <c r="J343" s="248">
        <f>ROUND(I343*H343,2)</f>
        <v>0</v>
      </c>
      <c r="K343" s="249"/>
      <c r="L343" s="250"/>
      <c r="M343" s="251" t="s">
        <v>1</v>
      </c>
      <c r="N343" s="252" t="s">
        <v>41</v>
      </c>
      <c r="O343" s="81"/>
      <c r="P343" s="214">
        <f>O343*H343</f>
        <v>0</v>
      </c>
      <c r="Q343" s="214">
        <v>0.00073999999999999999</v>
      </c>
      <c r="R343" s="214">
        <f>Q343*H343</f>
        <v>0.00073999999999999999</v>
      </c>
      <c r="S343" s="214">
        <v>0</v>
      </c>
      <c r="T343" s="215">
        <f>S343*H343</f>
        <v>0</v>
      </c>
      <c r="U343" s="37"/>
      <c r="V343" s="37"/>
      <c r="W343" s="37"/>
      <c r="X343" s="37"/>
      <c r="Y343" s="37"/>
      <c r="Z343" s="37"/>
      <c r="AA343" s="37"/>
      <c r="AB343" s="37"/>
      <c r="AC343" s="37"/>
      <c r="AD343" s="37"/>
      <c r="AE343" s="37"/>
      <c r="AR343" s="216" t="s">
        <v>473</v>
      </c>
      <c r="AT343" s="216" t="s">
        <v>582</v>
      </c>
      <c r="AU343" s="216" t="s">
        <v>87</v>
      </c>
      <c r="AY343" s="18" t="s">
        <v>283</v>
      </c>
      <c r="BE343" s="217">
        <f>IF(N343="základná",J343,0)</f>
        <v>0</v>
      </c>
      <c r="BF343" s="217">
        <f>IF(N343="znížená",J343,0)</f>
        <v>0</v>
      </c>
      <c r="BG343" s="217">
        <f>IF(N343="zákl. prenesená",J343,0)</f>
        <v>0</v>
      </c>
      <c r="BH343" s="217">
        <f>IF(N343="zníž. prenesená",J343,0)</f>
        <v>0</v>
      </c>
      <c r="BI343" s="217">
        <f>IF(N343="nulová",J343,0)</f>
        <v>0</v>
      </c>
      <c r="BJ343" s="18" t="s">
        <v>87</v>
      </c>
      <c r="BK343" s="217">
        <f>ROUND(I343*H343,2)</f>
        <v>0</v>
      </c>
      <c r="BL343" s="18" t="s">
        <v>358</v>
      </c>
      <c r="BM343" s="216" t="s">
        <v>6364</v>
      </c>
    </row>
    <row r="344" s="2" customFormat="1" ht="33" customHeight="1">
      <c r="A344" s="37"/>
      <c r="B344" s="168"/>
      <c r="C344" s="204" t="s">
        <v>1469</v>
      </c>
      <c r="D344" s="204" t="s">
        <v>285</v>
      </c>
      <c r="E344" s="205" t="s">
        <v>3191</v>
      </c>
      <c r="F344" s="206" t="s">
        <v>3192</v>
      </c>
      <c r="G344" s="207" t="s">
        <v>373</v>
      </c>
      <c r="H344" s="208">
        <v>3</v>
      </c>
      <c r="I344" s="209"/>
      <c r="J344" s="210">
        <f>ROUND(I344*H344,2)</f>
        <v>0</v>
      </c>
      <c r="K344" s="211"/>
      <c r="L344" s="38"/>
      <c r="M344" s="212" t="s">
        <v>1</v>
      </c>
      <c r="N344" s="213" t="s">
        <v>41</v>
      </c>
      <c r="O344" s="81"/>
      <c r="P344" s="214">
        <f>O344*H344</f>
        <v>0</v>
      </c>
      <c r="Q344" s="214">
        <v>1.0000000000000001E-05</v>
      </c>
      <c r="R344" s="214">
        <f>Q344*H344</f>
        <v>3.0000000000000004E-05</v>
      </c>
      <c r="S344" s="214">
        <v>0</v>
      </c>
      <c r="T344" s="215">
        <f>S344*H344</f>
        <v>0</v>
      </c>
      <c r="U344" s="37"/>
      <c r="V344" s="37"/>
      <c r="W344" s="37"/>
      <c r="X344" s="37"/>
      <c r="Y344" s="37"/>
      <c r="Z344" s="37"/>
      <c r="AA344" s="37"/>
      <c r="AB344" s="37"/>
      <c r="AC344" s="37"/>
      <c r="AD344" s="37"/>
      <c r="AE344" s="37"/>
      <c r="AR344" s="216" t="s">
        <v>358</v>
      </c>
      <c r="AT344" s="216" t="s">
        <v>285</v>
      </c>
      <c r="AU344" s="216" t="s">
        <v>87</v>
      </c>
      <c r="AY344" s="18" t="s">
        <v>283</v>
      </c>
      <c r="BE344" s="217">
        <f>IF(N344="základná",J344,0)</f>
        <v>0</v>
      </c>
      <c r="BF344" s="217">
        <f>IF(N344="znížená",J344,0)</f>
        <v>0</v>
      </c>
      <c r="BG344" s="217">
        <f>IF(N344="zákl. prenesená",J344,0)</f>
        <v>0</v>
      </c>
      <c r="BH344" s="217">
        <f>IF(N344="zníž. prenesená",J344,0)</f>
        <v>0</v>
      </c>
      <c r="BI344" s="217">
        <f>IF(N344="nulová",J344,0)</f>
        <v>0</v>
      </c>
      <c r="BJ344" s="18" t="s">
        <v>87</v>
      </c>
      <c r="BK344" s="217">
        <f>ROUND(I344*H344,2)</f>
        <v>0</v>
      </c>
      <c r="BL344" s="18" t="s">
        <v>358</v>
      </c>
      <c r="BM344" s="216" t="s">
        <v>6365</v>
      </c>
    </row>
    <row r="345" s="2" customFormat="1" ht="24.15" customHeight="1">
      <c r="A345" s="37"/>
      <c r="B345" s="168"/>
      <c r="C345" s="242" t="s">
        <v>1474</v>
      </c>
      <c r="D345" s="242" t="s">
        <v>582</v>
      </c>
      <c r="E345" s="243" t="s">
        <v>3194</v>
      </c>
      <c r="F345" s="244" t="s">
        <v>3195</v>
      </c>
      <c r="G345" s="245" t="s">
        <v>373</v>
      </c>
      <c r="H345" s="246">
        <v>3</v>
      </c>
      <c r="I345" s="247"/>
      <c r="J345" s="248">
        <f>ROUND(I345*H345,2)</f>
        <v>0</v>
      </c>
      <c r="K345" s="249"/>
      <c r="L345" s="250"/>
      <c r="M345" s="251" t="s">
        <v>1</v>
      </c>
      <c r="N345" s="252" t="s">
        <v>41</v>
      </c>
      <c r="O345" s="81"/>
      <c r="P345" s="214">
        <f>O345*H345</f>
        <v>0</v>
      </c>
      <c r="Q345" s="214">
        <v>0.00036000000000000002</v>
      </c>
      <c r="R345" s="214">
        <f>Q345*H345</f>
        <v>0.00108</v>
      </c>
      <c r="S345" s="214">
        <v>0</v>
      </c>
      <c r="T345" s="215">
        <f>S345*H345</f>
        <v>0</v>
      </c>
      <c r="U345" s="37"/>
      <c r="V345" s="37"/>
      <c r="W345" s="37"/>
      <c r="X345" s="37"/>
      <c r="Y345" s="37"/>
      <c r="Z345" s="37"/>
      <c r="AA345" s="37"/>
      <c r="AB345" s="37"/>
      <c r="AC345" s="37"/>
      <c r="AD345" s="37"/>
      <c r="AE345" s="37"/>
      <c r="AR345" s="216" t="s">
        <v>473</v>
      </c>
      <c r="AT345" s="216" t="s">
        <v>582</v>
      </c>
      <c r="AU345" s="216" t="s">
        <v>87</v>
      </c>
      <c r="AY345" s="18" t="s">
        <v>283</v>
      </c>
      <c r="BE345" s="217">
        <f>IF(N345="základná",J345,0)</f>
        <v>0</v>
      </c>
      <c r="BF345" s="217">
        <f>IF(N345="znížená",J345,0)</f>
        <v>0</v>
      </c>
      <c r="BG345" s="217">
        <f>IF(N345="zákl. prenesená",J345,0)</f>
        <v>0</v>
      </c>
      <c r="BH345" s="217">
        <f>IF(N345="zníž. prenesená",J345,0)</f>
        <v>0</v>
      </c>
      <c r="BI345" s="217">
        <f>IF(N345="nulová",J345,0)</f>
        <v>0</v>
      </c>
      <c r="BJ345" s="18" t="s">
        <v>87</v>
      </c>
      <c r="BK345" s="217">
        <f>ROUND(I345*H345,2)</f>
        <v>0</v>
      </c>
      <c r="BL345" s="18" t="s">
        <v>358</v>
      </c>
      <c r="BM345" s="216" t="s">
        <v>6366</v>
      </c>
    </row>
    <row r="346" s="2" customFormat="1" ht="33" customHeight="1">
      <c r="A346" s="37"/>
      <c r="B346" s="168"/>
      <c r="C346" s="204" t="s">
        <v>1479</v>
      </c>
      <c r="D346" s="204" t="s">
        <v>285</v>
      </c>
      <c r="E346" s="205" t="s">
        <v>6367</v>
      </c>
      <c r="F346" s="206" t="s">
        <v>6368</v>
      </c>
      <c r="G346" s="207" t="s">
        <v>373</v>
      </c>
      <c r="H346" s="208">
        <v>1</v>
      </c>
      <c r="I346" s="209"/>
      <c r="J346" s="210">
        <f>ROUND(I346*H346,2)</f>
        <v>0</v>
      </c>
      <c r="K346" s="211"/>
      <c r="L346" s="38"/>
      <c r="M346" s="212" t="s">
        <v>1</v>
      </c>
      <c r="N346" s="213" t="s">
        <v>41</v>
      </c>
      <c r="O346" s="81"/>
      <c r="P346" s="214">
        <f>O346*H346</f>
        <v>0</v>
      </c>
      <c r="Q346" s="214">
        <v>1.0000000000000001E-05</v>
      </c>
      <c r="R346" s="214">
        <f>Q346*H346</f>
        <v>1.0000000000000001E-05</v>
      </c>
      <c r="S346" s="214">
        <v>0</v>
      </c>
      <c r="T346" s="215">
        <f>S346*H346</f>
        <v>0</v>
      </c>
      <c r="U346" s="37"/>
      <c r="V346" s="37"/>
      <c r="W346" s="37"/>
      <c r="X346" s="37"/>
      <c r="Y346" s="37"/>
      <c r="Z346" s="37"/>
      <c r="AA346" s="37"/>
      <c r="AB346" s="37"/>
      <c r="AC346" s="37"/>
      <c r="AD346" s="37"/>
      <c r="AE346" s="37"/>
      <c r="AR346" s="216" t="s">
        <v>358</v>
      </c>
      <c r="AT346" s="216" t="s">
        <v>285</v>
      </c>
      <c r="AU346" s="216" t="s">
        <v>87</v>
      </c>
      <c r="AY346" s="18" t="s">
        <v>283</v>
      </c>
      <c r="BE346" s="217">
        <f>IF(N346="základná",J346,0)</f>
        <v>0</v>
      </c>
      <c r="BF346" s="217">
        <f>IF(N346="znížená",J346,0)</f>
        <v>0</v>
      </c>
      <c r="BG346" s="217">
        <f>IF(N346="zákl. prenesená",J346,0)</f>
        <v>0</v>
      </c>
      <c r="BH346" s="217">
        <f>IF(N346="zníž. prenesená",J346,0)</f>
        <v>0</v>
      </c>
      <c r="BI346" s="217">
        <f>IF(N346="nulová",J346,0)</f>
        <v>0</v>
      </c>
      <c r="BJ346" s="18" t="s">
        <v>87</v>
      </c>
      <c r="BK346" s="217">
        <f>ROUND(I346*H346,2)</f>
        <v>0</v>
      </c>
      <c r="BL346" s="18" t="s">
        <v>358</v>
      </c>
      <c r="BM346" s="216" t="s">
        <v>6369</v>
      </c>
    </row>
    <row r="347" s="2" customFormat="1" ht="16.5" customHeight="1">
      <c r="A347" s="37"/>
      <c r="B347" s="168"/>
      <c r="C347" s="242" t="s">
        <v>1484</v>
      </c>
      <c r="D347" s="242" t="s">
        <v>582</v>
      </c>
      <c r="E347" s="243" t="s">
        <v>6370</v>
      </c>
      <c r="F347" s="244" t="s">
        <v>6371</v>
      </c>
      <c r="G347" s="245" t="s">
        <v>373</v>
      </c>
      <c r="H347" s="246">
        <v>1</v>
      </c>
      <c r="I347" s="247"/>
      <c r="J347" s="248">
        <f>ROUND(I347*H347,2)</f>
        <v>0</v>
      </c>
      <c r="K347" s="249"/>
      <c r="L347" s="250"/>
      <c r="M347" s="251" t="s">
        <v>1</v>
      </c>
      <c r="N347" s="252" t="s">
        <v>41</v>
      </c>
      <c r="O347" s="81"/>
      <c r="P347" s="214">
        <f>O347*H347</f>
        <v>0</v>
      </c>
      <c r="Q347" s="214">
        <v>0.00044999999999999999</v>
      </c>
      <c r="R347" s="214">
        <f>Q347*H347</f>
        <v>0.00044999999999999999</v>
      </c>
      <c r="S347" s="214">
        <v>0</v>
      </c>
      <c r="T347" s="215">
        <f>S347*H347</f>
        <v>0</v>
      </c>
      <c r="U347" s="37"/>
      <c r="V347" s="37"/>
      <c r="W347" s="37"/>
      <c r="X347" s="37"/>
      <c r="Y347" s="37"/>
      <c r="Z347" s="37"/>
      <c r="AA347" s="37"/>
      <c r="AB347" s="37"/>
      <c r="AC347" s="37"/>
      <c r="AD347" s="37"/>
      <c r="AE347" s="37"/>
      <c r="AR347" s="216" t="s">
        <v>473</v>
      </c>
      <c r="AT347" s="216" t="s">
        <v>582</v>
      </c>
      <c r="AU347" s="216" t="s">
        <v>87</v>
      </c>
      <c r="AY347" s="18" t="s">
        <v>283</v>
      </c>
      <c r="BE347" s="217">
        <f>IF(N347="základná",J347,0)</f>
        <v>0</v>
      </c>
      <c r="BF347" s="217">
        <f>IF(N347="znížená",J347,0)</f>
        <v>0</v>
      </c>
      <c r="BG347" s="217">
        <f>IF(N347="zákl. prenesená",J347,0)</f>
        <v>0</v>
      </c>
      <c r="BH347" s="217">
        <f>IF(N347="zníž. prenesená",J347,0)</f>
        <v>0</v>
      </c>
      <c r="BI347" s="217">
        <f>IF(N347="nulová",J347,0)</f>
        <v>0</v>
      </c>
      <c r="BJ347" s="18" t="s">
        <v>87</v>
      </c>
      <c r="BK347" s="217">
        <f>ROUND(I347*H347,2)</f>
        <v>0</v>
      </c>
      <c r="BL347" s="18" t="s">
        <v>358</v>
      </c>
      <c r="BM347" s="216" t="s">
        <v>6372</v>
      </c>
    </row>
    <row r="348" s="2" customFormat="1" ht="24.15" customHeight="1">
      <c r="A348" s="37"/>
      <c r="B348" s="168"/>
      <c r="C348" s="204" t="s">
        <v>1489</v>
      </c>
      <c r="D348" s="204" t="s">
        <v>285</v>
      </c>
      <c r="E348" s="205" t="s">
        <v>3197</v>
      </c>
      <c r="F348" s="206" t="s">
        <v>3198</v>
      </c>
      <c r="G348" s="207" t="s">
        <v>373</v>
      </c>
      <c r="H348" s="208">
        <v>1</v>
      </c>
      <c r="I348" s="209"/>
      <c r="J348" s="210">
        <f>ROUND(I348*H348,2)</f>
        <v>0</v>
      </c>
      <c r="K348" s="211"/>
      <c r="L348" s="38"/>
      <c r="M348" s="212" t="s">
        <v>1</v>
      </c>
      <c r="N348" s="213" t="s">
        <v>41</v>
      </c>
      <c r="O348" s="81"/>
      <c r="P348" s="214">
        <f>O348*H348</f>
        <v>0</v>
      </c>
      <c r="Q348" s="214">
        <v>0</v>
      </c>
      <c r="R348" s="214">
        <f>Q348*H348</f>
        <v>0</v>
      </c>
      <c r="S348" s="214">
        <v>0</v>
      </c>
      <c r="T348" s="215">
        <f>S348*H348</f>
        <v>0</v>
      </c>
      <c r="U348" s="37"/>
      <c r="V348" s="37"/>
      <c r="W348" s="37"/>
      <c r="X348" s="37"/>
      <c r="Y348" s="37"/>
      <c r="Z348" s="37"/>
      <c r="AA348" s="37"/>
      <c r="AB348" s="37"/>
      <c r="AC348" s="37"/>
      <c r="AD348" s="37"/>
      <c r="AE348" s="37"/>
      <c r="AR348" s="216" t="s">
        <v>358</v>
      </c>
      <c r="AT348" s="216" t="s">
        <v>285</v>
      </c>
      <c r="AU348" s="216" t="s">
        <v>87</v>
      </c>
      <c r="AY348" s="18" t="s">
        <v>283</v>
      </c>
      <c r="BE348" s="217">
        <f>IF(N348="základná",J348,0)</f>
        <v>0</v>
      </c>
      <c r="BF348" s="217">
        <f>IF(N348="znížená",J348,0)</f>
        <v>0</v>
      </c>
      <c r="BG348" s="217">
        <f>IF(N348="zákl. prenesená",J348,0)</f>
        <v>0</v>
      </c>
      <c r="BH348" s="217">
        <f>IF(N348="zníž. prenesená",J348,0)</f>
        <v>0</v>
      </c>
      <c r="BI348" s="217">
        <f>IF(N348="nulová",J348,0)</f>
        <v>0</v>
      </c>
      <c r="BJ348" s="18" t="s">
        <v>87</v>
      </c>
      <c r="BK348" s="217">
        <f>ROUND(I348*H348,2)</f>
        <v>0</v>
      </c>
      <c r="BL348" s="18" t="s">
        <v>358</v>
      </c>
      <c r="BM348" s="216" t="s">
        <v>6373</v>
      </c>
    </row>
    <row r="349" s="2" customFormat="1" ht="49.05" customHeight="1">
      <c r="A349" s="37"/>
      <c r="B349" s="168"/>
      <c r="C349" s="242" t="s">
        <v>1493</v>
      </c>
      <c r="D349" s="242" t="s">
        <v>582</v>
      </c>
      <c r="E349" s="243" t="s">
        <v>3200</v>
      </c>
      <c r="F349" s="244" t="s">
        <v>3201</v>
      </c>
      <c r="G349" s="245" t="s">
        <v>373</v>
      </c>
      <c r="H349" s="246">
        <v>1</v>
      </c>
      <c r="I349" s="247"/>
      <c r="J349" s="248">
        <f>ROUND(I349*H349,2)</f>
        <v>0</v>
      </c>
      <c r="K349" s="249"/>
      <c r="L349" s="250"/>
      <c r="M349" s="251" t="s">
        <v>1</v>
      </c>
      <c r="N349" s="252" t="s">
        <v>41</v>
      </c>
      <c r="O349" s="81"/>
      <c r="P349" s="214">
        <f>O349*H349</f>
        <v>0</v>
      </c>
      <c r="Q349" s="214">
        <v>0.00072999999999999996</v>
      </c>
      <c r="R349" s="214">
        <f>Q349*H349</f>
        <v>0.00072999999999999996</v>
      </c>
      <c r="S349" s="214">
        <v>0</v>
      </c>
      <c r="T349" s="215">
        <f>S349*H349</f>
        <v>0</v>
      </c>
      <c r="U349" s="37"/>
      <c r="V349" s="37"/>
      <c r="W349" s="37"/>
      <c r="X349" s="37"/>
      <c r="Y349" s="37"/>
      <c r="Z349" s="37"/>
      <c r="AA349" s="37"/>
      <c r="AB349" s="37"/>
      <c r="AC349" s="37"/>
      <c r="AD349" s="37"/>
      <c r="AE349" s="37"/>
      <c r="AR349" s="216" t="s">
        <v>473</v>
      </c>
      <c r="AT349" s="216" t="s">
        <v>582</v>
      </c>
      <c r="AU349" s="216" t="s">
        <v>87</v>
      </c>
      <c r="AY349" s="18" t="s">
        <v>283</v>
      </c>
      <c r="BE349" s="217">
        <f>IF(N349="základná",J349,0)</f>
        <v>0</v>
      </c>
      <c r="BF349" s="217">
        <f>IF(N349="znížená",J349,0)</f>
        <v>0</v>
      </c>
      <c r="BG349" s="217">
        <f>IF(N349="zákl. prenesená",J349,0)</f>
        <v>0</v>
      </c>
      <c r="BH349" s="217">
        <f>IF(N349="zníž. prenesená",J349,0)</f>
        <v>0</v>
      </c>
      <c r="BI349" s="217">
        <f>IF(N349="nulová",J349,0)</f>
        <v>0</v>
      </c>
      <c r="BJ349" s="18" t="s">
        <v>87</v>
      </c>
      <c r="BK349" s="217">
        <f>ROUND(I349*H349,2)</f>
        <v>0</v>
      </c>
      <c r="BL349" s="18" t="s">
        <v>358</v>
      </c>
      <c r="BM349" s="216" t="s">
        <v>6374</v>
      </c>
    </row>
    <row r="350" s="2" customFormat="1" ht="33" customHeight="1">
      <c r="A350" s="37"/>
      <c r="B350" s="168"/>
      <c r="C350" s="204" t="s">
        <v>1498</v>
      </c>
      <c r="D350" s="204" t="s">
        <v>285</v>
      </c>
      <c r="E350" s="205" t="s">
        <v>6375</v>
      </c>
      <c r="F350" s="206" t="s">
        <v>6376</v>
      </c>
      <c r="G350" s="207" t="s">
        <v>373</v>
      </c>
      <c r="H350" s="208">
        <v>4</v>
      </c>
      <c r="I350" s="209"/>
      <c r="J350" s="210">
        <f>ROUND(I350*H350,2)</f>
        <v>0</v>
      </c>
      <c r="K350" s="211"/>
      <c r="L350" s="38"/>
      <c r="M350" s="212" t="s">
        <v>1</v>
      </c>
      <c r="N350" s="213" t="s">
        <v>41</v>
      </c>
      <c r="O350" s="81"/>
      <c r="P350" s="214">
        <f>O350*H350</f>
        <v>0</v>
      </c>
      <c r="Q350" s="214">
        <v>0</v>
      </c>
      <c r="R350" s="214">
        <f>Q350*H350</f>
        <v>0</v>
      </c>
      <c r="S350" s="214">
        <v>0</v>
      </c>
      <c r="T350" s="215">
        <f>S350*H350</f>
        <v>0</v>
      </c>
      <c r="U350" s="37"/>
      <c r="V350" s="37"/>
      <c r="W350" s="37"/>
      <c r="X350" s="37"/>
      <c r="Y350" s="37"/>
      <c r="Z350" s="37"/>
      <c r="AA350" s="37"/>
      <c r="AB350" s="37"/>
      <c r="AC350" s="37"/>
      <c r="AD350" s="37"/>
      <c r="AE350" s="37"/>
      <c r="AR350" s="216" t="s">
        <v>358</v>
      </c>
      <c r="AT350" s="216" t="s">
        <v>285</v>
      </c>
      <c r="AU350" s="216" t="s">
        <v>87</v>
      </c>
      <c r="AY350" s="18" t="s">
        <v>283</v>
      </c>
      <c r="BE350" s="217">
        <f>IF(N350="základná",J350,0)</f>
        <v>0</v>
      </c>
      <c r="BF350" s="217">
        <f>IF(N350="znížená",J350,0)</f>
        <v>0</v>
      </c>
      <c r="BG350" s="217">
        <f>IF(N350="zákl. prenesená",J350,0)</f>
        <v>0</v>
      </c>
      <c r="BH350" s="217">
        <f>IF(N350="zníž. prenesená",J350,0)</f>
        <v>0</v>
      </c>
      <c r="BI350" s="217">
        <f>IF(N350="nulová",J350,0)</f>
        <v>0</v>
      </c>
      <c r="BJ350" s="18" t="s">
        <v>87</v>
      </c>
      <c r="BK350" s="217">
        <f>ROUND(I350*H350,2)</f>
        <v>0</v>
      </c>
      <c r="BL350" s="18" t="s">
        <v>358</v>
      </c>
      <c r="BM350" s="216" t="s">
        <v>6377</v>
      </c>
    </row>
    <row r="351" s="2" customFormat="1" ht="24.15" customHeight="1">
      <c r="A351" s="37"/>
      <c r="B351" s="168"/>
      <c r="C351" s="242" t="s">
        <v>1502</v>
      </c>
      <c r="D351" s="242" t="s">
        <v>582</v>
      </c>
      <c r="E351" s="243" t="s">
        <v>6378</v>
      </c>
      <c r="F351" s="244" t="s">
        <v>6379</v>
      </c>
      <c r="G351" s="245" t="s">
        <v>373</v>
      </c>
      <c r="H351" s="246">
        <v>4</v>
      </c>
      <c r="I351" s="247"/>
      <c r="J351" s="248">
        <f>ROUND(I351*H351,2)</f>
        <v>0</v>
      </c>
      <c r="K351" s="249"/>
      <c r="L351" s="250"/>
      <c r="M351" s="251" t="s">
        <v>1</v>
      </c>
      <c r="N351" s="252" t="s">
        <v>41</v>
      </c>
      <c r="O351" s="81"/>
      <c r="P351" s="214">
        <f>O351*H351</f>
        <v>0</v>
      </c>
      <c r="Q351" s="214">
        <v>0.00075000000000000002</v>
      </c>
      <c r="R351" s="214">
        <f>Q351*H351</f>
        <v>0.0030000000000000001</v>
      </c>
      <c r="S351" s="214">
        <v>0</v>
      </c>
      <c r="T351" s="215">
        <f>S351*H351</f>
        <v>0</v>
      </c>
      <c r="U351" s="37"/>
      <c r="V351" s="37"/>
      <c r="W351" s="37"/>
      <c r="X351" s="37"/>
      <c r="Y351" s="37"/>
      <c r="Z351" s="37"/>
      <c r="AA351" s="37"/>
      <c r="AB351" s="37"/>
      <c r="AC351" s="37"/>
      <c r="AD351" s="37"/>
      <c r="AE351" s="37"/>
      <c r="AR351" s="216" t="s">
        <v>473</v>
      </c>
      <c r="AT351" s="216" t="s">
        <v>582</v>
      </c>
      <c r="AU351" s="216" t="s">
        <v>87</v>
      </c>
      <c r="AY351" s="18" t="s">
        <v>283</v>
      </c>
      <c r="BE351" s="217">
        <f>IF(N351="základná",J351,0)</f>
        <v>0</v>
      </c>
      <c r="BF351" s="217">
        <f>IF(N351="znížená",J351,0)</f>
        <v>0</v>
      </c>
      <c r="BG351" s="217">
        <f>IF(N351="zákl. prenesená",J351,0)</f>
        <v>0</v>
      </c>
      <c r="BH351" s="217">
        <f>IF(N351="zníž. prenesená",J351,0)</f>
        <v>0</v>
      </c>
      <c r="BI351" s="217">
        <f>IF(N351="nulová",J351,0)</f>
        <v>0</v>
      </c>
      <c r="BJ351" s="18" t="s">
        <v>87</v>
      </c>
      <c r="BK351" s="217">
        <f>ROUND(I351*H351,2)</f>
        <v>0</v>
      </c>
      <c r="BL351" s="18" t="s">
        <v>358</v>
      </c>
      <c r="BM351" s="216" t="s">
        <v>6380</v>
      </c>
    </row>
    <row r="352" s="2" customFormat="1" ht="24.15" customHeight="1">
      <c r="A352" s="37"/>
      <c r="B352" s="168"/>
      <c r="C352" s="204" t="s">
        <v>1506</v>
      </c>
      <c r="D352" s="204" t="s">
        <v>285</v>
      </c>
      <c r="E352" s="205" t="s">
        <v>4556</v>
      </c>
      <c r="F352" s="206" t="s">
        <v>4557</v>
      </c>
      <c r="G352" s="207" t="s">
        <v>373</v>
      </c>
      <c r="H352" s="208">
        <v>5</v>
      </c>
      <c r="I352" s="209"/>
      <c r="J352" s="210">
        <f>ROUND(I352*H352,2)</f>
        <v>0</v>
      </c>
      <c r="K352" s="211"/>
      <c r="L352" s="38"/>
      <c r="M352" s="212" t="s">
        <v>1</v>
      </c>
      <c r="N352" s="213" t="s">
        <v>41</v>
      </c>
      <c r="O352" s="81"/>
      <c r="P352" s="214">
        <f>O352*H352</f>
        <v>0</v>
      </c>
      <c r="Q352" s="214">
        <v>0</v>
      </c>
      <c r="R352" s="214">
        <f>Q352*H352</f>
        <v>0</v>
      </c>
      <c r="S352" s="214">
        <v>0</v>
      </c>
      <c r="T352" s="215">
        <f>S352*H352</f>
        <v>0</v>
      </c>
      <c r="U352" s="37"/>
      <c r="V352" s="37"/>
      <c r="W352" s="37"/>
      <c r="X352" s="37"/>
      <c r="Y352" s="37"/>
      <c r="Z352" s="37"/>
      <c r="AA352" s="37"/>
      <c r="AB352" s="37"/>
      <c r="AC352" s="37"/>
      <c r="AD352" s="37"/>
      <c r="AE352" s="37"/>
      <c r="AR352" s="216" t="s">
        <v>358</v>
      </c>
      <c r="AT352" s="216" t="s">
        <v>285</v>
      </c>
      <c r="AU352" s="216" t="s">
        <v>87</v>
      </c>
      <c r="AY352" s="18" t="s">
        <v>283</v>
      </c>
      <c r="BE352" s="217">
        <f>IF(N352="základná",J352,0)</f>
        <v>0</v>
      </c>
      <c r="BF352" s="217">
        <f>IF(N352="znížená",J352,0)</f>
        <v>0</v>
      </c>
      <c r="BG352" s="217">
        <f>IF(N352="zákl. prenesená",J352,0)</f>
        <v>0</v>
      </c>
      <c r="BH352" s="217">
        <f>IF(N352="zníž. prenesená",J352,0)</f>
        <v>0</v>
      </c>
      <c r="BI352" s="217">
        <f>IF(N352="nulová",J352,0)</f>
        <v>0</v>
      </c>
      <c r="BJ352" s="18" t="s">
        <v>87</v>
      </c>
      <c r="BK352" s="217">
        <f>ROUND(I352*H352,2)</f>
        <v>0</v>
      </c>
      <c r="BL352" s="18" t="s">
        <v>358</v>
      </c>
      <c r="BM352" s="216" t="s">
        <v>6381</v>
      </c>
    </row>
    <row r="353" s="2" customFormat="1" ht="16.5" customHeight="1">
      <c r="A353" s="37"/>
      <c r="B353" s="168"/>
      <c r="C353" s="242" t="s">
        <v>1510</v>
      </c>
      <c r="D353" s="242" t="s">
        <v>582</v>
      </c>
      <c r="E353" s="243" t="s">
        <v>4559</v>
      </c>
      <c r="F353" s="244" t="s">
        <v>4560</v>
      </c>
      <c r="G353" s="245" t="s">
        <v>373</v>
      </c>
      <c r="H353" s="246">
        <v>5</v>
      </c>
      <c r="I353" s="247"/>
      <c r="J353" s="248">
        <f>ROUND(I353*H353,2)</f>
        <v>0</v>
      </c>
      <c r="K353" s="249"/>
      <c r="L353" s="250"/>
      <c r="M353" s="251" t="s">
        <v>1</v>
      </c>
      <c r="N353" s="252" t="s">
        <v>41</v>
      </c>
      <c r="O353" s="81"/>
      <c r="P353" s="214">
        <f>O353*H353</f>
        <v>0</v>
      </c>
      <c r="Q353" s="214">
        <v>0.00018000000000000001</v>
      </c>
      <c r="R353" s="214">
        <f>Q353*H353</f>
        <v>0.00090000000000000008</v>
      </c>
      <c r="S353" s="214">
        <v>0</v>
      </c>
      <c r="T353" s="215">
        <f>S353*H353</f>
        <v>0</v>
      </c>
      <c r="U353" s="37"/>
      <c r="V353" s="37"/>
      <c r="W353" s="37"/>
      <c r="X353" s="37"/>
      <c r="Y353" s="37"/>
      <c r="Z353" s="37"/>
      <c r="AA353" s="37"/>
      <c r="AB353" s="37"/>
      <c r="AC353" s="37"/>
      <c r="AD353" s="37"/>
      <c r="AE353" s="37"/>
      <c r="AR353" s="216" t="s">
        <v>473</v>
      </c>
      <c r="AT353" s="216" t="s">
        <v>582</v>
      </c>
      <c r="AU353" s="216" t="s">
        <v>87</v>
      </c>
      <c r="AY353" s="18" t="s">
        <v>283</v>
      </c>
      <c r="BE353" s="217">
        <f>IF(N353="základná",J353,0)</f>
        <v>0</v>
      </c>
      <c r="BF353" s="217">
        <f>IF(N353="znížená",J353,0)</f>
        <v>0</v>
      </c>
      <c r="BG353" s="217">
        <f>IF(N353="zákl. prenesená",J353,0)</f>
        <v>0</v>
      </c>
      <c r="BH353" s="217">
        <f>IF(N353="zníž. prenesená",J353,0)</f>
        <v>0</v>
      </c>
      <c r="BI353" s="217">
        <f>IF(N353="nulová",J353,0)</f>
        <v>0</v>
      </c>
      <c r="BJ353" s="18" t="s">
        <v>87</v>
      </c>
      <c r="BK353" s="217">
        <f>ROUND(I353*H353,2)</f>
        <v>0</v>
      </c>
      <c r="BL353" s="18" t="s">
        <v>358</v>
      </c>
      <c r="BM353" s="216" t="s">
        <v>6382</v>
      </c>
    </row>
    <row r="354" s="2" customFormat="1" ht="16.5" customHeight="1">
      <c r="A354" s="37"/>
      <c r="B354" s="168"/>
      <c r="C354" s="204" t="s">
        <v>1514</v>
      </c>
      <c r="D354" s="204" t="s">
        <v>285</v>
      </c>
      <c r="E354" s="205" t="s">
        <v>3203</v>
      </c>
      <c r="F354" s="206" t="s">
        <v>3204</v>
      </c>
      <c r="G354" s="207" t="s">
        <v>373</v>
      </c>
      <c r="H354" s="208">
        <v>13</v>
      </c>
      <c r="I354" s="209"/>
      <c r="J354" s="210">
        <f>ROUND(I354*H354,2)</f>
        <v>0</v>
      </c>
      <c r="K354" s="211"/>
      <c r="L354" s="38"/>
      <c r="M354" s="212" t="s">
        <v>1</v>
      </c>
      <c r="N354" s="213" t="s">
        <v>41</v>
      </c>
      <c r="O354" s="81"/>
      <c r="P354" s="214">
        <f>O354*H354</f>
        <v>0</v>
      </c>
      <c r="Q354" s="214">
        <v>0</v>
      </c>
      <c r="R354" s="214">
        <f>Q354*H354</f>
        <v>0</v>
      </c>
      <c r="S354" s="214">
        <v>0</v>
      </c>
      <c r="T354" s="215">
        <f>S354*H354</f>
        <v>0</v>
      </c>
      <c r="U354" s="37"/>
      <c r="V354" s="37"/>
      <c r="W354" s="37"/>
      <c r="X354" s="37"/>
      <c r="Y354" s="37"/>
      <c r="Z354" s="37"/>
      <c r="AA354" s="37"/>
      <c r="AB354" s="37"/>
      <c r="AC354" s="37"/>
      <c r="AD354" s="37"/>
      <c r="AE354" s="37"/>
      <c r="AR354" s="216" t="s">
        <v>358</v>
      </c>
      <c r="AT354" s="216" t="s">
        <v>285</v>
      </c>
      <c r="AU354" s="216" t="s">
        <v>87</v>
      </c>
      <c r="AY354" s="18" t="s">
        <v>283</v>
      </c>
      <c r="BE354" s="217">
        <f>IF(N354="základná",J354,0)</f>
        <v>0</v>
      </c>
      <c r="BF354" s="217">
        <f>IF(N354="znížená",J354,0)</f>
        <v>0</v>
      </c>
      <c r="BG354" s="217">
        <f>IF(N354="zákl. prenesená",J354,0)</f>
        <v>0</v>
      </c>
      <c r="BH354" s="217">
        <f>IF(N354="zníž. prenesená",J354,0)</f>
        <v>0</v>
      </c>
      <c r="BI354" s="217">
        <f>IF(N354="nulová",J354,0)</f>
        <v>0</v>
      </c>
      <c r="BJ354" s="18" t="s">
        <v>87</v>
      </c>
      <c r="BK354" s="217">
        <f>ROUND(I354*H354,2)</f>
        <v>0</v>
      </c>
      <c r="BL354" s="18" t="s">
        <v>358</v>
      </c>
      <c r="BM354" s="216" t="s">
        <v>6383</v>
      </c>
    </row>
    <row r="355" s="2" customFormat="1" ht="16.5" customHeight="1">
      <c r="A355" s="37"/>
      <c r="B355" s="168"/>
      <c r="C355" s="242" t="s">
        <v>1522</v>
      </c>
      <c r="D355" s="242" t="s">
        <v>582</v>
      </c>
      <c r="E355" s="243" t="s">
        <v>3206</v>
      </c>
      <c r="F355" s="244" t="s">
        <v>3207</v>
      </c>
      <c r="G355" s="245" t="s">
        <v>373</v>
      </c>
      <c r="H355" s="246">
        <v>9</v>
      </c>
      <c r="I355" s="247"/>
      <c r="J355" s="248">
        <f>ROUND(I355*H355,2)</f>
        <v>0</v>
      </c>
      <c r="K355" s="249"/>
      <c r="L355" s="250"/>
      <c r="M355" s="251" t="s">
        <v>1</v>
      </c>
      <c r="N355" s="252" t="s">
        <v>41</v>
      </c>
      <c r="O355" s="81"/>
      <c r="P355" s="214">
        <f>O355*H355</f>
        <v>0</v>
      </c>
      <c r="Q355" s="214">
        <v>0.0010200000000000001</v>
      </c>
      <c r="R355" s="214">
        <f>Q355*H355</f>
        <v>0.0091800000000000007</v>
      </c>
      <c r="S355" s="214">
        <v>0</v>
      </c>
      <c r="T355" s="215">
        <f>S355*H355</f>
        <v>0</v>
      </c>
      <c r="U355" s="37"/>
      <c r="V355" s="37"/>
      <c r="W355" s="37"/>
      <c r="X355" s="37"/>
      <c r="Y355" s="37"/>
      <c r="Z355" s="37"/>
      <c r="AA355" s="37"/>
      <c r="AB355" s="37"/>
      <c r="AC355" s="37"/>
      <c r="AD355" s="37"/>
      <c r="AE355" s="37"/>
      <c r="AR355" s="216" t="s">
        <v>473</v>
      </c>
      <c r="AT355" s="216" t="s">
        <v>582</v>
      </c>
      <c r="AU355" s="216" t="s">
        <v>87</v>
      </c>
      <c r="AY355" s="18" t="s">
        <v>283</v>
      </c>
      <c r="BE355" s="217">
        <f>IF(N355="základná",J355,0)</f>
        <v>0</v>
      </c>
      <c r="BF355" s="217">
        <f>IF(N355="znížená",J355,0)</f>
        <v>0</v>
      </c>
      <c r="BG355" s="217">
        <f>IF(N355="zákl. prenesená",J355,0)</f>
        <v>0</v>
      </c>
      <c r="BH355" s="217">
        <f>IF(N355="zníž. prenesená",J355,0)</f>
        <v>0</v>
      </c>
      <c r="BI355" s="217">
        <f>IF(N355="nulová",J355,0)</f>
        <v>0</v>
      </c>
      <c r="BJ355" s="18" t="s">
        <v>87</v>
      </c>
      <c r="BK355" s="217">
        <f>ROUND(I355*H355,2)</f>
        <v>0</v>
      </c>
      <c r="BL355" s="18" t="s">
        <v>358</v>
      </c>
      <c r="BM355" s="216" t="s">
        <v>6384</v>
      </c>
    </row>
    <row r="356" s="2" customFormat="1" ht="24.15" customHeight="1">
      <c r="A356" s="37"/>
      <c r="B356" s="168"/>
      <c r="C356" s="204" t="s">
        <v>1526</v>
      </c>
      <c r="D356" s="204" t="s">
        <v>285</v>
      </c>
      <c r="E356" s="205" t="s">
        <v>3212</v>
      </c>
      <c r="F356" s="206" t="s">
        <v>1132</v>
      </c>
      <c r="G356" s="207" t="s">
        <v>344</v>
      </c>
      <c r="H356" s="208">
        <v>1.129</v>
      </c>
      <c r="I356" s="209"/>
      <c r="J356" s="210">
        <f>ROUND(I356*H356,2)</f>
        <v>0</v>
      </c>
      <c r="K356" s="211"/>
      <c r="L356" s="38"/>
      <c r="M356" s="256" t="s">
        <v>1</v>
      </c>
      <c r="N356" s="257" t="s">
        <v>41</v>
      </c>
      <c r="O356" s="258"/>
      <c r="P356" s="259">
        <f>O356*H356</f>
        <v>0</v>
      </c>
      <c r="Q356" s="259">
        <v>0</v>
      </c>
      <c r="R356" s="259">
        <f>Q356*H356</f>
        <v>0</v>
      </c>
      <c r="S356" s="259">
        <v>0</v>
      </c>
      <c r="T356" s="260">
        <f>S356*H356</f>
        <v>0</v>
      </c>
      <c r="U356" s="37"/>
      <c r="V356" s="37"/>
      <c r="W356" s="37"/>
      <c r="X356" s="37"/>
      <c r="Y356" s="37"/>
      <c r="Z356" s="37"/>
      <c r="AA356" s="37"/>
      <c r="AB356" s="37"/>
      <c r="AC356" s="37"/>
      <c r="AD356" s="37"/>
      <c r="AE356" s="37"/>
      <c r="AR356" s="216" t="s">
        <v>358</v>
      </c>
      <c r="AT356" s="216" t="s">
        <v>285</v>
      </c>
      <c r="AU356" s="216" t="s">
        <v>87</v>
      </c>
      <c r="AY356" s="18" t="s">
        <v>283</v>
      </c>
      <c r="BE356" s="217">
        <f>IF(N356="základná",J356,0)</f>
        <v>0</v>
      </c>
      <c r="BF356" s="217">
        <f>IF(N356="znížená",J356,0)</f>
        <v>0</v>
      </c>
      <c r="BG356" s="217">
        <f>IF(N356="zákl. prenesená",J356,0)</f>
        <v>0</v>
      </c>
      <c r="BH356" s="217">
        <f>IF(N356="zníž. prenesená",J356,0)</f>
        <v>0</v>
      </c>
      <c r="BI356" s="217">
        <f>IF(N356="nulová",J356,0)</f>
        <v>0</v>
      </c>
      <c r="BJ356" s="18" t="s">
        <v>87</v>
      </c>
      <c r="BK356" s="217">
        <f>ROUND(I356*H356,2)</f>
        <v>0</v>
      </c>
      <c r="BL356" s="18" t="s">
        <v>358</v>
      </c>
      <c r="BM356" s="216" t="s">
        <v>6385</v>
      </c>
    </row>
    <row r="357" s="2" customFormat="1" ht="6.96" customHeight="1">
      <c r="A357" s="37"/>
      <c r="B357" s="64"/>
      <c r="C357" s="65"/>
      <c r="D357" s="65"/>
      <c r="E357" s="65"/>
      <c r="F357" s="65"/>
      <c r="G357" s="65"/>
      <c r="H357" s="65"/>
      <c r="I357" s="65"/>
      <c r="J357" s="65"/>
      <c r="K357" s="65"/>
      <c r="L357" s="38"/>
      <c r="M357" s="37"/>
      <c r="O357" s="37"/>
      <c r="P357" s="37"/>
      <c r="Q357" s="37"/>
      <c r="R357" s="37"/>
      <c r="S357" s="37"/>
      <c r="T357" s="37"/>
      <c r="U357" s="37"/>
      <c r="V357" s="37"/>
      <c r="W357" s="37"/>
      <c r="X357" s="37"/>
      <c r="Y357" s="37"/>
      <c r="Z357" s="37"/>
      <c r="AA357" s="37"/>
      <c r="AB357" s="37"/>
      <c r="AC357" s="37"/>
      <c r="AD357" s="37"/>
      <c r="AE357" s="37"/>
    </row>
  </sheetData>
  <autoFilter ref="C138:K356"/>
  <mergeCells count="17">
    <mergeCell ref="E7:H7"/>
    <mergeCell ref="E9:H9"/>
    <mergeCell ref="E11:H11"/>
    <mergeCell ref="E20:H20"/>
    <mergeCell ref="E29:H29"/>
    <mergeCell ref="E85:H85"/>
    <mergeCell ref="E87:H87"/>
    <mergeCell ref="E89:H89"/>
    <mergeCell ref="D111:F111"/>
    <mergeCell ref="D112:F112"/>
    <mergeCell ref="D113:F113"/>
    <mergeCell ref="D114:F114"/>
    <mergeCell ref="D115:F115"/>
    <mergeCell ref="E127:H127"/>
    <mergeCell ref="E129:H129"/>
    <mergeCell ref="E131:H131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34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7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8" t="s">
        <v>188</v>
      </c>
    </row>
    <row r="3" s="1" customFormat="1" ht="6.96" customHeight="1">
      <c r="B3" s="19"/>
      <c r="C3" s="20"/>
      <c r="D3" s="20"/>
      <c r="E3" s="20"/>
      <c r="F3" s="20"/>
      <c r="G3" s="20"/>
      <c r="H3" s="20"/>
      <c r="I3" s="20"/>
      <c r="J3" s="20"/>
      <c r="K3" s="20"/>
      <c r="L3" s="21"/>
      <c r="AT3" s="18" t="s">
        <v>75</v>
      </c>
    </row>
    <row r="4" s="1" customFormat="1" ht="24.96" customHeight="1">
      <c r="B4" s="21"/>
      <c r="D4" s="22" t="s">
        <v>221</v>
      </c>
      <c r="L4" s="21"/>
      <c r="M4" s="133" t="s">
        <v>9</v>
      </c>
      <c r="AT4" s="18" t="s">
        <v>3</v>
      </c>
    </row>
    <row r="5" s="1" customFormat="1" ht="6.96" customHeight="1">
      <c r="B5" s="21"/>
      <c r="L5" s="21"/>
    </row>
    <row r="6" s="1" customFormat="1" ht="12" customHeight="1">
      <c r="B6" s="21"/>
      <c r="D6" s="31" t="s">
        <v>15</v>
      </c>
      <c r="L6" s="21"/>
    </row>
    <row r="7" s="1" customFormat="1" ht="26.25" customHeight="1">
      <c r="B7" s="21"/>
      <c r="E7" s="134" t="str">
        <f>'Rekapitulácia stavby'!K6</f>
        <v>Komplexná rekonštrukcia a realizácia nadstavby budovy študenského domova4,Tr. SNP53,Banská Bystrica</v>
      </c>
      <c r="F7" s="31"/>
      <c r="G7" s="31"/>
      <c r="H7" s="31"/>
      <c r="L7" s="21"/>
    </row>
    <row r="8" s="1" customFormat="1" ht="12" customHeight="1">
      <c r="B8" s="21"/>
      <c r="D8" s="31" t="s">
        <v>222</v>
      </c>
      <c r="L8" s="21"/>
    </row>
    <row r="9" s="2" customFormat="1" ht="16.5" customHeight="1">
      <c r="A9" s="37"/>
      <c r="B9" s="38"/>
      <c r="C9" s="37"/>
      <c r="D9" s="37"/>
      <c r="E9" s="134" t="s">
        <v>5317</v>
      </c>
      <c r="F9" s="37"/>
      <c r="G9" s="37"/>
      <c r="H9" s="37"/>
      <c r="I9" s="37"/>
      <c r="J9" s="37"/>
      <c r="K9" s="37"/>
      <c r="L9" s="59"/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</row>
    <row r="10" s="2" customFormat="1" ht="12" customHeight="1">
      <c r="A10" s="37"/>
      <c r="B10" s="38"/>
      <c r="C10" s="37"/>
      <c r="D10" s="31" t="s">
        <v>224</v>
      </c>
      <c r="E10" s="37"/>
      <c r="F10" s="37"/>
      <c r="G10" s="37"/>
      <c r="H10" s="37"/>
      <c r="I10" s="37"/>
      <c r="J10" s="37"/>
      <c r="K10" s="37"/>
      <c r="L10" s="59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</row>
    <row r="11" s="2" customFormat="1" ht="16.5" customHeight="1">
      <c r="A11" s="37"/>
      <c r="B11" s="38"/>
      <c r="C11" s="37"/>
      <c r="D11" s="37"/>
      <c r="E11" s="71" t="s">
        <v>6386</v>
      </c>
      <c r="F11" s="37"/>
      <c r="G11" s="37"/>
      <c r="H11" s="37"/>
      <c r="I11" s="37"/>
      <c r="J11" s="37"/>
      <c r="K11" s="37"/>
      <c r="L11" s="59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</row>
    <row r="12" s="2" customFormat="1">
      <c r="A12" s="37"/>
      <c r="B12" s="38"/>
      <c r="C12" s="37"/>
      <c r="D12" s="37"/>
      <c r="E12" s="37"/>
      <c r="F12" s="37"/>
      <c r="G12" s="37"/>
      <c r="H12" s="37"/>
      <c r="I12" s="37"/>
      <c r="J12" s="37"/>
      <c r="K12" s="37"/>
      <c r="L12" s="59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</row>
    <row r="13" s="2" customFormat="1" ht="12" customHeight="1">
      <c r="A13" s="37"/>
      <c r="B13" s="38"/>
      <c r="C13" s="37"/>
      <c r="D13" s="31" t="s">
        <v>17</v>
      </c>
      <c r="E13" s="37"/>
      <c r="F13" s="26" t="s">
        <v>1</v>
      </c>
      <c r="G13" s="37"/>
      <c r="H13" s="37"/>
      <c r="I13" s="31" t="s">
        <v>18</v>
      </c>
      <c r="J13" s="26" t="s">
        <v>1</v>
      </c>
      <c r="K13" s="37"/>
      <c r="L13" s="59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</row>
    <row r="14" s="2" customFormat="1" ht="12" customHeight="1">
      <c r="A14" s="37"/>
      <c r="B14" s="38"/>
      <c r="C14" s="37"/>
      <c r="D14" s="31" t="s">
        <v>19</v>
      </c>
      <c r="E14" s="37"/>
      <c r="F14" s="26" t="s">
        <v>33</v>
      </c>
      <c r="G14" s="37"/>
      <c r="H14" s="37"/>
      <c r="I14" s="31" t="s">
        <v>21</v>
      </c>
      <c r="J14" s="73" t="str">
        <f>'Rekapitulácia stavby'!AN8</f>
        <v>10. 9. 2024</v>
      </c>
      <c r="K14" s="37"/>
      <c r="L14" s="59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="2" customFormat="1" ht="10.8" customHeight="1">
      <c r="A15" s="37"/>
      <c r="B15" s="38"/>
      <c r="C15" s="37"/>
      <c r="D15" s="37"/>
      <c r="E15" s="37"/>
      <c r="F15" s="37"/>
      <c r="G15" s="37"/>
      <c r="H15" s="37"/>
      <c r="I15" s="37"/>
      <c r="J15" s="37"/>
      <c r="K15" s="37"/>
      <c r="L15" s="59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="2" customFormat="1" ht="12" customHeight="1">
      <c r="A16" s="37"/>
      <c r="B16" s="38"/>
      <c r="C16" s="37"/>
      <c r="D16" s="31" t="s">
        <v>23</v>
      </c>
      <c r="E16" s="37"/>
      <c r="F16" s="37"/>
      <c r="G16" s="37"/>
      <c r="H16" s="37"/>
      <c r="I16" s="31" t="s">
        <v>24</v>
      </c>
      <c r="J16" s="26" t="str">
        <f>IF('Rekapitulácia stavby'!AN10="","",'Rekapitulácia stavby'!AN10)</f>
        <v/>
      </c>
      <c r="K16" s="37"/>
      <c r="L16" s="59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="2" customFormat="1" ht="18" customHeight="1">
      <c r="A17" s="37"/>
      <c r="B17" s="38"/>
      <c r="C17" s="37"/>
      <c r="D17" s="37"/>
      <c r="E17" s="26" t="str">
        <f>IF('Rekapitulácia stavby'!E11="","",'Rekapitulácia stavby'!E11)</f>
        <v>Univerzita Mateja Bela v Banskej Bystrici</v>
      </c>
      <c r="F17" s="37"/>
      <c r="G17" s="37"/>
      <c r="H17" s="37"/>
      <c r="I17" s="31" t="s">
        <v>26</v>
      </c>
      <c r="J17" s="26" t="str">
        <f>IF('Rekapitulácia stavby'!AN11="","",'Rekapitulácia stavby'!AN11)</f>
        <v/>
      </c>
      <c r="K17" s="37"/>
      <c r="L17" s="59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="2" customFormat="1" ht="6.96" customHeight="1">
      <c r="A18" s="37"/>
      <c r="B18" s="38"/>
      <c r="C18" s="37"/>
      <c r="D18" s="37"/>
      <c r="E18" s="37"/>
      <c r="F18" s="37"/>
      <c r="G18" s="37"/>
      <c r="H18" s="37"/>
      <c r="I18" s="37"/>
      <c r="J18" s="37"/>
      <c r="K18" s="37"/>
      <c r="L18" s="59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="2" customFormat="1" ht="12" customHeight="1">
      <c r="A19" s="37"/>
      <c r="B19" s="38"/>
      <c r="C19" s="37"/>
      <c r="D19" s="31" t="s">
        <v>27</v>
      </c>
      <c r="E19" s="37"/>
      <c r="F19" s="37"/>
      <c r="G19" s="37"/>
      <c r="H19" s="37"/>
      <c r="I19" s="31" t="s">
        <v>24</v>
      </c>
      <c r="J19" s="32" t="str">
        <f>'Rekapitulácia stavby'!AN13</f>
        <v>Vyplň údaj</v>
      </c>
      <c r="K19" s="37"/>
      <c r="L19" s="59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="2" customFormat="1" ht="18" customHeight="1">
      <c r="A20" s="37"/>
      <c r="B20" s="38"/>
      <c r="C20" s="37"/>
      <c r="D20" s="37"/>
      <c r="E20" s="32" t="str">
        <f>'Rekapitulácia stavby'!E14</f>
        <v>Vyplň údaj</v>
      </c>
      <c r="F20" s="26"/>
      <c r="G20" s="26"/>
      <c r="H20" s="26"/>
      <c r="I20" s="31" t="s">
        <v>26</v>
      </c>
      <c r="J20" s="32" t="str">
        <f>'Rekapitulácia stavby'!AN14</f>
        <v>Vyplň údaj</v>
      </c>
      <c r="K20" s="37"/>
      <c r="L20" s="59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="2" customFormat="1" ht="6.96" customHeight="1">
      <c r="A21" s="37"/>
      <c r="B21" s="38"/>
      <c r="C21" s="37"/>
      <c r="D21" s="37"/>
      <c r="E21" s="37"/>
      <c r="F21" s="37"/>
      <c r="G21" s="37"/>
      <c r="H21" s="37"/>
      <c r="I21" s="37"/>
      <c r="J21" s="37"/>
      <c r="K21" s="37"/>
      <c r="L21" s="59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="2" customFormat="1" ht="12" customHeight="1">
      <c r="A22" s="37"/>
      <c r="B22" s="38"/>
      <c r="C22" s="37"/>
      <c r="D22" s="31" t="s">
        <v>29</v>
      </c>
      <c r="E22" s="37"/>
      <c r="F22" s="37"/>
      <c r="G22" s="37"/>
      <c r="H22" s="37"/>
      <c r="I22" s="31" t="s">
        <v>24</v>
      </c>
      <c r="J22" s="26" t="str">
        <f>IF('Rekapitulácia stavby'!AN16="","",'Rekapitulácia stavby'!AN16)</f>
        <v/>
      </c>
      <c r="K22" s="37"/>
      <c r="L22" s="59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="2" customFormat="1" ht="18" customHeight="1">
      <c r="A23" s="37"/>
      <c r="B23" s="38"/>
      <c r="C23" s="37"/>
      <c r="D23" s="37"/>
      <c r="E23" s="26" t="str">
        <f>IF('Rekapitulácia stavby'!E17="","",'Rekapitulácia stavby'!E17)</f>
        <v>Insvet s.r.o.,Koeice</v>
      </c>
      <c r="F23" s="37"/>
      <c r="G23" s="37"/>
      <c r="H23" s="37"/>
      <c r="I23" s="31" t="s">
        <v>26</v>
      </c>
      <c r="J23" s="26" t="str">
        <f>IF('Rekapitulácia stavby'!AN17="","",'Rekapitulácia stavby'!AN17)</f>
        <v/>
      </c>
      <c r="K23" s="37"/>
      <c r="L23" s="59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="2" customFormat="1" ht="6.96" customHeight="1">
      <c r="A24" s="37"/>
      <c r="B24" s="38"/>
      <c r="C24" s="37"/>
      <c r="D24" s="37"/>
      <c r="E24" s="37"/>
      <c r="F24" s="37"/>
      <c r="G24" s="37"/>
      <c r="H24" s="37"/>
      <c r="I24" s="37"/>
      <c r="J24" s="37"/>
      <c r="K24" s="37"/>
      <c r="L24" s="59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="2" customFormat="1" ht="12" customHeight="1">
      <c r="A25" s="37"/>
      <c r="B25" s="38"/>
      <c r="C25" s="37"/>
      <c r="D25" s="31" t="s">
        <v>32</v>
      </c>
      <c r="E25" s="37"/>
      <c r="F25" s="37"/>
      <c r="G25" s="37"/>
      <c r="H25" s="37"/>
      <c r="I25" s="31" t="s">
        <v>24</v>
      </c>
      <c r="J25" s="26" t="str">
        <f>IF('Rekapitulácia stavby'!AN19="","",'Rekapitulácia stavby'!AN19)</f>
        <v/>
      </c>
      <c r="K25" s="37"/>
      <c r="L25" s="59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</row>
    <row r="26" s="2" customFormat="1" ht="18" customHeight="1">
      <c r="A26" s="37"/>
      <c r="B26" s="38"/>
      <c r="C26" s="37"/>
      <c r="D26" s="37"/>
      <c r="E26" s="26" t="str">
        <f>IF('Rekapitulácia stavby'!E20="","",'Rekapitulácia stavby'!E20)</f>
        <v xml:space="preserve"> </v>
      </c>
      <c r="F26" s="37"/>
      <c r="G26" s="37"/>
      <c r="H26" s="37"/>
      <c r="I26" s="31" t="s">
        <v>26</v>
      </c>
      <c r="J26" s="26" t="str">
        <f>IF('Rekapitulácia stavby'!AN20="","",'Rekapitulácia stavby'!AN20)</f>
        <v/>
      </c>
      <c r="K26" s="37"/>
      <c r="L26" s="59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="2" customFormat="1" ht="6.96" customHeight="1">
      <c r="A27" s="37"/>
      <c r="B27" s="38"/>
      <c r="C27" s="37"/>
      <c r="D27" s="37"/>
      <c r="E27" s="37"/>
      <c r="F27" s="37"/>
      <c r="G27" s="37"/>
      <c r="H27" s="37"/>
      <c r="I27" s="37"/>
      <c r="J27" s="37"/>
      <c r="K27" s="37"/>
      <c r="L27" s="59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</row>
    <row r="28" s="2" customFormat="1" ht="12" customHeight="1">
      <c r="A28" s="37"/>
      <c r="B28" s="38"/>
      <c r="C28" s="37"/>
      <c r="D28" s="31" t="s">
        <v>34</v>
      </c>
      <c r="E28" s="37"/>
      <c r="F28" s="37"/>
      <c r="G28" s="37"/>
      <c r="H28" s="37"/>
      <c r="I28" s="37"/>
      <c r="J28" s="37"/>
      <c r="K28" s="37"/>
      <c r="L28" s="59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</row>
    <row r="29" s="8" customFormat="1" ht="16.5" customHeight="1">
      <c r="A29" s="136"/>
      <c r="B29" s="137"/>
      <c r="C29" s="136"/>
      <c r="D29" s="136"/>
      <c r="E29" s="35" t="s">
        <v>1</v>
      </c>
      <c r="F29" s="35"/>
      <c r="G29" s="35"/>
      <c r="H29" s="35"/>
      <c r="I29" s="136"/>
      <c r="J29" s="136"/>
      <c r="K29" s="136"/>
      <c r="L29" s="138"/>
      <c r="S29" s="136"/>
      <c r="T29" s="136"/>
      <c r="U29" s="136"/>
      <c r="V29" s="136"/>
      <c r="W29" s="136"/>
      <c r="X29" s="136"/>
      <c r="Y29" s="136"/>
      <c r="Z29" s="136"/>
      <c r="AA29" s="136"/>
      <c r="AB29" s="136"/>
      <c r="AC29" s="136"/>
      <c r="AD29" s="136"/>
      <c r="AE29" s="136"/>
    </row>
    <row r="30" s="2" customFormat="1" ht="6.96" customHeight="1">
      <c r="A30" s="37"/>
      <c r="B30" s="38"/>
      <c r="C30" s="37"/>
      <c r="D30" s="37"/>
      <c r="E30" s="37"/>
      <c r="F30" s="37"/>
      <c r="G30" s="37"/>
      <c r="H30" s="37"/>
      <c r="I30" s="37"/>
      <c r="J30" s="37"/>
      <c r="K30" s="37"/>
      <c r="L30" s="59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</row>
    <row r="31" s="2" customFormat="1" ht="6.96" customHeight="1">
      <c r="A31" s="37"/>
      <c r="B31" s="38"/>
      <c r="C31" s="37"/>
      <c r="D31" s="94"/>
      <c r="E31" s="94"/>
      <c r="F31" s="94"/>
      <c r="G31" s="94"/>
      <c r="H31" s="94"/>
      <c r="I31" s="94"/>
      <c r="J31" s="94"/>
      <c r="K31" s="94"/>
      <c r="L31" s="59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</row>
    <row r="32" s="2" customFormat="1" ht="14.4" customHeight="1">
      <c r="A32" s="37"/>
      <c r="B32" s="38"/>
      <c r="C32" s="37"/>
      <c r="D32" s="26" t="s">
        <v>228</v>
      </c>
      <c r="E32" s="37"/>
      <c r="F32" s="37"/>
      <c r="G32" s="37"/>
      <c r="H32" s="37"/>
      <c r="I32" s="37"/>
      <c r="J32" s="139">
        <f>J98</f>
        <v>0</v>
      </c>
      <c r="K32" s="37"/>
      <c r="L32" s="59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</row>
    <row r="33" s="2" customFormat="1" ht="14.4" customHeight="1">
      <c r="A33" s="37"/>
      <c r="B33" s="38"/>
      <c r="C33" s="37"/>
      <c r="D33" s="140" t="s">
        <v>229</v>
      </c>
      <c r="E33" s="37"/>
      <c r="F33" s="37"/>
      <c r="G33" s="37"/>
      <c r="H33" s="37"/>
      <c r="I33" s="37"/>
      <c r="J33" s="139">
        <f>J104</f>
        <v>0</v>
      </c>
      <c r="K33" s="37"/>
      <c r="L33" s="59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</row>
    <row r="34" s="2" customFormat="1" ht="25.44" customHeight="1">
      <c r="A34" s="37"/>
      <c r="B34" s="38"/>
      <c r="C34" s="37"/>
      <c r="D34" s="141" t="s">
        <v>35</v>
      </c>
      <c r="E34" s="37"/>
      <c r="F34" s="37"/>
      <c r="G34" s="37"/>
      <c r="H34" s="37"/>
      <c r="I34" s="37"/>
      <c r="J34" s="100">
        <f>ROUND(J32 + J33, 2)</f>
        <v>0</v>
      </c>
      <c r="K34" s="37"/>
      <c r="L34" s="59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</row>
    <row r="35" s="2" customFormat="1" ht="6.96" customHeight="1">
      <c r="A35" s="37"/>
      <c r="B35" s="38"/>
      <c r="C35" s="37"/>
      <c r="D35" s="94"/>
      <c r="E35" s="94"/>
      <c r="F35" s="94"/>
      <c r="G35" s="94"/>
      <c r="H35" s="94"/>
      <c r="I35" s="94"/>
      <c r="J35" s="94"/>
      <c r="K35" s="94"/>
      <c r="L35" s="59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</row>
    <row r="36" s="2" customFormat="1" ht="14.4" customHeight="1">
      <c r="A36" s="37"/>
      <c r="B36" s="38"/>
      <c r="C36" s="37"/>
      <c r="D36" s="37"/>
      <c r="E36" s="37"/>
      <c r="F36" s="42" t="s">
        <v>37</v>
      </c>
      <c r="G36" s="37"/>
      <c r="H36" s="37"/>
      <c r="I36" s="42" t="s">
        <v>36</v>
      </c>
      <c r="J36" s="42" t="s">
        <v>38</v>
      </c>
      <c r="K36" s="37"/>
      <c r="L36" s="59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</row>
    <row r="37" s="2" customFormat="1" ht="14.4" customHeight="1">
      <c r="A37" s="37"/>
      <c r="B37" s="38"/>
      <c r="C37" s="37"/>
      <c r="D37" s="135" t="s">
        <v>39</v>
      </c>
      <c r="E37" s="44" t="s">
        <v>40</v>
      </c>
      <c r="F37" s="142">
        <f>ROUND((SUM(BE104:BE111) + SUM(BE133:BE200)),  2)</f>
        <v>0</v>
      </c>
      <c r="G37" s="143"/>
      <c r="H37" s="143"/>
      <c r="I37" s="144">
        <v>0.20000000000000001</v>
      </c>
      <c r="J37" s="142">
        <f>ROUND(((SUM(BE104:BE111) + SUM(BE133:BE200))*I37),  2)</f>
        <v>0</v>
      </c>
      <c r="K37" s="37"/>
      <c r="L37" s="59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</row>
    <row r="38" s="2" customFormat="1" ht="14.4" customHeight="1">
      <c r="A38" s="37"/>
      <c r="B38" s="38"/>
      <c r="C38" s="37"/>
      <c r="D38" s="37"/>
      <c r="E38" s="44" t="s">
        <v>41</v>
      </c>
      <c r="F38" s="142">
        <f>ROUND((SUM(BF104:BF111) + SUM(BF133:BF200)),  2)</f>
        <v>0</v>
      </c>
      <c r="G38" s="143"/>
      <c r="H38" s="143"/>
      <c r="I38" s="144">
        <v>0.20000000000000001</v>
      </c>
      <c r="J38" s="142">
        <f>ROUND(((SUM(BF104:BF111) + SUM(BF133:BF200))*I38),  2)</f>
        <v>0</v>
      </c>
      <c r="K38" s="37"/>
      <c r="L38" s="59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</row>
    <row r="39" hidden="1" s="2" customFormat="1" ht="14.4" customHeight="1">
      <c r="A39" s="37"/>
      <c r="B39" s="38"/>
      <c r="C39" s="37"/>
      <c r="D39" s="37"/>
      <c r="E39" s="31" t="s">
        <v>42</v>
      </c>
      <c r="F39" s="145">
        <f>ROUND((SUM(BG104:BG111) + SUM(BG133:BG200)),  2)</f>
        <v>0</v>
      </c>
      <c r="G39" s="37"/>
      <c r="H39" s="37"/>
      <c r="I39" s="146">
        <v>0.20000000000000001</v>
      </c>
      <c r="J39" s="145">
        <f>0</f>
        <v>0</v>
      </c>
      <c r="K39" s="37"/>
      <c r="L39" s="59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</row>
    <row r="40" hidden="1" s="2" customFormat="1" ht="14.4" customHeight="1">
      <c r="A40" s="37"/>
      <c r="B40" s="38"/>
      <c r="C40" s="37"/>
      <c r="D40" s="37"/>
      <c r="E40" s="31" t="s">
        <v>43</v>
      </c>
      <c r="F40" s="145">
        <f>ROUND((SUM(BH104:BH111) + SUM(BH133:BH200)),  2)</f>
        <v>0</v>
      </c>
      <c r="G40" s="37"/>
      <c r="H40" s="37"/>
      <c r="I40" s="146">
        <v>0.20000000000000001</v>
      </c>
      <c r="J40" s="145">
        <f>0</f>
        <v>0</v>
      </c>
      <c r="K40" s="37"/>
      <c r="L40" s="59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</row>
    <row r="41" hidden="1" s="2" customFormat="1" ht="14.4" customHeight="1">
      <c r="A41" s="37"/>
      <c r="B41" s="38"/>
      <c r="C41" s="37"/>
      <c r="D41" s="37"/>
      <c r="E41" s="44" t="s">
        <v>44</v>
      </c>
      <c r="F41" s="142">
        <f>ROUND((SUM(BI104:BI111) + SUM(BI133:BI200)),  2)</f>
        <v>0</v>
      </c>
      <c r="G41" s="143"/>
      <c r="H41" s="143"/>
      <c r="I41" s="144">
        <v>0</v>
      </c>
      <c r="J41" s="142">
        <f>0</f>
        <v>0</v>
      </c>
      <c r="K41" s="37"/>
      <c r="L41" s="59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</row>
    <row r="42" s="2" customFormat="1" ht="6.96" customHeight="1">
      <c r="A42" s="37"/>
      <c r="B42" s="38"/>
      <c r="C42" s="37"/>
      <c r="D42" s="37"/>
      <c r="E42" s="37"/>
      <c r="F42" s="37"/>
      <c r="G42" s="37"/>
      <c r="H42" s="37"/>
      <c r="I42" s="37"/>
      <c r="J42" s="37"/>
      <c r="K42" s="37"/>
      <c r="L42" s="59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</row>
    <row r="43" s="2" customFormat="1" ht="25.44" customHeight="1">
      <c r="A43" s="37"/>
      <c r="B43" s="38"/>
      <c r="C43" s="147"/>
      <c r="D43" s="148" t="s">
        <v>45</v>
      </c>
      <c r="E43" s="85"/>
      <c r="F43" s="85"/>
      <c r="G43" s="149" t="s">
        <v>46</v>
      </c>
      <c r="H43" s="150" t="s">
        <v>47</v>
      </c>
      <c r="I43" s="85"/>
      <c r="J43" s="151">
        <f>SUM(J34:J41)</f>
        <v>0</v>
      </c>
      <c r="K43" s="152"/>
      <c r="L43" s="59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</row>
    <row r="44" s="2" customFormat="1" ht="14.4" customHeight="1">
      <c r="A44" s="37"/>
      <c r="B44" s="38"/>
      <c r="C44" s="37"/>
      <c r="D44" s="37"/>
      <c r="E44" s="37"/>
      <c r="F44" s="37"/>
      <c r="G44" s="37"/>
      <c r="H44" s="37"/>
      <c r="I44" s="37"/>
      <c r="J44" s="37"/>
      <c r="K44" s="37"/>
      <c r="L44" s="59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</row>
    <row r="45" s="1" customFormat="1" ht="14.4" customHeight="1">
      <c r="B45" s="21"/>
      <c r="L45" s="21"/>
    </row>
    <row r="46" s="1" customFormat="1" ht="14.4" customHeight="1">
      <c r="B46" s="21"/>
      <c r="L46" s="21"/>
    </row>
    <row r="47" s="1" customFormat="1" ht="14.4" customHeight="1">
      <c r="B47" s="21"/>
      <c r="L47" s="21"/>
    </row>
    <row r="48" s="1" customFormat="1" ht="14.4" customHeight="1">
      <c r="B48" s="21"/>
      <c r="L48" s="21"/>
    </row>
    <row r="49" s="1" customFormat="1" ht="14.4" customHeight="1">
      <c r="B49" s="21"/>
      <c r="L49" s="21"/>
    </row>
    <row r="50" s="2" customFormat="1" ht="14.4" customHeight="1">
      <c r="B50" s="59"/>
      <c r="D50" s="60" t="s">
        <v>48</v>
      </c>
      <c r="E50" s="61"/>
      <c r="F50" s="61"/>
      <c r="G50" s="60" t="s">
        <v>49</v>
      </c>
      <c r="H50" s="61"/>
      <c r="I50" s="61"/>
      <c r="J50" s="61"/>
      <c r="K50" s="61"/>
      <c r="L50" s="59"/>
    </row>
    <row r="51">
      <c r="B51" s="21"/>
      <c r="L51" s="21"/>
    </row>
    <row r="52">
      <c r="B52" s="21"/>
      <c r="L52" s="21"/>
    </row>
    <row r="53">
      <c r="B53" s="21"/>
      <c r="L53" s="21"/>
    </row>
    <row r="54">
      <c r="B54" s="21"/>
      <c r="L54" s="21"/>
    </row>
    <row r="55">
      <c r="B55" s="21"/>
      <c r="L55" s="21"/>
    </row>
    <row r="56">
      <c r="B56" s="21"/>
      <c r="L56" s="21"/>
    </row>
    <row r="57">
      <c r="B57" s="21"/>
      <c r="L57" s="21"/>
    </row>
    <row r="58">
      <c r="B58" s="21"/>
      <c r="L58" s="21"/>
    </row>
    <row r="59">
      <c r="B59" s="21"/>
      <c r="L59" s="21"/>
    </row>
    <row r="60">
      <c r="B60" s="21"/>
      <c r="L60" s="21"/>
    </row>
    <row r="61" s="2" customFormat="1">
      <c r="A61" s="37"/>
      <c r="B61" s="38"/>
      <c r="C61" s="37"/>
      <c r="D61" s="62" t="s">
        <v>50</v>
      </c>
      <c r="E61" s="40"/>
      <c r="F61" s="153" t="s">
        <v>51</v>
      </c>
      <c r="G61" s="62" t="s">
        <v>50</v>
      </c>
      <c r="H61" s="40"/>
      <c r="I61" s="40"/>
      <c r="J61" s="154" t="s">
        <v>51</v>
      </c>
      <c r="K61" s="40"/>
      <c r="L61" s="59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</row>
    <row r="62">
      <c r="B62" s="21"/>
      <c r="L62" s="21"/>
    </row>
    <row r="63">
      <c r="B63" s="21"/>
      <c r="L63" s="21"/>
    </row>
    <row r="64">
      <c r="B64" s="21"/>
      <c r="L64" s="21"/>
    </row>
    <row r="65" s="2" customFormat="1">
      <c r="A65" s="37"/>
      <c r="B65" s="38"/>
      <c r="C65" s="37"/>
      <c r="D65" s="60" t="s">
        <v>52</v>
      </c>
      <c r="E65" s="63"/>
      <c r="F65" s="63"/>
      <c r="G65" s="60" t="s">
        <v>53</v>
      </c>
      <c r="H65" s="63"/>
      <c r="I65" s="63"/>
      <c r="J65" s="63"/>
      <c r="K65" s="63"/>
      <c r="L65" s="59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</row>
    <row r="66">
      <c r="B66" s="21"/>
      <c r="L66" s="21"/>
    </row>
    <row r="67">
      <c r="B67" s="21"/>
      <c r="L67" s="21"/>
    </row>
    <row r="68">
      <c r="B68" s="21"/>
      <c r="L68" s="21"/>
    </row>
    <row r="69">
      <c r="B69" s="21"/>
      <c r="L69" s="21"/>
    </row>
    <row r="70">
      <c r="B70" s="21"/>
      <c r="L70" s="21"/>
    </row>
    <row r="71">
      <c r="B71" s="21"/>
      <c r="L71" s="21"/>
    </row>
    <row r="72">
      <c r="B72" s="21"/>
      <c r="L72" s="21"/>
    </row>
    <row r="73">
      <c r="B73" s="21"/>
      <c r="L73" s="21"/>
    </row>
    <row r="74">
      <c r="B74" s="21"/>
      <c r="L74" s="21"/>
    </row>
    <row r="75">
      <c r="B75" s="21"/>
      <c r="L75" s="21"/>
    </row>
    <row r="76" s="2" customFormat="1">
      <c r="A76" s="37"/>
      <c r="B76" s="38"/>
      <c r="C76" s="37"/>
      <c r="D76" s="62" t="s">
        <v>50</v>
      </c>
      <c r="E76" s="40"/>
      <c r="F76" s="153" t="s">
        <v>51</v>
      </c>
      <c r="G76" s="62" t="s">
        <v>50</v>
      </c>
      <c r="H76" s="40"/>
      <c r="I76" s="40"/>
      <c r="J76" s="154" t="s">
        <v>51</v>
      </c>
      <c r="K76" s="40"/>
      <c r="L76" s="59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</row>
    <row r="77" s="2" customFormat="1" ht="14.4" customHeight="1">
      <c r="A77" s="37"/>
      <c r="B77" s="64"/>
      <c r="C77" s="65"/>
      <c r="D77" s="65"/>
      <c r="E77" s="65"/>
      <c r="F77" s="65"/>
      <c r="G77" s="65"/>
      <c r="H77" s="65"/>
      <c r="I77" s="65"/>
      <c r="J77" s="65"/>
      <c r="K77" s="65"/>
      <c r="L77" s="59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</row>
    <row r="81" s="2" customFormat="1" ht="6.96" customHeight="1">
      <c r="A81" s="37"/>
      <c r="B81" s="66"/>
      <c r="C81" s="67"/>
      <c r="D81" s="67"/>
      <c r="E81" s="67"/>
      <c r="F81" s="67"/>
      <c r="G81" s="67"/>
      <c r="H81" s="67"/>
      <c r="I81" s="67"/>
      <c r="J81" s="67"/>
      <c r="K81" s="67"/>
      <c r="L81" s="59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</row>
    <row r="82" s="2" customFormat="1" ht="24.96" customHeight="1">
      <c r="A82" s="37"/>
      <c r="B82" s="38"/>
      <c r="C82" s="22" t="s">
        <v>230</v>
      </c>
      <c r="D82" s="37"/>
      <c r="E82" s="37"/>
      <c r="F82" s="37"/>
      <c r="G82" s="37"/>
      <c r="H82" s="37"/>
      <c r="I82" s="37"/>
      <c r="J82" s="37"/>
      <c r="K82" s="37"/>
      <c r="L82" s="59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</row>
    <row r="83" s="2" customFormat="1" ht="6.96" customHeight="1">
      <c r="A83" s="37"/>
      <c r="B83" s="38"/>
      <c r="C83" s="37"/>
      <c r="D83" s="37"/>
      <c r="E83" s="37"/>
      <c r="F83" s="37"/>
      <c r="G83" s="37"/>
      <c r="H83" s="37"/>
      <c r="I83" s="37"/>
      <c r="J83" s="37"/>
      <c r="K83" s="37"/>
      <c r="L83" s="59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</row>
    <row r="84" s="2" customFormat="1" ht="12" customHeight="1">
      <c r="A84" s="37"/>
      <c r="B84" s="38"/>
      <c r="C84" s="31" t="s">
        <v>15</v>
      </c>
      <c r="D84" s="37"/>
      <c r="E84" s="37"/>
      <c r="F84" s="37"/>
      <c r="G84" s="37"/>
      <c r="H84" s="37"/>
      <c r="I84" s="37"/>
      <c r="J84" s="37"/>
      <c r="K84" s="37"/>
      <c r="L84" s="59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</row>
    <row r="85" s="2" customFormat="1" ht="26.25" customHeight="1">
      <c r="A85" s="37"/>
      <c r="B85" s="38"/>
      <c r="C85" s="37"/>
      <c r="D85" s="37"/>
      <c r="E85" s="134" t="str">
        <f>E7</f>
        <v>Komplexná rekonštrukcia a realizácia nadstavby budovy študenského domova4,Tr. SNP53,Banská Bystrica</v>
      </c>
      <c r="F85" s="31"/>
      <c r="G85" s="31"/>
      <c r="H85" s="31"/>
      <c r="I85" s="37"/>
      <c r="J85" s="37"/>
      <c r="K85" s="37"/>
      <c r="L85" s="59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</row>
    <row r="86" s="1" customFormat="1" ht="12" customHeight="1">
      <c r="B86" s="21"/>
      <c r="C86" s="31" t="s">
        <v>222</v>
      </c>
      <c r="L86" s="21"/>
    </row>
    <row r="87" s="2" customFormat="1" ht="16.5" customHeight="1">
      <c r="A87" s="37"/>
      <c r="B87" s="38"/>
      <c r="C87" s="37"/>
      <c r="D87" s="37"/>
      <c r="E87" s="134" t="s">
        <v>5317</v>
      </c>
      <c r="F87" s="37"/>
      <c r="G87" s="37"/>
      <c r="H87" s="37"/>
      <c r="I87" s="37"/>
      <c r="J87" s="37"/>
      <c r="K87" s="37"/>
      <c r="L87" s="59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</row>
    <row r="88" s="2" customFormat="1" ht="12" customHeight="1">
      <c r="A88" s="37"/>
      <c r="B88" s="38"/>
      <c r="C88" s="31" t="s">
        <v>224</v>
      </c>
      <c r="D88" s="37"/>
      <c r="E88" s="37"/>
      <c r="F88" s="37"/>
      <c r="G88" s="37"/>
      <c r="H88" s="37"/>
      <c r="I88" s="37"/>
      <c r="J88" s="37"/>
      <c r="K88" s="37"/>
      <c r="L88" s="59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</row>
    <row r="89" s="2" customFormat="1" ht="16.5" customHeight="1">
      <c r="A89" s="37"/>
      <c r="B89" s="38"/>
      <c r="C89" s="37"/>
      <c r="D89" s="37"/>
      <c r="E89" s="71" t="str">
        <f>E11</f>
        <v>eps - EPS</v>
      </c>
      <c r="F89" s="37"/>
      <c r="G89" s="37"/>
      <c r="H89" s="37"/>
      <c r="I89" s="37"/>
      <c r="J89" s="37"/>
      <c r="K89" s="37"/>
      <c r="L89" s="59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</row>
    <row r="90" s="2" customFormat="1" ht="6.96" customHeight="1">
      <c r="A90" s="37"/>
      <c r="B90" s="38"/>
      <c r="C90" s="37"/>
      <c r="D90" s="37"/>
      <c r="E90" s="37"/>
      <c r="F90" s="37"/>
      <c r="G90" s="37"/>
      <c r="H90" s="37"/>
      <c r="I90" s="37"/>
      <c r="J90" s="37"/>
      <c r="K90" s="37"/>
      <c r="L90" s="59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</row>
    <row r="91" s="2" customFormat="1" ht="12" customHeight="1">
      <c r="A91" s="37"/>
      <c r="B91" s="38"/>
      <c r="C91" s="31" t="s">
        <v>19</v>
      </c>
      <c r="D91" s="37"/>
      <c r="E91" s="37"/>
      <c r="F91" s="26" t="str">
        <f>F14</f>
        <v xml:space="preserve"> </v>
      </c>
      <c r="G91" s="37"/>
      <c r="H91" s="37"/>
      <c r="I91" s="31" t="s">
        <v>21</v>
      </c>
      <c r="J91" s="73" t="str">
        <f>IF(J14="","",J14)</f>
        <v>10. 9. 2024</v>
      </c>
      <c r="K91" s="37"/>
      <c r="L91" s="59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</row>
    <row r="92" s="2" customFormat="1" ht="6.96" customHeight="1">
      <c r="A92" s="37"/>
      <c r="B92" s="38"/>
      <c r="C92" s="37"/>
      <c r="D92" s="37"/>
      <c r="E92" s="37"/>
      <c r="F92" s="37"/>
      <c r="G92" s="37"/>
      <c r="H92" s="37"/>
      <c r="I92" s="37"/>
      <c r="J92" s="37"/>
      <c r="K92" s="37"/>
      <c r="L92" s="59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</row>
    <row r="93" s="2" customFormat="1" ht="15.15" customHeight="1">
      <c r="A93" s="37"/>
      <c r="B93" s="38"/>
      <c r="C93" s="31" t="s">
        <v>23</v>
      </c>
      <c r="D93" s="37"/>
      <c r="E93" s="37"/>
      <c r="F93" s="26" t="str">
        <f>E17</f>
        <v>Univerzita Mateja Bela v Banskej Bystrici</v>
      </c>
      <c r="G93" s="37"/>
      <c r="H93" s="37"/>
      <c r="I93" s="31" t="s">
        <v>29</v>
      </c>
      <c r="J93" s="35" t="str">
        <f>E23</f>
        <v>Insvet s.r.o.,Koeice</v>
      </c>
      <c r="K93" s="37"/>
      <c r="L93" s="59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</row>
    <row r="94" s="2" customFormat="1" ht="15.15" customHeight="1">
      <c r="A94" s="37"/>
      <c r="B94" s="38"/>
      <c r="C94" s="31" t="s">
        <v>27</v>
      </c>
      <c r="D94" s="37"/>
      <c r="E94" s="37"/>
      <c r="F94" s="26" t="str">
        <f>IF(E20="","",E20)</f>
        <v>Vyplň údaj</v>
      </c>
      <c r="G94" s="37"/>
      <c r="H94" s="37"/>
      <c r="I94" s="31" t="s">
        <v>32</v>
      </c>
      <c r="J94" s="35" t="str">
        <f>E26</f>
        <v xml:space="preserve"> </v>
      </c>
      <c r="K94" s="37"/>
      <c r="L94" s="59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</row>
    <row r="95" s="2" customFormat="1" ht="10.32" customHeight="1">
      <c r="A95" s="37"/>
      <c r="B95" s="38"/>
      <c r="C95" s="37"/>
      <c r="D95" s="37"/>
      <c r="E95" s="37"/>
      <c r="F95" s="37"/>
      <c r="G95" s="37"/>
      <c r="H95" s="37"/>
      <c r="I95" s="37"/>
      <c r="J95" s="37"/>
      <c r="K95" s="37"/>
      <c r="L95" s="59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</row>
    <row r="96" s="2" customFormat="1" ht="29.28" customHeight="1">
      <c r="A96" s="37"/>
      <c r="B96" s="38"/>
      <c r="C96" s="155" t="s">
        <v>231</v>
      </c>
      <c r="D96" s="147"/>
      <c r="E96" s="147"/>
      <c r="F96" s="147"/>
      <c r="G96" s="147"/>
      <c r="H96" s="147"/>
      <c r="I96" s="147"/>
      <c r="J96" s="156" t="s">
        <v>232</v>
      </c>
      <c r="K96" s="147"/>
      <c r="L96" s="59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</row>
    <row r="97" s="2" customFormat="1" ht="10.32" customHeight="1">
      <c r="A97" s="37"/>
      <c r="B97" s="38"/>
      <c r="C97" s="37"/>
      <c r="D97" s="37"/>
      <c r="E97" s="37"/>
      <c r="F97" s="37"/>
      <c r="G97" s="37"/>
      <c r="H97" s="37"/>
      <c r="I97" s="37"/>
      <c r="J97" s="37"/>
      <c r="K97" s="37"/>
      <c r="L97" s="59"/>
      <c r="S97" s="37"/>
      <c r="T97" s="37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</row>
    <row r="98" s="2" customFormat="1" ht="22.8" customHeight="1">
      <c r="A98" s="37"/>
      <c r="B98" s="38"/>
      <c r="C98" s="157" t="s">
        <v>233</v>
      </c>
      <c r="D98" s="37"/>
      <c r="E98" s="37"/>
      <c r="F98" s="37"/>
      <c r="G98" s="37"/>
      <c r="H98" s="37"/>
      <c r="I98" s="37"/>
      <c r="J98" s="100">
        <f>J133</f>
        <v>0</v>
      </c>
      <c r="K98" s="37"/>
      <c r="L98" s="59"/>
      <c r="S98" s="37"/>
      <c r="T98" s="37"/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  <c r="AU98" s="18" t="s">
        <v>234</v>
      </c>
    </row>
    <row r="99" s="9" customFormat="1" ht="24.96" customHeight="1">
      <c r="A99" s="9"/>
      <c r="B99" s="158"/>
      <c r="C99" s="9"/>
      <c r="D99" s="159" t="s">
        <v>3215</v>
      </c>
      <c r="E99" s="160"/>
      <c r="F99" s="160"/>
      <c r="G99" s="160"/>
      <c r="H99" s="160"/>
      <c r="I99" s="160"/>
      <c r="J99" s="161">
        <f>J134</f>
        <v>0</v>
      </c>
      <c r="K99" s="9"/>
      <c r="L99" s="158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</row>
    <row r="100" s="9" customFormat="1" ht="24.96" customHeight="1">
      <c r="A100" s="9"/>
      <c r="B100" s="158"/>
      <c r="C100" s="9"/>
      <c r="D100" s="159" t="s">
        <v>4567</v>
      </c>
      <c r="E100" s="160"/>
      <c r="F100" s="160"/>
      <c r="G100" s="160"/>
      <c r="H100" s="160"/>
      <c r="I100" s="160"/>
      <c r="J100" s="161">
        <f>J165</f>
        <v>0</v>
      </c>
      <c r="K100" s="9"/>
      <c r="L100" s="158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</row>
    <row r="101" s="9" customFormat="1" ht="24.96" customHeight="1">
      <c r="A101" s="9"/>
      <c r="B101" s="158"/>
      <c r="C101" s="9"/>
      <c r="D101" s="159" t="s">
        <v>3217</v>
      </c>
      <c r="E101" s="160"/>
      <c r="F101" s="160"/>
      <c r="G101" s="160"/>
      <c r="H101" s="160"/>
      <c r="I101" s="160"/>
      <c r="J101" s="161">
        <f>J193</f>
        <v>0</v>
      </c>
      <c r="K101" s="9"/>
      <c r="L101" s="158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</row>
    <row r="102" s="2" customFormat="1" ht="21.84" customHeight="1">
      <c r="A102" s="37"/>
      <c r="B102" s="38"/>
      <c r="C102" s="37"/>
      <c r="D102" s="37"/>
      <c r="E102" s="37"/>
      <c r="F102" s="37"/>
      <c r="G102" s="37"/>
      <c r="H102" s="37"/>
      <c r="I102" s="37"/>
      <c r="J102" s="37"/>
      <c r="K102" s="37"/>
      <c r="L102" s="59"/>
      <c r="S102" s="37"/>
      <c r="T102" s="37"/>
      <c r="U102" s="37"/>
      <c r="V102" s="37"/>
      <c r="W102" s="37"/>
      <c r="X102" s="37"/>
      <c r="Y102" s="37"/>
      <c r="Z102" s="37"/>
      <c r="AA102" s="37"/>
      <c r="AB102" s="37"/>
      <c r="AC102" s="37"/>
      <c r="AD102" s="37"/>
      <c r="AE102" s="37"/>
    </row>
    <row r="103" s="2" customFormat="1" ht="6.96" customHeight="1">
      <c r="A103" s="37"/>
      <c r="B103" s="38"/>
      <c r="C103" s="37"/>
      <c r="D103" s="37"/>
      <c r="E103" s="37"/>
      <c r="F103" s="37"/>
      <c r="G103" s="37"/>
      <c r="H103" s="37"/>
      <c r="I103" s="37"/>
      <c r="J103" s="37"/>
      <c r="K103" s="37"/>
      <c r="L103" s="59"/>
      <c r="S103" s="37"/>
      <c r="T103" s="37"/>
      <c r="U103" s="37"/>
      <c r="V103" s="37"/>
      <c r="W103" s="37"/>
      <c r="X103" s="37"/>
      <c r="Y103" s="37"/>
      <c r="Z103" s="37"/>
      <c r="AA103" s="37"/>
      <c r="AB103" s="37"/>
      <c r="AC103" s="37"/>
      <c r="AD103" s="37"/>
      <c r="AE103" s="37"/>
    </row>
    <row r="104" s="2" customFormat="1" ht="29.28" customHeight="1">
      <c r="A104" s="37"/>
      <c r="B104" s="38"/>
      <c r="C104" s="157" t="s">
        <v>259</v>
      </c>
      <c r="D104" s="37"/>
      <c r="E104" s="37"/>
      <c r="F104" s="37"/>
      <c r="G104" s="37"/>
      <c r="H104" s="37"/>
      <c r="I104" s="37"/>
      <c r="J104" s="166">
        <f>ROUND(J105 + J106 + J107 + J108 + J109 + J110,2)</f>
        <v>0</v>
      </c>
      <c r="K104" s="37"/>
      <c r="L104" s="59"/>
      <c r="N104" s="167" t="s">
        <v>39</v>
      </c>
      <c r="S104" s="37"/>
      <c r="T104" s="37"/>
      <c r="U104" s="37"/>
      <c r="V104" s="37"/>
      <c r="W104" s="37"/>
      <c r="X104" s="37"/>
      <c r="Y104" s="37"/>
      <c r="Z104" s="37"/>
      <c r="AA104" s="37"/>
      <c r="AB104" s="37"/>
      <c r="AC104" s="37"/>
      <c r="AD104" s="37"/>
      <c r="AE104" s="37"/>
    </row>
    <row r="105" s="2" customFormat="1" ht="18" customHeight="1">
      <c r="A105" s="37"/>
      <c r="B105" s="168"/>
      <c r="C105" s="169"/>
      <c r="D105" s="170" t="s">
        <v>260</v>
      </c>
      <c r="E105" s="171"/>
      <c r="F105" s="171"/>
      <c r="G105" s="169"/>
      <c r="H105" s="169"/>
      <c r="I105" s="169"/>
      <c r="J105" s="172">
        <v>0</v>
      </c>
      <c r="K105" s="169"/>
      <c r="L105" s="173"/>
      <c r="M105" s="174"/>
      <c r="N105" s="175" t="s">
        <v>41</v>
      </c>
      <c r="O105" s="174"/>
      <c r="P105" s="174"/>
      <c r="Q105" s="174"/>
      <c r="R105" s="174"/>
      <c r="S105" s="169"/>
      <c r="T105" s="169"/>
      <c r="U105" s="169"/>
      <c r="V105" s="169"/>
      <c r="W105" s="169"/>
      <c r="X105" s="169"/>
      <c r="Y105" s="169"/>
      <c r="Z105" s="169"/>
      <c r="AA105" s="169"/>
      <c r="AB105" s="169"/>
      <c r="AC105" s="169"/>
      <c r="AD105" s="169"/>
      <c r="AE105" s="169"/>
      <c r="AF105" s="174"/>
      <c r="AG105" s="174"/>
      <c r="AH105" s="174"/>
      <c r="AI105" s="174"/>
      <c r="AJ105" s="174"/>
      <c r="AK105" s="174"/>
      <c r="AL105" s="174"/>
      <c r="AM105" s="174"/>
      <c r="AN105" s="174"/>
      <c r="AO105" s="174"/>
      <c r="AP105" s="174"/>
      <c r="AQ105" s="174"/>
      <c r="AR105" s="174"/>
      <c r="AS105" s="174"/>
      <c r="AT105" s="174"/>
      <c r="AU105" s="174"/>
      <c r="AV105" s="174"/>
      <c r="AW105" s="174"/>
      <c r="AX105" s="174"/>
      <c r="AY105" s="176" t="s">
        <v>261</v>
      </c>
      <c r="AZ105" s="174"/>
      <c r="BA105" s="174"/>
      <c r="BB105" s="174"/>
      <c r="BC105" s="174"/>
      <c r="BD105" s="174"/>
      <c r="BE105" s="177">
        <f>IF(N105="základná",J105,0)</f>
        <v>0</v>
      </c>
      <c r="BF105" s="177">
        <f>IF(N105="znížená",J105,0)</f>
        <v>0</v>
      </c>
      <c r="BG105" s="177">
        <f>IF(N105="zákl. prenesená",J105,0)</f>
        <v>0</v>
      </c>
      <c r="BH105" s="177">
        <f>IF(N105="zníž. prenesená",J105,0)</f>
        <v>0</v>
      </c>
      <c r="BI105" s="177">
        <f>IF(N105="nulová",J105,0)</f>
        <v>0</v>
      </c>
      <c r="BJ105" s="176" t="s">
        <v>87</v>
      </c>
      <c r="BK105" s="174"/>
      <c r="BL105" s="174"/>
      <c r="BM105" s="174"/>
    </row>
    <row r="106" s="2" customFormat="1" ht="18" customHeight="1">
      <c r="A106" s="37"/>
      <c r="B106" s="168"/>
      <c r="C106" s="169"/>
      <c r="D106" s="170" t="s">
        <v>262</v>
      </c>
      <c r="E106" s="171"/>
      <c r="F106" s="171"/>
      <c r="G106" s="169"/>
      <c r="H106" s="169"/>
      <c r="I106" s="169"/>
      <c r="J106" s="172">
        <v>0</v>
      </c>
      <c r="K106" s="169"/>
      <c r="L106" s="173"/>
      <c r="M106" s="174"/>
      <c r="N106" s="175" t="s">
        <v>41</v>
      </c>
      <c r="O106" s="174"/>
      <c r="P106" s="174"/>
      <c r="Q106" s="174"/>
      <c r="R106" s="174"/>
      <c r="S106" s="169"/>
      <c r="T106" s="169"/>
      <c r="U106" s="169"/>
      <c r="V106" s="169"/>
      <c r="W106" s="169"/>
      <c r="X106" s="169"/>
      <c r="Y106" s="169"/>
      <c r="Z106" s="169"/>
      <c r="AA106" s="169"/>
      <c r="AB106" s="169"/>
      <c r="AC106" s="169"/>
      <c r="AD106" s="169"/>
      <c r="AE106" s="169"/>
      <c r="AF106" s="174"/>
      <c r="AG106" s="174"/>
      <c r="AH106" s="174"/>
      <c r="AI106" s="174"/>
      <c r="AJ106" s="174"/>
      <c r="AK106" s="174"/>
      <c r="AL106" s="174"/>
      <c r="AM106" s="174"/>
      <c r="AN106" s="174"/>
      <c r="AO106" s="174"/>
      <c r="AP106" s="174"/>
      <c r="AQ106" s="174"/>
      <c r="AR106" s="174"/>
      <c r="AS106" s="174"/>
      <c r="AT106" s="174"/>
      <c r="AU106" s="174"/>
      <c r="AV106" s="174"/>
      <c r="AW106" s="174"/>
      <c r="AX106" s="174"/>
      <c r="AY106" s="176" t="s">
        <v>261</v>
      </c>
      <c r="AZ106" s="174"/>
      <c r="BA106" s="174"/>
      <c r="BB106" s="174"/>
      <c r="BC106" s="174"/>
      <c r="BD106" s="174"/>
      <c r="BE106" s="177">
        <f>IF(N106="základná",J106,0)</f>
        <v>0</v>
      </c>
      <c r="BF106" s="177">
        <f>IF(N106="znížená",J106,0)</f>
        <v>0</v>
      </c>
      <c r="BG106" s="177">
        <f>IF(N106="zákl. prenesená",J106,0)</f>
        <v>0</v>
      </c>
      <c r="BH106" s="177">
        <f>IF(N106="zníž. prenesená",J106,0)</f>
        <v>0</v>
      </c>
      <c r="BI106" s="177">
        <f>IF(N106="nulová",J106,0)</f>
        <v>0</v>
      </c>
      <c r="BJ106" s="176" t="s">
        <v>87</v>
      </c>
      <c r="BK106" s="174"/>
      <c r="BL106" s="174"/>
      <c r="BM106" s="174"/>
    </row>
    <row r="107" s="2" customFormat="1" ht="18" customHeight="1">
      <c r="A107" s="37"/>
      <c r="B107" s="168"/>
      <c r="C107" s="169"/>
      <c r="D107" s="170" t="s">
        <v>263</v>
      </c>
      <c r="E107" s="171"/>
      <c r="F107" s="171"/>
      <c r="G107" s="169"/>
      <c r="H107" s="169"/>
      <c r="I107" s="169"/>
      <c r="J107" s="172">
        <v>0</v>
      </c>
      <c r="K107" s="169"/>
      <c r="L107" s="173"/>
      <c r="M107" s="174"/>
      <c r="N107" s="175" t="s">
        <v>41</v>
      </c>
      <c r="O107" s="174"/>
      <c r="P107" s="174"/>
      <c r="Q107" s="174"/>
      <c r="R107" s="174"/>
      <c r="S107" s="169"/>
      <c r="T107" s="169"/>
      <c r="U107" s="169"/>
      <c r="V107" s="169"/>
      <c r="W107" s="169"/>
      <c r="X107" s="169"/>
      <c r="Y107" s="169"/>
      <c r="Z107" s="169"/>
      <c r="AA107" s="169"/>
      <c r="AB107" s="169"/>
      <c r="AC107" s="169"/>
      <c r="AD107" s="169"/>
      <c r="AE107" s="169"/>
      <c r="AF107" s="174"/>
      <c r="AG107" s="174"/>
      <c r="AH107" s="174"/>
      <c r="AI107" s="174"/>
      <c r="AJ107" s="174"/>
      <c r="AK107" s="174"/>
      <c r="AL107" s="174"/>
      <c r="AM107" s="174"/>
      <c r="AN107" s="174"/>
      <c r="AO107" s="174"/>
      <c r="AP107" s="174"/>
      <c r="AQ107" s="174"/>
      <c r="AR107" s="174"/>
      <c r="AS107" s="174"/>
      <c r="AT107" s="174"/>
      <c r="AU107" s="174"/>
      <c r="AV107" s="174"/>
      <c r="AW107" s="174"/>
      <c r="AX107" s="174"/>
      <c r="AY107" s="176" t="s">
        <v>261</v>
      </c>
      <c r="AZ107" s="174"/>
      <c r="BA107" s="174"/>
      <c r="BB107" s="174"/>
      <c r="BC107" s="174"/>
      <c r="BD107" s="174"/>
      <c r="BE107" s="177">
        <f>IF(N107="základná",J107,0)</f>
        <v>0</v>
      </c>
      <c r="BF107" s="177">
        <f>IF(N107="znížená",J107,0)</f>
        <v>0</v>
      </c>
      <c r="BG107" s="177">
        <f>IF(N107="zákl. prenesená",J107,0)</f>
        <v>0</v>
      </c>
      <c r="BH107" s="177">
        <f>IF(N107="zníž. prenesená",J107,0)</f>
        <v>0</v>
      </c>
      <c r="BI107" s="177">
        <f>IF(N107="nulová",J107,0)</f>
        <v>0</v>
      </c>
      <c r="BJ107" s="176" t="s">
        <v>87</v>
      </c>
      <c r="BK107" s="174"/>
      <c r="BL107" s="174"/>
      <c r="BM107" s="174"/>
    </row>
    <row r="108" s="2" customFormat="1" ht="18" customHeight="1">
      <c r="A108" s="37"/>
      <c r="B108" s="168"/>
      <c r="C108" s="169"/>
      <c r="D108" s="170" t="s">
        <v>264</v>
      </c>
      <c r="E108" s="171"/>
      <c r="F108" s="171"/>
      <c r="G108" s="169"/>
      <c r="H108" s="169"/>
      <c r="I108" s="169"/>
      <c r="J108" s="172">
        <v>0</v>
      </c>
      <c r="K108" s="169"/>
      <c r="L108" s="173"/>
      <c r="M108" s="174"/>
      <c r="N108" s="175" t="s">
        <v>41</v>
      </c>
      <c r="O108" s="174"/>
      <c r="P108" s="174"/>
      <c r="Q108" s="174"/>
      <c r="R108" s="174"/>
      <c r="S108" s="169"/>
      <c r="T108" s="169"/>
      <c r="U108" s="169"/>
      <c r="V108" s="169"/>
      <c r="W108" s="169"/>
      <c r="X108" s="169"/>
      <c r="Y108" s="169"/>
      <c r="Z108" s="169"/>
      <c r="AA108" s="169"/>
      <c r="AB108" s="169"/>
      <c r="AC108" s="169"/>
      <c r="AD108" s="169"/>
      <c r="AE108" s="169"/>
      <c r="AF108" s="174"/>
      <c r="AG108" s="174"/>
      <c r="AH108" s="174"/>
      <c r="AI108" s="174"/>
      <c r="AJ108" s="174"/>
      <c r="AK108" s="174"/>
      <c r="AL108" s="174"/>
      <c r="AM108" s="174"/>
      <c r="AN108" s="174"/>
      <c r="AO108" s="174"/>
      <c r="AP108" s="174"/>
      <c r="AQ108" s="174"/>
      <c r="AR108" s="174"/>
      <c r="AS108" s="174"/>
      <c r="AT108" s="174"/>
      <c r="AU108" s="174"/>
      <c r="AV108" s="174"/>
      <c r="AW108" s="174"/>
      <c r="AX108" s="174"/>
      <c r="AY108" s="176" t="s">
        <v>261</v>
      </c>
      <c r="AZ108" s="174"/>
      <c r="BA108" s="174"/>
      <c r="BB108" s="174"/>
      <c r="BC108" s="174"/>
      <c r="BD108" s="174"/>
      <c r="BE108" s="177">
        <f>IF(N108="základná",J108,0)</f>
        <v>0</v>
      </c>
      <c r="BF108" s="177">
        <f>IF(N108="znížená",J108,0)</f>
        <v>0</v>
      </c>
      <c r="BG108" s="177">
        <f>IF(N108="zákl. prenesená",J108,0)</f>
        <v>0</v>
      </c>
      <c r="BH108" s="177">
        <f>IF(N108="zníž. prenesená",J108,0)</f>
        <v>0</v>
      </c>
      <c r="BI108" s="177">
        <f>IF(N108="nulová",J108,0)</f>
        <v>0</v>
      </c>
      <c r="BJ108" s="176" t="s">
        <v>87</v>
      </c>
      <c r="BK108" s="174"/>
      <c r="BL108" s="174"/>
      <c r="BM108" s="174"/>
    </row>
    <row r="109" s="2" customFormat="1" ht="18" customHeight="1">
      <c r="A109" s="37"/>
      <c r="B109" s="168"/>
      <c r="C109" s="169"/>
      <c r="D109" s="170" t="s">
        <v>265</v>
      </c>
      <c r="E109" s="171"/>
      <c r="F109" s="171"/>
      <c r="G109" s="169"/>
      <c r="H109" s="169"/>
      <c r="I109" s="169"/>
      <c r="J109" s="172">
        <v>0</v>
      </c>
      <c r="K109" s="169"/>
      <c r="L109" s="173"/>
      <c r="M109" s="174"/>
      <c r="N109" s="175" t="s">
        <v>41</v>
      </c>
      <c r="O109" s="174"/>
      <c r="P109" s="174"/>
      <c r="Q109" s="174"/>
      <c r="R109" s="174"/>
      <c r="S109" s="169"/>
      <c r="T109" s="169"/>
      <c r="U109" s="169"/>
      <c r="V109" s="169"/>
      <c r="W109" s="169"/>
      <c r="X109" s="169"/>
      <c r="Y109" s="169"/>
      <c r="Z109" s="169"/>
      <c r="AA109" s="169"/>
      <c r="AB109" s="169"/>
      <c r="AC109" s="169"/>
      <c r="AD109" s="169"/>
      <c r="AE109" s="169"/>
      <c r="AF109" s="174"/>
      <c r="AG109" s="174"/>
      <c r="AH109" s="174"/>
      <c r="AI109" s="174"/>
      <c r="AJ109" s="174"/>
      <c r="AK109" s="174"/>
      <c r="AL109" s="174"/>
      <c r="AM109" s="174"/>
      <c r="AN109" s="174"/>
      <c r="AO109" s="174"/>
      <c r="AP109" s="174"/>
      <c r="AQ109" s="174"/>
      <c r="AR109" s="174"/>
      <c r="AS109" s="174"/>
      <c r="AT109" s="174"/>
      <c r="AU109" s="174"/>
      <c r="AV109" s="174"/>
      <c r="AW109" s="174"/>
      <c r="AX109" s="174"/>
      <c r="AY109" s="176" t="s">
        <v>261</v>
      </c>
      <c r="AZ109" s="174"/>
      <c r="BA109" s="174"/>
      <c r="BB109" s="174"/>
      <c r="BC109" s="174"/>
      <c r="BD109" s="174"/>
      <c r="BE109" s="177">
        <f>IF(N109="základná",J109,0)</f>
        <v>0</v>
      </c>
      <c r="BF109" s="177">
        <f>IF(N109="znížená",J109,0)</f>
        <v>0</v>
      </c>
      <c r="BG109" s="177">
        <f>IF(N109="zákl. prenesená",J109,0)</f>
        <v>0</v>
      </c>
      <c r="BH109" s="177">
        <f>IF(N109="zníž. prenesená",J109,0)</f>
        <v>0</v>
      </c>
      <c r="BI109" s="177">
        <f>IF(N109="nulová",J109,0)</f>
        <v>0</v>
      </c>
      <c r="BJ109" s="176" t="s">
        <v>87</v>
      </c>
      <c r="BK109" s="174"/>
      <c r="BL109" s="174"/>
      <c r="BM109" s="174"/>
    </row>
    <row r="110" s="2" customFormat="1" ht="18" customHeight="1">
      <c r="A110" s="37"/>
      <c r="B110" s="168"/>
      <c r="C110" s="169"/>
      <c r="D110" s="171" t="s">
        <v>266</v>
      </c>
      <c r="E110" s="169"/>
      <c r="F110" s="169"/>
      <c r="G110" s="169"/>
      <c r="H110" s="169"/>
      <c r="I110" s="169"/>
      <c r="J110" s="172">
        <f>ROUND(J32*T110,2)</f>
        <v>0</v>
      </c>
      <c r="K110" s="169"/>
      <c r="L110" s="173"/>
      <c r="M110" s="174"/>
      <c r="N110" s="175" t="s">
        <v>41</v>
      </c>
      <c r="O110" s="174"/>
      <c r="P110" s="174"/>
      <c r="Q110" s="174"/>
      <c r="R110" s="174"/>
      <c r="S110" s="169"/>
      <c r="T110" s="169"/>
      <c r="U110" s="169"/>
      <c r="V110" s="169"/>
      <c r="W110" s="169"/>
      <c r="X110" s="169"/>
      <c r="Y110" s="169"/>
      <c r="Z110" s="169"/>
      <c r="AA110" s="169"/>
      <c r="AB110" s="169"/>
      <c r="AC110" s="169"/>
      <c r="AD110" s="169"/>
      <c r="AE110" s="169"/>
      <c r="AF110" s="174"/>
      <c r="AG110" s="174"/>
      <c r="AH110" s="174"/>
      <c r="AI110" s="174"/>
      <c r="AJ110" s="174"/>
      <c r="AK110" s="174"/>
      <c r="AL110" s="174"/>
      <c r="AM110" s="174"/>
      <c r="AN110" s="174"/>
      <c r="AO110" s="174"/>
      <c r="AP110" s="174"/>
      <c r="AQ110" s="174"/>
      <c r="AR110" s="174"/>
      <c r="AS110" s="174"/>
      <c r="AT110" s="174"/>
      <c r="AU110" s="174"/>
      <c r="AV110" s="174"/>
      <c r="AW110" s="174"/>
      <c r="AX110" s="174"/>
      <c r="AY110" s="176" t="s">
        <v>267</v>
      </c>
      <c r="AZ110" s="174"/>
      <c r="BA110" s="174"/>
      <c r="BB110" s="174"/>
      <c r="BC110" s="174"/>
      <c r="BD110" s="174"/>
      <c r="BE110" s="177">
        <f>IF(N110="základná",J110,0)</f>
        <v>0</v>
      </c>
      <c r="BF110" s="177">
        <f>IF(N110="znížená",J110,0)</f>
        <v>0</v>
      </c>
      <c r="BG110" s="177">
        <f>IF(N110="zákl. prenesená",J110,0)</f>
        <v>0</v>
      </c>
      <c r="BH110" s="177">
        <f>IF(N110="zníž. prenesená",J110,0)</f>
        <v>0</v>
      </c>
      <c r="BI110" s="177">
        <f>IF(N110="nulová",J110,0)</f>
        <v>0</v>
      </c>
      <c r="BJ110" s="176" t="s">
        <v>87</v>
      </c>
      <c r="BK110" s="174"/>
      <c r="BL110" s="174"/>
      <c r="BM110" s="174"/>
    </row>
    <row r="111" s="2" customFormat="1">
      <c r="A111" s="37"/>
      <c r="B111" s="38"/>
      <c r="C111" s="37"/>
      <c r="D111" s="37"/>
      <c r="E111" s="37"/>
      <c r="F111" s="37"/>
      <c r="G111" s="37"/>
      <c r="H111" s="37"/>
      <c r="I111" s="37"/>
      <c r="J111" s="37"/>
      <c r="K111" s="37"/>
      <c r="L111" s="59"/>
      <c r="S111" s="37"/>
      <c r="T111" s="37"/>
      <c r="U111" s="37"/>
      <c r="V111" s="37"/>
      <c r="W111" s="37"/>
      <c r="X111" s="37"/>
      <c r="Y111" s="37"/>
      <c r="Z111" s="37"/>
      <c r="AA111" s="37"/>
      <c r="AB111" s="37"/>
      <c r="AC111" s="37"/>
      <c r="AD111" s="37"/>
      <c r="AE111" s="37"/>
    </row>
    <row r="112" s="2" customFormat="1" ht="29.28" customHeight="1">
      <c r="A112" s="37"/>
      <c r="B112" s="38"/>
      <c r="C112" s="178" t="s">
        <v>268</v>
      </c>
      <c r="D112" s="147"/>
      <c r="E112" s="147"/>
      <c r="F112" s="147"/>
      <c r="G112" s="147"/>
      <c r="H112" s="147"/>
      <c r="I112" s="147"/>
      <c r="J112" s="179">
        <f>ROUND(J98+J104,2)</f>
        <v>0</v>
      </c>
      <c r="K112" s="147"/>
      <c r="L112" s="59"/>
      <c r="S112" s="37"/>
      <c r="T112" s="37"/>
      <c r="U112" s="37"/>
      <c r="V112" s="37"/>
      <c r="W112" s="37"/>
      <c r="X112" s="37"/>
      <c r="Y112" s="37"/>
      <c r="Z112" s="37"/>
      <c r="AA112" s="37"/>
      <c r="AB112" s="37"/>
      <c r="AC112" s="37"/>
      <c r="AD112" s="37"/>
      <c r="AE112" s="37"/>
    </row>
    <row r="113" s="2" customFormat="1" ht="6.96" customHeight="1">
      <c r="A113" s="37"/>
      <c r="B113" s="64"/>
      <c r="C113" s="65"/>
      <c r="D113" s="65"/>
      <c r="E113" s="65"/>
      <c r="F113" s="65"/>
      <c r="G113" s="65"/>
      <c r="H113" s="65"/>
      <c r="I113" s="65"/>
      <c r="J113" s="65"/>
      <c r="K113" s="65"/>
      <c r="L113" s="59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37"/>
    </row>
    <row r="117" s="2" customFormat="1" ht="6.96" customHeight="1">
      <c r="A117" s="37"/>
      <c r="B117" s="66"/>
      <c r="C117" s="67"/>
      <c r="D117" s="67"/>
      <c r="E117" s="67"/>
      <c r="F117" s="67"/>
      <c r="G117" s="67"/>
      <c r="H117" s="67"/>
      <c r="I117" s="67"/>
      <c r="J117" s="67"/>
      <c r="K117" s="67"/>
      <c r="L117" s="59"/>
      <c r="S117" s="37"/>
      <c r="T117" s="37"/>
      <c r="U117" s="37"/>
      <c r="V117" s="37"/>
      <c r="W117" s="37"/>
      <c r="X117" s="37"/>
      <c r="Y117" s="37"/>
      <c r="Z117" s="37"/>
      <c r="AA117" s="37"/>
      <c r="AB117" s="37"/>
      <c r="AC117" s="37"/>
      <c r="AD117" s="37"/>
      <c r="AE117" s="37"/>
    </row>
    <row r="118" s="2" customFormat="1" ht="24.96" customHeight="1">
      <c r="A118" s="37"/>
      <c r="B118" s="38"/>
      <c r="C118" s="22" t="s">
        <v>269</v>
      </c>
      <c r="D118" s="37"/>
      <c r="E118" s="37"/>
      <c r="F118" s="37"/>
      <c r="G118" s="37"/>
      <c r="H118" s="37"/>
      <c r="I118" s="37"/>
      <c r="J118" s="37"/>
      <c r="K118" s="37"/>
      <c r="L118" s="59"/>
      <c r="S118" s="37"/>
      <c r="T118" s="37"/>
      <c r="U118" s="37"/>
      <c r="V118" s="37"/>
      <c r="W118" s="37"/>
      <c r="X118" s="37"/>
      <c r="Y118" s="37"/>
      <c r="Z118" s="37"/>
      <c r="AA118" s="37"/>
      <c r="AB118" s="37"/>
      <c r="AC118" s="37"/>
      <c r="AD118" s="37"/>
      <c r="AE118" s="37"/>
    </row>
    <row r="119" s="2" customFormat="1" ht="6.96" customHeight="1">
      <c r="A119" s="37"/>
      <c r="B119" s="38"/>
      <c r="C119" s="37"/>
      <c r="D119" s="37"/>
      <c r="E119" s="37"/>
      <c r="F119" s="37"/>
      <c r="G119" s="37"/>
      <c r="H119" s="37"/>
      <c r="I119" s="37"/>
      <c r="J119" s="37"/>
      <c r="K119" s="37"/>
      <c r="L119" s="59"/>
      <c r="S119" s="37"/>
      <c r="T119" s="37"/>
      <c r="U119" s="37"/>
      <c r="V119" s="37"/>
      <c r="W119" s="37"/>
      <c r="X119" s="37"/>
      <c r="Y119" s="37"/>
      <c r="Z119" s="37"/>
      <c r="AA119" s="37"/>
      <c r="AB119" s="37"/>
      <c r="AC119" s="37"/>
      <c r="AD119" s="37"/>
      <c r="AE119" s="37"/>
    </row>
    <row r="120" s="2" customFormat="1" ht="12" customHeight="1">
      <c r="A120" s="37"/>
      <c r="B120" s="38"/>
      <c r="C120" s="31" t="s">
        <v>15</v>
      </c>
      <c r="D120" s="37"/>
      <c r="E120" s="37"/>
      <c r="F120" s="37"/>
      <c r="G120" s="37"/>
      <c r="H120" s="37"/>
      <c r="I120" s="37"/>
      <c r="J120" s="37"/>
      <c r="K120" s="37"/>
      <c r="L120" s="59"/>
      <c r="S120" s="37"/>
      <c r="T120" s="37"/>
      <c r="U120" s="37"/>
      <c r="V120" s="37"/>
      <c r="W120" s="37"/>
      <c r="X120" s="37"/>
      <c r="Y120" s="37"/>
      <c r="Z120" s="37"/>
      <c r="AA120" s="37"/>
      <c r="AB120" s="37"/>
      <c r="AC120" s="37"/>
      <c r="AD120" s="37"/>
      <c r="AE120" s="37"/>
    </row>
    <row r="121" s="2" customFormat="1" ht="26.25" customHeight="1">
      <c r="A121" s="37"/>
      <c r="B121" s="38"/>
      <c r="C121" s="37"/>
      <c r="D121" s="37"/>
      <c r="E121" s="134" t="str">
        <f>E7</f>
        <v>Komplexná rekonštrukcia a realizácia nadstavby budovy študenského domova4,Tr. SNP53,Banská Bystrica</v>
      </c>
      <c r="F121" s="31"/>
      <c r="G121" s="31"/>
      <c r="H121" s="31"/>
      <c r="I121" s="37"/>
      <c r="J121" s="37"/>
      <c r="K121" s="37"/>
      <c r="L121" s="59"/>
      <c r="S121" s="37"/>
      <c r="T121" s="37"/>
      <c r="U121" s="37"/>
      <c r="V121" s="37"/>
      <c r="W121" s="37"/>
      <c r="X121" s="37"/>
      <c r="Y121" s="37"/>
      <c r="Z121" s="37"/>
      <c r="AA121" s="37"/>
      <c r="AB121" s="37"/>
      <c r="AC121" s="37"/>
      <c r="AD121" s="37"/>
      <c r="AE121" s="37"/>
    </row>
    <row r="122" s="1" customFormat="1" ht="12" customHeight="1">
      <c r="B122" s="21"/>
      <c r="C122" s="31" t="s">
        <v>222</v>
      </c>
      <c r="L122" s="21"/>
    </row>
    <row r="123" s="2" customFormat="1" ht="16.5" customHeight="1">
      <c r="A123" s="37"/>
      <c r="B123" s="38"/>
      <c r="C123" s="37"/>
      <c r="D123" s="37"/>
      <c r="E123" s="134" t="s">
        <v>5317</v>
      </c>
      <c r="F123" s="37"/>
      <c r="G123" s="37"/>
      <c r="H123" s="37"/>
      <c r="I123" s="37"/>
      <c r="J123" s="37"/>
      <c r="K123" s="37"/>
      <c r="L123" s="59"/>
      <c r="S123" s="37"/>
      <c r="T123" s="37"/>
      <c r="U123" s="37"/>
      <c r="V123" s="37"/>
      <c r="W123" s="37"/>
      <c r="X123" s="37"/>
      <c r="Y123" s="37"/>
      <c r="Z123" s="37"/>
      <c r="AA123" s="37"/>
      <c r="AB123" s="37"/>
      <c r="AC123" s="37"/>
      <c r="AD123" s="37"/>
      <c r="AE123" s="37"/>
    </row>
    <row r="124" s="2" customFormat="1" ht="12" customHeight="1">
      <c r="A124" s="37"/>
      <c r="B124" s="38"/>
      <c r="C124" s="31" t="s">
        <v>224</v>
      </c>
      <c r="D124" s="37"/>
      <c r="E124" s="37"/>
      <c r="F124" s="37"/>
      <c r="G124" s="37"/>
      <c r="H124" s="37"/>
      <c r="I124" s="37"/>
      <c r="J124" s="37"/>
      <c r="K124" s="37"/>
      <c r="L124" s="59"/>
      <c r="S124" s="37"/>
      <c r="T124" s="37"/>
      <c r="U124" s="37"/>
      <c r="V124" s="37"/>
      <c r="W124" s="37"/>
      <c r="X124" s="37"/>
      <c r="Y124" s="37"/>
      <c r="Z124" s="37"/>
      <c r="AA124" s="37"/>
      <c r="AB124" s="37"/>
      <c r="AC124" s="37"/>
      <c r="AD124" s="37"/>
      <c r="AE124" s="37"/>
    </row>
    <row r="125" s="2" customFormat="1" ht="16.5" customHeight="1">
      <c r="A125" s="37"/>
      <c r="B125" s="38"/>
      <c r="C125" s="37"/>
      <c r="D125" s="37"/>
      <c r="E125" s="71" t="str">
        <f>E11</f>
        <v>eps - EPS</v>
      </c>
      <c r="F125" s="37"/>
      <c r="G125" s="37"/>
      <c r="H125" s="37"/>
      <c r="I125" s="37"/>
      <c r="J125" s="37"/>
      <c r="K125" s="37"/>
      <c r="L125" s="59"/>
      <c r="S125" s="37"/>
      <c r="T125" s="37"/>
      <c r="U125" s="37"/>
      <c r="V125" s="37"/>
      <c r="W125" s="37"/>
      <c r="X125" s="37"/>
      <c r="Y125" s="37"/>
      <c r="Z125" s="37"/>
      <c r="AA125" s="37"/>
      <c r="AB125" s="37"/>
      <c r="AC125" s="37"/>
      <c r="AD125" s="37"/>
      <c r="AE125" s="37"/>
    </row>
    <row r="126" s="2" customFormat="1" ht="6.96" customHeight="1">
      <c r="A126" s="37"/>
      <c r="B126" s="38"/>
      <c r="C126" s="37"/>
      <c r="D126" s="37"/>
      <c r="E126" s="37"/>
      <c r="F126" s="37"/>
      <c r="G126" s="37"/>
      <c r="H126" s="37"/>
      <c r="I126" s="37"/>
      <c r="J126" s="37"/>
      <c r="K126" s="37"/>
      <c r="L126" s="59"/>
      <c r="S126" s="37"/>
      <c r="T126" s="37"/>
      <c r="U126" s="37"/>
      <c r="V126" s="37"/>
      <c r="W126" s="37"/>
      <c r="X126" s="37"/>
      <c r="Y126" s="37"/>
      <c r="Z126" s="37"/>
      <c r="AA126" s="37"/>
      <c r="AB126" s="37"/>
      <c r="AC126" s="37"/>
      <c r="AD126" s="37"/>
      <c r="AE126" s="37"/>
    </row>
    <row r="127" s="2" customFormat="1" ht="12" customHeight="1">
      <c r="A127" s="37"/>
      <c r="B127" s="38"/>
      <c r="C127" s="31" t="s">
        <v>19</v>
      </c>
      <c r="D127" s="37"/>
      <c r="E127" s="37"/>
      <c r="F127" s="26" t="str">
        <f>F14</f>
        <v xml:space="preserve"> </v>
      </c>
      <c r="G127" s="37"/>
      <c r="H127" s="37"/>
      <c r="I127" s="31" t="s">
        <v>21</v>
      </c>
      <c r="J127" s="73" t="str">
        <f>IF(J14="","",J14)</f>
        <v>10. 9. 2024</v>
      </c>
      <c r="K127" s="37"/>
      <c r="L127" s="59"/>
      <c r="S127" s="37"/>
      <c r="T127" s="37"/>
      <c r="U127" s="37"/>
      <c r="V127" s="37"/>
      <c r="W127" s="37"/>
      <c r="X127" s="37"/>
      <c r="Y127" s="37"/>
      <c r="Z127" s="37"/>
      <c r="AA127" s="37"/>
      <c r="AB127" s="37"/>
      <c r="AC127" s="37"/>
      <c r="AD127" s="37"/>
      <c r="AE127" s="37"/>
    </row>
    <row r="128" s="2" customFormat="1" ht="6.96" customHeight="1">
      <c r="A128" s="37"/>
      <c r="B128" s="38"/>
      <c r="C128" s="37"/>
      <c r="D128" s="37"/>
      <c r="E128" s="37"/>
      <c r="F128" s="37"/>
      <c r="G128" s="37"/>
      <c r="H128" s="37"/>
      <c r="I128" s="37"/>
      <c r="J128" s="37"/>
      <c r="K128" s="37"/>
      <c r="L128" s="59"/>
      <c r="S128" s="37"/>
      <c r="T128" s="37"/>
      <c r="U128" s="37"/>
      <c r="V128" s="37"/>
      <c r="W128" s="37"/>
      <c r="X128" s="37"/>
      <c r="Y128" s="37"/>
      <c r="Z128" s="37"/>
      <c r="AA128" s="37"/>
      <c r="AB128" s="37"/>
      <c r="AC128" s="37"/>
      <c r="AD128" s="37"/>
      <c r="AE128" s="37"/>
    </row>
    <row r="129" s="2" customFormat="1" ht="15.15" customHeight="1">
      <c r="A129" s="37"/>
      <c r="B129" s="38"/>
      <c r="C129" s="31" t="s">
        <v>23</v>
      </c>
      <c r="D129" s="37"/>
      <c r="E129" s="37"/>
      <c r="F129" s="26" t="str">
        <f>E17</f>
        <v>Univerzita Mateja Bela v Banskej Bystrici</v>
      </c>
      <c r="G129" s="37"/>
      <c r="H129" s="37"/>
      <c r="I129" s="31" t="s">
        <v>29</v>
      </c>
      <c r="J129" s="35" t="str">
        <f>E23</f>
        <v>Insvet s.r.o.,Koeice</v>
      </c>
      <c r="K129" s="37"/>
      <c r="L129" s="59"/>
      <c r="S129" s="37"/>
      <c r="T129" s="37"/>
      <c r="U129" s="37"/>
      <c r="V129" s="37"/>
      <c r="W129" s="37"/>
      <c r="X129" s="37"/>
      <c r="Y129" s="37"/>
      <c r="Z129" s="37"/>
      <c r="AA129" s="37"/>
      <c r="AB129" s="37"/>
      <c r="AC129" s="37"/>
      <c r="AD129" s="37"/>
      <c r="AE129" s="37"/>
    </row>
    <row r="130" s="2" customFormat="1" ht="15.15" customHeight="1">
      <c r="A130" s="37"/>
      <c r="B130" s="38"/>
      <c r="C130" s="31" t="s">
        <v>27</v>
      </c>
      <c r="D130" s="37"/>
      <c r="E130" s="37"/>
      <c r="F130" s="26" t="str">
        <f>IF(E20="","",E20)</f>
        <v>Vyplň údaj</v>
      </c>
      <c r="G130" s="37"/>
      <c r="H130" s="37"/>
      <c r="I130" s="31" t="s">
        <v>32</v>
      </c>
      <c r="J130" s="35" t="str">
        <f>E26</f>
        <v xml:space="preserve"> </v>
      </c>
      <c r="K130" s="37"/>
      <c r="L130" s="59"/>
      <c r="S130" s="37"/>
      <c r="T130" s="37"/>
      <c r="U130" s="37"/>
      <c r="V130" s="37"/>
      <c r="W130" s="37"/>
      <c r="X130" s="37"/>
      <c r="Y130" s="37"/>
      <c r="Z130" s="37"/>
      <c r="AA130" s="37"/>
      <c r="AB130" s="37"/>
      <c r="AC130" s="37"/>
      <c r="AD130" s="37"/>
      <c r="AE130" s="37"/>
    </row>
    <row r="131" s="2" customFormat="1" ht="10.32" customHeight="1">
      <c r="A131" s="37"/>
      <c r="B131" s="38"/>
      <c r="C131" s="37"/>
      <c r="D131" s="37"/>
      <c r="E131" s="37"/>
      <c r="F131" s="37"/>
      <c r="G131" s="37"/>
      <c r="H131" s="37"/>
      <c r="I131" s="37"/>
      <c r="J131" s="37"/>
      <c r="K131" s="37"/>
      <c r="L131" s="59"/>
      <c r="S131" s="37"/>
      <c r="T131" s="37"/>
      <c r="U131" s="37"/>
      <c r="V131" s="37"/>
      <c r="W131" s="37"/>
      <c r="X131" s="37"/>
      <c r="Y131" s="37"/>
      <c r="Z131" s="37"/>
      <c r="AA131" s="37"/>
      <c r="AB131" s="37"/>
      <c r="AC131" s="37"/>
      <c r="AD131" s="37"/>
      <c r="AE131" s="37"/>
    </row>
    <row r="132" s="11" customFormat="1" ht="29.28" customHeight="1">
      <c r="A132" s="180"/>
      <c r="B132" s="181"/>
      <c r="C132" s="182" t="s">
        <v>270</v>
      </c>
      <c r="D132" s="183" t="s">
        <v>60</v>
      </c>
      <c r="E132" s="183" t="s">
        <v>56</v>
      </c>
      <c r="F132" s="183" t="s">
        <v>57</v>
      </c>
      <c r="G132" s="183" t="s">
        <v>271</v>
      </c>
      <c r="H132" s="183" t="s">
        <v>272</v>
      </c>
      <c r="I132" s="183" t="s">
        <v>273</v>
      </c>
      <c r="J132" s="184" t="s">
        <v>232</v>
      </c>
      <c r="K132" s="185" t="s">
        <v>274</v>
      </c>
      <c r="L132" s="186"/>
      <c r="M132" s="90" t="s">
        <v>1</v>
      </c>
      <c r="N132" s="91" t="s">
        <v>39</v>
      </c>
      <c r="O132" s="91" t="s">
        <v>275</v>
      </c>
      <c r="P132" s="91" t="s">
        <v>276</v>
      </c>
      <c r="Q132" s="91" t="s">
        <v>277</v>
      </c>
      <c r="R132" s="91" t="s">
        <v>278</v>
      </c>
      <c r="S132" s="91" t="s">
        <v>279</v>
      </c>
      <c r="T132" s="92" t="s">
        <v>280</v>
      </c>
      <c r="U132" s="180"/>
      <c r="V132" s="180"/>
      <c r="W132" s="180"/>
      <c r="X132" s="180"/>
      <c r="Y132" s="180"/>
      <c r="Z132" s="180"/>
      <c r="AA132" s="180"/>
      <c r="AB132" s="180"/>
      <c r="AC132" s="180"/>
      <c r="AD132" s="180"/>
      <c r="AE132" s="180"/>
    </row>
    <row r="133" s="2" customFormat="1" ht="22.8" customHeight="1">
      <c r="A133" s="37"/>
      <c r="B133" s="38"/>
      <c r="C133" s="97" t="s">
        <v>228</v>
      </c>
      <c r="D133" s="37"/>
      <c r="E133" s="37"/>
      <c r="F133" s="37"/>
      <c r="G133" s="37"/>
      <c r="H133" s="37"/>
      <c r="I133" s="37"/>
      <c r="J133" s="187">
        <f>BK133</f>
        <v>0</v>
      </c>
      <c r="K133" s="37"/>
      <c r="L133" s="38"/>
      <c r="M133" s="93"/>
      <c r="N133" s="77"/>
      <c r="O133" s="94"/>
      <c r="P133" s="188">
        <f>P134+P165+P193</f>
        <v>0</v>
      </c>
      <c r="Q133" s="94"/>
      <c r="R133" s="188">
        <f>R134+R165+R193</f>
        <v>11.280139999999999</v>
      </c>
      <c r="S133" s="94"/>
      <c r="T133" s="189">
        <f>T134+T165+T193</f>
        <v>0</v>
      </c>
      <c r="U133" s="37"/>
      <c r="V133" s="37"/>
      <c r="W133" s="37"/>
      <c r="X133" s="37"/>
      <c r="Y133" s="37"/>
      <c r="Z133" s="37"/>
      <c r="AA133" s="37"/>
      <c r="AB133" s="37"/>
      <c r="AC133" s="37"/>
      <c r="AD133" s="37"/>
      <c r="AE133" s="37"/>
      <c r="AT133" s="18" t="s">
        <v>74</v>
      </c>
      <c r="AU133" s="18" t="s">
        <v>234</v>
      </c>
      <c r="BK133" s="190">
        <f>BK134+BK165+BK193</f>
        <v>0</v>
      </c>
    </row>
    <row r="134" s="12" customFormat="1" ht="25.92" customHeight="1">
      <c r="A134" s="12"/>
      <c r="B134" s="191"/>
      <c r="C134" s="12"/>
      <c r="D134" s="192" t="s">
        <v>74</v>
      </c>
      <c r="E134" s="193" t="s">
        <v>3218</v>
      </c>
      <c r="F134" s="193" t="s">
        <v>3219</v>
      </c>
      <c r="G134" s="12"/>
      <c r="H134" s="12"/>
      <c r="I134" s="194"/>
      <c r="J134" s="195">
        <f>BK134</f>
        <v>0</v>
      </c>
      <c r="K134" s="12"/>
      <c r="L134" s="191"/>
      <c r="M134" s="196"/>
      <c r="N134" s="197"/>
      <c r="O134" s="197"/>
      <c r="P134" s="198">
        <f>SUM(P135:P164)</f>
        <v>0</v>
      </c>
      <c r="Q134" s="197"/>
      <c r="R134" s="198">
        <f>SUM(R135:R164)</f>
        <v>11.280139999999999</v>
      </c>
      <c r="S134" s="197"/>
      <c r="T134" s="199">
        <f>SUM(T135:T164)</f>
        <v>0</v>
      </c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R134" s="192" t="s">
        <v>82</v>
      </c>
      <c r="AT134" s="200" t="s">
        <v>74</v>
      </c>
      <c r="AU134" s="200" t="s">
        <v>75</v>
      </c>
      <c r="AY134" s="192" t="s">
        <v>283</v>
      </c>
      <c r="BK134" s="201">
        <f>SUM(BK135:BK164)</f>
        <v>0</v>
      </c>
    </row>
    <row r="135" s="2" customFormat="1" ht="16.5" customHeight="1">
      <c r="A135" s="37"/>
      <c r="B135" s="168"/>
      <c r="C135" s="204" t="s">
        <v>82</v>
      </c>
      <c r="D135" s="204" t="s">
        <v>285</v>
      </c>
      <c r="E135" s="205" t="s">
        <v>3234</v>
      </c>
      <c r="F135" s="206" t="s">
        <v>3224</v>
      </c>
      <c r="G135" s="207" t="s">
        <v>373</v>
      </c>
      <c r="H135" s="208">
        <v>4</v>
      </c>
      <c r="I135" s="209"/>
      <c r="J135" s="210">
        <f>ROUND(I135*H135,2)</f>
        <v>0</v>
      </c>
      <c r="K135" s="211"/>
      <c r="L135" s="38"/>
      <c r="M135" s="212" t="s">
        <v>1</v>
      </c>
      <c r="N135" s="213" t="s">
        <v>41</v>
      </c>
      <c r="O135" s="81"/>
      <c r="P135" s="214">
        <f>O135*H135</f>
        <v>0</v>
      </c>
      <c r="Q135" s="214">
        <v>0</v>
      </c>
      <c r="R135" s="214">
        <f>Q135*H135</f>
        <v>0</v>
      </c>
      <c r="S135" s="214">
        <v>0</v>
      </c>
      <c r="T135" s="215">
        <f>S135*H135</f>
        <v>0</v>
      </c>
      <c r="U135" s="37"/>
      <c r="V135" s="37"/>
      <c r="W135" s="37"/>
      <c r="X135" s="37"/>
      <c r="Y135" s="37"/>
      <c r="Z135" s="37"/>
      <c r="AA135" s="37"/>
      <c r="AB135" s="37"/>
      <c r="AC135" s="37"/>
      <c r="AD135" s="37"/>
      <c r="AE135" s="37"/>
      <c r="AR135" s="216" t="s">
        <v>656</v>
      </c>
      <c r="AT135" s="216" t="s">
        <v>285</v>
      </c>
      <c r="AU135" s="216" t="s">
        <v>82</v>
      </c>
      <c r="AY135" s="18" t="s">
        <v>283</v>
      </c>
      <c r="BE135" s="217">
        <f>IF(N135="základná",J135,0)</f>
        <v>0</v>
      </c>
      <c r="BF135" s="217">
        <f>IF(N135="znížená",J135,0)</f>
        <v>0</v>
      </c>
      <c r="BG135" s="217">
        <f>IF(N135="zákl. prenesená",J135,0)</f>
        <v>0</v>
      </c>
      <c r="BH135" s="217">
        <f>IF(N135="zníž. prenesená",J135,0)</f>
        <v>0</v>
      </c>
      <c r="BI135" s="217">
        <f>IF(N135="nulová",J135,0)</f>
        <v>0</v>
      </c>
      <c r="BJ135" s="18" t="s">
        <v>87</v>
      </c>
      <c r="BK135" s="217">
        <f>ROUND(I135*H135,2)</f>
        <v>0</v>
      </c>
      <c r="BL135" s="18" t="s">
        <v>656</v>
      </c>
      <c r="BM135" s="216" t="s">
        <v>6387</v>
      </c>
    </row>
    <row r="136" s="2" customFormat="1" ht="44.25" customHeight="1">
      <c r="A136" s="37"/>
      <c r="B136" s="168"/>
      <c r="C136" s="242" t="s">
        <v>87</v>
      </c>
      <c r="D136" s="242" t="s">
        <v>582</v>
      </c>
      <c r="E136" s="243" t="s">
        <v>4947</v>
      </c>
      <c r="F136" s="244" t="s">
        <v>4948</v>
      </c>
      <c r="G136" s="245" t="s">
        <v>373</v>
      </c>
      <c r="H136" s="246">
        <v>1</v>
      </c>
      <c r="I136" s="247"/>
      <c r="J136" s="248">
        <f>ROUND(I136*H136,2)</f>
        <v>0</v>
      </c>
      <c r="K136" s="249"/>
      <c r="L136" s="250"/>
      <c r="M136" s="251" t="s">
        <v>1</v>
      </c>
      <c r="N136" s="252" t="s">
        <v>41</v>
      </c>
      <c r="O136" s="81"/>
      <c r="P136" s="214">
        <f>O136*H136</f>
        <v>0</v>
      </c>
      <c r="Q136" s="214">
        <v>0.00013999999999999999</v>
      </c>
      <c r="R136" s="214">
        <f>Q136*H136</f>
        <v>0.00013999999999999999</v>
      </c>
      <c r="S136" s="214">
        <v>0</v>
      </c>
      <c r="T136" s="215">
        <f>S136*H136</f>
        <v>0</v>
      </c>
      <c r="U136" s="37"/>
      <c r="V136" s="37"/>
      <c r="W136" s="37"/>
      <c r="X136" s="37"/>
      <c r="Y136" s="37"/>
      <c r="Z136" s="37"/>
      <c r="AA136" s="37"/>
      <c r="AB136" s="37"/>
      <c r="AC136" s="37"/>
      <c r="AD136" s="37"/>
      <c r="AE136" s="37"/>
      <c r="AR136" s="216" t="s">
        <v>1399</v>
      </c>
      <c r="AT136" s="216" t="s">
        <v>582</v>
      </c>
      <c r="AU136" s="216" t="s">
        <v>82</v>
      </c>
      <c r="AY136" s="18" t="s">
        <v>283</v>
      </c>
      <c r="BE136" s="217">
        <f>IF(N136="základná",J136,0)</f>
        <v>0</v>
      </c>
      <c r="BF136" s="217">
        <f>IF(N136="znížená",J136,0)</f>
        <v>0</v>
      </c>
      <c r="BG136" s="217">
        <f>IF(N136="zákl. prenesená",J136,0)</f>
        <v>0</v>
      </c>
      <c r="BH136" s="217">
        <f>IF(N136="zníž. prenesená",J136,0)</f>
        <v>0</v>
      </c>
      <c r="BI136" s="217">
        <f>IF(N136="nulová",J136,0)</f>
        <v>0</v>
      </c>
      <c r="BJ136" s="18" t="s">
        <v>87</v>
      </c>
      <c r="BK136" s="217">
        <f>ROUND(I136*H136,2)</f>
        <v>0</v>
      </c>
      <c r="BL136" s="18" t="s">
        <v>656</v>
      </c>
      <c r="BM136" s="216" t="s">
        <v>6388</v>
      </c>
    </row>
    <row r="137" s="2" customFormat="1" ht="16.5" customHeight="1">
      <c r="A137" s="37"/>
      <c r="B137" s="168"/>
      <c r="C137" s="204" t="s">
        <v>92</v>
      </c>
      <c r="D137" s="204" t="s">
        <v>285</v>
      </c>
      <c r="E137" s="205" t="s">
        <v>3234</v>
      </c>
      <c r="F137" s="206" t="s">
        <v>3224</v>
      </c>
      <c r="G137" s="207" t="s">
        <v>373</v>
      </c>
      <c r="H137" s="208">
        <v>1</v>
      </c>
      <c r="I137" s="209"/>
      <c r="J137" s="210">
        <f>ROUND(I137*H137,2)</f>
        <v>0</v>
      </c>
      <c r="K137" s="211"/>
      <c r="L137" s="38"/>
      <c r="M137" s="212" t="s">
        <v>1</v>
      </c>
      <c r="N137" s="213" t="s">
        <v>41</v>
      </c>
      <c r="O137" s="81"/>
      <c r="P137" s="214">
        <f>O137*H137</f>
        <v>0</v>
      </c>
      <c r="Q137" s="214">
        <v>0</v>
      </c>
      <c r="R137" s="214">
        <f>Q137*H137</f>
        <v>0</v>
      </c>
      <c r="S137" s="214">
        <v>0</v>
      </c>
      <c r="T137" s="215">
        <f>S137*H137</f>
        <v>0</v>
      </c>
      <c r="U137" s="37"/>
      <c r="V137" s="37"/>
      <c r="W137" s="37"/>
      <c r="X137" s="37"/>
      <c r="Y137" s="37"/>
      <c r="Z137" s="37"/>
      <c r="AA137" s="37"/>
      <c r="AB137" s="37"/>
      <c r="AC137" s="37"/>
      <c r="AD137" s="37"/>
      <c r="AE137" s="37"/>
      <c r="AR137" s="216" t="s">
        <v>656</v>
      </c>
      <c r="AT137" s="216" t="s">
        <v>285</v>
      </c>
      <c r="AU137" s="216" t="s">
        <v>82</v>
      </c>
      <c r="AY137" s="18" t="s">
        <v>283</v>
      </c>
      <c r="BE137" s="217">
        <f>IF(N137="základná",J137,0)</f>
        <v>0</v>
      </c>
      <c r="BF137" s="217">
        <f>IF(N137="znížená",J137,0)</f>
        <v>0</v>
      </c>
      <c r="BG137" s="217">
        <f>IF(N137="zákl. prenesená",J137,0)</f>
        <v>0</v>
      </c>
      <c r="BH137" s="217">
        <f>IF(N137="zníž. prenesená",J137,0)</f>
        <v>0</v>
      </c>
      <c r="BI137" s="217">
        <f>IF(N137="nulová",J137,0)</f>
        <v>0</v>
      </c>
      <c r="BJ137" s="18" t="s">
        <v>87</v>
      </c>
      <c r="BK137" s="217">
        <f>ROUND(I137*H137,2)</f>
        <v>0</v>
      </c>
      <c r="BL137" s="18" t="s">
        <v>656</v>
      </c>
      <c r="BM137" s="216" t="s">
        <v>6389</v>
      </c>
    </row>
    <row r="138" s="2" customFormat="1" ht="16.5" customHeight="1">
      <c r="A138" s="37"/>
      <c r="B138" s="168"/>
      <c r="C138" s="242" t="s">
        <v>289</v>
      </c>
      <c r="D138" s="242" t="s">
        <v>582</v>
      </c>
      <c r="E138" s="243" t="s">
        <v>4951</v>
      </c>
      <c r="F138" s="244" t="s">
        <v>4952</v>
      </c>
      <c r="G138" s="245" t="s">
        <v>373</v>
      </c>
      <c r="H138" s="246">
        <v>2</v>
      </c>
      <c r="I138" s="247"/>
      <c r="J138" s="248">
        <f>ROUND(I138*H138,2)</f>
        <v>0</v>
      </c>
      <c r="K138" s="249"/>
      <c r="L138" s="250"/>
      <c r="M138" s="251" t="s">
        <v>1</v>
      </c>
      <c r="N138" s="252" t="s">
        <v>41</v>
      </c>
      <c r="O138" s="81"/>
      <c r="P138" s="214">
        <f>O138*H138</f>
        <v>0</v>
      </c>
      <c r="Q138" s="214">
        <v>0</v>
      </c>
      <c r="R138" s="214">
        <f>Q138*H138</f>
        <v>0</v>
      </c>
      <c r="S138" s="214">
        <v>0</v>
      </c>
      <c r="T138" s="215">
        <f>S138*H138</f>
        <v>0</v>
      </c>
      <c r="U138" s="37"/>
      <c r="V138" s="37"/>
      <c r="W138" s="37"/>
      <c r="X138" s="37"/>
      <c r="Y138" s="37"/>
      <c r="Z138" s="37"/>
      <c r="AA138" s="37"/>
      <c r="AB138" s="37"/>
      <c r="AC138" s="37"/>
      <c r="AD138" s="37"/>
      <c r="AE138" s="37"/>
      <c r="AR138" s="216" t="s">
        <v>1078</v>
      </c>
      <c r="AT138" s="216" t="s">
        <v>582</v>
      </c>
      <c r="AU138" s="216" t="s">
        <v>82</v>
      </c>
      <c r="AY138" s="18" t="s">
        <v>283</v>
      </c>
      <c r="BE138" s="217">
        <f>IF(N138="základná",J138,0)</f>
        <v>0</v>
      </c>
      <c r="BF138" s="217">
        <f>IF(N138="znížená",J138,0)</f>
        <v>0</v>
      </c>
      <c r="BG138" s="217">
        <f>IF(N138="zákl. prenesená",J138,0)</f>
        <v>0</v>
      </c>
      <c r="BH138" s="217">
        <f>IF(N138="zníž. prenesená",J138,0)</f>
        <v>0</v>
      </c>
      <c r="BI138" s="217">
        <f>IF(N138="nulová",J138,0)</f>
        <v>0</v>
      </c>
      <c r="BJ138" s="18" t="s">
        <v>87</v>
      </c>
      <c r="BK138" s="217">
        <f>ROUND(I138*H138,2)</f>
        <v>0</v>
      </c>
      <c r="BL138" s="18" t="s">
        <v>1078</v>
      </c>
      <c r="BM138" s="216" t="s">
        <v>6390</v>
      </c>
    </row>
    <row r="139" s="2" customFormat="1" ht="16.5" customHeight="1">
      <c r="A139" s="37"/>
      <c r="B139" s="168"/>
      <c r="C139" s="204" t="s">
        <v>306</v>
      </c>
      <c r="D139" s="204" t="s">
        <v>285</v>
      </c>
      <c r="E139" s="205" t="s">
        <v>6391</v>
      </c>
      <c r="F139" s="206" t="s">
        <v>3224</v>
      </c>
      <c r="G139" s="207" t="s">
        <v>373</v>
      </c>
      <c r="H139" s="208">
        <v>2</v>
      </c>
      <c r="I139" s="209"/>
      <c r="J139" s="210">
        <f>ROUND(I139*H139,2)</f>
        <v>0</v>
      </c>
      <c r="K139" s="211"/>
      <c r="L139" s="38"/>
      <c r="M139" s="212" t="s">
        <v>1</v>
      </c>
      <c r="N139" s="213" t="s">
        <v>41</v>
      </c>
      <c r="O139" s="81"/>
      <c r="P139" s="214">
        <f>O139*H139</f>
        <v>0</v>
      </c>
      <c r="Q139" s="214">
        <v>0</v>
      </c>
      <c r="R139" s="214">
        <f>Q139*H139</f>
        <v>0</v>
      </c>
      <c r="S139" s="214">
        <v>0</v>
      </c>
      <c r="T139" s="215">
        <f>S139*H139</f>
        <v>0</v>
      </c>
      <c r="U139" s="37"/>
      <c r="V139" s="37"/>
      <c r="W139" s="37"/>
      <c r="X139" s="37"/>
      <c r="Y139" s="37"/>
      <c r="Z139" s="37"/>
      <c r="AA139" s="37"/>
      <c r="AB139" s="37"/>
      <c r="AC139" s="37"/>
      <c r="AD139" s="37"/>
      <c r="AE139" s="37"/>
      <c r="AR139" s="216" t="s">
        <v>656</v>
      </c>
      <c r="AT139" s="216" t="s">
        <v>285</v>
      </c>
      <c r="AU139" s="216" t="s">
        <v>82</v>
      </c>
      <c r="AY139" s="18" t="s">
        <v>283</v>
      </c>
      <c r="BE139" s="217">
        <f>IF(N139="základná",J139,0)</f>
        <v>0</v>
      </c>
      <c r="BF139" s="217">
        <f>IF(N139="znížená",J139,0)</f>
        <v>0</v>
      </c>
      <c r="BG139" s="217">
        <f>IF(N139="zákl. prenesená",J139,0)</f>
        <v>0</v>
      </c>
      <c r="BH139" s="217">
        <f>IF(N139="zníž. prenesená",J139,0)</f>
        <v>0</v>
      </c>
      <c r="BI139" s="217">
        <f>IF(N139="nulová",J139,0)</f>
        <v>0</v>
      </c>
      <c r="BJ139" s="18" t="s">
        <v>87</v>
      </c>
      <c r="BK139" s="217">
        <f>ROUND(I139*H139,2)</f>
        <v>0</v>
      </c>
      <c r="BL139" s="18" t="s">
        <v>656</v>
      </c>
      <c r="BM139" s="216" t="s">
        <v>6392</v>
      </c>
    </row>
    <row r="140" s="2" customFormat="1" ht="16.5" customHeight="1">
      <c r="A140" s="37"/>
      <c r="B140" s="168"/>
      <c r="C140" s="242" t="s">
        <v>310</v>
      </c>
      <c r="D140" s="242" t="s">
        <v>582</v>
      </c>
      <c r="E140" s="243" t="s">
        <v>3220</v>
      </c>
      <c r="F140" s="244" t="s">
        <v>3221</v>
      </c>
      <c r="G140" s="245" t="s">
        <v>373</v>
      </c>
      <c r="H140" s="246">
        <v>86</v>
      </c>
      <c r="I140" s="247"/>
      <c r="J140" s="248">
        <f>ROUND(I140*H140,2)</f>
        <v>0</v>
      </c>
      <c r="K140" s="249"/>
      <c r="L140" s="250"/>
      <c r="M140" s="251" t="s">
        <v>1</v>
      </c>
      <c r="N140" s="252" t="s">
        <v>41</v>
      </c>
      <c r="O140" s="81"/>
      <c r="P140" s="214">
        <f>O140*H140</f>
        <v>0</v>
      </c>
      <c r="Q140" s="214">
        <v>0.040000000000000001</v>
      </c>
      <c r="R140" s="214">
        <f>Q140*H140</f>
        <v>3.4399999999999999</v>
      </c>
      <c r="S140" s="214">
        <v>0</v>
      </c>
      <c r="T140" s="215">
        <f>S140*H140</f>
        <v>0</v>
      </c>
      <c r="U140" s="37"/>
      <c r="V140" s="37"/>
      <c r="W140" s="37"/>
      <c r="X140" s="37"/>
      <c r="Y140" s="37"/>
      <c r="Z140" s="37"/>
      <c r="AA140" s="37"/>
      <c r="AB140" s="37"/>
      <c r="AC140" s="37"/>
      <c r="AD140" s="37"/>
      <c r="AE140" s="37"/>
      <c r="AR140" s="216" t="s">
        <v>1078</v>
      </c>
      <c r="AT140" s="216" t="s">
        <v>582</v>
      </c>
      <c r="AU140" s="216" t="s">
        <v>82</v>
      </c>
      <c r="AY140" s="18" t="s">
        <v>283</v>
      </c>
      <c r="BE140" s="217">
        <f>IF(N140="základná",J140,0)</f>
        <v>0</v>
      </c>
      <c r="BF140" s="217">
        <f>IF(N140="znížená",J140,0)</f>
        <v>0</v>
      </c>
      <c r="BG140" s="217">
        <f>IF(N140="zákl. prenesená",J140,0)</f>
        <v>0</v>
      </c>
      <c r="BH140" s="217">
        <f>IF(N140="zníž. prenesená",J140,0)</f>
        <v>0</v>
      </c>
      <c r="BI140" s="217">
        <f>IF(N140="nulová",J140,0)</f>
        <v>0</v>
      </c>
      <c r="BJ140" s="18" t="s">
        <v>87</v>
      </c>
      <c r="BK140" s="217">
        <f>ROUND(I140*H140,2)</f>
        <v>0</v>
      </c>
      <c r="BL140" s="18" t="s">
        <v>1078</v>
      </c>
      <c r="BM140" s="216" t="s">
        <v>6393</v>
      </c>
    </row>
    <row r="141" s="2" customFormat="1" ht="16.5" customHeight="1">
      <c r="A141" s="37"/>
      <c r="B141" s="168"/>
      <c r="C141" s="204" t="s">
        <v>315</v>
      </c>
      <c r="D141" s="204" t="s">
        <v>285</v>
      </c>
      <c r="E141" s="205" t="s">
        <v>6394</v>
      </c>
      <c r="F141" s="206" t="s">
        <v>3224</v>
      </c>
      <c r="G141" s="207" t="s">
        <v>373</v>
      </c>
      <c r="H141" s="208">
        <v>86</v>
      </c>
      <c r="I141" s="209"/>
      <c r="J141" s="210">
        <f>ROUND(I141*H141,2)</f>
        <v>0</v>
      </c>
      <c r="K141" s="211"/>
      <c r="L141" s="38"/>
      <c r="M141" s="212" t="s">
        <v>1</v>
      </c>
      <c r="N141" s="213" t="s">
        <v>41</v>
      </c>
      <c r="O141" s="81"/>
      <c r="P141" s="214">
        <f>O141*H141</f>
        <v>0</v>
      </c>
      <c r="Q141" s="214">
        <v>0</v>
      </c>
      <c r="R141" s="214">
        <f>Q141*H141</f>
        <v>0</v>
      </c>
      <c r="S141" s="214">
        <v>0</v>
      </c>
      <c r="T141" s="215">
        <f>S141*H141</f>
        <v>0</v>
      </c>
      <c r="U141" s="37"/>
      <c r="V141" s="37"/>
      <c r="W141" s="37"/>
      <c r="X141" s="37"/>
      <c r="Y141" s="37"/>
      <c r="Z141" s="37"/>
      <c r="AA141" s="37"/>
      <c r="AB141" s="37"/>
      <c r="AC141" s="37"/>
      <c r="AD141" s="37"/>
      <c r="AE141" s="37"/>
      <c r="AR141" s="216" t="s">
        <v>656</v>
      </c>
      <c r="AT141" s="216" t="s">
        <v>285</v>
      </c>
      <c r="AU141" s="216" t="s">
        <v>82</v>
      </c>
      <c r="AY141" s="18" t="s">
        <v>283</v>
      </c>
      <c r="BE141" s="217">
        <f>IF(N141="základná",J141,0)</f>
        <v>0</v>
      </c>
      <c r="BF141" s="217">
        <f>IF(N141="znížená",J141,0)</f>
        <v>0</v>
      </c>
      <c r="BG141" s="217">
        <f>IF(N141="zákl. prenesená",J141,0)</f>
        <v>0</v>
      </c>
      <c r="BH141" s="217">
        <f>IF(N141="zníž. prenesená",J141,0)</f>
        <v>0</v>
      </c>
      <c r="BI141" s="217">
        <f>IF(N141="nulová",J141,0)</f>
        <v>0</v>
      </c>
      <c r="BJ141" s="18" t="s">
        <v>87</v>
      </c>
      <c r="BK141" s="217">
        <f>ROUND(I141*H141,2)</f>
        <v>0</v>
      </c>
      <c r="BL141" s="18" t="s">
        <v>656</v>
      </c>
      <c r="BM141" s="216" t="s">
        <v>6395</v>
      </c>
    </row>
    <row r="142" s="2" customFormat="1" ht="16.5" customHeight="1">
      <c r="A142" s="37"/>
      <c r="B142" s="168"/>
      <c r="C142" s="242" t="s">
        <v>319</v>
      </c>
      <c r="D142" s="242" t="s">
        <v>582</v>
      </c>
      <c r="E142" s="243" t="s">
        <v>3226</v>
      </c>
      <c r="F142" s="244" t="s">
        <v>3227</v>
      </c>
      <c r="G142" s="245" t="s">
        <v>373</v>
      </c>
      <c r="H142" s="246">
        <v>14</v>
      </c>
      <c r="I142" s="247"/>
      <c r="J142" s="248">
        <f>ROUND(I142*H142,2)</f>
        <v>0</v>
      </c>
      <c r="K142" s="249"/>
      <c r="L142" s="250"/>
      <c r="M142" s="251" t="s">
        <v>1</v>
      </c>
      <c r="N142" s="252" t="s">
        <v>41</v>
      </c>
      <c r="O142" s="81"/>
      <c r="P142" s="214">
        <f>O142*H142</f>
        <v>0</v>
      </c>
      <c r="Q142" s="214">
        <v>0.040000000000000001</v>
      </c>
      <c r="R142" s="214">
        <f>Q142*H142</f>
        <v>0.56000000000000005</v>
      </c>
      <c r="S142" s="214">
        <v>0</v>
      </c>
      <c r="T142" s="215">
        <f>S142*H142</f>
        <v>0</v>
      </c>
      <c r="U142" s="37"/>
      <c r="V142" s="37"/>
      <c r="W142" s="37"/>
      <c r="X142" s="37"/>
      <c r="Y142" s="37"/>
      <c r="Z142" s="37"/>
      <c r="AA142" s="37"/>
      <c r="AB142" s="37"/>
      <c r="AC142" s="37"/>
      <c r="AD142" s="37"/>
      <c r="AE142" s="37"/>
      <c r="AR142" s="216" t="s">
        <v>1078</v>
      </c>
      <c r="AT142" s="216" t="s">
        <v>582</v>
      </c>
      <c r="AU142" s="216" t="s">
        <v>82</v>
      </c>
      <c r="AY142" s="18" t="s">
        <v>283</v>
      </c>
      <c r="BE142" s="217">
        <f>IF(N142="základná",J142,0)</f>
        <v>0</v>
      </c>
      <c r="BF142" s="217">
        <f>IF(N142="znížená",J142,0)</f>
        <v>0</v>
      </c>
      <c r="BG142" s="217">
        <f>IF(N142="zákl. prenesená",J142,0)</f>
        <v>0</v>
      </c>
      <c r="BH142" s="217">
        <f>IF(N142="zníž. prenesená",J142,0)</f>
        <v>0</v>
      </c>
      <c r="BI142" s="217">
        <f>IF(N142="nulová",J142,0)</f>
        <v>0</v>
      </c>
      <c r="BJ142" s="18" t="s">
        <v>87</v>
      </c>
      <c r="BK142" s="217">
        <f>ROUND(I142*H142,2)</f>
        <v>0</v>
      </c>
      <c r="BL142" s="18" t="s">
        <v>1078</v>
      </c>
      <c r="BM142" s="216" t="s">
        <v>6396</v>
      </c>
    </row>
    <row r="143" s="2" customFormat="1" ht="16.5" customHeight="1">
      <c r="A143" s="37"/>
      <c r="B143" s="168"/>
      <c r="C143" s="204" t="s">
        <v>323</v>
      </c>
      <c r="D143" s="204" t="s">
        <v>285</v>
      </c>
      <c r="E143" s="205" t="s">
        <v>6397</v>
      </c>
      <c r="F143" s="206" t="s">
        <v>3224</v>
      </c>
      <c r="G143" s="207" t="s">
        <v>373</v>
      </c>
      <c r="H143" s="208">
        <v>14</v>
      </c>
      <c r="I143" s="209"/>
      <c r="J143" s="210">
        <f>ROUND(I143*H143,2)</f>
        <v>0</v>
      </c>
      <c r="K143" s="211"/>
      <c r="L143" s="38"/>
      <c r="M143" s="212" t="s">
        <v>1</v>
      </c>
      <c r="N143" s="213" t="s">
        <v>41</v>
      </c>
      <c r="O143" s="81"/>
      <c r="P143" s="214">
        <f>O143*H143</f>
        <v>0</v>
      </c>
      <c r="Q143" s="214">
        <v>0</v>
      </c>
      <c r="R143" s="214">
        <f>Q143*H143</f>
        <v>0</v>
      </c>
      <c r="S143" s="214">
        <v>0</v>
      </c>
      <c r="T143" s="215">
        <f>S143*H143</f>
        <v>0</v>
      </c>
      <c r="U143" s="37"/>
      <c r="V143" s="37"/>
      <c r="W143" s="37"/>
      <c r="X143" s="37"/>
      <c r="Y143" s="37"/>
      <c r="Z143" s="37"/>
      <c r="AA143" s="37"/>
      <c r="AB143" s="37"/>
      <c r="AC143" s="37"/>
      <c r="AD143" s="37"/>
      <c r="AE143" s="37"/>
      <c r="AR143" s="216" t="s">
        <v>656</v>
      </c>
      <c r="AT143" s="216" t="s">
        <v>285</v>
      </c>
      <c r="AU143" s="216" t="s">
        <v>82</v>
      </c>
      <c r="AY143" s="18" t="s">
        <v>283</v>
      </c>
      <c r="BE143" s="217">
        <f>IF(N143="základná",J143,0)</f>
        <v>0</v>
      </c>
      <c r="BF143" s="217">
        <f>IF(N143="znížená",J143,0)</f>
        <v>0</v>
      </c>
      <c r="BG143" s="217">
        <f>IF(N143="zákl. prenesená",J143,0)</f>
        <v>0</v>
      </c>
      <c r="BH143" s="217">
        <f>IF(N143="zníž. prenesená",J143,0)</f>
        <v>0</v>
      </c>
      <c r="BI143" s="217">
        <f>IF(N143="nulová",J143,0)</f>
        <v>0</v>
      </c>
      <c r="BJ143" s="18" t="s">
        <v>87</v>
      </c>
      <c r="BK143" s="217">
        <f>ROUND(I143*H143,2)</f>
        <v>0</v>
      </c>
      <c r="BL143" s="18" t="s">
        <v>656</v>
      </c>
      <c r="BM143" s="216" t="s">
        <v>6398</v>
      </c>
    </row>
    <row r="144" s="2" customFormat="1" ht="24.15" customHeight="1">
      <c r="A144" s="37"/>
      <c r="B144" s="168"/>
      <c r="C144" s="242" t="s">
        <v>327</v>
      </c>
      <c r="D144" s="242" t="s">
        <v>582</v>
      </c>
      <c r="E144" s="243" t="s">
        <v>3231</v>
      </c>
      <c r="F144" s="244" t="s">
        <v>3232</v>
      </c>
      <c r="G144" s="245" t="s">
        <v>373</v>
      </c>
      <c r="H144" s="246">
        <v>100</v>
      </c>
      <c r="I144" s="247"/>
      <c r="J144" s="248">
        <f>ROUND(I144*H144,2)</f>
        <v>0</v>
      </c>
      <c r="K144" s="249"/>
      <c r="L144" s="250"/>
      <c r="M144" s="251" t="s">
        <v>1</v>
      </c>
      <c r="N144" s="252" t="s">
        <v>41</v>
      </c>
      <c r="O144" s="81"/>
      <c r="P144" s="214">
        <f>O144*H144</f>
        <v>0</v>
      </c>
      <c r="Q144" s="214">
        <v>0.040000000000000001</v>
      </c>
      <c r="R144" s="214">
        <f>Q144*H144</f>
        <v>4</v>
      </c>
      <c r="S144" s="214">
        <v>0</v>
      </c>
      <c r="T144" s="215">
        <f>S144*H144</f>
        <v>0</v>
      </c>
      <c r="U144" s="37"/>
      <c r="V144" s="37"/>
      <c r="W144" s="37"/>
      <c r="X144" s="37"/>
      <c r="Y144" s="37"/>
      <c r="Z144" s="37"/>
      <c r="AA144" s="37"/>
      <c r="AB144" s="37"/>
      <c r="AC144" s="37"/>
      <c r="AD144" s="37"/>
      <c r="AE144" s="37"/>
      <c r="AR144" s="216" t="s">
        <v>1078</v>
      </c>
      <c r="AT144" s="216" t="s">
        <v>582</v>
      </c>
      <c r="AU144" s="216" t="s">
        <v>82</v>
      </c>
      <c r="AY144" s="18" t="s">
        <v>283</v>
      </c>
      <c r="BE144" s="217">
        <f>IF(N144="základná",J144,0)</f>
        <v>0</v>
      </c>
      <c r="BF144" s="217">
        <f>IF(N144="znížená",J144,0)</f>
        <v>0</v>
      </c>
      <c r="BG144" s="217">
        <f>IF(N144="zákl. prenesená",J144,0)</f>
        <v>0</v>
      </c>
      <c r="BH144" s="217">
        <f>IF(N144="zníž. prenesená",J144,0)</f>
        <v>0</v>
      </c>
      <c r="BI144" s="217">
        <f>IF(N144="nulová",J144,0)</f>
        <v>0</v>
      </c>
      <c r="BJ144" s="18" t="s">
        <v>87</v>
      </c>
      <c r="BK144" s="217">
        <f>ROUND(I144*H144,2)</f>
        <v>0</v>
      </c>
      <c r="BL144" s="18" t="s">
        <v>1078</v>
      </c>
      <c r="BM144" s="216" t="s">
        <v>6399</v>
      </c>
    </row>
    <row r="145" s="2" customFormat="1" ht="16.5" customHeight="1">
      <c r="A145" s="37"/>
      <c r="B145" s="168"/>
      <c r="C145" s="204" t="s">
        <v>332</v>
      </c>
      <c r="D145" s="204" t="s">
        <v>285</v>
      </c>
      <c r="E145" s="205" t="s">
        <v>6400</v>
      </c>
      <c r="F145" s="206" t="s">
        <v>3224</v>
      </c>
      <c r="G145" s="207" t="s">
        <v>373</v>
      </c>
      <c r="H145" s="208">
        <v>100</v>
      </c>
      <c r="I145" s="209"/>
      <c r="J145" s="210">
        <f>ROUND(I145*H145,2)</f>
        <v>0</v>
      </c>
      <c r="K145" s="211"/>
      <c r="L145" s="38"/>
      <c r="M145" s="212" t="s">
        <v>1</v>
      </c>
      <c r="N145" s="213" t="s">
        <v>41</v>
      </c>
      <c r="O145" s="81"/>
      <c r="P145" s="214">
        <f>O145*H145</f>
        <v>0</v>
      </c>
      <c r="Q145" s="214">
        <v>0</v>
      </c>
      <c r="R145" s="214">
        <f>Q145*H145</f>
        <v>0</v>
      </c>
      <c r="S145" s="214">
        <v>0</v>
      </c>
      <c r="T145" s="215">
        <f>S145*H145</f>
        <v>0</v>
      </c>
      <c r="U145" s="37"/>
      <c r="V145" s="37"/>
      <c r="W145" s="37"/>
      <c r="X145" s="37"/>
      <c r="Y145" s="37"/>
      <c r="Z145" s="37"/>
      <c r="AA145" s="37"/>
      <c r="AB145" s="37"/>
      <c r="AC145" s="37"/>
      <c r="AD145" s="37"/>
      <c r="AE145" s="37"/>
      <c r="AR145" s="216" t="s">
        <v>656</v>
      </c>
      <c r="AT145" s="216" t="s">
        <v>285</v>
      </c>
      <c r="AU145" s="216" t="s">
        <v>82</v>
      </c>
      <c r="AY145" s="18" t="s">
        <v>283</v>
      </c>
      <c r="BE145" s="217">
        <f>IF(N145="základná",J145,0)</f>
        <v>0</v>
      </c>
      <c r="BF145" s="217">
        <f>IF(N145="znížená",J145,0)</f>
        <v>0</v>
      </c>
      <c r="BG145" s="217">
        <f>IF(N145="zákl. prenesená",J145,0)</f>
        <v>0</v>
      </c>
      <c r="BH145" s="217">
        <f>IF(N145="zníž. prenesená",J145,0)</f>
        <v>0</v>
      </c>
      <c r="BI145" s="217">
        <f>IF(N145="nulová",J145,0)</f>
        <v>0</v>
      </c>
      <c r="BJ145" s="18" t="s">
        <v>87</v>
      </c>
      <c r="BK145" s="217">
        <f>ROUND(I145*H145,2)</f>
        <v>0</v>
      </c>
      <c r="BL145" s="18" t="s">
        <v>656</v>
      </c>
      <c r="BM145" s="216" t="s">
        <v>6401</v>
      </c>
    </row>
    <row r="146" s="2" customFormat="1" ht="16.5" customHeight="1">
      <c r="A146" s="37"/>
      <c r="B146" s="168"/>
      <c r="C146" s="242" t="s">
        <v>337</v>
      </c>
      <c r="D146" s="242" t="s">
        <v>582</v>
      </c>
      <c r="E146" s="243" t="s">
        <v>3236</v>
      </c>
      <c r="F146" s="244" t="s">
        <v>3237</v>
      </c>
      <c r="G146" s="245" t="s">
        <v>6402</v>
      </c>
      <c r="H146" s="246">
        <v>13</v>
      </c>
      <c r="I146" s="247"/>
      <c r="J146" s="248">
        <f>ROUND(I146*H146,2)</f>
        <v>0</v>
      </c>
      <c r="K146" s="249"/>
      <c r="L146" s="250"/>
      <c r="M146" s="251" t="s">
        <v>1</v>
      </c>
      <c r="N146" s="252" t="s">
        <v>41</v>
      </c>
      <c r="O146" s="81"/>
      <c r="P146" s="214">
        <f>O146*H146</f>
        <v>0</v>
      </c>
      <c r="Q146" s="214">
        <v>0.040000000000000001</v>
      </c>
      <c r="R146" s="214">
        <f>Q146*H146</f>
        <v>0.52000000000000002</v>
      </c>
      <c r="S146" s="214">
        <v>0</v>
      </c>
      <c r="T146" s="215">
        <f>S146*H146</f>
        <v>0</v>
      </c>
      <c r="U146" s="37"/>
      <c r="V146" s="37"/>
      <c r="W146" s="37"/>
      <c r="X146" s="37"/>
      <c r="Y146" s="37"/>
      <c r="Z146" s="37"/>
      <c r="AA146" s="37"/>
      <c r="AB146" s="37"/>
      <c r="AC146" s="37"/>
      <c r="AD146" s="37"/>
      <c r="AE146" s="37"/>
      <c r="AR146" s="216" t="s">
        <v>1078</v>
      </c>
      <c r="AT146" s="216" t="s">
        <v>582</v>
      </c>
      <c r="AU146" s="216" t="s">
        <v>82</v>
      </c>
      <c r="AY146" s="18" t="s">
        <v>283</v>
      </c>
      <c r="BE146" s="217">
        <f>IF(N146="základná",J146,0)</f>
        <v>0</v>
      </c>
      <c r="BF146" s="217">
        <f>IF(N146="znížená",J146,0)</f>
        <v>0</v>
      </c>
      <c r="BG146" s="217">
        <f>IF(N146="zákl. prenesená",J146,0)</f>
        <v>0</v>
      </c>
      <c r="BH146" s="217">
        <f>IF(N146="zníž. prenesená",J146,0)</f>
        <v>0</v>
      </c>
      <c r="BI146" s="217">
        <f>IF(N146="nulová",J146,0)</f>
        <v>0</v>
      </c>
      <c r="BJ146" s="18" t="s">
        <v>87</v>
      </c>
      <c r="BK146" s="217">
        <f>ROUND(I146*H146,2)</f>
        <v>0</v>
      </c>
      <c r="BL146" s="18" t="s">
        <v>1078</v>
      </c>
      <c r="BM146" s="216" t="s">
        <v>6403</v>
      </c>
    </row>
    <row r="147" s="2" customFormat="1" ht="16.5" customHeight="1">
      <c r="A147" s="37"/>
      <c r="B147" s="168"/>
      <c r="C147" s="204" t="s">
        <v>341</v>
      </c>
      <c r="D147" s="204" t="s">
        <v>285</v>
      </c>
      <c r="E147" s="205" t="s">
        <v>6404</v>
      </c>
      <c r="F147" s="206" t="s">
        <v>3224</v>
      </c>
      <c r="G147" s="207" t="s">
        <v>373</v>
      </c>
      <c r="H147" s="208">
        <v>13</v>
      </c>
      <c r="I147" s="209"/>
      <c r="J147" s="210">
        <f>ROUND(I147*H147,2)</f>
        <v>0</v>
      </c>
      <c r="K147" s="211"/>
      <c r="L147" s="38"/>
      <c r="M147" s="212" t="s">
        <v>1</v>
      </c>
      <c r="N147" s="213" t="s">
        <v>41</v>
      </c>
      <c r="O147" s="81"/>
      <c r="P147" s="214">
        <f>O147*H147</f>
        <v>0</v>
      </c>
      <c r="Q147" s="214">
        <v>0</v>
      </c>
      <c r="R147" s="214">
        <f>Q147*H147</f>
        <v>0</v>
      </c>
      <c r="S147" s="214">
        <v>0</v>
      </c>
      <c r="T147" s="215">
        <f>S147*H147</f>
        <v>0</v>
      </c>
      <c r="U147" s="37"/>
      <c r="V147" s="37"/>
      <c r="W147" s="37"/>
      <c r="X147" s="37"/>
      <c r="Y147" s="37"/>
      <c r="Z147" s="37"/>
      <c r="AA147" s="37"/>
      <c r="AB147" s="37"/>
      <c r="AC147" s="37"/>
      <c r="AD147" s="37"/>
      <c r="AE147" s="37"/>
      <c r="AR147" s="216" t="s">
        <v>656</v>
      </c>
      <c r="AT147" s="216" t="s">
        <v>285</v>
      </c>
      <c r="AU147" s="216" t="s">
        <v>82</v>
      </c>
      <c r="AY147" s="18" t="s">
        <v>283</v>
      </c>
      <c r="BE147" s="217">
        <f>IF(N147="základná",J147,0)</f>
        <v>0</v>
      </c>
      <c r="BF147" s="217">
        <f>IF(N147="znížená",J147,0)</f>
        <v>0</v>
      </c>
      <c r="BG147" s="217">
        <f>IF(N147="zákl. prenesená",J147,0)</f>
        <v>0</v>
      </c>
      <c r="BH147" s="217">
        <f>IF(N147="zníž. prenesená",J147,0)</f>
        <v>0</v>
      </c>
      <c r="BI147" s="217">
        <f>IF(N147="nulová",J147,0)</f>
        <v>0</v>
      </c>
      <c r="BJ147" s="18" t="s">
        <v>87</v>
      </c>
      <c r="BK147" s="217">
        <f>ROUND(I147*H147,2)</f>
        <v>0</v>
      </c>
      <c r="BL147" s="18" t="s">
        <v>656</v>
      </c>
      <c r="BM147" s="216" t="s">
        <v>6405</v>
      </c>
    </row>
    <row r="148" s="2" customFormat="1" ht="16.5" customHeight="1">
      <c r="A148" s="37"/>
      <c r="B148" s="168"/>
      <c r="C148" s="242" t="s">
        <v>347</v>
      </c>
      <c r="D148" s="242" t="s">
        <v>582</v>
      </c>
      <c r="E148" s="243" t="s">
        <v>3241</v>
      </c>
      <c r="F148" s="244" t="s">
        <v>3242</v>
      </c>
      <c r="G148" s="245" t="s">
        <v>373</v>
      </c>
      <c r="H148" s="246">
        <v>30</v>
      </c>
      <c r="I148" s="247"/>
      <c r="J148" s="248">
        <f>ROUND(I148*H148,2)</f>
        <v>0</v>
      </c>
      <c r="K148" s="249"/>
      <c r="L148" s="250"/>
      <c r="M148" s="251" t="s">
        <v>1</v>
      </c>
      <c r="N148" s="252" t="s">
        <v>41</v>
      </c>
      <c r="O148" s="81"/>
      <c r="P148" s="214">
        <f>O148*H148</f>
        <v>0</v>
      </c>
      <c r="Q148" s="214">
        <v>0.040000000000000001</v>
      </c>
      <c r="R148" s="214">
        <f>Q148*H148</f>
        <v>1.2</v>
      </c>
      <c r="S148" s="214">
        <v>0</v>
      </c>
      <c r="T148" s="215">
        <f>S148*H148</f>
        <v>0</v>
      </c>
      <c r="U148" s="37"/>
      <c r="V148" s="37"/>
      <c r="W148" s="37"/>
      <c r="X148" s="37"/>
      <c r="Y148" s="37"/>
      <c r="Z148" s="37"/>
      <c r="AA148" s="37"/>
      <c r="AB148" s="37"/>
      <c r="AC148" s="37"/>
      <c r="AD148" s="37"/>
      <c r="AE148" s="37"/>
      <c r="AR148" s="216" t="s">
        <v>1078</v>
      </c>
      <c r="AT148" s="216" t="s">
        <v>582</v>
      </c>
      <c r="AU148" s="216" t="s">
        <v>82</v>
      </c>
      <c r="AY148" s="18" t="s">
        <v>283</v>
      </c>
      <c r="BE148" s="217">
        <f>IF(N148="základná",J148,0)</f>
        <v>0</v>
      </c>
      <c r="BF148" s="217">
        <f>IF(N148="znížená",J148,0)</f>
        <v>0</v>
      </c>
      <c r="BG148" s="217">
        <f>IF(N148="zákl. prenesená",J148,0)</f>
        <v>0</v>
      </c>
      <c r="BH148" s="217">
        <f>IF(N148="zníž. prenesená",J148,0)</f>
        <v>0</v>
      </c>
      <c r="BI148" s="217">
        <f>IF(N148="nulová",J148,0)</f>
        <v>0</v>
      </c>
      <c r="BJ148" s="18" t="s">
        <v>87</v>
      </c>
      <c r="BK148" s="217">
        <f>ROUND(I148*H148,2)</f>
        <v>0</v>
      </c>
      <c r="BL148" s="18" t="s">
        <v>1078</v>
      </c>
      <c r="BM148" s="216" t="s">
        <v>6406</v>
      </c>
    </row>
    <row r="149" s="2" customFormat="1" ht="16.5" customHeight="1">
      <c r="A149" s="37"/>
      <c r="B149" s="168"/>
      <c r="C149" s="204" t="s">
        <v>352</v>
      </c>
      <c r="D149" s="204" t="s">
        <v>285</v>
      </c>
      <c r="E149" s="205" t="s">
        <v>6407</v>
      </c>
      <c r="F149" s="206" t="s">
        <v>3224</v>
      </c>
      <c r="G149" s="207" t="s">
        <v>373</v>
      </c>
      <c r="H149" s="208">
        <v>30</v>
      </c>
      <c r="I149" s="209"/>
      <c r="J149" s="210">
        <f>ROUND(I149*H149,2)</f>
        <v>0</v>
      </c>
      <c r="K149" s="211"/>
      <c r="L149" s="38"/>
      <c r="M149" s="212" t="s">
        <v>1</v>
      </c>
      <c r="N149" s="213" t="s">
        <v>41</v>
      </c>
      <c r="O149" s="81"/>
      <c r="P149" s="214">
        <f>O149*H149</f>
        <v>0</v>
      </c>
      <c r="Q149" s="214">
        <v>0</v>
      </c>
      <c r="R149" s="214">
        <f>Q149*H149</f>
        <v>0</v>
      </c>
      <c r="S149" s="214">
        <v>0</v>
      </c>
      <c r="T149" s="215">
        <f>S149*H149</f>
        <v>0</v>
      </c>
      <c r="U149" s="37"/>
      <c r="V149" s="37"/>
      <c r="W149" s="37"/>
      <c r="X149" s="37"/>
      <c r="Y149" s="37"/>
      <c r="Z149" s="37"/>
      <c r="AA149" s="37"/>
      <c r="AB149" s="37"/>
      <c r="AC149" s="37"/>
      <c r="AD149" s="37"/>
      <c r="AE149" s="37"/>
      <c r="AR149" s="216" t="s">
        <v>656</v>
      </c>
      <c r="AT149" s="216" t="s">
        <v>285</v>
      </c>
      <c r="AU149" s="216" t="s">
        <v>82</v>
      </c>
      <c r="AY149" s="18" t="s">
        <v>283</v>
      </c>
      <c r="BE149" s="217">
        <f>IF(N149="základná",J149,0)</f>
        <v>0</v>
      </c>
      <c r="BF149" s="217">
        <f>IF(N149="znížená",J149,0)</f>
        <v>0</v>
      </c>
      <c r="BG149" s="217">
        <f>IF(N149="zákl. prenesená",J149,0)</f>
        <v>0</v>
      </c>
      <c r="BH149" s="217">
        <f>IF(N149="zníž. prenesená",J149,0)</f>
        <v>0</v>
      </c>
      <c r="BI149" s="217">
        <f>IF(N149="nulová",J149,0)</f>
        <v>0</v>
      </c>
      <c r="BJ149" s="18" t="s">
        <v>87</v>
      </c>
      <c r="BK149" s="217">
        <f>ROUND(I149*H149,2)</f>
        <v>0</v>
      </c>
      <c r="BL149" s="18" t="s">
        <v>656</v>
      </c>
      <c r="BM149" s="216" t="s">
        <v>6408</v>
      </c>
    </row>
    <row r="150" s="2" customFormat="1" ht="16.5" customHeight="1">
      <c r="A150" s="37"/>
      <c r="B150" s="168"/>
      <c r="C150" s="242" t="s">
        <v>358</v>
      </c>
      <c r="D150" s="242" t="s">
        <v>582</v>
      </c>
      <c r="E150" s="243" t="s">
        <v>3246</v>
      </c>
      <c r="F150" s="244" t="s">
        <v>3247</v>
      </c>
      <c r="G150" s="245" t="s">
        <v>373</v>
      </c>
      <c r="H150" s="246">
        <v>30</v>
      </c>
      <c r="I150" s="247"/>
      <c r="J150" s="248">
        <f>ROUND(I150*H150,2)</f>
        <v>0</v>
      </c>
      <c r="K150" s="249"/>
      <c r="L150" s="250"/>
      <c r="M150" s="251" t="s">
        <v>1</v>
      </c>
      <c r="N150" s="252" t="s">
        <v>41</v>
      </c>
      <c r="O150" s="81"/>
      <c r="P150" s="214">
        <f>O150*H150</f>
        <v>0</v>
      </c>
      <c r="Q150" s="214">
        <v>0.040000000000000001</v>
      </c>
      <c r="R150" s="214">
        <f>Q150*H150</f>
        <v>1.2</v>
      </c>
      <c r="S150" s="214">
        <v>0</v>
      </c>
      <c r="T150" s="215">
        <f>S150*H150</f>
        <v>0</v>
      </c>
      <c r="U150" s="37"/>
      <c r="V150" s="37"/>
      <c r="W150" s="37"/>
      <c r="X150" s="37"/>
      <c r="Y150" s="37"/>
      <c r="Z150" s="37"/>
      <c r="AA150" s="37"/>
      <c r="AB150" s="37"/>
      <c r="AC150" s="37"/>
      <c r="AD150" s="37"/>
      <c r="AE150" s="37"/>
      <c r="AR150" s="216" t="s">
        <v>1078</v>
      </c>
      <c r="AT150" s="216" t="s">
        <v>582</v>
      </c>
      <c r="AU150" s="216" t="s">
        <v>82</v>
      </c>
      <c r="AY150" s="18" t="s">
        <v>283</v>
      </c>
      <c r="BE150" s="217">
        <f>IF(N150="základná",J150,0)</f>
        <v>0</v>
      </c>
      <c r="BF150" s="217">
        <f>IF(N150="znížená",J150,0)</f>
        <v>0</v>
      </c>
      <c r="BG150" s="217">
        <f>IF(N150="zákl. prenesená",J150,0)</f>
        <v>0</v>
      </c>
      <c r="BH150" s="217">
        <f>IF(N150="zníž. prenesená",J150,0)</f>
        <v>0</v>
      </c>
      <c r="BI150" s="217">
        <f>IF(N150="nulová",J150,0)</f>
        <v>0</v>
      </c>
      <c r="BJ150" s="18" t="s">
        <v>87</v>
      </c>
      <c r="BK150" s="217">
        <f>ROUND(I150*H150,2)</f>
        <v>0</v>
      </c>
      <c r="BL150" s="18" t="s">
        <v>1078</v>
      </c>
      <c r="BM150" s="216" t="s">
        <v>6409</v>
      </c>
    </row>
    <row r="151" s="2" customFormat="1" ht="16.5" customHeight="1">
      <c r="A151" s="37"/>
      <c r="B151" s="168"/>
      <c r="C151" s="204" t="s">
        <v>364</v>
      </c>
      <c r="D151" s="204" t="s">
        <v>285</v>
      </c>
      <c r="E151" s="205" t="s">
        <v>6410</v>
      </c>
      <c r="F151" s="206" t="s">
        <v>3224</v>
      </c>
      <c r="G151" s="207" t="s">
        <v>373</v>
      </c>
      <c r="H151" s="208">
        <v>30</v>
      </c>
      <c r="I151" s="209"/>
      <c r="J151" s="210">
        <f>ROUND(I151*H151,2)</f>
        <v>0</v>
      </c>
      <c r="K151" s="211"/>
      <c r="L151" s="38"/>
      <c r="M151" s="212" t="s">
        <v>1</v>
      </c>
      <c r="N151" s="213" t="s">
        <v>41</v>
      </c>
      <c r="O151" s="81"/>
      <c r="P151" s="214">
        <f>O151*H151</f>
        <v>0</v>
      </c>
      <c r="Q151" s="214">
        <v>0</v>
      </c>
      <c r="R151" s="214">
        <f>Q151*H151</f>
        <v>0</v>
      </c>
      <c r="S151" s="214">
        <v>0</v>
      </c>
      <c r="T151" s="215">
        <f>S151*H151</f>
        <v>0</v>
      </c>
      <c r="U151" s="37"/>
      <c r="V151" s="37"/>
      <c r="W151" s="37"/>
      <c r="X151" s="37"/>
      <c r="Y151" s="37"/>
      <c r="Z151" s="37"/>
      <c r="AA151" s="37"/>
      <c r="AB151" s="37"/>
      <c r="AC151" s="37"/>
      <c r="AD151" s="37"/>
      <c r="AE151" s="37"/>
      <c r="AR151" s="216" t="s">
        <v>656</v>
      </c>
      <c r="AT151" s="216" t="s">
        <v>285</v>
      </c>
      <c r="AU151" s="216" t="s">
        <v>82</v>
      </c>
      <c r="AY151" s="18" t="s">
        <v>283</v>
      </c>
      <c r="BE151" s="217">
        <f>IF(N151="základná",J151,0)</f>
        <v>0</v>
      </c>
      <c r="BF151" s="217">
        <f>IF(N151="znížená",J151,0)</f>
        <v>0</v>
      </c>
      <c r="BG151" s="217">
        <f>IF(N151="zákl. prenesená",J151,0)</f>
        <v>0</v>
      </c>
      <c r="BH151" s="217">
        <f>IF(N151="zníž. prenesená",J151,0)</f>
        <v>0</v>
      </c>
      <c r="BI151" s="217">
        <f>IF(N151="nulová",J151,0)</f>
        <v>0</v>
      </c>
      <c r="BJ151" s="18" t="s">
        <v>87</v>
      </c>
      <c r="BK151" s="217">
        <f>ROUND(I151*H151,2)</f>
        <v>0</v>
      </c>
      <c r="BL151" s="18" t="s">
        <v>656</v>
      </c>
      <c r="BM151" s="216" t="s">
        <v>6411</v>
      </c>
    </row>
    <row r="152" s="2" customFormat="1" ht="24.15" customHeight="1">
      <c r="A152" s="37"/>
      <c r="B152" s="168"/>
      <c r="C152" s="242" t="s">
        <v>370</v>
      </c>
      <c r="D152" s="242" t="s">
        <v>582</v>
      </c>
      <c r="E152" s="243" t="s">
        <v>4961</v>
      </c>
      <c r="F152" s="244" t="s">
        <v>4962</v>
      </c>
      <c r="G152" s="245" t="s">
        <v>373</v>
      </c>
      <c r="H152" s="246">
        <v>1</v>
      </c>
      <c r="I152" s="247"/>
      <c r="J152" s="248">
        <f>ROUND(I152*H152,2)</f>
        <v>0</v>
      </c>
      <c r="K152" s="249"/>
      <c r="L152" s="250"/>
      <c r="M152" s="251" t="s">
        <v>1</v>
      </c>
      <c r="N152" s="252" t="s">
        <v>41</v>
      </c>
      <c r="O152" s="81"/>
      <c r="P152" s="214">
        <f>O152*H152</f>
        <v>0</v>
      </c>
      <c r="Q152" s="214">
        <v>0</v>
      </c>
      <c r="R152" s="214">
        <f>Q152*H152</f>
        <v>0</v>
      </c>
      <c r="S152" s="214">
        <v>0</v>
      </c>
      <c r="T152" s="215">
        <f>S152*H152</f>
        <v>0</v>
      </c>
      <c r="U152" s="37"/>
      <c r="V152" s="37"/>
      <c r="W152" s="37"/>
      <c r="X152" s="37"/>
      <c r="Y152" s="37"/>
      <c r="Z152" s="37"/>
      <c r="AA152" s="37"/>
      <c r="AB152" s="37"/>
      <c r="AC152" s="37"/>
      <c r="AD152" s="37"/>
      <c r="AE152" s="37"/>
      <c r="AR152" s="216" t="s">
        <v>1078</v>
      </c>
      <c r="AT152" s="216" t="s">
        <v>582</v>
      </c>
      <c r="AU152" s="216" t="s">
        <v>82</v>
      </c>
      <c r="AY152" s="18" t="s">
        <v>283</v>
      </c>
      <c r="BE152" s="217">
        <f>IF(N152="základná",J152,0)</f>
        <v>0</v>
      </c>
      <c r="BF152" s="217">
        <f>IF(N152="znížená",J152,0)</f>
        <v>0</v>
      </c>
      <c r="BG152" s="217">
        <f>IF(N152="zákl. prenesená",J152,0)</f>
        <v>0</v>
      </c>
      <c r="BH152" s="217">
        <f>IF(N152="zníž. prenesená",J152,0)</f>
        <v>0</v>
      </c>
      <c r="BI152" s="217">
        <f>IF(N152="nulová",J152,0)</f>
        <v>0</v>
      </c>
      <c r="BJ152" s="18" t="s">
        <v>87</v>
      </c>
      <c r="BK152" s="217">
        <f>ROUND(I152*H152,2)</f>
        <v>0</v>
      </c>
      <c r="BL152" s="18" t="s">
        <v>1078</v>
      </c>
      <c r="BM152" s="216" t="s">
        <v>6412</v>
      </c>
    </row>
    <row r="153" s="2" customFormat="1" ht="16.5" customHeight="1">
      <c r="A153" s="37"/>
      <c r="B153" s="168"/>
      <c r="C153" s="204" t="s">
        <v>376</v>
      </c>
      <c r="D153" s="204" t="s">
        <v>285</v>
      </c>
      <c r="E153" s="205" t="s">
        <v>4930</v>
      </c>
      <c r="F153" s="206" t="s">
        <v>3224</v>
      </c>
      <c r="G153" s="207" t="s">
        <v>373</v>
      </c>
      <c r="H153" s="208">
        <v>1</v>
      </c>
      <c r="I153" s="209"/>
      <c r="J153" s="210">
        <f>ROUND(I153*H153,2)</f>
        <v>0</v>
      </c>
      <c r="K153" s="211"/>
      <c r="L153" s="38"/>
      <c r="M153" s="212" t="s">
        <v>1</v>
      </c>
      <c r="N153" s="213" t="s">
        <v>41</v>
      </c>
      <c r="O153" s="81"/>
      <c r="P153" s="214">
        <f>O153*H153</f>
        <v>0</v>
      </c>
      <c r="Q153" s="214">
        <v>0</v>
      </c>
      <c r="R153" s="214">
        <f>Q153*H153</f>
        <v>0</v>
      </c>
      <c r="S153" s="214">
        <v>0</v>
      </c>
      <c r="T153" s="215">
        <f>S153*H153</f>
        <v>0</v>
      </c>
      <c r="U153" s="37"/>
      <c r="V153" s="37"/>
      <c r="W153" s="37"/>
      <c r="X153" s="37"/>
      <c r="Y153" s="37"/>
      <c r="Z153" s="37"/>
      <c r="AA153" s="37"/>
      <c r="AB153" s="37"/>
      <c r="AC153" s="37"/>
      <c r="AD153" s="37"/>
      <c r="AE153" s="37"/>
      <c r="AR153" s="216" t="s">
        <v>656</v>
      </c>
      <c r="AT153" s="216" t="s">
        <v>285</v>
      </c>
      <c r="AU153" s="216" t="s">
        <v>82</v>
      </c>
      <c r="AY153" s="18" t="s">
        <v>283</v>
      </c>
      <c r="BE153" s="217">
        <f>IF(N153="základná",J153,0)</f>
        <v>0</v>
      </c>
      <c r="BF153" s="217">
        <f>IF(N153="znížená",J153,0)</f>
        <v>0</v>
      </c>
      <c r="BG153" s="217">
        <f>IF(N153="zákl. prenesená",J153,0)</f>
        <v>0</v>
      </c>
      <c r="BH153" s="217">
        <f>IF(N153="zníž. prenesená",J153,0)</f>
        <v>0</v>
      </c>
      <c r="BI153" s="217">
        <f>IF(N153="nulová",J153,0)</f>
        <v>0</v>
      </c>
      <c r="BJ153" s="18" t="s">
        <v>87</v>
      </c>
      <c r="BK153" s="217">
        <f>ROUND(I153*H153,2)</f>
        <v>0</v>
      </c>
      <c r="BL153" s="18" t="s">
        <v>656</v>
      </c>
      <c r="BM153" s="216" t="s">
        <v>6413</v>
      </c>
    </row>
    <row r="154" s="2" customFormat="1" ht="16.5" customHeight="1">
      <c r="A154" s="37"/>
      <c r="B154" s="168"/>
      <c r="C154" s="242" t="s">
        <v>7</v>
      </c>
      <c r="D154" s="242" t="s">
        <v>582</v>
      </c>
      <c r="E154" s="243" t="s">
        <v>4965</v>
      </c>
      <c r="F154" s="244" t="s">
        <v>4966</v>
      </c>
      <c r="G154" s="245" t="s">
        <v>373</v>
      </c>
      <c r="H154" s="246">
        <v>1</v>
      </c>
      <c r="I154" s="247"/>
      <c r="J154" s="248">
        <f>ROUND(I154*H154,2)</f>
        <v>0</v>
      </c>
      <c r="K154" s="249"/>
      <c r="L154" s="250"/>
      <c r="M154" s="251" t="s">
        <v>1</v>
      </c>
      <c r="N154" s="252" t="s">
        <v>41</v>
      </c>
      <c r="O154" s="81"/>
      <c r="P154" s="214">
        <f>O154*H154</f>
        <v>0</v>
      </c>
      <c r="Q154" s="214">
        <v>0</v>
      </c>
      <c r="R154" s="214">
        <f>Q154*H154</f>
        <v>0</v>
      </c>
      <c r="S154" s="214">
        <v>0</v>
      </c>
      <c r="T154" s="215">
        <f>S154*H154</f>
        <v>0</v>
      </c>
      <c r="U154" s="37"/>
      <c r="V154" s="37"/>
      <c r="W154" s="37"/>
      <c r="X154" s="37"/>
      <c r="Y154" s="37"/>
      <c r="Z154" s="37"/>
      <c r="AA154" s="37"/>
      <c r="AB154" s="37"/>
      <c r="AC154" s="37"/>
      <c r="AD154" s="37"/>
      <c r="AE154" s="37"/>
      <c r="AR154" s="216" t="s">
        <v>1399</v>
      </c>
      <c r="AT154" s="216" t="s">
        <v>582</v>
      </c>
      <c r="AU154" s="216" t="s">
        <v>82</v>
      </c>
      <c r="AY154" s="18" t="s">
        <v>283</v>
      </c>
      <c r="BE154" s="217">
        <f>IF(N154="základná",J154,0)</f>
        <v>0</v>
      </c>
      <c r="BF154" s="217">
        <f>IF(N154="znížená",J154,0)</f>
        <v>0</v>
      </c>
      <c r="BG154" s="217">
        <f>IF(N154="zákl. prenesená",J154,0)</f>
        <v>0</v>
      </c>
      <c r="BH154" s="217">
        <f>IF(N154="zníž. prenesená",J154,0)</f>
        <v>0</v>
      </c>
      <c r="BI154" s="217">
        <f>IF(N154="nulová",J154,0)</f>
        <v>0</v>
      </c>
      <c r="BJ154" s="18" t="s">
        <v>87</v>
      </c>
      <c r="BK154" s="217">
        <f>ROUND(I154*H154,2)</f>
        <v>0</v>
      </c>
      <c r="BL154" s="18" t="s">
        <v>656</v>
      </c>
      <c r="BM154" s="216" t="s">
        <v>6414</v>
      </c>
    </row>
    <row r="155" s="2" customFormat="1" ht="16.5" customHeight="1">
      <c r="A155" s="37"/>
      <c r="B155" s="168"/>
      <c r="C155" s="204" t="s">
        <v>386</v>
      </c>
      <c r="D155" s="204" t="s">
        <v>285</v>
      </c>
      <c r="E155" s="205" t="s">
        <v>3254</v>
      </c>
      <c r="F155" s="206" t="s">
        <v>3224</v>
      </c>
      <c r="G155" s="207" t="s">
        <v>373</v>
      </c>
      <c r="H155" s="208">
        <v>1</v>
      </c>
      <c r="I155" s="209"/>
      <c r="J155" s="210">
        <f>ROUND(I155*H155,2)</f>
        <v>0</v>
      </c>
      <c r="K155" s="211"/>
      <c r="L155" s="38"/>
      <c r="M155" s="212" t="s">
        <v>1</v>
      </c>
      <c r="N155" s="213" t="s">
        <v>41</v>
      </c>
      <c r="O155" s="81"/>
      <c r="P155" s="214">
        <f>O155*H155</f>
        <v>0</v>
      </c>
      <c r="Q155" s="214">
        <v>0</v>
      </c>
      <c r="R155" s="214">
        <f>Q155*H155</f>
        <v>0</v>
      </c>
      <c r="S155" s="214">
        <v>0</v>
      </c>
      <c r="T155" s="215">
        <f>S155*H155</f>
        <v>0</v>
      </c>
      <c r="U155" s="37"/>
      <c r="V155" s="37"/>
      <c r="W155" s="37"/>
      <c r="X155" s="37"/>
      <c r="Y155" s="37"/>
      <c r="Z155" s="37"/>
      <c r="AA155" s="37"/>
      <c r="AB155" s="37"/>
      <c r="AC155" s="37"/>
      <c r="AD155" s="37"/>
      <c r="AE155" s="37"/>
      <c r="AR155" s="216" t="s">
        <v>656</v>
      </c>
      <c r="AT155" s="216" t="s">
        <v>285</v>
      </c>
      <c r="AU155" s="216" t="s">
        <v>82</v>
      </c>
      <c r="AY155" s="18" t="s">
        <v>283</v>
      </c>
      <c r="BE155" s="217">
        <f>IF(N155="základná",J155,0)</f>
        <v>0</v>
      </c>
      <c r="BF155" s="217">
        <f>IF(N155="znížená",J155,0)</f>
        <v>0</v>
      </c>
      <c r="BG155" s="217">
        <f>IF(N155="zákl. prenesená",J155,0)</f>
        <v>0</v>
      </c>
      <c r="BH155" s="217">
        <f>IF(N155="zníž. prenesená",J155,0)</f>
        <v>0</v>
      </c>
      <c r="BI155" s="217">
        <f>IF(N155="nulová",J155,0)</f>
        <v>0</v>
      </c>
      <c r="BJ155" s="18" t="s">
        <v>87</v>
      </c>
      <c r="BK155" s="217">
        <f>ROUND(I155*H155,2)</f>
        <v>0</v>
      </c>
      <c r="BL155" s="18" t="s">
        <v>656</v>
      </c>
      <c r="BM155" s="216" t="s">
        <v>6415</v>
      </c>
    </row>
    <row r="156" s="2" customFormat="1" ht="21.75" customHeight="1">
      <c r="A156" s="37"/>
      <c r="B156" s="168"/>
      <c r="C156" s="242" t="s">
        <v>395</v>
      </c>
      <c r="D156" s="242" t="s">
        <v>582</v>
      </c>
      <c r="E156" s="243" t="s">
        <v>4969</v>
      </c>
      <c r="F156" s="244" t="s">
        <v>4970</v>
      </c>
      <c r="G156" s="245" t="s">
        <v>373</v>
      </c>
      <c r="H156" s="246">
        <v>2</v>
      </c>
      <c r="I156" s="247"/>
      <c r="J156" s="248">
        <f>ROUND(I156*H156,2)</f>
        <v>0</v>
      </c>
      <c r="K156" s="249"/>
      <c r="L156" s="250"/>
      <c r="M156" s="251" t="s">
        <v>1</v>
      </c>
      <c r="N156" s="252" t="s">
        <v>41</v>
      </c>
      <c r="O156" s="81"/>
      <c r="P156" s="214">
        <f>O156*H156</f>
        <v>0</v>
      </c>
      <c r="Q156" s="214">
        <v>0</v>
      </c>
      <c r="R156" s="214">
        <f>Q156*H156</f>
        <v>0</v>
      </c>
      <c r="S156" s="214">
        <v>0</v>
      </c>
      <c r="T156" s="215">
        <f>S156*H156</f>
        <v>0</v>
      </c>
      <c r="U156" s="37"/>
      <c r="V156" s="37"/>
      <c r="W156" s="37"/>
      <c r="X156" s="37"/>
      <c r="Y156" s="37"/>
      <c r="Z156" s="37"/>
      <c r="AA156" s="37"/>
      <c r="AB156" s="37"/>
      <c r="AC156" s="37"/>
      <c r="AD156" s="37"/>
      <c r="AE156" s="37"/>
      <c r="AR156" s="216" t="s">
        <v>1399</v>
      </c>
      <c r="AT156" s="216" t="s">
        <v>582</v>
      </c>
      <c r="AU156" s="216" t="s">
        <v>82</v>
      </c>
      <c r="AY156" s="18" t="s">
        <v>283</v>
      </c>
      <c r="BE156" s="217">
        <f>IF(N156="základná",J156,0)</f>
        <v>0</v>
      </c>
      <c r="BF156" s="217">
        <f>IF(N156="znížená",J156,0)</f>
        <v>0</v>
      </c>
      <c r="BG156" s="217">
        <f>IF(N156="zákl. prenesená",J156,0)</f>
        <v>0</v>
      </c>
      <c r="BH156" s="217">
        <f>IF(N156="zníž. prenesená",J156,0)</f>
        <v>0</v>
      </c>
      <c r="BI156" s="217">
        <f>IF(N156="nulová",J156,0)</f>
        <v>0</v>
      </c>
      <c r="BJ156" s="18" t="s">
        <v>87</v>
      </c>
      <c r="BK156" s="217">
        <f>ROUND(I156*H156,2)</f>
        <v>0</v>
      </c>
      <c r="BL156" s="18" t="s">
        <v>656</v>
      </c>
      <c r="BM156" s="216" t="s">
        <v>6416</v>
      </c>
    </row>
    <row r="157" s="2" customFormat="1" ht="16.5" customHeight="1">
      <c r="A157" s="37"/>
      <c r="B157" s="168"/>
      <c r="C157" s="204" t="s">
        <v>400</v>
      </c>
      <c r="D157" s="204" t="s">
        <v>285</v>
      </c>
      <c r="E157" s="205" t="s">
        <v>4972</v>
      </c>
      <c r="F157" s="206" t="s">
        <v>3224</v>
      </c>
      <c r="G157" s="207" t="s">
        <v>373</v>
      </c>
      <c r="H157" s="208">
        <v>2</v>
      </c>
      <c r="I157" s="209"/>
      <c r="J157" s="210">
        <f>ROUND(I157*H157,2)</f>
        <v>0</v>
      </c>
      <c r="K157" s="211"/>
      <c r="L157" s="38"/>
      <c r="M157" s="212" t="s">
        <v>1</v>
      </c>
      <c r="N157" s="213" t="s">
        <v>41</v>
      </c>
      <c r="O157" s="81"/>
      <c r="P157" s="214">
        <f>O157*H157</f>
        <v>0</v>
      </c>
      <c r="Q157" s="214">
        <v>0</v>
      </c>
      <c r="R157" s="214">
        <f>Q157*H157</f>
        <v>0</v>
      </c>
      <c r="S157" s="214">
        <v>0</v>
      </c>
      <c r="T157" s="215">
        <f>S157*H157</f>
        <v>0</v>
      </c>
      <c r="U157" s="37"/>
      <c r="V157" s="37"/>
      <c r="W157" s="37"/>
      <c r="X157" s="37"/>
      <c r="Y157" s="37"/>
      <c r="Z157" s="37"/>
      <c r="AA157" s="37"/>
      <c r="AB157" s="37"/>
      <c r="AC157" s="37"/>
      <c r="AD157" s="37"/>
      <c r="AE157" s="37"/>
      <c r="AR157" s="216" t="s">
        <v>656</v>
      </c>
      <c r="AT157" s="216" t="s">
        <v>285</v>
      </c>
      <c r="AU157" s="216" t="s">
        <v>82</v>
      </c>
      <c r="AY157" s="18" t="s">
        <v>283</v>
      </c>
      <c r="BE157" s="217">
        <f>IF(N157="základná",J157,0)</f>
        <v>0</v>
      </c>
      <c r="BF157" s="217">
        <f>IF(N157="znížená",J157,0)</f>
        <v>0</v>
      </c>
      <c r="BG157" s="217">
        <f>IF(N157="zákl. prenesená",J157,0)</f>
        <v>0</v>
      </c>
      <c r="BH157" s="217">
        <f>IF(N157="zníž. prenesená",J157,0)</f>
        <v>0</v>
      </c>
      <c r="BI157" s="217">
        <f>IF(N157="nulová",J157,0)</f>
        <v>0</v>
      </c>
      <c r="BJ157" s="18" t="s">
        <v>87</v>
      </c>
      <c r="BK157" s="217">
        <f>ROUND(I157*H157,2)</f>
        <v>0</v>
      </c>
      <c r="BL157" s="18" t="s">
        <v>656</v>
      </c>
      <c r="BM157" s="216" t="s">
        <v>6417</v>
      </c>
    </row>
    <row r="158" s="2" customFormat="1" ht="16.5" customHeight="1">
      <c r="A158" s="37"/>
      <c r="B158" s="168"/>
      <c r="C158" s="242" t="s">
        <v>408</v>
      </c>
      <c r="D158" s="242" t="s">
        <v>582</v>
      </c>
      <c r="E158" s="243" t="s">
        <v>4974</v>
      </c>
      <c r="F158" s="244" t="s">
        <v>4975</v>
      </c>
      <c r="G158" s="245" t="s">
        <v>373</v>
      </c>
      <c r="H158" s="246">
        <v>4</v>
      </c>
      <c r="I158" s="247"/>
      <c r="J158" s="248">
        <f>ROUND(I158*H158,2)</f>
        <v>0</v>
      </c>
      <c r="K158" s="249"/>
      <c r="L158" s="250"/>
      <c r="M158" s="251" t="s">
        <v>1</v>
      </c>
      <c r="N158" s="252" t="s">
        <v>41</v>
      </c>
      <c r="O158" s="81"/>
      <c r="P158" s="214">
        <f>O158*H158</f>
        <v>0</v>
      </c>
      <c r="Q158" s="214">
        <v>0</v>
      </c>
      <c r="R158" s="214">
        <f>Q158*H158</f>
        <v>0</v>
      </c>
      <c r="S158" s="214">
        <v>0</v>
      </c>
      <c r="T158" s="215">
        <f>S158*H158</f>
        <v>0</v>
      </c>
      <c r="U158" s="37"/>
      <c r="V158" s="37"/>
      <c r="W158" s="37"/>
      <c r="X158" s="37"/>
      <c r="Y158" s="37"/>
      <c r="Z158" s="37"/>
      <c r="AA158" s="37"/>
      <c r="AB158" s="37"/>
      <c r="AC158" s="37"/>
      <c r="AD158" s="37"/>
      <c r="AE158" s="37"/>
      <c r="AR158" s="216" t="s">
        <v>1399</v>
      </c>
      <c r="AT158" s="216" t="s">
        <v>582</v>
      </c>
      <c r="AU158" s="216" t="s">
        <v>82</v>
      </c>
      <c r="AY158" s="18" t="s">
        <v>283</v>
      </c>
      <c r="BE158" s="217">
        <f>IF(N158="základná",J158,0)</f>
        <v>0</v>
      </c>
      <c r="BF158" s="217">
        <f>IF(N158="znížená",J158,0)</f>
        <v>0</v>
      </c>
      <c r="BG158" s="217">
        <f>IF(N158="zákl. prenesená",J158,0)</f>
        <v>0</v>
      </c>
      <c r="BH158" s="217">
        <f>IF(N158="zníž. prenesená",J158,0)</f>
        <v>0</v>
      </c>
      <c r="BI158" s="217">
        <f>IF(N158="nulová",J158,0)</f>
        <v>0</v>
      </c>
      <c r="BJ158" s="18" t="s">
        <v>87</v>
      </c>
      <c r="BK158" s="217">
        <f>ROUND(I158*H158,2)</f>
        <v>0</v>
      </c>
      <c r="BL158" s="18" t="s">
        <v>656</v>
      </c>
      <c r="BM158" s="216" t="s">
        <v>6418</v>
      </c>
    </row>
    <row r="159" s="2" customFormat="1" ht="16.5" customHeight="1">
      <c r="A159" s="37"/>
      <c r="B159" s="168"/>
      <c r="C159" s="204" t="s">
        <v>418</v>
      </c>
      <c r="D159" s="204" t="s">
        <v>285</v>
      </c>
      <c r="E159" s="205" t="s">
        <v>4977</v>
      </c>
      <c r="F159" s="206" t="s">
        <v>3224</v>
      </c>
      <c r="G159" s="207" t="s">
        <v>373</v>
      </c>
      <c r="H159" s="208">
        <v>4</v>
      </c>
      <c r="I159" s="209"/>
      <c r="J159" s="210">
        <f>ROUND(I159*H159,2)</f>
        <v>0</v>
      </c>
      <c r="K159" s="211"/>
      <c r="L159" s="38"/>
      <c r="M159" s="212" t="s">
        <v>1</v>
      </c>
      <c r="N159" s="213" t="s">
        <v>41</v>
      </c>
      <c r="O159" s="81"/>
      <c r="P159" s="214">
        <f>O159*H159</f>
        <v>0</v>
      </c>
      <c r="Q159" s="214">
        <v>0</v>
      </c>
      <c r="R159" s="214">
        <f>Q159*H159</f>
        <v>0</v>
      </c>
      <c r="S159" s="214">
        <v>0</v>
      </c>
      <c r="T159" s="215">
        <f>S159*H159</f>
        <v>0</v>
      </c>
      <c r="U159" s="37"/>
      <c r="V159" s="37"/>
      <c r="W159" s="37"/>
      <c r="X159" s="37"/>
      <c r="Y159" s="37"/>
      <c r="Z159" s="37"/>
      <c r="AA159" s="37"/>
      <c r="AB159" s="37"/>
      <c r="AC159" s="37"/>
      <c r="AD159" s="37"/>
      <c r="AE159" s="37"/>
      <c r="AR159" s="216" t="s">
        <v>656</v>
      </c>
      <c r="AT159" s="216" t="s">
        <v>285</v>
      </c>
      <c r="AU159" s="216" t="s">
        <v>82</v>
      </c>
      <c r="AY159" s="18" t="s">
        <v>283</v>
      </c>
      <c r="BE159" s="217">
        <f>IF(N159="základná",J159,0)</f>
        <v>0</v>
      </c>
      <c r="BF159" s="217">
        <f>IF(N159="znížená",J159,0)</f>
        <v>0</v>
      </c>
      <c r="BG159" s="217">
        <f>IF(N159="zákl. prenesená",J159,0)</f>
        <v>0</v>
      </c>
      <c r="BH159" s="217">
        <f>IF(N159="zníž. prenesená",J159,0)</f>
        <v>0</v>
      </c>
      <c r="BI159" s="217">
        <f>IF(N159="nulová",J159,0)</f>
        <v>0</v>
      </c>
      <c r="BJ159" s="18" t="s">
        <v>87</v>
      </c>
      <c r="BK159" s="217">
        <f>ROUND(I159*H159,2)</f>
        <v>0</v>
      </c>
      <c r="BL159" s="18" t="s">
        <v>656</v>
      </c>
      <c r="BM159" s="216" t="s">
        <v>6419</v>
      </c>
    </row>
    <row r="160" s="2" customFormat="1" ht="16.5" customHeight="1">
      <c r="A160" s="37"/>
      <c r="B160" s="168"/>
      <c r="C160" s="242" t="s">
        <v>428</v>
      </c>
      <c r="D160" s="242" t="s">
        <v>582</v>
      </c>
      <c r="E160" s="243" t="s">
        <v>4979</v>
      </c>
      <c r="F160" s="244" t="s">
        <v>4980</v>
      </c>
      <c r="G160" s="245" t="s">
        <v>373</v>
      </c>
      <c r="H160" s="246">
        <v>4</v>
      </c>
      <c r="I160" s="247"/>
      <c r="J160" s="248">
        <f>ROUND(I160*H160,2)</f>
        <v>0</v>
      </c>
      <c r="K160" s="249"/>
      <c r="L160" s="250"/>
      <c r="M160" s="251" t="s">
        <v>1</v>
      </c>
      <c r="N160" s="252" t="s">
        <v>41</v>
      </c>
      <c r="O160" s="81"/>
      <c r="P160" s="214">
        <f>O160*H160</f>
        <v>0</v>
      </c>
      <c r="Q160" s="214">
        <v>0</v>
      </c>
      <c r="R160" s="214">
        <f>Q160*H160</f>
        <v>0</v>
      </c>
      <c r="S160" s="214">
        <v>0</v>
      </c>
      <c r="T160" s="215">
        <f>S160*H160</f>
        <v>0</v>
      </c>
      <c r="U160" s="37"/>
      <c r="V160" s="37"/>
      <c r="W160" s="37"/>
      <c r="X160" s="37"/>
      <c r="Y160" s="37"/>
      <c r="Z160" s="37"/>
      <c r="AA160" s="37"/>
      <c r="AB160" s="37"/>
      <c r="AC160" s="37"/>
      <c r="AD160" s="37"/>
      <c r="AE160" s="37"/>
      <c r="AR160" s="216" t="s">
        <v>1399</v>
      </c>
      <c r="AT160" s="216" t="s">
        <v>582</v>
      </c>
      <c r="AU160" s="216" t="s">
        <v>82</v>
      </c>
      <c r="AY160" s="18" t="s">
        <v>283</v>
      </c>
      <c r="BE160" s="217">
        <f>IF(N160="základná",J160,0)</f>
        <v>0</v>
      </c>
      <c r="BF160" s="217">
        <f>IF(N160="znížená",J160,0)</f>
        <v>0</v>
      </c>
      <c r="BG160" s="217">
        <f>IF(N160="zákl. prenesená",J160,0)</f>
        <v>0</v>
      </c>
      <c r="BH160" s="217">
        <f>IF(N160="zníž. prenesená",J160,0)</f>
        <v>0</v>
      </c>
      <c r="BI160" s="217">
        <f>IF(N160="nulová",J160,0)</f>
        <v>0</v>
      </c>
      <c r="BJ160" s="18" t="s">
        <v>87</v>
      </c>
      <c r="BK160" s="217">
        <f>ROUND(I160*H160,2)</f>
        <v>0</v>
      </c>
      <c r="BL160" s="18" t="s">
        <v>656</v>
      </c>
      <c r="BM160" s="216" t="s">
        <v>6420</v>
      </c>
    </row>
    <row r="161" s="2" customFormat="1" ht="16.5" customHeight="1">
      <c r="A161" s="37"/>
      <c r="B161" s="168"/>
      <c r="C161" s="204" t="s">
        <v>438</v>
      </c>
      <c r="D161" s="204" t="s">
        <v>285</v>
      </c>
      <c r="E161" s="205" t="s">
        <v>4982</v>
      </c>
      <c r="F161" s="206" t="s">
        <v>3224</v>
      </c>
      <c r="G161" s="207" t="s">
        <v>373</v>
      </c>
      <c r="H161" s="208">
        <v>4</v>
      </c>
      <c r="I161" s="209"/>
      <c r="J161" s="210">
        <f>ROUND(I161*H161,2)</f>
        <v>0</v>
      </c>
      <c r="K161" s="211"/>
      <c r="L161" s="38"/>
      <c r="M161" s="212" t="s">
        <v>1</v>
      </c>
      <c r="N161" s="213" t="s">
        <v>41</v>
      </c>
      <c r="O161" s="81"/>
      <c r="P161" s="214">
        <f>O161*H161</f>
        <v>0</v>
      </c>
      <c r="Q161" s="214">
        <v>0</v>
      </c>
      <c r="R161" s="214">
        <f>Q161*H161</f>
        <v>0</v>
      </c>
      <c r="S161" s="214">
        <v>0</v>
      </c>
      <c r="T161" s="215">
        <f>S161*H161</f>
        <v>0</v>
      </c>
      <c r="U161" s="37"/>
      <c r="V161" s="37"/>
      <c r="W161" s="37"/>
      <c r="X161" s="37"/>
      <c r="Y161" s="37"/>
      <c r="Z161" s="37"/>
      <c r="AA161" s="37"/>
      <c r="AB161" s="37"/>
      <c r="AC161" s="37"/>
      <c r="AD161" s="37"/>
      <c r="AE161" s="37"/>
      <c r="AR161" s="216" t="s">
        <v>656</v>
      </c>
      <c r="AT161" s="216" t="s">
        <v>285</v>
      </c>
      <c r="AU161" s="216" t="s">
        <v>82</v>
      </c>
      <c r="AY161" s="18" t="s">
        <v>283</v>
      </c>
      <c r="BE161" s="217">
        <f>IF(N161="základná",J161,0)</f>
        <v>0</v>
      </c>
      <c r="BF161" s="217">
        <f>IF(N161="znížená",J161,0)</f>
        <v>0</v>
      </c>
      <c r="BG161" s="217">
        <f>IF(N161="zákl. prenesená",J161,0)</f>
        <v>0</v>
      </c>
      <c r="BH161" s="217">
        <f>IF(N161="zníž. prenesená",J161,0)</f>
        <v>0</v>
      </c>
      <c r="BI161" s="217">
        <f>IF(N161="nulová",J161,0)</f>
        <v>0</v>
      </c>
      <c r="BJ161" s="18" t="s">
        <v>87</v>
      </c>
      <c r="BK161" s="217">
        <f>ROUND(I161*H161,2)</f>
        <v>0</v>
      </c>
      <c r="BL161" s="18" t="s">
        <v>656</v>
      </c>
      <c r="BM161" s="216" t="s">
        <v>6421</v>
      </c>
    </row>
    <row r="162" s="2" customFormat="1" ht="24.15" customHeight="1">
      <c r="A162" s="37"/>
      <c r="B162" s="168"/>
      <c r="C162" s="242" t="s">
        <v>442</v>
      </c>
      <c r="D162" s="242" t="s">
        <v>582</v>
      </c>
      <c r="E162" s="243" t="s">
        <v>3251</v>
      </c>
      <c r="F162" s="244" t="s">
        <v>3252</v>
      </c>
      <c r="G162" s="245" t="s">
        <v>373</v>
      </c>
      <c r="H162" s="246">
        <v>9</v>
      </c>
      <c r="I162" s="247"/>
      <c r="J162" s="248">
        <f>ROUND(I162*H162,2)</f>
        <v>0</v>
      </c>
      <c r="K162" s="249"/>
      <c r="L162" s="250"/>
      <c r="M162" s="251" t="s">
        <v>1</v>
      </c>
      <c r="N162" s="252" t="s">
        <v>41</v>
      </c>
      <c r="O162" s="81"/>
      <c r="P162" s="214">
        <f>O162*H162</f>
        <v>0</v>
      </c>
      <c r="Q162" s="214">
        <v>0.040000000000000001</v>
      </c>
      <c r="R162" s="214">
        <f>Q162*H162</f>
        <v>0.35999999999999999</v>
      </c>
      <c r="S162" s="214">
        <v>0</v>
      </c>
      <c r="T162" s="215">
        <f>S162*H162</f>
        <v>0</v>
      </c>
      <c r="U162" s="37"/>
      <c r="V162" s="37"/>
      <c r="W162" s="37"/>
      <c r="X162" s="37"/>
      <c r="Y162" s="37"/>
      <c r="Z162" s="37"/>
      <c r="AA162" s="37"/>
      <c r="AB162" s="37"/>
      <c r="AC162" s="37"/>
      <c r="AD162" s="37"/>
      <c r="AE162" s="37"/>
      <c r="AR162" s="216" t="s">
        <v>1078</v>
      </c>
      <c r="AT162" s="216" t="s">
        <v>582</v>
      </c>
      <c r="AU162" s="216" t="s">
        <v>82</v>
      </c>
      <c r="AY162" s="18" t="s">
        <v>283</v>
      </c>
      <c r="BE162" s="217">
        <f>IF(N162="základná",J162,0)</f>
        <v>0</v>
      </c>
      <c r="BF162" s="217">
        <f>IF(N162="znížená",J162,0)</f>
        <v>0</v>
      </c>
      <c r="BG162" s="217">
        <f>IF(N162="zákl. prenesená",J162,0)</f>
        <v>0</v>
      </c>
      <c r="BH162" s="217">
        <f>IF(N162="zníž. prenesená",J162,0)</f>
        <v>0</v>
      </c>
      <c r="BI162" s="217">
        <f>IF(N162="nulová",J162,0)</f>
        <v>0</v>
      </c>
      <c r="BJ162" s="18" t="s">
        <v>87</v>
      </c>
      <c r="BK162" s="217">
        <f>ROUND(I162*H162,2)</f>
        <v>0</v>
      </c>
      <c r="BL162" s="18" t="s">
        <v>1078</v>
      </c>
      <c r="BM162" s="216" t="s">
        <v>6422</v>
      </c>
    </row>
    <row r="163" s="2" customFormat="1" ht="16.5" customHeight="1">
      <c r="A163" s="37"/>
      <c r="B163" s="168"/>
      <c r="C163" s="204" t="s">
        <v>447</v>
      </c>
      <c r="D163" s="204" t="s">
        <v>285</v>
      </c>
      <c r="E163" s="205" t="s">
        <v>6423</v>
      </c>
      <c r="F163" s="206" t="s">
        <v>3224</v>
      </c>
      <c r="G163" s="207" t="s">
        <v>373</v>
      </c>
      <c r="H163" s="208">
        <v>9</v>
      </c>
      <c r="I163" s="209"/>
      <c r="J163" s="210">
        <f>ROUND(I163*H163,2)</f>
        <v>0</v>
      </c>
      <c r="K163" s="211"/>
      <c r="L163" s="38"/>
      <c r="M163" s="212" t="s">
        <v>1</v>
      </c>
      <c r="N163" s="213" t="s">
        <v>41</v>
      </c>
      <c r="O163" s="81"/>
      <c r="P163" s="214">
        <f>O163*H163</f>
        <v>0</v>
      </c>
      <c r="Q163" s="214">
        <v>0</v>
      </c>
      <c r="R163" s="214">
        <f>Q163*H163</f>
        <v>0</v>
      </c>
      <c r="S163" s="214">
        <v>0</v>
      </c>
      <c r="T163" s="215">
        <f>S163*H163</f>
        <v>0</v>
      </c>
      <c r="U163" s="37"/>
      <c r="V163" s="37"/>
      <c r="W163" s="37"/>
      <c r="X163" s="37"/>
      <c r="Y163" s="37"/>
      <c r="Z163" s="37"/>
      <c r="AA163" s="37"/>
      <c r="AB163" s="37"/>
      <c r="AC163" s="37"/>
      <c r="AD163" s="37"/>
      <c r="AE163" s="37"/>
      <c r="AR163" s="216" t="s">
        <v>656</v>
      </c>
      <c r="AT163" s="216" t="s">
        <v>285</v>
      </c>
      <c r="AU163" s="216" t="s">
        <v>82</v>
      </c>
      <c r="AY163" s="18" t="s">
        <v>283</v>
      </c>
      <c r="BE163" s="217">
        <f>IF(N163="základná",J163,0)</f>
        <v>0</v>
      </c>
      <c r="BF163" s="217">
        <f>IF(N163="znížená",J163,0)</f>
        <v>0</v>
      </c>
      <c r="BG163" s="217">
        <f>IF(N163="zákl. prenesená",J163,0)</f>
        <v>0</v>
      </c>
      <c r="BH163" s="217">
        <f>IF(N163="zníž. prenesená",J163,0)</f>
        <v>0</v>
      </c>
      <c r="BI163" s="217">
        <f>IF(N163="nulová",J163,0)</f>
        <v>0</v>
      </c>
      <c r="BJ163" s="18" t="s">
        <v>87</v>
      </c>
      <c r="BK163" s="217">
        <f>ROUND(I163*H163,2)</f>
        <v>0</v>
      </c>
      <c r="BL163" s="18" t="s">
        <v>656</v>
      </c>
      <c r="BM163" s="216" t="s">
        <v>6424</v>
      </c>
    </row>
    <row r="164" s="2" customFormat="1" ht="16.5" customHeight="1">
      <c r="A164" s="37"/>
      <c r="B164" s="168"/>
      <c r="C164" s="242" t="s">
        <v>464</v>
      </c>
      <c r="D164" s="242" t="s">
        <v>582</v>
      </c>
      <c r="E164" s="243" t="s">
        <v>4984</v>
      </c>
      <c r="F164" s="244" t="s">
        <v>4985</v>
      </c>
      <c r="G164" s="245" t="s">
        <v>373</v>
      </c>
      <c r="H164" s="246">
        <v>1</v>
      </c>
      <c r="I164" s="247"/>
      <c r="J164" s="248">
        <f>ROUND(I164*H164,2)</f>
        <v>0</v>
      </c>
      <c r="K164" s="249"/>
      <c r="L164" s="250"/>
      <c r="M164" s="251" t="s">
        <v>1</v>
      </c>
      <c r="N164" s="252" t="s">
        <v>41</v>
      </c>
      <c r="O164" s="81"/>
      <c r="P164" s="214">
        <f>O164*H164</f>
        <v>0</v>
      </c>
      <c r="Q164" s="214">
        <v>0</v>
      </c>
      <c r="R164" s="214">
        <f>Q164*H164</f>
        <v>0</v>
      </c>
      <c r="S164" s="214">
        <v>0</v>
      </c>
      <c r="T164" s="215">
        <f>S164*H164</f>
        <v>0</v>
      </c>
      <c r="U164" s="37"/>
      <c r="V164" s="37"/>
      <c r="W164" s="37"/>
      <c r="X164" s="37"/>
      <c r="Y164" s="37"/>
      <c r="Z164" s="37"/>
      <c r="AA164" s="37"/>
      <c r="AB164" s="37"/>
      <c r="AC164" s="37"/>
      <c r="AD164" s="37"/>
      <c r="AE164" s="37"/>
      <c r="AR164" s="216" t="s">
        <v>1399</v>
      </c>
      <c r="AT164" s="216" t="s">
        <v>582</v>
      </c>
      <c r="AU164" s="216" t="s">
        <v>82</v>
      </c>
      <c r="AY164" s="18" t="s">
        <v>283</v>
      </c>
      <c r="BE164" s="217">
        <f>IF(N164="základná",J164,0)</f>
        <v>0</v>
      </c>
      <c r="BF164" s="217">
        <f>IF(N164="znížená",J164,0)</f>
        <v>0</v>
      </c>
      <c r="BG164" s="217">
        <f>IF(N164="zákl. prenesená",J164,0)</f>
        <v>0</v>
      </c>
      <c r="BH164" s="217">
        <f>IF(N164="zníž. prenesená",J164,0)</f>
        <v>0</v>
      </c>
      <c r="BI164" s="217">
        <f>IF(N164="nulová",J164,0)</f>
        <v>0</v>
      </c>
      <c r="BJ164" s="18" t="s">
        <v>87</v>
      </c>
      <c r="BK164" s="217">
        <f>ROUND(I164*H164,2)</f>
        <v>0</v>
      </c>
      <c r="BL164" s="18" t="s">
        <v>656</v>
      </c>
      <c r="BM164" s="216" t="s">
        <v>6425</v>
      </c>
    </row>
    <row r="165" s="12" customFormat="1" ht="25.92" customHeight="1">
      <c r="A165" s="12"/>
      <c r="B165" s="191"/>
      <c r="C165" s="12"/>
      <c r="D165" s="192" t="s">
        <v>74</v>
      </c>
      <c r="E165" s="193" t="s">
        <v>3346</v>
      </c>
      <c r="F165" s="193" t="s">
        <v>4580</v>
      </c>
      <c r="G165" s="12"/>
      <c r="H165" s="12"/>
      <c r="I165" s="194"/>
      <c r="J165" s="195">
        <f>BK165</f>
        <v>0</v>
      </c>
      <c r="K165" s="12"/>
      <c r="L165" s="191"/>
      <c r="M165" s="196"/>
      <c r="N165" s="197"/>
      <c r="O165" s="197"/>
      <c r="P165" s="198">
        <f>SUM(P166:P192)</f>
        <v>0</v>
      </c>
      <c r="Q165" s="197"/>
      <c r="R165" s="198">
        <f>SUM(R166:R192)</f>
        <v>0</v>
      </c>
      <c r="S165" s="197"/>
      <c r="T165" s="199">
        <f>SUM(T166:T192)</f>
        <v>0</v>
      </c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R165" s="192" t="s">
        <v>82</v>
      </c>
      <c r="AT165" s="200" t="s">
        <v>74</v>
      </c>
      <c r="AU165" s="200" t="s">
        <v>75</v>
      </c>
      <c r="AY165" s="192" t="s">
        <v>283</v>
      </c>
      <c r="BK165" s="201">
        <f>SUM(BK166:BK192)</f>
        <v>0</v>
      </c>
    </row>
    <row r="166" s="2" customFormat="1" ht="24.15" customHeight="1">
      <c r="A166" s="37"/>
      <c r="B166" s="168"/>
      <c r="C166" s="242" t="s">
        <v>469</v>
      </c>
      <c r="D166" s="242" t="s">
        <v>582</v>
      </c>
      <c r="E166" s="243" t="s">
        <v>3257</v>
      </c>
      <c r="F166" s="244" t="s">
        <v>3258</v>
      </c>
      <c r="G166" s="245" t="s">
        <v>649</v>
      </c>
      <c r="H166" s="246">
        <v>1450</v>
      </c>
      <c r="I166" s="247"/>
      <c r="J166" s="248">
        <f>ROUND(I166*H166,2)</f>
        <v>0</v>
      </c>
      <c r="K166" s="249"/>
      <c r="L166" s="250"/>
      <c r="M166" s="251" t="s">
        <v>1</v>
      </c>
      <c r="N166" s="252" t="s">
        <v>41</v>
      </c>
      <c r="O166" s="81"/>
      <c r="P166" s="214">
        <f>O166*H166</f>
        <v>0</v>
      </c>
      <c r="Q166" s="214">
        <v>0</v>
      </c>
      <c r="R166" s="214">
        <f>Q166*H166</f>
        <v>0</v>
      </c>
      <c r="S166" s="214">
        <v>0</v>
      </c>
      <c r="T166" s="215">
        <f>S166*H166</f>
        <v>0</v>
      </c>
      <c r="U166" s="37"/>
      <c r="V166" s="37"/>
      <c r="W166" s="37"/>
      <c r="X166" s="37"/>
      <c r="Y166" s="37"/>
      <c r="Z166" s="37"/>
      <c r="AA166" s="37"/>
      <c r="AB166" s="37"/>
      <c r="AC166" s="37"/>
      <c r="AD166" s="37"/>
      <c r="AE166" s="37"/>
      <c r="AR166" s="216" t="s">
        <v>319</v>
      </c>
      <c r="AT166" s="216" t="s">
        <v>582</v>
      </c>
      <c r="AU166" s="216" t="s">
        <v>82</v>
      </c>
      <c r="AY166" s="18" t="s">
        <v>283</v>
      </c>
      <c r="BE166" s="217">
        <f>IF(N166="základná",J166,0)</f>
        <v>0</v>
      </c>
      <c r="BF166" s="217">
        <f>IF(N166="znížená",J166,0)</f>
        <v>0</v>
      </c>
      <c r="BG166" s="217">
        <f>IF(N166="zákl. prenesená",J166,0)</f>
        <v>0</v>
      </c>
      <c r="BH166" s="217">
        <f>IF(N166="zníž. prenesená",J166,0)</f>
        <v>0</v>
      </c>
      <c r="BI166" s="217">
        <f>IF(N166="nulová",J166,0)</f>
        <v>0</v>
      </c>
      <c r="BJ166" s="18" t="s">
        <v>87</v>
      </c>
      <c r="BK166" s="217">
        <f>ROUND(I166*H166,2)</f>
        <v>0</v>
      </c>
      <c r="BL166" s="18" t="s">
        <v>289</v>
      </c>
      <c r="BM166" s="216" t="s">
        <v>6426</v>
      </c>
    </row>
    <row r="167" s="2" customFormat="1" ht="16.5" customHeight="1">
      <c r="A167" s="37"/>
      <c r="B167" s="168"/>
      <c r="C167" s="204" t="s">
        <v>473</v>
      </c>
      <c r="D167" s="204" t="s">
        <v>285</v>
      </c>
      <c r="E167" s="205" t="s">
        <v>6427</v>
      </c>
      <c r="F167" s="206" t="s">
        <v>3224</v>
      </c>
      <c r="G167" s="207" t="s">
        <v>649</v>
      </c>
      <c r="H167" s="208">
        <v>1450</v>
      </c>
      <c r="I167" s="209"/>
      <c r="J167" s="210">
        <f>ROUND(I167*H167,2)</f>
        <v>0</v>
      </c>
      <c r="K167" s="211"/>
      <c r="L167" s="38"/>
      <c r="M167" s="212" t="s">
        <v>1</v>
      </c>
      <c r="N167" s="213" t="s">
        <v>41</v>
      </c>
      <c r="O167" s="81"/>
      <c r="P167" s="214">
        <f>O167*H167</f>
        <v>0</v>
      </c>
      <c r="Q167" s="214">
        <v>0</v>
      </c>
      <c r="R167" s="214">
        <f>Q167*H167</f>
        <v>0</v>
      </c>
      <c r="S167" s="214">
        <v>0</v>
      </c>
      <c r="T167" s="215">
        <f>S167*H167</f>
        <v>0</v>
      </c>
      <c r="U167" s="37"/>
      <c r="V167" s="37"/>
      <c r="W167" s="37"/>
      <c r="X167" s="37"/>
      <c r="Y167" s="37"/>
      <c r="Z167" s="37"/>
      <c r="AA167" s="37"/>
      <c r="AB167" s="37"/>
      <c r="AC167" s="37"/>
      <c r="AD167" s="37"/>
      <c r="AE167" s="37"/>
      <c r="AR167" s="216" t="s">
        <v>656</v>
      </c>
      <c r="AT167" s="216" t="s">
        <v>285</v>
      </c>
      <c r="AU167" s="216" t="s">
        <v>82</v>
      </c>
      <c r="AY167" s="18" t="s">
        <v>283</v>
      </c>
      <c r="BE167" s="217">
        <f>IF(N167="základná",J167,0)</f>
        <v>0</v>
      </c>
      <c r="BF167" s="217">
        <f>IF(N167="znížená",J167,0)</f>
        <v>0</v>
      </c>
      <c r="BG167" s="217">
        <f>IF(N167="zákl. prenesená",J167,0)</f>
        <v>0</v>
      </c>
      <c r="BH167" s="217">
        <f>IF(N167="zníž. prenesená",J167,0)</f>
        <v>0</v>
      </c>
      <c r="BI167" s="217">
        <f>IF(N167="nulová",J167,0)</f>
        <v>0</v>
      </c>
      <c r="BJ167" s="18" t="s">
        <v>87</v>
      </c>
      <c r="BK167" s="217">
        <f>ROUND(I167*H167,2)</f>
        <v>0</v>
      </c>
      <c r="BL167" s="18" t="s">
        <v>656</v>
      </c>
      <c r="BM167" s="216" t="s">
        <v>6428</v>
      </c>
    </row>
    <row r="168" s="2" customFormat="1" ht="33" customHeight="1">
      <c r="A168" s="37"/>
      <c r="B168" s="168"/>
      <c r="C168" s="242" t="s">
        <v>496</v>
      </c>
      <c r="D168" s="242" t="s">
        <v>582</v>
      </c>
      <c r="E168" s="243" t="s">
        <v>4987</v>
      </c>
      <c r="F168" s="244" t="s">
        <v>4988</v>
      </c>
      <c r="G168" s="245" t="s">
        <v>649</v>
      </c>
      <c r="H168" s="246">
        <v>150</v>
      </c>
      <c r="I168" s="247"/>
      <c r="J168" s="248">
        <f>ROUND(I168*H168,2)</f>
        <v>0</v>
      </c>
      <c r="K168" s="249"/>
      <c r="L168" s="250"/>
      <c r="M168" s="251" t="s">
        <v>1</v>
      </c>
      <c r="N168" s="252" t="s">
        <v>41</v>
      </c>
      <c r="O168" s="81"/>
      <c r="P168" s="214">
        <f>O168*H168</f>
        <v>0</v>
      </c>
      <c r="Q168" s="214">
        <v>0</v>
      </c>
      <c r="R168" s="214">
        <f>Q168*H168</f>
        <v>0</v>
      </c>
      <c r="S168" s="214">
        <v>0</v>
      </c>
      <c r="T168" s="215">
        <f>S168*H168</f>
        <v>0</v>
      </c>
      <c r="U168" s="37"/>
      <c r="V168" s="37"/>
      <c r="W168" s="37"/>
      <c r="X168" s="37"/>
      <c r="Y168" s="37"/>
      <c r="Z168" s="37"/>
      <c r="AA168" s="37"/>
      <c r="AB168" s="37"/>
      <c r="AC168" s="37"/>
      <c r="AD168" s="37"/>
      <c r="AE168" s="37"/>
      <c r="AR168" s="216" t="s">
        <v>319</v>
      </c>
      <c r="AT168" s="216" t="s">
        <v>582</v>
      </c>
      <c r="AU168" s="216" t="s">
        <v>82</v>
      </c>
      <c r="AY168" s="18" t="s">
        <v>283</v>
      </c>
      <c r="BE168" s="217">
        <f>IF(N168="základná",J168,0)</f>
        <v>0</v>
      </c>
      <c r="BF168" s="217">
        <f>IF(N168="znížená",J168,0)</f>
        <v>0</v>
      </c>
      <c r="BG168" s="217">
        <f>IF(N168="zákl. prenesená",J168,0)</f>
        <v>0</v>
      </c>
      <c r="BH168" s="217">
        <f>IF(N168="zníž. prenesená",J168,0)</f>
        <v>0</v>
      </c>
      <c r="BI168" s="217">
        <f>IF(N168="nulová",J168,0)</f>
        <v>0</v>
      </c>
      <c r="BJ168" s="18" t="s">
        <v>87</v>
      </c>
      <c r="BK168" s="217">
        <f>ROUND(I168*H168,2)</f>
        <v>0</v>
      </c>
      <c r="BL168" s="18" t="s">
        <v>289</v>
      </c>
      <c r="BM168" s="216" t="s">
        <v>6429</v>
      </c>
    </row>
    <row r="169" s="2" customFormat="1" ht="16.5" customHeight="1">
      <c r="A169" s="37"/>
      <c r="B169" s="168"/>
      <c r="C169" s="204" t="s">
        <v>501</v>
      </c>
      <c r="D169" s="204" t="s">
        <v>285</v>
      </c>
      <c r="E169" s="205" t="s">
        <v>6430</v>
      </c>
      <c r="F169" s="206" t="s">
        <v>3224</v>
      </c>
      <c r="G169" s="207" t="s">
        <v>649</v>
      </c>
      <c r="H169" s="208">
        <v>150</v>
      </c>
      <c r="I169" s="209"/>
      <c r="J169" s="210">
        <f>ROUND(I169*H169,2)</f>
        <v>0</v>
      </c>
      <c r="K169" s="211"/>
      <c r="L169" s="38"/>
      <c r="M169" s="212" t="s">
        <v>1</v>
      </c>
      <c r="N169" s="213" t="s">
        <v>41</v>
      </c>
      <c r="O169" s="81"/>
      <c r="P169" s="214">
        <f>O169*H169</f>
        <v>0</v>
      </c>
      <c r="Q169" s="214">
        <v>0</v>
      </c>
      <c r="R169" s="214">
        <f>Q169*H169</f>
        <v>0</v>
      </c>
      <c r="S169" s="214">
        <v>0</v>
      </c>
      <c r="T169" s="215">
        <f>S169*H169</f>
        <v>0</v>
      </c>
      <c r="U169" s="37"/>
      <c r="V169" s="37"/>
      <c r="W169" s="37"/>
      <c r="X169" s="37"/>
      <c r="Y169" s="37"/>
      <c r="Z169" s="37"/>
      <c r="AA169" s="37"/>
      <c r="AB169" s="37"/>
      <c r="AC169" s="37"/>
      <c r="AD169" s="37"/>
      <c r="AE169" s="37"/>
      <c r="AR169" s="216" t="s">
        <v>656</v>
      </c>
      <c r="AT169" s="216" t="s">
        <v>285</v>
      </c>
      <c r="AU169" s="216" t="s">
        <v>82</v>
      </c>
      <c r="AY169" s="18" t="s">
        <v>283</v>
      </c>
      <c r="BE169" s="217">
        <f>IF(N169="základná",J169,0)</f>
        <v>0</v>
      </c>
      <c r="BF169" s="217">
        <f>IF(N169="znížená",J169,0)</f>
        <v>0</v>
      </c>
      <c r="BG169" s="217">
        <f>IF(N169="zákl. prenesená",J169,0)</f>
        <v>0</v>
      </c>
      <c r="BH169" s="217">
        <f>IF(N169="zníž. prenesená",J169,0)</f>
        <v>0</v>
      </c>
      <c r="BI169" s="217">
        <f>IF(N169="nulová",J169,0)</f>
        <v>0</v>
      </c>
      <c r="BJ169" s="18" t="s">
        <v>87</v>
      </c>
      <c r="BK169" s="217">
        <f>ROUND(I169*H169,2)</f>
        <v>0</v>
      </c>
      <c r="BL169" s="18" t="s">
        <v>656</v>
      </c>
      <c r="BM169" s="216" t="s">
        <v>6431</v>
      </c>
    </row>
    <row r="170" s="2" customFormat="1" ht="37.8" customHeight="1">
      <c r="A170" s="37"/>
      <c r="B170" s="168"/>
      <c r="C170" s="242" t="s">
        <v>505</v>
      </c>
      <c r="D170" s="242" t="s">
        <v>582</v>
      </c>
      <c r="E170" s="243" t="s">
        <v>3261</v>
      </c>
      <c r="F170" s="244" t="s">
        <v>3262</v>
      </c>
      <c r="G170" s="245" t="s">
        <v>649</v>
      </c>
      <c r="H170" s="246">
        <v>450</v>
      </c>
      <c r="I170" s="247"/>
      <c r="J170" s="248">
        <f>ROUND(I170*H170,2)</f>
        <v>0</v>
      </c>
      <c r="K170" s="249"/>
      <c r="L170" s="250"/>
      <c r="M170" s="251" t="s">
        <v>1</v>
      </c>
      <c r="N170" s="252" t="s">
        <v>41</v>
      </c>
      <c r="O170" s="81"/>
      <c r="P170" s="214">
        <f>O170*H170</f>
        <v>0</v>
      </c>
      <c r="Q170" s="214">
        <v>0</v>
      </c>
      <c r="R170" s="214">
        <f>Q170*H170</f>
        <v>0</v>
      </c>
      <c r="S170" s="214">
        <v>0</v>
      </c>
      <c r="T170" s="215">
        <f>S170*H170</f>
        <v>0</v>
      </c>
      <c r="U170" s="37"/>
      <c r="V170" s="37"/>
      <c r="W170" s="37"/>
      <c r="X170" s="37"/>
      <c r="Y170" s="37"/>
      <c r="Z170" s="37"/>
      <c r="AA170" s="37"/>
      <c r="AB170" s="37"/>
      <c r="AC170" s="37"/>
      <c r="AD170" s="37"/>
      <c r="AE170" s="37"/>
      <c r="AR170" s="216" t="s">
        <v>319</v>
      </c>
      <c r="AT170" s="216" t="s">
        <v>582</v>
      </c>
      <c r="AU170" s="216" t="s">
        <v>82</v>
      </c>
      <c r="AY170" s="18" t="s">
        <v>283</v>
      </c>
      <c r="BE170" s="217">
        <f>IF(N170="základná",J170,0)</f>
        <v>0</v>
      </c>
      <c r="BF170" s="217">
        <f>IF(N170="znížená",J170,0)</f>
        <v>0</v>
      </c>
      <c r="BG170" s="217">
        <f>IF(N170="zákl. prenesená",J170,0)</f>
        <v>0</v>
      </c>
      <c r="BH170" s="217">
        <f>IF(N170="zníž. prenesená",J170,0)</f>
        <v>0</v>
      </c>
      <c r="BI170" s="217">
        <f>IF(N170="nulová",J170,0)</f>
        <v>0</v>
      </c>
      <c r="BJ170" s="18" t="s">
        <v>87</v>
      </c>
      <c r="BK170" s="217">
        <f>ROUND(I170*H170,2)</f>
        <v>0</v>
      </c>
      <c r="BL170" s="18" t="s">
        <v>289</v>
      </c>
      <c r="BM170" s="216" t="s">
        <v>6432</v>
      </c>
    </row>
    <row r="171" s="2" customFormat="1" ht="16.5" customHeight="1">
      <c r="A171" s="37"/>
      <c r="B171" s="168"/>
      <c r="C171" s="204" t="s">
        <v>509</v>
      </c>
      <c r="D171" s="204" t="s">
        <v>285</v>
      </c>
      <c r="E171" s="205" t="s">
        <v>3267</v>
      </c>
      <c r="F171" s="206" t="s">
        <v>3224</v>
      </c>
      <c r="G171" s="207" t="s">
        <v>649</v>
      </c>
      <c r="H171" s="208">
        <v>450</v>
      </c>
      <c r="I171" s="209"/>
      <c r="J171" s="210">
        <f>ROUND(I171*H171,2)</f>
        <v>0</v>
      </c>
      <c r="K171" s="211"/>
      <c r="L171" s="38"/>
      <c r="M171" s="212" t="s">
        <v>1</v>
      </c>
      <c r="N171" s="213" t="s">
        <v>41</v>
      </c>
      <c r="O171" s="81"/>
      <c r="P171" s="214">
        <f>O171*H171</f>
        <v>0</v>
      </c>
      <c r="Q171" s="214">
        <v>0</v>
      </c>
      <c r="R171" s="214">
        <f>Q171*H171</f>
        <v>0</v>
      </c>
      <c r="S171" s="214">
        <v>0</v>
      </c>
      <c r="T171" s="215">
        <f>S171*H171</f>
        <v>0</v>
      </c>
      <c r="U171" s="37"/>
      <c r="V171" s="37"/>
      <c r="W171" s="37"/>
      <c r="X171" s="37"/>
      <c r="Y171" s="37"/>
      <c r="Z171" s="37"/>
      <c r="AA171" s="37"/>
      <c r="AB171" s="37"/>
      <c r="AC171" s="37"/>
      <c r="AD171" s="37"/>
      <c r="AE171" s="37"/>
      <c r="AR171" s="216" t="s">
        <v>656</v>
      </c>
      <c r="AT171" s="216" t="s">
        <v>285</v>
      </c>
      <c r="AU171" s="216" t="s">
        <v>82</v>
      </c>
      <c r="AY171" s="18" t="s">
        <v>283</v>
      </c>
      <c r="BE171" s="217">
        <f>IF(N171="základná",J171,0)</f>
        <v>0</v>
      </c>
      <c r="BF171" s="217">
        <f>IF(N171="znížená",J171,0)</f>
        <v>0</v>
      </c>
      <c r="BG171" s="217">
        <f>IF(N171="zákl. prenesená",J171,0)</f>
        <v>0</v>
      </c>
      <c r="BH171" s="217">
        <f>IF(N171="zníž. prenesená",J171,0)</f>
        <v>0</v>
      </c>
      <c r="BI171" s="217">
        <f>IF(N171="nulová",J171,0)</f>
        <v>0</v>
      </c>
      <c r="BJ171" s="18" t="s">
        <v>87</v>
      </c>
      <c r="BK171" s="217">
        <f>ROUND(I171*H171,2)</f>
        <v>0</v>
      </c>
      <c r="BL171" s="18" t="s">
        <v>656</v>
      </c>
      <c r="BM171" s="216" t="s">
        <v>6433</v>
      </c>
    </row>
    <row r="172" s="2" customFormat="1" ht="16.5" customHeight="1">
      <c r="A172" s="37"/>
      <c r="B172" s="168"/>
      <c r="C172" s="242" t="s">
        <v>515</v>
      </c>
      <c r="D172" s="242" t="s">
        <v>582</v>
      </c>
      <c r="E172" s="243" t="s">
        <v>3265</v>
      </c>
      <c r="F172" s="244" t="s">
        <v>3266</v>
      </c>
      <c r="G172" s="245" t="s">
        <v>649</v>
      </c>
      <c r="H172" s="246">
        <v>250</v>
      </c>
      <c r="I172" s="247"/>
      <c r="J172" s="248">
        <f>ROUND(I172*H172,2)</f>
        <v>0</v>
      </c>
      <c r="K172" s="249"/>
      <c r="L172" s="250"/>
      <c r="M172" s="251" t="s">
        <v>1</v>
      </c>
      <c r="N172" s="252" t="s">
        <v>41</v>
      </c>
      <c r="O172" s="81"/>
      <c r="P172" s="214">
        <f>O172*H172</f>
        <v>0</v>
      </c>
      <c r="Q172" s="214">
        <v>0</v>
      </c>
      <c r="R172" s="214">
        <f>Q172*H172</f>
        <v>0</v>
      </c>
      <c r="S172" s="214">
        <v>0</v>
      </c>
      <c r="T172" s="215">
        <f>S172*H172</f>
        <v>0</v>
      </c>
      <c r="U172" s="37"/>
      <c r="V172" s="37"/>
      <c r="W172" s="37"/>
      <c r="X172" s="37"/>
      <c r="Y172" s="37"/>
      <c r="Z172" s="37"/>
      <c r="AA172" s="37"/>
      <c r="AB172" s="37"/>
      <c r="AC172" s="37"/>
      <c r="AD172" s="37"/>
      <c r="AE172" s="37"/>
      <c r="AR172" s="216" t="s">
        <v>319</v>
      </c>
      <c r="AT172" s="216" t="s">
        <v>582</v>
      </c>
      <c r="AU172" s="216" t="s">
        <v>82</v>
      </c>
      <c r="AY172" s="18" t="s">
        <v>283</v>
      </c>
      <c r="BE172" s="217">
        <f>IF(N172="základná",J172,0)</f>
        <v>0</v>
      </c>
      <c r="BF172" s="217">
        <f>IF(N172="znížená",J172,0)</f>
        <v>0</v>
      </c>
      <c r="BG172" s="217">
        <f>IF(N172="zákl. prenesená",J172,0)</f>
        <v>0</v>
      </c>
      <c r="BH172" s="217">
        <f>IF(N172="zníž. prenesená",J172,0)</f>
        <v>0</v>
      </c>
      <c r="BI172" s="217">
        <f>IF(N172="nulová",J172,0)</f>
        <v>0</v>
      </c>
      <c r="BJ172" s="18" t="s">
        <v>87</v>
      </c>
      <c r="BK172" s="217">
        <f>ROUND(I172*H172,2)</f>
        <v>0</v>
      </c>
      <c r="BL172" s="18" t="s">
        <v>289</v>
      </c>
      <c r="BM172" s="216" t="s">
        <v>6434</v>
      </c>
    </row>
    <row r="173" s="2" customFormat="1" ht="16.5" customHeight="1">
      <c r="A173" s="37"/>
      <c r="B173" s="168"/>
      <c r="C173" s="204" t="s">
        <v>519</v>
      </c>
      <c r="D173" s="204" t="s">
        <v>285</v>
      </c>
      <c r="E173" s="205" t="s">
        <v>6435</v>
      </c>
      <c r="F173" s="206" t="s">
        <v>3224</v>
      </c>
      <c r="G173" s="207" t="s">
        <v>649</v>
      </c>
      <c r="H173" s="208">
        <v>250</v>
      </c>
      <c r="I173" s="209"/>
      <c r="J173" s="210">
        <f>ROUND(I173*H173,2)</f>
        <v>0</v>
      </c>
      <c r="K173" s="211"/>
      <c r="L173" s="38"/>
      <c r="M173" s="212" t="s">
        <v>1</v>
      </c>
      <c r="N173" s="213" t="s">
        <v>41</v>
      </c>
      <c r="O173" s="81"/>
      <c r="P173" s="214">
        <f>O173*H173</f>
        <v>0</v>
      </c>
      <c r="Q173" s="214">
        <v>0</v>
      </c>
      <c r="R173" s="214">
        <f>Q173*H173</f>
        <v>0</v>
      </c>
      <c r="S173" s="214">
        <v>0</v>
      </c>
      <c r="T173" s="215">
        <f>S173*H173</f>
        <v>0</v>
      </c>
      <c r="U173" s="37"/>
      <c r="V173" s="37"/>
      <c r="W173" s="37"/>
      <c r="X173" s="37"/>
      <c r="Y173" s="37"/>
      <c r="Z173" s="37"/>
      <c r="AA173" s="37"/>
      <c r="AB173" s="37"/>
      <c r="AC173" s="37"/>
      <c r="AD173" s="37"/>
      <c r="AE173" s="37"/>
      <c r="AR173" s="216" t="s">
        <v>656</v>
      </c>
      <c r="AT173" s="216" t="s">
        <v>285</v>
      </c>
      <c r="AU173" s="216" t="s">
        <v>82</v>
      </c>
      <c r="AY173" s="18" t="s">
        <v>283</v>
      </c>
      <c r="BE173" s="217">
        <f>IF(N173="základná",J173,0)</f>
        <v>0</v>
      </c>
      <c r="BF173" s="217">
        <f>IF(N173="znížená",J173,0)</f>
        <v>0</v>
      </c>
      <c r="BG173" s="217">
        <f>IF(N173="zákl. prenesená",J173,0)</f>
        <v>0</v>
      </c>
      <c r="BH173" s="217">
        <f>IF(N173="zníž. prenesená",J173,0)</f>
        <v>0</v>
      </c>
      <c r="BI173" s="217">
        <f>IF(N173="nulová",J173,0)</f>
        <v>0</v>
      </c>
      <c r="BJ173" s="18" t="s">
        <v>87</v>
      </c>
      <c r="BK173" s="217">
        <f>ROUND(I173*H173,2)</f>
        <v>0</v>
      </c>
      <c r="BL173" s="18" t="s">
        <v>656</v>
      </c>
      <c r="BM173" s="216" t="s">
        <v>6436</v>
      </c>
    </row>
    <row r="174" s="2" customFormat="1" ht="16.5" customHeight="1">
      <c r="A174" s="37"/>
      <c r="B174" s="168"/>
      <c r="C174" s="242" t="s">
        <v>523</v>
      </c>
      <c r="D174" s="242" t="s">
        <v>582</v>
      </c>
      <c r="E174" s="243" t="s">
        <v>6437</v>
      </c>
      <c r="F174" s="244" t="s">
        <v>3270</v>
      </c>
      <c r="G174" s="245" t="s">
        <v>649</v>
      </c>
      <c r="H174" s="246">
        <v>250</v>
      </c>
      <c r="I174" s="247"/>
      <c r="J174" s="248">
        <f>ROUND(I174*H174,2)</f>
        <v>0</v>
      </c>
      <c r="K174" s="249"/>
      <c r="L174" s="250"/>
      <c r="M174" s="251" t="s">
        <v>1</v>
      </c>
      <c r="N174" s="252" t="s">
        <v>41</v>
      </c>
      <c r="O174" s="81"/>
      <c r="P174" s="214">
        <f>O174*H174</f>
        <v>0</v>
      </c>
      <c r="Q174" s="214">
        <v>0</v>
      </c>
      <c r="R174" s="214">
        <f>Q174*H174</f>
        <v>0</v>
      </c>
      <c r="S174" s="214">
        <v>0</v>
      </c>
      <c r="T174" s="215">
        <f>S174*H174</f>
        <v>0</v>
      </c>
      <c r="U174" s="37"/>
      <c r="V174" s="37"/>
      <c r="W174" s="37"/>
      <c r="X174" s="37"/>
      <c r="Y174" s="37"/>
      <c r="Z174" s="37"/>
      <c r="AA174" s="37"/>
      <c r="AB174" s="37"/>
      <c r="AC174" s="37"/>
      <c r="AD174" s="37"/>
      <c r="AE174" s="37"/>
      <c r="AR174" s="216" t="s">
        <v>319</v>
      </c>
      <c r="AT174" s="216" t="s">
        <v>582</v>
      </c>
      <c r="AU174" s="216" t="s">
        <v>82</v>
      </c>
      <c r="AY174" s="18" t="s">
        <v>283</v>
      </c>
      <c r="BE174" s="217">
        <f>IF(N174="základná",J174,0)</f>
        <v>0</v>
      </c>
      <c r="BF174" s="217">
        <f>IF(N174="znížená",J174,0)</f>
        <v>0</v>
      </c>
      <c r="BG174" s="217">
        <f>IF(N174="zákl. prenesená",J174,0)</f>
        <v>0</v>
      </c>
      <c r="BH174" s="217">
        <f>IF(N174="zníž. prenesená",J174,0)</f>
        <v>0</v>
      </c>
      <c r="BI174" s="217">
        <f>IF(N174="nulová",J174,0)</f>
        <v>0</v>
      </c>
      <c r="BJ174" s="18" t="s">
        <v>87</v>
      </c>
      <c r="BK174" s="217">
        <f>ROUND(I174*H174,2)</f>
        <v>0</v>
      </c>
      <c r="BL174" s="18" t="s">
        <v>289</v>
      </c>
      <c r="BM174" s="216" t="s">
        <v>6438</v>
      </c>
    </row>
    <row r="175" s="2" customFormat="1" ht="16.5" customHeight="1">
      <c r="A175" s="37"/>
      <c r="B175" s="168"/>
      <c r="C175" s="242" t="s">
        <v>527</v>
      </c>
      <c r="D175" s="242" t="s">
        <v>582</v>
      </c>
      <c r="E175" s="243" t="s">
        <v>3271</v>
      </c>
      <c r="F175" s="244" t="s">
        <v>3272</v>
      </c>
      <c r="G175" s="245" t="s">
        <v>373</v>
      </c>
      <c r="H175" s="246">
        <v>625</v>
      </c>
      <c r="I175" s="247"/>
      <c r="J175" s="248">
        <f>ROUND(I175*H175,2)</f>
        <v>0</v>
      </c>
      <c r="K175" s="249"/>
      <c r="L175" s="250"/>
      <c r="M175" s="251" t="s">
        <v>1</v>
      </c>
      <c r="N175" s="252" t="s">
        <v>41</v>
      </c>
      <c r="O175" s="81"/>
      <c r="P175" s="214">
        <f>O175*H175</f>
        <v>0</v>
      </c>
      <c r="Q175" s="214">
        <v>0</v>
      </c>
      <c r="R175" s="214">
        <f>Q175*H175</f>
        <v>0</v>
      </c>
      <c r="S175" s="214">
        <v>0</v>
      </c>
      <c r="T175" s="215">
        <f>S175*H175</f>
        <v>0</v>
      </c>
      <c r="U175" s="37"/>
      <c r="V175" s="37"/>
      <c r="W175" s="37"/>
      <c r="X175" s="37"/>
      <c r="Y175" s="37"/>
      <c r="Z175" s="37"/>
      <c r="AA175" s="37"/>
      <c r="AB175" s="37"/>
      <c r="AC175" s="37"/>
      <c r="AD175" s="37"/>
      <c r="AE175" s="37"/>
      <c r="AR175" s="216" t="s">
        <v>319</v>
      </c>
      <c r="AT175" s="216" t="s">
        <v>582</v>
      </c>
      <c r="AU175" s="216" t="s">
        <v>82</v>
      </c>
      <c r="AY175" s="18" t="s">
        <v>283</v>
      </c>
      <c r="BE175" s="217">
        <f>IF(N175="základná",J175,0)</f>
        <v>0</v>
      </c>
      <c r="BF175" s="217">
        <f>IF(N175="znížená",J175,0)</f>
        <v>0</v>
      </c>
      <c r="BG175" s="217">
        <f>IF(N175="zákl. prenesená",J175,0)</f>
        <v>0</v>
      </c>
      <c r="BH175" s="217">
        <f>IF(N175="zníž. prenesená",J175,0)</f>
        <v>0</v>
      </c>
      <c r="BI175" s="217">
        <f>IF(N175="nulová",J175,0)</f>
        <v>0</v>
      </c>
      <c r="BJ175" s="18" t="s">
        <v>87</v>
      </c>
      <c r="BK175" s="217">
        <f>ROUND(I175*H175,2)</f>
        <v>0</v>
      </c>
      <c r="BL175" s="18" t="s">
        <v>289</v>
      </c>
      <c r="BM175" s="216" t="s">
        <v>6439</v>
      </c>
    </row>
    <row r="176" s="2" customFormat="1" ht="16.5" customHeight="1">
      <c r="A176" s="37"/>
      <c r="B176" s="168"/>
      <c r="C176" s="242" t="s">
        <v>531</v>
      </c>
      <c r="D176" s="242" t="s">
        <v>582</v>
      </c>
      <c r="E176" s="243" t="s">
        <v>3360</v>
      </c>
      <c r="F176" s="244" t="s">
        <v>3272</v>
      </c>
      <c r="G176" s="245" t="s">
        <v>373</v>
      </c>
      <c r="H176" s="246">
        <v>3500</v>
      </c>
      <c r="I176" s="247"/>
      <c r="J176" s="248">
        <f>ROUND(I176*H176,2)</f>
        <v>0</v>
      </c>
      <c r="K176" s="249"/>
      <c r="L176" s="250"/>
      <c r="M176" s="251" t="s">
        <v>1</v>
      </c>
      <c r="N176" s="252" t="s">
        <v>41</v>
      </c>
      <c r="O176" s="81"/>
      <c r="P176" s="214">
        <f>O176*H176</f>
        <v>0</v>
      </c>
      <c r="Q176" s="214">
        <v>0</v>
      </c>
      <c r="R176" s="214">
        <f>Q176*H176</f>
        <v>0</v>
      </c>
      <c r="S176" s="214">
        <v>0</v>
      </c>
      <c r="T176" s="215">
        <f>S176*H176</f>
        <v>0</v>
      </c>
      <c r="U176" s="37"/>
      <c r="V176" s="37"/>
      <c r="W176" s="37"/>
      <c r="X176" s="37"/>
      <c r="Y176" s="37"/>
      <c r="Z176" s="37"/>
      <c r="AA176" s="37"/>
      <c r="AB176" s="37"/>
      <c r="AC176" s="37"/>
      <c r="AD176" s="37"/>
      <c r="AE176" s="37"/>
      <c r="AR176" s="216" t="s">
        <v>319</v>
      </c>
      <c r="AT176" s="216" t="s">
        <v>582</v>
      </c>
      <c r="AU176" s="216" t="s">
        <v>82</v>
      </c>
      <c r="AY176" s="18" t="s">
        <v>283</v>
      </c>
      <c r="BE176" s="217">
        <f>IF(N176="základná",J176,0)</f>
        <v>0</v>
      </c>
      <c r="BF176" s="217">
        <f>IF(N176="znížená",J176,0)</f>
        <v>0</v>
      </c>
      <c r="BG176" s="217">
        <f>IF(N176="zákl. prenesená",J176,0)</f>
        <v>0</v>
      </c>
      <c r="BH176" s="217">
        <f>IF(N176="zníž. prenesená",J176,0)</f>
        <v>0</v>
      </c>
      <c r="BI176" s="217">
        <f>IF(N176="nulová",J176,0)</f>
        <v>0</v>
      </c>
      <c r="BJ176" s="18" t="s">
        <v>87</v>
      </c>
      <c r="BK176" s="217">
        <f>ROUND(I176*H176,2)</f>
        <v>0</v>
      </c>
      <c r="BL176" s="18" t="s">
        <v>289</v>
      </c>
      <c r="BM176" s="216" t="s">
        <v>6440</v>
      </c>
    </row>
    <row r="177" s="2" customFormat="1" ht="16.5" customHeight="1">
      <c r="A177" s="37"/>
      <c r="B177" s="168"/>
      <c r="C177" s="242" t="s">
        <v>538</v>
      </c>
      <c r="D177" s="242" t="s">
        <v>582</v>
      </c>
      <c r="E177" s="243" t="s">
        <v>3273</v>
      </c>
      <c r="F177" s="244" t="s">
        <v>3274</v>
      </c>
      <c r="G177" s="245" t="s">
        <v>373</v>
      </c>
      <c r="H177" s="246">
        <v>4125</v>
      </c>
      <c r="I177" s="247"/>
      <c r="J177" s="248">
        <f>ROUND(I177*H177,2)</f>
        <v>0</v>
      </c>
      <c r="K177" s="249"/>
      <c r="L177" s="250"/>
      <c r="M177" s="251" t="s">
        <v>1</v>
      </c>
      <c r="N177" s="252" t="s">
        <v>41</v>
      </c>
      <c r="O177" s="81"/>
      <c r="P177" s="214">
        <f>O177*H177</f>
        <v>0</v>
      </c>
      <c r="Q177" s="214">
        <v>0</v>
      </c>
      <c r="R177" s="214">
        <f>Q177*H177</f>
        <v>0</v>
      </c>
      <c r="S177" s="214">
        <v>0</v>
      </c>
      <c r="T177" s="215">
        <f>S177*H177</f>
        <v>0</v>
      </c>
      <c r="U177" s="37"/>
      <c r="V177" s="37"/>
      <c r="W177" s="37"/>
      <c r="X177" s="37"/>
      <c r="Y177" s="37"/>
      <c r="Z177" s="37"/>
      <c r="AA177" s="37"/>
      <c r="AB177" s="37"/>
      <c r="AC177" s="37"/>
      <c r="AD177" s="37"/>
      <c r="AE177" s="37"/>
      <c r="AR177" s="216" t="s">
        <v>319</v>
      </c>
      <c r="AT177" s="216" t="s">
        <v>582</v>
      </c>
      <c r="AU177" s="216" t="s">
        <v>82</v>
      </c>
      <c r="AY177" s="18" t="s">
        <v>283</v>
      </c>
      <c r="BE177" s="217">
        <f>IF(N177="základná",J177,0)</f>
        <v>0</v>
      </c>
      <c r="BF177" s="217">
        <f>IF(N177="znížená",J177,0)</f>
        <v>0</v>
      </c>
      <c r="BG177" s="217">
        <f>IF(N177="zákl. prenesená",J177,0)</f>
        <v>0</v>
      </c>
      <c r="BH177" s="217">
        <f>IF(N177="zníž. prenesená",J177,0)</f>
        <v>0</v>
      </c>
      <c r="BI177" s="217">
        <f>IF(N177="nulová",J177,0)</f>
        <v>0</v>
      </c>
      <c r="BJ177" s="18" t="s">
        <v>87</v>
      </c>
      <c r="BK177" s="217">
        <f>ROUND(I177*H177,2)</f>
        <v>0</v>
      </c>
      <c r="BL177" s="18" t="s">
        <v>289</v>
      </c>
      <c r="BM177" s="216" t="s">
        <v>6441</v>
      </c>
    </row>
    <row r="178" s="2" customFormat="1" ht="16.5" customHeight="1">
      <c r="A178" s="37"/>
      <c r="B178" s="168"/>
      <c r="C178" s="204" t="s">
        <v>542</v>
      </c>
      <c r="D178" s="204" t="s">
        <v>285</v>
      </c>
      <c r="E178" s="205" t="s">
        <v>6442</v>
      </c>
      <c r="F178" s="206" t="s">
        <v>3224</v>
      </c>
      <c r="G178" s="207" t="s">
        <v>373</v>
      </c>
      <c r="H178" s="208">
        <v>4125</v>
      </c>
      <c r="I178" s="209"/>
      <c r="J178" s="210">
        <f>ROUND(I178*H178,2)</f>
        <v>0</v>
      </c>
      <c r="K178" s="211"/>
      <c r="L178" s="38"/>
      <c r="M178" s="212" t="s">
        <v>1</v>
      </c>
      <c r="N178" s="213" t="s">
        <v>41</v>
      </c>
      <c r="O178" s="81"/>
      <c r="P178" s="214">
        <f>O178*H178</f>
        <v>0</v>
      </c>
      <c r="Q178" s="214">
        <v>0</v>
      </c>
      <c r="R178" s="214">
        <f>Q178*H178</f>
        <v>0</v>
      </c>
      <c r="S178" s="214">
        <v>0</v>
      </c>
      <c r="T178" s="215">
        <f>S178*H178</f>
        <v>0</v>
      </c>
      <c r="U178" s="37"/>
      <c r="V178" s="37"/>
      <c r="W178" s="37"/>
      <c r="X178" s="37"/>
      <c r="Y178" s="37"/>
      <c r="Z178" s="37"/>
      <c r="AA178" s="37"/>
      <c r="AB178" s="37"/>
      <c r="AC178" s="37"/>
      <c r="AD178" s="37"/>
      <c r="AE178" s="37"/>
      <c r="AR178" s="216" t="s">
        <v>656</v>
      </c>
      <c r="AT178" s="216" t="s">
        <v>285</v>
      </c>
      <c r="AU178" s="216" t="s">
        <v>82</v>
      </c>
      <c r="AY178" s="18" t="s">
        <v>283</v>
      </c>
      <c r="BE178" s="217">
        <f>IF(N178="základná",J178,0)</f>
        <v>0</v>
      </c>
      <c r="BF178" s="217">
        <f>IF(N178="znížená",J178,0)</f>
        <v>0</v>
      </c>
      <c r="BG178" s="217">
        <f>IF(N178="zákl. prenesená",J178,0)</f>
        <v>0</v>
      </c>
      <c r="BH178" s="217">
        <f>IF(N178="zníž. prenesená",J178,0)</f>
        <v>0</v>
      </c>
      <c r="BI178" s="217">
        <f>IF(N178="nulová",J178,0)</f>
        <v>0</v>
      </c>
      <c r="BJ178" s="18" t="s">
        <v>87</v>
      </c>
      <c r="BK178" s="217">
        <f>ROUND(I178*H178,2)</f>
        <v>0</v>
      </c>
      <c r="BL178" s="18" t="s">
        <v>656</v>
      </c>
      <c r="BM178" s="216" t="s">
        <v>6443</v>
      </c>
    </row>
    <row r="179" s="2" customFormat="1" ht="16.5" customHeight="1">
      <c r="A179" s="37"/>
      <c r="B179" s="168"/>
      <c r="C179" s="204" t="s">
        <v>546</v>
      </c>
      <c r="D179" s="204" t="s">
        <v>285</v>
      </c>
      <c r="E179" s="205" t="s">
        <v>3281</v>
      </c>
      <c r="F179" s="206" t="s">
        <v>3282</v>
      </c>
      <c r="G179" s="207" t="s">
        <v>373</v>
      </c>
      <c r="H179" s="208">
        <v>600</v>
      </c>
      <c r="I179" s="209"/>
      <c r="J179" s="210">
        <f>ROUND(I179*H179,2)</f>
        <v>0</v>
      </c>
      <c r="K179" s="211"/>
      <c r="L179" s="38"/>
      <c r="M179" s="212" t="s">
        <v>1</v>
      </c>
      <c r="N179" s="213" t="s">
        <v>41</v>
      </c>
      <c r="O179" s="81"/>
      <c r="P179" s="214">
        <f>O179*H179</f>
        <v>0</v>
      </c>
      <c r="Q179" s="214">
        <v>0</v>
      </c>
      <c r="R179" s="214">
        <f>Q179*H179</f>
        <v>0</v>
      </c>
      <c r="S179" s="214">
        <v>0</v>
      </c>
      <c r="T179" s="215">
        <f>S179*H179</f>
        <v>0</v>
      </c>
      <c r="U179" s="37"/>
      <c r="V179" s="37"/>
      <c r="W179" s="37"/>
      <c r="X179" s="37"/>
      <c r="Y179" s="37"/>
      <c r="Z179" s="37"/>
      <c r="AA179" s="37"/>
      <c r="AB179" s="37"/>
      <c r="AC179" s="37"/>
      <c r="AD179" s="37"/>
      <c r="AE179" s="37"/>
      <c r="AR179" s="216" t="s">
        <v>289</v>
      </c>
      <c r="AT179" s="216" t="s">
        <v>285</v>
      </c>
      <c r="AU179" s="216" t="s">
        <v>82</v>
      </c>
      <c r="AY179" s="18" t="s">
        <v>283</v>
      </c>
      <c r="BE179" s="217">
        <f>IF(N179="základná",J179,0)</f>
        <v>0</v>
      </c>
      <c r="BF179" s="217">
        <f>IF(N179="znížená",J179,0)</f>
        <v>0</v>
      </c>
      <c r="BG179" s="217">
        <f>IF(N179="zákl. prenesená",J179,0)</f>
        <v>0</v>
      </c>
      <c r="BH179" s="217">
        <f>IF(N179="zníž. prenesená",J179,0)</f>
        <v>0</v>
      </c>
      <c r="BI179" s="217">
        <f>IF(N179="nulová",J179,0)</f>
        <v>0</v>
      </c>
      <c r="BJ179" s="18" t="s">
        <v>87</v>
      </c>
      <c r="BK179" s="217">
        <f>ROUND(I179*H179,2)</f>
        <v>0</v>
      </c>
      <c r="BL179" s="18" t="s">
        <v>289</v>
      </c>
      <c r="BM179" s="216" t="s">
        <v>6444</v>
      </c>
    </row>
    <row r="180" s="2" customFormat="1" ht="16.5" customHeight="1">
      <c r="A180" s="37"/>
      <c r="B180" s="168"/>
      <c r="C180" s="204" t="s">
        <v>551</v>
      </c>
      <c r="D180" s="204" t="s">
        <v>285</v>
      </c>
      <c r="E180" s="205" t="s">
        <v>3283</v>
      </c>
      <c r="F180" s="206" t="s">
        <v>3284</v>
      </c>
      <c r="G180" s="207" t="s">
        <v>649</v>
      </c>
      <c r="H180" s="208">
        <v>1450</v>
      </c>
      <c r="I180" s="209"/>
      <c r="J180" s="210">
        <f>ROUND(I180*H180,2)</f>
        <v>0</v>
      </c>
      <c r="K180" s="211"/>
      <c r="L180" s="38"/>
      <c r="M180" s="212" t="s">
        <v>1</v>
      </c>
      <c r="N180" s="213" t="s">
        <v>41</v>
      </c>
      <c r="O180" s="81"/>
      <c r="P180" s="214">
        <f>O180*H180</f>
        <v>0</v>
      </c>
      <c r="Q180" s="214">
        <v>0</v>
      </c>
      <c r="R180" s="214">
        <f>Q180*H180</f>
        <v>0</v>
      </c>
      <c r="S180" s="214">
        <v>0</v>
      </c>
      <c r="T180" s="215">
        <f>S180*H180</f>
        <v>0</v>
      </c>
      <c r="U180" s="37"/>
      <c r="V180" s="37"/>
      <c r="W180" s="37"/>
      <c r="X180" s="37"/>
      <c r="Y180" s="37"/>
      <c r="Z180" s="37"/>
      <c r="AA180" s="37"/>
      <c r="AB180" s="37"/>
      <c r="AC180" s="37"/>
      <c r="AD180" s="37"/>
      <c r="AE180" s="37"/>
      <c r="AR180" s="216" t="s">
        <v>289</v>
      </c>
      <c r="AT180" s="216" t="s">
        <v>285</v>
      </c>
      <c r="AU180" s="216" t="s">
        <v>82</v>
      </c>
      <c r="AY180" s="18" t="s">
        <v>283</v>
      </c>
      <c r="BE180" s="217">
        <f>IF(N180="základná",J180,0)</f>
        <v>0</v>
      </c>
      <c r="BF180" s="217">
        <f>IF(N180="znížená",J180,0)</f>
        <v>0</v>
      </c>
      <c r="BG180" s="217">
        <f>IF(N180="zákl. prenesená",J180,0)</f>
        <v>0</v>
      </c>
      <c r="BH180" s="217">
        <f>IF(N180="zníž. prenesená",J180,0)</f>
        <v>0</v>
      </c>
      <c r="BI180" s="217">
        <f>IF(N180="nulová",J180,0)</f>
        <v>0</v>
      </c>
      <c r="BJ180" s="18" t="s">
        <v>87</v>
      </c>
      <c r="BK180" s="217">
        <f>ROUND(I180*H180,2)</f>
        <v>0</v>
      </c>
      <c r="BL180" s="18" t="s">
        <v>289</v>
      </c>
      <c r="BM180" s="216" t="s">
        <v>6445</v>
      </c>
    </row>
    <row r="181" s="2" customFormat="1" ht="16.5" customHeight="1">
      <c r="A181" s="37"/>
      <c r="B181" s="168"/>
      <c r="C181" s="204" t="s">
        <v>555</v>
      </c>
      <c r="D181" s="204" t="s">
        <v>285</v>
      </c>
      <c r="E181" s="205" t="s">
        <v>3285</v>
      </c>
      <c r="F181" s="206" t="s">
        <v>3286</v>
      </c>
      <c r="G181" s="207" t="s">
        <v>373</v>
      </c>
      <c r="H181" s="208">
        <v>350</v>
      </c>
      <c r="I181" s="209"/>
      <c r="J181" s="210">
        <f>ROUND(I181*H181,2)</f>
        <v>0</v>
      </c>
      <c r="K181" s="211"/>
      <c r="L181" s="38"/>
      <c r="M181" s="212" t="s">
        <v>1</v>
      </c>
      <c r="N181" s="213" t="s">
        <v>41</v>
      </c>
      <c r="O181" s="81"/>
      <c r="P181" s="214">
        <f>O181*H181</f>
        <v>0</v>
      </c>
      <c r="Q181" s="214">
        <v>0</v>
      </c>
      <c r="R181" s="214">
        <f>Q181*H181</f>
        <v>0</v>
      </c>
      <c r="S181" s="214">
        <v>0</v>
      </c>
      <c r="T181" s="215">
        <f>S181*H181</f>
        <v>0</v>
      </c>
      <c r="U181" s="37"/>
      <c r="V181" s="37"/>
      <c r="W181" s="37"/>
      <c r="X181" s="37"/>
      <c r="Y181" s="37"/>
      <c r="Z181" s="37"/>
      <c r="AA181" s="37"/>
      <c r="AB181" s="37"/>
      <c r="AC181" s="37"/>
      <c r="AD181" s="37"/>
      <c r="AE181" s="37"/>
      <c r="AR181" s="216" t="s">
        <v>289</v>
      </c>
      <c r="AT181" s="216" t="s">
        <v>285</v>
      </c>
      <c r="AU181" s="216" t="s">
        <v>82</v>
      </c>
      <c r="AY181" s="18" t="s">
        <v>283</v>
      </c>
      <c r="BE181" s="217">
        <f>IF(N181="základná",J181,0)</f>
        <v>0</v>
      </c>
      <c r="BF181" s="217">
        <f>IF(N181="znížená",J181,0)</f>
        <v>0</v>
      </c>
      <c r="BG181" s="217">
        <f>IF(N181="zákl. prenesená",J181,0)</f>
        <v>0</v>
      </c>
      <c r="BH181" s="217">
        <f>IF(N181="zníž. prenesená",J181,0)</f>
        <v>0</v>
      </c>
      <c r="BI181" s="217">
        <f>IF(N181="nulová",J181,0)</f>
        <v>0</v>
      </c>
      <c r="BJ181" s="18" t="s">
        <v>87</v>
      </c>
      <c r="BK181" s="217">
        <f>ROUND(I181*H181,2)</f>
        <v>0</v>
      </c>
      <c r="BL181" s="18" t="s">
        <v>289</v>
      </c>
      <c r="BM181" s="216" t="s">
        <v>6446</v>
      </c>
    </row>
    <row r="182" s="2" customFormat="1" ht="24.15" customHeight="1">
      <c r="A182" s="37"/>
      <c r="B182" s="168"/>
      <c r="C182" s="242" t="s">
        <v>561</v>
      </c>
      <c r="D182" s="242" t="s">
        <v>582</v>
      </c>
      <c r="E182" s="243" t="s">
        <v>6447</v>
      </c>
      <c r="F182" s="244" t="s">
        <v>3288</v>
      </c>
      <c r="G182" s="245" t="s">
        <v>373</v>
      </c>
      <c r="H182" s="246">
        <v>350</v>
      </c>
      <c r="I182" s="247"/>
      <c r="J182" s="248">
        <f>ROUND(I182*H182,2)</f>
        <v>0</v>
      </c>
      <c r="K182" s="249"/>
      <c r="L182" s="250"/>
      <c r="M182" s="251" t="s">
        <v>1</v>
      </c>
      <c r="N182" s="252" t="s">
        <v>41</v>
      </c>
      <c r="O182" s="81"/>
      <c r="P182" s="214">
        <f>O182*H182</f>
        <v>0</v>
      </c>
      <c r="Q182" s="214">
        <v>0</v>
      </c>
      <c r="R182" s="214">
        <f>Q182*H182</f>
        <v>0</v>
      </c>
      <c r="S182" s="214">
        <v>0</v>
      </c>
      <c r="T182" s="215">
        <f>S182*H182</f>
        <v>0</v>
      </c>
      <c r="U182" s="37"/>
      <c r="V182" s="37"/>
      <c r="W182" s="37"/>
      <c r="X182" s="37"/>
      <c r="Y182" s="37"/>
      <c r="Z182" s="37"/>
      <c r="AA182" s="37"/>
      <c r="AB182" s="37"/>
      <c r="AC182" s="37"/>
      <c r="AD182" s="37"/>
      <c r="AE182" s="37"/>
      <c r="AR182" s="216" t="s">
        <v>319</v>
      </c>
      <c r="AT182" s="216" t="s">
        <v>582</v>
      </c>
      <c r="AU182" s="216" t="s">
        <v>82</v>
      </c>
      <c r="AY182" s="18" t="s">
        <v>283</v>
      </c>
      <c r="BE182" s="217">
        <f>IF(N182="základná",J182,0)</f>
        <v>0</v>
      </c>
      <c r="BF182" s="217">
        <f>IF(N182="znížená",J182,0)</f>
        <v>0</v>
      </c>
      <c r="BG182" s="217">
        <f>IF(N182="zákl. prenesená",J182,0)</f>
        <v>0</v>
      </c>
      <c r="BH182" s="217">
        <f>IF(N182="zníž. prenesená",J182,0)</f>
        <v>0</v>
      </c>
      <c r="BI182" s="217">
        <f>IF(N182="nulová",J182,0)</f>
        <v>0</v>
      </c>
      <c r="BJ182" s="18" t="s">
        <v>87</v>
      </c>
      <c r="BK182" s="217">
        <f>ROUND(I182*H182,2)</f>
        <v>0</v>
      </c>
      <c r="BL182" s="18" t="s">
        <v>289</v>
      </c>
      <c r="BM182" s="216" t="s">
        <v>6448</v>
      </c>
    </row>
    <row r="183" s="2" customFormat="1" ht="16.5" customHeight="1">
      <c r="A183" s="37"/>
      <c r="B183" s="168"/>
      <c r="C183" s="204" t="s">
        <v>566</v>
      </c>
      <c r="D183" s="204" t="s">
        <v>285</v>
      </c>
      <c r="E183" s="205" t="s">
        <v>3267</v>
      </c>
      <c r="F183" s="206" t="s">
        <v>3224</v>
      </c>
      <c r="G183" s="207" t="s">
        <v>649</v>
      </c>
      <c r="H183" s="208">
        <v>350</v>
      </c>
      <c r="I183" s="209"/>
      <c r="J183" s="210">
        <f>ROUND(I183*H183,2)</f>
        <v>0</v>
      </c>
      <c r="K183" s="211"/>
      <c r="L183" s="38"/>
      <c r="M183" s="212" t="s">
        <v>1</v>
      </c>
      <c r="N183" s="213" t="s">
        <v>41</v>
      </c>
      <c r="O183" s="81"/>
      <c r="P183" s="214">
        <f>O183*H183</f>
        <v>0</v>
      </c>
      <c r="Q183" s="214">
        <v>0</v>
      </c>
      <c r="R183" s="214">
        <f>Q183*H183</f>
        <v>0</v>
      </c>
      <c r="S183" s="214">
        <v>0</v>
      </c>
      <c r="T183" s="215">
        <f>S183*H183</f>
        <v>0</v>
      </c>
      <c r="U183" s="37"/>
      <c r="V183" s="37"/>
      <c r="W183" s="37"/>
      <c r="X183" s="37"/>
      <c r="Y183" s="37"/>
      <c r="Z183" s="37"/>
      <c r="AA183" s="37"/>
      <c r="AB183" s="37"/>
      <c r="AC183" s="37"/>
      <c r="AD183" s="37"/>
      <c r="AE183" s="37"/>
      <c r="AR183" s="216" t="s">
        <v>656</v>
      </c>
      <c r="AT183" s="216" t="s">
        <v>285</v>
      </c>
      <c r="AU183" s="216" t="s">
        <v>82</v>
      </c>
      <c r="AY183" s="18" t="s">
        <v>283</v>
      </c>
      <c r="BE183" s="217">
        <f>IF(N183="základná",J183,0)</f>
        <v>0</v>
      </c>
      <c r="BF183" s="217">
        <f>IF(N183="znížená",J183,0)</f>
        <v>0</v>
      </c>
      <c r="BG183" s="217">
        <f>IF(N183="zákl. prenesená",J183,0)</f>
        <v>0</v>
      </c>
      <c r="BH183" s="217">
        <f>IF(N183="zníž. prenesená",J183,0)</f>
        <v>0</v>
      </c>
      <c r="BI183" s="217">
        <f>IF(N183="nulová",J183,0)</f>
        <v>0</v>
      </c>
      <c r="BJ183" s="18" t="s">
        <v>87</v>
      </c>
      <c r="BK183" s="217">
        <f>ROUND(I183*H183,2)</f>
        <v>0</v>
      </c>
      <c r="BL183" s="18" t="s">
        <v>656</v>
      </c>
      <c r="BM183" s="216" t="s">
        <v>6449</v>
      </c>
    </row>
    <row r="184" s="2" customFormat="1" ht="16.5" customHeight="1">
      <c r="A184" s="37"/>
      <c r="B184" s="168"/>
      <c r="C184" s="204" t="s">
        <v>571</v>
      </c>
      <c r="D184" s="204" t="s">
        <v>285</v>
      </c>
      <c r="E184" s="205" t="s">
        <v>3293</v>
      </c>
      <c r="F184" s="206" t="s">
        <v>3294</v>
      </c>
      <c r="G184" s="207" t="s">
        <v>373</v>
      </c>
      <c r="H184" s="208">
        <v>139</v>
      </c>
      <c r="I184" s="209"/>
      <c r="J184" s="210">
        <f>ROUND(I184*H184,2)</f>
        <v>0</v>
      </c>
      <c r="K184" s="211"/>
      <c r="L184" s="38"/>
      <c r="M184" s="212" t="s">
        <v>1</v>
      </c>
      <c r="N184" s="213" t="s">
        <v>41</v>
      </c>
      <c r="O184" s="81"/>
      <c r="P184" s="214">
        <f>O184*H184</f>
        <v>0</v>
      </c>
      <c r="Q184" s="214">
        <v>0</v>
      </c>
      <c r="R184" s="214">
        <f>Q184*H184</f>
        <v>0</v>
      </c>
      <c r="S184" s="214">
        <v>0</v>
      </c>
      <c r="T184" s="215">
        <f>S184*H184</f>
        <v>0</v>
      </c>
      <c r="U184" s="37"/>
      <c r="V184" s="37"/>
      <c r="W184" s="37"/>
      <c r="X184" s="37"/>
      <c r="Y184" s="37"/>
      <c r="Z184" s="37"/>
      <c r="AA184" s="37"/>
      <c r="AB184" s="37"/>
      <c r="AC184" s="37"/>
      <c r="AD184" s="37"/>
      <c r="AE184" s="37"/>
      <c r="AR184" s="216" t="s">
        <v>289</v>
      </c>
      <c r="AT184" s="216" t="s">
        <v>285</v>
      </c>
      <c r="AU184" s="216" t="s">
        <v>82</v>
      </c>
      <c r="AY184" s="18" t="s">
        <v>283</v>
      </c>
      <c r="BE184" s="217">
        <f>IF(N184="základná",J184,0)</f>
        <v>0</v>
      </c>
      <c r="BF184" s="217">
        <f>IF(N184="znížená",J184,0)</f>
        <v>0</v>
      </c>
      <c r="BG184" s="217">
        <f>IF(N184="zákl. prenesená",J184,0)</f>
        <v>0</v>
      </c>
      <c r="BH184" s="217">
        <f>IF(N184="zníž. prenesená",J184,0)</f>
        <v>0</v>
      </c>
      <c r="BI184" s="217">
        <f>IF(N184="nulová",J184,0)</f>
        <v>0</v>
      </c>
      <c r="BJ184" s="18" t="s">
        <v>87</v>
      </c>
      <c r="BK184" s="217">
        <f>ROUND(I184*H184,2)</f>
        <v>0</v>
      </c>
      <c r="BL184" s="18" t="s">
        <v>289</v>
      </c>
      <c r="BM184" s="216" t="s">
        <v>6450</v>
      </c>
    </row>
    <row r="185" s="2" customFormat="1" ht="16.5" customHeight="1">
      <c r="A185" s="37"/>
      <c r="B185" s="168"/>
      <c r="C185" s="204" t="s">
        <v>576</v>
      </c>
      <c r="D185" s="204" t="s">
        <v>285</v>
      </c>
      <c r="E185" s="205" t="s">
        <v>6451</v>
      </c>
      <c r="F185" s="206" t="s">
        <v>3224</v>
      </c>
      <c r="G185" s="207" t="s">
        <v>373</v>
      </c>
      <c r="H185" s="208">
        <v>139</v>
      </c>
      <c r="I185" s="209"/>
      <c r="J185" s="210">
        <f>ROUND(I185*H185,2)</f>
        <v>0</v>
      </c>
      <c r="K185" s="211"/>
      <c r="L185" s="38"/>
      <c r="M185" s="212" t="s">
        <v>1</v>
      </c>
      <c r="N185" s="213" t="s">
        <v>41</v>
      </c>
      <c r="O185" s="81"/>
      <c r="P185" s="214">
        <f>O185*H185</f>
        <v>0</v>
      </c>
      <c r="Q185" s="214">
        <v>0</v>
      </c>
      <c r="R185" s="214">
        <f>Q185*H185</f>
        <v>0</v>
      </c>
      <c r="S185" s="214">
        <v>0</v>
      </c>
      <c r="T185" s="215">
        <f>S185*H185</f>
        <v>0</v>
      </c>
      <c r="U185" s="37"/>
      <c r="V185" s="37"/>
      <c r="W185" s="37"/>
      <c r="X185" s="37"/>
      <c r="Y185" s="37"/>
      <c r="Z185" s="37"/>
      <c r="AA185" s="37"/>
      <c r="AB185" s="37"/>
      <c r="AC185" s="37"/>
      <c r="AD185" s="37"/>
      <c r="AE185" s="37"/>
      <c r="AR185" s="216" t="s">
        <v>656</v>
      </c>
      <c r="AT185" s="216" t="s">
        <v>285</v>
      </c>
      <c r="AU185" s="216" t="s">
        <v>82</v>
      </c>
      <c r="AY185" s="18" t="s">
        <v>283</v>
      </c>
      <c r="BE185" s="217">
        <f>IF(N185="základná",J185,0)</f>
        <v>0</v>
      </c>
      <c r="BF185" s="217">
        <f>IF(N185="znížená",J185,0)</f>
        <v>0</v>
      </c>
      <c r="BG185" s="217">
        <f>IF(N185="zákl. prenesená",J185,0)</f>
        <v>0</v>
      </c>
      <c r="BH185" s="217">
        <f>IF(N185="zníž. prenesená",J185,0)</f>
        <v>0</v>
      </c>
      <c r="BI185" s="217">
        <f>IF(N185="nulová",J185,0)</f>
        <v>0</v>
      </c>
      <c r="BJ185" s="18" t="s">
        <v>87</v>
      </c>
      <c r="BK185" s="217">
        <f>ROUND(I185*H185,2)</f>
        <v>0</v>
      </c>
      <c r="BL185" s="18" t="s">
        <v>656</v>
      </c>
      <c r="BM185" s="216" t="s">
        <v>6452</v>
      </c>
    </row>
    <row r="186" s="2" customFormat="1" ht="16.5" customHeight="1">
      <c r="A186" s="37"/>
      <c r="B186" s="168"/>
      <c r="C186" s="204" t="s">
        <v>581</v>
      </c>
      <c r="D186" s="204" t="s">
        <v>285</v>
      </c>
      <c r="E186" s="205" t="s">
        <v>3291</v>
      </c>
      <c r="F186" s="206" t="s">
        <v>3292</v>
      </c>
      <c r="G186" s="207" t="s">
        <v>373</v>
      </c>
      <c r="H186" s="208">
        <v>139</v>
      </c>
      <c r="I186" s="209"/>
      <c r="J186" s="210">
        <f>ROUND(I186*H186,2)</f>
        <v>0</v>
      </c>
      <c r="K186" s="211"/>
      <c r="L186" s="38"/>
      <c r="M186" s="212" t="s">
        <v>1</v>
      </c>
      <c r="N186" s="213" t="s">
        <v>41</v>
      </c>
      <c r="O186" s="81"/>
      <c r="P186" s="214">
        <f>O186*H186</f>
        <v>0</v>
      </c>
      <c r="Q186" s="214">
        <v>0</v>
      </c>
      <c r="R186" s="214">
        <f>Q186*H186</f>
        <v>0</v>
      </c>
      <c r="S186" s="214">
        <v>0</v>
      </c>
      <c r="T186" s="215">
        <f>S186*H186</f>
        <v>0</v>
      </c>
      <c r="U186" s="37"/>
      <c r="V186" s="37"/>
      <c r="W186" s="37"/>
      <c r="X186" s="37"/>
      <c r="Y186" s="37"/>
      <c r="Z186" s="37"/>
      <c r="AA186" s="37"/>
      <c r="AB186" s="37"/>
      <c r="AC186" s="37"/>
      <c r="AD186" s="37"/>
      <c r="AE186" s="37"/>
      <c r="AR186" s="216" t="s">
        <v>289</v>
      </c>
      <c r="AT186" s="216" t="s">
        <v>285</v>
      </c>
      <c r="AU186" s="216" t="s">
        <v>82</v>
      </c>
      <c r="AY186" s="18" t="s">
        <v>283</v>
      </c>
      <c r="BE186" s="217">
        <f>IF(N186="základná",J186,0)</f>
        <v>0</v>
      </c>
      <c r="BF186" s="217">
        <f>IF(N186="znížená",J186,0)</f>
        <v>0</v>
      </c>
      <c r="BG186" s="217">
        <f>IF(N186="zákl. prenesená",J186,0)</f>
        <v>0</v>
      </c>
      <c r="BH186" s="217">
        <f>IF(N186="zníž. prenesená",J186,0)</f>
        <v>0</v>
      </c>
      <c r="BI186" s="217">
        <f>IF(N186="nulová",J186,0)</f>
        <v>0</v>
      </c>
      <c r="BJ186" s="18" t="s">
        <v>87</v>
      </c>
      <c r="BK186" s="217">
        <f>ROUND(I186*H186,2)</f>
        <v>0</v>
      </c>
      <c r="BL186" s="18" t="s">
        <v>289</v>
      </c>
      <c r="BM186" s="216" t="s">
        <v>6453</v>
      </c>
    </row>
    <row r="187" s="2" customFormat="1" ht="16.5" customHeight="1">
      <c r="A187" s="37"/>
      <c r="B187" s="168"/>
      <c r="C187" s="204" t="s">
        <v>587</v>
      </c>
      <c r="D187" s="204" t="s">
        <v>285</v>
      </c>
      <c r="E187" s="205" t="s">
        <v>3297</v>
      </c>
      <c r="F187" s="206" t="s">
        <v>3298</v>
      </c>
      <c r="G187" s="207" t="s">
        <v>373</v>
      </c>
      <c r="H187" s="208">
        <v>139</v>
      </c>
      <c r="I187" s="209"/>
      <c r="J187" s="210">
        <f>ROUND(I187*H187,2)</f>
        <v>0</v>
      </c>
      <c r="K187" s="211"/>
      <c r="L187" s="38"/>
      <c r="M187" s="212" t="s">
        <v>1</v>
      </c>
      <c r="N187" s="213" t="s">
        <v>41</v>
      </c>
      <c r="O187" s="81"/>
      <c r="P187" s="214">
        <f>O187*H187</f>
        <v>0</v>
      </c>
      <c r="Q187" s="214">
        <v>0</v>
      </c>
      <c r="R187" s="214">
        <f>Q187*H187</f>
        <v>0</v>
      </c>
      <c r="S187" s="214">
        <v>0</v>
      </c>
      <c r="T187" s="215">
        <f>S187*H187</f>
        <v>0</v>
      </c>
      <c r="U187" s="37"/>
      <c r="V187" s="37"/>
      <c r="W187" s="37"/>
      <c r="X187" s="37"/>
      <c r="Y187" s="37"/>
      <c r="Z187" s="37"/>
      <c r="AA187" s="37"/>
      <c r="AB187" s="37"/>
      <c r="AC187" s="37"/>
      <c r="AD187" s="37"/>
      <c r="AE187" s="37"/>
      <c r="AR187" s="216" t="s">
        <v>289</v>
      </c>
      <c r="AT187" s="216" t="s">
        <v>285</v>
      </c>
      <c r="AU187" s="216" t="s">
        <v>82</v>
      </c>
      <c r="AY187" s="18" t="s">
        <v>283</v>
      </c>
      <c r="BE187" s="217">
        <f>IF(N187="základná",J187,0)</f>
        <v>0</v>
      </c>
      <c r="BF187" s="217">
        <f>IF(N187="znížená",J187,0)</f>
        <v>0</v>
      </c>
      <c r="BG187" s="217">
        <f>IF(N187="zákl. prenesená",J187,0)</f>
        <v>0</v>
      </c>
      <c r="BH187" s="217">
        <f>IF(N187="zníž. prenesená",J187,0)</f>
        <v>0</v>
      </c>
      <c r="BI187" s="217">
        <f>IF(N187="nulová",J187,0)</f>
        <v>0</v>
      </c>
      <c r="BJ187" s="18" t="s">
        <v>87</v>
      </c>
      <c r="BK187" s="217">
        <f>ROUND(I187*H187,2)</f>
        <v>0</v>
      </c>
      <c r="BL187" s="18" t="s">
        <v>289</v>
      </c>
      <c r="BM187" s="216" t="s">
        <v>6454</v>
      </c>
    </row>
    <row r="188" s="2" customFormat="1" ht="16.5" customHeight="1">
      <c r="A188" s="37"/>
      <c r="B188" s="168"/>
      <c r="C188" s="204" t="s">
        <v>591</v>
      </c>
      <c r="D188" s="204" t="s">
        <v>285</v>
      </c>
      <c r="E188" s="205" t="s">
        <v>3299</v>
      </c>
      <c r="F188" s="206" t="s">
        <v>3300</v>
      </c>
      <c r="G188" s="207" t="s">
        <v>373</v>
      </c>
      <c r="H188" s="208">
        <v>139</v>
      </c>
      <c r="I188" s="209"/>
      <c r="J188" s="210">
        <f>ROUND(I188*H188,2)</f>
        <v>0</v>
      </c>
      <c r="K188" s="211"/>
      <c r="L188" s="38"/>
      <c r="M188" s="212" t="s">
        <v>1</v>
      </c>
      <c r="N188" s="213" t="s">
        <v>41</v>
      </c>
      <c r="O188" s="81"/>
      <c r="P188" s="214">
        <f>O188*H188</f>
        <v>0</v>
      </c>
      <c r="Q188" s="214">
        <v>0</v>
      </c>
      <c r="R188" s="214">
        <f>Q188*H188</f>
        <v>0</v>
      </c>
      <c r="S188" s="214">
        <v>0</v>
      </c>
      <c r="T188" s="215">
        <f>S188*H188</f>
        <v>0</v>
      </c>
      <c r="U188" s="37"/>
      <c r="V188" s="37"/>
      <c r="W188" s="37"/>
      <c r="X188" s="37"/>
      <c r="Y188" s="37"/>
      <c r="Z188" s="37"/>
      <c r="AA188" s="37"/>
      <c r="AB188" s="37"/>
      <c r="AC188" s="37"/>
      <c r="AD188" s="37"/>
      <c r="AE188" s="37"/>
      <c r="AR188" s="216" t="s">
        <v>289</v>
      </c>
      <c r="AT188" s="216" t="s">
        <v>285</v>
      </c>
      <c r="AU188" s="216" t="s">
        <v>82</v>
      </c>
      <c r="AY188" s="18" t="s">
        <v>283</v>
      </c>
      <c r="BE188" s="217">
        <f>IF(N188="základná",J188,0)</f>
        <v>0</v>
      </c>
      <c r="BF188" s="217">
        <f>IF(N188="znížená",J188,0)</f>
        <v>0</v>
      </c>
      <c r="BG188" s="217">
        <f>IF(N188="zákl. prenesená",J188,0)</f>
        <v>0</v>
      </c>
      <c r="BH188" s="217">
        <f>IF(N188="zníž. prenesená",J188,0)</f>
        <v>0</v>
      </c>
      <c r="BI188" s="217">
        <f>IF(N188="nulová",J188,0)</f>
        <v>0</v>
      </c>
      <c r="BJ188" s="18" t="s">
        <v>87</v>
      </c>
      <c r="BK188" s="217">
        <f>ROUND(I188*H188,2)</f>
        <v>0</v>
      </c>
      <c r="BL188" s="18" t="s">
        <v>289</v>
      </c>
      <c r="BM188" s="216" t="s">
        <v>6455</v>
      </c>
    </row>
    <row r="189" s="2" customFormat="1" ht="16.5" customHeight="1">
      <c r="A189" s="37"/>
      <c r="B189" s="168"/>
      <c r="C189" s="204" t="s">
        <v>600</v>
      </c>
      <c r="D189" s="204" t="s">
        <v>285</v>
      </c>
      <c r="E189" s="205" t="s">
        <v>3301</v>
      </c>
      <c r="F189" s="206" t="s">
        <v>3302</v>
      </c>
      <c r="G189" s="207" t="s">
        <v>373</v>
      </c>
      <c r="H189" s="208">
        <v>139</v>
      </c>
      <c r="I189" s="209"/>
      <c r="J189" s="210">
        <f>ROUND(I189*H189,2)</f>
        <v>0</v>
      </c>
      <c r="K189" s="211"/>
      <c r="L189" s="38"/>
      <c r="M189" s="212" t="s">
        <v>1</v>
      </c>
      <c r="N189" s="213" t="s">
        <v>41</v>
      </c>
      <c r="O189" s="81"/>
      <c r="P189" s="214">
        <f>O189*H189</f>
        <v>0</v>
      </c>
      <c r="Q189" s="214">
        <v>0</v>
      </c>
      <c r="R189" s="214">
        <f>Q189*H189</f>
        <v>0</v>
      </c>
      <c r="S189" s="214">
        <v>0</v>
      </c>
      <c r="T189" s="215">
        <f>S189*H189</f>
        <v>0</v>
      </c>
      <c r="U189" s="37"/>
      <c r="V189" s="37"/>
      <c r="W189" s="37"/>
      <c r="X189" s="37"/>
      <c r="Y189" s="37"/>
      <c r="Z189" s="37"/>
      <c r="AA189" s="37"/>
      <c r="AB189" s="37"/>
      <c r="AC189" s="37"/>
      <c r="AD189" s="37"/>
      <c r="AE189" s="37"/>
      <c r="AR189" s="216" t="s">
        <v>289</v>
      </c>
      <c r="AT189" s="216" t="s">
        <v>285</v>
      </c>
      <c r="AU189" s="216" t="s">
        <v>82</v>
      </c>
      <c r="AY189" s="18" t="s">
        <v>283</v>
      </c>
      <c r="BE189" s="217">
        <f>IF(N189="základná",J189,0)</f>
        <v>0</v>
      </c>
      <c r="BF189" s="217">
        <f>IF(N189="znížená",J189,0)</f>
        <v>0</v>
      </c>
      <c r="BG189" s="217">
        <f>IF(N189="zákl. prenesená",J189,0)</f>
        <v>0</v>
      </c>
      <c r="BH189" s="217">
        <f>IF(N189="zníž. prenesená",J189,0)</f>
        <v>0</v>
      </c>
      <c r="BI189" s="217">
        <f>IF(N189="nulová",J189,0)</f>
        <v>0</v>
      </c>
      <c r="BJ189" s="18" t="s">
        <v>87</v>
      </c>
      <c r="BK189" s="217">
        <f>ROUND(I189*H189,2)</f>
        <v>0</v>
      </c>
      <c r="BL189" s="18" t="s">
        <v>289</v>
      </c>
      <c r="BM189" s="216" t="s">
        <v>6456</v>
      </c>
    </row>
    <row r="190" s="2" customFormat="1" ht="16.5" customHeight="1">
      <c r="A190" s="37"/>
      <c r="B190" s="168"/>
      <c r="C190" s="204" t="s">
        <v>606</v>
      </c>
      <c r="D190" s="204" t="s">
        <v>285</v>
      </c>
      <c r="E190" s="205" t="s">
        <v>6457</v>
      </c>
      <c r="F190" s="206" t="s">
        <v>6458</v>
      </c>
      <c r="G190" s="207" t="s">
        <v>2121</v>
      </c>
      <c r="H190" s="208">
        <v>0</v>
      </c>
      <c r="I190" s="209"/>
      <c r="J190" s="210">
        <f>ROUND(I190*H190,2)</f>
        <v>0</v>
      </c>
      <c r="K190" s="211"/>
      <c r="L190" s="38"/>
      <c r="M190" s="212" t="s">
        <v>1</v>
      </c>
      <c r="N190" s="213" t="s">
        <v>41</v>
      </c>
      <c r="O190" s="81"/>
      <c r="P190" s="214">
        <f>O190*H190</f>
        <v>0</v>
      </c>
      <c r="Q190" s="214">
        <v>0</v>
      </c>
      <c r="R190" s="214">
        <f>Q190*H190</f>
        <v>0</v>
      </c>
      <c r="S190" s="214">
        <v>0</v>
      </c>
      <c r="T190" s="215">
        <f>S190*H190</f>
        <v>0</v>
      </c>
      <c r="U190" s="37"/>
      <c r="V190" s="37"/>
      <c r="W190" s="37"/>
      <c r="X190" s="37"/>
      <c r="Y190" s="37"/>
      <c r="Z190" s="37"/>
      <c r="AA190" s="37"/>
      <c r="AB190" s="37"/>
      <c r="AC190" s="37"/>
      <c r="AD190" s="37"/>
      <c r="AE190" s="37"/>
      <c r="AR190" s="216" t="s">
        <v>289</v>
      </c>
      <c r="AT190" s="216" t="s">
        <v>285</v>
      </c>
      <c r="AU190" s="216" t="s">
        <v>82</v>
      </c>
      <c r="AY190" s="18" t="s">
        <v>283</v>
      </c>
      <c r="BE190" s="217">
        <f>IF(N190="základná",J190,0)</f>
        <v>0</v>
      </c>
      <c r="BF190" s="217">
        <f>IF(N190="znížená",J190,0)</f>
        <v>0</v>
      </c>
      <c r="BG190" s="217">
        <f>IF(N190="zákl. prenesená",J190,0)</f>
        <v>0</v>
      </c>
      <c r="BH190" s="217">
        <f>IF(N190="zníž. prenesená",J190,0)</f>
        <v>0</v>
      </c>
      <c r="BI190" s="217">
        <f>IF(N190="nulová",J190,0)</f>
        <v>0</v>
      </c>
      <c r="BJ190" s="18" t="s">
        <v>87</v>
      </c>
      <c r="BK190" s="217">
        <f>ROUND(I190*H190,2)</f>
        <v>0</v>
      </c>
      <c r="BL190" s="18" t="s">
        <v>289</v>
      </c>
      <c r="BM190" s="216" t="s">
        <v>6459</v>
      </c>
    </row>
    <row r="191" s="2" customFormat="1" ht="16.5" customHeight="1">
      <c r="A191" s="37"/>
      <c r="B191" s="168"/>
      <c r="C191" s="204" t="s">
        <v>612</v>
      </c>
      <c r="D191" s="204" t="s">
        <v>285</v>
      </c>
      <c r="E191" s="205" t="s">
        <v>3303</v>
      </c>
      <c r="F191" s="206" t="s">
        <v>3304</v>
      </c>
      <c r="G191" s="207" t="s">
        <v>373</v>
      </c>
      <c r="H191" s="208">
        <v>1</v>
      </c>
      <c r="I191" s="209"/>
      <c r="J191" s="210">
        <f>ROUND(I191*H191,2)</f>
        <v>0</v>
      </c>
      <c r="K191" s="211"/>
      <c r="L191" s="38"/>
      <c r="M191" s="212" t="s">
        <v>1</v>
      </c>
      <c r="N191" s="213" t="s">
        <v>41</v>
      </c>
      <c r="O191" s="81"/>
      <c r="P191" s="214">
        <f>O191*H191</f>
        <v>0</v>
      </c>
      <c r="Q191" s="214">
        <v>0</v>
      </c>
      <c r="R191" s="214">
        <f>Q191*H191</f>
        <v>0</v>
      </c>
      <c r="S191" s="214">
        <v>0</v>
      </c>
      <c r="T191" s="215">
        <f>S191*H191</f>
        <v>0</v>
      </c>
      <c r="U191" s="37"/>
      <c r="V191" s="37"/>
      <c r="W191" s="37"/>
      <c r="X191" s="37"/>
      <c r="Y191" s="37"/>
      <c r="Z191" s="37"/>
      <c r="AA191" s="37"/>
      <c r="AB191" s="37"/>
      <c r="AC191" s="37"/>
      <c r="AD191" s="37"/>
      <c r="AE191" s="37"/>
      <c r="AR191" s="216" t="s">
        <v>289</v>
      </c>
      <c r="AT191" s="216" t="s">
        <v>285</v>
      </c>
      <c r="AU191" s="216" t="s">
        <v>82</v>
      </c>
      <c r="AY191" s="18" t="s">
        <v>283</v>
      </c>
      <c r="BE191" s="217">
        <f>IF(N191="základná",J191,0)</f>
        <v>0</v>
      </c>
      <c r="BF191" s="217">
        <f>IF(N191="znížená",J191,0)</f>
        <v>0</v>
      </c>
      <c r="BG191" s="217">
        <f>IF(N191="zákl. prenesená",J191,0)</f>
        <v>0</v>
      </c>
      <c r="BH191" s="217">
        <f>IF(N191="zníž. prenesená",J191,0)</f>
        <v>0</v>
      </c>
      <c r="BI191" s="217">
        <f>IF(N191="nulová",J191,0)</f>
        <v>0</v>
      </c>
      <c r="BJ191" s="18" t="s">
        <v>87</v>
      </c>
      <c r="BK191" s="217">
        <f>ROUND(I191*H191,2)</f>
        <v>0</v>
      </c>
      <c r="BL191" s="18" t="s">
        <v>289</v>
      </c>
      <c r="BM191" s="216" t="s">
        <v>6460</v>
      </c>
    </row>
    <row r="192" s="2" customFormat="1" ht="24.15" customHeight="1">
      <c r="A192" s="37"/>
      <c r="B192" s="168"/>
      <c r="C192" s="204" t="s">
        <v>616</v>
      </c>
      <c r="D192" s="204" t="s">
        <v>285</v>
      </c>
      <c r="E192" s="205" t="s">
        <v>6461</v>
      </c>
      <c r="F192" s="206" t="s">
        <v>3306</v>
      </c>
      <c r="G192" s="207" t="s">
        <v>373</v>
      </c>
      <c r="H192" s="208">
        <v>5</v>
      </c>
      <c r="I192" s="209"/>
      <c r="J192" s="210">
        <f>ROUND(I192*H192,2)</f>
        <v>0</v>
      </c>
      <c r="K192" s="211"/>
      <c r="L192" s="38"/>
      <c r="M192" s="212" t="s">
        <v>1</v>
      </c>
      <c r="N192" s="213" t="s">
        <v>41</v>
      </c>
      <c r="O192" s="81"/>
      <c r="P192" s="214">
        <f>O192*H192</f>
        <v>0</v>
      </c>
      <c r="Q192" s="214">
        <v>0</v>
      </c>
      <c r="R192" s="214">
        <f>Q192*H192</f>
        <v>0</v>
      </c>
      <c r="S192" s="214">
        <v>0</v>
      </c>
      <c r="T192" s="215">
        <f>S192*H192</f>
        <v>0</v>
      </c>
      <c r="U192" s="37"/>
      <c r="V192" s="37"/>
      <c r="W192" s="37"/>
      <c r="X192" s="37"/>
      <c r="Y192" s="37"/>
      <c r="Z192" s="37"/>
      <c r="AA192" s="37"/>
      <c r="AB192" s="37"/>
      <c r="AC192" s="37"/>
      <c r="AD192" s="37"/>
      <c r="AE192" s="37"/>
      <c r="AR192" s="216" t="s">
        <v>289</v>
      </c>
      <c r="AT192" s="216" t="s">
        <v>285</v>
      </c>
      <c r="AU192" s="216" t="s">
        <v>82</v>
      </c>
      <c r="AY192" s="18" t="s">
        <v>283</v>
      </c>
      <c r="BE192" s="217">
        <f>IF(N192="základná",J192,0)</f>
        <v>0</v>
      </c>
      <c r="BF192" s="217">
        <f>IF(N192="znížená",J192,0)</f>
        <v>0</v>
      </c>
      <c r="BG192" s="217">
        <f>IF(N192="zákl. prenesená",J192,0)</f>
        <v>0</v>
      </c>
      <c r="BH192" s="217">
        <f>IF(N192="zníž. prenesená",J192,0)</f>
        <v>0</v>
      </c>
      <c r="BI192" s="217">
        <f>IF(N192="nulová",J192,0)</f>
        <v>0</v>
      </c>
      <c r="BJ192" s="18" t="s">
        <v>87</v>
      </c>
      <c r="BK192" s="217">
        <f>ROUND(I192*H192,2)</f>
        <v>0</v>
      </c>
      <c r="BL192" s="18" t="s">
        <v>289</v>
      </c>
      <c r="BM192" s="216" t="s">
        <v>6462</v>
      </c>
    </row>
    <row r="193" s="12" customFormat="1" ht="25.92" customHeight="1">
      <c r="A193" s="12"/>
      <c r="B193" s="191"/>
      <c r="C193" s="12"/>
      <c r="D193" s="192" t="s">
        <v>74</v>
      </c>
      <c r="E193" s="193" t="s">
        <v>2696</v>
      </c>
      <c r="F193" s="193" t="s">
        <v>3307</v>
      </c>
      <c r="G193" s="12"/>
      <c r="H193" s="12"/>
      <c r="I193" s="194"/>
      <c r="J193" s="195">
        <f>BK193</f>
        <v>0</v>
      </c>
      <c r="K193" s="12"/>
      <c r="L193" s="191"/>
      <c r="M193" s="196"/>
      <c r="N193" s="197"/>
      <c r="O193" s="197"/>
      <c r="P193" s="198">
        <f>SUM(P194:P200)</f>
        <v>0</v>
      </c>
      <c r="Q193" s="197"/>
      <c r="R193" s="198">
        <f>SUM(R194:R200)</f>
        <v>0</v>
      </c>
      <c r="S193" s="197"/>
      <c r="T193" s="199">
        <f>SUM(T194:T200)</f>
        <v>0</v>
      </c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R193" s="192" t="s">
        <v>289</v>
      </c>
      <c r="AT193" s="200" t="s">
        <v>74</v>
      </c>
      <c r="AU193" s="200" t="s">
        <v>75</v>
      </c>
      <c r="AY193" s="192" t="s">
        <v>283</v>
      </c>
      <c r="BK193" s="201">
        <f>SUM(BK194:BK200)</f>
        <v>0</v>
      </c>
    </row>
    <row r="194" s="2" customFormat="1" ht="24.15" customHeight="1">
      <c r="A194" s="37"/>
      <c r="B194" s="168"/>
      <c r="C194" s="204" t="s">
        <v>620</v>
      </c>
      <c r="D194" s="204" t="s">
        <v>285</v>
      </c>
      <c r="E194" s="205" t="s">
        <v>3308</v>
      </c>
      <c r="F194" s="206" t="s">
        <v>3309</v>
      </c>
      <c r="G194" s="207" t="s">
        <v>3310</v>
      </c>
      <c r="H194" s="208">
        <v>1</v>
      </c>
      <c r="I194" s="209"/>
      <c r="J194" s="210">
        <f>ROUND(I194*H194,2)</f>
        <v>0</v>
      </c>
      <c r="K194" s="211"/>
      <c r="L194" s="38"/>
      <c r="M194" s="212" t="s">
        <v>1</v>
      </c>
      <c r="N194" s="213" t="s">
        <v>41</v>
      </c>
      <c r="O194" s="81"/>
      <c r="P194" s="214">
        <f>O194*H194</f>
        <v>0</v>
      </c>
      <c r="Q194" s="214">
        <v>0</v>
      </c>
      <c r="R194" s="214">
        <f>Q194*H194</f>
        <v>0</v>
      </c>
      <c r="S194" s="214">
        <v>0</v>
      </c>
      <c r="T194" s="215">
        <f>S194*H194</f>
        <v>0</v>
      </c>
      <c r="U194" s="37"/>
      <c r="V194" s="37"/>
      <c r="W194" s="37"/>
      <c r="X194" s="37"/>
      <c r="Y194" s="37"/>
      <c r="Z194" s="37"/>
      <c r="AA194" s="37"/>
      <c r="AB194" s="37"/>
      <c r="AC194" s="37"/>
      <c r="AD194" s="37"/>
      <c r="AE194" s="37"/>
      <c r="AR194" s="216" t="s">
        <v>3311</v>
      </c>
      <c r="AT194" s="216" t="s">
        <v>285</v>
      </c>
      <c r="AU194" s="216" t="s">
        <v>82</v>
      </c>
      <c r="AY194" s="18" t="s">
        <v>283</v>
      </c>
      <c r="BE194" s="217">
        <f>IF(N194="základná",J194,0)</f>
        <v>0</v>
      </c>
      <c r="BF194" s="217">
        <f>IF(N194="znížená",J194,0)</f>
        <v>0</v>
      </c>
      <c r="BG194" s="217">
        <f>IF(N194="zákl. prenesená",J194,0)</f>
        <v>0</v>
      </c>
      <c r="BH194" s="217">
        <f>IF(N194="zníž. prenesená",J194,0)</f>
        <v>0</v>
      </c>
      <c r="BI194" s="217">
        <f>IF(N194="nulová",J194,0)</f>
        <v>0</v>
      </c>
      <c r="BJ194" s="18" t="s">
        <v>87</v>
      </c>
      <c r="BK194" s="217">
        <f>ROUND(I194*H194,2)</f>
        <v>0</v>
      </c>
      <c r="BL194" s="18" t="s">
        <v>3311</v>
      </c>
      <c r="BM194" s="216" t="s">
        <v>6463</v>
      </c>
    </row>
    <row r="195" s="2" customFormat="1" ht="21.75" customHeight="1">
      <c r="A195" s="37"/>
      <c r="B195" s="168"/>
      <c r="C195" s="204" t="s">
        <v>625</v>
      </c>
      <c r="D195" s="204" t="s">
        <v>285</v>
      </c>
      <c r="E195" s="205" t="s">
        <v>3313</v>
      </c>
      <c r="F195" s="206" t="s">
        <v>3314</v>
      </c>
      <c r="G195" s="207" t="s">
        <v>3310</v>
      </c>
      <c r="H195" s="208">
        <v>1</v>
      </c>
      <c r="I195" s="209"/>
      <c r="J195" s="210">
        <f>ROUND(I195*H195,2)</f>
        <v>0</v>
      </c>
      <c r="K195" s="211"/>
      <c r="L195" s="38"/>
      <c r="M195" s="212" t="s">
        <v>1</v>
      </c>
      <c r="N195" s="213" t="s">
        <v>41</v>
      </c>
      <c r="O195" s="81"/>
      <c r="P195" s="214">
        <f>O195*H195</f>
        <v>0</v>
      </c>
      <c r="Q195" s="214">
        <v>0</v>
      </c>
      <c r="R195" s="214">
        <f>Q195*H195</f>
        <v>0</v>
      </c>
      <c r="S195" s="214">
        <v>0</v>
      </c>
      <c r="T195" s="215">
        <f>S195*H195</f>
        <v>0</v>
      </c>
      <c r="U195" s="37"/>
      <c r="V195" s="37"/>
      <c r="W195" s="37"/>
      <c r="X195" s="37"/>
      <c r="Y195" s="37"/>
      <c r="Z195" s="37"/>
      <c r="AA195" s="37"/>
      <c r="AB195" s="37"/>
      <c r="AC195" s="37"/>
      <c r="AD195" s="37"/>
      <c r="AE195" s="37"/>
      <c r="AR195" s="216" t="s">
        <v>3311</v>
      </c>
      <c r="AT195" s="216" t="s">
        <v>285</v>
      </c>
      <c r="AU195" s="216" t="s">
        <v>82</v>
      </c>
      <c r="AY195" s="18" t="s">
        <v>283</v>
      </c>
      <c r="BE195" s="217">
        <f>IF(N195="základná",J195,0)</f>
        <v>0</v>
      </c>
      <c r="BF195" s="217">
        <f>IF(N195="znížená",J195,0)</f>
        <v>0</v>
      </c>
      <c r="BG195" s="217">
        <f>IF(N195="zákl. prenesená",J195,0)</f>
        <v>0</v>
      </c>
      <c r="BH195" s="217">
        <f>IF(N195="zníž. prenesená",J195,0)</f>
        <v>0</v>
      </c>
      <c r="BI195" s="217">
        <f>IF(N195="nulová",J195,0)</f>
        <v>0</v>
      </c>
      <c r="BJ195" s="18" t="s">
        <v>87</v>
      </c>
      <c r="BK195" s="217">
        <f>ROUND(I195*H195,2)</f>
        <v>0</v>
      </c>
      <c r="BL195" s="18" t="s">
        <v>3311</v>
      </c>
      <c r="BM195" s="216" t="s">
        <v>6464</v>
      </c>
    </row>
    <row r="196" s="2" customFormat="1" ht="24.15" customHeight="1">
      <c r="A196" s="37"/>
      <c r="B196" s="168"/>
      <c r="C196" s="204" t="s">
        <v>632</v>
      </c>
      <c r="D196" s="204" t="s">
        <v>285</v>
      </c>
      <c r="E196" s="205" t="s">
        <v>3316</v>
      </c>
      <c r="F196" s="206" t="s">
        <v>3317</v>
      </c>
      <c r="G196" s="207" t="s">
        <v>3310</v>
      </c>
      <c r="H196" s="208">
        <v>1</v>
      </c>
      <c r="I196" s="209"/>
      <c r="J196" s="210">
        <f>ROUND(I196*H196,2)</f>
        <v>0</v>
      </c>
      <c r="K196" s="211"/>
      <c r="L196" s="38"/>
      <c r="M196" s="212" t="s">
        <v>1</v>
      </c>
      <c r="N196" s="213" t="s">
        <v>41</v>
      </c>
      <c r="O196" s="81"/>
      <c r="P196" s="214">
        <f>O196*H196</f>
        <v>0</v>
      </c>
      <c r="Q196" s="214">
        <v>0</v>
      </c>
      <c r="R196" s="214">
        <f>Q196*H196</f>
        <v>0</v>
      </c>
      <c r="S196" s="214">
        <v>0</v>
      </c>
      <c r="T196" s="215">
        <f>S196*H196</f>
        <v>0</v>
      </c>
      <c r="U196" s="37"/>
      <c r="V196" s="37"/>
      <c r="W196" s="37"/>
      <c r="X196" s="37"/>
      <c r="Y196" s="37"/>
      <c r="Z196" s="37"/>
      <c r="AA196" s="37"/>
      <c r="AB196" s="37"/>
      <c r="AC196" s="37"/>
      <c r="AD196" s="37"/>
      <c r="AE196" s="37"/>
      <c r="AR196" s="216" t="s">
        <v>3311</v>
      </c>
      <c r="AT196" s="216" t="s">
        <v>285</v>
      </c>
      <c r="AU196" s="216" t="s">
        <v>82</v>
      </c>
      <c r="AY196" s="18" t="s">
        <v>283</v>
      </c>
      <c r="BE196" s="217">
        <f>IF(N196="základná",J196,0)</f>
        <v>0</v>
      </c>
      <c r="BF196" s="217">
        <f>IF(N196="znížená",J196,0)</f>
        <v>0</v>
      </c>
      <c r="BG196" s="217">
        <f>IF(N196="zákl. prenesená",J196,0)</f>
        <v>0</v>
      </c>
      <c r="BH196" s="217">
        <f>IF(N196="zníž. prenesená",J196,0)</f>
        <v>0</v>
      </c>
      <c r="BI196" s="217">
        <f>IF(N196="nulová",J196,0)</f>
        <v>0</v>
      </c>
      <c r="BJ196" s="18" t="s">
        <v>87</v>
      </c>
      <c r="BK196" s="217">
        <f>ROUND(I196*H196,2)</f>
        <v>0</v>
      </c>
      <c r="BL196" s="18" t="s">
        <v>3311</v>
      </c>
      <c r="BM196" s="216" t="s">
        <v>6465</v>
      </c>
    </row>
    <row r="197" s="2" customFormat="1" ht="24.15" customHeight="1">
      <c r="A197" s="37"/>
      <c r="B197" s="168"/>
      <c r="C197" s="204" t="s">
        <v>641</v>
      </c>
      <c r="D197" s="204" t="s">
        <v>285</v>
      </c>
      <c r="E197" s="205" t="s">
        <v>3319</v>
      </c>
      <c r="F197" s="206" t="s">
        <v>3320</v>
      </c>
      <c r="G197" s="207" t="s">
        <v>3310</v>
      </c>
      <c r="H197" s="208">
        <v>1</v>
      </c>
      <c r="I197" s="209"/>
      <c r="J197" s="210">
        <f>ROUND(I197*H197,2)</f>
        <v>0</v>
      </c>
      <c r="K197" s="211"/>
      <c r="L197" s="38"/>
      <c r="M197" s="212" t="s">
        <v>1</v>
      </c>
      <c r="N197" s="213" t="s">
        <v>41</v>
      </c>
      <c r="O197" s="81"/>
      <c r="P197" s="214">
        <f>O197*H197</f>
        <v>0</v>
      </c>
      <c r="Q197" s="214">
        <v>0</v>
      </c>
      <c r="R197" s="214">
        <f>Q197*H197</f>
        <v>0</v>
      </c>
      <c r="S197" s="214">
        <v>0</v>
      </c>
      <c r="T197" s="215">
        <f>S197*H197</f>
        <v>0</v>
      </c>
      <c r="U197" s="37"/>
      <c r="V197" s="37"/>
      <c r="W197" s="37"/>
      <c r="X197" s="37"/>
      <c r="Y197" s="37"/>
      <c r="Z197" s="37"/>
      <c r="AA197" s="37"/>
      <c r="AB197" s="37"/>
      <c r="AC197" s="37"/>
      <c r="AD197" s="37"/>
      <c r="AE197" s="37"/>
      <c r="AR197" s="216" t="s">
        <v>3311</v>
      </c>
      <c r="AT197" s="216" t="s">
        <v>285</v>
      </c>
      <c r="AU197" s="216" t="s">
        <v>82</v>
      </c>
      <c r="AY197" s="18" t="s">
        <v>283</v>
      </c>
      <c r="BE197" s="217">
        <f>IF(N197="základná",J197,0)</f>
        <v>0</v>
      </c>
      <c r="BF197" s="217">
        <f>IF(N197="znížená",J197,0)</f>
        <v>0</v>
      </c>
      <c r="BG197" s="217">
        <f>IF(N197="zákl. prenesená",J197,0)</f>
        <v>0</v>
      </c>
      <c r="BH197" s="217">
        <f>IF(N197="zníž. prenesená",J197,0)</f>
        <v>0</v>
      </c>
      <c r="BI197" s="217">
        <f>IF(N197="nulová",J197,0)</f>
        <v>0</v>
      </c>
      <c r="BJ197" s="18" t="s">
        <v>87</v>
      </c>
      <c r="BK197" s="217">
        <f>ROUND(I197*H197,2)</f>
        <v>0</v>
      </c>
      <c r="BL197" s="18" t="s">
        <v>3311</v>
      </c>
      <c r="BM197" s="216" t="s">
        <v>6466</v>
      </c>
    </row>
    <row r="198" s="2" customFormat="1" ht="24.15" customHeight="1">
      <c r="A198" s="37"/>
      <c r="B198" s="168"/>
      <c r="C198" s="204" t="s">
        <v>646</v>
      </c>
      <c r="D198" s="204" t="s">
        <v>285</v>
      </c>
      <c r="E198" s="205" t="s">
        <v>3322</v>
      </c>
      <c r="F198" s="206" t="s">
        <v>3323</v>
      </c>
      <c r="G198" s="207" t="s">
        <v>3310</v>
      </c>
      <c r="H198" s="208">
        <v>1</v>
      </c>
      <c r="I198" s="209"/>
      <c r="J198" s="210">
        <f>ROUND(I198*H198,2)</f>
        <v>0</v>
      </c>
      <c r="K198" s="211"/>
      <c r="L198" s="38"/>
      <c r="M198" s="212" t="s">
        <v>1</v>
      </c>
      <c r="N198" s="213" t="s">
        <v>41</v>
      </c>
      <c r="O198" s="81"/>
      <c r="P198" s="214">
        <f>O198*H198</f>
        <v>0</v>
      </c>
      <c r="Q198" s="214">
        <v>0</v>
      </c>
      <c r="R198" s="214">
        <f>Q198*H198</f>
        <v>0</v>
      </c>
      <c r="S198" s="214">
        <v>0</v>
      </c>
      <c r="T198" s="215">
        <f>S198*H198</f>
        <v>0</v>
      </c>
      <c r="U198" s="37"/>
      <c r="V198" s="37"/>
      <c r="W198" s="37"/>
      <c r="X198" s="37"/>
      <c r="Y198" s="37"/>
      <c r="Z198" s="37"/>
      <c r="AA198" s="37"/>
      <c r="AB198" s="37"/>
      <c r="AC198" s="37"/>
      <c r="AD198" s="37"/>
      <c r="AE198" s="37"/>
      <c r="AR198" s="216" t="s">
        <v>3311</v>
      </c>
      <c r="AT198" s="216" t="s">
        <v>285</v>
      </c>
      <c r="AU198" s="216" t="s">
        <v>82</v>
      </c>
      <c r="AY198" s="18" t="s">
        <v>283</v>
      </c>
      <c r="BE198" s="217">
        <f>IF(N198="základná",J198,0)</f>
        <v>0</v>
      </c>
      <c r="BF198" s="217">
        <f>IF(N198="znížená",J198,0)</f>
        <v>0</v>
      </c>
      <c r="BG198" s="217">
        <f>IF(N198="zákl. prenesená",J198,0)</f>
        <v>0</v>
      </c>
      <c r="BH198" s="217">
        <f>IF(N198="zníž. prenesená",J198,0)</f>
        <v>0</v>
      </c>
      <c r="BI198" s="217">
        <f>IF(N198="nulová",J198,0)</f>
        <v>0</v>
      </c>
      <c r="BJ198" s="18" t="s">
        <v>87</v>
      </c>
      <c r="BK198" s="217">
        <f>ROUND(I198*H198,2)</f>
        <v>0</v>
      </c>
      <c r="BL198" s="18" t="s">
        <v>3311</v>
      </c>
      <c r="BM198" s="216" t="s">
        <v>6467</v>
      </c>
    </row>
    <row r="199" s="2" customFormat="1" ht="24.15" customHeight="1">
      <c r="A199" s="37"/>
      <c r="B199" s="168"/>
      <c r="C199" s="204" t="s">
        <v>651</v>
      </c>
      <c r="D199" s="204" t="s">
        <v>285</v>
      </c>
      <c r="E199" s="205" t="s">
        <v>3325</v>
      </c>
      <c r="F199" s="206" t="s">
        <v>3326</v>
      </c>
      <c r="G199" s="207" t="s">
        <v>3310</v>
      </c>
      <c r="H199" s="208">
        <v>1</v>
      </c>
      <c r="I199" s="209"/>
      <c r="J199" s="210">
        <f>ROUND(I199*H199,2)</f>
        <v>0</v>
      </c>
      <c r="K199" s="211"/>
      <c r="L199" s="38"/>
      <c r="M199" s="212" t="s">
        <v>1</v>
      </c>
      <c r="N199" s="213" t="s">
        <v>41</v>
      </c>
      <c r="O199" s="81"/>
      <c r="P199" s="214">
        <f>O199*H199</f>
        <v>0</v>
      </c>
      <c r="Q199" s="214">
        <v>0</v>
      </c>
      <c r="R199" s="214">
        <f>Q199*H199</f>
        <v>0</v>
      </c>
      <c r="S199" s="214">
        <v>0</v>
      </c>
      <c r="T199" s="215">
        <f>S199*H199</f>
        <v>0</v>
      </c>
      <c r="U199" s="37"/>
      <c r="V199" s="37"/>
      <c r="W199" s="37"/>
      <c r="X199" s="37"/>
      <c r="Y199" s="37"/>
      <c r="Z199" s="37"/>
      <c r="AA199" s="37"/>
      <c r="AB199" s="37"/>
      <c r="AC199" s="37"/>
      <c r="AD199" s="37"/>
      <c r="AE199" s="37"/>
      <c r="AR199" s="216" t="s">
        <v>3311</v>
      </c>
      <c r="AT199" s="216" t="s">
        <v>285</v>
      </c>
      <c r="AU199" s="216" t="s">
        <v>82</v>
      </c>
      <c r="AY199" s="18" t="s">
        <v>283</v>
      </c>
      <c r="BE199" s="217">
        <f>IF(N199="základná",J199,0)</f>
        <v>0</v>
      </c>
      <c r="BF199" s="217">
        <f>IF(N199="znížená",J199,0)</f>
        <v>0</v>
      </c>
      <c r="BG199" s="217">
        <f>IF(N199="zákl. prenesená",J199,0)</f>
        <v>0</v>
      </c>
      <c r="BH199" s="217">
        <f>IF(N199="zníž. prenesená",J199,0)</f>
        <v>0</v>
      </c>
      <c r="BI199" s="217">
        <f>IF(N199="nulová",J199,0)</f>
        <v>0</v>
      </c>
      <c r="BJ199" s="18" t="s">
        <v>87</v>
      </c>
      <c r="BK199" s="217">
        <f>ROUND(I199*H199,2)</f>
        <v>0</v>
      </c>
      <c r="BL199" s="18" t="s">
        <v>3311</v>
      </c>
      <c r="BM199" s="216" t="s">
        <v>6468</v>
      </c>
    </row>
    <row r="200" s="2" customFormat="1" ht="24.15" customHeight="1">
      <c r="A200" s="37"/>
      <c r="B200" s="168"/>
      <c r="C200" s="204" t="s">
        <v>656</v>
      </c>
      <c r="D200" s="204" t="s">
        <v>285</v>
      </c>
      <c r="E200" s="205" t="s">
        <v>3328</v>
      </c>
      <c r="F200" s="206" t="s">
        <v>3329</v>
      </c>
      <c r="G200" s="207" t="s">
        <v>3310</v>
      </c>
      <c r="H200" s="208">
        <v>1</v>
      </c>
      <c r="I200" s="209"/>
      <c r="J200" s="210">
        <f>ROUND(I200*H200,2)</f>
        <v>0</v>
      </c>
      <c r="K200" s="211"/>
      <c r="L200" s="38"/>
      <c r="M200" s="256" t="s">
        <v>1</v>
      </c>
      <c r="N200" s="257" t="s">
        <v>41</v>
      </c>
      <c r="O200" s="258"/>
      <c r="P200" s="259">
        <f>O200*H200</f>
        <v>0</v>
      </c>
      <c r="Q200" s="259">
        <v>0</v>
      </c>
      <c r="R200" s="259">
        <f>Q200*H200</f>
        <v>0</v>
      </c>
      <c r="S200" s="259">
        <v>0</v>
      </c>
      <c r="T200" s="260">
        <f>S200*H200</f>
        <v>0</v>
      </c>
      <c r="U200" s="37"/>
      <c r="V200" s="37"/>
      <c r="W200" s="37"/>
      <c r="X200" s="37"/>
      <c r="Y200" s="37"/>
      <c r="Z200" s="37"/>
      <c r="AA200" s="37"/>
      <c r="AB200" s="37"/>
      <c r="AC200" s="37"/>
      <c r="AD200" s="37"/>
      <c r="AE200" s="37"/>
      <c r="AR200" s="216" t="s">
        <v>3311</v>
      </c>
      <c r="AT200" s="216" t="s">
        <v>285</v>
      </c>
      <c r="AU200" s="216" t="s">
        <v>82</v>
      </c>
      <c r="AY200" s="18" t="s">
        <v>283</v>
      </c>
      <c r="BE200" s="217">
        <f>IF(N200="základná",J200,0)</f>
        <v>0</v>
      </c>
      <c r="BF200" s="217">
        <f>IF(N200="znížená",J200,0)</f>
        <v>0</v>
      </c>
      <c r="BG200" s="217">
        <f>IF(N200="zákl. prenesená",J200,0)</f>
        <v>0</v>
      </c>
      <c r="BH200" s="217">
        <f>IF(N200="zníž. prenesená",J200,0)</f>
        <v>0</v>
      </c>
      <c r="BI200" s="217">
        <f>IF(N200="nulová",J200,0)</f>
        <v>0</v>
      </c>
      <c r="BJ200" s="18" t="s">
        <v>87</v>
      </c>
      <c r="BK200" s="217">
        <f>ROUND(I200*H200,2)</f>
        <v>0</v>
      </c>
      <c r="BL200" s="18" t="s">
        <v>3311</v>
      </c>
      <c r="BM200" s="216" t="s">
        <v>6469</v>
      </c>
    </row>
    <row r="201" s="2" customFormat="1" ht="6.96" customHeight="1">
      <c r="A201" s="37"/>
      <c r="B201" s="64"/>
      <c r="C201" s="65"/>
      <c r="D201" s="65"/>
      <c r="E201" s="65"/>
      <c r="F201" s="65"/>
      <c r="G201" s="65"/>
      <c r="H201" s="65"/>
      <c r="I201" s="65"/>
      <c r="J201" s="65"/>
      <c r="K201" s="65"/>
      <c r="L201" s="38"/>
      <c r="M201" s="37"/>
      <c r="O201" s="37"/>
      <c r="P201" s="37"/>
      <c r="Q201" s="37"/>
      <c r="R201" s="37"/>
      <c r="S201" s="37"/>
      <c r="T201" s="37"/>
      <c r="U201" s="37"/>
      <c r="V201" s="37"/>
      <c r="W201" s="37"/>
      <c r="X201" s="37"/>
      <c r="Y201" s="37"/>
      <c r="Z201" s="37"/>
      <c r="AA201" s="37"/>
      <c r="AB201" s="37"/>
      <c r="AC201" s="37"/>
      <c r="AD201" s="37"/>
      <c r="AE201" s="37"/>
    </row>
  </sheetData>
  <autoFilter ref="C132:K200"/>
  <mergeCells count="17">
    <mergeCell ref="E7:H7"/>
    <mergeCell ref="E9:H9"/>
    <mergeCell ref="E11:H11"/>
    <mergeCell ref="E20:H20"/>
    <mergeCell ref="E29:H29"/>
    <mergeCell ref="E85:H85"/>
    <mergeCell ref="E87:H87"/>
    <mergeCell ref="E89:H89"/>
    <mergeCell ref="D105:F105"/>
    <mergeCell ref="D106:F106"/>
    <mergeCell ref="D107:F107"/>
    <mergeCell ref="D108:F108"/>
    <mergeCell ref="D109:F109"/>
    <mergeCell ref="E121:H121"/>
    <mergeCell ref="E123:H123"/>
    <mergeCell ref="E125:H125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35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7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8" t="s">
        <v>190</v>
      </c>
    </row>
    <row r="3" s="1" customFormat="1" ht="6.96" customHeight="1">
      <c r="B3" s="19"/>
      <c r="C3" s="20"/>
      <c r="D3" s="20"/>
      <c r="E3" s="20"/>
      <c r="F3" s="20"/>
      <c r="G3" s="20"/>
      <c r="H3" s="20"/>
      <c r="I3" s="20"/>
      <c r="J3" s="20"/>
      <c r="K3" s="20"/>
      <c r="L3" s="21"/>
      <c r="AT3" s="18" t="s">
        <v>75</v>
      </c>
    </row>
    <row r="4" s="1" customFormat="1" ht="24.96" customHeight="1">
      <c r="B4" s="21"/>
      <c r="D4" s="22" t="s">
        <v>221</v>
      </c>
      <c r="L4" s="21"/>
      <c r="M4" s="133" t="s">
        <v>9</v>
      </c>
      <c r="AT4" s="18" t="s">
        <v>3</v>
      </c>
    </row>
    <row r="5" s="1" customFormat="1" ht="6.96" customHeight="1">
      <c r="B5" s="21"/>
      <c r="L5" s="21"/>
    </row>
    <row r="6" s="1" customFormat="1" ht="12" customHeight="1">
      <c r="B6" s="21"/>
      <c r="D6" s="31" t="s">
        <v>15</v>
      </c>
      <c r="L6" s="21"/>
    </row>
    <row r="7" s="1" customFormat="1" ht="26.25" customHeight="1">
      <c r="B7" s="21"/>
      <c r="E7" s="134" t="str">
        <f>'Rekapitulácia stavby'!K6</f>
        <v>Komplexná rekonštrukcia a realizácia nadstavby budovy študenského domova4,Tr. SNP53,Banská Bystrica</v>
      </c>
      <c r="F7" s="31"/>
      <c r="G7" s="31"/>
      <c r="H7" s="31"/>
      <c r="L7" s="21"/>
    </row>
    <row r="8" s="1" customFormat="1" ht="12" customHeight="1">
      <c r="B8" s="21"/>
      <c r="D8" s="31" t="s">
        <v>222</v>
      </c>
      <c r="L8" s="21"/>
    </row>
    <row r="9" s="2" customFormat="1" ht="16.5" customHeight="1">
      <c r="A9" s="37"/>
      <c r="B9" s="38"/>
      <c r="C9" s="37"/>
      <c r="D9" s="37"/>
      <c r="E9" s="134" t="s">
        <v>5317</v>
      </c>
      <c r="F9" s="37"/>
      <c r="G9" s="37"/>
      <c r="H9" s="37"/>
      <c r="I9" s="37"/>
      <c r="J9" s="37"/>
      <c r="K9" s="37"/>
      <c r="L9" s="59"/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</row>
    <row r="10" s="2" customFormat="1" ht="12" customHeight="1">
      <c r="A10" s="37"/>
      <c r="B10" s="38"/>
      <c r="C10" s="37"/>
      <c r="D10" s="31" t="s">
        <v>224</v>
      </c>
      <c r="E10" s="37"/>
      <c r="F10" s="37"/>
      <c r="G10" s="37"/>
      <c r="H10" s="37"/>
      <c r="I10" s="37"/>
      <c r="J10" s="37"/>
      <c r="K10" s="37"/>
      <c r="L10" s="59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</row>
    <row r="11" s="2" customFormat="1" ht="16.5" customHeight="1">
      <c r="A11" s="37"/>
      <c r="B11" s="38"/>
      <c r="C11" s="37"/>
      <c r="D11" s="37"/>
      <c r="E11" s="71" t="s">
        <v>6470</v>
      </c>
      <c r="F11" s="37"/>
      <c r="G11" s="37"/>
      <c r="H11" s="37"/>
      <c r="I11" s="37"/>
      <c r="J11" s="37"/>
      <c r="K11" s="37"/>
      <c r="L11" s="59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</row>
    <row r="12" s="2" customFormat="1">
      <c r="A12" s="37"/>
      <c r="B12" s="38"/>
      <c r="C12" s="37"/>
      <c r="D12" s="37"/>
      <c r="E12" s="37"/>
      <c r="F12" s="37"/>
      <c r="G12" s="37"/>
      <c r="H12" s="37"/>
      <c r="I12" s="37"/>
      <c r="J12" s="37"/>
      <c r="K12" s="37"/>
      <c r="L12" s="59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</row>
    <row r="13" s="2" customFormat="1" ht="12" customHeight="1">
      <c r="A13" s="37"/>
      <c r="B13" s="38"/>
      <c r="C13" s="37"/>
      <c r="D13" s="31" t="s">
        <v>17</v>
      </c>
      <c r="E13" s="37"/>
      <c r="F13" s="26" t="s">
        <v>1</v>
      </c>
      <c r="G13" s="37"/>
      <c r="H13" s="37"/>
      <c r="I13" s="31" t="s">
        <v>18</v>
      </c>
      <c r="J13" s="26" t="s">
        <v>1</v>
      </c>
      <c r="K13" s="37"/>
      <c r="L13" s="59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</row>
    <row r="14" s="2" customFormat="1" ht="12" customHeight="1">
      <c r="A14" s="37"/>
      <c r="B14" s="38"/>
      <c r="C14" s="37"/>
      <c r="D14" s="31" t="s">
        <v>19</v>
      </c>
      <c r="E14" s="37"/>
      <c r="F14" s="26" t="s">
        <v>33</v>
      </c>
      <c r="G14" s="37"/>
      <c r="H14" s="37"/>
      <c r="I14" s="31" t="s">
        <v>21</v>
      </c>
      <c r="J14" s="73" t="str">
        <f>'Rekapitulácia stavby'!AN8</f>
        <v>10. 9. 2024</v>
      </c>
      <c r="K14" s="37"/>
      <c r="L14" s="59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="2" customFormat="1" ht="10.8" customHeight="1">
      <c r="A15" s="37"/>
      <c r="B15" s="38"/>
      <c r="C15" s="37"/>
      <c r="D15" s="37"/>
      <c r="E15" s="37"/>
      <c r="F15" s="37"/>
      <c r="G15" s="37"/>
      <c r="H15" s="37"/>
      <c r="I15" s="37"/>
      <c r="J15" s="37"/>
      <c r="K15" s="37"/>
      <c r="L15" s="59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="2" customFormat="1" ht="12" customHeight="1">
      <c r="A16" s="37"/>
      <c r="B16" s="38"/>
      <c r="C16" s="37"/>
      <c r="D16" s="31" t="s">
        <v>23</v>
      </c>
      <c r="E16" s="37"/>
      <c r="F16" s="37"/>
      <c r="G16" s="37"/>
      <c r="H16" s="37"/>
      <c r="I16" s="31" t="s">
        <v>24</v>
      </c>
      <c r="J16" s="26" t="str">
        <f>IF('Rekapitulácia stavby'!AN10="","",'Rekapitulácia stavby'!AN10)</f>
        <v/>
      </c>
      <c r="K16" s="37"/>
      <c r="L16" s="59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="2" customFormat="1" ht="18" customHeight="1">
      <c r="A17" s="37"/>
      <c r="B17" s="38"/>
      <c r="C17" s="37"/>
      <c r="D17" s="37"/>
      <c r="E17" s="26" t="str">
        <f>IF('Rekapitulácia stavby'!E11="","",'Rekapitulácia stavby'!E11)</f>
        <v>Univerzita Mateja Bela v Banskej Bystrici</v>
      </c>
      <c r="F17" s="37"/>
      <c r="G17" s="37"/>
      <c r="H17" s="37"/>
      <c r="I17" s="31" t="s">
        <v>26</v>
      </c>
      <c r="J17" s="26" t="str">
        <f>IF('Rekapitulácia stavby'!AN11="","",'Rekapitulácia stavby'!AN11)</f>
        <v/>
      </c>
      <c r="K17" s="37"/>
      <c r="L17" s="59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="2" customFormat="1" ht="6.96" customHeight="1">
      <c r="A18" s="37"/>
      <c r="B18" s="38"/>
      <c r="C18" s="37"/>
      <c r="D18" s="37"/>
      <c r="E18" s="37"/>
      <c r="F18" s="37"/>
      <c r="G18" s="37"/>
      <c r="H18" s="37"/>
      <c r="I18" s="37"/>
      <c r="J18" s="37"/>
      <c r="K18" s="37"/>
      <c r="L18" s="59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="2" customFormat="1" ht="12" customHeight="1">
      <c r="A19" s="37"/>
      <c r="B19" s="38"/>
      <c r="C19" s="37"/>
      <c r="D19" s="31" t="s">
        <v>27</v>
      </c>
      <c r="E19" s="37"/>
      <c r="F19" s="37"/>
      <c r="G19" s="37"/>
      <c r="H19" s="37"/>
      <c r="I19" s="31" t="s">
        <v>24</v>
      </c>
      <c r="J19" s="32" t="str">
        <f>'Rekapitulácia stavby'!AN13</f>
        <v>Vyplň údaj</v>
      </c>
      <c r="K19" s="37"/>
      <c r="L19" s="59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="2" customFormat="1" ht="18" customHeight="1">
      <c r="A20" s="37"/>
      <c r="B20" s="38"/>
      <c r="C20" s="37"/>
      <c r="D20" s="37"/>
      <c r="E20" s="32" t="str">
        <f>'Rekapitulácia stavby'!E14</f>
        <v>Vyplň údaj</v>
      </c>
      <c r="F20" s="26"/>
      <c r="G20" s="26"/>
      <c r="H20" s="26"/>
      <c r="I20" s="31" t="s">
        <v>26</v>
      </c>
      <c r="J20" s="32" t="str">
        <f>'Rekapitulácia stavby'!AN14</f>
        <v>Vyplň údaj</v>
      </c>
      <c r="K20" s="37"/>
      <c r="L20" s="59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="2" customFormat="1" ht="6.96" customHeight="1">
      <c r="A21" s="37"/>
      <c r="B21" s="38"/>
      <c r="C21" s="37"/>
      <c r="D21" s="37"/>
      <c r="E21" s="37"/>
      <c r="F21" s="37"/>
      <c r="G21" s="37"/>
      <c r="H21" s="37"/>
      <c r="I21" s="37"/>
      <c r="J21" s="37"/>
      <c r="K21" s="37"/>
      <c r="L21" s="59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="2" customFormat="1" ht="12" customHeight="1">
      <c r="A22" s="37"/>
      <c r="B22" s="38"/>
      <c r="C22" s="37"/>
      <c r="D22" s="31" t="s">
        <v>29</v>
      </c>
      <c r="E22" s="37"/>
      <c r="F22" s="37"/>
      <c r="G22" s="37"/>
      <c r="H22" s="37"/>
      <c r="I22" s="31" t="s">
        <v>24</v>
      </c>
      <c r="J22" s="26" t="str">
        <f>IF('Rekapitulácia stavby'!AN16="","",'Rekapitulácia stavby'!AN16)</f>
        <v/>
      </c>
      <c r="K22" s="37"/>
      <c r="L22" s="59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="2" customFormat="1" ht="18" customHeight="1">
      <c r="A23" s="37"/>
      <c r="B23" s="38"/>
      <c r="C23" s="37"/>
      <c r="D23" s="37"/>
      <c r="E23" s="26" t="str">
        <f>IF('Rekapitulácia stavby'!E17="","",'Rekapitulácia stavby'!E17)</f>
        <v>Insvet s.r.o.,Koeice</v>
      </c>
      <c r="F23" s="37"/>
      <c r="G23" s="37"/>
      <c r="H23" s="37"/>
      <c r="I23" s="31" t="s">
        <v>26</v>
      </c>
      <c r="J23" s="26" t="str">
        <f>IF('Rekapitulácia stavby'!AN17="","",'Rekapitulácia stavby'!AN17)</f>
        <v/>
      </c>
      <c r="K23" s="37"/>
      <c r="L23" s="59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="2" customFormat="1" ht="6.96" customHeight="1">
      <c r="A24" s="37"/>
      <c r="B24" s="38"/>
      <c r="C24" s="37"/>
      <c r="D24" s="37"/>
      <c r="E24" s="37"/>
      <c r="F24" s="37"/>
      <c r="G24" s="37"/>
      <c r="H24" s="37"/>
      <c r="I24" s="37"/>
      <c r="J24" s="37"/>
      <c r="K24" s="37"/>
      <c r="L24" s="59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="2" customFormat="1" ht="12" customHeight="1">
      <c r="A25" s="37"/>
      <c r="B25" s="38"/>
      <c r="C25" s="37"/>
      <c r="D25" s="31" t="s">
        <v>32</v>
      </c>
      <c r="E25" s="37"/>
      <c r="F25" s="37"/>
      <c r="G25" s="37"/>
      <c r="H25" s="37"/>
      <c r="I25" s="31" t="s">
        <v>24</v>
      </c>
      <c r="J25" s="26" t="str">
        <f>IF('Rekapitulácia stavby'!AN19="","",'Rekapitulácia stavby'!AN19)</f>
        <v/>
      </c>
      <c r="K25" s="37"/>
      <c r="L25" s="59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</row>
    <row r="26" s="2" customFormat="1" ht="18" customHeight="1">
      <c r="A26" s="37"/>
      <c r="B26" s="38"/>
      <c r="C26" s="37"/>
      <c r="D26" s="37"/>
      <c r="E26" s="26" t="str">
        <f>IF('Rekapitulácia stavby'!E20="","",'Rekapitulácia stavby'!E20)</f>
        <v xml:space="preserve"> </v>
      </c>
      <c r="F26" s="37"/>
      <c r="G26" s="37"/>
      <c r="H26" s="37"/>
      <c r="I26" s="31" t="s">
        <v>26</v>
      </c>
      <c r="J26" s="26" t="str">
        <f>IF('Rekapitulácia stavby'!AN20="","",'Rekapitulácia stavby'!AN20)</f>
        <v/>
      </c>
      <c r="K26" s="37"/>
      <c r="L26" s="59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="2" customFormat="1" ht="6.96" customHeight="1">
      <c r="A27" s="37"/>
      <c r="B27" s="38"/>
      <c r="C27" s="37"/>
      <c r="D27" s="37"/>
      <c r="E27" s="37"/>
      <c r="F27" s="37"/>
      <c r="G27" s="37"/>
      <c r="H27" s="37"/>
      <c r="I27" s="37"/>
      <c r="J27" s="37"/>
      <c r="K27" s="37"/>
      <c r="L27" s="59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</row>
    <row r="28" s="2" customFormat="1" ht="12" customHeight="1">
      <c r="A28" s="37"/>
      <c r="B28" s="38"/>
      <c r="C28" s="37"/>
      <c r="D28" s="31" t="s">
        <v>34</v>
      </c>
      <c r="E28" s="37"/>
      <c r="F28" s="37"/>
      <c r="G28" s="37"/>
      <c r="H28" s="37"/>
      <c r="I28" s="37"/>
      <c r="J28" s="37"/>
      <c r="K28" s="37"/>
      <c r="L28" s="59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</row>
    <row r="29" s="8" customFormat="1" ht="16.5" customHeight="1">
      <c r="A29" s="136"/>
      <c r="B29" s="137"/>
      <c r="C29" s="136"/>
      <c r="D29" s="136"/>
      <c r="E29" s="35" t="s">
        <v>1</v>
      </c>
      <c r="F29" s="35"/>
      <c r="G29" s="35"/>
      <c r="H29" s="35"/>
      <c r="I29" s="136"/>
      <c r="J29" s="136"/>
      <c r="K29" s="136"/>
      <c r="L29" s="138"/>
      <c r="S29" s="136"/>
      <c r="T29" s="136"/>
      <c r="U29" s="136"/>
      <c r="V29" s="136"/>
      <c r="W29" s="136"/>
      <c r="X29" s="136"/>
      <c r="Y29" s="136"/>
      <c r="Z29" s="136"/>
      <c r="AA29" s="136"/>
      <c r="AB29" s="136"/>
      <c r="AC29" s="136"/>
      <c r="AD29" s="136"/>
      <c r="AE29" s="136"/>
    </row>
    <row r="30" s="2" customFormat="1" ht="6.96" customHeight="1">
      <c r="A30" s="37"/>
      <c r="B30" s="38"/>
      <c r="C30" s="37"/>
      <c r="D30" s="37"/>
      <c r="E30" s="37"/>
      <c r="F30" s="37"/>
      <c r="G30" s="37"/>
      <c r="H30" s="37"/>
      <c r="I30" s="37"/>
      <c r="J30" s="37"/>
      <c r="K30" s="37"/>
      <c r="L30" s="59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</row>
    <row r="31" s="2" customFormat="1" ht="6.96" customHeight="1">
      <c r="A31" s="37"/>
      <c r="B31" s="38"/>
      <c r="C31" s="37"/>
      <c r="D31" s="94"/>
      <c r="E31" s="94"/>
      <c r="F31" s="94"/>
      <c r="G31" s="94"/>
      <c r="H31" s="94"/>
      <c r="I31" s="94"/>
      <c r="J31" s="94"/>
      <c r="K31" s="94"/>
      <c r="L31" s="59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</row>
    <row r="32" s="2" customFormat="1" ht="14.4" customHeight="1">
      <c r="A32" s="37"/>
      <c r="B32" s="38"/>
      <c r="C32" s="37"/>
      <c r="D32" s="26" t="s">
        <v>228</v>
      </c>
      <c r="E32" s="37"/>
      <c r="F32" s="37"/>
      <c r="G32" s="37"/>
      <c r="H32" s="37"/>
      <c r="I32" s="37"/>
      <c r="J32" s="139">
        <f>J98</f>
        <v>0</v>
      </c>
      <c r="K32" s="37"/>
      <c r="L32" s="59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</row>
    <row r="33" s="2" customFormat="1" ht="14.4" customHeight="1">
      <c r="A33" s="37"/>
      <c r="B33" s="38"/>
      <c r="C33" s="37"/>
      <c r="D33" s="140" t="s">
        <v>229</v>
      </c>
      <c r="E33" s="37"/>
      <c r="F33" s="37"/>
      <c r="G33" s="37"/>
      <c r="H33" s="37"/>
      <c r="I33" s="37"/>
      <c r="J33" s="139">
        <f>J104</f>
        <v>0</v>
      </c>
      <c r="K33" s="37"/>
      <c r="L33" s="59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</row>
    <row r="34" s="2" customFormat="1" ht="25.44" customHeight="1">
      <c r="A34" s="37"/>
      <c r="B34" s="38"/>
      <c r="C34" s="37"/>
      <c r="D34" s="141" t="s">
        <v>35</v>
      </c>
      <c r="E34" s="37"/>
      <c r="F34" s="37"/>
      <c r="G34" s="37"/>
      <c r="H34" s="37"/>
      <c r="I34" s="37"/>
      <c r="J34" s="100">
        <f>ROUND(J32 + J33, 2)</f>
        <v>0</v>
      </c>
      <c r="K34" s="37"/>
      <c r="L34" s="59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</row>
    <row r="35" s="2" customFormat="1" ht="6.96" customHeight="1">
      <c r="A35" s="37"/>
      <c r="B35" s="38"/>
      <c r="C35" s="37"/>
      <c r="D35" s="94"/>
      <c r="E35" s="94"/>
      <c r="F35" s="94"/>
      <c r="G35" s="94"/>
      <c r="H35" s="94"/>
      <c r="I35" s="94"/>
      <c r="J35" s="94"/>
      <c r="K35" s="94"/>
      <c r="L35" s="59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</row>
    <row r="36" s="2" customFormat="1" ht="14.4" customHeight="1">
      <c r="A36" s="37"/>
      <c r="B36" s="38"/>
      <c r="C36" s="37"/>
      <c r="D36" s="37"/>
      <c r="E36" s="37"/>
      <c r="F36" s="42" t="s">
        <v>37</v>
      </c>
      <c r="G36" s="37"/>
      <c r="H36" s="37"/>
      <c r="I36" s="42" t="s">
        <v>36</v>
      </c>
      <c r="J36" s="42" t="s">
        <v>38</v>
      </c>
      <c r="K36" s="37"/>
      <c r="L36" s="59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</row>
    <row r="37" s="2" customFormat="1" ht="14.4" customHeight="1">
      <c r="A37" s="37"/>
      <c r="B37" s="38"/>
      <c r="C37" s="37"/>
      <c r="D37" s="135" t="s">
        <v>39</v>
      </c>
      <c r="E37" s="44" t="s">
        <v>40</v>
      </c>
      <c r="F37" s="142">
        <f>ROUND((SUM(BE104:BE111) + SUM(BE133:BE204)),  2)</f>
        <v>0</v>
      </c>
      <c r="G37" s="143"/>
      <c r="H37" s="143"/>
      <c r="I37" s="144">
        <v>0.20000000000000001</v>
      </c>
      <c r="J37" s="142">
        <f>ROUND(((SUM(BE104:BE111) + SUM(BE133:BE204))*I37),  2)</f>
        <v>0</v>
      </c>
      <c r="K37" s="37"/>
      <c r="L37" s="59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</row>
    <row r="38" s="2" customFormat="1" ht="14.4" customHeight="1">
      <c r="A38" s="37"/>
      <c r="B38" s="38"/>
      <c r="C38" s="37"/>
      <c r="D38" s="37"/>
      <c r="E38" s="44" t="s">
        <v>41</v>
      </c>
      <c r="F38" s="142">
        <f>ROUND((SUM(BF104:BF111) + SUM(BF133:BF204)),  2)</f>
        <v>0</v>
      </c>
      <c r="G38" s="143"/>
      <c r="H38" s="143"/>
      <c r="I38" s="144">
        <v>0.20000000000000001</v>
      </c>
      <c r="J38" s="142">
        <f>ROUND(((SUM(BF104:BF111) + SUM(BF133:BF204))*I38),  2)</f>
        <v>0</v>
      </c>
      <c r="K38" s="37"/>
      <c r="L38" s="59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</row>
    <row r="39" hidden="1" s="2" customFormat="1" ht="14.4" customHeight="1">
      <c r="A39" s="37"/>
      <c r="B39" s="38"/>
      <c r="C39" s="37"/>
      <c r="D39" s="37"/>
      <c r="E39" s="31" t="s">
        <v>42</v>
      </c>
      <c r="F39" s="145">
        <f>ROUND((SUM(BG104:BG111) + SUM(BG133:BG204)),  2)</f>
        <v>0</v>
      </c>
      <c r="G39" s="37"/>
      <c r="H39" s="37"/>
      <c r="I39" s="146">
        <v>0.20000000000000001</v>
      </c>
      <c r="J39" s="145">
        <f>0</f>
        <v>0</v>
      </c>
      <c r="K39" s="37"/>
      <c r="L39" s="59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</row>
    <row r="40" hidden="1" s="2" customFormat="1" ht="14.4" customHeight="1">
      <c r="A40" s="37"/>
      <c r="B40" s="38"/>
      <c r="C40" s="37"/>
      <c r="D40" s="37"/>
      <c r="E40" s="31" t="s">
        <v>43</v>
      </c>
      <c r="F40" s="145">
        <f>ROUND((SUM(BH104:BH111) + SUM(BH133:BH204)),  2)</f>
        <v>0</v>
      </c>
      <c r="G40" s="37"/>
      <c r="H40" s="37"/>
      <c r="I40" s="146">
        <v>0.20000000000000001</v>
      </c>
      <c r="J40" s="145">
        <f>0</f>
        <v>0</v>
      </c>
      <c r="K40" s="37"/>
      <c r="L40" s="59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</row>
    <row r="41" hidden="1" s="2" customFormat="1" ht="14.4" customHeight="1">
      <c r="A41" s="37"/>
      <c r="B41" s="38"/>
      <c r="C41" s="37"/>
      <c r="D41" s="37"/>
      <c r="E41" s="44" t="s">
        <v>44</v>
      </c>
      <c r="F41" s="142">
        <f>ROUND((SUM(BI104:BI111) + SUM(BI133:BI204)),  2)</f>
        <v>0</v>
      </c>
      <c r="G41" s="143"/>
      <c r="H41" s="143"/>
      <c r="I41" s="144">
        <v>0</v>
      </c>
      <c r="J41" s="142">
        <f>0</f>
        <v>0</v>
      </c>
      <c r="K41" s="37"/>
      <c r="L41" s="59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</row>
    <row r="42" s="2" customFormat="1" ht="6.96" customHeight="1">
      <c r="A42" s="37"/>
      <c r="B42" s="38"/>
      <c r="C42" s="37"/>
      <c r="D42" s="37"/>
      <c r="E42" s="37"/>
      <c r="F42" s="37"/>
      <c r="G42" s="37"/>
      <c r="H42" s="37"/>
      <c r="I42" s="37"/>
      <c r="J42" s="37"/>
      <c r="K42" s="37"/>
      <c r="L42" s="59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</row>
    <row r="43" s="2" customFormat="1" ht="25.44" customHeight="1">
      <c r="A43" s="37"/>
      <c r="B43" s="38"/>
      <c r="C43" s="147"/>
      <c r="D43" s="148" t="s">
        <v>45</v>
      </c>
      <c r="E43" s="85"/>
      <c r="F43" s="85"/>
      <c r="G43" s="149" t="s">
        <v>46</v>
      </c>
      <c r="H43" s="150" t="s">
        <v>47</v>
      </c>
      <c r="I43" s="85"/>
      <c r="J43" s="151">
        <f>SUM(J34:J41)</f>
        <v>0</v>
      </c>
      <c r="K43" s="152"/>
      <c r="L43" s="59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</row>
    <row r="44" s="2" customFormat="1" ht="14.4" customHeight="1">
      <c r="A44" s="37"/>
      <c r="B44" s="38"/>
      <c r="C44" s="37"/>
      <c r="D44" s="37"/>
      <c r="E44" s="37"/>
      <c r="F44" s="37"/>
      <c r="G44" s="37"/>
      <c r="H44" s="37"/>
      <c r="I44" s="37"/>
      <c r="J44" s="37"/>
      <c r="K44" s="37"/>
      <c r="L44" s="59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</row>
    <row r="45" s="1" customFormat="1" ht="14.4" customHeight="1">
      <c r="B45" s="21"/>
      <c r="L45" s="21"/>
    </row>
    <row r="46" s="1" customFormat="1" ht="14.4" customHeight="1">
      <c r="B46" s="21"/>
      <c r="L46" s="21"/>
    </row>
    <row r="47" s="1" customFormat="1" ht="14.4" customHeight="1">
      <c r="B47" s="21"/>
      <c r="L47" s="21"/>
    </row>
    <row r="48" s="1" customFormat="1" ht="14.4" customHeight="1">
      <c r="B48" s="21"/>
      <c r="L48" s="21"/>
    </row>
    <row r="49" s="1" customFormat="1" ht="14.4" customHeight="1">
      <c r="B49" s="21"/>
      <c r="L49" s="21"/>
    </row>
    <row r="50" s="2" customFormat="1" ht="14.4" customHeight="1">
      <c r="B50" s="59"/>
      <c r="D50" s="60" t="s">
        <v>48</v>
      </c>
      <c r="E50" s="61"/>
      <c r="F50" s="61"/>
      <c r="G50" s="60" t="s">
        <v>49</v>
      </c>
      <c r="H50" s="61"/>
      <c r="I50" s="61"/>
      <c r="J50" s="61"/>
      <c r="K50" s="61"/>
      <c r="L50" s="59"/>
    </row>
    <row r="51">
      <c r="B51" s="21"/>
      <c r="L51" s="21"/>
    </row>
    <row r="52">
      <c r="B52" s="21"/>
      <c r="L52" s="21"/>
    </row>
    <row r="53">
      <c r="B53" s="21"/>
      <c r="L53" s="21"/>
    </row>
    <row r="54">
      <c r="B54" s="21"/>
      <c r="L54" s="21"/>
    </row>
    <row r="55">
      <c r="B55" s="21"/>
      <c r="L55" s="21"/>
    </row>
    <row r="56">
      <c r="B56" s="21"/>
      <c r="L56" s="21"/>
    </row>
    <row r="57">
      <c r="B57" s="21"/>
      <c r="L57" s="21"/>
    </row>
    <row r="58">
      <c r="B58" s="21"/>
      <c r="L58" s="21"/>
    </row>
    <row r="59">
      <c r="B59" s="21"/>
      <c r="L59" s="21"/>
    </row>
    <row r="60">
      <c r="B60" s="21"/>
      <c r="L60" s="21"/>
    </row>
    <row r="61" s="2" customFormat="1">
      <c r="A61" s="37"/>
      <c r="B61" s="38"/>
      <c r="C61" s="37"/>
      <c r="D61" s="62" t="s">
        <v>50</v>
      </c>
      <c r="E61" s="40"/>
      <c r="F61" s="153" t="s">
        <v>51</v>
      </c>
      <c r="G61" s="62" t="s">
        <v>50</v>
      </c>
      <c r="H61" s="40"/>
      <c r="I61" s="40"/>
      <c r="J61" s="154" t="s">
        <v>51</v>
      </c>
      <c r="K61" s="40"/>
      <c r="L61" s="59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</row>
    <row r="62">
      <c r="B62" s="21"/>
      <c r="L62" s="21"/>
    </row>
    <row r="63">
      <c r="B63" s="21"/>
      <c r="L63" s="21"/>
    </row>
    <row r="64">
      <c r="B64" s="21"/>
      <c r="L64" s="21"/>
    </row>
    <row r="65" s="2" customFormat="1">
      <c r="A65" s="37"/>
      <c r="B65" s="38"/>
      <c r="C65" s="37"/>
      <c r="D65" s="60" t="s">
        <v>52</v>
      </c>
      <c r="E65" s="63"/>
      <c r="F65" s="63"/>
      <c r="G65" s="60" t="s">
        <v>53</v>
      </c>
      <c r="H65" s="63"/>
      <c r="I65" s="63"/>
      <c r="J65" s="63"/>
      <c r="K65" s="63"/>
      <c r="L65" s="59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</row>
    <row r="66">
      <c r="B66" s="21"/>
      <c r="L66" s="21"/>
    </row>
    <row r="67">
      <c r="B67" s="21"/>
      <c r="L67" s="21"/>
    </row>
    <row r="68">
      <c r="B68" s="21"/>
      <c r="L68" s="21"/>
    </row>
    <row r="69">
      <c r="B69" s="21"/>
      <c r="L69" s="21"/>
    </row>
    <row r="70">
      <c r="B70" s="21"/>
      <c r="L70" s="21"/>
    </row>
    <row r="71">
      <c r="B71" s="21"/>
      <c r="L71" s="21"/>
    </row>
    <row r="72">
      <c r="B72" s="21"/>
      <c r="L72" s="21"/>
    </row>
    <row r="73">
      <c r="B73" s="21"/>
      <c r="L73" s="21"/>
    </row>
    <row r="74">
      <c r="B74" s="21"/>
      <c r="L74" s="21"/>
    </row>
    <row r="75">
      <c r="B75" s="21"/>
      <c r="L75" s="21"/>
    </row>
    <row r="76" s="2" customFormat="1">
      <c r="A76" s="37"/>
      <c r="B76" s="38"/>
      <c r="C76" s="37"/>
      <c r="D76" s="62" t="s">
        <v>50</v>
      </c>
      <c r="E76" s="40"/>
      <c r="F76" s="153" t="s">
        <v>51</v>
      </c>
      <c r="G76" s="62" t="s">
        <v>50</v>
      </c>
      <c r="H76" s="40"/>
      <c r="I76" s="40"/>
      <c r="J76" s="154" t="s">
        <v>51</v>
      </c>
      <c r="K76" s="40"/>
      <c r="L76" s="59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</row>
    <row r="77" s="2" customFormat="1" ht="14.4" customHeight="1">
      <c r="A77" s="37"/>
      <c r="B77" s="64"/>
      <c r="C77" s="65"/>
      <c r="D77" s="65"/>
      <c r="E77" s="65"/>
      <c r="F77" s="65"/>
      <c r="G77" s="65"/>
      <c r="H77" s="65"/>
      <c r="I77" s="65"/>
      <c r="J77" s="65"/>
      <c r="K77" s="65"/>
      <c r="L77" s="59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</row>
    <row r="81" s="2" customFormat="1" ht="6.96" customHeight="1">
      <c r="A81" s="37"/>
      <c r="B81" s="66"/>
      <c r="C81" s="67"/>
      <c r="D81" s="67"/>
      <c r="E81" s="67"/>
      <c r="F81" s="67"/>
      <c r="G81" s="67"/>
      <c r="H81" s="67"/>
      <c r="I81" s="67"/>
      <c r="J81" s="67"/>
      <c r="K81" s="67"/>
      <c r="L81" s="59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</row>
    <row r="82" s="2" customFormat="1" ht="24.96" customHeight="1">
      <c r="A82" s="37"/>
      <c r="B82" s="38"/>
      <c r="C82" s="22" t="s">
        <v>230</v>
      </c>
      <c r="D82" s="37"/>
      <c r="E82" s="37"/>
      <c r="F82" s="37"/>
      <c r="G82" s="37"/>
      <c r="H82" s="37"/>
      <c r="I82" s="37"/>
      <c r="J82" s="37"/>
      <c r="K82" s="37"/>
      <c r="L82" s="59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</row>
    <row r="83" s="2" customFormat="1" ht="6.96" customHeight="1">
      <c r="A83" s="37"/>
      <c r="B83" s="38"/>
      <c r="C83" s="37"/>
      <c r="D83" s="37"/>
      <c r="E83" s="37"/>
      <c r="F83" s="37"/>
      <c r="G83" s="37"/>
      <c r="H83" s="37"/>
      <c r="I83" s="37"/>
      <c r="J83" s="37"/>
      <c r="K83" s="37"/>
      <c r="L83" s="59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</row>
    <row r="84" s="2" customFormat="1" ht="12" customHeight="1">
      <c r="A84" s="37"/>
      <c r="B84" s="38"/>
      <c r="C84" s="31" t="s">
        <v>15</v>
      </c>
      <c r="D84" s="37"/>
      <c r="E84" s="37"/>
      <c r="F84" s="37"/>
      <c r="G84" s="37"/>
      <c r="H84" s="37"/>
      <c r="I84" s="37"/>
      <c r="J84" s="37"/>
      <c r="K84" s="37"/>
      <c r="L84" s="59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</row>
    <row r="85" s="2" customFormat="1" ht="26.25" customHeight="1">
      <c r="A85" s="37"/>
      <c r="B85" s="38"/>
      <c r="C85" s="37"/>
      <c r="D85" s="37"/>
      <c r="E85" s="134" t="str">
        <f>E7</f>
        <v>Komplexná rekonštrukcia a realizácia nadstavby budovy študenského domova4,Tr. SNP53,Banská Bystrica</v>
      </c>
      <c r="F85" s="31"/>
      <c r="G85" s="31"/>
      <c r="H85" s="31"/>
      <c r="I85" s="37"/>
      <c r="J85" s="37"/>
      <c r="K85" s="37"/>
      <c r="L85" s="59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</row>
    <row r="86" s="1" customFormat="1" ht="12" customHeight="1">
      <c r="B86" s="21"/>
      <c r="C86" s="31" t="s">
        <v>222</v>
      </c>
      <c r="L86" s="21"/>
    </row>
    <row r="87" s="2" customFormat="1" ht="16.5" customHeight="1">
      <c r="A87" s="37"/>
      <c r="B87" s="38"/>
      <c r="C87" s="37"/>
      <c r="D87" s="37"/>
      <c r="E87" s="134" t="s">
        <v>5317</v>
      </c>
      <c r="F87" s="37"/>
      <c r="G87" s="37"/>
      <c r="H87" s="37"/>
      <c r="I87" s="37"/>
      <c r="J87" s="37"/>
      <c r="K87" s="37"/>
      <c r="L87" s="59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</row>
    <row r="88" s="2" customFormat="1" ht="12" customHeight="1">
      <c r="A88" s="37"/>
      <c r="B88" s="38"/>
      <c r="C88" s="31" t="s">
        <v>224</v>
      </c>
      <c r="D88" s="37"/>
      <c r="E88" s="37"/>
      <c r="F88" s="37"/>
      <c r="G88" s="37"/>
      <c r="H88" s="37"/>
      <c r="I88" s="37"/>
      <c r="J88" s="37"/>
      <c r="K88" s="37"/>
      <c r="L88" s="59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</row>
    <row r="89" s="2" customFormat="1" ht="16.5" customHeight="1">
      <c r="A89" s="37"/>
      <c r="B89" s="38"/>
      <c r="C89" s="37"/>
      <c r="D89" s="37"/>
      <c r="E89" s="71" t="str">
        <f>E11</f>
        <v>hsp - HSP</v>
      </c>
      <c r="F89" s="37"/>
      <c r="G89" s="37"/>
      <c r="H89" s="37"/>
      <c r="I89" s="37"/>
      <c r="J89" s="37"/>
      <c r="K89" s="37"/>
      <c r="L89" s="59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</row>
    <row r="90" s="2" customFormat="1" ht="6.96" customHeight="1">
      <c r="A90" s="37"/>
      <c r="B90" s="38"/>
      <c r="C90" s="37"/>
      <c r="D90" s="37"/>
      <c r="E90" s="37"/>
      <c r="F90" s="37"/>
      <c r="G90" s="37"/>
      <c r="H90" s="37"/>
      <c r="I90" s="37"/>
      <c r="J90" s="37"/>
      <c r="K90" s="37"/>
      <c r="L90" s="59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</row>
    <row r="91" s="2" customFormat="1" ht="12" customHeight="1">
      <c r="A91" s="37"/>
      <c r="B91" s="38"/>
      <c r="C91" s="31" t="s">
        <v>19</v>
      </c>
      <c r="D91" s="37"/>
      <c r="E91" s="37"/>
      <c r="F91" s="26" t="str">
        <f>F14</f>
        <v xml:space="preserve"> </v>
      </c>
      <c r="G91" s="37"/>
      <c r="H91" s="37"/>
      <c r="I91" s="31" t="s">
        <v>21</v>
      </c>
      <c r="J91" s="73" t="str">
        <f>IF(J14="","",J14)</f>
        <v>10. 9. 2024</v>
      </c>
      <c r="K91" s="37"/>
      <c r="L91" s="59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</row>
    <row r="92" s="2" customFormat="1" ht="6.96" customHeight="1">
      <c r="A92" s="37"/>
      <c r="B92" s="38"/>
      <c r="C92" s="37"/>
      <c r="D92" s="37"/>
      <c r="E92" s="37"/>
      <c r="F92" s="37"/>
      <c r="G92" s="37"/>
      <c r="H92" s="37"/>
      <c r="I92" s="37"/>
      <c r="J92" s="37"/>
      <c r="K92" s="37"/>
      <c r="L92" s="59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</row>
    <row r="93" s="2" customFormat="1" ht="15.15" customHeight="1">
      <c r="A93" s="37"/>
      <c r="B93" s="38"/>
      <c r="C93" s="31" t="s">
        <v>23</v>
      </c>
      <c r="D93" s="37"/>
      <c r="E93" s="37"/>
      <c r="F93" s="26" t="str">
        <f>E17</f>
        <v>Univerzita Mateja Bela v Banskej Bystrici</v>
      </c>
      <c r="G93" s="37"/>
      <c r="H93" s="37"/>
      <c r="I93" s="31" t="s">
        <v>29</v>
      </c>
      <c r="J93" s="35" t="str">
        <f>E23</f>
        <v>Insvet s.r.o.,Koeice</v>
      </c>
      <c r="K93" s="37"/>
      <c r="L93" s="59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</row>
    <row r="94" s="2" customFormat="1" ht="15.15" customHeight="1">
      <c r="A94" s="37"/>
      <c r="B94" s="38"/>
      <c r="C94" s="31" t="s">
        <v>27</v>
      </c>
      <c r="D94" s="37"/>
      <c r="E94" s="37"/>
      <c r="F94" s="26" t="str">
        <f>IF(E20="","",E20)</f>
        <v>Vyplň údaj</v>
      </c>
      <c r="G94" s="37"/>
      <c r="H94" s="37"/>
      <c r="I94" s="31" t="s">
        <v>32</v>
      </c>
      <c r="J94" s="35" t="str">
        <f>E26</f>
        <v xml:space="preserve"> </v>
      </c>
      <c r="K94" s="37"/>
      <c r="L94" s="59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</row>
    <row r="95" s="2" customFormat="1" ht="10.32" customHeight="1">
      <c r="A95" s="37"/>
      <c r="B95" s="38"/>
      <c r="C95" s="37"/>
      <c r="D95" s="37"/>
      <c r="E95" s="37"/>
      <c r="F95" s="37"/>
      <c r="G95" s="37"/>
      <c r="H95" s="37"/>
      <c r="I95" s="37"/>
      <c r="J95" s="37"/>
      <c r="K95" s="37"/>
      <c r="L95" s="59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</row>
    <row r="96" s="2" customFormat="1" ht="29.28" customHeight="1">
      <c r="A96" s="37"/>
      <c r="B96" s="38"/>
      <c r="C96" s="155" t="s">
        <v>231</v>
      </c>
      <c r="D96" s="147"/>
      <c r="E96" s="147"/>
      <c r="F96" s="147"/>
      <c r="G96" s="147"/>
      <c r="H96" s="147"/>
      <c r="I96" s="147"/>
      <c r="J96" s="156" t="s">
        <v>232</v>
      </c>
      <c r="K96" s="147"/>
      <c r="L96" s="59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</row>
    <row r="97" s="2" customFormat="1" ht="10.32" customHeight="1">
      <c r="A97" s="37"/>
      <c r="B97" s="38"/>
      <c r="C97" s="37"/>
      <c r="D97" s="37"/>
      <c r="E97" s="37"/>
      <c r="F97" s="37"/>
      <c r="G97" s="37"/>
      <c r="H97" s="37"/>
      <c r="I97" s="37"/>
      <c r="J97" s="37"/>
      <c r="K97" s="37"/>
      <c r="L97" s="59"/>
      <c r="S97" s="37"/>
      <c r="T97" s="37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</row>
    <row r="98" s="2" customFormat="1" ht="22.8" customHeight="1">
      <c r="A98" s="37"/>
      <c r="B98" s="38"/>
      <c r="C98" s="157" t="s">
        <v>233</v>
      </c>
      <c r="D98" s="37"/>
      <c r="E98" s="37"/>
      <c r="F98" s="37"/>
      <c r="G98" s="37"/>
      <c r="H98" s="37"/>
      <c r="I98" s="37"/>
      <c r="J98" s="100">
        <f>J133</f>
        <v>0</v>
      </c>
      <c r="K98" s="37"/>
      <c r="L98" s="59"/>
      <c r="S98" s="37"/>
      <c r="T98" s="37"/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  <c r="AU98" s="18" t="s">
        <v>234</v>
      </c>
    </row>
    <row r="99" s="9" customFormat="1" ht="24.96" customHeight="1">
      <c r="A99" s="9"/>
      <c r="B99" s="158"/>
      <c r="C99" s="9"/>
      <c r="D99" s="159" t="s">
        <v>3333</v>
      </c>
      <c r="E99" s="160"/>
      <c r="F99" s="160"/>
      <c r="G99" s="160"/>
      <c r="H99" s="160"/>
      <c r="I99" s="160"/>
      <c r="J99" s="161">
        <f>J134</f>
        <v>0</v>
      </c>
      <c r="K99" s="9"/>
      <c r="L99" s="158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</row>
    <row r="100" s="9" customFormat="1" ht="24.96" customHeight="1">
      <c r="A100" s="9"/>
      <c r="B100" s="158"/>
      <c r="C100" s="9"/>
      <c r="D100" s="159" t="s">
        <v>3332</v>
      </c>
      <c r="E100" s="160"/>
      <c r="F100" s="160"/>
      <c r="G100" s="160"/>
      <c r="H100" s="160"/>
      <c r="I100" s="160"/>
      <c r="J100" s="161">
        <f>J155</f>
        <v>0</v>
      </c>
      <c r="K100" s="9"/>
      <c r="L100" s="158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</row>
    <row r="101" s="9" customFormat="1" ht="24.96" customHeight="1">
      <c r="A101" s="9"/>
      <c r="B101" s="158"/>
      <c r="C101" s="9"/>
      <c r="D101" s="159" t="s">
        <v>3217</v>
      </c>
      <c r="E101" s="160"/>
      <c r="F101" s="160"/>
      <c r="G101" s="160"/>
      <c r="H101" s="160"/>
      <c r="I101" s="160"/>
      <c r="J101" s="161">
        <f>J197</f>
        <v>0</v>
      </c>
      <c r="K101" s="9"/>
      <c r="L101" s="158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</row>
    <row r="102" s="2" customFormat="1" ht="21.84" customHeight="1">
      <c r="A102" s="37"/>
      <c r="B102" s="38"/>
      <c r="C102" s="37"/>
      <c r="D102" s="37"/>
      <c r="E102" s="37"/>
      <c r="F102" s="37"/>
      <c r="G102" s="37"/>
      <c r="H102" s="37"/>
      <c r="I102" s="37"/>
      <c r="J102" s="37"/>
      <c r="K102" s="37"/>
      <c r="L102" s="59"/>
      <c r="S102" s="37"/>
      <c r="T102" s="37"/>
      <c r="U102" s="37"/>
      <c r="V102" s="37"/>
      <c r="W102" s="37"/>
      <c r="X102" s="37"/>
      <c r="Y102" s="37"/>
      <c r="Z102" s="37"/>
      <c r="AA102" s="37"/>
      <c r="AB102" s="37"/>
      <c r="AC102" s="37"/>
      <c r="AD102" s="37"/>
      <c r="AE102" s="37"/>
    </row>
    <row r="103" s="2" customFormat="1" ht="6.96" customHeight="1">
      <c r="A103" s="37"/>
      <c r="B103" s="38"/>
      <c r="C103" s="37"/>
      <c r="D103" s="37"/>
      <c r="E103" s="37"/>
      <c r="F103" s="37"/>
      <c r="G103" s="37"/>
      <c r="H103" s="37"/>
      <c r="I103" s="37"/>
      <c r="J103" s="37"/>
      <c r="K103" s="37"/>
      <c r="L103" s="59"/>
      <c r="S103" s="37"/>
      <c r="T103" s="37"/>
      <c r="U103" s="37"/>
      <c r="V103" s="37"/>
      <c r="W103" s="37"/>
      <c r="X103" s="37"/>
      <c r="Y103" s="37"/>
      <c r="Z103" s="37"/>
      <c r="AA103" s="37"/>
      <c r="AB103" s="37"/>
      <c r="AC103" s="37"/>
      <c r="AD103" s="37"/>
      <c r="AE103" s="37"/>
    </row>
    <row r="104" s="2" customFormat="1" ht="29.28" customHeight="1">
      <c r="A104" s="37"/>
      <c r="B104" s="38"/>
      <c r="C104" s="157" t="s">
        <v>259</v>
      </c>
      <c r="D104" s="37"/>
      <c r="E104" s="37"/>
      <c r="F104" s="37"/>
      <c r="G104" s="37"/>
      <c r="H104" s="37"/>
      <c r="I104" s="37"/>
      <c r="J104" s="166">
        <f>ROUND(J105 + J106 + J107 + J108 + J109 + J110,2)</f>
        <v>0</v>
      </c>
      <c r="K104" s="37"/>
      <c r="L104" s="59"/>
      <c r="N104" s="167" t="s">
        <v>39</v>
      </c>
      <c r="S104" s="37"/>
      <c r="T104" s="37"/>
      <c r="U104" s="37"/>
      <c r="V104" s="37"/>
      <c r="W104" s="37"/>
      <c r="X104" s="37"/>
      <c r="Y104" s="37"/>
      <c r="Z104" s="37"/>
      <c r="AA104" s="37"/>
      <c r="AB104" s="37"/>
      <c r="AC104" s="37"/>
      <c r="AD104" s="37"/>
      <c r="AE104" s="37"/>
    </row>
    <row r="105" s="2" customFormat="1" ht="18" customHeight="1">
      <c r="A105" s="37"/>
      <c r="B105" s="168"/>
      <c r="C105" s="169"/>
      <c r="D105" s="170" t="s">
        <v>260</v>
      </c>
      <c r="E105" s="171"/>
      <c r="F105" s="171"/>
      <c r="G105" s="169"/>
      <c r="H105" s="169"/>
      <c r="I105" s="169"/>
      <c r="J105" s="172">
        <v>0</v>
      </c>
      <c r="K105" s="169"/>
      <c r="L105" s="173"/>
      <c r="M105" s="174"/>
      <c r="N105" s="175" t="s">
        <v>41</v>
      </c>
      <c r="O105" s="174"/>
      <c r="P105" s="174"/>
      <c r="Q105" s="174"/>
      <c r="R105" s="174"/>
      <c r="S105" s="169"/>
      <c r="T105" s="169"/>
      <c r="U105" s="169"/>
      <c r="V105" s="169"/>
      <c r="W105" s="169"/>
      <c r="X105" s="169"/>
      <c r="Y105" s="169"/>
      <c r="Z105" s="169"/>
      <c r="AA105" s="169"/>
      <c r="AB105" s="169"/>
      <c r="AC105" s="169"/>
      <c r="AD105" s="169"/>
      <c r="AE105" s="169"/>
      <c r="AF105" s="174"/>
      <c r="AG105" s="174"/>
      <c r="AH105" s="174"/>
      <c r="AI105" s="174"/>
      <c r="AJ105" s="174"/>
      <c r="AK105" s="174"/>
      <c r="AL105" s="174"/>
      <c r="AM105" s="174"/>
      <c r="AN105" s="174"/>
      <c r="AO105" s="174"/>
      <c r="AP105" s="174"/>
      <c r="AQ105" s="174"/>
      <c r="AR105" s="174"/>
      <c r="AS105" s="174"/>
      <c r="AT105" s="174"/>
      <c r="AU105" s="174"/>
      <c r="AV105" s="174"/>
      <c r="AW105" s="174"/>
      <c r="AX105" s="174"/>
      <c r="AY105" s="176" t="s">
        <v>261</v>
      </c>
      <c r="AZ105" s="174"/>
      <c r="BA105" s="174"/>
      <c r="BB105" s="174"/>
      <c r="BC105" s="174"/>
      <c r="BD105" s="174"/>
      <c r="BE105" s="177">
        <f>IF(N105="základná",J105,0)</f>
        <v>0</v>
      </c>
      <c r="BF105" s="177">
        <f>IF(N105="znížená",J105,0)</f>
        <v>0</v>
      </c>
      <c r="BG105" s="177">
        <f>IF(N105="zákl. prenesená",J105,0)</f>
        <v>0</v>
      </c>
      <c r="BH105" s="177">
        <f>IF(N105="zníž. prenesená",J105,0)</f>
        <v>0</v>
      </c>
      <c r="BI105" s="177">
        <f>IF(N105="nulová",J105,0)</f>
        <v>0</v>
      </c>
      <c r="BJ105" s="176" t="s">
        <v>87</v>
      </c>
      <c r="BK105" s="174"/>
      <c r="BL105" s="174"/>
      <c r="BM105" s="174"/>
    </row>
    <row r="106" s="2" customFormat="1" ht="18" customHeight="1">
      <c r="A106" s="37"/>
      <c r="B106" s="168"/>
      <c r="C106" s="169"/>
      <c r="D106" s="170" t="s">
        <v>262</v>
      </c>
      <c r="E106" s="171"/>
      <c r="F106" s="171"/>
      <c r="G106" s="169"/>
      <c r="H106" s="169"/>
      <c r="I106" s="169"/>
      <c r="J106" s="172">
        <v>0</v>
      </c>
      <c r="K106" s="169"/>
      <c r="L106" s="173"/>
      <c r="M106" s="174"/>
      <c r="N106" s="175" t="s">
        <v>41</v>
      </c>
      <c r="O106" s="174"/>
      <c r="P106" s="174"/>
      <c r="Q106" s="174"/>
      <c r="R106" s="174"/>
      <c r="S106" s="169"/>
      <c r="T106" s="169"/>
      <c r="U106" s="169"/>
      <c r="V106" s="169"/>
      <c r="W106" s="169"/>
      <c r="X106" s="169"/>
      <c r="Y106" s="169"/>
      <c r="Z106" s="169"/>
      <c r="AA106" s="169"/>
      <c r="AB106" s="169"/>
      <c r="AC106" s="169"/>
      <c r="AD106" s="169"/>
      <c r="AE106" s="169"/>
      <c r="AF106" s="174"/>
      <c r="AG106" s="174"/>
      <c r="AH106" s="174"/>
      <c r="AI106" s="174"/>
      <c r="AJ106" s="174"/>
      <c r="AK106" s="174"/>
      <c r="AL106" s="174"/>
      <c r="AM106" s="174"/>
      <c r="AN106" s="174"/>
      <c r="AO106" s="174"/>
      <c r="AP106" s="174"/>
      <c r="AQ106" s="174"/>
      <c r="AR106" s="174"/>
      <c r="AS106" s="174"/>
      <c r="AT106" s="174"/>
      <c r="AU106" s="174"/>
      <c r="AV106" s="174"/>
      <c r="AW106" s="174"/>
      <c r="AX106" s="174"/>
      <c r="AY106" s="176" t="s">
        <v>261</v>
      </c>
      <c r="AZ106" s="174"/>
      <c r="BA106" s="174"/>
      <c r="BB106" s="174"/>
      <c r="BC106" s="174"/>
      <c r="BD106" s="174"/>
      <c r="BE106" s="177">
        <f>IF(N106="základná",J106,0)</f>
        <v>0</v>
      </c>
      <c r="BF106" s="177">
        <f>IF(N106="znížená",J106,0)</f>
        <v>0</v>
      </c>
      <c r="BG106" s="177">
        <f>IF(N106="zákl. prenesená",J106,0)</f>
        <v>0</v>
      </c>
      <c r="BH106" s="177">
        <f>IF(N106="zníž. prenesená",J106,0)</f>
        <v>0</v>
      </c>
      <c r="BI106" s="177">
        <f>IF(N106="nulová",J106,0)</f>
        <v>0</v>
      </c>
      <c r="BJ106" s="176" t="s">
        <v>87</v>
      </c>
      <c r="BK106" s="174"/>
      <c r="BL106" s="174"/>
      <c r="BM106" s="174"/>
    </row>
    <row r="107" s="2" customFormat="1" ht="18" customHeight="1">
      <c r="A107" s="37"/>
      <c r="B107" s="168"/>
      <c r="C107" s="169"/>
      <c r="D107" s="170" t="s">
        <v>263</v>
      </c>
      <c r="E107" s="171"/>
      <c r="F107" s="171"/>
      <c r="G107" s="169"/>
      <c r="H107" s="169"/>
      <c r="I107" s="169"/>
      <c r="J107" s="172">
        <v>0</v>
      </c>
      <c r="K107" s="169"/>
      <c r="L107" s="173"/>
      <c r="M107" s="174"/>
      <c r="N107" s="175" t="s">
        <v>41</v>
      </c>
      <c r="O107" s="174"/>
      <c r="P107" s="174"/>
      <c r="Q107" s="174"/>
      <c r="R107" s="174"/>
      <c r="S107" s="169"/>
      <c r="T107" s="169"/>
      <c r="U107" s="169"/>
      <c r="V107" s="169"/>
      <c r="W107" s="169"/>
      <c r="X107" s="169"/>
      <c r="Y107" s="169"/>
      <c r="Z107" s="169"/>
      <c r="AA107" s="169"/>
      <c r="AB107" s="169"/>
      <c r="AC107" s="169"/>
      <c r="AD107" s="169"/>
      <c r="AE107" s="169"/>
      <c r="AF107" s="174"/>
      <c r="AG107" s="174"/>
      <c r="AH107" s="174"/>
      <c r="AI107" s="174"/>
      <c r="AJ107" s="174"/>
      <c r="AK107" s="174"/>
      <c r="AL107" s="174"/>
      <c r="AM107" s="174"/>
      <c r="AN107" s="174"/>
      <c r="AO107" s="174"/>
      <c r="AP107" s="174"/>
      <c r="AQ107" s="174"/>
      <c r="AR107" s="174"/>
      <c r="AS107" s="174"/>
      <c r="AT107" s="174"/>
      <c r="AU107" s="174"/>
      <c r="AV107" s="174"/>
      <c r="AW107" s="174"/>
      <c r="AX107" s="174"/>
      <c r="AY107" s="176" t="s">
        <v>261</v>
      </c>
      <c r="AZ107" s="174"/>
      <c r="BA107" s="174"/>
      <c r="BB107" s="174"/>
      <c r="BC107" s="174"/>
      <c r="BD107" s="174"/>
      <c r="BE107" s="177">
        <f>IF(N107="základná",J107,0)</f>
        <v>0</v>
      </c>
      <c r="BF107" s="177">
        <f>IF(N107="znížená",J107,0)</f>
        <v>0</v>
      </c>
      <c r="BG107" s="177">
        <f>IF(N107="zákl. prenesená",J107,0)</f>
        <v>0</v>
      </c>
      <c r="BH107" s="177">
        <f>IF(N107="zníž. prenesená",J107,0)</f>
        <v>0</v>
      </c>
      <c r="BI107" s="177">
        <f>IF(N107="nulová",J107,0)</f>
        <v>0</v>
      </c>
      <c r="BJ107" s="176" t="s">
        <v>87</v>
      </c>
      <c r="BK107" s="174"/>
      <c r="BL107" s="174"/>
      <c r="BM107" s="174"/>
    </row>
    <row r="108" s="2" customFormat="1" ht="18" customHeight="1">
      <c r="A108" s="37"/>
      <c r="B108" s="168"/>
      <c r="C108" s="169"/>
      <c r="D108" s="170" t="s">
        <v>264</v>
      </c>
      <c r="E108" s="171"/>
      <c r="F108" s="171"/>
      <c r="G108" s="169"/>
      <c r="H108" s="169"/>
      <c r="I108" s="169"/>
      <c r="J108" s="172">
        <v>0</v>
      </c>
      <c r="K108" s="169"/>
      <c r="L108" s="173"/>
      <c r="M108" s="174"/>
      <c r="N108" s="175" t="s">
        <v>41</v>
      </c>
      <c r="O108" s="174"/>
      <c r="P108" s="174"/>
      <c r="Q108" s="174"/>
      <c r="R108" s="174"/>
      <c r="S108" s="169"/>
      <c r="T108" s="169"/>
      <c r="U108" s="169"/>
      <c r="V108" s="169"/>
      <c r="W108" s="169"/>
      <c r="X108" s="169"/>
      <c r="Y108" s="169"/>
      <c r="Z108" s="169"/>
      <c r="AA108" s="169"/>
      <c r="AB108" s="169"/>
      <c r="AC108" s="169"/>
      <c r="AD108" s="169"/>
      <c r="AE108" s="169"/>
      <c r="AF108" s="174"/>
      <c r="AG108" s="174"/>
      <c r="AH108" s="174"/>
      <c r="AI108" s="174"/>
      <c r="AJ108" s="174"/>
      <c r="AK108" s="174"/>
      <c r="AL108" s="174"/>
      <c r="AM108" s="174"/>
      <c r="AN108" s="174"/>
      <c r="AO108" s="174"/>
      <c r="AP108" s="174"/>
      <c r="AQ108" s="174"/>
      <c r="AR108" s="174"/>
      <c r="AS108" s="174"/>
      <c r="AT108" s="174"/>
      <c r="AU108" s="174"/>
      <c r="AV108" s="174"/>
      <c r="AW108" s="174"/>
      <c r="AX108" s="174"/>
      <c r="AY108" s="176" t="s">
        <v>261</v>
      </c>
      <c r="AZ108" s="174"/>
      <c r="BA108" s="174"/>
      <c r="BB108" s="174"/>
      <c r="BC108" s="174"/>
      <c r="BD108" s="174"/>
      <c r="BE108" s="177">
        <f>IF(N108="základná",J108,0)</f>
        <v>0</v>
      </c>
      <c r="BF108" s="177">
        <f>IF(N108="znížená",J108,0)</f>
        <v>0</v>
      </c>
      <c r="BG108" s="177">
        <f>IF(N108="zákl. prenesená",J108,0)</f>
        <v>0</v>
      </c>
      <c r="BH108" s="177">
        <f>IF(N108="zníž. prenesená",J108,0)</f>
        <v>0</v>
      </c>
      <c r="BI108" s="177">
        <f>IF(N108="nulová",J108,0)</f>
        <v>0</v>
      </c>
      <c r="BJ108" s="176" t="s">
        <v>87</v>
      </c>
      <c r="BK108" s="174"/>
      <c r="BL108" s="174"/>
      <c r="BM108" s="174"/>
    </row>
    <row r="109" s="2" customFormat="1" ht="18" customHeight="1">
      <c r="A109" s="37"/>
      <c r="B109" s="168"/>
      <c r="C109" s="169"/>
      <c r="D109" s="170" t="s">
        <v>265</v>
      </c>
      <c r="E109" s="171"/>
      <c r="F109" s="171"/>
      <c r="G109" s="169"/>
      <c r="H109" s="169"/>
      <c r="I109" s="169"/>
      <c r="J109" s="172">
        <v>0</v>
      </c>
      <c r="K109" s="169"/>
      <c r="L109" s="173"/>
      <c r="M109" s="174"/>
      <c r="N109" s="175" t="s">
        <v>41</v>
      </c>
      <c r="O109" s="174"/>
      <c r="P109" s="174"/>
      <c r="Q109" s="174"/>
      <c r="R109" s="174"/>
      <c r="S109" s="169"/>
      <c r="T109" s="169"/>
      <c r="U109" s="169"/>
      <c r="V109" s="169"/>
      <c r="W109" s="169"/>
      <c r="X109" s="169"/>
      <c r="Y109" s="169"/>
      <c r="Z109" s="169"/>
      <c r="AA109" s="169"/>
      <c r="AB109" s="169"/>
      <c r="AC109" s="169"/>
      <c r="AD109" s="169"/>
      <c r="AE109" s="169"/>
      <c r="AF109" s="174"/>
      <c r="AG109" s="174"/>
      <c r="AH109" s="174"/>
      <c r="AI109" s="174"/>
      <c r="AJ109" s="174"/>
      <c r="AK109" s="174"/>
      <c r="AL109" s="174"/>
      <c r="AM109" s="174"/>
      <c r="AN109" s="174"/>
      <c r="AO109" s="174"/>
      <c r="AP109" s="174"/>
      <c r="AQ109" s="174"/>
      <c r="AR109" s="174"/>
      <c r="AS109" s="174"/>
      <c r="AT109" s="174"/>
      <c r="AU109" s="174"/>
      <c r="AV109" s="174"/>
      <c r="AW109" s="174"/>
      <c r="AX109" s="174"/>
      <c r="AY109" s="176" t="s">
        <v>261</v>
      </c>
      <c r="AZ109" s="174"/>
      <c r="BA109" s="174"/>
      <c r="BB109" s="174"/>
      <c r="BC109" s="174"/>
      <c r="BD109" s="174"/>
      <c r="BE109" s="177">
        <f>IF(N109="základná",J109,0)</f>
        <v>0</v>
      </c>
      <c r="BF109" s="177">
        <f>IF(N109="znížená",J109,0)</f>
        <v>0</v>
      </c>
      <c r="BG109" s="177">
        <f>IF(N109="zákl. prenesená",J109,0)</f>
        <v>0</v>
      </c>
      <c r="BH109" s="177">
        <f>IF(N109="zníž. prenesená",J109,0)</f>
        <v>0</v>
      </c>
      <c r="BI109" s="177">
        <f>IF(N109="nulová",J109,0)</f>
        <v>0</v>
      </c>
      <c r="BJ109" s="176" t="s">
        <v>87</v>
      </c>
      <c r="BK109" s="174"/>
      <c r="BL109" s="174"/>
      <c r="BM109" s="174"/>
    </row>
    <row r="110" s="2" customFormat="1" ht="18" customHeight="1">
      <c r="A110" s="37"/>
      <c r="B110" s="168"/>
      <c r="C110" s="169"/>
      <c r="D110" s="171" t="s">
        <v>266</v>
      </c>
      <c r="E110" s="169"/>
      <c r="F110" s="169"/>
      <c r="G110" s="169"/>
      <c r="H110" s="169"/>
      <c r="I110" s="169"/>
      <c r="J110" s="172">
        <f>ROUND(J32*T110,2)</f>
        <v>0</v>
      </c>
      <c r="K110" s="169"/>
      <c r="L110" s="173"/>
      <c r="M110" s="174"/>
      <c r="N110" s="175" t="s">
        <v>41</v>
      </c>
      <c r="O110" s="174"/>
      <c r="P110" s="174"/>
      <c r="Q110" s="174"/>
      <c r="R110" s="174"/>
      <c r="S110" s="169"/>
      <c r="T110" s="169"/>
      <c r="U110" s="169"/>
      <c r="V110" s="169"/>
      <c r="W110" s="169"/>
      <c r="X110" s="169"/>
      <c r="Y110" s="169"/>
      <c r="Z110" s="169"/>
      <c r="AA110" s="169"/>
      <c r="AB110" s="169"/>
      <c r="AC110" s="169"/>
      <c r="AD110" s="169"/>
      <c r="AE110" s="169"/>
      <c r="AF110" s="174"/>
      <c r="AG110" s="174"/>
      <c r="AH110" s="174"/>
      <c r="AI110" s="174"/>
      <c r="AJ110" s="174"/>
      <c r="AK110" s="174"/>
      <c r="AL110" s="174"/>
      <c r="AM110" s="174"/>
      <c r="AN110" s="174"/>
      <c r="AO110" s="174"/>
      <c r="AP110" s="174"/>
      <c r="AQ110" s="174"/>
      <c r="AR110" s="174"/>
      <c r="AS110" s="174"/>
      <c r="AT110" s="174"/>
      <c r="AU110" s="174"/>
      <c r="AV110" s="174"/>
      <c r="AW110" s="174"/>
      <c r="AX110" s="174"/>
      <c r="AY110" s="176" t="s">
        <v>267</v>
      </c>
      <c r="AZ110" s="174"/>
      <c r="BA110" s="174"/>
      <c r="BB110" s="174"/>
      <c r="BC110" s="174"/>
      <c r="BD110" s="174"/>
      <c r="BE110" s="177">
        <f>IF(N110="základná",J110,0)</f>
        <v>0</v>
      </c>
      <c r="BF110" s="177">
        <f>IF(N110="znížená",J110,0)</f>
        <v>0</v>
      </c>
      <c r="BG110" s="177">
        <f>IF(N110="zákl. prenesená",J110,0)</f>
        <v>0</v>
      </c>
      <c r="BH110" s="177">
        <f>IF(N110="zníž. prenesená",J110,0)</f>
        <v>0</v>
      </c>
      <c r="BI110" s="177">
        <f>IF(N110="nulová",J110,0)</f>
        <v>0</v>
      </c>
      <c r="BJ110" s="176" t="s">
        <v>87</v>
      </c>
      <c r="BK110" s="174"/>
      <c r="BL110" s="174"/>
      <c r="BM110" s="174"/>
    </row>
    <row r="111" s="2" customFormat="1">
      <c r="A111" s="37"/>
      <c r="B111" s="38"/>
      <c r="C111" s="37"/>
      <c r="D111" s="37"/>
      <c r="E111" s="37"/>
      <c r="F111" s="37"/>
      <c r="G111" s="37"/>
      <c r="H111" s="37"/>
      <c r="I111" s="37"/>
      <c r="J111" s="37"/>
      <c r="K111" s="37"/>
      <c r="L111" s="59"/>
      <c r="S111" s="37"/>
      <c r="T111" s="37"/>
      <c r="U111" s="37"/>
      <c r="V111" s="37"/>
      <c r="W111" s="37"/>
      <c r="X111" s="37"/>
      <c r="Y111" s="37"/>
      <c r="Z111" s="37"/>
      <c r="AA111" s="37"/>
      <c r="AB111" s="37"/>
      <c r="AC111" s="37"/>
      <c r="AD111" s="37"/>
      <c r="AE111" s="37"/>
    </row>
    <row r="112" s="2" customFormat="1" ht="29.28" customHeight="1">
      <c r="A112" s="37"/>
      <c r="B112" s="38"/>
      <c r="C112" s="178" t="s">
        <v>268</v>
      </c>
      <c r="D112" s="147"/>
      <c r="E112" s="147"/>
      <c r="F112" s="147"/>
      <c r="G112" s="147"/>
      <c r="H112" s="147"/>
      <c r="I112" s="147"/>
      <c r="J112" s="179">
        <f>ROUND(J98+J104,2)</f>
        <v>0</v>
      </c>
      <c r="K112" s="147"/>
      <c r="L112" s="59"/>
      <c r="S112" s="37"/>
      <c r="T112" s="37"/>
      <c r="U112" s="37"/>
      <c r="V112" s="37"/>
      <c r="W112" s="37"/>
      <c r="X112" s="37"/>
      <c r="Y112" s="37"/>
      <c r="Z112" s="37"/>
      <c r="AA112" s="37"/>
      <c r="AB112" s="37"/>
      <c r="AC112" s="37"/>
      <c r="AD112" s="37"/>
      <c r="AE112" s="37"/>
    </row>
    <row r="113" s="2" customFormat="1" ht="6.96" customHeight="1">
      <c r="A113" s="37"/>
      <c r="B113" s="64"/>
      <c r="C113" s="65"/>
      <c r="D113" s="65"/>
      <c r="E113" s="65"/>
      <c r="F113" s="65"/>
      <c r="G113" s="65"/>
      <c r="H113" s="65"/>
      <c r="I113" s="65"/>
      <c r="J113" s="65"/>
      <c r="K113" s="65"/>
      <c r="L113" s="59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37"/>
    </row>
    <row r="117" s="2" customFormat="1" ht="6.96" customHeight="1">
      <c r="A117" s="37"/>
      <c r="B117" s="66"/>
      <c r="C117" s="67"/>
      <c r="D117" s="67"/>
      <c r="E117" s="67"/>
      <c r="F117" s="67"/>
      <c r="G117" s="67"/>
      <c r="H117" s="67"/>
      <c r="I117" s="67"/>
      <c r="J117" s="67"/>
      <c r="K117" s="67"/>
      <c r="L117" s="59"/>
      <c r="S117" s="37"/>
      <c r="T117" s="37"/>
      <c r="U117" s="37"/>
      <c r="V117" s="37"/>
      <c r="W117" s="37"/>
      <c r="X117" s="37"/>
      <c r="Y117" s="37"/>
      <c r="Z117" s="37"/>
      <c r="AA117" s="37"/>
      <c r="AB117" s="37"/>
      <c r="AC117" s="37"/>
      <c r="AD117" s="37"/>
      <c r="AE117" s="37"/>
    </row>
    <row r="118" s="2" customFormat="1" ht="24.96" customHeight="1">
      <c r="A118" s="37"/>
      <c r="B118" s="38"/>
      <c r="C118" s="22" t="s">
        <v>269</v>
      </c>
      <c r="D118" s="37"/>
      <c r="E118" s="37"/>
      <c r="F118" s="37"/>
      <c r="G118" s="37"/>
      <c r="H118" s="37"/>
      <c r="I118" s="37"/>
      <c r="J118" s="37"/>
      <c r="K118" s="37"/>
      <c r="L118" s="59"/>
      <c r="S118" s="37"/>
      <c r="T118" s="37"/>
      <c r="U118" s="37"/>
      <c r="V118" s="37"/>
      <c r="W118" s="37"/>
      <c r="X118" s="37"/>
      <c r="Y118" s="37"/>
      <c r="Z118" s="37"/>
      <c r="AA118" s="37"/>
      <c r="AB118" s="37"/>
      <c r="AC118" s="37"/>
      <c r="AD118" s="37"/>
      <c r="AE118" s="37"/>
    </row>
    <row r="119" s="2" customFormat="1" ht="6.96" customHeight="1">
      <c r="A119" s="37"/>
      <c r="B119" s="38"/>
      <c r="C119" s="37"/>
      <c r="D119" s="37"/>
      <c r="E119" s="37"/>
      <c r="F119" s="37"/>
      <c r="G119" s="37"/>
      <c r="H119" s="37"/>
      <c r="I119" s="37"/>
      <c r="J119" s="37"/>
      <c r="K119" s="37"/>
      <c r="L119" s="59"/>
      <c r="S119" s="37"/>
      <c r="T119" s="37"/>
      <c r="U119" s="37"/>
      <c r="V119" s="37"/>
      <c r="W119" s="37"/>
      <c r="X119" s="37"/>
      <c r="Y119" s="37"/>
      <c r="Z119" s="37"/>
      <c r="AA119" s="37"/>
      <c r="AB119" s="37"/>
      <c r="AC119" s="37"/>
      <c r="AD119" s="37"/>
      <c r="AE119" s="37"/>
    </row>
    <row r="120" s="2" customFormat="1" ht="12" customHeight="1">
      <c r="A120" s="37"/>
      <c r="B120" s="38"/>
      <c r="C120" s="31" t="s">
        <v>15</v>
      </c>
      <c r="D120" s="37"/>
      <c r="E120" s="37"/>
      <c r="F120" s="37"/>
      <c r="G120" s="37"/>
      <c r="H120" s="37"/>
      <c r="I120" s="37"/>
      <c r="J120" s="37"/>
      <c r="K120" s="37"/>
      <c r="L120" s="59"/>
      <c r="S120" s="37"/>
      <c r="T120" s="37"/>
      <c r="U120" s="37"/>
      <c r="V120" s="37"/>
      <c r="W120" s="37"/>
      <c r="X120" s="37"/>
      <c r="Y120" s="37"/>
      <c r="Z120" s="37"/>
      <c r="AA120" s="37"/>
      <c r="AB120" s="37"/>
      <c r="AC120" s="37"/>
      <c r="AD120" s="37"/>
      <c r="AE120" s="37"/>
    </row>
    <row r="121" s="2" customFormat="1" ht="26.25" customHeight="1">
      <c r="A121" s="37"/>
      <c r="B121" s="38"/>
      <c r="C121" s="37"/>
      <c r="D121" s="37"/>
      <c r="E121" s="134" t="str">
        <f>E7</f>
        <v>Komplexná rekonštrukcia a realizácia nadstavby budovy študenského domova4,Tr. SNP53,Banská Bystrica</v>
      </c>
      <c r="F121" s="31"/>
      <c r="G121" s="31"/>
      <c r="H121" s="31"/>
      <c r="I121" s="37"/>
      <c r="J121" s="37"/>
      <c r="K121" s="37"/>
      <c r="L121" s="59"/>
      <c r="S121" s="37"/>
      <c r="T121" s="37"/>
      <c r="U121" s="37"/>
      <c r="V121" s="37"/>
      <c r="W121" s="37"/>
      <c r="X121" s="37"/>
      <c r="Y121" s="37"/>
      <c r="Z121" s="37"/>
      <c r="AA121" s="37"/>
      <c r="AB121" s="37"/>
      <c r="AC121" s="37"/>
      <c r="AD121" s="37"/>
      <c r="AE121" s="37"/>
    </row>
    <row r="122" s="1" customFormat="1" ht="12" customHeight="1">
      <c r="B122" s="21"/>
      <c r="C122" s="31" t="s">
        <v>222</v>
      </c>
      <c r="L122" s="21"/>
    </row>
    <row r="123" s="2" customFormat="1" ht="16.5" customHeight="1">
      <c r="A123" s="37"/>
      <c r="B123" s="38"/>
      <c r="C123" s="37"/>
      <c r="D123" s="37"/>
      <c r="E123" s="134" t="s">
        <v>5317</v>
      </c>
      <c r="F123" s="37"/>
      <c r="G123" s="37"/>
      <c r="H123" s="37"/>
      <c r="I123" s="37"/>
      <c r="J123" s="37"/>
      <c r="K123" s="37"/>
      <c r="L123" s="59"/>
      <c r="S123" s="37"/>
      <c r="T123" s="37"/>
      <c r="U123" s="37"/>
      <c r="V123" s="37"/>
      <c r="W123" s="37"/>
      <c r="X123" s="37"/>
      <c r="Y123" s="37"/>
      <c r="Z123" s="37"/>
      <c r="AA123" s="37"/>
      <c r="AB123" s="37"/>
      <c r="AC123" s="37"/>
      <c r="AD123" s="37"/>
      <c r="AE123" s="37"/>
    </row>
    <row r="124" s="2" customFormat="1" ht="12" customHeight="1">
      <c r="A124" s="37"/>
      <c r="B124" s="38"/>
      <c r="C124" s="31" t="s">
        <v>224</v>
      </c>
      <c r="D124" s="37"/>
      <c r="E124" s="37"/>
      <c r="F124" s="37"/>
      <c r="G124" s="37"/>
      <c r="H124" s="37"/>
      <c r="I124" s="37"/>
      <c r="J124" s="37"/>
      <c r="K124" s="37"/>
      <c r="L124" s="59"/>
      <c r="S124" s="37"/>
      <c r="T124" s="37"/>
      <c r="U124" s="37"/>
      <c r="V124" s="37"/>
      <c r="W124" s="37"/>
      <c r="X124" s="37"/>
      <c r="Y124" s="37"/>
      <c r="Z124" s="37"/>
      <c r="AA124" s="37"/>
      <c r="AB124" s="37"/>
      <c r="AC124" s="37"/>
      <c r="AD124" s="37"/>
      <c r="AE124" s="37"/>
    </row>
    <row r="125" s="2" customFormat="1" ht="16.5" customHeight="1">
      <c r="A125" s="37"/>
      <c r="B125" s="38"/>
      <c r="C125" s="37"/>
      <c r="D125" s="37"/>
      <c r="E125" s="71" t="str">
        <f>E11</f>
        <v>hsp - HSP</v>
      </c>
      <c r="F125" s="37"/>
      <c r="G125" s="37"/>
      <c r="H125" s="37"/>
      <c r="I125" s="37"/>
      <c r="J125" s="37"/>
      <c r="K125" s="37"/>
      <c r="L125" s="59"/>
      <c r="S125" s="37"/>
      <c r="T125" s="37"/>
      <c r="U125" s="37"/>
      <c r="V125" s="37"/>
      <c r="W125" s="37"/>
      <c r="X125" s="37"/>
      <c r="Y125" s="37"/>
      <c r="Z125" s="37"/>
      <c r="AA125" s="37"/>
      <c r="AB125" s="37"/>
      <c r="AC125" s="37"/>
      <c r="AD125" s="37"/>
      <c r="AE125" s="37"/>
    </row>
    <row r="126" s="2" customFormat="1" ht="6.96" customHeight="1">
      <c r="A126" s="37"/>
      <c r="B126" s="38"/>
      <c r="C126" s="37"/>
      <c r="D126" s="37"/>
      <c r="E126" s="37"/>
      <c r="F126" s="37"/>
      <c r="G126" s="37"/>
      <c r="H126" s="37"/>
      <c r="I126" s="37"/>
      <c r="J126" s="37"/>
      <c r="K126" s="37"/>
      <c r="L126" s="59"/>
      <c r="S126" s="37"/>
      <c r="T126" s="37"/>
      <c r="U126" s="37"/>
      <c r="V126" s="37"/>
      <c r="W126" s="37"/>
      <c r="X126" s="37"/>
      <c r="Y126" s="37"/>
      <c r="Z126" s="37"/>
      <c r="AA126" s="37"/>
      <c r="AB126" s="37"/>
      <c r="AC126" s="37"/>
      <c r="AD126" s="37"/>
      <c r="AE126" s="37"/>
    </row>
    <row r="127" s="2" customFormat="1" ht="12" customHeight="1">
      <c r="A127" s="37"/>
      <c r="B127" s="38"/>
      <c r="C127" s="31" t="s">
        <v>19</v>
      </c>
      <c r="D127" s="37"/>
      <c r="E127" s="37"/>
      <c r="F127" s="26" t="str">
        <f>F14</f>
        <v xml:space="preserve"> </v>
      </c>
      <c r="G127" s="37"/>
      <c r="H127" s="37"/>
      <c r="I127" s="31" t="s">
        <v>21</v>
      </c>
      <c r="J127" s="73" t="str">
        <f>IF(J14="","",J14)</f>
        <v>10. 9. 2024</v>
      </c>
      <c r="K127" s="37"/>
      <c r="L127" s="59"/>
      <c r="S127" s="37"/>
      <c r="T127" s="37"/>
      <c r="U127" s="37"/>
      <c r="V127" s="37"/>
      <c r="W127" s="37"/>
      <c r="X127" s="37"/>
      <c r="Y127" s="37"/>
      <c r="Z127" s="37"/>
      <c r="AA127" s="37"/>
      <c r="AB127" s="37"/>
      <c r="AC127" s="37"/>
      <c r="AD127" s="37"/>
      <c r="AE127" s="37"/>
    </row>
    <row r="128" s="2" customFormat="1" ht="6.96" customHeight="1">
      <c r="A128" s="37"/>
      <c r="B128" s="38"/>
      <c r="C128" s="37"/>
      <c r="D128" s="37"/>
      <c r="E128" s="37"/>
      <c r="F128" s="37"/>
      <c r="G128" s="37"/>
      <c r="H128" s="37"/>
      <c r="I128" s="37"/>
      <c r="J128" s="37"/>
      <c r="K128" s="37"/>
      <c r="L128" s="59"/>
      <c r="S128" s="37"/>
      <c r="T128" s="37"/>
      <c r="U128" s="37"/>
      <c r="V128" s="37"/>
      <c r="W128" s="37"/>
      <c r="X128" s="37"/>
      <c r="Y128" s="37"/>
      <c r="Z128" s="37"/>
      <c r="AA128" s="37"/>
      <c r="AB128" s="37"/>
      <c r="AC128" s="37"/>
      <c r="AD128" s="37"/>
      <c r="AE128" s="37"/>
    </row>
    <row r="129" s="2" customFormat="1" ht="15.15" customHeight="1">
      <c r="A129" s="37"/>
      <c r="B129" s="38"/>
      <c r="C129" s="31" t="s">
        <v>23</v>
      </c>
      <c r="D129" s="37"/>
      <c r="E129" s="37"/>
      <c r="F129" s="26" t="str">
        <f>E17</f>
        <v>Univerzita Mateja Bela v Banskej Bystrici</v>
      </c>
      <c r="G129" s="37"/>
      <c r="H129" s="37"/>
      <c r="I129" s="31" t="s">
        <v>29</v>
      </c>
      <c r="J129" s="35" t="str">
        <f>E23</f>
        <v>Insvet s.r.o.,Koeice</v>
      </c>
      <c r="K129" s="37"/>
      <c r="L129" s="59"/>
      <c r="S129" s="37"/>
      <c r="T129" s="37"/>
      <c r="U129" s="37"/>
      <c r="V129" s="37"/>
      <c r="W129" s="37"/>
      <c r="X129" s="37"/>
      <c r="Y129" s="37"/>
      <c r="Z129" s="37"/>
      <c r="AA129" s="37"/>
      <c r="AB129" s="37"/>
      <c r="AC129" s="37"/>
      <c r="AD129" s="37"/>
      <c r="AE129" s="37"/>
    </row>
    <row r="130" s="2" customFormat="1" ht="15.15" customHeight="1">
      <c r="A130" s="37"/>
      <c r="B130" s="38"/>
      <c r="C130" s="31" t="s">
        <v>27</v>
      </c>
      <c r="D130" s="37"/>
      <c r="E130" s="37"/>
      <c r="F130" s="26" t="str">
        <f>IF(E20="","",E20)</f>
        <v>Vyplň údaj</v>
      </c>
      <c r="G130" s="37"/>
      <c r="H130" s="37"/>
      <c r="I130" s="31" t="s">
        <v>32</v>
      </c>
      <c r="J130" s="35" t="str">
        <f>E26</f>
        <v xml:space="preserve"> </v>
      </c>
      <c r="K130" s="37"/>
      <c r="L130" s="59"/>
      <c r="S130" s="37"/>
      <c r="T130" s="37"/>
      <c r="U130" s="37"/>
      <c r="V130" s="37"/>
      <c r="W130" s="37"/>
      <c r="X130" s="37"/>
      <c r="Y130" s="37"/>
      <c r="Z130" s="37"/>
      <c r="AA130" s="37"/>
      <c r="AB130" s="37"/>
      <c r="AC130" s="37"/>
      <c r="AD130" s="37"/>
      <c r="AE130" s="37"/>
    </row>
    <row r="131" s="2" customFormat="1" ht="10.32" customHeight="1">
      <c r="A131" s="37"/>
      <c r="B131" s="38"/>
      <c r="C131" s="37"/>
      <c r="D131" s="37"/>
      <c r="E131" s="37"/>
      <c r="F131" s="37"/>
      <c r="G131" s="37"/>
      <c r="H131" s="37"/>
      <c r="I131" s="37"/>
      <c r="J131" s="37"/>
      <c r="K131" s="37"/>
      <c r="L131" s="59"/>
      <c r="S131" s="37"/>
      <c r="T131" s="37"/>
      <c r="U131" s="37"/>
      <c r="V131" s="37"/>
      <c r="W131" s="37"/>
      <c r="X131" s="37"/>
      <c r="Y131" s="37"/>
      <c r="Z131" s="37"/>
      <c r="AA131" s="37"/>
      <c r="AB131" s="37"/>
      <c r="AC131" s="37"/>
      <c r="AD131" s="37"/>
      <c r="AE131" s="37"/>
    </row>
    <row r="132" s="11" customFormat="1" ht="29.28" customHeight="1">
      <c r="A132" s="180"/>
      <c r="B132" s="181"/>
      <c r="C132" s="182" t="s">
        <v>270</v>
      </c>
      <c r="D132" s="183" t="s">
        <v>60</v>
      </c>
      <c r="E132" s="183" t="s">
        <v>56</v>
      </c>
      <c r="F132" s="183" t="s">
        <v>57</v>
      </c>
      <c r="G132" s="183" t="s">
        <v>271</v>
      </c>
      <c r="H132" s="183" t="s">
        <v>272</v>
      </c>
      <c r="I132" s="183" t="s">
        <v>273</v>
      </c>
      <c r="J132" s="184" t="s">
        <v>232</v>
      </c>
      <c r="K132" s="185" t="s">
        <v>274</v>
      </c>
      <c r="L132" s="186"/>
      <c r="M132" s="90" t="s">
        <v>1</v>
      </c>
      <c r="N132" s="91" t="s">
        <v>39</v>
      </c>
      <c r="O132" s="91" t="s">
        <v>275</v>
      </c>
      <c r="P132" s="91" t="s">
        <v>276</v>
      </c>
      <c r="Q132" s="91" t="s">
        <v>277</v>
      </c>
      <c r="R132" s="91" t="s">
        <v>278</v>
      </c>
      <c r="S132" s="91" t="s">
        <v>279</v>
      </c>
      <c r="T132" s="92" t="s">
        <v>280</v>
      </c>
      <c r="U132" s="180"/>
      <c r="V132" s="180"/>
      <c r="W132" s="180"/>
      <c r="X132" s="180"/>
      <c r="Y132" s="180"/>
      <c r="Z132" s="180"/>
      <c r="AA132" s="180"/>
      <c r="AB132" s="180"/>
      <c r="AC132" s="180"/>
      <c r="AD132" s="180"/>
      <c r="AE132" s="180"/>
    </row>
    <row r="133" s="2" customFormat="1" ht="22.8" customHeight="1">
      <c r="A133" s="37"/>
      <c r="B133" s="38"/>
      <c r="C133" s="97" t="s">
        <v>228</v>
      </c>
      <c r="D133" s="37"/>
      <c r="E133" s="37"/>
      <c r="F133" s="37"/>
      <c r="G133" s="37"/>
      <c r="H133" s="37"/>
      <c r="I133" s="37"/>
      <c r="J133" s="187">
        <f>BK133</f>
        <v>0</v>
      </c>
      <c r="K133" s="37"/>
      <c r="L133" s="38"/>
      <c r="M133" s="93"/>
      <c r="N133" s="77"/>
      <c r="O133" s="94"/>
      <c r="P133" s="188">
        <f>P134+P155+P197</f>
        <v>0</v>
      </c>
      <c r="Q133" s="94"/>
      <c r="R133" s="188">
        <f>R134+R155+R197</f>
        <v>0</v>
      </c>
      <c r="S133" s="94"/>
      <c r="T133" s="189">
        <f>T134+T155+T197</f>
        <v>0</v>
      </c>
      <c r="U133" s="37"/>
      <c r="V133" s="37"/>
      <c r="W133" s="37"/>
      <c r="X133" s="37"/>
      <c r="Y133" s="37"/>
      <c r="Z133" s="37"/>
      <c r="AA133" s="37"/>
      <c r="AB133" s="37"/>
      <c r="AC133" s="37"/>
      <c r="AD133" s="37"/>
      <c r="AE133" s="37"/>
      <c r="AT133" s="18" t="s">
        <v>74</v>
      </c>
      <c r="AU133" s="18" t="s">
        <v>234</v>
      </c>
      <c r="BK133" s="190">
        <f>BK134+BK155+BK197</f>
        <v>0</v>
      </c>
    </row>
    <row r="134" s="12" customFormat="1" ht="25.92" customHeight="1">
      <c r="A134" s="12"/>
      <c r="B134" s="191"/>
      <c r="C134" s="12"/>
      <c r="D134" s="192" t="s">
        <v>74</v>
      </c>
      <c r="E134" s="193" t="s">
        <v>3346</v>
      </c>
      <c r="F134" s="193" t="s">
        <v>3347</v>
      </c>
      <c r="G134" s="12"/>
      <c r="H134" s="12"/>
      <c r="I134" s="194"/>
      <c r="J134" s="195">
        <f>BK134</f>
        <v>0</v>
      </c>
      <c r="K134" s="12"/>
      <c r="L134" s="191"/>
      <c r="M134" s="196"/>
      <c r="N134" s="197"/>
      <c r="O134" s="197"/>
      <c r="P134" s="198">
        <f>SUM(P135:P154)</f>
        <v>0</v>
      </c>
      <c r="Q134" s="197"/>
      <c r="R134" s="198">
        <f>SUM(R135:R154)</f>
        <v>0</v>
      </c>
      <c r="S134" s="197"/>
      <c r="T134" s="199">
        <f>SUM(T135:T154)</f>
        <v>0</v>
      </c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R134" s="192" t="s">
        <v>82</v>
      </c>
      <c r="AT134" s="200" t="s">
        <v>74</v>
      </c>
      <c r="AU134" s="200" t="s">
        <v>75</v>
      </c>
      <c r="AY134" s="192" t="s">
        <v>283</v>
      </c>
      <c r="BK134" s="201">
        <f>SUM(BK135:BK154)</f>
        <v>0</v>
      </c>
    </row>
    <row r="135" s="2" customFormat="1" ht="16.5" customHeight="1">
      <c r="A135" s="37"/>
      <c r="B135" s="168"/>
      <c r="C135" s="242" t="s">
        <v>82</v>
      </c>
      <c r="D135" s="242" t="s">
        <v>582</v>
      </c>
      <c r="E135" s="243" t="s">
        <v>3348</v>
      </c>
      <c r="F135" s="244" t="s">
        <v>3349</v>
      </c>
      <c r="G135" s="245" t="s">
        <v>373</v>
      </c>
      <c r="H135" s="246">
        <v>83</v>
      </c>
      <c r="I135" s="247"/>
      <c r="J135" s="248">
        <f>ROUND(I135*H135,2)</f>
        <v>0</v>
      </c>
      <c r="K135" s="249"/>
      <c r="L135" s="250"/>
      <c r="M135" s="251" t="s">
        <v>1</v>
      </c>
      <c r="N135" s="252" t="s">
        <v>41</v>
      </c>
      <c r="O135" s="81"/>
      <c r="P135" s="214">
        <f>O135*H135</f>
        <v>0</v>
      </c>
      <c r="Q135" s="214">
        <v>0</v>
      </c>
      <c r="R135" s="214">
        <f>Q135*H135</f>
        <v>0</v>
      </c>
      <c r="S135" s="214">
        <v>0</v>
      </c>
      <c r="T135" s="215">
        <f>S135*H135</f>
        <v>0</v>
      </c>
      <c r="U135" s="37"/>
      <c r="V135" s="37"/>
      <c r="W135" s="37"/>
      <c r="X135" s="37"/>
      <c r="Y135" s="37"/>
      <c r="Z135" s="37"/>
      <c r="AA135" s="37"/>
      <c r="AB135" s="37"/>
      <c r="AC135" s="37"/>
      <c r="AD135" s="37"/>
      <c r="AE135" s="37"/>
      <c r="AR135" s="216" t="s">
        <v>1399</v>
      </c>
      <c r="AT135" s="216" t="s">
        <v>582</v>
      </c>
      <c r="AU135" s="216" t="s">
        <v>82</v>
      </c>
      <c r="AY135" s="18" t="s">
        <v>283</v>
      </c>
      <c r="BE135" s="217">
        <f>IF(N135="základná",J135,0)</f>
        <v>0</v>
      </c>
      <c r="BF135" s="217">
        <f>IF(N135="znížená",J135,0)</f>
        <v>0</v>
      </c>
      <c r="BG135" s="217">
        <f>IF(N135="zákl. prenesená",J135,0)</f>
        <v>0</v>
      </c>
      <c r="BH135" s="217">
        <f>IF(N135="zníž. prenesená",J135,0)</f>
        <v>0</v>
      </c>
      <c r="BI135" s="217">
        <f>IF(N135="nulová",J135,0)</f>
        <v>0</v>
      </c>
      <c r="BJ135" s="18" t="s">
        <v>87</v>
      </c>
      <c r="BK135" s="217">
        <f>ROUND(I135*H135,2)</f>
        <v>0</v>
      </c>
      <c r="BL135" s="18" t="s">
        <v>656</v>
      </c>
      <c r="BM135" s="216" t="s">
        <v>6471</v>
      </c>
    </row>
    <row r="136" s="2" customFormat="1" ht="16.5" customHeight="1">
      <c r="A136" s="37"/>
      <c r="B136" s="168"/>
      <c r="C136" s="204" t="s">
        <v>87</v>
      </c>
      <c r="D136" s="204" t="s">
        <v>285</v>
      </c>
      <c r="E136" s="205" t="s">
        <v>3350</v>
      </c>
      <c r="F136" s="206" t="s">
        <v>3224</v>
      </c>
      <c r="G136" s="207" t="s">
        <v>373</v>
      </c>
      <c r="H136" s="208">
        <v>83</v>
      </c>
      <c r="I136" s="209"/>
      <c r="J136" s="210">
        <f>ROUND(I136*H136,2)</f>
        <v>0</v>
      </c>
      <c r="K136" s="211"/>
      <c r="L136" s="38"/>
      <c r="M136" s="212" t="s">
        <v>1</v>
      </c>
      <c r="N136" s="213" t="s">
        <v>41</v>
      </c>
      <c r="O136" s="81"/>
      <c r="P136" s="214">
        <f>O136*H136</f>
        <v>0</v>
      </c>
      <c r="Q136" s="214">
        <v>0</v>
      </c>
      <c r="R136" s="214">
        <f>Q136*H136</f>
        <v>0</v>
      </c>
      <c r="S136" s="214">
        <v>0</v>
      </c>
      <c r="T136" s="215">
        <f>S136*H136</f>
        <v>0</v>
      </c>
      <c r="U136" s="37"/>
      <c r="V136" s="37"/>
      <c r="W136" s="37"/>
      <c r="X136" s="37"/>
      <c r="Y136" s="37"/>
      <c r="Z136" s="37"/>
      <c r="AA136" s="37"/>
      <c r="AB136" s="37"/>
      <c r="AC136" s="37"/>
      <c r="AD136" s="37"/>
      <c r="AE136" s="37"/>
      <c r="AR136" s="216" t="s">
        <v>656</v>
      </c>
      <c r="AT136" s="216" t="s">
        <v>285</v>
      </c>
      <c r="AU136" s="216" t="s">
        <v>82</v>
      </c>
      <c r="AY136" s="18" t="s">
        <v>283</v>
      </c>
      <c r="BE136" s="217">
        <f>IF(N136="základná",J136,0)</f>
        <v>0</v>
      </c>
      <c r="BF136" s="217">
        <f>IF(N136="znížená",J136,0)</f>
        <v>0</v>
      </c>
      <c r="BG136" s="217">
        <f>IF(N136="zákl. prenesená",J136,0)</f>
        <v>0</v>
      </c>
      <c r="BH136" s="217">
        <f>IF(N136="zníž. prenesená",J136,0)</f>
        <v>0</v>
      </c>
      <c r="BI136" s="217">
        <f>IF(N136="nulová",J136,0)</f>
        <v>0</v>
      </c>
      <c r="BJ136" s="18" t="s">
        <v>87</v>
      </c>
      <c r="BK136" s="217">
        <f>ROUND(I136*H136,2)</f>
        <v>0</v>
      </c>
      <c r="BL136" s="18" t="s">
        <v>656</v>
      </c>
      <c r="BM136" s="216" t="s">
        <v>6472</v>
      </c>
    </row>
    <row r="137" s="2" customFormat="1" ht="24.15" customHeight="1">
      <c r="A137" s="37"/>
      <c r="B137" s="168"/>
      <c r="C137" s="242" t="s">
        <v>92</v>
      </c>
      <c r="D137" s="242" t="s">
        <v>582</v>
      </c>
      <c r="E137" s="243" t="s">
        <v>3261</v>
      </c>
      <c r="F137" s="244" t="s">
        <v>3352</v>
      </c>
      <c r="G137" s="245" t="s">
        <v>649</v>
      </c>
      <c r="H137" s="246">
        <v>550</v>
      </c>
      <c r="I137" s="247"/>
      <c r="J137" s="248">
        <f>ROUND(I137*H137,2)</f>
        <v>0</v>
      </c>
      <c r="K137" s="249"/>
      <c r="L137" s="250"/>
      <c r="M137" s="251" t="s">
        <v>1</v>
      </c>
      <c r="N137" s="252" t="s">
        <v>41</v>
      </c>
      <c r="O137" s="81"/>
      <c r="P137" s="214">
        <f>O137*H137</f>
        <v>0</v>
      </c>
      <c r="Q137" s="214">
        <v>0</v>
      </c>
      <c r="R137" s="214">
        <f>Q137*H137</f>
        <v>0</v>
      </c>
      <c r="S137" s="214">
        <v>0</v>
      </c>
      <c r="T137" s="215">
        <f>S137*H137</f>
        <v>0</v>
      </c>
      <c r="U137" s="37"/>
      <c r="V137" s="37"/>
      <c r="W137" s="37"/>
      <c r="X137" s="37"/>
      <c r="Y137" s="37"/>
      <c r="Z137" s="37"/>
      <c r="AA137" s="37"/>
      <c r="AB137" s="37"/>
      <c r="AC137" s="37"/>
      <c r="AD137" s="37"/>
      <c r="AE137" s="37"/>
      <c r="AR137" s="216" t="s">
        <v>1399</v>
      </c>
      <c r="AT137" s="216" t="s">
        <v>582</v>
      </c>
      <c r="AU137" s="216" t="s">
        <v>82</v>
      </c>
      <c r="AY137" s="18" t="s">
        <v>283</v>
      </c>
      <c r="BE137" s="217">
        <f>IF(N137="základná",J137,0)</f>
        <v>0</v>
      </c>
      <c r="BF137" s="217">
        <f>IF(N137="znížená",J137,0)</f>
        <v>0</v>
      </c>
      <c r="BG137" s="217">
        <f>IF(N137="zákl. prenesená",J137,0)</f>
        <v>0</v>
      </c>
      <c r="BH137" s="217">
        <f>IF(N137="zníž. prenesená",J137,0)</f>
        <v>0</v>
      </c>
      <c r="BI137" s="217">
        <f>IF(N137="nulová",J137,0)</f>
        <v>0</v>
      </c>
      <c r="BJ137" s="18" t="s">
        <v>87</v>
      </c>
      <c r="BK137" s="217">
        <f>ROUND(I137*H137,2)</f>
        <v>0</v>
      </c>
      <c r="BL137" s="18" t="s">
        <v>656</v>
      </c>
      <c r="BM137" s="216" t="s">
        <v>6473</v>
      </c>
    </row>
    <row r="138" s="2" customFormat="1" ht="16.5" customHeight="1">
      <c r="A138" s="37"/>
      <c r="B138" s="168"/>
      <c r="C138" s="204" t="s">
        <v>289</v>
      </c>
      <c r="D138" s="204" t="s">
        <v>285</v>
      </c>
      <c r="E138" s="205" t="s">
        <v>3353</v>
      </c>
      <c r="F138" s="206" t="s">
        <v>3224</v>
      </c>
      <c r="G138" s="207" t="s">
        <v>649</v>
      </c>
      <c r="H138" s="208">
        <v>550</v>
      </c>
      <c r="I138" s="209"/>
      <c r="J138" s="210">
        <f>ROUND(I138*H138,2)</f>
        <v>0</v>
      </c>
      <c r="K138" s="211"/>
      <c r="L138" s="38"/>
      <c r="M138" s="212" t="s">
        <v>1</v>
      </c>
      <c r="N138" s="213" t="s">
        <v>41</v>
      </c>
      <c r="O138" s="81"/>
      <c r="P138" s="214">
        <f>O138*H138</f>
        <v>0</v>
      </c>
      <c r="Q138" s="214">
        <v>0</v>
      </c>
      <c r="R138" s="214">
        <f>Q138*H138</f>
        <v>0</v>
      </c>
      <c r="S138" s="214">
        <v>0</v>
      </c>
      <c r="T138" s="215">
        <f>S138*H138</f>
        <v>0</v>
      </c>
      <c r="U138" s="37"/>
      <c r="V138" s="37"/>
      <c r="W138" s="37"/>
      <c r="X138" s="37"/>
      <c r="Y138" s="37"/>
      <c r="Z138" s="37"/>
      <c r="AA138" s="37"/>
      <c r="AB138" s="37"/>
      <c r="AC138" s="37"/>
      <c r="AD138" s="37"/>
      <c r="AE138" s="37"/>
      <c r="AR138" s="216" t="s">
        <v>656</v>
      </c>
      <c r="AT138" s="216" t="s">
        <v>285</v>
      </c>
      <c r="AU138" s="216" t="s">
        <v>82</v>
      </c>
      <c r="AY138" s="18" t="s">
        <v>283</v>
      </c>
      <c r="BE138" s="217">
        <f>IF(N138="základná",J138,0)</f>
        <v>0</v>
      </c>
      <c r="BF138" s="217">
        <f>IF(N138="znížená",J138,0)</f>
        <v>0</v>
      </c>
      <c r="BG138" s="217">
        <f>IF(N138="zákl. prenesená",J138,0)</f>
        <v>0</v>
      </c>
      <c r="BH138" s="217">
        <f>IF(N138="zníž. prenesená",J138,0)</f>
        <v>0</v>
      </c>
      <c r="BI138" s="217">
        <f>IF(N138="nulová",J138,0)</f>
        <v>0</v>
      </c>
      <c r="BJ138" s="18" t="s">
        <v>87</v>
      </c>
      <c r="BK138" s="217">
        <f>ROUND(I138*H138,2)</f>
        <v>0</v>
      </c>
      <c r="BL138" s="18" t="s">
        <v>656</v>
      </c>
      <c r="BM138" s="216" t="s">
        <v>6474</v>
      </c>
    </row>
    <row r="139" s="2" customFormat="1" ht="16.5" customHeight="1">
      <c r="A139" s="37"/>
      <c r="B139" s="168"/>
      <c r="C139" s="242" t="s">
        <v>306</v>
      </c>
      <c r="D139" s="242" t="s">
        <v>582</v>
      </c>
      <c r="E139" s="243" t="s">
        <v>3359</v>
      </c>
      <c r="F139" s="244" t="s">
        <v>3270</v>
      </c>
      <c r="G139" s="245" t="s">
        <v>649</v>
      </c>
      <c r="H139" s="246">
        <v>300</v>
      </c>
      <c r="I139" s="247"/>
      <c r="J139" s="248">
        <f>ROUND(I139*H139,2)</f>
        <v>0</v>
      </c>
      <c r="K139" s="249"/>
      <c r="L139" s="250"/>
      <c r="M139" s="251" t="s">
        <v>1</v>
      </c>
      <c r="N139" s="252" t="s">
        <v>41</v>
      </c>
      <c r="O139" s="81"/>
      <c r="P139" s="214">
        <f>O139*H139</f>
        <v>0</v>
      </c>
      <c r="Q139" s="214">
        <v>0</v>
      </c>
      <c r="R139" s="214">
        <f>Q139*H139</f>
        <v>0</v>
      </c>
      <c r="S139" s="214">
        <v>0</v>
      </c>
      <c r="T139" s="215">
        <f>S139*H139</f>
        <v>0</v>
      </c>
      <c r="U139" s="37"/>
      <c r="V139" s="37"/>
      <c r="W139" s="37"/>
      <c r="X139" s="37"/>
      <c r="Y139" s="37"/>
      <c r="Z139" s="37"/>
      <c r="AA139" s="37"/>
      <c r="AB139" s="37"/>
      <c r="AC139" s="37"/>
      <c r="AD139" s="37"/>
      <c r="AE139" s="37"/>
      <c r="AR139" s="216" t="s">
        <v>1399</v>
      </c>
      <c r="AT139" s="216" t="s">
        <v>582</v>
      </c>
      <c r="AU139" s="216" t="s">
        <v>82</v>
      </c>
      <c r="AY139" s="18" t="s">
        <v>283</v>
      </c>
      <c r="BE139" s="217">
        <f>IF(N139="základná",J139,0)</f>
        <v>0</v>
      </c>
      <c r="BF139" s="217">
        <f>IF(N139="znížená",J139,0)</f>
        <v>0</v>
      </c>
      <c r="BG139" s="217">
        <f>IF(N139="zákl. prenesená",J139,0)</f>
        <v>0</v>
      </c>
      <c r="BH139" s="217">
        <f>IF(N139="zníž. prenesená",J139,0)</f>
        <v>0</v>
      </c>
      <c r="BI139" s="217">
        <f>IF(N139="nulová",J139,0)</f>
        <v>0</v>
      </c>
      <c r="BJ139" s="18" t="s">
        <v>87</v>
      </c>
      <c r="BK139" s="217">
        <f>ROUND(I139*H139,2)</f>
        <v>0</v>
      </c>
      <c r="BL139" s="18" t="s">
        <v>656</v>
      </c>
      <c r="BM139" s="216" t="s">
        <v>6475</v>
      </c>
    </row>
    <row r="140" s="2" customFormat="1" ht="16.5" customHeight="1">
      <c r="A140" s="37"/>
      <c r="B140" s="168"/>
      <c r="C140" s="242" t="s">
        <v>310</v>
      </c>
      <c r="D140" s="242" t="s">
        <v>582</v>
      </c>
      <c r="E140" s="243" t="s">
        <v>3360</v>
      </c>
      <c r="F140" s="244" t="s">
        <v>3272</v>
      </c>
      <c r="G140" s="245" t="s">
        <v>373</v>
      </c>
      <c r="H140" s="246">
        <v>750</v>
      </c>
      <c r="I140" s="247"/>
      <c r="J140" s="248">
        <f>ROUND(I140*H140,2)</f>
        <v>0</v>
      </c>
      <c r="K140" s="249"/>
      <c r="L140" s="250"/>
      <c r="M140" s="251" t="s">
        <v>1</v>
      </c>
      <c r="N140" s="252" t="s">
        <v>41</v>
      </c>
      <c r="O140" s="81"/>
      <c r="P140" s="214">
        <f>O140*H140</f>
        <v>0</v>
      </c>
      <c r="Q140" s="214">
        <v>0</v>
      </c>
      <c r="R140" s="214">
        <f>Q140*H140</f>
        <v>0</v>
      </c>
      <c r="S140" s="214">
        <v>0</v>
      </c>
      <c r="T140" s="215">
        <f>S140*H140</f>
        <v>0</v>
      </c>
      <c r="U140" s="37"/>
      <c r="V140" s="37"/>
      <c r="W140" s="37"/>
      <c r="X140" s="37"/>
      <c r="Y140" s="37"/>
      <c r="Z140" s="37"/>
      <c r="AA140" s="37"/>
      <c r="AB140" s="37"/>
      <c r="AC140" s="37"/>
      <c r="AD140" s="37"/>
      <c r="AE140" s="37"/>
      <c r="AR140" s="216" t="s">
        <v>1399</v>
      </c>
      <c r="AT140" s="216" t="s">
        <v>582</v>
      </c>
      <c r="AU140" s="216" t="s">
        <v>82</v>
      </c>
      <c r="AY140" s="18" t="s">
        <v>283</v>
      </c>
      <c r="BE140" s="217">
        <f>IF(N140="základná",J140,0)</f>
        <v>0</v>
      </c>
      <c r="BF140" s="217">
        <f>IF(N140="znížená",J140,0)</f>
        <v>0</v>
      </c>
      <c r="BG140" s="217">
        <f>IF(N140="zákl. prenesená",J140,0)</f>
        <v>0</v>
      </c>
      <c r="BH140" s="217">
        <f>IF(N140="zníž. prenesená",J140,0)</f>
        <v>0</v>
      </c>
      <c r="BI140" s="217">
        <f>IF(N140="nulová",J140,0)</f>
        <v>0</v>
      </c>
      <c r="BJ140" s="18" t="s">
        <v>87</v>
      </c>
      <c r="BK140" s="217">
        <f>ROUND(I140*H140,2)</f>
        <v>0</v>
      </c>
      <c r="BL140" s="18" t="s">
        <v>656</v>
      </c>
      <c r="BM140" s="216" t="s">
        <v>6476</v>
      </c>
    </row>
    <row r="141" s="2" customFormat="1" ht="16.5" customHeight="1">
      <c r="A141" s="37"/>
      <c r="B141" s="168"/>
      <c r="C141" s="242" t="s">
        <v>315</v>
      </c>
      <c r="D141" s="242" t="s">
        <v>582</v>
      </c>
      <c r="E141" s="243" t="s">
        <v>3273</v>
      </c>
      <c r="F141" s="244" t="s">
        <v>3274</v>
      </c>
      <c r="G141" s="245" t="s">
        <v>373</v>
      </c>
      <c r="H141" s="246">
        <v>750</v>
      </c>
      <c r="I141" s="247"/>
      <c r="J141" s="248">
        <f>ROUND(I141*H141,2)</f>
        <v>0</v>
      </c>
      <c r="K141" s="249"/>
      <c r="L141" s="250"/>
      <c r="M141" s="251" t="s">
        <v>1</v>
      </c>
      <c r="N141" s="252" t="s">
        <v>41</v>
      </c>
      <c r="O141" s="81"/>
      <c r="P141" s="214">
        <f>O141*H141</f>
        <v>0</v>
      </c>
      <c r="Q141" s="214">
        <v>0</v>
      </c>
      <c r="R141" s="214">
        <f>Q141*H141</f>
        <v>0</v>
      </c>
      <c r="S141" s="214">
        <v>0</v>
      </c>
      <c r="T141" s="215">
        <f>S141*H141</f>
        <v>0</v>
      </c>
      <c r="U141" s="37"/>
      <c r="V141" s="37"/>
      <c r="W141" s="37"/>
      <c r="X141" s="37"/>
      <c r="Y141" s="37"/>
      <c r="Z141" s="37"/>
      <c r="AA141" s="37"/>
      <c r="AB141" s="37"/>
      <c r="AC141" s="37"/>
      <c r="AD141" s="37"/>
      <c r="AE141" s="37"/>
      <c r="AR141" s="216" t="s">
        <v>1399</v>
      </c>
      <c r="AT141" s="216" t="s">
        <v>582</v>
      </c>
      <c r="AU141" s="216" t="s">
        <v>82</v>
      </c>
      <c r="AY141" s="18" t="s">
        <v>283</v>
      </c>
      <c r="BE141" s="217">
        <f>IF(N141="základná",J141,0)</f>
        <v>0</v>
      </c>
      <c r="BF141" s="217">
        <f>IF(N141="znížená",J141,0)</f>
        <v>0</v>
      </c>
      <c r="BG141" s="217">
        <f>IF(N141="zákl. prenesená",J141,0)</f>
        <v>0</v>
      </c>
      <c r="BH141" s="217">
        <f>IF(N141="zníž. prenesená",J141,0)</f>
        <v>0</v>
      </c>
      <c r="BI141" s="217">
        <f>IF(N141="nulová",J141,0)</f>
        <v>0</v>
      </c>
      <c r="BJ141" s="18" t="s">
        <v>87</v>
      </c>
      <c r="BK141" s="217">
        <f>ROUND(I141*H141,2)</f>
        <v>0</v>
      </c>
      <c r="BL141" s="18" t="s">
        <v>656</v>
      </c>
      <c r="BM141" s="216" t="s">
        <v>6477</v>
      </c>
    </row>
    <row r="142" s="2" customFormat="1" ht="16.5" customHeight="1">
      <c r="A142" s="37"/>
      <c r="B142" s="168"/>
      <c r="C142" s="204" t="s">
        <v>319</v>
      </c>
      <c r="D142" s="204" t="s">
        <v>285</v>
      </c>
      <c r="E142" s="205" t="s">
        <v>3364</v>
      </c>
      <c r="F142" s="206" t="s">
        <v>3224</v>
      </c>
      <c r="G142" s="207" t="s">
        <v>373</v>
      </c>
      <c r="H142" s="208">
        <v>750</v>
      </c>
      <c r="I142" s="209"/>
      <c r="J142" s="210">
        <f>ROUND(I142*H142,2)</f>
        <v>0</v>
      </c>
      <c r="K142" s="211"/>
      <c r="L142" s="38"/>
      <c r="M142" s="212" t="s">
        <v>1</v>
      </c>
      <c r="N142" s="213" t="s">
        <v>41</v>
      </c>
      <c r="O142" s="81"/>
      <c r="P142" s="214">
        <f>O142*H142</f>
        <v>0</v>
      </c>
      <c r="Q142" s="214">
        <v>0</v>
      </c>
      <c r="R142" s="214">
        <f>Q142*H142</f>
        <v>0</v>
      </c>
      <c r="S142" s="214">
        <v>0</v>
      </c>
      <c r="T142" s="215">
        <f>S142*H142</f>
        <v>0</v>
      </c>
      <c r="U142" s="37"/>
      <c r="V142" s="37"/>
      <c r="W142" s="37"/>
      <c r="X142" s="37"/>
      <c r="Y142" s="37"/>
      <c r="Z142" s="37"/>
      <c r="AA142" s="37"/>
      <c r="AB142" s="37"/>
      <c r="AC142" s="37"/>
      <c r="AD142" s="37"/>
      <c r="AE142" s="37"/>
      <c r="AR142" s="216" t="s">
        <v>656</v>
      </c>
      <c r="AT142" s="216" t="s">
        <v>285</v>
      </c>
      <c r="AU142" s="216" t="s">
        <v>82</v>
      </c>
      <c r="AY142" s="18" t="s">
        <v>283</v>
      </c>
      <c r="BE142" s="217">
        <f>IF(N142="základná",J142,0)</f>
        <v>0</v>
      </c>
      <c r="BF142" s="217">
        <f>IF(N142="znížená",J142,0)</f>
        <v>0</v>
      </c>
      <c r="BG142" s="217">
        <f>IF(N142="zákl. prenesená",J142,0)</f>
        <v>0</v>
      </c>
      <c r="BH142" s="217">
        <f>IF(N142="zníž. prenesená",J142,0)</f>
        <v>0</v>
      </c>
      <c r="BI142" s="217">
        <f>IF(N142="nulová",J142,0)</f>
        <v>0</v>
      </c>
      <c r="BJ142" s="18" t="s">
        <v>87</v>
      </c>
      <c r="BK142" s="217">
        <f>ROUND(I142*H142,2)</f>
        <v>0</v>
      </c>
      <c r="BL142" s="18" t="s">
        <v>656</v>
      </c>
      <c r="BM142" s="216" t="s">
        <v>6478</v>
      </c>
    </row>
    <row r="143" s="2" customFormat="1" ht="16.5" customHeight="1">
      <c r="A143" s="37"/>
      <c r="B143" s="168"/>
      <c r="C143" s="242" t="s">
        <v>323</v>
      </c>
      <c r="D143" s="242" t="s">
        <v>582</v>
      </c>
      <c r="E143" s="243" t="s">
        <v>6479</v>
      </c>
      <c r="F143" s="244" t="s">
        <v>3282</v>
      </c>
      <c r="G143" s="245" t="s">
        <v>373</v>
      </c>
      <c r="H143" s="246">
        <v>550</v>
      </c>
      <c r="I143" s="247"/>
      <c r="J143" s="248">
        <f>ROUND(I143*H143,2)</f>
        <v>0</v>
      </c>
      <c r="K143" s="249"/>
      <c r="L143" s="250"/>
      <c r="M143" s="251" t="s">
        <v>1</v>
      </c>
      <c r="N143" s="252" t="s">
        <v>41</v>
      </c>
      <c r="O143" s="81"/>
      <c r="P143" s="214">
        <f>O143*H143</f>
        <v>0</v>
      </c>
      <c r="Q143" s="214">
        <v>0</v>
      </c>
      <c r="R143" s="214">
        <f>Q143*H143</f>
        <v>0</v>
      </c>
      <c r="S143" s="214">
        <v>0</v>
      </c>
      <c r="T143" s="215">
        <f>S143*H143</f>
        <v>0</v>
      </c>
      <c r="U143" s="37"/>
      <c r="V143" s="37"/>
      <c r="W143" s="37"/>
      <c r="X143" s="37"/>
      <c r="Y143" s="37"/>
      <c r="Z143" s="37"/>
      <c r="AA143" s="37"/>
      <c r="AB143" s="37"/>
      <c r="AC143" s="37"/>
      <c r="AD143" s="37"/>
      <c r="AE143" s="37"/>
      <c r="AR143" s="216" t="s">
        <v>1399</v>
      </c>
      <c r="AT143" s="216" t="s">
        <v>582</v>
      </c>
      <c r="AU143" s="216" t="s">
        <v>82</v>
      </c>
      <c r="AY143" s="18" t="s">
        <v>283</v>
      </c>
      <c r="BE143" s="217">
        <f>IF(N143="základná",J143,0)</f>
        <v>0</v>
      </c>
      <c r="BF143" s="217">
        <f>IF(N143="znížená",J143,0)</f>
        <v>0</v>
      </c>
      <c r="BG143" s="217">
        <f>IF(N143="zákl. prenesená",J143,0)</f>
        <v>0</v>
      </c>
      <c r="BH143" s="217">
        <f>IF(N143="zníž. prenesená",J143,0)</f>
        <v>0</v>
      </c>
      <c r="BI143" s="217">
        <f>IF(N143="nulová",J143,0)</f>
        <v>0</v>
      </c>
      <c r="BJ143" s="18" t="s">
        <v>87</v>
      </c>
      <c r="BK143" s="217">
        <f>ROUND(I143*H143,2)</f>
        <v>0</v>
      </c>
      <c r="BL143" s="18" t="s">
        <v>656</v>
      </c>
      <c r="BM143" s="216" t="s">
        <v>6480</v>
      </c>
    </row>
    <row r="144" s="2" customFormat="1" ht="16.5" customHeight="1">
      <c r="A144" s="37"/>
      <c r="B144" s="168"/>
      <c r="C144" s="242" t="s">
        <v>327</v>
      </c>
      <c r="D144" s="242" t="s">
        <v>582</v>
      </c>
      <c r="E144" s="243" t="s">
        <v>3285</v>
      </c>
      <c r="F144" s="244" t="s">
        <v>3286</v>
      </c>
      <c r="G144" s="245" t="s">
        <v>373</v>
      </c>
      <c r="H144" s="246">
        <v>350</v>
      </c>
      <c r="I144" s="247"/>
      <c r="J144" s="248">
        <f>ROUND(I144*H144,2)</f>
        <v>0</v>
      </c>
      <c r="K144" s="249"/>
      <c r="L144" s="250"/>
      <c r="M144" s="251" t="s">
        <v>1</v>
      </c>
      <c r="N144" s="252" t="s">
        <v>41</v>
      </c>
      <c r="O144" s="81"/>
      <c r="P144" s="214">
        <f>O144*H144</f>
        <v>0</v>
      </c>
      <c r="Q144" s="214">
        <v>0</v>
      </c>
      <c r="R144" s="214">
        <f>Q144*H144</f>
        <v>0</v>
      </c>
      <c r="S144" s="214">
        <v>0</v>
      </c>
      <c r="T144" s="215">
        <f>S144*H144</f>
        <v>0</v>
      </c>
      <c r="U144" s="37"/>
      <c r="V144" s="37"/>
      <c r="W144" s="37"/>
      <c r="X144" s="37"/>
      <c r="Y144" s="37"/>
      <c r="Z144" s="37"/>
      <c r="AA144" s="37"/>
      <c r="AB144" s="37"/>
      <c r="AC144" s="37"/>
      <c r="AD144" s="37"/>
      <c r="AE144" s="37"/>
      <c r="AR144" s="216" t="s">
        <v>1399</v>
      </c>
      <c r="AT144" s="216" t="s">
        <v>582</v>
      </c>
      <c r="AU144" s="216" t="s">
        <v>82</v>
      </c>
      <c r="AY144" s="18" t="s">
        <v>283</v>
      </c>
      <c r="BE144" s="217">
        <f>IF(N144="základná",J144,0)</f>
        <v>0</v>
      </c>
      <c r="BF144" s="217">
        <f>IF(N144="znížená",J144,0)</f>
        <v>0</v>
      </c>
      <c r="BG144" s="217">
        <f>IF(N144="zákl. prenesená",J144,0)</f>
        <v>0</v>
      </c>
      <c r="BH144" s="217">
        <f>IF(N144="zníž. prenesená",J144,0)</f>
        <v>0</v>
      </c>
      <c r="BI144" s="217">
        <f>IF(N144="nulová",J144,0)</f>
        <v>0</v>
      </c>
      <c r="BJ144" s="18" t="s">
        <v>87</v>
      </c>
      <c r="BK144" s="217">
        <f>ROUND(I144*H144,2)</f>
        <v>0</v>
      </c>
      <c r="BL144" s="18" t="s">
        <v>656</v>
      </c>
      <c r="BM144" s="216" t="s">
        <v>6481</v>
      </c>
    </row>
    <row r="145" s="2" customFormat="1" ht="24.15" customHeight="1">
      <c r="A145" s="37"/>
      <c r="B145" s="168"/>
      <c r="C145" s="242" t="s">
        <v>332</v>
      </c>
      <c r="D145" s="242" t="s">
        <v>582</v>
      </c>
      <c r="E145" s="243" t="s">
        <v>3290</v>
      </c>
      <c r="F145" s="244" t="s">
        <v>3363</v>
      </c>
      <c r="G145" s="245" t="s">
        <v>373</v>
      </c>
      <c r="H145" s="246">
        <v>350</v>
      </c>
      <c r="I145" s="247"/>
      <c r="J145" s="248">
        <f>ROUND(I145*H145,2)</f>
        <v>0</v>
      </c>
      <c r="K145" s="249"/>
      <c r="L145" s="250"/>
      <c r="M145" s="251" t="s">
        <v>1</v>
      </c>
      <c r="N145" s="252" t="s">
        <v>41</v>
      </c>
      <c r="O145" s="81"/>
      <c r="P145" s="214">
        <f>O145*H145</f>
        <v>0</v>
      </c>
      <c r="Q145" s="214">
        <v>0</v>
      </c>
      <c r="R145" s="214">
        <f>Q145*H145</f>
        <v>0</v>
      </c>
      <c r="S145" s="214">
        <v>0</v>
      </c>
      <c r="T145" s="215">
        <f>S145*H145</f>
        <v>0</v>
      </c>
      <c r="U145" s="37"/>
      <c r="V145" s="37"/>
      <c r="W145" s="37"/>
      <c r="X145" s="37"/>
      <c r="Y145" s="37"/>
      <c r="Z145" s="37"/>
      <c r="AA145" s="37"/>
      <c r="AB145" s="37"/>
      <c r="AC145" s="37"/>
      <c r="AD145" s="37"/>
      <c r="AE145" s="37"/>
      <c r="AR145" s="216" t="s">
        <v>1399</v>
      </c>
      <c r="AT145" s="216" t="s">
        <v>582</v>
      </c>
      <c r="AU145" s="216" t="s">
        <v>82</v>
      </c>
      <c r="AY145" s="18" t="s">
        <v>283</v>
      </c>
      <c r="BE145" s="217">
        <f>IF(N145="základná",J145,0)</f>
        <v>0</v>
      </c>
      <c r="BF145" s="217">
        <f>IF(N145="znížená",J145,0)</f>
        <v>0</v>
      </c>
      <c r="BG145" s="217">
        <f>IF(N145="zákl. prenesená",J145,0)</f>
        <v>0</v>
      </c>
      <c r="BH145" s="217">
        <f>IF(N145="zníž. prenesená",J145,0)</f>
        <v>0</v>
      </c>
      <c r="BI145" s="217">
        <f>IF(N145="nulová",J145,0)</f>
        <v>0</v>
      </c>
      <c r="BJ145" s="18" t="s">
        <v>87</v>
      </c>
      <c r="BK145" s="217">
        <f>ROUND(I145*H145,2)</f>
        <v>0</v>
      </c>
      <c r="BL145" s="18" t="s">
        <v>656</v>
      </c>
      <c r="BM145" s="216" t="s">
        <v>6482</v>
      </c>
    </row>
    <row r="146" s="2" customFormat="1" ht="24.15" customHeight="1">
      <c r="A146" s="37"/>
      <c r="B146" s="168"/>
      <c r="C146" s="204" t="s">
        <v>337</v>
      </c>
      <c r="D146" s="204" t="s">
        <v>285</v>
      </c>
      <c r="E146" s="205" t="s">
        <v>3361</v>
      </c>
      <c r="F146" s="206" t="s">
        <v>3224</v>
      </c>
      <c r="G146" s="207" t="s">
        <v>373</v>
      </c>
      <c r="H146" s="208">
        <v>350</v>
      </c>
      <c r="I146" s="209"/>
      <c r="J146" s="210">
        <f>ROUND(I146*H146,2)</f>
        <v>0</v>
      </c>
      <c r="K146" s="211"/>
      <c r="L146" s="38"/>
      <c r="M146" s="212" t="s">
        <v>1</v>
      </c>
      <c r="N146" s="213" t="s">
        <v>41</v>
      </c>
      <c r="O146" s="81"/>
      <c r="P146" s="214">
        <f>O146*H146</f>
        <v>0</v>
      </c>
      <c r="Q146" s="214">
        <v>0</v>
      </c>
      <c r="R146" s="214">
        <f>Q146*H146</f>
        <v>0</v>
      </c>
      <c r="S146" s="214">
        <v>0</v>
      </c>
      <c r="T146" s="215">
        <f>S146*H146</f>
        <v>0</v>
      </c>
      <c r="U146" s="37"/>
      <c r="V146" s="37"/>
      <c r="W146" s="37"/>
      <c r="X146" s="37"/>
      <c r="Y146" s="37"/>
      <c r="Z146" s="37"/>
      <c r="AA146" s="37"/>
      <c r="AB146" s="37"/>
      <c r="AC146" s="37"/>
      <c r="AD146" s="37"/>
      <c r="AE146" s="37"/>
      <c r="AR146" s="216" t="s">
        <v>656</v>
      </c>
      <c r="AT146" s="216" t="s">
        <v>285</v>
      </c>
      <c r="AU146" s="216" t="s">
        <v>82</v>
      </c>
      <c r="AY146" s="18" t="s">
        <v>283</v>
      </c>
      <c r="BE146" s="217">
        <f>IF(N146="základná",J146,0)</f>
        <v>0</v>
      </c>
      <c r="BF146" s="217">
        <f>IF(N146="znížená",J146,0)</f>
        <v>0</v>
      </c>
      <c r="BG146" s="217">
        <f>IF(N146="zákl. prenesená",J146,0)</f>
        <v>0</v>
      </c>
      <c r="BH146" s="217">
        <f>IF(N146="zníž. prenesená",J146,0)</f>
        <v>0</v>
      </c>
      <c r="BI146" s="217">
        <f>IF(N146="nulová",J146,0)</f>
        <v>0</v>
      </c>
      <c r="BJ146" s="18" t="s">
        <v>87</v>
      </c>
      <c r="BK146" s="217">
        <f>ROUND(I146*H146,2)</f>
        <v>0</v>
      </c>
      <c r="BL146" s="18" t="s">
        <v>656</v>
      </c>
      <c r="BM146" s="216" t="s">
        <v>6483</v>
      </c>
    </row>
    <row r="147" s="2" customFormat="1" ht="16.5" customHeight="1">
      <c r="A147" s="37"/>
      <c r="B147" s="168"/>
      <c r="C147" s="242" t="s">
        <v>341</v>
      </c>
      <c r="D147" s="242" t="s">
        <v>582</v>
      </c>
      <c r="E147" s="243" t="s">
        <v>6484</v>
      </c>
      <c r="F147" s="244" t="s">
        <v>3292</v>
      </c>
      <c r="G147" s="245" t="s">
        <v>373</v>
      </c>
      <c r="H147" s="246">
        <v>83</v>
      </c>
      <c r="I147" s="247"/>
      <c r="J147" s="248">
        <f>ROUND(I147*H147,2)</f>
        <v>0</v>
      </c>
      <c r="K147" s="249"/>
      <c r="L147" s="250"/>
      <c r="M147" s="251" t="s">
        <v>1</v>
      </c>
      <c r="N147" s="252" t="s">
        <v>41</v>
      </c>
      <c r="O147" s="81"/>
      <c r="P147" s="214">
        <f>O147*H147</f>
        <v>0</v>
      </c>
      <c r="Q147" s="214">
        <v>0</v>
      </c>
      <c r="R147" s="214">
        <f>Q147*H147</f>
        <v>0</v>
      </c>
      <c r="S147" s="214">
        <v>0</v>
      </c>
      <c r="T147" s="215">
        <f>S147*H147</f>
        <v>0</v>
      </c>
      <c r="U147" s="37"/>
      <c r="V147" s="37"/>
      <c r="W147" s="37"/>
      <c r="X147" s="37"/>
      <c r="Y147" s="37"/>
      <c r="Z147" s="37"/>
      <c r="AA147" s="37"/>
      <c r="AB147" s="37"/>
      <c r="AC147" s="37"/>
      <c r="AD147" s="37"/>
      <c r="AE147" s="37"/>
      <c r="AR147" s="216" t="s">
        <v>1399</v>
      </c>
      <c r="AT147" s="216" t="s">
        <v>582</v>
      </c>
      <c r="AU147" s="216" t="s">
        <v>82</v>
      </c>
      <c r="AY147" s="18" t="s">
        <v>283</v>
      </c>
      <c r="BE147" s="217">
        <f>IF(N147="základná",J147,0)</f>
        <v>0</v>
      </c>
      <c r="BF147" s="217">
        <f>IF(N147="znížená",J147,0)</f>
        <v>0</v>
      </c>
      <c r="BG147" s="217">
        <f>IF(N147="zákl. prenesená",J147,0)</f>
        <v>0</v>
      </c>
      <c r="BH147" s="217">
        <f>IF(N147="zníž. prenesená",J147,0)</f>
        <v>0</v>
      </c>
      <c r="BI147" s="217">
        <f>IF(N147="nulová",J147,0)</f>
        <v>0</v>
      </c>
      <c r="BJ147" s="18" t="s">
        <v>87</v>
      </c>
      <c r="BK147" s="217">
        <f>ROUND(I147*H147,2)</f>
        <v>0</v>
      </c>
      <c r="BL147" s="18" t="s">
        <v>656</v>
      </c>
      <c r="BM147" s="216" t="s">
        <v>6485</v>
      </c>
    </row>
    <row r="148" s="2" customFormat="1" ht="16.5" customHeight="1">
      <c r="A148" s="37"/>
      <c r="B148" s="168"/>
      <c r="C148" s="242" t="s">
        <v>347</v>
      </c>
      <c r="D148" s="242" t="s">
        <v>582</v>
      </c>
      <c r="E148" s="243" t="s">
        <v>3293</v>
      </c>
      <c r="F148" s="244" t="s">
        <v>3294</v>
      </c>
      <c r="G148" s="245" t="s">
        <v>373</v>
      </c>
      <c r="H148" s="246">
        <v>83</v>
      </c>
      <c r="I148" s="247"/>
      <c r="J148" s="248">
        <f>ROUND(I148*H148,2)</f>
        <v>0</v>
      </c>
      <c r="K148" s="249"/>
      <c r="L148" s="250"/>
      <c r="M148" s="251" t="s">
        <v>1</v>
      </c>
      <c r="N148" s="252" t="s">
        <v>41</v>
      </c>
      <c r="O148" s="81"/>
      <c r="P148" s="214">
        <f>O148*H148</f>
        <v>0</v>
      </c>
      <c r="Q148" s="214">
        <v>0</v>
      </c>
      <c r="R148" s="214">
        <f>Q148*H148</f>
        <v>0</v>
      </c>
      <c r="S148" s="214">
        <v>0</v>
      </c>
      <c r="T148" s="215">
        <f>S148*H148</f>
        <v>0</v>
      </c>
      <c r="U148" s="37"/>
      <c r="V148" s="37"/>
      <c r="W148" s="37"/>
      <c r="X148" s="37"/>
      <c r="Y148" s="37"/>
      <c r="Z148" s="37"/>
      <c r="AA148" s="37"/>
      <c r="AB148" s="37"/>
      <c r="AC148" s="37"/>
      <c r="AD148" s="37"/>
      <c r="AE148" s="37"/>
      <c r="AR148" s="216" t="s">
        <v>1399</v>
      </c>
      <c r="AT148" s="216" t="s">
        <v>582</v>
      </c>
      <c r="AU148" s="216" t="s">
        <v>82</v>
      </c>
      <c r="AY148" s="18" t="s">
        <v>283</v>
      </c>
      <c r="BE148" s="217">
        <f>IF(N148="základná",J148,0)</f>
        <v>0</v>
      </c>
      <c r="BF148" s="217">
        <f>IF(N148="znížená",J148,0)</f>
        <v>0</v>
      </c>
      <c r="BG148" s="217">
        <f>IF(N148="zákl. prenesená",J148,0)</f>
        <v>0</v>
      </c>
      <c r="BH148" s="217">
        <f>IF(N148="zníž. prenesená",J148,0)</f>
        <v>0</v>
      </c>
      <c r="BI148" s="217">
        <f>IF(N148="nulová",J148,0)</f>
        <v>0</v>
      </c>
      <c r="BJ148" s="18" t="s">
        <v>87</v>
      </c>
      <c r="BK148" s="217">
        <f>ROUND(I148*H148,2)</f>
        <v>0</v>
      </c>
      <c r="BL148" s="18" t="s">
        <v>656</v>
      </c>
      <c r="BM148" s="216" t="s">
        <v>6486</v>
      </c>
    </row>
    <row r="149" s="2" customFormat="1" ht="16.5" customHeight="1">
      <c r="A149" s="37"/>
      <c r="B149" s="168"/>
      <c r="C149" s="242" t="s">
        <v>352</v>
      </c>
      <c r="D149" s="242" t="s">
        <v>582</v>
      </c>
      <c r="E149" s="243" t="s">
        <v>3366</v>
      </c>
      <c r="F149" s="244" t="s">
        <v>3298</v>
      </c>
      <c r="G149" s="245" t="s">
        <v>373</v>
      </c>
      <c r="H149" s="246">
        <v>83</v>
      </c>
      <c r="I149" s="247"/>
      <c r="J149" s="248">
        <f>ROUND(I149*H149,2)</f>
        <v>0</v>
      </c>
      <c r="K149" s="249"/>
      <c r="L149" s="250"/>
      <c r="M149" s="251" t="s">
        <v>1</v>
      </c>
      <c r="N149" s="252" t="s">
        <v>41</v>
      </c>
      <c r="O149" s="81"/>
      <c r="P149" s="214">
        <f>O149*H149</f>
        <v>0</v>
      </c>
      <c r="Q149" s="214">
        <v>0</v>
      </c>
      <c r="R149" s="214">
        <f>Q149*H149</f>
        <v>0</v>
      </c>
      <c r="S149" s="214">
        <v>0</v>
      </c>
      <c r="T149" s="215">
        <f>S149*H149</f>
        <v>0</v>
      </c>
      <c r="U149" s="37"/>
      <c r="V149" s="37"/>
      <c r="W149" s="37"/>
      <c r="X149" s="37"/>
      <c r="Y149" s="37"/>
      <c r="Z149" s="37"/>
      <c r="AA149" s="37"/>
      <c r="AB149" s="37"/>
      <c r="AC149" s="37"/>
      <c r="AD149" s="37"/>
      <c r="AE149" s="37"/>
      <c r="AR149" s="216" t="s">
        <v>1399</v>
      </c>
      <c r="AT149" s="216" t="s">
        <v>582</v>
      </c>
      <c r="AU149" s="216" t="s">
        <v>82</v>
      </c>
      <c r="AY149" s="18" t="s">
        <v>283</v>
      </c>
      <c r="BE149" s="217">
        <f>IF(N149="základná",J149,0)</f>
        <v>0</v>
      </c>
      <c r="BF149" s="217">
        <f>IF(N149="znížená",J149,0)</f>
        <v>0</v>
      </c>
      <c r="BG149" s="217">
        <f>IF(N149="zákl. prenesená",J149,0)</f>
        <v>0</v>
      </c>
      <c r="BH149" s="217">
        <f>IF(N149="zníž. prenesená",J149,0)</f>
        <v>0</v>
      </c>
      <c r="BI149" s="217">
        <f>IF(N149="nulová",J149,0)</f>
        <v>0</v>
      </c>
      <c r="BJ149" s="18" t="s">
        <v>87</v>
      </c>
      <c r="BK149" s="217">
        <f>ROUND(I149*H149,2)</f>
        <v>0</v>
      </c>
      <c r="BL149" s="18" t="s">
        <v>656</v>
      </c>
      <c r="BM149" s="216" t="s">
        <v>6487</v>
      </c>
    </row>
    <row r="150" s="2" customFormat="1" ht="16.5" customHeight="1">
      <c r="A150" s="37"/>
      <c r="B150" s="168"/>
      <c r="C150" s="242" t="s">
        <v>358</v>
      </c>
      <c r="D150" s="242" t="s">
        <v>582</v>
      </c>
      <c r="E150" s="243" t="s">
        <v>3367</v>
      </c>
      <c r="F150" s="244" t="s">
        <v>3300</v>
      </c>
      <c r="G150" s="245" t="s">
        <v>373</v>
      </c>
      <c r="H150" s="246">
        <v>83</v>
      </c>
      <c r="I150" s="247"/>
      <c r="J150" s="248">
        <f>ROUND(I150*H150,2)</f>
        <v>0</v>
      </c>
      <c r="K150" s="249"/>
      <c r="L150" s="250"/>
      <c r="M150" s="251" t="s">
        <v>1</v>
      </c>
      <c r="N150" s="252" t="s">
        <v>41</v>
      </c>
      <c r="O150" s="81"/>
      <c r="P150" s="214">
        <f>O150*H150</f>
        <v>0</v>
      </c>
      <c r="Q150" s="214">
        <v>0</v>
      </c>
      <c r="R150" s="214">
        <f>Q150*H150</f>
        <v>0</v>
      </c>
      <c r="S150" s="214">
        <v>0</v>
      </c>
      <c r="T150" s="215">
        <f>S150*H150</f>
        <v>0</v>
      </c>
      <c r="U150" s="37"/>
      <c r="V150" s="37"/>
      <c r="W150" s="37"/>
      <c r="X150" s="37"/>
      <c r="Y150" s="37"/>
      <c r="Z150" s="37"/>
      <c r="AA150" s="37"/>
      <c r="AB150" s="37"/>
      <c r="AC150" s="37"/>
      <c r="AD150" s="37"/>
      <c r="AE150" s="37"/>
      <c r="AR150" s="216" t="s">
        <v>1399</v>
      </c>
      <c r="AT150" s="216" t="s">
        <v>582</v>
      </c>
      <c r="AU150" s="216" t="s">
        <v>82</v>
      </c>
      <c r="AY150" s="18" t="s">
        <v>283</v>
      </c>
      <c r="BE150" s="217">
        <f>IF(N150="základná",J150,0)</f>
        <v>0</v>
      </c>
      <c r="BF150" s="217">
        <f>IF(N150="znížená",J150,0)</f>
        <v>0</v>
      </c>
      <c r="BG150" s="217">
        <f>IF(N150="zákl. prenesená",J150,0)</f>
        <v>0</v>
      </c>
      <c r="BH150" s="217">
        <f>IF(N150="zníž. prenesená",J150,0)</f>
        <v>0</v>
      </c>
      <c r="BI150" s="217">
        <f>IF(N150="nulová",J150,0)</f>
        <v>0</v>
      </c>
      <c r="BJ150" s="18" t="s">
        <v>87</v>
      </c>
      <c r="BK150" s="217">
        <f>ROUND(I150*H150,2)</f>
        <v>0</v>
      </c>
      <c r="BL150" s="18" t="s">
        <v>656</v>
      </c>
      <c r="BM150" s="216" t="s">
        <v>6488</v>
      </c>
    </row>
    <row r="151" s="2" customFormat="1" ht="16.5" customHeight="1">
      <c r="A151" s="37"/>
      <c r="B151" s="168"/>
      <c r="C151" s="242" t="s">
        <v>364</v>
      </c>
      <c r="D151" s="242" t="s">
        <v>582</v>
      </c>
      <c r="E151" s="243" t="s">
        <v>3368</v>
      </c>
      <c r="F151" s="244" t="s">
        <v>3369</v>
      </c>
      <c r="G151" s="245" t="s">
        <v>373</v>
      </c>
      <c r="H151" s="246">
        <v>83</v>
      </c>
      <c r="I151" s="247"/>
      <c r="J151" s="248">
        <f>ROUND(I151*H151,2)</f>
        <v>0</v>
      </c>
      <c r="K151" s="249"/>
      <c r="L151" s="250"/>
      <c r="M151" s="251" t="s">
        <v>1</v>
      </c>
      <c r="N151" s="252" t="s">
        <v>41</v>
      </c>
      <c r="O151" s="81"/>
      <c r="P151" s="214">
        <f>O151*H151</f>
        <v>0</v>
      </c>
      <c r="Q151" s="214">
        <v>0</v>
      </c>
      <c r="R151" s="214">
        <f>Q151*H151</f>
        <v>0</v>
      </c>
      <c r="S151" s="214">
        <v>0</v>
      </c>
      <c r="T151" s="215">
        <f>S151*H151</f>
        <v>0</v>
      </c>
      <c r="U151" s="37"/>
      <c r="V151" s="37"/>
      <c r="W151" s="37"/>
      <c r="X151" s="37"/>
      <c r="Y151" s="37"/>
      <c r="Z151" s="37"/>
      <c r="AA151" s="37"/>
      <c r="AB151" s="37"/>
      <c r="AC151" s="37"/>
      <c r="AD151" s="37"/>
      <c r="AE151" s="37"/>
      <c r="AR151" s="216" t="s">
        <v>1399</v>
      </c>
      <c r="AT151" s="216" t="s">
        <v>582</v>
      </c>
      <c r="AU151" s="216" t="s">
        <v>82</v>
      </c>
      <c r="AY151" s="18" t="s">
        <v>283</v>
      </c>
      <c r="BE151" s="217">
        <f>IF(N151="základná",J151,0)</f>
        <v>0</v>
      </c>
      <c r="BF151" s="217">
        <f>IF(N151="znížená",J151,0)</f>
        <v>0</v>
      </c>
      <c r="BG151" s="217">
        <f>IF(N151="zákl. prenesená",J151,0)</f>
        <v>0</v>
      </c>
      <c r="BH151" s="217">
        <f>IF(N151="zníž. prenesená",J151,0)</f>
        <v>0</v>
      </c>
      <c r="BI151" s="217">
        <f>IF(N151="nulová",J151,0)</f>
        <v>0</v>
      </c>
      <c r="BJ151" s="18" t="s">
        <v>87</v>
      </c>
      <c r="BK151" s="217">
        <f>ROUND(I151*H151,2)</f>
        <v>0</v>
      </c>
      <c r="BL151" s="18" t="s">
        <v>656</v>
      </c>
      <c r="BM151" s="216" t="s">
        <v>6489</v>
      </c>
    </row>
    <row r="152" s="2" customFormat="1" ht="16.5" customHeight="1">
      <c r="A152" s="37"/>
      <c r="B152" s="168"/>
      <c r="C152" s="242" t="s">
        <v>370</v>
      </c>
      <c r="D152" s="242" t="s">
        <v>582</v>
      </c>
      <c r="E152" s="243" t="s">
        <v>6490</v>
      </c>
      <c r="F152" s="244" t="s">
        <v>6491</v>
      </c>
      <c r="G152" s="245" t="s">
        <v>2121</v>
      </c>
      <c r="H152" s="246">
        <v>16</v>
      </c>
      <c r="I152" s="247"/>
      <c r="J152" s="248">
        <f>ROUND(I152*H152,2)</f>
        <v>0</v>
      </c>
      <c r="K152" s="249"/>
      <c r="L152" s="250"/>
      <c r="M152" s="251" t="s">
        <v>1</v>
      </c>
      <c r="N152" s="252" t="s">
        <v>41</v>
      </c>
      <c r="O152" s="81"/>
      <c r="P152" s="214">
        <f>O152*H152</f>
        <v>0</v>
      </c>
      <c r="Q152" s="214">
        <v>0</v>
      </c>
      <c r="R152" s="214">
        <f>Q152*H152</f>
        <v>0</v>
      </c>
      <c r="S152" s="214">
        <v>0</v>
      </c>
      <c r="T152" s="215">
        <f>S152*H152</f>
        <v>0</v>
      </c>
      <c r="U152" s="37"/>
      <c r="V152" s="37"/>
      <c r="W152" s="37"/>
      <c r="X152" s="37"/>
      <c r="Y152" s="37"/>
      <c r="Z152" s="37"/>
      <c r="AA152" s="37"/>
      <c r="AB152" s="37"/>
      <c r="AC152" s="37"/>
      <c r="AD152" s="37"/>
      <c r="AE152" s="37"/>
      <c r="AR152" s="216" t="s">
        <v>1399</v>
      </c>
      <c r="AT152" s="216" t="s">
        <v>582</v>
      </c>
      <c r="AU152" s="216" t="s">
        <v>82</v>
      </c>
      <c r="AY152" s="18" t="s">
        <v>283</v>
      </c>
      <c r="BE152" s="217">
        <f>IF(N152="základná",J152,0)</f>
        <v>0</v>
      </c>
      <c r="BF152" s="217">
        <f>IF(N152="znížená",J152,0)</f>
        <v>0</v>
      </c>
      <c r="BG152" s="217">
        <f>IF(N152="zákl. prenesená",J152,0)</f>
        <v>0</v>
      </c>
      <c r="BH152" s="217">
        <f>IF(N152="zníž. prenesená",J152,0)</f>
        <v>0</v>
      </c>
      <c r="BI152" s="217">
        <f>IF(N152="nulová",J152,0)</f>
        <v>0</v>
      </c>
      <c r="BJ152" s="18" t="s">
        <v>87</v>
      </c>
      <c r="BK152" s="217">
        <f>ROUND(I152*H152,2)</f>
        <v>0</v>
      </c>
      <c r="BL152" s="18" t="s">
        <v>656</v>
      </c>
      <c r="BM152" s="216" t="s">
        <v>6492</v>
      </c>
    </row>
    <row r="153" s="2" customFormat="1" ht="16.5" customHeight="1">
      <c r="A153" s="37"/>
      <c r="B153" s="168"/>
      <c r="C153" s="242" t="s">
        <v>376</v>
      </c>
      <c r="D153" s="242" t="s">
        <v>582</v>
      </c>
      <c r="E153" s="243" t="s">
        <v>3370</v>
      </c>
      <c r="F153" s="244" t="s">
        <v>3304</v>
      </c>
      <c r="G153" s="245" t="s">
        <v>373</v>
      </c>
      <c r="H153" s="246">
        <v>0.5</v>
      </c>
      <c r="I153" s="247"/>
      <c r="J153" s="248">
        <f>ROUND(I153*H153,2)</f>
        <v>0</v>
      </c>
      <c r="K153" s="249"/>
      <c r="L153" s="250"/>
      <c r="M153" s="251" t="s">
        <v>1</v>
      </c>
      <c r="N153" s="252" t="s">
        <v>41</v>
      </c>
      <c r="O153" s="81"/>
      <c r="P153" s="214">
        <f>O153*H153</f>
        <v>0</v>
      </c>
      <c r="Q153" s="214">
        <v>0</v>
      </c>
      <c r="R153" s="214">
        <f>Q153*H153</f>
        <v>0</v>
      </c>
      <c r="S153" s="214">
        <v>0</v>
      </c>
      <c r="T153" s="215">
        <f>S153*H153</f>
        <v>0</v>
      </c>
      <c r="U153" s="37"/>
      <c r="V153" s="37"/>
      <c r="W153" s="37"/>
      <c r="X153" s="37"/>
      <c r="Y153" s="37"/>
      <c r="Z153" s="37"/>
      <c r="AA153" s="37"/>
      <c r="AB153" s="37"/>
      <c r="AC153" s="37"/>
      <c r="AD153" s="37"/>
      <c r="AE153" s="37"/>
      <c r="AR153" s="216" t="s">
        <v>1399</v>
      </c>
      <c r="AT153" s="216" t="s">
        <v>582</v>
      </c>
      <c r="AU153" s="216" t="s">
        <v>82</v>
      </c>
      <c r="AY153" s="18" t="s">
        <v>283</v>
      </c>
      <c r="BE153" s="217">
        <f>IF(N153="základná",J153,0)</f>
        <v>0</v>
      </c>
      <c r="BF153" s="217">
        <f>IF(N153="znížená",J153,0)</f>
        <v>0</v>
      </c>
      <c r="BG153" s="217">
        <f>IF(N153="zákl. prenesená",J153,0)</f>
        <v>0</v>
      </c>
      <c r="BH153" s="217">
        <f>IF(N153="zníž. prenesená",J153,0)</f>
        <v>0</v>
      </c>
      <c r="BI153" s="217">
        <f>IF(N153="nulová",J153,0)</f>
        <v>0</v>
      </c>
      <c r="BJ153" s="18" t="s">
        <v>87</v>
      </c>
      <c r="BK153" s="217">
        <f>ROUND(I153*H153,2)</f>
        <v>0</v>
      </c>
      <c r="BL153" s="18" t="s">
        <v>656</v>
      </c>
      <c r="BM153" s="216" t="s">
        <v>6493</v>
      </c>
    </row>
    <row r="154" s="2" customFormat="1" ht="24.15" customHeight="1">
      <c r="A154" s="37"/>
      <c r="B154" s="168"/>
      <c r="C154" s="242" t="s">
        <v>7</v>
      </c>
      <c r="D154" s="242" t="s">
        <v>582</v>
      </c>
      <c r="E154" s="243" t="s">
        <v>3371</v>
      </c>
      <c r="F154" s="244" t="s">
        <v>3306</v>
      </c>
      <c r="G154" s="245" t="s">
        <v>979</v>
      </c>
      <c r="H154" s="263"/>
      <c r="I154" s="247"/>
      <c r="J154" s="248">
        <f>ROUND(I154*H154,2)</f>
        <v>0</v>
      </c>
      <c r="K154" s="249"/>
      <c r="L154" s="250"/>
      <c r="M154" s="251" t="s">
        <v>1</v>
      </c>
      <c r="N154" s="252" t="s">
        <v>41</v>
      </c>
      <c r="O154" s="81"/>
      <c r="P154" s="214">
        <f>O154*H154</f>
        <v>0</v>
      </c>
      <c r="Q154" s="214">
        <v>0</v>
      </c>
      <c r="R154" s="214">
        <f>Q154*H154</f>
        <v>0</v>
      </c>
      <c r="S154" s="214">
        <v>0</v>
      </c>
      <c r="T154" s="215">
        <f>S154*H154</f>
        <v>0</v>
      </c>
      <c r="U154" s="37"/>
      <c r="V154" s="37"/>
      <c r="W154" s="37"/>
      <c r="X154" s="37"/>
      <c r="Y154" s="37"/>
      <c r="Z154" s="37"/>
      <c r="AA154" s="37"/>
      <c r="AB154" s="37"/>
      <c r="AC154" s="37"/>
      <c r="AD154" s="37"/>
      <c r="AE154" s="37"/>
      <c r="AR154" s="216" t="s">
        <v>1399</v>
      </c>
      <c r="AT154" s="216" t="s">
        <v>582</v>
      </c>
      <c r="AU154" s="216" t="s">
        <v>82</v>
      </c>
      <c r="AY154" s="18" t="s">
        <v>283</v>
      </c>
      <c r="BE154" s="217">
        <f>IF(N154="základná",J154,0)</f>
        <v>0</v>
      </c>
      <c r="BF154" s="217">
        <f>IF(N154="znížená",J154,0)</f>
        <v>0</v>
      </c>
      <c r="BG154" s="217">
        <f>IF(N154="zákl. prenesená",J154,0)</f>
        <v>0</v>
      </c>
      <c r="BH154" s="217">
        <f>IF(N154="zníž. prenesená",J154,0)</f>
        <v>0</v>
      </c>
      <c r="BI154" s="217">
        <f>IF(N154="nulová",J154,0)</f>
        <v>0</v>
      </c>
      <c r="BJ154" s="18" t="s">
        <v>87</v>
      </c>
      <c r="BK154" s="217">
        <f>ROUND(I154*H154,2)</f>
        <v>0</v>
      </c>
      <c r="BL154" s="18" t="s">
        <v>656</v>
      </c>
      <c r="BM154" s="216" t="s">
        <v>6494</v>
      </c>
    </row>
    <row r="155" s="12" customFormat="1" ht="25.92" customHeight="1">
      <c r="A155" s="12"/>
      <c r="B155" s="191"/>
      <c r="C155" s="12"/>
      <c r="D155" s="192" t="s">
        <v>74</v>
      </c>
      <c r="E155" s="193" t="s">
        <v>3334</v>
      </c>
      <c r="F155" s="193" t="s">
        <v>3335</v>
      </c>
      <c r="G155" s="12"/>
      <c r="H155" s="12"/>
      <c r="I155" s="194"/>
      <c r="J155" s="195">
        <f>BK155</f>
        <v>0</v>
      </c>
      <c r="K155" s="12"/>
      <c r="L155" s="191"/>
      <c r="M155" s="196"/>
      <c r="N155" s="197"/>
      <c r="O155" s="197"/>
      <c r="P155" s="198">
        <f>SUM(P156:P196)</f>
        <v>0</v>
      </c>
      <c r="Q155" s="197"/>
      <c r="R155" s="198">
        <f>SUM(R156:R196)</f>
        <v>0</v>
      </c>
      <c r="S155" s="197"/>
      <c r="T155" s="199">
        <f>SUM(T156:T196)</f>
        <v>0</v>
      </c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R155" s="192" t="s">
        <v>82</v>
      </c>
      <c r="AT155" s="200" t="s">
        <v>74</v>
      </c>
      <c r="AU155" s="200" t="s">
        <v>75</v>
      </c>
      <c r="AY155" s="192" t="s">
        <v>283</v>
      </c>
      <c r="BK155" s="201">
        <f>SUM(BK156:BK196)</f>
        <v>0</v>
      </c>
    </row>
    <row r="156" s="2" customFormat="1" ht="16.5" customHeight="1">
      <c r="A156" s="37"/>
      <c r="B156" s="168"/>
      <c r="C156" s="242" t="s">
        <v>386</v>
      </c>
      <c r="D156" s="242" t="s">
        <v>582</v>
      </c>
      <c r="E156" s="243" t="s">
        <v>5025</v>
      </c>
      <c r="F156" s="244" t="s">
        <v>5026</v>
      </c>
      <c r="G156" s="245" t="s">
        <v>373</v>
      </c>
      <c r="H156" s="246">
        <v>1</v>
      </c>
      <c r="I156" s="247"/>
      <c r="J156" s="248">
        <f>ROUND(I156*H156,2)</f>
        <v>0</v>
      </c>
      <c r="K156" s="249"/>
      <c r="L156" s="250"/>
      <c r="M156" s="251" t="s">
        <v>1</v>
      </c>
      <c r="N156" s="252" t="s">
        <v>41</v>
      </c>
      <c r="O156" s="81"/>
      <c r="P156" s="214">
        <f>O156*H156</f>
        <v>0</v>
      </c>
      <c r="Q156" s="214">
        <v>0</v>
      </c>
      <c r="R156" s="214">
        <f>Q156*H156</f>
        <v>0</v>
      </c>
      <c r="S156" s="214">
        <v>0</v>
      </c>
      <c r="T156" s="215">
        <f>S156*H156</f>
        <v>0</v>
      </c>
      <c r="U156" s="37"/>
      <c r="V156" s="37"/>
      <c r="W156" s="37"/>
      <c r="X156" s="37"/>
      <c r="Y156" s="37"/>
      <c r="Z156" s="37"/>
      <c r="AA156" s="37"/>
      <c r="AB156" s="37"/>
      <c r="AC156" s="37"/>
      <c r="AD156" s="37"/>
      <c r="AE156" s="37"/>
      <c r="AR156" s="216" t="s">
        <v>1399</v>
      </c>
      <c r="AT156" s="216" t="s">
        <v>582</v>
      </c>
      <c r="AU156" s="216" t="s">
        <v>82</v>
      </c>
      <c r="AY156" s="18" t="s">
        <v>283</v>
      </c>
      <c r="BE156" s="217">
        <f>IF(N156="základná",J156,0)</f>
        <v>0</v>
      </c>
      <c r="BF156" s="217">
        <f>IF(N156="znížená",J156,0)</f>
        <v>0</v>
      </c>
      <c r="BG156" s="217">
        <f>IF(N156="zákl. prenesená",J156,0)</f>
        <v>0</v>
      </c>
      <c r="BH156" s="217">
        <f>IF(N156="zníž. prenesená",J156,0)</f>
        <v>0</v>
      </c>
      <c r="BI156" s="217">
        <f>IF(N156="nulová",J156,0)</f>
        <v>0</v>
      </c>
      <c r="BJ156" s="18" t="s">
        <v>87</v>
      </c>
      <c r="BK156" s="217">
        <f>ROUND(I156*H156,2)</f>
        <v>0</v>
      </c>
      <c r="BL156" s="18" t="s">
        <v>656</v>
      </c>
      <c r="BM156" s="216" t="s">
        <v>6495</v>
      </c>
    </row>
    <row r="157" s="2" customFormat="1" ht="24.15" customHeight="1">
      <c r="A157" s="37"/>
      <c r="B157" s="168"/>
      <c r="C157" s="204" t="s">
        <v>395</v>
      </c>
      <c r="D157" s="204" t="s">
        <v>285</v>
      </c>
      <c r="E157" s="205" t="s">
        <v>6496</v>
      </c>
      <c r="F157" s="206" t="s">
        <v>3224</v>
      </c>
      <c r="G157" s="207" t="s">
        <v>373</v>
      </c>
      <c r="H157" s="208">
        <v>1</v>
      </c>
      <c r="I157" s="209"/>
      <c r="J157" s="210">
        <f>ROUND(I157*H157,2)</f>
        <v>0</v>
      </c>
      <c r="K157" s="211"/>
      <c r="L157" s="38"/>
      <c r="M157" s="212" t="s">
        <v>1</v>
      </c>
      <c r="N157" s="213" t="s">
        <v>41</v>
      </c>
      <c r="O157" s="81"/>
      <c r="P157" s="214">
        <f>O157*H157</f>
        <v>0</v>
      </c>
      <c r="Q157" s="214">
        <v>0</v>
      </c>
      <c r="R157" s="214">
        <f>Q157*H157</f>
        <v>0</v>
      </c>
      <c r="S157" s="214">
        <v>0</v>
      </c>
      <c r="T157" s="215">
        <f>S157*H157</f>
        <v>0</v>
      </c>
      <c r="U157" s="37"/>
      <c r="V157" s="37"/>
      <c r="W157" s="37"/>
      <c r="X157" s="37"/>
      <c r="Y157" s="37"/>
      <c r="Z157" s="37"/>
      <c r="AA157" s="37"/>
      <c r="AB157" s="37"/>
      <c r="AC157" s="37"/>
      <c r="AD157" s="37"/>
      <c r="AE157" s="37"/>
      <c r="AR157" s="216" t="s">
        <v>656</v>
      </c>
      <c r="AT157" s="216" t="s">
        <v>285</v>
      </c>
      <c r="AU157" s="216" t="s">
        <v>82</v>
      </c>
      <c r="AY157" s="18" t="s">
        <v>283</v>
      </c>
      <c r="BE157" s="217">
        <f>IF(N157="základná",J157,0)</f>
        <v>0</v>
      </c>
      <c r="BF157" s="217">
        <f>IF(N157="znížená",J157,0)</f>
        <v>0</v>
      </c>
      <c r="BG157" s="217">
        <f>IF(N157="zákl. prenesená",J157,0)</f>
        <v>0</v>
      </c>
      <c r="BH157" s="217">
        <f>IF(N157="zníž. prenesená",J157,0)</f>
        <v>0</v>
      </c>
      <c r="BI157" s="217">
        <f>IF(N157="nulová",J157,0)</f>
        <v>0</v>
      </c>
      <c r="BJ157" s="18" t="s">
        <v>87</v>
      </c>
      <c r="BK157" s="217">
        <f>ROUND(I157*H157,2)</f>
        <v>0</v>
      </c>
      <c r="BL157" s="18" t="s">
        <v>656</v>
      </c>
      <c r="BM157" s="216" t="s">
        <v>6497</v>
      </c>
    </row>
    <row r="158" s="2" customFormat="1" ht="16.5" customHeight="1">
      <c r="A158" s="37"/>
      <c r="B158" s="168"/>
      <c r="C158" s="242" t="s">
        <v>400</v>
      </c>
      <c r="D158" s="242" t="s">
        <v>582</v>
      </c>
      <c r="E158" s="243" t="s">
        <v>5030</v>
      </c>
      <c r="F158" s="244" t="s">
        <v>5031</v>
      </c>
      <c r="G158" s="245" t="s">
        <v>373</v>
      </c>
      <c r="H158" s="246">
        <v>1</v>
      </c>
      <c r="I158" s="247"/>
      <c r="J158" s="248">
        <f>ROUND(I158*H158,2)</f>
        <v>0</v>
      </c>
      <c r="K158" s="249"/>
      <c r="L158" s="250"/>
      <c r="M158" s="251" t="s">
        <v>1</v>
      </c>
      <c r="N158" s="252" t="s">
        <v>41</v>
      </c>
      <c r="O158" s="81"/>
      <c r="P158" s="214">
        <f>O158*H158</f>
        <v>0</v>
      </c>
      <c r="Q158" s="214">
        <v>0</v>
      </c>
      <c r="R158" s="214">
        <f>Q158*H158</f>
        <v>0</v>
      </c>
      <c r="S158" s="214">
        <v>0</v>
      </c>
      <c r="T158" s="215">
        <f>S158*H158</f>
        <v>0</v>
      </c>
      <c r="U158" s="37"/>
      <c r="V158" s="37"/>
      <c r="W158" s="37"/>
      <c r="X158" s="37"/>
      <c r="Y158" s="37"/>
      <c r="Z158" s="37"/>
      <c r="AA158" s="37"/>
      <c r="AB158" s="37"/>
      <c r="AC158" s="37"/>
      <c r="AD158" s="37"/>
      <c r="AE158" s="37"/>
      <c r="AR158" s="216" t="s">
        <v>1399</v>
      </c>
      <c r="AT158" s="216" t="s">
        <v>582</v>
      </c>
      <c r="AU158" s="216" t="s">
        <v>82</v>
      </c>
      <c r="AY158" s="18" t="s">
        <v>283</v>
      </c>
      <c r="BE158" s="217">
        <f>IF(N158="základná",J158,0)</f>
        <v>0</v>
      </c>
      <c r="BF158" s="217">
        <f>IF(N158="znížená",J158,0)</f>
        <v>0</v>
      </c>
      <c r="BG158" s="217">
        <f>IF(N158="zákl. prenesená",J158,0)</f>
        <v>0</v>
      </c>
      <c r="BH158" s="217">
        <f>IF(N158="zníž. prenesená",J158,0)</f>
        <v>0</v>
      </c>
      <c r="BI158" s="217">
        <f>IF(N158="nulová",J158,0)</f>
        <v>0</v>
      </c>
      <c r="BJ158" s="18" t="s">
        <v>87</v>
      </c>
      <c r="BK158" s="217">
        <f>ROUND(I158*H158,2)</f>
        <v>0</v>
      </c>
      <c r="BL158" s="18" t="s">
        <v>656</v>
      </c>
      <c r="BM158" s="216" t="s">
        <v>6498</v>
      </c>
    </row>
    <row r="159" s="2" customFormat="1" ht="24.15" customHeight="1">
      <c r="A159" s="37"/>
      <c r="B159" s="168"/>
      <c r="C159" s="204" t="s">
        <v>408</v>
      </c>
      <c r="D159" s="204" t="s">
        <v>285</v>
      </c>
      <c r="E159" s="205" t="s">
        <v>6496</v>
      </c>
      <c r="F159" s="206" t="s">
        <v>3224</v>
      </c>
      <c r="G159" s="207" t="s">
        <v>373</v>
      </c>
      <c r="H159" s="208">
        <v>1</v>
      </c>
      <c r="I159" s="209"/>
      <c r="J159" s="210">
        <f>ROUND(I159*H159,2)</f>
        <v>0</v>
      </c>
      <c r="K159" s="211"/>
      <c r="L159" s="38"/>
      <c r="M159" s="212" t="s">
        <v>1</v>
      </c>
      <c r="N159" s="213" t="s">
        <v>41</v>
      </c>
      <c r="O159" s="81"/>
      <c r="P159" s="214">
        <f>O159*H159</f>
        <v>0</v>
      </c>
      <c r="Q159" s="214">
        <v>0</v>
      </c>
      <c r="R159" s="214">
        <f>Q159*H159</f>
        <v>0</v>
      </c>
      <c r="S159" s="214">
        <v>0</v>
      </c>
      <c r="T159" s="215">
        <f>S159*H159</f>
        <v>0</v>
      </c>
      <c r="U159" s="37"/>
      <c r="V159" s="37"/>
      <c r="W159" s="37"/>
      <c r="X159" s="37"/>
      <c r="Y159" s="37"/>
      <c r="Z159" s="37"/>
      <c r="AA159" s="37"/>
      <c r="AB159" s="37"/>
      <c r="AC159" s="37"/>
      <c r="AD159" s="37"/>
      <c r="AE159" s="37"/>
      <c r="AR159" s="216" t="s">
        <v>656</v>
      </c>
      <c r="AT159" s="216" t="s">
        <v>285</v>
      </c>
      <c r="AU159" s="216" t="s">
        <v>82</v>
      </c>
      <c r="AY159" s="18" t="s">
        <v>283</v>
      </c>
      <c r="BE159" s="217">
        <f>IF(N159="základná",J159,0)</f>
        <v>0</v>
      </c>
      <c r="BF159" s="217">
        <f>IF(N159="znížená",J159,0)</f>
        <v>0</v>
      </c>
      <c r="BG159" s="217">
        <f>IF(N159="zákl. prenesená",J159,0)</f>
        <v>0</v>
      </c>
      <c r="BH159" s="217">
        <f>IF(N159="zníž. prenesená",J159,0)</f>
        <v>0</v>
      </c>
      <c r="BI159" s="217">
        <f>IF(N159="nulová",J159,0)</f>
        <v>0</v>
      </c>
      <c r="BJ159" s="18" t="s">
        <v>87</v>
      </c>
      <c r="BK159" s="217">
        <f>ROUND(I159*H159,2)</f>
        <v>0</v>
      </c>
      <c r="BL159" s="18" t="s">
        <v>656</v>
      </c>
      <c r="BM159" s="216" t="s">
        <v>6499</v>
      </c>
    </row>
    <row r="160" s="2" customFormat="1" ht="16.5" customHeight="1">
      <c r="A160" s="37"/>
      <c r="B160" s="168"/>
      <c r="C160" s="242" t="s">
        <v>418</v>
      </c>
      <c r="D160" s="242" t="s">
        <v>582</v>
      </c>
      <c r="E160" s="243" t="s">
        <v>5045</v>
      </c>
      <c r="F160" s="244" t="s">
        <v>5046</v>
      </c>
      <c r="G160" s="245" t="s">
        <v>373</v>
      </c>
      <c r="H160" s="246">
        <v>1</v>
      </c>
      <c r="I160" s="247"/>
      <c r="J160" s="248">
        <f>ROUND(I160*H160,2)</f>
        <v>0</v>
      </c>
      <c r="K160" s="249"/>
      <c r="L160" s="250"/>
      <c r="M160" s="251" t="s">
        <v>1</v>
      </c>
      <c r="N160" s="252" t="s">
        <v>41</v>
      </c>
      <c r="O160" s="81"/>
      <c r="P160" s="214">
        <f>O160*H160</f>
        <v>0</v>
      </c>
      <c r="Q160" s="214">
        <v>0</v>
      </c>
      <c r="R160" s="214">
        <f>Q160*H160</f>
        <v>0</v>
      </c>
      <c r="S160" s="214">
        <v>0</v>
      </c>
      <c r="T160" s="215">
        <f>S160*H160</f>
        <v>0</v>
      </c>
      <c r="U160" s="37"/>
      <c r="V160" s="37"/>
      <c r="W160" s="37"/>
      <c r="X160" s="37"/>
      <c r="Y160" s="37"/>
      <c r="Z160" s="37"/>
      <c r="AA160" s="37"/>
      <c r="AB160" s="37"/>
      <c r="AC160" s="37"/>
      <c r="AD160" s="37"/>
      <c r="AE160" s="37"/>
      <c r="AR160" s="216" t="s">
        <v>1399</v>
      </c>
      <c r="AT160" s="216" t="s">
        <v>582</v>
      </c>
      <c r="AU160" s="216" t="s">
        <v>82</v>
      </c>
      <c r="AY160" s="18" t="s">
        <v>283</v>
      </c>
      <c r="BE160" s="217">
        <f>IF(N160="základná",J160,0)</f>
        <v>0</v>
      </c>
      <c r="BF160" s="217">
        <f>IF(N160="znížená",J160,0)</f>
        <v>0</v>
      </c>
      <c r="BG160" s="217">
        <f>IF(N160="zákl. prenesená",J160,0)</f>
        <v>0</v>
      </c>
      <c r="BH160" s="217">
        <f>IF(N160="zníž. prenesená",J160,0)</f>
        <v>0</v>
      </c>
      <c r="BI160" s="217">
        <f>IF(N160="nulová",J160,0)</f>
        <v>0</v>
      </c>
      <c r="BJ160" s="18" t="s">
        <v>87</v>
      </c>
      <c r="BK160" s="217">
        <f>ROUND(I160*H160,2)</f>
        <v>0</v>
      </c>
      <c r="BL160" s="18" t="s">
        <v>656</v>
      </c>
      <c r="BM160" s="216" t="s">
        <v>6500</v>
      </c>
    </row>
    <row r="161" s="2" customFormat="1" ht="24.15" customHeight="1">
      <c r="A161" s="37"/>
      <c r="B161" s="168"/>
      <c r="C161" s="204" t="s">
        <v>428</v>
      </c>
      <c r="D161" s="204" t="s">
        <v>285</v>
      </c>
      <c r="E161" s="205" t="s">
        <v>6501</v>
      </c>
      <c r="F161" s="206" t="s">
        <v>3224</v>
      </c>
      <c r="G161" s="207" t="s">
        <v>373</v>
      </c>
      <c r="H161" s="208">
        <v>1</v>
      </c>
      <c r="I161" s="209"/>
      <c r="J161" s="210">
        <f>ROUND(I161*H161,2)</f>
        <v>0</v>
      </c>
      <c r="K161" s="211"/>
      <c r="L161" s="38"/>
      <c r="M161" s="212" t="s">
        <v>1</v>
      </c>
      <c r="N161" s="213" t="s">
        <v>41</v>
      </c>
      <c r="O161" s="81"/>
      <c r="P161" s="214">
        <f>O161*H161</f>
        <v>0</v>
      </c>
      <c r="Q161" s="214">
        <v>0</v>
      </c>
      <c r="R161" s="214">
        <f>Q161*H161</f>
        <v>0</v>
      </c>
      <c r="S161" s="214">
        <v>0</v>
      </c>
      <c r="T161" s="215">
        <f>S161*H161</f>
        <v>0</v>
      </c>
      <c r="U161" s="37"/>
      <c r="V161" s="37"/>
      <c r="W161" s="37"/>
      <c r="X161" s="37"/>
      <c r="Y161" s="37"/>
      <c r="Z161" s="37"/>
      <c r="AA161" s="37"/>
      <c r="AB161" s="37"/>
      <c r="AC161" s="37"/>
      <c r="AD161" s="37"/>
      <c r="AE161" s="37"/>
      <c r="AR161" s="216" t="s">
        <v>656</v>
      </c>
      <c r="AT161" s="216" t="s">
        <v>285</v>
      </c>
      <c r="AU161" s="216" t="s">
        <v>82</v>
      </c>
      <c r="AY161" s="18" t="s">
        <v>283</v>
      </c>
      <c r="BE161" s="217">
        <f>IF(N161="základná",J161,0)</f>
        <v>0</v>
      </c>
      <c r="BF161" s="217">
        <f>IF(N161="znížená",J161,0)</f>
        <v>0</v>
      </c>
      <c r="BG161" s="217">
        <f>IF(N161="zákl. prenesená",J161,0)</f>
        <v>0</v>
      </c>
      <c r="BH161" s="217">
        <f>IF(N161="zníž. prenesená",J161,0)</f>
        <v>0</v>
      </c>
      <c r="BI161" s="217">
        <f>IF(N161="nulová",J161,0)</f>
        <v>0</v>
      </c>
      <c r="BJ161" s="18" t="s">
        <v>87</v>
      </c>
      <c r="BK161" s="217">
        <f>ROUND(I161*H161,2)</f>
        <v>0</v>
      </c>
      <c r="BL161" s="18" t="s">
        <v>656</v>
      </c>
      <c r="BM161" s="216" t="s">
        <v>6502</v>
      </c>
    </row>
    <row r="162" s="2" customFormat="1" ht="24.15" customHeight="1">
      <c r="A162" s="37"/>
      <c r="B162" s="168"/>
      <c r="C162" s="242" t="s">
        <v>438</v>
      </c>
      <c r="D162" s="242" t="s">
        <v>582</v>
      </c>
      <c r="E162" s="243" t="s">
        <v>5050</v>
      </c>
      <c r="F162" s="244" t="s">
        <v>5051</v>
      </c>
      <c r="G162" s="245" t="s">
        <v>373</v>
      </c>
      <c r="H162" s="246">
        <v>1</v>
      </c>
      <c r="I162" s="247"/>
      <c r="J162" s="248">
        <f>ROUND(I162*H162,2)</f>
        <v>0</v>
      </c>
      <c r="K162" s="249"/>
      <c r="L162" s="250"/>
      <c r="M162" s="251" t="s">
        <v>1</v>
      </c>
      <c r="N162" s="252" t="s">
        <v>41</v>
      </c>
      <c r="O162" s="81"/>
      <c r="P162" s="214">
        <f>O162*H162</f>
        <v>0</v>
      </c>
      <c r="Q162" s="214">
        <v>0</v>
      </c>
      <c r="R162" s="214">
        <f>Q162*H162</f>
        <v>0</v>
      </c>
      <c r="S162" s="214">
        <v>0</v>
      </c>
      <c r="T162" s="215">
        <f>S162*H162</f>
        <v>0</v>
      </c>
      <c r="U162" s="37"/>
      <c r="V162" s="37"/>
      <c r="W162" s="37"/>
      <c r="X162" s="37"/>
      <c r="Y162" s="37"/>
      <c r="Z162" s="37"/>
      <c r="AA162" s="37"/>
      <c r="AB162" s="37"/>
      <c r="AC162" s="37"/>
      <c r="AD162" s="37"/>
      <c r="AE162" s="37"/>
      <c r="AR162" s="216" t="s">
        <v>1399</v>
      </c>
      <c r="AT162" s="216" t="s">
        <v>582</v>
      </c>
      <c r="AU162" s="216" t="s">
        <v>82</v>
      </c>
      <c r="AY162" s="18" t="s">
        <v>283</v>
      </c>
      <c r="BE162" s="217">
        <f>IF(N162="základná",J162,0)</f>
        <v>0</v>
      </c>
      <c r="BF162" s="217">
        <f>IF(N162="znížená",J162,0)</f>
        <v>0</v>
      </c>
      <c r="BG162" s="217">
        <f>IF(N162="zákl. prenesená",J162,0)</f>
        <v>0</v>
      </c>
      <c r="BH162" s="217">
        <f>IF(N162="zníž. prenesená",J162,0)</f>
        <v>0</v>
      </c>
      <c r="BI162" s="217">
        <f>IF(N162="nulová",J162,0)</f>
        <v>0</v>
      </c>
      <c r="BJ162" s="18" t="s">
        <v>87</v>
      </c>
      <c r="BK162" s="217">
        <f>ROUND(I162*H162,2)</f>
        <v>0</v>
      </c>
      <c r="BL162" s="18" t="s">
        <v>656</v>
      </c>
      <c r="BM162" s="216" t="s">
        <v>6503</v>
      </c>
    </row>
    <row r="163" s="2" customFormat="1" ht="24.15" customHeight="1">
      <c r="A163" s="37"/>
      <c r="B163" s="168"/>
      <c r="C163" s="204" t="s">
        <v>442</v>
      </c>
      <c r="D163" s="204" t="s">
        <v>285</v>
      </c>
      <c r="E163" s="205" t="s">
        <v>6504</v>
      </c>
      <c r="F163" s="206" t="s">
        <v>3224</v>
      </c>
      <c r="G163" s="207" t="s">
        <v>373</v>
      </c>
      <c r="H163" s="208">
        <v>1</v>
      </c>
      <c r="I163" s="209"/>
      <c r="J163" s="210">
        <f>ROUND(I163*H163,2)</f>
        <v>0</v>
      </c>
      <c r="K163" s="211"/>
      <c r="L163" s="38"/>
      <c r="M163" s="212" t="s">
        <v>1</v>
      </c>
      <c r="N163" s="213" t="s">
        <v>41</v>
      </c>
      <c r="O163" s="81"/>
      <c r="P163" s="214">
        <f>O163*H163</f>
        <v>0</v>
      </c>
      <c r="Q163" s="214">
        <v>0</v>
      </c>
      <c r="R163" s="214">
        <f>Q163*H163</f>
        <v>0</v>
      </c>
      <c r="S163" s="214">
        <v>0</v>
      </c>
      <c r="T163" s="215">
        <f>S163*H163</f>
        <v>0</v>
      </c>
      <c r="U163" s="37"/>
      <c r="V163" s="37"/>
      <c r="W163" s="37"/>
      <c r="X163" s="37"/>
      <c r="Y163" s="37"/>
      <c r="Z163" s="37"/>
      <c r="AA163" s="37"/>
      <c r="AB163" s="37"/>
      <c r="AC163" s="37"/>
      <c r="AD163" s="37"/>
      <c r="AE163" s="37"/>
      <c r="AR163" s="216" t="s">
        <v>656</v>
      </c>
      <c r="AT163" s="216" t="s">
        <v>285</v>
      </c>
      <c r="AU163" s="216" t="s">
        <v>82</v>
      </c>
      <c r="AY163" s="18" t="s">
        <v>283</v>
      </c>
      <c r="BE163" s="217">
        <f>IF(N163="základná",J163,0)</f>
        <v>0</v>
      </c>
      <c r="BF163" s="217">
        <f>IF(N163="znížená",J163,0)</f>
        <v>0</v>
      </c>
      <c r="BG163" s="217">
        <f>IF(N163="zákl. prenesená",J163,0)</f>
        <v>0</v>
      </c>
      <c r="BH163" s="217">
        <f>IF(N163="zníž. prenesená",J163,0)</f>
        <v>0</v>
      </c>
      <c r="BI163" s="217">
        <f>IF(N163="nulová",J163,0)</f>
        <v>0</v>
      </c>
      <c r="BJ163" s="18" t="s">
        <v>87</v>
      </c>
      <c r="BK163" s="217">
        <f>ROUND(I163*H163,2)</f>
        <v>0</v>
      </c>
      <c r="BL163" s="18" t="s">
        <v>656</v>
      </c>
      <c r="BM163" s="216" t="s">
        <v>6505</v>
      </c>
    </row>
    <row r="164" s="2" customFormat="1" ht="16.5" customHeight="1">
      <c r="A164" s="37"/>
      <c r="B164" s="168"/>
      <c r="C164" s="242" t="s">
        <v>447</v>
      </c>
      <c r="D164" s="242" t="s">
        <v>582</v>
      </c>
      <c r="E164" s="243" t="s">
        <v>5055</v>
      </c>
      <c r="F164" s="244" t="s">
        <v>5056</v>
      </c>
      <c r="G164" s="245" t="s">
        <v>373</v>
      </c>
      <c r="H164" s="246">
        <v>2</v>
      </c>
      <c r="I164" s="247"/>
      <c r="J164" s="248">
        <f>ROUND(I164*H164,2)</f>
        <v>0</v>
      </c>
      <c r="K164" s="249"/>
      <c r="L164" s="250"/>
      <c r="M164" s="251" t="s">
        <v>1</v>
      </c>
      <c r="N164" s="252" t="s">
        <v>41</v>
      </c>
      <c r="O164" s="81"/>
      <c r="P164" s="214">
        <f>O164*H164</f>
        <v>0</v>
      </c>
      <c r="Q164" s="214">
        <v>0</v>
      </c>
      <c r="R164" s="214">
        <f>Q164*H164</f>
        <v>0</v>
      </c>
      <c r="S164" s="214">
        <v>0</v>
      </c>
      <c r="T164" s="215">
        <f>S164*H164</f>
        <v>0</v>
      </c>
      <c r="U164" s="37"/>
      <c r="V164" s="37"/>
      <c r="W164" s="37"/>
      <c r="X164" s="37"/>
      <c r="Y164" s="37"/>
      <c r="Z164" s="37"/>
      <c r="AA164" s="37"/>
      <c r="AB164" s="37"/>
      <c r="AC164" s="37"/>
      <c r="AD164" s="37"/>
      <c r="AE164" s="37"/>
      <c r="AR164" s="216" t="s">
        <v>1399</v>
      </c>
      <c r="AT164" s="216" t="s">
        <v>582</v>
      </c>
      <c r="AU164" s="216" t="s">
        <v>82</v>
      </c>
      <c r="AY164" s="18" t="s">
        <v>283</v>
      </c>
      <c r="BE164" s="217">
        <f>IF(N164="základná",J164,0)</f>
        <v>0</v>
      </c>
      <c r="BF164" s="217">
        <f>IF(N164="znížená",J164,0)</f>
        <v>0</v>
      </c>
      <c r="BG164" s="217">
        <f>IF(N164="zákl. prenesená",J164,0)</f>
        <v>0</v>
      </c>
      <c r="BH164" s="217">
        <f>IF(N164="zníž. prenesená",J164,0)</f>
        <v>0</v>
      </c>
      <c r="BI164" s="217">
        <f>IF(N164="nulová",J164,0)</f>
        <v>0</v>
      </c>
      <c r="BJ164" s="18" t="s">
        <v>87</v>
      </c>
      <c r="BK164" s="217">
        <f>ROUND(I164*H164,2)</f>
        <v>0</v>
      </c>
      <c r="BL164" s="18" t="s">
        <v>656</v>
      </c>
      <c r="BM164" s="216" t="s">
        <v>6506</v>
      </c>
    </row>
    <row r="165" s="2" customFormat="1" ht="24.15" customHeight="1">
      <c r="A165" s="37"/>
      <c r="B165" s="168"/>
      <c r="C165" s="204" t="s">
        <v>464</v>
      </c>
      <c r="D165" s="204" t="s">
        <v>285</v>
      </c>
      <c r="E165" s="205" t="s">
        <v>6507</v>
      </c>
      <c r="F165" s="206" t="s">
        <v>3224</v>
      </c>
      <c r="G165" s="207" t="s">
        <v>373</v>
      </c>
      <c r="H165" s="208">
        <v>2</v>
      </c>
      <c r="I165" s="209"/>
      <c r="J165" s="210">
        <f>ROUND(I165*H165,2)</f>
        <v>0</v>
      </c>
      <c r="K165" s="211"/>
      <c r="L165" s="38"/>
      <c r="M165" s="212" t="s">
        <v>1</v>
      </c>
      <c r="N165" s="213" t="s">
        <v>41</v>
      </c>
      <c r="O165" s="81"/>
      <c r="P165" s="214">
        <f>O165*H165</f>
        <v>0</v>
      </c>
      <c r="Q165" s="214">
        <v>0</v>
      </c>
      <c r="R165" s="214">
        <f>Q165*H165</f>
        <v>0</v>
      </c>
      <c r="S165" s="214">
        <v>0</v>
      </c>
      <c r="T165" s="215">
        <f>S165*H165</f>
        <v>0</v>
      </c>
      <c r="U165" s="37"/>
      <c r="V165" s="37"/>
      <c r="W165" s="37"/>
      <c r="X165" s="37"/>
      <c r="Y165" s="37"/>
      <c r="Z165" s="37"/>
      <c r="AA165" s="37"/>
      <c r="AB165" s="37"/>
      <c r="AC165" s="37"/>
      <c r="AD165" s="37"/>
      <c r="AE165" s="37"/>
      <c r="AR165" s="216" t="s">
        <v>656</v>
      </c>
      <c r="AT165" s="216" t="s">
        <v>285</v>
      </c>
      <c r="AU165" s="216" t="s">
        <v>82</v>
      </c>
      <c r="AY165" s="18" t="s">
        <v>283</v>
      </c>
      <c r="BE165" s="217">
        <f>IF(N165="základná",J165,0)</f>
        <v>0</v>
      </c>
      <c r="BF165" s="217">
        <f>IF(N165="znížená",J165,0)</f>
        <v>0</v>
      </c>
      <c r="BG165" s="217">
        <f>IF(N165="zákl. prenesená",J165,0)</f>
        <v>0</v>
      </c>
      <c r="BH165" s="217">
        <f>IF(N165="zníž. prenesená",J165,0)</f>
        <v>0</v>
      </c>
      <c r="BI165" s="217">
        <f>IF(N165="nulová",J165,0)</f>
        <v>0</v>
      </c>
      <c r="BJ165" s="18" t="s">
        <v>87</v>
      </c>
      <c r="BK165" s="217">
        <f>ROUND(I165*H165,2)</f>
        <v>0</v>
      </c>
      <c r="BL165" s="18" t="s">
        <v>656</v>
      </c>
      <c r="BM165" s="216" t="s">
        <v>6508</v>
      </c>
    </row>
    <row r="166" s="2" customFormat="1" ht="16.5" customHeight="1">
      <c r="A166" s="37"/>
      <c r="B166" s="168"/>
      <c r="C166" s="242" t="s">
        <v>469</v>
      </c>
      <c r="D166" s="242" t="s">
        <v>582</v>
      </c>
      <c r="E166" s="243" t="s">
        <v>5060</v>
      </c>
      <c r="F166" s="244" t="s">
        <v>5061</v>
      </c>
      <c r="G166" s="245" t="s">
        <v>373</v>
      </c>
      <c r="H166" s="246">
        <v>2</v>
      </c>
      <c r="I166" s="247"/>
      <c r="J166" s="248">
        <f>ROUND(I166*H166,2)</f>
        <v>0</v>
      </c>
      <c r="K166" s="249"/>
      <c r="L166" s="250"/>
      <c r="M166" s="251" t="s">
        <v>1</v>
      </c>
      <c r="N166" s="252" t="s">
        <v>41</v>
      </c>
      <c r="O166" s="81"/>
      <c r="P166" s="214">
        <f>O166*H166</f>
        <v>0</v>
      </c>
      <c r="Q166" s="214">
        <v>0</v>
      </c>
      <c r="R166" s="214">
        <f>Q166*H166</f>
        <v>0</v>
      </c>
      <c r="S166" s="214">
        <v>0</v>
      </c>
      <c r="T166" s="215">
        <f>S166*H166</f>
        <v>0</v>
      </c>
      <c r="U166" s="37"/>
      <c r="V166" s="37"/>
      <c r="W166" s="37"/>
      <c r="X166" s="37"/>
      <c r="Y166" s="37"/>
      <c r="Z166" s="37"/>
      <c r="AA166" s="37"/>
      <c r="AB166" s="37"/>
      <c r="AC166" s="37"/>
      <c r="AD166" s="37"/>
      <c r="AE166" s="37"/>
      <c r="AR166" s="216" t="s">
        <v>1399</v>
      </c>
      <c r="AT166" s="216" t="s">
        <v>582</v>
      </c>
      <c r="AU166" s="216" t="s">
        <v>82</v>
      </c>
      <c r="AY166" s="18" t="s">
        <v>283</v>
      </c>
      <c r="BE166" s="217">
        <f>IF(N166="základná",J166,0)</f>
        <v>0</v>
      </c>
      <c r="BF166" s="217">
        <f>IF(N166="znížená",J166,0)</f>
        <v>0</v>
      </c>
      <c r="BG166" s="217">
        <f>IF(N166="zákl. prenesená",J166,0)</f>
        <v>0</v>
      </c>
      <c r="BH166" s="217">
        <f>IF(N166="zníž. prenesená",J166,0)</f>
        <v>0</v>
      </c>
      <c r="BI166" s="217">
        <f>IF(N166="nulová",J166,0)</f>
        <v>0</v>
      </c>
      <c r="BJ166" s="18" t="s">
        <v>87</v>
      </c>
      <c r="BK166" s="217">
        <f>ROUND(I166*H166,2)</f>
        <v>0</v>
      </c>
      <c r="BL166" s="18" t="s">
        <v>656</v>
      </c>
      <c r="BM166" s="216" t="s">
        <v>6509</v>
      </c>
    </row>
    <row r="167" s="2" customFormat="1" ht="24.15" customHeight="1">
      <c r="A167" s="37"/>
      <c r="B167" s="168"/>
      <c r="C167" s="204" t="s">
        <v>473</v>
      </c>
      <c r="D167" s="204" t="s">
        <v>285</v>
      </c>
      <c r="E167" s="205" t="s">
        <v>6510</v>
      </c>
      <c r="F167" s="206" t="s">
        <v>3224</v>
      </c>
      <c r="G167" s="207" t="s">
        <v>373</v>
      </c>
      <c r="H167" s="208">
        <v>2</v>
      </c>
      <c r="I167" s="209"/>
      <c r="J167" s="210">
        <f>ROUND(I167*H167,2)</f>
        <v>0</v>
      </c>
      <c r="K167" s="211"/>
      <c r="L167" s="38"/>
      <c r="M167" s="212" t="s">
        <v>1</v>
      </c>
      <c r="N167" s="213" t="s">
        <v>41</v>
      </c>
      <c r="O167" s="81"/>
      <c r="P167" s="214">
        <f>O167*H167</f>
        <v>0</v>
      </c>
      <c r="Q167" s="214">
        <v>0</v>
      </c>
      <c r="R167" s="214">
        <f>Q167*H167</f>
        <v>0</v>
      </c>
      <c r="S167" s="214">
        <v>0</v>
      </c>
      <c r="T167" s="215">
        <f>S167*H167</f>
        <v>0</v>
      </c>
      <c r="U167" s="37"/>
      <c r="V167" s="37"/>
      <c r="W167" s="37"/>
      <c r="X167" s="37"/>
      <c r="Y167" s="37"/>
      <c r="Z167" s="37"/>
      <c r="AA167" s="37"/>
      <c r="AB167" s="37"/>
      <c r="AC167" s="37"/>
      <c r="AD167" s="37"/>
      <c r="AE167" s="37"/>
      <c r="AR167" s="216" t="s">
        <v>656</v>
      </c>
      <c r="AT167" s="216" t="s">
        <v>285</v>
      </c>
      <c r="AU167" s="216" t="s">
        <v>82</v>
      </c>
      <c r="AY167" s="18" t="s">
        <v>283</v>
      </c>
      <c r="BE167" s="217">
        <f>IF(N167="základná",J167,0)</f>
        <v>0</v>
      </c>
      <c r="BF167" s="217">
        <f>IF(N167="znížená",J167,0)</f>
        <v>0</v>
      </c>
      <c r="BG167" s="217">
        <f>IF(N167="zákl. prenesená",J167,0)</f>
        <v>0</v>
      </c>
      <c r="BH167" s="217">
        <f>IF(N167="zníž. prenesená",J167,0)</f>
        <v>0</v>
      </c>
      <c r="BI167" s="217">
        <f>IF(N167="nulová",J167,0)</f>
        <v>0</v>
      </c>
      <c r="BJ167" s="18" t="s">
        <v>87</v>
      </c>
      <c r="BK167" s="217">
        <f>ROUND(I167*H167,2)</f>
        <v>0</v>
      </c>
      <c r="BL167" s="18" t="s">
        <v>656</v>
      </c>
      <c r="BM167" s="216" t="s">
        <v>6511</v>
      </c>
    </row>
    <row r="168" s="2" customFormat="1" ht="16.5" customHeight="1">
      <c r="A168" s="37"/>
      <c r="B168" s="168"/>
      <c r="C168" s="242" t="s">
        <v>496</v>
      </c>
      <c r="D168" s="242" t="s">
        <v>582</v>
      </c>
      <c r="E168" s="243" t="s">
        <v>5065</v>
      </c>
      <c r="F168" s="244" t="s">
        <v>5066</v>
      </c>
      <c r="G168" s="245" t="s">
        <v>373</v>
      </c>
      <c r="H168" s="246">
        <v>1</v>
      </c>
      <c r="I168" s="247"/>
      <c r="J168" s="248">
        <f>ROUND(I168*H168,2)</f>
        <v>0</v>
      </c>
      <c r="K168" s="249"/>
      <c r="L168" s="250"/>
      <c r="M168" s="251" t="s">
        <v>1</v>
      </c>
      <c r="N168" s="252" t="s">
        <v>41</v>
      </c>
      <c r="O168" s="81"/>
      <c r="P168" s="214">
        <f>O168*H168</f>
        <v>0</v>
      </c>
      <c r="Q168" s="214">
        <v>0</v>
      </c>
      <c r="R168" s="214">
        <f>Q168*H168</f>
        <v>0</v>
      </c>
      <c r="S168" s="214">
        <v>0</v>
      </c>
      <c r="T168" s="215">
        <f>S168*H168</f>
        <v>0</v>
      </c>
      <c r="U168" s="37"/>
      <c r="V168" s="37"/>
      <c r="W168" s="37"/>
      <c r="X168" s="37"/>
      <c r="Y168" s="37"/>
      <c r="Z168" s="37"/>
      <c r="AA168" s="37"/>
      <c r="AB168" s="37"/>
      <c r="AC168" s="37"/>
      <c r="AD168" s="37"/>
      <c r="AE168" s="37"/>
      <c r="AR168" s="216" t="s">
        <v>1399</v>
      </c>
      <c r="AT168" s="216" t="s">
        <v>582</v>
      </c>
      <c r="AU168" s="216" t="s">
        <v>82</v>
      </c>
      <c r="AY168" s="18" t="s">
        <v>283</v>
      </c>
      <c r="BE168" s="217">
        <f>IF(N168="základná",J168,0)</f>
        <v>0</v>
      </c>
      <c r="BF168" s="217">
        <f>IF(N168="znížená",J168,0)</f>
        <v>0</v>
      </c>
      <c r="BG168" s="217">
        <f>IF(N168="zákl. prenesená",J168,0)</f>
        <v>0</v>
      </c>
      <c r="BH168" s="217">
        <f>IF(N168="zníž. prenesená",J168,0)</f>
        <v>0</v>
      </c>
      <c r="BI168" s="217">
        <f>IF(N168="nulová",J168,0)</f>
        <v>0</v>
      </c>
      <c r="BJ168" s="18" t="s">
        <v>87</v>
      </c>
      <c r="BK168" s="217">
        <f>ROUND(I168*H168,2)</f>
        <v>0</v>
      </c>
      <c r="BL168" s="18" t="s">
        <v>656</v>
      </c>
      <c r="BM168" s="216" t="s">
        <v>6512</v>
      </c>
    </row>
    <row r="169" s="2" customFormat="1" ht="24.15" customHeight="1">
      <c r="A169" s="37"/>
      <c r="B169" s="168"/>
      <c r="C169" s="204" t="s">
        <v>501</v>
      </c>
      <c r="D169" s="204" t="s">
        <v>285</v>
      </c>
      <c r="E169" s="205" t="s">
        <v>6496</v>
      </c>
      <c r="F169" s="206" t="s">
        <v>3224</v>
      </c>
      <c r="G169" s="207" t="s">
        <v>373</v>
      </c>
      <c r="H169" s="208">
        <v>1</v>
      </c>
      <c r="I169" s="209"/>
      <c r="J169" s="210">
        <f>ROUND(I169*H169,2)</f>
        <v>0</v>
      </c>
      <c r="K169" s="211"/>
      <c r="L169" s="38"/>
      <c r="M169" s="212" t="s">
        <v>1</v>
      </c>
      <c r="N169" s="213" t="s">
        <v>41</v>
      </c>
      <c r="O169" s="81"/>
      <c r="P169" s="214">
        <f>O169*H169</f>
        <v>0</v>
      </c>
      <c r="Q169" s="214">
        <v>0</v>
      </c>
      <c r="R169" s="214">
        <f>Q169*H169</f>
        <v>0</v>
      </c>
      <c r="S169" s="214">
        <v>0</v>
      </c>
      <c r="T169" s="215">
        <f>S169*H169</f>
        <v>0</v>
      </c>
      <c r="U169" s="37"/>
      <c r="V169" s="37"/>
      <c r="W169" s="37"/>
      <c r="X169" s="37"/>
      <c r="Y169" s="37"/>
      <c r="Z169" s="37"/>
      <c r="AA169" s="37"/>
      <c r="AB169" s="37"/>
      <c r="AC169" s="37"/>
      <c r="AD169" s="37"/>
      <c r="AE169" s="37"/>
      <c r="AR169" s="216" t="s">
        <v>656</v>
      </c>
      <c r="AT169" s="216" t="s">
        <v>285</v>
      </c>
      <c r="AU169" s="216" t="s">
        <v>82</v>
      </c>
      <c r="AY169" s="18" t="s">
        <v>283</v>
      </c>
      <c r="BE169" s="217">
        <f>IF(N169="základná",J169,0)</f>
        <v>0</v>
      </c>
      <c r="BF169" s="217">
        <f>IF(N169="znížená",J169,0)</f>
        <v>0</v>
      </c>
      <c r="BG169" s="217">
        <f>IF(N169="zákl. prenesená",J169,0)</f>
        <v>0</v>
      </c>
      <c r="BH169" s="217">
        <f>IF(N169="zníž. prenesená",J169,0)</f>
        <v>0</v>
      </c>
      <c r="BI169" s="217">
        <f>IF(N169="nulová",J169,0)</f>
        <v>0</v>
      </c>
      <c r="BJ169" s="18" t="s">
        <v>87</v>
      </c>
      <c r="BK169" s="217">
        <f>ROUND(I169*H169,2)</f>
        <v>0</v>
      </c>
      <c r="BL169" s="18" t="s">
        <v>656</v>
      </c>
      <c r="BM169" s="216" t="s">
        <v>6513</v>
      </c>
    </row>
    <row r="170" s="2" customFormat="1" ht="16.5" customHeight="1">
      <c r="A170" s="37"/>
      <c r="B170" s="168"/>
      <c r="C170" s="242" t="s">
        <v>505</v>
      </c>
      <c r="D170" s="242" t="s">
        <v>582</v>
      </c>
      <c r="E170" s="243" t="s">
        <v>5070</v>
      </c>
      <c r="F170" s="244" t="s">
        <v>5071</v>
      </c>
      <c r="G170" s="245" t="s">
        <v>373</v>
      </c>
      <c r="H170" s="246">
        <v>1</v>
      </c>
      <c r="I170" s="247"/>
      <c r="J170" s="248">
        <f>ROUND(I170*H170,2)</f>
        <v>0</v>
      </c>
      <c r="K170" s="249"/>
      <c r="L170" s="250"/>
      <c r="M170" s="251" t="s">
        <v>1</v>
      </c>
      <c r="N170" s="252" t="s">
        <v>41</v>
      </c>
      <c r="O170" s="81"/>
      <c r="P170" s="214">
        <f>O170*H170</f>
        <v>0</v>
      </c>
      <c r="Q170" s="214">
        <v>0</v>
      </c>
      <c r="R170" s="214">
        <f>Q170*H170</f>
        <v>0</v>
      </c>
      <c r="S170" s="214">
        <v>0</v>
      </c>
      <c r="T170" s="215">
        <f>S170*H170</f>
        <v>0</v>
      </c>
      <c r="U170" s="37"/>
      <c r="V170" s="37"/>
      <c r="W170" s="37"/>
      <c r="X170" s="37"/>
      <c r="Y170" s="37"/>
      <c r="Z170" s="37"/>
      <c r="AA170" s="37"/>
      <c r="AB170" s="37"/>
      <c r="AC170" s="37"/>
      <c r="AD170" s="37"/>
      <c r="AE170" s="37"/>
      <c r="AR170" s="216" t="s">
        <v>1399</v>
      </c>
      <c r="AT170" s="216" t="s">
        <v>582</v>
      </c>
      <c r="AU170" s="216" t="s">
        <v>82</v>
      </c>
      <c r="AY170" s="18" t="s">
        <v>283</v>
      </c>
      <c r="BE170" s="217">
        <f>IF(N170="základná",J170,0)</f>
        <v>0</v>
      </c>
      <c r="BF170" s="217">
        <f>IF(N170="znížená",J170,0)</f>
        <v>0</v>
      </c>
      <c r="BG170" s="217">
        <f>IF(N170="zákl. prenesená",J170,0)</f>
        <v>0</v>
      </c>
      <c r="BH170" s="217">
        <f>IF(N170="zníž. prenesená",J170,0)</f>
        <v>0</v>
      </c>
      <c r="BI170" s="217">
        <f>IF(N170="nulová",J170,0)</f>
        <v>0</v>
      </c>
      <c r="BJ170" s="18" t="s">
        <v>87</v>
      </c>
      <c r="BK170" s="217">
        <f>ROUND(I170*H170,2)</f>
        <v>0</v>
      </c>
      <c r="BL170" s="18" t="s">
        <v>656</v>
      </c>
      <c r="BM170" s="216" t="s">
        <v>6514</v>
      </c>
    </row>
    <row r="171" s="2" customFormat="1" ht="24.15" customHeight="1">
      <c r="A171" s="37"/>
      <c r="B171" s="168"/>
      <c r="C171" s="204" t="s">
        <v>509</v>
      </c>
      <c r="D171" s="204" t="s">
        <v>285</v>
      </c>
      <c r="E171" s="205" t="s">
        <v>6515</v>
      </c>
      <c r="F171" s="206" t="s">
        <v>3224</v>
      </c>
      <c r="G171" s="207" t="s">
        <v>373</v>
      </c>
      <c r="H171" s="208">
        <v>1</v>
      </c>
      <c r="I171" s="209"/>
      <c r="J171" s="210">
        <f>ROUND(I171*H171,2)</f>
        <v>0</v>
      </c>
      <c r="K171" s="211"/>
      <c r="L171" s="38"/>
      <c r="M171" s="212" t="s">
        <v>1</v>
      </c>
      <c r="N171" s="213" t="s">
        <v>41</v>
      </c>
      <c r="O171" s="81"/>
      <c r="P171" s="214">
        <f>O171*H171</f>
        <v>0</v>
      </c>
      <c r="Q171" s="214">
        <v>0</v>
      </c>
      <c r="R171" s="214">
        <f>Q171*H171</f>
        <v>0</v>
      </c>
      <c r="S171" s="214">
        <v>0</v>
      </c>
      <c r="T171" s="215">
        <f>S171*H171</f>
        <v>0</v>
      </c>
      <c r="U171" s="37"/>
      <c r="V171" s="37"/>
      <c r="W171" s="37"/>
      <c r="X171" s="37"/>
      <c r="Y171" s="37"/>
      <c r="Z171" s="37"/>
      <c r="AA171" s="37"/>
      <c r="AB171" s="37"/>
      <c r="AC171" s="37"/>
      <c r="AD171" s="37"/>
      <c r="AE171" s="37"/>
      <c r="AR171" s="216" t="s">
        <v>656</v>
      </c>
      <c r="AT171" s="216" t="s">
        <v>285</v>
      </c>
      <c r="AU171" s="216" t="s">
        <v>82</v>
      </c>
      <c r="AY171" s="18" t="s">
        <v>283</v>
      </c>
      <c r="BE171" s="217">
        <f>IF(N171="základná",J171,0)</f>
        <v>0</v>
      </c>
      <c r="BF171" s="217">
        <f>IF(N171="znížená",J171,0)</f>
        <v>0</v>
      </c>
      <c r="BG171" s="217">
        <f>IF(N171="zákl. prenesená",J171,0)</f>
        <v>0</v>
      </c>
      <c r="BH171" s="217">
        <f>IF(N171="zníž. prenesená",J171,0)</f>
        <v>0</v>
      </c>
      <c r="BI171" s="217">
        <f>IF(N171="nulová",J171,0)</f>
        <v>0</v>
      </c>
      <c r="BJ171" s="18" t="s">
        <v>87</v>
      </c>
      <c r="BK171" s="217">
        <f>ROUND(I171*H171,2)</f>
        <v>0</v>
      </c>
      <c r="BL171" s="18" t="s">
        <v>656</v>
      </c>
      <c r="BM171" s="216" t="s">
        <v>6516</v>
      </c>
    </row>
    <row r="172" s="2" customFormat="1" ht="16.5" customHeight="1">
      <c r="A172" s="37"/>
      <c r="B172" s="168"/>
      <c r="C172" s="242" t="s">
        <v>515</v>
      </c>
      <c r="D172" s="242" t="s">
        <v>582</v>
      </c>
      <c r="E172" s="243" t="s">
        <v>5075</v>
      </c>
      <c r="F172" s="244" t="s">
        <v>5076</v>
      </c>
      <c r="G172" s="245" t="s">
        <v>373</v>
      </c>
      <c r="H172" s="246">
        <v>1</v>
      </c>
      <c r="I172" s="247"/>
      <c r="J172" s="248">
        <f>ROUND(I172*H172,2)</f>
        <v>0</v>
      </c>
      <c r="K172" s="249"/>
      <c r="L172" s="250"/>
      <c r="M172" s="251" t="s">
        <v>1</v>
      </c>
      <c r="N172" s="252" t="s">
        <v>41</v>
      </c>
      <c r="O172" s="81"/>
      <c r="P172" s="214">
        <f>O172*H172</f>
        <v>0</v>
      </c>
      <c r="Q172" s="214">
        <v>0</v>
      </c>
      <c r="R172" s="214">
        <f>Q172*H172</f>
        <v>0</v>
      </c>
      <c r="S172" s="214">
        <v>0</v>
      </c>
      <c r="T172" s="215">
        <f>S172*H172</f>
        <v>0</v>
      </c>
      <c r="U172" s="37"/>
      <c r="V172" s="37"/>
      <c r="W172" s="37"/>
      <c r="X172" s="37"/>
      <c r="Y172" s="37"/>
      <c r="Z172" s="37"/>
      <c r="AA172" s="37"/>
      <c r="AB172" s="37"/>
      <c r="AC172" s="37"/>
      <c r="AD172" s="37"/>
      <c r="AE172" s="37"/>
      <c r="AR172" s="216" t="s">
        <v>1399</v>
      </c>
      <c r="AT172" s="216" t="s">
        <v>582</v>
      </c>
      <c r="AU172" s="216" t="s">
        <v>82</v>
      </c>
      <c r="AY172" s="18" t="s">
        <v>283</v>
      </c>
      <c r="BE172" s="217">
        <f>IF(N172="základná",J172,0)</f>
        <v>0</v>
      </c>
      <c r="BF172" s="217">
        <f>IF(N172="znížená",J172,0)</f>
        <v>0</v>
      </c>
      <c r="BG172" s="217">
        <f>IF(N172="zákl. prenesená",J172,0)</f>
        <v>0</v>
      </c>
      <c r="BH172" s="217">
        <f>IF(N172="zníž. prenesená",J172,0)</f>
        <v>0</v>
      </c>
      <c r="BI172" s="217">
        <f>IF(N172="nulová",J172,0)</f>
        <v>0</v>
      </c>
      <c r="BJ172" s="18" t="s">
        <v>87</v>
      </c>
      <c r="BK172" s="217">
        <f>ROUND(I172*H172,2)</f>
        <v>0</v>
      </c>
      <c r="BL172" s="18" t="s">
        <v>656</v>
      </c>
      <c r="BM172" s="216" t="s">
        <v>6517</v>
      </c>
    </row>
    <row r="173" s="2" customFormat="1" ht="24.15" customHeight="1">
      <c r="A173" s="37"/>
      <c r="B173" s="168"/>
      <c r="C173" s="204" t="s">
        <v>519</v>
      </c>
      <c r="D173" s="204" t="s">
        <v>285</v>
      </c>
      <c r="E173" s="205" t="s">
        <v>6518</v>
      </c>
      <c r="F173" s="206" t="s">
        <v>3224</v>
      </c>
      <c r="G173" s="207" t="s">
        <v>373</v>
      </c>
      <c r="H173" s="208">
        <v>1</v>
      </c>
      <c r="I173" s="209"/>
      <c r="J173" s="210">
        <f>ROUND(I173*H173,2)</f>
        <v>0</v>
      </c>
      <c r="K173" s="211"/>
      <c r="L173" s="38"/>
      <c r="M173" s="212" t="s">
        <v>1</v>
      </c>
      <c r="N173" s="213" t="s">
        <v>41</v>
      </c>
      <c r="O173" s="81"/>
      <c r="P173" s="214">
        <f>O173*H173</f>
        <v>0</v>
      </c>
      <c r="Q173" s="214">
        <v>0</v>
      </c>
      <c r="R173" s="214">
        <f>Q173*H173</f>
        <v>0</v>
      </c>
      <c r="S173" s="214">
        <v>0</v>
      </c>
      <c r="T173" s="215">
        <f>S173*H173</f>
        <v>0</v>
      </c>
      <c r="U173" s="37"/>
      <c r="V173" s="37"/>
      <c r="W173" s="37"/>
      <c r="X173" s="37"/>
      <c r="Y173" s="37"/>
      <c r="Z173" s="37"/>
      <c r="AA173" s="37"/>
      <c r="AB173" s="37"/>
      <c r="AC173" s="37"/>
      <c r="AD173" s="37"/>
      <c r="AE173" s="37"/>
      <c r="AR173" s="216" t="s">
        <v>656</v>
      </c>
      <c r="AT173" s="216" t="s">
        <v>285</v>
      </c>
      <c r="AU173" s="216" t="s">
        <v>82</v>
      </c>
      <c r="AY173" s="18" t="s">
        <v>283</v>
      </c>
      <c r="BE173" s="217">
        <f>IF(N173="základná",J173,0)</f>
        <v>0</v>
      </c>
      <c r="BF173" s="217">
        <f>IF(N173="znížená",J173,0)</f>
        <v>0</v>
      </c>
      <c r="BG173" s="217">
        <f>IF(N173="zákl. prenesená",J173,0)</f>
        <v>0</v>
      </c>
      <c r="BH173" s="217">
        <f>IF(N173="zníž. prenesená",J173,0)</f>
        <v>0</v>
      </c>
      <c r="BI173" s="217">
        <f>IF(N173="nulová",J173,0)</f>
        <v>0</v>
      </c>
      <c r="BJ173" s="18" t="s">
        <v>87</v>
      </c>
      <c r="BK173" s="217">
        <f>ROUND(I173*H173,2)</f>
        <v>0</v>
      </c>
      <c r="BL173" s="18" t="s">
        <v>656</v>
      </c>
      <c r="BM173" s="216" t="s">
        <v>6519</v>
      </c>
    </row>
    <row r="174" s="2" customFormat="1" ht="16.5" customHeight="1">
      <c r="A174" s="37"/>
      <c r="B174" s="168"/>
      <c r="C174" s="242" t="s">
        <v>523</v>
      </c>
      <c r="D174" s="242" t="s">
        <v>582</v>
      </c>
      <c r="E174" s="243" t="s">
        <v>5080</v>
      </c>
      <c r="F174" s="244" t="s">
        <v>5081</v>
      </c>
      <c r="G174" s="245" t="s">
        <v>373</v>
      </c>
      <c r="H174" s="246">
        <v>2</v>
      </c>
      <c r="I174" s="247"/>
      <c r="J174" s="248">
        <f>ROUND(I174*H174,2)</f>
        <v>0</v>
      </c>
      <c r="K174" s="249"/>
      <c r="L174" s="250"/>
      <c r="M174" s="251" t="s">
        <v>1</v>
      </c>
      <c r="N174" s="252" t="s">
        <v>41</v>
      </c>
      <c r="O174" s="81"/>
      <c r="P174" s="214">
        <f>O174*H174</f>
        <v>0</v>
      </c>
      <c r="Q174" s="214">
        <v>0</v>
      </c>
      <c r="R174" s="214">
        <f>Q174*H174</f>
        <v>0</v>
      </c>
      <c r="S174" s="214">
        <v>0</v>
      </c>
      <c r="T174" s="215">
        <f>S174*H174</f>
        <v>0</v>
      </c>
      <c r="U174" s="37"/>
      <c r="V174" s="37"/>
      <c r="W174" s="37"/>
      <c r="X174" s="37"/>
      <c r="Y174" s="37"/>
      <c r="Z174" s="37"/>
      <c r="AA174" s="37"/>
      <c r="AB174" s="37"/>
      <c r="AC174" s="37"/>
      <c r="AD174" s="37"/>
      <c r="AE174" s="37"/>
      <c r="AR174" s="216" t="s">
        <v>1399</v>
      </c>
      <c r="AT174" s="216" t="s">
        <v>582</v>
      </c>
      <c r="AU174" s="216" t="s">
        <v>82</v>
      </c>
      <c r="AY174" s="18" t="s">
        <v>283</v>
      </c>
      <c r="BE174" s="217">
        <f>IF(N174="základná",J174,0)</f>
        <v>0</v>
      </c>
      <c r="BF174" s="217">
        <f>IF(N174="znížená",J174,0)</f>
        <v>0</v>
      </c>
      <c r="BG174" s="217">
        <f>IF(N174="zákl. prenesená",J174,0)</f>
        <v>0</v>
      </c>
      <c r="BH174" s="217">
        <f>IF(N174="zníž. prenesená",J174,0)</f>
        <v>0</v>
      </c>
      <c r="BI174" s="217">
        <f>IF(N174="nulová",J174,0)</f>
        <v>0</v>
      </c>
      <c r="BJ174" s="18" t="s">
        <v>87</v>
      </c>
      <c r="BK174" s="217">
        <f>ROUND(I174*H174,2)</f>
        <v>0</v>
      </c>
      <c r="BL174" s="18" t="s">
        <v>656</v>
      </c>
      <c r="BM174" s="216" t="s">
        <v>6520</v>
      </c>
    </row>
    <row r="175" s="2" customFormat="1" ht="24.15" customHeight="1">
      <c r="A175" s="37"/>
      <c r="B175" s="168"/>
      <c r="C175" s="204" t="s">
        <v>527</v>
      </c>
      <c r="D175" s="204" t="s">
        <v>285</v>
      </c>
      <c r="E175" s="205" t="s">
        <v>6521</v>
      </c>
      <c r="F175" s="206" t="s">
        <v>3224</v>
      </c>
      <c r="G175" s="207" t="s">
        <v>373</v>
      </c>
      <c r="H175" s="208">
        <v>2</v>
      </c>
      <c r="I175" s="209"/>
      <c r="J175" s="210">
        <f>ROUND(I175*H175,2)</f>
        <v>0</v>
      </c>
      <c r="K175" s="211"/>
      <c r="L175" s="38"/>
      <c r="M175" s="212" t="s">
        <v>1</v>
      </c>
      <c r="N175" s="213" t="s">
        <v>41</v>
      </c>
      <c r="O175" s="81"/>
      <c r="P175" s="214">
        <f>O175*H175</f>
        <v>0</v>
      </c>
      <c r="Q175" s="214">
        <v>0</v>
      </c>
      <c r="R175" s="214">
        <f>Q175*H175</f>
        <v>0</v>
      </c>
      <c r="S175" s="214">
        <v>0</v>
      </c>
      <c r="T175" s="215">
        <f>S175*H175</f>
        <v>0</v>
      </c>
      <c r="U175" s="37"/>
      <c r="V175" s="37"/>
      <c r="W175" s="37"/>
      <c r="X175" s="37"/>
      <c r="Y175" s="37"/>
      <c r="Z175" s="37"/>
      <c r="AA175" s="37"/>
      <c r="AB175" s="37"/>
      <c r="AC175" s="37"/>
      <c r="AD175" s="37"/>
      <c r="AE175" s="37"/>
      <c r="AR175" s="216" t="s">
        <v>656</v>
      </c>
      <c r="AT175" s="216" t="s">
        <v>285</v>
      </c>
      <c r="AU175" s="216" t="s">
        <v>82</v>
      </c>
      <c r="AY175" s="18" t="s">
        <v>283</v>
      </c>
      <c r="BE175" s="217">
        <f>IF(N175="základná",J175,0)</f>
        <v>0</v>
      </c>
      <c r="BF175" s="217">
        <f>IF(N175="znížená",J175,0)</f>
        <v>0</v>
      </c>
      <c r="BG175" s="217">
        <f>IF(N175="zákl. prenesená",J175,0)</f>
        <v>0</v>
      </c>
      <c r="BH175" s="217">
        <f>IF(N175="zníž. prenesená",J175,0)</f>
        <v>0</v>
      </c>
      <c r="BI175" s="217">
        <f>IF(N175="nulová",J175,0)</f>
        <v>0</v>
      </c>
      <c r="BJ175" s="18" t="s">
        <v>87</v>
      </c>
      <c r="BK175" s="217">
        <f>ROUND(I175*H175,2)</f>
        <v>0</v>
      </c>
      <c r="BL175" s="18" t="s">
        <v>656</v>
      </c>
      <c r="BM175" s="216" t="s">
        <v>6522</v>
      </c>
    </row>
    <row r="176" s="2" customFormat="1" ht="16.5" customHeight="1">
      <c r="A176" s="37"/>
      <c r="B176" s="168"/>
      <c r="C176" s="242" t="s">
        <v>531</v>
      </c>
      <c r="D176" s="242" t="s">
        <v>582</v>
      </c>
      <c r="E176" s="243" t="s">
        <v>5084</v>
      </c>
      <c r="F176" s="244" t="s">
        <v>5085</v>
      </c>
      <c r="G176" s="245" t="s">
        <v>373</v>
      </c>
      <c r="H176" s="246">
        <v>3</v>
      </c>
      <c r="I176" s="247"/>
      <c r="J176" s="248">
        <f>ROUND(I176*H176,2)</f>
        <v>0</v>
      </c>
      <c r="K176" s="249"/>
      <c r="L176" s="250"/>
      <c r="M176" s="251" t="s">
        <v>1</v>
      </c>
      <c r="N176" s="252" t="s">
        <v>41</v>
      </c>
      <c r="O176" s="81"/>
      <c r="P176" s="214">
        <f>O176*H176</f>
        <v>0</v>
      </c>
      <c r="Q176" s="214">
        <v>0</v>
      </c>
      <c r="R176" s="214">
        <f>Q176*H176</f>
        <v>0</v>
      </c>
      <c r="S176" s="214">
        <v>0</v>
      </c>
      <c r="T176" s="215">
        <f>S176*H176</f>
        <v>0</v>
      </c>
      <c r="U176" s="37"/>
      <c r="V176" s="37"/>
      <c r="W176" s="37"/>
      <c r="X176" s="37"/>
      <c r="Y176" s="37"/>
      <c r="Z176" s="37"/>
      <c r="AA176" s="37"/>
      <c r="AB176" s="37"/>
      <c r="AC176" s="37"/>
      <c r="AD176" s="37"/>
      <c r="AE176" s="37"/>
      <c r="AR176" s="216" t="s">
        <v>1399</v>
      </c>
      <c r="AT176" s="216" t="s">
        <v>582</v>
      </c>
      <c r="AU176" s="216" t="s">
        <v>82</v>
      </c>
      <c r="AY176" s="18" t="s">
        <v>283</v>
      </c>
      <c r="BE176" s="217">
        <f>IF(N176="základná",J176,0)</f>
        <v>0</v>
      </c>
      <c r="BF176" s="217">
        <f>IF(N176="znížená",J176,0)</f>
        <v>0</v>
      </c>
      <c r="BG176" s="217">
        <f>IF(N176="zákl. prenesená",J176,0)</f>
        <v>0</v>
      </c>
      <c r="BH176" s="217">
        <f>IF(N176="zníž. prenesená",J176,0)</f>
        <v>0</v>
      </c>
      <c r="BI176" s="217">
        <f>IF(N176="nulová",J176,0)</f>
        <v>0</v>
      </c>
      <c r="BJ176" s="18" t="s">
        <v>87</v>
      </c>
      <c r="BK176" s="217">
        <f>ROUND(I176*H176,2)</f>
        <v>0</v>
      </c>
      <c r="BL176" s="18" t="s">
        <v>656</v>
      </c>
      <c r="BM176" s="216" t="s">
        <v>6523</v>
      </c>
    </row>
    <row r="177" s="2" customFormat="1" ht="24.15" customHeight="1">
      <c r="A177" s="37"/>
      <c r="B177" s="168"/>
      <c r="C177" s="204" t="s">
        <v>538</v>
      </c>
      <c r="D177" s="204" t="s">
        <v>285</v>
      </c>
      <c r="E177" s="205" t="s">
        <v>6496</v>
      </c>
      <c r="F177" s="206" t="s">
        <v>3224</v>
      </c>
      <c r="G177" s="207" t="s">
        <v>373</v>
      </c>
      <c r="H177" s="208">
        <v>3</v>
      </c>
      <c r="I177" s="209"/>
      <c r="J177" s="210">
        <f>ROUND(I177*H177,2)</f>
        <v>0</v>
      </c>
      <c r="K177" s="211"/>
      <c r="L177" s="38"/>
      <c r="M177" s="212" t="s">
        <v>1</v>
      </c>
      <c r="N177" s="213" t="s">
        <v>41</v>
      </c>
      <c r="O177" s="81"/>
      <c r="P177" s="214">
        <f>O177*H177</f>
        <v>0</v>
      </c>
      <c r="Q177" s="214">
        <v>0</v>
      </c>
      <c r="R177" s="214">
        <f>Q177*H177</f>
        <v>0</v>
      </c>
      <c r="S177" s="214">
        <v>0</v>
      </c>
      <c r="T177" s="215">
        <f>S177*H177</f>
        <v>0</v>
      </c>
      <c r="U177" s="37"/>
      <c r="V177" s="37"/>
      <c r="W177" s="37"/>
      <c r="X177" s="37"/>
      <c r="Y177" s="37"/>
      <c r="Z177" s="37"/>
      <c r="AA177" s="37"/>
      <c r="AB177" s="37"/>
      <c r="AC177" s="37"/>
      <c r="AD177" s="37"/>
      <c r="AE177" s="37"/>
      <c r="AR177" s="216" t="s">
        <v>656</v>
      </c>
      <c r="AT177" s="216" t="s">
        <v>285</v>
      </c>
      <c r="AU177" s="216" t="s">
        <v>82</v>
      </c>
      <c r="AY177" s="18" t="s">
        <v>283</v>
      </c>
      <c r="BE177" s="217">
        <f>IF(N177="základná",J177,0)</f>
        <v>0</v>
      </c>
      <c r="BF177" s="217">
        <f>IF(N177="znížená",J177,0)</f>
        <v>0</v>
      </c>
      <c r="BG177" s="217">
        <f>IF(N177="zákl. prenesená",J177,0)</f>
        <v>0</v>
      </c>
      <c r="BH177" s="217">
        <f>IF(N177="zníž. prenesená",J177,0)</f>
        <v>0</v>
      </c>
      <c r="BI177" s="217">
        <f>IF(N177="nulová",J177,0)</f>
        <v>0</v>
      </c>
      <c r="BJ177" s="18" t="s">
        <v>87</v>
      </c>
      <c r="BK177" s="217">
        <f>ROUND(I177*H177,2)</f>
        <v>0</v>
      </c>
      <c r="BL177" s="18" t="s">
        <v>656</v>
      </c>
      <c r="BM177" s="216" t="s">
        <v>6524</v>
      </c>
    </row>
    <row r="178" s="2" customFormat="1" ht="16.5" customHeight="1">
      <c r="A178" s="37"/>
      <c r="B178" s="168"/>
      <c r="C178" s="242" t="s">
        <v>542</v>
      </c>
      <c r="D178" s="242" t="s">
        <v>582</v>
      </c>
      <c r="E178" s="243" t="s">
        <v>5089</v>
      </c>
      <c r="F178" s="244" t="s">
        <v>5090</v>
      </c>
      <c r="G178" s="245" t="s">
        <v>373</v>
      </c>
      <c r="H178" s="246">
        <v>1</v>
      </c>
      <c r="I178" s="247"/>
      <c r="J178" s="248">
        <f>ROUND(I178*H178,2)</f>
        <v>0</v>
      </c>
      <c r="K178" s="249"/>
      <c r="L178" s="250"/>
      <c r="M178" s="251" t="s">
        <v>1</v>
      </c>
      <c r="N178" s="252" t="s">
        <v>41</v>
      </c>
      <c r="O178" s="81"/>
      <c r="P178" s="214">
        <f>O178*H178</f>
        <v>0</v>
      </c>
      <c r="Q178" s="214">
        <v>0</v>
      </c>
      <c r="R178" s="214">
        <f>Q178*H178</f>
        <v>0</v>
      </c>
      <c r="S178" s="214">
        <v>0</v>
      </c>
      <c r="T178" s="215">
        <f>S178*H178</f>
        <v>0</v>
      </c>
      <c r="U178" s="37"/>
      <c r="V178" s="37"/>
      <c r="W178" s="37"/>
      <c r="X178" s="37"/>
      <c r="Y178" s="37"/>
      <c r="Z178" s="37"/>
      <c r="AA178" s="37"/>
      <c r="AB178" s="37"/>
      <c r="AC178" s="37"/>
      <c r="AD178" s="37"/>
      <c r="AE178" s="37"/>
      <c r="AR178" s="216" t="s">
        <v>1399</v>
      </c>
      <c r="AT178" s="216" t="s">
        <v>582</v>
      </c>
      <c r="AU178" s="216" t="s">
        <v>82</v>
      </c>
      <c r="AY178" s="18" t="s">
        <v>283</v>
      </c>
      <c r="BE178" s="217">
        <f>IF(N178="základná",J178,0)</f>
        <v>0</v>
      </c>
      <c r="BF178" s="217">
        <f>IF(N178="znížená",J178,0)</f>
        <v>0</v>
      </c>
      <c r="BG178" s="217">
        <f>IF(N178="zákl. prenesená",J178,0)</f>
        <v>0</v>
      </c>
      <c r="BH178" s="217">
        <f>IF(N178="zníž. prenesená",J178,0)</f>
        <v>0</v>
      </c>
      <c r="BI178" s="217">
        <f>IF(N178="nulová",J178,0)</f>
        <v>0</v>
      </c>
      <c r="BJ178" s="18" t="s">
        <v>87</v>
      </c>
      <c r="BK178" s="217">
        <f>ROUND(I178*H178,2)</f>
        <v>0</v>
      </c>
      <c r="BL178" s="18" t="s">
        <v>656</v>
      </c>
      <c r="BM178" s="216" t="s">
        <v>6525</v>
      </c>
    </row>
    <row r="179" s="2" customFormat="1" ht="16.5" customHeight="1">
      <c r="A179" s="37"/>
      <c r="B179" s="168"/>
      <c r="C179" s="204" t="s">
        <v>546</v>
      </c>
      <c r="D179" s="204" t="s">
        <v>285</v>
      </c>
      <c r="E179" s="205" t="s">
        <v>6526</v>
      </c>
      <c r="F179" s="206" t="s">
        <v>3224</v>
      </c>
      <c r="G179" s="207" t="s">
        <v>373</v>
      </c>
      <c r="H179" s="208">
        <v>1</v>
      </c>
      <c r="I179" s="209"/>
      <c r="J179" s="210">
        <f>ROUND(I179*H179,2)</f>
        <v>0</v>
      </c>
      <c r="K179" s="211"/>
      <c r="L179" s="38"/>
      <c r="M179" s="212" t="s">
        <v>1</v>
      </c>
      <c r="N179" s="213" t="s">
        <v>41</v>
      </c>
      <c r="O179" s="81"/>
      <c r="P179" s="214">
        <f>O179*H179</f>
        <v>0</v>
      </c>
      <c r="Q179" s="214">
        <v>0</v>
      </c>
      <c r="R179" s="214">
        <f>Q179*H179</f>
        <v>0</v>
      </c>
      <c r="S179" s="214">
        <v>0</v>
      </c>
      <c r="T179" s="215">
        <f>S179*H179</f>
        <v>0</v>
      </c>
      <c r="U179" s="37"/>
      <c r="V179" s="37"/>
      <c r="W179" s="37"/>
      <c r="X179" s="37"/>
      <c r="Y179" s="37"/>
      <c r="Z179" s="37"/>
      <c r="AA179" s="37"/>
      <c r="AB179" s="37"/>
      <c r="AC179" s="37"/>
      <c r="AD179" s="37"/>
      <c r="AE179" s="37"/>
      <c r="AR179" s="216" t="s">
        <v>656</v>
      </c>
      <c r="AT179" s="216" t="s">
        <v>285</v>
      </c>
      <c r="AU179" s="216" t="s">
        <v>82</v>
      </c>
      <c r="AY179" s="18" t="s">
        <v>283</v>
      </c>
      <c r="BE179" s="217">
        <f>IF(N179="základná",J179,0)</f>
        <v>0</v>
      </c>
      <c r="BF179" s="217">
        <f>IF(N179="znížená",J179,0)</f>
        <v>0</v>
      </c>
      <c r="BG179" s="217">
        <f>IF(N179="zákl. prenesená",J179,0)</f>
        <v>0</v>
      </c>
      <c r="BH179" s="217">
        <f>IF(N179="zníž. prenesená",J179,0)</f>
        <v>0</v>
      </c>
      <c r="BI179" s="217">
        <f>IF(N179="nulová",J179,0)</f>
        <v>0</v>
      </c>
      <c r="BJ179" s="18" t="s">
        <v>87</v>
      </c>
      <c r="BK179" s="217">
        <f>ROUND(I179*H179,2)</f>
        <v>0</v>
      </c>
      <c r="BL179" s="18" t="s">
        <v>656</v>
      </c>
      <c r="BM179" s="216" t="s">
        <v>6527</v>
      </c>
    </row>
    <row r="180" s="2" customFormat="1" ht="16.5" customHeight="1">
      <c r="A180" s="37"/>
      <c r="B180" s="168"/>
      <c r="C180" s="242" t="s">
        <v>551</v>
      </c>
      <c r="D180" s="242" t="s">
        <v>582</v>
      </c>
      <c r="E180" s="243" t="s">
        <v>5094</v>
      </c>
      <c r="F180" s="244" t="s">
        <v>5095</v>
      </c>
      <c r="G180" s="245" t="s">
        <v>373</v>
      </c>
      <c r="H180" s="246">
        <v>2</v>
      </c>
      <c r="I180" s="247"/>
      <c r="J180" s="248">
        <f>ROUND(I180*H180,2)</f>
        <v>0</v>
      </c>
      <c r="K180" s="249"/>
      <c r="L180" s="250"/>
      <c r="M180" s="251" t="s">
        <v>1</v>
      </c>
      <c r="N180" s="252" t="s">
        <v>41</v>
      </c>
      <c r="O180" s="81"/>
      <c r="P180" s="214">
        <f>O180*H180</f>
        <v>0</v>
      </c>
      <c r="Q180" s="214">
        <v>0</v>
      </c>
      <c r="R180" s="214">
        <f>Q180*H180</f>
        <v>0</v>
      </c>
      <c r="S180" s="214">
        <v>0</v>
      </c>
      <c r="T180" s="215">
        <f>S180*H180</f>
        <v>0</v>
      </c>
      <c r="U180" s="37"/>
      <c r="V180" s="37"/>
      <c r="W180" s="37"/>
      <c r="X180" s="37"/>
      <c r="Y180" s="37"/>
      <c r="Z180" s="37"/>
      <c r="AA180" s="37"/>
      <c r="AB180" s="37"/>
      <c r="AC180" s="37"/>
      <c r="AD180" s="37"/>
      <c r="AE180" s="37"/>
      <c r="AR180" s="216" t="s">
        <v>1399</v>
      </c>
      <c r="AT180" s="216" t="s">
        <v>582</v>
      </c>
      <c r="AU180" s="216" t="s">
        <v>82</v>
      </c>
      <c r="AY180" s="18" t="s">
        <v>283</v>
      </c>
      <c r="BE180" s="217">
        <f>IF(N180="základná",J180,0)</f>
        <v>0</v>
      </c>
      <c r="BF180" s="217">
        <f>IF(N180="znížená",J180,0)</f>
        <v>0</v>
      </c>
      <c r="BG180" s="217">
        <f>IF(N180="zákl. prenesená",J180,0)</f>
        <v>0</v>
      </c>
      <c r="BH180" s="217">
        <f>IF(N180="zníž. prenesená",J180,0)</f>
        <v>0</v>
      </c>
      <c r="BI180" s="217">
        <f>IF(N180="nulová",J180,0)</f>
        <v>0</v>
      </c>
      <c r="BJ180" s="18" t="s">
        <v>87</v>
      </c>
      <c r="BK180" s="217">
        <f>ROUND(I180*H180,2)</f>
        <v>0</v>
      </c>
      <c r="BL180" s="18" t="s">
        <v>656</v>
      </c>
      <c r="BM180" s="216" t="s">
        <v>6528</v>
      </c>
    </row>
    <row r="181" s="2" customFormat="1" ht="24.15" customHeight="1">
      <c r="A181" s="37"/>
      <c r="B181" s="168"/>
      <c r="C181" s="204" t="s">
        <v>555</v>
      </c>
      <c r="D181" s="204" t="s">
        <v>285</v>
      </c>
      <c r="E181" s="205" t="s">
        <v>6529</v>
      </c>
      <c r="F181" s="206" t="s">
        <v>3224</v>
      </c>
      <c r="G181" s="207" t="s">
        <v>373</v>
      </c>
      <c r="H181" s="208">
        <v>2</v>
      </c>
      <c r="I181" s="209"/>
      <c r="J181" s="210">
        <f>ROUND(I181*H181,2)</f>
        <v>0</v>
      </c>
      <c r="K181" s="211"/>
      <c r="L181" s="38"/>
      <c r="M181" s="212" t="s">
        <v>1</v>
      </c>
      <c r="N181" s="213" t="s">
        <v>41</v>
      </c>
      <c r="O181" s="81"/>
      <c r="P181" s="214">
        <f>O181*H181</f>
        <v>0</v>
      </c>
      <c r="Q181" s="214">
        <v>0</v>
      </c>
      <c r="R181" s="214">
        <f>Q181*H181</f>
        <v>0</v>
      </c>
      <c r="S181" s="214">
        <v>0</v>
      </c>
      <c r="T181" s="215">
        <f>S181*H181</f>
        <v>0</v>
      </c>
      <c r="U181" s="37"/>
      <c r="V181" s="37"/>
      <c r="W181" s="37"/>
      <c r="X181" s="37"/>
      <c r="Y181" s="37"/>
      <c r="Z181" s="37"/>
      <c r="AA181" s="37"/>
      <c r="AB181" s="37"/>
      <c r="AC181" s="37"/>
      <c r="AD181" s="37"/>
      <c r="AE181" s="37"/>
      <c r="AR181" s="216" t="s">
        <v>656</v>
      </c>
      <c r="AT181" s="216" t="s">
        <v>285</v>
      </c>
      <c r="AU181" s="216" t="s">
        <v>82</v>
      </c>
      <c r="AY181" s="18" t="s">
        <v>283</v>
      </c>
      <c r="BE181" s="217">
        <f>IF(N181="základná",J181,0)</f>
        <v>0</v>
      </c>
      <c r="BF181" s="217">
        <f>IF(N181="znížená",J181,0)</f>
        <v>0</v>
      </c>
      <c r="BG181" s="217">
        <f>IF(N181="zákl. prenesená",J181,0)</f>
        <v>0</v>
      </c>
      <c r="BH181" s="217">
        <f>IF(N181="zníž. prenesená",J181,0)</f>
        <v>0</v>
      </c>
      <c r="BI181" s="217">
        <f>IF(N181="nulová",J181,0)</f>
        <v>0</v>
      </c>
      <c r="BJ181" s="18" t="s">
        <v>87</v>
      </c>
      <c r="BK181" s="217">
        <f>ROUND(I181*H181,2)</f>
        <v>0</v>
      </c>
      <c r="BL181" s="18" t="s">
        <v>656</v>
      </c>
      <c r="BM181" s="216" t="s">
        <v>6530</v>
      </c>
    </row>
    <row r="182" s="2" customFormat="1" ht="33" customHeight="1">
      <c r="A182" s="37"/>
      <c r="B182" s="168"/>
      <c r="C182" s="242" t="s">
        <v>561</v>
      </c>
      <c r="D182" s="242" t="s">
        <v>582</v>
      </c>
      <c r="E182" s="243" t="s">
        <v>3336</v>
      </c>
      <c r="F182" s="244" t="s">
        <v>3337</v>
      </c>
      <c r="G182" s="245" t="s">
        <v>1538</v>
      </c>
      <c r="H182" s="246">
        <v>1</v>
      </c>
      <c r="I182" s="247"/>
      <c r="J182" s="248">
        <f>ROUND(I182*H182,2)</f>
        <v>0</v>
      </c>
      <c r="K182" s="249"/>
      <c r="L182" s="250"/>
      <c r="M182" s="251" t="s">
        <v>1</v>
      </c>
      <c r="N182" s="252" t="s">
        <v>41</v>
      </c>
      <c r="O182" s="81"/>
      <c r="P182" s="214">
        <f>O182*H182</f>
        <v>0</v>
      </c>
      <c r="Q182" s="214">
        <v>0</v>
      </c>
      <c r="R182" s="214">
        <f>Q182*H182</f>
        <v>0</v>
      </c>
      <c r="S182" s="214">
        <v>0</v>
      </c>
      <c r="T182" s="215">
        <f>S182*H182</f>
        <v>0</v>
      </c>
      <c r="U182" s="37"/>
      <c r="V182" s="37"/>
      <c r="W182" s="37"/>
      <c r="X182" s="37"/>
      <c r="Y182" s="37"/>
      <c r="Z182" s="37"/>
      <c r="AA182" s="37"/>
      <c r="AB182" s="37"/>
      <c r="AC182" s="37"/>
      <c r="AD182" s="37"/>
      <c r="AE182" s="37"/>
      <c r="AR182" s="216" t="s">
        <v>1399</v>
      </c>
      <c r="AT182" s="216" t="s">
        <v>582</v>
      </c>
      <c r="AU182" s="216" t="s">
        <v>82</v>
      </c>
      <c r="AY182" s="18" t="s">
        <v>283</v>
      </c>
      <c r="BE182" s="217">
        <f>IF(N182="základná",J182,0)</f>
        <v>0</v>
      </c>
      <c r="BF182" s="217">
        <f>IF(N182="znížená",J182,0)</f>
        <v>0</v>
      </c>
      <c r="BG182" s="217">
        <f>IF(N182="zákl. prenesená",J182,0)</f>
        <v>0</v>
      </c>
      <c r="BH182" s="217">
        <f>IF(N182="zníž. prenesená",J182,0)</f>
        <v>0</v>
      </c>
      <c r="BI182" s="217">
        <f>IF(N182="nulová",J182,0)</f>
        <v>0</v>
      </c>
      <c r="BJ182" s="18" t="s">
        <v>87</v>
      </c>
      <c r="BK182" s="217">
        <f>ROUND(I182*H182,2)</f>
        <v>0</v>
      </c>
      <c r="BL182" s="18" t="s">
        <v>656</v>
      </c>
      <c r="BM182" s="216" t="s">
        <v>6531</v>
      </c>
    </row>
    <row r="183" s="2" customFormat="1" ht="16.5" customHeight="1">
      <c r="A183" s="37"/>
      <c r="B183" s="168"/>
      <c r="C183" s="242" t="s">
        <v>566</v>
      </c>
      <c r="D183" s="242" t="s">
        <v>582</v>
      </c>
      <c r="E183" s="243" t="s">
        <v>3338</v>
      </c>
      <c r="F183" s="244" t="s">
        <v>3339</v>
      </c>
      <c r="G183" s="245" t="s">
        <v>373</v>
      </c>
      <c r="H183" s="246">
        <v>36</v>
      </c>
      <c r="I183" s="247"/>
      <c r="J183" s="248">
        <f>ROUND(I183*H183,2)</f>
        <v>0</v>
      </c>
      <c r="K183" s="249"/>
      <c r="L183" s="250"/>
      <c r="M183" s="251" t="s">
        <v>1</v>
      </c>
      <c r="N183" s="252" t="s">
        <v>41</v>
      </c>
      <c r="O183" s="81"/>
      <c r="P183" s="214">
        <f>O183*H183</f>
        <v>0</v>
      </c>
      <c r="Q183" s="214">
        <v>0</v>
      </c>
      <c r="R183" s="214">
        <f>Q183*H183</f>
        <v>0</v>
      </c>
      <c r="S183" s="214">
        <v>0</v>
      </c>
      <c r="T183" s="215">
        <f>S183*H183</f>
        <v>0</v>
      </c>
      <c r="U183" s="37"/>
      <c r="V183" s="37"/>
      <c r="W183" s="37"/>
      <c r="X183" s="37"/>
      <c r="Y183" s="37"/>
      <c r="Z183" s="37"/>
      <c r="AA183" s="37"/>
      <c r="AB183" s="37"/>
      <c r="AC183" s="37"/>
      <c r="AD183" s="37"/>
      <c r="AE183" s="37"/>
      <c r="AR183" s="216" t="s">
        <v>1399</v>
      </c>
      <c r="AT183" s="216" t="s">
        <v>582</v>
      </c>
      <c r="AU183" s="216" t="s">
        <v>82</v>
      </c>
      <c r="AY183" s="18" t="s">
        <v>283</v>
      </c>
      <c r="BE183" s="217">
        <f>IF(N183="základná",J183,0)</f>
        <v>0</v>
      </c>
      <c r="BF183" s="217">
        <f>IF(N183="znížená",J183,0)</f>
        <v>0</v>
      </c>
      <c r="BG183" s="217">
        <f>IF(N183="zákl. prenesená",J183,0)</f>
        <v>0</v>
      </c>
      <c r="BH183" s="217">
        <f>IF(N183="zníž. prenesená",J183,0)</f>
        <v>0</v>
      </c>
      <c r="BI183" s="217">
        <f>IF(N183="nulová",J183,0)</f>
        <v>0</v>
      </c>
      <c r="BJ183" s="18" t="s">
        <v>87</v>
      </c>
      <c r="BK183" s="217">
        <f>ROUND(I183*H183,2)</f>
        <v>0</v>
      </c>
      <c r="BL183" s="18" t="s">
        <v>656</v>
      </c>
      <c r="BM183" s="216" t="s">
        <v>6532</v>
      </c>
    </row>
    <row r="184" s="2" customFormat="1" ht="16.5" customHeight="1">
      <c r="A184" s="37"/>
      <c r="B184" s="168"/>
      <c r="C184" s="204" t="s">
        <v>571</v>
      </c>
      <c r="D184" s="204" t="s">
        <v>285</v>
      </c>
      <c r="E184" s="205" t="s">
        <v>3340</v>
      </c>
      <c r="F184" s="206" t="s">
        <v>3224</v>
      </c>
      <c r="G184" s="207" t="s">
        <v>373</v>
      </c>
      <c r="H184" s="208">
        <v>36</v>
      </c>
      <c r="I184" s="209"/>
      <c r="J184" s="210">
        <f>ROUND(I184*H184,2)</f>
        <v>0</v>
      </c>
      <c r="K184" s="211"/>
      <c r="L184" s="38"/>
      <c r="M184" s="212" t="s">
        <v>1</v>
      </c>
      <c r="N184" s="213" t="s">
        <v>41</v>
      </c>
      <c r="O184" s="81"/>
      <c r="P184" s="214">
        <f>O184*H184</f>
        <v>0</v>
      </c>
      <c r="Q184" s="214">
        <v>0</v>
      </c>
      <c r="R184" s="214">
        <f>Q184*H184</f>
        <v>0</v>
      </c>
      <c r="S184" s="214">
        <v>0</v>
      </c>
      <c r="T184" s="215">
        <f>S184*H184</f>
        <v>0</v>
      </c>
      <c r="U184" s="37"/>
      <c r="V184" s="37"/>
      <c r="W184" s="37"/>
      <c r="X184" s="37"/>
      <c r="Y184" s="37"/>
      <c r="Z184" s="37"/>
      <c r="AA184" s="37"/>
      <c r="AB184" s="37"/>
      <c r="AC184" s="37"/>
      <c r="AD184" s="37"/>
      <c r="AE184" s="37"/>
      <c r="AR184" s="216" t="s">
        <v>656</v>
      </c>
      <c r="AT184" s="216" t="s">
        <v>285</v>
      </c>
      <c r="AU184" s="216" t="s">
        <v>82</v>
      </c>
      <c r="AY184" s="18" t="s">
        <v>283</v>
      </c>
      <c r="BE184" s="217">
        <f>IF(N184="základná",J184,0)</f>
        <v>0</v>
      </c>
      <c r="BF184" s="217">
        <f>IF(N184="znížená",J184,0)</f>
        <v>0</v>
      </c>
      <c r="BG184" s="217">
        <f>IF(N184="zákl. prenesená",J184,0)</f>
        <v>0</v>
      </c>
      <c r="BH184" s="217">
        <f>IF(N184="zníž. prenesená",J184,0)</f>
        <v>0</v>
      </c>
      <c r="BI184" s="217">
        <f>IF(N184="nulová",J184,0)</f>
        <v>0</v>
      </c>
      <c r="BJ184" s="18" t="s">
        <v>87</v>
      </c>
      <c r="BK184" s="217">
        <f>ROUND(I184*H184,2)</f>
        <v>0</v>
      </c>
      <c r="BL184" s="18" t="s">
        <v>656</v>
      </c>
      <c r="BM184" s="216" t="s">
        <v>6533</v>
      </c>
    </row>
    <row r="185" s="2" customFormat="1" ht="16.5" customHeight="1">
      <c r="A185" s="37"/>
      <c r="B185" s="168"/>
      <c r="C185" s="242" t="s">
        <v>576</v>
      </c>
      <c r="D185" s="242" t="s">
        <v>582</v>
      </c>
      <c r="E185" s="243" t="s">
        <v>3342</v>
      </c>
      <c r="F185" s="244" t="s">
        <v>3343</v>
      </c>
      <c r="G185" s="245" t="s">
        <v>373</v>
      </c>
      <c r="H185" s="246">
        <v>39</v>
      </c>
      <c r="I185" s="247"/>
      <c r="J185" s="248">
        <f>ROUND(I185*H185,2)</f>
        <v>0</v>
      </c>
      <c r="K185" s="249"/>
      <c r="L185" s="250"/>
      <c r="M185" s="251" t="s">
        <v>1</v>
      </c>
      <c r="N185" s="252" t="s">
        <v>41</v>
      </c>
      <c r="O185" s="81"/>
      <c r="P185" s="214">
        <f>O185*H185</f>
        <v>0</v>
      </c>
      <c r="Q185" s="214">
        <v>0</v>
      </c>
      <c r="R185" s="214">
        <f>Q185*H185</f>
        <v>0</v>
      </c>
      <c r="S185" s="214">
        <v>0</v>
      </c>
      <c r="T185" s="215">
        <f>S185*H185</f>
        <v>0</v>
      </c>
      <c r="U185" s="37"/>
      <c r="V185" s="37"/>
      <c r="W185" s="37"/>
      <c r="X185" s="37"/>
      <c r="Y185" s="37"/>
      <c r="Z185" s="37"/>
      <c r="AA185" s="37"/>
      <c r="AB185" s="37"/>
      <c r="AC185" s="37"/>
      <c r="AD185" s="37"/>
      <c r="AE185" s="37"/>
      <c r="AR185" s="216" t="s">
        <v>1399</v>
      </c>
      <c r="AT185" s="216" t="s">
        <v>582</v>
      </c>
      <c r="AU185" s="216" t="s">
        <v>82</v>
      </c>
      <c r="AY185" s="18" t="s">
        <v>283</v>
      </c>
      <c r="BE185" s="217">
        <f>IF(N185="základná",J185,0)</f>
        <v>0</v>
      </c>
      <c r="BF185" s="217">
        <f>IF(N185="znížená",J185,0)</f>
        <v>0</v>
      </c>
      <c r="BG185" s="217">
        <f>IF(N185="zákl. prenesená",J185,0)</f>
        <v>0</v>
      </c>
      <c r="BH185" s="217">
        <f>IF(N185="zníž. prenesená",J185,0)</f>
        <v>0</v>
      </c>
      <c r="BI185" s="217">
        <f>IF(N185="nulová",J185,0)</f>
        <v>0</v>
      </c>
      <c r="BJ185" s="18" t="s">
        <v>87</v>
      </c>
      <c r="BK185" s="217">
        <f>ROUND(I185*H185,2)</f>
        <v>0</v>
      </c>
      <c r="BL185" s="18" t="s">
        <v>656</v>
      </c>
      <c r="BM185" s="216" t="s">
        <v>6534</v>
      </c>
    </row>
    <row r="186" s="2" customFormat="1" ht="16.5" customHeight="1">
      <c r="A186" s="37"/>
      <c r="B186" s="168"/>
      <c r="C186" s="204" t="s">
        <v>581</v>
      </c>
      <c r="D186" s="204" t="s">
        <v>285</v>
      </c>
      <c r="E186" s="205" t="s">
        <v>3344</v>
      </c>
      <c r="F186" s="206" t="s">
        <v>3224</v>
      </c>
      <c r="G186" s="207" t="s">
        <v>373</v>
      </c>
      <c r="H186" s="208">
        <v>39</v>
      </c>
      <c r="I186" s="209"/>
      <c r="J186" s="210">
        <f>ROUND(I186*H186,2)</f>
        <v>0</v>
      </c>
      <c r="K186" s="211"/>
      <c r="L186" s="38"/>
      <c r="M186" s="212" t="s">
        <v>1</v>
      </c>
      <c r="N186" s="213" t="s">
        <v>41</v>
      </c>
      <c r="O186" s="81"/>
      <c r="P186" s="214">
        <f>O186*H186</f>
        <v>0</v>
      </c>
      <c r="Q186" s="214">
        <v>0</v>
      </c>
      <c r="R186" s="214">
        <f>Q186*H186</f>
        <v>0</v>
      </c>
      <c r="S186" s="214">
        <v>0</v>
      </c>
      <c r="T186" s="215">
        <f>S186*H186</f>
        <v>0</v>
      </c>
      <c r="U186" s="37"/>
      <c r="V186" s="37"/>
      <c r="W186" s="37"/>
      <c r="X186" s="37"/>
      <c r="Y186" s="37"/>
      <c r="Z186" s="37"/>
      <c r="AA186" s="37"/>
      <c r="AB186" s="37"/>
      <c r="AC186" s="37"/>
      <c r="AD186" s="37"/>
      <c r="AE186" s="37"/>
      <c r="AR186" s="216" t="s">
        <v>656</v>
      </c>
      <c r="AT186" s="216" t="s">
        <v>285</v>
      </c>
      <c r="AU186" s="216" t="s">
        <v>82</v>
      </c>
      <c r="AY186" s="18" t="s">
        <v>283</v>
      </c>
      <c r="BE186" s="217">
        <f>IF(N186="základná",J186,0)</f>
        <v>0</v>
      </c>
      <c r="BF186" s="217">
        <f>IF(N186="znížená",J186,0)</f>
        <v>0</v>
      </c>
      <c r="BG186" s="217">
        <f>IF(N186="zákl. prenesená",J186,0)</f>
        <v>0</v>
      </c>
      <c r="BH186" s="217">
        <f>IF(N186="zníž. prenesená",J186,0)</f>
        <v>0</v>
      </c>
      <c r="BI186" s="217">
        <f>IF(N186="nulová",J186,0)</f>
        <v>0</v>
      </c>
      <c r="BJ186" s="18" t="s">
        <v>87</v>
      </c>
      <c r="BK186" s="217">
        <f>ROUND(I186*H186,2)</f>
        <v>0</v>
      </c>
      <c r="BL186" s="18" t="s">
        <v>656</v>
      </c>
      <c r="BM186" s="216" t="s">
        <v>6535</v>
      </c>
    </row>
    <row r="187" s="2" customFormat="1" ht="16.5" customHeight="1">
      <c r="A187" s="37"/>
      <c r="B187" s="168"/>
      <c r="C187" s="242" t="s">
        <v>587</v>
      </c>
      <c r="D187" s="242" t="s">
        <v>582</v>
      </c>
      <c r="E187" s="243" t="s">
        <v>6536</v>
      </c>
      <c r="F187" s="244" t="s">
        <v>6537</v>
      </c>
      <c r="G187" s="245" t="s">
        <v>373</v>
      </c>
      <c r="H187" s="246">
        <v>1</v>
      </c>
      <c r="I187" s="247"/>
      <c r="J187" s="248">
        <f>ROUND(I187*H187,2)</f>
        <v>0</v>
      </c>
      <c r="K187" s="249"/>
      <c r="L187" s="250"/>
      <c r="M187" s="251" t="s">
        <v>1</v>
      </c>
      <c r="N187" s="252" t="s">
        <v>41</v>
      </c>
      <c r="O187" s="81"/>
      <c r="P187" s="214">
        <f>O187*H187</f>
        <v>0</v>
      </c>
      <c r="Q187" s="214">
        <v>0</v>
      </c>
      <c r="R187" s="214">
        <f>Q187*H187</f>
        <v>0</v>
      </c>
      <c r="S187" s="214">
        <v>0</v>
      </c>
      <c r="T187" s="215">
        <f>S187*H187</f>
        <v>0</v>
      </c>
      <c r="U187" s="37"/>
      <c r="V187" s="37"/>
      <c r="W187" s="37"/>
      <c r="X187" s="37"/>
      <c r="Y187" s="37"/>
      <c r="Z187" s="37"/>
      <c r="AA187" s="37"/>
      <c r="AB187" s="37"/>
      <c r="AC187" s="37"/>
      <c r="AD187" s="37"/>
      <c r="AE187" s="37"/>
      <c r="AR187" s="216" t="s">
        <v>1399</v>
      </c>
      <c r="AT187" s="216" t="s">
        <v>582</v>
      </c>
      <c r="AU187" s="216" t="s">
        <v>82</v>
      </c>
      <c r="AY187" s="18" t="s">
        <v>283</v>
      </c>
      <c r="BE187" s="217">
        <f>IF(N187="základná",J187,0)</f>
        <v>0</v>
      </c>
      <c r="BF187" s="217">
        <f>IF(N187="znížená",J187,0)</f>
        <v>0</v>
      </c>
      <c r="BG187" s="217">
        <f>IF(N187="zákl. prenesená",J187,0)</f>
        <v>0</v>
      </c>
      <c r="BH187" s="217">
        <f>IF(N187="zníž. prenesená",J187,0)</f>
        <v>0</v>
      </c>
      <c r="BI187" s="217">
        <f>IF(N187="nulová",J187,0)</f>
        <v>0</v>
      </c>
      <c r="BJ187" s="18" t="s">
        <v>87</v>
      </c>
      <c r="BK187" s="217">
        <f>ROUND(I187*H187,2)</f>
        <v>0</v>
      </c>
      <c r="BL187" s="18" t="s">
        <v>656</v>
      </c>
      <c r="BM187" s="216" t="s">
        <v>6538</v>
      </c>
    </row>
    <row r="188" s="2" customFormat="1" ht="16.5" customHeight="1">
      <c r="A188" s="37"/>
      <c r="B188" s="168"/>
      <c r="C188" s="204" t="s">
        <v>591</v>
      </c>
      <c r="D188" s="204" t="s">
        <v>285</v>
      </c>
      <c r="E188" s="205" t="s">
        <v>6539</v>
      </c>
      <c r="F188" s="206" t="s">
        <v>3224</v>
      </c>
      <c r="G188" s="207" t="s">
        <v>373</v>
      </c>
      <c r="H188" s="208">
        <v>1</v>
      </c>
      <c r="I188" s="209"/>
      <c r="J188" s="210">
        <f>ROUND(I188*H188,2)</f>
        <v>0</v>
      </c>
      <c r="K188" s="211"/>
      <c r="L188" s="38"/>
      <c r="M188" s="212" t="s">
        <v>1</v>
      </c>
      <c r="N188" s="213" t="s">
        <v>41</v>
      </c>
      <c r="O188" s="81"/>
      <c r="P188" s="214">
        <f>O188*H188</f>
        <v>0</v>
      </c>
      <c r="Q188" s="214">
        <v>0</v>
      </c>
      <c r="R188" s="214">
        <f>Q188*H188</f>
        <v>0</v>
      </c>
      <c r="S188" s="214">
        <v>0</v>
      </c>
      <c r="T188" s="215">
        <f>S188*H188</f>
        <v>0</v>
      </c>
      <c r="U188" s="37"/>
      <c r="V188" s="37"/>
      <c r="W188" s="37"/>
      <c r="X188" s="37"/>
      <c r="Y188" s="37"/>
      <c r="Z188" s="37"/>
      <c r="AA188" s="37"/>
      <c r="AB188" s="37"/>
      <c r="AC188" s="37"/>
      <c r="AD188" s="37"/>
      <c r="AE188" s="37"/>
      <c r="AR188" s="216" t="s">
        <v>656</v>
      </c>
      <c r="AT188" s="216" t="s">
        <v>285</v>
      </c>
      <c r="AU188" s="216" t="s">
        <v>82</v>
      </c>
      <c r="AY188" s="18" t="s">
        <v>283</v>
      </c>
      <c r="BE188" s="217">
        <f>IF(N188="základná",J188,0)</f>
        <v>0</v>
      </c>
      <c r="BF188" s="217">
        <f>IF(N188="znížená",J188,0)</f>
        <v>0</v>
      </c>
      <c r="BG188" s="217">
        <f>IF(N188="zákl. prenesená",J188,0)</f>
        <v>0</v>
      </c>
      <c r="BH188" s="217">
        <f>IF(N188="zníž. prenesená",J188,0)</f>
        <v>0</v>
      </c>
      <c r="BI188" s="217">
        <f>IF(N188="nulová",J188,0)</f>
        <v>0</v>
      </c>
      <c r="BJ188" s="18" t="s">
        <v>87</v>
      </c>
      <c r="BK188" s="217">
        <f>ROUND(I188*H188,2)</f>
        <v>0</v>
      </c>
      <c r="BL188" s="18" t="s">
        <v>656</v>
      </c>
      <c r="BM188" s="216" t="s">
        <v>6540</v>
      </c>
    </row>
    <row r="189" s="2" customFormat="1" ht="16.5" customHeight="1">
      <c r="A189" s="37"/>
      <c r="B189" s="168"/>
      <c r="C189" s="242" t="s">
        <v>600</v>
      </c>
      <c r="D189" s="242" t="s">
        <v>582</v>
      </c>
      <c r="E189" s="243" t="s">
        <v>6541</v>
      </c>
      <c r="F189" s="244" t="s">
        <v>6542</v>
      </c>
      <c r="G189" s="245" t="s">
        <v>373</v>
      </c>
      <c r="H189" s="246">
        <v>7</v>
      </c>
      <c r="I189" s="247"/>
      <c r="J189" s="248">
        <f>ROUND(I189*H189,2)</f>
        <v>0</v>
      </c>
      <c r="K189" s="249"/>
      <c r="L189" s="250"/>
      <c r="M189" s="251" t="s">
        <v>1</v>
      </c>
      <c r="N189" s="252" t="s">
        <v>41</v>
      </c>
      <c r="O189" s="81"/>
      <c r="P189" s="214">
        <f>O189*H189</f>
        <v>0</v>
      </c>
      <c r="Q189" s="214">
        <v>0</v>
      </c>
      <c r="R189" s="214">
        <f>Q189*H189</f>
        <v>0</v>
      </c>
      <c r="S189" s="214">
        <v>0</v>
      </c>
      <c r="T189" s="215">
        <f>S189*H189</f>
        <v>0</v>
      </c>
      <c r="U189" s="37"/>
      <c r="V189" s="37"/>
      <c r="W189" s="37"/>
      <c r="X189" s="37"/>
      <c r="Y189" s="37"/>
      <c r="Z189" s="37"/>
      <c r="AA189" s="37"/>
      <c r="AB189" s="37"/>
      <c r="AC189" s="37"/>
      <c r="AD189" s="37"/>
      <c r="AE189" s="37"/>
      <c r="AR189" s="216" t="s">
        <v>1399</v>
      </c>
      <c r="AT189" s="216" t="s">
        <v>582</v>
      </c>
      <c r="AU189" s="216" t="s">
        <v>82</v>
      </c>
      <c r="AY189" s="18" t="s">
        <v>283</v>
      </c>
      <c r="BE189" s="217">
        <f>IF(N189="základná",J189,0)</f>
        <v>0</v>
      </c>
      <c r="BF189" s="217">
        <f>IF(N189="znížená",J189,0)</f>
        <v>0</v>
      </c>
      <c r="BG189" s="217">
        <f>IF(N189="zákl. prenesená",J189,0)</f>
        <v>0</v>
      </c>
      <c r="BH189" s="217">
        <f>IF(N189="zníž. prenesená",J189,0)</f>
        <v>0</v>
      </c>
      <c r="BI189" s="217">
        <f>IF(N189="nulová",J189,0)</f>
        <v>0</v>
      </c>
      <c r="BJ189" s="18" t="s">
        <v>87</v>
      </c>
      <c r="BK189" s="217">
        <f>ROUND(I189*H189,2)</f>
        <v>0</v>
      </c>
      <c r="BL189" s="18" t="s">
        <v>656</v>
      </c>
      <c r="BM189" s="216" t="s">
        <v>6543</v>
      </c>
    </row>
    <row r="190" s="2" customFormat="1" ht="24.15" customHeight="1">
      <c r="A190" s="37"/>
      <c r="B190" s="168"/>
      <c r="C190" s="204" t="s">
        <v>606</v>
      </c>
      <c r="D190" s="204" t="s">
        <v>285</v>
      </c>
      <c r="E190" s="205" t="s">
        <v>6544</v>
      </c>
      <c r="F190" s="206" t="s">
        <v>3224</v>
      </c>
      <c r="G190" s="207" t="s">
        <v>373</v>
      </c>
      <c r="H190" s="208">
        <v>7</v>
      </c>
      <c r="I190" s="209"/>
      <c r="J190" s="210">
        <f>ROUND(I190*H190,2)</f>
        <v>0</v>
      </c>
      <c r="K190" s="211"/>
      <c r="L190" s="38"/>
      <c r="M190" s="212" t="s">
        <v>1</v>
      </c>
      <c r="N190" s="213" t="s">
        <v>41</v>
      </c>
      <c r="O190" s="81"/>
      <c r="P190" s="214">
        <f>O190*H190</f>
        <v>0</v>
      </c>
      <c r="Q190" s="214">
        <v>0</v>
      </c>
      <c r="R190" s="214">
        <f>Q190*H190</f>
        <v>0</v>
      </c>
      <c r="S190" s="214">
        <v>0</v>
      </c>
      <c r="T190" s="215">
        <f>S190*H190</f>
        <v>0</v>
      </c>
      <c r="U190" s="37"/>
      <c r="V190" s="37"/>
      <c r="W190" s="37"/>
      <c r="X190" s="37"/>
      <c r="Y190" s="37"/>
      <c r="Z190" s="37"/>
      <c r="AA190" s="37"/>
      <c r="AB190" s="37"/>
      <c r="AC190" s="37"/>
      <c r="AD190" s="37"/>
      <c r="AE190" s="37"/>
      <c r="AR190" s="216" t="s">
        <v>656</v>
      </c>
      <c r="AT190" s="216" t="s">
        <v>285</v>
      </c>
      <c r="AU190" s="216" t="s">
        <v>82</v>
      </c>
      <c r="AY190" s="18" t="s">
        <v>283</v>
      </c>
      <c r="BE190" s="217">
        <f>IF(N190="základná",J190,0)</f>
        <v>0</v>
      </c>
      <c r="BF190" s="217">
        <f>IF(N190="znížená",J190,0)</f>
        <v>0</v>
      </c>
      <c r="BG190" s="217">
        <f>IF(N190="zákl. prenesená",J190,0)</f>
        <v>0</v>
      </c>
      <c r="BH190" s="217">
        <f>IF(N190="zníž. prenesená",J190,0)</f>
        <v>0</v>
      </c>
      <c r="BI190" s="217">
        <f>IF(N190="nulová",J190,0)</f>
        <v>0</v>
      </c>
      <c r="BJ190" s="18" t="s">
        <v>87</v>
      </c>
      <c r="BK190" s="217">
        <f>ROUND(I190*H190,2)</f>
        <v>0</v>
      </c>
      <c r="BL190" s="18" t="s">
        <v>656</v>
      </c>
      <c r="BM190" s="216" t="s">
        <v>6545</v>
      </c>
    </row>
    <row r="191" s="2" customFormat="1" ht="21.75" customHeight="1">
      <c r="A191" s="37"/>
      <c r="B191" s="168"/>
      <c r="C191" s="242" t="s">
        <v>612</v>
      </c>
      <c r="D191" s="242" t="s">
        <v>582</v>
      </c>
      <c r="E191" s="243" t="s">
        <v>5100</v>
      </c>
      <c r="F191" s="244" t="s">
        <v>5101</v>
      </c>
      <c r="G191" s="245" t="s">
        <v>373</v>
      </c>
      <c r="H191" s="246">
        <v>1</v>
      </c>
      <c r="I191" s="247"/>
      <c r="J191" s="248">
        <f>ROUND(I191*H191,2)</f>
        <v>0</v>
      </c>
      <c r="K191" s="249"/>
      <c r="L191" s="250"/>
      <c r="M191" s="251" t="s">
        <v>1</v>
      </c>
      <c r="N191" s="252" t="s">
        <v>41</v>
      </c>
      <c r="O191" s="81"/>
      <c r="P191" s="214">
        <f>O191*H191</f>
        <v>0</v>
      </c>
      <c r="Q191" s="214">
        <v>0</v>
      </c>
      <c r="R191" s="214">
        <f>Q191*H191</f>
        <v>0</v>
      </c>
      <c r="S191" s="214">
        <v>0</v>
      </c>
      <c r="T191" s="215">
        <f>S191*H191</f>
        <v>0</v>
      </c>
      <c r="U191" s="37"/>
      <c r="V191" s="37"/>
      <c r="W191" s="37"/>
      <c r="X191" s="37"/>
      <c r="Y191" s="37"/>
      <c r="Z191" s="37"/>
      <c r="AA191" s="37"/>
      <c r="AB191" s="37"/>
      <c r="AC191" s="37"/>
      <c r="AD191" s="37"/>
      <c r="AE191" s="37"/>
      <c r="AR191" s="216" t="s">
        <v>1399</v>
      </c>
      <c r="AT191" s="216" t="s">
        <v>582</v>
      </c>
      <c r="AU191" s="216" t="s">
        <v>82</v>
      </c>
      <c r="AY191" s="18" t="s">
        <v>283</v>
      </c>
      <c r="BE191" s="217">
        <f>IF(N191="základná",J191,0)</f>
        <v>0</v>
      </c>
      <c r="BF191" s="217">
        <f>IF(N191="znížená",J191,0)</f>
        <v>0</v>
      </c>
      <c r="BG191" s="217">
        <f>IF(N191="zákl. prenesená",J191,0)</f>
        <v>0</v>
      </c>
      <c r="BH191" s="217">
        <f>IF(N191="zníž. prenesená",J191,0)</f>
        <v>0</v>
      </c>
      <c r="BI191" s="217">
        <f>IF(N191="nulová",J191,0)</f>
        <v>0</v>
      </c>
      <c r="BJ191" s="18" t="s">
        <v>87</v>
      </c>
      <c r="BK191" s="217">
        <f>ROUND(I191*H191,2)</f>
        <v>0</v>
      </c>
      <c r="BL191" s="18" t="s">
        <v>656</v>
      </c>
      <c r="BM191" s="216" t="s">
        <v>6546</v>
      </c>
    </row>
    <row r="192" s="2" customFormat="1" ht="16.5" customHeight="1">
      <c r="A192" s="37"/>
      <c r="B192" s="168"/>
      <c r="C192" s="204" t="s">
        <v>616</v>
      </c>
      <c r="D192" s="204" t="s">
        <v>285</v>
      </c>
      <c r="E192" s="205" t="s">
        <v>6547</v>
      </c>
      <c r="F192" s="206" t="s">
        <v>3224</v>
      </c>
      <c r="G192" s="207" t="s">
        <v>373</v>
      </c>
      <c r="H192" s="208">
        <v>1</v>
      </c>
      <c r="I192" s="209"/>
      <c r="J192" s="210">
        <f>ROUND(I192*H192,2)</f>
        <v>0</v>
      </c>
      <c r="K192" s="211"/>
      <c r="L192" s="38"/>
      <c r="M192" s="212" t="s">
        <v>1</v>
      </c>
      <c r="N192" s="213" t="s">
        <v>41</v>
      </c>
      <c r="O192" s="81"/>
      <c r="P192" s="214">
        <f>O192*H192</f>
        <v>0</v>
      </c>
      <c r="Q192" s="214">
        <v>0</v>
      </c>
      <c r="R192" s="214">
        <f>Q192*H192</f>
        <v>0</v>
      </c>
      <c r="S192" s="214">
        <v>0</v>
      </c>
      <c r="T192" s="215">
        <f>S192*H192</f>
        <v>0</v>
      </c>
      <c r="U192" s="37"/>
      <c r="V192" s="37"/>
      <c r="W192" s="37"/>
      <c r="X192" s="37"/>
      <c r="Y192" s="37"/>
      <c r="Z192" s="37"/>
      <c r="AA192" s="37"/>
      <c r="AB192" s="37"/>
      <c r="AC192" s="37"/>
      <c r="AD192" s="37"/>
      <c r="AE192" s="37"/>
      <c r="AR192" s="216" t="s">
        <v>656</v>
      </c>
      <c r="AT192" s="216" t="s">
        <v>285</v>
      </c>
      <c r="AU192" s="216" t="s">
        <v>82</v>
      </c>
      <c r="AY192" s="18" t="s">
        <v>283</v>
      </c>
      <c r="BE192" s="217">
        <f>IF(N192="základná",J192,0)</f>
        <v>0</v>
      </c>
      <c r="BF192" s="217">
        <f>IF(N192="znížená",J192,0)</f>
        <v>0</v>
      </c>
      <c r="BG192" s="217">
        <f>IF(N192="zákl. prenesená",J192,0)</f>
        <v>0</v>
      </c>
      <c r="BH192" s="217">
        <f>IF(N192="zníž. prenesená",J192,0)</f>
        <v>0</v>
      </c>
      <c r="BI192" s="217">
        <f>IF(N192="nulová",J192,0)</f>
        <v>0</v>
      </c>
      <c r="BJ192" s="18" t="s">
        <v>87</v>
      </c>
      <c r="BK192" s="217">
        <f>ROUND(I192*H192,2)</f>
        <v>0</v>
      </c>
      <c r="BL192" s="18" t="s">
        <v>656</v>
      </c>
      <c r="BM192" s="216" t="s">
        <v>6548</v>
      </c>
    </row>
    <row r="193" s="2" customFormat="1" ht="33" customHeight="1">
      <c r="A193" s="37"/>
      <c r="B193" s="168"/>
      <c r="C193" s="242" t="s">
        <v>620</v>
      </c>
      <c r="D193" s="242" t="s">
        <v>582</v>
      </c>
      <c r="E193" s="243" t="s">
        <v>5105</v>
      </c>
      <c r="F193" s="244" t="s">
        <v>5106</v>
      </c>
      <c r="G193" s="245" t="s">
        <v>373</v>
      </c>
      <c r="H193" s="246">
        <v>1</v>
      </c>
      <c r="I193" s="247"/>
      <c r="J193" s="248">
        <f>ROUND(I193*H193,2)</f>
        <v>0</v>
      </c>
      <c r="K193" s="249"/>
      <c r="L193" s="250"/>
      <c r="M193" s="251" t="s">
        <v>1</v>
      </c>
      <c r="N193" s="252" t="s">
        <v>41</v>
      </c>
      <c r="O193" s="81"/>
      <c r="P193" s="214">
        <f>O193*H193</f>
        <v>0</v>
      </c>
      <c r="Q193" s="214">
        <v>0</v>
      </c>
      <c r="R193" s="214">
        <f>Q193*H193</f>
        <v>0</v>
      </c>
      <c r="S193" s="214">
        <v>0</v>
      </c>
      <c r="T193" s="215">
        <f>S193*H193</f>
        <v>0</v>
      </c>
      <c r="U193" s="37"/>
      <c r="V193" s="37"/>
      <c r="W193" s="37"/>
      <c r="X193" s="37"/>
      <c r="Y193" s="37"/>
      <c r="Z193" s="37"/>
      <c r="AA193" s="37"/>
      <c r="AB193" s="37"/>
      <c r="AC193" s="37"/>
      <c r="AD193" s="37"/>
      <c r="AE193" s="37"/>
      <c r="AR193" s="216" t="s">
        <v>1399</v>
      </c>
      <c r="AT193" s="216" t="s">
        <v>582</v>
      </c>
      <c r="AU193" s="216" t="s">
        <v>82</v>
      </c>
      <c r="AY193" s="18" t="s">
        <v>283</v>
      </c>
      <c r="BE193" s="217">
        <f>IF(N193="základná",J193,0)</f>
        <v>0</v>
      </c>
      <c r="BF193" s="217">
        <f>IF(N193="znížená",J193,0)</f>
        <v>0</v>
      </c>
      <c r="BG193" s="217">
        <f>IF(N193="zákl. prenesená",J193,0)</f>
        <v>0</v>
      </c>
      <c r="BH193" s="217">
        <f>IF(N193="zníž. prenesená",J193,0)</f>
        <v>0</v>
      </c>
      <c r="BI193" s="217">
        <f>IF(N193="nulová",J193,0)</f>
        <v>0</v>
      </c>
      <c r="BJ193" s="18" t="s">
        <v>87</v>
      </c>
      <c r="BK193" s="217">
        <f>ROUND(I193*H193,2)</f>
        <v>0</v>
      </c>
      <c r="BL193" s="18" t="s">
        <v>656</v>
      </c>
      <c r="BM193" s="216" t="s">
        <v>6549</v>
      </c>
    </row>
    <row r="194" s="2" customFormat="1" ht="16.5" customHeight="1">
      <c r="A194" s="37"/>
      <c r="B194" s="168"/>
      <c r="C194" s="204" t="s">
        <v>625</v>
      </c>
      <c r="D194" s="204" t="s">
        <v>285</v>
      </c>
      <c r="E194" s="205" t="s">
        <v>6550</v>
      </c>
      <c r="F194" s="206" t="s">
        <v>3224</v>
      </c>
      <c r="G194" s="207" t="s">
        <v>373</v>
      </c>
      <c r="H194" s="208">
        <v>1</v>
      </c>
      <c r="I194" s="209"/>
      <c r="J194" s="210">
        <f>ROUND(I194*H194,2)</f>
        <v>0</v>
      </c>
      <c r="K194" s="211"/>
      <c r="L194" s="38"/>
      <c r="M194" s="212" t="s">
        <v>1</v>
      </c>
      <c r="N194" s="213" t="s">
        <v>41</v>
      </c>
      <c r="O194" s="81"/>
      <c r="P194" s="214">
        <f>O194*H194</f>
        <v>0</v>
      </c>
      <c r="Q194" s="214">
        <v>0</v>
      </c>
      <c r="R194" s="214">
        <f>Q194*H194</f>
        <v>0</v>
      </c>
      <c r="S194" s="214">
        <v>0</v>
      </c>
      <c r="T194" s="215">
        <f>S194*H194</f>
        <v>0</v>
      </c>
      <c r="U194" s="37"/>
      <c r="V194" s="37"/>
      <c r="W194" s="37"/>
      <c r="X194" s="37"/>
      <c r="Y194" s="37"/>
      <c r="Z194" s="37"/>
      <c r="AA194" s="37"/>
      <c r="AB194" s="37"/>
      <c r="AC194" s="37"/>
      <c r="AD194" s="37"/>
      <c r="AE194" s="37"/>
      <c r="AR194" s="216" t="s">
        <v>656</v>
      </c>
      <c r="AT194" s="216" t="s">
        <v>285</v>
      </c>
      <c r="AU194" s="216" t="s">
        <v>82</v>
      </c>
      <c r="AY194" s="18" t="s">
        <v>283</v>
      </c>
      <c r="BE194" s="217">
        <f>IF(N194="základná",J194,0)</f>
        <v>0</v>
      </c>
      <c r="BF194" s="217">
        <f>IF(N194="znížená",J194,0)</f>
        <v>0</v>
      </c>
      <c r="BG194" s="217">
        <f>IF(N194="zákl. prenesená",J194,0)</f>
        <v>0</v>
      </c>
      <c r="BH194" s="217">
        <f>IF(N194="zníž. prenesená",J194,0)</f>
        <v>0</v>
      </c>
      <c r="BI194" s="217">
        <f>IF(N194="nulová",J194,0)</f>
        <v>0</v>
      </c>
      <c r="BJ194" s="18" t="s">
        <v>87</v>
      </c>
      <c r="BK194" s="217">
        <f>ROUND(I194*H194,2)</f>
        <v>0</v>
      </c>
      <c r="BL194" s="18" t="s">
        <v>656</v>
      </c>
      <c r="BM194" s="216" t="s">
        <v>6551</v>
      </c>
    </row>
    <row r="195" s="2" customFormat="1" ht="16.5" customHeight="1">
      <c r="A195" s="37"/>
      <c r="B195" s="168"/>
      <c r="C195" s="242" t="s">
        <v>632</v>
      </c>
      <c r="D195" s="242" t="s">
        <v>582</v>
      </c>
      <c r="E195" s="243" t="s">
        <v>5110</v>
      </c>
      <c r="F195" s="244" t="s">
        <v>5111</v>
      </c>
      <c r="G195" s="245" t="s">
        <v>373</v>
      </c>
      <c r="H195" s="246">
        <v>2</v>
      </c>
      <c r="I195" s="247"/>
      <c r="J195" s="248">
        <f>ROUND(I195*H195,2)</f>
        <v>0</v>
      </c>
      <c r="K195" s="249"/>
      <c r="L195" s="250"/>
      <c r="M195" s="251" t="s">
        <v>1</v>
      </c>
      <c r="N195" s="252" t="s">
        <v>41</v>
      </c>
      <c r="O195" s="81"/>
      <c r="P195" s="214">
        <f>O195*H195</f>
        <v>0</v>
      </c>
      <c r="Q195" s="214">
        <v>0</v>
      </c>
      <c r="R195" s="214">
        <f>Q195*H195</f>
        <v>0</v>
      </c>
      <c r="S195" s="214">
        <v>0</v>
      </c>
      <c r="T195" s="215">
        <f>S195*H195</f>
        <v>0</v>
      </c>
      <c r="U195" s="37"/>
      <c r="V195" s="37"/>
      <c r="W195" s="37"/>
      <c r="X195" s="37"/>
      <c r="Y195" s="37"/>
      <c r="Z195" s="37"/>
      <c r="AA195" s="37"/>
      <c r="AB195" s="37"/>
      <c r="AC195" s="37"/>
      <c r="AD195" s="37"/>
      <c r="AE195" s="37"/>
      <c r="AR195" s="216" t="s">
        <v>1399</v>
      </c>
      <c r="AT195" s="216" t="s">
        <v>582</v>
      </c>
      <c r="AU195" s="216" t="s">
        <v>82</v>
      </c>
      <c r="AY195" s="18" t="s">
        <v>283</v>
      </c>
      <c r="BE195" s="217">
        <f>IF(N195="základná",J195,0)</f>
        <v>0</v>
      </c>
      <c r="BF195" s="217">
        <f>IF(N195="znížená",J195,0)</f>
        <v>0</v>
      </c>
      <c r="BG195" s="217">
        <f>IF(N195="zákl. prenesená",J195,0)</f>
        <v>0</v>
      </c>
      <c r="BH195" s="217">
        <f>IF(N195="zníž. prenesená",J195,0)</f>
        <v>0</v>
      </c>
      <c r="BI195" s="217">
        <f>IF(N195="nulová",J195,0)</f>
        <v>0</v>
      </c>
      <c r="BJ195" s="18" t="s">
        <v>87</v>
      </c>
      <c r="BK195" s="217">
        <f>ROUND(I195*H195,2)</f>
        <v>0</v>
      </c>
      <c r="BL195" s="18" t="s">
        <v>656</v>
      </c>
      <c r="BM195" s="216" t="s">
        <v>6552</v>
      </c>
    </row>
    <row r="196" s="2" customFormat="1" ht="24.15" customHeight="1">
      <c r="A196" s="37"/>
      <c r="B196" s="168"/>
      <c r="C196" s="204" t="s">
        <v>641</v>
      </c>
      <c r="D196" s="204" t="s">
        <v>285</v>
      </c>
      <c r="E196" s="205" t="s">
        <v>6553</v>
      </c>
      <c r="F196" s="206" t="s">
        <v>3224</v>
      </c>
      <c r="G196" s="207" t="s">
        <v>373</v>
      </c>
      <c r="H196" s="208">
        <v>2</v>
      </c>
      <c r="I196" s="209"/>
      <c r="J196" s="210">
        <f>ROUND(I196*H196,2)</f>
        <v>0</v>
      </c>
      <c r="K196" s="211"/>
      <c r="L196" s="38"/>
      <c r="M196" s="212" t="s">
        <v>1</v>
      </c>
      <c r="N196" s="213" t="s">
        <v>41</v>
      </c>
      <c r="O196" s="81"/>
      <c r="P196" s="214">
        <f>O196*H196</f>
        <v>0</v>
      </c>
      <c r="Q196" s="214">
        <v>0</v>
      </c>
      <c r="R196" s="214">
        <f>Q196*H196</f>
        <v>0</v>
      </c>
      <c r="S196" s="214">
        <v>0</v>
      </c>
      <c r="T196" s="215">
        <f>S196*H196</f>
        <v>0</v>
      </c>
      <c r="U196" s="37"/>
      <c r="V196" s="37"/>
      <c r="W196" s="37"/>
      <c r="X196" s="37"/>
      <c r="Y196" s="37"/>
      <c r="Z196" s="37"/>
      <c r="AA196" s="37"/>
      <c r="AB196" s="37"/>
      <c r="AC196" s="37"/>
      <c r="AD196" s="37"/>
      <c r="AE196" s="37"/>
      <c r="AR196" s="216" t="s">
        <v>656</v>
      </c>
      <c r="AT196" s="216" t="s">
        <v>285</v>
      </c>
      <c r="AU196" s="216" t="s">
        <v>82</v>
      </c>
      <c r="AY196" s="18" t="s">
        <v>283</v>
      </c>
      <c r="BE196" s="217">
        <f>IF(N196="základná",J196,0)</f>
        <v>0</v>
      </c>
      <c r="BF196" s="217">
        <f>IF(N196="znížená",J196,0)</f>
        <v>0</v>
      </c>
      <c r="BG196" s="217">
        <f>IF(N196="zákl. prenesená",J196,0)</f>
        <v>0</v>
      </c>
      <c r="BH196" s="217">
        <f>IF(N196="zníž. prenesená",J196,0)</f>
        <v>0</v>
      </c>
      <c r="BI196" s="217">
        <f>IF(N196="nulová",J196,0)</f>
        <v>0</v>
      </c>
      <c r="BJ196" s="18" t="s">
        <v>87</v>
      </c>
      <c r="BK196" s="217">
        <f>ROUND(I196*H196,2)</f>
        <v>0</v>
      </c>
      <c r="BL196" s="18" t="s">
        <v>656</v>
      </c>
      <c r="BM196" s="216" t="s">
        <v>6554</v>
      </c>
    </row>
    <row r="197" s="12" customFormat="1" ht="25.92" customHeight="1">
      <c r="A197" s="12"/>
      <c r="B197" s="191"/>
      <c r="C197" s="12"/>
      <c r="D197" s="192" t="s">
        <v>74</v>
      </c>
      <c r="E197" s="193" t="s">
        <v>2696</v>
      </c>
      <c r="F197" s="193" t="s">
        <v>3307</v>
      </c>
      <c r="G197" s="12"/>
      <c r="H197" s="12"/>
      <c r="I197" s="194"/>
      <c r="J197" s="195">
        <f>BK197</f>
        <v>0</v>
      </c>
      <c r="K197" s="12"/>
      <c r="L197" s="191"/>
      <c r="M197" s="196"/>
      <c r="N197" s="197"/>
      <c r="O197" s="197"/>
      <c r="P197" s="198">
        <f>SUM(P198:P204)</f>
        <v>0</v>
      </c>
      <c r="Q197" s="197"/>
      <c r="R197" s="198">
        <f>SUM(R198:R204)</f>
        <v>0</v>
      </c>
      <c r="S197" s="197"/>
      <c r="T197" s="199">
        <f>SUM(T198:T204)</f>
        <v>0</v>
      </c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R197" s="192" t="s">
        <v>289</v>
      </c>
      <c r="AT197" s="200" t="s">
        <v>74</v>
      </c>
      <c r="AU197" s="200" t="s">
        <v>75</v>
      </c>
      <c r="AY197" s="192" t="s">
        <v>283</v>
      </c>
      <c r="BK197" s="201">
        <f>SUM(BK198:BK204)</f>
        <v>0</v>
      </c>
    </row>
    <row r="198" s="2" customFormat="1" ht="24.15" customHeight="1">
      <c r="A198" s="37"/>
      <c r="B198" s="168"/>
      <c r="C198" s="204" t="s">
        <v>646</v>
      </c>
      <c r="D198" s="204" t="s">
        <v>285</v>
      </c>
      <c r="E198" s="205" t="s">
        <v>3308</v>
      </c>
      <c r="F198" s="206" t="s">
        <v>3309</v>
      </c>
      <c r="G198" s="207" t="s">
        <v>3310</v>
      </c>
      <c r="H198" s="208">
        <v>1</v>
      </c>
      <c r="I198" s="209"/>
      <c r="J198" s="210">
        <f>ROUND(I198*H198,2)</f>
        <v>0</v>
      </c>
      <c r="K198" s="211"/>
      <c r="L198" s="38"/>
      <c r="M198" s="212" t="s">
        <v>1</v>
      </c>
      <c r="N198" s="213" t="s">
        <v>41</v>
      </c>
      <c r="O198" s="81"/>
      <c r="P198" s="214">
        <f>O198*H198</f>
        <v>0</v>
      </c>
      <c r="Q198" s="214">
        <v>0</v>
      </c>
      <c r="R198" s="214">
        <f>Q198*H198</f>
        <v>0</v>
      </c>
      <c r="S198" s="214">
        <v>0</v>
      </c>
      <c r="T198" s="215">
        <f>S198*H198</f>
        <v>0</v>
      </c>
      <c r="U198" s="37"/>
      <c r="V198" s="37"/>
      <c r="W198" s="37"/>
      <c r="X198" s="37"/>
      <c r="Y198" s="37"/>
      <c r="Z198" s="37"/>
      <c r="AA198" s="37"/>
      <c r="AB198" s="37"/>
      <c r="AC198" s="37"/>
      <c r="AD198" s="37"/>
      <c r="AE198" s="37"/>
      <c r="AR198" s="216" t="s">
        <v>3311</v>
      </c>
      <c r="AT198" s="216" t="s">
        <v>285</v>
      </c>
      <c r="AU198" s="216" t="s">
        <v>82</v>
      </c>
      <c r="AY198" s="18" t="s">
        <v>283</v>
      </c>
      <c r="BE198" s="217">
        <f>IF(N198="základná",J198,0)</f>
        <v>0</v>
      </c>
      <c r="BF198" s="217">
        <f>IF(N198="znížená",J198,0)</f>
        <v>0</v>
      </c>
      <c r="BG198" s="217">
        <f>IF(N198="zákl. prenesená",J198,0)</f>
        <v>0</v>
      </c>
      <c r="BH198" s="217">
        <f>IF(N198="zníž. prenesená",J198,0)</f>
        <v>0</v>
      </c>
      <c r="BI198" s="217">
        <f>IF(N198="nulová",J198,0)</f>
        <v>0</v>
      </c>
      <c r="BJ198" s="18" t="s">
        <v>87</v>
      </c>
      <c r="BK198" s="217">
        <f>ROUND(I198*H198,2)</f>
        <v>0</v>
      </c>
      <c r="BL198" s="18" t="s">
        <v>3311</v>
      </c>
      <c r="BM198" s="216" t="s">
        <v>6555</v>
      </c>
    </row>
    <row r="199" s="2" customFormat="1" ht="21.75" customHeight="1">
      <c r="A199" s="37"/>
      <c r="B199" s="168"/>
      <c r="C199" s="204" t="s">
        <v>651</v>
      </c>
      <c r="D199" s="204" t="s">
        <v>285</v>
      </c>
      <c r="E199" s="205" t="s">
        <v>3313</v>
      </c>
      <c r="F199" s="206" t="s">
        <v>3314</v>
      </c>
      <c r="G199" s="207" t="s">
        <v>3310</v>
      </c>
      <c r="H199" s="208">
        <v>1</v>
      </c>
      <c r="I199" s="209"/>
      <c r="J199" s="210">
        <f>ROUND(I199*H199,2)</f>
        <v>0</v>
      </c>
      <c r="K199" s="211"/>
      <c r="L199" s="38"/>
      <c r="M199" s="212" t="s">
        <v>1</v>
      </c>
      <c r="N199" s="213" t="s">
        <v>41</v>
      </c>
      <c r="O199" s="81"/>
      <c r="P199" s="214">
        <f>O199*H199</f>
        <v>0</v>
      </c>
      <c r="Q199" s="214">
        <v>0</v>
      </c>
      <c r="R199" s="214">
        <f>Q199*H199</f>
        <v>0</v>
      </c>
      <c r="S199" s="214">
        <v>0</v>
      </c>
      <c r="T199" s="215">
        <f>S199*H199</f>
        <v>0</v>
      </c>
      <c r="U199" s="37"/>
      <c r="V199" s="37"/>
      <c r="W199" s="37"/>
      <c r="X199" s="37"/>
      <c r="Y199" s="37"/>
      <c r="Z199" s="37"/>
      <c r="AA199" s="37"/>
      <c r="AB199" s="37"/>
      <c r="AC199" s="37"/>
      <c r="AD199" s="37"/>
      <c r="AE199" s="37"/>
      <c r="AR199" s="216" t="s">
        <v>3311</v>
      </c>
      <c r="AT199" s="216" t="s">
        <v>285</v>
      </c>
      <c r="AU199" s="216" t="s">
        <v>82</v>
      </c>
      <c r="AY199" s="18" t="s">
        <v>283</v>
      </c>
      <c r="BE199" s="217">
        <f>IF(N199="základná",J199,0)</f>
        <v>0</v>
      </c>
      <c r="BF199" s="217">
        <f>IF(N199="znížená",J199,0)</f>
        <v>0</v>
      </c>
      <c r="BG199" s="217">
        <f>IF(N199="zákl. prenesená",J199,0)</f>
        <v>0</v>
      </c>
      <c r="BH199" s="217">
        <f>IF(N199="zníž. prenesená",J199,0)</f>
        <v>0</v>
      </c>
      <c r="BI199" s="217">
        <f>IF(N199="nulová",J199,0)</f>
        <v>0</v>
      </c>
      <c r="BJ199" s="18" t="s">
        <v>87</v>
      </c>
      <c r="BK199" s="217">
        <f>ROUND(I199*H199,2)</f>
        <v>0</v>
      </c>
      <c r="BL199" s="18" t="s">
        <v>3311</v>
      </c>
      <c r="BM199" s="216" t="s">
        <v>6556</v>
      </c>
    </row>
    <row r="200" s="2" customFormat="1" ht="24.15" customHeight="1">
      <c r="A200" s="37"/>
      <c r="B200" s="168"/>
      <c r="C200" s="204" t="s">
        <v>656</v>
      </c>
      <c r="D200" s="204" t="s">
        <v>285</v>
      </c>
      <c r="E200" s="205" t="s">
        <v>3316</v>
      </c>
      <c r="F200" s="206" t="s">
        <v>3317</v>
      </c>
      <c r="G200" s="207" t="s">
        <v>3310</v>
      </c>
      <c r="H200" s="208">
        <v>1</v>
      </c>
      <c r="I200" s="209"/>
      <c r="J200" s="210">
        <f>ROUND(I200*H200,2)</f>
        <v>0</v>
      </c>
      <c r="K200" s="211"/>
      <c r="L200" s="38"/>
      <c r="M200" s="212" t="s">
        <v>1</v>
      </c>
      <c r="N200" s="213" t="s">
        <v>41</v>
      </c>
      <c r="O200" s="81"/>
      <c r="P200" s="214">
        <f>O200*H200</f>
        <v>0</v>
      </c>
      <c r="Q200" s="214">
        <v>0</v>
      </c>
      <c r="R200" s="214">
        <f>Q200*H200</f>
        <v>0</v>
      </c>
      <c r="S200" s="214">
        <v>0</v>
      </c>
      <c r="T200" s="215">
        <f>S200*H200</f>
        <v>0</v>
      </c>
      <c r="U200" s="37"/>
      <c r="V200" s="37"/>
      <c r="W200" s="37"/>
      <c r="X200" s="37"/>
      <c r="Y200" s="37"/>
      <c r="Z200" s="37"/>
      <c r="AA200" s="37"/>
      <c r="AB200" s="37"/>
      <c r="AC200" s="37"/>
      <c r="AD200" s="37"/>
      <c r="AE200" s="37"/>
      <c r="AR200" s="216" t="s">
        <v>3311</v>
      </c>
      <c r="AT200" s="216" t="s">
        <v>285</v>
      </c>
      <c r="AU200" s="216" t="s">
        <v>82</v>
      </c>
      <c r="AY200" s="18" t="s">
        <v>283</v>
      </c>
      <c r="BE200" s="217">
        <f>IF(N200="základná",J200,0)</f>
        <v>0</v>
      </c>
      <c r="BF200" s="217">
        <f>IF(N200="znížená",J200,0)</f>
        <v>0</v>
      </c>
      <c r="BG200" s="217">
        <f>IF(N200="zákl. prenesená",J200,0)</f>
        <v>0</v>
      </c>
      <c r="BH200" s="217">
        <f>IF(N200="zníž. prenesená",J200,0)</f>
        <v>0</v>
      </c>
      <c r="BI200" s="217">
        <f>IF(N200="nulová",J200,0)</f>
        <v>0</v>
      </c>
      <c r="BJ200" s="18" t="s">
        <v>87</v>
      </c>
      <c r="BK200" s="217">
        <f>ROUND(I200*H200,2)</f>
        <v>0</v>
      </c>
      <c r="BL200" s="18" t="s">
        <v>3311</v>
      </c>
      <c r="BM200" s="216" t="s">
        <v>6557</v>
      </c>
    </row>
    <row r="201" s="2" customFormat="1" ht="24.15" customHeight="1">
      <c r="A201" s="37"/>
      <c r="B201" s="168"/>
      <c r="C201" s="204" t="s">
        <v>661</v>
      </c>
      <c r="D201" s="204" t="s">
        <v>285</v>
      </c>
      <c r="E201" s="205" t="s">
        <v>3319</v>
      </c>
      <c r="F201" s="206" t="s">
        <v>3320</v>
      </c>
      <c r="G201" s="207" t="s">
        <v>3310</v>
      </c>
      <c r="H201" s="208">
        <v>1</v>
      </c>
      <c r="I201" s="209"/>
      <c r="J201" s="210">
        <f>ROUND(I201*H201,2)</f>
        <v>0</v>
      </c>
      <c r="K201" s="211"/>
      <c r="L201" s="38"/>
      <c r="M201" s="212" t="s">
        <v>1</v>
      </c>
      <c r="N201" s="213" t="s">
        <v>41</v>
      </c>
      <c r="O201" s="81"/>
      <c r="P201" s="214">
        <f>O201*H201</f>
        <v>0</v>
      </c>
      <c r="Q201" s="214">
        <v>0</v>
      </c>
      <c r="R201" s="214">
        <f>Q201*H201</f>
        <v>0</v>
      </c>
      <c r="S201" s="214">
        <v>0</v>
      </c>
      <c r="T201" s="215">
        <f>S201*H201</f>
        <v>0</v>
      </c>
      <c r="U201" s="37"/>
      <c r="V201" s="37"/>
      <c r="W201" s="37"/>
      <c r="X201" s="37"/>
      <c r="Y201" s="37"/>
      <c r="Z201" s="37"/>
      <c r="AA201" s="37"/>
      <c r="AB201" s="37"/>
      <c r="AC201" s="37"/>
      <c r="AD201" s="37"/>
      <c r="AE201" s="37"/>
      <c r="AR201" s="216" t="s">
        <v>3311</v>
      </c>
      <c r="AT201" s="216" t="s">
        <v>285</v>
      </c>
      <c r="AU201" s="216" t="s">
        <v>82</v>
      </c>
      <c r="AY201" s="18" t="s">
        <v>283</v>
      </c>
      <c r="BE201" s="217">
        <f>IF(N201="základná",J201,0)</f>
        <v>0</v>
      </c>
      <c r="BF201" s="217">
        <f>IF(N201="znížená",J201,0)</f>
        <v>0</v>
      </c>
      <c r="BG201" s="217">
        <f>IF(N201="zákl. prenesená",J201,0)</f>
        <v>0</v>
      </c>
      <c r="BH201" s="217">
        <f>IF(N201="zníž. prenesená",J201,0)</f>
        <v>0</v>
      </c>
      <c r="BI201" s="217">
        <f>IF(N201="nulová",J201,0)</f>
        <v>0</v>
      </c>
      <c r="BJ201" s="18" t="s">
        <v>87</v>
      </c>
      <c r="BK201" s="217">
        <f>ROUND(I201*H201,2)</f>
        <v>0</v>
      </c>
      <c r="BL201" s="18" t="s">
        <v>3311</v>
      </c>
      <c r="BM201" s="216" t="s">
        <v>6558</v>
      </c>
    </row>
    <row r="202" s="2" customFormat="1" ht="24.15" customHeight="1">
      <c r="A202" s="37"/>
      <c r="B202" s="168"/>
      <c r="C202" s="204" t="s">
        <v>666</v>
      </c>
      <c r="D202" s="204" t="s">
        <v>285</v>
      </c>
      <c r="E202" s="205" t="s">
        <v>3322</v>
      </c>
      <c r="F202" s="206" t="s">
        <v>3323</v>
      </c>
      <c r="G202" s="207" t="s">
        <v>3310</v>
      </c>
      <c r="H202" s="208">
        <v>1</v>
      </c>
      <c r="I202" s="209"/>
      <c r="J202" s="210">
        <f>ROUND(I202*H202,2)</f>
        <v>0</v>
      </c>
      <c r="K202" s="211"/>
      <c r="L202" s="38"/>
      <c r="M202" s="212" t="s">
        <v>1</v>
      </c>
      <c r="N202" s="213" t="s">
        <v>41</v>
      </c>
      <c r="O202" s="81"/>
      <c r="P202" s="214">
        <f>O202*H202</f>
        <v>0</v>
      </c>
      <c r="Q202" s="214">
        <v>0</v>
      </c>
      <c r="R202" s="214">
        <f>Q202*H202</f>
        <v>0</v>
      </c>
      <c r="S202" s="214">
        <v>0</v>
      </c>
      <c r="T202" s="215">
        <f>S202*H202</f>
        <v>0</v>
      </c>
      <c r="U202" s="37"/>
      <c r="V202" s="37"/>
      <c r="W202" s="37"/>
      <c r="X202" s="37"/>
      <c r="Y202" s="37"/>
      <c r="Z202" s="37"/>
      <c r="AA202" s="37"/>
      <c r="AB202" s="37"/>
      <c r="AC202" s="37"/>
      <c r="AD202" s="37"/>
      <c r="AE202" s="37"/>
      <c r="AR202" s="216" t="s">
        <v>3311</v>
      </c>
      <c r="AT202" s="216" t="s">
        <v>285</v>
      </c>
      <c r="AU202" s="216" t="s">
        <v>82</v>
      </c>
      <c r="AY202" s="18" t="s">
        <v>283</v>
      </c>
      <c r="BE202" s="217">
        <f>IF(N202="základná",J202,0)</f>
        <v>0</v>
      </c>
      <c r="BF202" s="217">
        <f>IF(N202="znížená",J202,0)</f>
        <v>0</v>
      </c>
      <c r="BG202" s="217">
        <f>IF(N202="zákl. prenesená",J202,0)</f>
        <v>0</v>
      </c>
      <c r="BH202" s="217">
        <f>IF(N202="zníž. prenesená",J202,0)</f>
        <v>0</v>
      </c>
      <c r="BI202" s="217">
        <f>IF(N202="nulová",J202,0)</f>
        <v>0</v>
      </c>
      <c r="BJ202" s="18" t="s">
        <v>87</v>
      </c>
      <c r="BK202" s="217">
        <f>ROUND(I202*H202,2)</f>
        <v>0</v>
      </c>
      <c r="BL202" s="18" t="s">
        <v>3311</v>
      </c>
      <c r="BM202" s="216" t="s">
        <v>6559</v>
      </c>
    </row>
    <row r="203" s="2" customFormat="1" ht="24.15" customHeight="1">
      <c r="A203" s="37"/>
      <c r="B203" s="168"/>
      <c r="C203" s="204" t="s">
        <v>670</v>
      </c>
      <c r="D203" s="204" t="s">
        <v>285</v>
      </c>
      <c r="E203" s="205" t="s">
        <v>3325</v>
      </c>
      <c r="F203" s="206" t="s">
        <v>3326</v>
      </c>
      <c r="G203" s="207" t="s">
        <v>3310</v>
      </c>
      <c r="H203" s="208">
        <v>1</v>
      </c>
      <c r="I203" s="209"/>
      <c r="J203" s="210">
        <f>ROUND(I203*H203,2)</f>
        <v>0</v>
      </c>
      <c r="K203" s="211"/>
      <c r="L203" s="38"/>
      <c r="M203" s="212" t="s">
        <v>1</v>
      </c>
      <c r="N203" s="213" t="s">
        <v>41</v>
      </c>
      <c r="O203" s="81"/>
      <c r="P203" s="214">
        <f>O203*H203</f>
        <v>0</v>
      </c>
      <c r="Q203" s="214">
        <v>0</v>
      </c>
      <c r="R203" s="214">
        <f>Q203*H203</f>
        <v>0</v>
      </c>
      <c r="S203" s="214">
        <v>0</v>
      </c>
      <c r="T203" s="215">
        <f>S203*H203</f>
        <v>0</v>
      </c>
      <c r="U203" s="37"/>
      <c r="V203" s="37"/>
      <c r="W203" s="37"/>
      <c r="X203" s="37"/>
      <c r="Y203" s="37"/>
      <c r="Z203" s="37"/>
      <c r="AA203" s="37"/>
      <c r="AB203" s="37"/>
      <c r="AC203" s="37"/>
      <c r="AD203" s="37"/>
      <c r="AE203" s="37"/>
      <c r="AR203" s="216" t="s">
        <v>3311</v>
      </c>
      <c r="AT203" s="216" t="s">
        <v>285</v>
      </c>
      <c r="AU203" s="216" t="s">
        <v>82</v>
      </c>
      <c r="AY203" s="18" t="s">
        <v>283</v>
      </c>
      <c r="BE203" s="217">
        <f>IF(N203="základná",J203,0)</f>
        <v>0</v>
      </c>
      <c r="BF203" s="217">
        <f>IF(N203="znížená",J203,0)</f>
        <v>0</v>
      </c>
      <c r="BG203" s="217">
        <f>IF(N203="zákl. prenesená",J203,0)</f>
        <v>0</v>
      </c>
      <c r="BH203" s="217">
        <f>IF(N203="zníž. prenesená",J203,0)</f>
        <v>0</v>
      </c>
      <c r="BI203" s="217">
        <f>IF(N203="nulová",J203,0)</f>
        <v>0</v>
      </c>
      <c r="BJ203" s="18" t="s">
        <v>87</v>
      </c>
      <c r="BK203" s="217">
        <f>ROUND(I203*H203,2)</f>
        <v>0</v>
      </c>
      <c r="BL203" s="18" t="s">
        <v>3311</v>
      </c>
      <c r="BM203" s="216" t="s">
        <v>6560</v>
      </c>
    </row>
    <row r="204" s="2" customFormat="1" ht="24.15" customHeight="1">
      <c r="A204" s="37"/>
      <c r="B204" s="168"/>
      <c r="C204" s="204" t="s">
        <v>674</v>
      </c>
      <c r="D204" s="204" t="s">
        <v>285</v>
      </c>
      <c r="E204" s="205" t="s">
        <v>3328</v>
      </c>
      <c r="F204" s="206" t="s">
        <v>3329</v>
      </c>
      <c r="G204" s="207" t="s">
        <v>3310</v>
      </c>
      <c r="H204" s="208">
        <v>1</v>
      </c>
      <c r="I204" s="209"/>
      <c r="J204" s="210">
        <f>ROUND(I204*H204,2)</f>
        <v>0</v>
      </c>
      <c r="K204" s="211"/>
      <c r="L204" s="38"/>
      <c r="M204" s="256" t="s">
        <v>1</v>
      </c>
      <c r="N204" s="257" t="s">
        <v>41</v>
      </c>
      <c r="O204" s="258"/>
      <c r="P204" s="259">
        <f>O204*H204</f>
        <v>0</v>
      </c>
      <c r="Q204" s="259">
        <v>0</v>
      </c>
      <c r="R204" s="259">
        <f>Q204*H204</f>
        <v>0</v>
      </c>
      <c r="S204" s="259">
        <v>0</v>
      </c>
      <c r="T204" s="260">
        <f>S204*H204</f>
        <v>0</v>
      </c>
      <c r="U204" s="37"/>
      <c r="V204" s="37"/>
      <c r="W204" s="37"/>
      <c r="X204" s="37"/>
      <c r="Y204" s="37"/>
      <c r="Z204" s="37"/>
      <c r="AA204" s="37"/>
      <c r="AB204" s="37"/>
      <c r="AC204" s="37"/>
      <c r="AD204" s="37"/>
      <c r="AE204" s="37"/>
      <c r="AR204" s="216" t="s">
        <v>3311</v>
      </c>
      <c r="AT204" s="216" t="s">
        <v>285</v>
      </c>
      <c r="AU204" s="216" t="s">
        <v>82</v>
      </c>
      <c r="AY204" s="18" t="s">
        <v>283</v>
      </c>
      <c r="BE204" s="217">
        <f>IF(N204="základná",J204,0)</f>
        <v>0</v>
      </c>
      <c r="BF204" s="217">
        <f>IF(N204="znížená",J204,0)</f>
        <v>0</v>
      </c>
      <c r="BG204" s="217">
        <f>IF(N204="zákl. prenesená",J204,0)</f>
        <v>0</v>
      </c>
      <c r="BH204" s="217">
        <f>IF(N204="zníž. prenesená",J204,0)</f>
        <v>0</v>
      </c>
      <c r="BI204" s="217">
        <f>IF(N204="nulová",J204,0)</f>
        <v>0</v>
      </c>
      <c r="BJ204" s="18" t="s">
        <v>87</v>
      </c>
      <c r="BK204" s="217">
        <f>ROUND(I204*H204,2)</f>
        <v>0</v>
      </c>
      <c r="BL204" s="18" t="s">
        <v>3311</v>
      </c>
      <c r="BM204" s="216" t="s">
        <v>6561</v>
      </c>
    </row>
    <row r="205" s="2" customFormat="1" ht="6.96" customHeight="1">
      <c r="A205" s="37"/>
      <c r="B205" s="64"/>
      <c r="C205" s="65"/>
      <c r="D205" s="65"/>
      <c r="E205" s="65"/>
      <c r="F205" s="65"/>
      <c r="G205" s="65"/>
      <c r="H205" s="65"/>
      <c r="I205" s="65"/>
      <c r="J205" s="65"/>
      <c r="K205" s="65"/>
      <c r="L205" s="38"/>
      <c r="M205" s="37"/>
      <c r="O205" s="37"/>
      <c r="P205" s="37"/>
      <c r="Q205" s="37"/>
      <c r="R205" s="37"/>
      <c r="S205" s="37"/>
      <c r="T205" s="37"/>
      <c r="U205" s="37"/>
      <c r="V205" s="37"/>
      <c r="W205" s="37"/>
      <c r="X205" s="37"/>
      <c r="Y205" s="37"/>
      <c r="Z205" s="37"/>
      <c r="AA205" s="37"/>
      <c r="AB205" s="37"/>
      <c r="AC205" s="37"/>
      <c r="AD205" s="37"/>
      <c r="AE205" s="37"/>
    </row>
  </sheetData>
  <autoFilter ref="C132:K204"/>
  <mergeCells count="17">
    <mergeCell ref="E7:H7"/>
    <mergeCell ref="E9:H9"/>
    <mergeCell ref="E11:H11"/>
    <mergeCell ref="E20:H20"/>
    <mergeCell ref="E29:H29"/>
    <mergeCell ref="E85:H85"/>
    <mergeCell ref="E87:H87"/>
    <mergeCell ref="E89:H89"/>
    <mergeCell ref="D105:F105"/>
    <mergeCell ref="D106:F106"/>
    <mergeCell ref="D107:F107"/>
    <mergeCell ref="D108:F108"/>
    <mergeCell ref="D109:F109"/>
    <mergeCell ref="E121:H121"/>
    <mergeCell ref="E123:H123"/>
    <mergeCell ref="E125:H125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36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7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8" t="s">
        <v>192</v>
      </c>
    </row>
    <row r="3" s="1" customFormat="1" ht="6.96" customHeight="1">
      <c r="B3" s="19"/>
      <c r="C3" s="20"/>
      <c r="D3" s="20"/>
      <c r="E3" s="20"/>
      <c r="F3" s="20"/>
      <c r="G3" s="20"/>
      <c r="H3" s="20"/>
      <c r="I3" s="20"/>
      <c r="J3" s="20"/>
      <c r="K3" s="20"/>
      <c r="L3" s="21"/>
      <c r="AT3" s="18" t="s">
        <v>75</v>
      </c>
    </row>
    <row r="4" s="1" customFormat="1" ht="24.96" customHeight="1">
      <c r="B4" s="21"/>
      <c r="D4" s="22" t="s">
        <v>221</v>
      </c>
      <c r="L4" s="21"/>
      <c r="M4" s="133" t="s">
        <v>9</v>
      </c>
      <c r="AT4" s="18" t="s">
        <v>3</v>
      </c>
    </row>
    <row r="5" s="1" customFormat="1" ht="6.96" customHeight="1">
      <c r="B5" s="21"/>
      <c r="L5" s="21"/>
    </row>
    <row r="6" s="1" customFormat="1" ht="12" customHeight="1">
      <c r="B6" s="21"/>
      <c r="D6" s="31" t="s">
        <v>15</v>
      </c>
      <c r="L6" s="21"/>
    </row>
    <row r="7" s="1" customFormat="1" ht="26.25" customHeight="1">
      <c r="B7" s="21"/>
      <c r="E7" s="134" t="str">
        <f>'Rekapitulácia stavby'!K6</f>
        <v>Komplexná rekonštrukcia a realizácia nadstavby budovy študenského domova4,Tr. SNP53,Banská Bystrica</v>
      </c>
      <c r="F7" s="31"/>
      <c r="G7" s="31"/>
      <c r="H7" s="31"/>
      <c r="L7" s="21"/>
    </row>
    <row r="8" s="1" customFormat="1" ht="12" customHeight="1">
      <c r="B8" s="21"/>
      <c r="D8" s="31" t="s">
        <v>222</v>
      </c>
      <c r="L8" s="21"/>
    </row>
    <row r="9" s="2" customFormat="1" ht="16.5" customHeight="1">
      <c r="A9" s="37"/>
      <c r="B9" s="38"/>
      <c r="C9" s="37"/>
      <c r="D9" s="37"/>
      <c r="E9" s="134" t="s">
        <v>5317</v>
      </c>
      <c r="F9" s="37"/>
      <c r="G9" s="37"/>
      <c r="H9" s="37"/>
      <c r="I9" s="37"/>
      <c r="J9" s="37"/>
      <c r="K9" s="37"/>
      <c r="L9" s="59"/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</row>
    <row r="10" s="2" customFormat="1" ht="12" customHeight="1">
      <c r="A10" s="37"/>
      <c r="B10" s="38"/>
      <c r="C10" s="37"/>
      <c r="D10" s="31" t="s">
        <v>224</v>
      </c>
      <c r="E10" s="37"/>
      <c r="F10" s="37"/>
      <c r="G10" s="37"/>
      <c r="H10" s="37"/>
      <c r="I10" s="37"/>
      <c r="J10" s="37"/>
      <c r="K10" s="37"/>
      <c r="L10" s="59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</row>
    <row r="11" s="2" customFormat="1" ht="16.5" customHeight="1">
      <c r="A11" s="37"/>
      <c r="B11" s="38"/>
      <c r="C11" s="37"/>
      <c r="D11" s="37"/>
      <c r="E11" s="71" t="s">
        <v>6562</v>
      </c>
      <c r="F11" s="37"/>
      <c r="G11" s="37"/>
      <c r="H11" s="37"/>
      <c r="I11" s="37"/>
      <c r="J11" s="37"/>
      <c r="K11" s="37"/>
      <c r="L11" s="59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</row>
    <row r="12" s="2" customFormat="1">
      <c r="A12" s="37"/>
      <c r="B12" s="38"/>
      <c r="C12" s="37"/>
      <c r="D12" s="37"/>
      <c r="E12" s="37"/>
      <c r="F12" s="37"/>
      <c r="G12" s="37"/>
      <c r="H12" s="37"/>
      <c r="I12" s="37"/>
      <c r="J12" s="37"/>
      <c r="K12" s="37"/>
      <c r="L12" s="59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</row>
    <row r="13" s="2" customFormat="1" ht="12" customHeight="1">
      <c r="A13" s="37"/>
      <c r="B13" s="38"/>
      <c r="C13" s="37"/>
      <c r="D13" s="31" t="s">
        <v>17</v>
      </c>
      <c r="E13" s="37"/>
      <c r="F13" s="26" t="s">
        <v>1</v>
      </c>
      <c r="G13" s="37"/>
      <c r="H13" s="37"/>
      <c r="I13" s="31" t="s">
        <v>18</v>
      </c>
      <c r="J13" s="26" t="s">
        <v>1</v>
      </c>
      <c r="K13" s="37"/>
      <c r="L13" s="59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</row>
    <row r="14" s="2" customFormat="1" ht="12" customHeight="1">
      <c r="A14" s="37"/>
      <c r="B14" s="38"/>
      <c r="C14" s="37"/>
      <c r="D14" s="31" t="s">
        <v>19</v>
      </c>
      <c r="E14" s="37"/>
      <c r="F14" s="26" t="s">
        <v>33</v>
      </c>
      <c r="G14" s="37"/>
      <c r="H14" s="37"/>
      <c r="I14" s="31" t="s">
        <v>21</v>
      </c>
      <c r="J14" s="73" t="str">
        <f>'Rekapitulácia stavby'!AN8</f>
        <v>10. 9. 2024</v>
      </c>
      <c r="K14" s="37"/>
      <c r="L14" s="59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="2" customFormat="1" ht="10.8" customHeight="1">
      <c r="A15" s="37"/>
      <c r="B15" s="38"/>
      <c r="C15" s="37"/>
      <c r="D15" s="37"/>
      <c r="E15" s="37"/>
      <c r="F15" s="37"/>
      <c r="G15" s="37"/>
      <c r="H15" s="37"/>
      <c r="I15" s="37"/>
      <c r="J15" s="37"/>
      <c r="K15" s="37"/>
      <c r="L15" s="59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="2" customFormat="1" ht="12" customHeight="1">
      <c r="A16" s="37"/>
      <c r="B16" s="38"/>
      <c r="C16" s="37"/>
      <c r="D16" s="31" t="s">
        <v>23</v>
      </c>
      <c r="E16" s="37"/>
      <c r="F16" s="37"/>
      <c r="G16" s="37"/>
      <c r="H16" s="37"/>
      <c r="I16" s="31" t="s">
        <v>24</v>
      </c>
      <c r="J16" s="26" t="str">
        <f>IF('Rekapitulácia stavby'!AN10="","",'Rekapitulácia stavby'!AN10)</f>
        <v/>
      </c>
      <c r="K16" s="37"/>
      <c r="L16" s="59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="2" customFormat="1" ht="18" customHeight="1">
      <c r="A17" s="37"/>
      <c r="B17" s="38"/>
      <c r="C17" s="37"/>
      <c r="D17" s="37"/>
      <c r="E17" s="26" t="str">
        <f>IF('Rekapitulácia stavby'!E11="","",'Rekapitulácia stavby'!E11)</f>
        <v>Univerzita Mateja Bela v Banskej Bystrici</v>
      </c>
      <c r="F17" s="37"/>
      <c r="G17" s="37"/>
      <c r="H17" s="37"/>
      <c r="I17" s="31" t="s">
        <v>26</v>
      </c>
      <c r="J17" s="26" t="str">
        <f>IF('Rekapitulácia stavby'!AN11="","",'Rekapitulácia stavby'!AN11)</f>
        <v/>
      </c>
      <c r="K17" s="37"/>
      <c r="L17" s="59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="2" customFormat="1" ht="6.96" customHeight="1">
      <c r="A18" s="37"/>
      <c r="B18" s="38"/>
      <c r="C18" s="37"/>
      <c r="D18" s="37"/>
      <c r="E18" s="37"/>
      <c r="F18" s="37"/>
      <c r="G18" s="37"/>
      <c r="H18" s="37"/>
      <c r="I18" s="37"/>
      <c r="J18" s="37"/>
      <c r="K18" s="37"/>
      <c r="L18" s="59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="2" customFormat="1" ht="12" customHeight="1">
      <c r="A19" s="37"/>
      <c r="B19" s="38"/>
      <c r="C19" s="37"/>
      <c r="D19" s="31" t="s">
        <v>27</v>
      </c>
      <c r="E19" s="37"/>
      <c r="F19" s="37"/>
      <c r="G19" s="37"/>
      <c r="H19" s="37"/>
      <c r="I19" s="31" t="s">
        <v>24</v>
      </c>
      <c r="J19" s="32" t="str">
        <f>'Rekapitulácia stavby'!AN13</f>
        <v>Vyplň údaj</v>
      </c>
      <c r="K19" s="37"/>
      <c r="L19" s="59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="2" customFormat="1" ht="18" customHeight="1">
      <c r="A20" s="37"/>
      <c r="B20" s="38"/>
      <c r="C20" s="37"/>
      <c r="D20" s="37"/>
      <c r="E20" s="32" t="str">
        <f>'Rekapitulácia stavby'!E14</f>
        <v>Vyplň údaj</v>
      </c>
      <c r="F20" s="26"/>
      <c r="G20" s="26"/>
      <c r="H20" s="26"/>
      <c r="I20" s="31" t="s">
        <v>26</v>
      </c>
      <c r="J20" s="32" t="str">
        <f>'Rekapitulácia stavby'!AN14</f>
        <v>Vyplň údaj</v>
      </c>
      <c r="K20" s="37"/>
      <c r="L20" s="59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="2" customFormat="1" ht="6.96" customHeight="1">
      <c r="A21" s="37"/>
      <c r="B21" s="38"/>
      <c r="C21" s="37"/>
      <c r="D21" s="37"/>
      <c r="E21" s="37"/>
      <c r="F21" s="37"/>
      <c r="G21" s="37"/>
      <c r="H21" s="37"/>
      <c r="I21" s="37"/>
      <c r="J21" s="37"/>
      <c r="K21" s="37"/>
      <c r="L21" s="59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="2" customFormat="1" ht="12" customHeight="1">
      <c r="A22" s="37"/>
      <c r="B22" s="38"/>
      <c r="C22" s="37"/>
      <c r="D22" s="31" t="s">
        <v>29</v>
      </c>
      <c r="E22" s="37"/>
      <c r="F22" s="37"/>
      <c r="G22" s="37"/>
      <c r="H22" s="37"/>
      <c r="I22" s="31" t="s">
        <v>24</v>
      </c>
      <c r="J22" s="26" t="str">
        <f>IF('Rekapitulácia stavby'!AN16="","",'Rekapitulácia stavby'!AN16)</f>
        <v/>
      </c>
      <c r="K22" s="37"/>
      <c r="L22" s="59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="2" customFormat="1" ht="18" customHeight="1">
      <c r="A23" s="37"/>
      <c r="B23" s="38"/>
      <c r="C23" s="37"/>
      <c r="D23" s="37"/>
      <c r="E23" s="26" t="str">
        <f>IF('Rekapitulácia stavby'!E17="","",'Rekapitulácia stavby'!E17)</f>
        <v>Insvet s.r.o.,Koeice</v>
      </c>
      <c r="F23" s="37"/>
      <c r="G23" s="37"/>
      <c r="H23" s="37"/>
      <c r="I23" s="31" t="s">
        <v>26</v>
      </c>
      <c r="J23" s="26" t="str">
        <f>IF('Rekapitulácia stavby'!AN17="","",'Rekapitulácia stavby'!AN17)</f>
        <v/>
      </c>
      <c r="K23" s="37"/>
      <c r="L23" s="59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="2" customFormat="1" ht="6.96" customHeight="1">
      <c r="A24" s="37"/>
      <c r="B24" s="38"/>
      <c r="C24" s="37"/>
      <c r="D24" s="37"/>
      <c r="E24" s="37"/>
      <c r="F24" s="37"/>
      <c r="G24" s="37"/>
      <c r="H24" s="37"/>
      <c r="I24" s="37"/>
      <c r="J24" s="37"/>
      <c r="K24" s="37"/>
      <c r="L24" s="59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="2" customFormat="1" ht="12" customHeight="1">
      <c r="A25" s="37"/>
      <c r="B25" s="38"/>
      <c r="C25" s="37"/>
      <c r="D25" s="31" t="s">
        <v>32</v>
      </c>
      <c r="E25" s="37"/>
      <c r="F25" s="37"/>
      <c r="G25" s="37"/>
      <c r="H25" s="37"/>
      <c r="I25" s="31" t="s">
        <v>24</v>
      </c>
      <c r="J25" s="26" t="str">
        <f>IF('Rekapitulácia stavby'!AN19="","",'Rekapitulácia stavby'!AN19)</f>
        <v/>
      </c>
      <c r="K25" s="37"/>
      <c r="L25" s="59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</row>
    <row r="26" s="2" customFormat="1" ht="18" customHeight="1">
      <c r="A26" s="37"/>
      <c r="B26" s="38"/>
      <c r="C26" s="37"/>
      <c r="D26" s="37"/>
      <c r="E26" s="26" t="str">
        <f>IF('Rekapitulácia stavby'!E20="","",'Rekapitulácia stavby'!E20)</f>
        <v xml:space="preserve"> </v>
      </c>
      <c r="F26" s="37"/>
      <c r="G26" s="37"/>
      <c r="H26" s="37"/>
      <c r="I26" s="31" t="s">
        <v>26</v>
      </c>
      <c r="J26" s="26" t="str">
        <f>IF('Rekapitulácia stavby'!AN20="","",'Rekapitulácia stavby'!AN20)</f>
        <v/>
      </c>
      <c r="K26" s="37"/>
      <c r="L26" s="59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="2" customFormat="1" ht="6.96" customHeight="1">
      <c r="A27" s="37"/>
      <c r="B27" s="38"/>
      <c r="C27" s="37"/>
      <c r="D27" s="37"/>
      <c r="E27" s="37"/>
      <c r="F27" s="37"/>
      <c r="G27" s="37"/>
      <c r="H27" s="37"/>
      <c r="I27" s="37"/>
      <c r="J27" s="37"/>
      <c r="K27" s="37"/>
      <c r="L27" s="59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</row>
    <row r="28" s="2" customFormat="1" ht="12" customHeight="1">
      <c r="A28" s="37"/>
      <c r="B28" s="38"/>
      <c r="C28" s="37"/>
      <c r="D28" s="31" t="s">
        <v>34</v>
      </c>
      <c r="E28" s="37"/>
      <c r="F28" s="37"/>
      <c r="G28" s="37"/>
      <c r="H28" s="37"/>
      <c r="I28" s="37"/>
      <c r="J28" s="37"/>
      <c r="K28" s="37"/>
      <c r="L28" s="59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</row>
    <row r="29" s="8" customFormat="1" ht="16.5" customHeight="1">
      <c r="A29" s="136"/>
      <c r="B29" s="137"/>
      <c r="C29" s="136"/>
      <c r="D29" s="136"/>
      <c r="E29" s="35" t="s">
        <v>1</v>
      </c>
      <c r="F29" s="35"/>
      <c r="G29" s="35"/>
      <c r="H29" s="35"/>
      <c r="I29" s="136"/>
      <c r="J29" s="136"/>
      <c r="K29" s="136"/>
      <c r="L29" s="138"/>
      <c r="S29" s="136"/>
      <c r="T29" s="136"/>
      <c r="U29" s="136"/>
      <c r="V29" s="136"/>
      <c r="W29" s="136"/>
      <c r="X29" s="136"/>
      <c r="Y29" s="136"/>
      <c r="Z29" s="136"/>
      <c r="AA29" s="136"/>
      <c r="AB29" s="136"/>
      <c r="AC29" s="136"/>
      <c r="AD29" s="136"/>
      <c r="AE29" s="136"/>
    </row>
    <row r="30" s="2" customFormat="1" ht="6.96" customHeight="1">
      <c r="A30" s="37"/>
      <c r="B30" s="38"/>
      <c r="C30" s="37"/>
      <c r="D30" s="37"/>
      <c r="E30" s="37"/>
      <c r="F30" s="37"/>
      <c r="G30" s="37"/>
      <c r="H30" s="37"/>
      <c r="I30" s="37"/>
      <c r="J30" s="37"/>
      <c r="K30" s="37"/>
      <c r="L30" s="59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</row>
    <row r="31" s="2" customFormat="1" ht="6.96" customHeight="1">
      <c r="A31" s="37"/>
      <c r="B31" s="38"/>
      <c r="C31" s="37"/>
      <c r="D31" s="94"/>
      <c r="E31" s="94"/>
      <c r="F31" s="94"/>
      <c r="G31" s="94"/>
      <c r="H31" s="94"/>
      <c r="I31" s="94"/>
      <c r="J31" s="94"/>
      <c r="K31" s="94"/>
      <c r="L31" s="59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</row>
    <row r="32" s="2" customFormat="1" ht="14.4" customHeight="1">
      <c r="A32" s="37"/>
      <c r="B32" s="38"/>
      <c r="C32" s="37"/>
      <c r="D32" s="26" t="s">
        <v>228</v>
      </c>
      <c r="E32" s="37"/>
      <c r="F32" s="37"/>
      <c r="G32" s="37"/>
      <c r="H32" s="37"/>
      <c r="I32" s="37"/>
      <c r="J32" s="139">
        <f>J98</f>
        <v>0</v>
      </c>
      <c r="K32" s="37"/>
      <c r="L32" s="59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</row>
    <row r="33" s="2" customFormat="1" ht="14.4" customHeight="1">
      <c r="A33" s="37"/>
      <c r="B33" s="38"/>
      <c r="C33" s="37"/>
      <c r="D33" s="140" t="s">
        <v>229</v>
      </c>
      <c r="E33" s="37"/>
      <c r="F33" s="37"/>
      <c r="G33" s="37"/>
      <c r="H33" s="37"/>
      <c r="I33" s="37"/>
      <c r="J33" s="139">
        <f>J105</f>
        <v>0</v>
      </c>
      <c r="K33" s="37"/>
      <c r="L33" s="59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</row>
    <row r="34" s="2" customFormat="1" ht="25.44" customHeight="1">
      <c r="A34" s="37"/>
      <c r="B34" s="38"/>
      <c r="C34" s="37"/>
      <c r="D34" s="141" t="s">
        <v>35</v>
      </c>
      <c r="E34" s="37"/>
      <c r="F34" s="37"/>
      <c r="G34" s="37"/>
      <c r="H34" s="37"/>
      <c r="I34" s="37"/>
      <c r="J34" s="100">
        <f>ROUND(J32 + J33, 2)</f>
        <v>0</v>
      </c>
      <c r="K34" s="37"/>
      <c r="L34" s="59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</row>
    <row r="35" s="2" customFormat="1" ht="6.96" customHeight="1">
      <c r="A35" s="37"/>
      <c r="B35" s="38"/>
      <c r="C35" s="37"/>
      <c r="D35" s="94"/>
      <c r="E35" s="94"/>
      <c r="F35" s="94"/>
      <c r="G35" s="94"/>
      <c r="H35" s="94"/>
      <c r="I35" s="94"/>
      <c r="J35" s="94"/>
      <c r="K35" s="94"/>
      <c r="L35" s="59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</row>
    <row r="36" s="2" customFormat="1" ht="14.4" customHeight="1">
      <c r="A36" s="37"/>
      <c r="B36" s="38"/>
      <c r="C36" s="37"/>
      <c r="D36" s="37"/>
      <c r="E36" s="37"/>
      <c r="F36" s="42" t="s">
        <v>37</v>
      </c>
      <c r="G36" s="37"/>
      <c r="H36" s="37"/>
      <c r="I36" s="42" t="s">
        <v>36</v>
      </c>
      <c r="J36" s="42" t="s">
        <v>38</v>
      </c>
      <c r="K36" s="37"/>
      <c r="L36" s="59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</row>
    <row r="37" s="2" customFormat="1" ht="14.4" customHeight="1">
      <c r="A37" s="37"/>
      <c r="B37" s="38"/>
      <c r="C37" s="37"/>
      <c r="D37" s="135" t="s">
        <v>39</v>
      </c>
      <c r="E37" s="44" t="s">
        <v>40</v>
      </c>
      <c r="F37" s="142">
        <f>ROUND((SUM(BE105:BE112) + SUM(BE134:BE228)),  2)</f>
        <v>0</v>
      </c>
      <c r="G37" s="143"/>
      <c r="H37" s="143"/>
      <c r="I37" s="144">
        <v>0.20000000000000001</v>
      </c>
      <c r="J37" s="142">
        <f>ROUND(((SUM(BE105:BE112) + SUM(BE134:BE228))*I37),  2)</f>
        <v>0</v>
      </c>
      <c r="K37" s="37"/>
      <c r="L37" s="59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</row>
    <row r="38" s="2" customFormat="1" ht="14.4" customHeight="1">
      <c r="A38" s="37"/>
      <c r="B38" s="38"/>
      <c r="C38" s="37"/>
      <c r="D38" s="37"/>
      <c r="E38" s="44" t="s">
        <v>41</v>
      </c>
      <c r="F38" s="142">
        <f>ROUND((SUM(BF105:BF112) + SUM(BF134:BF228)),  2)</f>
        <v>0</v>
      </c>
      <c r="G38" s="143"/>
      <c r="H38" s="143"/>
      <c r="I38" s="144">
        <v>0.20000000000000001</v>
      </c>
      <c r="J38" s="142">
        <f>ROUND(((SUM(BF105:BF112) + SUM(BF134:BF228))*I38),  2)</f>
        <v>0</v>
      </c>
      <c r="K38" s="37"/>
      <c r="L38" s="59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</row>
    <row r="39" hidden="1" s="2" customFormat="1" ht="14.4" customHeight="1">
      <c r="A39" s="37"/>
      <c r="B39" s="38"/>
      <c r="C39" s="37"/>
      <c r="D39" s="37"/>
      <c r="E39" s="31" t="s">
        <v>42</v>
      </c>
      <c r="F39" s="145">
        <f>ROUND((SUM(BG105:BG112) + SUM(BG134:BG228)),  2)</f>
        <v>0</v>
      </c>
      <c r="G39" s="37"/>
      <c r="H39" s="37"/>
      <c r="I39" s="146">
        <v>0.20000000000000001</v>
      </c>
      <c r="J39" s="145">
        <f>0</f>
        <v>0</v>
      </c>
      <c r="K39" s="37"/>
      <c r="L39" s="59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</row>
    <row r="40" hidden="1" s="2" customFormat="1" ht="14.4" customHeight="1">
      <c r="A40" s="37"/>
      <c r="B40" s="38"/>
      <c r="C40" s="37"/>
      <c r="D40" s="37"/>
      <c r="E40" s="31" t="s">
        <v>43</v>
      </c>
      <c r="F40" s="145">
        <f>ROUND((SUM(BH105:BH112) + SUM(BH134:BH228)),  2)</f>
        <v>0</v>
      </c>
      <c r="G40" s="37"/>
      <c r="H40" s="37"/>
      <c r="I40" s="146">
        <v>0.20000000000000001</v>
      </c>
      <c r="J40" s="145">
        <f>0</f>
        <v>0</v>
      </c>
      <c r="K40" s="37"/>
      <c r="L40" s="59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</row>
    <row r="41" hidden="1" s="2" customFormat="1" ht="14.4" customHeight="1">
      <c r="A41" s="37"/>
      <c r="B41" s="38"/>
      <c r="C41" s="37"/>
      <c r="D41" s="37"/>
      <c r="E41" s="44" t="s">
        <v>44</v>
      </c>
      <c r="F41" s="142">
        <f>ROUND((SUM(BI105:BI112) + SUM(BI134:BI228)),  2)</f>
        <v>0</v>
      </c>
      <c r="G41" s="143"/>
      <c r="H41" s="143"/>
      <c r="I41" s="144">
        <v>0</v>
      </c>
      <c r="J41" s="142">
        <f>0</f>
        <v>0</v>
      </c>
      <c r="K41" s="37"/>
      <c r="L41" s="59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</row>
    <row r="42" s="2" customFormat="1" ht="6.96" customHeight="1">
      <c r="A42" s="37"/>
      <c r="B42" s="38"/>
      <c r="C42" s="37"/>
      <c r="D42" s="37"/>
      <c r="E42" s="37"/>
      <c r="F42" s="37"/>
      <c r="G42" s="37"/>
      <c r="H42" s="37"/>
      <c r="I42" s="37"/>
      <c r="J42" s="37"/>
      <c r="K42" s="37"/>
      <c r="L42" s="59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</row>
    <row r="43" s="2" customFormat="1" ht="25.44" customHeight="1">
      <c r="A43" s="37"/>
      <c r="B43" s="38"/>
      <c r="C43" s="147"/>
      <c r="D43" s="148" t="s">
        <v>45</v>
      </c>
      <c r="E43" s="85"/>
      <c r="F43" s="85"/>
      <c r="G43" s="149" t="s">
        <v>46</v>
      </c>
      <c r="H43" s="150" t="s">
        <v>47</v>
      </c>
      <c r="I43" s="85"/>
      <c r="J43" s="151">
        <f>SUM(J34:J41)</f>
        <v>0</v>
      </c>
      <c r="K43" s="152"/>
      <c r="L43" s="59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</row>
    <row r="44" s="2" customFormat="1" ht="14.4" customHeight="1">
      <c r="A44" s="37"/>
      <c r="B44" s="38"/>
      <c r="C44" s="37"/>
      <c r="D44" s="37"/>
      <c r="E44" s="37"/>
      <c r="F44" s="37"/>
      <c r="G44" s="37"/>
      <c r="H44" s="37"/>
      <c r="I44" s="37"/>
      <c r="J44" s="37"/>
      <c r="K44" s="37"/>
      <c r="L44" s="59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</row>
    <row r="45" s="1" customFormat="1" ht="14.4" customHeight="1">
      <c r="B45" s="21"/>
      <c r="L45" s="21"/>
    </row>
    <row r="46" s="1" customFormat="1" ht="14.4" customHeight="1">
      <c r="B46" s="21"/>
      <c r="L46" s="21"/>
    </row>
    <row r="47" s="1" customFormat="1" ht="14.4" customHeight="1">
      <c r="B47" s="21"/>
      <c r="L47" s="21"/>
    </row>
    <row r="48" s="1" customFormat="1" ht="14.4" customHeight="1">
      <c r="B48" s="21"/>
      <c r="L48" s="21"/>
    </row>
    <row r="49" s="1" customFormat="1" ht="14.4" customHeight="1">
      <c r="B49" s="21"/>
      <c r="L49" s="21"/>
    </row>
    <row r="50" s="2" customFormat="1" ht="14.4" customHeight="1">
      <c r="B50" s="59"/>
      <c r="D50" s="60" t="s">
        <v>48</v>
      </c>
      <c r="E50" s="61"/>
      <c r="F50" s="61"/>
      <c r="G50" s="60" t="s">
        <v>49</v>
      </c>
      <c r="H50" s="61"/>
      <c r="I50" s="61"/>
      <c r="J50" s="61"/>
      <c r="K50" s="61"/>
      <c r="L50" s="59"/>
    </row>
    <row r="51">
      <c r="B51" s="21"/>
      <c r="L51" s="21"/>
    </row>
    <row r="52">
      <c r="B52" s="21"/>
      <c r="L52" s="21"/>
    </row>
    <row r="53">
      <c r="B53" s="21"/>
      <c r="L53" s="21"/>
    </row>
    <row r="54">
      <c r="B54" s="21"/>
      <c r="L54" s="21"/>
    </row>
    <row r="55">
      <c r="B55" s="21"/>
      <c r="L55" s="21"/>
    </row>
    <row r="56">
      <c r="B56" s="21"/>
      <c r="L56" s="21"/>
    </row>
    <row r="57">
      <c r="B57" s="21"/>
      <c r="L57" s="21"/>
    </row>
    <row r="58">
      <c r="B58" s="21"/>
      <c r="L58" s="21"/>
    </row>
    <row r="59">
      <c r="B59" s="21"/>
      <c r="L59" s="21"/>
    </row>
    <row r="60">
      <c r="B60" s="21"/>
      <c r="L60" s="21"/>
    </row>
    <row r="61" s="2" customFormat="1">
      <c r="A61" s="37"/>
      <c r="B61" s="38"/>
      <c r="C61" s="37"/>
      <c r="D61" s="62" t="s">
        <v>50</v>
      </c>
      <c r="E61" s="40"/>
      <c r="F61" s="153" t="s">
        <v>51</v>
      </c>
      <c r="G61" s="62" t="s">
        <v>50</v>
      </c>
      <c r="H61" s="40"/>
      <c r="I61" s="40"/>
      <c r="J61" s="154" t="s">
        <v>51</v>
      </c>
      <c r="K61" s="40"/>
      <c r="L61" s="59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</row>
    <row r="62">
      <c r="B62" s="21"/>
      <c r="L62" s="21"/>
    </row>
    <row r="63">
      <c r="B63" s="21"/>
      <c r="L63" s="21"/>
    </row>
    <row r="64">
      <c r="B64" s="21"/>
      <c r="L64" s="21"/>
    </row>
    <row r="65" s="2" customFormat="1">
      <c r="A65" s="37"/>
      <c r="B65" s="38"/>
      <c r="C65" s="37"/>
      <c r="D65" s="60" t="s">
        <v>52</v>
      </c>
      <c r="E65" s="63"/>
      <c r="F65" s="63"/>
      <c r="G65" s="60" t="s">
        <v>53</v>
      </c>
      <c r="H65" s="63"/>
      <c r="I65" s="63"/>
      <c r="J65" s="63"/>
      <c r="K65" s="63"/>
      <c r="L65" s="59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</row>
    <row r="66">
      <c r="B66" s="21"/>
      <c r="L66" s="21"/>
    </row>
    <row r="67">
      <c r="B67" s="21"/>
      <c r="L67" s="21"/>
    </row>
    <row r="68">
      <c r="B68" s="21"/>
      <c r="L68" s="21"/>
    </row>
    <row r="69">
      <c r="B69" s="21"/>
      <c r="L69" s="21"/>
    </row>
    <row r="70">
      <c r="B70" s="21"/>
      <c r="L70" s="21"/>
    </row>
    <row r="71">
      <c r="B71" s="21"/>
      <c r="L71" s="21"/>
    </row>
    <row r="72">
      <c r="B72" s="21"/>
      <c r="L72" s="21"/>
    </row>
    <row r="73">
      <c r="B73" s="21"/>
      <c r="L73" s="21"/>
    </row>
    <row r="74">
      <c r="B74" s="21"/>
      <c r="L74" s="21"/>
    </row>
    <row r="75">
      <c r="B75" s="21"/>
      <c r="L75" s="21"/>
    </row>
    <row r="76" s="2" customFormat="1">
      <c r="A76" s="37"/>
      <c r="B76" s="38"/>
      <c r="C76" s="37"/>
      <c r="D76" s="62" t="s">
        <v>50</v>
      </c>
      <c r="E76" s="40"/>
      <c r="F76" s="153" t="s">
        <v>51</v>
      </c>
      <c r="G76" s="62" t="s">
        <v>50</v>
      </c>
      <c r="H76" s="40"/>
      <c r="I76" s="40"/>
      <c r="J76" s="154" t="s">
        <v>51</v>
      </c>
      <c r="K76" s="40"/>
      <c r="L76" s="59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</row>
    <row r="77" s="2" customFormat="1" ht="14.4" customHeight="1">
      <c r="A77" s="37"/>
      <c r="B77" s="64"/>
      <c r="C77" s="65"/>
      <c r="D77" s="65"/>
      <c r="E77" s="65"/>
      <c r="F77" s="65"/>
      <c r="G77" s="65"/>
      <c r="H77" s="65"/>
      <c r="I77" s="65"/>
      <c r="J77" s="65"/>
      <c r="K77" s="65"/>
      <c r="L77" s="59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</row>
    <row r="81" s="2" customFormat="1" ht="6.96" customHeight="1">
      <c r="A81" s="37"/>
      <c r="B81" s="66"/>
      <c r="C81" s="67"/>
      <c r="D81" s="67"/>
      <c r="E81" s="67"/>
      <c r="F81" s="67"/>
      <c r="G81" s="67"/>
      <c r="H81" s="67"/>
      <c r="I81" s="67"/>
      <c r="J81" s="67"/>
      <c r="K81" s="67"/>
      <c r="L81" s="59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</row>
    <row r="82" s="2" customFormat="1" ht="24.96" customHeight="1">
      <c r="A82" s="37"/>
      <c r="B82" s="38"/>
      <c r="C82" s="22" t="s">
        <v>230</v>
      </c>
      <c r="D82" s="37"/>
      <c r="E82" s="37"/>
      <c r="F82" s="37"/>
      <c r="G82" s="37"/>
      <c r="H82" s="37"/>
      <c r="I82" s="37"/>
      <c r="J82" s="37"/>
      <c r="K82" s="37"/>
      <c r="L82" s="59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</row>
    <row r="83" s="2" customFormat="1" ht="6.96" customHeight="1">
      <c r="A83" s="37"/>
      <c r="B83" s="38"/>
      <c r="C83" s="37"/>
      <c r="D83" s="37"/>
      <c r="E83" s="37"/>
      <c r="F83" s="37"/>
      <c r="G83" s="37"/>
      <c r="H83" s="37"/>
      <c r="I83" s="37"/>
      <c r="J83" s="37"/>
      <c r="K83" s="37"/>
      <c r="L83" s="59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</row>
    <row r="84" s="2" customFormat="1" ht="12" customHeight="1">
      <c r="A84" s="37"/>
      <c r="B84" s="38"/>
      <c r="C84" s="31" t="s">
        <v>15</v>
      </c>
      <c r="D84" s="37"/>
      <c r="E84" s="37"/>
      <c r="F84" s="37"/>
      <c r="G84" s="37"/>
      <c r="H84" s="37"/>
      <c r="I84" s="37"/>
      <c r="J84" s="37"/>
      <c r="K84" s="37"/>
      <c r="L84" s="59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</row>
    <row r="85" s="2" customFormat="1" ht="26.25" customHeight="1">
      <c r="A85" s="37"/>
      <c r="B85" s="38"/>
      <c r="C85" s="37"/>
      <c r="D85" s="37"/>
      <c r="E85" s="134" t="str">
        <f>E7</f>
        <v>Komplexná rekonštrukcia a realizácia nadstavby budovy študenského domova4,Tr. SNP53,Banská Bystrica</v>
      </c>
      <c r="F85" s="31"/>
      <c r="G85" s="31"/>
      <c r="H85" s="31"/>
      <c r="I85" s="37"/>
      <c r="J85" s="37"/>
      <c r="K85" s="37"/>
      <c r="L85" s="59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</row>
    <row r="86" s="1" customFormat="1" ht="12" customHeight="1">
      <c r="B86" s="21"/>
      <c r="C86" s="31" t="s">
        <v>222</v>
      </c>
      <c r="L86" s="21"/>
    </row>
    <row r="87" s="2" customFormat="1" ht="16.5" customHeight="1">
      <c r="A87" s="37"/>
      <c r="B87" s="38"/>
      <c r="C87" s="37"/>
      <c r="D87" s="37"/>
      <c r="E87" s="134" t="s">
        <v>5317</v>
      </c>
      <c r="F87" s="37"/>
      <c r="G87" s="37"/>
      <c r="H87" s="37"/>
      <c r="I87" s="37"/>
      <c r="J87" s="37"/>
      <c r="K87" s="37"/>
      <c r="L87" s="59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</row>
    <row r="88" s="2" customFormat="1" ht="12" customHeight="1">
      <c r="A88" s="37"/>
      <c r="B88" s="38"/>
      <c r="C88" s="31" t="s">
        <v>224</v>
      </c>
      <c r="D88" s="37"/>
      <c r="E88" s="37"/>
      <c r="F88" s="37"/>
      <c r="G88" s="37"/>
      <c r="H88" s="37"/>
      <c r="I88" s="37"/>
      <c r="J88" s="37"/>
      <c r="K88" s="37"/>
      <c r="L88" s="59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</row>
    <row r="89" s="2" customFormat="1" ht="16.5" customHeight="1">
      <c r="A89" s="37"/>
      <c r="B89" s="38"/>
      <c r="C89" s="37"/>
      <c r="D89" s="37"/>
      <c r="E89" s="71" t="str">
        <f>E11</f>
        <v>stk - ŠTK</v>
      </c>
      <c r="F89" s="37"/>
      <c r="G89" s="37"/>
      <c r="H89" s="37"/>
      <c r="I89" s="37"/>
      <c r="J89" s="37"/>
      <c r="K89" s="37"/>
      <c r="L89" s="59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</row>
    <row r="90" s="2" customFormat="1" ht="6.96" customHeight="1">
      <c r="A90" s="37"/>
      <c r="B90" s="38"/>
      <c r="C90" s="37"/>
      <c r="D90" s="37"/>
      <c r="E90" s="37"/>
      <c r="F90" s="37"/>
      <c r="G90" s="37"/>
      <c r="H90" s="37"/>
      <c r="I90" s="37"/>
      <c r="J90" s="37"/>
      <c r="K90" s="37"/>
      <c r="L90" s="59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</row>
    <row r="91" s="2" customFormat="1" ht="12" customHeight="1">
      <c r="A91" s="37"/>
      <c r="B91" s="38"/>
      <c r="C91" s="31" t="s">
        <v>19</v>
      </c>
      <c r="D91" s="37"/>
      <c r="E91" s="37"/>
      <c r="F91" s="26" t="str">
        <f>F14</f>
        <v xml:space="preserve"> </v>
      </c>
      <c r="G91" s="37"/>
      <c r="H91" s="37"/>
      <c r="I91" s="31" t="s">
        <v>21</v>
      </c>
      <c r="J91" s="73" t="str">
        <f>IF(J14="","",J14)</f>
        <v>10. 9. 2024</v>
      </c>
      <c r="K91" s="37"/>
      <c r="L91" s="59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</row>
    <row r="92" s="2" customFormat="1" ht="6.96" customHeight="1">
      <c r="A92" s="37"/>
      <c r="B92" s="38"/>
      <c r="C92" s="37"/>
      <c r="D92" s="37"/>
      <c r="E92" s="37"/>
      <c r="F92" s="37"/>
      <c r="G92" s="37"/>
      <c r="H92" s="37"/>
      <c r="I92" s="37"/>
      <c r="J92" s="37"/>
      <c r="K92" s="37"/>
      <c r="L92" s="59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</row>
    <row r="93" s="2" customFormat="1" ht="15.15" customHeight="1">
      <c r="A93" s="37"/>
      <c r="B93" s="38"/>
      <c r="C93" s="31" t="s">
        <v>23</v>
      </c>
      <c r="D93" s="37"/>
      <c r="E93" s="37"/>
      <c r="F93" s="26" t="str">
        <f>E17</f>
        <v>Univerzita Mateja Bela v Banskej Bystrici</v>
      </c>
      <c r="G93" s="37"/>
      <c r="H93" s="37"/>
      <c r="I93" s="31" t="s">
        <v>29</v>
      </c>
      <c r="J93" s="35" t="str">
        <f>E23</f>
        <v>Insvet s.r.o.,Koeice</v>
      </c>
      <c r="K93" s="37"/>
      <c r="L93" s="59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</row>
    <row r="94" s="2" customFormat="1" ht="15.15" customHeight="1">
      <c r="A94" s="37"/>
      <c r="B94" s="38"/>
      <c r="C94" s="31" t="s">
        <v>27</v>
      </c>
      <c r="D94" s="37"/>
      <c r="E94" s="37"/>
      <c r="F94" s="26" t="str">
        <f>IF(E20="","",E20)</f>
        <v>Vyplň údaj</v>
      </c>
      <c r="G94" s="37"/>
      <c r="H94" s="37"/>
      <c r="I94" s="31" t="s">
        <v>32</v>
      </c>
      <c r="J94" s="35" t="str">
        <f>E26</f>
        <v xml:space="preserve"> </v>
      </c>
      <c r="K94" s="37"/>
      <c r="L94" s="59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</row>
    <row r="95" s="2" customFormat="1" ht="10.32" customHeight="1">
      <c r="A95" s="37"/>
      <c r="B95" s="38"/>
      <c r="C95" s="37"/>
      <c r="D95" s="37"/>
      <c r="E95" s="37"/>
      <c r="F95" s="37"/>
      <c r="G95" s="37"/>
      <c r="H95" s="37"/>
      <c r="I95" s="37"/>
      <c r="J95" s="37"/>
      <c r="K95" s="37"/>
      <c r="L95" s="59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</row>
    <row r="96" s="2" customFormat="1" ht="29.28" customHeight="1">
      <c r="A96" s="37"/>
      <c r="B96" s="38"/>
      <c r="C96" s="155" t="s">
        <v>231</v>
      </c>
      <c r="D96" s="147"/>
      <c r="E96" s="147"/>
      <c r="F96" s="147"/>
      <c r="G96" s="147"/>
      <c r="H96" s="147"/>
      <c r="I96" s="147"/>
      <c r="J96" s="156" t="s">
        <v>232</v>
      </c>
      <c r="K96" s="147"/>
      <c r="L96" s="59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</row>
    <row r="97" s="2" customFormat="1" ht="10.32" customHeight="1">
      <c r="A97" s="37"/>
      <c r="B97" s="38"/>
      <c r="C97" s="37"/>
      <c r="D97" s="37"/>
      <c r="E97" s="37"/>
      <c r="F97" s="37"/>
      <c r="G97" s="37"/>
      <c r="H97" s="37"/>
      <c r="I97" s="37"/>
      <c r="J97" s="37"/>
      <c r="K97" s="37"/>
      <c r="L97" s="59"/>
      <c r="S97" s="37"/>
      <c r="T97" s="37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</row>
    <row r="98" s="2" customFormat="1" ht="22.8" customHeight="1">
      <c r="A98" s="37"/>
      <c r="B98" s="38"/>
      <c r="C98" s="157" t="s">
        <v>233</v>
      </c>
      <c r="D98" s="37"/>
      <c r="E98" s="37"/>
      <c r="F98" s="37"/>
      <c r="G98" s="37"/>
      <c r="H98" s="37"/>
      <c r="I98" s="37"/>
      <c r="J98" s="100">
        <f>J134</f>
        <v>0</v>
      </c>
      <c r="K98" s="37"/>
      <c r="L98" s="59"/>
      <c r="S98" s="37"/>
      <c r="T98" s="37"/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  <c r="AU98" s="18" t="s">
        <v>234</v>
      </c>
    </row>
    <row r="99" s="9" customFormat="1" ht="24.96" customHeight="1">
      <c r="A99" s="9"/>
      <c r="B99" s="158"/>
      <c r="C99" s="9"/>
      <c r="D99" s="159" t="s">
        <v>3381</v>
      </c>
      <c r="E99" s="160"/>
      <c r="F99" s="160"/>
      <c r="G99" s="160"/>
      <c r="H99" s="160"/>
      <c r="I99" s="160"/>
      <c r="J99" s="161">
        <f>J135</f>
        <v>0</v>
      </c>
      <c r="K99" s="9"/>
      <c r="L99" s="158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</row>
    <row r="100" s="9" customFormat="1" ht="24.96" customHeight="1">
      <c r="A100" s="9"/>
      <c r="B100" s="158"/>
      <c r="C100" s="9"/>
      <c r="D100" s="159" t="s">
        <v>3382</v>
      </c>
      <c r="E100" s="160"/>
      <c r="F100" s="160"/>
      <c r="G100" s="160"/>
      <c r="H100" s="160"/>
      <c r="I100" s="160"/>
      <c r="J100" s="161">
        <f>J172</f>
        <v>0</v>
      </c>
      <c r="K100" s="9"/>
      <c r="L100" s="158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</row>
    <row r="101" s="9" customFormat="1" ht="24.96" customHeight="1">
      <c r="A101" s="9"/>
      <c r="B101" s="158"/>
      <c r="C101" s="9"/>
      <c r="D101" s="159" t="s">
        <v>3383</v>
      </c>
      <c r="E101" s="160"/>
      <c r="F101" s="160"/>
      <c r="G101" s="160"/>
      <c r="H101" s="160"/>
      <c r="I101" s="160"/>
      <c r="J101" s="161">
        <f>J185</f>
        <v>0</v>
      </c>
      <c r="K101" s="9"/>
      <c r="L101" s="158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</row>
    <row r="102" s="9" customFormat="1" ht="24.96" customHeight="1">
      <c r="A102" s="9"/>
      <c r="B102" s="158"/>
      <c r="C102" s="9"/>
      <c r="D102" s="159" t="s">
        <v>3217</v>
      </c>
      <c r="E102" s="160"/>
      <c r="F102" s="160"/>
      <c r="G102" s="160"/>
      <c r="H102" s="160"/>
      <c r="I102" s="160"/>
      <c r="J102" s="161">
        <f>J224</f>
        <v>0</v>
      </c>
      <c r="K102" s="9"/>
      <c r="L102" s="158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</row>
    <row r="103" s="2" customFormat="1" ht="21.84" customHeight="1">
      <c r="A103" s="37"/>
      <c r="B103" s="38"/>
      <c r="C103" s="37"/>
      <c r="D103" s="37"/>
      <c r="E103" s="37"/>
      <c r="F103" s="37"/>
      <c r="G103" s="37"/>
      <c r="H103" s="37"/>
      <c r="I103" s="37"/>
      <c r="J103" s="37"/>
      <c r="K103" s="37"/>
      <c r="L103" s="59"/>
      <c r="S103" s="37"/>
      <c r="T103" s="37"/>
      <c r="U103" s="37"/>
      <c r="V103" s="37"/>
      <c r="W103" s="37"/>
      <c r="X103" s="37"/>
      <c r="Y103" s="37"/>
      <c r="Z103" s="37"/>
      <c r="AA103" s="37"/>
      <c r="AB103" s="37"/>
      <c r="AC103" s="37"/>
      <c r="AD103" s="37"/>
      <c r="AE103" s="37"/>
    </row>
    <row r="104" s="2" customFormat="1" ht="6.96" customHeight="1">
      <c r="A104" s="37"/>
      <c r="B104" s="38"/>
      <c r="C104" s="37"/>
      <c r="D104" s="37"/>
      <c r="E104" s="37"/>
      <c r="F104" s="37"/>
      <c r="G104" s="37"/>
      <c r="H104" s="37"/>
      <c r="I104" s="37"/>
      <c r="J104" s="37"/>
      <c r="K104" s="37"/>
      <c r="L104" s="59"/>
      <c r="S104" s="37"/>
      <c r="T104" s="37"/>
      <c r="U104" s="37"/>
      <c r="V104" s="37"/>
      <c r="W104" s="37"/>
      <c r="X104" s="37"/>
      <c r="Y104" s="37"/>
      <c r="Z104" s="37"/>
      <c r="AA104" s="37"/>
      <c r="AB104" s="37"/>
      <c r="AC104" s="37"/>
      <c r="AD104" s="37"/>
      <c r="AE104" s="37"/>
    </row>
    <row r="105" s="2" customFormat="1" ht="29.28" customHeight="1">
      <c r="A105" s="37"/>
      <c r="B105" s="38"/>
      <c r="C105" s="157" t="s">
        <v>259</v>
      </c>
      <c r="D105" s="37"/>
      <c r="E105" s="37"/>
      <c r="F105" s="37"/>
      <c r="G105" s="37"/>
      <c r="H105" s="37"/>
      <c r="I105" s="37"/>
      <c r="J105" s="166">
        <f>ROUND(J106 + J107 + J108 + J109 + J110 + J111,2)</f>
        <v>0</v>
      </c>
      <c r="K105" s="37"/>
      <c r="L105" s="59"/>
      <c r="N105" s="167" t="s">
        <v>39</v>
      </c>
      <c r="S105" s="37"/>
      <c r="T105" s="37"/>
      <c r="U105" s="37"/>
      <c r="V105" s="37"/>
      <c r="W105" s="37"/>
      <c r="X105" s="37"/>
      <c r="Y105" s="37"/>
      <c r="Z105" s="37"/>
      <c r="AA105" s="37"/>
      <c r="AB105" s="37"/>
      <c r="AC105" s="37"/>
      <c r="AD105" s="37"/>
      <c r="AE105" s="37"/>
    </row>
    <row r="106" s="2" customFormat="1" ht="18" customHeight="1">
      <c r="A106" s="37"/>
      <c r="B106" s="168"/>
      <c r="C106" s="169"/>
      <c r="D106" s="170" t="s">
        <v>260</v>
      </c>
      <c r="E106" s="171"/>
      <c r="F106" s="171"/>
      <c r="G106" s="169"/>
      <c r="H106" s="169"/>
      <c r="I106" s="169"/>
      <c r="J106" s="172">
        <v>0</v>
      </c>
      <c r="K106" s="169"/>
      <c r="L106" s="173"/>
      <c r="M106" s="174"/>
      <c r="N106" s="175" t="s">
        <v>41</v>
      </c>
      <c r="O106" s="174"/>
      <c r="P106" s="174"/>
      <c r="Q106" s="174"/>
      <c r="R106" s="174"/>
      <c r="S106" s="169"/>
      <c r="T106" s="169"/>
      <c r="U106" s="169"/>
      <c r="V106" s="169"/>
      <c r="W106" s="169"/>
      <c r="X106" s="169"/>
      <c r="Y106" s="169"/>
      <c r="Z106" s="169"/>
      <c r="AA106" s="169"/>
      <c r="AB106" s="169"/>
      <c r="AC106" s="169"/>
      <c r="AD106" s="169"/>
      <c r="AE106" s="169"/>
      <c r="AF106" s="174"/>
      <c r="AG106" s="174"/>
      <c r="AH106" s="174"/>
      <c r="AI106" s="174"/>
      <c r="AJ106" s="174"/>
      <c r="AK106" s="174"/>
      <c r="AL106" s="174"/>
      <c r="AM106" s="174"/>
      <c r="AN106" s="174"/>
      <c r="AO106" s="174"/>
      <c r="AP106" s="174"/>
      <c r="AQ106" s="174"/>
      <c r="AR106" s="174"/>
      <c r="AS106" s="174"/>
      <c r="AT106" s="174"/>
      <c r="AU106" s="174"/>
      <c r="AV106" s="174"/>
      <c r="AW106" s="174"/>
      <c r="AX106" s="174"/>
      <c r="AY106" s="176" t="s">
        <v>261</v>
      </c>
      <c r="AZ106" s="174"/>
      <c r="BA106" s="174"/>
      <c r="BB106" s="174"/>
      <c r="BC106" s="174"/>
      <c r="BD106" s="174"/>
      <c r="BE106" s="177">
        <f>IF(N106="základná",J106,0)</f>
        <v>0</v>
      </c>
      <c r="BF106" s="177">
        <f>IF(N106="znížená",J106,0)</f>
        <v>0</v>
      </c>
      <c r="BG106" s="177">
        <f>IF(N106="zákl. prenesená",J106,0)</f>
        <v>0</v>
      </c>
      <c r="BH106" s="177">
        <f>IF(N106="zníž. prenesená",J106,0)</f>
        <v>0</v>
      </c>
      <c r="BI106" s="177">
        <f>IF(N106="nulová",J106,0)</f>
        <v>0</v>
      </c>
      <c r="BJ106" s="176" t="s">
        <v>87</v>
      </c>
      <c r="BK106" s="174"/>
      <c r="BL106" s="174"/>
      <c r="BM106" s="174"/>
    </row>
    <row r="107" s="2" customFormat="1" ht="18" customHeight="1">
      <c r="A107" s="37"/>
      <c r="B107" s="168"/>
      <c r="C107" s="169"/>
      <c r="D107" s="170" t="s">
        <v>262</v>
      </c>
      <c r="E107" s="171"/>
      <c r="F107" s="171"/>
      <c r="G107" s="169"/>
      <c r="H107" s="169"/>
      <c r="I107" s="169"/>
      <c r="J107" s="172">
        <v>0</v>
      </c>
      <c r="K107" s="169"/>
      <c r="L107" s="173"/>
      <c r="M107" s="174"/>
      <c r="N107" s="175" t="s">
        <v>41</v>
      </c>
      <c r="O107" s="174"/>
      <c r="P107" s="174"/>
      <c r="Q107" s="174"/>
      <c r="R107" s="174"/>
      <c r="S107" s="169"/>
      <c r="T107" s="169"/>
      <c r="U107" s="169"/>
      <c r="V107" s="169"/>
      <c r="W107" s="169"/>
      <c r="X107" s="169"/>
      <c r="Y107" s="169"/>
      <c r="Z107" s="169"/>
      <c r="AA107" s="169"/>
      <c r="AB107" s="169"/>
      <c r="AC107" s="169"/>
      <c r="AD107" s="169"/>
      <c r="AE107" s="169"/>
      <c r="AF107" s="174"/>
      <c r="AG107" s="174"/>
      <c r="AH107" s="174"/>
      <c r="AI107" s="174"/>
      <c r="AJ107" s="174"/>
      <c r="AK107" s="174"/>
      <c r="AL107" s="174"/>
      <c r="AM107" s="174"/>
      <c r="AN107" s="174"/>
      <c r="AO107" s="174"/>
      <c r="AP107" s="174"/>
      <c r="AQ107" s="174"/>
      <c r="AR107" s="174"/>
      <c r="AS107" s="174"/>
      <c r="AT107" s="174"/>
      <c r="AU107" s="174"/>
      <c r="AV107" s="174"/>
      <c r="AW107" s="174"/>
      <c r="AX107" s="174"/>
      <c r="AY107" s="176" t="s">
        <v>261</v>
      </c>
      <c r="AZ107" s="174"/>
      <c r="BA107" s="174"/>
      <c r="BB107" s="174"/>
      <c r="BC107" s="174"/>
      <c r="BD107" s="174"/>
      <c r="BE107" s="177">
        <f>IF(N107="základná",J107,0)</f>
        <v>0</v>
      </c>
      <c r="BF107" s="177">
        <f>IF(N107="znížená",J107,0)</f>
        <v>0</v>
      </c>
      <c r="BG107" s="177">
        <f>IF(N107="zákl. prenesená",J107,0)</f>
        <v>0</v>
      </c>
      <c r="BH107" s="177">
        <f>IF(N107="zníž. prenesená",J107,0)</f>
        <v>0</v>
      </c>
      <c r="BI107" s="177">
        <f>IF(N107="nulová",J107,0)</f>
        <v>0</v>
      </c>
      <c r="BJ107" s="176" t="s">
        <v>87</v>
      </c>
      <c r="BK107" s="174"/>
      <c r="BL107" s="174"/>
      <c r="BM107" s="174"/>
    </row>
    <row r="108" s="2" customFormat="1" ht="18" customHeight="1">
      <c r="A108" s="37"/>
      <c r="B108" s="168"/>
      <c r="C108" s="169"/>
      <c r="D108" s="170" t="s">
        <v>263</v>
      </c>
      <c r="E108" s="171"/>
      <c r="F108" s="171"/>
      <c r="G108" s="169"/>
      <c r="H108" s="169"/>
      <c r="I108" s="169"/>
      <c r="J108" s="172">
        <v>0</v>
      </c>
      <c r="K108" s="169"/>
      <c r="L108" s="173"/>
      <c r="M108" s="174"/>
      <c r="N108" s="175" t="s">
        <v>41</v>
      </c>
      <c r="O108" s="174"/>
      <c r="P108" s="174"/>
      <c r="Q108" s="174"/>
      <c r="R108" s="174"/>
      <c r="S108" s="169"/>
      <c r="T108" s="169"/>
      <c r="U108" s="169"/>
      <c r="V108" s="169"/>
      <c r="W108" s="169"/>
      <c r="X108" s="169"/>
      <c r="Y108" s="169"/>
      <c r="Z108" s="169"/>
      <c r="AA108" s="169"/>
      <c r="AB108" s="169"/>
      <c r="AC108" s="169"/>
      <c r="AD108" s="169"/>
      <c r="AE108" s="169"/>
      <c r="AF108" s="174"/>
      <c r="AG108" s="174"/>
      <c r="AH108" s="174"/>
      <c r="AI108" s="174"/>
      <c r="AJ108" s="174"/>
      <c r="AK108" s="174"/>
      <c r="AL108" s="174"/>
      <c r="AM108" s="174"/>
      <c r="AN108" s="174"/>
      <c r="AO108" s="174"/>
      <c r="AP108" s="174"/>
      <c r="AQ108" s="174"/>
      <c r="AR108" s="174"/>
      <c r="AS108" s="174"/>
      <c r="AT108" s="174"/>
      <c r="AU108" s="174"/>
      <c r="AV108" s="174"/>
      <c r="AW108" s="174"/>
      <c r="AX108" s="174"/>
      <c r="AY108" s="176" t="s">
        <v>261</v>
      </c>
      <c r="AZ108" s="174"/>
      <c r="BA108" s="174"/>
      <c r="BB108" s="174"/>
      <c r="BC108" s="174"/>
      <c r="BD108" s="174"/>
      <c r="BE108" s="177">
        <f>IF(N108="základná",J108,0)</f>
        <v>0</v>
      </c>
      <c r="BF108" s="177">
        <f>IF(N108="znížená",J108,0)</f>
        <v>0</v>
      </c>
      <c r="BG108" s="177">
        <f>IF(N108="zákl. prenesená",J108,0)</f>
        <v>0</v>
      </c>
      <c r="BH108" s="177">
        <f>IF(N108="zníž. prenesená",J108,0)</f>
        <v>0</v>
      </c>
      <c r="BI108" s="177">
        <f>IF(N108="nulová",J108,0)</f>
        <v>0</v>
      </c>
      <c r="BJ108" s="176" t="s">
        <v>87</v>
      </c>
      <c r="BK108" s="174"/>
      <c r="BL108" s="174"/>
      <c r="BM108" s="174"/>
    </row>
    <row r="109" s="2" customFormat="1" ht="18" customHeight="1">
      <c r="A109" s="37"/>
      <c r="B109" s="168"/>
      <c r="C109" s="169"/>
      <c r="D109" s="170" t="s">
        <v>264</v>
      </c>
      <c r="E109" s="171"/>
      <c r="F109" s="171"/>
      <c r="G109" s="169"/>
      <c r="H109" s="169"/>
      <c r="I109" s="169"/>
      <c r="J109" s="172">
        <v>0</v>
      </c>
      <c r="K109" s="169"/>
      <c r="L109" s="173"/>
      <c r="M109" s="174"/>
      <c r="N109" s="175" t="s">
        <v>41</v>
      </c>
      <c r="O109" s="174"/>
      <c r="P109" s="174"/>
      <c r="Q109" s="174"/>
      <c r="R109" s="174"/>
      <c r="S109" s="169"/>
      <c r="T109" s="169"/>
      <c r="U109" s="169"/>
      <c r="V109" s="169"/>
      <c r="W109" s="169"/>
      <c r="X109" s="169"/>
      <c r="Y109" s="169"/>
      <c r="Z109" s="169"/>
      <c r="AA109" s="169"/>
      <c r="AB109" s="169"/>
      <c r="AC109" s="169"/>
      <c r="AD109" s="169"/>
      <c r="AE109" s="169"/>
      <c r="AF109" s="174"/>
      <c r="AG109" s="174"/>
      <c r="AH109" s="174"/>
      <c r="AI109" s="174"/>
      <c r="AJ109" s="174"/>
      <c r="AK109" s="174"/>
      <c r="AL109" s="174"/>
      <c r="AM109" s="174"/>
      <c r="AN109" s="174"/>
      <c r="AO109" s="174"/>
      <c r="AP109" s="174"/>
      <c r="AQ109" s="174"/>
      <c r="AR109" s="174"/>
      <c r="AS109" s="174"/>
      <c r="AT109" s="174"/>
      <c r="AU109" s="174"/>
      <c r="AV109" s="174"/>
      <c r="AW109" s="174"/>
      <c r="AX109" s="174"/>
      <c r="AY109" s="176" t="s">
        <v>261</v>
      </c>
      <c r="AZ109" s="174"/>
      <c r="BA109" s="174"/>
      <c r="BB109" s="174"/>
      <c r="BC109" s="174"/>
      <c r="BD109" s="174"/>
      <c r="BE109" s="177">
        <f>IF(N109="základná",J109,0)</f>
        <v>0</v>
      </c>
      <c r="BF109" s="177">
        <f>IF(N109="znížená",J109,0)</f>
        <v>0</v>
      </c>
      <c r="BG109" s="177">
        <f>IF(N109="zákl. prenesená",J109,0)</f>
        <v>0</v>
      </c>
      <c r="BH109" s="177">
        <f>IF(N109="zníž. prenesená",J109,0)</f>
        <v>0</v>
      </c>
      <c r="BI109" s="177">
        <f>IF(N109="nulová",J109,0)</f>
        <v>0</v>
      </c>
      <c r="BJ109" s="176" t="s">
        <v>87</v>
      </c>
      <c r="BK109" s="174"/>
      <c r="BL109" s="174"/>
      <c r="BM109" s="174"/>
    </row>
    <row r="110" s="2" customFormat="1" ht="18" customHeight="1">
      <c r="A110" s="37"/>
      <c r="B110" s="168"/>
      <c r="C110" s="169"/>
      <c r="D110" s="170" t="s">
        <v>265</v>
      </c>
      <c r="E110" s="171"/>
      <c r="F110" s="171"/>
      <c r="G110" s="169"/>
      <c r="H110" s="169"/>
      <c r="I110" s="169"/>
      <c r="J110" s="172">
        <v>0</v>
      </c>
      <c r="K110" s="169"/>
      <c r="L110" s="173"/>
      <c r="M110" s="174"/>
      <c r="N110" s="175" t="s">
        <v>41</v>
      </c>
      <c r="O110" s="174"/>
      <c r="P110" s="174"/>
      <c r="Q110" s="174"/>
      <c r="R110" s="174"/>
      <c r="S110" s="169"/>
      <c r="T110" s="169"/>
      <c r="U110" s="169"/>
      <c r="V110" s="169"/>
      <c r="W110" s="169"/>
      <c r="X110" s="169"/>
      <c r="Y110" s="169"/>
      <c r="Z110" s="169"/>
      <c r="AA110" s="169"/>
      <c r="AB110" s="169"/>
      <c r="AC110" s="169"/>
      <c r="AD110" s="169"/>
      <c r="AE110" s="169"/>
      <c r="AF110" s="174"/>
      <c r="AG110" s="174"/>
      <c r="AH110" s="174"/>
      <c r="AI110" s="174"/>
      <c r="AJ110" s="174"/>
      <c r="AK110" s="174"/>
      <c r="AL110" s="174"/>
      <c r="AM110" s="174"/>
      <c r="AN110" s="174"/>
      <c r="AO110" s="174"/>
      <c r="AP110" s="174"/>
      <c r="AQ110" s="174"/>
      <c r="AR110" s="174"/>
      <c r="AS110" s="174"/>
      <c r="AT110" s="174"/>
      <c r="AU110" s="174"/>
      <c r="AV110" s="174"/>
      <c r="AW110" s="174"/>
      <c r="AX110" s="174"/>
      <c r="AY110" s="176" t="s">
        <v>261</v>
      </c>
      <c r="AZ110" s="174"/>
      <c r="BA110" s="174"/>
      <c r="BB110" s="174"/>
      <c r="BC110" s="174"/>
      <c r="BD110" s="174"/>
      <c r="BE110" s="177">
        <f>IF(N110="základná",J110,0)</f>
        <v>0</v>
      </c>
      <c r="BF110" s="177">
        <f>IF(N110="znížená",J110,0)</f>
        <v>0</v>
      </c>
      <c r="BG110" s="177">
        <f>IF(N110="zákl. prenesená",J110,0)</f>
        <v>0</v>
      </c>
      <c r="BH110" s="177">
        <f>IF(N110="zníž. prenesená",J110,0)</f>
        <v>0</v>
      </c>
      <c r="BI110" s="177">
        <f>IF(N110="nulová",J110,0)</f>
        <v>0</v>
      </c>
      <c r="BJ110" s="176" t="s">
        <v>87</v>
      </c>
      <c r="BK110" s="174"/>
      <c r="BL110" s="174"/>
      <c r="BM110" s="174"/>
    </row>
    <row r="111" s="2" customFormat="1" ht="18" customHeight="1">
      <c r="A111" s="37"/>
      <c r="B111" s="168"/>
      <c r="C111" s="169"/>
      <c r="D111" s="171" t="s">
        <v>266</v>
      </c>
      <c r="E111" s="169"/>
      <c r="F111" s="169"/>
      <c r="G111" s="169"/>
      <c r="H111" s="169"/>
      <c r="I111" s="169"/>
      <c r="J111" s="172">
        <f>ROUND(J32*T111,2)</f>
        <v>0</v>
      </c>
      <c r="K111" s="169"/>
      <c r="L111" s="173"/>
      <c r="M111" s="174"/>
      <c r="N111" s="175" t="s">
        <v>41</v>
      </c>
      <c r="O111" s="174"/>
      <c r="P111" s="174"/>
      <c r="Q111" s="174"/>
      <c r="R111" s="174"/>
      <c r="S111" s="169"/>
      <c r="T111" s="169"/>
      <c r="U111" s="169"/>
      <c r="V111" s="169"/>
      <c r="W111" s="169"/>
      <c r="X111" s="169"/>
      <c r="Y111" s="169"/>
      <c r="Z111" s="169"/>
      <c r="AA111" s="169"/>
      <c r="AB111" s="169"/>
      <c r="AC111" s="169"/>
      <c r="AD111" s="169"/>
      <c r="AE111" s="169"/>
      <c r="AF111" s="174"/>
      <c r="AG111" s="174"/>
      <c r="AH111" s="174"/>
      <c r="AI111" s="174"/>
      <c r="AJ111" s="174"/>
      <c r="AK111" s="174"/>
      <c r="AL111" s="174"/>
      <c r="AM111" s="174"/>
      <c r="AN111" s="174"/>
      <c r="AO111" s="174"/>
      <c r="AP111" s="174"/>
      <c r="AQ111" s="174"/>
      <c r="AR111" s="174"/>
      <c r="AS111" s="174"/>
      <c r="AT111" s="174"/>
      <c r="AU111" s="174"/>
      <c r="AV111" s="174"/>
      <c r="AW111" s="174"/>
      <c r="AX111" s="174"/>
      <c r="AY111" s="176" t="s">
        <v>267</v>
      </c>
      <c r="AZ111" s="174"/>
      <c r="BA111" s="174"/>
      <c r="BB111" s="174"/>
      <c r="BC111" s="174"/>
      <c r="BD111" s="174"/>
      <c r="BE111" s="177">
        <f>IF(N111="základná",J111,0)</f>
        <v>0</v>
      </c>
      <c r="BF111" s="177">
        <f>IF(N111="znížená",J111,0)</f>
        <v>0</v>
      </c>
      <c r="BG111" s="177">
        <f>IF(N111="zákl. prenesená",J111,0)</f>
        <v>0</v>
      </c>
      <c r="BH111" s="177">
        <f>IF(N111="zníž. prenesená",J111,0)</f>
        <v>0</v>
      </c>
      <c r="BI111" s="177">
        <f>IF(N111="nulová",J111,0)</f>
        <v>0</v>
      </c>
      <c r="BJ111" s="176" t="s">
        <v>87</v>
      </c>
      <c r="BK111" s="174"/>
      <c r="BL111" s="174"/>
      <c r="BM111" s="174"/>
    </row>
    <row r="112" s="2" customFormat="1">
      <c r="A112" s="37"/>
      <c r="B112" s="38"/>
      <c r="C112" s="37"/>
      <c r="D112" s="37"/>
      <c r="E112" s="37"/>
      <c r="F112" s="37"/>
      <c r="G112" s="37"/>
      <c r="H112" s="37"/>
      <c r="I112" s="37"/>
      <c r="J112" s="37"/>
      <c r="K112" s="37"/>
      <c r="L112" s="59"/>
      <c r="S112" s="37"/>
      <c r="T112" s="37"/>
      <c r="U112" s="37"/>
      <c r="V112" s="37"/>
      <c r="W112" s="37"/>
      <c r="X112" s="37"/>
      <c r="Y112" s="37"/>
      <c r="Z112" s="37"/>
      <c r="AA112" s="37"/>
      <c r="AB112" s="37"/>
      <c r="AC112" s="37"/>
      <c r="AD112" s="37"/>
      <c r="AE112" s="37"/>
    </row>
    <row r="113" s="2" customFormat="1" ht="29.28" customHeight="1">
      <c r="A113" s="37"/>
      <c r="B113" s="38"/>
      <c r="C113" s="178" t="s">
        <v>268</v>
      </c>
      <c r="D113" s="147"/>
      <c r="E113" s="147"/>
      <c r="F113" s="147"/>
      <c r="G113" s="147"/>
      <c r="H113" s="147"/>
      <c r="I113" s="147"/>
      <c r="J113" s="179">
        <f>ROUND(J98+J105,2)</f>
        <v>0</v>
      </c>
      <c r="K113" s="147"/>
      <c r="L113" s="59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37"/>
    </row>
    <row r="114" s="2" customFormat="1" ht="6.96" customHeight="1">
      <c r="A114" s="37"/>
      <c r="B114" s="64"/>
      <c r="C114" s="65"/>
      <c r="D114" s="65"/>
      <c r="E114" s="65"/>
      <c r="F114" s="65"/>
      <c r="G114" s="65"/>
      <c r="H114" s="65"/>
      <c r="I114" s="65"/>
      <c r="J114" s="65"/>
      <c r="K114" s="65"/>
      <c r="L114" s="59"/>
      <c r="S114" s="37"/>
      <c r="T114" s="37"/>
      <c r="U114" s="37"/>
      <c r="V114" s="37"/>
      <c r="W114" s="37"/>
      <c r="X114" s="37"/>
      <c r="Y114" s="37"/>
      <c r="Z114" s="37"/>
      <c r="AA114" s="37"/>
      <c r="AB114" s="37"/>
      <c r="AC114" s="37"/>
      <c r="AD114" s="37"/>
      <c r="AE114" s="37"/>
    </row>
    <row r="118" s="2" customFormat="1" ht="6.96" customHeight="1">
      <c r="A118" s="37"/>
      <c r="B118" s="66"/>
      <c r="C118" s="67"/>
      <c r="D118" s="67"/>
      <c r="E118" s="67"/>
      <c r="F118" s="67"/>
      <c r="G118" s="67"/>
      <c r="H118" s="67"/>
      <c r="I118" s="67"/>
      <c r="J118" s="67"/>
      <c r="K118" s="67"/>
      <c r="L118" s="59"/>
      <c r="S118" s="37"/>
      <c r="T118" s="37"/>
      <c r="U118" s="37"/>
      <c r="V118" s="37"/>
      <c r="W118" s="37"/>
      <c r="X118" s="37"/>
      <c r="Y118" s="37"/>
      <c r="Z118" s="37"/>
      <c r="AA118" s="37"/>
      <c r="AB118" s="37"/>
      <c r="AC118" s="37"/>
      <c r="AD118" s="37"/>
      <c r="AE118" s="37"/>
    </row>
    <row r="119" s="2" customFormat="1" ht="24.96" customHeight="1">
      <c r="A119" s="37"/>
      <c r="B119" s="38"/>
      <c r="C119" s="22" t="s">
        <v>269</v>
      </c>
      <c r="D119" s="37"/>
      <c r="E119" s="37"/>
      <c r="F119" s="37"/>
      <c r="G119" s="37"/>
      <c r="H119" s="37"/>
      <c r="I119" s="37"/>
      <c r="J119" s="37"/>
      <c r="K119" s="37"/>
      <c r="L119" s="59"/>
      <c r="S119" s="37"/>
      <c r="T119" s="37"/>
      <c r="U119" s="37"/>
      <c r="V119" s="37"/>
      <c r="W119" s="37"/>
      <c r="X119" s="37"/>
      <c r="Y119" s="37"/>
      <c r="Z119" s="37"/>
      <c r="AA119" s="37"/>
      <c r="AB119" s="37"/>
      <c r="AC119" s="37"/>
      <c r="AD119" s="37"/>
      <c r="AE119" s="37"/>
    </row>
    <row r="120" s="2" customFormat="1" ht="6.96" customHeight="1">
      <c r="A120" s="37"/>
      <c r="B120" s="38"/>
      <c r="C120" s="37"/>
      <c r="D120" s="37"/>
      <c r="E120" s="37"/>
      <c r="F120" s="37"/>
      <c r="G120" s="37"/>
      <c r="H120" s="37"/>
      <c r="I120" s="37"/>
      <c r="J120" s="37"/>
      <c r="K120" s="37"/>
      <c r="L120" s="59"/>
      <c r="S120" s="37"/>
      <c r="T120" s="37"/>
      <c r="U120" s="37"/>
      <c r="V120" s="37"/>
      <c r="W120" s="37"/>
      <c r="X120" s="37"/>
      <c r="Y120" s="37"/>
      <c r="Z120" s="37"/>
      <c r="AA120" s="37"/>
      <c r="AB120" s="37"/>
      <c r="AC120" s="37"/>
      <c r="AD120" s="37"/>
      <c r="AE120" s="37"/>
    </row>
    <row r="121" s="2" customFormat="1" ht="12" customHeight="1">
      <c r="A121" s="37"/>
      <c r="B121" s="38"/>
      <c r="C121" s="31" t="s">
        <v>15</v>
      </c>
      <c r="D121" s="37"/>
      <c r="E121" s="37"/>
      <c r="F121" s="37"/>
      <c r="G121" s="37"/>
      <c r="H121" s="37"/>
      <c r="I121" s="37"/>
      <c r="J121" s="37"/>
      <c r="K121" s="37"/>
      <c r="L121" s="59"/>
      <c r="S121" s="37"/>
      <c r="T121" s="37"/>
      <c r="U121" s="37"/>
      <c r="V121" s="37"/>
      <c r="W121" s="37"/>
      <c r="X121" s="37"/>
      <c r="Y121" s="37"/>
      <c r="Z121" s="37"/>
      <c r="AA121" s="37"/>
      <c r="AB121" s="37"/>
      <c r="AC121" s="37"/>
      <c r="AD121" s="37"/>
      <c r="AE121" s="37"/>
    </row>
    <row r="122" s="2" customFormat="1" ht="26.25" customHeight="1">
      <c r="A122" s="37"/>
      <c r="B122" s="38"/>
      <c r="C122" s="37"/>
      <c r="D122" s="37"/>
      <c r="E122" s="134" t="str">
        <f>E7</f>
        <v>Komplexná rekonštrukcia a realizácia nadstavby budovy študenského domova4,Tr. SNP53,Banská Bystrica</v>
      </c>
      <c r="F122" s="31"/>
      <c r="G122" s="31"/>
      <c r="H122" s="31"/>
      <c r="I122" s="37"/>
      <c r="J122" s="37"/>
      <c r="K122" s="37"/>
      <c r="L122" s="59"/>
      <c r="S122" s="37"/>
      <c r="T122" s="37"/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  <c r="AE122" s="37"/>
    </row>
    <row r="123" s="1" customFormat="1" ht="12" customHeight="1">
      <c r="B123" s="21"/>
      <c r="C123" s="31" t="s">
        <v>222</v>
      </c>
      <c r="L123" s="21"/>
    </row>
    <row r="124" s="2" customFormat="1" ht="16.5" customHeight="1">
      <c r="A124" s="37"/>
      <c r="B124" s="38"/>
      <c r="C124" s="37"/>
      <c r="D124" s="37"/>
      <c r="E124" s="134" t="s">
        <v>5317</v>
      </c>
      <c r="F124" s="37"/>
      <c r="G124" s="37"/>
      <c r="H124" s="37"/>
      <c r="I124" s="37"/>
      <c r="J124" s="37"/>
      <c r="K124" s="37"/>
      <c r="L124" s="59"/>
      <c r="S124" s="37"/>
      <c r="T124" s="37"/>
      <c r="U124" s="37"/>
      <c r="V124" s="37"/>
      <c r="W124" s="37"/>
      <c r="X124" s="37"/>
      <c r="Y124" s="37"/>
      <c r="Z124" s="37"/>
      <c r="AA124" s="37"/>
      <c r="AB124" s="37"/>
      <c r="AC124" s="37"/>
      <c r="AD124" s="37"/>
      <c r="AE124" s="37"/>
    </row>
    <row r="125" s="2" customFormat="1" ht="12" customHeight="1">
      <c r="A125" s="37"/>
      <c r="B125" s="38"/>
      <c r="C125" s="31" t="s">
        <v>224</v>
      </c>
      <c r="D125" s="37"/>
      <c r="E125" s="37"/>
      <c r="F125" s="37"/>
      <c r="G125" s="37"/>
      <c r="H125" s="37"/>
      <c r="I125" s="37"/>
      <c r="J125" s="37"/>
      <c r="K125" s="37"/>
      <c r="L125" s="59"/>
      <c r="S125" s="37"/>
      <c r="T125" s="37"/>
      <c r="U125" s="37"/>
      <c r="V125" s="37"/>
      <c r="W125" s="37"/>
      <c r="X125" s="37"/>
      <c r="Y125" s="37"/>
      <c r="Z125" s="37"/>
      <c r="AA125" s="37"/>
      <c r="AB125" s="37"/>
      <c r="AC125" s="37"/>
      <c r="AD125" s="37"/>
      <c r="AE125" s="37"/>
    </row>
    <row r="126" s="2" customFormat="1" ht="16.5" customHeight="1">
      <c r="A126" s="37"/>
      <c r="B126" s="38"/>
      <c r="C126" s="37"/>
      <c r="D126" s="37"/>
      <c r="E126" s="71" t="str">
        <f>E11</f>
        <v>stk - ŠTK</v>
      </c>
      <c r="F126" s="37"/>
      <c r="G126" s="37"/>
      <c r="H126" s="37"/>
      <c r="I126" s="37"/>
      <c r="J126" s="37"/>
      <c r="K126" s="37"/>
      <c r="L126" s="59"/>
      <c r="S126" s="37"/>
      <c r="T126" s="37"/>
      <c r="U126" s="37"/>
      <c r="V126" s="37"/>
      <c r="W126" s="37"/>
      <c r="X126" s="37"/>
      <c r="Y126" s="37"/>
      <c r="Z126" s="37"/>
      <c r="AA126" s="37"/>
      <c r="AB126" s="37"/>
      <c r="AC126" s="37"/>
      <c r="AD126" s="37"/>
      <c r="AE126" s="37"/>
    </row>
    <row r="127" s="2" customFormat="1" ht="6.96" customHeight="1">
      <c r="A127" s="37"/>
      <c r="B127" s="38"/>
      <c r="C127" s="37"/>
      <c r="D127" s="37"/>
      <c r="E127" s="37"/>
      <c r="F127" s="37"/>
      <c r="G127" s="37"/>
      <c r="H127" s="37"/>
      <c r="I127" s="37"/>
      <c r="J127" s="37"/>
      <c r="K127" s="37"/>
      <c r="L127" s="59"/>
      <c r="S127" s="37"/>
      <c r="T127" s="37"/>
      <c r="U127" s="37"/>
      <c r="V127" s="37"/>
      <c r="W127" s="37"/>
      <c r="X127" s="37"/>
      <c r="Y127" s="37"/>
      <c r="Z127" s="37"/>
      <c r="AA127" s="37"/>
      <c r="AB127" s="37"/>
      <c r="AC127" s="37"/>
      <c r="AD127" s="37"/>
      <c r="AE127" s="37"/>
    </row>
    <row r="128" s="2" customFormat="1" ht="12" customHeight="1">
      <c r="A128" s="37"/>
      <c r="B128" s="38"/>
      <c r="C128" s="31" t="s">
        <v>19</v>
      </c>
      <c r="D128" s="37"/>
      <c r="E128" s="37"/>
      <c r="F128" s="26" t="str">
        <f>F14</f>
        <v xml:space="preserve"> </v>
      </c>
      <c r="G128" s="37"/>
      <c r="H128" s="37"/>
      <c r="I128" s="31" t="s">
        <v>21</v>
      </c>
      <c r="J128" s="73" t="str">
        <f>IF(J14="","",J14)</f>
        <v>10. 9. 2024</v>
      </c>
      <c r="K128" s="37"/>
      <c r="L128" s="59"/>
      <c r="S128" s="37"/>
      <c r="T128" s="37"/>
      <c r="U128" s="37"/>
      <c r="V128" s="37"/>
      <c r="W128" s="37"/>
      <c r="X128" s="37"/>
      <c r="Y128" s="37"/>
      <c r="Z128" s="37"/>
      <c r="AA128" s="37"/>
      <c r="AB128" s="37"/>
      <c r="AC128" s="37"/>
      <c r="AD128" s="37"/>
      <c r="AE128" s="37"/>
    </row>
    <row r="129" s="2" customFormat="1" ht="6.96" customHeight="1">
      <c r="A129" s="37"/>
      <c r="B129" s="38"/>
      <c r="C129" s="37"/>
      <c r="D129" s="37"/>
      <c r="E129" s="37"/>
      <c r="F129" s="37"/>
      <c r="G129" s="37"/>
      <c r="H129" s="37"/>
      <c r="I129" s="37"/>
      <c r="J129" s="37"/>
      <c r="K129" s="37"/>
      <c r="L129" s="59"/>
      <c r="S129" s="37"/>
      <c r="T129" s="37"/>
      <c r="U129" s="37"/>
      <c r="V129" s="37"/>
      <c r="W129" s="37"/>
      <c r="X129" s="37"/>
      <c r="Y129" s="37"/>
      <c r="Z129" s="37"/>
      <c r="AA129" s="37"/>
      <c r="AB129" s="37"/>
      <c r="AC129" s="37"/>
      <c r="AD129" s="37"/>
      <c r="AE129" s="37"/>
    </row>
    <row r="130" s="2" customFormat="1" ht="15.15" customHeight="1">
      <c r="A130" s="37"/>
      <c r="B130" s="38"/>
      <c r="C130" s="31" t="s">
        <v>23</v>
      </c>
      <c r="D130" s="37"/>
      <c r="E130" s="37"/>
      <c r="F130" s="26" t="str">
        <f>E17</f>
        <v>Univerzita Mateja Bela v Banskej Bystrici</v>
      </c>
      <c r="G130" s="37"/>
      <c r="H130" s="37"/>
      <c r="I130" s="31" t="s">
        <v>29</v>
      </c>
      <c r="J130" s="35" t="str">
        <f>E23</f>
        <v>Insvet s.r.o.,Koeice</v>
      </c>
      <c r="K130" s="37"/>
      <c r="L130" s="59"/>
      <c r="S130" s="37"/>
      <c r="T130" s="37"/>
      <c r="U130" s="37"/>
      <c r="V130" s="37"/>
      <c r="W130" s="37"/>
      <c r="X130" s="37"/>
      <c r="Y130" s="37"/>
      <c r="Z130" s="37"/>
      <c r="AA130" s="37"/>
      <c r="AB130" s="37"/>
      <c r="AC130" s="37"/>
      <c r="AD130" s="37"/>
      <c r="AE130" s="37"/>
    </row>
    <row r="131" s="2" customFormat="1" ht="15.15" customHeight="1">
      <c r="A131" s="37"/>
      <c r="B131" s="38"/>
      <c r="C131" s="31" t="s">
        <v>27</v>
      </c>
      <c r="D131" s="37"/>
      <c r="E131" s="37"/>
      <c r="F131" s="26" t="str">
        <f>IF(E20="","",E20)</f>
        <v>Vyplň údaj</v>
      </c>
      <c r="G131" s="37"/>
      <c r="H131" s="37"/>
      <c r="I131" s="31" t="s">
        <v>32</v>
      </c>
      <c r="J131" s="35" t="str">
        <f>E26</f>
        <v xml:space="preserve"> </v>
      </c>
      <c r="K131" s="37"/>
      <c r="L131" s="59"/>
      <c r="S131" s="37"/>
      <c r="T131" s="37"/>
      <c r="U131" s="37"/>
      <c r="V131" s="37"/>
      <c r="W131" s="37"/>
      <c r="X131" s="37"/>
      <c r="Y131" s="37"/>
      <c r="Z131" s="37"/>
      <c r="AA131" s="37"/>
      <c r="AB131" s="37"/>
      <c r="AC131" s="37"/>
      <c r="AD131" s="37"/>
      <c r="AE131" s="37"/>
    </row>
    <row r="132" s="2" customFormat="1" ht="10.32" customHeight="1">
      <c r="A132" s="37"/>
      <c r="B132" s="38"/>
      <c r="C132" s="37"/>
      <c r="D132" s="37"/>
      <c r="E132" s="37"/>
      <c r="F132" s="37"/>
      <c r="G132" s="37"/>
      <c r="H132" s="37"/>
      <c r="I132" s="37"/>
      <c r="J132" s="37"/>
      <c r="K132" s="37"/>
      <c r="L132" s="59"/>
      <c r="S132" s="37"/>
      <c r="T132" s="37"/>
      <c r="U132" s="37"/>
      <c r="V132" s="37"/>
      <c r="W132" s="37"/>
      <c r="X132" s="37"/>
      <c r="Y132" s="37"/>
      <c r="Z132" s="37"/>
      <c r="AA132" s="37"/>
      <c r="AB132" s="37"/>
      <c r="AC132" s="37"/>
      <c r="AD132" s="37"/>
      <c r="AE132" s="37"/>
    </row>
    <row r="133" s="11" customFormat="1" ht="29.28" customHeight="1">
      <c r="A133" s="180"/>
      <c r="B133" s="181"/>
      <c r="C133" s="182" t="s">
        <v>270</v>
      </c>
      <c r="D133" s="183" t="s">
        <v>60</v>
      </c>
      <c r="E133" s="183" t="s">
        <v>56</v>
      </c>
      <c r="F133" s="183" t="s">
        <v>57</v>
      </c>
      <c r="G133" s="183" t="s">
        <v>271</v>
      </c>
      <c r="H133" s="183" t="s">
        <v>272</v>
      </c>
      <c r="I133" s="183" t="s">
        <v>273</v>
      </c>
      <c r="J133" s="184" t="s">
        <v>232</v>
      </c>
      <c r="K133" s="185" t="s">
        <v>274</v>
      </c>
      <c r="L133" s="186"/>
      <c r="M133" s="90" t="s">
        <v>1</v>
      </c>
      <c r="N133" s="91" t="s">
        <v>39</v>
      </c>
      <c r="O133" s="91" t="s">
        <v>275</v>
      </c>
      <c r="P133" s="91" t="s">
        <v>276</v>
      </c>
      <c r="Q133" s="91" t="s">
        <v>277</v>
      </c>
      <c r="R133" s="91" t="s">
        <v>278</v>
      </c>
      <c r="S133" s="91" t="s">
        <v>279</v>
      </c>
      <c r="T133" s="92" t="s">
        <v>280</v>
      </c>
      <c r="U133" s="180"/>
      <c r="V133" s="180"/>
      <c r="W133" s="180"/>
      <c r="X133" s="180"/>
      <c r="Y133" s="180"/>
      <c r="Z133" s="180"/>
      <c r="AA133" s="180"/>
      <c r="AB133" s="180"/>
      <c r="AC133" s="180"/>
      <c r="AD133" s="180"/>
      <c r="AE133" s="180"/>
    </row>
    <row r="134" s="2" customFormat="1" ht="22.8" customHeight="1">
      <c r="A134" s="37"/>
      <c r="B134" s="38"/>
      <c r="C134" s="97" t="s">
        <v>228</v>
      </c>
      <c r="D134" s="37"/>
      <c r="E134" s="37"/>
      <c r="F134" s="37"/>
      <c r="G134" s="37"/>
      <c r="H134" s="37"/>
      <c r="I134" s="37"/>
      <c r="J134" s="187">
        <f>BK134</f>
        <v>0</v>
      </c>
      <c r="K134" s="37"/>
      <c r="L134" s="38"/>
      <c r="M134" s="93"/>
      <c r="N134" s="77"/>
      <c r="O134" s="94"/>
      <c r="P134" s="188">
        <f>P135+P172+P185+P224</f>
        <v>0</v>
      </c>
      <c r="Q134" s="94"/>
      <c r="R134" s="188">
        <f>R135+R172+R185+R224</f>
        <v>0</v>
      </c>
      <c r="S134" s="94"/>
      <c r="T134" s="189">
        <f>T135+T172+T185+T224</f>
        <v>0</v>
      </c>
      <c r="U134" s="37"/>
      <c r="V134" s="37"/>
      <c r="W134" s="37"/>
      <c r="X134" s="37"/>
      <c r="Y134" s="37"/>
      <c r="Z134" s="37"/>
      <c r="AA134" s="37"/>
      <c r="AB134" s="37"/>
      <c r="AC134" s="37"/>
      <c r="AD134" s="37"/>
      <c r="AE134" s="37"/>
      <c r="AT134" s="18" t="s">
        <v>74</v>
      </c>
      <c r="AU134" s="18" t="s">
        <v>234</v>
      </c>
      <c r="BK134" s="190">
        <f>BK135+BK172+BK185+BK224</f>
        <v>0</v>
      </c>
    </row>
    <row r="135" s="12" customFormat="1" ht="25.92" customHeight="1">
      <c r="A135" s="12"/>
      <c r="B135" s="191"/>
      <c r="C135" s="12"/>
      <c r="D135" s="192" t="s">
        <v>74</v>
      </c>
      <c r="E135" s="193" t="s">
        <v>2522</v>
      </c>
      <c r="F135" s="193" t="s">
        <v>3384</v>
      </c>
      <c r="G135" s="12"/>
      <c r="H135" s="12"/>
      <c r="I135" s="194"/>
      <c r="J135" s="195">
        <f>BK135</f>
        <v>0</v>
      </c>
      <c r="K135" s="12"/>
      <c r="L135" s="191"/>
      <c r="M135" s="196"/>
      <c r="N135" s="197"/>
      <c r="O135" s="197"/>
      <c r="P135" s="198">
        <f>SUM(P136:P171)</f>
        <v>0</v>
      </c>
      <c r="Q135" s="197"/>
      <c r="R135" s="198">
        <f>SUM(R136:R171)</f>
        <v>0</v>
      </c>
      <c r="S135" s="197"/>
      <c r="T135" s="199">
        <f>SUM(T136:T171)</f>
        <v>0</v>
      </c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R135" s="192" t="s">
        <v>82</v>
      </c>
      <c r="AT135" s="200" t="s">
        <v>74</v>
      </c>
      <c r="AU135" s="200" t="s">
        <v>75</v>
      </c>
      <c r="AY135" s="192" t="s">
        <v>283</v>
      </c>
      <c r="BK135" s="201">
        <f>SUM(BK136:BK171)</f>
        <v>0</v>
      </c>
    </row>
    <row r="136" s="2" customFormat="1" ht="66.75" customHeight="1">
      <c r="A136" s="37"/>
      <c r="B136" s="168"/>
      <c r="C136" s="242" t="s">
        <v>82</v>
      </c>
      <c r="D136" s="242" t="s">
        <v>582</v>
      </c>
      <c r="E136" s="243" t="s">
        <v>5119</v>
      </c>
      <c r="F136" s="244" t="s">
        <v>5120</v>
      </c>
      <c r="G136" s="245" t="s">
        <v>373</v>
      </c>
      <c r="H136" s="246">
        <v>2</v>
      </c>
      <c r="I136" s="247"/>
      <c r="J136" s="248">
        <f>ROUND(I136*H136,2)</f>
        <v>0</v>
      </c>
      <c r="K136" s="249"/>
      <c r="L136" s="250"/>
      <c r="M136" s="251" t="s">
        <v>1</v>
      </c>
      <c r="N136" s="252" t="s">
        <v>41</v>
      </c>
      <c r="O136" s="81"/>
      <c r="P136" s="214">
        <f>O136*H136</f>
        <v>0</v>
      </c>
      <c r="Q136" s="214">
        <v>0</v>
      </c>
      <c r="R136" s="214">
        <f>Q136*H136</f>
        <v>0</v>
      </c>
      <c r="S136" s="214">
        <v>0</v>
      </c>
      <c r="T136" s="215">
        <f>S136*H136</f>
        <v>0</v>
      </c>
      <c r="U136" s="37"/>
      <c r="V136" s="37"/>
      <c r="W136" s="37"/>
      <c r="X136" s="37"/>
      <c r="Y136" s="37"/>
      <c r="Z136" s="37"/>
      <c r="AA136" s="37"/>
      <c r="AB136" s="37"/>
      <c r="AC136" s="37"/>
      <c r="AD136" s="37"/>
      <c r="AE136" s="37"/>
      <c r="AR136" s="216" t="s">
        <v>1399</v>
      </c>
      <c r="AT136" s="216" t="s">
        <v>582</v>
      </c>
      <c r="AU136" s="216" t="s">
        <v>82</v>
      </c>
      <c r="AY136" s="18" t="s">
        <v>283</v>
      </c>
      <c r="BE136" s="217">
        <f>IF(N136="základná",J136,0)</f>
        <v>0</v>
      </c>
      <c r="BF136" s="217">
        <f>IF(N136="znížená",J136,0)</f>
        <v>0</v>
      </c>
      <c r="BG136" s="217">
        <f>IF(N136="zákl. prenesená",J136,0)</f>
        <v>0</v>
      </c>
      <c r="BH136" s="217">
        <f>IF(N136="zníž. prenesená",J136,0)</f>
        <v>0</v>
      </c>
      <c r="BI136" s="217">
        <f>IF(N136="nulová",J136,0)</f>
        <v>0</v>
      </c>
      <c r="BJ136" s="18" t="s">
        <v>87</v>
      </c>
      <c r="BK136" s="217">
        <f>ROUND(I136*H136,2)</f>
        <v>0</v>
      </c>
      <c r="BL136" s="18" t="s">
        <v>656</v>
      </c>
      <c r="BM136" s="216" t="s">
        <v>6563</v>
      </c>
    </row>
    <row r="137" s="2" customFormat="1" ht="16.5" customHeight="1">
      <c r="A137" s="37"/>
      <c r="B137" s="168"/>
      <c r="C137" s="204" t="s">
        <v>87</v>
      </c>
      <c r="D137" s="204" t="s">
        <v>285</v>
      </c>
      <c r="E137" s="205" t="s">
        <v>6564</v>
      </c>
      <c r="F137" s="206" t="s">
        <v>3224</v>
      </c>
      <c r="G137" s="207" t="s">
        <v>373</v>
      </c>
      <c r="H137" s="208">
        <v>2</v>
      </c>
      <c r="I137" s="209"/>
      <c r="J137" s="210">
        <f>ROUND(I137*H137,2)</f>
        <v>0</v>
      </c>
      <c r="K137" s="211"/>
      <c r="L137" s="38"/>
      <c r="M137" s="212" t="s">
        <v>1</v>
      </c>
      <c r="N137" s="213" t="s">
        <v>41</v>
      </c>
      <c r="O137" s="81"/>
      <c r="P137" s="214">
        <f>O137*H137</f>
        <v>0</v>
      </c>
      <c r="Q137" s="214">
        <v>0</v>
      </c>
      <c r="R137" s="214">
        <f>Q137*H137</f>
        <v>0</v>
      </c>
      <c r="S137" s="214">
        <v>0</v>
      </c>
      <c r="T137" s="215">
        <f>S137*H137</f>
        <v>0</v>
      </c>
      <c r="U137" s="37"/>
      <c r="V137" s="37"/>
      <c r="W137" s="37"/>
      <c r="X137" s="37"/>
      <c r="Y137" s="37"/>
      <c r="Z137" s="37"/>
      <c r="AA137" s="37"/>
      <c r="AB137" s="37"/>
      <c r="AC137" s="37"/>
      <c r="AD137" s="37"/>
      <c r="AE137" s="37"/>
      <c r="AR137" s="216" t="s">
        <v>656</v>
      </c>
      <c r="AT137" s="216" t="s">
        <v>285</v>
      </c>
      <c r="AU137" s="216" t="s">
        <v>82</v>
      </c>
      <c r="AY137" s="18" t="s">
        <v>283</v>
      </c>
      <c r="BE137" s="217">
        <f>IF(N137="základná",J137,0)</f>
        <v>0</v>
      </c>
      <c r="BF137" s="217">
        <f>IF(N137="znížená",J137,0)</f>
        <v>0</v>
      </c>
      <c r="BG137" s="217">
        <f>IF(N137="zákl. prenesená",J137,0)</f>
        <v>0</v>
      </c>
      <c r="BH137" s="217">
        <f>IF(N137="zníž. prenesená",J137,0)</f>
        <v>0</v>
      </c>
      <c r="BI137" s="217">
        <f>IF(N137="nulová",J137,0)</f>
        <v>0</v>
      </c>
      <c r="BJ137" s="18" t="s">
        <v>87</v>
      </c>
      <c r="BK137" s="217">
        <f>ROUND(I137*H137,2)</f>
        <v>0</v>
      </c>
      <c r="BL137" s="18" t="s">
        <v>656</v>
      </c>
      <c r="BM137" s="216" t="s">
        <v>6565</v>
      </c>
    </row>
    <row r="138" s="2" customFormat="1" ht="24.15" customHeight="1">
      <c r="A138" s="37"/>
      <c r="B138" s="168"/>
      <c r="C138" s="242" t="s">
        <v>92</v>
      </c>
      <c r="D138" s="242" t="s">
        <v>582</v>
      </c>
      <c r="E138" s="243" t="s">
        <v>5124</v>
      </c>
      <c r="F138" s="244" t="s">
        <v>5125</v>
      </c>
      <c r="G138" s="245" t="s">
        <v>373</v>
      </c>
      <c r="H138" s="246">
        <v>2</v>
      </c>
      <c r="I138" s="247"/>
      <c r="J138" s="248">
        <f>ROUND(I138*H138,2)</f>
        <v>0</v>
      </c>
      <c r="K138" s="249"/>
      <c r="L138" s="250"/>
      <c r="M138" s="251" t="s">
        <v>1</v>
      </c>
      <c r="N138" s="252" t="s">
        <v>41</v>
      </c>
      <c r="O138" s="81"/>
      <c r="P138" s="214">
        <f>O138*H138</f>
        <v>0</v>
      </c>
      <c r="Q138" s="214">
        <v>0</v>
      </c>
      <c r="R138" s="214">
        <f>Q138*H138</f>
        <v>0</v>
      </c>
      <c r="S138" s="214">
        <v>0</v>
      </c>
      <c r="T138" s="215">
        <f>S138*H138</f>
        <v>0</v>
      </c>
      <c r="U138" s="37"/>
      <c r="V138" s="37"/>
      <c r="W138" s="37"/>
      <c r="X138" s="37"/>
      <c r="Y138" s="37"/>
      <c r="Z138" s="37"/>
      <c r="AA138" s="37"/>
      <c r="AB138" s="37"/>
      <c r="AC138" s="37"/>
      <c r="AD138" s="37"/>
      <c r="AE138" s="37"/>
      <c r="AR138" s="216" t="s">
        <v>1399</v>
      </c>
      <c r="AT138" s="216" t="s">
        <v>582</v>
      </c>
      <c r="AU138" s="216" t="s">
        <v>82</v>
      </c>
      <c r="AY138" s="18" t="s">
        <v>283</v>
      </c>
      <c r="BE138" s="217">
        <f>IF(N138="základná",J138,0)</f>
        <v>0</v>
      </c>
      <c r="BF138" s="217">
        <f>IF(N138="znížená",J138,0)</f>
        <v>0</v>
      </c>
      <c r="BG138" s="217">
        <f>IF(N138="zákl. prenesená",J138,0)</f>
        <v>0</v>
      </c>
      <c r="BH138" s="217">
        <f>IF(N138="zníž. prenesená",J138,0)</f>
        <v>0</v>
      </c>
      <c r="BI138" s="217">
        <f>IF(N138="nulová",J138,0)</f>
        <v>0</v>
      </c>
      <c r="BJ138" s="18" t="s">
        <v>87</v>
      </c>
      <c r="BK138" s="217">
        <f>ROUND(I138*H138,2)</f>
        <v>0</v>
      </c>
      <c r="BL138" s="18" t="s">
        <v>656</v>
      </c>
      <c r="BM138" s="216" t="s">
        <v>6566</v>
      </c>
    </row>
    <row r="139" s="2" customFormat="1" ht="49.05" customHeight="1">
      <c r="A139" s="37"/>
      <c r="B139" s="168"/>
      <c r="C139" s="242" t="s">
        <v>289</v>
      </c>
      <c r="D139" s="242" t="s">
        <v>582</v>
      </c>
      <c r="E139" s="243" t="s">
        <v>5127</v>
      </c>
      <c r="F139" s="244" t="s">
        <v>5128</v>
      </c>
      <c r="G139" s="245" t="s">
        <v>373</v>
      </c>
      <c r="H139" s="246">
        <v>2</v>
      </c>
      <c r="I139" s="247"/>
      <c r="J139" s="248">
        <f>ROUND(I139*H139,2)</f>
        <v>0</v>
      </c>
      <c r="K139" s="249"/>
      <c r="L139" s="250"/>
      <c r="M139" s="251" t="s">
        <v>1</v>
      </c>
      <c r="N139" s="252" t="s">
        <v>41</v>
      </c>
      <c r="O139" s="81"/>
      <c r="P139" s="214">
        <f>O139*H139</f>
        <v>0</v>
      </c>
      <c r="Q139" s="214">
        <v>0</v>
      </c>
      <c r="R139" s="214">
        <f>Q139*H139</f>
        <v>0</v>
      </c>
      <c r="S139" s="214">
        <v>0</v>
      </c>
      <c r="T139" s="215">
        <f>S139*H139</f>
        <v>0</v>
      </c>
      <c r="U139" s="37"/>
      <c r="V139" s="37"/>
      <c r="W139" s="37"/>
      <c r="X139" s="37"/>
      <c r="Y139" s="37"/>
      <c r="Z139" s="37"/>
      <c r="AA139" s="37"/>
      <c r="AB139" s="37"/>
      <c r="AC139" s="37"/>
      <c r="AD139" s="37"/>
      <c r="AE139" s="37"/>
      <c r="AR139" s="216" t="s">
        <v>1399</v>
      </c>
      <c r="AT139" s="216" t="s">
        <v>582</v>
      </c>
      <c r="AU139" s="216" t="s">
        <v>82</v>
      </c>
      <c r="AY139" s="18" t="s">
        <v>283</v>
      </c>
      <c r="BE139" s="217">
        <f>IF(N139="základná",J139,0)</f>
        <v>0</v>
      </c>
      <c r="BF139" s="217">
        <f>IF(N139="znížená",J139,0)</f>
        <v>0</v>
      </c>
      <c r="BG139" s="217">
        <f>IF(N139="zákl. prenesená",J139,0)</f>
        <v>0</v>
      </c>
      <c r="BH139" s="217">
        <f>IF(N139="zníž. prenesená",J139,0)</f>
        <v>0</v>
      </c>
      <c r="BI139" s="217">
        <f>IF(N139="nulová",J139,0)</f>
        <v>0</v>
      </c>
      <c r="BJ139" s="18" t="s">
        <v>87</v>
      </c>
      <c r="BK139" s="217">
        <f>ROUND(I139*H139,2)</f>
        <v>0</v>
      </c>
      <c r="BL139" s="18" t="s">
        <v>656</v>
      </c>
      <c r="BM139" s="216" t="s">
        <v>6567</v>
      </c>
    </row>
    <row r="140" s="2" customFormat="1" ht="16.5" customHeight="1">
      <c r="A140" s="37"/>
      <c r="B140" s="168"/>
      <c r="C140" s="204" t="s">
        <v>306</v>
      </c>
      <c r="D140" s="204" t="s">
        <v>285</v>
      </c>
      <c r="E140" s="205" t="s">
        <v>6568</v>
      </c>
      <c r="F140" s="206" t="s">
        <v>3224</v>
      </c>
      <c r="G140" s="207" t="s">
        <v>373</v>
      </c>
      <c r="H140" s="208">
        <v>2</v>
      </c>
      <c r="I140" s="209"/>
      <c r="J140" s="210">
        <f>ROUND(I140*H140,2)</f>
        <v>0</v>
      </c>
      <c r="K140" s="211"/>
      <c r="L140" s="38"/>
      <c r="M140" s="212" t="s">
        <v>1</v>
      </c>
      <c r="N140" s="213" t="s">
        <v>41</v>
      </c>
      <c r="O140" s="81"/>
      <c r="P140" s="214">
        <f>O140*H140</f>
        <v>0</v>
      </c>
      <c r="Q140" s="214">
        <v>0</v>
      </c>
      <c r="R140" s="214">
        <f>Q140*H140</f>
        <v>0</v>
      </c>
      <c r="S140" s="214">
        <v>0</v>
      </c>
      <c r="T140" s="215">
        <f>S140*H140</f>
        <v>0</v>
      </c>
      <c r="U140" s="37"/>
      <c r="V140" s="37"/>
      <c r="W140" s="37"/>
      <c r="X140" s="37"/>
      <c r="Y140" s="37"/>
      <c r="Z140" s="37"/>
      <c r="AA140" s="37"/>
      <c r="AB140" s="37"/>
      <c r="AC140" s="37"/>
      <c r="AD140" s="37"/>
      <c r="AE140" s="37"/>
      <c r="AR140" s="216" t="s">
        <v>656</v>
      </c>
      <c r="AT140" s="216" t="s">
        <v>285</v>
      </c>
      <c r="AU140" s="216" t="s">
        <v>82</v>
      </c>
      <c r="AY140" s="18" t="s">
        <v>283</v>
      </c>
      <c r="BE140" s="217">
        <f>IF(N140="základná",J140,0)</f>
        <v>0</v>
      </c>
      <c r="BF140" s="217">
        <f>IF(N140="znížená",J140,0)</f>
        <v>0</v>
      </c>
      <c r="BG140" s="217">
        <f>IF(N140="zákl. prenesená",J140,0)</f>
        <v>0</v>
      </c>
      <c r="BH140" s="217">
        <f>IF(N140="zníž. prenesená",J140,0)</f>
        <v>0</v>
      </c>
      <c r="BI140" s="217">
        <f>IF(N140="nulová",J140,0)</f>
        <v>0</v>
      </c>
      <c r="BJ140" s="18" t="s">
        <v>87</v>
      </c>
      <c r="BK140" s="217">
        <f>ROUND(I140*H140,2)</f>
        <v>0</v>
      </c>
      <c r="BL140" s="18" t="s">
        <v>656</v>
      </c>
      <c r="BM140" s="216" t="s">
        <v>6569</v>
      </c>
    </row>
    <row r="141" s="2" customFormat="1" ht="24.15" customHeight="1">
      <c r="A141" s="37"/>
      <c r="B141" s="168"/>
      <c r="C141" s="242" t="s">
        <v>310</v>
      </c>
      <c r="D141" s="242" t="s">
        <v>582</v>
      </c>
      <c r="E141" s="243" t="s">
        <v>5132</v>
      </c>
      <c r="F141" s="244" t="s">
        <v>5133</v>
      </c>
      <c r="G141" s="245" t="s">
        <v>373</v>
      </c>
      <c r="H141" s="246">
        <v>2</v>
      </c>
      <c r="I141" s="247"/>
      <c r="J141" s="248">
        <f>ROUND(I141*H141,2)</f>
        <v>0</v>
      </c>
      <c r="K141" s="249"/>
      <c r="L141" s="250"/>
      <c r="M141" s="251" t="s">
        <v>1</v>
      </c>
      <c r="N141" s="252" t="s">
        <v>41</v>
      </c>
      <c r="O141" s="81"/>
      <c r="P141" s="214">
        <f>O141*H141</f>
        <v>0</v>
      </c>
      <c r="Q141" s="214">
        <v>0</v>
      </c>
      <c r="R141" s="214">
        <f>Q141*H141</f>
        <v>0</v>
      </c>
      <c r="S141" s="214">
        <v>0</v>
      </c>
      <c r="T141" s="215">
        <f>S141*H141</f>
        <v>0</v>
      </c>
      <c r="U141" s="37"/>
      <c r="V141" s="37"/>
      <c r="W141" s="37"/>
      <c r="X141" s="37"/>
      <c r="Y141" s="37"/>
      <c r="Z141" s="37"/>
      <c r="AA141" s="37"/>
      <c r="AB141" s="37"/>
      <c r="AC141" s="37"/>
      <c r="AD141" s="37"/>
      <c r="AE141" s="37"/>
      <c r="AR141" s="216" t="s">
        <v>1399</v>
      </c>
      <c r="AT141" s="216" t="s">
        <v>582</v>
      </c>
      <c r="AU141" s="216" t="s">
        <v>82</v>
      </c>
      <c r="AY141" s="18" t="s">
        <v>283</v>
      </c>
      <c r="BE141" s="217">
        <f>IF(N141="základná",J141,0)</f>
        <v>0</v>
      </c>
      <c r="BF141" s="217">
        <f>IF(N141="znížená",J141,0)</f>
        <v>0</v>
      </c>
      <c r="BG141" s="217">
        <f>IF(N141="zákl. prenesená",J141,0)</f>
        <v>0</v>
      </c>
      <c r="BH141" s="217">
        <f>IF(N141="zníž. prenesená",J141,0)</f>
        <v>0</v>
      </c>
      <c r="BI141" s="217">
        <f>IF(N141="nulová",J141,0)</f>
        <v>0</v>
      </c>
      <c r="BJ141" s="18" t="s">
        <v>87</v>
      </c>
      <c r="BK141" s="217">
        <f>ROUND(I141*H141,2)</f>
        <v>0</v>
      </c>
      <c r="BL141" s="18" t="s">
        <v>656</v>
      </c>
      <c r="BM141" s="216" t="s">
        <v>6570</v>
      </c>
    </row>
    <row r="142" s="2" customFormat="1" ht="16.5" customHeight="1">
      <c r="A142" s="37"/>
      <c r="B142" s="168"/>
      <c r="C142" s="204" t="s">
        <v>315</v>
      </c>
      <c r="D142" s="204" t="s">
        <v>285</v>
      </c>
      <c r="E142" s="205" t="s">
        <v>6571</v>
      </c>
      <c r="F142" s="206" t="s">
        <v>3224</v>
      </c>
      <c r="G142" s="207" t="s">
        <v>373</v>
      </c>
      <c r="H142" s="208">
        <v>2</v>
      </c>
      <c r="I142" s="209"/>
      <c r="J142" s="210">
        <f>ROUND(I142*H142,2)</f>
        <v>0</v>
      </c>
      <c r="K142" s="211"/>
      <c r="L142" s="38"/>
      <c r="M142" s="212" t="s">
        <v>1</v>
      </c>
      <c r="N142" s="213" t="s">
        <v>41</v>
      </c>
      <c r="O142" s="81"/>
      <c r="P142" s="214">
        <f>O142*H142</f>
        <v>0</v>
      </c>
      <c r="Q142" s="214">
        <v>0</v>
      </c>
      <c r="R142" s="214">
        <f>Q142*H142</f>
        <v>0</v>
      </c>
      <c r="S142" s="214">
        <v>0</v>
      </c>
      <c r="T142" s="215">
        <f>S142*H142</f>
        <v>0</v>
      </c>
      <c r="U142" s="37"/>
      <c r="V142" s="37"/>
      <c r="W142" s="37"/>
      <c r="X142" s="37"/>
      <c r="Y142" s="37"/>
      <c r="Z142" s="37"/>
      <c r="AA142" s="37"/>
      <c r="AB142" s="37"/>
      <c r="AC142" s="37"/>
      <c r="AD142" s="37"/>
      <c r="AE142" s="37"/>
      <c r="AR142" s="216" t="s">
        <v>656</v>
      </c>
      <c r="AT142" s="216" t="s">
        <v>285</v>
      </c>
      <c r="AU142" s="216" t="s">
        <v>82</v>
      </c>
      <c r="AY142" s="18" t="s">
        <v>283</v>
      </c>
      <c r="BE142" s="217">
        <f>IF(N142="základná",J142,0)</f>
        <v>0</v>
      </c>
      <c r="BF142" s="217">
        <f>IF(N142="znížená",J142,0)</f>
        <v>0</v>
      </c>
      <c r="BG142" s="217">
        <f>IF(N142="zákl. prenesená",J142,0)</f>
        <v>0</v>
      </c>
      <c r="BH142" s="217">
        <f>IF(N142="zníž. prenesená",J142,0)</f>
        <v>0</v>
      </c>
      <c r="BI142" s="217">
        <f>IF(N142="nulová",J142,0)</f>
        <v>0</v>
      </c>
      <c r="BJ142" s="18" t="s">
        <v>87</v>
      </c>
      <c r="BK142" s="217">
        <f>ROUND(I142*H142,2)</f>
        <v>0</v>
      </c>
      <c r="BL142" s="18" t="s">
        <v>656</v>
      </c>
      <c r="BM142" s="216" t="s">
        <v>6572</v>
      </c>
    </row>
    <row r="143" s="2" customFormat="1" ht="24.15" customHeight="1">
      <c r="A143" s="37"/>
      <c r="B143" s="168"/>
      <c r="C143" s="242" t="s">
        <v>319</v>
      </c>
      <c r="D143" s="242" t="s">
        <v>582</v>
      </c>
      <c r="E143" s="243" t="s">
        <v>5137</v>
      </c>
      <c r="F143" s="244" t="s">
        <v>5138</v>
      </c>
      <c r="G143" s="245" t="s">
        <v>373</v>
      </c>
      <c r="H143" s="246">
        <v>2</v>
      </c>
      <c r="I143" s="247"/>
      <c r="J143" s="248">
        <f>ROUND(I143*H143,2)</f>
        <v>0</v>
      </c>
      <c r="K143" s="249"/>
      <c r="L143" s="250"/>
      <c r="M143" s="251" t="s">
        <v>1</v>
      </c>
      <c r="N143" s="252" t="s">
        <v>41</v>
      </c>
      <c r="O143" s="81"/>
      <c r="P143" s="214">
        <f>O143*H143</f>
        <v>0</v>
      </c>
      <c r="Q143" s="214">
        <v>0</v>
      </c>
      <c r="R143" s="214">
        <f>Q143*H143</f>
        <v>0</v>
      </c>
      <c r="S143" s="214">
        <v>0</v>
      </c>
      <c r="T143" s="215">
        <f>S143*H143</f>
        <v>0</v>
      </c>
      <c r="U143" s="37"/>
      <c r="V143" s="37"/>
      <c r="W143" s="37"/>
      <c r="X143" s="37"/>
      <c r="Y143" s="37"/>
      <c r="Z143" s="37"/>
      <c r="AA143" s="37"/>
      <c r="AB143" s="37"/>
      <c r="AC143" s="37"/>
      <c r="AD143" s="37"/>
      <c r="AE143" s="37"/>
      <c r="AR143" s="216" t="s">
        <v>1399</v>
      </c>
      <c r="AT143" s="216" t="s">
        <v>582</v>
      </c>
      <c r="AU143" s="216" t="s">
        <v>82</v>
      </c>
      <c r="AY143" s="18" t="s">
        <v>283</v>
      </c>
      <c r="BE143" s="217">
        <f>IF(N143="základná",J143,0)</f>
        <v>0</v>
      </c>
      <c r="BF143" s="217">
        <f>IF(N143="znížená",J143,0)</f>
        <v>0</v>
      </c>
      <c r="BG143" s="217">
        <f>IF(N143="zákl. prenesená",J143,0)</f>
        <v>0</v>
      </c>
      <c r="BH143" s="217">
        <f>IF(N143="zníž. prenesená",J143,0)</f>
        <v>0</v>
      </c>
      <c r="BI143" s="217">
        <f>IF(N143="nulová",J143,0)</f>
        <v>0</v>
      </c>
      <c r="BJ143" s="18" t="s">
        <v>87</v>
      </c>
      <c r="BK143" s="217">
        <f>ROUND(I143*H143,2)</f>
        <v>0</v>
      </c>
      <c r="BL143" s="18" t="s">
        <v>656</v>
      </c>
      <c r="BM143" s="216" t="s">
        <v>6573</v>
      </c>
    </row>
    <row r="144" s="2" customFormat="1" ht="16.5" customHeight="1">
      <c r="A144" s="37"/>
      <c r="B144" s="168"/>
      <c r="C144" s="204" t="s">
        <v>323</v>
      </c>
      <c r="D144" s="204" t="s">
        <v>285</v>
      </c>
      <c r="E144" s="205" t="s">
        <v>6574</v>
      </c>
      <c r="F144" s="206" t="s">
        <v>3224</v>
      </c>
      <c r="G144" s="207" t="s">
        <v>373</v>
      </c>
      <c r="H144" s="208">
        <v>2</v>
      </c>
      <c r="I144" s="209"/>
      <c r="J144" s="210">
        <f>ROUND(I144*H144,2)</f>
        <v>0</v>
      </c>
      <c r="K144" s="211"/>
      <c r="L144" s="38"/>
      <c r="M144" s="212" t="s">
        <v>1</v>
      </c>
      <c r="N144" s="213" t="s">
        <v>41</v>
      </c>
      <c r="O144" s="81"/>
      <c r="P144" s="214">
        <f>O144*H144</f>
        <v>0</v>
      </c>
      <c r="Q144" s="214">
        <v>0</v>
      </c>
      <c r="R144" s="214">
        <f>Q144*H144</f>
        <v>0</v>
      </c>
      <c r="S144" s="214">
        <v>0</v>
      </c>
      <c r="T144" s="215">
        <f>S144*H144</f>
        <v>0</v>
      </c>
      <c r="U144" s="37"/>
      <c r="V144" s="37"/>
      <c r="W144" s="37"/>
      <c r="X144" s="37"/>
      <c r="Y144" s="37"/>
      <c r="Z144" s="37"/>
      <c r="AA144" s="37"/>
      <c r="AB144" s="37"/>
      <c r="AC144" s="37"/>
      <c r="AD144" s="37"/>
      <c r="AE144" s="37"/>
      <c r="AR144" s="216" t="s">
        <v>656</v>
      </c>
      <c r="AT144" s="216" t="s">
        <v>285</v>
      </c>
      <c r="AU144" s="216" t="s">
        <v>82</v>
      </c>
      <c r="AY144" s="18" t="s">
        <v>283</v>
      </c>
      <c r="BE144" s="217">
        <f>IF(N144="základná",J144,0)</f>
        <v>0</v>
      </c>
      <c r="BF144" s="217">
        <f>IF(N144="znížená",J144,0)</f>
        <v>0</v>
      </c>
      <c r="BG144" s="217">
        <f>IF(N144="zákl. prenesená",J144,0)</f>
        <v>0</v>
      </c>
      <c r="BH144" s="217">
        <f>IF(N144="zníž. prenesená",J144,0)</f>
        <v>0</v>
      </c>
      <c r="BI144" s="217">
        <f>IF(N144="nulová",J144,0)</f>
        <v>0</v>
      </c>
      <c r="BJ144" s="18" t="s">
        <v>87</v>
      </c>
      <c r="BK144" s="217">
        <f>ROUND(I144*H144,2)</f>
        <v>0</v>
      </c>
      <c r="BL144" s="18" t="s">
        <v>656</v>
      </c>
      <c r="BM144" s="216" t="s">
        <v>6575</v>
      </c>
    </row>
    <row r="145" s="2" customFormat="1" ht="24.15" customHeight="1">
      <c r="A145" s="37"/>
      <c r="B145" s="168"/>
      <c r="C145" s="242" t="s">
        <v>327</v>
      </c>
      <c r="D145" s="242" t="s">
        <v>582</v>
      </c>
      <c r="E145" s="243" t="s">
        <v>5142</v>
      </c>
      <c r="F145" s="244" t="s">
        <v>5143</v>
      </c>
      <c r="G145" s="245" t="s">
        <v>373</v>
      </c>
      <c r="H145" s="246">
        <v>10</v>
      </c>
      <c r="I145" s="247"/>
      <c r="J145" s="248">
        <f>ROUND(I145*H145,2)</f>
        <v>0</v>
      </c>
      <c r="K145" s="249"/>
      <c r="L145" s="250"/>
      <c r="M145" s="251" t="s">
        <v>1</v>
      </c>
      <c r="N145" s="252" t="s">
        <v>41</v>
      </c>
      <c r="O145" s="81"/>
      <c r="P145" s="214">
        <f>O145*H145</f>
        <v>0</v>
      </c>
      <c r="Q145" s="214">
        <v>0</v>
      </c>
      <c r="R145" s="214">
        <f>Q145*H145</f>
        <v>0</v>
      </c>
      <c r="S145" s="214">
        <v>0</v>
      </c>
      <c r="T145" s="215">
        <f>S145*H145</f>
        <v>0</v>
      </c>
      <c r="U145" s="37"/>
      <c r="V145" s="37"/>
      <c r="W145" s="37"/>
      <c r="X145" s="37"/>
      <c r="Y145" s="37"/>
      <c r="Z145" s="37"/>
      <c r="AA145" s="37"/>
      <c r="AB145" s="37"/>
      <c r="AC145" s="37"/>
      <c r="AD145" s="37"/>
      <c r="AE145" s="37"/>
      <c r="AR145" s="216" t="s">
        <v>1399</v>
      </c>
      <c r="AT145" s="216" t="s">
        <v>582</v>
      </c>
      <c r="AU145" s="216" t="s">
        <v>82</v>
      </c>
      <c r="AY145" s="18" t="s">
        <v>283</v>
      </c>
      <c r="BE145" s="217">
        <f>IF(N145="základná",J145,0)</f>
        <v>0</v>
      </c>
      <c r="BF145" s="217">
        <f>IF(N145="znížená",J145,0)</f>
        <v>0</v>
      </c>
      <c r="BG145" s="217">
        <f>IF(N145="zákl. prenesená",J145,0)</f>
        <v>0</v>
      </c>
      <c r="BH145" s="217">
        <f>IF(N145="zníž. prenesená",J145,0)</f>
        <v>0</v>
      </c>
      <c r="BI145" s="217">
        <f>IF(N145="nulová",J145,0)</f>
        <v>0</v>
      </c>
      <c r="BJ145" s="18" t="s">
        <v>87</v>
      </c>
      <c r="BK145" s="217">
        <f>ROUND(I145*H145,2)</f>
        <v>0</v>
      </c>
      <c r="BL145" s="18" t="s">
        <v>656</v>
      </c>
      <c r="BM145" s="216" t="s">
        <v>6576</v>
      </c>
    </row>
    <row r="146" s="2" customFormat="1" ht="16.5" customHeight="1">
      <c r="A146" s="37"/>
      <c r="B146" s="168"/>
      <c r="C146" s="204" t="s">
        <v>332</v>
      </c>
      <c r="D146" s="204" t="s">
        <v>285</v>
      </c>
      <c r="E146" s="205" t="s">
        <v>6577</v>
      </c>
      <c r="F146" s="206" t="s">
        <v>3224</v>
      </c>
      <c r="G146" s="207" t="s">
        <v>373</v>
      </c>
      <c r="H146" s="208">
        <v>10</v>
      </c>
      <c r="I146" s="209"/>
      <c r="J146" s="210">
        <f>ROUND(I146*H146,2)</f>
        <v>0</v>
      </c>
      <c r="K146" s="211"/>
      <c r="L146" s="38"/>
      <c r="M146" s="212" t="s">
        <v>1</v>
      </c>
      <c r="N146" s="213" t="s">
        <v>41</v>
      </c>
      <c r="O146" s="81"/>
      <c r="P146" s="214">
        <f>O146*H146</f>
        <v>0</v>
      </c>
      <c r="Q146" s="214">
        <v>0</v>
      </c>
      <c r="R146" s="214">
        <f>Q146*H146</f>
        <v>0</v>
      </c>
      <c r="S146" s="214">
        <v>0</v>
      </c>
      <c r="T146" s="215">
        <f>S146*H146</f>
        <v>0</v>
      </c>
      <c r="U146" s="37"/>
      <c r="V146" s="37"/>
      <c r="W146" s="37"/>
      <c r="X146" s="37"/>
      <c r="Y146" s="37"/>
      <c r="Z146" s="37"/>
      <c r="AA146" s="37"/>
      <c r="AB146" s="37"/>
      <c r="AC146" s="37"/>
      <c r="AD146" s="37"/>
      <c r="AE146" s="37"/>
      <c r="AR146" s="216" t="s">
        <v>656</v>
      </c>
      <c r="AT146" s="216" t="s">
        <v>285</v>
      </c>
      <c r="AU146" s="216" t="s">
        <v>82</v>
      </c>
      <c r="AY146" s="18" t="s">
        <v>283</v>
      </c>
      <c r="BE146" s="217">
        <f>IF(N146="základná",J146,0)</f>
        <v>0</v>
      </c>
      <c r="BF146" s="217">
        <f>IF(N146="znížená",J146,0)</f>
        <v>0</v>
      </c>
      <c r="BG146" s="217">
        <f>IF(N146="zákl. prenesená",J146,0)</f>
        <v>0</v>
      </c>
      <c r="BH146" s="217">
        <f>IF(N146="zníž. prenesená",J146,0)</f>
        <v>0</v>
      </c>
      <c r="BI146" s="217">
        <f>IF(N146="nulová",J146,0)</f>
        <v>0</v>
      </c>
      <c r="BJ146" s="18" t="s">
        <v>87</v>
      </c>
      <c r="BK146" s="217">
        <f>ROUND(I146*H146,2)</f>
        <v>0</v>
      </c>
      <c r="BL146" s="18" t="s">
        <v>656</v>
      </c>
      <c r="BM146" s="216" t="s">
        <v>6578</v>
      </c>
    </row>
    <row r="147" s="2" customFormat="1" ht="76.35" customHeight="1">
      <c r="A147" s="37"/>
      <c r="B147" s="168"/>
      <c r="C147" s="242" t="s">
        <v>337</v>
      </c>
      <c r="D147" s="242" t="s">
        <v>582</v>
      </c>
      <c r="E147" s="243" t="s">
        <v>5147</v>
      </c>
      <c r="F147" s="244" t="s">
        <v>5148</v>
      </c>
      <c r="G147" s="245" t="s">
        <v>373</v>
      </c>
      <c r="H147" s="246">
        <v>1</v>
      </c>
      <c r="I147" s="247"/>
      <c r="J147" s="248">
        <f>ROUND(I147*H147,2)</f>
        <v>0</v>
      </c>
      <c r="K147" s="249"/>
      <c r="L147" s="250"/>
      <c r="M147" s="251" t="s">
        <v>1</v>
      </c>
      <c r="N147" s="252" t="s">
        <v>41</v>
      </c>
      <c r="O147" s="81"/>
      <c r="P147" s="214">
        <f>O147*H147</f>
        <v>0</v>
      </c>
      <c r="Q147" s="214">
        <v>0</v>
      </c>
      <c r="R147" s="214">
        <f>Q147*H147</f>
        <v>0</v>
      </c>
      <c r="S147" s="214">
        <v>0</v>
      </c>
      <c r="T147" s="215">
        <f>S147*H147</f>
        <v>0</v>
      </c>
      <c r="U147" s="37"/>
      <c r="V147" s="37"/>
      <c r="W147" s="37"/>
      <c r="X147" s="37"/>
      <c r="Y147" s="37"/>
      <c r="Z147" s="37"/>
      <c r="AA147" s="37"/>
      <c r="AB147" s="37"/>
      <c r="AC147" s="37"/>
      <c r="AD147" s="37"/>
      <c r="AE147" s="37"/>
      <c r="AR147" s="216" t="s">
        <v>1399</v>
      </c>
      <c r="AT147" s="216" t="s">
        <v>582</v>
      </c>
      <c r="AU147" s="216" t="s">
        <v>82</v>
      </c>
      <c r="AY147" s="18" t="s">
        <v>283</v>
      </c>
      <c r="BE147" s="217">
        <f>IF(N147="základná",J147,0)</f>
        <v>0</v>
      </c>
      <c r="BF147" s="217">
        <f>IF(N147="znížená",J147,0)</f>
        <v>0</v>
      </c>
      <c r="BG147" s="217">
        <f>IF(N147="zákl. prenesená",J147,0)</f>
        <v>0</v>
      </c>
      <c r="BH147" s="217">
        <f>IF(N147="zníž. prenesená",J147,0)</f>
        <v>0</v>
      </c>
      <c r="BI147" s="217">
        <f>IF(N147="nulová",J147,0)</f>
        <v>0</v>
      </c>
      <c r="BJ147" s="18" t="s">
        <v>87</v>
      </c>
      <c r="BK147" s="217">
        <f>ROUND(I147*H147,2)</f>
        <v>0</v>
      </c>
      <c r="BL147" s="18" t="s">
        <v>656</v>
      </c>
      <c r="BM147" s="216" t="s">
        <v>6579</v>
      </c>
    </row>
    <row r="148" s="2" customFormat="1" ht="16.5" customHeight="1">
      <c r="A148" s="37"/>
      <c r="B148" s="168"/>
      <c r="C148" s="204" t="s">
        <v>341</v>
      </c>
      <c r="D148" s="204" t="s">
        <v>285</v>
      </c>
      <c r="E148" s="205" t="s">
        <v>3387</v>
      </c>
      <c r="F148" s="206" t="s">
        <v>3224</v>
      </c>
      <c r="G148" s="207" t="s">
        <v>373</v>
      </c>
      <c r="H148" s="208">
        <v>1</v>
      </c>
      <c r="I148" s="209"/>
      <c r="J148" s="210">
        <f>ROUND(I148*H148,2)</f>
        <v>0</v>
      </c>
      <c r="K148" s="211"/>
      <c r="L148" s="38"/>
      <c r="M148" s="212" t="s">
        <v>1</v>
      </c>
      <c r="N148" s="213" t="s">
        <v>41</v>
      </c>
      <c r="O148" s="81"/>
      <c r="P148" s="214">
        <f>O148*H148</f>
        <v>0</v>
      </c>
      <c r="Q148" s="214">
        <v>0</v>
      </c>
      <c r="R148" s="214">
        <f>Q148*H148</f>
        <v>0</v>
      </c>
      <c r="S148" s="214">
        <v>0</v>
      </c>
      <c r="T148" s="215">
        <f>S148*H148</f>
        <v>0</v>
      </c>
      <c r="U148" s="37"/>
      <c r="V148" s="37"/>
      <c r="W148" s="37"/>
      <c r="X148" s="37"/>
      <c r="Y148" s="37"/>
      <c r="Z148" s="37"/>
      <c r="AA148" s="37"/>
      <c r="AB148" s="37"/>
      <c r="AC148" s="37"/>
      <c r="AD148" s="37"/>
      <c r="AE148" s="37"/>
      <c r="AR148" s="216" t="s">
        <v>656</v>
      </c>
      <c r="AT148" s="216" t="s">
        <v>285</v>
      </c>
      <c r="AU148" s="216" t="s">
        <v>82</v>
      </c>
      <c r="AY148" s="18" t="s">
        <v>283</v>
      </c>
      <c r="BE148" s="217">
        <f>IF(N148="základná",J148,0)</f>
        <v>0</v>
      </c>
      <c r="BF148" s="217">
        <f>IF(N148="znížená",J148,0)</f>
        <v>0</v>
      </c>
      <c r="BG148" s="217">
        <f>IF(N148="zákl. prenesená",J148,0)</f>
        <v>0</v>
      </c>
      <c r="BH148" s="217">
        <f>IF(N148="zníž. prenesená",J148,0)</f>
        <v>0</v>
      </c>
      <c r="BI148" s="217">
        <f>IF(N148="nulová",J148,0)</f>
        <v>0</v>
      </c>
      <c r="BJ148" s="18" t="s">
        <v>87</v>
      </c>
      <c r="BK148" s="217">
        <f>ROUND(I148*H148,2)</f>
        <v>0</v>
      </c>
      <c r="BL148" s="18" t="s">
        <v>656</v>
      </c>
      <c r="BM148" s="216" t="s">
        <v>6580</v>
      </c>
    </row>
    <row r="149" s="2" customFormat="1" ht="24.15" customHeight="1">
      <c r="A149" s="37"/>
      <c r="B149" s="168"/>
      <c r="C149" s="242" t="s">
        <v>347</v>
      </c>
      <c r="D149" s="242" t="s">
        <v>582</v>
      </c>
      <c r="E149" s="243" t="s">
        <v>5152</v>
      </c>
      <c r="F149" s="244" t="s">
        <v>5153</v>
      </c>
      <c r="G149" s="245" t="s">
        <v>373</v>
      </c>
      <c r="H149" s="246">
        <v>1</v>
      </c>
      <c r="I149" s="247"/>
      <c r="J149" s="248">
        <f>ROUND(I149*H149,2)</f>
        <v>0</v>
      </c>
      <c r="K149" s="249"/>
      <c r="L149" s="250"/>
      <c r="M149" s="251" t="s">
        <v>1</v>
      </c>
      <c r="N149" s="252" t="s">
        <v>41</v>
      </c>
      <c r="O149" s="81"/>
      <c r="P149" s="214">
        <f>O149*H149</f>
        <v>0</v>
      </c>
      <c r="Q149" s="214">
        <v>0</v>
      </c>
      <c r="R149" s="214">
        <f>Q149*H149</f>
        <v>0</v>
      </c>
      <c r="S149" s="214">
        <v>0</v>
      </c>
      <c r="T149" s="215">
        <f>S149*H149</f>
        <v>0</v>
      </c>
      <c r="U149" s="37"/>
      <c r="V149" s="37"/>
      <c r="W149" s="37"/>
      <c r="X149" s="37"/>
      <c r="Y149" s="37"/>
      <c r="Z149" s="37"/>
      <c r="AA149" s="37"/>
      <c r="AB149" s="37"/>
      <c r="AC149" s="37"/>
      <c r="AD149" s="37"/>
      <c r="AE149" s="37"/>
      <c r="AR149" s="216" t="s">
        <v>1399</v>
      </c>
      <c r="AT149" s="216" t="s">
        <v>582</v>
      </c>
      <c r="AU149" s="216" t="s">
        <v>82</v>
      </c>
      <c r="AY149" s="18" t="s">
        <v>283</v>
      </c>
      <c r="BE149" s="217">
        <f>IF(N149="základná",J149,0)</f>
        <v>0</v>
      </c>
      <c r="BF149" s="217">
        <f>IF(N149="znížená",J149,0)</f>
        <v>0</v>
      </c>
      <c r="BG149" s="217">
        <f>IF(N149="zákl. prenesená",J149,0)</f>
        <v>0</v>
      </c>
      <c r="BH149" s="217">
        <f>IF(N149="zníž. prenesená",J149,0)</f>
        <v>0</v>
      </c>
      <c r="BI149" s="217">
        <f>IF(N149="nulová",J149,0)</f>
        <v>0</v>
      </c>
      <c r="BJ149" s="18" t="s">
        <v>87</v>
      </c>
      <c r="BK149" s="217">
        <f>ROUND(I149*H149,2)</f>
        <v>0</v>
      </c>
      <c r="BL149" s="18" t="s">
        <v>656</v>
      </c>
      <c r="BM149" s="216" t="s">
        <v>6581</v>
      </c>
    </row>
    <row r="150" s="2" customFormat="1" ht="16.5" customHeight="1">
      <c r="A150" s="37"/>
      <c r="B150" s="168"/>
      <c r="C150" s="204" t="s">
        <v>352</v>
      </c>
      <c r="D150" s="204" t="s">
        <v>285</v>
      </c>
      <c r="E150" s="205" t="s">
        <v>6582</v>
      </c>
      <c r="F150" s="206" t="s">
        <v>3224</v>
      </c>
      <c r="G150" s="207" t="s">
        <v>373</v>
      </c>
      <c r="H150" s="208">
        <v>1</v>
      </c>
      <c r="I150" s="209"/>
      <c r="J150" s="210">
        <f>ROUND(I150*H150,2)</f>
        <v>0</v>
      </c>
      <c r="K150" s="211"/>
      <c r="L150" s="38"/>
      <c r="M150" s="212" t="s">
        <v>1</v>
      </c>
      <c r="N150" s="213" t="s">
        <v>41</v>
      </c>
      <c r="O150" s="81"/>
      <c r="P150" s="214">
        <f>O150*H150</f>
        <v>0</v>
      </c>
      <c r="Q150" s="214">
        <v>0</v>
      </c>
      <c r="R150" s="214">
        <f>Q150*H150</f>
        <v>0</v>
      </c>
      <c r="S150" s="214">
        <v>0</v>
      </c>
      <c r="T150" s="215">
        <f>S150*H150</f>
        <v>0</v>
      </c>
      <c r="U150" s="37"/>
      <c r="V150" s="37"/>
      <c r="W150" s="37"/>
      <c r="X150" s="37"/>
      <c r="Y150" s="37"/>
      <c r="Z150" s="37"/>
      <c r="AA150" s="37"/>
      <c r="AB150" s="37"/>
      <c r="AC150" s="37"/>
      <c r="AD150" s="37"/>
      <c r="AE150" s="37"/>
      <c r="AR150" s="216" t="s">
        <v>656</v>
      </c>
      <c r="AT150" s="216" t="s">
        <v>285</v>
      </c>
      <c r="AU150" s="216" t="s">
        <v>82</v>
      </c>
      <c r="AY150" s="18" t="s">
        <v>283</v>
      </c>
      <c r="BE150" s="217">
        <f>IF(N150="základná",J150,0)</f>
        <v>0</v>
      </c>
      <c r="BF150" s="217">
        <f>IF(N150="znížená",J150,0)</f>
        <v>0</v>
      </c>
      <c r="BG150" s="217">
        <f>IF(N150="zákl. prenesená",J150,0)</f>
        <v>0</v>
      </c>
      <c r="BH150" s="217">
        <f>IF(N150="zníž. prenesená",J150,0)</f>
        <v>0</v>
      </c>
      <c r="BI150" s="217">
        <f>IF(N150="nulová",J150,0)</f>
        <v>0</v>
      </c>
      <c r="BJ150" s="18" t="s">
        <v>87</v>
      </c>
      <c r="BK150" s="217">
        <f>ROUND(I150*H150,2)</f>
        <v>0</v>
      </c>
      <c r="BL150" s="18" t="s">
        <v>656</v>
      </c>
      <c r="BM150" s="216" t="s">
        <v>6583</v>
      </c>
    </row>
    <row r="151" s="2" customFormat="1" ht="16.5" customHeight="1">
      <c r="A151" s="37"/>
      <c r="B151" s="168"/>
      <c r="C151" s="242" t="s">
        <v>358</v>
      </c>
      <c r="D151" s="242" t="s">
        <v>582</v>
      </c>
      <c r="E151" s="243" t="s">
        <v>5157</v>
      </c>
      <c r="F151" s="244" t="s">
        <v>5158</v>
      </c>
      <c r="G151" s="245" t="s">
        <v>373</v>
      </c>
      <c r="H151" s="246">
        <v>6</v>
      </c>
      <c r="I151" s="247"/>
      <c r="J151" s="248">
        <f>ROUND(I151*H151,2)</f>
        <v>0</v>
      </c>
      <c r="K151" s="249"/>
      <c r="L151" s="250"/>
      <c r="M151" s="251" t="s">
        <v>1</v>
      </c>
      <c r="N151" s="252" t="s">
        <v>41</v>
      </c>
      <c r="O151" s="81"/>
      <c r="P151" s="214">
        <f>O151*H151</f>
        <v>0</v>
      </c>
      <c r="Q151" s="214">
        <v>0</v>
      </c>
      <c r="R151" s="214">
        <f>Q151*H151</f>
        <v>0</v>
      </c>
      <c r="S151" s="214">
        <v>0</v>
      </c>
      <c r="T151" s="215">
        <f>S151*H151</f>
        <v>0</v>
      </c>
      <c r="U151" s="37"/>
      <c r="V151" s="37"/>
      <c r="W151" s="37"/>
      <c r="X151" s="37"/>
      <c r="Y151" s="37"/>
      <c r="Z151" s="37"/>
      <c r="AA151" s="37"/>
      <c r="AB151" s="37"/>
      <c r="AC151" s="37"/>
      <c r="AD151" s="37"/>
      <c r="AE151" s="37"/>
      <c r="AR151" s="216" t="s">
        <v>1399</v>
      </c>
      <c r="AT151" s="216" t="s">
        <v>582</v>
      </c>
      <c r="AU151" s="216" t="s">
        <v>82</v>
      </c>
      <c r="AY151" s="18" t="s">
        <v>283</v>
      </c>
      <c r="BE151" s="217">
        <f>IF(N151="základná",J151,0)</f>
        <v>0</v>
      </c>
      <c r="BF151" s="217">
        <f>IF(N151="znížená",J151,0)</f>
        <v>0</v>
      </c>
      <c r="BG151" s="217">
        <f>IF(N151="zákl. prenesená",J151,0)</f>
        <v>0</v>
      </c>
      <c r="BH151" s="217">
        <f>IF(N151="zníž. prenesená",J151,0)</f>
        <v>0</v>
      </c>
      <c r="BI151" s="217">
        <f>IF(N151="nulová",J151,0)</f>
        <v>0</v>
      </c>
      <c r="BJ151" s="18" t="s">
        <v>87</v>
      </c>
      <c r="BK151" s="217">
        <f>ROUND(I151*H151,2)</f>
        <v>0</v>
      </c>
      <c r="BL151" s="18" t="s">
        <v>656</v>
      </c>
      <c r="BM151" s="216" t="s">
        <v>6584</v>
      </c>
    </row>
    <row r="152" s="2" customFormat="1" ht="16.5" customHeight="1">
      <c r="A152" s="37"/>
      <c r="B152" s="168"/>
      <c r="C152" s="242" t="s">
        <v>364</v>
      </c>
      <c r="D152" s="242" t="s">
        <v>582</v>
      </c>
      <c r="E152" s="243" t="s">
        <v>5160</v>
      </c>
      <c r="F152" s="244" t="s">
        <v>5161</v>
      </c>
      <c r="G152" s="245" t="s">
        <v>373</v>
      </c>
      <c r="H152" s="246">
        <v>1</v>
      </c>
      <c r="I152" s="247"/>
      <c r="J152" s="248">
        <f>ROUND(I152*H152,2)</f>
        <v>0</v>
      </c>
      <c r="K152" s="249"/>
      <c r="L152" s="250"/>
      <c r="M152" s="251" t="s">
        <v>1</v>
      </c>
      <c r="N152" s="252" t="s">
        <v>41</v>
      </c>
      <c r="O152" s="81"/>
      <c r="P152" s="214">
        <f>O152*H152</f>
        <v>0</v>
      </c>
      <c r="Q152" s="214">
        <v>0</v>
      </c>
      <c r="R152" s="214">
        <f>Q152*H152</f>
        <v>0</v>
      </c>
      <c r="S152" s="214">
        <v>0</v>
      </c>
      <c r="T152" s="215">
        <f>S152*H152</f>
        <v>0</v>
      </c>
      <c r="U152" s="37"/>
      <c r="V152" s="37"/>
      <c r="W152" s="37"/>
      <c r="X152" s="37"/>
      <c r="Y152" s="37"/>
      <c r="Z152" s="37"/>
      <c r="AA152" s="37"/>
      <c r="AB152" s="37"/>
      <c r="AC152" s="37"/>
      <c r="AD152" s="37"/>
      <c r="AE152" s="37"/>
      <c r="AR152" s="216" t="s">
        <v>1399</v>
      </c>
      <c r="AT152" s="216" t="s">
        <v>582</v>
      </c>
      <c r="AU152" s="216" t="s">
        <v>82</v>
      </c>
      <c r="AY152" s="18" t="s">
        <v>283</v>
      </c>
      <c r="BE152" s="217">
        <f>IF(N152="základná",J152,0)</f>
        <v>0</v>
      </c>
      <c r="BF152" s="217">
        <f>IF(N152="znížená",J152,0)</f>
        <v>0</v>
      </c>
      <c r="BG152" s="217">
        <f>IF(N152="zákl. prenesená",J152,0)</f>
        <v>0</v>
      </c>
      <c r="BH152" s="217">
        <f>IF(N152="zníž. prenesená",J152,0)</f>
        <v>0</v>
      </c>
      <c r="BI152" s="217">
        <f>IF(N152="nulová",J152,0)</f>
        <v>0</v>
      </c>
      <c r="BJ152" s="18" t="s">
        <v>87</v>
      </c>
      <c r="BK152" s="217">
        <f>ROUND(I152*H152,2)</f>
        <v>0</v>
      </c>
      <c r="BL152" s="18" t="s">
        <v>656</v>
      </c>
      <c r="BM152" s="216" t="s">
        <v>6585</v>
      </c>
    </row>
    <row r="153" s="2" customFormat="1" ht="16.5" customHeight="1">
      <c r="A153" s="37"/>
      <c r="B153" s="168"/>
      <c r="C153" s="242" t="s">
        <v>370</v>
      </c>
      <c r="D153" s="242" t="s">
        <v>582</v>
      </c>
      <c r="E153" s="243" t="s">
        <v>5163</v>
      </c>
      <c r="F153" s="244" t="s">
        <v>5164</v>
      </c>
      <c r="G153" s="245" t="s">
        <v>373</v>
      </c>
      <c r="H153" s="246">
        <v>12</v>
      </c>
      <c r="I153" s="247"/>
      <c r="J153" s="248">
        <f>ROUND(I153*H153,2)</f>
        <v>0</v>
      </c>
      <c r="K153" s="249"/>
      <c r="L153" s="250"/>
      <c r="M153" s="251" t="s">
        <v>1</v>
      </c>
      <c r="N153" s="252" t="s">
        <v>41</v>
      </c>
      <c r="O153" s="81"/>
      <c r="P153" s="214">
        <f>O153*H153</f>
        <v>0</v>
      </c>
      <c r="Q153" s="214">
        <v>0</v>
      </c>
      <c r="R153" s="214">
        <f>Q153*H153</f>
        <v>0</v>
      </c>
      <c r="S153" s="214">
        <v>0</v>
      </c>
      <c r="T153" s="215">
        <f>S153*H153</f>
        <v>0</v>
      </c>
      <c r="U153" s="37"/>
      <c r="V153" s="37"/>
      <c r="W153" s="37"/>
      <c r="X153" s="37"/>
      <c r="Y153" s="37"/>
      <c r="Z153" s="37"/>
      <c r="AA153" s="37"/>
      <c r="AB153" s="37"/>
      <c r="AC153" s="37"/>
      <c r="AD153" s="37"/>
      <c r="AE153" s="37"/>
      <c r="AR153" s="216" t="s">
        <v>1399</v>
      </c>
      <c r="AT153" s="216" t="s">
        <v>582</v>
      </c>
      <c r="AU153" s="216" t="s">
        <v>82</v>
      </c>
      <c r="AY153" s="18" t="s">
        <v>283</v>
      </c>
      <c r="BE153" s="217">
        <f>IF(N153="základná",J153,0)</f>
        <v>0</v>
      </c>
      <c r="BF153" s="217">
        <f>IF(N153="znížená",J153,0)</f>
        <v>0</v>
      </c>
      <c r="BG153" s="217">
        <f>IF(N153="zákl. prenesená",J153,0)</f>
        <v>0</v>
      </c>
      <c r="BH153" s="217">
        <f>IF(N153="zníž. prenesená",J153,0)</f>
        <v>0</v>
      </c>
      <c r="BI153" s="217">
        <f>IF(N153="nulová",J153,0)</f>
        <v>0</v>
      </c>
      <c r="BJ153" s="18" t="s">
        <v>87</v>
      </c>
      <c r="BK153" s="217">
        <f>ROUND(I153*H153,2)</f>
        <v>0</v>
      </c>
      <c r="BL153" s="18" t="s">
        <v>656</v>
      </c>
      <c r="BM153" s="216" t="s">
        <v>6586</v>
      </c>
    </row>
    <row r="154" s="2" customFormat="1" ht="16.5" customHeight="1">
      <c r="A154" s="37"/>
      <c r="B154" s="168"/>
      <c r="C154" s="242" t="s">
        <v>376</v>
      </c>
      <c r="D154" s="242" t="s">
        <v>582</v>
      </c>
      <c r="E154" s="243" t="s">
        <v>5166</v>
      </c>
      <c r="F154" s="244" t="s">
        <v>5167</v>
      </c>
      <c r="G154" s="245" t="s">
        <v>373</v>
      </c>
      <c r="H154" s="246">
        <v>12</v>
      </c>
      <c r="I154" s="247"/>
      <c r="J154" s="248">
        <f>ROUND(I154*H154,2)</f>
        <v>0</v>
      </c>
      <c r="K154" s="249"/>
      <c r="L154" s="250"/>
      <c r="M154" s="251" t="s">
        <v>1</v>
      </c>
      <c r="N154" s="252" t="s">
        <v>41</v>
      </c>
      <c r="O154" s="81"/>
      <c r="P154" s="214">
        <f>O154*H154</f>
        <v>0</v>
      </c>
      <c r="Q154" s="214">
        <v>0</v>
      </c>
      <c r="R154" s="214">
        <f>Q154*H154</f>
        <v>0</v>
      </c>
      <c r="S154" s="214">
        <v>0</v>
      </c>
      <c r="T154" s="215">
        <f>S154*H154</f>
        <v>0</v>
      </c>
      <c r="U154" s="37"/>
      <c r="V154" s="37"/>
      <c r="W154" s="37"/>
      <c r="X154" s="37"/>
      <c r="Y154" s="37"/>
      <c r="Z154" s="37"/>
      <c r="AA154" s="37"/>
      <c r="AB154" s="37"/>
      <c r="AC154" s="37"/>
      <c r="AD154" s="37"/>
      <c r="AE154" s="37"/>
      <c r="AR154" s="216" t="s">
        <v>1399</v>
      </c>
      <c r="AT154" s="216" t="s">
        <v>582</v>
      </c>
      <c r="AU154" s="216" t="s">
        <v>82</v>
      </c>
      <c r="AY154" s="18" t="s">
        <v>283</v>
      </c>
      <c r="BE154" s="217">
        <f>IF(N154="základná",J154,0)</f>
        <v>0</v>
      </c>
      <c r="BF154" s="217">
        <f>IF(N154="znížená",J154,0)</f>
        <v>0</v>
      </c>
      <c r="BG154" s="217">
        <f>IF(N154="zákl. prenesená",J154,0)</f>
        <v>0</v>
      </c>
      <c r="BH154" s="217">
        <f>IF(N154="zníž. prenesená",J154,0)</f>
        <v>0</v>
      </c>
      <c r="BI154" s="217">
        <f>IF(N154="nulová",J154,0)</f>
        <v>0</v>
      </c>
      <c r="BJ154" s="18" t="s">
        <v>87</v>
      </c>
      <c r="BK154" s="217">
        <f>ROUND(I154*H154,2)</f>
        <v>0</v>
      </c>
      <c r="BL154" s="18" t="s">
        <v>656</v>
      </c>
      <c r="BM154" s="216" t="s">
        <v>6587</v>
      </c>
    </row>
    <row r="155" s="2" customFormat="1" ht="16.5" customHeight="1">
      <c r="A155" s="37"/>
      <c r="B155" s="168"/>
      <c r="C155" s="242" t="s">
        <v>7</v>
      </c>
      <c r="D155" s="242" t="s">
        <v>582</v>
      </c>
      <c r="E155" s="243" t="s">
        <v>5169</v>
      </c>
      <c r="F155" s="244" t="s">
        <v>5170</v>
      </c>
      <c r="G155" s="245" t="s">
        <v>373</v>
      </c>
      <c r="H155" s="246">
        <v>12</v>
      </c>
      <c r="I155" s="247"/>
      <c r="J155" s="248">
        <f>ROUND(I155*H155,2)</f>
        <v>0</v>
      </c>
      <c r="K155" s="249"/>
      <c r="L155" s="250"/>
      <c r="M155" s="251" t="s">
        <v>1</v>
      </c>
      <c r="N155" s="252" t="s">
        <v>41</v>
      </c>
      <c r="O155" s="81"/>
      <c r="P155" s="214">
        <f>O155*H155</f>
        <v>0</v>
      </c>
      <c r="Q155" s="214">
        <v>0</v>
      </c>
      <c r="R155" s="214">
        <f>Q155*H155</f>
        <v>0</v>
      </c>
      <c r="S155" s="214">
        <v>0</v>
      </c>
      <c r="T155" s="215">
        <f>S155*H155</f>
        <v>0</v>
      </c>
      <c r="U155" s="37"/>
      <c r="V155" s="37"/>
      <c r="W155" s="37"/>
      <c r="X155" s="37"/>
      <c r="Y155" s="37"/>
      <c r="Z155" s="37"/>
      <c r="AA155" s="37"/>
      <c r="AB155" s="37"/>
      <c r="AC155" s="37"/>
      <c r="AD155" s="37"/>
      <c r="AE155" s="37"/>
      <c r="AR155" s="216" t="s">
        <v>1399</v>
      </c>
      <c r="AT155" s="216" t="s">
        <v>582</v>
      </c>
      <c r="AU155" s="216" t="s">
        <v>82</v>
      </c>
      <c r="AY155" s="18" t="s">
        <v>283</v>
      </c>
      <c r="BE155" s="217">
        <f>IF(N155="základná",J155,0)</f>
        <v>0</v>
      </c>
      <c r="BF155" s="217">
        <f>IF(N155="znížená",J155,0)</f>
        <v>0</v>
      </c>
      <c r="BG155" s="217">
        <f>IF(N155="zákl. prenesená",J155,0)</f>
        <v>0</v>
      </c>
      <c r="BH155" s="217">
        <f>IF(N155="zníž. prenesená",J155,0)</f>
        <v>0</v>
      </c>
      <c r="BI155" s="217">
        <f>IF(N155="nulová",J155,0)</f>
        <v>0</v>
      </c>
      <c r="BJ155" s="18" t="s">
        <v>87</v>
      </c>
      <c r="BK155" s="217">
        <f>ROUND(I155*H155,2)</f>
        <v>0</v>
      </c>
      <c r="BL155" s="18" t="s">
        <v>656</v>
      </c>
      <c r="BM155" s="216" t="s">
        <v>6588</v>
      </c>
    </row>
    <row r="156" s="2" customFormat="1" ht="33" customHeight="1">
      <c r="A156" s="37"/>
      <c r="B156" s="168"/>
      <c r="C156" s="242" t="s">
        <v>386</v>
      </c>
      <c r="D156" s="242" t="s">
        <v>582</v>
      </c>
      <c r="E156" s="243" t="s">
        <v>3385</v>
      </c>
      <c r="F156" s="244" t="s">
        <v>3386</v>
      </c>
      <c r="G156" s="245" t="s">
        <v>373</v>
      </c>
      <c r="H156" s="246">
        <v>5</v>
      </c>
      <c r="I156" s="247"/>
      <c r="J156" s="248">
        <f>ROUND(I156*H156,2)</f>
        <v>0</v>
      </c>
      <c r="K156" s="249"/>
      <c r="L156" s="250"/>
      <c r="M156" s="251" t="s">
        <v>1</v>
      </c>
      <c r="N156" s="252" t="s">
        <v>41</v>
      </c>
      <c r="O156" s="81"/>
      <c r="P156" s="214">
        <f>O156*H156</f>
        <v>0</v>
      </c>
      <c r="Q156" s="214">
        <v>0</v>
      </c>
      <c r="R156" s="214">
        <f>Q156*H156</f>
        <v>0</v>
      </c>
      <c r="S156" s="214">
        <v>0</v>
      </c>
      <c r="T156" s="215">
        <f>S156*H156</f>
        <v>0</v>
      </c>
      <c r="U156" s="37"/>
      <c r="V156" s="37"/>
      <c r="W156" s="37"/>
      <c r="X156" s="37"/>
      <c r="Y156" s="37"/>
      <c r="Z156" s="37"/>
      <c r="AA156" s="37"/>
      <c r="AB156" s="37"/>
      <c r="AC156" s="37"/>
      <c r="AD156" s="37"/>
      <c r="AE156" s="37"/>
      <c r="AR156" s="216" t="s">
        <v>1399</v>
      </c>
      <c r="AT156" s="216" t="s">
        <v>582</v>
      </c>
      <c r="AU156" s="216" t="s">
        <v>82</v>
      </c>
      <c r="AY156" s="18" t="s">
        <v>283</v>
      </c>
      <c r="BE156" s="217">
        <f>IF(N156="základná",J156,0)</f>
        <v>0</v>
      </c>
      <c r="BF156" s="217">
        <f>IF(N156="znížená",J156,0)</f>
        <v>0</v>
      </c>
      <c r="BG156" s="217">
        <f>IF(N156="zákl. prenesená",J156,0)</f>
        <v>0</v>
      </c>
      <c r="BH156" s="217">
        <f>IF(N156="zníž. prenesená",J156,0)</f>
        <v>0</v>
      </c>
      <c r="BI156" s="217">
        <f>IF(N156="nulová",J156,0)</f>
        <v>0</v>
      </c>
      <c r="BJ156" s="18" t="s">
        <v>87</v>
      </c>
      <c r="BK156" s="217">
        <f>ROUND(I156*H156,2)</f>
        <v>0</v>
      </c>
      <c r="BL156" s="18" t="s">
        <v>656</v>
      </c>
      <c r="BM156" s="216" t="s">
        <v>6589</v>
      </c>
    </row>
    <row r="157" s="2" customFormat="1" ht="16.5" customHeight="1">
      <c r="A157" s="37"/>
      <c r="B157" s="168"/>
      <c r="C157" s="204" t="s">
        <v>395</v>
      </c>
      <c r="D157" s="204" t="s">
        <v>285</v>
      </c>
      <c r="E157" s="205" t="s">
        <v>3387</v>
      </c>
      <c r="F157" s="206" t="s">
        <v>3224</v>
      </c>
      <c r="G157" s="207" t="s">
        <v>373</v>
      </c>
      <c r="H157" s="208">
        <v>5</v>
      </c>
      <c r="I157" s="209"/>
      <c r="J157" s="210">
        <f>ROUND(I157*H157,2)</f>
        <v>0</v>
      </c>
      <c r="K157" s="211"/>
      <c r="L157" s="38"/>
      <c r="M157" s="212" t="s">
        <v>1</v>
      </c>
      <c r="N157" s="213" t="s">
        <v>41</v>
      </c>
      <c r="O157" s="81"/>
      <c r="P157" s="214">
        <f>O157*H157</f>
        <v>0</v>
      </c>
      <c r="Q157" s="214">
        <v>0</v>
      </c>
      <c r="R157" s="214">
        <f>Q157*H157</f>
        <v>0</v>
      </c>
      <c r="S157" s="214">
        <v>0</v>
      </c>
      <c r="T157" s="215">
        <f>S157*H157</f>
        <v>0</v>
      </c>
      <c r="U157" s="37"/>
      <c r="V157" s="37"/>
      <c r="W157" s="37"/>
      <c r="X157" s="37"/>
      <c r="Y157" s="37"/>
      <c r="Z157" s="37"/>
      <c r="AA157" s="37"/>
      <c r="AB157" s="37"/>
      <c r="AC157" s="37"/>
      <c r="AD157" s="37"/>
      <c r="AE157" s="37"/>
      <c r="AR157" s="216" t="s">
        <v>656</v>
      </c>
      <c r="AT157" s="216" t="s">
        <v>285</v>
      </c>
      <c r="AU157" s="216" t="s">
        <v>82</v>
      </c>
      <c r="AY157" s="18" t="s">
        <v>283</v>
      </c>
      <c r="BE157" s="217">
        <f>IF(N157="základná",J157,0)</f>
        <v>0</v>
      </c>
      <c r="BF157" s="217">
        <f>IF(N157="znížená",J157,0)</f>
        <v>0</v>
      </c>
      <c r="BG157" s="217">
        <f>IF(N157="zákl. prenesená",J157,0)</f>
        <v>0</v>
      </c>
      <c r="BH157" s="217">
        <f>IF(N157="zníž. prenesená",J157,0)</f>
        <v>0</v>
      </c>
      <c r="BI157" s="217">
        <f>IF(N157="nulová",J157,0)</f>
        <v>0</v>
      </c>
      <c r="BJ157" s="18" t="s">
        <v>87</v>
      </c>
      <c r="BK157" s="217">
        <f>ROUND(I157*H157,2)</f>
        <v>0</v>
      </c>
      <c r="BL157" s="18" t="s">
        <v>656</v>
      </c>
      <c r="BM157" s="216" t="s">
        <v>6590</v>
      </c>
    </row>
    <row r="158" s="2" customFormat="1" ht="16.5" customHeight="1">
      <c r="A158" s="37"/>
      <c r="B158" s="168"/>
      <c r="C158" s="242" t="s">
        <v>400</v>
      </c>
      <c r="D158" s="242" t="s">
        <v>582</v>
      </c>
      <c r="E158" s="243" t="s">
        <v>3389</v>
      </c>
      <c r="F158" s="244" t="s">
        <v>3390</v>
      </c>
      <c r="G158" s="245" t="s">
        <v>373</v>
      </c>
      <c r="H158" s="246">
        <v>120</v>
      </c>
      <c r="I158" s="247"/>
      <c r="J158" s="248">
        <f>ROUND(I158*H158,2)</f>
        <v>0</v>
      </c>
      <c r="K158" s="249"/>
      <c r="L158" s="250"/>
      <c r="M158" s="251" t="s">
        <v>1</v>
      </c>
      <c r="N158" s="252" t="s">
        <v>41</v>
      </c>
      <c r="O158" s="81"/>
      <c r="P158" s="214">
        <f>O158*H158</f>
        <v>0</v>
      </c>
      <c r="Q158" s="214">
        <v>0</v>
      </c>
      <c r="R158" s="214">
        <f>Q158*H158</f>
        <v>0</v>
      </c>
      <c r="S158" s="214">
        <v>0</v>
      </c>
      <c r="T158" s="215">
        <f>S158*H158</f>
        <v>0</v>
      </c>
      <c r="U158" s="37"/>
      <c r="V158" s="37"/>
      <c r="W158" s="37"/>
      <c r="X158" s="37"/>
      <c r="Y158" s="37"/>
      <c r="Z158" s="37"/>
      <c r="AA158" s="37"/>
      <c r="AB158" s="37"/>
      <c r="AC158" s="37"/>
      <c r="AD158" s="37"/>
      <c r="AE158" s="37"/>
      <c r="AR158" s="216" t="s">
        <v>1399</v>
      </c>
      <c r="AT158" s="216" t="s">
        <v>582</v>
      </c>
      <c r="AU158" s="216" t="s">
        <v>82</v>
      </c>
      <c r="AY158" s="18" t="s">
        <v>283</v>
      </c>
      <c r="BE158" s="217">
        <f>IF(N158="základná",J158,0)</f>
        <v>0</v>
      </c>
      <c r="BF158" s="217">
        <f>IF(N158="znížená",J158,0)</f>
        <v>0</v>
      </c>
      <c r="BG158" s="217">
        <f>IF(N158="zákl. prenesená",J158,0)</f>
        <v>0</v>
      </c>
      <c r="BH158" s="217">
        <f>IF(N158="zníž. prenesená",J158,0)</f>
        <v>0</v>
      </c>
      <c r="BI158" s="217">
        <f>IF(N158="nulová",J158,0)</f>
        <v>0</v>
      </c>
      <c r="BJ158" s="18" t="s">
        <v>87</v>
      </c>
      <c r="BK158" s="217">
        <f>ROUND(I158*H158,2)</f>
        <v>0</v>
      </c>
      <c r="BL158" s="18" t="s">
        <v>656</v>
      </c>
      <c r="BM158" s="216" t="s">
        <v>6591</v>
      </c>
    </row>
    <row r="159" s="2" customFormat="1" ht="16.5" customHeight="1">
      <c r="A159" s="37"/>
      <c r="B159" s="168"/>
      <c r="C159" s="204" t="s">
        <v>408</v>
      </c>
      <c r="D159" s="204" t="s">
        <v>285</v>
      </c>
      <c r="E159" s="205" t="s">
        <v>3391</v>
      </c>
      <c r="F159" s="206" t="s">
        <v>3224</v>
      </c>
      <c r="G159" s="207" t="s">
        <v>373</v>
      </c>
      <c r="H159" s="208">
        <v>120</v>
      </c>
      <c r="I159" s="209"/>
      <c r="J159" s="210">
        <f>ROUND(I159*H159,2)</f>
        <v>0</v>
      </c>
      <c r="K159" s="211"/>
      <c r="L159" s="38"/>
      <c r="M159" s="212" t="s">
        <v>1</v>
      </c>
      <c r="N159" s="213" t="s">
        <v>41</v>
      </c>
      <c r="O159" s="81"/>
      <c r="P159" s="214">
        <f>O159*H159</f>
        <v>0</v>
      </c>
      <c r="Q159" s="214">
        <v>0</v>
      </c>
      <c r="R159" s="214">
        <f>Q159*H159</f>
        <v>0</v>
      </c>
      <c r="S159" s="214">
        <v>0</v>
      </c>
      <c r="T159" s="215">
        <f>S159*H159</f>
        <v>0</v>
      </c>
      <c r="U159" s="37"/>
      <c r="V159" s="37"/>
      <c r="W159" s="37"/>
      <c r="X159" s="37"/>
      <c r="Y159" s="37"/>
      <c r="Z159" s="37"/>
      <c r="AA159" s="37"/>
      <c r="AB159" s="37"/>
      <c r="AC159" s="37"/>
      <c r="AD159" s="37"/>
      <c r="AE159" s="37"/>
      <c r="AR159" s="216" t="s">
        <v>656</v>
      </c>
      <c r="AT159" s="216" t="s">
        <v>285</v>
      </c>
      <c r="AU159" s="216" t="s">
        <v>82</v>
      </c>
      <c r="AY159" s="18" t="s">
        <v>283</v>
      </c>
      <c r="BE159" s="217">
        <f>IF(N159="základná",J159,0)</f>
        <v>0</v>
      </c>
      <c r="BF159" s="217">
        <f>IF(N159="znížená",J159,0)</f>
        <v>0</v>
      </c>
      <c r="BG159" s="217">
        <f>IF(N159="zákl. prenesená",J159,0)</f>
        <v>0</v>
      </c>
      <c r="BH159" s="217">
        <f>IF(N159="zníž. prenesená",J159,0)</f>
        <v>0</v>
      </c>
      <c r="BI159" s="217">
        <f>IF(N159="nulová",J159,0)</f>
        <v>0</v>
      </c>
      <c r="BJ159" s="18" t="s">
        <v>87</v>
      </c>
      <c r="BK159" s="217">
        <f>ROUND(I159*H159,2)</f>
        <v>0</v>
      </c>
      <c r="BL159" s="18" t="s">
        <v>656</v>
      </c>
      <c r="BM159" s="216" t="s">
        <v>6592</v>
      </c>
    </row>
    <row r="160" s="2" customFormat="1" ht="16.5" customHeight="1">
      <c r="A160" s="37"/>
      <c r="B160" s="168"/>
      <c r="C160" s="242" t="s">
        <v>418</v>
      </c>
      <c r="D160" s="242" t="s">
        <v>582</v>
      </c>
      <c r="E160" s="243" t="s">
        <v>6593</v>
      </c>
      <c r="F160" s="244" t="s">
        <v>3398</v>
      </c>
      <c r="G160" s="245" t="s">
        <v>373</v>
      </c>
      <c r="H160" s="246">
        <v>42</v>
      </c>
      <c r="I160" s="247"/>
      <c r="J160" s="248">
        <f>ROUND(I160*H160,2)</f>
        <v>0</v>
      </c>
      <c r="K160" s="249"/>
      <c r="L160" s="250"/>
      <c r="M160" s="251" t="s">
        <v>1</v>
      </c>
      <c r="N160" s="252" t="s">
        <v>41</v>
      </c>
      <c r="O160" s="81"/>
      <c r="P160" s="214">
        <f>O160*H160</f>
        <v>0</v>
      </c>
      <c r="Q160" s="214">
        <v>0</v>
      </c>
      <c r="R160" s="214">
        <f>Q160*H160</f>
        <v>0</v>
      </c>
      <c r="S160" s="214">
        <v>0</v>
      </c>
      <c r="T160" s="215">
        <f>S160*H160</f>
        <v>0</v>
      </c>
      <c r="U160" s="37"/>
      <c r="V160" s="37"/>
      <c r="W160" s="37"/>
      <c r="X160" s="37"/>
      <c r="Y160" s="37"/>
      <c r="Z160" s="37"/>
      <c r="AA160" s="37"/>
      <c r="AB160" s="37"/>
      <c r="AC160" s="37"/>
      <c r="AD160" s="37"/>
      <c r="AE160" s="37"/>
      <c r="AR160" s="216" t="s">
        <v>1399</v>
      </c>
      <c r="AT160" s="216" t="s">
        <v>582</v>
      </c>
      <c r="AU160" s="216" t="s">
        <v>82</v>
      </c>
      <c r="AY160" s="18" t="s">
        <v>283</v>
      </c>
      <c r="BE160" s="217">
        <f>IF(N160="základná",J160,0)</f>
        <v>0</v>
      </c>
      <c r="BF160" s="217">
        <f>IF(N160="znížená",J160,0)</f>
        <v>0</v>
      </c>
      <c r="BG160" s="217">
        <f>IF(N160="zákl. prenesená",J160,0)</f>
        <v>0</v>
      </c>
      <c r="BH160" s="217">
        <f>IF(N160="zníž. prenesená",J160,0)</f>
        <v>0</v>
      </c>
      <c r="BI160" s="217">
        <f>IF(N160="nulová",J160,0)</f>
        <v>0</v>
      </c>
      <c r="BJ160" s="18" t="s">
        <v>87</v>
      </c>
      <c r="BK160" s="217">
        <f>ROUND(I160*H160,2)</f>
        <v>0</v>
      </c>
      <c r="BL160" s="18" t="s">
        <v>656</v>
      </c>
      <c r="BM160" s="216" t="s">
        <v>6594</v>
      </c>
    </row>
    <row r="161" s="2" customFormat="1" ht="16.5" customHeight="1">
      <c r="A161" s="37"/>
      <c r="B161" s="168"/>
      <c r="C161" s="204" t="s">
        <v>428</v>
      </c>
      <c r="D161" s="204" t="s">
        <v>285</v>
      </c>
      <c r="E161" s="205" t="s">
        <v>3403</v>
      </c>
      <c r="F161" s="206" t="s">
        <v>3224</v>
      </c>
      <c r="G161" s="207" t="s">
        <v>373</v>
      </c>
      <c r="H161" s="208">
        <v>42</v>
      </c>
      <c r="I161" s="209"/>
      <c r="J161" s="210">
        <f>ROUND(I161*H161,2)</f>
        <v>0</v>
      </c>
      <c r="K161" s="211"/>
      <c r="L161" s="38"/>
      <c r="M161" s="212" t="s">
        <v>1</v>
      </c>
      <c r="N161" s="213" t="s">
        <v>41</v>
      </c>
      <c r="O161" s="81"/>
      <c r="P161" s="214">
        <f>O161*H161</f>
        <v>0</v>
      </c>
      <c r="Q161" s="214">
        <v>0</v>
      </c>
      <c r="R161" s="214">
        <f>Q161*H161</f>
        <v>0</v>
      </c>
      <c r="S161" s="214">
        <v>0</v>
      </c>
      <c r="T161" s="215">
        <f>S161*H161</f>
        <v>0</v>
      </c>
      <c r="U161" s="37"/>
      <c r="V161" s="37"/>
      <c r="W161" s="37"/>
      <c r="X161" s="37"/>
      <c r="Y161" s="37"/>
      <c r="Z161" s="37"/>
      <c r="AA161" s="37"/>
      <c r="AB161" s="37"/>
      <c r="AC161" s="37"/>
      <c r="AD161" s="37"/>
      <c r="AE161" s="37"/>
      <c r="AR161" s="216" t="s">
        <v>656</v>
      </c>
      <c r="AT161" s="216" t="s">
        <v>285</v>
      </c>
      <c r="AU161" s="216" t="s">
        <v>82</v>
      </c>
      <c r="AY161" s="18" t="s">
        <v>283</v>
      </c>
      <c r="BE161" s="217">
        <f>IF(N161="základná",J161,0)</f>
        <v>0</v>
      </c>
      <c r="BF161" s="217">
        <f>IF(N161="znížená",J161,0)</f>
        <v>0</v>
      </c>
      <c r="BG161" s="217">
        <f>IF(N161="zákl. prenesená",J161,0)</f>
        <v>0</v>
      </c>
      <c r="BH161" s="217">
        <f>IF(N161="zníž. prenesená",J161,0)</f>
        <v>0</v>
      </c>
      <c r="BI161" s="217">
        <f>IF(N161="nulová",J161,0)</f>
        <v>0</v>
      </c>
      <c r="BJ161" s="18" t="s">
        <v>87</v>
      </c>
      <c r="BK161" s="217">
        <f>ROUND(I161*H161,2)</f>
        <v>0</v>
      </c>
      <c r="BL161" s="18" t="s">
        <v>656</v>
      </c>
      <c r="BM161" s="216" t="s">
        <v>6595</v>
      </c>
    </row>
    <row r="162" s="2" customFormat="1" ht="16.5" customHeight="1">
      <c r="A162" s="37"/>
      <c r="B162" s="168"/>
      <c r="C162" s="242" t="s">
        <v>438</v>
      </c>
      <c r="D162" s="242" t="s">
        <v>582</v>
      </c>
      <c r="E162" s="243" t="s">
        <v>3401</v>
      </c>
      <c r="F162" s="244" t="s">
        <v>3402</v>
      </c>
      <c r="G162" s="245" t="s">
        <v>373</v>
      </c>
      <c r="H162" s="246">
        <v>13</v>
      </c>
      <c r="I162" s="247"/>
      <c r="J162" s="248">
        <f>ROUND(I162*H162,2)</f>
        <v>0</v>
      </c>
      <c r="K162" s="249"/>
      <c r="L162" s="250"/>
      <c r="M162" s="251" t="s">
        <v>1</v>
      </c>
      <c r="N162" s="252" t="s">
        <v>41</v>
      </c>
      <c r="O162" s="81"/>
      <c r="P162" s="214">
        <f>O162*H162</f>
        <v>0</v>
      </c>
      <c r="Q162" s="214">
        <v>0</v>
      </c>
      <c r="R162" s="214">
        <f>Q162*H162</f>
        <v>0</v>
      </c>
      <c r="S162" s="214">
        <v>0</v>
      </c>
      <c r="T162" s="215">
        <f>S162*H162</f>
        <v>0</v>
      </c>
      <c r="U162" s="37"/>
      <c r="V162" s="37"/>
      <c r="W162" s="37"/>
      <c r="X162" s="37"/>
      <c r="Y162" s="37"/>
      <c r="Z162" s="37"/>
      <c r="AA162" s="37"/>
      <c r="AB162" s="37"/>
      <c r="AC162" s="37"/>
      <c r="AD162" s="37"/>
      <c r="AE162" s="37"/>
      <c r="AR162" s="216" t="s">
        <v>1399</v>
      </c>
      <c r="AT162" s="216" t="s">
        <v>582</v>
      </c>
      <c r="AU162" s="216" t="s">
        <v>82</v>
      </c>
      <c r="AY162" s="18" t="s">
        <v>283</v>
      </c>
      <c r="BE162" s="217">
        <f>IF(N162="základná",J162,0)</f>
        <v>0</v>
      </c>
      <c r="BF162" s="217">
        <f>IF(N162="znížená",J162,0)</f>
        <v>0</v>
      </c>
      <c r="BG162" s="217">
        <f>IF(N162="zákl. prenesená",J162,0)</f>
        <v>0</v>
      </c>
      <c r="BH162" s="217">
        <f>IF(N162="zníž. prenesená",J162,0)</f>
        <v>0</v>
      </c>
      <c r="BI162" s="217">
        <f>IF(N162="nulová",J162,0)</f>
        <v>0</v>
      </c>
      <c r="BJ162" s="18" t="s">
        <v>87</v>
      </c>
      <c r="BK162" s="217">
        <f>ROUND(I162*H162,2)</f>
        <v>0</v>
      </c>
      <c r="BL162" s="18" t="s">
        <v>656</v>
      </c>
      <c r="BM162" s="216" t="s">
        <v>6596</v>
      </c>
    </row>
    <row r="163" s="2" customFormat="1" ht="16.5" customHeight="1">
      <c r="A163" s="37"/>
      <c r="B163" s="168"/>
      <c r="C163" s="204" t="s">
        <v>442</v>
      </c>
      <c r="D163" s="204" t="s">
        <v>285</v>
      </c>
      <c r="E163" s="205" t="s">
        <v>3399</v>
      </c>
      <c r="F163" s="206" t="s">
        <v>3224</v>
      </c>
      <c r="G163" s="207" t="s">
        <v>373</v>
      </c>
      <c r="H163" s="208">
        <v>13</v>
      </c>
      <c r="I163" s="209"/>
      <c r="J163" s="210">
        <f>ROUND(I163*H163,2)</f>
        <v>0</v>
      </c>
      <c r="K163" s="211"/>
      <c r="L163" s="38"/>
      <c r="M163" s="212" t="s">
        <v>1</v>
      </c>
      <c r="N163" s="213" t="s">
        <v>41</v>
      </c>
      <c r="O163" s="81"/>
      <c r="P163" s="214">
        <f>O163*H163</f>
        <v>0</v>
      </c>
      <c r="Q163" s="214">
        <v>0</v>
      </c>
      <c r="R163" s="214">
        <f>Q163*H163</f>
        <v>0</v>
      </c>
      <c r="S163" s="214">
        <v>0</v>
      </c>
      <c r="T163" s="215">
        <f>S163*H163</f>
        <v>0</v>
      </c>
      <c r="U163" s="37"/>
      <c r="V163" s="37"/>
      <c r="W163" s="37"/>
      <c r="X163" s="37"/>
      <c r="Y163" s="37"/>
      <c r="Z163" s="37"/>
      <c r="AA163" s="37"/>
      <c r="AB163" s="37"/>
      <c r="AC163" s="37"/>
      <c r="AD163" s="37"/>
      <c r="AE163" s="37"/>
      <c r="AR163" s="216" t="s">
        <v>656</v>
      </c>
      <c r="AT163" s="216" t="s">
        <v>285</v>
      </c>
      <c r="AU163" s="216" t="s">
        <v>82</v>
      </c>
      <c r="AY163" s="18" t="s">
        <v>283</v>
      </c>
      <c r="BE163" s="217">
        <f>IF(N163="základná",J163,0)</f>
        <v>0</v>
      </c>
      <c r="BF163" s="217">
        <f>IF(N163="znížená",J163,0)</f>
        <v>0</v>
      </c>
      <c r="BG163" s="217">
        <f>IF(N163="zákl. prenesená",J163,0)</f>
        <v>0</v>
      </c>
      <c r="BH163" s="217">
        <f>IF(N163="zníž. prenesená",J163,0)</f>
        <v>0</v>
      </c>
      <c r="BI163" s="217">
        <f>IF(N163="nulová",J163,0)</f>
        <v>0</v>
      </c>
      <c r="BJ163" s="18" t="s">
        <v>87</v>
      </c>
      <c r="BK163" s="217">
        <f>ROUND(I163*H163,2)</f>
        <v>0</v>
      </c>
      <c r="BL163" s="18" t="s">
        <v>656</v>
      </c>
      <c r="BM163" s="216" t="s">
        <v>6597</v>
      </c>
    </row>
    <row r="164" s="2" customFormat="1" ht="16.5" customHeight="1">
      <c r="A164" s="37"/>
      <c r="B164" s="168"/>
      <c r="C164" s="242" t="s">
        <v>447</v>
      </c>
      <c r="D164" s="242" t="s">
        <v>582</v>
      </c>
      <c r="E164" s="243" t="s">
        <v>3405</v>
      </c>
      <c r="F164" s="244" t="s">
        <v>3406</v>
      </c>
      <c r="G164" s="245" t="s">
        <v>373</v>
      </c>
      <c r="H164" s="246">
        <v>42</v>
      </c>
      <c r="I164" s="247"/>
      <c r="J164" s="248">
        <f>ROUND(I164*H164,2)</f>
        <v>0</v>
      </c>
      <c r="K164" s="249"/>
      <c r="L164" s="250"/>
      <c r="M164" s="251" t="s">
        <v>1</v>
      </c>
      <c r="N164" s="252" t="s">
        <v>41</v>
      </c>
      <c r="O164" s="81"/>
      <c r="P164" s="214">
        <f>O164*H164</f>
        <v>0</v>
      </c>
      <c r="Q164" s="214">
        <v>0</v>
      </c>
      <c r="R164" s="214">
        <f>Q164*H164</f>
        <v>0</v>
      </c>
      <c r="S164" s="214">
        <v>0</v>
      </c>
      <c r="T164" s="215">
        <f>S164*H164</f>
        <v>0</v>
      </c>
      <c r="U164" s="37"/>
      <c r="V164" s="37"/>
      <c r="W164" s="37"/>
      <c r="X164" s="37"/>
      <c r="Y164" s="37"/>
      <c r="Z164" s="37"/>
      <c r="AA164" s="37"/>
      <c r="AB164" s="37"/>
      <c r="AC164" s="37"/>
      <c r="AD164" s="37"/>
      <c r="AE164" s="37"/>
      <c r="AR164" s="216" t="s">
        <v>1399</v>
      </c>
      <c r="AT164" s="216" t="s">
        <v>582</v>
      </c>
      <c r="AU164" s="216" t="s">
        <v>82</v>
      </c>
      <c r="AY164" s="18" t="s">
        <v>283</v>
      </c>
      <c r="BE164" s="217">
        <f>IF(N164="základná",J164,0)</f>
        <v>0</v>
      </c>
      <c r="BF164" s="217">
        <f>IF(N164="znížená",J164,0)</f>
        <v>0</v>
      </c>
      <c r="BG164" s="217">
        <f>IF(N164="zákl. prenesená",J164,0)</f>
        <v>0</v>
      </c>
      <c r="BH164" s="217">
        <f>IF(N164="zníž. prenesená",J164,0)</f>
        <v>0</v>
      </c>
      <c r="BI164" s="217">
        <f>IF(N164="nulová",J164,0)</f>
        <v>0</v>
      </c>
      <c r="BJ164" s="18" t="s">
        <v>87</v>
      </c>
      <c r="BK164" s="217">
        <f>ROUND(I164*H164,2)</f>
        <v>0</v>
      </c>
      <c r="BL164" s="18" t="s">
        <v>656</v>
      </c>
      <c r="BM164" s="216" t="s">
        <v>6598</v>
      </c>
    </row>
    <row r="165" s="2" customFormat="1" ht="16.5" customHeight="1">
      <c r="A165" s="37"/>
      <c r="B165" s="168"/>
      <c r="C165" s="204" t="s">
        <v>464</v>
      </c>
      <c r="D165" s="204" t="s">
        <v>285</v>
      </c>
      <c r="E165" s="205" t="s">
        <v>3395</v>
      </c>
      <c r="F165" s="206" t="s">
        <v>3224</v>
      </c>
      <c r="G165" s="207" t="s">
        <v>373</v>
      </c>
      <c r="H165" s="208">
        <v>42</v>
      </c>
      <c r="I165" s="209"/>
      <c r="J165" s="210">
        <f>ROUND(I165*H165,2)</f>
        <v>0</v>
      </c>
      <c r="K165" s="211"/>
      <c r="L165" s="38"/>
      <c r="M165" s="212" t="s">
        <v>1</v>
      </c>
      <c r="N165" s="213" t="s">
        <v>41</v>
      </c>
      <c r="O165" s="81"/>
      <c r="P165" s="214">
        <f>O165*H165</f>
        <v>0</v>
      </c>
      <c r="Q165" s="214">
        <v>0</v>
      </c>
      <c r="R165" s="214">
        <f>Q165*H165</f>
        <v>0</v>
      </c>
      <c r="S165" s="214">
        <v>0</v>
      </c>
      <c r="T165" s="215">
        <f>S165*H165</f>
        <v>0</v>
      </c>
      <c r="U165" s="37"/>
      <c r="V165" s="37"/>
      <c r="W165" s="37"/>
      <c r="X165" s="37"/>
      <c r="Y165" s="37"/>
      <c r="Z165" s="37"/>
      <c r="AA165" s="37"/>
      <c r="AB165" s="37"/>
      <c r="AC165" s="37"/>
      <c r="AD165" s="37"/>
      <c r="AE165" s="37"/>
      <c r="AR165" s="216" t="s">
        <v>656</v>
      </c>
      <c r="AT165" s="216" t="s">
        <v>285</v>
      </c>
      <c r="AU165" s="216" t="s">
        <v>82</v>
      </c>
      <c r="AY165" s="18" t="s">
        <v>283</v>
      </c>
      <c r="BE165" s="217">
        <f>IF(N165="základná",J165,0)</f>
        <v>0</v>
      </c>
      <c r="BF165" s="217">
        <f>IF(N165="znížená",J165,0)</f>
        <v>0</v>
      </c>
      <c r="BG165" s="217">
        <f>IF(N165="zákl. prenesená",J165,0)</f>
        <v>0</v>
      </c>
      <c r="BH165" s="217">
        <f>IF(N165="zníž. prenesená",J165,0)</f>
        <v>0</v>
      </c>
      <c r="BI165" s="217">
        <f>IF(N165="nulová",J165,0)</f>
        <v>0</v>
      </c>
      <c r="BJ165" s="18" t="s">
        <v>87</v>
      </c>
      <c r="BK165" s="217">
        <f>ROUND(I165*H165,2)</f>
        <v>0</v>
      </c>
      <c r="BL165" s="18" t="s">
        <v>656</v>
      </c>
      <c r="BM165" s="216" t="s">
        <v>6599</v>
      </c>
    </row>
    <row r="166" s="2" customFormat="1" ht="76.35" customHeight="1">
      <c r="A166" s="37"/>
      <c r="B166" s="168"/>
      <c r="C166" s="242" t="s">
        <v>469</v>
      </c>
      <c r="D166" s="242" t="s">
        <v>582</v>
      </c>
      <c r="E166" s="243" t="s">
        <v>5172</v>
      </c>
      <c r="F166" s="244" t="s">
        <v>5173</v>
      </c>
      <c r="G166" s="245" t="s">
        <v>373</v>
      </c>
      <c r="H166" s="246">
        <v>3</v>
      </c>
      <c r="I166" s="247"/>
      <c r="J166" s="248">
        <f>ROUND(I166*H166,2)</f>
        <v>0</v>
      </c>
      <c r="K166" s="249"/>
      <c r="L166" s="250"/>
      <c r="M166" s="251" t="s">
        <v>1</v>
      </c>
      <c r="N166" s="252" t="s">
        <v>41</v>
      </c>
      <c r="O166" s="81"/>
      <c r="P166" s="214">
        <f>O166*H166</f>
        <v>0</v>
      </c>
      <c r="Q166" s="214">
        <v>0</v>
      </c>
      <c r="R166" s="214">
        <f>Q166*H166</f>
        <v>0</v>
      </c>
      <c r="S166" s="214">
        <v>0</v>
      </c>
      <c r="T166" s="215">
        <f>S166*H166</f>
        <v>0</v>
      </c>
      <c r="U166" s="37"/>
      <c r="V166" s="37"/>
      <c r="W166" s="37"/>
      <c r="X166" s="37"/>
      <c r="Y166" s="37"/>
      <c r="Z166" s="37"/>
      <c r="AA166" s="37"/>
      <c r="AB166" s="37"/>
      <c r="AC166" s="37"/>
      <c r="AD166" s="37"/>
      <c r="AE166" s="37"/>
      <c r="AR166" s="216" t="s">
        <v>1399</v>
      </c>
      <c r="AT166" s="216" t="s">
        <v>582</v>
      </c>
      <c r="AU166" s="216" t="s">
        <v>82</v>
      </c>
      <c r="AY166" s="18" t="s">
        <v>283</v>
      </c>
      <c r="BE166" s="217">
        <f>IF(N166="základná",J166,0)</f>
        <v>0</v>
      </c>
      <c r="BF166" s="217">
        <f>IF(N166="znížená",J166,0)</f>
        <v>0</v>
      </c>
      <c r="BG166" s="217">
        <f>IF(N166="zákl. prenesená",J166,0)</f>
        <v>0</v>
      </c>
      <c r="BH166" s="217">
        <f>IF(N166="zníž. prenesená",J166,0)</f>
        <v>0</v>
      </c>
      <c r="BI166" s="217">
        <f>IF(N166="nulová",J166,0)</f>
        <v>0</v>
      </c>
      <c r="BJ166" s="18" t="s">
        <v>87</v>
      </c>
      <c r="BK166" s="217">
        <f>ROUND(I166*H166,2)</f>
        <v>0</v>
      </c>
      <c r="BL166" s="18" t="s">
        <v>656</v>
      </c>
      <c r="BM166" s="216" t="s">
        <v>6600</v>
      </c>
    </row>
    <row r="167" s="2" customFormat="1" ht="16.5" customHeight="1">
      <c r="A167" s="37"/>
      <c r="B167" s="168"/>
      <c r="C167" s="204" t="s">
        <v>473</v>
      </c>
      <c r="D167" s="204" t="s">
        <v>285</v>
      </c>
      <c r="E167" s="205" t="s">
        <v>6601</v>
      </c>
      <c r="F167" s="206" t="s">
        <v>3224</v>
      </c>
      <c r="G167" s="207" t="s">
        <v>373</v>
      </c>
      <c r="H167" s="208">
        <v>3</v>
      </c>
      <c r="I167" s="209"/>
      <c r="J167" s="210">
        <f>ROUND(I167*H167,2)</f>
        <v>0</v>
      </c>
      <c r="K167" s="211"/>
      <c r="L167" s="38"/>
      <c r="M167" s="212" t="s">
        <v>1</v>
      </c>
      <c r="N167" s="213" t="s">
        <v>41</v>
      </c>
      <c r="O167" s="81"/>
      <c r="P167" s="214">
        <f>O167*H167</f>
        <v>0</v>
      </c>
      <c r="Q167" s="214">
        <v>0</v>
      </c>
      <c r="R167" s="214">
        <f>Q167*H167</f>
        <v>0</v>
      </c>
      <c r="S167" s="214">
        <v>0</v>
      </c>
      <c r="T167" s="215">
        <f>S167*H167</f>
        <v>0</v>
      </c>
      <c r="U167" s="37"/>
      <c r="V167" s="37"/>
      <c r="W167" s="37"/>
      <c r="X167" s="37"/>
      <c r="Y167" s="37"/>
      <c r="Z167" s="37"/>
      <c r="AA167" s="37"/>
      <c r="AB167" s="37"/>
      <c r="AC167" s="37"/>
      <c r="AD167" s="37"/>
      <c r="AE167" s="37"/>
      <c r="AR167" s="216" t="s">
        <v>656</v>
      </c>
      <c r="AT167" s="216" t="s">
        <v>285</v>
      </c>
      <c r="AU167" s="216" t="s">
        <v>82</v>
      </c>
      <c r="AY167" s="18" t="s">
        <v>283</v>
      </c>
      <c r="BE167" s="217">
        <f>IF(N167="základná",J167,0)</f>
        <v>0</v>
      </c>
      <c r="BF167" s="217">
        <f>IF(N167="znížená",J167,0)</f>
        <v>0</v>
      </c>
      <c r="BG167" s="217">
        <f>IF(N167="zákl. prenesená",J167,0)</f>
        <v>0</v>
      </c>
      <c r="BH167" s="217">
        <f>IF(N167="zníž. prenesená",J167,0)</f>
        <v>0</v>
      </c>
      <c r="BI167" s="217">
        <f>IF(N167="nulová",J167,0)</f>
        <v>0</v>
      </c>
      <c r="BJ167" s="18" t="s">
        <v>87</v>
      </c>
      <c r="BK167" s="217">
        <f>ROUND(I167*H167,2)</f>
        <v>0</v>
      </c>
      <c r="BL167" s="18" t="s">
        <v>656</v>
      </c>
      <c r="BM167" s="216" t="s">
        <v>6602</v>
      </c>
    </row>
    <row r="168" s="2" customFormat="1" ht="21.75" customHeight="1">
      <c r="A168" s="37"/>
      <c r="B168" s="168"/>
      <c r="C168" s="242" t="s">
        <v>496</v>
      </c>
      <c r="D168" s="242" t="s">
        <v>582</v>
      </c>
      <c r="E168" s="243" t="s">
        <v>5176</v>
      </c>
      <c r="F168" s="244" t="s">
        <v>5177</v>
      </c>
      <c r="G168" s="245" t="s">
        <v>373</v>
      </c>
      <c r="H168" s="246">
        <v>1</v>
      </c>
      <c r="I168" s="247"/>
      <c r="J168" s="248">
        <f>ROUND(I168*H168,2)</f>
        <v>0</v>
      </c>
      <c r="K168" s="249"/>
      <c r="L168" s="250"/>
      <c r="M168" s="251" t="s">
        <v>1</v>
      </c>
      <c r="N168" s="252" t="s">
        <v>41</v>
      </c>
      <c r="O168" s="81"/>
      <c r="P168" s="214">
        <f>O168*H168</f>
        <v>0</v>
      </c>
      <c r="Q168" s="214">
        <v>0</v>
      </c>
      <c r="R168" s="214">
        <f>Q168*H168</f>
        <v>0</v>
      </c>
      <c r="S168" s="214">
        <v>0</v>
      </c>
      <c r="T168" s="215">
        <f>S168*H168</f>
        <v>0</v>
      </c>
      <c r="U168" s="37"/>
      <c r="V168" s="37"/>
      <c r="W168" s="37"/>
      <c r="X168" s="37"/>
      <c r="Y168" s="37"/>
      <c r="Z168" s="37"/>
      <c r="AA168" s="37"/>
      <c r="AB168" s="37"/>
      <c r="AC168" s="37"/>
      <c r="AD168" s="37"/>
      <c r="AE168" s="37"/>
      <c r="AR168" s="216" t="s">
        <v>1399</v>
      </c>
      <c r="AT168" s="216" t="s">
        <v>582</v>
      </c>
      <c r="AU168" s="216" t="s">
        <v>82</v>
      </c>
      <c r="AY168" s="18" t="s">
        <v>283</v>
      </c>
      <c r="BE168" s="217">
        <f>IF(N168="základná",J168,0)</f>
        <v>0</v>
      </c>
      <c r="BF168" s="217">
        <f>IF(N168="znížená",J168,0)</f>
        <v>0</v>
      </c>
      <c r="BG168" s="217">
        <f>IF(N168="zákl. prenesená",J168,0)</f>
        <v>0</v>
      </c>
      <c r="BH168" s="217">
        <f>IF(N168="zníž. prenesená",J168,0)</f>
        <v>0</v>
      </c>
      <c r="BI168" s="217">
        <f>IF(N168="nulová",J168,0)</f>
        <v>0</v>
      </c>
      <c r="BJ168" s="18" t="s">
        <v>87</v>
      </c>
      <c r="BK168" s="217">
        <f>ROUND(I168*H168,2)</f>
        <v>0</v>
      </c>
      <c r="BL168" s="18" t="s">
        <v>656</v>
      </c>
      <c r="BM168" s="216" t="s">
        <v>6603</v>
      </c>
    </row>
    <row r="169" s="2" customFormat="1" ht="16.5" customHeight="1">
      <c r="A169" s="37"/>
      <c r="B169" s="168"/>
      <c r="C169" s="204" t="s">
        <v>501</v>
      </c>
      <c r="D169" s="204" t="s">
        <v>285</v>
      </c>
      <c r="E169" s="205" t="s">
        <v>6604</v>
      </c>
      <c r="F169" s="206" t="s">
        <v>3224</v>
      </c>
      <c r="G169" s="207" t="s">
        <v>373</v>
      </c>
      <c r="H169" s="208">
        <v>1</v>
      </c>
      <c r="I169" s="209"/>
      <c r="J169" s="210">
        <f>ROUND(I169*H169,2)</f>
        <v>0</v>
      </c>
      <c r="K169" s="211"/>
      <c r="L169" s="38"/>
      <c r="M169" s="212" t="s">
        <v>1</v>
      </c>
      <c r="N169" s="213" t="s">
        <v>41</v>
      </c>
      <c r="O169" s="81"/>
      <c r="P169" s="214">
        <f>O169*H169</f>
        <v>0</v>
      </c>
      <c r="Q169" s="214">
        <v>0</v>
      </c>
      <c r="R169" s="214">
        <f>Q169*H169</f>
        <v>0</v>
      </c>
      <c r="S169" s="214">
        <v>0</v>
      </c>
      <c r="T169" s="215">
        <f>S169*H169</f>
        <v>0</v>
      </c>
      <c r="U169" s="37"/>
      <c r="V169" s="37"/>
      <c r="W169" s="37"/>
      <c r="X169" s="37"/>
      <c r="Y169" s="37"/>
      <c r="Z169" s="37"/>
      <c r="AA169" s="37"/>
      <c r="AB169" s="37"/>
      <c r="AC169" s="37"/>
      <c r="AD169" s="37"/>
      <c r="AE169" s="37"/>
      <c r="AR169" s="216" t="s">
        <v>656</v>
      </c>
      <c r="AT169" s="216" t="s">
        <v>285</v>
      </c>
      <c r="AU169" s="216" t="s">
        <v>82</v>
      </c>
      <c r="AY169" s="18" t="s">
        <v>283</v>
      </c>
      <c r="BE169" s="217">
        <f>IF(N169="základná",J169,0)</f>
        <v>0</v>
      </c>
      <c r="BF169" s="217">
        <f>IF(N169="znížená",J169,0)</f>
        <v>0</v>
      </c>
      <c r="BG169" s="217">
        <f>IF(N169="zákl. prenesená",J169,0)</f>
        <v>0</v>
      </c>
      <c r="BH169" s="217">
        <f>IF(N169="zníž. prenesená",J169,0)</f>
        <v>0</v>
      </c>
      <c r="BI169" s="217">
        <f>IF(N169="nulová",J169,0)</f>
        <v>0</v>
      </c>
      <c r="BJ169" s="18" t="s">
        <v>87</v>
      </c>
      <c r="BK169" s="217">
        <f>ROUND(I169*H169,2)</f>
        <v>0</v>
      </c>
      <c r="BL169" s="18" t="s">
        <v>656</v>
      </c>
      <c r="BM169" s="216" t="s">
        <v>6605</v>
      </c>
    </row>
    <row r="170" s="2" customFormat="1" ht="76.35" customHeight="1">
      <c r="A170" s="37"/>
      <c r="B170" s="168"/>
      <c r="C170" s="242" t="s">
        <v>505</v>
      </c>
      <c r="D170" s="242" t="s">
        <v>582</v>
      </c>
      <c r="E170" s="243" t="s">
        <v>3409</v>
      </c>
      <c r="F170" s="244" t="s">
        <v>3410</v>
      </c>
      <c r="G170" s="245" t="s">
        <v>373</v>
      </c>
      <c r="H170" s="246">
        <v>13</v>
      </c>
      <c r="I170" s="247"/>
      <c r="J170" s="248">
        <f>ROUND(I170*H170,2)</f>
        <v>0</v>
      </c>
      <c r="K170" s="249"/>
      <c r="L170" s="250"/>
      <c r="M170" s="251" t="s">
        <v>1</v>
      </c>
      <c r="N170" s="252" t="s">
        <v>41</v>
      </c>
      <c r="O170" s="81"/>
      <c r="P170" s="214">
        <f>O170*H170</f>
        <v>0</v>
      </c>
      <c r="Q170" s="214">
        <v>0</v>
      </c>
      <c r="R170" s="214">
        <f>Q170*H170</f>
        <v>0</v>
      </c>
      <c r="S170" s="214">
        <v>0</v>
      </c>
      <c r="T170" s="215">
        <f>S170*H170</f>
        <v>0</v>
      </c>
      <c r="U170" s="37"/>
      <c r="V170" s="37"/>
      <c r="W170" s="37"/>
      <c r="X170" s="37"/>
      <c r="Y170" s="37"/>
      <c r="Z170" s="37"/>
      <c r="AA170" s="37"/>
      <c r="AB170" s="37"/>
      <c r="AC170" s="37"/>
      <c r="AD170" s="37"/>
      <c r="AE170" s="37"/>
      <c r="AR170" s="216" t="s">
        <v>1399</v>
      </c>
      <c r="AT170" s="216" t="s">
        <v>582</v>
      </c>
      <c r="AU170" s="216" t="s">
        <v>82</v>
      </c>
      <c r="AY170" s="18" t="s">
        <v>283</v>
      </c>
      <c r="BE170" s="217">
        <f>IF(N170="základná",J170,0)</f>
        <v>0</v>
      </c>
      <c r="BF170" s="217">
        <f>IF(N170="znížená",J170,0)</f>
        <v>0</v>
      </c>
      <c r="BG170" s="217">
        <f>IF(N170="zákl. prenesená",J170,0)</f>
        <v>0</v>
      </c>
      <c r="BH170" s="217">
        <f>IF(N170="zníž. prenesená",J170,0)</f>
        <v>0</v>
      </c>
      <c r="BI170" s="217">
        <f>IF(N170="nulová",J170,0)</f>
        <v>0</v>
      </c>
      <c r="BJ170" s="18" t="s">
        <v>87</v>
      </c>
      <c r="BK170" s="217">
        <f>ROUND(I170*H170,2)</f>
        <v>0</v>
      </c>
      <c r="BL170" s="18" t="s">
        <v>656</v>
      </c>
      <c r="BM170" s="216" t="s">
        <v>6606</v>
      </c>
    </row>
    <row r="171" s="2" customFormat="1" ht="16.5" customHeight="1">
      <c r="A171" s="37"/>
      <c r="B171" s="168"/>
      <c r="C171" s="204" t="s">
        <v>509</v>
      </c>
      <c r="D171" s="204" t="s">
        <v>285</v>
      </c>
      <c r="E171" s="205" t="s">
        <v>3411</v>
      </c>
      <c r="F171" s="206" t="s">
        <v>3224</v>
      </c>
      <c r="G171" s="207" t="s">
        <v>373</v>
      </c>
      <c r="H171" s="208">
        <v>13</v>
      </c>
      <c r="I171" s="209"/>
      <c r="J171" s="210">
        <f>ROUND(I171*H171,2)</f>
        <v>0</v>
      </c>
      <c r="K171" s="211"/>
      <c r="L171" s="38"/>
      <c r="M171" s="212" t="s">
        <v>1</v>
      </c>
      <c r="N171" s="213" t="s">
        <v>41</v>
      </c>
      <c r="O171" s="81"/>
      <c r="P171" s="214">
        <f>O171*H171</f>
        <v>0</v>
      </c>
      <c r="Q171" s="214">
        <v>0</v>
      </c>
      <c r="R171" s="214">
        <f>Q171*H171</f>
        <v>0</v>
      </c>
      <c r="S171" s="214">
        <v>0</v>
      </c>
      <c r="T171" s="215">
        <f>S171*H171</f>
        <v>0</v>
      </c>
      <c r="U171" s="37"/>
      <c r="V171" s="37"/>
      <c r="W171" s="37"/>
      <c r="X171" s="37"/>
      <c r="Y171" s="37"/>
      <c r="Z171" s="37"/>
      <c r="AA171" s="37"/>
      <c r="AB171" s="37"/>
      <c r="AC171" s="37"/>
      <c r="AD171" s="37"/>
      <c r="AE171" s="37"/>
      <c r="AR171" s="216" t="s">
        <v>656</v>
      </c>
      <c r="AT171" s="216" t="s">
        <v>285</v>
      </c>
      <c r="AU171" s="216" t="s">
        <v>82</v>
      </c>
      <c r="AY171" s="18" t="s">
        <v>283</v>
      </c>
      <c r="BE171" s="217">
        <f>IF(N171="základná",J171,0)</f>
        <v>0</v>
      </c>
      <c r="BF171" s="217">
        <f>IF(N171="znížená",J171,0)</f>
        <v>0</v>
      </c>
      <c r="BG171" s="217">
        <f>IF(N171="zákl. prenesená",J171,0)</f>
        <v>0</v>
      </c>
      <c r="BH171" s="217">
        <f>IF(N171="zníž. prenesená",J171,0)</f>
        <v>0</v>
      </c>
      <c r="BI171" s="217">
        <f>IF(N171="nulová",J171,0)</f>
        <v>0</v>
      </c>
      <c r="BJ171" s="18" t="s">
        <v>87</v>
      </c>
      <c r="BK171" s="217">
        <f>ROUND(I171*H171,2)</f>
        <v>0</v>
      </c>
      <c r="BL171" s="18" t="s">
        <v>656</v>
      </c>
      <c r="BM171" s="216" t="s">
        <v>6607</v>
      </c>
    </row>
    <row r="172" s="12" customFormat="1" ht="25.92" customHeight="1">
      <c r="A172" s="12"/>
      <c r="B172" s="191"/>
      <c r="C172" s="12"/>
      <c r="D172" s="192" t="s">
        <v>74</v>
      </c>
      <c r="E172" s="193" t="s">
        <v>2129</v>
      </c>
      <c r="F172" s="193" t="s">
        <v>3413</v>
      </c>
      <c r="G172" s="12"/>
      <c r="H172" s="12"/>
      <c r="I172" s="194"/>
      <c r="J172" s="195">
        <f>BK172</f>
        <v>0</v>
      </c>
      <c r="K172" s="12"/>
      <c r="L172" s="191"/>
      <c r="M172" s="196"/>
      <c r="N172" s="197"/>
      <c r="O172" s="197"/>
      <c r="P172" s="198">
        <f>SUM(P173:P184)</f>
        <v>0</v>
      </c>
      <c r="Q172" s="197"/>
      <c r="R172" s="198">
        <f>SUM(R173:R184)</f>
        <v>0</v>
      </c>
      <c r="S172" s="197"/>
      <c r="T172" s="199">
        <f>SUM(T173:T184)</f>
        <v>0</v>
      </c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R172" s="192" t="s">
        <v>82</v>
      </c>
      <c r="AT172" s="200" t="s">
        <v>74</v>
      </c>
      <c r="AU172" s="200" t="s">
        <v>75</v>
      </c>
      <c r="AY172" s="192" t="s">
        <v>283</v>
      </c>
      <c r="BK172" s="201">
        <f>SUM(BK173:BK184)</f>
        <v>0</v>
      </c>
    </row>
    <row r="173" s="2" customFormat="1" ht="66.75" customHeight="1">
      <c r="A173" s="37"/>
      <c r="B173" s="168"/>
      <c r="C173" s="242" t="s">
        <v>515</v>
      </c>
      <c r="D173" s="242" t="s">
        <v>582</v>
      </c>
      <c r="E173" s="243" t="s">
        <v>3414</v>
      </c>
      <c r="F173" s="244" t="s">
        <v>3415</v>
      </c>
      <c r="G173" s="245" t="s">
        <v>373</v>
      </c>
      <c r="H173" s="246">
        <v>14</v>
      </c>
      <c r="I173" s="247"/>
      <c r="J173" s="248">
        <f>ROUND(I173*H173,2)</f>
        <v>0</v>
      </c>
      <c r="K173" s="249"/>
      <c r="L173" s="250"/>
      <c r="M173" s="251" t="s">
        <v>1</v>
      </c>
      <c r="N173" s="252" t="s">
        <v>41</v>
      </c>
      <c r="O173" s="81"/>
      <c r="P173" s="214">
        <f>O173*H173</f>
        <v>0</v>
      </c>
      <c r="Q173" s="214">
        <v>0</v>
      </c>
      <c r="R173" s="214">
        <f>Q173*H173</f>
        <v>0</v>
      </c>
      <c r="S173" s="214">
        <v>0</v>
      </c>
      <c r="T173" s="215">
        <f>S173*H173</f>
        <v>0</v>
      </c>
      <c r="U173" s="37"/>
      <c r="V173" s="37"/>
      <c r="W173" s="37"/>
      <c r="X173" s="37"/>
      <c r="Y173" s="37"/>
      <c r="Z173" s="37"/>
      <c r="AA173" s="37"/>
      <c r="AB173" s="37"/>
      <c r="AC173" s="37"/>
      <c r="AD173" s="37"/>
      <c r="AE173" s="37"/>
      <c r="AR173" s="216" t="s">
        <v>1399</v>
      </c>
      <c r="AT173" s="216" t="s">
        <v>582</v>
      </c>
      <c r="AU173" s="216" t="s">
        <v>82</v>
      </c>
      <c r="AY173" s="18" t="s">
        <v>283</v>
      </c>
      <c r="BE173" s="217">
        <f>IF(N173="základná",J173,0)</f>
        <v>0</v>
      </c>
      <c r="BF173" s="217">
        <f>IF(N173="znížená",J173,0)</f>
        <v>0</v>
      </c>
      <c r="BG173" s="217">
        <f>IF(N173="zákl. prenesená",J173,0)</f>
        <v>0</v>
      </c>
      <c r="BH173" s="217">
        <f>IF(N173="zníž. prenesená",J173,0)</f>
        <v>0</v>
      </c>
      <c r="BI173" s="217">
        <f>IF(N173="nulová",J173,0)</f>
        <v>0</v>
      </c>
      <c r="BJ173" s="18" t="s">
        <v>87</v>
      </c>
      <c r="BK173" s="217">
        <f>ROUND(I173*H173,2)</f>
        <v>0</v>
      </c>
      <c r="BL173" s="18" t="s">
        <v>656</v>
      </c>
      <c r="BM173" s="216" t="s">
        <v>6608</v>
      </c>
    </row>
    <row r="174" s="2" customFormat="1" ht="16.5" customHeight="1">
      <c r="A174" s="37"/>
      <c r="B174" s="168"/>
      <c r="C174" s="204" t="s">
        <v>519</v>
      </c>
      <c r="D174" s="204" t="s">
        <v>285</v>
      </c>
      <c r="E174" s="205" t="s">
        <v>3387</v>
      </c>
      <c r="F174" s="206" t="s">
        <v>3224</v>
      </c>
      <c r="G174" s="207" t="s">
        <v>373</v>
      </c>
      <c r="H174" s="208">
        <v>14</v>
      </c>
      <c r="I174" s="209"/>
      <c r="J174" s="210">
        <f>ROUND(I174*H174,2)</f>
        <v>0</v>
      </c>
      <c r="K174" s="211"/>
      <c r="L174" s="38"/>
      <c r="M174" s="212" t="s">
        <v>1</v>
      </c>
      <c r="N174" s="213" t="s">
        <v>41</v>
      </c>
      <c r="O174" s="81"/>
      <c r="P174" s="214">
        <f>O174*H174</f>
        <v>0</v>
      </c>
      <c r="Q174" s="214">
        <v>0</v>
      </c>
      <c r="R174" s="214">
        <f>Q174*H174</f>
        <v>0</v>
      </c>
      <c r="S174" s="214">
        <v>0</v>
      </c>
      <c r="T174" s="215">
        <f>S174*H174</f>
        <v>0</v>
      </c>
      <c r="U174" s="37"/>
      <c r="V174" s="37"/>
      <c r="W174" s="37"/>
      <c r="X174" s="37"/>
      <c r="Y174" s="37"/>
      <c r="Z174" s="37"/>
      <c r="AA174" s="37"/>
      <c r="AB174" s="37"/>
      <c r="AC174" s="37"/>
      <c r="AD174" s="37"/>
      <c r="AE174" s="37"/>
      <c r="AR174" s="216" t="s">
        <v>656</v>
      </c>
      <c r="AT174" s="216" t="s">
        <v>285</v>
      </c>
      <c r="AU174" s="216" t="s">
        <v>82</v>
      </c>
      <c r="AY174" s="18" t="s">
        <v>283</v>
      </c>
      <c r="BE174" s="217">
        <f>IF(N174="základná",J174,0)</f>
        <v>0</v>
      </c>
      <c r="BF174" s="217">
        <f>IF(N174="znížená",J174,0)</f>
        <v>0</v>
      </c>
      <c r="BG174" s="217">
        <f>IF(N174="zákl. prenesená",J174,0)</f>
        <v>0</v>
      </c>
      <c r="BH174" s="217">
        <f>IF(N174="zníž. prenesená",J174,0)</f>
        <v>0</v>
      </c>
      <c r="BI174" s="217">
        <f>IF(N174="nulová",J174,0)</f>
        <v>0</v>
      </c>
      <c r="BJ174" s="18" t="s">
        <v>87</v>
      </c>
      <c r="BK174" s="217">
        <f>ROUND(I174*H174,2)</f>
        <v>0</v>
      </c>
      <c r="BL174" s="18" t="s">
        <v>656</v>
      </c>
      <c r="BM174" s="216" t="s">
        <v>6609</v>
      </c>
    </row>
    <row r="175" s="2" customFormat="1" ht="33" customHeight="1">
      <c r="A175" s="37"/>
      <c r="B175" s="168"/>
      <c r="C175" s="242" t="s">
        <v>523</v>
      </c>
      <c r="D175" s="242" t="s">
        <v>582</v>
      </c>
      <c r="E175" s="243" t="s">
        <v>6610</v>
      </c>
      <c r="F175" s="244" t="s">
        <v>6611</v>
      </c>
      <c r="G175" s="245" t="s">
        <v>373</v>
      </c>
      <c r="H175" s="246">
        <v>1</v>
      </c>
      <c r="I175" s="247"/>
      <c r="J175" s="248">
        <f>ROUND(I175*H175,2)</f>
        <v>0</v>
      </c>
      <c r="K175" s="249"/>
      <c r="L175" s="250"/>
      <c r="M175" s="251" t="s">
        <v>1</v>
      </c>
      <c r="N175" s="252" t="s">
        <v>41</v>
      </c>
      <c r="O175" s="81"/>
      <c r="P175" s="214">
        <f>O175*H175</f>
        <v>0</v>
      </c>
      <c r="Q175" s="214">
        <v>0</v>
      </c>
      <c r="R175" s="214">
        <f>Q175*H175</f>
        <v>0</v>
      </c>
      <c r="S175" s="214">
        <v>0</v>
      </c>
      <c r="T175" s="215">
        <f>S175*H175</f>
        <v>0</v>
      </c>
      <c r="U175" s="37"/>
      <c r="V175" s="37"/>
      <c r="W175" s="37"/>
      <c r="X175" s="37"/>
      <c r="Y175" s="37"/>
      <c r="Z175" s="37"/>
      <c r="AA175" s="37"/>
      <c r="AB175" s="37"/>
      <c r="AC175" s="37"/>
      <c r="AD175" s="37"/>
      <c r="AE175" s="37"/>
      <c r="AR175" s="216" t="s">
        <v>1399</v>
      </c>
      <c r="AT175" s="216" t="s">
        <v>582</v>
      </c>
      <c r="AU175" s="216" t="s">
        <v>82</v>
      </c>
      <c r="AY175" s="18" t="s">
        <v>283</v>
      </c>
      <c r="BE175" s="217">
        <f>IF(N175="základná",J175,0)</f>
        <v>0</v>
      </c>
      <c r="BF175" s="217">
        <f>IF(N175="znížená",J175,0)</f>
        <v>0</v>
      </c>
      <c r="BG175" s="217">
        <f>IF(N175="zákl. prenesená",J175,0)</f>
        <v>0</v>
      </c>
      <c r="BH175" s="217">
        <f>IF(N175="zníž. prenesená",J175,0)</f>
        <v>0</v>
      </c>
      <c r="BI175" s="217">
        <f>IF(N175="nulová",J175,0)</f>
        <v>0</v>
      </c>
      <c r="BJ175" s="18" t="s">
        <v>87</v>
      </c>
      <c r="BK175" s="217">
        <f>ROUND(I175*H175,2)</f>
        <v>0</v>
      </c>
      <c r="BL175" s="18" t="s">
        <v>656</v>
      </c>
      <c r="BM175" s="216" t="s">
        <v>6612</v>
      </c>
    </row>
    <row r="176" s="2" customFormat="1" ht="16.5" customHeight="1">
      <c r="A176" s="37"/>
      <c r="B176" s="168"/>
      <c r="C176" s="204" t="s">
        <v>527</v>
      </c>
      <c r="D176" s="204" t="s">
        <v>285</v>
      </c>
      <c r="E176" s="205" t="s">
        <v>6613</v>
      </c>
      <c r="F176" s="206" t="s">
        <v>3224</v>
      </c>
      <c r="G176" s="207" t="s">
        <v>373</v>
      </c>
      <c r="H176" s="208">
        <v>1</v>
      </c>
      <c r="I176" s="209"/>
      <c r="J176" s="210">
        <f>ROUND(I176*H176,2)</f>
        <v>0</v>
      </c>
      <c r="K176" s="211"/>
      <c r="L176" s="38"/>
      <c r="M176" s="212" t="s">
        <v>1</v>
      </c>
      <c r="N176" s="213" t="s">
        <v>41</v>
      </c>
      <c r="O176" s="81"/>
      <c r="P176" s="214">
        <f>O176*H176</f>
        <v>0</v>
      </c>
      <c r="Q176" s="214">
        <v>0</v>
      </c>
      <c r="R176" s="214">
        <f>Q176*H176</f>
        <v>0</v>
      </c>
      <c r="S176" s="214">
        <v>0</v>
      </c>
      <c r="T176" s="215">
        <f>S176*H176</f>
        <v>0</v>
      </c>
      <c r="U176" s="37"/>
      <c r="V176" s="37"/>
      <c r="W176" s="37"/>
      <c r="X176" s="37"/>
      <c r="Y176" s="37"/>
      <c r="Z176" s="37"/>
      <c r="AA176" s="37"/>
      <c r="AB176" s="37"/>
      <c r="AC176" s="37"/>
      <c r="AD176" s="37"/>
      <c r="AE176" s="37"/>
      <c r="AR176" s="216" t="s">
        <v>656</v>
      </c>
      <c r="AT176" s="216" t="s">
        <v>285</v>
      </c>
      <c r="AU176" s="216" t="s">
        <v>82</v>
      </c>
      <c r="AY176" s="18" t="s">
        <v>283</v>
      </c>
      <c r="BE176" s="217">
        <f>IF(N176="základná",J176,0)</f>
        <v>0</v>
      </c>
      <c r="BF176" s="217">
        <f>IF(N176="znížená",J176,0)</f>
        <v>0</v>
      </c>
      <c r="BG176" s="217">
        <f>IF(N176="zákl. prenesená",J176,0)</f>
        <v>0</v>
      </c>
      <c r="BH176" s="217">
        <f>IF(N176="zníž. prenesená",J176,0)</f>
        <v>0</v>
      </c>
      <c r="BI176" s="217">
        <f>IF(N176="nulová",J176,0)</f>
        <v>0</v>
      </c>
      <c r="BJ176" s="18" t="s">
        <v>87</v>
      </c>
      <c r="BK176" s="217">
        <f>ROUND(I176*H176,2)</f>
        <v>0</v>
      </c>
      <c r="BL176" s="18" t="s">
        <v>656</v>
      </c>
      <c r="BM176" s="216" t="s">
        <v>6614</v>
      </c>
    </row>
    <row r="177" s="2" customFormat="1" ht="16.5" customHeight="1">
      <c r="A177" s="37"/>
      <c r="B177" s="168"/>
      <c r="C177" s="242" t="s">
        <v>531</v>
      </c>
      <c r="D177" s="242" t="s">
        <v>582</v>
      </c>
      <c r="E177" s="243" t="s">
        <v>6615</v>
      </c>
      <c r="F177" s="244" t="s">
        <v>3390</v>
      </c>
      <c r="G177" s="245" t="s">
        <v>373</v>
      </c>
      <c r="H177" s="246">
        <v>24</v>
      </c>
      <c r="I177" s="247"/>
      <c r="J177" s="248">
        <f>ROUND(I177*H177,2)</f>
        <v>0</v>
      </c>
      <c r="K177" s="249"/>
      <c r="L177" s="250"/>
      <c r="M177" s="251" t="s">
        <v>1</v>
      </c>
      <c r="N177" s="252" t="s">
        <v>41</v>
      </c>
      <c r="O177" s="81"/>
      <c r="P177" s="214">
        <f>O177*H177</f>
        <v>0</v>
      </c>
      <c r="Q177" s="214">
        <v>0</v>
      </c>
      <c r="R177" s="214">
        <f>Q177*H177</f>
        <v>0</v>
      </c>
      <c r="S177" s="214">
        <v>0</v>
      </c>
      <c r="T177" s="215">
        <f>S177*H177</f>
        <v>0</v>
      </c>
      <c r="U177" s="37"/>
      <c r="V177" s="37"/>
      <c r="W177" s="37"/>
      <c r="X177" s="37"/>
      <c r="Y177" s="37"/>
      <c r="Z177" s="37"/>
      <c r="AA177" s="37"/>
      <c r="AB177" s="37"/>
      <c r="AC177" s="37"/>
      <c r="AD177" s="37"/>
      <c r="AE177" s="37"/>
      <c r="AR177" s="216" t="s">
        <v>1399</v>
      </c>
      <c r="AT177" s="216" t="s">
        <v>582</v>
      </c>
      <c r="AU177" s="216" t="s">
        <v>82</v>
      </c>
      <c r="AY177" s="18" t="s">
        <v>283</v>
      </c>
      <c r="BE177" s="217">
        <f>IF(N177="základná",J177,0)</f>
        <v>0</v>
      </c>
      <c r="BF177" s="217">
        <f>IF(N177="znížená",J177,0)</f>
        <v>0</v>
      </c>
      <c r="BG177" s="217">
        <f>IF(N177="zákl. prenesená",J177,0)</f>
        <v>0</v>
      </c>
      <c r="BH177" s="217">
        <f>IF(N177="zníž. prenesená",J177,0)</f>
        <v>0</v>
      </c>
      <c r="BI177" s="217">
        <f>IF(N177="nulová",J177,0)</f>
        <v>0</v>
      </c>
      <c r="BJ177" s="18" t="s">
        <v>87</v>
      </c>
      <c r="BK177" s="217">
        <f>ROUND(I177*H177,2)</f>
        <v>0</v>
      </c>
      <c r="BL177" s="18" t="s">
        <v>656</v>
      </c>
      <c r="BM177" s="216" t="s">
        <v>6616</v>
      </c>
    </row>
    <row r="178" s="2" customFormat="1" ht="16.5" customHeight="1">
      <c r="A178" s="37"/>
      <c r="B178" s="168"/>
      <c r="C178" s="204" t="s">
        <v>538</v>
      </c>
      <c r="D178" s="204" t="s">
        <v>285</v>
      </c>
      <c r="E178" s="205" t="s">
        <v>6617</v>
      </c>
      <c r="F178" s="206" t="s">
        <v>3224</v>
      </c>
      <c r="G178" s="207" t="s">
        <v>373</v>
      </c>
      <c r="H178" s="208">
        <v>24</v>
      </c>
      <c r="I178" s="209"/>
      <c r="J178" s="210">
        <f>ROUND(I178*H178,2)</f>
        <v>0</v>
      </c>
      <c r="K178" s="211"/>
      <c r="L178" s="38"/>
      <c r="M178" s="212" t="s">
        <v>1</v>
      </c>
      <c r="N178" s="213" t="s">
        <v>41</v>
      </c>
      <c r="O178" s="81"/>
      <c r="P178" s="214">
        <f>O178*H178</f>
        <v>0</v>
      </c>
      <c r="Q178" s="214">
        <v>0</v>
      </c>
      <c r="R178" s="214">
        <f>Q178*H178</f>
        <v>0</v>
      </c>
      <c r="S178" s="214">
        <v>0</v>
      </c>
      <c r="T178" s="215">
        <f>S178*H178</f>
        <v>0</v>
      </c>
      <c r="U178" s="37"/>
      <c r="V178" s="37"/>
      <c r="W178" s="37"/>
      <c r="X178" s="37"/>
      <c r="Y178" s="37"/>
      <c r="Z178" s="37"/>
      <c r="AA178" s="37"/>
      <c r="AB178" s="37"/>
      <c r="AC178" s="37"/>
      <c r="AD178" s="37"/>
      <c r="AE178" s="37"/>
      <c r="AR178" s="216" t="s">
        <v>656</v>
      </c>
      <c r="AT178" s="216" t="s">
        <v>285</v>
      </c>
      <c r="AU178" s="216" t="s">
        <v>82</v>
      </c>
      <c r="AY178" s="18" t="s">
        <v>283</v>
      </c>
      <c r="BE178" s="217">
        <f>IF(N178="základná",J178,0)</f>
        <v>0</v>
      </c>
      <c r="BF178" s="217">
        <f>IF(N178="znížená",J178,0)</f>
        <v>0</v>
      </c>
      <c r="BG178" s="217">
        <f>IF(N178="zákl. prenesená",J178,0)</f>
        <v>0</v>
      </c>
      <c r="BH178" s="217">
        <f>IF(N178="zníž. prenesená",J178,0)</f>
        <v>0</v>
      </c>
      <c r="BI178" s="217">
        <f>IF(N178="nulová",J178,0)</f>
        <v>0</v>
      </c>
      <c r="BJ178" s="18" t="s">
        <v>87</v>
      </c>
      <c r="BK178" s="217">
        <f>ROUND(I178*H178,2)</f>
        <v>0</v>
      </c>
      <c r="BL178" s="18" t="s">
        <v>656</v>
      </c>
      <c r="BM178" s="216" t="s">
        <v>6618</v>
      </c>
    </row>
    <row r="179" s="2" customFormat="1" ht="16.5" customHeight="1">
      <c r="A179" s="37"/>
      <c r="B179" s="168"/>
      <c r="C179" s="242" t="s">
        <v>542</v>
      </c>
      <c r="D179" s="242" t="s">
        <v>582</v>
      </c>
      <c r="E179" s="243" t="s">
        <v>3421</v>
      </c>
      <c r="F179" s="244" t="s">
        <v>3422</v>
      </c>
      <c r="G179" s="245" t="s">
        <v>373</v>
      </c>
      <c r="H179" s="246">
        <v>14</v>
      </c>
      <c r="I179" s="247"/>
      <c r="J179" s="248">
        <f>ROUND(I179*H179,2)</f>
        <v>0</v>
      </c>
      <c r="K179" s="249"/>
      <c r="L179" s="250"/>
      <c r="M179" s="251" t="s">
        <v>1</v>
      </c>
      <c r="N179" s="252" t="s">
        <v>41</v>
      </c>
      <c r="O179" s="81"/>
      <c r="P179" s="214">
        <f>O179*H179</f>
        <v>0</v>
      </c>
      <c r="Q179" s="214">
        <v>0</v>
      </c>
      <c r="R179" s="214">
        <f>Q179*H179</f>
        <v>0</v>
      </c>
      <c r="S179" s="214">
        <v>0</v>
      </c>
      <c r="T179" s="215">
        <f>S179*H179</f>
        <v>0</v>
      </c>
      <c r="U179" s="37"/>
      <c r="V179" s="37"/>
      <c r="W179" s="37"/>
      <c r="X179" s="37"/>
      <c r="Y179" s="37"/>
      <c r="Z179" s="37"/>
      <c r="AA179" s="37"/>
      <c r="AB179" s="37"/>
      <c r="AC179" s="37"/>
      <c r="AD179" s="37"/>
      <c r="AE179" s="37"/>
      <c r="AR179" s="216" t="s">
        <v>1399</v>
      </c>
      <c r="AT179" s="216" t="s">
        <v>582</v>
      </c>
      <c r="AU179" s="216" t="s">
        <v>82</v>
      </c>
      <c r="AY179" s="18" t="s">
        <v>283</v>
      </c>
      <c r="BE179" s="217">
        <f>IF(N179="základná",J179,0)</f>
        <v>0</v>
      </c>
      <c r="BF179" s="217">
        <f>IF(N179="znížená",J179,0)</f>
        <v>0</v>
      </c>
      <c r="BG179" s="217">
        <f>IF(N179="zákl. prenesená",J179,0)</f>
        <v>0</v>
      </c>
      <c r="BH179" s="217">
        <f>IF(N179="zníž. prenesená",J179,0)</f>
        <v>0</v>
      </c>
      <c r="BI179" s="217">
        <f>IF(N179="nulová",J179,0)</f>
        <v>0</v>
      </c>
      <c r="BJ179" s="18" t="s">
        <v>87</v>
      </c>
      <c r="BK179" s="217">
        <f>ROUND(I179*H179,2)</f>
        <v>0</v>
      </c>
      <c r="BL179" s="18" t="s">
        <v>656</v>
      </c>
      <c r="BM179" s="216" t="s">
        <v>6619</v>
      </c>
    </row>
    <row r="180" s="2" customFormat="1" ht="16.5" customHeight="1">
      <c r="A180" s="37"/>
      <c r="B180" s="168"/>
      <c r="C180" s="204" t="s">
        <v>546</v>
      </c>
      <c r="D180" s="204" t="s">
        <v>285</v>
      </c>
      <c r="E180" s="205" t="s">
        <v>3387</v>
      </c>
      <c r="F180" s="206" t="s">
        <v>3224</v>
      </c>
      <c r="G180" s="207" t="s">
        <v>373</v>
      </c>
      <c r="H180" s="208">
        <v>14</v>
      </c>
      <c r="I180" s="209"/>
      <c r="J180" s="210">
        <f>ROUND(I180*H180,2)</f>
        <v>0</v>
      </c>
      <c r="K180" s="211"/>
      <c r="L180" s="38"/>
      <c r="M180" s="212" t="s">
        <v>1</v>
      </c>
      <c r="N180" s="213" t="s">
        <v>41</v>
      </c>
      <c r="O180" s="81"/>
      <c r="P180" s="214">
        <f>O180*H180</f>
        <v>0</v>
      </c>
      <c r="Q180" s="214">
        <v>0</v>
      </c>
      <c r="R180" s="214">
        <f>Q180*H180</f>
        <v>0</v>
      </c>
      <c r="S180" s="214">
        <v>0</v>
      </c>
      <c r="T180" s="215">
        <f>S180*H180</f>
        <v>0</v>
      </c>
      <c r="U180" s="37"/>
      <c r="V180" s="37"/>
      <c r="W180" s="37"/>
      <c r="X180" s="37"/>
      <c r="Y180" s="37"/>
      <c r="Z180" s="37"/>
      <c r="AA180" s="37"/>
      <c r="AB180" s="37"/>
      <c r="AC180" s="37"/>
      <c r="AD180" s="37"/>
      <c r="AE180" s="37"/>
      <c r="AR180" s="216" t="s">
        <v>656</v>
      </c>
      <c r="AT180" s="216" t="s">
        <v>285</v>
      </c>
      <c r="AU180" s="216" t="s">
        <v>82</v>
      </c>
      <c r="AY180" s="18" t="s">
        <v>283</v>
      </c>
      <c r="BE180" s="217">
        <f>IF(N180="základná",J180,0)</f>
        <v>0</v>
      </c>
      <c r="BF180" s="217">
        <f>IF(N180="znížená",J180,0)</f>
        <v>0</v>
      </c>
      <c r="BG180" s="217">
        <f>IF(N180="zákl. prenesená",J180,0)</f>
        <v>0</v>
      </c>
      <c r="BH180" s="217">
        <f>IF(N180="zníž. prenesená",J180,0)</f>
        <v>0</v>
      </c>
      <c r="BI180" s="217">
        <f>IF(N180="nulová",J180,0)</f>
        <v>0</v>
      </c>
      <c r="BJ180" s="18" t="s">
        <v>87</v>
      </c>
      <c r="BK180" s="217">
        <f>ROUND(I180*H180,2)</f>
        <v>0</v>
      </c>
      <c r="BL180" s="18" t="s">
        <v>656</v>
      </c>
      <c r="BM180" s="216" t="s">
        <v>6620</v>
      </c>
    </row>
    <row r="181" s="2" customFormat="1" ht="76.35" customHeight="1">
      <c r="A181" s="37"/>
      <c r="B181" s="168"/>
      <c r="C181" s="242" t="s">
        <v>551</v>
      </c>
      <c r="D181" s="242" t="s">
        <v>582</v>
      </c>
      <c r="E181" s="243" t="s">
        <v>5189</v>
      </c>
      <c r="F181" s="244" t="s">
        <v>5190</v>
      </c>
      <c r="G181" s="245" t="s">
        <v>373</v>
      </c>
      <c r="H181" s="246">
        <v>2</v>
      </c>
      <c r="I181" s="247"/>
      <c r="J181" s="248">
        <f>ROUND(I181*H181,2)</f>
        <v>0</v>
      </c>
      <c r="K181" s="249"/>
      <c r="L181" s="250"/>
      <c r="M181" s="251" t="s">
        <v>1</v>
      </c>
      <c r="N181" s="252" t="s">
        <v>41</v>
      </c>
      <c r="O181" s="81"/>
      <c r="P181" s="214">
        <f>O181*H181</f>
        <v>0</v>
      </c>
      <c r="Q181" s="214">
        <v>0</v>
      </c>
      <c r="R181" s="214">
        <f>Q181*H181</f>
        <v>0</v>
      </c>
      <c r="S181" s="214">
        <v>0</v>
      </c>
      <c r="T181" s="215">
        <f>S181*H181</f>
        <v>0</v>
      </c>
      <c r="U181" s="37"/>
      <c r="V181" s="37"/>
      <c r="W181" s="37"/>
      <c r="X181" s="37"/>
      <c r="Y181" s="37"/>
      <c r="Z181" s="37"/>
      <c r="AA181" s="37"/>
      <c r="AB181" s="37"/>
      <c r="AC181" s="37"/>
      <c r="AD181" s="37"/>
      <c r="AE181" s="37"/>
      <c r="AR181" s="216" t="s">
        <v>1399</v>
      </c>
      <c r="AT181" s="216" t="s">
        <v>582</v>
      </c>
      <c r="AU181" s="216" t="s">
        <v>82</v>
      </c>
      <c r="AY181" s="18" t="s">
        <v>283</v>
      </c>
      <c r="BE181" s="217">
        <f>IF(N181="základná",J181,0)</f>
        <v>0</v>
      </c>
      <c r="BF181" s="217">
        <f>IF(N181="znížená",J181,0)</f>
        <v>0</v>
      </c>
      <c r="BG181" s="217">
        <f>IF(N181="zákl. prenesená",J181,0)</f>
        <v>0</v>
      </c>
      <c r="BH181" s="217">
        <f>IF(N181="zníž. prenesená",J181,0)</f>
        <v>0</v>
      </c>
      <c r="BI181" s="217">
        <f>IF(N181="nulová",J181,0)</f>
        <v>0</v>
      </c>
      <c r="BJ181" s="18" t="s">
        <v>87</v>
      </c>
      <c r="BK181" s="217">
        <f>ROUND(I181*H181,2)</f>
        <v>0</v>
      </c>
      <c r="BL181" s="18" t="s">
        <v>656</v>
      </c>
      <c r="BM181" s="216" t="s">
        <v>6621</v>
      </c>
    </row>
    <row r="182" s="2" customFormat="1" ht="16.5" customHeight="1">
      <c r="A182" s="37"/>
      <c r="B182" s="168"/>
      <c r="C182" s="204" t="s">
        <v>555</v>
      </c>
      <c r="D182" s="204" t="s">
        <v>285</v>
      </c>
      <c r="E182" s="205" t="s">
        <v>6622</v>
      </c>
      <c r="F182" s="206" t="s">
        <v>3224</v>
      </c>
      <c r="G182" s="207" t="s">
        <v>373</v>
      </c>
      <c r="H182" s="208">
        <v>2</v>
      </c>
      <c r="I182" s="209"/>
      <c r="J182" s="210">
        <f>ROUND(I182*H182,2)</f>
        <v>0</v>
      </c>
      <c r="K182" s="211"/>
      <c r="L182" s="38"/>
      <c r="M182" s="212" t="s">
        <v>1</v>
      </c>
      <c r="N182" s="213" t="s">
        <v>41</v>
      </c>
      <c r="O182" s="81"/>
      <c r="P182" s="214">
        <f>O182*H182</f>
        <v>0</v>
      </c>
      <c r="Q182" s="214">
        <v>0</v>
      </c>
      <c r="R182" s="214">
        <f>Q182*H182</f>
        <v>0</v>
      </c>
      <c r="S182" s="214">
        <v>0</v>
      </c>
      <c r="T182" s="215">
        <f>S182*H182</f>
        <v>0</v>
      </c>
      <c r="U182" s="37"/>
      <c r="V182" s="37"/>
      <c r="W182" s="37"/>
      <c r="X182" s="37"/>
      <c r="Y182" s="37"/>
      <c r="Z182" s="37"/>
      <c r="AA182" s="37"/>
      <c r="AB182" s="37"/>
      <c r="AC182" s="37"/>
      <c r="AD182" s="37"/>
      <c r="AE182" s="37"/>
      <c r="AR182" s="216" t="s">
        <v>656</v>
      </c>
      <c r="AT182" s="216" t="s">
        <v>285</v>
      </c>
      <c r="AU182" s="216" t="s">
        <v>82</v>
      </c>
      <c r="AY182" s="18" t="s">
        <v>283</v>
      </c>
      <c r="BE182" s="217">
        <f>IF(N182="základná",J182,0)</f>
        <v>0</v>
      </c>
      <c r="BF182" s="217">
        <f>IF(N182="znížená",J182,0)</f>
        <v>0</v>
      </c>
      <c r="BG182" s="217">
        <f>IF(N182="zákl. prenesená",J182,0)</f>
        <v>0</v>
      </c>
      <c r="BH182" s="217">
        <f>IF(N182="zníž. prenesená",J182,0)</f>
        <v>0</v>
      </c>
      <c r="BI182" s="217">
        <f>IF(N182="nulová",J182,0)</f>
        <v>0</v>
      </c>
      <c r="BJ182" s="18" t="s">
        <v>87</v>
      </c>
      <c r="BK182" s="217">
        <f>ROUND(I182*H182,2)</f>
        <v>0</v>
      </c>
      <c r="BL182" s="18" t="s">
        <v>656</v>
      </c>
      <c r="BM182" s="216" t="s">
        <v>6623</v>
      </c>
    </row>
    <row r="183" s="2" customFormat="1" ht="21.75" customHeight="1">
      <c r="A183" s="37"/>
      <c r="B183" s="168"/>
      <c r="C183" s="242" t="s">
        <v>561</v>
      </c>
      <c r="D183" s="242" t="s">
        <v>582</v>
      </c>
      <c r="E183" s="243" t="s">
        <v>5176</v>
      </c>
      <c r="F183" s="244" t="s">
        <v>5177</v>
      </c>
      <c r="G183" s="245" t="s">
        <v>373</v>
      </c>
      <c r="H183" s="246">
        <v>2</v>
      </c>
      <c r="I183" s="247"/>
      <c r="J183" s="248">
        <f>ROUND(I183*H183,2)</f>
        <v>0</v>
      </c>
      <c r="K183" s="249"/>
      <c r="L183" s="250"/>
      <c r="M183" s="251" t="s">
        <v>1</v>
      </c>
      <c r="N183" s="252" t="s">
        <v>41</v>
      </c>
      <c r="O183" s="81"/>
      <c r="P183" s="214">
        <f>O183*H183</f>
        <v>0</v>
      </c>
      <c r="Q183" s="214">
        <v>0</v>
      </c>
      <c r="R183" s="214">
        <f>Q183*H183</f>
        <v>0</v>
      </c>
      <c r="S183" s="214">
        <v>0</v>
      </c>
      <c r="T183" s="215">
        <f>S183*H183</f>
        <v>0</v>
      </c>
      <c r="U183" s="37"/>
      <c r="V183" s="37"/>
      <c r="W183" s="37"/>
      <c r="X183" s="37"/>
      <c r="Y183" s="37"/>
      <c r="Z183" s="37"/>
      <c r="AA183" s="37"/>
      <c r="AB183" s="37"/>
      <c r="AC183" s="37"/>
      <c r="AD183" s="37"/>
      <c r="AE183" s="37"/>
      <c r="AR183" s="216" t="s">
        <v>1399</v>
      </c>
      <c r="AT183" s="216" t="s">
        <v>582</v>
      </c>
      <c r="AU183" s="216" t="s">
        <v>82</v>
      </c>
      <c r="AY183" s="18" t="s">
        <v>283</v>
      </c>
      <c r="BE183" s="217">
        <f>IF(N183="základná",J183,0)</f>
        <v>0</v>
      </c>
      <c r="BF183" s="217">
        <f>IF(N183="znížená",J183,0)</f>
        <v>0</v>
      </c>
      <c r="BG183" s="217">
        <f>IF(N183="zákl. prenesená",J183,0)</f>
        <v>0</v>
      </c>
      <c r="BH183" s="217">
        <f>IF(N183="zníž. prenesená",J183,0)</f>
        <v>0</v>
      </c>
      <c r="BI183" s="217">
        <f>IF(N183="nulová",J183,0)</f>
        <v>0</v>
      </c>
      <c r="BJ183" s="18" t="s">
        <v>87</v>
      </c>
      <c r="BK183" s="217">
        <f>ROUND(I183*H183,2)</f>
        <v>0</v>
      </c>
      <c r="BL183" s="18" t="s">
        <v>656</v>
      </c>
      <c r="BM183" s="216" t="s">
        <v>6624</v>
      </c>
    </row>
    <row r="184" s="2" customFormat="1" ht="16.5" customHeight="1">
      <c r="A184" s="37"/>
      <c r="B184" s="168"/>
      <c r="C184" s="204" t="s">
        <v>566</v>
      </c>
      <c r="D184" s="204" t="s">
        <v>285</v>
      </c>
      <c r="E184" s="205" t="s">
        <v>3418</v>
      </c>
      <c r="F184" s="206" t="s">
        <v>3224</v>
      </c>
      <c r="G184" s="207" t="s">
        <v>373</v>
      </c>
      <c r="H184" s="208">
        <v>2</v>
      </c>
      <c r="I184" s="209"/>
      <c r="J184" s="210">
        <f>ROUND(I184*H184,2)</f>
        <v>0</v>
      </c>
      <c r="K184" s="211"/>
      <c r="L184" s="38"/>
      <c r="M184" s="212" t="s">
        <v>1</v>
      </c>
      <c r="N184" s="213" t="s">
        <v>41</v>
      </c>
      <c r="O184" s="81"/>
      <c r="P184" s="214">
        <f>O184*H184</f>
        <v>0</v>
      </c>
      <c r="Q184" s="214">
        <v>0</v>
      </c>
      <c r="R184" s="214">
        <f>Q184*H184</f>
        <v>0</v>
      </c>
      <c r="S184" s="214">
        <v>0</v>
      </c>
      <c r="T184" s="215">
        <f>S184*H184</f>
        <v>0</v>
      </c>
      <c r="U184" s="37"/>
      <c r="V184" s="37"/>
      <c r="W184" s="37"/>
      <c r="X184" s="37"/>
      <c r="Y184" s="37"/>
      <c r="Z184" s="37"/>
      <c r="AA184" s="37"/>
      <c r="AB184" s="37"/>
      <c r="AC184" s="37"/>
      <c r="AD184" s="37"/>
      <c r="AE184" s="37"/>
      <c r="AR184" s="216" t="s">
        <v>656</v>
      </c>
      <c r="AT184" s="216" t="s">
        <v>285</v>
      </c>
      <c r="AU184" s="216" t="s">
        <v>82</v>
      </c>
      <c r="AY184" s="18" t="s">
        <v>283</v>
      </c>
      <c r="BE184" s="217">
        <f>IF(N184="základná",J184,0)</f>
        <v>0</v>
      </c>
      <c r="BF184" s="217">
        <f>IF(N184="znížená",J184,0)</f>
        <v>0</v>
      </c>
      <c r="BG184" s="217">
        <f>IF(N184="zákl. prenesená",J184,0)</f>
        <v>0</v>
      </c>
      <c r="BH184" s="217">
        <f>IF(N184="zníž. prenesená",J184,0)</f>
        <v>0</v>
      </c>
      <c r="BI184" s="217">
        <f>IF(N184="nulová",J184,0)</f>
        <v>0</v>
      </c>
      <c r="BJ184" s="18" t="s">
        <v>87</v>
      </c>
      <c r="BK184" s="217">
        <f>ROUND(I184*H184,2)</f>
        <v>0</v>
      </c>
      <c r="BL184" s="18" t="s">
        <v>656</v>
      </c>
      <c r="BM184" s="216" t="s">
        <v>6625</v>
      </c>
    </row>
    <row r="185" s="12" customFormat="1" ht="25.92" customHeight="1">
      <c r="A185" s="12"/>
      <c r="B185" s="191"/>
      <c r="C185" s="12"/>
      <c r="D185" s="192" t="s">
        <v>74</v>
      </c>
      <c r="E185" s="193" t="s">
        <v>2174</v>
      </c>
      <c r="F185" s="193" t="s">
        <v>3424</v>
      </c>
      <c r="G185" s="12"/>
      <c r="H185" s="12"/>
      <c r="I185" s="194"/>
      <c r="J185" s="195">
        <f>BK185</f>
        <v>0</v>
      </c>
      <c r="K185" s="12"/>
      <c r="L185" s="191"/>
      <c r="M185" s="196"/>
      <c r="N185" s="197"/>
      <c r="O185" s="197"/>
      <c r="P185" s="198">
        <f>SUM(P186:P223)</f>
        <v>0</v>
      </c>
      <c r="Q185" s="197"/>
      <c r="R185" s="198">
        <f>SUM(R186:R223)</f>
        <v>0</v>
      </c>
      <c r="S185" s="197"/>
      <c r="T185" s="199">
        <f>SUM(T186:T223)</f>
        <v>0</v>
      </c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R185" s="192" t="s">
        <v>82</v>
      </c>
      <c r="AT185" s="200" t="s">
        <v>74</v>
      </c>
      <c r="AU185" s="200" t="s">
        <v>75</v>
      </c>
      <c r="AY185" s="192" t="s">
        <v>283</v>
      </c>
      <c r="BK185" s="201">
        <f>SUM(BK186:BK223)</f>
        <v>0</v>
      </c>
    </row>
    <row r="186" s="2" customFormat="1" ht="62.7" customHeight="1">
      <c r="A186" s="37"/>
      <c r="B186" s="168"/>
      <c r="C186" s="242" t="s">
        <v>571</v>
      </c>
      <c r="D186" s="242" t="s">
        <v>582</v>
      </c>
      <c r="E186" s="243" t="s">
        <v>5206</v>
      </c>
      <c r="F186" s="244" t="s">
        <v>5207</v>
      </c>
      <c r="G186" s="245" t="s">
        <v>373</v>
      </c>
      <c r="H186" s="246">
        <v>1</v>
      </c>
      <c r="I186" s="247"/>
      <c r="J186" s="248">
        <f>ROUND(I186*H186,2)</f>
        <v>0</v>
      </c>
      <c r="K186" s="249"/>
      <c r="L186" s="250"/>
      <c r="M186" s="251" t="s">
        <v>1</v>
      </c>
      <c r="N186" s="252" t="s">
        <v>41</v>
      </c>
      <c r="O186" s="81"/>
      <c r="P186" s="214">
        <f>O186*H186</f>
        <v>0</v>
      </c>
      <c r="Q186" s="214">
        <v>0</v>
      </c>
      <c r="R186" s="214">
        <f>Q186*H186</f>
        <v>0</v>
      </c>
      <c r="S186" s="214">
        <v>0</v>
      </c>
      <c r="T186" s="215">
        <f>S186*H186</f>
        <v>0</v>
      </c>
      <c r="U186" s="37"/>
      <c r="V186" s="37"/>
      <c r="W186" s="37"/>
      <c r="X186" s="37"/>
      <c r="Y186" s="37"/>
      <c r="Z186" s="37"/>
      <c r="AA186" s="37"/>
      <c r="AB186" s="37"/>
      <c r="AC186" s="37"/>
      <c r="AD186" s="37"/>
      <c r="AE186" s="37"/>
      <c r="AR186" s="216" t="s">
        <v>1399</v>
      </c>
      <c r="AT186" s="216" t="s">
        <v>582</v>
      </c>
      <c r="AU186" s="216" t="s">
        <v>82</v>
      </c>
      <c r="AY186" s="18" t="s">
        <v>283</v>
      </c>
      <c r="BE186" s="217">
        <f>IF(N186="základná",J186,0)</f>
        <v>0</v>
      </c>
      <c r="BF186" s="217">
        <f>IF(N186="znížená",J186,0)</f>
        <v>0</v>
      </c>
      <c r="BG186" s="217">
        <f>IF(N186="zákl. prenesená",J186,0)</f>
        <v>0</v>
      </c>
      <c r="BH186" s="217">
        <f>IF(N186="zníž. prenesená",J186,0)</f>
        <v>0</v>
      </c>
      <c r="BI186" s="217">
        <f>IF(N186="nulová",J186,0)</f>
        <v>0</v>
      </c>
      <c r="BJ186" s="18" t="s">
        <v>87</v>
      </c>
      <c r="BK186" s="217">
        <f>ROUND(I186*H186,2)</f>
        <v>0</v>
      </c>
      <c r="BL186" s="18" t="s">
        <v>656</v>
      </c>
      <c r="BM186" s="216" t="s">
        <v>6626</v>
      </c>
    </row>
    <row r="187" s="2" customFormat="1" ht="16.5" customHeight="1">
      <c r="A187" s="37"/>
      <c r="B187" s="168"/>
      <c r="C187" s="204" t="s">
        <v>576</v>
      </c>
      <c r="D187" s="204" t="s">
        <v>285</v>
      </c>
      <c r="E187" s="205" t="s">
        <v>6627</v>
      </c>
      <c r="F187" s="206" t="s">
        <v>3224</v>
      </c>
      <c r="G187" s="207" t="s">
        <v>373</v>
      </c>
      <c r="H187" s="208">
        <v>1</v>
      </c>
      <c r="I187" s="209"/>
      <c r="J187" s="210">
        <f>ROUND(I187*H187,2)</f>
        <v>0</v>
      </c>
      <c r="K187" s="211"/>
      <c r="L187" s="38"/>
      <c r="M187" s="212" t="s">
        <v>1</v>
      </c>
      <c r="N187" s="213" t="s">
        <v>41</v>
      </c>
      <c r="O187" s="81"/>
      <c r="P187" s="214">
        <f>O187*H187</f>
        <v>0</v>
      </c>
      <c r="Q187" s="214">
        <v>0</v>
      </c>
      <c r="R187" s="214">
        <f>Q187*H187</f>
        <v>0</v>
      </c>
      <c r="S187" s="214">
        <v>0</v>
      </c>
      <c r="T187" s="215">
        <f>S187*H187</f>
        <v>0</v>
      </c>
      <c r="U187" s="37"/>
      <c r="V187" s="37"/>
      <c r="W187" s="37"/>
      <c r="X187" s="37"/>
      <c r="Y187" s="37"/>
      <c r="Z187" s="37"/>
      <c r="AA187" s="37"/>
      <c r="AB187" s="37"/>
      <c r="AC187" s="37"/>
      <c r="AD187" s="37"/>
      <c r="AE187" s="37"/>
      <c r="AR187" s="216" t="s">
        <v>656</v>
      </c>
      <c r="AT187" s="216" t="s">
        <v>285</v>
      </c>
      <c r="AU187" s="216" t="s">
        <v>82</v>
      </c>
      <c r="AY187" s="18" t="s">
        <v>283</v>
      </c>
      <c r="BE187" s="217">
        <f>IF(N187="základná",J187,0)</f>
        <v>0</v>
      </c>
      <c r="BF187" s="217">
        <f>IF(N187="znížená",J187,0)</f>
        <v>0</v>
      </c>
      <c r="BG187" s="217">
        <f>IF(N187="zákl. prenesená",J187,0)</f>
        <v>0</v>
      </c>
      <c r="BH187" s="217">
        <f>IF(N187="zníž. prenesená",J187,0)</f>
        <v>0</v>
      </c>
      <c r="BI187" s="217">
        <f>IF(N187="nulová",J187,0)</f>
        <v>0</v>
      </c>
      <c r="BJ187" s="18" t="s">
        <v>87</v>
      </c>
      <c r="BK187" s="217">
        <f>ROUND(I187*H187,2)</f>
        <v>0</v>
      </c>
      <c r="BL187" s="18" t="s">
        <v>656</v>
      </c>
      <c r="BM187" s="216" t="s">
        <v>6628</v>
      </c>
    </row>
    <row r="188" s="2" customFormat="1" ht="76.35" customHeight="1">
      <c r="A188" s="37"/>
      <c r="B188" s="168"/>
      <c r="C188" s="242" t="s">
        <v>581</v>
      </c>
      <c r="D188" s="242" t="s">
        <v>582</v>
      </c>
      <c r="E188" s="243" t="s">
        <v>5211</v>
      </c>
      <c r="F188" s="244" t="s">
        <v>5212</v>
      </c>
      <c r="G188" s="245" t="s">
        <v>373</v>
      </c>
      <c r="H188" s="246">
        <v>1</v>
      </c>
      <c r="I188" s="247"/>
      <c r="J188" s="248">
        <f>ROUND(I188*H188,2)</f>
        <v>0</v>
      </c>
      <c r="K188" s="249"/>
      <c r="L188" s="250"/>
      <c r="M188" s="251" t="s">
        <v>1</v>
      </c>
      <c r="N188" s="252" t="s">
        <v>41</v>
      </c>
      <c r="O188" s="81"/>
      <c r="P188" s="214">
        <f>O188*H188</f>
        <v>0</v>
      </c>
      <c r="Q188" s="214">
        <v>0</v>
      </c>
      <c r="R188" s="214">
        <f>Q188*H188</f>
        <v>0</v>
      </c>
      <c r="S188" s="214">
        <v>0</v>
      </c>
      <c r="T188" s="215">
        <f>S188*H188</f>
        <v>0</v>
      </c>
      <c r="U188" s="37"/>
      <c r="V188" s="37"/>
      <c r="W188" s="37"/>
      <c r="X188" s="37"/>
      <c r="Y188" s="37"/>
      <c r="Z188" s="37"/>
      <c r="AA188" s="37"/>
      <c r="AB188" s="37"/>
      <c r="AC188" s="37"/>
      <c r="AD188" s="37"/>
      <c r="AE188" s="37"/>
      <c r="AR188" s="216" t="s">
        <v>1399</v>
      </c>
      <c r="AT188" s="216" t="s">
        <v>582</v>
      </c>
      <c r="AU188" s="216" t="s">
        <v>82</v>
      </c>
      <c r="AY188" s="18" t="s">
        <v>283</v>
      </c>
      <c r="BE188" s="217">
        <f>IF(N188="základná",J188,0)</f>
        <v>0</v>
      </c>
      <c r="BF188" s="217">
        <f>IF(N188="znížená",J188,0)</f>
        <v>0</v>
      </c>
      <c r="BG188" s="217">
        <f>IF(N188="zákl. prenesená",J188,0)</f>
        <v>0</v>
      </c>
      <c r="BH188" s="217">
        <f>IF(N188="zníž. prenesená",J188,0)</f>
        <v>0</v>
      </c>
      <c r="BI188" s="217">
        <f>IF(N188="nulová",J188,0)</f>
        <v>0</v>
      </c>
      <c r="BJ188" s="18" t="s">
        <v>87</v>
      </c>
      <c r="BK188" s="217">
        <f>ROUND(I188*H188,2)</f>
        <v>0</v>
      </c>
      <c r="BL188" s="18" t="s">
        <v>656</v>
      </c>
      <c r="BM188" s="216" t="s">
        <v>6629</v>
      </c>
    </row>
    <row r="189" s="2" customFormat="1" ht="16.5" customHeight="1">
      <c r="A189" s="37"/>
      <c r="B189" s="168"/>
      <c r="C189" s="204" t="s">
        <v>587</v>
      </c>
      <c r="D189" s="204" t="s">
        <v>285</v>
      </c>
      <c r="E189" s="205" t="s">
        <v>6630</v>
      </c>
      <c r="F189" s="206" t="s">
        <v>3224</v>
      </c>
      <c r="G189" s="207" t="s">
        <v>373</v>
      </c>
      <c r="H189" s="208">
        <v>1</v>
      </c>
      <c r="I189" s="209"/>
      <c r="J189" s="210">
        <f>ROUND(I189*H189,2)</f>
        <v>0</v>
      </c>
      <c r="K189" s="211"/>
      <c r="L189" s="38"/>
      <c r="M189" s="212" t="s">
        <v>1</v>
      </c>
      <c r="N189" s="213" t="s">
        <v>41</v>
      </c>
      <c r="O189" s="81"/>
      <c r="P189" s="214">
        <f>O189*H189</f>
        <v>0</v>
      </c>
      <c r="Q189" s="214">
        <v>0</v>
      </c>
      <c r="R189" s="214">
        <f>Q189*H189</f>
        <v>0</v>
      </c>
      <c r="S189" s="214">
        <v>0</v>
      </c>
      <c r="T189" s="215">
        <f>S189*H189</f>
        <v>0</v>
      </c>
      <c r="U189" s="37"/>
      <c r="V189" s="37"/>
      <c r="W189" s="37"/>
      <c r="X189" s="37"/>
      <c r="Y189" s="37"/>
      <c r="Z189" s="37"/>
      <c r="AA189" s="37"/>
      <c r="AB189" s="37"/>
      <c r="AC189" s="37"/>
      <c r="AD189" s="37"/>
      <c r="AE189" s="37"/>
      <c r="AR189" s="216" t="s">
        <v>656</v>
      </c>
      <c r="AT189" s="216" t="s">
        <v>285</v>
      </c>
      <c r="AU189" s="216" t="s">
        <v>82</v>
      </c>
      <c r="AY189" s="18" t="s">
        <v>283</v>
      </c>
      <c r="BE189" s="217">
        <f>IF(N189="základná",J189,0)</f>
        <v>0</v>
      </c>
      <c r="BF189" s="217">
        <f>IF(N189="znížená",J189,0)</f>
        <v>0</v>
      </c>
      <c r="BG189" s="217">
        <f>IF(N189="zákl. prenesená",J189,0)</f>
        <v>0</v>
      </c>
      <c r="BH189" s="217">
        <f>IF(N189="zníž. prenesená",J189,0)</f>
        <v>0</v>
      </c>
      <c r="BI189" s="217">
        <f>IF(N189="nulová",J189,0)</f>
        <v>0</v>
      </c>
      <c r="BJ189" s="18" t="s">
        <v>87</v>
      </c>
      <c r="BK189" s="217">
        <f>ROUND(I189*H189,2)</f>
        <v>0</v>
      </c>
      <c r="BL189" s="18" t="s">
        <v>656</v>
      </c>
      <c r="BM189" s="216" t="s">
        <v>6631</v>
      </c>
    </row>
    <row r="190" s="2" customFormat="1" ht="44.25" customHeight="1">
      <c r="A190" s="37"/>
      <c r="B190" s="168"/>
      <c r="C190" s="242" t="s">
        <v>591</v>
      </c>
      <c r="D190" s="242" t="s">
        <v>582</v>
      </c>
      <c r="E190" s="243" t="s">
        <v>5216</v>
      </c>
      <c r="F190" s="244" t="s">
        <v>5217</v>
      </c>
      <c r="G190" s="245" t="s">
        <v>373</v>
      </c>
      <c r="H190" s="246">
        <v>1</v>
      </c>
      <c r="I190" s="247"/>
      <c r="J190" s="248">
        <f>ROUND(I190*H190,2)</f>
        <v>0</v>
      </c>
      <c r="K190" s="249"/>
      <c r="L190" s="250"/>
      <c r="M190" s="251" t="s">
        <v>1</v>
      </c>
      <c r="N190" s="252" t="s">
        <v>41</v>
      </c>
      <c r="O190" s="81"/>
      <c r="P190" s="214">
        <f>O190*H190</f>
        <v>0</v>
      </c>
      <c r="Q190" s="214">
        <v>0</v>
      </c>
      <c r="R190" s="214">
        <f>Q190*H190</f>
        <v>0</v>
      </c>
      <c r="S190" s="214">
        <v>0</v>
      </c>
      <c r="T190" s="215">
        <f>S190*H190</f>
        <v>0</v>
      </c>
      <c r="U190" s="37"/>
      <c r="V190" s="37"/>
      <c r="W190" s="37"/>
      <c r="X190" s="37"/>
      <c r="Y190" s="37"/>
      <c r="Z190" s="37"/>
      <c r="AA190" s="37"/>
      <c r="AB190" s="37"/>
      <c r="AC190" s="37"/>
      <c r="AD190" s="37"/>
      <c r="AE190" s="37"/>
      <c r="AR190" s="216" t="s">
        <v>1399</v>
      </c>
      <c r="AT190" s="216" t="s">
        <v>582</v>
      </c>
      <c r="AU190" s="216" t="s">
        <v>82</v>
      </c>
      <c r="AY190" s="18" t="s">
        <v>283</v>
      </c>
      <c r="BE190" s="217">
        <f>IF(N190="základná",J190,0)</f>
        <v>0</v>
      </c>
      <c r="BF190" s="217">
        <f>IF(N190="znížená",J190,0)</f>
        <v>0</v>
      </c>
      <c r="BG190" s="217">
        <f>IF(N190="zákl. prenesená",J190,0)</f>
        <v>0</v>
      </c>
      <c r="BH190" s="217">
        <f>IF(N190="zníž. prenesená",J190,0)</f>
        <v>0</v>
      </c>
      <c r="BI190" s="217">
        <f>IF(N190="nulová",J190,0)</f>
        <v>0</v>
      </c>
      <c r="BJ190" s="18" t="s">
        <v>87</v>
      </c>
      <c r="BK190" s="217">
        <f>ROUND(I190*H190,2)</f>
        <v>0</v>
      </c>
      <c r="BL190" s="18" t="s">
        <v>656</v>
      </c>
      <c r="BM190" s="216" t="s">
        <v>6632</v>
      </c>
    </row>
    <row r="191" s="2" customFormat="1" ht="16.5" customHeight="1">
      <c r="A191" s="37"/>
      <c r="B191" s="168"/>
      <c r="C191" s="204" t="s">
        <v>600</v>
      </c>
      <c r="D191" s="204" t="s">
        <v>285</v>
      </c>
      <c r="E191" s="205" t="s">
        <v>6633</v>
      </c>
      <c r="F191" s="206" t="s">
        <v>3224</v>
      </c>
      <c r="G191" s="207" t="s">
        <v>373</v>
      </c>
      <c r="H191" s="208">
        <v>1</v>
      </c>
      <c r="I191" s="209"/>
      <c r="J191" s="210">
        <f>ROUND(I191*H191,2)</f>
        <v>0</v>
      </c>
      <c r="K191" s="211"/>
      <c r="L191" s="38"/>
      <c r="M191" s="212" t="s">
        <v>1</v>
      </c>
      <c r="N191" s="213" t="s">
        <v>41</v>
      </c>
      <c r="O191" s="81"/>
      <c r="P191" s="214">
        <f>O191*H191</f>
        <v>0</v>
      </c>
      <c r="Q191" s="214">
        <v>0</v>
      </c>
      <c r="R191" s="214">
        <f>Q191*H191</f>
        <v>0</v>
      </c>
      <c r="S191" s="214">
        <v>0</v>
      </c>
      <c r="T191" s="215">
        <f>S191*H191</f>
        <v>0</v>
      </c>
      <c r="U191" s="37"/>
      <c r="V191" s="37"/>
      <c r="W191" s="37"/>
      <c r="X191" s="37"/>
      <c r="Y191" s="37"/>
      <c r="Z191" s="37"/>
      <c r="AA191" s="37"/>
      <c r="AB191" s="37"/>
      <c r="AC191" s="37"/>
      <c r="AD191" s="37"/>
      <c r="AE191" s="37"/>
      <c r="AR191" s="216" t="s">
        <v>656</v>
      </c>
      <c r="AT191" s="216" t="s">
        <v>285</v>
      </c>
      <c r="AU191" s="216" t="s">
        <v>82</v>
      </c>
      <c r="AY191" s="18" t="s">
        <v>283</v>
      </c>
      <c r="BE191" s="217">
        <f>IF(N191="základná",J191,0)</f>
        <v>0</v>
      </c>
      <c r="BF191" s="217">
        <f>IF(N191="znížená",J191,0)</f>
        <v>0</v>
      </c>
      <c r="BG191" s="217">
        <f>IF(N191="zákl. prenesená",J191,0)</f>
        <v>0</v>
      </c>
      <c r="BH191" s="217">
        <f>IF(N191="zníž. prenesená",J191,0)</f>
        <v>0</v>
      </c>
      <c r="BI191" s="217">
        <f>IF(N191="nulová",J191,0)</f>
        <v>0</v>
      </c>
      <c r="BJ191" s="18" t="s">
        <v>87</v>
      </c>
      <c r="BK191" s="217">
        <f>ROUND(I191*H191,2)</f>
        <v>0</v>
      </c>
      <c r="BL191" s="18" t="s">
        <v>656</v>
      </c>
      <c r="BM191" s="216" t="s">
        <v>6634</v>
      </c>
    </row>
    <row r="192" s="2" customFormat="1" ht="66.75" customHeight="1">
      <c r="A192" s="37"/>
      <c r="B192" s="168"/>
      <c r="C192" s="242" t="s">
        <v>606</v>
      </c>
      <c r="D192" s="242" t="s">
        <v>582</v>
      </c>
      <c r="E192" s="243" t="s">
        <v>5234</v>
      </c>
      <c r="F192" s="244" t="s">
        <v>5235</v>
      </c>
      <c r="G192" s="245" t="s">
        <v>373</v>
      </c>
      <c r="H192" s="246">
        <v>1</v>
      </c>
      <c r="I192" s="247"/>
      <c r="J192" s="248">
        <f>ROUND(I192*H192,2)</f>
        <v>0</v>
      </c>
      <c r="K192" s="249"/>
      <c r="L192" s="250"/>
      <c r="M192" s="251" t="s">
        <v>1</v>
      </c>
      <c r="N192" s="252" t="s">
        <v>41</v>
      </c>
      <c r="O192" s="81"/>
      <c r="P192" s="214">
        <f>O192*H192</f>
        <v>0</v>
      </c>
      <c r="Q192" s="214">
        <v>0</v>
      </c>
      <c r="R192" s="214">
        <f>Q192*H192</f>
        <v>0</v>
      </c>
      <c r="S192" s="214">
        <v>0</v>
      </c>
      <c r="T192" s="215">
        <f>S192*H192</f>
        <v>0</v>
      </c>
      <c r="U192" s="37"/>
      <c r="V192" s="37"/>
      <c r="W192" s="37"/>
      <c r="X192" s="37"/>
      <c r="Y192" s="37"/>
      <c r="Z192" s="37"/>
      <c r="AA192" s="37"/>
      <c r="AB192" s="37"/>
      <c r="AC192" s="37"/>
      <c r="AD192" s="37"/>
      <c r="AE192" s="37"/>
      <c r="AR192" s="216" t="s">
        <v>1399</v>
      </c>
      <c r="AT192" s="216" t="s">
        <v>582</v>
      </c>
      <c r="AU192" s="216" t="s">
        <v>82</v>
      </c>
      <c r="AY192" s="18" t="s">
        <v>283</v>
      </c>
      <c r="BE192" s="217">
        <f>IF(N192="základná",J192,0)</f>
        <v>0</v>
      </c>
      <c r="BF192" s="217">
        <f>IF(N192="znížená",J192,0)</f>
        <v>0</v>
      </c>
      <c r="BG192" s="217">
        <f>IF(N192="zákl. prenesená",J192,0)</f>
        <v>0</v>
      </c>
      <c r="BH192" s="217">
        <f>IF(N192="zníž. prenesená",J192,0)</f>
        <v>0</v>
      </c>
      <c r="BI192" s="217">
        <f>IF(N192="nulová",J192,0)</f>
        <v>0</v>
      </c>
      <c r="BJ192" s="18" t="s">
        <v>87</v>
      </c>
      <c r="BK192" s="217">
        <f>ROUND(I192*H192,2)</f>
        <v>0</v>
      </c>
      <c r="BL192" s="18" t="s">
        <v>656</v>
      </c>
      <c r="BM192" s="216" t="s">
        <v>6635</v>
      </c>
    </row>
    <row r="193" s="2" customFormat="1" ht="16.5" customHeight="1">
      <c r="A193" s="37"/>
      <c r="B193" s="168"/>
      <c r="C193" s="204" t="s">
        <v>612</v>
      </c>
      <c r="D193" s="204" t="s">
        <v>285</v>
      </c>
      <c r="E193" s="205" t="s">
        <v>6636</v>
      </c>
      <c r="F193" s="206" t="s">
        <v>3224</v>
      </c>
      <c r="G193" s="207" t="s">
        <v>373</v>
      </c>
      <c r="H193" s="208">
        <v>1</v>
      </c>
      <c r="I193" s="209"/>
      <c r="J193" s="210">
        <f>ROUND(I193*H193,2)</f>
        <v>0</v>
      </c>
      <c r="K193" s="211"/>
      <c r="L193" s="38"/>
      <c r="M193" s="212" t="s">
        <v>1</v>
      </c>
      <c r="N193" s="213" t="s">
        <v>41</v>
      </c>
      <c r="O193" s="81"/>
      <c r="P193" s="214">
        <f>O193*H193</f>
        <v>0</v>
      </c>
      <c r="Q193" s="214">
        <v>0</v>
      </c>
      <c r="R193" s="214">
        <f>Q193*H193</f>
        <v>0</v>
      </c>
      <c r="S193" s="214">
        <v>0</v>
      </c>
      <c r="T193" s="215">
        <f>S193*H193</f>
        <v>0</v>
      </c>
      <c r="U193" s="37"/>
      <c r="V193" s="37"/>
      <c r="W193" s="37"/>
      <c r="X193" s="37"/>
      <c r="Y193" s="37"/>
      <c r="Z193" s="37"/>
      <c r="AA193" s="37"/>
      <c r="AB193" s="37"/>
      <c r="AC193" s="37"/>
      <c r="AD193" s="37"/>
      <c r="AE193" s="37"/>
      <c r="AR193" s="216" t="s">
        <v>656</v>
      </c>
      <c r="AT193" s="216" t="s">
        <v>285</v>
      </c>
      <c r="AU193" s="216" t="s">
        <v>82</v>
      </c>
      <c r="AY193" s="18" t="s">
        <v>283</v>
      </c>
      <c r="BE193" s="217">
        <f>IF(N193="základná",J193,0)</f>
        <v>0</v>
      </c>
      <c r="BF193" s="217">
        <f>IF(N193="znížená",J193,0)</f>
        <v>0</v>
      </c>
      <c r="BG193" s="217">
        <f>IF(N193="zákl. prenesená",J193,0)</f>
        <v>0</v>
      </c>
      <c r="BH193" s="217">
        <f>IF(N193="zníž. prenesená",J193,0)</f>
        <v>0</v>
      </c>
      <c r="BI193" s="217">
        <f>IF(N193="nulová",J193,0)</f>
        <v>0</v>
      </c>
      <c r="BJ193" s="18" t="s">
        <v>87</v>
      </c>
      <c r="BK193" s="217">
        <f>ROUND(I193*H193,2)</f>
        <v>0</v>
      </c>
      <c r="BL193" s="18" t="s">
        <v>656</v>
      </c>
      <c r="BM193" s="216" t="s">
        <v>6637</v>
      </c>
    </row>
    <row r="194" s="2" customFormat="1" ht="33" customHeight="1">
      <c r="A194" s="37"/>
      <c r="B194" s="168"/>
      <c r="C194" s="242" t="s">
        <v>616</v>
      </c>
      <c r="D194" s="242" t="s">
        <v>582</v>
      </c>
      <c r="E194" s="243" t="s">
        <v>5239</v>
      </c>
      <c r="F194" s="244" t="s">
        <v>5240</v>
      </c>
      <c r="G194" s="245" t="s">
        <v>373</v>
      </c>
      <c r="H194" s="246">
        <v>1</v>
      </c>
      <c r="I194" s="247"/>
      <c r="J194" s="248">
        <f>ROUND(I194*H194,2)</f>
        <v>0</v>
      </c>
      <c r="K194" s="249"/>
      <c r="L194" s="250"/>
      <c r="M194" s="251" t="s">
        <v>1</v>
      </c>
      <c r="N194" s="252" t="s">
        <v>41</v>
      </c>
      <c r="O194" s="81"/>
      <c r="P194" s="214">
        <f>O194*H194</f>
        <v>0</v>
      </c>
      <c r="Q194" s="214">
        <v>0</v>
      </c>
      <c r="R194" s="214">
        <f>Q194*H194</f>
        <v>0</v>
      </c>
      <c r="S194" s="214">
        <v>0</v>
      </c>
      <c r="T194" s="215">
        <f>S194*H194</f>
        <v>0</v>
      </c>
      <c r="U194" s="37"/>
      <c r="V194" s="37"/>
      <c r="W194" s="37"/>
      <c r="X194" s="37"/>
      <c r="Y194" s="37"/>
      <c r="Z194" s="37"/>
      <c r="AA194" s="37"/>
      <c r="AB194" s="37"/>
      <c r="AC194" s="37"/>
      <c r="AD194" s="37"/>
      <c r="AE194" s="37"/>
      <c r="AR194" s="216" t="s">
        <v>1399</v>
      </c>
      <c r="AT194" s="216" t="s">
        <v>582</v>
      </c>
      <c r="AU194" s="216" t="s">
        <v>82</v>
      </c>
      <c r="AY194" s="18" t="s">
        <v>283</v>
      </c>
      <c r="BE194" s="217">
        <f>IF(N194="základná",J194,0)</f>
        <v>0</v>
      </c>
      <c r="BF194" s="217">
        <f>IF(N194="znížená",J194,0)</f>
        <v>0</v>
      </c>
      <c r="BG194" s="217">
        <f>IF(N194="zákl. prenesená",J194,0)</f>
        <v>0</v>
      </c>
      <c r="BH194" s="217">
        <f>IF(N194="zníž. prenesená",J194,0)</f>
        <v>0</v>
      </c>
      <c r="BI194" s="217">
        <f>IF(N194="nulová",J194,0)</f>
        <v>0</v>
      </c>
      <c r="BJ194" s="18" t="s">
        <v>87</v>
      </c>
      <c r="BK194" s="217">
        <f>ROUND(I194*H194,2)</f>
        <v>0</v>
      </c>
      <c r="BL194" s="18" t="s">
        <v>656</v>
      </c>
      <c r="BM194" s="216" t="s">
        <v>6638</v>
      </c>
    </row>
    <row r="195" s="2" customFormat="1" ht="16.5" customHeight="1">
      <c r="A195" s="37"/>
      <c r="B195" s="168"/>
      <c r="C195" s="204" t="s">
        <v>620</v>
      </c>
      <c r="D195" s="204" t="s">
        <v>285</v>
      </c>
      <c r="E195" s="205" t="s">
        <v>6639</v>
      </c>
      <c r="F195" s="206" t="s">
        <v>3224</v>
      </c>
      <c r="G195" s="207" t="s">
        <v>373</v>
      </c>
      <c r="H195" s="208">
        <v>1</v>
      </c>
      <c r="I195" s="209"/>
      <c r="J195" s="210">
        <f>ROUND(I195*H195,2)</f>
        <v>0</v>
      </c>
      <c r="K195" s="211"/>
      <c r="L195" s="38"/>
      <c r="M195" s="212" t="s">
        <v>1</v>
      </c>
      <c r="N195" s="213" t="s">
        <v>41</v>
      </c>
      <c r="O195" s="81"/>
      <c r="P195" s="214">
        <f>O195*H195</f>
        <v>0</v>
      </c>
      <c r="Q195" s="214">
        <v>0</v>
      </c>
      <c r="R195" s="214">
        <f>Q195*H195</f>
        <v>0</v>
      </c>
      <c r="S195" s="214">
        <v>0</v>
      </c>
      <c r="T195" s="215">
        <f>S195*H195</f>
        <v>0</v>
      </c>
      <c r="U195" s="37"/>
      <c r="V195" s="37"/>
      <c r="W195" s="37"/>
      <c r="X195" s="37"/>
      <c r="Y195" s="37"/>
      <c r="Z195" s="37"/>
      <c r="AA195" s="37"/>
      <c r="AB195" s="37"/>
      <c r="AC195" s="37"/>
      <c r="AD195" s="37"/>
      <c r="AE195" s="37"/>
      <c r="AR195" s="216" t="s">
        <v>656</v>
      </c>
      <c r="AT195" s="216" t="s">
        <v>285</v>
      </c>
      <c r="AU195" s="216" t="s">
        <v>82</v>
      </c>
      <c r="AY195" s="18" t="s">
        <v>283</v>
      </c>
      <c r="BE195" s="217">
        <f>IF(N195="základná",J195,0)</f>
        <v>0</v>
      </c>
      <c r="BF195" s="217">
        <f>IF(N195="znížená",J195,0)</f>
        <v>0</v>
      </c>
      <c r="BG195" s="217">
        <f>IF(N195="zákl. prenesená",J195,0)</f>
        <v>0</v>
      </c>
      <c r="BH195" s="217">
        <f>IF(N195="zníž. prenesená",J195,0)</f>
        <v>0</v>
      </c>
      <c r="BI195" s="217">
        <f>IF(N195="nulová",J195,0)</f>
        <v>0</v>
      </c>
      <c r="BJ195" s="18" t="s">
        <v>87</v>
      </c>
      <c r="BK195" s="217">
        <f>ROUND(I195*H195,2)</f>
        <v>0</v>
      </c>
      <c r="BL195" s="18" t="s">
        <v>656</v>
      </c>
      <c r="BM195" s="216" t="s">
        <v>6640</v>
      </c>
    </row>
    <row r="196" s="2" customFormat="1" ht="16.5" customHeight="1">
      <c r="A196" s="37"/>
      <c r="B196" s="168"/>
      <c r="C196" s="242" t="s">
        <v>625</v>
      </c>
      <c r="D196" s="242" t="s">
        <v>582</v>
      </c>
      <c r="E196" s="243" t="s">
        <v>3401</v>
      </c>
      <c r="F196" s="244" t="s">
        <v>3402</v>
      </c>
      <c r="G196" s="245" t="s">
        <v>373</v>
      </c>
      <c r="H196" s="246">
        <v>1</v>
      </c>
      <c r="I196" s="247"/>
      <c r="J196" s="248">
        <f>ROUND(I196*H196,2)</f>
        <v>0</v>
      </c>
      <c r="K196" s="249"/>
      <c r="L196" s="250"/>
      <c r="M196" s="251" t="s">
        <v>1</v>
      </c>
      <c r="N196" s="252" t="s">
        <v>41</v>
      </c>
      <c r="O196" s="81"/>
      <c r="P196" s="214">
        <f>O196*H196</f>
        <v>0</v>
      </c>
      <c r="Q196" s="214">
        <v>0</v>
      </c>
      <c r="R196" s="214">
        <f>Q196*H196</f>
        <v>0</v>
      </c>
      <c r="S196" s="214">
        <v>0</v>
      </c>
      <c r="T196" s="215">
        <f>S196*H196</f>
        <v>0</v>
      </c>
      <c r="U196" s="37"/>
      <c r="V196" s="37"/>
      <c r="W196" s="37"/>
      <c r="X196" s="37"/>
      <c r="Y196" s="37"/>
      <c r="Z196" s="37"/>
      <c r="AA196" s="37"/>
      <c r="AB196" s="37"/>
      <c r="AC196" s="37"/>
      <c r="AD196" s="37"/>
      <c r="AE196" s="37"/>
      <c r="AR196" s="216" t="s">
        <v>1399</v>
      </c>
      <c r="AT196" s="216" t="s">
        <v>582</v>
      </c>
      <c r="AU196" s="216" t="s">
        <v>82</v>
      </c>
      <c r="AY196" s="18" t="s">
        <v>283</v>
      </c>
      <c r="BE196" s="217">
        <f>IF(N196="základná",J196,0)</f>
        <v>0</v>
      </c>
      <c r="BF196" s="217">
        <f>IF(N196="znížená",J196,0)</f>
        <v>0</v>
      </c>
      <c r="BG196" s="217">
        <f>IF(N196="zákl. prenesená",J196,0)</f>
        <v>0</v>
      </c>
      <c r="BH196" s="217">
        <f>IF(N196="zníž. prenesená",J196,0)</f>
        <v>0</v>
      </c>
      <c r="BI196" s="217">
        <f>IF(N196="nulová",J196,0)</f>
        <v>0</v>
      </c>
      <c r="BJ196" s="18" t="s">
        <v>87</v>
      </c>
      <c r="BK196" s="217">
        <f>ROUND(I196*H196,2)</f>
        <v>0</v>
      </c>
      <c r="BL196" s="18" t="s">
        <v>656</v>
      </c>
      <c r="BM196" s="216" t="s">
        <v>6641</v>
      </c>
    </row>
    <row r="197" s="2" customFormat="1" ht="16.5" customHeight="1">
      <c r="A197" s="37"/>
      <c r="B197" s="168"/>
      <c r="C197" s="204" t="s">
        <v>632</v>
      </c>
      <c r="D197" s="204" t="s">
        <v>285</v>
      </c>
      <c r="E197" s="205" t="s">
        <v>6642</v>
      </c>
      <c r="F197" s="206" t="s">
        <v>3224</v>
      </c>
      <c r="G197" s="207" t="s">
        <v>373</v>
      </c>
      <c r="H197" s="208">
        <v>1</v>
      </c>
      <c r="I197" s="209"/>
      <c r="J197" s="210">
        <f>ROUND(I197*H197,2)</f>
        <v>0</v>
      </c>
      <c r="K197" s="211"/>
      <c r="L197" s="38"/>
      <c r="M197" s="212" t="s">
        <v>1</v>
      </c>
      <c r="N197" s="213" t="s">
        <v>41</v>
      </c>
      <c r="O197" s="81"/>
      <c r="P197" s="214">
        <f>O197*H197</f>
        <v>0</v>
      </c>
      <c r="Q197" s="214">
        <v>0</v>
      </c>
      <c r="R197" s="214">
        <f>Q197*H197</f>
        <v>0</v>
      </c>
      <c r="S197" s="214">
        <v>0</v>
      </c>
      <c r="T197" s="215">
        <f>S197*H197</f>
        <v>0</v>
      </c>
      <c r="U197" s="37"/>
      <c r="V197" s="37"/>
      <c r="W197" s="37"/>
      <c r="X197" s="37"/>
      <c r="Y197" s="37"/>
      <c r="Z197" s="37"/>
      <c r="AA197" s="37"/>
      <c r="AB197" s="37"/>
      <c r="AC197" s="37"/>
      <c r="AD197" s="37"/>
      <c r="AE197" s="37"/>
      <c r="AR197" s="216" t="s">
        <v>656</v>
      </c>
      <c r="AT197" s="216" t="s">
        <v>285</v>
      </c>
      <c r="AU197" s="216" t="s">
        <v>82</v>
      </c>
      <c r="AY197" s="18" t="s">
        <v>283</v>
      </c>
      <c r="BE197" s="217">
        <f>IF(N197="základná",J197,0)</f>
        <v>0</v>
      </c>
      <c r="BF197" s="217">
        <f>IF(N197="znížená",J197,0)</f>
        <v>0</v>
      </c>
      <c r="BG197" s="217">
        <f>IF(N197="zákl. prenesená",J197,0)</f>
        <v>0</v>
      </c>
      <c r="BH197" s="217">
        <f>IF(N197="zníž. prenesená",J197,0)</f>
        <v>0</v>
      </c>
      <c r="BI197" s="217">
        <f>IF(N197="nulová",J197,0)</f>
        <v>0</v>
      </c>
      <c r="BJ197" s="18" t="s">
        <v>87</v>
      </c>
      <c r="BK197" s="217">
        <f>ROUND(I197*H197,2)</f>
        <v>0</v>
      </c>
      <c r="BL197" s="18" t="s">
        <v>656</v>
      </c>
      <c r="BM197" s="216" t="s">
        <v>6643</v>
      </c>
    </row>
    <row r="198" s="2" customFormat="1" ht="24.15" customHeight="1">
      <c r="A198" s="37"/>
      <c r="B198" s="168"/>
      <c r="C198" s="242" t="s">
        <v>641</v>
      </c>
      <c r="D198" s="242" t="s">
        <v>582</v>
      </c>
      <c r="E198" s="243" t="s">
        <v>3425</v>
      </c>
      <c r="F198" s="244" t="s">
        <v>3426</v>
      </c>
      <c r="G198" s="245" t="s">
        <v>649</v>
      </c>
      <c r="H198" s="246">
        <v>6105</v>
      </c>
      <c r="I198" s="247"/>
      <c r="J198" s="248">
        <f>ROUND(I198*H198,2)</f>
        <v>0</v>
      </c>
      <c r="K198" s="249"/>
      <c r="L198" s="250"/>
      <c r="M198" s="251" t="s">
        <v>1</v>
      </c>
      <c r="N198" s="252" t="s">
        <v>41</v>
      </c>
      <c r="O198" s="81"/>
      <c r="P198" s="214">
        <f>O198*H198</f>
        <v>0</v>
      </c>
      <c r="Q198" s="214">
        <v>0</v>
      </c>
      <c r="R198" s="214">
        <f>Q198*H198</f>
        <v>0</v>
      </c>
      <c r="S198" s="214">
        <v>0</v>
      </c>
      <c r="T198" s="215">
        <f>S198*H198</f>
        <v>0</v>
      </c>
      <c r="U198" s="37"/>
      <c r="V198" s="37"/>
      <c r="W198" s="37"/>
      <c r="X198" s="37"/>
      <c r="Y198" s="37"/>
      <c r="Z198" s="37"/>
      <c r="AA198" s="37"/>
      <c r="AB198" s="37"/>
      <c r="AC198" s="37"/>
      <c r="AD198" s="37"/>
      <c r="AE198" s="37"/>
      <c r="AR198" s="216" t="s">
        <v>1399</v>
      </c>
      <c r="AT198" s="216" t="s">
        <v>582</v>
      </c>
      <c r="AU198" s="216" t="s">
        <v>82</v>
      </c>
      <c r="AY198" s="18" t="s">
        <v>283</v>
      </c>
      <c r="BE198" s="217">
        <f>IF(N198="základná",J198,0)</f>
        <v>0</v>
      </c>
      <c r="BF198" s="217">
        <f>IF(N198="znížená",J198,0)</f>
        <v>0</v>
      </c>
      <c r="BG198" s="217">
        <f>IF(N198="zákl. prenesená",J198,0)</f>
        <v>0</v>
      </c>
      <c r="BH198" s="217">
        <f>IF(N198="zníž. prenesená",J198,0)</f>
        <v>0</v>
      </c>
      <c r="BI198" s="217">
        <f>IF(N198="nulová",J198,0)</f>
        <v>0</v>
      </c>
      <c r="BJ198" s="18" t="s">
        <v>87</v>
      </c>
      <c r="BK198" s="217">
        <f>ROUND(I198*H198,2)</f>
        <v>0</v>
      </c>
      <c r="BL198" s="18" t="s">
        <v>656</v>
      </c>
      <c r="BM198" s="216" t="s">
        <v>6644</v>
      </c>
    </row>
    <row r="199" s="2" customFormat="1" ht="16.5" customHeight="1">
      <c r="A199" s="37"/>
      <c r="B199" s="168"/>
      <c r="C199" s="204" t="s">
        <v>646</v>
      </c>
      <c r="D199" s="204" t="s">
        <v>285</v>
      </c>
      <c r="E199" s="205" t="s">
        <v>3427</v>
      </c>
      <c r="F199" s="206" t="s">
        <v>3224</v>
      </c>
      <c r="G199" s="207" t="s">
        <v>373</v>
      </c>
      <c r="H199" s="208">
        <v>6105</v>
      </c>
      <c r="I199" s="209"/>
      <c r="J199" s="210">
        <f>ROUND(I199*H199,2)</f>
        <v>0</v>
      </c>
      <c r="K199" s="211"/>
      <c r="L199" s="38"/>
      <c r="M199" s="212" t="s">
        <v>1</v>
      </c>
      <c r="N199" s="213" t="s">
        <v>41</v>
      </c>
      <c r="O199" s="81"/>
      <c r="P199" s="214">
        <f>O199*H199</f>
        <v>0</v>
      </c>
      <c r="Q199" s="214">
        <v>0</v>
      </c>
      <c r="R199" s="214">
        <f>Q199*H199</f>
        <v>0</v>
      </c>
      <c r="S199" s="214">
        <v>0</v>
      </c>
      <c r="T199" s="215">
        <f>S199*H199</f>
        <v>0</v>
      </c>
      <c r="U199" s="37"/>
      <c r="V199" s="37"/>
      <c r="W199" s="37"/>
      <c r="X199" s="37"/>
      <c r="Y199" s="37"/>
      <c r="Z199" s="37"/>
      <c r="AA199" s="37"/>
      <c r="AB199" s="37"/>
      <c r="AC199" s="37"/>
      <c r="AD199" s="37"/>
      <c r="AE199" s="37"/>
      <c r="AR199" s="216" t="s">
        <v>656</v>
      </c>
      <c r="AT199" s="216" t="s">
        <v>285</v>
      </c>
      <c r="AU199" s="216" t="s">
        <v>82</v>
      </c>
      <c r="AY199" s="18" t="s">
        <v>283</v>
      </c>
      <c r="BE199" s="217">
        <f>IF(N199="základná",J199,0)</f>
        <v>0</v>
      </c>
      <c r="BF199" s="217">
        <f>IF(N199="znížená",J199,0)</f>
        <v>0</v>
      </c>
      <c r="BG199" s="217">
        <f>IF(N199="zákl. prenesená",J199,0)</f>
        <v>0</v>
      </c>
      <c r="BH199" s="217">
        <f>IF(N199="zníž. prenesená",J199,0)</f>
        <v>0</v>
      </c>
      <c r="BI199" s="217">
        <f>IF(N199="nulová",J199,0)</f>
        <v>0</v>
      </c>
      <c r="BJ199" s="18" t="s">
        <v>87</v>
      </c>
      <c r="BK199" s="217">
        <f>ROUND(I199*H199,2)</f>
        <v>0</v>
      </c>
      <c r="BL199" s="18" t="s">
        <v>656</v>
      </c>
      <c r="BM199" s="216" t="s">
        <v>6645</v>
      </c>
    </row>
    <row r="200" s="2" customFormat="1" ht="24.15" customHeight="1">
      <c r="A200" s="37"/>
      <c r="B200" s="168"/>
      <c r="C200" s="242" t="s">
        <v>651</v>
      </c>
      <c r="D200" s="242" t="s">
        <v>582</v>
      </c>
      <c r="E200" s="243" t="s">
        <v>5247</v>
      </c>
      <c r="F200" s="244" t="s">
        <v>5248</v>
      </c>
      <c r="G200" s="245" t="s">
        <v>649</v>
      </c>
      <c r="H200" s="246">
        <v>250</v>
      </c>
      <c r="I200" s="247"/>
      <c r="J200" s="248">
        <f>ROUND(I200*H200,2)</f>
        <v>0</v>
      </c>
      <c r="K200" s="249"/>
      <c r="L200" s="250"/>
      <c r="M200" s="251" t="s">
        <v>1</v>
      </c>
      <c r="N200" s="252" t="s">
        <v>41</v>
      </c>
      <c r="O200" s="81"/>
      <c r="P200" s="214">
        <f>O200*H200</f>
        <v>0</v>
      </c>
      <c r="Q200" s="214">
        <v>0</v>
      </c>
      <c r="R200" s="214">
        <f>Q200*H200</f>
        <v>0</v>
      </c>
      <c r="S200" s="214">
        <v>0</v>
      </c>
      <c r="T200" s="215">
        <f>S200*H200</f>
        <v>0</v>
      </c>
      <c r="U200" s="37"/>
      <c r="V200" s="37"/>
      <c r="W200" s="37"/>
      <c r="X200" s="37"/>
      <c r="Y200" s="37"/>
      <c r="Z200" s="37"/>
      <c r="AA200" s="37"/>
      <c r="AB200" s="37"/>
      <c r="AC200" s="37"/>
      <c r="AD200" s="37"/>
      <c r="AE200" s="37"/>
      <c r="AR200" s="216" t="s">
        <v>1399</v>
      </c>
      <c r="AT200" s="216" t="s">
        <v>582</v>
      </c>
      <c r="AU200" s="216" t="s">
        <v>82</v>
      </c>
      <c r="AY200" s="18" t="s">
        <v>283</v>
      </c>
      <c r="BE200" s="217">
        <f>IF(N200="základná",J200,0)</f>
        <v>0</v>
      </c>
      <c r="BF200" s="217">
        <f>IF(N200="znížená",J200,0)</f>
        <v>0</v>
      </c>
      <c r="BG200" s="217">
        <f>IF(N200="zákl. prenesená",J200,0)</f>
        <v>0</v>
      </c>
      <c r="BH200" s="217">
        <f>IF(N200="zníž. prenesená",J200,0)</f>
        <v>0</v>
      </c>
      <c r="BI200" s="217">
        <f>IF(N200="nulová",J200,0)</f>
        <v>0</v>
      </c>
      <c r="BJ200" s="18" t="s">
        <v>87</v>
      </c>
      <c r="BK200" s="217">
        <f>ROUND(I200*H200,2)</f>
        <v>0</v>
      </c>
      <c r="BL200" s="18" t="s">
        <v>656</v>
      </c>
      <c r="BM200" s="216" t="s">
        <v>6646</v>
      </c>
    </row>
    <row r="201" s="2" customFormat="1" ht="16.5" customHeight="1">
      <c r="A201" s="37"/>
      <c r="B201" s="168"/>
      <c r="C201" s="204" t="s">
        <v>656</v>
      </c>
      <c r="D201" s="204" t="s">
        <v>285</v>
      </c>
      <c r="E201" s="205" t="s">
        <v>3223</v>
      </c>
      <c r="F201" s="206" t="s">
        <v>3224</v>
      </c>
      <c r="G201" s="207" t="s">
        <v>649</v>
      </c>
      <c r="H201" s="208">
        <v>250</v>
      </c>
      <c r="I201" s="209"/>
      <c r="J201" s="210">
        <f>ROUND(I201*H201,2)</f>
        <v>0</v>
      </c>
      <c r="K201" s="211"/>
      <c r="L201" s="38"/>
      <c r="M201" s="212" t="s">
        <v>1</v>
      </c>
      <c r="N201" s="213" t="s">
        <v>41</v>
      </c>
      <c r="O201" s="81"/>
      <c r="P201" s="214">
        <f>O201*H201</f>
        <v>0</v>
      </c>
      <c r="Q201" s="214">
        <v>0</v>
      </c>
      <c r="R201" s="214">
        <f>Q201*H201</f>
        <v>0</v>
      </c>
      <c r="S201" s="214">
        <v>0</v>
      </c>
      <c r="T201" s="215">
        <f>S201*H201</f>
        <v>0</v>
      </c>
      <c r="U201" s="37"/>
      <c r="V201" s="37"/>
      <c r="W201" s="37"/>
      <c r="X201" s="37"/>
      <c r="Y201" s="37"/>
      <c r="Z201" s="37"/>
      <c r="AA201" s="37"/>
      <c r="AB201" s="37"/>
      <c r="AC201" s="37"/>
      <c r="AD201" s="37"/>
      <c r="AE201" s="37"/>
      <c r="AR201" s="216" t="s">
        <v>656</v>
      </c>
      <c r="AT201" s="216" t="s">
        <v>285</v>
      </c>
      <c r="AU201" s="216" t="s">
        <v>82</v>
      </c>
      <c r="AY201" s="18" t="s">
        <v>283</v>
      </c>
      <c r="BE201" s="217">
        <f>IF(N201="základná",J201,0)</f>
        <v>0</v>
      </c>
      <c r="BF201" s="217">
        <f>IF(N201="znížená",J201,0)</f>
        <v>0</v>
      </c>
      <c r="BG201" s="217">
        <f>IF(N201="zákl. prenesená",J201,0)</f>
        <v>0</v>
      </c>
      <c r="BH201" s="217">
        <f>IF(N201="zníž. prenesená",J201,0)</f>
        <v>0</v>
      </c>
      <c r="BI201" s="217">
        <f>IF(N201="nulová",J201,0)</f>
        <v>0</v>
      </c>
      <c r="BJ201" s="18" t="s">
        <v>87</v>
      </c>
      <c r="BK201" s="217">
        <f>ROUND(I201*H201,2)</f>
        <v>0</v>
      </c>
      <c r="BL201" s="18" t="s">
        <v>656</v>
      </c>
      <c r="BM201" s="216" t="s">
        <v>6647</v>
      </c>
    </row>
    <row r="202" s="2" customFormat="1" ht="37.8" customHeight="1">
      <c r="A202" s="37"/>
      <c r="B202" s="168"/>
      <c r="C202" s="242" t="s">
        <v>661</v>
      </c>
      <c r="D202" s="242" t="s">
        <v>582</v>
      </c>
      <c r="E202" s="243" t="s">
        <v>3429</v>
      </c>
      <c r="F202" s="244" t="s">
        <v>3430</v>
      </c>
      <c r="G202" s="245" t="s">
        <v>649</v>
      </c>
      <c r="H202" s="246">
        <v>3876</v>
      </c>
      <c r="I202" s="247"/>
      <c r="J202" s="248">
        <f>ROUND(I202*H202,2)</f>
        <v>0</v>
      </c>
      <c r="K202" s="249"/>
      <c r="L202" s="250"/>
      <c r="M202" s="251" t="s">
        <v>1</v>
      </c>
      <c r="N202" s="252" t="s">
        <v>41</v>
      </c>
      <c r="O202" s="81"/>
      <c r="P202" s="214">
        <f>O202*H202</f>
        <v>0</v>
      </c>
      <c r="Q202" s="214">
        <v>0</v>
      </c>
      <c r="R202" s="214">
        <f>Q202*H202</f>
        <v>0</v>
      </c>
      <c r="S202" s="214">
        <v>0</v>
      </c>
      <c r="T202" s="215">
        <f>S202*H202</f>
        <v>0</v>
      </c>
      <c r="U202" s="37"/>
      <c r="V202" s="37"/>
      <c r="W202" s="37"/>
      <c r="X202" s="37"/>
      <c r="Y202" s="37"/>
      <c r="Z202" s="37"/>
      <c r="AA202" s="37"/>
      <c r="AB202" s="37"/>
      <c r="AC202" s="37"/>
      <c r="AD202" s="37"/>
      <c r="AE202" s="37"/>
      <c r="AR202" s="216" t="s">
        <v>1399</v>
      </c>
      <c r="AT202" s="216" t="s">
        <v>582</v>
      </c>
      <c r="AU202" s="216" t="s">
        <v>82</v>
      </c>
      <c r="AY202" s="18" t="s">
        <v>283</v>
      </c>
      <c r="BE202" s="217">
        <f>IF(N202="základná",J202,0)</f>
        <v>0</v>
      </c>
      <c r="BF202" s="217">
        <f>IF(N202="znížená",J202,0)</f>
        <v>0</v>
      </c>
      <c r="BG202" s="217">
        <f>IF(N202="zákl. prenesená",J202,0)</f>
        <v>0</v>
      </c>
      <c r="BH202" s="217">
        <f>IF(N202="zníž. prenesená",J202,0)</f>
        <v>0</v>
      </c>
      <c r="BI202" s="217">
        <f>IF(N202="nulová",J202,0)</f>
        <v>0</v>
      </c>
      <c r="BJ202" s="18" t="s">
        <v>87</v>
      </c>
      <c r="BK202" s="217">
        <f>ROUND(I202*H202,2)</f>
        <v>0</v>
      </c>
      <c r="BL202" s="18" t="s">
        <v>656</v>
      </c>
      <c r="BM202" s="216" t="s">
        <v>6648</v>
      </c>
    </row>
    <row r="203" s="2" customFormat="1" ht="16.5" customHeight="1">
      <c r="A203" s="37"/>
      <c r="B203" s="168"/>
      <c r="C203" s="204" t="s">
        <v>666</v>
      </c>
      <c r="D203" s="204" t="s">
        <v>285</v>
      </c>
      <c r="E203" s="205" t="s">
        <v>3431</v>
      </c>
      <c r="F203" s="206" t="s">
        <v>3224</v>
      </c>
      <c r="G203" s="207" t="s">
        <v>649</v>
      </c>
      <c r="H203" s="208">
        <v>3876</v>
      </c>
      <c r="I203" s="209"/>
      <c r="J203" s="210">
        <f>ROUND(I203*H203,2)</f>
        <v>0</v>
      </c>
      <c r="K203" s="211"/>
      <c r="L203" s="38"/>
      <c r="M203" s="212" t="s">
        <v>1</v>
      </c>
      <c r="N203" s="213" t="s">
        <v>41</v>
      </c>
      <c r="O203" s="81"/>
      <c r="P203" s="214">
        <f>O203*H203</f>
        <v>0</v>
      </c>
      <c r="Q203" s="214">
        <v>0</v>
      </c>
      <c r="R203" s="214">
        <f>Q203*H203</f>
        <v>0</v>
      </c>
      <c r="S203" s="214">
        <v>0</v>
      </c>
      <c r="T203" s="215">
        <f>S203*H203</f>
        <v>0</v>
      </c>
      <c r="U203" s="37"/>
      <c r="V203" s="37"/>
      <c r="W203" s="37"/>
      <c r="X203" s="37"/>
      <c r="Y203" s="37"/>
      <c r="Z203" s="37"/>
      <c r="AA203" s="37"/>
      <c r="AB203" s="37"/>
      <c r="AC203" s="37"/>
      <c r="AD203" s="37"/>
      <c r="AE203" s="37"/>
      <c r="AR203" s="216" t="s">
        <v>656</v>
      </c>
      <c r="AT203" s="216" t="s">
        <v>285</v>
      </c>
      <c r="AU203" s="216" t="s">
        <v>82</v>
      </c>
      <c r="AY203" s="18" t="s">
        <v>283</v>
      </c>
      <c r="BE203" s="217">
        <f>IF(N203="základná",J203,0)</f>
        <v>0</v>
      </c>
      <c r="BF203" s="217">
        <f>IF(N203="znížená",J203,0)</f>
        <v>0</v>
      </c>
      <c r="BG203" s="217">
        <f>IF(N203="zákl. prenesená",J203,0)</f>
        <v>0</v>
      </c>
      <c r="BH203" s="217">
        <f>IF(N203="zníž. prenesená",J203,0)</f>
        <v>0</v>
      </c>
      <c r="BI203" s="217">
        <f>IF(N203="nulová",J203,0)</f>
        <v>0</v>
      </c>
      <c r="BJ203" s="18" t="s">
        <v>87</v>
      </c>
      <c r="BK203" s="217">
        <f>ROUND(I203*H203,2)</f>
        <v>0</v>
      </c>
      <c r="BL203" s="18" t="s">
        <v>656</v>
      </c>
      <c r="BM203" s="216" t="s">
        <v>6649</v>
      </c>
    </row>
    <row r="204" s="2" customFormat="1" ht="24.15" customHeight="1">
      <c r="A204" s="37"/>
      <c r="B204" s="168"/>
      <c r="C204" s="242" t="s">
        <v>670</v>
      </c>
      <c r="D204" s="242" t="s">
        <v>582</v>
      </c>
      <c r="E204" s="243" t="s">
        <v>3433</v>
      </c>
      <c r="F204" s="244" t="s">
        <v>3434</v>
      </c>
      <c r="G204" s="245" t="s">
        <v>373</v>
      </c>
      <c r="H204" s="246">
        <v>35</v>
      </c>
      <c r="I204" s="247"/>
      <c r="J204" s="248">
        <f>ROUND(I204*H204,2)</f>
        <v>0</v>
      </c>
      <c r="K204" s="249"/>
      <c r="L204" s="250"/>
      <c r="M204" s="251" t="s">
        <v>1</v>
      </c>
      <c r="N204" s="252" t="s">
        <v>41</v>
      </c>
      <c r="O204" s="81"/>
      <c r="P204" s="214">
        <f>O204*H204</f>
        <v>0</v>
      </c>
      <c r="Q204" s="214">
        <v>0</v>
      </c>
      <c r="R204" s="214">
        <f>Q204*H204</f>
        <v>0</v>
      </c>
      <c r="S204" s="214">
        <v>0</v>
      </c>
      <c r="T204" s="215">
        <f>S204*H204</f>
        <v>0</v>
      </c>
      <c r="U204" s="37"/>
      <c r="V204" s="37"/>
      <c r="W204" s="37"/>
      <c r="X204" s="37"/>
      <c r="Y204" s="37"/>
      <c r="Z204" s="37"/>
      <c r="AA204" s="37"/>
      <c r="AB204" s="37"/>
      <c r="AC204" s="37"/>
      <c r="AD204" s="37"/>
      <c r="AE204" s="37"/>
      <c r="AR204" s="216" t="s">
        <v>1399</v>
      </c>
      <c r="AT204" s="216" t="s">
        <v>582</v>
      </c>
      <c r="AU204" s="216" t="s">
        <v>82</v>
      </c>
      <c r="AY204" s="18" t="s">
        <v>283</v>
      </c>
      <c r="BE204" s="217">
        <f>IF(N204="základná",J204,0)</f>
        <v>0</v>
      </c>
      <c r="BF204" s="217">
        <f>IF(N204="znížená",J204,0)</f>
        <v>0</v>
      </c>
      <c r="BG204" s="217">
        <f>IF(N204="zákl. prenesená",J204,0)</f>
        <v>0</v>
      </c>
      <c r="BH204" s="217">
        <f>IF(N204="zníž. prenesená",J204,0)</f>
        <v>0</v>
      </c>
      <c r="BI204" s="217">
        <f>IF(N204="nulová",J204,0)</f>
        <v>0</v>
      </c>
      <c r="BJ204" s="18" t="s">
        <v>87</v>
      </c>
      <c r="BK204" s="217">
        <f>ROUND(I204*H204,2)</f>
        <v>0</v>
      </c>
      <c r="BL204" s="18" t="s">
        <v>656</v>
      </c>
      <c r="BM204" s="216" t="s">
        <v>6650</v>
      </c>
    </row>
    <row r="205" s="2" customFormat="1" ht="24.15" customHeight="1">
      <c r="A205" s="37"/>
      <c r="B205" s="168"/>
      <c r="C205" s="242" t="s">
        <v>674</v>
      </c>
      <c r="D205" s="242" t="s">
        <v>582</v>
      </c>
      <c r="E205" s="243" t="s">
        <v>3435</v>
      </c>
      <c r="F205" s="244" t="s">
        <v>3434</v>
      </c>
      <c r="G205" s="245" t="s">
        <v>373</v>
      </c>
      <c r="H205" s="246">
        <v>42</v>
      </c>
      <c r="I205" s="247"/>
      <c r="J205" s="248">
        <f>ROUND(I205*H205,2)</f>
        <v>0</v>
      </c>
      <c r="K205" s="249"/>
      <c r="L205" s="250"/>
      <c r="M205" s="251" t="s">
        <v>1</v>
      </c>
      <c r="N205" s="252" t="s">
        <v>41</v>
      </c>
      <c r="O205" s="81"/>
      <c r="P205" s="214">
        <f>O205*H205</f>
        <v>0</v>
      </c>
      <c r="Q205" s="214">
        <v>0</v>
      </c>
      <c r="R205" s="214">
        <f>Q205*H205</f>
        <v>0</v>
      </c>
      <c r="S205" s="214">
        <v>0</v>
      </c>
      <c r="T205" s="215">
        <f>S205*H205</f>
        <v>0</v>
      </c>
      <c r="U205" s="37"/>
      <c r="V205" s="37"/>
      <c r="W205" s="37"/>
      <c r="X205" s="37"/>
      <c r="Y205" s="37"/>
      <c r="Z205" s="37"/>
      <c r="AA205" s="37"/>
      <c r="AB205" s="37"/>
      <c r="AC205" s="37"/>
      <c r="AD205" s="37"/>
      <c r="AE205" s="37"/>
      <c r="AR205" s="216" t="s">
        <v>1399</v>
      </c>
      <c r="AT205" s="216" t="s">
        <v>582</v>
      </c>
      <c r="AU205" s="216" t="s">
        <v>82</v>
      </c>
      <c r="AY205" s="18" t="s">
        <v>283</v>
      </c>
      <c r="BE205" s="217">
        <f>IF(N205="základná",J205,0)</f>
        <v>0</v>
      </c>
      <c r="BF205" s="217">
        <f>IF(N205="znížená",J205,0)</f>
        <v>0</v>
      </c>
      <c r="BG205" s="217">
        <f>IF(N205="zákl. prenesená",J205,0)</f>
        <v>0</v>
      </c>
      <c r="BH205" s="217">
        <f>IF(N205="zníž. prenesená",J205,0)</f>
        <v>0</v>
      </c>
      <c r="BI205" s="217">
        <f>IF(N205="nulová",J205,0)</f>
        <v>0</v>
      </c>
      <c r="BJ205" s="18" t="s">
        <v>87</v>
      </c>
      <c r="BK205" s="217">
        <f>ROUND(I205*H205,2)</f>
        <v>0</v>
      </c>
      <c r="BL205" s="18" t="s">
        <v>656</v>
      </c>
      <c r="BM205" s="216" t="s">
        <v>6651</v>
      </c>
    </row>
    <row r="206" s="2" customFormat="1" ht="16.5" customHeight="1">
      <c r="A206" s="37"/>
      <c r="B206" s="168"/>
      <c r="C206" s="242" t="s">
        <v>679</v>
      </c>
      <c r="D206" s="242" t="s">
        <v>582</v>
      </c>
      <c r="E206" s="243" t="s">
        <v>5252</v>
      </c>
      <c r="F206" s="244" t="s">
        <v>5253</v>
      </c>
      <c r="G206" s="245" t="s">
        <v>373</v>
      </c>
      <c r="H206" s="246">
        <v>10</v>
      </c>
      <c r="I206" s="247"/>
      <c r="J206" s="248">
        <f>ROUND(I206*H206,2)</f>
        <v>0</v>
      </c>
      <c r="K206" s="249"/>
      <c r="L206" s="250"/>
      <c r="M206" s="251" t="s">
        <v>1</v>
      </c>
      <c r="N206" s="252" t="s">
        <v>41</v>
      </c>
      <c r="O206" s="81"/>
      <c r="P206" s="214">
        <f>O206*H206</f>
        <v>0</v>
      </c>
      <c r="Q206" s="214">
        <v>0</v>
      </c>
      <c r="R206" s="214">
        <f>Q206*H206</f>
        <v>0</v>
      </c>
      <c r="S206" s="214">
        <v>0</v>
      </c>
      <c r="T206" s="215">
        <f>S206*H206</f>
        <v>0</v>
      </c>
      <c r="U206" s="37"/>
      <c r="V206" s="37"/>
      <c r="W206" s="37"/>
      <c r="X206" s="37"/>
      <c r="Y206" s="37"/>
      <c r="Z206" s="37"/>
      <c r="AA206" s="37"/>
      <c r="AB206" s="37"/>
      <c r="AC206" s="37"/>
      <c r="AD206" s="37"/>
      <c r="AE206" s="37"/>
      <c r="AR206" s="216" t="s">
        <v>1399</v>
      </c>
      <c r="AT206" s="216" t="s">
        <v>582</v>
      </c>
      <c r="AU206" s="216" t="s">
        <v>82</v>
      </c>
      <c r="AY206" s="18" t="s">
        <v>283</v>
      </c>
      <c r="BE206" s="217">
        <f>IF(N206="základná",J206,0)</f>
        <v>0</v>
      </c>
      <c r="BF206" s="217">
        <f>IF(N206="znížená",J206,0)</f>
        <v>0</v>
      </c>
      <c r="BG206" s="217">
        <f>IF(N206="zákl. prenesená",J206,0)</f>
        <v>0</v>
      </c>
      <c r="BH206" s="217">
        <f>IF(N206="zníž. prenesená",J206,0)</f>
        <v>0</v>
      </c>
      <c r="BI206" s="217">
        <f>IF(N206="nulová",J206,0)</f>
        <v>0</v>
      </c>
      <c r="BJ206" s="18" t="s">
        <v>87</v>
      </c>
      <c r="BK206" s="217">
        <f>ROUND(I206*H206,2)</f>
        <v>0</v>
      </c>
      <c r="BL206" s="18" t="s">
        <v>656</v>
      </c>
      <c r="BM206" s="216" t="s">
        <v>6652</v>
      </c>
    </row>
    <row r="207" s="2" customFormat="1" ht="16.5" customHeight="1">
      <c r="A207" s="37"/>
      <c r="B207" s="168"/>
      <c r="C207" s="242" t="s">
        <v>692</v>
      </c>
      <c r="D207" s="242" t="s">
        <v>582</v>
      </c>
      <c r="E207" s="243" t="s">
        <v>3436</v>
      </c>
      <c r="F207" s="244" t="s">
        <v>3437</v>
      </c>
      <c r="G207" s="245" t="s">
        <v>373</v>
      </c>
      <c r="H207" s="246">
        <v>200</v>
      </c>
      <c r="I207" s="247"/>
      <c r="J207" s="248">
        <f>ROUND(I207*H207,2)</f>
        <v>0</v>
      </c>
      <c r="K207" s="249"/>
      <c r="L207" s="250"/>
      <c r="M207" s="251" t="s">
        <v>1</v>
      </c>
      <c r="N207" s="252" t="s">
        <v>41</v>
      </c>
      <c r="O207" s="81"/>
      <c r="P207" s="214">
        <f>O207*H207</f>
        <v>0</v>
      </c>
      <c r="Q207" s="214">
        <v>0</v>
      </c>
      <c r="R207" s="214">
        <f>Q207*H207</f>
        <v>0</v>
      </c>
      <c r="S207" s="214">
        <v>0</v>
      </c>
      <c r="T207" s="215">
        <f>S207*H207</f>
        <v>0</v>
      </c>
      <c r="U207" s="37"/>
      <c r="V207" s="37"/>
      <c r="W207" s="37"/>
      <c r="X207" s="37"/>
      <c r="Y207" s="37"/>
      <c r="Z207" s="37"/>
      <c r="AA207" s="37"/>
      <c r="AB207" s="37"/>
      <c r="AC207" s="37"/>
      <c r="AD207" s="37"/>
      <c r="AE207" s="37"/>
      <c r="AR207" s="216" t="s">
        <v>1399</v>
      </c>
      <c r="AT207" s="216" t="s">
        <v>582</v>
      </c>
      <c r="AU207" s="216" t="s">
        <v>82</v>
      </c>
      <c r="AY207" s="18" t="s">
        <v>283</v>
      </c>
      <c r="BE207" s="217">
        <f>IF(N207="základná",J207,0)</f>
        <v>0</v>
      </c>
      <c r="BF207" s="217">
        <f>IF(N207="znížená",J207,0)</f>
        <v>0</v>
      </c>
      <c r="BG207" s="217">
        <f>IF(N207="zákl. prenesená",J207,0)</f>
        <v>0</v>
      </c>
      <c r="BH207" s="217">
        <f>IF(N207="zníž. prenesená",J207,0)</f>
        <v>0</v>
      </c>
      <c r="BI207" s="217">
        <f>IF(N207="nulová",J207,0)</f>
        <v>0</v>
      </c>
      <c r="BJ207" s="18" t="s">
        <v>87</v>
      </c>
      <c r="BK207" s="217">
        <f>ROUND(I207*H207,2)</f>
        <v>0</v>
      </c>
      <c r="BL207" s="18" t="s">
        <v>656</v>
      </c>
      <c r="BM207" s="216" t="s">
        <v>6653</v>
      </c>
    </row>
    <row r="208" s="2" customFormat="1" ht="16.5" customHeight="1">
      <c r="A208" s="37"/>
      <c r="B208" s="168"/>
      <c r="C208" s="242" t="s">
        <v>697</v>
      </c>
      <c r="D208" s="242" t="s">
        <v>582</v>
      </c>
      <c r="E208" s="243" t="s">
        <v>3273</v>
      </c>
      <c r="F208" s="244" t="s">
        <v>3438</v>
      </c>
      <c r="G208" s="245" t="s">
        <v>373</v>
      </c>
      <c r="H208" s="246">
        <v>200</v>
      </c>
      <c r="I208" s="247"/>
      <c r="J208" s="248">
        <f>ROUND(I208*H208,2)</f>
        <v>0</v>
      </c>
      <c r="K208" s="249"/>
      <c r="L208" s="250"/>
      <c r="M208" s="251" t="s">
        <v>1</v>
      </c>
      <c r="N208" s="252" t="s">
        <v>41</v>
      </c>
      <c r="O208" s="81"/>
      <c r="P208" s="214">
        <f>O208*H208</f>
        <v>0</v>
      </c>
      <c r="Q208" s="214">
        <v>0</v>
      </c>
      <c r="R208" s="214">
        <f>Q208*H208</f>
        <v>0</v>
      </c>
      <c r="S208" s="214">
        <v>0</v>
      </c>
      <c r="T208" s="215">
        <f>S208*H208</f>
        <v>0</v>
      </c>
      <c r="U208" s="37"/>
      <c r="V208" s="37"/>
      <c r="W208" s="37"/>
      <c r="X208" s="37"/>
      <c r="Y208" s="37"/>
      <c r="Z208" s="37"/>
      <c r="AA208" s="37"/>
      <c r="AB208" s="37"/>
      <c r="AC208" s="37"/>
      <c r="AD208" s="37"/>
      <c r="AE208" s="37"/>
      <c r="AR208" s="216" t="s">
        <v>1399</v>
      </c>
      <c r="AT208" s="216" t="s">
        <v>582</v>
      </c>
      <c r="AU208" s="216" t="s">
        <v>82</v>
      </c>
      <c r="AY208" s="18" t="s">
        <v>283</v>
      </c>
      <c r="BE208" s="217">
        <f>IF(N208="základná",J208,0)</f>
        <v>0</v>
      </c>
      <c r="BF208" s="217">
        <f>IF(N208="znížená",J208,0)</f>
        <v>0</v>
      </c>
      <c r="BG208" s="217">
        <f>IF(N208="zákl. prenesená",J208,0)</f>
        <v>0</v>
      </c>
      <c r="BH208" s="217">
        <f>IF(N208="zníž. prenesená",J208,0)</f>
        <v>0</v>
      </c>
      <c r="BI208" s="217">
        <f>IF(N208="nulová",J208,0)</f>
        <v>0</v>
      </c>
      <c r="BJ208" s="18" t="s">
        <v>87</v>
      </c>
      <c r="BK208" s="217">
        <f>ROUND(I208*H208,2)</f>
        <v>0</v>
      </c>
      <c r="BL208" s="18" t="s">
        <v>656</v>
      </c>
      <c r="BM208" s="216" t="s">
        <v>6654</v>
      </c>
    </row>
    <row r="209" s="2" customFormat="1" ht="16.5" customHeight="1">
      <c r="A209" s="37"/>
      <c r="B209" s="168"/>
      <c r="C209" s="204" t="s">
        <v>702</v>
      </c>
      <c r="D209" s="204" t="s">
        <v>285</v>
      </c>
      <c r="E209" s="205" t="s">
        <v>3439</v>
      </c>
      <c r="F209" s="206" t="s">
        <v>3224</v>
      </c>
      <c r="G209" s="207" t="s">
        <v>373</v>
      </c>
      <c r="H209" s="208">
        <v>200</v>
      </c>
      <c r="I209" s="209"/>
      <c r="J209" s="210">
        <f>ROUND(I209*H209,2)</f>
        <v>0</v>
      </c>
      <c r="K209" s="211"/>
      <c r="L209" s="38"/>
      <c r="M209" s="212" t="s">
        <v>1</v>
      </c>
      <c r="N209" s="213" t="s">
        <v>41</v>
      </c>
      <c r="O209" s="81"/>
      <c r="P209" s="214">
        <f>O209*H209</f>
        <v>0</v>
      </c>
      <c r="Q209" s="214">
        <v>0</v>
      </c>
      <c r="R209" s="214">
        <f>Q209*H209</f>
        <v>0</v>
      </c>
      <c r="S209" s="214">
        <v>0</v>
      </c>
      <c r="T209" s="215">
        <f>S209*H209</f>
        <v>0</v>
      </c>
      <c r="U209" s="37"/>
      <c r="V209" s="37"/>
      <c r="W209" s="37"/>
      <c r="X209" s="37"/>
      <c r="Y209" s="37"/>
      <c r="Z209" s="37"/>
      <c r="AA209" s="37"/>
      <c r="AB209" s="37"/>
      <c r="AC209" s="37"/>
      <c r="AD209" s="37"/>
      <c r="AE209" s="37"/>
      <c r="AR209" s="216" t="s">
        <v>656</v>
      </c>
      <c r="AT209" s="216" t="s">
        <v>285</v>
      </c>
      <c r="AU209" s="216" t="s">
        <v>82</v>
      </c>
      <c r="AY209" s="18" t="s">
        <v>283</v>
      </c>
      <c r="BE209" s="217">
        <f>IF(N209="základná",J209,0)</f>
        <v>0</v>
      </c>
      <c r="BF209" s="217">
        <f>IF(N209="znížená",J209,0)</f>
        <v>0</v>
      </c>
      <c r="BG209" s="217">
        <f>IF(N209="zákl. prenesená",J209,0)</f>
        <v>0</v>
      </c>
      <c r="BH209" s="217">
        <f>IF(N209="zníž. prenesená",J209,0)</f>
        <v>0</v>
      </c>
      <c r="BI209" s="217">
        <f>IF(N209="nulová",J209,0)</f>
        <v>0</v>
      </c>
      <c r="BJ209" s="18" t="s">
        <v>87</v>
      </c>
      <c r="BK209" s="217">
        <f>ROUND(I209*H209,2)</f>
        <v>0</v>
      </c>
      <c r="BL209" s="18" t="s">
        <v>656</v>
      </c>
      <c r="BM209" s="216" t="s">
        <v>6655</v>
      </c>
    </row>
    <row r="210" s="2" customFormat="1" ht="16.5" customHeight="1">
      <c r="A210" s="37"/>
      <c r="B210" s="168"/>
      <c r="C210" s="242" t="s">
        <v>719</v>
      </c>
      <c r="D210" s="242" t="s">
        <v>582</v>
      </c>
      <c r="E210" s="243" t="s">
        <v>3441</v>
      </c>
      <c r="F210" s="244" t="s">
        <v>3442</v>
      </c>
      <c r="G210" s="245" t="s">
        <v>649</v>
      </c>
      <c r="H210" s="246">
        <v>680</v>
      </c>
      <c r="I210" s="247"/>
      <c r="J210" s="248">
        <f>ROUND(I210*H210,2)</f>
        <v>0</v>
      </c>
      <c r="K210" s="249"/>
      <c r="L210" s="250"/>
      <c r="M210" s="251" t="s">
        <v>1</v>
      </c>
      <c r="N210" s="252" t="s">
        <v>41</v>
      </c>
      <c r="O210" s="81"/>
      <c r="P210" s="214">
        <f>O210*H210</f>
        <v>0</v>
      </c>
      <c r="Q210" s="214">
        <v>0</v>
      </c>
      <c r="R210" s="214">
        <f>Q210*H210</f>
        <v>0</v>
      </c>
      <c r="S210" s="214">
        <v>0</v>
      </c>
      <c r="T210" s="215">
        <f>S210*H210</f>
        <v>0</v>
      </c>
      <c r="U210" s="37"/>
      <c r="V210" s="37"/>
      <c r="W210" s="37"/>
      <c r="X210" s="37"/>
      <c r="Y210" s="37"/>
      <c r="Z210" s="37"/>
      <c r="AA210" s="37"/>
      <c r="AB210" s="37"/>
      <c r="AC210" s="37"/>
      <c r="AD210" s="37"/>
      <c r="AE210" s="37"/>
      <c r="AR210" s="216" t="s">
        <v>1399</v>
      </c>
      <c r="AT210" s="216" t="s">
        <v>582</v>
      </c>
      <c r="AU210" s="216" t="s">
        <v>82</v>
      </c>
      <c r="AY210" s="18" t="s">
        <v>283</v>
      </c>
      <c r="BE210" s="217">
        <f>IF(N210="základná",J210,0)</f>
        <v>0</v>
      </c>
      <c r="BF210" s="217">
        <f>IF(N210="znížená",J210,0)</f>
        <v>0</v>
      </c>
      <c r="BG210" s="217">
        <f>IF(N210="zákl. prenesená",J210,0)</f>
        <v>0</v>
      </c>
      <c r="BH210" s="217">
        <f>IF(N210="zníž. prenesená",J210,0)</f>
        <v>0</v>
      </c>
      <c r="BI210" s="217">
        <f>IF(N210="nulová",J210,0)</f>
        <v>0</v>
      </c>
      <c r="BJ210" s="18" t="s">
        <v>87</v>
      </c>
      <c r="BK210" s="217">
        <f>ROUND(I210*H210,2)</f>
        <v>0</v>
      </c>
      <c r="BL210" s="18" t="s">
        <v>656</v>
      </c>
      <c r="BM210" s="216" t="s">
        <v>6656</v>
      </c>
    </row>
    <row r="211" s="2" customFormat="1" ht="16.5" customHeight="1">
      <c r="A211" s="37"/>
      <c r="B211" s="168"/>
      <c r="C211" s="204" t="s">
        <v>725</v>
      </c>
      <c r="D211" s="204" t="s">
        <v>285</v>
      </c>
      <c r="E211" s="205" t="s">
        <v>3443</v>
      </c>
      <c r="F211" s="206" t="s">
        <v>3224</v>
      </c>
      <c r="G211" s="207" t="s">
        <v>373</v>
      </c>
      <c r="H211" s="208">
        <v>680</v>
      </c>
      <c r="I211" s="209"/>
      <c r="J211" s="210">
        <f>ROUND(I211*H211,2)</f>
        <v>0</v>
      </c>
      <c r="K211" s="211"/>
      <c r="L211" s="38"/>
      <c r="M211" s="212" t="s">
        <v>1</v>
      </c>
      <c r="N211" s="213" t="s">
        <v>41</v>
      </c>
      <c r="O211" s="81"/>
      <c r="P211" s="214">
        <f>O211*H211</f>
        <v>0</v>
      </c>
      <c r="Q211" s="214">
        <v>0</v>
      </c>
      <c r="R211" s="214">
        <f>Q211*H211</f>
        <v>0</v>
      </c>
      <c r="S211" s="214">
        <v>0</v>
      </c>
      <c r="T211" s="215">
        <f>S211*H211</f>
        <v>0</v>
      </c>
      <c r="U211" s="37"/>
      <c r="V211" s="37"/>
      <c r="W211" s="37"/>
      <c r="X211" s="37"/>
      <c r="Y211" s="37"/>
      <c r="Z211" s="37"/>
      <c r="AA211" s="37"/>
      <c r="AB211" s="37"/>
      <c r="AC211" s="37"/>
      <c r="AD211" s="37"/>
      <c r="AE211" s="37"/>
      <c r="AR211" s="216" t="s">
        <v>656</v>
      </c>
      <c r="AT211" s="216" t="s">
        <v>285</v>
      </c>
      <c r="AU211" s="216" t="s">
        <v>82</v>
      </c>
      <c r="AY211" s="18" t="s">
        <v>283</v>
      </c>
      <c r="BE211" s="217">
        <f>IF(N211="základná",J211,0)</f>
        <v>0</v>
      </c>
      <c r="BF211" s="217">
        <f>IF(N211="znížená",J211,0)</f>
        <v>0</v>
      </c>
      <c r="BG211" s="217">
        <f>IF(N211="zákl. prenesená",J211,0)</f>
        <v>0</v>
      </c>
      <c r="BH211" s="217">
        <f>IF(N211="zníž. prenesená",J211,0)</f>
        <v>0</v>
      </c>
      <c r="BI211" s="217">
        <f>IF(N211="nulová",J211,0)</f>
        <v>0</v>
      </c>
      <c r="BJ211" s="18" t="s">
        <v>87</v>
      </c>
      <c r="BK211" s="217">
        <f>ROUND(I211*H211,2)</f>
        <v>0</v>
      </c>
      <c r="BL211" s="18" t="s">
        <v>656</v>
      </c>
      <c r="BM211" s="216" t="s">
        <v>6657</v>
      </c>
    </row>
    <row r="212" s="2" customFormat="1" ht="16.5" customHeight="1">
      <c r="A212" s="37"/>
      <c r="B212" s="168"/>
      <c r="C212" s="242" t="s">
        <v>734</v>
      </c>
      <c r="D212" s="242" t="s">
        <v>582</v>
      </c>
      <c r="E212" s="243" t="s">
        <v>3283</v>
      </c>
      <c r="F212" s="244" t="s">
        <v>3284</v>
      </c>
      <c r="G212" s="245" t="s">
        <v>649</v>
      </c>
      <c r="H212" s="246">
        <v>680</v>
      </c>
      <c r="I212" s="247"/>
      <c r="J212" s="248">
        <f>ROUND(I212*H212,2)</f>
        <v>0</v>
      </c>
      <c r="K212" s="249"/>
      <c r="L212" s="250"/>
      <c r="M212" s="251" t="s">
        <v>1</v>
      </c>
      <c r="N212" s="252" t="s">
        <v>41</v>
      </c>
      <c r="O212" s="81"/>
      <c r="P212" s="214">
        <f>O212*H212</f>
        <v>0</v>
      </c>
      <c r="Q212" s="214">
        <v>0</v>
      </c>
      <c r="R212" s="214">
        <f>Q212*H212</f>
        <v>0</v>
      </c>
      <c r="S212" s="214">
        <v>0</v>
      </c>
      <c r="T212" s="215">
        <f>S212*H212</f>
        <v>0</v>
      </c>
      <c r="U212" s="37"/>
      <c r="V212" s="37"/>
      <c r="W212" s="37"/>
      <c r="X212" s="37"/>
      <c r="Y212" s="37"/>
      <c r="Z212" s="37"/>
      <c r="AA212" s="37"/>
      <c r="AB212" s="37"/>
      <c r="AC212" s="37"/>
      <c r="AD212" s="37"/>
      <c r="AE212" s="37"/>
      <c r="AR212" s="216" t="s">
        <v>1399</v>
      </c>
      <c r="AT212" s="216" t="s">
        <v>582</v>
      </c>
      <c r="AU212" s="216" t="s">
        <v>82</v>
      </c>
      <c r="AY212" s="18" t="s">
        <v>283</v>
      </c>
      <c r="BE212" s="217">
        <f>IF(N212="základná",J212,0)</f>
        <v>0</v>
      </c>
      <c r="BF212" s="217">
        <f>IF(N212="znížená",J212,0)</f>
        <v>0</v>
      </c>
      <c r="BG212" s="217">
        <f>IF(N212="zákl. prenesená",J212,0)</f>
        <v>0</v>
      </c>
      <c r="BH212" s="217">
        <f>IF(N212="zníž. prenesená",J212,0)</f>
        <v>0</v>
      </c>
      <c r="BI212" s="217">
        <f>IF(N212="nulová",J212,0)</f>
        <v>0</v>
      </c>
      <c r="BJ212" s="18" t="s">
        <v>87</v>
      </c>
      <c r="BK212" s="217">
        <f>ROUND(I212*H212,2)</f>
        <v>0</v>
      </c>
      <c r="BL212" s="18" t="s">
        <v>656</v>
      </c>
      <c r="BM212" s="216" t="s">
        <v>6658</v>
      </c>
    </row>
    <row r="213" s="2" customFormat="1" ht="24.15" customHeight="1">
      <c r="A213" s="37"/>
      <c r="B213" s="168"/>
      <c r="C213" s="242" t="s">
        <v>744</v>
      </c>
      <c r="D213" s="242" t="s">
        <v>582</v>
      </c>
      <c r="E213" s="243" t="s">
        <v>3290</v>
      </c>
      <c r="F213" s="244" t="s">
        <v>3363</v>
      </c>
      <c r="G213" s="245" t="s">
        <v>373</v>
      </c>
      <c r="H213" s="246">
        <v>10</v>
      </c>
      <c r="I213" s="247"/>
      <c r="J213" s="248">
        <f>ROUND(I213*H213,2)</f>
        <v>0</v>
      </c>
      <c r="K213" s="249"/>
      <c r="L213" s="250"/>
      <c r="M213" s="251" t="s">
        <v>1</v>
      </c>
      <c r="N213" s="252" t="s">
        <v>41</v>
      </c>
      <c r="O213" s="81"/>
      <c r="P213" s="214">
        <f>O213*H213</f>
        <v>0</v>
      </c>
      <c r="Q213" s="214">
        <v>0</v>
      </c>
      <c r="R213" s="214">
        <f>Q213*H213</f>
        <v>0</v>
      </c>
      <c r="S213" s="214">
        <v>0</v>
      </c>
      <c r="T213" s="215">
        <f>S213*H213</f>
        <v>0</v>
      </c>
      <c r="U213" s="37"/>
      <c r="V213" s="37"/>
      <c r="W213" s="37"/>
      <c r="X213" s="37"/>
      <c r="Y213" s="37"/>
      <c r="Z213" s="37"/>
      <c r="AA213" s="37"/>
      <c r="AB213" s="37"/>
      <c r="AC213" s="37"/>
      <c r="AD213" s="37"/>
      <c r="AE213" s="37"/>
      <c r="AR213" s="216" t="s">
        <v>1399</v>
      </c>
      <c r="AT213" s="216" t="s">
        <v>582</v>
      </c>
      <c r="AU213" s="216" t="s">
        <v>82</v>
      </c>
      <c r="AY213" s="18" t="s">
        <v>283</v>
      </c>
      <c r="BE213" s="217">
        <f>IF(N213="základná",J213,0)</f>
        <v>0</v>
      </c>
      <c r="BF213" s="217">
        <f>IF(N213="znížená",J213,0)</f>
        <v>0</v>
      </c>
      <c r="BG213" s="217">
        <f>IF(N213="zákl. prenesená",J213,0)</f>
        <v>0</v>
      </c>
      <c r="BH213" s="217">
        <f>IF(N213="zníž. prenesená",J213,0)</f>
        <v>0</v>
      </c>
      <c r="BI213" s="217">
        <f>IF(N213="nulová",J213,0)</f>
        <v>0</v>
      </c>
      <c r="BJ213" s="18" t="s">
        <v>87</v>
      </c>
      <c r="BK213" s="217">
        <f>ROUND(I213*H213,2)</f>
        <v>0</v>
      </c>
      <c r="BL213" s="18" t="s">
        <v>656</v>
      </c>
      <c r="BM213" s="216" t="s">
        <v>6659</v>
      </c>
    </row>
    <row r="214" s="2" customFormat="1" ht="16.5" customHeight="1">
      <c r="A214" s="37"/>
      <c r="B214" s="168"/>
      <c r="C214" s="204" t="s">
        <v>750</v>
      </c>
      <c r="D214" s="204" t="s">
        <v>285</v>
      </c>
      <c r="E214" s="205" t="s">
        <v>3445</v>
      </c>
      <c r="F214" s="206" t="s">
        <v>3224</v>
      </c>
      <c r="G214" s="207" t="s">
        <v>373</v>
      </c>
      <c r="H214" s="208">
        <v>10</v>
      </c>
      <c r="I214" s="209"/>
      <c r="J214" s="210">
        <f>ROUND(I214*H214,2)</f>
        <v>0</v>
      </c>
      <c r="K214" s="211"/>
      <c r="L214" s="38"/>
      <c r="M214" s="212" t="s">
        <v>1</v>
      </c>
      <c r="N214" s="213" t="s">
        <v>41</v>
      </c>
      <c r="O214" s="81"/>
      <c r="P214" s="214">
        <f>O214*H214</f>
        <v>0</v>
      </c>
      <c r="Q214" s="214">
        <v>0</v>
      </c>
      <c r="R214" s="214">
        <f>Q214*H214</f>
        <v>0</v>
      </c>
      <c r="S214" s="214">
        <v>0</v>
      </c>
      <c r="T214" s="215">
        <f>S214*H214</f>
        <v>0</v>
      </c>
      <c r="U214" s="37"/>
      <c r="V214" s="37"/>
      <c r="W214" s="37"/>
      <c r="X214" s="37"/>
      <c r="Y214" s="37"/>
      <c r="Z214" s="37"/>
      <c r="AA214" s="37"/>
      <c r="AB214" s="37"/>
      <c r="AC214" s="37"/>
      <c r="AD214" s="37"/>
      <c r="AE214" s="37"/>
      <c r="AR214" s="216" t="s">
        <v>656</v>
      </c>
      <c r="AT214" s="216" t="s">
        <v>285</v>
      </c>
      <c r="AU214" s="216" t="s">
        <v>82</v>
      </c>
      <c r="AY214" s="18" t="s">
        <v>283</v>
      </c>
      <c r="BE214" s="217">
        <f>IF(N214="základná",J214,0)</f>
        <v>0</v>
      </c>
      <c r="BF214" s="217">
        <f>IF(N214="znížená",J214,0)</f>
        <v>0</v>
      </c>
      <c r="BG214" s="217">
        <f>IF(N214="zákl. prenesená",J214,0)</f>
        <v>0</v>
      </c>
      <c r="BH214" s="217">
        <f>IF(N214="zníž. prenesená",J214,0)</f>
        <v>0</v>
      </c>
      <c r="BI214" s="217">
        <f>IF(N214="nulová",J214,0)</f>
        <v>0</v>
      </c>
      <c r="BJ214" s="18" t="s">
        <v>87</v>
      </c>
      <c r="BK214" s="217">
        <f>ROUND(I214*H214,2)</f>
        <v>0</v>
      </c>
      <c r="BL214" s="18" t="s">
        <v>656</v>
      </c>
      <c r="BM214" s="216" t="s">
        <v>6660</v>
      </c>
    </row>
    <row r="215" s="2" customFormat="1" ht="16.5" customHeight="1">
      <c r="A215" s="37"/>
      <c r="B215" s="168"/>
      <c r="C215" s="242" t="s">
        <v>759</v>
      </c>
      <c r="D215" s="242" t="s">
        <v>582</v>
      </c>
      <c r="E215" s="243" t="s">
        <v>3291</v>
      </c>
      <c r="F215" s="244" t="s">
        <v>3447</v>
      </c>
      <c r="G215" s="245" t="s">
        <v>373</v>
      </c>
      <c r="H215" s="246">
        <v>125</v>
      </c>
      <c r="I215" s="247"/>
      <c r="J215" s="248">
        <f>ROUND(I215*H215,2)</f>
        <v>0</v>
      </c>
      <c r="K215" s="249"/>
      <c r="L215" s="250"/>
      <c r="M215" s="251" t="s">
        <v>1</v>
      </c>
      <c r="N215" s="252" t="s">
        <v>41</v>
      </c>
      <c r="O215" s="81"/>
      <c r="P215" s="214">
        <f>O215*H215</f>
        <v>0</v>
      </c>
      <c r="Q215" s="214">
        <v>0</v>
      </c>
      <c r="R215" s="214">
        <f>Q215*H215</f>
        <v>0</v>
      </c>
      <c r="S215" s="214">
        <v>0</v>
      </c>
      <c r="T215" s="215">
        <f>S215*H215</f>
        <v>0</v>
      </c>
      <c r="U215" s="37"/>
      <c r="V215" s="37"/>
      <c r="W215" s="37"/>
      <c r="X215" s="37"/>
      <c r="Y215" s="37"/>
      <c r="Z215" s="37"/>
      <c r="AA215" s="37"/>
      <c r="AB215" s="37"/>
      <c r="AC215" s="37"/>
      <c r="AD215" s="37"/>
      <c r="AE215" s="37"/>
      <c r="AR215" s="216" t="s">
        <v>1399</v>
      </c>
      <c r="AT215" s="216" t="s">
        <v>582</v>
      </c>
      <c r="AU215" s="216" t="s">
        <v>82</v>
      </c>
      <c r="AY215" s="18" t="s">
        <v>283</v>
      </c>
      <c r="BE215" s="217">
        <f>IF(N215="základná",J215,0)</f>
        <v>0</v>
      </c>
      <c r="BF215" s="217">
        <f>IF(N215="znížená",J215,0)</f>
        <v>0</v>
      </c>
      <c r="BG215" s="217">
        <f>IF(N215="zákl. prenesená",J215,0)</f>
        <v>0</v>
      </c>
      <c r="BH215" s="217">
        <f>IF(N215="zníž. prenesená",J215,0)</f>
        <v>0</v>
      </c>
      <c r="BI215" s="217">
        <f>IF(N215="nulová",J215,0)</f>
        <v>0</v>
      </c>
      <c r="BJ215" s="18" t="s">
        <v>87</v>
      </c>
      <c r="BK215" s="217">
        <f>ROUND(I215*H215,2)</f>
        <v>0</v>
      </c>
      <c r="BL215" s="18" t="s">
        <v>656</v>
      </c>
      <c r="BM215" s="216" t="s">
        <v>6661</v>
      </c>
    </row>
    <row r="216" s="2" customFormat="1" ht="16.5" customHeight="1">
      <c r="A216" s="37"/>
      <c r="B216" s="168"/>
      <c r="C216" s="242" t="s">
        <v>769</v>
      </c>
      <c r="D216" s="242" t="s">
        <v>582</v>
      </c>
      <c r="E216" s="243" t="s">
        <v>5255</v>
      </c>
      <c r="F216" s="244" t="s">
        <v>5256</v>
      </c>
      <c r="G216" s="245" t="s">
        <v>5257</v>
      </c>
      <c r="H216" s="246">
        <v>6</v>
      </c>
      <c r="I216" s="247"/>
      <c r="J216" s="248">
        <f>ROUND(I216*H216,2)</f>
        <v>0</v>
      </c>
      <c r="K216" s="249"/>
      <c r="L216" s="250"/>
      <c r="M216" s="251" t="s">
        <v>1</v>
      </c>
      <c r="N216" s="252" t="s">
        <v>41</v>
      </c>
      <c r="O216" s="81"/>
      <c r="P216" s="214">
        <f>O216*H216</f>
        <v>0</v>
      </c>
      <c r="Q216" s="214">
        <v>0</v>
      </c>
      <c r="R216" s="214">
        <f>Q216*H216</f>
        <v>0</v>
      </c>
      <c r="S216" s="214">
        <v>0</v>
      </c>
      <c r="T216" s="215">
        <f>S216*H216</f>
        <v>0</v>
      </c>
      <c r="U216" s="37"/>
      <c r="V216" s="37"/>
      <c r="W216" s="37"/>
      <c r="X216" s="37"/>
      <c r="Y216" s="37"/>
      <c r="Z216" s="37"/>
      <c r="AA216" s="37"/>
      <c r="AB216" s="37"/>
      <c r="AC216" s="37"/>
      <c r="AD216" s="37"/>
      <c r="AE216" s="37"/>
      <c r="AR216" s="216" t="s">
        <v>1399</v>
      </c>
      <c r="AT216" s="216" t="s">
        <v>582</v>
      </c>
      <c r="AU216" s="216" t="s">
        <v>82</v>
      </c>
      <c r="AY216" s="18" t="s">
        <v>283</v>
      </c>
      <c r="BE216" s="217">
        <f>IF(N216="základná",J216,0)</f>
        <v>0</v>
      </c>
      <c r="BF216" s="217">
        <f>IF(N216="znížená",J216,0)</f>
        <v>0</v>
      </c>
      <c r="BG216" s="217">
        <f>IF(N216="zákl. prenesená",J216,0)</f>
        <v>0</v>
      </c>
      <c r="BH216" s="217">
        <f>IF(N216="zníž. prenesená",J216,0)</f>
        <v>0</v>
      </c>
      <c r="BI216" s="217">
        <f>IF(N216="nulová",J216,0)</f>
        <v>0</v>
      </c>
      <c r="BJ216" s="18" t="s">
        <v>87</v>
      </c>
      <c r="BK216" s="217">
        <f>ROUND(I216*H216,2)</f>
        <v>0</v>
      </c>
      <c r="BL216" s="18" t="s">
        <v>656</v>
      </c>
      <c r="BM216" s="216" t="s">
        <v>6662</v>
      </c>
    </row>
    <row r="217" s="2" customFormat="1" ht="16.5" customHeight="1">
      <c r="A217" s="37"/>
      <c r="B217" s="168"/>
      <c r="C217" s="242" t="s">
        <v>774</v>
      </c>
      <c r="D217" s="242" t="s">
        <v>582</v>
      </c>
      <c r="E217" s="243" t="s">
        <v>3293</v>
      </c>
      <c r="F217" s="244" t="s">
        <v>3294</v>
      </c>
      <c r="G217" s="245" t="s">
        <v>373</v>
      </c>
      <c r="H217" s="246">
        <v>131</v>
      </c>
      <c r="I217" s="247"/>
      <c r="J217" s="248">
        <f>ROUND(I217*H217,2)</f>
        <v>0</v>
      </c>
      <c r="K217" s="249"/>
      <c r="L217" s="250"/>
      <c r="M217" s="251" t="s">
        <v>1</v>
      </c>
      <c r="N217" s="252" t="s">
        <v>41</v>
      </c>
      <c r="O217" s="81"/>
      <c r="P217" s="214">
        <f>O217*H217</f>
        <v>0</v>
      </c>
      <c r="Q217" s="214">
        <v>0</v>
      </c>
      <c r="R217" s="214">
        <f>Q217*H217</f>
        <v>0</v>
      </c>
      <c r="S217" s="214">
        <v>0</v>
      </c>
      <c r="T217" s="215">
        <f>S217*H217</f>
        <v>0</v>
      </c>
      <c r="U217" s="37"/>
      <c r="V217" s="37"/>
      <c r="W217" s="37"/>
      <c r="X217" s="37"/>
      <c r="Y217" s="37"/>
      <c r="Z217" s="37"/>
      <c r="AA217" s="37"/>
      <c r="AB217" s="37"/>
      <c r="AC217" s="37"/>
      <c r="AD217" s="37"/>
      <c r="AE217" s="37"/>
      <c r="AR217" s="216" t="s">
        <v>1399</v>
      </c>
      <c r="AT217" s="216" t="s">
        <v>582</v>
      </c>
      <c r="AU217" s="216" t="s">
        <v>82</v>
      </c>
      <c r="AY217" s="18" t="s">
        <v>283</v>
      </c>
      <c r="BE217" s="217">
        <f>IF(N217="základná",J217,0)</f>
        <v>0</v>
      </c>
      <c r="BF217" s="217">
        <f>IF(N217="znížená",J217,0)</f>
        <v>0</v>
      </c>
      <c r="BG217" s="217">
        <f>IF(N217="zákl. prenesená",J217,0)</f>
        <v>0</v>
      </c>
      <c r="BH217" s="217">
        <f>IF(N217="zníž. prenesená",J217,0)</f>
        <v>0</v>
      </c>
      <c r="BI217" s="217">
        <f>IF(N217="nulová",J217,0)</f>
        <v>0</v>
      </c>
      <c r="BJ217" s="18" t="s">
        <v>87</v>
      </c>
      <c r="BK217" s="217">
        <f>ROUND(I217*H217,2)</f>
        <v>0</v>
      </c>
      <c r="BL217" s="18" t="s">
        <v>656</v>
      </c>
      <c r="BM217" s="216" t="s">
        <v>6663</v>
      </c>
    </row>
    <row r="218" s="2" customFormat="1" ht="16.5" customHeight="1">
      <c r="A218" s="37"/>
      <c r="B218" s="168"/>
      <c r="C218" s="242" t="s">
        <v>779</v>
      </c>
      <c r="D218" s="242" t="s">
        <v>582</v>
      </c>
      <c r="E218" s="243" t="s">
        <v>3448</v>
      </c>
      <c r="F218" s="244" t="s">
        <v>3298</v>
      </c>
      <c r="G218" s="245" t="s">
        <v>373</v>
      </c>
      <c r="H218" s="246">
        <v>125</v>
      </c>
      <c r="I218" s="247"/>
      <c r="J218" s="248">
        <f>ROUND(I218*H218,2)</f>
        <v>0</v>
      </c>
      <c r="K218" s="249"/>
      <c r="L218" s="250"/>
      <c r="M218" s="251" t="s">
        <v>1</v>
      </c>
      <c r="N218" s="252" t="s">
        <v>41</v>
      </c>
      <c r="O218" s="81"/>
      <c r="P218" s="214">
        <f>O218*H218</f>
        <v>0</v>
      </c>
      <c r="Q218" s="214">
        <v>0</v>
      </c>
      <c r="R218" s="214">
        <f>Q218*H218</f>
        <v>0</v>
      </c>
      <c r="S218" s="214">
        <v>0</v>
      </c>
      <c r="T218" s="215">
        <f>S218*H218</f>
        <v>0</v>
      </c>
      <c r="U218" s="37"/>
      <c r="V218" s="37"/>
      <c r="W218" s="37"/>
      <c r="X218" s="37"/>
      <c r="Y218" s="37"/>
      <c r="Z218" s="37"/>
      <c r="AA218" s="37"/>
      <c r="AB218" s="37"/>
      <c r="AC218" s="37"/>
      <c r="AD218" s="37"/>
      <c r="AE218" s="37"/>
      <c r="AR218" s="216" t="s">
        <v>1399</v>
      </c>
      <c r="AT218" s="216" t="s">
        <v>582</v>
      </c>
      <c r="AU218" s="216" t="s">
        <v>82</v>
      </c>
      <c r="AY218" s="18" t="s">
        <v>283</v>
      </c>
      <c r="BE218" s="217">
        <f>IF(N218="základná",J218,0)</f>
        <v>0</v>
      </c>
      <c r="BF218" s="217">
        <f>IF(N218="znížená",J218,0)</f>
        <v>0</v>
      </c>
      <c r="BG218" s="217">
        <f>IF(N218="zákl. prenesená",J218,0)</f>
        <v>0</v>
      </c>
      <c r="BH218" s="217">
        <f>IF(N218="zníž. prenesená",J218,0)</f>
        <v>0</v>
      </c>
      <c r="BI218" s="217">
        <f>IF(N218="nulová",J218,0)</f>
        <v>0</v>
      </c>
      <c r="BJ218" s="18" t="s">
        <v>87</v>
      </c>
      <c r="BK218" s="217">
        <f>ROUND(I218*H218,2)</f>
        <v>0</v>
      </c>
      <c r="BL218" s="18" t="s">
        <v>656</v>
      </c>
      <c r="BM218" s="216" t="s">
        <v>6664</v>
      </c>
    </row>
    <row r="219" s="2" customFormat="1" ht="16.5" customHeight="1">
      <c r="A219" s="37"/>
      <c r="B219" s="168"/>
      <c r="C219" s="242" t="s">
        <v>788</v>
      </c>
      <c r="D219" s="242" t="s">
        <v>582</v>
      </c>
      <c r="E219" s="243" t="s">
        <v>5260</v>
      </c>
      <c r="F219" s="244" t="s">
        <v>5261</v>
      </c>
      <c r="G219" s="245" t="s">
        <v>373</v>
      </c>
      <c r="H219" s="246">
        <v>2</v>
      </c>
      <c r="I219" s="247"/>
      <c r="J219" s="248">
        <f>ROUND(I219*H219,2)</f>
        <v>0</v>
      </c>
      <c r="K219" s="249"/>
      <c r="L219" s="250"/>
      <c r="M219" s="251" t="s">
        <v>1</v>
      </c>
      <c r="N219" s="252" t="s">
        <v>41</v>
      </c>
      <c r="O219" s="81"/>
      <c r="P219" s="214">
        <f>O219*H219</f>
        <v>0</v>
      </c>
      <c r="Q219" s="214">
        <v>0</v>
      </c>
      <c r="R219" s="214">
        <f>Q219*H219</f>
        <v>0</v>
      </c>
      <c r="S219" s="214">
        <v>0</v>
      </c>
      <c r="T219" s="215">
        <f>S219*H219</f>
        <v>0</v>
      </c>
      <c r="U219" s="37"/>
      <c r="V219" s="37"/>
      <c r="W219" s="37"/>
      <c r="X219" s="37"/>
      <c r="Y219" s="37"/>
      <c r="Z219" s="37"/>
      <c r="AA219" s="37"/>
      <c r="AB219" s="37"/>
      <c r="AC219" s="37"/>
      <c r="AD219" s="37"/>
      <c r="AE219" s="37"/>
      <c r="AR219" s="216" t="s">
        <v>1399</v>
      </c>
      <c r="AT219" s="216" t="s">
        <v>582</v>
      </c>
      <c r="AU219" s="216" t="s">
        <v>82</v>
      </c>
      <c r="AY219" s="18" t="s">
        <v>283</v>
      </c>
      <c r="BE219" s="217">
        <f>IF(N219="základná",J219,0)</f>
        <v>0</v>
      </c>
      <c r="BF219" s="217">
        <f>IF(N219="znížená",J219,0)</f>
        <v>0</v>
      </c>
      <c r="BG219" s="217">
        <f>IF(N219="zákl. prenesená",J219,0)</f>
        <v>0</v>
      </c>
      <c r="BH219" s="217">
        <f>IF(N219="zníž. prenesená",J219,0)</f>
        <v>0</v>
      </c>
      <c r="BI219" s="217">
        <f>IF(N219="nulová",J219,0)</f>
        <v>0</v>
      </c>
      <c r="BJ219" s="18" t="s">
        <v>87</v>
      </c>
      <c r="BK219" s="217">
        <f>ROUND(I219*H219,2)</f>
        <v>0</v>
      </c>
      <c r="BL219" s="18" t="s">
        <v>656</v>
      </c>
      <c r="BM219" s="216" t="s">
        <v>6665</v>
      </c>
    </row>
    <row r="220" s="2" customFormat="1" ht="16.5" customHeight="1">
      <c r="A220" s="37"/>
      <c r="B220" s="168"/>
      <c r="C220" s="242" t="s">
        <v>798</v>
      </c>
      <c r="D220" s="242" t="s">
        <v>582</v>
      </c>
      <c r="E220" s="243" t="s">
        <v>3449</v>
      </c>
      <c r="F220" s="244" t="s">
        <v>3270</v>
      </c>
      <c r="G220" s="245" t="s">
        <v>649</v>
      </c>
      <c r="H220" s="246">
        <v>3876</v>
      </c>
      <c r="I220" s="247"/>
      <c r="J220" s="248">
        <f>ROUND(I220*H220,2)</f>
        <v>0</v>
      </c>
      <c r="K220" s="249"/>
      <c r="L220" s="250"/>
      <c r="M220" s="251" t="s">
        <v>1</v>
      </c>
      <c r="N220" s="252" t="s">
        <v>41</v>
      </c>
      <c r="O220" s="81"/>
      <c r="P220" s="214">
        <f>O220*H220</f>
        <v>0</v>
      </c>
      <c r="Q220" s="214">
        <v>0</v>
      </c>
      <c r="R220" s="214">
        <f>Q220*H220</f>
        <v>0</v>
      </c>
      <c r="S220" s="214">
        <v>0</v>
      </c>
      <c r="T220" s="215">
        <f>S220*H220</f>
        <v>0</v>
      </c>
      <c r="U220" s="37"/>
      <c r="V220" s="37"/>
      <c r="W220" s="37"/>
      <c r="X220" s="37"/>
      <c r="Y220" s="37"/>
      <c r="Z220" s="37"/>
      <c r="AA220" s="37"/>
      <c r="AB220" s="37"/>
      <c r="AC220" s="37"/>
      <c r="AD220" s="37"/>
      <c r="AE220" s="37"/>
      <c r="AR220" s="216" t="s">
        <v>1399</v>
      </c>
      <c r="AT220" s="216" t="s">
        <v>582</v>
      </c>
      <c r="AU220" s="216" t="s">
        <v>82</v>
      </c>
      <c r="AY220" s="18" t="s">
        <v>283</v>
      </c>
      <c r="BE220" s="217">
        <f>IF(N220="základná",J220,0)</f>
        <v>0</v>
      </c>
      <c r="BF220" s="217">
        <f>IF(N220="znížená",J220,0)</f>
        <v>0</v>
      </c>
      <c r="BG220" s="217">
        <f>IF(N220="zákl. prenesená",J220,0)</f>
        <v>0</v>
      </c>
      <c r="BH220" s="217">
        <f>IF(N220="zníž. prenesená",J220,0)</f>
        <v>0</v>
      </c>
      <c r="BI220" s="217">
        <f>IF(N220="nulová",J220,0)</f>
        <v>0</v>
      </c>
      <c r="BJ220" s="18" t="s">
        <v>87</v>
      </c>
      <c r="BK220" s="217">
        <f>ROUND(I220*H220,2)</f>
        <v>0</v>
      </c>
      <c r="BL220" s="18" t="s">
        <v>656</v>
      </c>
      <c r="BM220" s="216" t="s">
        <v>6666</v>
      </c>
    </row>
    <row r="221" s="2" customFormat="1" ht="16.5" customHeight="1">
      <c r="A221" s="37"/>
      <c r="B221" s="168"/>
      <c r="C221" s="242" t="s">
        <v>803</v>
      </c>
      <c r="D221" s="242" t="s">
        <v>582</v>
      </c>
      <c r="E221" s="243" t="s">
        <v>3285</v>
      </c>
      <c r="F221" s="244" t="s">
        <v>3286</v>
      </c>
      <c r="G221" s="245" t="s">
        <v>373</v>
      </c>
      <c r="H221" s="246">
        <v>310</v>
      </c>
      <c r="I221" s="247"/>
      <c r="J221" s="248">
        <f>ROUND(I221*H221,2)</f>
        <v>0</v>
      </c>
      <c r="K221" s="249"/>
      <c r="L221" s="250"/>
      <c r="M221" s="251" t="s">
        <v>1</v>
      </c>
      <c r="N221" s="252" t="s">
        <v>41</v>
      </c>
      <c r="O221" s="81"/>
      <c r="P221" s="214">
        <f>O221*H221</f>
        <v>0</v>
      </c>
      <c r="Q221" s="214">
        <v>0</v>
      </c>
      <c r="R221" s="214">
        <f>Q221*H221</f>
        <v>0</v>
      </c>
      <c r="S221" s="214">
        <v>0</v>
      </c>
      <c r="T221" s="215">
        <f>S221*H221</f>
        <v>0</v>
      </c>
      <c r="U221" s="37"/>
      <c r="V221" s="37"/>
      <c r="W221" s="37"/>
      <c r="X221" s="37"/>
      <c r="Y221" s="37"/>
      <c r="Z221" s="37"/>
      <c r="AA221" s="37"/>
      <c r="AB221" s="37"/>
      <c r="AC221" s="37"/>
      <c r="AD221" s="37"/>
      <c r="AE221" s="37"/>
      <c r="AR221" s="216" t="s">
        <v>1399</v>
      </c>
      <c r="AT221" s="216" t="s">
        <v>582</v>
      </c>
      <c r="AU221" s="216" t="s">
        <v>82</v>
      </c>
      <c r="AY221" s="18" t="s">
        <v>283</v>
      </c>
      <c r="BE221" s="217">
        <f>IF(N221="základná",J221,0)</f>
        <v>0</v>
      </c>
      <c r="BF221" s="217">
        <f>IF(N221="znížená",J221,0)</f>
        <v>0</v>
      </c>
      <c r="BG221" s="217">
        <f>IF(N221="zákl. prenesená",J221,0)</f>
        <v>0</v>
      </c>
      <c r="BH221" s="217">
        <f>IF(N221="zníž. prenesená",J221,0)</f>
        <v>0</v>
      </c>
      <c r="BI221" s="217">
        <f>IF(N221="nulová",J221,0)</f>
        <v>0</v>
      </c>
      <c r="BJ221" s="18" t="s">
        <v>87</v>
      </c>
      <c r="BK221" s="217">
        <f>ROUND(I221*H221,2)</f>
        <v>0</v>
      </c>
      <c r="BL221" s="18" t="s">
        <v>656</v>
      </c>
      <c r="BM221" s="216" t="s">
        <v>6667</v>
      </c>
    </row>
    <row r="222" s="2" customFormat="1" ht="16.5" customHeight="1">
      <c r="A222" s="37"/>
      <c r="B222" s="168"/>
      <c r="C222" s="242" t="s">
        <v>807</v>
      </c>
      <c r="D222" s="242" t="s">
        <v>582</v>
      </c>
      <c r="E222" s="243" t="s">
        <v>3450</v>
      </c>
      <c r="F222" s="244" t="s">
        <v>3304</v>
      </c>
      <c r="G222" s="245" t="s">
        <v>373</v>
      </c>
      <c r="H222" s="246">
        <v>1</v>
      </c>
      <c r="I222" s="247"/>
      <c r="J222" s="248">
        <f>ROUND(I222*H222,2)</f>
        <v>0</v>
      </c>
      <c r="K222" s="249"/>
      <c r="L222" s="250"/>
      <c r="M222" s="251" t="s">
        <v>1</v>
      </c>
      <c r="N222" s="252" t="s">
        <v>41</v>
      </c>
      <c r="O222" s="81"/>
      <c r="P222" s="214">
        <f>O222*H222</f>
        <v>0</v>
      </c>
      <c r="Q222" s="214">
        <v>0</v>
      </c>
      <c r="R222" s="214">
        <f>Q222*H222</f>
        <v>0</v>
      </c>
      <c r="S222" s="214">
        <v>0</v>
      </c>
      <c r="T222" s="215">
        <f>S222*H222</f>
        <v>0</v>
      </c>
      <c r="U222" s="37"/>
      <c r="V222" s="37"/>
      <c r="W222" s="37"/>
      <c r="X222" s="37"/>
      <c r="Y222" s="37"/>
      <c r="Z222" s="37"/>
      <c r="AA222" s="37"/>
      <c r="AB222" s="37"/>
      <c r="AC222" s="37"/>
      <c r="AD222" s="37"/>
      <c r="AE222" s="37"/>
      <c r="AR222" s="216" t="s">
        <v>1399</v>
      </c>
      <c r="AT222" s="216" t="s">
        <v>582</v>
      </c>
      <c r="AU222" s="216" t="s">
        <v>82</v>
      </c>
      <c r="AY222" s="18" t="s">
        <v>283</v>
      </c>
      <c r="BE222" s="217">
        <f>IF(N222="základná",J222,0)</f>
        <v>0</v>
      </c>
      <c r="BF222" s="217">
        <f>IF(N222="znížená",J222,0)</f>
        <v>0</v>
      </c>
      <c r="BG222" s="217">
        <f>IF(N222="zákl. prenesená",J222,0)</f>
        <v>0</v>
      </c>
      <c r="BH222" s="217">
        <f>IF(N222="zníž. prenesená",J222,0)</f>
        <v>0</v>
      </c>
      <c r="BI222" s="217">
        <f>IF(N222="nulová",J222,0)</f>
        <v>0</v>
      </c>
      <c r="BJ222" s="18" t="s">
        <v>87</v>
      </c>
      <c r="BK222" s="217">
        <f>ROUND(I222*H222,2)</f>
        <v>0</v>
      </c>
      <c r="BL222" s="18" t="s">
        <v>656</v>
      </c>
      <c r="BM222" s="216" t="s">
        <v>6668</v>
      </c>
    </row>
    <row r="223" s="2" customFormat="1" ht="24.15" customHeight="1">
      <c r="A223" s="37"/>
      <c r="B223" s="168"/>
      <c r="C223" s="242" t="s">
        <v>811</v>
      </c>
      <c r="D223" s="242" t="s">
        <v>582</v>
      </c>
      <c r="E223" s="243" t="s">
        <v>3451</v>
      </c>
      <c r="F223" s="244" t="s">
        <v>3306</v>
      </c>
      <c r="G223" s="245" t="s">
        <v>979</v>
      </c>
      <c r="H223" s="263"/>
      <c r="I223" s="247"/>
      <c r="J223" s="248">
        <f>ROUND(I223*H223,2)</f>
        <v>0</v>
      </c>
      <c r="K223" s="249"/>
      <c r="L223" s="250"/>
      <c r="M223" s="251" t="s">
        <v>1</v>
      </c>
      <c r="N223" s="252" t="s">
        <v>41</v>
      </c>
      <c r="O223" s="81"/>
      <c r="P223" s="214">
        <f>O223*H223</f>
        <v>0</v>
      </c>
      <c r="Q223" s="214">
        <v>0</v>
      </c>
      <c r="R223" s="214">
        <f>Q223*H223</f>
        <v>0</v>
      </c>
      <c r="S223" s="214">
        <v>0</v>
      </c>
      <c r="T223" s="215">
        <f>S223*H223</f>
        <v>0</v>
      </c>
      <c r="U223" s="37"/>
      <c r="V223" s="37"/>
      <c r="W223" s="37"/>
      <c r="X223" s="37"/>
      <c r="Y223" s="37"/>
      <c r="Z223" s="37"/>
      <c r="AA223" s="37"/>
      <c r="AB223" s="37"/>
      <c r="AC223" s="37"/>
      <c r="AD223" s="37"/>
      <c r="AE223" s="37"/>
      <c r="AR223" s="216" t="s">
        <v>1399</v>
      </c>
      <c r="AT223" s="216" t="s">
        <v>582</v>
      </c>
      <c r="AU223" s="216" t="s">
        <v>82</v>
      </c>
      <c r="AY223" s="18" t="s">
        <v>283</v>
      </c>
      <c r="BE223" s="217">
        <f>IF(N223="základná",J223,0)</f>
        <v>0</v>
      </c>
      <c r="BF223" s="217">
        <f>IF(N223="znížená",J223,0)</f>
        <v>0</v>
      </c>
      <c r="BG223" s="217">
        <f>IF(N223="zákl. prenesená",J223,0)</f>
        <v>0</v>
      </c>
      <c r="BH223" s="217">
        <f>IF(N223="zníž. prenesená",J223,0)</f>
        <v>0</v>
      </c>
      <c r="BI223" s="217">
        <f>IF(N223="nulová",J223,0)</f>
        <v>0</v>
      </c>
      <c r="BJ223" s="18" t="s">
        <v>87</v>
      </c>
      <c r="BK223" s="217">
        <f>ROUND(I223*H223,2)</f>
        <v>0</v>
      </c>
      <c r="BL223" s="18" t="s">
        <v>656</v>
      </c>
      <c r="BM223" s="216" t="s">
        <v>6669</v>
      </c>
    </row>
    <row r="224" s="12" customFormat="1" ht="25.92" customHeight="1">
      <c r="A224" s="12"/>
      <c r="B224" s="191"/>
      <c r="C224" s="12"/>
      <c r="D224" s="192" t="s">
        <v>74</v>
      </c>
      <c r="E224" s="193" t="s">
        <v>2696</v>
      </c>
      <c r="F224" s="193" t="s">
        <v>3307</v>
      </c>
      <c r="G224" s="12"/>
      <c r="H224" s="12"/>
      <c r="I224" s="194"/>
      <c r="J224" s="195">
        <f>BK224</f>
        <v>0</v>
      </c>
      <c r="K224" s="12"/>
      <c r="L224" s="191"/>
      <c r="M224" s="196"/>
      <c r="N224" s="197"/>
      <c r="O224" s="197"/>
      <c r="P224" s="198">
        <f>SUM(P225:P228)</f>
        <v>0</v>
      </c>
      <c r="Q224" s="197"/>
      <c r="R224" s="198">
        <f>SUM(R225:R228)</f>
        <v>0</v>
      </c>
      <c r="S224" s="197"/>
      <c r="T224" s="199">
        <f>SUM(T225:T228)</f>
        <v>0</v>
      </c>
      <c r="U224" s="12"/>
      <c r="V224" s="12"/>
      <c r="W224" s="12"/>
      <c r="X224" s="12"/>
      <c r="Y224" s="12"/>
      <c r="Z224" s="12"/>
      <c r="AA224" s="12"/>
      <c r="AB224" s="12"/>
      <c r="AC224" s="12"/>
      <c r="AD224" s="12"/>
      <c r="AE224" s="12"/>
      <c r="AR224" s="192" t="s">
        <v>289</v>
      </c>
      <c r="AT224" s="200" t="s">
        <v>74</v>
      </c>
      <c r="AU224" s="200" t="s">
        <v>75</v>
      </c>
      <c r="AY224" s="192" t="s">
        <v>283</v>
      </c>
      <c r="BK224" s="201">
        <f>SUM(BK225:BK228)</f>
        <v>0</v>
      </c>
    </row>
    <row r="225" s="2" customFormat="1" ht="24.15" customHeight="1">
      <c r="A225" s="37"/>
      <c r="B225" s="168"/>
      <c r="C225" s="204" t="s">
        <v>816</v>
      </c>
      <c r="D225" s="204" t="s">
        <v>285</v>
      </c>
      <c r="E225" s="205" t="s">
        <v>3319</v>
      </c>
      <c r="F225" s="206" t="s">
        <v>3320</v>
      </c>
      <c r="G225" s="207" t="s">
        <v>3310</v>
      </c>
      <c r="H225" s="208">
        <v>1</v>
      </c>
      <c r="I225" s="209"/>
      <c r="J225" s="210">
        <f>ROUND(I225*H225,2)</f>
        <v>0</v>
      </c>
      <c r="K225" s="211"/>
      <c r="L225" s="38"/>
      <c r="M225" s="212" t="s">
        <v>1</v>
      </c>
      <c r="N225" s="213" t="s">
        <v>41</v>
      </c>
      <c r="O225" s="81"/>
      <c r="P225" s="214">
        <f>O225*H225</f>
        <v>0</v>
      </c>
      <c r="Q225" s="214">
        <v>0</v>
      </c>
      <c r="R225" s="214">
        <f>Q225*H225</f>
        <v>0</v>
      </c>
      <c r="S225" s="214">
        <v>0</v>
      </c>
      <c r="T225" s="215">
        <f>S225*H225</f>
        <v>0</v>
      </c>
      <c r="U225" s="37"/>
      <c r="V225" s="37"/>
      <c r="W225" s="37"/>
      <c r="X225" s="37"/>
      <c r="Y225" s="37"/>
      <c r="Z225" s="37"/>
      <c r="AA225" s="37"/>
      <c r="AB225" s="37"/>
      <c r="AC225" s="37"/>
      <c r="AD225" s="37"/>
      <c r="AE225" s="37"/>
      <c r="AR225" s="216" t="s">
        <v>3311</v>
      </c>
      <c r="AT225" s="216" t="s">
        <v>285</v>
      </c>
      <c r="AU225" s="216" t="s">
        <v>82</v>
      </c>
      <c r="AY225" s="18" t="s">
        <v>283</v>
      </c>
      <c r="BE225" s="217">
        <f>IF(N225="základná",J225,0)</f>
        <v>0</v>
      </c>
      <c r="BF225" s="217">
        <f>IF(N225="znížená",J225,0)</f>
        <v>0</v>
      </c>
      <c r="BG225" s="217">
        <f>IF(N225="zákl. prenesená",J225,0)</f>
        <v>0</v>
      </c>
      <c r="BH225" s="217">
        <f>IF(N225="zníž. prenesená",J225,0)</f>
        <v>0</v>
      </c>
      <c r="BI225" s="217">
        <f>IF(N225="nulová",J225,0)</f>
        <v>0</v>
      </c>
      <c r="BJ225" s="18" t="s">
        <v>87</v>
      </c>
      <c r="BK225" s="217">
        <f>ROUND(I225*H225,2)</f>
        <v>0</v>
      </c>
      <c r="BL225" s="18" t="s">
        <v>3311</v>
      </c>
      <c r="BM225" s="216" t="s">
        <v>6670</v>
      </c>
    </row>
    <row r="226" s="2" customFormat="1" ht="24.15" customHeight="1">
      <c r="A226" s="37"/>
      <c r="B226" s="168"/>
      <c r="C226" s="204" t="s">
        <v>825</v>
      </c>
      <c r="D226" s="204" t="s">
        <v>285</v>
      </c>
      <c r="E226" s="205" t="s">
        <v>3322</v>
      </c>
      <c r="F226" s="206" t="s">
        <v>3323</v>
      </c>
      <c r="G226" s="207" t="s">
        <v>3310</v>
      </c>
      <c r="H226" s="208">
        <v>1</v>
      </c>
      <c r="I226" s="209"/>
      <c r="J226" s="210">
        <f>ROUND(I226*H226,2)</f>
        <v>0</v>
      </c>
      <c r="K226" s="211"/>
      <c r="L226" s="38"/>
      <c r="M226" s="212" t="s">
        <v>1</v>
      </c>
      <c r="N226" s="213" t="s">
        <v>41</v>
      </c>
      <c r="O226" s="81"/>
      <c r="P226" s="214">
        <f>O226*H226</f>
        <v>0</v>
      </c>
      <c r="Q226" s="214">
        <v>0</v>
      </c>
      <c r="R226" s="214">
        <f>Q226*H226</f>
        <v>0</v>
      </c>
      <c r="S226" s="214">
        <v>0</v>
      </c>
      <c r="T226" s="215">
        <f>S226*H226</f>
        <v>0</v>
      </c>
      <c r="U226" s="37"/>
      <c r="V226" s="37"/>
      <c r="W226" s="37"/>
      <c r="X226" s="37"/>
      <c r="Y226" s="37"/>
      <c r="Z226" s="37"/>
      <c r="AA226" s="37"/>
      <c r="AB226" s="37"/>
      <c r="AC226" s="37"/>
      <c r="AD226" s="37"/>
      <c r="AE226" s="37"/>
      <c r="AR226" s="216" t="s">
        <v>3311</v>
      </c>
      <c r="AT226" s="216" t="s">
        <v>285</v>
      </c>
      <c r="AU226" s="216" t="s">
        <v>82</v>
      </c>
      <c r="AY226" s="18" t="s">
        <v>283</v>
      </c>
      <c r="BE226" s="217">
        <f>IF(N226="základná",J226,0)</f>
        <v>0</v>
      </c>
      <c r="BF226" s="217">
        <f>IF(N226="znížená",J226,0)</f>
        <v>0</v>
      </c>
      <c r="BG226" s="217">
        <f>IF(N226="zákl. prenesená",J226,0)</f>
        <v>0</v>
      </c>
      <c r="BH226" s="217">
        <f>IF(N226="zníž. prenesená",J226,0)</f>
        <v>0</v>
      </c>
      <c r="BI226" s="217">
        <f>IF(N226="nulová",J226,0)</f>
        <v>0</v>
      </c>
      <c r="BJ226" s="18" t="s">
        <v>87</v>
      </c>
      <c r="BK226" s="217">
        <f>ROUND(I226*H226,2)</f>
        <v>0</v>
      </c>
      <c r="BL226" s="18" t="s">
        <v>3311</v>
      </c>
      <c r="BM226" s="216" t="s">
        <v>6671</v>
      </c>
    </row>
    <row r="227" s="2" customFormat="1" ht="24.15" customHeight="1">
      <c r="A227" s="37"/>
      <c r="B227" s="168"/>
      <c r="C227" s="204" t="s">
        <v>835</v>
      </c>
      <c r="D227" s="204" t="s">
        <v>285</v>
      </c>
      <c r="E227" s="205" t="s">
        <v>3325</v>
      </c>
      <c r="F227" s="206" t="s">
        <v>3326</v>
      </c>
      <c r="G227" s="207" t="s">
        <v>3310</v>
      </c>
      <c r="H227" s="208">
        <v>1</v>
      </c>
      <c r="I227" s="209"/>
      <c r="J227" s="210">
        <f>ROUND(I227*H227,2)</f>
        <v>0</v>
      </c>
      <c r="K227" s="211"/>
      <c r="L227" s="38"/>
      <c r="M227" s="212" t="s">
        <v>1</v>
      </c>
      <c r="N227" s="213" t="s">
        <v>41</v>
      </c>
      <c r="O227" s="81"/>
      <c r="P227" s="214">
        <f>O227*H227</f>
        <v>0</v>
      </c>
      <c r="Q227" s="214">
        <v>0</v>
      </c>
      <c r="R227" s="214">
        <f>Q227*H227</f>
        <v>0</v>
      </c>
      <c r="S227" s="214">
        <v>0</v>
      </c>
      <c r="T227" s="215">
        <f>S227*H227</f>
        <v>0</v>
      </c>
      <c r="U227" s="37"/>
      <c r="V227" s="37"/>
      <c r="W227" s="37"/>
      <c r="X227" s="37"/>
      <c r="Y227" s="37"/>
      <c r="Z227" s="37"/>
      <c r="AA227" s="37"/>
      <c r="AB227" s="37"/>
      <c r="AC227" s="37"/>
      <c r="AD227" s="37"/>
      <c r="AE227" s="37"/>
      <c r="AR227" s="216" t="s">
        <v>3311</v>
      </c>
      <c r="AT227" s="216" t="s">
        <v>285</v>
      </c>
      <c r="AU227" s="216" t="s">
        <v>82</v>
      </c>
      <c r="AY227" s="18" t="s">
        <v>283</v>
      </c>
      <c r="BE227" s="217">
        <f>IF(N227="základná",J227,0)</f>
        <v>0</v>
      </c>
      <c r="BF227" s="217">
        <f>IF(N227="znížená",J227,0)</f>
        <v>0</v>
      </c>
      <c r="BG227" s="217">
        <f>IF(N227="zákl. prenesená",J227,0)</f>
        <v>0</v>
      </c>
      <c r="BH227" s="217">
        <f>IF(N227="zníž. prenesená",J227,0)</f>
        <v>0</v>
      </c>
      <c r="BI227" s="217">
        <f>IF(N227="nulová",J227,0)</f>
        <v>0</v>
      </c>
      <c r="BJ227" s="18" t="s">
        <v>87</v>
      </c>
      <c r="BK227" s="217">
        <f>ROUND(I227*H227,2)</f>
        <v>0</v>
      </c>
      <c r="BL227" s="18" t="s">
        <v>3311</v>
      </c>
      <c r="BM227" s="216" t="s">
        <v>6672</v>
      </c>
    </row>
    <row r="228" s="2" customFormat="1" ht="24.15" customHeight="1">
      <c r="A228" s="37"/>
      <c r="B228" s="168"/>
      <c r="C228" s="204" t="s">
        <v>839</v>
      </c>
      <c r="D228" s="204" t="s">
        <v>285</v>
      </c>
      <c r="E228" s="205" t="s">
        <v>3328</v>
      </c>
      <c r="F228" s="206" t="s">
        <v>3329</v>
      </c>
      <c r="G228" s="207" t="s">
        <v>3310</v>
      </c>
      <c r="H228" s="208">
        <v>1</v>
      </c>
      <c r="I228" s="209"/>
      <c r="J228" s="210">
        <f>ROUND(I228*H228,2)</f>
        <v>0</v>
      </c>
      <c r="K228" s="211"/>
      <c r="L228" s="38"/>
      <c r="M228" s="256" t="s">
        <v>1</v>
      </c>
      <c r="N228" s="257" t="s">
        <v>41</v>
      </c>
      <c r="O228" s="258"/>
      <c r="P228" s="259">
        <f>O228*H228</f>
        <v>0</v>
      </c>
      <c r="Q228" s="259">
        <v>0</v>
      </c>
      <c r="R228" s="259">
        <f>Q228*H228</f>
        <v>0</v>
      </c>
      <c r="S228" s="259">
        <v>0</v>
      </c>
      <c r="T228" s="260">
        <f>S228*H228</f>
        <v>0</v>
      </c>
      <c r="U228" s="37"/>
      <c r="V228" s="37"/>
      <c r="W228" s="37"/>
      <c r="X228" s="37"/>
      <c r="Y228" s="37"/>
      <c r="Z228" s="37"/>
      <c r="AA228" s="37"/>
      <c r="AB228" s="37"/>
      <c r="AC228" s="37"/>
      <c r="AD228" s="37"/>
      <c r="AE228" s="37"/>
      <c r="AR228" s="216" t="s">
        <v>3311</v>
      </c>
      <c r="AT228" s="216" t="s">
        <v>285</v>
      </c>
      <c r="AU228" s="216" t="s">
        <v>82</v>
      </c>
      <c r="AY228" s="18" t="s">
        <v>283</v>
      </c>
      <c r="BE228" s="217">
        <f>IF(N228="základná",J228,0)</f>
        <v>0</v>
      </c>
      <c r="BF228" s="217">
        <f>IF(N228="znížená",J228,0)</f>
        <v>0</v>
      </c>
      <c r="BG228" s="217">
        <f>IF(N228="zákl. prenesená",J228,0)</f>
        <v>0</v>
      </c>
      <c r="BH228" s="217">
        <f>IF(N228="zníž. prenesená",J228,0)</f>
        <v>0</v>
      </c>
      <c r="BI228" s="217">
        <f>IF(N228="nulová",J228,0)</f>
        <v>0</v>
      </c>
      <c r="BJ228" s="18" t="s">
        <v>87</v>
      </c>
      <c r="BK228" s="217">
        <f>ROUND(I228*H228,2)</f>
        <v>0</v>
      </c>
      <c r="BL228" s="18" t="s">
        <v>3311</v>
      </c>
      <c r="BM228" s="216" t="s">
        <v>6673</v>
      </c>
    </row>
    <row r="229" s="2" customFormat="1" ht="6.96" customHeight="1">
      <c r="A229" s="37"/>
      <c r="B229" s="64"/>
      <c r="C229" s="65"/>
      <c r="D229" s="65"/>
      <c r="E229" s="65"/>
      <c r="F229" s="65"/>
      <c r="G229" s="65"/>
      <c r="H229" s="65"/>
      <c r="I229" s="65"/>
      <c r="J229" s="65"/>
      <c r="K229" s="65"/>
      <c r="L229" s="38"/>
      <c r="M229" s="37"/>
      <c r="O229" s="37"/>
      <c r="P229" s="37"/>
      <c r="Q229" s="37"/>
      <c r="R229" s="37"/>
      <c r="S229" s="37"/>
      <c r="T229" s="37"/>
      <c r="U229" s="37"/>
      <c r="V229" s="37"/>
      <c r="W229" s="37"/>
      <c r="X229" s="37"/>
      <c r="Y229" s="37"/>
      <c r="Z229" s="37"/>
      <c r="AA229" s="37"/>
      <c r="AB229" s="37"/>
      <c r="AC229" s="37"/>
      <c r="AD229" s="37"/>
      <c r="AE229" s="37"/>
    </row>
  </sheetData>
  <autoFilter ref="C133:K228"/>
  <mergeCells count="17">
    <mergeCell ref="E7:H7"/>
    <mergeCell ref="E9:H9"/>
    <mergeCell ref="E11:H11"/>
    <mergeCell ref="E20:H20"/>
    <mergeCell ref="E29:H29"/>
    <mergeCell ref="E85:H85"/>
    <mergeCell ref="E87:H87"/>
    <mergeCell ref="E89:H89"/>
    <mergeCell ref="D106:F106"/>
    <mergeCell ref="D107:F107"/>
    <mergeCell ref="D108:F108"/>
    <mergeCell ref="D109:F109"/>
    <mergeCell ref="D110:F110"/>
    <mergeCell ref="E122:H122"/>
    <mergeCell ref="E124:H124"/>
    <mergeCell ref="E126:H126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37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7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8" t="s">
        <v>195</v>
      </c>
    </row>
    <row r="3" s="1" customFormat="1" ht="6.96" customHeight="1">
      <c r="B3" s="19"/>
      <c r="C3" s="20"/>
      <c r="D3" s="20"/>
      <c r="E3" s="20"/>
      <c r="F3" s="20"/>
      <c r="G3" s="20"/>
      <c r="H3" s="20"/>
      <c r="I3" s="20"/>
      <c r="J3" s="20"/>
      <c r="K3" s="20"/>
      <c r="L3" s="21"/>
      <c r="AT3" s="18" t="s">
        <v>75</v>
      </c>
    </row>
    <row r="4" s="1" customFormat="1" ht="24.96" customHeight="1">
      <c r="B4" s="21"/>
      <c r="D4" s="22" t="s">
        <v>221</v>
      </c>
      <c r="L4" s="21"/>
      <c r="M4" s="133" t="s">
        <v>9</v>
      </c>
      <c r="AT4" s="18" t="s">
        <v>3</v>
      </c>
    </row>
    <row r="5" s="1" customFormat="1" ht="6.96" customHeight="1">
      <c r="B5" s="21"/>
      <c r="L5" s="21"/>
    </row>
    <row r="6" s="1" customFormat="1" ht="12" customHeight="1">
      <c r="B6" s="21"/>
      <c r="D6" s="31" t="s">
        <v>15</v>
      </c>
      <c r="L6" s="21"/>
    </row>
    <row r="7" s="1" customFormat="1" ht="26.25" customHeight="1">
      <c r="B7" s="21"/>
      <c r="E7" s="134" t="str">
        <f>'Rekapitulácia stavby'!K6</f>
        <v>Komplexná rekonštrukcia a realizácia nadstavby budovy študenského domova4,Tr. SNP53,Banská Bystrica</v>
      </c>
      <c r="F7" s="31"/>
      <c r="G7" s="31"/>
      <c r="H7" s="31"/>
      <c r="L7" s="21"/>
    </row>
    <row r="8" s="2" customFormat="1" ht="12" customHeight="1">
      <c r="A8" s="37"/>
      <c r="B8" s="38"/>
      <c r="C8" s="37"/>
      <c r="D8" s="31" t="s">
        <v>222</v>
      </c>
      <c r="E8" s="37"/>
      <c r="F8" s="37"/>
      <c r="G8" s="37"/>
      <c r="H8" s="37"/>
      <c r="I8" s="37"/>
      <c r="J8" s="37"/>
      <c r="K8" s="37"/>
      <c r="L8" s="59"/>
      <c r="S8" s="37"/>
      <c r="T8" s="37"/>
      <c r="U8" s="37"/>
      <c r="V8" s="37"/>
      <c r="W8" s="37"/>
      <c r="X8" s="37"/>
      <c r="Y8" s="37"/>
      <c r="Z8" s="37"/>
      <c r="AA8" s="37"/>
      <c r="AB8" s="37"/>
      <c r="AC8" s="37"/>
      <c r="AD8" s="37"/>
      <c r="AE8" s="37"/>
    </row>
    <row r="9" s="2" customFormat="1" ht="16.5" customHeight="1">
      <c r="A9" s="37"/>
      <c r="B9" s="38"/>
      <c r="C9" s="37"/>
      <c r="D9" s="37"/>
      <c r="E9" s="71" t="s">
        <v>6674</v>
      </c>
      <c r="F9" s="37"/>
      <c r="G9" s="37"/>
      <c r="H9" s="37"/>
      <c r="I9" s="37"/>
      <c r="J9" s="37"/>
      <c r="K9" s="37"/>
      <c r="L9" s="59"/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</row>
    <row r="10" s="2" customFormat="1">
      <c r="A10" s="37"/>
      <c r="B10" s="38"/>
      <c r="C10" s="37"/>
      <c r="D10" s="37"/>
      <c r="E10" s="37"/>
      <c r="F10" s="37"/>
      <c r="G10" s="37"/>
      <c r="H10" s="37"/>
      <c r="I10" s="37"/>
      <c r="J10" s="37"/>
      <c r="K10" s="37"/>
      <c r="L10" s="59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</row>
    <row r="11" s="2" customFormat="1" ht="12" customHeight="1">
      <c r="A11" s="37"/>
      <c r="B11" s="38"/>
      <c r="C11" s="37"/>
      <c r="D11" s="31" t="s">
        <v>17</v>
      </c>
      <c r="E11" s="37"/>
      <c r="F11" s="26" t="s">
        <v>1</v>
      </c>
      <c r="G11" s="37"/>
      <c r="H11" s="37"/>
      <c r="I11" s="31" t="s">
        <v>18</v>
      </c>
      <c r="J11" s="26" t="s">
        <v>1</v>
      </c>
      <c r="K11" s="37"/>
      <c r="L11" s="59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</row>
    <row r="12" s="2" customFormat="1" ht="12" customHeight="1">
      <c r="A12" s="37"/>
      <c r="B12" s="38"/>
      <c r="C12" s="37"/>
      <c r="D12" s="31" t="s">
        <v>19</v>
      </c>
      <c r="E12" s="37"/>
      <c r="F12" s="26" t="s">
        <v>20</v>
      </c>
      <c r="G12" s="37"/>
      <c r="H12" s="37"/>
      <c r="I12" s="31" t="s">
        <v>21</v>
      </c>
      <c r="J12" s="73" t="str">
        <f>'Rekapitulácia stavby'!AN8</f>
        <v>10. 9. 2024</v>
      </c>
      <c r="K12" s="37"/>
      <c r="L12" s="59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</row>
    <row r="13" s="2" customFormat="1" ht="10.8" customHeight="1">
      <c r="A13" s="37"/>
      <c r="B13" s="38"/>
      <c r="C13" s="37"/>
      <c r="D13" s="37"/>
      <c r="E13" s="37"/>
      <c r="F13" s="37"/>
      <c r="G13" s="37"/>
      <c r="H13" s="37"/>
      <c r="I13" s="37"/>
      <c r="J13" s="37"/>
      <c r="K13" s="37"/>
      <c r="L13" s="59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</row>
    <row r="14" s="2" customFormat="1" ht="12" customHeight="1">
      <c r="A14" s="37"/>
      <c r="B14" s="38"/>
      <c r="C14" s="37"/>
      <c r="D14" s="31" t="s">
        <v>23</v>
      </c>
      <c r="E14" s="37"/>
      <c r="F14" s="37"/>
      <c r="G14" s="37"/>
      <c r="H14" s="37"/>
      <c r="I14" s="31" t="s">
        <v>24</v>
      </c>
      <c r="J14" s="26" t="s">
        <v>1</v>
      </c>
      <c r="K14" s="37"/>
      <c r="L14" s="59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="2" customFormat="1" ht="18" customHeight="1">
      <c r="A15" s="37"/>
      <c r="B15" s="38"/>
      <c r="C15" s="37"/>
      <c r="D15" s="37"/>
      <c r="E15" s="26" t="s">
        <v>25</v>
      </c>
      <c r="F15" s="37"/>
      <c r="G15" s="37"/>
      <c r="H15" s="37"/>
      <c r="I15" s="31" t="s">
        <v>26</v>
      </c>
      <c r="J15" s="26" t="s">
        <v>1</v>
      </c>
      <c r="K15" s="37"/>
      <c r="L15" s="59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="2" customFormat="1" ht="6.96" customHeight="1">
      <c r="A16" s="37"/>
      <c r="B16" s="38"/>
      <c r="C16" s="37"/>
      <c r="D16" s="37"/>
      <c r="E16" s="37"/>
      <c r="F16" s="37"/>
      <c r="G16" s="37"/>
      <c r="H16" s="37"/>
      <c r="I16" s="37"/>
      <c r="J16" s="37"/>
      <c r="K16" s="37"/>
      <c r="L16" s="59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="2" customFormat="1" ht="12" customHeight="1">
      <c r="A17" s="37"/>
      <c r="B17" s="38"/>
      <c r="C17" s="37"/>
      <c r="D17" s="31" t="s">
        <v>27</v>
      </c>
      <c r="E17" s="37"/>
      <c r="F17" s="37"/>
      <c r="G17" s="37"/>
      <c r="H17" s="37"/>
      <c r="I17" s="31" t="s">
        <v>24</v>
      </c>
      <c r="J17" s="32" t="str">
        <f>'Rekapitulácia stavby'!AN13</f>
        <v>Vyplň údaj</v>
      </c>
      <c r="K17" s="37"/>
      <c r="L17" s="59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="2" customFormat="1" ht="18" customHeight="1">
      <c r="A18" s="37"/>
      <c r="B18" s="38"/>
      <c r="C18" s="37"/>
      <c r="D18" s="37"/>
      <c r="E18" s="32" t="str">
        <f>'Rekapitulácia stavby'!E14</f>
        <v>Vyplň údaj</v>
      </c>
      <c r="F18" s="26"/>
      <c r="G18" s="26"/>
      <c r="H18" s="26"/>
      <c r="I18" s="31" t="s">
        <v>26</v>
      </c>
      <c r="J18" s="32" t="str">
        <f>'Rekapitulácia stavby'!AN14</f>
        <v>Vyplň údaj</v>
      </c>
      <c r="K18" s="37"/>
      <c r="L18" s="59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="2" customFormat="1" ht="6.96" customHeight="1">
      <c r="A19" s="37"/>
      <c r="B19" s="38"/>
      <c r="C19" s="37"/>
      <c r="D19" s="37"/>
      <c r="E19" s="37"/>
      <c r="F19" s="37"/>
      <c r="G19" s="37"/>
      <c r="H19" s="37"/>
      <c r="I19" s="37"/>
      <c r="J19" s="37"/>
      <c r="K19" s="37"/>
      <c r="L19" s="59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="2" customFormat="1" ht="12" customHeight="1">
      <c r="A20" s="37"/>
      <c r="B20" s="38"/>
      <c r="C20" s="37"/>
      <c r="D20" s="31" t="s">
        <v>29</v>
      </c>
      <c r="E20" s="37"/>
      <c r="F20" s="37"/>
      <c r="G20" s="37"/>
      <c r="H20" s="37"/>
      <c r="I20" s="31" t="s">
        <v>24</v>
      </c>
      <c r="J20" s="26" t="s">
        <v>1</v>
      </c>
      <c r="K20" s="37"/>
      <c r="L20" s="59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="2" customFormat="1" ht="18" customHeight="1">
      <c r="A21" s="37"/>
      <c r="B21" s="38"/>
      <c r="C21" s="37"/>
      <c r="D21" s="37"/>
      <c r="E21" s="26" t="s">
        <v>30</v>
      </c>
      <c r="F21" s="37"/>
      <c r="G21" s="37"/>
      <c r="H21" s="37"/>
      <c r="I21" s="31" t="s">
        <v>26</v>
      </c>
      <c r="J21" s="26" t="s">
        <v>1</v>
      </c>
      <c r="K21" s="37"/>
      <c r="L21" s="59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="2" customFormat="1" ht="6.96" customHeight="1">
      <c r="A22" s="37"/>
      <c r="B22" s="38"/>
      <c r="C22" s="37"/>
      <c r="D22" s="37"/>
      <c r="E22" s="37"/>
      <c r="F22" s="37"/>
      <c r="G22" s="37"/>
      <c r="H22" s="37"/>
      <c r="I22" s="37"/>
      <c r="J22" s="37"/>
      <c r="K22" s="37"/>
      <c r="L22" s="59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="2" customFormat="1" ht="12" customHeight="1">
      <c r="A23" s="37"/>
      <c r="B23" s="38"/>
      <c r="C23" s="37"/>
      <c r="D23" s="31" t="s">
        <v>32</v>
      </c>
      <c r="E23" s="37"/>
      <c r="F23" s="37"/>
      <c r="G23" s="37"/>
      <c r="H23" s="37"/>
      <c r="I23" s="31" t="s">
        <v>24</v>
      </c>
      <c r="J23" s="26" t="str">
        <f>IF('Rekapitulácia stavby'!AN19="","",'Rekapitulácia stavby'!AN19)</f>
        <v/>
      </c>
      <c r="K23" s="37"/>
      <c r="L23" s="59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="2" customFormat="1" ht="18" customHeight="1">
      <c r="A24" s="37"/>
      <c r="B24" s="38"/>
      <c r="C24" s="37"/>
      <c r="D24" s="37"/>
      <c r="E24" s="26" t="str">
        <f>IF('Rekapitulácia stavby'!E20="","",'Rekapitulácia stavby'!E20)</f>
        <v xml:space="preserve"> </v>
      </c>
      <c r="F24" s="37"/>
      <c r="G24" s="37"/>
      <c r="H24" s="37"/>
      <c r="I24" s="31" t="s">
        <v>26</v>
      </c>
      <c r="J24" s="26" t="str">
        <f>IF('Rekapitulácia stavby'!AN20="","",'Rekapitulácia stavby'!AN20)</f>
        <v/>
      </c>
      <c r="K24" s="37"/>
      <c r="L24" s="59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="2" customFormat="1" ht="6.96" customHeight="1">
      <c r="A25" s="37"/>
      <c r="B25" s="38"/>
      <c r="C25" s="37"/>
      <c r="D25" s="37"/>
      <c r="E25" s="37"/>
      <c r="F25" s="37"/>
      <c r="G25" s="37"/>
      <c r="H25" s="37"/>
      <c r="I25" s="37"/>
      <c r="J25" s="37"/>
      <c r="K25" s="37"/>
      <c r="L25" s="59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</row>
    <row r="26" s="2" customFormat="1" ht="12" customHeight="1">
      <c r="A26" s="37"/>
      <c r="B26" s="38"/>
      <c r="C26" s="37"/>
      <c r="D26" s="31" t="s">
        <v>34</v>
      </c>
      <c r="E26" s="37"/>
      <c r="F26" s="37"/>
      <c r="G26" s="37"/>
      <c r="H26" s="37"/>
      <c r="I26" s="37"/>
      <c r="J26" s="37"/>
      <c r="K26" s="37"/>
      <c r="L26" s="59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="8" customFormat="1" ht="16.5" customHeight="1">
      <c r="A27" s="136"/>
      <c r="B27" s="137"/>
      <c r="C27" s="136"/>
      <c r="D27" s="136"/>
      <c r="E27" s="35" t="s">
        <v>1</v>
      </c>
      <c r="F27" s="35"/>
      <c r="G27" s="35"/>
      <c r="H27" s="35"/>
      <c r="I27" s="136"/>
      <c r="J27" s="136"/>
      <c r="K27" s="136"/>
      <c r="L27" s="138"/>
      <c r="S27" s="136"/>
      <c r="T27" s="136"/>
      <c r="U27" s="136"/>
      <c r="V27" s="136"/>
      <c r="W27" s="136"/>
      <c r="X27" s="136"/>
      <c r="Y27" s="136"/>
      <c r="Z27" s="136"/>
      <c r="AA27" s="136"/>
      <c r="AB27" s="136"/>
      <c r="AC27" s="136"/>
      <c r="AD27" s="136"/>
      <c r="AE27" s="136"/>
    </row>
    <row r="28" s="2" customFormat="1" ht="6.96" customHeight="1">
      <c r="A28" s="37"/>
      <c r="B28" s="38"/>
      <c r="C28" s="37"/>
      <c r="D28" s="37"/>
      <c r="E28" s="37"/>
      <c r="F28" s="37"/>
      <c r="G28" s="37"/>
      <c r="H28" s="37"/>
      <c r="I28" s="37"/>
      <c r="J28" s="37"/>
      <c r="K28" s="37"/>
      <c r="L28" s="59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</row>
    <row r="29" s="2" customFormat="1" ht="6.96" customHeight="1">
      <c r="A29" s="37"/>
      <c r="B29" s="38"/>
      <c r="C29" s="37"/>
      <c r="D29" s="94"/>
      <c r="E29" s="94"/>
      <c r="F29" s="94"/>
      <c r="G29" s="94"/>
      <c r="H29" s="94"/>
      <c r="I29" s="94"/>
      <c r="J29" s="94"/>
      <c r="K29" s="94"/>
      <c r="L29" s="59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</row>
    <row r="30" s="2" customFormat="1" ht="14.4" customHeight="1">
      <c r="A30" s="37"/>
      <c r="B30" s="38"/>
      <c r="C30" s="37"/>
      <c r="D30" s="26" t="s">
        <v>228</v>
      </c>
      <c r="E30" s="37"/>
      <c r="F30" s="37"/>
      <c r="G30" s="37"/>
      <c r="H30" s="37"/>
      <c r="I30" s="37"/>
      <c r="J30" s="139">
        <f>J96</f>
        <v>0</v>
      </c>
      <c r="K30" s="37"/>
      <c r="L30" s="59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</row>
    <row r="31" s="2" customFormat="1" ht="14.4" customHeight="1">
      <c r="A31" s="37"/>
      <c r="B31" s="38"/>
      <c r="C31" s="37"/>
      <c r="D31" s="140" t="s">
        <v>229</v>
      </c>
      <c r="E31" s="37"/>
      <c r="F31" s="37"/>
      <c r="G31" s="37"/>
      <c r="H31" s="37"/>
      <c r="I31" s="37"/>
      <c r="J31" s="139">
        <f>J105</f>
        <v>0</v>
      </c>
      <c r="K31" s="37"/>
      <c r="L31" s="59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</row>
    <row r="32" s="2" customFormat="1" ht="25.44" customHeight="1">
      <c r="A32" s="37"/>
      <c r="B32" s="38"/>
      <c r="C32" s="37"/>
      <c r="D32" s="141" t="s">
        <v>35</v>
      </c>
      <c r="E32" s="37"/>
      <c r="F32" s="37"/>
      <c r="G32" s="37"/>
      <c r="H32" s="37"/>
      <c r="I32" s="37"/>
      <c r="J32" s="100">
        <f>ROUND(J30 + J31, 2)</f>
        <v>0</v>
      </c>
      <c r="K32" s="37"/>
      <c r="L32" s="59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</row>
    <row r="33" s="2" customFormat="1" ht="6.96" customHeight="1">
      <c r="A33" s="37"/>
      <c r="B33" s="38"/>
      <c r="C33" s="37"/>
      <c r="D33" s="94"/>
      <c r="E33" s="94"/>
      <c r="F33" s="94"/>
      <c r="G33" s="94"/>
      <c r="H33" s="94"/>
      <c r="I33" s="94"/>
      <c r="J33" s="94"/>
      <c r="K33" s="94"/>
      <c r="L33" s="59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</row>
    <row r="34" s="2" customFormat="1" ht="14.4" customHeight="1">
      <c r="A34" s="37"/>
      <c r="B34" s="38"/>
      <c r="C34" s="37"/>
      <c r="D34" s="37"/>
      <c r="E34" s="37"/>
      <c r="F34" s="42" t="s">
        <v>37</v>
      </c>
      <c r="G34" s="37"/>
      <c r="H34" s="37"/>
      <c r="I34" s="42" t="s">
        <v>36</v>
      </c>
      <c r="J34" s="42" t="s">
        <v>38</v>
      </c>
      <c r="K34" s="37"/>
      <c r="L34" s="59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</row>
    <row r="35" s="2" customFormat="1" ht="14.4" customHeight="1">
      <c r="A35" s="37"/>
      <c r="B35" s="38"/>
      <c r="C35" s="37"/>
      <c r="D35" s="135" t="s">
        <v>39</v>
      </c>
      <c r="E35" s="44" t="s">
        <v>40</v>
      </c>
      <c r="F35" s="142">
        <f>ROUND((SUM(BE105:BE112) + SUM(BE132:BE168)),  2)</f>
        <v>0</v>
      </c>
      <c r="G35" s="143"/>
      <c r="H35" s="143"/>
      <c r="I35" s="144">
        <v>0.20000000000000001</v>
      </c>
      <c r="J35" s="142">
        <f>ROUND(((SUM(BE105:BE112) + SUM(BE132:BE168))*I35),  2)</f>
        <v>0</v>
      </c>
      <c r="K35" s="37"/>
      <c r="L35" s="59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</row>
    <row r="36" s="2" customFormat="1" ht="14.4" customHeight="1">
      <c r="A36" s="37"/>
      <c r="B36" s="38"/>
      <c r="C36" s="37"/>
      <c r="D36" s="37"/>
      <c r="E36" s="44" t="s">
        <v>41</v>
      </c>
      <c r="F36" s="142">
        <f>ROUND((SUM(BF105:BF112) + SUM(BF132:BF168)),  2)</f>
        <v>0</v>
      </c>
      <c r="G36" s="143"/>
      <c r="H36" s="143"/>
      <c r="I36" s="144">
        <v>0.20000000000000001</v>
      </c>
      <c r="J36" s="142">
        <f>ROUND(((SUM(BF105:BF112) + SUM(BF132:BF168))*I36),  2)</f>
        <v>0</v>
      </c>
      <c r="K36" s="37"/>
      <c r="L36" s="59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</row>
    <row r="37" hidden="1" s="2" customFormat="1" ht="14.4" customHeight="1">
      <c r="A37" s="37"/>
      <c r="B37" s="38"/>
      <c r="C37" s="37"/>
      <c r="D37" s="37"/>
      <c r="E37" s="31" t="s">
        <v>42</v>
      </c>
      <c r="F37" s="145">
        <f>ROUND((SUM(BG105:BG112) + SUM(BG132:BG168)),  2)</f>
        <v>0</v>
      </c>
      <c r="G37" s="37"/>
      <c r="H37" s="37"/>
      <c r="I37" s="146">
        <v>0.20000000000000001</v>
      </c>
      <c r="J37" s="145">
        <f>0</f>
        <v>0</v>
      </c>
      <c r="K37" s="37"/>
      <c r="L37" s="59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</row>
    <row r="38" hidden="1" s="2" customFormat="1" ht="14.4" customHeight="1">
      <c r="A38" s="37"/>
      <c r="B38" s="38"/>
      <c r="C38" s="37"/>
      <c r="D38" s="37"/>
      <c r="E38" s="31" t="s">
        <v>43</v>
      </c>
      <c r="F38" s="145">
        <f>ROUND((SUM(BH105:BH112) + SUM(BH132:BH168)),  2)</f>
        <v>0</v>
      </c>
      <c r="G38" s="37"/>
      <c r="H38" s="37"/>
      <c r="I38" s="146">
        <v>0.20000000000000001</v>
      </c>
      <c r="J38" s="145">
        <f>0</f>
        <v>0</v>
      </c>
      <c r="K38" s="37"/>
      <c r="L38" s="59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</row>
    <row r="39" hidden="1" s="2" customFormat="1" ht="14.4" customHeight="1">
      <c r="A39" s="37"/>
      <c r="B39" s="38"/>
      <c r="C39" s="37"/>
      <c r="D39" s="37"/>
      <c r="E39" s="44" t="s">
        <v>44</v>
      </c>
      <c r="F39" s="142">
        <f>ROUND((SUM(BI105:BI112) + SUM(BI132:BI168)),  2)</f>
        <v>0</v>
      </c>
      <c r="G39" s="143"/>
      <c r="H39" s="143"/>
      <c r="I39" s="144">
        <v>0</v>
      </c>
      <c r="J39" s="142">
        <f>0</f>
        <v>0</v>
      </c>
      <c r="K39" s="37"/>
      <c r="L39" s="59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</row>
    <row r="40" s="2" customFormat="1" ht="6.96" customHeight="1">
      <c r="A40" s="37"/>
      <c r="B40" s="38"/>
      <c r="C40" s="37"/>
      <c r="D40" s="37"/>
      <c r="E40" s="37"/>
      <c r="F40" s="37"/>
      <c r="G40" s="37"/>
      <c r="H40" s="37"/>
      <c r="I40" s="37"/>
      <c r="J40" s="37"/>
      <c r="K40" s="37"/>
      <c r="L40" s="59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</row>
    <row r="41" s="2" customFormat="1" ht="25.44" customHeight="1">
      <c r="A41" s="37"/>
      <c r="B41" s="38"/>
      <c r="C41" s="147"/>
      <c r="D41" s="148" t="s">
        <v>45</v>
      </c>
      <c r="E41" s="85"/>
      <c r="F41" s="85"/>
      <c r="G41" s="149" t="s">
        <v>46</v>
      </c>
      <c r="H41" s="150" t="s">
        <v>47</v>
      </c>
      <c r="I41" s="85"/>
      <c r="J41" s="151">
        <f>SUM(J32:J39)</f>
        <v>0</v>
      </c>
      <c r="K41" s="152"/>
      <c r="L41" s="59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</row>
    <row r="42" s="2" customFormat="1" ht="14.4" customHeight="1">
      <c r="A42" s="37"/>
      <c r="B42" s="38"/>
      <c r="C42" s="37"/>
      <c r="D42" s="37"/>
      <c r="E42" s="37"/>
      <c r="F42" s="37"/>
      <c r="G42" s="37"/>
      <c r="H42" s="37"/>
      <c r="I42" s="37"/>
      <c r="J42" s="37"/>
      <c r="K42" s="37"/>
      <c r="L42" s="59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</row>
    <row r="43" s="1" customFormat="1" ht="14.4" customHeight="1">
      <c r="B43" s="21"/>
      <c r="L43" s="21"/>
    </row>
    <row r="44" s="1" customFormat="1" ht="14.4" customHeight="1">
      <c r="B44" s="21"/>
      <c r="L44" s="21"/>
    </row>
    <row r="45" s="1" customFormat="1" ht="14.4" customHeight="1">
      <c r="B45" s="21"/>
      <c r="L45" s="21"/>
    </row>
    <row r="46" s="1" customFormat="1" ht="14.4" customHeight="1">
      <c r="B46" s="21"/>
      <c r="L46" s="21"/>
    </row>
    <row r="47" s="1" customFormat="1" ht="14.4" customHeight="1">
      <c r="B47" s="21"/>
      <c r="L47" s="21"/>
    </row>
    <row r="48" s="1" customFormat="1" ht="14.4" customHeight="1">
      <c r="B48" s="21"/>
      <c r="L48" s="21"/>
    </row>
    <row r="49" s="1" customFormat="1" ht="14.4" customHeight="1">
      <c r="B49" s="21"/>
      <c r="L49" s="21"/>
    </row>
    <row r="50" s="2" customFormat="1" ht="14.4" customHeight="1">
      <c r="B50" s="59"/>
      <c r="D50" s="60" t="s">
        <v>48</v>
      </c>
      <c r="E50" s="61"/>
      <c r="F50" s="61"/>
      <c r="G50" s="60" t="s">
        <v>49</v>
      </c>
      <c r="H50" s="61"/>
      <c r="I50" s="61"/>
      <c r="J50" s="61"/>
      <c r="K50" s="61"/>
      <c r="L50" s="59"/>
    </row>
    <row r="51">
      <c r="B51" s="21"/>
      <c r="L51" s="21"/>
    </row>
    <row r="52">
      <c r="B52" s="21"/>
      <c r="L52" s="21"/>
    </row>
    <row r="53">
      <c r="B53" s="21"/>
      <c r="L53" s="21"/>
    </row>
    <row r="54">
      <c r="B54" s="21"/>
      <c r="L54" s="21"/>
    </row>
    <row r="55">
      <c r="B55" s="21"/>
      <c r="L55" s="21"/>
    </row>
    <row r="56">
      <c r="B56" s="21"/>
      <c r="L56" s="21"/>
    </row>
    <row r="57">
      <c r="B57" s="21"/>
      <c r="L57" s="21"/>
    </row>
    <row r="58">
      <c r="B58" s="21"/>
      <c r="L58" s="21"/>
    </row>
    <row r="59">
      <c r="B59" s="21"/>
      <c r="L59" s="21"/>
    </row>
    <row r="60">
      <c r="B60" s="21"/>
      <c r="L60" s="21"/>
    </row>
    <row r="61" s="2" customFormat="1">
      <c r="A61" s="37"/>
      <c r="B61" s="38"/>
      <c r="C61" s="37"/>
      <c r="D61" s="62" t="s">
        <v>50</v>
      </c>
      <c r="E61" s="40"/>
      <c r="F61" s="153" t="s">
        <v>51</v>
      </c>
      <c r="G61" s="62" t="s">
        <v>50</v>
      </c>
      <c r="H61" s="40"/>
      <c r="I61" s="40"/>
      <c r="J61" s="154" t="s">
        <v>51</v>
      </c>
      <c r="K61" s="40"/>
      <c r="L61" s="59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</row>
    <row r="62">
      <c r="B62" s="21"/>
      <c r="L62" s="21"/>
    </row>
    <row r="63">
      <c r="B63" s="21"/>
      <c r="L63" s="21"/>
    </row>
    <row r="64">
      <c r="B64" s="21"/>
      <c r="L64" s="21"/>
    </row>
    <row r="65" s="2" customFormat="1">
      <c r="A65" s="37"/>
      <c r="B65" s="38"/>
      <c r="C65" s="37"/>
      <c r="D65" s="60" t="s">
        <v>52</v>
      </c>
      <c r="E65" s="63"/>
      <c r="F65" s="63"/>
      <c r="G65" s="60" t="s">
        <v>53</v>
      </c>
      <c r="H65" s="63"/>
      <c r="I65" s="63"/>
      <c r="J65" s="63"/>
      <c r="K65" s="63"/>
      <c r="L65" s="59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</row>
    <row r="66">
      <c r="B66" s="21"/>
      <c r="L66" s="21"/>
    </row>
    <row r="67">
      <c r="B67" s="21"/>
      <c r="L67" s="21"/>
    </row>
    <row r="68">
      <c r="B68" s="21"/>
      <c r="L68" s="21"/>
    </row>
    <row r="69">
      <c r="B69" s="21"/>
      <c r="L69" s="21"/>
    </row>
    <row r="70">
      <c r="B70" s="21"/>
      <c r="L70" s="21"/>
    </row>
    <row r="71">
      <c r="B71" s="21"/>
      <c r="L71" s="21"/>
    </row>
    <row r="72">
      <c r="B72" s="21"/>
      <c r="L72" s="21"/>
    </row>
    <row r="73">
      <c r="B73" s="21"/>
      <c r="L73" s="21"/>
    </row>
    <row r="74">
      <c r="B74" s="21"/>
      <c r="L74" s="21"/>
    </row>
    <row r="75">
      <c r="B75" s="21"/>
      <c r="L75" s="21"/>
    </row>
    <row r="76" s="2" customFormat="1">
      <c r="A76" s="37"/>
      <c r="B76" s="38"/>
      <c r="C76" s="37"/>
      <c r="D76" s="62" t="s">
        <v>50</v>
      </c>
      <c r="E76" s="40"/>
      <c r="F76" s="153" t="s">
        <v>51</v>
      </c>
      <c r="G76" s="62" t="s">
        <v>50</v>
      </c>
      <c r="H76" s="40"/>
      <c r="I76" s="40"/>
      <c r="J76" s="154" t="s">
        <v>51</v>
      </c>
      <c r="K76" s="40"/>
      <c r="L76" s="59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</row>
    <row r="77" s="2" customFormat="1" ht="14.4" customHeight="1">
      <c r="A77" s="37"/>
      <c r="B77" s="64"/>
      <c r="C77" s="65"/>
      <c r="D77" s="65"/>
      <c r="E77" s="65"/>
      <c r="F77" s="65"/>
      <c r="G77" s="65"/>
      <c r="H77" s="65"/>
      <c r="I77" s="65"/>
      <c r="J77" s="65"/>
      <c r="K77" s="65"/>
      <c r="L77" s="59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</row>
    <row r="81" s="2" customFormat="1" ht="6.96" customHeight="1">
      <c r="A81" s="37"/>
      <c r="B81" s="66"/>
      <c r="C81" s="67"/>
      <c r="D81" s="67"/>
      <c r="E81" s="67"/>
      <c r="F81" s="67"/>
      <c r="G81" s="67"/>
      <c r="H81" s="67"/>
      <c r="I81" s="67"/>
      <c r="J81" s="67"/>
      <c r="K81" s="67"/>
      <c r="L81" s="59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</row>
    <row r="82" s="2" customFormat="1" ht="24.96" customHeight="1">
      <c r="A82" s="37"/>
      <c r="B82" s="38"/>
      <c r="C82" s="22" t="s">
        <v>230</v>
      </c>
      <c r="D82" s="37"/>
      <c r="E82" s="37"/>
      <c r="F82" s="37"/>
      <c r="G82" s="37"/>
      <c r="H82" s="37"/>
      <c r="I82" s="37"/>
      <c r="J82" s="37"/>
      <c r="K82" s="37"/>
      <c r="L82" s="59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</row>
    <row r="83" s="2" customFormat="1" ht="6.96" customHeight="1">
      <c r="A83" s="37"/>
      <c r="B83" s="38"/>
      <c r="C83" s="37"/>
      <c r="D83" s="37"/>
      <c r="E83" s="37"/>
      <c r="F83" s="37"/>
      <c r="G83" s="37"/>
      <c r="H83" s="37"/>
      <c r="I83" s="37"/>
      <c r="J83" s="37"/>
      <c r="K83" s="37"/>
      <c r="L83" s="59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</row>
    <row r="84" s="2" customFormat="1" ht="12" customHeight="1">
      <c r="A84" s="37"/>
      <c r="B84" s="38"/>
      <c r="C84" s="31" t="s">
        <v>15</v>
      </c>
      <c r="D84" s="37"/>
      <c r="E84" s="37"/>
      <c r="F84" s="37"/>
      <c r="G84" s="37"/>
      <c r="H84" s="37"/>
      <c r="I84" s="37"/>
      <c r="J84" s="37"/>
      <c r="K84" s="37"/>
      <c r="L84" s="59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</row>
    <row r="85" s="2" customFormat="1" ht="26.25" customHeight="1">
      <c r="A85" s="37"/>
      <c r="B85" s="38"/>
      <c r="C85" s="37"/>
      <c r="D85" s="37"/>
      <c r="E85" s="134" t="str">
        <f>E7</f>
        <v>Komplexná rekonštrukcia a realizácia nadstavby budovy študenského domova4,Tr. SNP53,Banská Bystrica</v>
      </c>
      <c r="F85" s="31"/>
      <c r="G85" s="31"/>
      <c r="H85" s="31"/>
      <c r="I85" s="37"/>
      <c r="J85" s="37"/>
      <c r="K85" s="37"/>
      <c r="L85" s="59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</row>
    <row r="86" s="2" customFormat="1" ht="12" customHeight="1">
      <c r="A86" s="37"/>
      <c r="B86" s="38"/>
      <c r="C86" s="31" t="s">
        <v>222</v>
      </c>
      <c r="D86" s="37"/>
      <c r="E86" s="37"/>
      <c r="F86" s="37"/>
      <c r="G86" s="37"/>
      <c r="H86" s="37"/>
      <c r="I86" s="37"/>
      <c r="J86" s="37"/>
      <c r="K86" s="37"/>
      <c r="L86" s="59"/>
      <c r="S86" s="37"/>
      <c r="T86" s="37"/>
      <c r="U86" s="37"/>
      <c r="V86" s="37"/>
      <c r="W86" s="37"/>
      <c r="X86" s="37"/>
      <c r="Y86" s="37"/>
      <c r="Z86" s="37"/>
      <c r="AA86" s="37"/>
      <c r="AB86" s="37"/>
      <c r="AC86" s="37"/>
      <c r="AD86" s="37"/>
      <c r="AE86" s="37"/>
    </row>
    <row r="87" s="2" customFormat="1" ht="16.5" customHeight="1">
      <c r="A87" s="37"/>
      <c r="B87" s="38"/>
      <c r="C87" s="37"/>
      <c r="D87" s="37"/>
      <c r="E87" s="71" t="str">
        <f>E9</f>
        <v>SO -03 - Úprava plochy južnej časti ŠD</v>
      </c>
      <c r="F87" s="37"/>
      <c r="G87" s="37"/>
      <c r="H87" s="37"/>
      <c r="I87" s="37"/>
      <c r="J87" s="37"/>
      <c r="K87" s="37"/>
      <c r="L87" s="59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</row>
    <row r="88" s="2" customFormat="1" ht="6.96" customHeight="1">
      <c r="A88" s="37"/>
      <c r="B88" s="38"/>
      <c r="C88" s="37"/>
      <c r="D88" s="37"/>
      <c r="E88" s="37"/>
      <c r="F88" s="37"/>
      <c r="G88" s="37"/>
      <c r="H88" s="37"/>
      <c r="I88" s="37"/>
      <c r="J88" s="37"/>
      <c r="K88" s="37"/>
      <c r="L88" s="59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</row>
    <row r="89" s="2" customFormat="1" ht="12" customHeight="1">
      <c r="A89" s="37"/>
      <c r="B89" s="38"/>
      <c r="C89" s="31" t="s">
        <v>19</v>
      </c>
      <c r="D89" s="37"/>
      <c r="E89" s="37"/>
      <c r="F89" s="26" t="str">
        <f>F12</f>
        <v>Tr. SNP53,Banská Bystrica,parc.č.1042/1</v>
      </c>
      <c r="G89" s="37"/>
      <c r="H89" s="37"/>
      <c r="I89" s="31" t="s">
        <v>21</v>
      </c>
      <c r="J89" s="73" t="str">
        <f>IF(J12="","",J12)</f>
        <v>10. 9. 2024</v>
      </c>
      <c r="K89" s="37"/>
      <c r="L89" s="59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</row>
    <row r="90" s="2" customFormat="1" ht="6.96" customHeight="1">
      <c r="A90" s="37"/>
      <c r="B90" s="38"/>
      <c r="C90" s="37"/>
      <c r="D90" s="37"/>
      <c r="E90" s="37"/>
      <c r="F90" s="37"/>
      <c r="G90" s="37"/>
      <c r="H90" s="37"/>
      <c r="I90" s="37"/>
      <c r="J90" s="37"/>
      <c r="K90" s="37"/>
      <c r="L90" s="59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</row>
    <row r="91" s="2" customFormat="1" ht="15.15" customHeight="1">
      <c r="A91" s="37"/>
      <c r="B91" s="38"/>
      <c r="C91" s="31" t="s">
        <v>23</v>
      </c>
      <c r="D91" s="37"/>
      <c r="E91" s="37"/>
      <c r="F91" s="26" t="str">
        <f>E15</f>
        <v>Univerzita Mateja Bela v Banskej Bystrici</v>
      </c>
      <c r="G91" s="37"/>
      <c r="H91" s="37"/>
      <c r="I91" s="31" t="s">
        <v>29</v>
      </c>
      <c r="J91" s="35" t="str">
        <f>E21</f>
        <v>Insvet s.r.o.,Koeice</v>
      </c>
      <c r="K91" s="37"/>
      <c r="L91" s="59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</row>
    <row r="92" s="2" customFormat="1" ht="15.15" customHeight="1">
      <c r="A92" s="37"/>
      <c r="B92" s="38"/>
      <c r="C92" s="31" t="s">
        <v>27</v>
      </c>
      <c r="D92" s="37"/>
      <c r="E92" s="37"/>
      <c r="F92" s="26" t="str">
        <f>IF(E18="","",E18)</f>
        <v>Vyplň údaj</v>
      </c>
      <c r="G92" s="37"/>
      <c r="H92" s="37"/>
      <c r="I92" s="31" t="s">
        <v>32</v>
      </c>
      <c r="J92" s="35" t="str">
        <f>E24</f>
        <v xml:space="preserve"> </v>
      </c>
      <c r="K92" s="37"/>
      <c r="L92" s="59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</row>
    <row r="93" s="2" customFormat="1" ht="10.32" customHeight="1">
      <c r="A93" s="37"/>
      <c r="B93" s="38"/>
      <c r="C93" s="37"/>
      <c r="D93" s="37"/>
      <c r="E93" s="37"/>
      <c r="F93" s="37"/>
      <c r="G93" s="37"/>
      <c r="H93" s="37"/>
      <c r="I93" s="37"/>
      <c r="J93" s="37"/>
      <c r="K93" s="37"/>
      <c r="L93" s="59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</row>
    <row r="94" s="2" customFormat="1" ht="29.28" customHeight="1">
      <c r="A94" s="37"/>
      <c r="B94" s="38"/>
      <c r="C94" s="155" t="s">
        <v>231</v>
      </c>
      <c r="D94" s="147"/>
      <c r="E94" s="147"/>
      <c r="F94" s="147"/>
      <c r="G94" s="147"/>
      <c r="H94" s="147"/>
      <c r="I94" s="147"/>
      <c r="J94" s="156" t="s">
        <v>232</v>
      </c>
      <c r="K94" s="147"/>
      <c r="L94" s="59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</row>
    <row r="95" s="2" customFormat="1" ht="10.32" customHeight="1">
      <c r="A95" s="37"/>
      <c r="B95" s="38"/>
      <c r="C95" s="37"/>
      <c r="D95" s="37"/>
      <c r="E95" s="37"/>
      <c r="F95" s="37"/>
      <c r="G95" s="37"/>
      <c r="H95" s="37"/>
      <c r="I95" s="37"/>
      <c r="J95" s="37"/>
      <c r="K95" s="37"/>
      <c r="L95" s="59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</row>
    <row r="96" s="2" customFormat="1" ht="22.8" customHeight="1">
      <c r="A96" s="37"/>
      <c r="B96" s="38"/>
      <c r="C96" s="157" t="s">
        <v>233</v>
      </c>
      <c r="D96" s="37"/>
      <c r="E96" s="37"/>
      <c r="F96" s="37"/>
      <c r="G96" s="37"/>
      <c r="H96" s="37"/>
      <c r="I96" s="37"/>
      <c r="J96" s="100">
        <f>J132</f>
        <v>0</v>
      </c>
      <c r="K96" s="37"/>
      <c r="L96" s="59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  <c r="AU96" s="18" t="s">
        <v>234</v>
      </c>
    </row>
    <row r="97" s="9" customFormat="1" ht="24.96" customHeight="1">
      <c r="A97" s="9"/>
      <c r="B97" s="158"/>
      <c r="C97" s="9"/>
      <c r="D97" s="159" t="s">
        <v>235</v>
      </c>
      <c r="E97" s="160"/>
      <c r="F97" s="160"/>
      <c r="G97" s="160"/>
      <c r="H97" s="160"/>
      <c r="I97" s="160"/>
      <c r="J97" s="161">
        <f>J133</f>
        <v>0</v>
      </c>
      <c r="K97" s="9"/>
      <c r="L97" s="158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</row>
    <row r="98" s="10" customFormat="1" ht="19.92" customHeight="1">
      <c r="A98" s="10"/>
      <c r="B98" s="162"/>
      <c r="C98" s="10"/>
      <c r="D98" s="163" t="s">
        <v>236</v>
      </c>
      <c r="E98" s="164"/>
      <c r="F98" s="164"/>
      <c r="G98" s="164"/>
      <c r="H98" s="164"/>
      <c r="I98" s="164"/>
      <c r="J98" s="165">
        <f>J134</f>
        <v>0</v>
      </c>
      <c r="K98" s="10"/>
      <c r="L98" s="162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</row>
    <row r="99" s="10" customFormat="1" ht="19.92" customHeight="1">
      <c r="A99" s="10"/>
      <c r="B99" s="162"/>
      <c r="C99" s="10"/>
      <c r="D99" s="163" t="s">
        <v>1809</v>
      </c>
      <c r="E99" s="164"/>
      <c r="F99" s="164"/>
      <c r="G99" s="164"/>
      <c r="H99" s="164"/>
      <c r="I99" s="164"/>
      <c r="J99" s="165">
        <f>J139</f>
        <v>0</v>
      </c>
      <c r="K99" s="10"/>
      <c r="L99" s="162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</row>
    <row r="100" s="10" customFormat="1" ht="19.92" customHeight="1">
      <c r="A100" s="10"/>
      <c r="B100" s="162"/>
      <c r="C100" s="10"/>
      <c r="D100" s="163" t="s">
        <v>238</v>
      </c>
      <c r="E100" s="164"/>
      <c r="F100" s="164"/>
      <c r="G100" s="164"/>
      <c r="H100" s="164"/>
      <c r="I100" s="164"/>
      <c r="J100" s="165">
        <f>J144</f>
        <v>0</v>
      </c>
      <c r="K100" s="10"/>
      <c r="L100" s="162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s="10" customFormat="1" ht="19.92" customHeight="1">
      <c r="A101" s="10"/>
      <c r="B101" s="162"/>
      <c r="C101" s="10"/>
      <c r="D101" s="163" t="s">
        <v>240</v>
      </c>
      <c r="E101" s="164"/>
      <c r="F101" s="164"/>
      <c r="G101" s="164"/>
      <c r="H101" s="164"/>
      <c r="I101" s="164"/>
      <c r="J101" s="165">
        <f>J151</f>
        <v>0</v>
      </c>
      <c r="K101" s="10"/>
      <c r="L101" s="162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</row>
    <row r="102" s="10" customFormat="1" ht="19.92" customHeight="1">
      <c r="A102" s="10"/>
      <c r="B102" s="162"/>
      <c r="C102" s="10"/>
      <c r="D102" s="163" t="s">
        <v>241</v>
      </c>
      <c r="E102" s="164"/>
      <c r="F102" s="164"/>
      <c r="G102" s="164"/>
      <c r="H102" s="164"/>
      <c r="I102" s="164"/>
      <c r="J102" s="165">
        <f>J167</f>
        <v>0</v>
      </c>
      <c r="K102" s="10"/>
      <c r="L102" s="162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</row>
    <row r="103" s="2" customFormat="1" ht="21.84" customHeight="1">
      <c r="A103" s="37"/>
      <c r="B103" s="38"/>
      <c r="C103" s="37"/>
      <c r="D103" s="37"/>
      <c r="E103" s="37"/>
      <c r="F103" s="37"/>
      <c r="G103" s="37"/>
      <c r="H103" s="37"/>
      <c r="I103" s="37"/>
      <c r="J103" s="37"/>
      <c r="K103" s="37"/>
      <c r="L103" s="59"/>
      <c r="S103" s="37"/>
      <c r="T103" s="37"/>
      <c r="U103" s="37"/>
      <c r="V103" s="37"/>
      <c r="W103" s="37"/>
      <c r="X103" s="37"/>
      <c r="Y103" s="37"/>
      <c r="Z103" s="37"/>
      <c r="AA103" s="37"/>
      <c r="AB103" s="37"/>
      <c r="AC103" s="37"/>
      <c r="AD103" s="37"/>
      <c r="AE103" s="37"/>
    </row>
    <row r="104" s="2" customFormat="1" ht="6.96" customHeight="1">
      <c r="A104" s="37"/>
      <c r="B104" s="38"/>
      <c r="C104" s="37"/>
      <c r="D104" s="37"/>
      <c r="E104" s="37"/>
      <c r="F104" s="37"/>
      <c r="G104" s="37"/>
      <c r="H104" s="37"/>
      <c r="I104" s="37"/>
      <c r="J104" s="37"/>
      <c r="K104" s="37"/>
      <c r="L104" s="59"/>
      <c r="S104" s="37"/>
      <c r="T104" s="37"/>
      <c r="U104" s="37"/>
      <c r="V104" s="37"/>
      <c r="W104" s="37"/>
      <c r="X104" s="37"/>
      <c r="Y104" s="37"/>
      <c r="Z104" s="37"/>
      <c r="AA104" s="37"/>
      <c r="AB104" s="37"/>
      <c r="AC104" s="37"/>
      <c r="AD104" s="37"/>
      <c r="AE104" s="37"/>
    </row>
    <row r="105" s="2" customFormat="1" ht="29.28" customHeight="1">
      <c r="A105" s="37"/>
      <c r="B105" s="38"/>
      <c r="C105" s="157" t="s">
        <v>259</v>
      </c>
      <c r="D105" s="37"/>
      <c r="E105" s="37"/>
      <c r="F105" s="37"/>
      <c r="G105" s="37"/>
      <c r="H105" s="37"/>
      <c r="I105" s="37"/>
      <c r="J105" s="166">
        <f>ROUND(J106 + J107 + J108 + J109 + J110 + J111,2)</f>
        <v>0</v>
      </c>
      <c r="K105" s="37"/>
      <c r="L105" s="59"/>
      <c r="N105" s="167" t="s">
        <v>39</v>
      </c>
      <c r="S105" s="37"/>
      <c r="T105" s="37"/>
      <c r="U105" s="37"/>
      <c r="V105" s="37"/>
      <c r="W105" s="37"/>
      <c r="X105" s="37"/>
      <c r="Y105" s="37"/>
      <c r="Z105" s="37"/>
      <c r="AA105" s="37"/>
      <c r="AB105" s="37"/>
      <c r="AC105" s="37"/>
      <c r="AD105" s="37"/>
      <c r="AE105" s="37"/>
    </row>
    <row r="106" s="2" customFormat="1" ht="18" customHeight="1">
      <c r="A106" s="37"/>
      <c r="B106" s="168"/>
      <c r="C106" s="169"/>
      <c r="D106" s="170" t="s">
        <v>260</v>
      </c>
      <c r="E106" s="171"/>
      <c r="F106" s="171"/>
      <c r="G106" s="169"/>
      <c r="H106" s="169"/>
      <c r="I106" s="169"/>
      <c r="J106" s="172">
        <v>0</v>
      </c>
      <c r="K106" s="169"/>
      <c r="L106" s="173"/>
      <c r="M106" s="174"/>
      <c r="N106" s="175" t="s">
        <v>41</v>
      </c>
      <c r="O106" s="174"/>
      <c r="P106" s="174"/>
      <c r="Q106" s="174"/>
      <c r="R106" s="174"/>
      <c r="S106" s="169"/>
      <c r="T106" s="169"/>
      <c r="U106" s="169"/>
      <c r="V106" s="169"/>
      <c r="W106" s="169"/>
      <c r="X106" s="169"/>
      <c r="Y106" s="169"/>
      <c r="Z106" s="169"/>
      <c r="AA106" s="169"/>
      <c r="AB106" s="169"/>
      <c r="AC106" s="169"/>
      <c r="AD106" s="169"/>
      <c r="AE106" s="169"/>
      <c r="AF106" s="174"/>
      <c r="AG106" s="174"/>
      <c r="AH106" s="174"/>
      <c r="AI106" s="174"/>
      <c r="AJ106" s="174"/>
      <c r="AK106" s="174"/>
      <c r="AL106" s="174"/>
      <c r="AM106" s="174"/>
      <c r="AN106" s="174"/>
      <c r="AO106" s="174"/>
      <c r="AP106" s="174"/>
      <c r="AQ106" s="174"/>
      <c r="AR106" s="174"/>
      <c r="AS106" s="174"/>
      <c r="AT106" s="174"/>
      <c r="AU106" s="174"/>
      <c r="AV106" s="174"/>
      <c r="AW106" s="174"/>
      <c r="AX106" s="174"/>
      <c r="AY106" s="176" t="s">
        <v>261</v>
      </c>
      <c r="AZ106" s="174"/>
      <c r="BA106" s="174"/>
      <c r="BB106" s="174"/>
      <c r="BC106" s="174"/>
      <c r="BD106" s="174"/>
      <c r="BE106" s="177">
        <f>IF(N106="základná",J106,0)</f>
        <v>0</v>
      </c>
      <c r="BF106" s="177">
        <f>IF(N106="znížená",J106,0)</f>
        <v>0</v>
      </c>
      <c r="BG106" s="177">
        <f>IF(N106="zákl. prenesená",J106,0)</f>
        <v>0</v>
      </c>
      <c r="BH106" s="177">
        <f>IF(N106="zníž. prenesená",J106,0)</f>
        <v>0</v>
      </c>
      <c r="BI106" s="177">
        <f>IF(N106="nulová",J106,0)</f>
        <v>0</v>
      </c>
      <c r="BJ106" s="176" t="s">
        <v>87</v>
      </c>
      <c r="BK106" s="174"/>
      <c r="BL106" s="174"/>
      <c r="BM106" s="174"/>
    </row>
    <row r="107" s="2" customFormat="1" ht="18" customHeight="1">
      <c r="A107" s="37"/>
      <c r="B107" s="168"/>
      <c r="C107" s="169"/>
      <c r="D107" s="170" t="s">
        <v>262</v>
      </c>
      <c r="E107" s="171"/>
      <c r="F107" s="171"/>
      <c r="G107" s="169"/>
      <c r="H107" s="169"/>
      <c r="I107" s="169"/>
      <c r="J107" s="172">
        <v>0</v>
      </c>
      <c r="K107" s="169"/>
      <c r="L107" s="173"/>
      <c r="M107" s="174"/>
      <c r="N107" s="175" t="s">
        <v>41</v>
      </c>
      <c r="O107" s="174"/>
      <c r="P107" s="174"/>
      <c r="Q107" s="174"/>
      <c r="R107" s="174"/>
      <c r="S107" s="169"/>
      <c r="T107" s="169"/>
      <c r="U107" s="169"/>
      <c r="V107" s="169"/>
      <c r="W107" s="169"/>
      <c r="X107" s="169"/>
      <c r="Y107" s="169"/>
      <c r="Z107" s="169"/>
      <c r="AA107" s="169"/>
      <c r="AB107" s="169"/>
      <c r="AC107" s="169"/>
      <c r="AD107" s="169"/>
      <c r="AE107" s="169"/>
      <c r="AF107" s="174"/>
      <c r="AG107" s="174"/>
      <c r="AH107" s="174"/>
      <c r="AI107" s="174"/>
      <c r="AJ107" s="174"/>
      <c r="AK107" s="174"/>
      <c r="AL107" s="174"/>
      <c r="AM107" s="174"/>
      <c r="AN107" s="174"/>
      <c r="AO107" s="174"/>
      <c r="AP107" s="174"/>
      <c r="AQ107" s="174"/>
      <c r="AR107" s="174"/>
      <c r="AS107" s="174"/>
      <c r="AT107" s="174"/>
      <c r="AU107" s="174"/>
      <c r="AV107" s="174"/>
      <c r="AW107" s="174"/>
      <c r="AX107" s="174"/>
      <c r="AY107" s="176" t="s">
        <v>261</v>
      </c>
      <c r="AZ107" s="174"/>
      <c r="BA107" s="174"/>
      <c r="BB107" s="174"/>
      <c r="BC107" s="174"/>
      <c r="BD107" s="174"/>
      <c r="BE107" s="177">
        <f>IF(N107="základná",J107,0)</f>
        <v>0</v>
      </c>
      <c r="BF107" s="177">
        <f>IF(N107="znížená",J107,0)</f>
        <v>0</v>
      </c>
      <c r="BG107" s="177">
        <f>IF(N107="zákl. prenesená",J107,0)</f>
        <v>0</v>
      </c>
      <c r="BH107" s="177">
        <f>IF(N107="zníž. prenesená",J107,0)</f>
        <v>0</v>
      </c>
      <c r="BI107" s="177">
        <f>IF(N107="nulová",J107,0)</f>
        <v>0</v>
      </c>
      <c r="BJ107" s="176" t="s">
        <v>87</v>
      </c>
      <c r="BK107" s="174"/>
      <c r="BL107" s="174"/>
      <c r="BM107" s="174"/>
    </row>
    <row r="108" s="2" customFormat="1" ht="18" customHeight="1">
      <c r="A108" s="37"/>
      <c r="B108" s="168"/>
      <c r="C108" s="169"/>
      <c r="D108" s="170" t="s">
        <v>263</v>
      </c>
      <c r="E108" s="171"/>
      <c r="F108" s="171"/>
      <c r="G108" s="169"/>
      <c r="H108" s="169"/>
      <c r="I108" s="169"/>
      <c r="J108" s="172">
        <v>0</v>
      </c>
      <c r="K108" s="169"/>
      <c r="L108" s="173"/>
      <c r="M108" s="174"/>
      <c r="N108" s="175" t="s">
        <v>41</v>
      </c>
      <c r="O108" s="174"/>
      <c r="P108" s="174"/>
      <c r="Q108" s="174"/>
      <c r="R108" s="174"/>
      <c r="S108" s="169"/>
      <c r="T108" s="169"/>
      <c r="U108" s="169"/>
      <c r="V108" s="169"/>
      <c r="W108" s="169"/>
      <c r="X108" s="169"/>
      <c r="Y108" s="169"/>
      <c r="Z108" s="169"/>
      <c r="AA108" s="169"/>
      <c r="AB108" s="169"/>
      <c r="AC108" s="169"/>
      <c r="AD108" s="169"/>
      <c r="AE108" s="169"/>
      <c r="AF108" s="174"/>
      <c r="AG108" s="174"/>
      <c r="AH108" s="174"/>
      <c r="AI108" s="174"/>
      <c r="AJ108" s="174"/>
      <c r="AK108" s="174"/>
      <c r="AL108" s="174"/>
      <c r="AM108" s="174"/>
      <c r="AN108" s="174"/>
      <c r="AO108" s="174"/>
      <c r="AP108" s="174"/>
      <c r="AQ108" s="174"/>
      <c r="AR108" s="174"/>
      <c r="AS108" s="174"/>
      <c r="AT108" s="174"/>
      <c r="AU108" s="174"/>
      <c r="AV108" s="174"/>
      <c r="AW108" s="174"/>
      <c r="AX108" s="174"/>
      <c r="AY108" s="176" t="s">
        <v>261</v>
      </c>
      <c r="AZ108" s="174"/>
      <c r="BA108" s="174"/>
      <c r="BB108" s="174"/>
      <c r="BC108" s="174"/>
      <c r="BD108" s="174"/>
      <c r="BE108" s="177">
        <f>IF(N108="základná",J108,0)</f>
        <v>0</v>
      </c>
      <c r="BF108" s="177">
        <f>IF(N108="znížená",J108,0)</f>
        <v>0</v>
      </c>
      <c r="BG108" s="177">
        <f>IF(N108="zákl. prenesená",J108,0)</f>
        <v>0</v>
      </c>
      <c r="BH108" s="177">
        <f>IF(N108="zníž. prenesená",J108,0)</f>
        <v>0</v>
      </c>
      <c r="BI108" s="177">
        <f>IF(N108="nulová",J108,0)</f>
        <v>0</v>
      </c>
      <c r="BJ108" s="176" t="s">
        <v>87</v>
      </c>
      <c r="BK108" s="174"/>
      <c r="BL108" s="174"/>
      <c r="BM108" s="174"/>
    </row>
    <row r="109" s="2" customFormat="1" ht="18" customHeight="1">
      <c r="A109" s="37"/>
      <c r="B109" s="168"/>
      <c r="C109" s="169"/>
      <c r="D109" s="170" t="s">
        <v>264</v>
      </c>
      <c r="E109" s="171"/>
      <c r="F109" s="171"/>
      <c r="G109" s="169"/>
      <c r="H109" s="169"/>
      <c r="I109" s="169"/>
      <c r="J109" s="172">
        <v>0</v>
      </c>
      <c r="K109" s="169"/>
      <c r="L109" s="173"/>
      <c r="M109" s="174"/>
      <c r="N109" s="175" t="s">
        <v>41</v>
      </c>
      <c r="O109" s="174"/>
      <c r="P109" s="174"/>
      <c r="Q109" s="174"/>
      <c r="R109" s="174"/>
      <c r="S109" s="169"/>
      <c r="T109" s="169"/>
      <c r="U109" s="169"/>
      <c r="V109" s="169"/>
      <c r="W109" s="169"/>
      <c r="X109" s="169"/>
      <c r="Y109" s="169"/>
      <c r="Z109" s="169"/>
      <c r="AA109" s="169"/>
      <c r="AB109" s="169"/>
      <c r="AC109" s="169"/>
      <c r="AD109" s="169"/>
      <c r="AE109" s="169"/>
      <c r="AF109" s="174"/>
      <c r="AG109" s="174"/>
      <c r="AH109" s="174"/>
      <c r="AI109" s="174"/>
      <c r="AJ109" s="174"/>
      <c r="AK109" s="174"/>
      <c r="AL109" s="174"/>
      <c r="AM109" s="174"/>
      <c r="AN109" s="174"/>
      <c r="AO109" s="174"/>
      <c r="AP109" s="174"/>
      <c r="AQ109" s="174"/>
      <c r="AR109" s="174"/>
      <c r="AS109" s="174"/>
      <c r="AT109" s="174"/>
      <c r="AU109" s="174"/>
      <c r="AV109" s="174"/>
      <c r="AW109" s="174"/>
      <c r="AX109" s="174"/>
      <c r="AY109" s="176" t="s">
        <v>261</v>
      </c>
      <c r="AZ109" s="174"/>
      <c r="BA109" s="174"/>
      <c r="BB109" s="174"/>
      <c r="BC109" s="174"/>
      <c r="BD109" s="174"/>
      <c r="BE109" s="177">
        <f>IF(N109="základná",J109,0)</f>
        <v>0</v>
      </c>
      <c r="BF109" s="177">
        <f>IF(N109="znížená",J109,0)</f>
        <v>0</v>
      </c>
      <c r="BG109" s="177">
        <f>IF(N109="zákl. prenesená",J109,0)</f>
        <v>0</v>
      </c>
      <c r="BH109" s="177">
        <f>IF(N109="zníž. prenesená",J109,0)</f>
        <v>0</v>
      </c>
      <c r="BI109" s="177">
        <f>IF(N109="nulová",J109,0)</f>
        <v>0</v>
      </c>
      <c r="BJ109" s="176" t="s">
        <v>87</v>
      </c>
      <c r="BK109" s="174"/>
      <c r="BL109" s="174"/>
      <c r="BM109" s="174"/>
    </row>
    <row r="110" s="2" customFormat="1" ht="18" customHeight="1">
      <c r="A110" s="37"/>
      <c r="B110" s="168"/>
      <c r="C110" s="169"/>
      <c r="D110" s="170" t="s">
        <v>265</v>
      </c>
      <c r="E110" s="171"/>
      <c r="F110" s="171"/>
      <c r="G110" s="169"/>
      <c r="H110" s="169"/>
      <c r="I110" s="169"/>
      <c r="J110" s="172">
        <v>0</v>
      </c>
      <c r="K110" s="169"/>
      <c r="L110" s="173"/>
      <c r="M110" s="174"/>
      <c r="N110" s="175" t="s">
        <v>41</v>
      </c>
      <c r="O110" s="174"/>
      <c r="P110" s="174"/>
      <c r="Q110" s="174"/>
      <c r="R110" s="174"/>
      <c r="S110" s="169"/>
      <c r="T110" s="169"/>
      <c r="U110" s="169"/>
      <c r="V110" s="169"/>
      <c r="W110" s="169"/>
      <c r="X110" s="169"/>
      <c r="Y110" s="169"/>
      <c r="Z110" s="169"/>
      <c r="AA110" s="169"/>
      <c r="AB110" s="169"/>
      <c r="AC110" s="169"/>
      <c r="AD110" s="169"/>
      <c r="AE110" s="169"/>
      <c r="AF110" s="174"/>
      <c r="AG110" s="174"/>
      <c r="AH110" s="174"/>
      <c r="AI110" s="174"/>
      <c r="AJ110" s="174"/>
      <c r="AK110" s="174"/>
      <c r="AL110" s="174"/>
      <c r="AM110" s="174"/>
      <c r="AN110" s="174"/>
      <c r="AO110" s="174"/>
      <c r="AP110" s="174"/>
      <c r="AQ110" s="174"/>
      <c r="AR110" s="174"/>
      <c r="AS110" s="174"/>
      <c r="AT110" s="174"/>
      <c r="AU110" s="174"/>
      <c r="AV110" s="174"/>
      <c r="AW110" s="174"/>
      <c r="AX110" s="174"/>
      <c r="AY110" s="176" t="s">
        <v>261</v>
      </c>
      <c r="AZ110" s="174"/>
      <c r="BA110" s="174"/>
      <c r="BB110" s="174"/>
      <c r="BC110" s="174"/>
      <c r="BD110" s="174"/>
      <c r="BE110" s="177">
        <f>IF(N110="základná",J110,0)</f>
        <v>0</v>
      </c>
      <c r="BF110" s="177">
        <f>IF(N110="znížená",J110,0)</f>
        <v>0</v>
      </c>
      <c r="BG110" s="177">
        <f>IF(N110="zákl. prenesená",J110,0)</f>
        <v>0</v>
      </c>
      <c r="BH110" s="177">
        <f>IF(N110="zníž. prenesená",J110,0)</f>
        <v>0</v>
      </c>
      <c r="BI110" s="177">
        <f>IF(N110="nulová",J110,0)</f>
        <v>0</v>
      </c>
      <c r="BJ110" s="176" t="s">
        <v>87</v>
      </c>
      <c r="BK110" s="174"/>
      <c r="BL110" s="174"/>
      <c r="BM110" s="174"/>
    </row>
    <row r="111" s="2" customFormat="1" ht="18" customHeight="1">
      <c r="A111" s="37"/>
      <c r="B111" s="168"/>
      <c r="C111" s="169"/>
      <c r="D111" s="171" t="s">
        <v>266</v>
      </c>
      <c r="E111" s="169"/>
      <c r="F111" s="169"/>
      <c r="G111" s="169"/>
      <c r="H111" s="169"/>
      <c r="I111" s="169"/>
      <c r="J111" s="172">
        <f>ROUND(J30*T111,2)</f>
        <v>0</v>
      </c>
      <c r="K111" s="169"/>
      <c r="L111" s="173"/>
      <c r="M111" s="174"/>
      <c r="N111" s="175" t="s">
        <v>41</v>
      </c>
      <c r="O111" s="174"/>
      <c r="P111" s="174"/>
      <c r="Q111" s="174"/>
      <c r="R111" s="174"/>
      <c r="S111" s="169"/>
      <c r="T111" s="169"/>
      <c r="U111" s="169"/>
      <c r="V111" s="169"/>
      <c r="W111" s="169"/>
      <c r="X111" s="169"/>
      <c r="Y111" s="169"/>
      <c r="Z111" s="169"/>
      <c r="AA111" s="169"/>
      <c r="AB111" s="169"/>
      <c r="AC111" s="169"/>
      <c r="AD111" s="169"/>
      <c r="AE111" s="169"/>
      <c r="AF111" s="174"/>
      <c r="AG111" s="174"/>
      <c r="AH111" s="174"/>
      <c r="AI111" s="174"/>
      <c r="AJ111" s="174"/>
      <c r="AK111" s="174"/>
      <c r="AL111" s="174"/>
      <c r="AM111" s="174"/>
      <c r="AN111" s="174"/>
      <c r="AO111" s="174"/>
      <c r="AP111" s="174"/>
      <c r="AQ111" s="174"/>
      <c r="AR111" s="174"/>
      <c r="AS111" s="174"/>
      <c r="AT111" s="174"/>
      <c r="AU111" s="174"/>
      <c r="AV111" s="174"/>
      <c r="AW111" s="174"/>
      <c r="AX111" s="174"/>
      <c r="AY111" s="176" t="s">
        <v>267</v>
      </c>
      <c r="AZ111" s="174"/>
      <c r="BA111" s="174"/>
      <c r="BB111" s="174"/>
      <c r="BC111" s="174"/>
      <c r="BD111" s="174"/>
      <c r="BE111" s="177">
        <f>IF(N111="základná",J111,0)</f>
        <v>0</v>
      </c>
      <c r="BF111" s="177">
        <f>IF(N111="znížená",J111,0)</f>
        <v>0</v>
      </c>
      <c r="BG111" s="177">
        <f>IF(N111="zákl. prenesená",J111,0)</f>
        <v>0</v>
      </c>
      <c r="BH111" s="177">
        <f>IF(N111="zníž. prenesená",J111,0)</f>
        <v>0</v>
      </c>
      <c r="BI111" s="177">
        <f>IF(N111="nulová",J111,0)</f>
        <v>0</v>
      </c>
      <c r="BJ111" s="176" t="s">
        <v>87</v>
      </c>
      <c r="BK111" s="174"/>
      <c r="BL111" s="174"/>
      <c r="BM111" s="174"/>
    </row>
    <row r="112" s="2" customFormat="1">
      <c r="A112" s="37"/>
      <c r="B112" s="38"/>
      <c r="C112" s="37"/>
      <c r="D112" s="37"/>
      <c r="E112" s="37"/>
      <c r="F112" s="37"/>
      <c r="G112" s="37"/>
      <c r="H112" s="37"/>
      <c r="I112" s="37"/>
      <c r="J112" s="37"/>
      <c r="K112" s="37"/>
      <c r="L112" s="59"/>
      <c r="S112" s="37"/>
      <c r="T112" s="37"/>
      <c r="U112" s="37"/>
      <c r="V112" s="37"/>
      <c r="W112" s="37"/>
      <c r="X112" s="37"/>
      <c r="Y112" s="37"/>
      <c r="Z112" s="37"/>
      <c r="AA112" s="37"/>
      <c r="AB112" s="37"/>
      <c r="AC112" s="37"/>
      <c r="AD112" s="37"/>
      <c r="AE112" s="37"/>
    </row>
    <row r="113" s="2" customFormat="1" ht="29.28" customHeight="1">
      <c r="A113" s="37"/>
      <c r="B113" s="38"/>
      <c r="C113" s="178" t="s">
        <v>268</v>
      </c>
      <c r="D113" s="147"/>
      <c r="E113" s="147"/>
      <c r="F113" s="147"/>
      <c r="G113" s="147"/>
      <c r="H113" s="147"/>
      <c r="I113" s="147"/>
      <c r="J113" s="179">
        <f>ROUND(J96+J105,2)</f>
        <v>0</v>
      </c>
      <c r="K113" s="147"/>
      <c r="L113" s="59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37"/>
    </row>
    <row r="114" s="2" customFormat="1" ht="6.96" customHeight="1">
      <c r="A114" s="37"/>
      <c r="B114" s="64"/>
      <c r="C114" s="65"/>
      <c r="D114" s="65"/>
      <c r="E114" s="65"/>
      <c r="F114" s="65"/>
      <c r="G114" s="65"/>
      <c r="H114" s="65"/>
      <c r="I114" s="65"/>
      <c r="J114" s="65"/>
      <c r="K114" s="65"/>
      <c r="L114" s="59"/>
      <c r="S114" s="37"/>
      <c r="T114" s="37"/>
      <c r="U114" s="37"/>
      <c r="V114" s="37"/>
      <c r="W114" s="37"/>
      <c r="X114" s="37"/>
      <c r="Y114" s="37"/>
      <c r="Z114" s="37"/>
      <c r="AA114" s="37"/>
      <c r="AB114" s="37"/>
      <c r="AC114" s="37"/>
      <c r="AD114" s="37"/>
      <c r="AE114" s="37"/>
    </row>
    <row r="118" s="2" customFormat="1" ht="6.96" customHeight="1">
      <c r="A118" s="37"/>
      <c r="B118" s="66"/>
      <c r="C118" s="67"/>
      <c r="D118" s="67"/>
      <c r="E118" s="67"/>
      <c r="F118" s="67"/>
      <c r="G118" s="67"/>
      <c r="H118" s="67"/>
      <c r="I118" s="67"/>
      <c r="J118" s="67"/>
      <c r="K118" s="67"/>
      <c r="L118" s="59"/>
      <c r="S118" s="37"/>
      <c r="T118" s="37"/>
      <c r="U118" s="37"/>
      <c r="V118" s="37"/>
      <c r="W118" s="37"/>
      <c r="X118" s="37"/>
      <c r="Y118" s="37"/>
      <c r="Z118" s="37"/>
      <c r="AA118" s="37"/>
      <c r="AB118" s="37"/>
      <c r="AC118" s="37"/>
      <c r="AD118" s="37"/>
      <c r="AE118" s="37"/>
    </row>
    <row r="119" s="2" customFormat="1" ht="24.96" customHeight="1">
      <c r="A119" s="37"/>
      <c r="B119" s="38"/>
      <c r="C119" s="22" t="s">
        <v>269</v>
      </c>
      <c r="D119" s="37"/>
      <c r="E119" s="37"/>
      <c r="F119" s="37"/>
      <c r="G119" s="37"/>
      <c r="H119" s="37"/>
      <c r="I119" s="37"/>
      <c r="J119" s="37"/>
      <c r="K119" s="37"/>
      <c r="L119" s="59"/>
      <c r="S119" s="37"/>
      <c r="T119" s="37"/>
      <c r="U119" s="37"/>
      <c r="V119" s="37"/>
      <c r="W119" s="37"/>
      <c r="X119" s="37"/>
      <c r="Y119" s="37"/>
      <c r="Z119" s="37"/>
      <c r="AA119" s="37"/>
      <c r="AB119" s="37"/>
      <c r="AC119" s="37"/>
      <c r="AD119" s="37"/>
      <c r="AE119" s="37"/>
    </row>
    <row r="120" s="2" customFormat="1" ht="6.96" customHeight="1">
      <c r="A120" s="37"/>
      <c r="B120" s="38"/>
      <c r="C120" s="37"/>
      <c r="D120" s="37"/>
      <c r="E120" s="37"/>
      <c r="F120" s="37"/>
      <c r="G120" s="37"/>
      <c r="H120" s="37"/>
      <c r="I120" s="37"/>
      <c r="J120" s="37"/>
      <c r="K120" s="37"/>
      <c r="L120" s="59"/>
      <c r="S120" s="37"/>
      <c r="T120" s="37"/>
      <c r="U120" s="37"/>
      <c r="V120" s="37"/>
      <c r="W120" s="37"/>
      <c r="X120" s="37"/>
      <c r="Y120" s="37"/>
      <c r="Z120" s="37"/>
      <c r="AA120" s="37"/>
      <c r="AB120" s="37"/>
      <c r="AC120" s="37"/>
      <c r="AD120" s="37"/>
      <c r="AE120" s="37"/>
    </row>
    <row r="121" s="2" customFormat="1" ht="12" customHeight="1">
      <c r="A121" s="37"/>
      <c r="B121" s="38"/>
      <c r="C121" s="31" t="s">
        <v>15</v>
      </c>
      <c r="D121" s="37"/>
      <c r="E121" s="37"/>
      <c r="F121" s="37"/>
      <c r="G121" s="37"/>
      <c r="H121" s="37"/>
      <c r="I121" s="37"/>
      <c r="J121" s="37"/>
      <c r="K121" s="37"/>
      <c r="L121" s="59"/>
      <c r="S121" s="37"/>
      <c r="T121" s="37"/>
      <c r="U121" s="37"/>
      <c r="V121" s="37"/>
      <c r="W121" s="37"/>
      <c r="X121" s="37"/>
      <c r="Y121" s="37"/>
      <c r="Z121" s="37"/>
      <c r="AA121" s="37"/>
      <c r="AB121" s="37"/>
      <c r="AC121" s="37"/>
      <c r="AD121" s="37"/>
      <c r="AE121" s="37"/>
    </row>
    <row r="122" s="2" customFormat="1" ht="26.25" customHeight="1">
      <c r="A122" s="37"/>
      <c r="B122" s="38"/>
      <c r="C122" s="37"/>
      <c r="D122" s="37"/>
      <c r="E122" s="134" t="str">
        <f>E7</f>
        <v>Komplexná rekonštrukcia a realizácia nadstavby budovy študenského domova4,Tr. SNP53,Banská Bystrica</v>
      </c>
      <c r="F122" s="31"/>
      <c r="G122" s="31"/>
      <c r="H122" s="31"/>
      <c r="I122" s="37"/>
      <c r="J122" s="37"/>
      <c r="K122" s="37"/>
      <c r="L122" s="59"/>
      <c r="S122" s="37"/>
      <c r="T122" s="37"/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  <c r="AE122" s="37"/>
    </row>
    <row r="123" s="2" customFormat="1" ht="12" customHeight="1">
      <c r="A123" s="37"/>
      <c r="B123" s="38"/>
      <c r="C123" s="31" t="s">
        <v>222</v>
      </c>
      <c r="D123" s="37"/>
      <c r="E123" s="37"/>
      <c r="F123" s="37"/>
      <c r="G123" s="37"/>
      <c r="H123" s="37"/>
      <c r="I123" s="37"/>
      <c r="J123" s="37"/>
      <c r="K123" s="37"/>
      <c r="L123" s="59"/>
      <c r="S123" s="37"/>
      <c r="T123" s="37"/>
      <c r="U123" s="37"/>
      <c r="V123" s="37"/>
      <c r="W123" s="37"/>
      <c r="X123" s="37"/>
      <c r="Y123" s="37"/>
      <c r="Z123" s="37"/>
      <c r="AA123" s="37"/>
      <c r="AB123" s="37"/>
      <c r="AC123" s="37"/>
      <c r="AD123" s="37"/>
      <c r="AE123" s="37"/>
    </row>
    <row r="124" s="2" customFormat="1" ht="16.5" customHeight="1">
      <c r="A124" s="37"/>
      <c r="B124" s="38"/>
      <c r="C124" s="37"/>
      <c r="D124" s="37"/>
      <c r="E124" s="71" t="str">
        <f>E9</f>
        <v>SO -03 - Úprava plochy južnej časti ŠD</v>
      </c>
      <c r="F124" s="37"/>
      <c r="G124" s="37"/>
      <c r="H124" s="37"/>
      <c r="I124" s="37"/>
      <c r="J124" s="37"/>
      <c r="K124" s="37"/>
      <c r="L124" s="59"/>
      <c r="S124" s="37"/>
      <c r="T124" s="37"/>
      <c r="U124" s="37"/>
      <c r="V124" s="37"/>
      <c r="W124" s="37"/>
      <c r="X124" s="37"/>
      <c r="Y124" s="37"/>
      <c r="Z124" s="37"/>
      <c r="AA124" s="37"/>
      <c r="AB124" s="37"/>
      <c r="AC124" s="37"/>
      <c r="AD124" s="37"/>
      <c r="AE124" s="37"/>
    </row>
    <row r="125" s="2" customFormat="1" ht="6.96" customHeight="1">
      <c r="A125" s="37"/>
      <c r="B125" s="38"/>
      <c r="C125" s="37"/>
      <c r="D125" s="37"/>
      <c r="E125" s="37"/>
      <c r="F125" s="37"/>
      <c r="G125" s="37"/>
      <c r="H125" s="37"/>
      <c r="I125" s="37"/>
      <c r="J125" s="37"/>
      <c r="K125" s="37"/>
      <c r="L125" s="59"/>
      <c r="S125" s="37"/>
      <c r="T125" s="37"/>
      <c r="U125" s="37"/>
      <c r="V125" s="37"/>
      <c r="W125" s="37"/>
      <c r="X125" s="37"/>
      <c r="Y125" s="37"/>
      <c r="Z125" s="37"/>
      <c r="AA125" s="37"/>
      <c r="AB125" s="37"/>
      <c r="AC125" s="37"/>
      <c r="AD125" s="37"/>
      <c r="AE125" s="37"/>
    </row>
    <row r="126" s="2" customFormat="1" ht="12" customHeight="1">
      <c r="A126" s="37"/>
      <c r="B126" s="38"/>
      <c r="C126" s="31" t="s">
        <v>19</v>
      </c>
      <c r="D126" s="37"/>
      <c r="E126" s="37"/>
      <c r="F126" s="26" t="str">
        <f>F12</f>
        <v>Tr. SNP53,Banská Bystrica,parc.č.1042/1</v>
      </c>
      <c r="G126" s="37"/>
      <c r="H126" s="37"/>
      <c r="I126" s="31" t="s">
        <v>21</v>
      </c>
      <c r="J126" s="73" t="str">
        <f>IF(J12="","",J12)</f>
        <v>10. 9. 2024</v>
      </c>
      <c r="K126" s="37"/>
      <c r="L126" s="59"/>
      <c r="S126" s="37"/>
      <c r="T126" s="37"/>
      <c r="U126" s="37"/>
      <c r="V126" s="37"/>
      <c r="W126" s="37"/>
      <c r="X126" s="37"/>
      <c r="Y126" s="37"/>
      <c r="Z126" s="37"/>
      <c r="AA126" s="37"/>
      <c r="AB126" s="37"/>
      <c r="AC126" s="37"/>
      <c r="AD126" s="37"/>
      <c r="AE126" s="37"/>
    </row>
    <row r="127" s="2" customFormat="1" ht="6.96" customHeight="1">
      <c r="A127" s="37"/>
      <c r="B127" s="38"/>
      <c r="C127" s="37"/>
      <c r="D127" s="37"/>
      <c r="E127" s="37"/>
      <c r="F127" s="37"/>
      <c r="G127" s="37"/>
      <c r="H127" s="37"/>
      <c r="I127" s="37"/>
      <c r="J127" s="37"/>
      <c r="K127" s="37"/>
      <c r="L127" s="59"/>
      <c r="S127" s="37"/>
      <c r="T127" s="37"/>
      <c r="U127" s="37"/>
      <c r="V127" s="37"/>
      <c r="W127" s="37"/>
      <c r="X127" s="37"/>
      <c r="Y127" s="37"/>
      <c r="Z127" s="37"/>
      <c r="AA127" s="37"/>
      <c r="AB127" s="37"/>
      <c r="AC127" s="37"/>
      <c r="AD127" s="37"/>
      <c r="AE127" s="37"/>
    </row>
    <row r="128" s="2" customFormat="1" ht="15.15" customHeight="1">
      <c r="A128" s="37"/>
      <c r="B128" s="38"/>
      <c r="C128" s="31" t="s">
        <v>23</v>
      </c>
      <c r="D128" s="37"/>
      <c r="E128" s="37"/>
      <c r="F128" s="26" t="str">
        <f>E15</f>
        <v>Univerzita Mateja Bela v Banskej Bystrici</v>
      </c>
      <c r="G128" s="37"/>
      <c r="H128" s="37"/>
      <c r="I128" s="31" t="s">
        <v>29</v>
      </c>
      <c r="J128" s="35" t="str">
        <f>E21</f>
        <v>Insvet s.r.o.,Koeice</v>
      </c>
      <c r="K128" s="37"/>
      <c r="L128" s="59"/>
      <c r="S128" s="37"/>
      <c r="T128" s="37"/>
      <c r="U128" s="37"/>
      <c r="V128" s="37"/>
      <c r="W128" s="37"/>
      <c r="X128" s="37"/>
      <c r="Y128" s="37"/>
      <c r="Z128" s="37"/>
      <c r="AA128" s="37"/>
      <c r="AB128" s="37"/>
      <c r="AC128" s="37"/>
      <c r="AD128" s="37"/>
      <c r="AE128" s="37"/>
    </row>
    <row r="129" s="2" customFormat="1" ht="15.15" customHeight="1">
      <c r="A129" s="37"/>
      <c r="B129" s="38"/>
      <c r="C129" s="31" t="s">
        <v>27</v>
      </c>
      <c r="D129" s="37"/>
      <c r="E129" s="37"/>
      <c r="F129" s="26" t="str">
        <f>IF(E18="","",E18)</f>
        <v>Vyplň údaj</v>
      </c>
      <c r="G129" s="37"/>
      <c r="H129" s="37"/>
      <c r="I129" s="31" t="s">
        <v>32</v>
      </c>
      <c r="J129" s="35" t="str">
        <f>E24</f>
        <v xml:space="preserve"> </v>
      </c>
      <c r="K129" s="37"/>
      <c r="L129" s="59"/>
      <c r="S129" s="37"/>
      <c r="T129" s="37"/>
      <c r="U129" s="37"/>
      <c r="V129" s="37"/>
      <c r="W129" s="37"/>
      <c r="X129" s="37"/>
      <c r="Y129" s="37"/>
      <c r="Z129" s="37"/>
      <c r="AA129" s="37"/>
      <c r="AB129" s="37"/>
      <c r="AC129" s="37"/>
      <c r="AD129" s="37"/>
      <c r="AE129" s="37"/>
    </row>
    <row r="130" s="2" customFormat="1" ht="10.32" customHeight="1">
      <c r="A130" s="37"/>
      <c r="B130" s="38"/>
      <c r="C130" s="37"/>
      <c r="D130" s="37"/>
      <c r="E130" s="37"/>
      <c r="F130" s="37"/>
      <c r="G130" s="37"/>
      <c r="H130" s="37"/>
      <c r="I130" s="37"/>
      <c r="J130" s="37"/>
      <c r="K130" s="37"/>
      <c r="L130" s="59"/>
      <c r="S130" s="37"/>
      <c r="T130" s="37"/>
      <c r="U130" s="37"/>
      <c r="V130" s="37"/>
      <c r="W130" s="37"/>
      <c r="X130" s="37"/>
      <c r="Y130" s="37"/>
      <c r="Z130" s="37"/>
      <c r="AA130" s="37"/>
      <c r="AB130" s="37"/>
      <c r="AC130" s="37"/>
      <c r="AD130" s="37"/>
      <c r="AE130" s="37"/>
    </row>
    <row r="131" s="11" customFormat="1" ht="29.28" customHeight="1">
      <c r="A131" s="180"/>
      <c r="B131" s="181"/>
      <c r="C131" s="182" t="s">
        <v>270</v>
      </c>
      <c r="D131" s="183" t="s">
        <v>60</v>
      </c>
      <c r="E131" s="183" t="s">
        <v>56</v>
      </c>
      <c r="F131" s="183" t="s">
        <v>57</v>
      </c>
      <c r="G131" s="183" t="s">
        <v>271</v>
      </c>
      <c r="H131" s="183" t="s">
        <v>272</v>
      </c>
      <c r="I131" s="183" t="s">
        <v>273</v>
      </c>
      <c r="J131" s="184" t="s">
        <v>232</v>
      </c>
      <c r="K131" s="185" t="s">
        <v>274</v>
      </c>
      <c r="L131" s="186"/>
      <c r="M131" s="90" t="s">
        <v>1</v>
      </c>
      <c r="N131" s="91" t="s">
        <v>39</v>
      </c>
      <c r="O131" s="91" t="s">
        <v>275</v>
      </c>
      <c r="P131" s="91" t="s">
        <v>276</v>
      </c>
      <c r="Q131" s="91" t="s">
        <v>277</v>
      </c>
      <c r="R131" s="91" t="s">
        <v>278</v>
      </c>
      <c r="S131" s="91" t="s">
        <v>279</v>
      </c>
      <c r="T131" s="92" t="s">
        <v>280</v>
      </c>
      <c r="U131" s="180"/>
      <c r="V131" s="180"/>
      <c r="W131" s="180"/>
      <c r="X131" s="180"/>
      <c r="Y131" s="180"/>
      <c r="Z131" s="180"/>
      <c r="AA131" s="180"/>
      <c r="AB131" s="180"/>
      <c r="AC131" s="180"/>
      <c r="AD131" s="180"/>
      <c r="AE131" s="180"/>
    </row>
    <row r="132" s="2" customFormat="1" ht="22.8" customHeight="1">
      <c r="A132" s="37"/>
      <c r="B132" s="38"/>
      <c r="C132" s="97" t="s">
        <v>228</v>
      </c>
      <c r="D132" s="37"/>
      <c r="E132" s="37"/>
      <c r="F132" s="37"/>
      <c r="G132" s="37"/>
      <c r="H132" s="37"/>
      <c r="I132" s="37"/>
      <c r="J132" s="187">
        <f>BK132</f>
        <v>0</v>
      </c>
      <c r="K132" s="37"/>
      <c r="L132" s="38"/>
      <c r="M132" s="93"/>
      <c r="N132" s="77"/>
      <c r="O132" s="94"/>
      <c r="P132" s="188">
        <f>P133</f>
        <v>0</v>
      </c>
      <c r="Q132" s="94"/>
      <c r="R132" s="188">
        <f>R133</f>
        <v>68.892982500000002</v>
      </c>
      <c r="S132" s="94"/>
      <c r="T132" s="189">
        <f>T133</f>
        <v>22.616399999999999</v>
      </c>
      <c r="U132" s="37"/>
      <c r="V132" s="37"/>
      <c r="W132" s="37"/>
      <c r="X132" s="37"/>
      <c r="Y132" s="37"/>
      <c r="Z132" s="37"/>
      <c r="AA132" s="37"/>
      <c r="AB132" s="37"/>
      <c r="AC132" s="37"/>
      <c r="AD132" s="37"/>
      <c r="AE132" s="37"/>
      <c r="AT132" s="18" t="s">
        <v>74</v>
      </c>
      <c r="AU132" s="18" t="s">
        <v>234</v>
      </c>
      <c r="BK132" s="190">
        <f>BK133</f>
        <v>0</v>
      </c>
    </row>
    <row r="133" s="12" customFormat="1" ht="25.92" customHeight="1">
      <c r="A133" s="12"/>
      <c r="B133" s="191"/>
      <c r="C133" s="12"/>
      <c r="D133" s="192" t="s">
        <v>74</v>
      </c>
      <c r="E133" s="193" t="s">
        <v>281</v>
      </c>
      <c r="F133" s="193" t="s">
        <v>282</v>
      </c>
      <c r="G133" s="12"/>
      <c r="H133" s="12"/>
      <c r="I133" s="194"/>
      <c r="J133" s="195">
        <f>BK133</f>
        <v>0</v>
      </c>
      <c r="K133" s="12"/>
      <c r="L133" s="191"/>
      <c r="M133" s="196"/>
      <c r="N133" s="197"/>
      <c r="O133" s="197"/>
      <c r="P133" s="198">
        <f>P134+P139+P144+P151+P167</f>
        <v>0</v>
      </c>
      <c r="Q133" s="197"/>
      <c r="R133" s="198">
        <f>R134+R139+R144+R151+R167</f>
        <v>68.892982500000002</v>
      </c>
      <c r="S133" s="197"/>
      <c r="T133" s="199">
        <f>T134+T139+T144+T151+T167</f>
        <v>22.616399999999999</v>
      </c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R133" s="192" t="s">
        <v>82</v>
      </c>
      <c r="AT133" s="200" t="s">
        <v>74</v>
      </c>
      <c r="AU133" s="200" t="s">
        <v>75</v>
      </c>
      <c r="AY133" s="192" t="s">
        <v>283</v>
      </c>
      <c r="BK133" s="201">
        <f>BK134+BK139+BK144+BK151+BK167</f>
        <v>0</v>
      </c>
    </row>
    <row r="134" s="12" customFormat="1" ht="22.8" customHeight="1">
      <c r="A134" s="12"/>
      <c r="B134" s="191"/>
      <c r="C134" s="12"/>
      <c r="D134" s="192" t="s">
        <v>74</v>
      </c>
      <c r="E134" s="202" t="s">
        <v>82</v>
      </c>
      <c r="F134" s="202" t="s">
        <v>284</v>
      </c>
      <c r="G134" s="12"/>
      <c r="H134" s="12"/>
      <c r="I134" s="194"/>
      <c r="J134" s="203">
        <f>BK134</f>
        <v>0</v>
      </c>
      <c r="K134" s="12"/>
      <c r="L134" s="191"/>
      <c r="M134" s="196"/>
      <c r="N134" s="197"/>
      <c r="O134" s="197"/>
      <c r="P134" s="198">
        <f>SUM(P135:P138)</f>
        <v>0</v>
      </c>
      <c r="Q134" s="197"/>
      <c r="R134" s="198">
        <f>SUM(R135:R138)</f>
        <v>0</v>
      </c>
      <c r="S134" s="197"/>
      <c r="T134" s="199">
        <f>SUM(T135:T138)</f>
        <v>22.616399999999999</v>
      </c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R134" s="192" t="s">
        <v>82</v>
      </c>
      <c r="AT134" s="200" t="s">
        <v>74</v>
      </c>
      <c r="AU134" s="200" t="s">
        <v>82</v>
      </c>
      <c r="AY134" s="192" t="s">
        <v>283</v>
      </c>
      <c r="BK134" s="201">
        <f>SUM(BK135:BK138)</f>
        <v>0</v>
      </c>
    </row>
    <row r="135" s="2" customFormat="1" ht="33" customHeight="1">
      <c r="A135" s="37"/>
      <c r="B135" s="168"/>
      <c r="C135" s="204" t="s">
        <v>82</v>
      </c>
      <c r="D135" s="204" t="s">
        <v>285</v>
      </c>
      <c r="E135" s="205" t="s">
        <v>6675</v>
      </c>
      <c r="F135" s="206" t="s">
        <v>5286</v>
      </c>
      <c r="G135" s="207" t="s">
        <v>288</v>
      </c>
      <c r="H135" s="208">
        <v>96.239999999999995</v>
      </c>
      <c r="I135" s="209"/>
      <c r="J135" s="210">
        <f>ROUND(I135*H135,2)</f>
        <v>0</v>
      </c>
      <c r="K135" s="211"/>
      <c r="L135" s="38"/>
      <c r="M135" s="212" t="s">
        <v>1</v>
      </c>
      <c r="N135" s="213" t="s">
        <v>41</v>
      </c>
      <c r="O135" s="81"/>
      <c r="P135" s="214">
        <f>O135*H135</f>
        <v>0</v>
      </c>
      <c r="Q135" s="214">
        <v>0</v>
      </c>
      <c r="R135" s="214">
        <f>Q135*H135</f>
        <v>0</v>
      </c>
      <c r="S135" s="214">
        <v>0.23499999999999999</v>
      </c>
      <c r="T135" s="215">
        <f>S135*H135</f>
        <v>22.616399999999999</v>
      </c>
      <c r="U135" s="37"/>
      <c r="V135" s="37"/>
      <c r="W135" s="37"/>
      <c r="X135" s="37"/>
      <c r="Y135" s="37"/>
      <c r="Z135" s="37"/>
      <c r="AA135" s="37"/>
      <c r="AB135" s="37"/>
      <c r="AC135" s="37"/>
      <c r="AD135" s="37"/>
      <c r="AE135" s="37"/>
      <c r="AR135" s="216" t="s">
        <v>289</v>
      </c>
      <c r="AT135" s="216" t="s">
        <v>285</v>
      </c>
      <c r="AU135" s="216" t="s">
        <v>87</v>
      </c>
      <c r="AY135" s="18" t="s">
        <v>283</v>
      </c>
      <c r="BE135" s="217">
        <f>IF(N135="základná",J135,0)</f>
        <v>0</v>
      </c>
      <c r="BF135" s="217">
        <f>IF(N135="znížená",J135,0)</f>
        <v>0</v>
      </c>
      <c r="BG135" s="217">
        <f>IF(N135="zákl. prenesená",J135,0)</f>
        <v>0</v>
      </c>
      <c r="BH135" s="217">
        <f>IF(N135="zníž. prenesená",J135,0)</f>
        <v>0</v>
      </c>
      <c r="BI135" s="217">
        <f>IF(N135="nulová",J135,0)</f>
        <v>0</v>
      </c>
      <c r="BJ135" s="18" t="s">
        <v>87</v>
      </c>
      <c r="BK135" s="217">
        <f>ROUND(I135*H135,2)</f>
        <v>0</v>
      </c>
      <c r="BL135" s="18" t="s">
        <v>289</v>
      </c>
      <c r="BM135" s="216" t="s">
        <v>6676</v>
      </c>
    </row>
    <row r="136" s="13" customFormat="1">
      <c r="A136" s="13"/>
      <c r="B136" s="218"/>
      <c r="C136" s="13"/>
      <c r="D136" s="219" t="s">
        <v>291</v>
      </c>
      <c r="E136" s="220" t="s">
        <v>1</v>
      </c>
      <c r="F136" s="221" t="s">
        <v>6677</v>
      </c>
      <c r="G136" s="13"/>
      <c r="H136" s="222">
        <v>96.239999999999995</v>
      </c>
      <c r="I136" s="223"/>
      <c r="J136" s="13"/>
      <c r="K136" s="13"/>
      <c r="L136" s="218"/>
      <c r="M136" s="224"/>
      <c r="N136" s="225"/>
      <c r="O136" s="225"/>
      <c r="P136" s="225"/>
      <c r="Q136" s="225"/>
      <c r="R136" s="225"/>
      <c r="S136" s="225"/>
      <c r="T136" s="226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T136" s="220" t="s">
        <v>291</v>
      </c>
      <c r="AU136" s="220" t="s">
        <v>87</v>
      </c>
      <c r="AV136" s="13" t="s">
        <v>87</v>
      </c>
      <c r="AW136" s="13" t="s">
        <v>31</v>
      </c>
      <c r="AX136" s="13" t="s">
        <v>82</v>
      </c>
      <c r="AY136" s="220" t="s">
        <v>283</v>
      </c>
    </row>
    <row r="137" s="2" customFormat="1" ht="21.75" customHeight="1">
      <c r="A137" s="37"/>
      <c r="B137" s="168"/>
      <c r="C137" s="204" t="s">
        <v>87</v>
      </c>
      <c r="D137" s="204" t="s">
        <v>285</v>
      </c>
      <c r="E137" s="205" t="s">
        <v>353</v>
      </c>
      <c r="F137" s="206" t="s">
        <v>354</v>
      </c>
      <c r="G137" s="207" t="s">
        <v>288</v>
      </c>
      <c r="H137" s="208">
        <v>96.239999999999995</v>
      </c>
      <c r="I137" s="209"/>
      <c r="J137" s="210">
        <f>ROUND(I137*H137,2)</f>
        <v>0</v>
      </c>
      <c r="K137" s="211"/>
      <c r="L137" s="38"/>
      <c r="M137" s="212" t="s">
        <v>1</v>
      </c>
      <c r="N137" s="213" t="s">
        <v>41</v>
      </c>
      <c r="O137" s="81"/>
      <c r="P137" s="214">
        <f>O137*H137</f>
        <v>0</v>
      </c>
      <c r="Q137" s="214">
        <v>0</v>
      </c>
      <c r="R137" s="214">
        <f>Q137*H137</f>
        <v>0</v>
      </c>
      <c r="S137" s="214">
        <v>0</v>
      </c>
      <c r="T137" s="215">
        <f>S137*H137</f>
        <v>0</v>
      </c>
      <c r="U137" s="37"/>
      <c r="V137" s="37"/>
      <c r="W137" s="37"/>
      <c r="X137" s="37"/>
      <c r="Y137" s="37"/>
      <c r="Z137" s="37"/>
      <c r="AA137" s="37"/>
      <c r="AB137" s="37"/>
      <c r="AC137" s="37"/>
      <c r="AD137" s="37"/>
      <c r="AE137" s="37"/>
      <c r="AR137" s="216" t="s">
        <v>289</v>
      </c>
      <c r="AT137" s="216" t="s">
        <v>285</v>
      </c>
      <c r="AU137" s="216" t="s">
        <v>87</v>
      </c>
      <c r="AY137" s="18" t="s">
        <v>283</v>
      </c>
      <c r="BE137" s="217">
        <f>IF(N137="základná",J137,0)</f>
        <v>0</v>
      </c>
      <c r="BF137" s="217">
        <f>IF(N137="znížená",J137,0)</f>
        <v>0</v>
      </c>
      <c r="BG137" s="217">
        <f>IF(N137="zákl. prenesená",J137,0)</f>
        <v>0</v>
      </c>
      <c r="BH137" s="217">
        <f>IF(N137="zníž. prenesená",J137,0)</f>
        <v>0</v>
      </c>
      <c r="BI137" s="217">
        <f>IF(N137="nulová",J137,0)</f>
        <v>0</v>
      </c>
      <c r="BJ137" s="18" t="s">
        <v>87</v>
      </c>
      <c r="BK137" s="217">
        <f>ROUND(I137*H137,2)</f>
        <v>0</v>
      </c>
      <c r="BL137" s="18" t="s">
        <v>289</v>
      </c>
      <c r="BM137" s="216" t="s">
        <v>6678</v>
      </c>
    </row>
    <row r="138" s="13" customFormat="1">
      <c r="A138" s="13"/>
      <c r="B138" s="218"/>
      <c r="C138" s="13"/>
      <c r="D138" s="219" t="s">
        <v>291</v>
      </c>
      <c r="E138" s="220" t="s">
        <v>1</v>
      </c>
      <c r="F138" s="221" t="s">
        <v>6679</v>
      </c>
      <c r="G138" s="13"/>
      <c r="H138" s="222">
        <v>96.239999999999995</v>
      </c>
      <c r="I138" s="223"/>
      <c r="J138" s="13"/>
      <c r="K138" s="13"/>
      <c r="L138" s="218"/>
      <c r="M138" s="224"/>
      <c r="N138" s="225"/>
      <c r="O138" s="225"/>
      <c r="P138" s="225"/>
      <c r="Q138" s="225"/>
      <c r="R138" s="225"/>
      <c r="S138" s="225"/>
      <c r="T138" s="226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T138" s="220" t="s">
        <v>291</v>
      </c>
      <c r="AU138" s="220" t="s">
        <v>87</v>
      </c>
      <c r="AV138" s="13" t="s">
        <v>87</v>
      </c>
      <c r="AW138" s="13" t="s">
        <v>31</v>
      </c>
      <c r="AX138" s="13" t="s">
        <v>82</v>
      </c>
      <c r="AY138" s="220" t="s">
        <v>283</v>
      </c>
    </row>
    <row r="139" s="12" customFormat="1" ht="22.8" customHeight="1">
      <c r="A139" s="12"/>
      <c r="B139" s="191"/>
      <c r="C139" s="12"/>
      <c r="D139" s="192" t="s">
        <v>74</v>
      </c>
      <c r="E139" s="202" t="s">
        <v>87</v>
      </c>
      <c r="F139" s="202" t="s">
        <v>1829</v>
      </c>
      <c r="G139" s="12"/>
      <c r="H139" s="12"/>
      <c r="I139" s="194"/>
      <c r="J139" s="203">
        <f>BK139</f>
        <v>0</v>
      </c>
      <c r="K139" s="12"/>
      <c r="L139" s="191"/>
      <c r="M139" s="196"/>
      <c r="N139" s="197"/>
      <c r="O139" s="197"/>
      <c r="P139" s="198">
        <f>SUM(P140:P143)</f>
        <v>0</v>
      </c>
      <c r="Q139" s="197"/>
      <c r="R139" s="198">
        <f>SUM(R140:R143)</f>
        <v>0.032625420000000002</v>
      </c>
      <c r="S139" s="197"/>
      <c r="T139" s="199">
        <f>SUM(T140:T143)</f>
        <v>0</v>
      </c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R139" s="192" t="s">
        <v>82</v>
      </c>
      <c r="AT139" s="200" t="s">
        <v>74</v>
      </c>
      <c r="AU139" s="200" t="s">
        <v>82</v>
      </c>
      <c r="AY139" s="192" t="s">
        <v>283</v>
      </c>
      <c r="BK139" s="201">
        <f>SUM(BK140:BK143)</f>
        <v>0</v>
      </c>
    </row>
    <row r="140" s="2" customFormat="1" ht="24.15" customHeight="1">
      <c r="A140" s="37"/>
      <c r="B140" s="168"/>
      <c r="C140" s="204" t="s">
        <v>92</v>
      </c>
      <c r="D140" s="204" t="s">
        <v>285</v>
      </c>
      <c r="E140" s="205" t="s">
        <v>6680</v>
      </c>
      <c r="F140" s="206" t="s">
        <v>6681</v>
      </c>
      <c r="G140" s="207" t="s">
        <v>288</v>
      </c>
      <c r="H140" s="208">
        <v>96.239999999999995</v>
      </c>
      <c r="I140" s="209"/>
      <c r="J140" s="210">
        <f>ROUND(I140*H140,2)</f>
        <v>0</v>
      </c>
      <c r="K140" s="211"/>
      <c r="L140" s="38"/>
      <c r="M140" s="212" t="s">
        <v>1</v>
      </c>
      <c r="N140" s="213" t="s">
        <v>41</v>
      </c>
      <c r="O140" s="81"/>
      <c r="P140" s="214">
        <f>O140*H140</f>
        <v>0</v>
      </c>
      <c r="Q140" s="214">
        <v>3.3000000000000003E-05</v>
      </c>
      <c r="R140" s="214">
        <f>Q140*H140</f>
        <v>0.00317592</v>
      </c>
      <c r="S140" s="214">
        <v>0</v>
      </c>
      <c r="T140" s="215">
        <f>S140*H140</f>
        <v>0</v>
      </c>
      <c r="U140" s="37"/>
      <c r="V140" s="37"/>
      <c r="W140" s="37"/>
      <c r="X140" s="37"/>
      <c r="Y140" s="37"/>
      <c r="Z140" s="37"/>
      <c r="AA140" s="37"/>
      <c r="AB140" s="37"/>
      <c r="AC140" s="37"/>
      <c r="AD140" s="37"/>
      <c r="AE140" s="37"/>
      <c r="AR140" s="216" t="s">
        <v>289</v>
      </c>
      <c r="AT140" s="216" t="s">
        <v>285</v>
      </c>
      <c r="AU140" s="216" t="s">
        <v>87</v>
      </c>
      <c r="AY140" s="18" t="s">
        <v>283</v>
      </c>
      <c r="BE140" s="217">
        <f>IF(N140="základná",J140,0)</f>
        <v>0</v>
      </c>
      <c r="BF140" s="217">
        <f>IF(N140="znížená",J140,0)</f>
        <v>0</v>
      </c>
      <c r="BG140" s="217">
        <f>IF(N140="zákl. prenesená",J140,0)</f>
        <v>0</v>
      </c>
      <c r="BH140" s="217">
        <f>IF(N140="zníž. prenesená",J140,0)</f>
        <v>0</v>
      </c>
      <c r="BI140" s="217">
        <f>IF(N140="nulová",J140,0)</f>
        <v>0</v>
      </c>
      <c r="BJ140" s="18" t="s">
        <v>87</v>
      </c>
      <c r="BK140" s="217">
        <f>ROUND(I140*H140,2)</f>
        <v>0</v>
      </c>
      <c r="BL140" s="18" t="s">
        <v>289</v>
      </c>
      <c r="BM140" s="216" t="s">
        <v>6682</v>
      </c>
    </row>
    <row r="141" s="13" customFormat="1">
      <c r="A141" s="13"/>
      <c r="B141" s="218"/>
      <c r="C141" s="13"/>
      <c r="D141" s="219" t="s">
        <v>291</v>
      </c>
      <c r="E141" s="220" t="s">
        <v>1</v>
      </c>
      <c r="F141" s="221" t="s">
        <v>6679</v>
      </c>
      <c r="G141" s="13"/>
      <c r="H141" s="222">
        <v>96.239999999999995</v>
      </c>
      <c r="I141" s="223"/>
      <c r="J141" s="13"/>
      <c r="K141" s="13"/>
      <c r="L141" s="218"/>
      <c r="M141" s="224"/>
      <c r="N141" s="225"/>
      <c r="O141" s="225"/>
      <c r="P141" s="225"/>
      <c r="Q141" s="225"/>
      <c r="R141" s="225"/>
      <c r="S141" s="225"/>
      <c r="T141" s="226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T141" s="220" t="s">
        <v>291</v>
      </c>
      <c r="AU141" s="220" t="s">
        <v>87</v>
      </c>
      <c r="AV141" s="13" t="s">
        <v>87</v>
      </c>
      <c r="AW141" s="13" t="s">
        <v>31</v>
      </c>
      <c r="AX141" s="13" t="s">
        <v>82</v>
      </c>
      <c r="AY141" s="220" t="s">
        <v>283</v>
      </c>
    </row>
    <row r="142" s="2" customFormat="1" ht="16.5" customHeight="1">
      <c r="A142" s="37"/>
      <c r="B142" s="168"/>
      <c r="C142" s="242" t="s">
        <v>289</v>
      </c>
      <c r="D142" s="242" t="s">
        <v>582</v>
      </c>
      <c r="E142" s="243" t="s">
        <v>6683</v>
      </c>
      <c r="F142" s="244" t="s">
        <v>6684</v>
      </c>
      <c r="G142" s="245" t="s">
        <v>288</v>
      </c>
      <c r="H142" s="246">
        <v>98.165000000000006</v>
      </c>
      <c r="I142" s="247"/>
      <c r="J142" s="248">
        <f>ROUND(I142*H142,2)</f>
        <v>0</v>
      </c>
      <c r="K142" s="249"/>
      <c r="L142" s="250"/>
      <c r="M142" s="251" t="s">
        <v>1</v>
      </c>
      <c r="N142" s="252" t="s">
        <v>41</v>
      </c>
      <c r="O142" s="81"/>
      <c r="P142" s="214">
        <f>O142*H142</f>
        <v>0</v>
      </c>
      <c r="Q142" s="214">
        <v>0.00029999999999999997</v>
      </c>
      <c r="R142" s="214">
        <f>Q142*H142</f>
        <v>0.0294495</v>
      </c>
      <c r="S142" s="214">
        <v>0</v>
      </c>
      <c r="T142" s="215">
        <f>S142*H142</f>
        <v>0</v>
      </c>
      <c r="U142" s="37"/>
      <c r="V142" s="37"/>
      <c r="W142" s="37"/>
      <c r="X142" s="37"/>
      <c r="Y142" s="37"/>
      <c r="Z142" s="37"/>
      <c r="AA142" s="37"/>
      <c r="AB142" s="37"/>
      <c r="AC142" s="37"/>
      <c r="AD142" s="37"/>
      <c r="AE142" s="37"/>
      <c r="AR142" s="216" t="s">
        <v>319</v>
      </c>
      <c r="AT142" s="216" t="s">
        <v>582</v>
      </c>
      <c r="AU142" s="216" t="s">
        <v>87</v>
      </c>
      <c r="AY142" s="18" t="s">
        <v>283</v>
      </c>
      <c r="BE142" s="217">
        <f>IF(N142="základná",J142,0)</f>
        <v>0</v>
      </c>
      <c r="BF142" s="217">
        <f>IF(N142="znížená",J142,0)</f>
        <v>0</v>
      </c>
      <c r="BG142" s="217">
        <f>IF(N142="zákl. prenesená",J142,0)</f>
        <v>0</v>
      </c>
      <c r="BH142" s="217">
        <f>IF(N142="zníž. prenesená",J142,0)</f>
        <v>0</v>
      </c>
      <c r="BI142" s="217">
        <f>IF(N142="nulová",J142,0)</f>
        <v>0</v>
      </c>
      <c r="BJ142" s="18" t="s">
        <v>87</v>
      </c>
      <c r="BK142" s="217">
        <f>ROUND(I142*H142,2)</f>
        <v>0</v>
      </c>
      <c r="BL142" s="18" t="s">
        <v>289</v>
      </c>
      <c r="BM142" s="216" t="s">
        <v>6685</v>
      </c>
    </row>
    <row r="143" s="13" customFormat="1">
      <c r="A143" s="13"/>
      <c r="B143" s="218"/>
      <c r="C143" s="13"/>
      <c r="D143" s="219" t="s">
        <v>291</v>
      </c>
      <c r="E143" s="13"/>
      <c r="F143" s="221" t="s">
        <v>6686</v>
      </c>
      <c r="G143" s="13"/>
      <c r="H143" s="222">
        <v>98.165000000000006</v>
      </c>
      <c r="I143" s="223"/>
      <c r="J143" s="13"/>
      <c r="K143" s="13"/>
      <c r="L143" s="218"/>
      <c r="M143" s="224"/>
      <c r="N143" s="225"/>
      <c r="O143" s="225"/>
      <c r="P143" s="225"/>
      <c r="Q143" s="225"/>
      <c r="R143" s="225"/>
      <c r="S143" s="225"/>
      <c r="T143" s="226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T143" s="220" t="s">
        <v>291</v>
      </c>
      <c r="AU143" s="220" t="s">
        <v>87</v>
      </c>
      <c r="AV143" s="13" t="s">
        <v>87</v>
      </c>
      <c r="AW143" s="13" t="s">
        <v>3</v>
      </c>
      <c r="AX143" s="13" t="s">
        <v>82</v>
      </c>
      <c r="AY143" s="220" t="s">
        <v>283</v>
      </c>
    </row>
    <row r="144" s="12" customFormat="1" ht="22.8" customHeight="1">
      <c r="A144" s="12"/>
      <c r="B144" s="191"/>
      <c r="C144" s="12"/>
      <c r="D144" s="192" t="s">
        <v>74</v>
      </c>
      <c r="E144" s="202" t="s">
        <v>306</v>
      </c>
      <c r="F144" s="202" t="s">
        <v>437</v>
      </c>
      <c r="G144" s="12"/>
      <c r="H144" s="12"/>
      <c r="I144" s="194"/>
      <c r="J144" s="203">
        <f>BK144</f>
        <v>0</v>
      </c>
      <c r="K144" s="12"/>
      <c r="L144" s="191"/>
      <c r="M144" s="196"/>
      <c r="N144" s="197"/>
      <c r="O144" s="197"/>
      <c r="P144" s="198">
        <f>SUM(P145:P150)</f>
        <v>0</v>
      </c>
      <c r="Q144" s="197"/>
      <c r="R144" s="198">
        <f>SUM(R145:R150)</f>
        <v>46.919426399999999</v>
      </c>
      <c r="S144" s="197"/>
      <c r="T144" s="199">
        <f>SUM(T145:T150)</f>
        <v>0</v>
      </c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R144" s="192" t="s">
        <v>82</v>
      </c>
      <c r="AT144" s="200" t="s">
        <v>74</v>
      </c>
      <c r="AU144" s="200" t="s">
        <v>82</v>
      </c>
      <c r="AY144" s="192" t="s">
        <v>283</v>
      </c>
      <c r="BK144" s="201">
        <f>SUM(BK145:BK150)</f>
        <v>0</v>
      </c>
    </row>
    <row r="145" s="2" customFormat="1" ht="33" customHeight="1">
      <c r="A145" s="37"/>
      <c r="B145" s="168"/>
      <c r="C145" s="204" t="s">
        <v>306</v>
      </c>
      <c r="D145" s="204" t="s">
        <v>285</v>
      </c>
      <c r="E145" s="205" t="s">
        <v>6687</v>
      </c>
      <c r="F145" s="206" t="s">
        <v>6688</v>
      </c>
      <c r="G145" s="207" t="s">
        <v>288</v>
      </c>
      <c r="H145" s="208">
        <v>40.32</v>
      </c>
      <c r="I145" s="209"/>
      <c r="J145" s="210">
        <f>ROUND(I145*H145,2)</f>
        <v>0</v>
      </c>
      <c r="K145" s="211"/>
      <c r="L145" s="38"/>
      <c r="M145" s="212" t="s">
        <v>1</v>
      </c>
      <c r="N145" s="213" t="s">
        <v>41</v>
      </c>
      <c r="O145" s="81"/>
      <c r="P145" s="214">
        <f>O145*H145</f>
        <v>0</v>
      </c>
      <c r="Q145" s="214">
        <v>0.24288000000000001</v>
      </c>
      <c r="R145" s="214">
        <f>Q145*H145</f>
        <v>9.7929216000000014</v>
      </c>
      <c r="S145" s="214">
        <v>0</v>
      </c>
      <c r="T145" s="215">
        <f>S145*H145</f>
        <v>0</v>
      </c>
      <c r="U145" s="37"/>
      <c r="V145" s="37"/>
      <c r="W145" s="37"/>
      <c r="X145" s="37"/>
      <c r="Y145" s="37"/>
      <c r="Z145" s="37"/>
      <c r="AA145" s="37"/>
      <c r="AB145" s="37"/>
      <c r="AC145" s="37"/>
      <c r="AD145" s="37"/>
      <c r="AE145" s="37"/>
      <c r="AR145" s="216" t="s">
        <v>289</v>
      </c>
      <c r="AT145" s="216" t="s">
        <v>285</v>
      </c>
      <c r="AU145" s="216" t="s">
        <v>87</v>
      </c>
      <c r="AY145" s="18" t="s">
        <v>283</v>
      </c>
      <c r="BE145" s="217">
        <f>IF(N145="základná",J145,0)</f>
        <v>0</v>
      </c>
      <c r="BF145" s="217">
        <f>IF(N145="znížená",J145,0)</f>
        <v>0</v>
      </c>
      <c r="BG145" s="217">
        <f>IF(N145="zákl. prenesená",J145,0)</f>
        <v>0</v>
      </c>
      <c r="BH145" s="217">
        <f>IF(N145="zníž. prenesená",J145,0)</f>
        <v>0</v>
      </c>
      <c r="BI145" s="217">
        <f>IF(N145="nulová",J145,0)</f>
        <v>0</v>
      </c>
      <c r="BJ145" s="18" t="s">
        <v>87</v>
      </c>
      <c r="BK145" s="217">
        <f>ROUND(I145*H145,2)</f>
        <v>0</v>
      </c>
      <c r="BL145" s="18" t="s">
        <v>289</v>
      </c>
      <c r="BM145" s="216" t="s">
        <v>6689</v>
      </c>
    </row>
    <row r="146" s="13" customFormat="1">
      <c r="A146" s="13"/>
      <c r="B146" s="218"/>
      <c r="C146" s="13"/>
      <c r="D146" s="219" t="s">
        <v>291</v>
      </c>
      <c r="E146" s="220" t="s">
        <v>1</v>
      </c>
      <c r="F146" s="221" t="s">
        <v>6690</v>
      </c>
      <c r="G146" s="13"/>
      <c r="H146" s="222">
        <v>40.32</v>
      </c>
      <c r="I146" s="223"/>
      <c r="J146" s="13"/>
      <c r="K146" s="13"/>
      <c r="L146" s="218"/>
      <c r="M146" s="224"/>
      <c r="N146" s="225"/>
      <c r="O146" s="225"/>
      <c r="P146" s="225"/>
      <c r="Q146" s="225"/>
      <c r="R146" s="225"/>
      <c r="S146" s="225"/>
      <c r="T146" s="226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T146" s="220" t="s">
        <v>291</v>
      </c>
      <c r="AU146" s="220" t="s">
        <v>87</v>
      </c>
      <c r="AV146" s="13" t="s">
        <v>87</v>
      </c>
      <c r="AW146" s="13" t="s">
        <v>31</v>
      </c>
      <c r="AX146" s="13" t="s">
        <v>82</v>
      </c>
      <c r="AY146" s="220" t="s">
        <v>283</v>
      </c>
    </row>
    <row r="147" s="2" customFormat="1" ht="37.8" customHeight="1">
      <c r="A147" s="37"/>
      <c r="B147" s="168"/>
      <c r="C147" s="204" t="s">
        <v>310</v>
      </c>
      <c r="D147" s="204" t="s">
        <v>285</v>
      </c>
      <c r="E147" s="205" t="s">
        <v>6691</v>
      </c>
      <c r="F147" s="206" t="s">
        <v>6692</v>
      </c>
      <c r="G147" s="207" t="s">
        <v>288</v>
      </c>
      <c r="H147" s="208">
        <v>96.239999999999995</v>
      </c>
      <c r="I147" s="209"/>
      <c r="J147" s="210">
        <f>ROUND(I147*H147,2)</f>
        <v>0</v>
      </c>
      <c r="K147" s="211"/>
      <c r="L147" s="38"/>
      <c r="M147" s="212" t="s">
        <v>1</v>
      </c>
      <c r="N147" s="213" t="s">
        <v>41</v>
      </c>
      <c r="O147" s="81"/>
      <c r="P147" s="214">
        <f>O147*H147</f>
        <v>0</v>
      </c>
      <c r="Q147" s="214">
        <v>0.16192000000000001</v>
      </c>
      <c r="R147" s="214">
        <f>Q147*H147</f>
        <v>15.583180799999999</v>
      </c>
      <c r="S147" s="214">
        <v>0</v>
      </c>
      <c r="T147" s="215">
        <f>S147*H147</f>
        <v>0</v>
      </c>
      <c r="U147" s="37"/>
      <c r="V147" s="37"/>
      <c r="W147" s="37"/>
      <c r="X147" s="37"/>
      <c r="Y147" s="37"/>
      <c r="Z147" s="37"/>
      <c r="AA147" s="37"/>
      <c r="AB147" s="37"/>
      <c r="AC147" s="37"/>
      <c r="AD147" s="37"/>
      <c r="AE147" s="37"/>
      <c r="AR147" s="216" t="s">
        <v>289</v>
      </c>
      <c r="AT147" s="216" t="s">
        <v>285</v>
      </c>
      <c r="AU147" s="216" t="s">
        <v>87</v>
      </c>
      <c r="AY147" s="18" t="s">
        <v>283</v>
      </c>
      <c r="BE147" s="217">
        <f>IF(N147="základná",J147,0)</f>
        <v>0</v>
      </c>
      <c r="BF147" s="217">
        <f>IF(N147="znížená",J147,0)</f>
        <v>0</v>
      </c>
      <c r="BG147" s="217">
        <f>IF(N147="zákl. prenesená",J147,0)</f>
        <v>0</v>
      </c>
      <c r="BH147" s="217">
        <f>IF(N147="zníž. prenesená",J147,0)</f>
        <v>0</v>
      </c>
      <c r="BI147" s="217">
        <f>IF(N147="nulová",J147,0)</f>
        <v>0</v>
      </c>
      <c r="BJ147" s="18" t="s">
        <v>87</v>
      </c>
      <c r="BK147" s="217">
        <f>ROUND(I147*H147,2)</f>
        <v>0</v>
      </c>
      <c r="BL147" s="18" t="s">
        <v>289</v>
      </c>
      <c r="BM147" s="216" t="s">
        <v>6693</v>
      </c>
    </row>
    <row r="148" s="13" customFormat="1">
      <c r="A148" s="13"/>
      <c r="B148" s="218"/>
      <c r="C148" s="13"/>
      <c r="D148" s="219" t="s">
        <v>291</v>
      </c>
      <c r="E148" s="220" t="s">
        <v>1</v>
      </c>
      <c r="F148" s="221" t="s">
        <v>6679</v>
      </c>
      <c r="G148" s="13"/>
      <c r="H148" s="222">
        <v>96.239999999999995</v>
      </c>
      <c r="I148" s="223"/>
      <c r="J148" s="13"/>
      <c r="K148" s="13"/>
      <c r="L148" s="218"/>
      <c r="M148" s="224"/>
      <c r="N148" s="225"/>
      <c r="O148" s="225"/>
      <c r="P148" s="225"/>
      <c r="Q148" s="225"/>
      <c r="R148" s="225"/>
      <c r="S148" s="225"/>
      <c r="T148" s="226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T148" s="220" t="s">
        <v>291</v>
      </c>
      <c r="AU148" s="220" t="s">
        <v>87</v>
      </c>
      <c r="AV148" s="13" t="s">
        <v>87</v>
      </c>
      <c r="AW148" s="13" t="s">
        <v>31</v>
      </c>
      <c r="AX148" s="13" t="s">
        <v>82</v>
      </c>
      <c r="AY148" s="220" t="s">
        <v>283</v>
      </c>
    </row>
    <row r="149" s="2" customFormat="1" ht="24.15" customHeight="1">
      <c r="A149" s="37"/>
      <c r="B149" s="168"/>
      <c r="C149" s="204" t="s">
        <v>315</v>
      </c>
      <c r="D149" s="204" t="s">
        <v>285</v>
      </c>
      <c r="E149" s="205" t="s">
        <v>6694</v>
      </c>
      <c r="F149" s="206" t="s">
        <v>6695</v>
      </c>
      <c r="G149" s="207" t="s">
        <v>288</v>
      </c>
      <c r="H149" s="208">
        <v>96.239999999999995</v>
      </c>
      <c r="I149" s="209"/>
      <c r="J149" s="210">
        <f>ROUND(I149*H149,2)</f>
        <v>0</v>
      </c>
      <c r="K149" s="211"/>
      <c r="L149" s="38"/>
      <c r="M149" s="212" t="s">
        <v>1</v>
      </c>
      <c r="N149" s="213" t="s">
        <v>41</v>
      </c>
      <c r="O149" s="81"/>
      <c r="P149" s="214">
        <f>O149*H149</f>
        <v>0</v>
      </c>
      <c r="Q149" s="214">
        <v>0.22384999999999999</v>
      </c>
      <c r="R149" s="214">
        <f>Q149*H149</f>
        <v>21.543323999999998</v>
      </c>
      <c r="S149" s="214">
        <v>0</v>
      </c>
      <c r="T149" s="215">
        <f>S149*H149</f>
        <v>0</v>
      </c>
      <c r="U149" s="37"/>
      <c r="V149" s="37"/>
      <c r="W149" s="37"/>
      <c r="X149" s="37"/>
      <c r="Y149" s="37"/>
      <c r="Z149" s="37"/>
      <c r="AA149" s="37"/>
      <c r="AB149" s="37"/>
      <c r="AC149" s="37"/>
      <c r="AD149" s="37"/>
      <c r="AE149" s="37"/>
      <c r="AR149" s="216" t="s">
        <v>289</v>
      </c>
      <c r="AT149" s="216" t="s">
        <v>285</v>
      </c>
      <c r="AU149" s="216" t="s">
        <v>87</v>
      </c>
      <c r="AY149" s="18" t="s">
        <v>283</v>
      </c>
      <c r="BE149" s="217">
        <f>IF(N149="základná",J149,0)</f>
        <v>0</v>
      </c>
      <c r="BF149" s="217">
        <f>IF(N149="znížená",J149,0)</f>
        <v>0</v>
      </c>
      <c r="BG149" s="217">
        <f>IF(N149="zákl. prenesená",J149,0)</f>
        <v>0</v>
      </c>
      <c r="BH149" s="217">
        <f>IF(N149="zníž. prenesená",J149,0)</f>
        <v>0</v>
      </c>
      <c r="BI149" s="217">
        <f>IF(N149="nulová",J149,0)</f>
        <v>0</v>
      </c>
      <c r="BJ149" s="18" t="s">
        <v>87</v>
      </c>
      <c r="BK149" s="217">
        <f>ROUND(I149*H149,2)</f>
        <v>0</v>
      </c>
      <c r="BL149" s="18" t="s">
        <v>289</v>
      </c>
      <c r="BM149" s="216" t="s">
        <v>6696</v>
      </c>
    </row>
    <row r="150" s="13" customFormat="1">
      <c r="A150" s="13"/>
      <c r="B150" s="218"/>
      <c r="C150" s="13"/>
      <c r="D150" s="219" t="s">
        <v>291</v>
      </c>
      <c r="E150" s="220" t="s">
        <v>1</v>
      </c>
      <c r="F150" s="221" t="s">
        <v>6679</v>
      </c>
      <c r="G150" s="13"/>
      <c r="H150" s="222">
        <v>96.239999999999995</v>
      </c>
      <c r="I150" s="223"/>
      <c r="J150" s="13"/>
      <c r="K150" s="13"/>
      <c r="L150" s="218"/>
      <c r="M150" s="224"/>
      <c r="N150" s="225"/>
      <c r="O150" s="225"/>
      <c r="P150" s="225"/>
      <c r="Q150" s="225"/>
      <c r="R150" s="225"/>
      <c r="S150" s="225"/>
      <c r="T150" s="226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T150" s="220" t="s">
        <v>291</v>
      </c>
      <c r="AU150" s="220" t="s">
        <v>87</v>
      </c>
      <c r="AV150" s="13" t="s">
        <v>87</v>
      </c>
      <c r="AW150" s="13" t="s">
        <v>31</v>
      </c>
      <c r="AX150" s="13" t="s">
        <v>82</v>
      </c>
      <c r="AY150" s="220" t="s">
        <v>283</v>
      </c>
    </row>
    <row r="151" s="12" customFormat="1" ht="22.8" customHeight="1">
      <c r="A151" s="12"/>
      <c r="B151" s="191"/>
      <c r="C151" s="12"/>
      <c r="D151" s="192" t="s">
        <v>74</v>
      </c>
      <c r="E151" s="202" t="s">
        <v>323</v>
      </c>
      <c r="F151" s="202" t="s">
        <v>645</v>
      </c>
      <c r="G151" s="12"/>
      <c r="H151" s="12"/>
      <c r="I151" s="194"/>
      <c r="J151" s="203">
        <f>BK151</f>
        <v>0</v>
      </c>
      <c r="K151" s="12"/>
      <c r="L151" s="191"/>
      <c r="M151" s="196"/>
      <c r="N151" s="197"/>
      <c r="O151" s="197"/>
      <c r="P151" s="198">
        <f>SUM(P152:P166)</f>
        <v>0</v>
      </c>
      <c r="Q151" s="197"/>
      <c r="R151" s="198">
        <f>SUM(R152:R166)</f>
        <v>21.940930680000001</v>
      </c>
      <c r="S151" s="197"/>
      <c r="T151" s="199">
        <f>SUM(T152:T166)</f>
        <v>0</v>
      </c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R151" s="192" t="s">
        <v>82</v>
      </c>
      <c r="AT151" s="200" t="s">
        <v>74</v>
      </c>
      <c r="AU151" s="200" t="s">
        <v>82</v>
      </c>
      <c r="AY151" s="192" t="s">
        <v>283</v>
      </c>
      <c r="BK151" s="201">
        <f>SUM(BK152:BK166)</f>
        <v>0</v>
      </c>
    </row>
    <row r="152" s="2" customFormat="1" ht="37.8" customHeight="1">
      <c r="A152" s="37"/>
      <c r="B152" s="168"/>
      <c r="C152" s="204" t="s">
        <v>319</v>
      </c>
      <c r="D152" s="204" t="s">
        <v>285</v>
      </c>
      <c r="E152" s="205" t="s">
        <v>647</v>
      </c>
      <c r="F152" s="206" t="s">
        <v>648</v>
      </c>
      <c r="G152" s="207" t="s">
        <v>649</v>
      </c>
      <c r="H152" s="208">
        <v>168</v>
      </c>
      <c r="I152" s="209"/>
      <c r="J152" s="210">
        <f>ROUND(I152*H152,2)</f>
        <v>0</v>
      </c>
      <c r="K152" s="211"/>
      <c r="L152" s="38"/>
      <c r="M152" s="212" t="s">
        <v>1</v>
      </c>
      <c r="N152" s="213" t="s">
        <v>41</v>
      </c>
      <c r="O152" s="81"/>
      <c r="P152" s="214">
        <f>O152*H152</f>
        <v>0</v>
      </c>
      <c r="Q152" s="214">
        <v>0.099252000000000007</v>
      </c>
      <c r="R152" s="214">
        <f>Q152*H152</f>
        <v>16.674336</v>
      </c>
      <c r="S152" s="214">
        <v>0</v>
      </c>
      <c r="T152" s="215">
        <f>S152*H152</f>
        <v>0</v>
      </c>
      <c r="U152" s="37"/>
      <c r="V152" s="37"/>
      <c r="W152" s="37"/>
      <c r="X152" s="37"/>
      <c r="Y152" s="37"/>
      <c r="Z152" s="37"/>
      <c r="AA152" s="37"/>
      <c r="AB152" s="37"/>
      <c r="AC152" s="37"/>
      <c r="AD152" s="37"/>
      <c r="AE152" s="37"/>
      <c r="AR152" s="216" t="s">
        <v>289</v>
      </c>
      <c r="AT152" s="216" t="s">
        <v>285</v>
      </c>
      <c r="AU152" s="216" t="s">
        <v>87</v>
      </c>
      <c r="AY152" s="18" t="s">
        <v>283</v>
      </c>
      <c r="BE152" s="217">
        <f>IF(N152="základná",J152,0)</f>
        <v>0</v>
      </c>
      <c r="BF152" s="217">
        <f>IF(N152="znížená",J152,0)</f>
        <v>0</v>
      </c>
      <c r="BG152" s="217">
        <f>IF(N152="zákl. prenesená",J152,0)</f>
        <v>0</v>
      </c>
      <c r="BH152" s="217">
        <f>IF(N152="zníž. prenesená",J152,0)</f>
        <v>0</v>
      </c>
      <c r="BI152" s="217">
        <f>IF(N152="nulová",J152,0)</f>
        <v>0</v>
      </c>
      <c r="BJ152" s="18" t="s">
        <v>87</v>
      </c>
      <c r="BK152" s="217">
        <f>ROUND(I152*H152,2)</f>
        <v>0</v>
      </c>
      <c r="BL152" s="18" t="s">
        <v>289</v>
      </c>
      <c r="BM152" s="216" t="s">
        <v>6697</v>
      </c>
    </row>
    <row r="153" s="13" customFormat="1">
      <c r="A153" s="13"/>
      <c r="B153" s="218"/>
      <c r="C153" s="13"/>
      <c r="D153" s="219" t="s">
        <v>291</v>
      </c>
      <c r="E153" s="220" t="s">
        <v>1</v>
      </c>
      <c r="F153" s="221" t="s">
        <v>6698</v>
      </c>
      <c r="G153" s="13"/>
      <c r="H153" s="222">
        <v>168</v>
      </c>
      <c r="I153" s="223"/>
      <c r="J153" s="13"/>
      <c r="K153" s="13"/>
      <c r="L153" s="218"/>
      <c r="M153" s="224"/>
      <c r="N153" s="225"/>
      <c r="O153" s="225"/>
      <c r="P153" s="225"/>
      <c r="Q153" s="225"/>
      <c r="R153" s="225"/>
      <c r="S153" s="225"/>
      <c r="T153" s="226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T153" s="220" t="s">
        <v>291</v>
      </c>
      <c r="AU153" s="220" t="s">
        <v>87</v>
      </c>
      <c r="AV153" s="13" t="s">
        <v>87</v>
      </c>
      <c r="AW153" s="13" t="s">
        <v>31</v>
      </c>
      <c r="AX153" s="13" t="s">
        <v>82</v>
      </c>
      <c r="AY153" s="220" t="s">
        <v>283</v>
      </c>
    </row>
    <row r="154" s="2" customFormat="1" ht="21.75" customHeight="1">
      <c r="A154" s="37"/>
      <c r="B154" s="168"/>
      <c r="C154" s="242" t="s">
        <v>323</v>
      </c>
      <c r="D154" s="242" t="s">
        <v>582</v>
      </c>
      <c r="E154" s="243" t="s">
        <v>652</v>
      </c>
      <c r="F154" s="244" t="s">
        <v>653</v>
      </c>
      <c r="G154" s="245" t="s">
        <v>373</v>
      </c>
      <c r="H154" s="246">
        <v>169.68000000000001</v>
      </c>
      <c r="I154" s="247"/>
      <c r="J154" s="248">
        <f>ROUND(I154*H154,2)</f>
        <v>0</v>
      </c>
      <c r="K154" s="249"/>
      <c r="L154" s="250"/>
      <c r="M154" s="251" t="s">
        <v>1</v>
      </c>
      <c r="N154" s="252" t="s">
        <v>41</v>
      </c>
      <c r="O154" s="81"/>
      <c r="P154" s="214">
        <f>O154*H154</f>
        <v>0</v>
      </c>
      <c r="Q154" s="214">
        <v>0.0235</v>
      </c>
      <c r="R154" s="214">
        <f>Q154*H154</f>
        <v>3.9874800000000001</v>
      </c>
      <c r="S154" s="214">
        <v>0</v>
      </c>
      <c r="T154" s="215">
        <f>S154*H154</f>
        <v>0</v>
      </c>
      <c r="U154" s="37"/>
      <c r="V154" s="37"/>
      <c r="W154" s="37"/>
      <c r="X154" s="37"/>
      <c r="Y154" s="37"/>
      <c r="Z154" s="37"/>
      <c r="AA154" s="37"/>
      <c r="AB154" s="37"/>
      <c r="AC154" s="37"/>
      <c r="AD154" s="37"/>
      <c r="AE154" s="37"/>
      <c r="AR154" s="216" t="s">
        <v>319</v>
      </c>
      <c r="AT154" s="216" t="s">
        <v>582</v>
      </c>
      <c r="AU154" s="216" t="s">
        <v>87</v>
      </c>
      <c r="AY154" s="18" t="s">
        <v>283</v>
      </c>
      <c r="BE154" s="217">
        <f>IF(N154="základná",J154,0)</f>
        <v>0</v>
      </c>
      <c r="BF154" s="217">
        <f>IF(N154="znížená",J154,0)</f>
        <v>0</v>
      </c>
      <c r="BG154" s="217">
        <f>IF(N154="zákl. prenesená",J154,0)</f>
        <v>0</v>
      </c>
      <c r="BH154" s="217">
        <f>IF(N154="zníž. prenesená",J154,0)</f>
        <v>0</v>
      </c>
      <c r="BI154" s="217">
        <f>IF(N154="nulová",J154,0)</f>
        <v>0</v>
      </c>
      <c r="BJ154" s="18" t="s">
        <v>87</v>
      </c>
      <c r="BK154" s="217">
        <f>ROUND(I154*H154,2)</f>
        <v>0</v>
      </c>
      <c r="BL154" s="18" t="s">
        <v>289</v>
      </c>
      <c r="BM154" s="216" t="s">
        <v>6699</v>
      </c>
    </row>
    <row r="155" s="13" customFormat="1">
      <c r="A155" s="13"/>
      <c r="B155" s="218"/>
      <c r="C155" s="13"/>
      <c r="D155" s="219" t="s">
        <v>291</v>
      </c>
      <c r="E155" s="13"/>
      <c r="F155" s="221" t="s">
        <v>6700</v>
      </c>
      <c r="G155" s="13"/>
      <c r="H155" s="222">
        <v>169.68000000000001</v>
      </c>
      <c r="I155" s="223"/>
      <c r="J155" s="13"/>
      <c r="K155" s="13"/>
      <c r="L155" s="218"/>
      <c r="M155" s="224"/>
      <c r="N155" s="225"/>
      <c r="O155" s="225"/>
      <c r="P155" s="225"/>
      <c r="Q155" s="225"/>
      <c r="R155" s="225"/>
      <c r="S155" s="225"/>
      <c r="T155" s="226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T155" s="220" t="s">
        <v>291</v>
      </c>
      <c r="AU155" s="220" t="s">
        <v>87</v>
      </c>
      <c r="AV155" s="13" t="s">
        <v>87</v>
      </c>
      <c r="AW155" s="13" t="s">
        <v>3</v>
      </c>
      <c r="AX155" s="13" t="s">
        <v>82</v>
      </c>
      <c r="AY155" s="220" t="s">
        <v>283</v>
      </c>
    </row>
    <row r="156" s="2" customFormat="1" ht="24.15" customHeight="1">
      <c r="A156" s="37"/>
      <c r="B156" s="168"/>
      <c r="C156" s="204" t="s">
        <v>327</v>
      </c>
      <c r="D156" s="204" t="s">
        <v>285</v>
      </c>
      <c r="E156" s="205" t="s">
        <v>6701</v>
      </c>
      <c r="F156" s="206" t="s">
        <v>6702</v>
      </c>
      <c r="G156" s="207" t="s">
        <v>373</v>
      </c>
      <c r="H156" s="208">
        <v>2</v>
      </c>
      <c r="I156" s="209"/>
      <c r="J156" s="210">
        <f>ROUND(I156*H156,2)</f>
        <v>0</v>
      </c>
      <c r="K156" s="211"/>
      <c r="L156" s="38"/>
      <c r="M156" s="212" t="s">
        <v>1</v>
      </c>
      <c r="N156" s="213" t="s">
        <v>41</v>
      </c>
      <c r="O156" s="81"/>
      <c r="P156" s="214">
        <f>O156*H156</f>
        <v>0</v>
      </c>
      <c r="Q156" s="214">
        <v>0.00053169999999999997</v>
      </c>
      <c r="R156" s="214">
        <f>Q156*H156</f>
        <v>0.0010633999999999999</v>
      </c>
      <c r="S156" s="214">
        <v>0</v>
      </c>
      <c r="T156" s="215">
        <f>S156*H156</f>
        <v>0</v>
      </c>
      <c r="U156" s="37"/>
      <c r="V156" s="37"/>
      <c r="W156" s="37"/>
      <c r="X156" s="37"/>
      <c r="Y156" s="37"/>
      <c r="Z156" s="37"/>
      <c r="AA156" s="37"/>
      <c r="AB156" s="37"/>
      <c r="AC156" s="37"/>
      <c r="AD156" s="37"/>
      <c r="AE156" s="37"/>
      <c r="AR156" s="216" t="s">
        <v>289</v>
      </c>
      <c r="AT156" s="216" t="s">
        <v>285</v>
      </c>
      <c r="AU156" s="216" t="s">
        <v>87</v>
      </c>
      <c r="AY156" s="18" t="s">
        <v>283</v>
      </c>
      <c r="BE156" s="217">
        <f>IF(N156="základná",J156,0)</f>
        <v>0</v>
      </c>
      <c r="BF156" s="217">
        <f>IF(N156="znížená",J156,0)</f>
        <v>0</v>
      </c>
      <c r="BG156" s="217">
        <f>IF(N156="zákl. prenesená",J156,0)</f>
        <v>0</v>
      </c>
      <c r="BH156" s="217">
        <f>IF(N156="zníž. prenesená",J156,0)</f>
        <v>0</v>
      </c>
      <c r="BI156" s="217">
        <f>IF(N156="nulová",J156,0)</f>
        <v>0</v>
      </c>
      <c r="BJ156" s="18" t="s">
        <v>87</v>
      </c>
      <c r="BK156" s="217">
        <f>ROUND(I156*H156,2)</f>
        <v>0</v>
      </c>
      <c r="BL156" s="18" t="s">
        <v>289</v>
      </c>
      <c r="BM156" s="216" t="s">
        <v>6703</v>
      </c>
    </row>
    <row r="157" s="2" customFormat="1" ht="24.15" customHeight="1">
      <c r="A157" s="37"/>
      <c r="B157" s="168"/>
      <c r="C157" s="242" t="s">
        <v>332</v>
      </c>
      <c r="D157" s="242" t="s">
        <v>582</v>
      </c>
      <c r="E157" s="243" t="s">
        <v>6704</v>
      </c>
      <c r="F157" s="244" t="s">
        <v>6705</v>
      </c>
      <c r="G157" s="245" t="s">
        <v>373</v>
      </c>
      <c r="H157" s="246">
        <v>2</v>
      </c>
      <c r="I157" s="247"/>
      <c r="J157" s="248">
        <f>ROUND(I157*H157,2)</f>
        <v>0</v>
      </c>
      <c r="K157" s="249"/>
      <c r="L157" s="250"/>
      <c r="M157" s="251" t="s">
        <v>1</v>
      </c>
      <c r="N157" s="252" t="s">
        <v>41</v>
      </c>
      <c r="O157" s="81"/>
      <c r="P157" s="214">
        <f>O157*H157</f>
        <v>0</v>
      </c>
      <c r="Q157" s="214">
        <v>0.021000000000000001</v>
      </c>
      <c r="R157" s="214">
        <f>Q157*H157</f>
        <v>0.042000000000000003</v>
      </c>
      <c r="S157" s="214">
        <v>0</v>
      </c>
      <c r="T157" s="215">
        <f>S157*H157</f>
        <v>0</v>
      </c>
      <c r="U157" s="37"/>
      <c r="V157" s="37"/>
      <c r="W157" s="37"/>
      <c r="X157" s="37"/>
      <c r="Y157" s="37"/>
      <c r="Z157" s="37"/>
      <c r="AA157" s="37"/>
      <c r="AB157" s="37"/>
      <c r="AC157" s="37"/>
      <c r="AD157" s="37"/>
      <c r="AE157" s="37"/>
      <c r="AR157" s="216" t="s">
        <v>319</v>
      </c>
      <c r="AT157" s="216" t="s">
        <v>582</v>
      </c>
      <c r="AU157" s="216" t="s">
        <v>87</v>
      </c>
      <c r="AY157" s="18" t="s">
        <v>283</v>
      </c>
      <c r="BE157" s="217">
        <f>IF(N157="základná",J157,0)</f>
        <v>0</v>
      </c>
      <c r="BF157" s="217">
        <f>IF(N157="znížená",J157,0)</f>
        <v>0</v>
      </c>
      <c r="BG157" s="217">
        <f>IF(N157="zákl. prenesená",J157,0)</f>
        <v>0</v>
      </c>
      <c r="BH157" s="217">
        <f>IF(N157="zníž. prenesená",J157,0)</f>
        <v>0</v>
      </c>
      <c r="BI157" s="217">
        <f>IF(N157="nulová",J157,0)</f>
        <v>0</v>
      </c>
      <c r="BJ157" s="18" t="s">
        <v>87</v>
      </c>
      <c r="BK157" s="217">
        <f>ROUND(I157*H157,2)</f>
        <v>0</v>
      </c>
      <c r="BL157" s="18" t="s">
        <v>289</v>
      </c>
      <c r="BM157" s="216" t="s">
        <v>6706</v>
      </c>
    </row>
    <row r="158" s="2" customFormat="1" ht="24.15" customHeight="1">
      <c r="A158" s="37"/>
      <c r="B158" s="168"/>
      <c r="C158" s="204" t="s">
        <v>337</v>
      </c>
      <c r="D158" s="204" t="s">
        <v>285</v>
      </c>
      <c r="E158" s="205" t="s">
        <v>6707</v>
      </c>
      <c r="F158" s="206" t="s">
        <v>6708</v>
      </c>
      <c r="G158" s="207" t="s">
        <v>373</v>
      </c>
      <c r="H158" s="208">
        <v>26</v>
      </c>
      <c r="I158" s="209"/>
      <c r="J158" s="210">
        <f>ROUND(I158*H158,2)</f>
        <v>0</v>
      </c>
      <c r="K158" s="211"/>
      <c r="L158" s="38"/>
      <c r="M158" s="212" t="s">
        <v>1</v>
      </c>
      <c r="N158" s="213" t="s">
        <v>41</v>
      </c>
      <c r="O158" s="81"/>
      <c r="P158" s="214">
        <f>O158*H158</f>
        <v>0</v>
      </c>
      <c r="Q158" s="214">
        <v>0.00049187999999999999</v>
      </c>
      <c r="R158" s="214">
        <f>Q158*H158</f>
        <v>0.012788879999999999</v>
      </c>
      <c r="S158" s="214">
        <v>0</v>
      </c>
      <c r="T158" s="215">
        <f>S158*H158</f>
        <v>0</v>
      </c>
      <c r="U158" s="37"/>
      <c r="V158" s="37"/>
      <c r="W158" s="37"/>
      <c r="X158" s="37"/>
      <c r="Y158" s="37"/>
      <c r="Z158" s="37"/>
      <c r="AA158" s="37"/>
      <c r="AB158" s="37"/>
      <c r="AC158" s="37"/>
      <c r="AD158" s="37"/>
      <c r="AE158" s="37"/>
      <c r="AR158" s="216" t="s">
        <v>289</v>
      </c>
      <c r="AT158" s="216" t="s">
        <v>285</v>
      </c>
      <c r="AU158" s="216" t="s">
        <v>87</v>
      </c>
      <c r="AY158" s="18" t="s">
        <v>283</v>
      </c>
      <c r="BE158" s="217">
        <f>IF(N158="základná",J158,0)</f>
        <v>0</v>
      </c>
      <c r="BF158" s="217">
        <f>IF(N158="znížená",J158,0)</f>
        <v>0</v>
      </c>
      <c r="BG158" s="217">
        <f>IF(N158="zákl. prenesená",J158,0)</f>
        <v>0</v>
      </c>
      <c r="BH158" s="217">
        <f>IF(N158="zníž. prenesená",J158,0)</f>
        <v>0</v>
      </c>
      <c r="BI158" s="217">
        <f>IF(N158="nulová",J158,0)</f>
        <v>0</v>
      </c>
      <c r="BJ158" s="18" t="s">
        <v>87</v>
      </c>
      <c r="BK158" s="217">
        <f>ROUND(I158*H158,2)</f>
        <v>0</v>
      </c>
      <c r="BL158" s="18" t="s">
        <v>289</v>
      </c>
      <c r="BM158" s="216" t="s">
        <v>6709</v>
      </c>
    </row>
    <row r="159" s="2" customFormat="1" ht="33" customHeight="1">
      <c r="A159" s="37"/>
      <c r="B159" s="168"/>
      <c r="C159" s="242" t="s">
        <v>341</v>
      </c>
      <c r="D159" s="242" t="s">
        <v>582</v>
      </c>
      <c r="E159" s="243" t="s">
        <v>6710</v>
      </c>
      <c r="F159" s="244" t="s">
        <v>6711</v>
      </c>
      <c r="G159" s="245" t="s">
        <v>373</v>
      </c>
      <c r="H159" s="246">
        <v>26</v>
      </c>
      <c r="I159" s="247"/>
      <c r="J159" s="248">
        <f>ROUND(I159*H159,2)</f>
        <v>0</v>
      </c>
      <c r="K159" s="249"/>
      <c r="L159" s="250"/>
      <c r="M159" s="251" t="s">
        <v>1</v>
      </c>
      <c r="N159" s="252" t="s">
        <v>41</v>
      </c>
      <c r="O159" s="81"/>
      <c r="P159" s="214">
        <f>O159*H159</f>
        <v>0</v>
      </c>
      <c r="Q159" s="214">
        <v>0.044999999999999998</v>
      </c>
      <c r="R159" s="214">
        <f>Q159*H159</f>
        <v>1.1699999999999999</v>
      </c>
      <c r="S159" s="214">
        <v>0</v>
      </c>
      <c r="T159" s="215">
        <f>S159*H159</f>
        <v>0</v>
      </c>
      <c r="U159" s="37"/>
      <c r="V159" s="37"/>
      <c r="W159" s="37"/>
      <c r="X159" s="37"/>
      <c r="Y159" s="37"/>
      <c r="Z159" s="37"/>
      <c r="AA159" s="37"/>
      <c r="AB159" s="37"/>
      <c r="AC159" s="37"/>
      <c r="AD159" s="37"/>
      <c r="AE159" s="37"/>
      <c r="AR159" s="216" t="s">
        <v>319</v>
      </c>
      <c r="AT159" s="216" t="s">
        <v>582</v>
      </c>
      <c r="AU159" s="216" t="s">
        <v>87</v>
      </c>
      <c r="AY159" s="18" t="s">
        <v>283</v>
      </c>
      <c r="BE159" s="217">
        <f>IF(N159="základná",J159,0)</f>
        <v>0</v>
      </c>
      <c r="BF159" s="217">
        <f>IF(N159="znížená",J159,0)</f>
        <v>0</v>
      </c>
      <c r="BG159" s="217">
        <f>IF(N159="zákl. prenesená",J159,0)</f>
        <v>0</v>
      </c>
      <c r="BH159" s="217">
        <f>IF(N159="zníž. prenesená",J159,0)</f>
        <v>0</v>
      </c>
      <c r="BI159" s="217">
        <f>IF(N159="nulová",J159,0)</f>
        <v>0</v>
      </c>
      <c r="BJ159" s="18" t="s">
        <v>87</v>
      </c>
      <c r="BK159" s="217">
        <f>ROUND(I159*H159,2)</f>
        <v>0</v>
      </c>
      <c r="BL159" s="18" t="s">
        <v>289</v>
      </c>
      <c r="BM159" s="216" t="s">
        <v>6712</v>
      </c>
    </row>
    <row r="160" s="2" customFormat="1" ht="24.15" customHeight="1">
      <c r="A160" s="37"/>
      <c r="B160" s="168"/>
      <c r="C160" s="204" t="s">
        <v>352</v>
      </c>
      <c r="D160" s="204" t="s">
        <v>285</v>
      </c>
      <c r="E160" s="205" t="s">
        <v>6713</v>
      </c>
      <c r="F160" s="206" t="s">
        <v>6714</v>
      </c>
      <c r="G160" s="207" t="s">
        <v>373</v>
      </c>
      <c r="H160" s="208">
        <v>5</v>
      </c>
      <c r="I160" s="209"/>
      <c r="J160" s="210">
        <f>ROUND(I160*H160,2)</f>
        <v>0</v>
      </c>
      <c r="K160" s="211"/>
      <c r="L160" s="38"/>
      <c r="M160" s="212" t="s">
        <v>1</v>
      </c>
      <c r="N160" s="213" t="s">
        <v>41</v>
      </c>
      <c r="O160" s="81"/>
      <c r="P160" s="214">
        <f>O160*H160</f>
        <v>0</v>
      </c>
      <c r="Q160" s="214">
        <v>0.00065247999999999999</v>
      </c>
      <c r="R160" s="214">
        <f>Q160*H160</f>
        <v>0.0032623999999999999</v>
      </c>
      <c r="S160" s="214">
        <v>0</v>
      </c>
      <c r="T160" s="215">
        <f>S160*H160</f>
        <v>0</v>
      </c>
      <c r="U160" s="37"/>
      <c r="V160" s="37"/>
      <c r="W160" s="37"/>
      <c r="X160" s="37"/>
      <c r="Y160" s="37"/>
      <c r="Z160" s="37"/>
      <c r="AA160" s="37"/>
      <c r="AB160" s="37"/>
      <c r="AC160" s="37"/>
      <c r="AD160" s="37"/>
      <c r="AE160" s="37"/>
      <c r="AR160" s="216" t="s">
        <v>289</v>
      </c>
      <c r="AT160" s="216" t="s">
        <v>285</v>
      </c>
      <c r="AU160" s="216" t="s">
        <v>87</v>
      </c>
      <c r="AY160" s="18" t="s">
        <v>283</v>
      </c>
      <c r="BE160" s="217">
        <f>IF(N160="základná",J160,0)</f>
        <v>0</v>
      </c>
      <c r="BF160" s="217">
        <f>IF(N160="znížená",J160,0)</f>
        <v>0</v>
      </c>
      <c r="BG160" s="217">
        <f>IF(N160="zákl. prenesená",J160,0)</f>
        <v>0</v>
      </c>
      <c r="BH160" s="217">
        <f>IF(N160="zníž. prenesená",J160,0)</f>
        <v>0</v>
      </c>
      <c r="BI160" s="217">
        <f>IF(N160="nulová",J160,0)</f>
        <v>0</v>
      </c>
      <c r="BJ160" s="18" t="s">
        <v>87</v>
      </c>
      <c r="BK160" s="217">
        <f>ROUND(I160*H160,2)</f>
        <v>0</v>
      </c>
      <c r="BL160" s="18" t="s">
        <v>289</v>
      </c>
      <c r="BM160" s="216" t="s">
        <v>6715</v>
      </c>
    </row>
    <row r="161" s="2" customFormat="1" ht="16.5" customHeight="1">
      <c r="A161" s="37"/>
      <c r="B161" s="168"/>
      <c r="C161" s="242" t="s">
        <v>358</v>
      </c>
      <c r="D161" s="242" t="s">
        <v>582</v>
      </c>
      <c r="E161" s="243" t="s">
        <v>6716</v>
      </c>
      <c r="F161" s="244" t="s">
        <v>6717</v>
      </c>
      <c r="G161" s="245" t="s">
        <v>373</v>
      </c>
      <c r="H161" s="246">
        <v>5</v>
      </c>
      <c r="I161" s="247"/>
      <c r="J161" s="248">
        <f>ROUND(I161*H161,2)</f>
        <v>0</v>
      </c>
      <c r="K161" s="249"/>
      <c r="L161" s="250"/>
      <c r="M161" s="251" t="s">
        <v>1</v>
      </c>
      <c r="N161" s="252" t="s">
        <v>41</v>
      </c>
      <c r="O161" s="81"/>
      <c r="P161" s="214">
        <f>O161*H161</f>
        <v>0</v>
      </c>
      <c r="Q161" s="214">
        <v>0.01</v>
      </c>
      <c r="R161" s="214">
        <f>Q161*H161</f>
        <v>0.050000000000000003</v>
      </c>
      <c r="S161" s="214">
        <v>0</v>
      </c>
      <c r="T161" s="215">
        <f>S161*H161</f>
        <v>0</v>
      </c>
      <c r="U161" s="37"/>
      <c r="V161" s="37"/>
      <c r="W161" s="37"/>
      <c r="X161" s="37"/>
      <c r="Y161" s="37"/>
      <c r="Z161" s="37"/>
      <c r="AA161" s="37"/>
      <c r="AB161" s="37"/>
      <c r="AC161" s="37"/>
      <c r="AD161" s="37"/>
      <c r="AE161" s="37"/>
      <c r="AR161" s="216" t="s">
        <v>319</v>
      </c>
      <c r="AT161" s="216" t="s">
        <v>582</v>
      </c>
      <c r="AU161" s="216" t="s">
        <v>87</v>
      </c>
      <c r="AY161" s="18" t="s">
        <v>283</v>
      </c>
      <c r="BE161" s="217">
        <f>IF(N161="základná",J161,0)</f>
        <v>0</v>
      </c>
      <c r="BF161" s="217">
        <f>IF(N161="znížená",J161,0)</f>
        <v>0</v>
      </c>
      <c r="BG161" s="217">
        <f>IF(N161="zákl. prenesená",J161,0)</f>
        <v>0</v>
      </c>
      <c r="BH161" s="217">
        <f>IF(N161="zníž. prenesená",J161,0)</f>
        <v>0</v>
      </c>
      <c r="BI161" s="217">
        <f>IF(N161="nulová",J161,0)</f>
        <v>0</v>
      </c>
      <c r="BJ161" s="18" t="s">
        <v>87</v>
      </c>
      <c r="BK161" s="217">
        <f>ROUND(I161*H161,2)</f>
        <v>0</v>
      </c>
      <c r="BL161" s="18" t="s">
        <v>289</v>
      </c>
      <c r="BM161" s="216" t="s">
        <v>6718</v>
      </c>
    </row>
    <row r="162" s="2" customFormat="1" ht="24.15" customHeight="1">
      <c r="A162" s="37"/>
      <c r="B162" s="168"/>
      <c r="C162" s="204" t="s">
        <v>364</v>
      </c>
      <c r="D162" s="204" t="s">
        <v>285</v>
      </c>
      <c r="E162" s="205" t="s">
        <v>6719</v>
      </c>
      <c r="F162" s="206" t="s">
        <v>6720</v>
      </c>
      <c r="G162" s="207" t="s">
        <v>344</v>
      </c>
      <c r="H162" s="208">
        <v>22.616</v>
      </c>
      <c r="I162" s="209"/>
      <c r="J162" s="210">
        <f>ROUND(I162*H162,2)</f>
        <v>0</v>
      </c>
      <c r="K162" s="211"/>
      <c r="L162" s="38"/>
      <c r="M162" s="212" t="s">
        <v>1</v>
      </c>
      <c r="N162" s="213" t="s">
        <v>41</v>
      </c>
      <c r="O162" s="81"/>
      <c r="P162" s="214">
        <f>O162*H162</f>
        <v>0</v>
      </c>
      <c r="Q162" s="214">
        <v>0</v>
      </c>
      <c r="R162" s="214">
        <f>Q162*H162</f>
        <v>0</v>
      </c>
      <c r="S162" s="214">
        <v>0</v>
      </c>
      <c r="T162" s="215">
        <f>S162*H162</f>
        <v>0</v>
      </c>
      <c r="U162" s="37"/>
      <c r="V162" s="37"/>
      <c r="W162" s="37"/>
      <c r="X162" s="37"/>
      <c r="Y162" s="37"/>
      <c r="Z162" s="37"/>
      <c r="AA162" s="37"/>
      <c r="AB162" s="37"/>
      <c r="AC162" s="37"/>
      <c r="AD162" s="37"/>
      <c r="AE162" s="37"/>
      <c r="AR162" s="216" t="s">
        <v>289</v>
      </c>
      <c r="AT162" s="216" t="s">
        <v>285</v>
      </c>
      <c r="AU162" s="216" t="s">
        <v>87</v>
      </c>
      <c r="AY162" s="18" t="s">
        <v>283</v>
      </c>
      <c r="BE162" s="217">
        <f>IF(N162="základná",J162,0)</f>
        <v>0</v>
      </c>
      <c r="BF162" s="217">
        <f>IF(N162="znížená",J162,0)</f>
        <v>0</v>
      </c>
      <c r="BG162" s="217">
        <f>IF(N162="zákl. prenesená",J162,0)</f>
        <v>0</v>
      </c>
      <c r="BH162" s="217">
        <f>IF(N162="zníž. prenesená",J162,0)</f>
        <v>0</v>
      </c>
      <c r="BI162" s="217">
        <f>IF(N162="nulová",J162,0)</f>
        <v>0</v>
      </c>
      <c r="BJ162" s="18" t="s">
        <v>87</v>
      </c>
      <c r="BK162" s="217">
        <f>ROUND(I162*H162,2)</f>
        <v>0</v>
      </c>
      <c r="BL162" s="18" t="s">
        <v>289</v>
      </c>
      <c r="BM162" s="216" t="s">
        <v>6721</v>
      </c>
    </row>
    <row r="163" s="2" customFormat="1" ht="24.15" customHeight="1">
      <c r="A163" s="37"/>
      <c r="B163" s="168"/>
      <c r="C163" s="204" t="s">
        <v>370</v>
      </c>
      <c r="D163" s="204" t="s">
        <v>285</v>
      </c>
      <c r="E163" s="205" t="s">
        <v>6722</v>
      </c>
      <c r="F163" s="206" t="s">
        <v>6723</v>
      </c>
      <c r="G163" s="207" t="s">
        <v>344</v>
      </c>
      <c r="H163" s="208">
        <v>203.54400000000001</v>
      </c>
      <c r="I163" s="209"/>
      <c r="J163" s="210">
        <f>ROUND(I163*H163,2)</f>
        <v>0</v>
      </c>
      <c r="K163" s="211"/>
      <c r="L163" s="38"/>
      <c r="M163" s="212" t="s">
        <v>1</v>
      </c>
      <c r="N163" s="213" t="s">
        <v>41</v>
      </c>
      <c r="O163" s="81"/>
      <c r="P163" s="214">
        <f>O163*H163</f>
        <v>0</v>
      </c>
      <c r="Q163" s="214">
        <v>0</v>
      </c>
      <c r="R163" s="214">
        <f>Q163*H163</f>
        <v>0</v>
      </c>
      <c r="S163" s="214">
        <v>0</v>
      </c>
      <c r="T163" s="215">
        <f>S163*H163</f>
        <v>0</v>
      </c>
      <c r="U163" s="37"/>
      <c r="V163" s="37"/>
      <c r="W163" s="37"/>
      <c r="X163" s="37"/>
      <c r="Y163" s="37"/>
      <c r="Z163" s="37"/>
      <c r="AA163" s="37"/>
      <c r="AB163" s="37"/>
      <c r="AC163" s="37"/>
      <c r="AD163" s="37"/>
      <c r="AE163" s="37"/>
      <c r="AR163" s="216" t="s">
        <v>289</v>
      </c>
      <c r="AT163" s="216" t="s">
        <v>285</v>
      </c>
      <c r="AU163" s="216" t="s">
        <v>87</v>
      </c>
      <c r="AY163" s="18" t="s">
        <v>283</v>
      </c>
      <c r="BE163" s="217">
        <f>IF(N163="základná",J163,0)</f>
        <v>0</v>
      </c>
      <c r="BF163" s="217">
        <f>IF(N163="znížená",J163,0)</f>
        <v>0</v>
      </c>
      <c r="BG163" s="217">
        <f>IF(N163="zákl. prenesená",J163,0)</f>
        <v>0</v>
      </c>
      <c r="BH163" s="217">
        <f>IF(N163="zníž. prenesená",J163,0)</f>
        <v>0</v>
      </c>
      <c r="BI163" s="217">
        <f>IF(N163="nulová",J163,0)</f>
        <v>0</v>
      </c>
      <c r="BJ163" s="18" t="s">
        <v>87</v>
      </c>
      <c r="BK163" s="217">
        <f>ROUND(I163*H163,2)</f>
        <v>0</v>
      </c>
      <c r="BL163" s="18" t="s">
        <v>289</v>
      </c>
      <c r="BM163" s="216" t="s">
        <v>6724</v>
      </c>
    </row>
    <row r="164" s="13" customFormat="1">
      <c r="A164" s="13"/>
      <c r="B164" s="218"/>
      <c r="C164" s="13"/>
      <c r="D164" s="219" t="s">
        <v>291</v>
      </c>
      <c r="E164" s="13"/>
      <c r="F164" s="221" t="s">
        <v>6725</v>
      </c>
      <c r="G164" s="13"/>
      <c r="H164" s="222">
        <v>203.54400000000001</v>
      </c>
      <c r="I164" s="223"/>
      <c r="J164" s="13"/>
      <c r="K164" s="13"/>
      <c r="L164" s="218"/>
      <c r="M164" s="224"/>
      <c r="N164" s="225"/>
      <c r="O164" s="225"/>
      <c r="P164" s="225"/>
      <c r="Q164" s="225"/>
      <c r="R164" s="225"/>
      <c r="S164" s="225"/>
      <c r="T164" s="226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T164" s="220" t="s">
        <v>291</v>
      </c>
      <c r="AU164" s="220" t="s">
        <v>87</v>
      </c>
      <c r="AV164" s="13" t="s">
        <v>87</v>
      </c>
      <c r="AW164" s="13" t="s">
        <v>3</v>
      </c>
      <c r="AX164" s="13" t="s">
        <v>82</v>
      </c>
      <c r="AY164" s="220" t="s">
        <v>283</v>
      </c>
    </row>
    <row r="165" s="2" customFormat="1" ht="24.15" customHeight="1">
      <c r="A165" s="37"/>
      <c r="B165" s="168"/>
      <c r="C165" s="204" t="s">
        <v>376</v>
      </c>
      <c r="D165" s="204" t="s">
        <v>285</v>
      </c>
      <c r="E165" s="205" t="s">
        <v>6726</v>
      </c>
      <c r="F165" s="206" t="s">
        <v>6727</v>
      </c>
      <c r="G165" s="207" t="s">
        <v>344</v>
      </c>
      <c r="H165" s="208">
        <v>22.616</v>
      </c>
      <c r="I165" s="209"/>
      <c r="J165" s="210">
        <f>ROUND(I165*H165,2)</f>
        <v>0</v>
      </c>
      <c r="K165" s="211"/>
      <c r="L165" s="38"/>
      <c r="M165" s="212" t="s">
        <v>1</v>
      </c>
      <c r="N165" s="213" t="s">
        <v>41</v>
      </c>
      <c r="O165" s="81"/>
      <c r="P165" s="214">
        <f>O165*H165</f>
        <v>0</v>
      </c>
      <c r="Q165" s="214">
        <v>0</v>
      </c>
      <c r="R165" s="214">
        <f>Q165*H165</f>
        <v>0</v>
      </c>
      <c r="S165" s="214">
        <v>0</v>
      </c>
      <c r="T165" s="215">
        <f>S165*H165</f>
        <v>0</v>
      </c>
      <c r="U165" s="37"/>
      <c r="V165" s="37"/>
      <c r="W165" s="37"/>
      <c r="X165" s="37"/>
      <c r="Y165" s="37"/>
      <c r="Z165" s="37"/>
      <c r="AA165" s="37"/>
      <c r="AB165" s="37"/>
      <c r="AC165" s="37"/>
      <c r="AD165" s="37"/>
      <c r="AE165" s="37"/>
      <c r="AR165" s="216" t="s">
        <v>289</v>
      </c>
      <c r="AT165" s="216" t="s">
        <v>285</v>
      </c>
      <c r="AU165" s="216" t="s">
        <v>87</v>
      </c>
      <c r="AY165" s="18" t="s">
        <v>283</v>
      </c>
      <c r="BE165" s="217">
        <f>IF(N165="základná",J165,0)</f>
        <v>0</v>
      </c>
      <c r="BF165" s="217">
        <f>IF(N165="znížená",J165,0)</f>
        <v>0</v>
      </c>
      <c r="BG165" s="217">
        <f>IF(N165="zákl. prenesená",J165,0)</f>
        <v>0</v>
      </c>
      <c r="BH165" s="217">
        <f>IF(N165="zníž. prenesená",J165,0)</f>
        <v>0</v>
      </c>
      <c r="BI165" s="217">
        <f>IF(N165="nulová",J165,0)</f>
        <v>0</v>
      </c>
      <c r="BJ165" s="18" t="s">
        <v>87</v>
      </c>
      <c r="BK165" s="217">
        <f>ROUND(I165*H165,2)</f>
        <v>0</v>
      </c>
      <c r="BL165" s="18" t="s">
        <v>289</v>
      </c>
      <c r="BM165" s="216" t="s">
        <v>6728</v>
      </c>
    </row>
    <row r="166" s="2" customFormat="1" ht="24.15" customHeight="1">
      <c r="A166" s="37"/>
      <c r="B166" s="168"/>
      <c r="C166" s="204" t="s">
        <v>7</v>
      </c>
      <c r="D166" s="204" t="s">
        <v>285</v>
      </c>
      <c r="E166" s="205" t="s">
        <v>2592</v>
      </c>
      <c r="F166" s="206" t="s">
        <v>6729</v>
      </c>
      <c r="G166" s="207" t="s">
        <v>344</v>
      </c>
      <c r="H166" s="208">
        <v>22.616</v>
      </c>
      <c r="I166" s="209"/>
      <c r="J166" s="210">
        <f>ROUND(I166*H166,2)</f>
        <v>0</v>
      </c>
      <c r="K166" s="211"/>
      <c r="L166" s="38"/>
      <c r="M166" s="212" t="s">
        <v>1</v>
      </c>
      <c r="N166" s="213" t="s">
        <v>41</v>
      </c>
      <c r="O166" s="81"/>
      <c r="P166" s="214">
        <f>O166*H166</f>
        <v>0</v>
      </c>
      <c r="Q166" s="214">
        <v>0</v>
      </c>
      <c r="R166" s="214">
        <f>Q166*H166</f>
        <v>0</v>
      </c>
      <c r="S166" s="214">
        <v>0</v>
      </c>
      <c r="T166" s="215">
        <f>S166*H166</f>
        <v>0</v>
      </c>
      <c r="U166" s="37"/>
      <c r="V166" s="37"/>
      <c r="W166" s="37"/>
      <c r="X166" s="37"/>
      <c r="Y166" s="37"/>
      <c r="Z166" s="37"/>
      <c r="AA166" s="37"/>
      <c r="AB166" s="37"/>
      <c r="AC166" s="37"/>
      <c r="AD166" s="37"/>
      <c r="AE166" s="37"/>
      <c r="AR166" s="216" t="s">
        <v>289</v>
      </c>
      <c r="AT166" s="216" t="s">
        <v>285</v>
      </c>
      <c r="AU166" s="216" t="s">
        <v>87</v>
      </c>
      <c r="AY166" s="18" t="s">
        <v>283</v>
      </c>
      <c r="BE166" s="217">
        <f>IF(N166="základná",J166,0)</f>
        <v>0</v>
      </c>
      <c r="BF166" s="217">
        <f>IF(N166="znížená",J166,0)</f>
        <v>0</v>
      </c>
      <c r="BG166" s="217">
        <f>IF(N166="zákl. prenesená",J166,0)</f>
        <v>0</v>
      </c>
      <c r="BH166" s="217">
        <f>IF(N166="zníž. prenesená",J166,0)</f>
        <v>0</v>
      </c>
      <c r="BI166" s="217">
        <f>IF(N166="nulová",J166,0)</f>
        <v>0</v>
      </c>
      <c r="BJ166" s="18" t="s">
        <v>87</v>
      </c>
      <c r="BK166" s="217">
        <f>ROUND(I166*H166,2)</f>
        <v>0</v>
      </c>
      <c r="BL166" s="18" t="s">
        <v>289</v>
      </c>
      <c r="BM166" s="216" t="s">
        <v>6730</v>
      </c>
    </row>
    <row r="167" s="12" customFormat="1" ht="22.8" customHeight="1">
      <c r="A167" s="12"/>
      <c r="B167" s="191"/>
      <c r="C167" s="12"/>
      <c r="D167" s="192" t="s">
        <v>74</v>
      </c>
      <c r="E167" s="202" t="s">
        <v>917</v>
      </c>
      <c r="F167" s="202" t="s">
        <v>950</v>
      </c>
      <c r="G167" s="12"/>
      <c r="H167" s="12"/>
      <c r="I167" s="194"/>
      <c r="J167" s="203">
        <f>BK167</f>
        <v>0</v>
      </c>
      <c r="K167" s="12"/>
      <c r="L167" s="191"/>
      <c r="M167" s="196"/>
      <c r="N167" s="197"/>
      <c r="O167" s="197"/>
      <c r="P167" s="198">
        <f>P168</f>
        <v>0</v>
      </c>
      <c r="Q167" s="197"/>
      <c r="R167" s="198">
        <f>R168</f>
        <v>0</v>
      </c>
      <c r="S167" s="197"/>
      <c r="T167" s="199">
        <f>T168</f>
        <v>0</v>
      </c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R167" s="192" t="s">
        <v>82</v>
      </c>
      <c r="AT167" s="200" t="s">
        <v>74</v>
      </c>
      <c r="AU167" s="200" t="s">
        <v>82</v>
      </c>
      <c r="AY167" s="192" t="s">
        <v>283</v>
      </c>
      <c r="BK167" s="201">
        <f>BK168</f>
        <v>0</v>
      </c>
    </row>
    <row r="168" s="2" customFormat="1" ht="33" customHeight="1">
      <c r="A168" s="37"/>
      <c r="B168" s="168"/>
      <c r="C168" s="204" t="s">
        <v>386</v>
      </c>
      <c r="D168" s="204" t="s">
        <v>285</v>
      </c>
      <c r="E168" s="205" t="s">
        <v>6731</v>
      </c>
      <c r="F168" s="206" t="s">
        <v>6732</v>
      </c>
      <c r="G168" s="207" t="s">
        <v>344</v>
      </c>
      <c r="H168" s="208">
        <v>68.893000000000001</v>
      </c>
      <c r="I168" s="209"/>
      <c r="J168" s="210">
        <f>ROUND(I168*H168,2)</f>
        <v>0</v>
      </c>
      <c r="K168" s="211"/>
      <c r="L168" s="38"/>
      <c r="M168" s="256" t="s">
        <v>1</v>
      </c>
      <c r="N168" s="257" t="s">
        <v>41</v>
      </c>
      <c r="O168" s="258"/>
      <c r="P168" s="259">
        <f>O168*H168</f>
        <v>0</v>
      </c>
      <c r="Q168" s="259">
        <v>0</v>
      </c>
      <c r="R168" s="259">
        <f>Q168*H168</f>
        <v>0</v>
      </c>
      <c r="S168" s="259">
        <v>0</v>
      </c>
      <c r="T168" s="260">
        <f>S168*H168</f>
        <v>0</v>
      </c>
      <c r="U168" s="37"/>
      <c r="V168" s="37"/>
      <c r="W168" s="37"/>
      <c r="X168" s="37"/>
      <c r="Y168" s="37"/>
      <c r="Z168" s="37"/>
      <c r="AA168" s="37"/>
      <c r="AB168" s="37"/>
      <c r="AC168" s="37"/>
      <c r="AD168" s="37"/>
      <c r="AE168" s="37"/>
      <c r="AR168" s="216" t="s">
        <v>289</v>
      </c>
      <c r="AT168" s="216" t="s">
        <v>285</v>
      </c>
      <c r="AU168" s="216" t="s">
        <v>87</v>
      </c>
      <c r="AY168" s="18" t="s">
        <v>283</v>
      </c>
      <c r="BE168" s="217">
        <f>IF(N168="základná",J168,0)</f>
        <v>0</v>
      </c>
      <c r="BF168" s="217">
        <f>IF(N168="znížená",J168,0)</f>
        <v>0</v>
      </c>
      <c r="BG168" s="217">
        <f>IF(N168="zákl. prenesená",J168,0)</f>
        <v>0</v>
      </c>
      <c r="BH168" s="217">
        <f>IF(N168="zníž. prenesená",J168,0)</f>
        <v>0</v>
      </c>
      <c r="BI168" s="217">
        <f>IF(N168="nulová",J168,0)</f>
        <v>0</v>
      </c>
      <c r="BJ168" s="18" t="s">
        <v>87</v>
      </c>
      <c r="BK168" s="217">
        <f>ROUND(I168*H168,2)</f>
        <v>0</v>
      </c>
      <c r="BL168" s="18" t="s">
        <v>289</v>
      </c>
      <c r="BM168" s="216" t="s">
        <v>6733</v>
      </c>
    </row>
    <row r="169" s="2" customFormat="1" ht="6.96" customHeight="1">
      <c r="A169" s="37"/>
      <c r="B169" s="64"/>
      <c r="C169" s="65"/>
      <c r="D169" s="65"/>
      <c r="E169" s="65"/>
      <c r="F169" s="65"/>
      <c r="G169" s="65"/>
      <c r="H169" s="65"/>
      <c r="I169" s="65"/>
      <c r="J169" s="65"/>
      <c r="K169" s="65"/>
      <c r="L169" s="38"/>
      <c r="M169" s="37"/>
      <c r="O169" s="37"/>
      <c r="P169" s="37"/>
      <c r="Q169" s="37"/>
      <c r="R169" s="37"/>
      <c r="S169" s="37"/>
      <c r="T169" s="37"/>
      <c r="U169" s="37"/>
      <c r="V169" s="37"/>
      <c r="W169" s="37"/>
      <c r="X169" s="37"/>
      <c r="Y169" s="37"/>
      <c r="Z169" s="37"/>
      <c r="AA169" s="37"/>
      <c r="AB169" s="37"/>
      <c r="AC169" s="37"/>
      <c r="AD169" s="37"/>
      <c r="AE169" s="37"/>
    </row>
  </sheetData>
  <autoFilter ref="C131:K168"/>
  <mergeCells count="14">
    <mergeCell ref="E7:H7"/>
    <mergeCell ref="E9:H9"/>
    <mergeCell ref="E18:H18"/>
    <mergeCell ref="E27:H27"/>
    <mergeCell ref="E85:H85"/>
    <mergeCell ref="E87:H87"/>
    <mergeCell ref="D106:F106"/>
    <mergeCell ref="D107:F107"/>
    <mergeCell ref="D108:F108"/>
    <mergeCell ref="D109:F109"/>
    <mergeCell ref="D110:F110"/>
    <mergeCell ref="E122:H122"/>
    <mergeCell ref="E124:H124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38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7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8" t="s">
        <v>202</v>
      </c>
    </row>
    <row r="3" s="1" customFormat="1" ht="6.96" customHeight="1">
      <c r="B3" s="19"/>
      <c r="C3" s="20"/>
      <c r="D3" s="20"/>
      <c r="E3" s="20"/>
      <c r="F3" s="20"/>
      <c r="G3" s="20"/>
      <c r="H3" s="20"/>
      <c r="I3" s="20"/>
      <c r="J3" s="20"/>
      <c r="K3" s="20"/>
      <c r="L3" s="21"/>
      <c r="AT3" s="18" t="s">
        <v>75</v>
      </c>
    </row>
    <row r="4" s="1" customFormat="1" ht="24.96" customHeight="1">
      <c r="B4" s="21"/>
      <c r="D4" s="22" t="s">
        <v>221</v>
      </c>
      <c r="L4" s="21"/>
      <c r="M4" s="133" t="s">
        <v>9</v>
      </c>
      <c r="AT4" s="18" t="s">
        <v>3</v>
      </c>
    </row>
    <row r="5" s="1" customFormat="1" ht="6.96" customHeight="1">
      <c r="B5" s="21"/>
      <c r="L5" s="21"/>
    </row>
    <row r="6" s="1" customFormat="1" ht="12" customHeight="1">
      <c r="B6" s="21"/>
      <c r="D6" s="31" t="s">
        <v>15</v>
      </c>
      <c r="L6" s="21"/>
    </row>
    <row r="7" s="1" customFormat="1" ht="26.25" customHeight="1">
      <c r="B7" s="21"/>
      <c r="E7" s="134" t="str">
        <f>'Rekapitulácia stavby'!K6</f>
        <v>Komplexná rekonštrukcia a realizácia nadstavby budovy študenského domova4,Tr. SNP53,Banská Bystrica</v>
      </c>
      <c r="F7" s="31"/>
      <c r="G7" s="31"/>
      <c r="H7" s="31"/>
      <c r="L7" s="21"/>
    </row>
    <row r="8" s="1" customFormat="1" ht="12" customHeight="1">
      <c r="B8" s="21"/>
      <c r="D8" s="31" t="s">
        <v>222</v>
      </c>
      <c r="L8" s="21"/>
    </row>
    <row r="9" s="2" customFormat="1" ht="16.5" customHeight="1">
      <c r="A9" s="37"/>
      <c r="B9" s="38"/>
      <c r="C9" s="37"/>
      <c r="D9" s="37"/>
      <c r="E9" s="134" t="s">
        <v>6734</v>
      </c>
      <c r="F9" s="37"/>
      <c r="G9" s="37"/>
      <c r="H9" s="37"/>
      <c r="I9" s="37"/>
      <c r="J9" s="37"/>
      <c r="K9" s="37"/>
      <c r="L9" s="59"/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</row>
    <row r="10" s="2" customFormat="1" ht="12" customHeight="1">
      <c r="A10" s="37"/>
      <c r="B10" s="38"/>
      <c r="C10" s="37"/>
      <c r="D10" s="31" t="s">
        <v>224</v>
      </c>
      <c r="E10" s="37"/>
      <c r="F10" s="37"/>
      <c r="G10" s="37"/>
      <c r="H10" s="37"/>
      <c r="I10" s="37"/>
      <c r="J10" s="37"/>
      <c r="K10" s="37"/>
      <c r="L10" s="59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</row>
    <row r="11" s="2" customFormat="1" ht="16.5" customHeight="1">
      <c r="A11" s="37"/>
      <c r="B11" s="38"/>
      <c r="C11" s="37"/>
      <c r="D11" s="37"/>
      <c r="E11" s="71" t="s">
        <v>6735</v>
      </c>
      <c r="F11" s="37"/>
      <c r="G11" s="37"/>
      <c r="H11" s="37"/>
      <c r="I11" s="37"/>
      <c r="J11" s="37"/>
      <c r="K11" s="37"/>
      <c r="L11" s="59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</row>
    <row r="12" s="2" customFormat="1">
      <c r="A12" s="37"/>
      <c r="B12" s="38"/>
      <c r="C12" s="37"/>
      <c r="D12" s="37"/>
      <c r="E12" s="37"/>
      <c r="F12" s="37"/>
      <c r="G12" s="37"/>
      <c r="H12" s="37"/>
      <c r="I12" s="37"/>
      <c r="J12" s="37"/>
      <c r="K12" s="37"/>
      <c r="L12" s="59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</row>
    <row r="13" s="2" customFormat="1" ht="12" customHeight="1">
      <c r="A13" s="37"/>
      <c r="B13" s="38"/>
      <c r="C13" s="37"/>
      <c r="D13" s="31" t="s">
        <v>17</v>
      </c>
      <c r="E13" s="37"/>
      <c r="F13" s="26" t="s">
        <v>1</v>
      </c>
      <c r="G13" s="37"/>
      <c r="H13" s="37"/>
      <c r="I13" s="31" t="s">
        <v>18</v>
      </c>
      <c r="J13" s="26" t="s">
        <v>1</v>
      </c>
      <c r="K13" s="37"/>
      <c r="L13" s="59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</row>
    <row r="14" s="2" customFormat="1" ht="12" customHeight="1">
      <c r="A14" s="37"/>
      <c r="B14" s="38"/>
      <c r="C14" s="37"/>
      <c r="D14" s="31" t="s">
        <v>19</v>
      </c>
      <c r="E14" s="37"/>
      <c r="F14" s="26" t="s">
        <v>20</v>
      </c>
      <c r="G14" s="37"/>
      <c r="H14" s="37"/>
      <c r="I14" s="31" t="s">
        <v>21</v>
      </c>
      <c r="J14" s="73" t="str">
        <f>'Rekapitulácia stavby'!AN8</f>
        <v>10. 9. 2024</v>
      </c>
      <c r="K14" s="37"/>
      <c r="L14" s="59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="2" customFormat="1" ht="10.8" customHeight="1">
      <c r="A15" s="37"/>
      <c r="B15" s="38"/>
      <c r="C15" s="37"/>
      <c r="D15" s="37"/>
      <c r="E15" s="37"/>
      <c r="F15" s="37"/>
      <c r="G15" s="37"/>
      <c r="H15" s="37"/>
      <c r="I15" s="37"/>
      <c r="J15" s="37"/>
      <c r="K15" s="37"/>
      <c r="L15" s="59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="2" customFormat="1" ht="12" customHeight="1">
      <c r="A16" s="37"/>
      <c r="B16" s="38"/>
      <c r="C16" s="37"/>
      <c r="D16" s="31" t="s">
        <v>23</v>
      </c>
      <c r="E16" s="37"/>
      <c r="F16" s="37"/>
      <c r="G16" s="37"/>
      <c r="H16" s="37"/>
      <c r="I16" s="31" t="s">
        <v>24</v>
      </c>
      <c r="J16" s="26" t="s">
        <v>1</v>
      </c>
      <c r="K16" s="37"/>
      <c r="L16" s="59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="2" customFormat="1" ht="18" customHeight="1">
      <c r="A17" s="37"/>
      <c r="B17" s="38"/>
      <c r="C17" s="37"/>
      <c r="D17" s="37"/>
      <c r="E17" s="26" t="s">
        <v>25</v>
      </c>
      <c r="F17" s="37"/>
      <c r="G17" s="37"/>
      <c r="H17" s="37"/>
      <c r="I17" s="31" t="s">
        <v>26</v>
      </c>
      <c r="J17" s="26" t="s">
        <v>1</v>
      </c>
      <c r="K17" s="37"/>
      <c r="L17" s="59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="2" customFormat="1" ht="6.96" customHeight="1">
      <c r="A18" s="37"/>
      <c r="B18" s="38"/>
      <c r="C18" s="37"/>
      <c r="D18" s="37"/>
      <c r="E18" s="37"/>
      <c r="F18" s="37"/>
      <c r="G18" s="37"/>
      <c r="H18" s="37"/>
      <c r="I18" s="37"/>
      <c r="J18" s="37"/>
      <c r="K18" s="37"/>
      <c r="L18" s="59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="2" customFormat="1" ht="12" customHeight="1">
      <c r="A19" s="37"/>
      <c r="B19" s="38"/>
      <c r="C19" s="37"/>
      <c r="D19" s="31" t="s">
        <v>27</v>
      </c>
      <c r="E19" s="37"/>
      <c r="F19" s="37"/>
      <c r="G19" s="37"/>
      <c r="H19" s="37"/>
      <c r="I19" s="31" t="s">
        <v>24</v>
      </c>
      <c r="J19" s="32" t="str">
        <f>'Rekapitulácia stavby'!AN13</f>
        <v>Vyplň údaj</v>
      </c>
      <c r="K19" s="37"/>
      <c r="L19" s="59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="2" customFormat="1" ht="18" customHeight="1">
      <c r="A20" s="37"/>
      <c r="B20" s="38"/>
      <c r="C20" s="37"/>
      <c r="D20" s="37"/>
      <c r="E20" s="32" t="str">
        <f>'Rekapitulácia stavby'!E14</f>
        <v>Vyplň údaj</v>
      </c>
      <c r="F20" s="26"/>
      <c r="G20" s="26"/>
      <c r="H20" s="26"/>
      <c r="I20" s="31" t="s">
        <v>26</v>
      </c>
      <c r="J20" s="32" t="str">
        <f>'Rekapitulácia stavby'!AN14</f>
        <v>Vyplň údaj</v>
      </c>
      <c r="K20" s="37"/>
      <c r="L20" s="59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="2" customFormat="1" ht="6.96" customHeight="1">
      <c r="A21" s="37"/>
      <c r="B21" s="38"/>
      <c r="C21" s="37"/>
      <c r="D21" s="37"/>
      <c r="E21" s="37"/>
      <c r="F21" s="37"/>
      <c r="G21" s="37"/>
      <c r="H21" s="37"/>
      <c r="I21" s="37"/>
      <c r="J21" s="37"/>
      <c r="K21" s="37"/>
      <c r="L21" s="59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="2" customFormat="1" ht="12" customHeight="1">
      <c r="A22" s="37"/>
      <c r="B22" s="38"/>
      <c r="C22" s="37"/>
      <c r="D22" s="31" t="s">
        <v>29</v>
      </c>
      <c r="E22" s="37"/>
      <c r="F22" s="37"/>
      <c r="G22" s="37"/>
      <c r="H22" s="37"/>
      <c r="I22" s="31" t="s">
        <v>24</v>
      </c>
      <c r="J22" s="26" t="s">
        <v>1</v>
      </c>
      <c r="K22" s="37"/>
      <c r="L22" s="59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="2" customFormat="1" ht="18" customHeight="1">
      <c r="A23" s="37"/>
      <c r="B23" s="38"/>
      <c r="C23" s="37"/>
      <c r="D23" s="37"/>
      <c r="E23" s="26" t="s">
        <v>30</v>
      </c>
      <c r="F23" s="37"/>
      <c r="G23" s="37"/>
      <c r="H23" s="37"/>
      <c r="I23" s="31" t="s">
        <v>26</v>
      </c>
      <c r="J23" s="26" t="s">
        <v>1</v>
      </c>
      <c r="K23" s="37"/>
      <c r="L23" s="59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="2" customFormat="1" ht="6.96" customHeight="1">
      <c r="A24" s="37"/>
      <c r="B24" s="38"/>
      <c r="C24" s="37"/>
      <c r="D24" s="37"/>
      <c r="E24" s="37"/>
      <c r="F24" s="37"/>
      <c r="G24" s="37"/>
      <c r="H24" s="37"/>
      <c r="I24" s="37"/>
      <c r="J24" s="37"/>
      <c r="K24" s="37"/>
      <c r="L24" s="59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="2" customFormat="1" ht="12" customHeight="1">
      <c r="A25" s="37"/>
      <c r="B25" s="38"/>
      <c r="C25" s="37"/>
      <c r="D25" s="31" t="s">
        <v>32</v>
      </c>
      <c r="E25" s="37"/>
      <c r="F25" s="37"/>
      <c r="G25" s="37"/>
      <c r="H25" s="37"/>
      <c r="I25" s="31" t="s">
        <v>24</v>
      </c>
      <c r="J25" s="26" t="str">
        <f>IF('Rekapitulácia stavby'!AN19="","",'Rekapitulácia stavby'!AN19)</f>
        <v/>
      </c>
      <c r="K25" s="37"/>
      <c r="L25" s="59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</row>
    <row r="26" s="2" customFormat="1" ht="18" customHeight="1">
      <c r="A26" s="37"/>
      <c r="B26" s="38"/>
      <c r="C26" s="37"/>
      <c r="D26" s="37"/>
      <c r="E26" s="26" t="str">
        <f>IF('Rekapitulácia stavby'!E20="","",'Rekapitulácia stavby'!E20)</f>
        <v xml:space="preserve"> </v>
      </c>
      <c r="F26" s="37"/>
      <c r="G26" s="37"/>
      <c r="H26" s="37"/>
      <c r="I26" s="31" t="s">
        <v>26</v>
      </c>
      <c r="J26" s="26" t="str">
        <f>IF('Rekapitulácia stavby'!AN20="","",'Rekapitulácia stavby'!AN20)</f>
        <v/>
      </c>
      <c r="K26" s="37"/>
      <c r="L26" s="59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="2" customFormat="1" ht="6.96" customHeight="1">
      <c r="A27" s="37"/>
      <c r="B27" s="38"/>
      <c r="C27" s="37"/>
      <c r="D27" s="37"/>
      <c r="E27" s="37"/>
      <c r="F27" s="37"/>
      <c r="G27" s="37"/>
      <c r="H27" s="37"/>
      <c r="I27" s="37"/>
      <c r="J27" s="37"/>
      <c r="K27" s="37"/>
      <c r="L27" s="59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</row>
    <row r="28" s="2" customFormat="1" ht="12" customHeight="1">
      <c r="A28" s="37"/>
      <c r="B28" s="38"/>
      <c r="C28" s="37"/>
      <c r="D28" s="31" t="s">
        <v>34</v>
      </c>
      <c r="E28" s="37"/>
      <c r="F28" s="37"/>
      <c r="G28" s="37"/>
      <c r="H28" s="37"/>
      <c r="I28" s="37"/>
      <c r="J28" s="37"/>
      <c r="K28" s="37"/>
      <c r="L28" s="59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</row>
    <row r="29" s="8" customFormat="1" ht="16.5" customHeight="1">
      <c r="A29" s="136"/>
      <c r="B29" s="137"/>
      <c r="C29" s="136"/>
      <c r="D29" s="136"/>
      <c r="E29" s="35" t="s">
        <v>1</v>
      </c>
      <c r="F29" s="35"/>
      <c r="G29" s="35"/>
      <c r="H29" s="35"/>
      <c r="I29" s="136"/>
      <c r="J29" s="136"/>
      <c r="K29" s="136"/>
      <c r="L29" s="138"/>
      <c r="S29" s="136"/>
      <c r="T29" s="136"/>
      <c r="U29" s="136"/>
      <c r="V29" s="136"/>
      <c r="W29" s="136"/>
      <c r="X29" s="136"/>
      <c r="Y29" s="136"/>
      <c r="Z29" s="136"/>
      <c r="AA29" s="136"/>
      <c r="AB29" s="136"/>
      <c r="AC29" s="136"/>
      <c r="AD29" s="136"/>
      <c r="AE29" s="136"/>
    </row>
    <row r="30" s="2" customFormat="1" ht="6.96" customHeight="1">
      <c r="A30" s="37"/>
      <c r="B30" s="38"/>
      <c r="C30" s="37"/>
      <c r="D30" s="37"/>
      <c r="E30" s="37"/>
      <c r="F30" s="37"/>
      <c r="G30" s="37"/>
      <c r="H30" s="37"/>
      <c r="I30" s="37"/>
      <c r="J30" s="37"/>
      <c r="K30" s="37"/>
      <c r="L30" s="59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</row>
    <row r="31" s="2" customFormat="1" ht="6.96" customHeight="1">
      <c r="A31" s="37"/>
      <c r="B31" s="38"/>
      <c r="C31" s="37"/>
      <c r="D31" s="94"/>
      <c r="E31" s="94"/>
      <c r="F31" s="94"/>
      <c r="G31" s="94"/>
      <c r="H31" s="94"/>
      <c r="I31" s="94"/>
      <c r="J31" s="94"/>
      <c r="K31" s="94"/>
      <c r="L31" s="59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</row>
    <row r="32" s="2" customFormat="1" ht="14.4" customHeight="1">
      <c r="A32" s="37"/>
      <c r="B32" s="38"/>
      <c r="C32" s="37"/>
      <c r="D32" s="26" t="s">
        <v>228</v>
      </c>
      <c r="E32" s="37"/>
      <c r="F32" s="37"/>
      <c r="G32" s="37"/>
      <c r="H32" s="37"/>
      <c r="I32" s="37"/>
      <c r="J32" s="139">
        <f>J98</f>
        <v>0</v>
      </c>
      <c r="K32" s="37"/>
      <c r="L32" s="59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</row>
    <row r="33" s="2" customFormat="1" ht="14.4" customHeight="1">
      <c r="A33" s="37"/>
      <c r="B33" s="38"/>
      <c r="C33" s="37"/>
      <c r="D33" s="140" t="s">
        <v>229</v>
      </c>
      <c r="E33" s="37"/>
      <c r="F33" s="37"/>
      <c r="G33" s="37"/>
      <c r="H33" s="37"/>
      <c r="I33" s="37"/>
      <c r="J33" s="139">
        <f>J103</f>
        <v>0</v>
      </c>
      <c r="K33" s="37"/>
      <c r="L33" s="59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</row>
    <row r="34" s="2" customFormat="1" ht="25.44" customHeight="1">
      <c r="A34" s="37"/>
      <c r="B34" s="38"/>
      <c r="C34" s="37"/>
      <c r="D34" s="141" t="s">
        <v>35</v>
      </c>
      <c r="E34" s="37"/>
      <c r="F34" s="37"/>
      <c r="G34" s="37"/>
      <c r="H34" s="37"/>
      <c r="I34" s="37"/>
      <c r="J34" s="100">
        <f>ROUND(J32 + J33, 2)</f>
        <v>0</v>
      </c>
      <c r="K34" s="37"/>
      <c r="L34" s="59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</row>
    <row r="35" s="2" customFormat="1" ht="6.96" customHeight="1">
      <c r="A35" s="37"/>
      <c r="B35" s="38"/>
      <c r="C35" s="37"/>
      <c r="D35" s="94"/>
      <c r="E35" s="94"/>
      <c r="F35" s="94"/>
      <c r="G35" s="94"/>
      <c r="H35" s="94"/>
      <c r="I35" s="94"/>
      <c r="J35" s="94"/>
      <c r="K35" s="94"/>
      <c r="L35" s="59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</row>
    <row r="36" s="2" customFormat="1" ht="14.4" customHeight="1">
      <c r="A36" s="37"/>
      <c r="B36" s="38"/>
      <c r="C36" s="37"/>
      <c r="D36" s="37"/>
      <c r="E36" s="37"/>
      <c r="F36" s="42" t="s">
        <v>37</v>
      </c>
      <c r="G36" s="37"/>
      <c r="H36" s="37"/>
      <c r="I36" s="42" t="s">
        <v>36</v>
      </c>
      <c r="J36" s="42" t="s">
        <v>38</v>
      </c>
      <c r="K36" s="37"/>
      <c r="L36" s="59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</row>
    <row r="37" s="2" customFormat="1" ht="14.4" customHeight="1">
      <c r="A37" s="37"/>
      <c r="B37" s="38"/>
      <c r="C37" s="37"/>
      <c r="D37" s="135" t="s">
        <v>39</v>
      </c>
      <c r="E37" s="44" t="s">
        <v>40</v>
      </c>
      <c r="F37" s="142">
        <f>ROUND((SUM(BE103:BE110) + SUM(BE132:BE137)),  2)</f>
        <v>0</v>
      </c>
      <c r="G37" s="143"/>
      <c r="H37" s="143"/>
      <c r="I37" s="144">
        <v>0.20000000000000001</v>
      </c>
      <c r="J37" s="142">
        <f>ROUND(((SUM(BE103:BE110) + SUM(BE132:BE137))*I37),  2)</f>
        <v>0</v>
      </c>
      <c r="K37" s="37"/>
      <c r="L37" s="59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</row>
    <row r="38" s="2" customFormat="1" ht="14.4" customHeight="1">
      <c r="A38" s="37"/>
      <c r="B38" s="38"/>
      <c r="C38" s="37"/>
      <c r="D38" s="37"/>
      <c r="E38" s="44" t="s">
        <v>41</v>
      </c>
      <c r="F38" s="142">
        <f>ROUND((SUM(BF103:BF110) + SUM(BF132:BF137)),  2)</f>
        <v>0</v>
      </c>
      <c r="G38" s="143"/>
      <c r="H38" s="143"/>
      <c r="I38" s="144">
        <v>0.20000000000000001</v>
      </c>
      <c r="J38" s="142">
        <f>ROUND(((SUM(BF103:BF110) + SUM(BF132:BF137))*I38),  2)</f>
        <v>0</v>
      </c>
      <c r="K38" s="37"/>
      <c r="L38" s="59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</row>
    <row r="39" hidden="1" s="2" customFormat="1" ht="14.4" customHeight="1">
      <c r="A39" s="37"/>
      <c r="B39" s="38"/>
      <c r="C39" s="37"/>
      <c r="D39" s="37"/>
      <c r="E39" s="31" t="s">
        <v>42</v>
      </c>
      <c r="F39" s="145">
        <f>ROUND((SUM(BG103:BG110) + SUM(BG132:BG137)),  2)</f>
        <v>0</v>
      </c>
      <c r="G39" s="37"/>
      <c r="H39" s="37"/>
      <c r="I39" s="146">
        <v>0.20000000000000001</v>
      </c>
      <c r="J39" s="145">
        <f>0</f>
        <v>0</v>
      </c>
      <c r="K39" s="37"/>
      <c r="L39" s="59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</row>
    <row r="40" hidden="1" s="2" customFormat="1" ht="14.4" customHeight="1">
      <c r="A40" s="37"/>
      <c r="B40" s="38"/>
      <c r="C40" s="37"/>
      <c r="D40" s="37"/>
      <c r="E40" s="31" t="s">
        <v>43</v>
      </c>
      <c r="F40" s="145">
        <f>ROUND((SUM(BH103:BH110) + SUM(BH132:BH137)),  2)</f>
        <v>0</v>
      </c>
      <c r="G40" s="37"/>
      <c r="H40" s="37"/>
      <c r="I40" s="146">
        <v>0.20000000000000001</v>
      </c>
      <c r="J40" s="145">
        <f>0</f>
        <v>0</v>
      </c>
      <c r="K40" s="37"/>
      <c r="L40" s="59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</row>
    <row r="41" hidden="1" s="2" customFormat="1" ht="14.4" customHeight="1">
      <c r="A41" s="37"/>
      <c r="B41" s="38"/>
      <c r="C41" s="37"/>
      <c r="D41" s="37"/>
      <c r="E41" s="44" t="s">
        <v>44</v>
      </c>
      <c r="F41" s="142">
        <f>ROUND((SUM(BI103:BI110) + SUM(BI132:BI137)),  2)</f>
        <v>0</v>
      </c>
      <c r="G41" s="143"/>
      <c r="H41" s="143"/>
      <c r="I41" s="144">
        <v>0</v>
      </c>
      <c r="J41" s="142">
        <f>0</f>
        <v>0</v>
      </c>
      <c r="K41" s="37"/>
      <c r="L41" s="59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</row>
    <row r="42" s="2" customFormat="1" ht="6.96" customHeight="1">
      <c r="A42" s="37"/>
      <c r="B42" s="38"/>
      <c r="C42" s="37"/>
      <c r="D42" s="37"/>
      <c r="E42" s="37"/>
      <c r="F42" s="37"/>
      <c r="G42" s="37"/>
      <c r="H42" s="37"/>
      <c r="I42" s="37"/>
      <c r="J42" s="37"/>
      <c r="K42" s="37"/>
      <c r="L42" s="59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</row>
    <row r="43" s="2" customFormat="1" ht="25.44" customHeight="1">
      <c r="A43" s="37"/>
      <c r="B43" s="38"/>
      <c r="C43" s="147"/>
      <c r="D43" s="148" t="s">
        <v>45</v>
      </c>
      <c r="E43" s="85"/>
      <c r="F43" s="85"/>
      <c r="G43" s="149" t="s">
        <v>46</v>
      </c>
      <c r="H43" s="150" t="s">
        <v>47</v>
      </c>
      <c r="I43" s="85"/>
      <c r="J43" s="151">
        <f>SUM(J34:J41)</f>
        <v>0</v>
      </c>
      <c r="K43" s="152"/>
      <c r="L43" s="59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</row>
    <row r="44" s="2" customFormat="1" ht="14.4" customHeight="1">
      <c r="A44" s="37"/>
      <c r="B44" s="38"/>
      <c r="C44" s="37"/>
      <c r="D44" s="37"/>
      <c r="E44" s="37"/>
      <c r="F44" s="37"/>
      <c r="G44" s="37"/>
      <c r="H44" s="37"/>
      <c r="I44" s="37"/>
      <c r="J44" s="37"/>
      <c r="K44" s="37"/>
      <c r="L44" s="59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</row>
    <row r="45" s="1" customFormat="1" ht="14.4" customHeight="1">
      <c r="B45" s="21"/>
      <c r="L45" s="21"/>
    </row>
    <row r="46" s="1" customFormat="1" ht="14.4" customHeight="1">
      <c r="B46" s="21"/>
      <c r="L46" s="21"/>
    </row>
    <row r="47" s="1" customFormat="1" ht="14.4" customHeight="1">
      <c r="B47" s="21"/>
      <c r="L47" s="21"/>
    </row>
    <row r="48" s="1" customFormat="1" ht="14.4" customHeight="1">
      <c r="B48" s="21"/>
      <c r="L48" s="21"/>
    </row>
    <row r="49" s="1" customFormat="1" ht="14.4" customHeight="1">
      <c r="B49" s="21"/>
      <c r="L49" s="21"/>
    </row>
    <row r="50" s="2" customFormat="1" ht="14.4" customHeight="1">
      <c r="B50" s="59"/>
      <c r="D50" s="60" t="s">
        <v>48</v>
      </c>
      <c r="E50" s="61"/>
      <c r="F50" s="61"/>
      <c r="G50" s="60" t="s">
        <v>49</v>
      </c>
      <c r="H50" s="61"/>
      <c r="I50" s="61"/>
      <c r="J50" s="61"/>
      <c r="K50" s="61"/>
      <c r="L50" s="59"/>
    </row>
    <row r="51">
      <c r="B51" s="21"/>
      <c r="L51" s="21"/>
    </row>
    <row r="52">
      <c r="B52" s="21"/>
      <c r="L52" s="21"/>
    </row>
    <row r="53">
      <c r="B53" s="21"/>
      <c r="L53" s="21"/>
    </row>
    <row r="54">
      <c r="B54" s="21"/>
      <c r="L54" s="21"/>
    </row>
    <row r="55">
      <c r="B55" s="21"/>
      <c r="L55" s="21"/>
    </row>
    <row r="56">
      <c r="B56" s="21"/>
      <c r="L56" s="21"/>
    </row>
    <row r="57">
      <c r="B57" s="21"/>
      <c r="L57" s="21"/>
    </row>
    <row r="58">
      <c r="B58" s="21"/>
      <c r="L58" s="21"/>
    </row>
    <row r="59">
      <c r="B59" s="21"/>
      <c r="L59" s="21"/>
    </row>
    <row r="60">
      <c r="B60" s="21"/>
      <c r="L60" s="21"/>
    </row>
    <row r="61" s="2" customFormat="1">
      <c r="A61" s="37"/>
      <c r="B61" s="38"/>
      <c r="C61" s="37"/>
      <c r="D61" s="62" t="s">
        <v>50</v>
      </c>
      <c r="E61" s="40"/>
      <c r="F61" s="153" t="s">
        <v>51</v>
      </c>
      <c r="G61" s="62" t="s">
        <v>50</v>
      </c>
      <c r="H61" s="40"/>
      <c r="I61" s="40"/>
      <c r="J61" s="154" t="s">
        <v>51</v>
      </c>
      <c r="K61" s="40"/>
      <c r="L61" s="59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</row>
    <row r="62">
      <c r="B62" s="21"/>
      <c r="L62" s="21"/>
    </row>
    <row r="63">
      <c r="B63" s="21"/>
      <c r="L63" s="21"/>
    </row>
    <row r="64">
      <c r="B64" s="21"/>
      <c r="L64" s="21"/>
    </row>
    <row r="65" s="2" customFormat="1">
      <c r="A65" s="37"/>
      <c r="B65" s="38"/>
      <c r="C65" s="37"/>
      <c r="D65" s="60" t="s">
        <v>52</v>
      </c>
      <c r="E65" s="63"/>
      <c r="F65" s="63"/>
      <c r="G65" s="60" t="s">
        <v>53</v>
      </c>
      <c r="H65" s="63"/>
      <c r="I65" s="63"/>
      <c r="J65" s="63"/>
      <c r="K65" s="63"/>
      <c r="L65" s="59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</row>
    <row r="66">
      <c r="B66" s="21"/>
      <c r="L66" s="21"/>
    </row>
    <row r="67">
      <c r="B67" s="21"/>
      <c r="L67" s="21"/>
    </row>
    <row r="68">
      <c r="B68" s="21"/>
      <c r="L68" s="21"/>
    </row>
    <row r="69">
      <c r="B69" s="21"/>
      <c r="L69" s="21"/>
    </row>
    <row r="70">
      <c r="B70" s="21"/>
      <c r="L70" s="21"/>
    </row>
    <row r="71">
      <c r="B71" s="21"/>
      <c r="L71" s="21"/>
    </row>
    <row r="72">
      <c r="B72" s="21"/>
      <c r="L72" s="21"/>
    </row>
    <row r="73">
      <c r="B73" s="21"/>
      <c r="L73" s="21"/>
    </row>
    <row r="74">
      <c r="B74" s="21"/>
      <c r="L74" s="21"/>
    </row>
    <row r="75">
      <c r="B75" s="21"/>
      <c r="L75" s="21"/>
    </row>
    <row r="76" s="2" customFormat="1">
      <c r="A76" s="37"/>
      <c r="B76" s="38"/>
      <c r="C76" s="37"/>
      <c r="D76" s="62" t="s">
        <v>50</v>
      </c>
      <c r="E76" s="40"/>
      <c r="F76" s="153" t="s">
        <v>51</v>
      </c>
      <c r="G76" s="62" t="s">
        <v>50</v>
      </c>
      <c r="H76" s="40"/>
      <c r="I76" s="40"/>
      <c r="J76" s="154" t="s">
        <v>51</v>
      </c>
      <c r="K76" s="40"/>
      <c r="L76" s="59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</row>
    <row r="77" s="2" customFormat="1" ht="14.4" customHeight="1">
      <c r="A77" s="37"/>
      <c r="B77" s="64"/>
      <c r="C77" s="65"/>
      <c r="D77" s="65"/>
      <c r="E77" s="65"/>
      <c r="F77" s="65"/>
      <c r="G77" s="65"/>
      <c r="H77" s="65"/>
      <c r="I77" s="65"/>
      <c r="J77" s="65"/>
      <c r="K77" s="65"/>
      <c r="L77" s="59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</row>
    <row r="81" s="2" customFormat="1" ht="6.96" customHeight="1">
      <c r="A81" s="37"/>
      <c r="B81" s="66"/>
      <c r="C81" s="67"/>
      <c r="D81" s="67"/>
      <c r="E81" s="67"/>
      <c r="F81" s="67"/>
      <c r="G81" s="67"/>
      <c r="H81" s="67"/>
      <c r="I81" s="67"/>
      <c r="J81" s="67"/>
      <c r="K81" s="67"/>
      <c r="L81" s="59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</row>
    <row r="82" s="2" customFormat="1" ht="24.96" customHeight="1">
      <c r="A82" s="37"/>
      <c r="B82" s="38"/>
      <c r="C82" s="22" t="s">
        <v>230</v>
      </c>
      <c r="D82" s="37"/>
      <c r="E82" s="37"/>
      <c r="F82" s="37"/>
      <c r="G82" s="37"/>
      <c r="H82" s="37"/>
      <c r="I82" s="37"/>
      <c r="J82" s="37"/>
      <c r="K82" s="37"/>
      <c r="L82" s="59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</row>
    <row r="83" s="2" customFormat="1" ht="6.96" customHeight="1">
      <c r="A83" s="37"/>
      <c r="B83" s="38"/>
      <c r="C83" s="37"/>
      <c r="D83" s="37"/>
      <c r="E83" s="37"/>
      <c r="F83" s="37"/>
      <c r="G83" s="37"/>
      <c r="H83" s="37"/>
      <c r="I83" s="37"/>
      <c r="J83" s="37"/>
      <c r="K83" s="37"/>
      <c r="L83" s="59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</row>
    <row r="84" s="2" customFormat="1" ht="12" customHeight="1">
      <c r="A84" s="37"/>
      <c r="B84" s="38"/>
      <c r="C84" s="31" t="s">
        <v>15</v>
      </c>
      <c r="D84" s="37"/>
      <c r="E84" s="37"/>
      <c r="F84" s="37"/>
      <c r="G84" s="37"/>
      <c r="H84" s="37"/>
      <c r="I84" s="37"/>
      <c r="J84" s="37"/>
      <c r="K84" s="37"/>
      <c r="L84" s="59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</row>
    <row r="85" s="2" customFormat="1" ht="26.25" customHeight="1">
      <c r="A85" s="37"/>
      <c r="B85" s="38"/>
      <c r="C85" s="37"/>
      <c r="D85" s="37"/>
      <c r="E85" s="134" t="str">
        <f>E7</f>
        <v>Komplexná rekonštrukcia a realizácia nadstavby budovy študenského domova4,Tr. SNP53,Banská Bystrica</v>
      </c>
      <c r="F85" s="31"/>
      <c r="G85" s="31"/>
      <c r="H85" s="31"/>
      <c r="I85" s="37"/>
      <c r="J85" s="37"/>
      <c r="K85" s="37"/>
      <c r="L85" s="59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</row>
    <row r="86" s="1" customFormat="1" ht="12" customHeight="1">
      <c r="B86" s="21"/>
      <c r="C86" s="31" t="s">
        <v>222</v>
      </c>
      <c r="L86" s="21"/>
    </row>
    <row r="87" s="2" customFormat="1" ht="16.5" customHeight="1">
      <c r="A87" s="37"/>
      <c r="B87" s="38"/>
      <c r="C87" s="37"/>
      <c r="D87" s="37"/>
      <c r="E87" s="134" t="s">
        <v>6734</v>
      </c>
      <c r="F87" s="37"/>
      <c r="G87" s="37"/>
      <c r="H87" s="37"/>
      <c r="I87" s="37"/>
      <c r="J87" s="37"/>
      <c r="K87" s="37"/>
      <c r="L87" s="59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</row>
    <row r="88" s="2" customFormat="1" ht="12" customHeight="1">
      <c r="A88" s="37"/>
      <c r="B88" s="38"/>
      <c r="C88" s="31" t="s">
        <v>224</v>
      </c>
      <c r="D88" s="37"/>
      <c r="E88" s="37"/>
      <c r="F88" s="37"/>
      <c r="G88" s="37"/>
      <c r="H88" s="37"/>
      <c r="I88" s="37"/>
      <c r="J88" s="37"/>
      <c r="K88" s="37"/>
      <c r="L88" s="59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</row>
    <row r="89" s="2" customFormat="1" ht="16.5" customHeight="1">
      <c r="A89" s="37"/>
      <c r="B89" s="38"/>
      <c r="C89" s="37"/>
      <c r="D89" s="37"/>
      <c r="E89" s="71" t="str">
        <f>E11</f>
        <v>PS 01-1 - Osobný výťah-1.etapa</v>
      </c>
      <c r="F89" s="37"/>
      <c r="G89" s="37"/>
      <c r="H89" s="37"/>
      <c r="I89" s="37"/>
      <c r="J89" s="37"/>
      <c r="K89" s="37"/>
      <c r="L89" s="59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</row>
    <row r="90" s="2" customFormat="1" ht="6.96" customHeight="1">
      <c r="A90" s="37"/>
      <c r="B90" s="38"/>
      <c r="C90" s="37"/>
      <c r="D90" s="37"/>
      <c r="E90" s="37"/>
      <c r="F90" s="37"/>
      <c r="G90" s="37"/>
      <c r="H90" s="37"/>
      <c r="I90" s="37"/>
      <c r="J90" s="37"/>
      <c r="K90" s="37"/>
      <c r="L90" s="59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</row>
    <row r="91" s="2" customFormat="1" ht="12" customHeight="1">
      <c r="A91" s="37"/>
      <c r="B91" s="38"/>
      <c r="C91" s="31" t="s">
        <v>19</v>
      </c>
      <c r="D91" s="37"/>
      <c r="E91" s="37"/>
      <c r="F91" s="26" t="str">
        <f>F14</f>
        <v>Tr. SNP53,Banská Bystrica,parc.č.1042/1</v>
      </c>
      <c r="G91" s="37"/>
      <c r="H91" s="37"/>
      <c r="I91" s="31" t="s">
        <v>21</v>
      </c>
      <c r="J91" s="73" t="str">
        <f>IF(J14="","",J14)</f>
        <v>10. 9. 2024</v>
      </c>
      <c r="K91" s="37"/>
      <c r="L91" s="59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</row>
    <row r="92" s="2" customFormat="1" ht="6.96" customHeight="1">
      <c r="A92" s="37"/>
      <c r="B92" s="38"/>
      <c r="C92" s="37"/>
      <c r="D92" s="37"/>
      <c r="E92" s="37"/>
      <c r="F92" s="37"/>
      <c r="G92" s="37"/>
      <c r="H92" s="37"/>
      <c r="I92" s="37"/>
      <c r="J92" s="37"/>
      <c r="K92" s="37"/>
      <c r="L92" s="59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</row>
    <row r="93" s="2" customFormat="1" ht="15.15" customHeight="1">
      <c r="A93" s="37"/>
      <c r="B93" s="38"/>
      <c r="C93" s="31" t="s">
        <v>23</v>
      </c>
      <c r="D93" s="37"/>
      <c r="E93" s="37"/>
      <c r="F93" s="26" t="str">
        <f>E17</f>
        <v>Univerzita Mateja Bela v Banskej Bystrici</v>
      </c>
      <c r="G93" s="37"/>
      <c r="H93" s="37"/>
      <c r="I93" s="31" t="s">
        <v>29</v>
      </c>
      <c r="J93" s="35" t="str">
        <f>E23</f>
        <v>Insvet s.r.o.,Koeice</v>
      </c>
      <c r="K93" s="37"/>
      <c r="L93" s="59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</row>
    <row r="94" s="2" customFormat="1" ht="15.15" customHeight="1">
      <c r="A94" s="37"/>
      <c r="B94" s="38"/>
      <c r="C94" s="31" t="s">
        <v>27</v>
      </c>
      <c r="D94" s="37"/>
      <c r="E94" s="37"/>
      <c r="F94" s="26" t="str">
        <f>IF(E20="","",E20)</f>
        <v>Vyplň údaj</v>
      </c>
      <c r="G94" s="37"/>
      <c r="H94" s="37"/>
      <c r="I94" s="31" t="s">
        <v>32</v>
      </c>
      <c r="J94" s="35" t="str">
        <f>E26</f>
        <v xml:space="preserve"> </v>
      </c>
      <c r="K94" s="37"/>
      <c r="L94" s="59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</row>
    <row r="95" s="2" customFormat="1" ht="10.32" customHeight="1">
      <c r="A95" s="37"/>
      <c r="B95" s="38"/>
      <c r="C95" s="37"/>
      <c r="D95" s="37"/>
      <c r="E95" s="37"/>
      <c r="F95" s="37"/>
      <c r="G95" s="37"/>
      <c r="H95" s="37"/>
      <c r="I95" s="37"/>
      <c r="J95" s="37"/>
      <c r="K95" s="37"/>
      <c r="L95" s="59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</row>
    <row r="96" s="2" customFormat="1" ht="29.28" customHeight="1">
      <c r="A96" s="37"/>
      <c r="B96" s="38"/>
      <c r="C96" s="155" t="s">
        <v>231</v>
      </c>
      <c r="D96" s="147"/>
      <c r="E96" s="147"/>
      <c r="F96" s="147"/>
      <c r="G96" s="147"/>
      <c r="H96" s="147"/>
      <c r="I96" s="147"/>
      <c r="J96" s="156" t="s">
        <v>232</v>
      </c>
      <c r="K96" s="147"/>
      <c r="L96" s="59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</row>
    <row r="97" s="2" customFormat="1" ht="10.32" customHeight="1">
      <c r="A97" s="37"/>
      <c r="B97" s="38"/>
      <c r="C97" s="37"/>
      <c r="D97" s="37"/>
      <c r="E97" s="37"/>
      <c r="F97" s="37"/>
      <c r="G97" s="37"/>
      <c r="H97" s="37"/>
      <c r="I97" s="37"/>
      <c r="J97" s="37"/>
      <c r="K97" s="37"/>
      <c r="L97" s="59"/>
      <c r="S97" s="37"/>
      <c r="T97" s="37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</row>
    <row r="98" s="2" customFormat="1" ht="22.8" customHeight="1">
      <c r="A98" s="37"/>
      <c r="B98" s="38"/>
      <c r="C98" s="157" t="s">
        <v>233</v>
      </c>
      <c r="D98" s="37"/>
      <c r="E98" s="37"/>
      <c r="F98" s="37"/>
      <c r="G98" s="37"/>
      <c r="H98" s="37"/>
      <c r="I98" s="37"/>
      <c r="J98" s="100">
        <f>J132</f>
        <v>0</v>
      </c>
      <c r="K98" s="37"/>
      <c r="L98" s="59"/>
      <c r="S98" s="37"/>
      <c r="T98" s="37"/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  <c r="AU98" s="18" t="s">
        <v>234</v>
      </c>
    </row>
    <row r="99" s="9" customFormat="1" ht="24.96" customHeight="1">
      <c r="A99" s="9"/>
      <c r="B99" s="158"/>
      <c r="C99" s="9"/>
      <c r="D99" s="159" t="s">
        <v>1811</v>
      </c>
      <c r="E99" s="160"/>
      <c r="F99" s="160"/>
      <c r="G99" s="160"/>
      <c r="H99" s="160"/>
      <c r="I99" s="160"/>
      <c r="J99" s="161">
        <f>J133</f>
        <v>0</v>
      </c>
      <c r="K99" s="9"/>
      <c r="L99" s="158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</row>
    <row r="100" s="10" customFormat="1" ht="19.92" customHeight="1">
      <c r="A100" s="10"/>
      <c r="B100" s="162"/>
      <c r="C100" s="10"/>
      <c r="D100" s="163" t="s">
        <v>6736</v>
      </c>
      <c r="E100" s="164"/>
      <c r="F100" s="164"/>
      <c r="G100" s="164"/>
      <c r="H100" s="164"/>
      <c r="I100" s="164"/>
      <c r="J100" s="165">
        <f>J134</f>
        <v>0</v>
      </c>
      <c r="K100" s="10"/>
      <c r="L100" s="162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s="2" customFormat="1" ht="21.84" customHeight="1">
      <c r="A101" s="37"/>
      <c r="B101" s="38"/>
      <c r="C101" s="37"/>
      <c r="D101" s="37"/>
      <c r="E101" s="37"/>
      <c r="F101" s="37"/>
      <c r="G101" s="37"/>
      <c r="H101" s="37"/>
      <c r="I101" s="37"/>
      <c r="J101" s="37"/>
      <c r="K101" s="37"/>
      <c r="L101" s="59"/>
      <c r="S101" s="37"/>
      <c r="T101" s="37"/>
      <c r="U101" s="37"/>
      <c r="V101" s="37"/>
      <c r="W101" s="37"/>
      <c r="X101" s="37"/>
      <c r="Y101" s="37"/>
      <c r="Z101" s="37"/>
      <c r="AA101" s="37"/>
      <c r="AB101" s="37"/>
      <c r="AC101" s="37"/>
      <c r="AD101" s="37"/>
      <c r="AE101" s="37"/>
    </row>
    <row r="102" s="2" customFormat="1" ht="6.96" customHeight="1">
      <c r="A102" s="37"/>
      <c r="B102" s="38"/>
      <c r="C102" s="37"/>
      <c r="D102" s="37"/>
      <c r="E102" s="37"/>
      <c r="F102" s="37"/>
      <c r="G102" s="37"/>
      <c r="H102" s="37"/>
      <c r="I102" s="37"/>
      <c r="J102" s="37"/>
      <c r="K102" s="37"/>
      <c r="L102" s="59"/>
      <c r="S102" s="37"/>
      <c r="T102" s="37"/>
      <c r="U102" s="37"/>
      <c r="V102" s="37"/>
      <c r="W102" s="37"/>
      <c r="X102" s="37"/>
      <c r="Y102" s="37"/>
      <c r="Z102" s="37"/>
      <c r="AA102" s="37"/>
      <c r="AB102" s="37"/>
      <c r="AC102" s="37"/>
      <c r="AD102" s="37"/>
      <c r="AE102" s="37"/>
    </row>
    <row r="103" s="2" customFormat="1" ht="29.28" customHeight="1">
      <c r="A103" s="37"/>
      <c r="B103" s="38"/>
      <c r="C103" s="157" t="s">
        <v>259</v>
      </c>
      <c r="D103" s="37"/>
      <c r="E103" s="37"/>
      <c r="F103" s="37"/>
      <c r="G103" s="37"/>
      <c r="H103" s="37"/>
      <c r="I103" s="37"/>
      <c r="J103" s="166">
        <f>ROUND(J104 + J105 + J106 + J107 + J108 + J109,2)</f>
        <v>0</v>
      </c>
      <c r="K103" s="37"/>
      <c r="L103" s="59"/>
      <c r="N103" s="167" t="s">
        <v>39</v>
      </c>
      <c r="S103" s="37"/>
      <c r="T103" s="37"/>
      <c r="U103" s="37"/>
      <c r="V103" s="37"/>
      <c r="W103" s="37"/>
      <c r="X103" s="37"/>
      <c r="Y103" s="37"/>
      <c r="Z103" s="37"/>
      <c r="AA103" s="37"/>
      <c r="AB103" s="37"/>
      <c r="AC103" s="37"/>
      <c r="AD103" s="37"/>
      <c r="AE103" s="37"/>
    </row>
    <row r="104" s="2" customFormat="1" ht="18" customHeight="1">
      <c r="A104" s="37"/>
      <c r="B104" s="168"/>
      <c r="C104" s="169"/>
      <c r="D104" s="170" t="s">
        <v>260</v>
      </c>
      <c r="E104" s="171"/>
      <c r="F104" s="171"/>
      <c r="G104" s="169"/>
      <c r="H104" s="169"/>
      <c r="I104" s="169"/>
      <c r="J104" s="172">
        <v>0</v>
      </c>
      <c r="K104" s="169"/>
      <c r="L104" s="173"/>
      <c r="M104" s="174"/>
      <c r="N104" s="175" t="s">
        <v>41</v>
      </c>
      <c r="O104" s="174"/>
      <c r="P104" s="174"/>
      <c r="Q104" s="174"/>
      <c r="R104" s="174"/>
      <c r="S104" s="169"/>
      <c r="T104" s="169"/>
      <c r="U104" s="169"/>
      <c r="V104" s="169"/>
      <c r="W104" s="169"/>
      <c r="X104" s="169"/>
      <c r="Y104" s="169"/>
      <c r="Z104" s="169"/>
      <c r="AA104" s="169"/>
      <c r="AB104" s="169"/>
      <c r="AC104" s="169"/>
      <c r="AD104" s="169"/>
      <c r="AE104" s="169"/>
      <c r="AF104" s="174"/>
      <c r="AG104" s="174"/>
      <c r="AH104" s="174"/>
      <c r="AI104" s="174"/>
      <c r="AJ104" s="174"/>
      <c r="AK104" s="174"/>
      <c r="AL104" s="174"/>
      <c r="AM104" s="174"/>
      <c r="AN104" s="174"/>
      <c r="AO104" s="174"/>
      <c r="AP104" s="174"/>
      <c r="AQ104" s="174"/>
      <c r="AR104" s="174"/>
      <c r="AS104" s="174"/>
      <c r="AT104" s="174"/>
      <c r="AU104" s="174"/>
      <c r="AV104" s="174"/>
      <c r="AW104" s="174"/>
      <c r="AX104" s="174"/>
      <c r="AY104" s="176" t="s">
        <v>261</v>
      </c>
      <c r="AZ104" s="174"/>
      <c r="BA104" s="174"/>
      <c r="BB104" s="174"/>
      <c r="BC104" s="174"/>
      <c r="BD104" s="174"/>
      <c r="BE104" s="177">
        <f>IF(N104="základná",J104,0)</f>
        <v>0</v>
      </c>
      <c r="BF104" s="177">
        <f>IF(N104="znížená",J104,0)</f>
        <v>0</v>
      </c>
      <c r="BG104" s="177">
        <f>IF(N104="zákl. prenesená",J104,0)</f>
        <v>0</v>
      </c>
      <c r="BH104" s="177">
        <f>IF(N104="zníž. prenesená",J104,0)</f>
        <v>0</v>
      </c>
      <c r="BI104" s="177">
        <f>IF(N104="nulová",J104,0)</f>
        <v>0</v>
      </c>
      <c r="BJ104" s="176" t="s">
        <v>87</v>
      </c>
      <c r="BK104" s="174"/>
      <c r="BL104" s="174"/>
      <c r="BM104" s="174"/>
    </row>
    <row r="105" s="2" customFormat="1" ht="18" customHeight="1">
      <c r="A105" s="37"/>
      <c r="B105" s="168"/>
      <c r="C105" s="169"/>
      <c r="D105" s="170" t="s">
        <v>262</v>
      </c>
      <c r="E105" s="171"/>
      <c r="F105" s="171"/>
      <c r="G105" s="169"/>
      <c r="H105" s="169"/>
      <c r="I105" s="169"/>
      <c r="J105" s="172">
        <v>0</v>
      </c>
      <c r="K105" s="169"/>
      <c r="L105" s="173"/>
      <c r="M105" s="174"/>
      <c r="N105" s="175" t="s">
        <v>41</v>
      </c>
      <c r="O105" s="174"/>
      <c r="P105" s="174"/>
      <c r="Q105" s="174"/>
      <c r="R105" s="174"/>
      <c r="S105" s="169"/>
      <c r="T105" s="169"/>
      <c r="U105" s="169"/>
      <c r="V105" s="169"/>
      <c r="W105" s="169"/>
      <c r="X105" s="169"/>
      <c r="Y105" s="169"/>
      <c r="Z105" s="169"/>
      <c r="AA105" s="169"/>
      <c r="AB105" s="169"/>
      <c r="AC105" s="169"/>
      <c r="AD105" s="169"/>
      <c r="AE105" s="169"/>
      <c r="AF105" s="174"/>
      <c r="AG105" s="174"/>
      <c r="AH105" s="174"/>
      <c r="AI105" s="174"/>
      <c r="AJ105" s="174"/>
      <c r="AK105" s="174"/>
      <c r="AL105" s="174"/>
      <c r="AM105" s="174"/>
      <c r="AN105" s="174"/>
      <c r="AO105" s="174"/>
      <c r="AP105" s="174"/>
      <c r="AQ105" s="174"/>
      <c r="AR105" s="174"/>
      <c r="AS105" s="174"/>
      <c r="AT105" s="174"/>
      <c r="AU105" s="174"/>
      <c r="AV105" s="174"/>
      <c r="AW105" s="174"/>
      <c r="AX105" s="174"/>
      <c r="AY105" s="176" t="s">
        <v>261</v>
      </c>
      <c r="AZ105" s="174"/>
      <c r="BA105" s="174"/>
      <c r="BB105" s="174"/>
      <c r="BC105" s="174"/>
      <c r="BD105" s="174"/>
      <c r="BE105" s="177">
        <f>IF(N105="základná",J105,0)</f>
        <v>0</v>
      </c>
      <c r="BF105" s="177">
        <f>IF(N105="znížená",J105,0)</f>
        <v>0</v>
      </c>
      <c r="BG105" s="177">
        <f>IF(N105="zákl. prenesená",J105,0)</f>
        <v>0</v>
      </c>
      <c r="BH105" s="177">
        <f>IF(N105="zníž. prenesená",J105,0)</f>
        <v>0</v>
      </c>
      <c r="BI105" s="177">
        <f>IF(N105="nulová",J105,0)</f>
        <v>0</v>
      </c>
      <c r="BJ105" s="176" t="s">
        <v>87</v>
      </c>
      <c r="BK105" s="174"/>
      <c r="BL105" s="174"/>
      <c r="BM105" s="174"/>
    </row>
    <row r="106" s="2" customFormat="1" ht="18" customHeight="1">
      <c r="A106" s="37"/>
      <c r="B106" s="168"/>
      <c r="C106" s="169"/>
      <c r="D106" s="170" t="s">
        <v>263</v>
      </c>
      <c r="E106" s="171"/>
      <c r="F106" s="171"/>
      <c r="G106" s="169"/>
      <c r="H106" s="169"/>
      <c r="I106" s="169"/>
      <c r="J106" s="172">
        <v>0</v>
      </c>
      <c r="K106" s="169"/>
      <c r="L106" s="173"/>
      <c r="M106" s="174"/>
      <c r="N106" s="175" t="s">
        <v>41</v>
      </c>
      <c r="O106" s="174"/>
      <c r="P106" s="174"/>
      <c r="Q106" s="174"/>
      <c r="R106" s="174"/>
      <c r="S106" s="169"/>
      <c r="T106" s="169"/>
      <c r="U106" s="169"/>
      <c r="V106" s="169"/>
      <c r="W106" s="169"/>
      <c r="X106" s="169"/>
      <c r="Y106" s="169"/>
      <c r="Z106" s="169"/>
      <c r="AA106" s="169"/>
      <c r="AB106" s="169"/>
      <c r="AC106" s="169"/>
      <c r="AD106" s="169"/>
      <c r="AE106" s="169"/>
      <c r="AF106" s="174"/>
      <c r="AG106" s="174"/>
      <c r="AH106" s="174"/>
      <c r="AI106" s="174"/>
      <c r="AJ106" s="174"/>
      <c r="AK106" s="174"/>
      <c r="AL106" s="174"/>
      <c r="AM106" s="174"/>
      <c r="AN106" s="174"/>
      <c r="AO106" s="174"/>
      <c r="AP106" s="174"/>
      <c r="AQ106" s="174"/>
      <c r="AR106" s="174"/>
      <c r="AS106" s="174"/>
      <c r="AT106" s="174"/>
      <c r="AU106" s="174"/>
      <c r="AV106" s="174"/>
      <c r="AW106" s="174"/>
      <c r="AX106" s="174"/>
      <c r="AY106" s="176" t="s">
        <v>261</v>
      </c>
      <c r="AZ106" s="174"/>
      <c r="BA106" s="174"/>
      <c r="BB106" s="174"/>
      <c r="BC106" s="174"/>
      <c r="BD106" s="174"/>
      <c r="BE106" s="177">
        <f>IF(N106="základná",J106,0)</f>
        <v>0</v>
      </c>
      <c r="BF106" s="177">
        <f>IF(N106="znížená",J106,0)</f>
        <v>0</v>
      </c>
      <c r="BG106" s="177">
        <f>IF(N106="zákl. prenesená",J106,0)</f>
        <v>0</v>
      </c>
      <c r="BH106" s="177">
        <f>IF(N106="zníž. prenesená",J106,0)</f>
        <v>0</v>
      </c>
      <c r="BI106" s="177">
        <f>IF(N106="nulová",J106,0)</f>
        <v>0</v>
      </c>
      <c r="BJ106" s="176" t="s">
        <v>87</v>
      </c>
      <c r="BK106" s="174"/>
      <c r="BL106" s="174"/>
      <c r="BM106" s="174"/>
    </row>
    <row r="107" s="2" customFormat="1" ht="18" customHeight="1">
      <c r="A107" s="37"/>
      <c r="B107" s="168"/>
      <c r="C107" s="169"/>
      <c r="D107" s="170" t="s">
        <v>264</v>
      </c>
      <c r="E107" s="171"/>
      <c r="F107" s="171"/>
      <c r="G107" s="169"/>
      <c r="H107" s="169"/>
      <c r="I107" s="169"/>
      <c r="J107" s="172">
        <v>0</v>
      </c>
      <c r="K107" s="169"/>
      <c r="L107" s="173"/>
      <c r="M107" s="174"/>
      <c r="N107" s="175" t="s">
        <v>41</v>
      </c>
      <c r="O107" s="174"/>
      <c r="P107" s="174"/>
      <c r="Q107" s="174"/>
      <c r="R107" s="174"/>
      <c r="S107" s="169"/>
      <c r="T107" s="169"/>
      <c r="U107" s="169"/>
      <c r="V107" s="169"/>
      <c r="W107" s="169"/>
      <c r="X107" s="169"/>
      <c r="Y107" s="169"/>
      <c r="Z107" s="169"/>
      <c r="AA107" s="169"/>
      <c r="AB107" s="169"/>
      <c r="AC107" s="169"/>
      <c r="AD107" s="169"/>
      <c r="AE107" s="169"/>
      <c r="AF107" s="174"/>
      <c r="AG107" s="174"/>
      <c r="AH107" s="174"/>
      <c r="AI107" s="174"/>
      <c r="AJ107" s="174"/>
      <c r="AK107" s="174"/>
      <c r="AL107" s="174"/>
      <c r="AM107" s="174"/>
      <c r="AN107" s="174"/>
      <c r="AO107" s="174"/>
      <c r="AP107" s="174"/>
      <c r="AQ107" s="174"/>
      <c r="AR107" s="174"/>
      <c r="AS107" s="174"/>
      <c r="AT107" s="174"/>
      <c r="AU107" s="174"/>
      <c r="AV107" s="174"/>
      <c r="AW107" s="174"/>
      <c r="AX107" s="174"/>
      <c r="AY107" s="176" t="s">
        <v>261</v>
      </c>
      <c r="AZ107" s="174"/>
      <c r="BA107" s="174"/>
      <c r="BB107" s="174"/>
      <c r="BC107" s="174"/>
      <c r="BD107" s="174"/>
      <c r="BE107" s="177">
        <f>IF(N107="základná",J107,0)</f>
        <v>0</v>
      </c>
      <c r="BF107" s="177">
        <f>IF(N107="znížená",J107,0)</f>
        <v>0</v>
      </c>
      <c r="BG107" s="177">
        <f>IF(N107="zákl. prenesená",J107,0)</f>
        <v>0</v>
      </c>
      <c r="BH107" s="177">
        <f>IF(N107="zníž. prenesená",J107,0)</f>
        <v>0</v>
      </c>
      <c r="BI107" s="177">
        <f>IF(N107="nulová",J107,0)</f>
        <v>0</v>
      </c>
      <c r="BJ107" s="176" t="s">
        <v>87</v>
      </c>
      <c r="BK107" s="174"/>
      <c r="BL107" s="174"/>
      <c r="BM107" s="174"/>
    </row>
    <row r="108" s="2" customFormat="1" ht="18" customHeight="1">
      <c r="A108" s="37"/>
      <c r="B108" s="168"/>
      <c r="C108" s="169"/>
      <c r="D108" s="170" t="s">
        <v>265</v>
      </c>
      <c r="E108" s="171"/>
      <c r="F108" s="171"/>
      <c r="G108" s="169"/>
      <c r="H108" s="169"/>
      <c r="I108" s="169"/>
      <c r="J108" s="172">
        <v>0</v>
      </c>
      <c r="K108" s="169"/>
      <c r="L108" s="173"/>
      <c r="M108" s="174"/>
      <c r="N108" s="175" t="s">
        <v>41</v>
      </c>
      <c r="O108" s="174"/>
      <c r="P108" s="174"/>
      <c r="Q108" s="174"/>
      <c r="R108" s="174"/>
      <c r="S108" s="169"/>
      <c r="T108" s="169"/>
      <c r="U108" s="169"/>
      <c r="V108" s="169"/>
      <c r="W108" s="169"/>
      <c r="X108" s="169"/>
      <c r="Y108" s="169"/>
      <c r="Z108" s="169"/>
      <c r="AA108" s="169"/>
      <c r="AB108" s="169"/>
      <c r="AC108" s="169"/>
      <c r="AD108" s="169"/>
      <c r="AE108" s="169"/>
      <c r="AF108" s="174"/>
      <c r="AG108" s="174"/>
      <c r="AH108" s="174"/>
      <c r="AI108" s="174"/>
      <c r="AJ108" s="174"/>
      <c r="AK108" s="174"/>
      <c r="AL108" s="174"/>
      <c r="AM108" s="174"/>
      <c r="AN108" s="174"/>
      <c r="AO108" s="174"/>
      <c r="AP108" s="174"/>
      <c r="AQ108" s="174"/>
      <c r="AR108" s="174"/>
      <c r="AS108" s="174"/>
      <c r="AT108" s="174"/>
      <c r="AU108" s="174"/>
      <c r="AV108" s="174"/>
      <c r="AW108" s="174"/>
      <c r="AX108" s="174"/>
      <c r="AY108" s="176" t="s">
        <v>261</v>
      </c>
      <c r="AZ108" s="174"/>
      <c r="BA108" s="174"/>
      <c r="BB108" s="174"/>
      <c r="BC108" s="174"/>
      <c r="BD108" s="174"/>
      <c r="BE108" s="177">
        <f>IF(N108="základná",J108,0)</f>
        <v>0</v>
      </c>
      <c r="BF108" s="177">
        <f>IF(N108="znížená",J108,0)</f>
        <v>0</v>
      </c>
      <c r="BG108" s="177">
        <f>IF(N108="zákl. prenesená",J108,0)</f>
        <v>0</v>
      </c>
      <c r="BH108" s="177">
        <f>IF(N108="zníž. prenesená",J108,0)</f>
        <v>0</v>
      </c>
      <c r="BI108" s="177">
        <f>IF(N108="nulová",J108,0)</f>
        <v>0</v>
      </c>
      <c r="BJ108" s="176" t="s">
        <v>87</v>
      </c>
      <c r="BK108" s="174"/>
      <c r="BL108" s="174"/>
      <c r="BM108" s="174"/>
    </row>
    <row r="109" s="2" customFormat="1" ht="18" customHeight="1">
      <c r="A109" s="37"/>
      <c r="B109" s="168"/>
      <c r="C109" s="169"/>
      <c r="D109" s="171" t="s">
        <v>266</v>
      </c>
      <c r="E109" s="169"/>
      <c r="F109" s="169"/>
      <c r="G109" s="169"/>
      <c r="H109" s="169"/>
      <c r="I109" s="169"/>
      <c r="J109" s="172">
        <f>ROUND(J32*T109,2)</f>
        <v>0</v>
      </c>
      <c r="K109" s="169"/>
      <c r="L109" s="173"/>
      <c r="M109" s="174"/>
      <c r="N109" s="175" t="s">
        <v>41</v>
      </c>
      <c r="O109" s="174"/>
      <c r="P109" s="174"/>
      <c r="Q109" s="174"/>
      <c r="R109" s="174"/>
      <c r="S109" s="169"/>
      <c r="T109" s="169"/>
      <c r="U109" s="169"/>
      <c r="V109" s="169"/>
      <c r="W109" s="169"/>
      <c r="X109" s="169"/>
      <c r="Y109" s="169"/>
      <c r="Z109" s="169"/>
      <c r="AA109" s="169"/>
      <c r="AB109" s="169"/>
      <c r="AC109" s="169"/>
      <c r="AD109" s="169"/>
      <c r="AE109" s="169"/>
      <c r="AF109" s="174"/>
      <c r="AG109" s="174"/>
      <c r="AH109" s="174"/>
      <c r="AI109" s="174"/>
      <c r="AJ109" s="174"/>
      <c r="AK109" s="174"/>
      <c r="AL109" s="174"/>
      <c r="AM109" s="174"/>
      <c r="AN109" s="174"/>
      <c r="AO109" s="174"/>
      <c r="AP109" s="174"/>
      <c r="AQ109" s="174"/>
      <c r="AR109" s="174"/>
      <c r="AS109" s="174"/>
      <c r="AT109" s="174"/>
      <c r="AU109" s="174"/>
      <c r="AV109" s="174"/>
      <c r="AW109" s="174"/>
      <c r="AX109" s="174"/>
      <c r="AY109" s="176" t="s">
        <v>267</v>
      </c>
      <c r="AZ109" s="174"/>
      <c r="BA109" s="174"/>
      <c r="BB109" s="174"/>
      <c r="BC109" s="174"/>
      <c r="BD109" s="174"/>
      <c r="BE109" s="177">
        <f>IF(N109="základná",J109,0)</f>
        <v>0</v>
      </c>
      <c r="BF109" s="177">
        <f>IF(N109="znížená",J109,0)</f>
        <v>0</v>
      </c>
      <c r="BG109" s="177">
        <f>IF(N109="zákl. prenesená",J109,0)</f>
        <v>0</v>
      </c>
      <c r="BH109" s="177">
        <f>IF(N109="zníž. prenesená",J109,0)</f>
        <v>0</v>
      </c>
      <c r="BI109" s="177">
        <f>IF(N109="nulová",J109,0)</f>
        <v>0</v>
      </c>
      <c r="BJ109" s="176" t="s">
        <v>87</v>
      </c>
      <c r="BK109" s="174"/>
      <c r="BL109" s="174"/>
      <c r="BM109" s="174"/>
    </row>
    <row r="110" s="2" customFormat="1">
      <c r="A110" s="37"/>
      <c r="B110" s="38"/>
      <c r="C110" s="37"/>
      <c r="D110" s="37"/>
      <c r="E110" s="37"/>
      <c r="F110" s="37"/>
      <c r="G110" s="37"/>
      <c r="H110" s="37"/>
      <c r="I110" s="37"/>
      <c r="J110" s="37"/>
      <c r="K110" s="37"/>
      <c r="L110" s="59"/>
      <c r="S110" s="37"/>
      <c r="T110" s="37"/>
      <c r="U110" s="37"/>
      <c r="V110" s="37"/>
      <c r="W110" s="37"/>
      <c r="X110" s="37"/>
      <c r="Y110" s="37"/>
      <c r="Z110" s="37"/>
      <c r="AA110" s="37"/>
      <c r="AB110" s="37"/>
      <c r="AC110" s="37"/>
      <c r="AD110" s="37"/>
      <c r="AE110" s="37"/>
    </row>
    <row r="111" s="2" customFormat="1" ht="29.28" customHeight="1">
      <c r="A111" s="37"/>
      <c r="B111" s="38"/>
      <c r="C111" s="178" t="s">
        <v>268</v>
      </c>
      <c r="D111" s="147"/>
      <c r="E111" s="147"/>
      <c r="F111" s="147"/>
      <c r="G111" s="147"/>
      <c r="H111" s="147"/>
      <c r="I111" s="147"/>
      <c r="J111" s="179">
        <f>ROUND(J98+J103,2)</f>
        <v>0</v>
      </c>
      <c r="K111" s="147"/>
      <c r="L111" s="59"/>
      <c r="S111" s="37"/>
      <c r="T111" s="37"/>
      <c r="U111" s="37"/>
      <c r="V111" s="37"/>
      <c r="W111" s="37"/>
      <c r="X111" s="37"/>
      <c r="Y111" s="37"/>
      <c r="Z111" s="37"/>
      <c r="AA111" s="37"/>
      <c r="AB111" s="37"/>
      <c r="AC111" s="37"/>
      <c r="AD111" s="37"/>
      <c r="AE111" s="37"/>
    </row>
    <row r="112" s="2" customFormat="1" ht="6.96" customHeight="1">
      <c r="A112" s="37"/>
      <c r="B112" s="64"/>
      <c r="C112" s="65"/>
      <c r="D112" s="65"/>
      <c r="E112" s="65"/>
      <c r="F112" s="65"/>
      <c r="G112" s="65"/>
      <c r="H112" s="65"/>
      <c r="I112" s="65"/>
      <c r="J112" s="65"/>
      <c r="K112" s="65"/>
      <c r="L112" s="59"/>
      <c r="S112" s="37"/>
      <c r="T112" s="37"/>
      <c r="U112" s="37"/>
      <c r="V112" s="37"/>
      <c r="W112" s="37"/>
      <c r="X112" s="37"/>
      <c r="Y112" s="37"/>
      <c r="Z112" s="37"/>
      <c r="AA112" s="37"/>
      <c r="AB112" s="37"/>
      <c r="AC112" s="37"/>
      <c r="AD112" s="37"/>
      <c r="AE112" s="37"/>
    </row>
    <row r="116" s="2" customFormat="1" ht="6.96" customHeight="1">
      <c r="A116" s="37"/>
      <c r="B116" s="66"/>
      <c r="C116" s="67"/>
      <c r="D116" s="67"/>
      <c r="E116" s="67"/>
      <c r="F116" s="67"/>
      <c r="G116" s="67"/>
      <c r="H116" s="67"/>
      <c r="I116" s="67"/>
      <c r="J116" s="67"/>
      <c r="K116" s="67"/>
      <c r="L116" s="59"/>
      <c r="S116" s="37"/>
      <c r="T116" s="37"/>
      <c r="U116" s="37"/>
      <c r="V116" s="37"/>
      <c r="W116" s="37"/>
      <c r="X116" s="37"/>
      <c r="Y116" s="37"/>
      <c r="Z116" s="37"/>
      <c r="AA116" s="37"/>
      <c r="AB116" s="37"/>
      <c r="AC116" s="37"/>
      <c r="AD116" s="37"/>
      <c r="AE116" s="37"/>
    </row>
    <row r="117" s="2" customFormat="1" ht="24.96" customHeight="1">
      <c r="A117" s="37"/>
      <c r="B117" s="38"/>
      <c r="C117" s="22" t="s">
        <v>269</v>
      </c>
      <c r="D117" s="37"/>
      <c r="E117" s="37"/>
      <c r="F117" s="37"/>
      <c r="G117" s="37"/>
      <c r="H117" s="37"/>
      <c r="I117" s="37"/>
      <c r="J117" s="37"/>
      <c r="K117" s="37"/>
      <c r="L117" s="59"/>
      <c r="S117" s="37"/>
      <c r="T117" s="37"/>
      <c r="U117" s="37"/>
      <c r="V117" s="37"/>
      <c r="W117" s="37"/>
      <c r="X117" s="37"/>
      <c r="Y117" s="37"/>
      <c r="Z117" s="37"/>
      <c r="AA117" s="37"/>
      <c r="AB117" s="37"/>
      <c r="AC117" s="37"/>
      <c r="AD117" s="37"/>
      <c r="AE117" s="37"/>
    </row>
    <row r="118" s="2" customFormat="1" ht="6.96" customHeight="1">
      <c r="A118" s="37"/>
      <c r="B118" s="38"/>
      <c r="C118" s="37"/>
      <c r="D118" s="37"/>
      <c r="E118" s="37"/>
      <c r="F118" s="37"/>
      <c r="G118" s="37"/>
      <c r="H118" s="37"/>
      <c r="I118" s="37"/>
      <c r="J118" s="37"/>
      <c r="K118" s="37"/>
      <c r="L118" s="59"/>
      <c r="S118" s="37"/>
      <c r="T118" s="37"/>
      <c r="U118" s="37"/>
      <c r="V118" s="37"/>
      <c r="W118" s="37"/>
      <c r="X118" s="37"/>
      <c r="Y118" s="37"/>
      <c r="Z118" s="37"/>
      <c r="AA118" s="37"/>
      <c r="AB118" s="37"/>
      <c r="AC118" s="37"/>
      <c r="AD118" s="37"/>
      <c r="AE118" s="37"/>
    </row>
    <row r="119" s="2" customFormat="1" ht="12" customHeight="1">
      <c r="A119" s="37"/>
      <c r="B119" s="38"/>
      <c r="C119" s="31" t="s">
        <v>15</v>
      </c>
      <c r="D119" s="37"/>
      <c r="E119" s="37"/>
      <c r="F119" s="37"/>
      <c r="G119" s="37"/>
      <c r="H119" s="37"/>
      <c r="I119" s="37"/>
      <c r="J119" s="37"/>
      <c r="K119" s="37"/>
      <c r="L119" s="59"/>
      <c r="S119" s="37"/>
      <c r="T119" s="37"/>
      <c r="U119" s="37"/>
      <c r="V119" s="37"/>
      <c r="W119" s="37"/>
      <c r="X119" s="37"/>
      <c r="Y119" s="37"/>
      <c r="Z119" s="37"/>
      <c r="AA119" s="37"/>
      <c r="AB119" s="37"/>
      <c r="AC119" s="37"/>
      <c r="AD119" s="37"/>
      <c r="AE119" s="37"/>
    </row>
    <row r="120" s="2" customFormat="1" ht="26.25" customHeight="1">
      <c r="A120" s="37"/>
      <c r="B120" s="38"/>
      <c r="C120" s="37"/>
      <c r="D120" s="37"/>
      <c r="E120" s="134" t="str">
        <f>E7</f>
        <v>Komplexná rekonštrukcia a realizácia nadstavby budovy študenského domova4,Tr. SNP53,Banská Bystrica</v>
      </c>
      <c r="F120" s="31"/>
      <c r="G120" s="31"/>
      <c r="H120" s="31"/>
      <c r="I120" s="37"/>
      <c r="J120" s="37"/>
      <c r="K120" s="37"/>
      <c r="L120" s="59"/>
      <c r="S120" s="37"/>
      <c r="T120" s="37"/>
      <c r="U120" s="37"/>
      <c r="V120" s="37"/>
      <c r="W120" s="37"/>
      <c r="X120" s="37"/>
      <c r="Y120" s="37"/>
      <c r="Z120" s="37"/>
      <c r="AA120" s="37"/>
      <c r="AB120" s="37"/>
      <c r="AC120" s="37"/>
      <c r="AD120" s="37"/>
      <c r="AE120" s="37"/>
    </row>
    <row r="121" s="1" customFormat="1" ht="12" customHeight="1">
      <c r="B121" s="21"/>
      <c r="C121" s="31" t="s">
        <v>222</v>
      </c>
      <c r="L121" s="21"/>
    </row>
    <row r="122" s="2" customFormat="1" ht="16.5" customHeight="1">
      <c r="A122" s="37"/>
      <c r="B122" s="38"/>
      <c r="C122" s="37"/>
      <c r="D122" s="37"/>
      <c r="E122" s="134" t="s">
        <v>6734</v>
      </c>
      <c r="F122" s="37"/>
      <c r="G122" s="37"/>
      <c r="H122" s="37"/>
      <c r="I122" s="37"/>
      <c r="J122" s="37"/>
      <c r="K122" s="37"/>
      <c r="L122" s="59"/>
      <c r="S122" s="37"/>
      <c r="T122" s="37"/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  <c r="AE122" s="37"/>
    </row>
    <row r="123" s="2" customFormat="1" ht="12" customHeight="1">
      <c r="A123" s="37"/>
      <c r="B123" s="38"/>
      <c r="C123" s="31" t="s">
        <v>224</v>
      </c>
      <c r="D123" s="37"/>
      <c r="E123" s="37"/>
      <c r="F123" s="37"/>
      <c r="G123" s="37"/>
      <c r="H123" s="37"/>
      <c r="I123" s="37"/>
      <c r="J123" s="37"/>
      <c r="K123" s="37"/>
      <c r="L123" s="59"/>
      <c r="S123" s="37"/>
      <c r="T123" s="37"/>
      <c r="U123" s="37"/>
      <c r="V123" s="37"/>
      <c r="W123" s="37"/>
      <c r="X123" s="37"/>
      <c r="Y123" s="37"/>
      <c r="Z123" s="37"/>
      <c r="AA123" s="37"/>
      <c r="AB123" s="37"/>
      <c r="AC123" s="37"/>
      <c r="AD123" s="37"/>
      <c r="AE123" s="37"/>
    </row>
    <row r="124" s="2" customFormat="1" ht="16.5" customHeight="1">
      <c r="A124" s="37"/>
      <c r="B124" s="38"/>
      <c r="C124" s="37"/>
      <c r="D124" s="37"/>
      <c r="E124" s="71" t="str">
        <f>E11</f>
        <v>PS 01-1 - Osobný výťah-1.etapa</v>
      </c>
      <c r="F124" s="37"/>
      <c r="G124" s="37"/>
      <c r="H124" s="37"/>
      <c r="I124" s="37"/>
      <c r="J124" s="37"/>
      <c r="K124" s="37"/>
      <c r="L124" s="59"/>
      <c r="S124" s="37"/>
      <c r="T124" s="37"/>
      <c r="U124" s="37"/>
      <c r="V124" s="37"/>
      <c r="W124" s="37"/>
      <c r="X124" s="37"/>
      <c r="Y124" s="37"/>
      <c r="Z124" s="37"/>
      <c r="AA124" s="37"/>
      <c r="AB124" s="37"/>
      <c r="AC124" s="37"/>
      <c r="AD124" s="37"/>
      <c r="AE124" s="37"/>
    </row>
    <row r="125" s="2" customFormat="1" ht="6.96" customHeight="1">
      <c r="A125" s="37"/>
      <c r="B125" s="38"/>
      <c r="C125" s="37"/>
      <c r="D125" s="37"/>
      <c r="E125" s="37"/>
      <c r="F125" s="37"/>
      <c r="G125" s="37"/>
      <c r="H125" s="37"/>
      <c r="I125" s="37"/>
      <c r="J125" s="37"/>
      <c r="K125" s="37"/>
      <c r="L125" s="59"/>
      <c r="S125" s="37"/>
      <c r="T125" s="37"/>
      <c r="U125" s="37"/>
      <c r="V125" s="37"/>
      <c r="W125" s="37"/>
      <c r="X125" s="37"/>
      <c r="Y125" s="37"/>
      <c r="Z125" s="37"/>
      <c r="AA125" s="37"/>
      <c r="AB125" s="37"/>
      <c r="AC125" s="37"/>
      <c r="AD125" s="37"/>
      <c r="AE125" s="37"/>
    </row>
    <row r="126" s="2" customFormat="1" ht="12" customHeight="1">
      <c r="A126" s="37"/>
      <c r="B126" s="38"/>
      <c r="C126" s="31" t="s">
        <v>19</v>
      </c>
      <c r="D126" s="37"/>
      <c r="E126" s="37"/>
      <c r="F126" s="26" t="str">
        <f>F14</f>
        <v>Tr. SNP53,Banská Bystrica,parc.č.1042/1</v>
      </c>
      <c r="G126" s="37"/>
      <c r="H126" s="37"/>
      <c r="I126" s="31" t="s">
        <v>21</v>
      </c>
      <c r="J126" s="73" t="str">
        <f>IF(J14="","",J14)</f>
        <v>10. 9. 2024</v>
      </c>
      <c r="K126" s="37"/>
      <c r="L126" s="59"/>
      <c r="S126" s="37"/>
      <c r="T126" s="37"/>
      <c r="U126" s="37"/>
      <c r="V126" s="37"/>
      <c r="W126" s="37"/>
      <c r="X126" s="37"/>
      <c r="Y126" s="37"/>
      <c r="Z126" s="37"/>
      <c r="AA126" s="37"/>
      <c r="AB126" s="37"/>
      <c r="AC126" s="37"/>
      <c r="AD126" s="37"/>
      <c r="AE126" s="37"/>
    </row>
    <row r="127" s="2" customFormat="1" ht="6.96" customHeight="1">
      <c r="A127" s="37"/>
      <c r="B127" s="38"/>
      <c r="C127" s="37"/>
      <c r="D127" s="37"/>
      <c r="E127" s="37"/>
      <c r="F127" s="37"/>
      <c r="G127" s="37"/>
      <c r="H127" s="37"/>
      <c r="I127" s="37"/>
      <c r="J127" s="37"/>
      <c r="K127" s="37"/>
      <c r="L127" s="59"/>
      <c r="S127" s="37"/>
      <c r="T127" s="37"/>
      <c r="U127" s="37"/>
      <c r="V127" s="37"/>
      <c r="W127" s="37"/>
      <c r="X127" s="37"/>
      <c r="Y127" s="37"/>
      <c r="Z127" s="37"/>
      <c r="AA127" s="37"/>
      <c r="AB127" s="37"/>
      <c r="AC127" s="37"/>
      <c r="AD127" s="37"/>
      <c r="AE127" s="37"/>
    </row>
    <row r="128" s="2" customFormat="1" ht="15.15" customHeight="1">
      <c r="A128" s="37"/>
      <c r="B128" s="38"/>
      <c r="C128" s="31" t="s">
        <v>23</v>
      </c>
      <c r="D128" s="37"/>
      <c r="E128" s="37"/>
      <c r="F128" s="26" t="str">
        <f>E17</f>
        <v>Univerzita Mateja Bela v Banskej Bystrici</v>
      </c>
      <c r="G128" s="37"/>
      <c r="H128" s="37"/>
      <c r="I128" s="31" t="s">
        <v>29</v>
      </c>
      <c r="J128" s="35" t="str">
        <f>E23</f>
        <v>Insvet s.r.o.,Koeice</v>
      </c>
      <c r="K128" s="37"/>
      <c r="L128" s="59"/>
      <c r="S128" s="37"/>
      <c r="T128" s="37"/>
      <c r="U128" s="37"/>
      <c r="V128" s="37"/>
      <c r="W128" s="37"/>
      <c r="X128" s="37"/>
      <c r="Y128" s="37"/>
      <c r="Z128" s="37"/>
      <c r="AA128" s="37"/>
      <c r="AB128" s="37"/>
      <c r="AC128" s="37"/>
      <c r="AD128" s="37"/>
      <c r="AE128" s="37"/>
    </row>
    <row r="129" s="2" customFormat="1" ht="15.15" customHeight="1">
      <c r="A129" s="37"/>
      <c r="B129" s="38"/>
      <c r="C129" s="31" t="s">
        <v>27</v>
      </c>
      <c r="D129" s="37"/>
      <c r="E129" s="37"/>
      <c r="F129" s="26" t="str">
        <f>IF(E20="","",E20)</f>
        <v>Vyplň údaj</v>
      </c>
      <c r="G129" s="37"/>
      <c r="H129" s="37"/>
      <c r="I129" s="31" t="s">
        <v>32</v>
      </c>
      <c r="J129" s="35" t="str">
        <f>E26</f>
        <v xml:space="preserve"> </v>
      </c>
      <c r="K129" s="37"/>
      <c r="L129" s="59"/>
      <c r="S129" s="37"/>
      <c r="T129" s="37"/>
      <c r="U129" s="37"/>
      <c r="V129" s="37"/>
      <c r="W129" s="37"/>
      <c r="X129" s="37"/>
      <c r="Y129" s="37"/>
      <c r="Z129" s="37"/>
      <c r="AA129" s="37"/>
      <c r="AB129" s="37"/>
      <c r="AC129" s="37"/>
      <c r="AD129" s="37"/>
      <c r="AE129" s="37"/>
    </row>
    <row r="130" s="2" customFormat="1" ht="10.32" customHeight="1">
      <c r="A130" s="37"/>
      <c r="B130" s="38"/>
      <c r="C130" s="37"/>
      <c r="D130" s="37"/>
      <c r="E130" s="37"/>
      <c r="F130" s="37"/>
      <c r="G130" s="37"/>
      <c r="H130" s="37"/>
      <c r="I130" s="37"/>
      <c r="J130" s="37"/>
      <c r="K130" s="37"/>
      <c r="L130" s="59"/>
      <c r="S130" s="37"/>
      <c r="T130" s="37"/>
      <c r="U130" s="37"/>
      <c r="V130" s="37"/>
      <c r="W130" s="37"/>
      <c r="X130" s="37"/>
      <c r="Y130" s="37"/>
      <c r="Z130" s="37"/>
      <c r="AA130" s="37"/>
      <c r="AB130" s="37"/>
      <c r="AC130" s="37"/>
      <c r="AD130" s="37"/>
      <c r="AE130" s="37"/>
    </row>
    <row r="131" s="11" customFormat="1" ht="29.28" customHeight="1">
      <c r="A131" s="180"/>
      <c r="B131" s="181"/>
      <c r="C131" s="182" t="s">
        <v>270</v>
      </c>
      <c r="D131" s="183" t="s">
        <v>60</v>
      </c>
      <c r="E131" s="183" t="s">
        <v>56</v>
      </c>
      <c r="F131" s="183" t="s">
        <v>57</v>
      </c>
      <c r="G131" s="183" t="s">
        <v>271</v>
      </c>
      <c r="H131" s="183" t="s">
        <v>272</v>
      </c>
      <c r="I131" s="183" t="s">
        <v>273</v>
      </c>
      <c r="J131" s="184" t="s">
        <v>232</v>
      </c>
      <c r="K131" s="185" t="s">
        <v>274</v>
      </c>
      <c r="L131" s="186"/>
      <c r="M131" s="90" t="s">
        <v>1</v>
      </c>
      <c r="N131" s="91" t="s">
        <v>39</v>
      </c>
      <c r="O131" s="91" t="s">
        <v>275</v>
      </c>
      <c r="P131" s="91" t="s">
        <v>276</v>
      </c>
      <c r="Q131" s="91" t="s">
        <v>277</v>
      </c>
      <c r="R131" s="91" t="s">
        <v>278</v>
      </c>
      <c r="S131" s="91" t="s">
        <v>279</v>
      </c>
      <c r="T131" s="92" t="s">
        <v>280</v>
      </c>
      <c r="U131" s="180"/>
      <c r="V131" s="180"/>
      <c r="W131" s="180"/>
      <c r="X131" s="180"/>
      <c r="Y131" s="180"/>
      <c r="Z131" s="180"/>
      <c r="AA131" s="180"/>
      <c r="AB131" s="180"/>
      <c r="AC131" s="180"/>
      <c r="AD131" s="180"/>
      <c r="AE131" s="180"/>
    </row>
    <row r="132" s="2" customFormat="1" ht="22.8" customHeight="1">
      <c r="A132" s="37"/>
      <c r="B132" s="38"/>
      <c r="C132" s="97" t="s">
        <v>228</v>
      </c>
      <c r="D132" s="37"/>
      <c r="E132" s="37"/>
      <c r="F132" s="37"/>
      <c r="G132" s="37"/>
      <c r="H132" s="37"/>
      <c r="I132" s="37"/>
      <c r="J132" s="187">
        <f>BK132</f>
        <v>0</v>
      </c>
      <c r="K132" s="37"/>
      <c r="L132" s="38"/>
      <c r="M132" s="93"/>
      <c r="N132" s="77"/>
      <c r="O132" s="94"/>
      <c r="P132" s="188">
        <f>P133</f>
        <v>0</v>
      </c>
      <c r="Q132" s="94"/>
      <c r="R132" s="188">
        <f>R133</f>
        <v>0</v>
      </c>
      <c r="S132" s="94"/>
      <c r="T132" s="189">
        <f>T133</f>
        <v>0</v>
      </c>
      <c r="U132" s="37"/>
      <c r="V132" s="37"/>
      <c r="W132" s="37"/>
      <c r="X132" s="37"/>
      <c r="Y132" s="37"/>
      <c r="Z132" s="37"/>
      <c r="AA132" s="37"/>
      <c r="AB132" s="37"/>
      <c r="AC132" s="37"/>
      <c r="AD132" s="37"/>
      <c r="AE132" s="37"/>
      <c r="AT132" s="18" t="s">
        <v>74</v>
      </c>
      <c r="AU132" s="18" t="s">
        <v>234</v>
      </c>
      <c r="BK132" s="190">
        <f>BK133</f>
        <v>0</v>
      </c>
    </row>
    <row r="133" s="12" customFormat="1" ht="25.92" customHeight="1">
      <c r="A133" s="12"/>
      <c r="B133" s="191"/>
      <c r="C133" s="12"/>
      <c r="D133" s="192" t="s">
        <v>74</v>
      </c>
      <c r="E133" s="193" t="s">
        <v>582</v>
      </c>
      <c r="F133" s="193" t="s">
        <v>2075</v>
      </c>
      <c r="G133" s="12"/>
      <c r="H133" s="12"/>
      <c r="I133" s="194"/>
      <c r="J133" s="195">
        <f>BK133</f>
        <v>0</v>
      </c>
      <c r="K133" s="12"/>
      <c r="L133" s="191"/>
      <c r="M133" s="196"/>
      <c r="N133" s="197"/>
      <c r="O133" s="197"/>
      <c r="P133" s="198">
        <f>P134</f>
        <v>0</v>
      </c>
      <c r="Q133" s="197"/>
      <c r="R133" s="198">
        <f>R134</f>
        <v>0</v>
      </c>
      <c r="S133" s="197"/>
      <c r="T133" s="199">
        <f>T134</f>
        <v>0</v>
      </c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R133" s="192" t="s">
        <v>92</v>
      </c>
      <c r="AT133" s="200" t="s">
        <v>74</v>
      </c>
      <c r="AU133" s="200" t="s">
        <v>75</v>
      </c>
      <c r="AY133" s="192" t="s">
        <v>283</v>
      </c>
      <c r="BK133" s="201">
        <f>BK134</f>
        <v>0</v>
      </c>
    </row>
    <row r="134" s="12" customFormat="1" ht="22.8" customHeight="1">
      <c r="A134" s="12"/>
      <c r="B134" s="191"/>
      <c r="C134" s="12"/>
      <c r="D134" s="192" t="s">
        <v>74</v>
      </c>
      <c r="E134" s="202" t="s">
        <v>6737</v>
      </c>
      <c r="F134" s="202" t="s">
        <v>6738</v>
      </c>
      <c r="G134" s="12"/>
      <c r="H134" s="12"/>
      <c r="I134" s="194"/>
      <c r="J134" s="203">
        <f>BK134</f>
        <v>0</v>
      </c>
      <c r="K134" s="12"/>
      <c r="L134" s="191"/>
      <c r="M134" s="196"/>
      <c r="N134" s="197"/>
      <c r="O134" s="197"/>
      <c r="P134" s="198">
        <f>SUM(P135:P137)</f>
        <v>0</v>
      </c>
      <c r="Q134" s="197"/>
      <c r="R134" s="198">
        <f>SUM(R135:R137)</f>
        <v>0</v>
      </c>
      <c r="S134" s="197"/>
      <c r="T134" s="199">
        <f>SUM(T135:T137)</f>
        <v>0</v>
      </c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R134" s="192" t="s">
        <v>92</v>
      </c>
      <c r="AT134" s="200" t="s">
        <v>74</v>
      </c>
      <c r="AU134" s="200" t="s">
        <v>82</v>
      </c>
      <c r="AY134" s="192" t="s">
        <v>283</v>
      </c>
      <c r="BK134" s="201">
        <f>SUM(BK135:BK137)</f>
        <v>0</v>
      </c>
    </row>
    <row r="135" s="2" customFormat="1" ht="16.5" customHeight="1">
      <c r="A135" s="37"/>
      <c r="B135" s="168"/>
      <c r="C135" s="204" t="s">
        <v>82</v>
      </c>
      <c r="D135" s="204" t="s">
        <v>285</v>
      </c>
      <c r="E135" s="205" t="s">
        <v>6739</v>
      </c>
      <c r="F135" s="206" t="s">
        <v>6740</v>
      </c>
      <c r="G135" s="207" t="s">
        <v>373</v>
      </c>
      <c r="H135" s="208">
        <v>1</v>
      </c>
      <c r="I135" s="209"/>
      <c r="J135" s="210">
        <f>ROUND(I135*H135,2)</f>
        <v>0</v>
      </c>
      <c r="K135" s="211"/>
      <c r="L135" s="38"/>
      <c r="M135" s="212" t="s">
        <v>1</v>
      </c>
      <c r="N135" s="213" t="s">
        <v>41</v>
      </c>
      <c r="O135" s="81"/>
      <c r="P135" s="214">
        <f>O135*H135</f>
        <v>0</v>
      </c>
      <c r="Q135" s="214">
        <v>0</v>
      </c>
      <c r="R135" s="214">
        <f>Q135*H135</f>
        <v>0</v>
      </c>
      <c r="S135" s="214">
        <v>0</v>
      </c>
      <c r="T135" s="215">
        <f>S135*H135</f>
        <v>0</v>
      </c>
      <c r="U135" s="37"/>
      <c r="V135" s="37"/>
      <c r="W135" s="37"/>
      <c r="X135" s="37"/>
      <c r="Y135" s="37"/>
      <c r="Z135" s="37"/>
      <c r="AA135" s="37"/>
      <c r="AB135" s="37"/>
      <c r="AC135" s="37"/>
      <c r="AD135" s="37"/>
      <c r="AE135" s="37"/>
      <c r="AR135" s="216" t="s">
        <v>656</v>
      </c>
      <c r="AT135" s="216" t="s">
        <v>285</v>
      </c>
      <c r="AU135" s="216" t="s">
        <v>87</v>
      </c>
      <c r="AY135" s="18" t="s">
        <v>283</v>
      </c>
      <c r="BE135" s="217">
        <f>IF(N135="základná",J135,0)</f>
        <v>0</v>
      </c>
      <c r="BF135" s="217">
        <f>IF(N135="znížená",J135,0)</f>
        <v>0</v>
      </c>
      <c r="BG135" s="217">
        <f>IF(N135="zákl. prenesená",J135,0)</f>
        <v>0</v>
      </c>
      <c r="BH135" s="217">
        <f>IF(N135="zníž. prenesená",J135,0)</f>
        <v>0</v>
      </c>
      <c r="BI135" s="217">
        <f>IF(N135="nulová",J135,0)</f>
        <v>0</v>
      </c>
      <c r="BJ135" s="18" t="s">
        <v>87</v>
      </c>
      <c r="BK135" s="217">
        <f>ROUND(I135*H135,2)</f>
        <v>0</v>
      </c>
      <c r="BL135" s="18" t="s">
        <v>656</v>
      </c>
      <c r="BM135" s="216" t="s">
        <v>6741</v>
      </c>
    </row>
    <row r="136" s="2" customFormat="1" ht="16.5" customHeight="1">
      <c r="A136" s="37"/>
      <c r="B136" s="168"/>
      <c r="C136" s="204" t="s">
        <v>87</v>
      </c>
      <c r="D136" s="204" t="s">
        <v>285</v>
      </c>
      <c r="E136" s="205" t="s">
        <v>2096</v>
      </c>
      <c r="F136" s="206" t="s">
        <v>2097</v>
      </c>
      <c r="G136" s="207" t="s">
        <v>979</v>
      </c>
      <c r="H136" s="255"/>
      <c r="I136" s="209"/>
      <c r="J136" s="210">
        <f>ROUND(I136*H136,2)</f>
        <v>0</v>
      </c>
      <c r="K136" s="211"/>
      <c r="L136" s="38"/>
      <c r="M136" s="212" t="s">
        <v>1</v>
      </c>
      <c r="N136" s="213" t="s">
        <v>41</v>
      </c>
      <c r="O136" s="81"/>
      <c r="P136" s="214">
        <f>O136*H136</f>
        <v>0</v>
      </c>
      <c r="Q136" s="214">
        <v>0</v>
      </c>
      <c r="R136" s="214">
        <f>Q136*H136</f>
        <v>0</v>
      </c>
      <c r="S136" s="214">
        <v>0</v>
      </c>
      <c r="T136" s="215">
        <f>S136*H136</f>
        <v>0</v>
      </c>
      <c r="U136" s="37"/>
      <c r="V136" s="37"/>
      <c r="W136" s="37"/>
      <c r="X136" s="37"/>
      <c r="Y136" s="37"/>
      <c r="Z136" s="37"/>
      <c r="AA136" s="37"/>
      <c r="AB136" s="37"/>
      <c r="AC136" s="37"/>
      <c r="AD136" s="37"/>
      <c r="AE136" s="37"/>
      <c r="AR136" s="216" t="s">
        <v>656</v>
      </c>
      <c r="AT136" s="216" t="s">
        <v>285</v>
      </c>
      <c r="AU136" s="216" t="s">
        <v>87</v>
      </c>
      <c r="AY136" s="18" t="s">
        <v>283</v>
      </c>
      <c r="BE136" s="217">
        <f>IF(N136="základná",J136,0)</f>
        <v>0</v>
      </c>
      <c r="BF136" s="217">
        <f>IF(N136="znížená",J136,0)</f>
        <v>0</v>
      </c>
      <c r="BG136" s="217">
        <f>IF(N136="zákl. prenesená",J136,0)</f>
        <v>0</v>
      </c>
      <c r="BH136" s="217">
        <f>IF(N136="zníž. prenesená",J136,0)</f>
        <v>0</v>
      </c>
      <c r="BI136" s="217">
        <f>IF(N136="nulová",J136,0)</f>
        <v>0</v>
      </c>
      <c r="BJ136" s="18" t="s">
        <v>87</v>
      </c>
      <c r="BK136" s="217">
        <f>ROUND(I136*H136,2)</f>
        <v>0</v>
      </c>
      <c r="BL136" s="18" t="s">
        <v>656</v>
      </c>
      <c r="BM136" s="216" t="s">
        <v>6742</v>
      </c>
    </row>
    <row r="137" s="2" customFormat="1" ht="16.5" customHeight="1">
      <c r="A137" s="37"/>
      <c r="B137" s="168"/>
      <c r="C137" s="204" t="s">
        <v>92</v>
      </c>
      <c r="D137" s="204" t="s">
        <v>285</v>
      </c>
      <c r="E137" s="205" t="s">
        <v>2102</v>
      </c>
      <c r="F137" s="206" t="s">
        <v>2103</v>
      </c>
      <c r="G137" s="207" t="s">
        <v>979</v>
      </c>
      <c r="H137" s="255"/>
      <c r="I137" s="209"/>
      <c r="J137" s="210">
        <f>ROUND(I137*H137,2)</f>
        <v>0</v>
      </c>
      <c r="K137" s="211"/>
      <c r="L137" s="38"/>
      <c r="M137" s="256" t="s">
        <v>1</v>
      </c>
      <c r="N137" s="257" t="s">
        <v>41</v>
      </c>
      <c r="O137" s="258"/>
      <c r="P137" s="259">
        <f>O137*H137</f>
        <v>0</v>
      </c>
      <c r="Q137" s="259">
        <v>0</v>
      </c>
      <c r="R137" s="259">
        <f>Q137*H137</f>
        <v>0</v>
      </c>
      <c r="S137" s="259">
        <v>0</v>
      </c>
      <c r="T137" s="260">
        <f>S137*H137</f>
        <v>0</v>
      </c>
      <c r="U137" s="37"/>
      <c r="V137" s="37"/>
      <c r="W137" s="37"/>
      <c r="X137" s="37"/>
      <c r="Y137" s="37"/>
      <c r="Z137" s="37"/>
      <c r="AA137" s="37"/>
      <c r="AB137" s="37"/>
      <c r="AC137" s="37"/>
      <c r="AD137" s="37"/>
      <c r="AE137" s="37"/>
      <c r="AR137" s="216" t="s">
        <v>656</v>
      </c>
      <c r="AT137" s="216" t="s">
        <v>285</v>
      </c>
      <c r="AU137" s="216" t="s">
        <v>87</v>
      </c>
      <c r="AY137" s="18" t="s">
        <v>283</v>
      </c>
      <c r="BE137" s="217">
        <f>IF(N137="základná",J137,0)</f>
        <v>0</v>
      </c>
      <c r="BF137" s="217">
        <f>IF(N137="znížená",J137,0)</f>
        <v>0</v>
      </c>
      <c r="BG137" s="217">
        <f>IF(N137="zákl. prenesená",J137,0)</f>
        <v>0</v>
      </c>
      <c r="BH137" s="217">
        <f>IF(N137="zníž. prenesená",J137,0)</f>
        <v>0</v>
      </c>
      <c r="BI137" s="217">
        <f>IF(N137="nulová",J137,0)</f>
        <v>0</v>
      </c>
      <c r="BJ137" s="18" t="s">
        <v>87</v>
      </c>
      <c r="BK137" s="217">
        <f>ROUND(I137*H137,2)</f>
        <v>0</v>
      </c>
      <c r="BL137" s="18" t="s">
        <v>656</v>
      </c>
      <c r="BM137" s="216" t="s">
        <v>6743</v>
      </c>
    </row>
    <row r="138" s="2" customFormat="1" ht="6.96" customHeight="1">
      <c r="A138" s="37"/>
      <c r="B138" s="64"/>
      <c r="C138" s="65"/>
      <c r="D138" s="65"/>
      <c r="E138" s="65"/>
      <c r="F138" s="65"/>
      <c r="G138" s="65"/>
      <c r="H138" s="65"/>
      <c r="I138" s="65"/>
      <c r="J138" s="65"/>
      <c r="K138" s="65"/>
      <c r="L138" s="38"/>
      <c r="M138" s="37"/>
      <c r="O138" s="37"/>
      <c r="P138" s="37"/>
      <c r="Q138" s="37"/>
      <c r="R138" s="37"/>
      <c r="S138" s="37"/>
      <c r="T138" s="37"/>
      <c r="U138" s="37"/>
      <c r="V138" s="37"/>
      <c r="W138" s="37"/>
      <c r="X138" s="37"/>
      <c r="Y138" s="37"/>
      <c r="Z138" s="37"/>
      <c r="AA138" s="37"/>
      <c r="AB138" s="37"/>
      <c r="AC138" s="37"/>
      <c r="AD138" s="37"/>
      <c r="AE138" s="37"/>
    </row>
  </sheetData>
  <autoFilter ref="C131:K137"/>
  <mergeCells count="17">
    <mergeCell ref="E7:H7"/>
    <mergeCell ref="E9:H9"/>
    <mergeCell ref="E11:H11"/>
    <mergeCell ref="E20:H20"/>
    <mergeCell ref="E29:H29"/>
    <mergeCell ref="E85:H85"/>
    <mergeCell ref="E87:H87"/>
    <mergeCell ref="E89:H89"/>
    <mergeCell ref="D104:F104"/>
    <mergeCell ref="D105:F105"/>
    <mergeCell ref="D106:F106"/>
    <mergeCell ref="D107:F107"/>
    <mergeCell ref="D108:F108"/>
    <mergeCell ref="E120:H120"/>
    <mergeCell ref="E122:H122"/>
    <mergeCell ref="E124:H124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39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7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8" t="s">
        <v>205</v>
      </c>
    </row>
    <row r="3" s="1" customFormat="1" ht="6.96" customHeight="1">
      <c r="B3" s="19"/>
      <c r="C3" s="20"/>
      <c r="D3" s="20"/>
      <c r="E3" s="20"/>
      <c r="F3" s="20"/>
      <c r="G3" s="20"/>
      <c r="H3" s="20"/>
      <c r="I3" s="20"/>
      <c r="J3" s="20"/>
      <c r="K3" s="20"/>
      <c r="L3" s="21"/>
      <c r="AT3" s="18" t="s">
        <v>75</v>
      </c>
    </row>
    <row r="4" s="1" customFormat="1" ht="24.96" customHeight="1">
      <c r="B4" s="21"/>
      <c r="D4" s="22" t="s">
        <v>221</v>
      </c>
      <c r="L4" s="21"/>
      <c r="M4" s="133" t="s">
        <v>9</v>
      </c>
      <c r="AT4" s="18" t="s">
        <v>3</v>
      </c>
    </row>
    <row r="5" s="1" customFormat="1" ht="6.96" customHeight="1">
      <c r="B5" s="21"/>
      <c r="L5" s="21"/>
    </row>
    <row r="6" s="1" customFormat="1" ht="12" customHeight="1">
      <c r="B6" s="21"/>
      <c r="D6" s="31" t="s">
        <v>15</v>
      </c>
      <c r="L6" s="21"/>
    </row>
    <row r="7" s="1" customFormat="1" ht="26.25" customHeight="1">
      <c r="B7" s="21"/>
      <c r="E7" s="134" t="str">
        <f>'Rekapitulácia stavby'!K6</f>
        <v>Komplexná rekonštrukcia a realizácia nadstavby budovy študenského domova4,Tr. SNP53,Banská Bystrica</v>
      </c>
      <c r="F7" s="31"/>
      <c r="G7" s="31"/>
      <c r="H7" s="31"/>
      <c r="L7" s="21"/>
    </row>
    <row r="8" s="1" customFormat="1" ht="12" customHeight="1">
      <c r="B8" s="21"/>
      <c r="D8" s="31" t="s">
        <v>222</v>
      </c>
      <c r="L8" s="21"/>
    </row>
    <row r="9" s="2" customFormat="1" ht="16.5" customHeight="1">
      <c r="A9" s="37"/>
      <c r="B9" s="38"/>
      <c r="C9" s="37"/>
      <c r="D9" s="37"/>
      <c r="E9" s="134" t="s">
        <v>6734</v>
      </c>
      <c r="F9" s="37"/>
      <c r="G9" s="37"/>
      <c r="H9" s="37"/>
      <c r="I9" s="37"/>
      <c r="J9" s="37"/>
      <c r="K9" s="37"/>
      <c r="L9" s="59"/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</row>
    <row r="10" s="2" customFormat="1" ht="12" customHeight="1">
      <c r="A10" s="37"/>
      <c r="B10" s="38"/>
      <c r="C10" s="37"/>
      <c r="D10" s="31" t="s">
        <v>224</v>
      </c>
      <c r="E10" s="37"/>
      <c r="F10" s="37"/>
      <c r="G10" s="37"/>
      <c r="H10" s="37"/>
      <c r="I10" s="37"/>
      <c r="J10" s="37"/>
      <c r="K10" s="37"/>
      <c r="L10" s="59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</row>
    <row r="11" s="2" customFormat="1" ht="16.5" customHeight="1">
      <c r="A11" s="37"/>
      <c r="B11" s="38"/>
      <c r="C11" s="37"/>
      <c r="D11" s="37"/>
      <c r="E11" s="71" t="s">
        <v>6744</v>
      </c>
      <c r="F11" s="37"/>
      <c r="G11" s="37"/>
      <c r="H11" s="37"/>
      <c r="I11" s="37"/>
      <c r="J11" s="37"/>
      <c r="K11" s="37"/>
      <c r="L11" s="59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</row>
    <row r="12" s="2" customFormat="1">
      <c r="A12" s="37"/>
      <c r="B12" s="38"/>
      <c r="C12" s="37"/>
      <c r="D12" s="37"/>
      <c r="E12" s="37"/>
      <c r="F12" s="37"/>
      <c r="G12" s="37"/>
      <c r="H12" s="37"/>
      <c r="I12" s="37"/>
      <c r="J12" s="37"/>
      <c r="K12" s="37"/>
      <c r="L12" s="59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</row>
    <row r="13" s="2" customFormat="1" ht="12" customHeight="1">
      <c r="A13" s="37"/>
      <c r="B13" s="38"/>
      <c r="C13" s="37"/>
      <c r="D13" s="31" t="s">
        <v>17</v>
      </c>
      <c r="E13" s="37"/>
      <c r="F13" s="26" t="s">
        <v>1</v>
      </c>
      <c r="G13" s="37"/>
      <c r="H13" s="37"/>
      <c r="I13" s="31" t="s">
        <v>18</v>
      </c>
      <c r="J13" s="26" t="s">
        <v>1</v>
      </c>
      <c r="K13" s="37"/>
      <c r="L13" s="59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</row>
    <row r="14" s="2" customFormat="1" ht="12" customHeight="1">
      <c r="A14" s="37"/>
      <c r="B14" s="38"/>
      <c r="C14" s="37"/>
      <c r="D14" s="31" t="s">
        <v>19</v>
      </c>
      <c r="E14" s="37"/>
      <c r="F14" s="26" t="s">
        <v>20</v>
      </c>
      <c r="G14" s="37"/>
      <c r="H14" s="37"/>
      <c r="I14" s="31" t="s">
        <v>21</v>
      </c>
      <c r="J14" s="73" t="str">
        <f>'Rekapitulácia stavby'!AN8</f>
        <v>10. 9. 2024</v>
      </c>
      <c r="K14" s="37"/>
      <c r="L14" s="59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="2" customFormat="1" ht="10.8" customHeight="1">
      <c r="A15" s="37"/>
      <c r="B15" s="38"/>
      <c r="C15" s="37"/>
      <c r="D15" s="37"/>
      <c r="E15" s="37"/>
      <c r="F15" s="37"/>
      <c r="G15" s="37"/>
      <c r="H15" s="37"/>
      <c r="I15" s="37"/>
      <c r="J15" s="37"/>
      <c r="K15" s="37"/>
      <c r="L15" s="59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="2" customFormat="1" ht="12" customHeight="1">
      <c r="A16" s="37"/>
      <c r="B16" s="38"/>
      <c r="C16" s="37"/>
      <c r="D16" s="31" t="s">
        <v>23</v>
      </c>
      <c r="E16" s="37"/>
      <c r="F16" s="37"/>
      <c r="G16" s="37"/>
      <c r="H16" s="37"/>
      <c r="I16" s="31" t="s">
        <v>24</v>
      </c>
      <c r="J16" s="26" t="s">
        <v>1</v>
      </c>
      <c r="K16" s="37"/>
      <c r="L16" s="59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="2" customFormat="1" ht="18" customHeight="1">
      <c r="A17" s="37"/>
      <c r="B17" s="38"/>
      <c r="C17" s="37"/>
      <c r="D17" s="37"/>
      <c r="E17" s="26" t="s">
        <v>25</v>
      </c>
      <c r="F17" s="37"/>
      <c r="G17" s="37"/>
      <c r="H17" s="37"/>
      <c r="I17" s="31" t="s">
        <v>26</v>
      </c>
      <c r="J17" s="26" t="s">
        <v>1</v>
      </c>
      <c r="K17" s="37"/>
      <c r="L17" s="59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="2" customFormat="1" ht="6.96" customHeight="1">
      <c r="A18" s="37"/>
      <c r="B18" s="38"/>
      <c r="C18" s="37"/>
      <c r="D18" s="37"/>
      <c r="E18" s="37"/>
      <c r="F18" s="37"/>
      <c r="G18" s="37"/>
      <c r="H18" s="37"/>
      <c r="I18" s="37"/>
      <c r="J18" s="37"/>
      <c r="K18" s="37"/>
      <c r="L18" s="59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="2" customFormat="1" ht="12" customHeight="1">
      <c r="A19" s="37"/>
      <c r="B19" s="38"/>
      <c r="C19" s="37"/>
      <c r="D19" s="31" t="s">
        <v>27</v>
      </c>
      <c r="E19" s="37"/>
      <c r="F19" s="37"/>
      <c r="G19" s="37"/>
      <c r="H19" s="37"/>
      <c r="I19" s="31" t="s">
        <v>24</v>
      </c>
      <c r="J19" s="32" t="str">
        <f>'Rekapitulácia stavby'!AN13</f>
        <v>Vyplň údaj</v>
      </c>
      <c r="K19" s="37"/>
      <c r="L19" s="59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="2" customFormat="1" ht="18" customHeight="1">
      <c r="A20" s="37"/>
      <c r="B20" s="38"/>
      <c r="C20" s="37"/>
      <c r="D20" s="37"/>
      <c r="E20" s="32" t="str">
        <f>'Rekapitulácia stavby'!E14</f>
        <v>Vyplň údaj</v>
      </c>
      <c r="F20" s="26"/>
      <c r="G20" s="26"/>
      <c r="H20" s="26"/>
      <c r="I20" s="31" t="s">
        <v>26</v>
      </c>
      <c r="J20" s="32" t="str">
        <f>'Rekapitulácia stavby'!AN14</f>
        <v>Vyplň údaj</v>
      </c>
      <c r="K20" s="37"/>
      <c r="L20" s="59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="2" customFormat="1" ht="6.96" customHeight="1">
      <c r="A21" s="37"/>
      <c r="B21" s="38"/>
      <c r="C21" s="37"/>
      <c r="D21" s="37"/>
      <c r="E21" s="37"/>
      <c r="F21" s="37"/>
      <c r="G21" s="37"/>
      <c r="H21" s="37"/>
      <c r="I21" s="37"/>
      <c r="J21" s="37"/>
      <c r="K21" s="37"/>
      <c r="L21" s="59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="2" customFormat="1" ht="12" customHeight="1">
      <c r="A22" s="37"/>
      <c r="B22" s="38"/>
      <c r="C22" s="37"/>
      <c r="D22" s="31" t="s">
        <v>29</v>
      </c>
      <c r="E22" s="37"/>
      <c r="F22" s="37"/>
      <c r="G22" s="37"/>
      <c r="H22" s="37"/>
      <c r="I22" s="31" t="s">
        <v>24</v>
      </c>
      <c r="J22" s="26" t="s">
        <v>1</v>
      </c>
      <c r="K22" s="37"/>
      <c r="L22" s="59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="2" customFormat="1" ht="18" customHeight="1">
      <c r="A23" s="37"/>
      <c r="B23" s="38"/>
      <c r="C23" s="37"/>
      <c r="D23" s="37"/>
      <c r="E23" s="26" t="s">
        <v>30</v>
      </c>
      <c r="F23" s="37"/>
      <c r="G23" s="37"/>
      <c r="H23" s="37"/>
      <c r="I23" s="31" t="s">
        <v>26</v>
      </c>
      <c r="J23" s="26" t="s">
        <v>1</v>
      </c>
      <c r="K23" s="37"/>
      <c r="L23" s="59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="2" customFormat="1" ht="6.96" customHeight="1">
      <c r="A24" s="37"/>
      <c r="B24" s="38"/>
      <c r="C24" s="37"/>
      <c r="D24" s="37"/>
      <c r="E24" s="37"/>
      <c r="F24" s="37"/>
      <c r="G24" s="37"/>
      <c r="H24" s="37"/>
      <c r="I24" s="37"/>
      <c r="J24" s="37"/>
      <c r="K24" s="37"/>
      <c r="L24" s="59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="2" customFormat="1" ht="12" customHeight="1">
      <c r="A25" s="37"/>
      <c r="B25" s="38"/>
      <c r="C25" s="37"/>
      <c r="D25" s="31" t="s">
        <v>32</v>
      </c>
      <c r="E25" s="37"/>
      <c r="F25" s="37"/>
      <c r="G25" s="37"/>
      <c r="H25" s="37"/>
      <c r="I25" s="31" t="s">
        <v>24</v>
      </c>
      <c r="J25" s="26" t="str">
        <f>IF('Rekapitulácia stavby'!AN19="","",'Rekapitulácia stavby'!AN19)</f>
        <v/>
      </c>
      <c r="K25" s="37"/>
      <c r="L25" s="59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</row>
    <row r="26" s="2" customFormat="1" ht="18" customHeight="1">
      <c r="A26" s="37"/>
      <c r="B26" s="38"/>
      <c r="C26" s="37"/>
      <c r="D26" s="37"/>
      <c r="E26" s="26" t="str">
        <f>IF('Rekapitulácia stavby'!E20="","",'Rekapitulácia stavby'!E20)</f>
        <v xml:space="preserve"> </v>
      </c>
      <c r="F26" s="37"/>
      <c r="G26" s="37"/>
      <c r="H26" s="37"/>
      <c r="I26" s="31" t="s">
        <v>26</v>
      </c>
      <c r="J26" s="26" t="str">
        <f>IF('Rekapitulácia stavby'!AN20="","",'Rekapitulácia stavby'!AN20)</f>
        <v/>
      </c>
      <c r="K26" s="37"/>
      <c r="L26" s="59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="2" customFormat="1" ht="6.96" customHeight="1">
      <c r="A27" s="37"/>
      <c r="B27" s="38"/>
      <c r="C27" s="37"/>
      <c r="D27" s="37"/>
      <c r="E27" s="37"/>
      <c r="F27" s="37"/>
      <c r="G27" s="37"/>
      <c r="H27" s="37"/>
      <c r="I27" s="37"/>
      <c r="J27" s="37"/>
      <c r="K27" s="37"/>
      <c r="L27" s="59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</row>
    <row r="28" s="2" customFormat="1" ht="12" customHeight="1">
      <c r="A28" s="37"/>
      <c r="B28" s="38"/>
      <c r="C28" s="37"/>
      <c r="D28" s="31" t="s">
        <v>34</v>
      </c>
      <c r="E28" s="37"/>
      <c r="F28" s="37"/>
      <c r="G28" s="37"/>
      <c r="H28" s="37"/>
      <c r="I28" s="37"/>
      <c r="J28" s="37"/>
      <c r="K28" s="37"/>
      <c r="L28" s="59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</row>
    <row r="29" s="8" customFormat="1" ht="16.5" customHeight="1">
      <c r="A29" s="136"/>
      <c r="B29" s="137"/>
      <c r="C29" s="136"/>
      <c r="D29" s="136"/>
      <c r="E29" s="35" t="s">
        <v>1</v>
      </c>
      <c r="F29" s="35"/>
      <c r="G29" s="35"/>
      <c r="H29" s="35"/>
      <c r="I29" s="136"/>
      <c r="J29" s="136"/>
      <c r="K29" s="136"/>
      <c r="L29" s="138"/>
      <c r="S29" s="136"/>
      <c r="T29" s="136"/>
      <c r="U29" s="136"/>
      <c r="V29" s="136"/>
      <c r="W29" s="136"/>
      <c r="X29" s="136"/>
      <c r="Y29" s="136"/>
      <c r="Z29" s="136"/>
      <c r="AA29" s="136"/>
      <c r="AB29" s="136"/>
      <c r="AC29" s="136"/>
      <c r="AD29" s="136"/>
      <c r="AE29" s="136"/>
    </row>
    <row r="30" s="2" customFormat="1" ht="6.96" customHeight="1">
      <c r="A30" s="37"/>
      <c r="B30" s="38"/>
      <c r="C30" s="37"/>
      <c r="D30" s="37"/>
      <c r="E30" s="37"/>
      <c r="F30" s="37"/>
      <c r="G30" s="37"/>
      <c r="H30" s="37"/>
      <c r="I30" s="37"/>
      <c r="J30" s="37"/>
      <c r="K30" s="37"/>
      <c r="L30" s="59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</row>
    <row r="31" s="2" customFormat="1" ht="6.96" customHeight="1">
      <c r="A31" s="37"/>
      <c r="B31" s="38"/>
      <c r="C31" s="37"/>
      <c r="D31" s="94"/>
      <c r="E31" s="94"/>
      <c r="F31" s="94"/>
      <c r="G31" s="94"/>
      <c r="H31" s="94"/>
      <c r="I31" s="94"/>
      <c r="J31" s="94"/>
      <c r="K31" s="94"/>
      <c r="L31" s="59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</row>
    <row r="32" s="2" customFormat="1" ht="14.4" customHeight="1">
      <c r="A32" s="37"/>
      <c r="B32" s="38"/>
      <c r="C32" s="37"/>
      <c r="D32" s="26" t="s">
        <v>228</v>
      </c>
      <c r="E32" s="37"/>
      <c r="F32" s="37"/>
      <c r="G32" s="37"/>
      <c r="H32" s="37"/>
      <c r="I32" s="37"/>
      <c r="J32" s="139">
        <f>J98</f>
        <v>0</v>
      </c>
      <c r="K32" s="37"/>
      <c r="L32" s="59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</row>
    <row r="33" s="2" customFormat="1" ht="14.4" customHeight="1">
      <c r="A33" s="37"/>
      <c r="B33" s="38"/>
      <c r="C33" s="37"/>
      <c r="D33" s="140" t="s">
        <v>229</v>
      </c>
      <c r="E33" s="37"/>
      <c r="F33" s="37"/>
      <c r="G33" s="37"/>
      <c r="H33" s="37"/>
      <c r="I33" s="37"/>
      <c r="J33" s="139">
        <f>J103</f>
        <v>0</v>
      </c>
      <c r="K33" s="37"/>
      <c r="L33" s="59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</row>
    <row r="34" s="2" customFormat="1" ht="25.44" customHeight="1">
      <c r="A34" s="37"/>
      <c r="B34" s="38"/>
      <c r="C34" s="37"/>
      <c r="D34" s="141" t="s">
        <v>35</v>
      </c>
      <c r="E34" s="37"/>
      <c r="F34" s="37"/>
      <c r="G34" s="37"/>
      <c r="H34" s="37"/>
      <c r="I34" s="37"/>
      <c r="J34" s="100">
        <f>ROUND(J32 + J33, 2)</f>
        <v>0</v>
      </c>
      <c r="K34" s="37"/>
      <c r="L34" s="59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</row>
    <row r="35" s="2" customFormat="1" ht="6.96" customHeight="1">
      <c r="A35" s="37"/>
      <c r="B35" s="38"/>
      <c r="C35" s="37"/>
      <c r="D35" s="94"/>
      <c r="E35" s="94"/>
      <c r="F35" s="94"/>
      <c r="G35" s="94"/>
      <c r="H35" s="94"/>
      <c r="I35" s="94"/>
      <c r="J35" s="94"/>
      <c r="K35" s="94"/>
      <c r="L35" s="59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</row>
    <row r="36" s="2" customFormat="1" ht="14.4" customHeight="1">
      <c r="A36" s="37"/>
      <c r="B36" s="38"/>
      <c r="C36" s="37"/>
      <c r="D36" s="37"/>
      <c r="E36" s="37"/>
      <c r="F36" s="42" t="s">
        <v>37</v>
      </c>
      <c r="G36" s="37"/>
      <c r="H36" s="37"/>
      <c r="I36" s="42" t="s">
        <v>36</v>
      </c>
      <c r="J36" s="42" t="s">
        <v>38</v>
      </c>
      <c r="K36" s="37"/>
      <c r="L36" s="59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</row>
    <row r="37" s="2" customFormat="1" ht="14.4" customHeight="1">
      <c r="A37" s="37"/>
      <c r="B37" s="38"/>
      <c r="C37" s="37"/>
      <c r="D37" s="135" t="s">
        <v>39</v>
      </c>
      <c r="E37" s="44" t="s">
        <v>40</v>
      </c>
      <c r="F37" s="142">
        <f>ROUND((SUM(BE103:BE110) + SUM(BE132:BE137)),  2)</f>
        <v>0</v>
      </c>
      <c r="G37" s="143"/>
      <c r="H37" s="143"/>
      <c r="I37" s="144">
        <v>0.20000000000000001</v>
      </c>
      <c r="J37" s="142">
        <f>ROUND(((SUM(BE103:BE110) + SUM(BE132:BE137))*I37),  2)</f>
        <v>0</v>
      </c>
      <c r="K37" s="37"/>
      <c r="L37" s="59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</row>
    <row r="38" s="2" customFormat="1" ht="14.4" customHeight="1">
      <c r="A38" s="37"/>
      <c r="B38" s="38"/>
      <c r="C38" s="37"/>
      <c r="D38" s="37"/>
      <c r="E38" s="44" t="s">
        <v>41</v>
      </c>
      <c r="F38" s="142">
        <f>ROUND((SUM(BF103:BF110) + SUM(BF132:BF137)),  2)</f>
        <v>0</v>
      </c>
      <c r="G38" s="143"/>
      <c r="H38" s="143"/>
      <c r="I38" s="144">
        <v>0.20000000000000001</v>
      </c>
      <c r="J38" s="142">
        <f>ROUND(((SUM(BF103:BF110) + SUM(BF132:BF137))*I38),  2)</f>
        <v>0</v>
      </c>
      <c r="K38" s="37"/>
      <c r="L38" s="59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</row>
    <row r="39" hidden="1" s="2" customFormat="1" ht="14.4" customHeight="1">
      <c r="A39" s="37"/>
      <c r="B39" s="38"/>
      <c r="C39" s="37"/>
      <c r="D39" s="37"/>
      <c r="E39" s="31" t="s">
        <v>42</v>
      </c>
      <c r="F39" s="145">
        <f>ROUND((SUM(BG103:BG110) + SUM(BG132:BG137)),  2)</f>
        <v>0</v>
      </c>
      <c r="G39" s="37"/>
      <c r="H39" s="37"/>
      <c r="I39" s="146">
        <v>0.20000000000000001</v>
      </c>
      <c r="J39" s="145">
        <f>0</f>
        <v>0</v>
      </c>
      <c r="K39" s="37"/>
      <c r="L39" s="59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</row>
    <row r="40" hidden="1" s="2" customFormat="1" ht="14.4" customHeight="1">
      <c r="A40" s="37"/>
      <c r="B40" s="38"/>
      <c r="C40" s="37"/>
      <c r="D40" s="37"/>
      <c r="E40" s="31" t="s">
        <v>43</v>
      </c>
      <c r="F40" s="145">
        <f>ROUND((SUM(BH103:BH110) + SUM(BH132:BH137)),  2)</f>
        <v>0</v>
      </c>
      <c r="G40" s="37"/>
      <c r="H40" s="37"/>
      <c r="I40" s="146">
        <v>0.20000000000000001</v>
      </c>
      <c r="J40" s="145">
        <f>0</f>
        <v>0</v>
      </c>
      <c r="K40" s="37"/>
      <c r="L40" s="59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</row>
    <row r="41" hidden="1" s="2" customFormat="1" ht="14.4" customHeight="1">
      <c r="A41" s="37"/>
      <c r="B41" s="38"/>
      <c r="C41" s="37"/>
      <c r="D41" s="37"/>
      <c r="E41" s="44" t="s">
        <v>44</v>
      </c>
      <c r="F41" s="142">
        <f>ROUND((SUM(BI103:BI110) + SUM(BI132:BI137)),  2)</f>
        <v>0</v>
      </c>
      <c r="G41" s="143"/>
      <c r="H41" s="143"/>
      <c r="I41" s="144">
        <v>0</v>
      </c>
      <c r="J41" s="142">
        <f>0</f>
        <v>0</v>
      </c>
      <c r="K41" s="37"/>
      <c r="L41" s="59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</row>
    <row r="42" s="2" customFormat="1" ht="6.96" customHeight="1">
      <c r="A42" s="37"/>
      <c r="B42" s="38"/>
      <c r="C42" s="37"/>
      <c r="D42" s="37"/>
      <c r="E42" s="37"/>
      <c r="F42" s="37"/>
      <c r="G42" s="37"/>
      <c r="H42" s="37"/>
      <c r="I42" s="37"/>
      <c r="J42" s="37"/>
      <c r="K42" s="37"/>
      <c r="L42" s="59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</row>
    <row r="43" s="2" customFormat="1" ht="25.44" customHeight="1">
      <c r="A43" s="37"/>
      <c r="B43" s="38"/>
      <c r="C43" s="147"/>
      <c r="D43" s="148" t="s">
        <v>45</v>
      </c>
      <c r="E43" s="85"/>
      <c r="F43" s="85"/>
      <c r="G43" s="149" t="s">
        <v>46</v>
      </c>
      <c r="H43" s="150" t="s">
        <v>47</v>
      </c>
      <c r="I43" s="85"/>
      <c r="J43" s="151">
        <f>SUM(J34:J41)</f>
        <v>0</v>
      </c>
      <c r="K43" s="152"/>
      <c r="L43" s="59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</row>
    <row r="44" s="2" customFormat="1" ht="14.4" customHeight="1">
      <c r="A44" s="37"/>
      <c r="B44" s="38"/>
      <c r="C44" s="37"/>
      <c r="D44" s="37"/>
      <c r="E44" s="37"/>
      <c r="F44" s="37"/>
      <c r="G44" s="37"/>
      <c r="H44" s="37"/>
      <c r="I44" s="37"/>
      <c r="J44" s="37"/>
      <c r="K44" s="37"/>
      <c r="L44" s="59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</row>
    <row r="45" s="1" customFormat="1" ht="14.4" customHeight="1">
      <c r="B45" s="21"/>
      <c r="L45" s="21"/>
    </row>
    <row r="46" s="1" customFormat="1" ht="14.4" customHeight="1">
      <c r="B46" s="21"/>
      <c r="L46" s="21"/>
    </row>
    <row r="47" s="1" customFormat="1" ht="14.4" customHeight="1">
      <c r="B47" s="21"/>
      <c r="L47" s="21"/>
    </row>
    <row r="48" s="1" customFormat="1" ht="14.4" customHeight="1">
      <c r="B48" s="21"/>
      <c r="L48" s="21"/>
    </row>
    <row r="49" s="1" customFormat="1" ht="14.4" customHeight="1">
      <c r="B49" s="21"/>
      <c r="L49" s="21"/>
    </row>
    <row r="50" s="2" customFormat="1" ht="14.4" customHeight="1">
      <c r="B50" s="59"/>
      <c r="D50" s="60" t="s">
        <v>48</v>
      </c>
      <c r="E50" s="61"/>
      <c r="F50" s="61"/>
      <c r="G50" s="60" t="s">
        <v>49</v>
      </c>
      <c r="H50" s="61"/>
      <c r="I50" s="61"/>
      <c r="J50" s="61"/>
      <c r="K50" s="61"/>
      <c r="L50" s="59"/>
    </row>
    <row r="51">
      <c r="B51" s="21"/>
      <c r="L51" s="21"/>
    </row>
    <row r="52">
      <c r="B52" s="21"/>
      <c r="L52" s="21"/>
    </row>
    <row r="53">
      <c r="B53" s="21"/>
      <c r="L53" s="21"/>
    </row>
    <row r="54">
      <c r="B54" s="21"/>
      <c r="L54" s="21"/>
    </row>
    <row r="55">
      <c r="B55" s="21"/>
      <c r="L55" s="21"/>
    </row>
    <row r="56">
      <c r="B56" s="21"/>
      <c r="L56" s="21"/>
    </row>
    <row r="57">
      <c r="B57" s="21"/>
      <c r="L57" s="21"/>
    </row>
    <row r="58">
      <c r="B58" s="21"/>
      <c r="L58" s="21"/>
    </row>
    <row r="59">
      <c r="B59" s="21"/>
      <c r="L59" s="21"/>
    </row>
    <row r="60">
      <c r="B60" s="21"/>
      <c r="L60" s="21"/>
    </row>
    <row r="61" s="2" customFormat="1">
      <c r="A61" s="37"/>
      <c r="B61" s="38"/>
      <c r="C61" s="37"/>
      <c r="D61" s="62" t="s">
        <v>50</v>
      </c>
      <c r="E61" s="40"/>
      <c r="F61" s="153" t="s">
        <v>51</v>
      </c>
      <c r="G61" s="62" t="s">
        <v>50</v>
      </c>
      <c r="H61" s="40"/>
      <c r="I61" s="40"/>
      <c r="J61" s="154" t="s">
        <v>51</v>
      </c>
      <c r="K61" s="40"/>
      <c r="L61" s="59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</row>
    <row r="62">
      <c r="B62" s="21"/>
      <c r="L62" s="21"/>
    </row>
    <row r="63">
      <c r="B63" s="21"/>
      <c r="L63" s="21"/>
    </row>
    <row r="64">
      <c r="B64" s="21"/>
      <c r="L64" s="21"/>
    </row>
    <row r="65" s="2" customFormat="1">
      <c r="A65" s="37"/>
      <c r="B65" s="38"/>
      <c r="C65" s="37"/>
      <c r="D65" s="60" t="s">
        <v>52</v>
      </c>
      <c r="E65" s="63"/>
      <c r="F65" s="63"/>
      <c r="G65" s="60" t="s">
        <v>53</v>
      </c>
      <c r="H65" s="63"/>
      <c r="I65" s="63"/>
      <c r="J65" s="63"/>
      <c r="K65" s="63"/>
      <c r="L65" s="59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</row>
    <row r="66">
      <c r="B66" s="21"/>
      <c r="L66" s="21"/>
    </row>
    <row r="67">
      <c r="B67" s="21"/>
      <c r="L67" s="21"/>
    </row>
    <row r="68">
      <c r="B68" s="21"/>
      <c r="L68" s="21"/>
    </row>
    <row r="69">
      <c r="B69" s="21"/>
      <c r="L69" s="21"/>
    </row>
    <row r="70">
      <c r="B70" s="21"/>
      <c r="L70" s="21"/>
    </row>
    <row r="71">
      <c r="B71" s="21"/>
      <c r="L71" s="21"/>
    </row>
    <row r="72">
      <c r="B72" s="21"/>
      <c r="L72" s="21"/>
    </row>
    <row r="73">
      <c r="B73" s="21"/>
      <c r="L73" s="21"/>
    </row>
    <row r="74">
      <c r="B74" s="21"/>
      <c r="L74" s="21"/>
    </row>
    <row r="75">
      <c r="B75" s="21"/>
      <c r="L75" s="21"/>
    </row>
    <row r="76" s="2" customFormat="1">
      <c r="A76" s="37"/>
      <c r="B76" s="38"/>
      <c r="C76" s="37"/>
      <c r="D76" s="62" t="s">
        <v>50</v>
      </c>
      <c r="E76" s="40"/>
      <c r="F76" s="153" t="s">
        <v>51</v>
      </c>
      <c r="G76" s="62" t="s">
        <v>50</v>
      </c>
      <c r="H76" s="40"/>
      <c r="I76" s="40"/>
      <c r="J76" s="154" t="s">
        <v>51</v>
      </c>
      <c r="K76" s="40"/>
      <c r="L76" s="59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</row>
    <row r="77" s="2" customFormat="1" ht="14.4" customHeight="1">
      <c r="A77" s="37"/>
      <c r="B77" s="64"/>
      <c r="C77" s="65"/>
      <c r="D77" s="65"/>
      <c r="E77" s="65"/>
      <c r="F77" s="65"/>
      <c r="G77" s="65"/>
      <c r="H77" s="65"/>
      <c r="I77" s="65"/>
      <c r="J77" s="65"/>
      <c r="K77" s="65"/>
      <c r="L77" s="59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</row>
    <row r="81" s="2" customFormat="1" ht="6.96" customHeight="1">
      <c r="A81" s="37"/>
      <c r="B81" s="66"/>
      <c r="C81" s="67"/>
      <c r="D81" s="67"/>
      <c r="E81" s="67"/>
      <c r="F81" s="67"/>
      <c r="G81" s="67"/>
      <c r="H81" s="67"/>
      <c r="I81" s="67"/>
      <c r="J81" s="67"/>
      <c r="K81" s="67"/>
      <c r="L81" s="59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</row>
    <row r="82" s="2" customFormat="1" ht="24.96" customHeight="1">
      <c r="A82" s="37"/>
      <c r="B82" s="38"/>
      <c r="C82" s="22" t="s">
        <v>230</v>
      </c>
      <c r="D82" s="37"/>
      <c r="E82" s="37"/>
      <c r="F82" s="37"/>
      <c r="G82" s="37"/>
      <c r="H82" s="37"/>
      <c r="I82" s="37"/>
      <c r="J82" s="37"/>
      <c r="K82" s="37"/>
      <c r="L82" s="59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</row>
    <row r="83" s="2" customFormat="1" ht="6.96" customHeight="1">
      <c r="A83" s="37"/>
      <c r="B83" s="38"/>
      <c r="C83" s="37"/>
      <c r="D83" s="37"/>
      <c r="E83" s="37"/>
      <c r="F83" s="37"/>
      <c r="G83" s="37"/>
      <c r="H83" s="37"/>
      <c r="I83" s="37"/>
      <c r="J83" s="37"/>
      <c r="K83" s="37"/>
      <c r="L83" s="59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</row>
    <row r="84" s="2" customFormat="1" ht="12" customHeight="1">
      <c r="A84" s="37"/>
      <c r="B84" s="38"/>
      <c r="C84" s="31" t="s">
        <v>15</v>
      </c>
      <c r="D84" s="37"/>
      <c r="E84" s="37"/>
      <c r="F84" s="37"/>
      <c r="G84" s="37"/>
      <c r="H84" s="37"/>
      <c r="I84" s="37"/>
      <c r="J84" s="37"/>
      <c r="K84" s="37"/>
      <c r="L84" s="59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</row>
    <row r="85" s="2" customFormat="1" ht="26.25" customHeight="1">
      <c r="A85" s="37"/>
      <c r="B85" s="38"/>
      <c r="C85" s="37"/>
      <c r="D85" s="37"/>
      <c r="E85" s="134" t="str">
        <f>E7</f>
        <v>Komplexná rekonštrukcia a realizácia nadstavby budovy študenského domova4,Tr. SNP53,Banská Bystrica</v>
      </c>
      <c r="F85" s="31"/>
      <c r="G85" s="31"/>
      <c r="H85" s="31"/>
      <c r="I85" s="37"/>
      <c r="J85" s="37"/>
      <c r="K85" s="37"/>
      <c r="L85" s="59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</row>
    <row r="86" s="1" customFormat="1" ht="12" customHeight="1">
      <c r="B86" s="21"/>
      <c r="C86" s="31" t="s">
        <v>222</v>
      </c>
      <c r="L86" s="21"/>
    </row>
    <row r="87" s="2" customFormat="1" ht="16.5" customHeight="1">
      <c r="A87" s="37"/>
      <c r="B87" s="38"/>
      <c r="C87" s="37"/>
      <c r="D87" s="37"/>
      <c r="E87" s="134" t="s">
        <v>6734</v>
      </c>
      <c r="F87" s="37"/>
      <c r="G87" s="37"/>
      <c r="H87" s="37"/>
      <c r="I87" s="37"/>
      <c r="J87" s="37"/>
      <c r="K87" s="37"/>
      <c r="L87" s="59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</row>
    <row r="88" s="2" customFormat="1" ht="12" customHeight="1">
      <c r="A88" s="37"/>
      <c r="B88" s="38"/>
      <c r="C88" s="31" t="s">
        <v>224</v>
      </c>
      <c r="D88" s="37"/>
      <c r="E88" s="37"/>
      <c r="F88" s="37"/>
      <c r="G88" s="37"/>
      <c r="H88" s="37"/>
      <c r="I88" s="37"/>
      <c r="J88" s="37"/>
      <c r="K88" s="37"/>
      <c r="L88" s="59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</row>
    <row r="89" s="2" customFormat="1" ht="16.5" customHeight="1">
      <c r="A89" s="37"/>
      <c r="B89" s="38"/>
      <c r="C89" s="37"/>
      <c r="D89" s="37"/>
      <c r="E89" s="71" t="str">
        <f>E11</f>
        <v>PS 01-2 - Osobný výťah-2.etapa</v>
      </c>
      <c r="F89" s="37"/>
      <c r="G89" s="37"/>
      <c r="H89" s="37"/>
      <c r="I89" s="37"/>
      <c r="J89" s="37"/>
      <c r="K89" s="37"/>
      <c r="L89" s="59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</row>
    <row r="90" s="2" customFormat="1" ht="6.96" customHeight="1">
      <c r="A90" s="37"/>
      <c r="B90" s="38"/>
      <c r="C90" s="37"/>
      <c r="D90" s="37"/>
      <c r="E90" s="37"/>
      <c r="F90" s="37"/>
      <c r="G90" s="37"/>
      <c r="H90" s="37"/>
      <c r="I90" s="37"/>
      <c r="J90" s="37"/>
      <c r="K90" s="37"/>
      <c r="L90" s="59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</row>
    <row r="91" s="2" customFormat="1" ht="12" customHeight="1">
      <c r="A91" s="37"/>
      <c r="B91" s="38"/>
      <c r="C91" s="31" t="s">
        <v>19</v>
      </c>
      <c r="D91" s="37"/>
      <c r="E91" s="37"/>
      <c r="F91" s="26" t="str">
        <f>F14</f>
        <v>Tr. SNP53,Banská Bystrica,parc.č.1042/1</v>
      </c>
      <c r="G91" s="37"/>
      <c r="H91" s="37"/>
      <c r="I91" s="31" t="s">
        <v>21</v>
      </c>
      <c r="J91" s="73" t="str">
        <f>IF(J14="","",J14)</f>
        <v>10. 9. 2024</v>
      </c>
      <c r="K91" s="37"/>
      <c r="L91" s="59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</row>
    <row r="92" s="2" customFormat="1" ht="6.96" customHeight="1">
      <c r="A92" s="37"/>
      <c r="B92" s="38"/>
      <c r="C92" s="37"/>
      <c r="D92" s="37"/>
      <c r="E92" s="37"/>
      <c r="F92" s="37"/>
      <c r="G92" s="37"/>
      <c r="H92" s="37"/>
      <c r="I92" s="37"/>
      <c r="J92" s="37"/>
      <c r="K92" s="37"/>
      <c r="L92" s="59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</row>
    <row r="93" s="2" customFormat="1" ht="15.15" customHeight="1">
      <c r="A93" s="37"/>
      <c r="B93" s="38"/>
      <c r="C93" s="31" t="s">
        <v>23</v>
      </c>
      <c r="D93" s="37"/>
      <c r="E93" s="37"/>
      <c r="F93" s="26" t="str">
        <f>E17</f>
        <v>Univerzita Mateja Bela v Banskej Bystrici</v>
      </c>
      <c r="G93" s="37"/>
      <c r="H93" s="37"/>
      <c r="I93" s="31" t="s">
        <v>29</v>
      </c>
      <c r="J93" s="35" t="str">
        <f>E23</f>
        <v>Insvet s.r.o.,Koeice</v>
      </c>
      <c r="K93" s="37"/>
      <c r="L93" s="59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</row>
    <row r="94" s="2" customFormat="1" ht="15.15" customHeight="1">
      <c r="A94" s="37"/>
      <c r="B94" s="38"/>
      <c r="C94" s="31" t="s">
        <v>27</v>
      </c>
      <c r="D94" s="37"/>
      <c r="E94" s="37"/>
      <c r="F94" s="26" t="str">
        <f>IF(E20="","",E20)</f>
        <v>Vyplň údaj</v>
      </c>
      <c r="G94" s="37"/>
      <c r="H94" s="37"/>
      <c r="I94" s="31" t="s">
        <v>32</v>
      </c>
      <c r="J94" s="35" t="str">
        <f>E26</f>
        <v xml:space="preserve"> </v>
      </c>
      <c r="K94" s="37"/>
      <c r="L94" s="59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</row>
    <row r="95" s="2" customFormat="1" ht="10.32" customHeight="1">
      <c r="A95" s="37"/>
      <c r="B95" s="38"/>
      <c r="C95" s="37"/>
      <c r="D95" s="37"/>
      <c r="E95" s="37"/>
      <c r="F95" s="37"/>
      <c r="G95" s="37"/>
      <c r="H95" s="37"/>
      <c r="I95" s="37"/>
      <c r="J95" s="37"/>
      <c r="K95" s="37"/>
      <c r="L95" s="59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</row>
    <row r="96" s="2" customFormat="1" ht="29.28" customHeight="1">
      <c r="A96" s="37"/>
      <c r="B96" s="38"/>
      <c r="C96" s="155" t="s">
        <v>231</v>
      </c>
      <c r="D96" s="147"/>
      <c r="E96" s="147"/>
      <c r="F96" s="147"/>
      <c r="G96" s="147"/>
      <c r="H96" s="147"/>
      <c r="I96" s="147"/>
      <c r="J96" s="156" t="s">
        <v>232</v>
      </c>
      <c r="K96" s="147"/>
      <c r="L96" s="59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</row>
    <row r="97" s="2" customFormat="1" ht="10.32" customHeight="1">
      <c r="A97" s="37"/>
      <c r="B97" s="38"/>
      <c r="C97" s="37"/>
      <c r="D97" s="37"/>
      <c r="E97" s="37"/>
      <c r="F97" s="37"/>
      <c r="G97" s="37"/>
      <c r="H97" s="37"/>
      <c r="I97" s="37"/>
      <c r="J97" s="37"/>
      <c r="K97" s="37"/>
      <c r="L97" s="59"/>
      <c r="S97" s="37"/>
      <c r="T97" s="37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</row>
    <row r="98" s="2" customFormat="1" ht="22.8" customHeight="1">
      <c r="A98" s="37"/>
      <c r="B98" s="38"/>
      <c r="C98" s="157" t="s">
        <v>233</v>
      </c>
      <c r="D98" s="37"/>
      <c r="E98" s="37"/>
      <c r="F98" s="37"/>
      <c r="G98" s="37"/>
      <c r="H98" s="37"/>
      <c r="I98" s="37"/>
      <c r="J98" s="100">
        <f>J132</f>
        <v>0</v>
      </c>
      <c r="K98" s="37"/>
      <c r="L98" s="59"/>
      <c r="S98" s="37"/>
      <c r="T98" s="37"/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  <c r="AU98" s="18" t="s">
        <v>234</v>
      </c>
    </row>
    <row r="99" s="9" customFormat="1" ht="24.96" customHeight="1">
      <c r="A99" s="9"/>
      <c r="B99" s="158"/>
      <c r="C99" s="9"/>
      <c r="D99" s="159" t="s">
        <v>1811</v>
      </c>
      <c r="E99" s="160"/>
      <c r="F99" s="160"/>
      <c r="G99" s="160"/>
      <c r="H99" s="160"/>
      <c r="I99" s="160"/>
      <c r="J99" s="161">
        <f>J133</f>
        <v>0</v>
      </c>
      <c r="K99" s="9"/>
      <c r="L99" s="158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</row>
    <row r="100" s="10" customFormat="1" ht="19.92" customHeight="1">
      <c r="A100" s="10"/>
      <c r="B100" s="162"/>
      <c r="C100" s="10"/>
      <c r="D100" s="163" t="s">
        <v>6736</v>
      </c>
      <c r="E100" s="164"/>
      <c r="F100" s="164"/>
      <c r="G100" s="164"/>
      <c r="H100" s="164"/>
      <c r="I100" s="164"/>
      <c r="J100" s="165">
        <f>J134</f>
        <v>0</v>
      </c>
      <c r="K100" s="10"/>
      <c r="L100" s="162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s="2" customFormat="1" ht="21.84" customHeight="1">
      <c r="A101" s="37"/>
      <c r="B101" s="38"/>
      <c r="C101" s="37"/>
      <c r="D101" s="37"/>
      <c r="E101" s="37"/>
      <c r="F101" s="37"/>
      <c r="G101" s="37"/>
      <c r="H101" s="37"/>
      <c r="I101" s="37"/>
      <c r="J101" s="37"/>
      <c r="K101" s="37"/>
      <c r="L101" s="59"/>
      <c r="S101" s="37"/>
      <c r="T101" s="37"/>
      <c r="U101" s="37"/>
      <c r="V101" s="37"/>
      <c r="W101" s="37"/>
      <c r="X101" s="37"/>
      <c r="Y101" s="37"/>
      <c r="Z101" s="37"/>
      <c r="AA101" s="37"/>
      <c r="AB101" s="37"/>
      <c r="AC101" s="37"/>
      <c r="AD101" s="37"/>
      <c r="AE101" s="37"/>
    </row>
    <row r="102" s="2" customFormat="1" ht="6.96" customHeight="1">
      <c r="A102" s="37"/>
      <c r="B102" s="38"/>
      <c r="C102" s="37"/>
      <c r="D102" s="37"/>
      <c r="E102" s="37"/>
      <c r="F102" s="37"/>
      <c r="G102" s="37"/>
      <c r="H102" s="37"/>
      <c r="I102" s="37"/>
      <c r="J102" s="37"/>
      <c r="K102" s="37"/>
      <c r="L102" s="59"/>
      <c r="S102" s="37"/>
      <c r="T102" s="37"/>
      <c r="U102" s="37"/>
      <c r="V102" s="37"/>
      <c r="W102" s="37"/>
      <c r="X102" s="37"/>
      <c r="Y102" s="37"/>
      <c r="Z102" s="37"/>
      <c r="AA102" s="37"/>
      <c r="AB102" s="37"/>
      <c r="AC102" s="37"/>
      <c r="AD102" s="37"/>
      <c r="AE102" s="37"/>
    </row>
    <row r="103" s="2" customFormat="1" ht="29.28" customHeight="1">
      <c r="A103" s="37"/>
      <c r="B103" s="38"/>
      <c r="C103" s="157" t="s">
        <v>259</v>
      </c>
      <c r="D103" s="37"/>
      <c r="E103" s="37"/>
      <c r="F103" s="37"/>
      <c r="G103" s="37"/>
      <c r="H103" s="37"/>
      <c r="I103" s="37"/>
      <c r="J103" s="166">
        <f>ROUND(J104 + J105 + J106 + J107 + J108 + J109,2)</f>
        <v>0</v>
      </c>
      <c r="K103" s="37"/>
      <c r="L103" s="59"/>
      <c r="N103" s="167" t="s">
        <v>39</v>
      </c>
      <c r="S103" s="37"/>
      <c r="T103" s="37"/>
      <c r="U103" s="37"/>
      <c r="V103" s="37"/>
      <c r="W103" s="37"/>
      <c r="X103" s="37"/>
      <c r="Y103" s="37"/>
      <c r="Z103" s="37"/>
      <c r="AA103" s="37"/>
      <c r="AB103" s="37"/>
      <c r="AC103" s="37"/>
      <c r="AD103" s="37"/>
      <c r="AE103" s="37"/>
    </row>
    <row r="104" s="2" customFormat="1" ht="18" customHeight="1">
      <c r="A104" s="37"/>
      <c r="B104" s="168"/>
      <c r="C104" s="169"/>
      <c r="D104" s="170" t="s">
        <v>260</v>
      </c>
      <c r="E104" s="171"/>
      <c r="F104" s="171"/>
      <c r="G104" s="169"/>
      <c r="H104" s="169"/>
      <c r="I104" s="169"/>
      <c r="J104" s="172">
        <v>0</v>
      </c>
      <c r="K104" s="169"/>
      <c r="L104" s="173"/>
      <c r="M104" s="174"/>
      <c r="N104" s="175" t="s">
        <v>41</v>
      </c>
      <c r="O104" s="174"/>
      <c r="P104" s="174"/>
      <c r="Q104" s="174"/>
      <c r="R104" s="174"/>
      <c r="S104" s="169"/>
      <c r="T104" s="169"/>
      <c r="U104" s="169"/>
      <c r="V104" s="169"/>
      <c r="W104" s="169"/>
      <c r="X104" s="169"/>
      <c r="Y104" s="169"/>
      <c r="Z104" s="169"/>
      <c r="AA104" s="169"/>
      <c r="AB104" s="169"/>
      <c r="AC104" s="169"/>
      <c r="AD104" s="169"/>
      <c r="AE104" s="169"/>
      <c r="AF104" s="174"/>
      <c r="AG104" s="174"/>
      <c r="AH104" s="174"/>
      <c r="AI104" s="174"/>
      <c r="AJ104" s="174"/>
      <c r="AK104" s="174"/>
      <c r="AL104" s="174"/>
      <c r="AM104" s="174"/>
      <c r="AN104" s="174"/>
      <c r="AO104" s="174"/>
      <c r="AP104" s="174"/>
      <c r="AQ104" s="174"/>
      <c r="AR104" s="174"/>
      <c r="AS104" s="174"/>
      <c r="AT104" s="174"/>
      <c r="AU104" s="174"/>
      <c r="AV104" s="174"/>
      <c r="AW104" s="174"/>
      <c r="AX104" s="174"/>
      <c r="AY104" s="176" t="s">
        <v>261</v>
      </c>
      <c r="AZ104" s="174"/>
      <c r="BA104" s="174"/>
      <c r="BB104" s="174"/>
      <c r="BC104" s="174"/>
      <c r="BD104" s="174"/>
      <c r="BE104" s="177">
        <f>IF(N104="základná",J104,0)</f>
        <v>0</v>
      </c>
      <c r="BF104" s="177">
        <f>IF(N104="znížená",J104,0)</f>
        <v>0</v>
      </c>
      <c r="BG104" s="177">
        <f>IF(N104="zákl. prenesená",J104,0)</f>
        <v>0</v>
      </c>
      <c r="BH104" s="177">
        <f>IF(N104="zníž. prenesená",J104,0)</f>
        <v>0</v>
      </c>
      <c r="BI104" s="177">
        <f>IF(N104="nulová",J104,0)</f>
        <v>0</v>
      </c>
      <c r="BJ104" s="176" t="s">
        <v>87</v>
      </c>
      <c r="BK104" s="174"/>
      <c r="BL104" s="174"/>
      <c r="BM104" s="174"/>
    </row>
    <row r="105" s="2" customFormat="1" ht="18" customHeight="1">
      <c r="A105" s="37"/>
      <c r="B105" s="168"/>
      <c r="C105" s="169"/>
      <c r="D105" s="170" t="s">
        <v>262</v>
      </c>
      <c r="E105" s="171"/>
      <c r="F105" s="171"/>
      <c r="G105" s="169"/>
      <c r="H105" s="169"/>
      <c r="I105" s="169"/>
      <c r="J105" s="172">
        <v>0</v>
      </c>
      <c r="K105" s="169"/>
      <c r="L105" s="173"/>
      <c r="M105" s="174"/>
      <c r="N105" s="175" t="s">
        <v>41</v>
      </c>
      <c r="O105" s="174"/>
      <c r="P105" s="174"/>
      <c r="Q105" s="174"/>
      <c r="R105" s="174"/>
      <c r="S105" s="169"/>
      <c r="T105" s="169"/>
      <c r="U105" s="169"/>
      <c r="V105" s="169"/>
      <c r="W105" s="169"/>
      <c r="X105" s="169"/>
      <c r="Y105" s="169"/>
      <c r="Z105" s="169"/>
      <c r="AA105" s="169"/>
      <c r="AB105" s="169"/>
      <c r="AC105" s="169"/>
      <c r="AD105" s="169"/>
      <c r="AE105" s="169"/>
      <c r="AF105" s="174"/>
      <c r="AG105" s="174"/>
      <c r="AH105" s="174"/>
      <c r="AI105" s="174"/>
      <c r="AJ105" s="174"/>
      <c r="AK105" s="174"/>
      <c r="AL105" s="174"/>
      <c r="AM105" s="174"/>
      <c r="AN105" s="174"/>
      <c r="AO105" s="174"/>
      <c r="AP105" s="174"/>
      <c r="AQ105" s="174"/>
      <c r="AR105" s="174"/>
      <c r="AS105" s="174"/>
      <c r="AT105" s="174"/>
      <c r="AU105" s="174"/>
      <c r="AV105" s="174"/>
      <c r="AW105" s="174"/>
      <c r="AX105" s="174"/>
      <c r="AY105" s="176" t="s">
        <v>261</v>
      </c>
      <c r="AZ105" s="174"/>
      <c r="BA105" s="174"/>
      <c r="BB105" s="174"/>
      <c r="BC105" s="174"/>
      <c r="BD105" s="174"/>
      <c r="BE105" s="177">
        <f>IF(N105="základná",J105,0)</f>
        <v>0</v>
      </c>
      <c r="BF105" s="177">
        <f>IF(N105="znížená",J105,0)</f>
        <v>0</v>
      </c>
      <c r="BG105" s="177">
        <f>IF(N105="zákl. prenesená",J105,0)</f>
        <v>0</v>
      </c>
      <c r="BH105" s="177">
        <f>IF(N105="zníž. prenesená",J105,0)</f>
        <v>0</v>
      </c>
      <c r="BI105" s="177">
        <f>IF(N105="nulová",J105,0)</f>
        <v>0</v>
      </c>
      <c r="BJ105" s="176" t="s">
        <v>87</v>
      </c>
      <c r="BK105" s="174"/>
      <c r="BL105" s="174"/>
      <c r="BM105" s="174"/>
    </row>
    <row r="106" s="2" customFormat="1" ht="18" customHeight="1">
      <c r="A106" s="37"/>
      <c r="B106" s="168"/>
      <c r="C106" s="169"/>
      <c r="D106" s="170" t="s">
        <v>263</v>
      </c>
      <c r="E106" s="171"/>
      <c r="F106" s="171"/>
      <c r="G106" s="169"/>
      <c r="H106" s="169"/>
      <c r="I106" s="169"/>
      <c r="J106" s="172">
        <v>0</v>
      </c>
      <c r="K106" s="169"/>
      <c r="L106" s="173"/>
      <c r="M106" s="174"/>
      <c r="N106" s="175" t="s">
        <v>41</v>
      </c>
      <c r="O106" s="174"/>
      <c r="P106" s="174"/>
      <c r="Q106" s="174"/>
      <c r="R106" s="174"/>
      <c r="S106" s="169"/>
      <c r="T106" s="169"/>
      <c r="U106" s="169"/>
      <c r="V106" s="169"/>
      <c r="W106" s="169"/>
      <c r="X106" s="169"/>
      <c r="Y106" s="169"/>
      <c r="Z106" s="169"/>
      <c r="AA106" s="169"/>
      <c r="AB106" s="169"/>
      <c r="AC106" s="169"/>
      <c r="AD106" s="169"/>
      <c r="AE106" s="169"/>
      <c r="AF106" s="174"/>
      <c r="AG106" s="174"/>
      <c r="AH106" s="174"/>
      <c r="AI106" s="174"/>
      <c r="AJ106" s="174"/>
      <c r="AK106" s="174"/>
      <c r="AL106" s="174"/>
      <c r="AM106" s="174"/>
      <c r="AN106" s="174"/>
      <c r="AO106" s="174"/>
      <c r="AP106" s="174"/>
      <c r="AQ106" s="174"/>
      <c r="AR106" s="174"/>
      <c r="AS106" s="174"/>
      <c r="AT106" s="174"/>
      <c r="AU106" s="174"/>
      <c r="AV106" s="174"/>
      <c r="AW106" s="174"/>
      <c r="AX106" s="174"/>
      <c r="AY106" s="176" t="s">
        <v>261</v>
      </c>
      <c r="AZ106" s="174"/>
      <c r="BA106" s="174"/>
      <c r="BB106" s="174"/>
      <c r="BC106" s="174"/>
      <c r="BD106" s="174"/>
      <c r="BE106" s="177">
        <f>IF(N106="základná",J106,0)</f>
        <v>0</v>
      </c>
      <c r="BF106" s="177">
        <f>IF(N106="znížená",J106,0)</f>
        <v>0</v>
      </c>
      <c r="BG106" s="177">
        <f>IF(N106="zákl. prenesená",J106,0)</f>
        <v>0</v>
      </c>
      <c r="BH106" s="177">
        <f>IF(N106="zníž. prenesená",J106,0)</f>
        <v>0</v>
      </c>
      <c r="BI106" s="177">
        <f>IF(N106="nulová",J106,0)</f>
        <v>0</v>
      </c>
      <c r="BJ106" s="176" t="s">
        <v>87</v>
      </c>
      <c r="BK106" s="174"/>
      <c r="BL106" s="174"/>
      <c r="BM106" s="174"/>
    </row>
    <row r="107" s="2" customFormat="1" ht="18" customHeight="1">
      <c r="A107" s="37"/>
      <c r="B107" s="168"/>
      <c r="C107" s="169"/>
      <c r="D107" s="170" t="s">
        <v>264</v>
      </c>
      <c r="E107" s="171"/>
      <c r="F107" s="171"/>
      <c r="G107" s="169"/>
      <c r="H107" s="169"/>
      <c r="I107" s="169"/>
      <c r="J107" s="172">
        <v>0</v>
      </c>
      <c r="K107" s="169"/>
      <c r="L107" s="173"/>
      <c r="M107" s="174"/>
      <c r="N107" s="175" t="s">
        <v>41</v>
      </c>
      <c r="O107" s="174"/>
      <c r="P107" s="174"/>
      <c r="Q107" s="174"/>
      <c r="R107" s="174"/>
      <c r="S107" s="169"/>
      <c r="T107" s="169"/>
      <c r="U107" s="169"/>
      <c r="V107" s="169"/>
      <c r="W107" s="169"/>
      <c r="X107" s="169"/>
      <c r="Y107" s="169"/>
      <c r="Z107" s="169"/>
      <c r="AA107" s="169"/>
      <c r="AB107" s="169"/>
      <c r="AC107" s="169"/>
      <c r="AD107" s="169"/>
      <c r="AE107" s="169"/>
      <c r="AF107" s="174"/>
      <c r="AG107" s="174"/>
      <c r="AH107" s="174"/>
      <c r="AI107" s="174"/>
      <c r="AJ107" s="174"/>
      <c r="AK107" s="174"/>
      <c r="AL107" s="174"/>
      <c r="AM107" s="174"/>
      <c r="AN107" s="174"/>
      <c r="AO107" s="174"/>
      <c r="AP107" s="174"/>
      <c r="AQ107" s="174"/>
      <c r="AR107" s="174"/>
      <c r="AS107" s="174"/>
      <c r="AT107" s="174"/>
      <c r="AU107" s="174"/>
      <c r="AV107" s="174"/>
      <c r="AW107" s="174"/>
      <c r="AX107" s="174"/>
      <c r="AY107" s="176" t="s">
        <v>261</v>
      </c>
      <c r="AZ107" s="174"/>
      <c r="BA107" s="174"/>
      <c r="BB107" s="174"/>
      <c r="BC107" s="174"/>
      <c r="BD107" s="174"/>
      <c r="BE107" s="177">
        <f>IF(N107="základná",J107,0)</f>
        <v>0</v>
      </c>
      <c r="BF107" s="177">
        <f>IF(N107="znížená",J107,0)</f>
        <v>0</v>
      </c>
      <c r="BG107" s="177">
        <f>IF(N107="zákl. prenesená",J107,0)</f>
        <v>0</v>
      </c>
      <c r="BH107" s="177">
        <f>IF(N107="zníž. prenesená",J107,0)</f>
        <v>0</v>
      </c>
      <c r="BI107" s="177">
        <f>IF(N107="nulová",J107,0)</f>
        <v>0</v>
      </c>
      <c r="BJ107" s="176" t="s">
        <v>87</v>
      </c>
      <c r="BK107" s="174"/>
      <c r="BL107" s="174"/>
      <c r="BM107" s="174"/>
    </row>
    <row r="108" s="2" customFormat="1" ht="18" customHeight="1">
      <c r="A108" s="37"/>
      <c r="B108" s="168"/>
      <c r="C108" s="169"/>
      <c r="D108" s="170" t="s">
        <v>265</v>
      </c>
      <c r="E108" s="171"/>
      <c r="F108" s="171"/>
      <c r="G108" s="169"/>
      <c r="H108" s="169"/>
      <c r="I108" s="169"/>
      <c r="J108" s="172">
        <v>0</v>
      </c>
      <c r="K108" s="169"/>
      <c r="L108" s="173"/>
      <c r="M108" s="174"/>
      <c r="N108" s="175" t="s">
        <v>41</v>
      </c>
      <c r="O108" s="174"/>
      <c r="P108" s="174"/>
      <c r="Q108" s="174"/>
      <c r="R108" s="174"/>
      <c r="S108" s="169"/>
      <c r="T108" s="169"/>
      <c r="U108" s="169"/>
      <c r="V108" s="169"/>
      <c r="W108" s="169"/>
      <c r="X108" s="169"/>
      <c r="Y108" s="169"/>
      <c r="Z108" s="169"/>
      <c r="AA108" s="169"/>
      <c r="AB108" s="169"/>
      <c r="AC108" s="169"/>
      <c r="AD108" s="169"/>
      <c r="AE108" s="169"/>
      <c r="AF108" s="174"/>
      <c r="AG108" s="174"/>
      <c r="AH108" s="174"/>
      <c r="AI108" s="174"/>
      <c r="AJ108" s="174"/>
      <c r="AK108" s="174"/>
      <c r="AL108" s="174"/>
      <c r="AM108" s="174"/>
      <c r="AN108" s="174"/>
      <c r="AO108" s="174"/>
      <c r="AP108" s="174"/>
      <c r="AQ108" s="174"/>
      <c r="AR108" s="174"/>
      <c r="AS108" s="174"/>
      <c r="AT108" s="174"/>
      <c r="AU108" s="174"/>
      <c r="AV108" s="174"/>
      <c r="AW108" s="174"/>
      <c r="AX108" s="174"/>
      <c r="AY108" s="176" t="s">
        <v>261</v>
      </c>
      <c r="AZ108" s="174"/>
      <c r="BA108" s="174"/>
      <c r="BB108" s="174"/>
      <c r="BC108" s="174"/>
      <c r="BD108" s="174"/>
      <c r="BE108" s="177">
        <f>IF(N108="základná",J108,0)</f>
        <v>0</v>
      </c>
      <c r="BF108" s="177">
        <f>IF(N108="znížená",J108,0)</f>
        <v>0</v>
      </c>
      <c r="BG108" s="177">
        <f>IF(N108="zákl. prenesená",J108,0)</f>
        <v>0</v>
      </c>
      <c r="BH108" s="177">
        <f>IF(N108="zníž. prenesená",J108,0)</f>
        <v>0</v>
      </c>
      <c r="BI108" s="177">
        <f>IF(N108="nulová",J108,0)</f>
        <v>0</v>
      </c>
      <c r="BJ108" s="176" t="s">
        <v>87</v>
      </c>
      <c r="BK108" s="174"/>
      <c r="BL108" s="174"/>
      <c r="BM108" s="174"/>
    </row>
    <row r="109" s="2" customFormat="1" ht="18" customHeight="1">
      <c r="A109" s="37"/>
      <c r="B109" s="168"/>
      <c r="C109" s="169"/>
      <c r="D109" s="171" t="s">
        <v>266</v>
      </c>
      <c r="E109" s="169"/>
      <c r="F109" s="169"/>
      <c r="G109" s="169"/>
      <c r="H109" s="169"/>
      <c r="I109" s="169"/>
      <c r="J109" s="172">
        <f>ROUND(J32*T109,2)</f>
        <v>0</v>
      </c>
      <c r="K109" s="169"/>
      <c r="L109" s="173"/>
      <c r="M109" s="174"/>
      <c r="N109" s="175" t="s">
        <v>41</v>
      </c>
      <c r="O109" s="174"/>
      <c r="P109" s="174"/>
      <c r="Q109" s="174"/>
      <c r="R109" s="174"/>
      <c r="S109" s="169"/>
      <c r="T109" s="169"/>
      <c r="U109" s="169"/>
      <c r="V109" s="169"/>
      <c r="W109" s="169"/>
      <c r="X109" s="169"/>
      <c r="Y109" s="169"/>
      <c r="Z109" s="169"/>
      <c r="AA109" s="169"/>
      <c r="AB109" s="169"/>
      <c r="AC109" s="169"/>
      <c r="AD109" s="169"/>
      <c r="AE109" s="169"/>
      <c r="AF109" s="174"/>
      <c r="AG109" s="174"/>
      <c r="AH109" s="174"/>
      <c r="AI109" s="174"/>
      <c r="AJ109" s="174"/>
      <c r="AK109" s="174"/>
      <c r="AL109" s="174"/>
      <c r="AM109" s="174"/>
      <c r="AN109" s="174"/>
      <c r="AO109" s="174"/>
      <c r="AP109" s="174"/>
      <c r="AQ109" s="174"/>
      <c r="AR109" s="174"/>
      <c r="AS109" s="174"/>
      <c r="AT109" s="174"/>
      <c r="AU109" s="174"/>
      <c r="AV109" s="174"/>
      <c r="AW109" s="174"/>
      <c r="AX109" s="174"/>
      <c r="AY109" s="176" t="s">
        <v>267</v>
      </c>
      <c r="AZ109" s="174"/>
      <c r="BA109" s="174"/>
      <c r="BB109" s="174"/>
      <c r="BC109" s="174"/>
      <c r="BD109" s="174"/>
      <c r="BE109" s="177">
        <f>IF(N109="základná",J109,0)</f>
        <v>0</v>
      </c>
      <c r="BF109" s="177">
        <f>IF(N109="znížená",J109,0)</f>
        <v>0</v>
      </c>
      <c r="BG109" s="177">
        <f>IF(N109="zákl. prenesená",J109,0)</f>
        <v>0</v>
      </c>
      <c r="BH109" s="177">
        <f>IF(N109="zníž. prenesená",J109,0)</f>
        <v>0</v>
      </c>
      <c r="BI109" s="177">
        <f>IF(N109="nulová",J109,0)</f>
        <v>0</v>
      </c>
      <c r="BJ109" s="176" t="s">
        <v>87</v>
      </c>
      <c r="BK109" s="174"/>
      <c r="BL109" s="174"/>
      <c r="BM109" s="174"/>
    </row>
    <row r="110" s="2" customFormat="1">
      <c r="A110" s="37"/>
      <c r="B110" s="38"/>
      <c r="C110" s="37"/>
      <c r="D110" s="37"/>
      <c r="E110" s="37"/>
      <c r="F110" s="37"/>
      <c r="G110" s="37"/>
      <c r="H110" s="37"/>
      <c r="I110" s="37"/>
      <c r="J110" s="37"/>
      <c r="K110" s="37"/>
      <c r="L110" s="59"/>
      <c r="S110" s="37"/>
      <c r="T110" s="37"/>
      <c r="U110" s="37"/>
      <c r="V110" s="37"/>
      <c r="W110" s="37"/>
      <c r="X110" s="37"/>
      <c r="Y110" s="37"/>
      <c r="Z110" s="37"/>
      <c r="AA110" s="37"/>
      <c r="AB110" s="37"/>
      <c r="AC110" s="37"/>
      <c r="AD110" s="37"/>
      <c r="AE110" s="37"/>
    </row>
    <row r="111" s="2" customFormat="1" ht="29.28" customHeight="1">
      <c r="A111" s="37"/>
      <c r="B111" s="38"/>
      <c r="C111" s="178" t="s">
        <v>268</v>
      </c>
      <c r="D111" s="147"/>
      <c r="E111" s="147"/>
      <c r="F111" s="147"/>
      <c r="G111" s="147"/>
      <c r="H111" s="147"/>
      <c r="I111" s="147"/>
      <c r="J111" s="179">
        <f>ROUND(J98+J103,2)</f>
        <v>0</v>
      </c>
      <c r="K111" s="147"/>
      <c r="L111" s="59"/>
      <c r="S111" s="37"/>
      <c r="T111" s="37"/>
      <c r="U111" s="37"/>
      <c r="V111" s="37"/>
      <c r="W111" s="37"/>
      <c r="X111" s="37"/>
      <c r="Y111" s="37"/>
      <c r="Z111" s="37"/>
      <c r="AA111" s="37"/>
      <c r="AB111" s="37"/>
      <c r="AC111" s="37"/>
      <c r="AD111" s="37"/>
      <c r="AE111" s="37"/>
    </row>
    <row r="112" s="2" customFormat="1" ht="6.96" customHeight="1">
      <c r="A112" s="37"/>
      <c r="B112" s="64"/>
      <c r="C112" s="65"/>
      <c r="D112" s="65"/>
      <c r="E112" s="65"/>
      <c r="F112" s="65"/>
      <c r="G112" s="65"/>
      <c r="H112" s="65"/>
      <c r="I112" s="65"/>
      <c r="J112" s="65"/>
      <c r="K112" s="65"/>
      <c r="L112" s="59"/>
      <c r="S112" s="37"/>
      <c r="T112" s="37"/>
      <c r="U112" s="37"/>
      <c r="V112" s="37"/>
      <c r="W112" s="37"/>
      <c r="X112" s="37"/>
      <c r="Y112" s="37"/>
      <c r="Z112" s="37"/>
      <c r="AA112" s="37"/>
      <c r="AB112" s="37"/>
      <c r="AC112" s="37"/>
      <c r="AD112" s="37"/>
      <c r="AE112" s="37"/>
    </row>
    <row r="116" s="2" customFormat="1" ht="6.96" customHeight="1">
      <c r="A116" s="37"/>
      <c r="B116" s="66"/>
      <c r="C116" s="67"/>
      <c r="D116" s="67"/>
      <c r="E116" s="67"/>
      <c r="F116" s="67"/>
      <c r="G116" s="67"/>
      <c r="H116" s="67"/>
      <c r="I116" s="67"/>
      <c r="J116" s="67"/>
      <c r="K116" s="67"/>
      <c r="L116" s="59"/>
      <c r="S116" s="37"/>
      <c r="T116" s="37"/>
      <c r="U116" s="37"/>
      <c r="V116" s="37"/>
      <c r="W116" s="37"/>
      <c r="X116" s="37"/>
      <c r="Y116" s="37"/>
      <c r="Z116" s="37"/>
      <c r="AA116" s="37"/>
      <c r="AB116" s="37"/>
      <c r="AC116" s="37"/>
      <c r="AD116" s="37"/>
      <c r="AE116" s="37"/>
    </row>
    <row r="117" s="2" customFormat="1" ht="24.96" customHeight="1">
      <c r="A117" s="37"/>
      <c r="B117" s="38"/>
      <c r="C117" s="22" t="s">
        <v>269</v>
      </c>
      <c r="D117" s="37"/>
      <c r="E117" s="37"/>
      <c r="F117" s="37"/>
      <c r="G117" s="37"/>
      <c r="H117" s="37"/>
      <c r="I117" s="37"/>
      <c r="J117" s="37"/>
      <c r="K117" s="37"/>
      <c r="L117" s="59"/>
      <c r="S117" s="37"/>
      <c r="T117" s="37"/>
      <c r="U117" s="37"/>
      <c r="V117" s="37"/>
      <c r="W117" s="37"/>
      <c r="X117" s="37"/>
      <c r="Y117" s="37"/>
      <c r="Z117" s="37"/>
      <c r="AA117" s="37"/>
      <c r="AB117" s="37"/>
      <c r="AC117" s="37"/>
      <c r="AD117" s="37"/>
      <c r="AE117" s="37"/>
    </row>
    <row r="118" s="2" customFormat="1" ht="6.96" customHeight="1">
      <c r="A118" s="37"/>
      <c r="B118" s="38"/>
      <c r="C118" s="37"/>
      <c r="D118" s="37"/>
      <c r="E118" s="37"/>
      <c r="F118" s="37"/>
      <c r="G118" s="37"/>
      <c r="H118" s="37"/>
      <c r="I118" s="37"/>
      <c r="J118" s="37"/>
      <c r="K118" s="37"/>
      <c r="L118" s="59"/>
      <c r="S118" s="37"/>
      <c r="T118" s="37"/>
      <c r="U118" s="37"/>
      <c r="V118" s="37"/>
      <c r="W118" s="37"/>
      <c r="X118" s="37"/>
      <c r="Y118" s="37"/>
      <c r="Z118" s="37"/>
      <c r="AA118" s="37"/>
      <c r="AB118" s="37"/>
      <c r="AC118" s="37"/>
      <c r="AD118" s="37"/>
      <c r="AE118" s="37"/>
    </row>
    <row r="119" s="2" customFormat="1" ht="12" customHeight="1">
      <c r="A119" s="37"/>
      <c r="B119" s="38"/>
      <c r="C119" s="31" t="s">
        <v>15</v>
      </c>
      <c r="D119" s="37"/>
      <c r="E119" s="37"/>
      <c r="F119" s="37"/>
      <c r="G119" s="37"/>
      <c r="H119" s="37"/>
      <c r="I119" s="37"/>
      <c r="J119" s="37"/>
      <c r="K119" s="37"/>
      <c r="L119" s="59"/>
      <c r="S119" s="37"/>
      <c r="T119" s="37"/>
      <c r="U119" s="37"/>
      <c r="V119" s="37"/>
      <c r="W119" s="37"/>
      <c r="X119" s="37"/>
      <c r="Y119" s="37"/>
      <c r="Z119" s="37"/>
      <c r="AA119" s="37"/>
      <c r="AB119" s="37"/>
      <c r="AC119" s="37"/>
      <c r="AD119" s="37"/>
      <c r="AE119" s="37"/>
    </row>
    <row r="120" s="2" customFormat="1" ht="26.25" customHeight="1">
      <c r="A120" s="37"/>
      <c r="B120" s="38"/>
      <c r="C120" s="37"/>
      <c r="D120" s="37"/>
      <c r="E120" s="134" t="str">
        <f>E7</f>
        <v>Komplexná rekonštrukcia a realizácia nadstavby budovy študenského domova4,Tr. SNP53,Banská Bystrica</v>
      </c>
      <c r="F120" s="31"/>
      <c r="G120" s="31"/>
      <c r="H120" s="31"/>
      <c r="I120" s="37"/>
      <c r="J120" s="37"/>
      <c r="K120" s="37"/>
      <c r="L120" s="59"/>
      <c r="S120" s="37"/>
      <c r="T120" s="37"/>
      <c r="U120" s="37"/>
      <c r="V120" s="37"/>
      <c r="W120" s="37"/>
      <c r="X120" s="37"/>
      <c r="Y120" s="37"/>
      <c r="Z120" s="37"/>
      <c r="AA120" s="37"/>
      <c r="AB120" s="37"/>
      <c r="AC120" s="37"/>
      <c r="AD120" s="37"/>
      <c r="AE120" s="37"/>
    </row>
    <row r="121" s="1" customFormat="1" ht="12" customHeight="1">
      <c r="B121" s="21"/>
      <c r="C121" s="31" t="s">
        <v>222</v>
      </c>
      <c r="L121" s="21"/>
    </row>
    <row r="122" s="2" customFormat="1" ht="16.5" customHeight="1">
      <c r="A122" s="37"/>
      <c r="B122" s="38"/>
      <c r="C122" s="37"/>
      <c r="D122" s="37"/>
      <c r="E122" s="134" t="s">
        <v>6734</v>
      </c>
      <c r="F122" s="37"/>
      <c r="G122" s="37"/>
      <c r="H122" s="37"/>
      <c r="I122" s="37"/>
      <c r="J122" s="37"/>
      <c r="K122" s="37"/>
      <c r="L122" s="59"/>
      <c r="S122" s="37"/>
      <c r="T122" s="37"/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  <c r="AE122" s="37"/>
    </row>
    <row r="123" s="2" customFormat="1" ht="12" customHeight="1">
      <c r="A123" s="37"/>
      <c r="B123" s="38"/>
      <c r="C123" s="31" t="s">
        <v>224</v>
      </c>
      <c r="D123" s="37"/>
      <c r="E123" s="37"/>
      <c r="F123" s="37"/>
      <c r="G123" s="37"/>
      <c r="H123" s="37"/>
      <c r="I123" s="37"/>
      <c r="J123" s="37"/>
      <c r="K123" s="37"/>
      <c r="L123" s="59"/>
      <c r="S123" s="37"/>
      <c r="T123" s="37"/>
      <c r="U123" s="37"/>
      <c r="V123" s="37"/>
      <c r="W123" s="37"/>
      <c r="X123" s="37"/>
      <c r="Y123" s="37"/>
      <c r="Z123" s="37"/>
      <c r="AA123" s="37"/>
      <c r="AB123" s="37"/>
      <c r="AC123" s="37"/>
      <c r="AD123" s="37"/>
      <c r="AE123" s="37"/>
    </row>
    <row r="124" s="2" customFormat="1" ht="16.5" customHeight="1">
      <c r="A124" s="37"/>
      <c r="B124" s="38"/>
      <c r="C124" s="37"/>
      <c r="D124" s="37"/>
      <c r="E124" s="71" t="str">
        <f>E11</f>
        <v>PS 01-2 - Osobný výťah-2.etapa</v>
      </c>
      <c r="F124" s="37"/>
      <c r="G124" s="37"/>
      <c r="H124" s="37"/>
      <c r="I124" s="37"/>
      <c r="J124" s="37"/>
      <c r="K124" s="37"/>
      <c r="L124" s="59"/>
      <c r="S124" s="37"/>
      <c r="T124" s="37"/>
      <c r="U124" s="37"/>
      <c r="V124" s="37"/>
      <c r="W124" s="37"/>
      <c r="X124" s="37"/>
      <c r="Y124" s="37"/>
      <c r="Z124" s="37"/>
      <c r="AA124" s="37"/>
      <c r="AB124" s="37"/>
      <c r="AC124" s="37"/>
      <c r="AD124" s="37"/>
      <c r="AE124" s="37"/>
    </row>
    <row r="125" s="2" customFormat="1" ht="6.96" customHeight="1">
      <c r="A125" s="37"/>
      <c r="B125" s="38"/>
      <c r="C125" s="37"/>
      <c r="D125" s="37"/>
      <c r="E125" s="37"/>
      <c r="F125" s="37"/>
      <c r="G125" s="37"/>
      <c r="H125" s="37"/>
      <c r="I125" s="37"/>
      <c r="J125" s="37"/>
      <c r="K125" s="37"/>
      <c r="L125" s="59"/>
      <c r="S125" s="37"/>
      <c r="T125" s="37"/>
      <c r="U125" s="37"/>
      <c r="V125" s="37"/>
      <c r="W125" s="37"/>
      <c r="X125" s="37"/>
      <c r="Y125" s="37"/>
      <c r="Z125" s="37"/>
      <c r="AA125" s="37"/>
      <c r="AB125" s="37"/>
      <c r="AC125" s="37"/>
      <c r="AD125" s="37"/>
      <c r="AE125" s="37"/>
    </row>
    <row r="126" s="2" customFormat="1" ht="12" customHeight="1">
      <c r="A126" s="37"/>
      <c r="B126" s="38"/>
      <c r="C126" s="31" t="s">
        <v>19</v>
      </c>
      <c r="D126" s="37"/>
      <c r="E126" s="37"/>
      <c r="F126" s="26" t="str">
        <f>F14</f>
        <v>Tr. SNP53,Banská Bystrica,parc.č.1042/1</v>
      </c>
      <c r="G126" s="37"/>
      <c r="H126" s="37"/>
      <c r="I126" s="31" t="s">
        <v>21</v>
      </c>
      <c r="J126" s="73" t="str">
        <f>IF(J14="","",J14)</f>
        <v>10. 9. 2024</v>
      </c>
      <c r="K126" s="37"/>
      <c r="L126" s="59"/>
      <c r="S126" s="37"/>
      <c r="T126" s="37"/>
      <c r="U126" s="37"/>
      <c r="V126" s="37"/>
      <c r="W126" s="37"/>
      <c r="X126" s="37"/>
      <c r="Y126" s="37"/>
      <c r="Z126" s="37"/>
      <c r="AA126" s="37"/>
      <c r="AB126" s="37"/>
      <c r="AC126" s="37"/>
      <c r="AD126" s="37"/>
      <c r="AE126" s="37"/>
    </row>
    <row r="127" s="2" customFormat="1" ht="6.96" customHeight="1">
      <c r="A127" s="37"/>
      <c r="B127" s="38"/>
      <c r="C127" s="37"/>
      <c r="D127" s="37"/>
      <c r="E127" s="37"/>
      <c r="F127" s="37"/>
      <c r="G127" s="37"/>
      <c r="H127" s="37"/>
      <c r="I127" s="37"/>
      <c r="J127" s="37"/>
      <c r="K127" s="37"/>
      <c r="L127" s="59"/>
      <c r="S127" s="37"/>
      <c r="T127" s="37"/>
      <c r="U127" s="37"/>
      <c r="V127" s="37"/>
      <c r="W127" s="37"/>
      <c r="X127" s="37"/>
      <c r="Y127" s="37"/>
      <c r="Z127" s="37"/>
      <c r="AA127" s="37"/>
      <c r="AB127" s="37"/>
      <c r="AC127" s="37"/>
      <c r="AD127" s="37"/>
      <c r="AE127" s="37"/>
    </row>
    <row r="128" s="2" customFormat="1" ht="15.15" customHeight="1">
      <c r="A128" s="37"/>
      <c r="B128" s="38"/>
      <c r="C128" s="31" t="s">
        <v>23</v>
      </c>
      <c r="D128" s="37"/>
      <c r="E128" s="37"/>
      <c r="F128" s="26" t="str">
        <f>E17</f>
        <v>Univerzita Mateja Bela v Banskej Bystrici</v>
      </c>
      <c r="G128" s="37"/>
      <c r="H128" s="37"/>
      <c r="I128" s="31" t="s">
        <v>29</v>
      </c>
      <c r="J128" s="35" t="str">
        <f>E23</f>
        <v>Insvet s.r.o.,Koeice</v>
      </c>
      <c r="K128" s="37"/>
      <c r="L128" s="59"/>
      <c r="S128" s="37"/>
      <c r="T128" s="37"/>
      <c r="U128" s="37"/>
      <c r="V128" s="37"/>
      <c r="W128" s="37"/>
      <c r="X128" s="37"/>
      <c r="Y128" s="37"/>
      <c r="Z128" s="37"/>
      <c r="AA128" s="37"/>
      <c r="AB128" s="37"/>
      <c r="AC128" s="37"/>
      <c r="AD128" s="37"/>
      <c r="AE128" s="37"/>
    </row>
    <row r="129" s="2" customFormat="1" ht="15.15" customHeight="1">
      <c r="A129" s="37"/>
      <c r="B129" s="38"/>
      <c r="C129" s="31" t="s">
        <v>27</v>
      </c>
      <c r="D129" s="37"/>
      <c r="E129" s="37"/>
      <c r="F129" s="26" t="str">
        <f>IF(E20="","",E20)</f>
        <v>Vyplň údaj</v>
      </c>
      <c r="G129" s="37"/>
      <c r="H129" s="37"/>
      <c r="I129" s="31" t="s">
        <v>32</v>
      </c>
      <c r="J129" s="35" t="str">
        <f>E26</f>
        <v xml:space="preserve"> </v>
      </c>
      <c r="K129" s="37"/>
      <c r="L129" s="59"/>
      <c r="S129" s="37"/>
      <c r="T129" s="37"/>
      <c r="U129" s="37"/>
      <c r="V129" s="37"/>
      <c r="W129" s="37"/>
      <c r="X129" s="37"/>
      <c r="Y129" s="37"/>
      <c r="Z129" s="37"/>
      <c r="AA129" s="37"/>
      <c r="AB129" s="37"/>
      <c r="AC129" s="37"/>
      <c r="AD129" s="37"/>
      <c r="AE129" s="37"/>
    </row>
    <row r="130" s="2" customFormat="1" ht="10.32" customHeight="1">
      <c r="A130" s="37"/>
      <c r="B130" s="38"/>
      <c r="C130" s="37"/>
      <c r="D130" s="37"/>
      <c r="E130" s="37"/>
      <c r="F130" s="37"/>
      <c r="G130" s="37"/>
      <c r="H130" s="37"/>
      <c r="I130" s="37"/>
      <c r="J130" s="37"/>
      <c r="K130" s="37"/>
      <c r="L130" s="59"/>
      <c r="S130" s="37"/>
      <c r="T130" s="37"/>
      <c r="U130" s="37"/>
      <c r="V130" s="37"/>
      <c r="W130" s="37"/>
      <c r="X130" s="37"/>
      <c r="Y130" s="37"/>
      <c r="Z130" s="37"/>
      <c r="AA130" s="37"/>
      <c r="AB130" s="37"/>
      <c r="AC130" s="37"/>
      <c r="AD130" s="37"/>
      <c r="AE130" s="37"/>
    </row>
    <row r="131" s="11" customFormat="1" ht="29.28" customHeight="1">
      <c r="A131" s="180"/>
      <c r="B131" s="181"/>
      <c r="C131" s="182" t="s">
        <v>270</v>
      </c>
      <c r="D131" s="183" t="s">
        <v>60</v>
      </c>
      <c r="E131" s="183" t="s">
        <v>56</v>
      </c>
      <c r="F131" s="183" t="s">
        <v>57</v>
      </c>
      <c r="G131" s="183" t="s">
        <v>271</v>
      </c>
      <c r="H131" s="183" t="s">
        <v>272</v>
      </c>
      <c r="I131" s="183" t="s">
        <v>273</v>
      </c>
      <c r="J131" s="184" t="s">
        <v>232</v>
      </c>
      <c r="K131" s="185" t="s">
        <v>274</v>
      </c>
      <c r="L131" s="186"/>
      <c r="M131" s="90" t="s">
        <v>1</v>
      </c>
      <c r="N131" s="91" t="s">
        <v>39</v>
      </c>
      <c r="O131" s="91" t="s">
        <v>275</v>
      </c>
      <c r="P131" s="91" t="s">
        <v>276</v>
      </c>
      <c r="Q131" s="91" t="s">
        <v>277</v>
      </c>
      <c r="R131" s="91" t="s">
        <v>278</v>
      </c>
      <c r="S131" s="91" t="s">
        <v>279</v>
      </c>
      <c r="T131" s="92" t="s">
        <v>280</v>
      </c>
      <c r="U131" s="180"/>
      <c r="V131" s="180"/>
      <c r="W131" s="180"/>
      <c r="X131" s="180"/>
      <c r="Y131" s="180"/>
      <c r="Z131" s="180"/>
      <c r="AA131" s="180"/>
      <c r="AB131" s="180"/>
      <c r="AC131" s="180"/>
      <c r="AD131" s="180"/>
      <c r="AE131" s="180"/>
    </row>
    <row r="132" s="2" customFormat="1" ht="22.8" customHeight="1">
      <c r="A132" s="37"/>
      <c r="B132" s="38"/>
      <c r="C132" s="97" t="s">
        <v>228</v>
      </c>
      <c r="D132" s="37"/>
      <c r="E132" s="37"/>
      <c r="F132" s="37"/>
      <c r="G132" s="37"/>
      <c r="H132" s="37"/>
      <c r="I132" s="37"/>
      <c r="J132" s="187">
        <f>BK132</f>
        <v>0</v>
      </c>
      <c r="K132" s="37"/>
      <c r="L132" s="38"/>
      <c r="M132" s="93"/>
      <c r="N132" s="77"/>
      <c r="O132" s="94"/>
      <c r="P132" s="188">
        <f>P133</f>
        <v>0</v>
      </c>
      <c r="Q132" s="94"/>
      <c r="R132" s="188">
        <f>R133</f>
        <v>0</v>
      </c>
      <c r="S132" s="94"/>
      <c r="T132" s="189">
        <f>T133</f>
        <v>0</v>
      </c>
      <c r="U132" s="37"/>
      <c r="V132" s="37"/>
      <c r="W132" s="37"/>
      <c r="X132" s="37"/>
      <c r="Y132" s="37"/>
      <c r="Z132" s="37"/>
      <c r="AA132" s="37"/>
      <c r="AB132" s="37"/>
      <c r="AC132" s="37"/>
      <c r="AD132" s="37"/>
      <c r="AE132" s="37"/>
      <c r="AT132" s="18" t="s">
        <v>74</v>
      </c>
      <c r="AU132" s="18" t="s">
        <v>234</v>
      </c>
      <c r="BK132" s="190">
        <f>BK133</f>
        <v>0</v>
      </c>
    </row>
    <row r="133" s="12" customFormat="1" ht="25.92" customHeight="1">
      <c r="A133" s="12"/>
      <c r="B133" s="191"/>
      <c r="C133" s="12"/>
      <c r="D133" s="192" t="s">
        <v>74</v>
      </c>
      <c r="E133" s="193" t="s">
        <v>582</v>
      </c>
      <c r="F133" s="193" t="s">
        <v>2075</v>
      </c>
      <c r="G133" s="12"/>
      <c r="H133" s="12"/>
      <c r="I133" s="194"/>
      <c r="J133" s="195">
        <f>BK133</f>
        <v>0</v>
      </c>
      <c r="K133" s="12"/>
      <c r="L133" s="191"/>
      <c r="M133" s="196"/>
      <c r="N133" s="197"/>
      <c r="O133" s="197"/>
      <c r="P133" s="198">
        <f>P134</f>
        <v>0</v>
      </c>
      <c r="Q133" s="197"/>
      <c r="R133" s="198">
        <f>R134</f>
        <v>0</v>
      </c>
      <c r="S133" s="197"/>
      <c r="T133" s="199">
        <f>T134</f>
        <v>0</v>
      </c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R133" s="192" t="s">
        <v>92</v>
      </c>
      <c r="AT133" s="200" t="s">
        <v>74</v>
      </c>
      <c r="AU133" s="200" t="s">
        <v>75</v>
      </c>
      <c r="AY133" s="192" t="s">
        <v>283</v>
      </c>
      <c r="BK133" s="201">
        <f>BK134</f>
        <v>0</v>
      </c>
    </row>
    <row r="134" s="12" customFormat="1" ht="22.8" customHeight="1">
      <c r="A134" s="12"/>
      <c r="B134" s="191"/>
      <c r="C134" s="12"/>
      <c r="D134" s="192" t="s">
        <v>74</v>
      </c>
      <c r="E134" s="202" t="s">
        <v>6737</v>
      </c>
      <c r="F134" s="202" t="s">
        <v>6738</v>
      </c>
      <c r="G134" s="12"/>
      <c r="H134" s="12"/>
      <c r="I134" s="194"/>
      <c r="J134" s="203">
        <f>BK134</f>
        <v>0</v>
      </c>
      <c r="K134" s="12"/>
      <c r="L134" s="191"/>
      <c r="M134" s="196"/>
      <c r="N134" s="197"/>
      <c r="O134" s="197"/>
      <c r="P134" s="198">
        <f>SUM(P135:P137)</f>
        <v>0</v>
      </c>
      <c r="Q134" s="197"/>
      <c r="R134" s="198">
        <f>SUM(R135:R137)</f>
        <v>0</v>
      </c>
      <c r="S134" s="197"/>
      <c r="T134" s="199">
        <f>SUM(T135:T137)</f>
        <v>0</v>
      </c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R134" s="192" t="s">
        <v>92</v>
      </c>
      <c r="AT134" s="200" t="s">
        <v>74</v>
      </c>
      <c r="AU134" s="200" t="s">
        <v>82</v>
      </c>
      <c r="AY134" s="192" t="s">
        <v>283</v>
      </c>
      <c r="BK134" s="201">
        <f>SUM(BK135:BK137)</f>
        <v>0</v>
      </c>
    </row>
    <row r="135" s="2" customFormat="1" ht="16.5" customHeight="1">
      <c r="A135" s="37"/>
      <c r="B135" s="168"/>
      <c r="C135" s="204" t="s">
        <v>82</v>
      </c>
      <c r="D135" s="204" t="s">
        <v>285</v>
      </c>
      <c r="E135" s="205" t="s">
        <v>6739</v>
      </c>
      <c r="F135" s="206" t="s">
        <v>6740</v>
      </c>
      <c r="G135" s="207" t="s">
        <v>373</v>
      </c>
      <c r="H135" s="208">
        <v>1</v>
      </c>
      <c r="I135" s="209"/>
      <c r="J135" s="210">
        <f>ROUND(I135*H135,2)</f>
        <v>0</v>
      </c>
      <c r="K135" s="211"/>
      <c r="L135" s="38"/>
      <c r="M135" s="212" t="s">
        <v>1</v>
      </c>
      <c r="N135" s="213" t="s">
        <v>41</v>
      </c>
      <c r="O135" s="81"/>
      <c r="P135" s="214">
        <f>O135*H135</f>
        <v>0</v>
      </c>
      <c r="Q135" s="214">
        <v>0</v>
      </c>
      <c r="R135" s="214">
        <f>Q135*H135</f>
        <v>0</v>
      </c>
      <c r="S135" s="214">
        <v>0</v>
      </c>
      <c r="T135" s="215">
        <f>S135*H135</f>
        <v>0</v>
      </c>
      <c r="U135" s="37"/>
      <c r="V135" s="37"/>
      <c r="W135" s="37"/>
      <c r="X135" s="37"/>
      <c r="Y135" s="37"/>
      <c r="Z135" s="37"/>
      <c r="AA135" s="37"/>
      <c r="AB135" s="37"/>
      <c r="AC135" s="37"/>
      <c r="AD135" s="37"/>
      <c r="AE135" s="37"/>
      <c r="AR135" s="216" t="s">
        <v>656</v>
      </c>
      <c r="AT135" s="216" t="s">
        <v>285</v>
      </c>
      <c r="AU135" s="216" t="s">
        <v>87</v>
      </c>
      <c r="AY135" s="18" t="s">
        <v>283</v>
      </c>
      <c r="BE135" s="217">
        <f>IF(N135="základná",J135,0)</f>
        <v>0</v>
      </c>
      <c r="BF135" s="217">
        <f>IF(N135="znížená",J135,0)</f>
        <v>0</v>
      </c>
      <c r="BG135" s="217">
        <f>IF(N135="zákl. prenesená",J135,0)</f>
        <v>0</v>
      </c>
      <c r="BH135" s="217">
        <f>IF(N135="zníž. prenesená",J135,0)</f>
        <v>0</v>
      </c>
      <c r="BI135" s="217">
        <f>IF(N135="nulová",J135,0)</f>
        <v>0</v>
      </c>
      <c r="BJ135" s="18" t="s">
        <v>87</v>
      </c>
      <c r="BK135" s="217">
        <f>ROUND(I135*H135,2)</f>
        <v>0</v>
      </c>
      <c r="BL135" s="18" t="s">
        <v>656</v>
      </c>
      <c r="BM135" s="216" t="s">
        <v>6741</v>
      </c>
    </row>
    <row r="136" s="2" customFormat="1" ht="16.5" customHeight="1">
      <c r="A136" s="37"/>
      <c r="B136" s="168"/>
      <c r="C136" s="204" t="s">
        <v>87</v>
      </c>
      <c r="D136" s="204" t="s">
        <v>285</v>
      </c>
      <c r="E136" s="205" t="s">
        <v>2096</v>
      </c>
      <c r="F136" s="206" t="s">
        <v>2097</v>
      </c>
      <c r="G136" s="207" t="s">
        <v>979</v>
      </c>
      <c r="H136" s="255"/>
      <c r="I136" s="209"/>
      <c r="J136" s="210">
        <f>ROUND(I136*H136,2)</f>
        <v>0</v>
      </c>
      <c r="K136" s="211"/>
      <c r="L136" s="38"/>
      <c r="M136" s="212" t="s">
        <v>1</v>
      </c>
      <c r="N136" s="213" t="s">
        <v>41</v>
      </c>
      <c r="O136" s="81"/>
      <c r="P136" s="214">
        <f>O136*H136</f>
        <v>0</v>
      </c>
      <c r="Q136" s="214">
        <v>0</v>
      </c>
      <c r="R136" s="214">
        <f>Q136*H136</f>
        <v>0</v>
      </c>
      <c r="S136" s="214">
        <v>0</v>
      </c>
      <c r="T136" s="215">
        <f>S136*H136</f>
        <v>0</v>
      </c>
      <c r="U136" s="37"/>
      <c r="V136" s="37"/>
      <c r="W136" s="37"/>
      <c r="X136" s="37"/>
      <c r="Y136" s="37"/>
      <c r="Z136" s="37"/>
      <c r="AA136" s="37"/>
      <c r="AB136" s="37"/>
      <c r="AC136" s="37"/>
      <c r="AD136" s="37"/>
      <c r="AE136" s="37"/>
      <c r="AR136" s="216" t="s">
        <v>656</v>
      </c>
      <c r="AT136" s="216" t="s">
        <v>285</v>
      </c>
      <c r="AU136" s="216" t="s">
        <v>87</v>
      </c>
      <c r="AY136" s="18" t="s">
        <v>283</v>
      </c>
      <c r="BE136" s="217">
        <f>IF(N136="základná",J136,0)</f>
        <v>0</v>
      </c>
      <c r="BF136" s="217">
        <f>IF(N136="znížená",J136,0)</f>
        <v>0</v>
      </c>
      <c r="BG136" s="217">
        <f>IF(N136="zákl. prenesená",J136,0)</f>
        <v>0</v>
      </c>
      <c r="BH136" s="217">
        <f>IF(N136="zníž. prenesená",J136,0)</f>
        <v>0</v>
      </c>
      <c r="BI136" s="217">
        <f>IF(N136="nulová",J136,0)</f>
        <v>0</v>
      </c>
      <c r="BJ136" s="18" t="s">
        <v>87</v>
      </c>
      <c r="BK136" s="217">
        <f>ROUND(I136*H136,2)</f>
        <v>0</v>
      </c>
      <c r="BL136" s="18" t="s">
        <v>656</v>
      </c>
      <c r="BM136" s="216" t="s">
        <v>6742</v>
      </c>
    </row>
    <row r="137" s="2" customFormat="1" ht="16.5" customHeight="1">
      <c r="A137" s="37"/>
      <c r="B137" s="168"/>
      <c r="C137" s="204" t="s">
        <v>92</v>
      </c>
      <c r="D137" s="204" t="s">
        <v>285</v>
      </c>
      <c r="E137" s="205" t="s">
        <v>2102</v>
      </c>
      <c r="F137" s="206" t="s">
        <v>2103</v>
      </c>
      <c r="G137" s="207" t="s">
        <v>979</v>
      </c>
      <c r="H137" s="255"/>
      <c r="I137" s="209"/>
      <c r="J137" s="210">
        <f>ROUND(I137*H137,2)</f>
        <v>0</v>
      </c>
      <c r="K137" s="211"/>
      <c r="L137" s="38"/>
      <c r="M137" s="256" t="s">
        <v>1</v>
      </c>
      <c r="N137" s="257" t="s">
        <v>41</v>
      </c>
      <c r="O137" s="258"/>
      <c r="P137" s="259">
        <f>O137*H137</f>
        <v>0</v>
      </c>
      <c r="Q137" s="259">
        <v>0</v>
      </c>
      <c r="R137" s="259">
        <f>Q137*H137</f>
        <v>0</v>
      </c>
      <c r="S137" s="259">
        <v>0</v>
      </c>
      <c r="T137" s="260">
        <f>S137*H137</f>
        <v>0</v>
      </c>
      <c r="U137" s="37"/>
      <c r="V137" s="37"/>
      <c r="W137" s="37"/>
      <c r="X137" s="37"/>
      <c r="Y137" s="37"/>
      <c r="Z137" s="37"/>
      <c r="AA137" s="37"/>
      <c r="AB137" s="37"/>
      <c r="AC137" s="37"/>
      <c r="AD137" s="37"/>
      <c r="AE137" s="37"/>
      <c r="AR137" s="216" t="s">
        <v>656</v>
      </c>
      <c r="AT137" s="216" t="s">
        <v>285</v>
      </c>
      <c r="AU137" s="216" t="s">
        <v>87</v>
      </c>
      <c r="AY137" s="18" t="s">
        <v>283</v>
      </c>
      <c r="BE137" s="217">
        <f>IF(N137="základná",J137,0)</f>
        <v>0</v>
      </c>
      <c r="BF137" s="217">
        <f>IF(N137="znížená",J137,0)</f>
        <v>0</v>
      </c>
      <c r="BG137" s="217">
        <f>IF(N137="zákl. prenesená",J137,0)</f>
        <v>0</v>
      </c>
      <c r="BH137" s="217">
        <f>IF(N137="zníž. prenesená",J137,0)</f>
        <v>0</v>
      </c>
      <c r="BI137" s="217">
        <f>IF(N137="nulová",J137,0)</f>
        <v>0</v>
      </c>
      <c r="BJ137" s="18" t="s">
        <v>87</v>
      </c>
      <c r="BK137" s="217">
        <f>ROUND(I137*H137,2)</f>
        <v>0</v>
      </c>
      <c r="BL137" s="18" t="s">
        <v>656</v>
      </c>
      <c r="BM137" s="216" t="s">
        <v>6743</v>
      </c>
    </row>
    <row r="138" s="2" customFormat="1" ht="6.96" customHeight="1">
      <c r="A138" s="37"/>
      <c r="B138" s="64"/>
      <c r="C138" s="65"/>
      <c r="D138" s="65"/>
      <c r="E138" s="65"/>
      <c r="F138" s="65"/>
      <c r="G138" s="65"/>
      <c r="H138" s="65"/>
      <c r="I138" s="65"/>
      <c r="J138" s="65"/>
      <c r="K138" s="65"/>
      <c r="L138" s="38"/>
      <c r="M138" s="37"/>
      <c r="O138" s="37"/>
      <c r="P138" s="37"/>
      <c r="Q138" s="37"/>
      <c r="R138" s="37"/>
      <c r="S138" s="37"/>
      <c r="T138" s="37"/>
      <c r="U138" s="37"/>
      <c r="V138" s="37"/>
      <c r="W138" s="37"/>
      <c r="X138" s="37"/>
      <c r="Y138" s="37"/>
      <c r="Z138" s="37"/>
      <c r="AA138" s="37"/>
      <c r="AB138" s="37"/>
      <c r="AC138" s="37"/>
      <c r="AD138" s="37"/>
      <c r="AE138" s="37"/>
    </row>
  </sheetData>
  <autoFilter ref="C131:K137"/>
  <mergeCells count="17">
    <mergeCell ref="E7:H7"/>
    <mergeCell ref="E9:H9"/>
    <mergeCell ref="E11:H11"/>
    <mergeCell ref="E20:H20"/>
    <mergeCell ref="E29:H29"/>
    <mergeCell ref="E85:H85"/>
    <mergeCell ref="E87:H87"/>
    <mergeCell ref="E89:H89"/>
    <mergeCell ref="D104:F104"/>
    <mergeCell ref="D105:F105"/>
    <mergeCell ref="D106:F106"/>
    <mergeCell ref="D107:F107"/>
    <mergeCell ref="D108:F108"/>
    <mergeCell ref="E120:H120"/>
    <mergeCell ref="E122:H122"/>
    <mergeCell ref="E124:H124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40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7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8" t="s">
        <v>208</v>
      </c>
    </row>
    <row r="3" s="1" customFormat="1" ht="6.96" customHeight="1">
      <c r="B3" s="19"/>
      <c r="C3" s="20"/>
      <c r="D3" s="20"/>
      <c r="E3" s="20"/>
      <c r="F3" s="20"/>
      <c r="G3" s="20"/>
      <c r="H3" s="20"/>
      <c r="I3" s="20"/>
      <c r="J3" s="20"/>
      <c r="K3" s="20"/>
      <c r="L3" s="21"/>
      <c r="AT3" s="18" t="s">
        <v>75</v>
      </c>
    </row>
    <row r="4" s="1" customFormat="1" ht="24.96" customHeight="1">
      <c r="B4" s="21"/>
      <c r="D4" s="22" t="s">
        <v>221</v>
      </c>
      <c r="L4" s="21"/>
      <c r="M4" s="133" t="s">
        <v>9</v>
      </c>
      <c r="AT4" s="18" t="s">
        <v>3</v>
      </c>
    </row>
    <row r="5" s="1" customFormat="1" ht="6.96" customHeight="1">
      <c r="B5" s="21"/>
      <c r="L5" s="21"/>
    </row>
    <row r="6" s="1" customFormat="1" ht="12" customHeight="1">
      <c r="B6" s="21"/>
      <c r="D6" s="31" t="s">
        <v>15</v>
      </c>
      <c r="L6" s="21"/>
    </row>
    <row r="7" s="1" customFormat="1" ht="26.25" customHeight="1">
      <c r="B7" s="21"/>
      <c r="E7" s="134" t="str">
        <f>'Rekapitulácia stavby'!K6</f>
        <v>Komplexná rekonštrukcia a realizácia nadstavby budovy študenského domova4,Tr. SNP53,Banská Bystrica</v>
      </c>
      <c r="F7" s="31"/>
      <c r="G7" s="31"/>
      <c r="H7" s="31"/>
      <c r="L7" s="21"/>
    </row>
    <row r="8" s="1" customFormat="1" ht="12" customHeight="1">
      <c r="B8" s="21"/>
      <c r="D8" s="31" t="s">
        <v>222</v>
      </c>
      <c r="L8" s="21"/>
    </row>
    <row r="9" s="2" customFormat="1" ht="16.5" customHeight="1">
      <c r="A9" s="37"/>
      <c r="B9" s="38"/>
      <c r="C9" s="37"/>
      <c r="D9" s="37"/>
      <c r="E9" s="134" t="s">
        <v>6734</v>
      </c>
      <c r="F9" s="37"/>
      <c r="G9" s="37"/>
      <c r="H9" s="37"/>
      <c r="I9" s="37"/>
      <c r="J9" s="37"/>
      <c r="K9" s="37"/>
      <c r="L9" s="59"/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</row>
    <row r="10" s="2" customFormat="1" ht="12" customHeight="1">
      <c r="A10" s="37"/>
      <c r="B10" s="38"/>
      <c r="C10" s="37"/>
      <c r="D10" s="31" t="s">
        <v>224</v>
      </c>
      <c r="E10" s="37"/>
      <c r="F10" s="37"/>
      <c r="G10" s="37"/>
      <c r="H10" s="37"/>
      <c r="I10" s="37"/>
      <c r="J10" s="37"/>
      <c r="K10" s="37"/>
      <c r="L10" s="59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</row>
    <row r="11" s="2" customFormat="1" ht="16.5" customHeight="1">
      <c r="A11" s="37"/>
      <c r="B11" s="38"/>
      <c r="C11" s="37"/>
      <c r="D11" s="37"/>
      <c r="E11" s="71" t="s">
        <v>6745</v>
      </c>
      <c r="F11" s="37"/>
      <c r="G11" s="37"/>
      <c r="H11" s="37"/>
      <c r="I11" s="37"/>
      <c r="J11" s="37"/>
      <c r="K11" s="37"/>
      <c r="L11" s="59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</row>
    <row r="12" s="2" customFormat="1">
      <c r="A12" s="37"/>
      <c r="B12" s="38"/>
      <c r="C12" s="37"/>
      <c r="D12" s="37"/>
      <c r="E12" s="37"/>
      <c r="F12" s="37"/>
      <c r="G12" s="37"/>
      <c r="H12" s="37"/>
      <c r="I12" s="37"/>
      <c r="J12" s="37"/>
      <c r="K12" s="37"/>
      <c r="L12" s="59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</row>
    <row r="13" s="2" customFormat="1" ht="12" customHeight="1">
      <c r="A13" s="37"/>
      <c r="B13" s="38"/>
      <c r="C13" s="37"/>
      <c r="D13" s="31" t="s">
        <v>17</v>
      </c>
      <c r="E13" s="37"/>
      <c r="F13" s="26" t="s">
        <v>1</v>
      </c>
      <c r="G13" s="37"/>
      <c r="H13" s="37"/>
      <c r="I13" s="31" t="s">
        <v>18</v>
      </c>
      <c r="J13" s="26" t="s">
        <v>1</v>
      </c>
      <c r="K13" s="37"/>
      <c r="L13" s="59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</row>
    <row r="14" s="2" customFormat="1" ht="12" customHeight="1">
      <c r="A14" s="37"/>
      <c r="B14" s="38"/>
      <c r="C14" s="37"/>
      <c r="D14" s="31" t="s">
        <v>19</v>
      </c>
      <c r="E14" s="37"/>
      <c r="F14" s="26" t="s">
        <v>20</v>
      </c>
      <c r="G14" s="37"/>
      <c r="H14" s="37"/>
      <c r="I14" s="31" t="s">
        <v>21</v>
      </c>
      <c r="J14" s="73" t="str">
        <f>'Rekapitulácia stavby'!AN8</f>
        <v>10. 9. 2024</v>
      </c>
      <c r="K14" s="37"/>
      <c r="L14" s="59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="2" customFormat="1" ht="10.8" customHeight="1">
      <c r="A15" s="37"/>
      <c r="B15" s="38"/>
      <c r="C15" s="37"/>
      <c r="D15" s="37"/>
      <c r="E15" s="37"/>
      <c r="F15" s="37"/>
      <c r="G15" s="37"/>
      <c r="H15" s="37"/>
      <c r="I15" s="37"/>
      <c r="J15" s="37"/>
      <c r="K15" s="37"/>
      <c r="L15" s="59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="2" customFormat="1" ht="12" customHeight="1">
      <c r="A16" s="37"/>
      <c r="B16" s="38"/>
      <c r="C16" s="37"/>
      <c r="D16" s="31" t="s">
        <v>23</v>
      </c>
      <c r="E16" s="37"/>
      <c r="F16" s="37"/>
      <c r="G16" s="37"/>
      <c r="H16" s="37"/>
      <c r="I16" s="31" t="s">
        <v>24</v>
      </c>
      <c r="J16" s="26" t="s">
        <v>1</v>
      </c>
      <c r="K16" s="37"/>
      <c r="L16" s="59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="2" customFormat="1" ht="18" customHeight="1">
      <c r="A17" s="37"/>
      <c r="B17" s="38"/>
      <c r="C17" s="37"/>
      <c r="D17" s="37"/>
      <c r="E17" s="26" t="s">
        <v>25</v>
      </c>
      <c r="F17" s="37"/>
      <c r="G17" s="37"/>
      <c r="H17" s="37"/>
      <c r="I17" s="31" t="s">
        <v>26</v>
      </c>
      <c r="J17" s="26" t="s">
        <v>1</v>
      </c>
      <c r="K17" s="37"/>
      <c r="L17" s="59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="2" customFormat="1" ht="6.96" customHeight="1">
      <c r="A18" s="37"/>
      <c r="B18" s="38"/>
      <c r="C18" s="37"/>
      <c r="D18" s="37"/>
      <c r="E18" s="37"/>
      <c r="F18" s="37"/>
      <c r="G18" s="37"/>
      <c r="H18" s="37"/>
      <c r="I18" s="37"/>
      <c r="J18" s="37"/>
      <c r="K18" s="37"/>
      <c r="L18" s="59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="2" customFormat="1" ht="12" customHeight="1">
      <c r="A19" s="37"/>
      <c r="B19" s="38"/>
      <c r="C19" s="37"/>
      <c r="D19" s="31" t="s">
        <v>27</v>
      </c>
      <c r="E19" s="37"/>
      <c r="F19" s="37"/>
      <c r="G19" s="37"/>
      <c r="H19" s="37"/>
      <c r="I19" s="31" t="s">
        <v>24</v>
      </c>
      <c r="J19" s="32" t="str">
        <f>'Rekapitulácia stavby'!AN13</f>
        <v>Vyplň údaj</v>
      </c>
      <c r="K19" s="37"/>
      <c r="L19" s="59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="2" customFormat="1" ht="18" customHeight="1">
      <c r="A20" s="37"/>
      <c r="B20" s="38"/>
      <c r="C20" s="37"/>
      <c r="D20" s="37"/>
      <c r="E20" s="32" t="str">
        <f>'Rekapitulácia stavby'!E14</f>
        <v>Vyplň údaj</v>
      </c>
      <c r="F20" s="26"/>
      <c r="G20" s="26"/>
      <c r="H20" s="26"/>
      <c r="I20" s="31" t="s">
        <v>26</v>
      </c>
      <c r="J20" s="32" t="str">
        <f>'Rekapitulácia stavby'!AN14</f>
        <v>Vyplň údaj</v>
      </c>
      <c r="K20" s="37"/>
      <c r="L20" s="59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="2" customFormat="1" ht="6.96" customHeight="1">
      <c r="A21" s="37"/>
      <c r="B21" s="38"/>
      <c r="C21" s="37"/>
      <c r="D21" s="37"/>
      <c r="E21" s="37"/>
      <c r="F21" s="37"/>
      <c r="G21" s="37"/>
      <c r="H21" s="37"/>
      <c r="I21" s="37"/>
      <c r="J21" s="37"/>
      <c r="K21" s="37"/>
      <c r="L21" s="59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="2" customFormat="1" ht="12" customHeight="1">
      <c r="A22" s="37"/>
      <c r="B22" s="38"/>
      <c r="C22" s="37"/>
      <c r="D22" s="31" t="s">
        <v>29</v>
      </c>
      <c r="E22" s="37"/>
      <c r="F22" s="37"/>
      <c r="G22" s="37"/>
      <c r="H22" s="37"/>
      <c r="I22" s="31" t="s">
        <v>24</v>
      </c>
      <c r="J22" s="26" t="s">
        <v>1</v>
      </c>
      <c r="K22" s="37"/>
      <c r="L22" s="59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="2" customFormat="1" ht="18" customHeight="1">
      <c r="A23" s="37"/>
      <c r="B23" s="38"/>
      <c r="C23" s="37"/>
      <c r="D23" s="37"/>
      <c r="E23" s="26" t="s">
        <v>30</v>
      </c>
      <c r="F23" s="37"/>
      <c r="G23" s="37"/>
      <c r="H23" s="37"/>
      <c r="I23" s="31" t="s">
        <v>26</v>
      </c>
      <c r="J23" s="26" t="s">
        <v>1</v>
      </c>
      <c r="K23" s="37"/>
      <c r="L23" s="59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="2" customFormat="1" ht="6.96" customHeight="1">
      <c r="A24" s="37"/>
      <c r="B24" s="38"/>
      <c r="C24" s="37"/>
      <c r="D24" s="37"/>
      <c r="E24" s="37"/>
      <c r="F24" s="37"/>
      <c r="G24" s="37"/>
      <c r="H24" s="37"/>
      <c r="I24" s="37"/>
      <c r="J24" s="37"/>
      <c r="K24" s="37"/>
      <c r="L24" s="59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="2" customFormat="1" ht="12" customHeight="1">
      <c r="A25" s="37"/>
      <c r="B25" s="38"/>
      <c r="C25" s="37"/>
      <c r="D25" s="31" t="s">
        <v>32</v>
      </c>
      <c r="E25" s="37"/>
      <c r="F25" s="37"/>
      <c r="G25" s="37"/>
      <c r="H25" s="37"/>
      <c r="I25" s="31" t="s">
        <v>24</v>
      </c>
      <c r="J25" s="26" t="str">
        <f>IF('Rekapitulácia stavby'!AN19="","",'Rekapitulácia stavby'!AN19)</f>
        <v/>
      </c>
      <c r="K25" s="37"/>
      <c r="L25" s="59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</row>
    <row r="26" s="2" customFormat="1" ht="18" customHeight="1">
      <c r="A26" s="37"/>
      <c r="B26" s="38"/>
      <c r="C26" s="37"/>
      <c r="D26" s="37"/>
      <c r="E26" s="26" t="str">
        <f>IF('Rekapitulácia stavby'!E20="","",'Rekapitulácia stavby'!E20)</f>
        <v xml:space="preserve"> </v>
      </c>
      <c r="F26" s="37"/>
      <c r="G26" s="37"/>
      <c r="H26" s="37"/>
      <c r="I26" s="31" t="s">
        <v>26</v>
      </c>
      <c r="J26" s="26" t="str">
        <f>IF('Rekapitulácia stavby'!AN20="","",'Rekapitulácia stavby'!AN20)</f>
        <v/>
      </c>
      <c r="K26" s="37"/>
      <c r="L26" s="59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="2" customFormat="1" ht="6.96" customHeight="1">
      <c r="A27" s="37"/>
      <c r="B27" s="38"/>
      <c r="C27" s="37"/>
      <c r="D27" s="37"/>
      <c r="E27" s="37"/>
      <c r="F27" s="37"/>
      <c r="G27" s="37"/>
      <c r="H27" s="37"/>
      <c r="I27" s="37"/>
      <c r="J27" s="37"/>
      <c r="K27" s="37"/>
      <c r="L27" s="59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</row>
    <row r="28" s="2" customFormat="1" ht="12" customHeight="1">
      <c r="A28" s="37"/>
      <c r="B28" s="38"/>
      <c r="C28" s="37"/>
      <c r="D28" s="31" t="s">
        <v>34</v>
      </c>
      <c r="E28" s="37"/>
      <c r="F28" s="37"/>
      <c r="G28" s="37"/>
      <c r="H28" s="37"/>
      <c r="I28" s="37"/>
      <c r="J28" s="37"/>
      <c r="K28" s="37"/>
      <c r="L28" s="59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</row>
    <row r="29" s="8" customFormat="1" ht="16.5" customHeight="1">
      <c r="A29" s="136"/>
      <c r="B29" s="137"/>
      <c r="C29" s="136"/>
      <c r="D29" s="136"/>
      <c r="E29" s="35" t="s">
        <v>1</v>
      </c>
      <c r="F29" s="35"/>
      <c r="G29" s="35"/>
      <c r="H29" s="35"/>
      <c r="I29" s="136"/>
      <c r="J29" s="136"/>
      <c r="K29" s="136"/>
      <c r="L29" s="138"/>
      <c r="S29" s="136"/>
      <c r="T29" s="136"/>
      <c r="U29" s="136"/>
      <c r="V29" s="136"/>
      <c r="W29" s="136"/>
      <c r="X29" s="136"/>
      <c r="Y29" s="136"/>
      <c r="Z29" s="136"/>
      <c r="AA29" s="136"/>
      <c r="AB29" s="136"/>
      <c r="AC29" s="136"/>
      <c r="AD29" s="136"/>
      <c r="AE29" s="136"/>
    </row>
    <row r="30" s="2" customFormat="1" ht="6.96" customHeight="1">
      <c r="A30" s="37"/>
      <c r="B30" s="38"/>
      <c r="C30" s="37"/>
      <c r="D30" s="37"/>
      <c r="E30" s="37"/>
      <c r="F30" s="37"/>
      <c r="G30" s="37"/>
      <c r="H30" s="37"/>
      <c r="I30" s="37"/>
      <c r="J30" s="37"/>
      <c r="K30" s="37"/>
      <c r="L30" s="59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</row>
    <row r="31" s="2" customFormat="1" ht="6.96" customHeight="1">
      <c r="A31" s="37"/>
      <c r="B31" s="38"/>
      <c r="C31" s="37"/>
      <c r="D31" s="94"/>
      <c r="E31" s="94"/>
      <c r="F31" s="94"/>
      <c r="G31" s="94"/>
      <c r="H31" s="94"/>
      <c r="I31" s="94"/>
      <c r="J31" s="94"/>
      <c r="K31" s="94"/>
      <c r="L31" s="59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</row>
    <row r="32" s="2" customFormat="1" ht="14.4" customHeight="1">
      <c r="A32" s="37"/>
      <c r="B32" s="38"/>
      <c r="C32" s="37"/>
      <c r="D32" s="26" t="s">
        <v>228</v>
      </c>
      <c r="E32" s="37"/>
      <c r="F32" s="37"/>
      <c r="G32" s="37"/>
      <c r="H32" s="37"/>
      <c r="I32" s="37"/>
      <c r="J32" s="139">
        <f>J98</f>
        <v>0</v>
      </c>
      <c r="K32" s="37"/>
      <c r="L32" s="59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</row>
    <row r="33" s="2" customFormat="1" ht="14.4" customHeight="1">
      <c r="A33" s="37"/>
      <c r="B33" s="38"/>
      <c r="C33" s="37"/>
      <c r="D33" s="140" t="s">
        <v>229</v>
      </c>
      <c r="E33" s="37"/>
      <c r="F33" s="37"/>
      <c r="G33" s="37"/>
      <c r="H33" s="37"/>
      <c r="I33" s="37"/>
      <c r="J33" s="139">
        <f>J103</f>
        <v>0</v>
      </c>
      <c r="K33" s="37"/>
      <c r="L33" s="59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</row>
    <row r="34" s="2" customFormat="1" ht="25.44" customHeight="1">
      <c r="A34" s="37"/>
      <c r="B34" s="38"/>
      <c r="C34" s="37"/>
      <c r="D34" s="141" t="s">
        <v>35</v>
      </c>
      <c r="E34" s="37"/>
      <c r="F34" s="37"/>
      <c r="G34" s="37"/>
      <c r="H34" s="37"/>
      <c r="I34" s="37"/>
      <c r="J34" s="100">
        <f>ROUND(J32 + J33, 2)</f>
        <v>0</v>
      </c>
      <c r="K34" s="37"/>
      <c r="L34" s="59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</row>
    <row r="35" s="2" customFormat="1" ht="6.96" customHeight="1">
      <c r="A35" s="37"/>
      <c r="B35" s="38"/>
      <c r="C35" s="37"/>
      <c r="D35" s="94"/>
      <c r="E35" s="94"/>
      <c r="F35" s="94"/>
      <c r="G35" s="94"/>
      <c r="H35" s="94"/>
      <c r="I35" s="94"/>
      <c r="J35" s="94"/>
      <c r="K35" s="94"/>
      <c r="L35" s="59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</row>
    <row r="36" s="2" customFormat="1" ht="14.4" customHeight="1">
      <c r="A36" s="37"/>
      <c r="B36" s="38"/>
      <c r="C36" s="37"/>
      <c r="D36" s="37"/>
      <c r="E36" s="37"/>
      <c r="F36" s="42" t="s">
        <v>37</v>
      </c>
      <c r="G36" s="37"/>
      <c r="H36" s="37"/>
      <c r="I36" s="42" t="s">
        <v>36</v>
      </c>
      <c r="J36" s="42" t="s">
        <v>38</v>
      </c>
      <c r="K36" s="37"/>
      <c r="L36" s="59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</row>
    <row r="37" s="2" customFormat="1" ht="14.4" customHeight="1">
      <c r="A37" s="37"/>
      <c r="B37" s="38"/>
      <c r="C37" s="37"/>
      <c r="D37" s="135" t="s">
        <v>39</v>
      </c>
      <c r="E37" s="44" t="s">
        <v>40</v>
      </c>
      <c r="F37" s="142">
        <f>ROUND((SUM(BE103:BE110) + SUM(BE132:BE137)),  2)</f>
        <v>0</v>
      </c>
      <c r="G37" s="143"/>
      <c r="H37" s="143"/>
      <c r="I37" s="144">
        <v>0.20000000000000001</v>
      </c>
      <c r="J37" s="142">
        <f>ROUND(((SUM(BE103:BE110) + SUM(BE132:BE137))*I37),  2)</f>
        <v>0</v>
      </c>
      <c r="K37" s="37"/>
      <c r="L37" s="59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</row>
    <row r="38" s="2" customFormat="1" ht="14.4" customHeight="1">
      <c r="A38" s="37"/>
      <c r="B38" s="38"/>
      <c r="C38" s="37"/>
      <c r="D38" s="37"/>
      <c r="E38" s="44" t="s">
        <v>41</v>
      </c>
      <c r="F38" s="142">
        <f>ROUND((SUM(BF103:BF110) + SUM(BF132:BF137)),  2)</f>
        <v>0</v>
      </c>
      <c r="G38" s="143"/>
      <c r="H38" s="143"/>
      <c r="I38" s="144">
        <v>0.20000000000000001</v>
      </c>
      <c r="J38" s="142">
        <f>ROUND(((SUM(BF103:BF110) + SUM(BF132:BF137))*I38),  2)</f>
        <v>0</v>
      </c>
      <c r="K38" s="37"/>
      <c r="L38" s="59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</row>
    <row r="39" hidden="1" s="2" customFormat="1" ht="14.4" customHeight="1">
      <c r="A39" s="37"/>
      <c r="B39" s="38"/>
      <c r="C39" s="37"/>
      <c r="D39" s="37"/>
      <c r="E39" s="31" t="s">
        <v>42</v>
      </c>
      <c r="F39" s="145">
        <f>ROUND((SUM(BG103:BG110) + SUM(BG132:BG137)),  2)</f>
        <v>0</v>
      </c>
      <c r="G39" s="37"/>
      <c r="H39" s="37"/>
      <c r="I39" s="146">
        <v>0.20000000000000001</v>
      </c>
      <c r="J39" s="145">
        <f>0</f>
        <v>0</v>
      </c>
      <c r="K39" s="37"/>
      <c r="L39" s="59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</row>
    <row r="40" hidden="1" s="2" customFormat="1" ht="14.4" customHeight="1">
      <c r="A40" s="37"/>
      <c r="B40" s="38"/>
      <c r="C40" s="37"/>
      <c r="D40" s="37"/>
      <c r="E40" s="31" t="s">
        <v>43</v>
      </c>
      <c r="F40" s="145">
        <f>ROUND((SUM(BH103:BH110) + SUM(BH132:BH137)),  2)</f>
        <v>0</v>
      </c>
      <c r="G40" s="37"/>
      <c r="H40" s="37"/>
      <c r="I40" s="146">
        <v>0.20000000000000001</v>
      </c>
      <c r="J40" s="145">
        <f>0</f>
        <v>0</v>
      </c>
      <c r="K40" s="37"/>
      <c r="L40" s="59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</row>
    <row r="41" hidden="1" s="2" customFormat="1" ht="14.4" customHeight="1">
      <c r="A41" s="37"/>
      <c r="B41" s="38"/>
      <c r="C41" s="37"/>
      <c r="D41" s="37"/>
      <c r="E41" s="44" t="s">
        <v>44</v>
      </c>
      <c r="F41" s="142">
        <f>ROUND((SUM(BI103:BI110) + SUM(BI132:BI137)),  2)</f>
        <v>0</v>
      </c>
      <c r="G41" s="143"/>
      <c r="H41" s="143"/>
      <c r="I41" s="144">
        <v>0</v>
      </c>
      <c r="J41" s="142">
        <f>0</f>
        <v>0</v>
      </c>
      <c r="K41" s="37"/>
      <c r="L41" s="59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</row>
    <row r="42" s="2" customFormat="1" ht="6.96" customHeight="1">
      <c r="A42" s="37"/>
      <c r="B42" s="38"/>
      <c r="C42" s="37"/>
      <c r="D42" s="37"/>
      <c r="E42" s="37"/>
      <c r="F42" s="37"/>
      <c r="G42" s="37"/>
      <c r="H42" s="37"/>
      <c r="I42" s="37"/>
      <c r="J42" s="37"/>
      <c r="K42" s="37"/>
      <c r="L42" s="59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</row>
    <row r="43" s="2" customFormat="1" ht="25.44" customHeight="1">
      <c r="A43" s="37"/>
      <c r="B43" s="38"/>
      <c r="C43" s="147"/>
      <c r="D43" s="148" t="s">
        <v>45</v>
      </c>
      <c r="E43" s="85"/>
      <c r="F43" s="85"/>
      <c r="G43" s="149" t="s">
        <v>46</v>
      </c>
      <c r="H43" s="150" t="s">
        <v>47</v>
      </c>
      <c r="I43" s="85"/>
      <c r="J43" s="151">
        <f>SUM(J34:J41)</f>
        <v>0</v>
      </c>
      <c r="K43" s="152"/>
      <c r="L43" s="59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</row>
    <row r="44" s="2" customFormat="1" ht="14.4" customHeight="1">
      <c r="A44" s="37"/>
      <c r="B44" s="38"/>
      <c r="C44" s="37"/>
      <c r="D44" s="37"/>
      <c r="E44" s="37"/>
      <c r="F44" s="37"/>
      <c r="G44" s="37"/>
      <c r="H44" s="37"/>
      <c r="I44" s="37"/>
      <c r="J44" s="37"/>
      <c r="K44" s="37"/>
      <c r="L44" s="59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</row>
    <row r="45" s="1" customFormat="1" ht="14.4" customHeight="1">
      <c r="B45" s="21"/>
      <c r="L45" s="21"/>
    </row>
    <row r="46" s="1" customFormat="1" ht="14.4" customHeight="1">
      <c r="B46" s="21"/>
      <c r="L46" s="21"/>
    </row>
    <row r="47" s="1" customFormat="1" ht="14.4" customHeight="1">
      <c r="B47" s="21"/>
      <c r="L47" s="21"/>
    </row>
    <row r="48" s="1" customFormat="1" ht="14.4" customHeight="1">
      <c r="B48" s="21"/>
      <c r="L48" s="21"/>
    </row>
    <row r="49" s="1" customFormat="1" ht="14.4" customHeight="1">
      <c r="B49" s="21"/>
      <c r="L49" s="21"/>
    </row>
    <row r="50" s="2" customFormat="1" ht="14.4" customHeight="1">
      <c r="B50" s="59"/>
      <c r="D50" s="60" t="s">
        <v>48</v>
      </c>
      <c r="E50" s="61"/>
      <c r="F50" s="61"/>
      <c r="G50" s="60" t="s">
        <v>49</v>
      </c>
      <c r="H50" s="61"/>
      <c r="I50" s="61"/>
      <c r="J50" s="61"/>
      <c r="K50" s="61"/>
      <c r="L50" s="59"/>
    </row>
    <row r="51">
      <c r="B51" s="21"/>
      <c r="L51" s="21"/>
    </row>
    <row r="52">
      <c r="B52" s="21"/>
      <c r="L52" s="21"/>
    </row>
    <row r="53">
      <c r="B53" s="21"/>
      <c r="L53" s="21"/>
    </row>
    <row r="54">
      <c r="B54" s="21"/>
      <c r="L54" s="21"/>
    </row>
    <row r="55">
      <c r="B55" s="21"/>
      <c r="L55" s="21"/>
    </row>
    <row r="56">
      <c r="B56" s="21"/>
      <c r="L56" s="21"/>
    </row>
    <row r="57">
      <c r="B57" s="21"/>
      <c r="L57" s="21"/>
    </row>
    <row r="58">
      <c r="B58" s="21"/>
      <c r="L58" s="21"/>
    </row>
    <row r="59">
      <c r="B59" s="21"/>
      <c r="L59" s="21"/>
    </row>
    <row r="60">
      <c r="B60" s="21"/>
      <c r="L60" s="21"/>
    </row>
    <row r="61" s="2" customFormat="1">
      <c r="A61" s="37"/>
      <c r="B61" s="38"/>
      <c r="C61" s="37"/>
      <c r="D61" s="62" t="s">
        <v>50</v>
      </c>
      <c r="E61" s="40"/>
      <c r="F61" s="153" t="s">
        <v>51</v>
      </c>
      <c r="G61" s="62" t="s">
        <v>50</v>
      </c>
      <c r="H61" s="40"/>
      <c r="I61" s="40"/>
      <c r="J61" s="154" t="s">
        <v>51</v>
      </c>
      <c r="K61" s="40"/>
      <c r="L61" s="59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</row>
    <row r="62">
      <c r="B62" s="21"/>
      <c r="L62" s="21"/>
    </row>
    <row r="63">
      <c r="B63" s="21"/>
      <c r="L63" s="21"/>
    </row>
    <row r="64">
      <c r="B64" s="21"/>
      <c r="L64" s="21"/>
    </row>
    <row r="65" s="2" customFormat="1">
      <c r="A65" s="37"/>
      <c r="B65" s="38"/>
      <c r="C65" s="37"/>
      <c r="D65" s="60" t="s">
        <v>52</v>
      </c>
      <c r="E65" s="63"/>
      <c r="F65" s="63"/>
      <c r="G65" s="60" t="s">
        <v>53</v>
      </c>
      <c r="H65" s="63"/>
      <c r="I65" s="63"/>
      <c r="J65" s="63"/>
      <c r="K65" s="63"/>
      <c r="L65" s="59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</row>
    <row r="66">
      <c r="B66" s="21"/>
      <c r="L66" s="21"/>
    </row>
    <row r="67">
      <c r="B67" s="21"/>
      <c r="L67" s="21"/>
    </row>
    <row r="68">
      <c r="B68" s="21"/>
      <c r="L68" s="21"/>
    </row>
    <row r="69">
      <c r="B69" s="21"/>
      <c r="L69" s="21"/>
    </row>
    <row r="70">
      <c r="B70" s="21"/>
      <c r="L70" s="21"/>
    </row>
    <row r="71">
      <c r="B71" s="21"/>
      <c r="L71" s="21"/>
    </row>
    <row r="72">
      <c r="B72" s="21"/>
      <c r="L72" s="21"/>
    </row>
    <row r="73">
      <c r="B73" s="21"/>
      <c r="L73" s="21"/>
    </row>
    <row r="74">
      <c r="B74" s="21"/>
      <c r="L74" s="21"/>
    </row>
    <row r="75">
      <c r="B75" s="21"/>
      <c r="L75" s="21"/>
    </row>
    <row r="76" s="2" customFormat="1">
      <c r="A76" s="37"/>
      <c r="B76" s="38"/>
      <c r="C76" s="37"/>
      <c r="D76" s="62" t="s">
        <v>50</v>
      </c>
      <c r="E76" s="40"/>
      <c r="F76" s="153" t="s">
        <v>51</v>
      </c>
      <c r="G76" s="62" t="s">
        <v>50</v>
      </c>
      <c r="H76" s="40"/>
      <c r="I76" s="40"/>
      <c r="J76" s="154" t="s">
        <v>51</v>
      </c>
      <c r="K76" s="40"/>
      <c r="L76" s="59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</row>
    <row r="77" s="2" customFormat="1" ht="14.4" customHeight="1">
      <c r="A77" s="37"/>
      <c r="B77" s="64"/>
      <c r="C77" s="65"/>
      <c r="D77" s="65"/>
      <c r="E77" s="65"/>
      <c r="F77" s="65"/>
      <c r="G77" s="65"/>
      <c r="H77" s="65"/>
      <c r="I77" s="65"/>
      <c r="J77" s="65"/>
      <c r="K77" s="65"/>
      <c r="L77" s="59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</row>
    <row r="81" s="2" customFormat="1" ht="6.96" customHeight="1">
      <c r="A81" s="37"/>
      <c r="B81" s="66"/>
      <c r="C81" s="67"/>
      <c r="D81" s="67"/>
      <c r="E81" s="67"/>
      <c r="F81" s="67"/>
      <c r="G81" s="67"/>
      <c r="H81" s="67"/>
      <c r="I81" s="67"/>
      <c r="J81" s="67"/>
      <c r="K81" s="67"/>
      <c r="L81" s="59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</row>
    <row r="82" s="2" customFormat="1" ht="24.96" customHeight="1">
      <c r="A82" s="37"/>
      <c r="B82" s="38"/>
      <c r="C82" s="22" t="s">
        <v>230</v>
      </c>
      <c r="D82" s="37"/>
      <c r="E82" s="37"/>
      <c r="F82" s="37"/>
      <c r="G82" s="37"/>
      <c r="H82" s="37"/>
      <c r="I82" s="37"/>
      <c r="J82" s="37"/>
      <c r="K82" s="37"/>
      <c r="L82" s="59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</row>
    <row r="83" s="2" customFormat="1" ht="6.96" customHeight="1">
      <c r="A83" s="37"/>
      <c r="B83" s="38"/>
      <c r="C83" s="37"/>
      <c r="D83" s="37"/>
      <c r="E83" s="37"/>
      <c r="F83" s="37"/>
      <c r="G83" s="37"/>
      <c r="H83" s="37"/>
      <c r="I83" s="37"/>
      <c r="J83" s="37"/>
      <c r="K83" s="37"/>
      <c r="L83" s="59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</row>
    <row r="84" s="2" customFormat="1" ht="12" customHeight="1">
      <c r="A84" s="37"/>
      <c r="B84" s="38"/>
      <c r="C84" s="31" t="s">
        <v>15</v>
      </c>
      <c r="D84" s="37"/>
      <c r="E84" s="37"/>
      <c r="F84" s="37"/>
      <c r="G84" s="37"/>
      <c r="H84" s="37"/>
      <c r="I84" s="37"/>
      <c r="J84" s="37"/>
      <c r="K84" s="37"/>
      <c r="L84" s="59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</row>
    <row r="85" s="2" customFormat="1" ht="26.25" customHeight="1">
      <c r="A85" s="37"/>
      <c r="B85" s="38"/>
      <c r="C85" s="37"/>
      <c r="D85" s="37"/>
      <c r="E85" s="134" t="str">
        <f>E7</f>
        <v>Komplexná rekonštrukcia a realizácia nadstavby budovy študenského domova4,Tr. SNP53,Banská Bystrica</v>
      </c>
      <c r="F85" s="31"/>
      <c r="G85" s="31"/>
      <c r="H85" s="31"/>
      <c r="I85" s="37"/>
      <c r="J85" s="37"/>
      <c r="K85" s="37"/>
      <c r="L85" s="59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</row>
    <row r="86" s="1" customFormat="1" ht="12" customHeight="1">
      <c r="B86" s="21"/>
      <c r="C86" s="31" t="s">
        <v>222</v>
      </c>
      <c r="L86" s="21"/>
    </row>
    <row r="87" s="2" customFormat="1" ht="16.5" customHeight="1">
      <c r="A87" s="37"/>
      <c r="B87" s="38"/>
      <c r="C87" s="37"/>
      <c r="D87" s="37"/>
      <c r="E87" s="134" t="s">
        <v>6734</v>
      </c>
      <c r="F87" s="37"/>
      <c r="G87" s="37"/>
      <c r="H87" s="37"/>
      <c r="I87" s="37"/>
      <c r="J87" s="37"/>
      <c r="K87" s="37"/>
      <c r="L87" s="59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</row>
    <row r="88" s="2" customFormat="1" ht="12" customHeight="1">
      <c r="A88" s="37"/>
      <c r="B88" s="38"/>
      <c r="C88" s="31" t="s">
        <v>224</v>
      </c>
      <c r="D88" s="37"/>
      <c r="E88" s="37"/>
      <c r="F88" s="37"/>
      <c r="G88" s="37"/>
      <c r="H88" s="37"/>
      <c r="I88" s="37"/>
      <c r="J88" s="37"/>
      <c r="K88" s="37"/>
      <c r="L88" s="59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</row>
    <row r="89" s="2" customFormat="1" ht="16.5" customHeight="1">
      <c r="A89" s="37"/>
      <c r="B89" s="38"/>
      <c r="C89" s="37"/>
      <c r="D89" s="37"/>
      <c r="E89" s="71" t="str">
        <f>E11</f>
        <v>PS 01-3 - Nákladný výťah</v>
      </c>
      <c r="F89" s="37"/>
      <c r="G89" s="37"/>
      <c r="H89" s="37"/>
      <c r="I89" s="37"/>
      <c r="J89" s="37"/>
      <c r="K89" s="37"/>
      <c r="L89" s="59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</row>
    <row r="90" s="2" customFormat="1" ht="6.96" customHeight="1">
      <c r="A90" s="37"/>
      <c r="B90" s="38"/>
      <c r="C90" s="37"/>
      <c r="D90" s="37"/>
      <c r="E90" s="37"/>
      <c r="F90" s="37"/>
      <c r="G90" s="37"/>
      <c r="H90" s="37"/>
      <c r="I90" s="37"/>
      <c r="J90" s="37"/>
      <c r="K90" s="37"/>
      <c r="L90" s="59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</row>
    <row r="91" s="2" customFormat="1" ht="12" customHeight="1">
      <c r="A91" s="37"/>
      <c r="B91" s="38"/>
      <c r="C91" s="31" t="s">
        <v>19</v>
      </c>
      <c r="D91" s="37"/>
      <c r="E91" s="37"/>
      <c r="F91" s="26" t="str">
        <f>F14</f>
        <v>Tr. SNP53,Banská Bystrica,parc.č.1042/1</v>
      </c>
      <c r="G91" s="37"/>
      <c r="H91" s="37"/>
      <c r="I91" s="31" t="s">
        <v>21</v>
      </c>
      <c r="J91" s="73" t="str">
        <f>IF(J14="","",J14)</f>
        <v>10. 9. 2024</v>
      </c>
      <c r="K91" s="37"/>
      <c r="L91" s="59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</row>
    <row r="92" s="2" customFormat="1" ht="6.96" customHeight="1">
      <c r="A92" s="37"/>
      <c r="B92" s="38"/>
      <c r="C92" s="37"/>
      <c r="D92" s="37"/>
      <c r="E92" s="37"/>
      <c r="F92" s="37"/>
      <c r="G92" s="37"/>
      <c r="H92" s="37"/>
      <c r="I92" s="37"/>
      <c r="J92" s="37"/>
      <c r="K92" s="37"/>
      <c r="L92" s="59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</row>
    <row r="93" s="2" customFormat="1" ht="15.15" customHeight="1">
      <c r="A93" s="37"/>
      <c r="B93" s="38"/>
      <c r="C93" s="31" t="s">
        <v>23</v>
      </c>
      <c r="D93" s="37"/>
      <c r="E93" s="37"/>
      <c r="F93" s="26" t="str">
        <f>E17</f>
        <v>Univerzita Mateja Bela v Banskej Bystrici</v>
      </c>
      <c r="G93" s="37"/>
      <c r="H93" s="37"/>
      <c r="I93" s="31" t="s">
        <v>29</v>
      </c>
      <c r="J93" s="35" t="str">
        <f>E23</f>
        <v>Insvet s.r.o.,Koeice</v>
      </c>
      <c r="K93" s="37"/>
      <c r="L93" s="59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</row>
    <row r="94" s="2" customFormat="1" ht="15.15" customHeight="1">
      <c r="A94" s="37"/>
      <c r="B94" s="38"/>
      <c r="C94" s="31" t="s">
        <v>27</v>
      </c>
      <c r="D94" s="37"/>
      <c r="E94" s="37"/>
      <c r="F94" s="26" t="str">
        <f>IF(E20="","",E20)</f>
        <v>Vyplň údaj</v>
      </c>
      <c r="G94" s="37"/>
      <c r="H94" s="37"/>
      <c r="I94" s="31" t="s">
        <v>32</v>
      </c>
      <c r="J94" s="35" t="str">
        <f>E26</f>
        <v xml:space="preserve"> </v>
      </c>
      <c r="K94" s="37"/>
      <c r="L94" s="59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</row>
    <row r="95" s="2" customFormat="1" ht="10.32" customHeight="1">
      <c r="A95" s="37"/>
      <c r="B95" s="38"/>
      <c r="C95" s="37"/>
      <c r="D95" s="37"/>
      <c r="E95" s="37"/>
      <c r="F95" s="37"/>
      <c r="G95" s="37"/>
      <c r="H95" s="37"/>
      <c r="I95" s="37"/>
      <c r="J95" s="37"/>
      <c r="K95" s="37"/>
      <c r="L95" s="59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</row>
    <row r="96" s="2" customFormat="1" ht="29.28" customHeight="1">
      <c r="A96" s="37"/>
      <c r="B96" s="38"/>
      <c r="C96" s="155" t="s">
        <v>231</v>
      </c>
      <c r="D96" s="147"/>
      <c r="E96" s="147"/>
      <c r="F96" s="147"/>
      <c r="G96" s="147"/>
      <c r="H96" s="147"/>
      <c r="I96" s="147"/>
      <c r="J96" s="156" t="s">
        <v>232</v>
      </c>
      <c r="K96" s="147"/>
      <c r="L96" s="59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</row>
    <row r="97" s="2" customFormat="1" ht="10.32" customHeight="1">
      <c r="A97" s="37"/>
      <c r="B97" s="38"/>
      <c r="C97" s="37"/>
      <c r="D97" s="37"/>
      <c r="E97" s="37"/>
      <c r="F97" s="37"/>
      <c r="G97" s="37"/>
      <c r="H97" s="37"/>
      <c r="I97" s="37"/>
      <c r="J97" s="37"/>
      <c r="K97" s="37"/>
      <c r="L97" s="59"/>
      <c r="S97" s="37"/>
      <c r="T97" s="37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</row>
    <row r="98" s="2" customFormat="1" ht="22.8" customHeight="1">
      <c r="A98" s="37"/>
      <c r="B98" s="38"/>
      <c r="C98" s="157" t="s">
        <v>233</v>
      </c>
      <c r="D98" s="37"/>
      <c r="E98" s="37"/>
      <c r="F98" s="37"/>
      <c r="G98" s="37"/>
      <c r="H98" s="37"/>
      <c r="I98" s="37"/>
      <c r="J98" s="100">
        <f>J132</f>
        <v>0</v>
      </c>
      <c r="K98" s="37"/>
      <c r="L98" s="59"/>
      <c r="S98" s="37"/>
      <c r="T98" s="37"/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  <c r="AU98" s="18" t="s">
        <v>234</v>
      </c>
    </row>
    <row r="99" s="9" customFormat="1" ht="24.96" customHeight="1">
      <c r="A99" s="9"/>
      <c r="B99" s="158"/>
      <c r="C99" s="9"/>
      <c r="D99" s="159" t="s">
        <v>1811</v>
      </c>
      <c r="E99" s="160"/>
      <c r="F99" s="160"/>
      <c r="G99" s="160"/>
      <c r="H99" s="160"/>
      <c r="I99" s="160"/>
      <c r="J99" s="161">
        <f>J133</f>
        <v>0</v>
      </c>
      <c r="K99" s="9"/>
      <c r="L99" s="158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</row>
    <row r="100" s="10" customFormat="1" ht="19.92" customHeight="1">
      <c r="A100" s="10"/>
      <c r="B100" s="162"/>
      <c r="C100" s="10"/>
      <c r="D100" s="163" t="s">
        <v>6736</v>
      </c>
      <c r="E100" s="164"/>
      <c r="F100" s="164"/>
      <c r="G100" s="164"/>
      <c r="H100" s="164"/>
      <c r="I100" s="164"/>
      <c r="J100" s="165">
        <f>J134</f>
        <v>0</v>
      </c>
      <c r="K100" s="10"/>
      <c r="L100" s="162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s="2" customFormat="1" ht="21.84" customHeight="1">
      <c r="A101" s="37"/>
      <c r="B101" s="38"/>
      <c r="C101" s="37"/>
      <c r="D101" s="37"/>
      <c r="E101" s="37"/>
      <c r="F101" s="37"/>
      <c r="G101" s="37"/>
      <c r="H101" s="37"/>
      <c r="I101" s="37"/>
      <c r="J101" s="37"/>
      <c r="K101" s="37"/>
      <c r="L101" s="59"/>
      <c r="S101" s="37"/>
      <c r="T101" s="37"/>
      <c r="U101" s="37"/>
      <c r="V101" s="37"/>
      <c r="W101" s="37"/>
      <c r="X101" s="37"/>
      <c r="Y101" s="37"/>
      <c r="Z101" s="37"/>
      <c r="AA101" s="37"/>
      <c r="AB101" s="37"/>
      <c r="AC101" s="37"/>
      <c r="AD101" s="37"/>
      <c r="AE101" s="37"/>
    </row>
    <row r="102" s="2" customFormat="1" ht="6.96" customHeight="1">
      <c r="A102" s="37"/>
      <c r="B102" s="38"/>
      <c r="C102" s="37"/>
      <c r="D102" s="37"/>
      <c r="E102" s="37"/>
      <c r="F102" s="37"/>
      <c r="G102" s="37"/>
      <c r="H102" s="37"/>
      <c r="I102" s="37"/>
      <c r="J102" s="37"/>
      <c r="K102" s="37"/>
      <c r="L102" s="59"/>
      <c r="S102" s="37"/>
      <c r="T102" s="37"/>
      <c r="U102" s="37"/>
      <c r="V102" s="37"/>
      <c r="W102" s="37"/>
      <c r="X102" s="37"/>
      <c r="Y102" s="37"/>
      <c r="Z102" s="37"/>
      <c r="AA102" s="37"/>
      <c r="AB102" s="37"/>
      <c r="AC102" s="37"/>
      <c r="AD102" s="37"/>
      <c r="AE102" s="37"/>
    </row>
    <row r="103" s="2" customFormat="1" ht="29.28" customHeight="1">
      <c r="A103" s="37"/>
      <c r="B103" s="38"/>
      <c r="C103" s="157" t="s">
        <v>259</v>
      </c>
      <c r="D103" s="37"/>
      <c r="E103" s="37"/>
      <c r="F103" s="37"/>
      <c r="G103" s="37"/>
      <c r="H103" s="37"/>
      <c r="I103" s="37"/>
      <c r="J103" s="166">
        <f>ROUND(J104 + J105 + J106 + J107 + J108 + J109,2)</f>
        <v>0</v>
      </c>
      <c r="K103" s="37"/>
      <c r="L103" s="59"/>
      <c r="N103" s="167" t="s">
        <v>39</v>
      </c>
      <c r="S103" s="37"/>
      <c r="T103" s="37"/>
      <c r="U103" s="37"/>
      <c r="V103" s="37"/>
      <c r="W103" s="37"/>
      <c r="X103" s="37"/>
      <c r="Y103" s="37"/>
      <c r="Z103" s="37"/>
      <c r="AA103" s="37"/>
      <c r="AB103" s="37"/>
      <c r="AC103" s="37"/>
      <c r="AD103" s="37"/>
      <c r="AE103" s="37"/>
    </row>
    <row r="104" s="2" customFormat="1" ht="18" customHeight="1">
      <c r="A104" s="37"/>
      <c r="B104" s="168"/>
      <c r="C104" s="169"/>
      <c r="D104" s="170" t="s">
        <v>260</v>
      </c>
      <c r="E104" s="171"/>
      <c r="F104" s="171"/>
      <c r="G104" s="169"/>
      <c r="H104" s="169"/>
      <c r="I104" s="169"/>
      <c r="J104" s="172">
        <v>0</v>
      </c>
      <c r="K104" s="169"/>
      <c r="L104" s="173"/>
      <c r="M104" s="174"/>
      <c r="N104" s="175" t="s">
        <v>41</v>
      </c>
      <c r="O104" s="174"/>
      <c r="P104" s="174"/>
      <c r="Q104" s="174"/>
      <c r="R104" s="174"/>
      <c r="S104" s="169"/>
      <c r="T104" s="169"/>
      <c r="U104" s="169"/>
      <c r="V104" s="169"/>
      <c r="W104" s="169"/>
      <c r="X104" s="169"/>
      <c r="Y104" s="169"/>
      <c r="Z104" s="169"/>
      <c r="AA104" s="169"/>
      <c r="AB104" s="169"/>
      <c r="AC104" s="169"/>
      <c r="AD104" s="169"/>
      <c r="AE104" s="169"/>
      <c r="AF104" s="174"/>
      <c r="AG104" s="174"/>
      <c r="AH104" s="174"/>
      <c r="AI104" s="174"/>
      <c r="AJ104" s="174"/>
      <c r="AK104" s="174"/>
      <c r="AL104" s="174"/>
      <c r="AM104" s="174"/>
      <c r="AN104" s="174"/>
      <c r="AO104" s="174"/>
      <c r="AP104" s="174"/>
      <c r="AQ104" s="174"/>
      <c r="AR104" s="174"/>
      <c r="AS104" s="174"/>
      <c r="AT104" s="174"/>
      <c r="AU104" s="174"/>
      <c r="AV104" s="174"/>
      <c r="AW104" s="174"/>
      <c r="AX104" s="174"/>
      <c r="AY104" s="176" t="s">
        <v>261</v>
      </c>
      <c r="AZ104" s="174"/>
      <c r="BA104" s="174"/>
      <c r="BB104" s="174"/>
      <c r="BC104" s="174"/>
      <c r="BD104" s="174"/>
      <c r="BE104" s="177">
        <f>IF(N104="základná",J104,0)</f>
        <v>0</v>
      </c>
      <c r="BF104" s="177">
        <f>IF(N104="znížená",J104,0)</f>
        <v>0</v>
      </c>
      <c r="BG104" s="177">
        <f>IF(N104="zákl. prenesená",J104,0)</f>
        <v>0</v>
      </c>
      <c r="BH104" s="177">
        <f>IF(N104="zníž. prenesená",J104,0)</f>
        <v>0</v>
      </c>
      <c r="BI104" s="177">
        <f>IF(N104="nulová",J104,0)</f>
        <v>0</v>
      </c>
      <c r="BJ104" s="176" t="s">
        <v>87</v>
      </c>
      <c r="BK104" s="174"/>
      <c r="BL104" s="174"/>
      <c r="BM104" s="174"/>
    </row>
    <row r="105" s="2" customFormat="1" ht="18" customHeight="1">
      <c r="A105" s="37"/>
      <c r="B105" s="168"/>
      <c r="C105" s="169"/>
      <c r="D105" s="170" t="s">
        <v>262</v>
      </c>
      <c r="E105" s="171"/>
      <c r="F105" s="171"/>
      <c r="G105" s="169"/>
      <c r="H105" s="169"/>
      <c r="I105" s="169"/>
      <c r="J105" s="172">
        <v>0</v>
      </c>
      <c r="K105" s="169"/>
      <c r="L105" s="173"/>
      <c r="M105" s="174"/>
      <c r="N105" s="175" t="s">
        <v>41</v>
      </c>
      <c r="O105" s="174"/>
      <c r="P105" s="174"/>
      <c r="Q105" s="174"/>
      <c r="R105" s="174"/>
      <c r="S105" s="169"/>
      <c r="T105" s="169"/>
      <c r="U105" s="169"/>
      <c r="V105" s="169"/>
      <c r="W105" s="169"/>
      <c r="X105" s="169"/>
      <c r="Y105" s="169"/>
      <c r="Z105" s="169"/>
      <c r="AA105" s="169"/>
      <c r="AB105" s="169"/>
      <c r="AC105" s="169"/>
      <c r="AD105" s="169"/>
      <c r="AE105" s="169"/>
      <c r="AF105" s="174"/>
      <c r="AG105" s="174"/>
      <c r="AH105" s="174"/>
      <c r="AI105" s="174"/>
      <c r="AJ105" s="174"/>
      <c r="AK105" s="174"/>
      <c r="AL105" s="174"/>
      <c r="AM105" s="174"/>
      <c r="AN105" s="174"/>
      <c r="AO105" s="174"/>
      <c r="AP105" s="174"/>
      <c r="AQ105" s="174"/>
      <c r="AR105" s="174"/>
      <c r="AS105" s="174"/>
      <c r="AT105" s="174"/>
      <c r="AU105" s="174"/>
      <c r="AV105" s="174"/>
      <c r="AW105" s="174"/>
      <c r="AX105" s="174"/>
      <c r="AY105" s="176" t="s">
        <v>261</v>
      </c>
      <c r="AZ105" s="174"/>
      <c r="BA105" s="174"/>
      <c r="BB105" s="174"/>
      <c r="BC105" s="174"/>
      <c r="BD105" s="174"/>
      <c r="BE105" s="177">
        <f>IF(N105="základná",J105,0)</f>
        <v>0</v>
      </c>
      <c r="BF105" s="177">
        <f>IF(N105="znížená",J105,0)</f>
        <v>0</v>
      </c>
      <c r="BG105" s="177">
        <f>IF(N105="zákl. prenesená",J105,0)</f>
        <v>0</v>
      </c>
      <c r="BH105" s="177">
        <f>IF(N105="zníž. prenesená",J105,0)</f>
        <v>0</v>
      </c>
      <c r="BI105" s="177">
        <f>IF(N105="nulová",J105,0)</f>
        <v>0</v>
      </c>
      <c r="BJ105" s="176" t="s">
        <v>87</v>
      </c>
      <c r="BK105" s="174"/>
      <c r="BL105" s="174"/>
      <c r="BM105" s="174"/>
    </row>
    <row r="106" s="2" customFormat="1" ht="18" customHeight="1">
      <c r="A106" s="37"/>
      <c r="B106" s="168"/>
      <c r="C106" s="169"/>
      <c r="D106" s="170" t="s">
        <v>263</v>
      </c>
      <c r="E106" s="171"/>
      <c r="F106" s="171"/>
      <c r="G106" s="169"/>
      <c r="H106" s="169"/>
      <c r="I106" s="169"/>
      <c r="J106" s="172">
        <v>0</v>
      </c>
      <c r="K106" s="169"/>
      <c r="L106" s="173"/>
      <c r="M106" s="174"/>
      <c r="N106" s="175" t="s">
        <v>41</v>
      </c>
      <c r="O106" s="174"/>
      <c r="P106" s="174"/>
      <c r="Q106" s="174"/>
      <c r="R106" s="174"/>
      <c r="S106" s="169"/>
      <c r="T106" s="169"/>
      <c r="U106" s="169"/>
      <c r="V106" s="169"/>
      <c r="W106" s="169"/>
      <c r="X106" s="169"/>
      <c r="Y106" s="169"/>
      <c r="Z106" s="169"/>
      <c r="AA106" s="169"/>
      <c r="AB106" s="169"/>
      <c r="AC106" s="169"/>
      <c r="AD106" s="169"/>
      <c r="AE106" s="169"/>
      <c r="AF106" s="174"/>
      <c r="AG106" s="174"/>
      <c r="AH106" s="174"/>
      <c r="AI106" s="174"/>
      <c r="AJ106" s="174"/>
      <c r="AK106" s="174"/>
      <c r="AL106" s="174"/>
      <c r="AM106" s="174"/>
      <c r="AN106" s="174"/>
      <c r="AO106" s="174"/>
      <c r="AP106" s="174"/>
      <c r="AQ106" s="174"/>
      <c r="AR106" s="174"/>
      <c r="AS106" s="174"/>
      <c r="AT106" s="174"/>
      <c r="AU106" s="174"/>
      <c r="AV106" s="174"/>
      <c r="AW106" s="174"/>
      <c r="AX106" s="174"/>
      <c r="AY106" s="176" t="s">
        <v>261</v>
      </c>
      <c r="AZ106" s="174"/>
      <c r="BA106" s="174"/>
      <c r="BB106" s="174"/>
      <c r="BC106" s="174"/>
      <c r="BD106" s="174"/>
      <c r="BE106" s="177">
        <f>IF(N106="základná",J106,0)</f>
        <v>0</v>
      </c>
      <c r="BF106" s="177">
        <f>IF(N106="znížená",J106,0)</f>
        <v>0</v>
      </c>
      <c r="BG106" s="177">
        <f>IF(N106="zákl. prenesená",J106,0)</f>
        <v>0</v>
      </c>
      <c r="BH106" s="177">
        <f>IF(N106="zníž. prenesená",J106,0)</f>
        <v>0</v>
      </c>
      <c r="BI106" s="177">
        <f>IF(N106="nulová",J106,0)</f>
        <v>0</v>
      </c>
      <c r="BJ106" s="176" t="s">
        <v>87</v>
      </c>
      <c r="BK106" s="174"/>
      <c r="BL106" s="174"/>
      <c r="BM106" s="174"/>
    </row>
    <row r="107" s="2" customFormat="1" ht="18" customHeight="1">
      <c r="A107" s="37"/>
      <c r="B107" s="168"/>
      <c r="C107" s="169"/>
      <c r="D107" s="170" t="s">
        <v>264</v>
      </c>
      <c r="E107" s="171"/>
      <c r="F107" s="171"/>
      <c r="G107" s="169"/>
      <c r="H107" s="169"/>
      <c r="I107" s="169"/>
      <c r="J107" s="172">
        <v>0</v>
      </c>
      <c r="K107" s="169"/>
      <c r="L107" s="173"/>
      <c r="M107" s="174"/>
      <c r="N107" s="175" t="s">
        <v>41</v>
      </c>
      <c r="O107" s="174"/>
      <c r="P107" s="174"/>
      <c r="Q107" s="174"/>
      <c r="R107" s="174"/>
      <c r="S107" s="169"/>
      <c r="T107" s="169"/>
      <c r="U107" s="169"/>
      <c r="V107" s="169"/>
      <c r="W107" s="169"/>
      <c r="X107" s="169"/>
      <c r="Y107" s="169"/>
      <c r="Z107" s="169"/>
      <c r="AA107" s="169"/>
      <c r="AB107" s="169"/>
      <c r="AC107" s="169"/>
      <c r="AD107" s="169"/>
      <c r="AE107" s="169"/>
      <c r="AF107" s="174"/>
      <c r="AG107" s="174"/>
      <c r="AH107" s="174"/>
      <c r="AI107" s="174"/>
      <c r="AJ107" s="174"/>
      <c r="AK107" s="174"/>
      <c r="AL107" s="174"/>
      <c r="AM107" s="174"/>
      <c r="AN107" s="174"/>
      <c r="AO107" s="174"/>
      <c r="AP107" s="174"/>
      <c r="AQ107" s="174"/>
      <c r="AR107" s="174"/>
      <c r="AS107" s="174"/>
      <c r="AT107" s="174"/>
      <c r="AU107" s="174"/>
      <c r="AV107" s="174"/>
      <c r="AW107" s="174"/>
      <c r="AX107" s="174"/>
      <c r="AY107" s="176" t="s">
        <v>261</v>
      </c>
      <c r="AZ107" s="174"/>
      <c r="BA107" s="174"/>
      <c r="BB107" s="174"/>
      <c r="BC107" s="174"/>
      <c r="BD107" s="174"/>
      <c r="BE107" s="177">
        <f>IF(N107="základná",J107,0)</f>
        <v>0</v>
      </c>
      <c r="BF107" s="177">
        <f>IF(N107="znížená",J107,0)</f>
        <v>0</v>
      </c>
      <c r="BG107" s="177">
        <f>IF(N107="zákl. prenesená",J107,0)</f>
        <v>0</v>
      </c>
      <c r="BH107" s="177">
        <f>IF(N107="zníž. prenesená",J107,0)</f>
        <v>0</v>
      </c>
      <c r="BI107" s="177">
        <f>IF(N107="nulová",J107,0)</f>
        <v>0</v>
      </c>
      <c r="BJ107" s="176" t="s">
        <v>87</v>
      </c>
      <c r="BK107" s="174"/>
      <c r="BL107" s="174"/>
      <c r="BM107" s="174"/>
    </row>
    <row r="108" s="2" customFormat="1" ht="18" customHeight="1">
      <c r="A108" s="37"/>
      <c r="B108" s="168"/>
      <c r="C108" s="169"/>
      <c r="D108" s="170" t="s">
        <v>265</v>
      </c>
      <c r="E108" s="171"/>
      <c r="F108" s="171"/>
      <c r="G108" s="169"/>
      <c r="H108" s="169"/>
      <c r="I108" s="169"/>
      <c r="J108" s="172">
        <v>0</v>
      </c>
      <c r="K108" s="169"/>
      <c r="L108" s="173"/>
      <c r="M108" s="174"/>
      <c r="N108" s="175" t="s">
        <v>41</v>
      </c>
      <c r="O108" s="174"/>
      <c r="P108" s="174"/>
      <c r="Q108" s="174"/>
      <c r="R108" s="174"/>
      <c r="S108" s="169"/>
      <c r="T108" s="169"/>
      <c r="U108" s="169"/>
      <c r="V108" s="169"/>
      <c r="W108" s="169"/>
      <c r="X108" s="169"/>
      <c r="Y108" s="169"/>
      <c r="Z108" s="169"/>
      <c r="AA108" s="169"/>
      <c r="AB108" s="169"/>
      <c r="AC108" s="169"/>
      <c r="AD108" s="169"/>
      <c r="AE108" s="169"/>
      <c r="AF108" s="174"/>
      <c r="AG108" s="174"/>
      <c r="AH108" s="174"/>
      <c r="AI108" s="174"/>
      <c r="AJ108" s="174"/>
      <c r="AK108" s="174"/>
      <c r="AL108" s="174"/>
      <c r="AM108" s="174"/>
      <c r="AN108" s="174"/>
      <c r="AO108" s="174"/>
      <c r="AP108" s="174"/>
      <c r="AQ108" s="174"/>
      <c r="AR108" s="174"/>
      <c r="AS108" s="174"/>
      <c r="AT108" s="174"/>
      <c r="AU108" s="174"/>
      <c r="AV108" s="174"/>
      <c r="AW108" s="174"/>
      <c r="AX108" s="174"/>
      <c r="AY108" s="176" t="s">
        <v>261</v>
      </c>
      <c r="AZ108" s="174"/>
      <c r="BA108" s="174"/>
      <c r="BB108" s="174"/>
      <c r="BC108" s="174"/>
      <c r="BD108" s="174"/>
      <c r="BE108" s="177">
        <f>IF(N108="základná",J108,0)</f>
        <v>0</v>
      </c>
      <c r="BF108" s="177">
        <f>IF(N108="znížená",J108,0)</f>
        <v>0</v>
      </c>
      <c r="BG108" s="177">
        <f>IF(N108="zákl. prenesená",J108,0)</f>
        <v>0</v>
      </c>
      <c r="BH108" s="177">
        <f>IF(N108="zníž. prenesená",J108,0)</f>
        <v>0</v>
      </c>
      <c r="BI108" s="177">
        <f>IF(N108="nulová",J108,0)</f>
        <v>0</v>
      </c>
      <c r="BJ108" s="176" t="s">
        <v>87</v>
      </c>
      <c r="BK108" s="174"/>
      <c r="BL108" s="174"/>
      <c r="BM108" s="174"/>
    </row>
    <row r="109" s="2" customFormat="1" ht="18" customHeight="1">
      <c r="A109" s="37"/>
      <c r="B109" s="168"/>
      <c r="C109" s="169"/>
      <c r="D109" s="171" t="s">
        <v>266</v>
      </c>
      <c r="E109" s="169"/>
      <c r="F109" s="169"/>
      <c r="G109" s="169"/>
      <c r="H109" s="169"/>
      <c r="I109" s="169"/>
      <c r="J109" s="172">
        <f>ROUND(J32*T109,2)</f>
        <v>0</v>
      </c>
      <c r="K109" s="169"/>
      <c r="L109" s="173"/>
      <c r="M109" s="174"/>
      <c r="N109" s="175" t="s">
        <v>41</v>
      </c>
      <c r="O109" s="174"/>
      <c r="P109" s="174"/>
      <c r="Q109" s="174"/>
      <c r="R109" s="174"/>
      <c r="S109" s="169"/>
      <c r="T109" s="169"/>
      <c r="U109" s="169"/>
      <c r="V109" s="169"/>
      <c r="W109" s="169"/>
      <c r="X109" s="169"/>
      <c r="Y109" s="169"/>
      <c r="Z109" s="169"/>
      <c r="AA109" s="169"/>
      <c r="AB109" s="169"/>
      <c r="AC109" s="169"/>
      <c r="AD109" s="169"/>
      <c r="AE109" s="169"/>
      <c r="AF109" s="174"/>
      <c r="AG109" s="174"/>
      <c r="AH109" s="174"/>
      <c r="AI109" s="174"/>
      <c r="AJ109" s="174"/>
      <c r="AK109" s="174"/>
      <c r="AL109" s="174"/>
      <c r="AM109" s="174"/>
      <c r="AN109" s="174"/>
      <c r="AO109" s="174"/>
      <c r="AP109" s="174"/>
      <c r="AQ109" s="174"/>
      <c r="AR109" s="174"/>
      <c r="AS109" s="174"/>
      <c r="AT109" s="174"/>
      <c r="AU109" s="174"/>
      <c r="AV109" s="174"/>
      <c r="AW109" s="174"/>
      <c r="AX109" s="174"/>
      <c r="AY109" s="176" t="s">
        <v>267</v>
      </c>
      <c r="AZ109" s="174"/>
      <c r="BA109" s="174"/>
      <c r="BB109" s="174"/>
      <c r="BC109" s="174"/>
      <c r="BD109" s="174"/>
      <c r="BE109" s="177">
        <f>IF(N109="základná",J109,0)</f>
        <v>0</v>
      </c>
      <c r="BF109" s="177">
        <f>IF(N109="znížená",J109,0)</f>
        <v>0</v>
      </c>
      <c r="BG109" s="177">
        <f>IF(N109="zákl. prenesená",J109,0)</f>
        <v>0</v>
      </c>
      <c r="BH109" s="177">
        <f>IF(N109="zníž. prenesená",J109,0)</f>
        <v>0</v>
      </c>
      <c r="BI109" s="177">
        <f>IF(N109="nulová",J109,0)</f>
        <v>0</v>
      </c>
      <c r="BJ109" s="176" t="s">
        <v>87</v>
      </c>
      <c r="BK109" s="174"/>
      <c r="BL109" s="174"/>
      <c r="BM109" s="174"/>
    </row>
    <row r="110" s="2" customFormat="1">
      <c r="A110" s="37"/>
      <c r="B110" s="38"/>
      <c r="C110" s="37"/>
      <c r="D110" s="37"/>
      <c r="E110" s="37"/>
      <c r="F110" s="37"/>
      <c r="G110" s="37"/>
      <c r="H110" s="37"/>
      <c r="I110" s="37"/>
      <c r="J110" s="37"/>
      <c r="K110" s="37"/>
      <c r="L110" s="59"/>
      <c r="S110" s="37"/>
      <c r="T110" s="37"/>
      <c r="U110" s="37"/>
      <c r="V110" s="37"/>
      <c r="W110" s="37"/>
      <c r="X110" s="37"/>
      <c r="Y110" s="37"/>
      <c r="Z110" s="37"/>
      <c r="AA110" s="37"/>
      <c r="AB110" s="37"/>
      <c r="AC110" s="37"/>
      <c r="AD110" s="37"/>
      <c r="AE110" s="37"/>
    </row>
    <row r="111" s="2" customFormat="1" ht="29.28" customHeight="1">
      <c r="A111" s="37"/>
      <c r="B111" s="38"/>
      <c r="C111" s="178" t="s">
        <v>268</v>
      </c>
      <c r="D111" s="147"/>
      <c r="E111" s="147"/>
      <c r="F111" s="147"/>
      <c r="G111" s="147"/>
      <c r="H111" s="147"/>
      <c r="I111" s="147"/>
      <c r="J111" s="179">
        <f>ROUND(J98+J103,2)</f>
        <v>0</v>
      </c>
      <c r="K111" s="147"/>
      <c r="L111" s="59"/>
      <c r="S111" s="37"/>
      <c r="T111" s="37"/>
      <c r="U111" s="37"/>
      <c r="V111" s="37"/>
      <c r="W111" s="37"/>
      <c r="X111" s="37"/>
      <c r="Y111" s="37"/>
      <c r="Z111" s="37"/>
      <c r="AA111" s="37"/>
      <c r="AB111" s="37"/>
      <c r="AC111" s="37"/>
      <c r="AD111" s="37"/>
      <c r="AE111" s="37"/>
    </row>
    <row r="112" s="2" customFormat="1" ht="6.96" customHeight="1">
      <c r="A112" s="37"/>
      <c r="B112" s="64"/>
      <c r="C112" s="65"/>
      <c r="D112" s="65"/>
      <c r="E112" s="65"/>
      <c r="F112" s="65"/>
      <c r="G112" s="65"/>
      <c r="H112" s="65"/>
      <c r="I112" s="65"/>
      <c r="J112" s="65"/>
      <c r="K112" s="65"/>
      <c r="L112" s="59"/>
      <c r="S112" s="37"/>
      <c r="T112" s="37"/>
      <c r="U112" s="37"/>
      <c r="V112" s="37"/>
      <c r="W112" s="37"/>
      <c r="X112" s="37"/>
      <c r="Y112" s="37"/>
      <c r="Z112" s="37"/>
      <c r="AA112" s="37"/>
      <c r="AB112" s="37"/>
      <c r="AC112" s="37"/>
      <c r="AD112" s="37"/>
      <c r="AE112" s="37"/>
    </row>
    <row r="116" s="2" customFormat="1" ht="6.96" customHeight="1">
      <c r="A116" s="37"/>
      <c r="B116" s="66"/>
      <c r="C116" s="67"/>
      <c r="D116" s="67"/>
      <c r="E116" s="67"/>
      <c r="F116" s="67"/>
      <c r="G116" s="67"/>
      <c r="H116" s="67"/>
      <c r="I116" s="67"/>
      <c r="J116" s="67"/>
      <c r="K116" s="67"/>
      <c r="L116" s="59"/>
      <c r="S116" s="37"/>
      <c r="T116" s="37"/>
      <c r="U116" s="37"/>
      <c r="V116" s="37"/>
      <c r="W116" s="37"/>
      <c r="X116" s="37"/>
      <c r="Y116" s="37"/>
      <c r="Z116" s="37"/>
      <c r="AA116" s="37"/>
      <c r="AB116" s="37"/>
      <c r="AC116" s="37"/>
      <c r="AD116" s="37"/>
      <c r="AE116" s="37"/>
    </row>
    <row r="117" s="2" customFormat="1" ht="24.96" customHeight="1">
      <c r="A117" s="37"/>
      <c r="B117" s="38"/>
      <c r="C117" s="22" t="s">
        <v>269</v>
      </c>
      <c r="D117" s="37"/>
      <c r="E117" s="37"/>
      <c r="F117" s="37"/>
      <c r="G117" s="37"/>
      <c r="H117" s="37"/>
      <c r="I117" s="37"/>
      <c r="J117" s="37"/>
      <c r="K117" s="37"/>
      <c r="L117" s="59"/>
      <c r="S117" s="37"/>
      <c r="T117" s="37"/>
      <c r="U117" s="37"/>
      <c r="V117" s="37"/>
      <c r="W117" s="37"/>
      <c r="X117" s="37"/>
      <c r="Y117" s="37"/>
      <c r="Z117" s="37"/>
      <c r="AA117" s="37"/>
      <c r="AB117" s="37"/>
      <c r="AC117" s="37"/>
      <c r="AD117" s="37"/>
      <c r="AE117" s="37"/>
    </row>
    <row r="118" s="2" customFormat="1" ht="6.96" customHeight="1">
      <c r="A118" s="37"/>
      <c r="B118" s="38"/>
      <c r="C118" s="37"/>
      <c r="D118" s="37"/>
      <c r="E118" s="37"/>
      <c r="F118" s="37"/>
      <c r="G118" s="37"/>
      <c r="H118" s="37"/>
      <c r="I118" s="37"/>
      <c r="J118" s="37"/>
      <c r="K118" s="37"/>
      <c r="L118" s="59"/>
      <c r="S118" s="37"/>
      <c r="T118" s="37"/>
      <c r="U118" s="37"/>
      <c r="V118" s="37"/>
      <c r="W118" s="37"/>
      <c r="X118" s="37"/>
      <c r="Y118" s="37"/>
      <c r="Z118" s="37"/>
      <c r="AA118" s="37"/>
      <c r="AB118" s="37"/>
      <c r="AC118" s="37"/>
      <c r="AD118" s="37"/>
      <c r="AE118" s="37"/>
    </row>
    <row r="119" s="2" customFormat="1" ht="12" customHeight="1">
      <c r="A119" s="37"/>
      <c r="B119" s="38"/>
      <c r="C119" s="31" t="s">
        <v>15</v>
      </c>
      <c r="D119" s="37"/>
      <c r="E119" s="37"/>
      <c r="F119" s="37"/>
      <c r="G119" s="37"/>
      <c r="H119" s="37"/>
      <c r="I119" s="37"/>
      <c r="J119" s="37"/>
      <c r="K119" s="37"/>
      <c r="L119" s="59"/>
      <c r="S119" s="37"/>
      <c r="T119" s="37"/>
      <c r="U119" s="37"/>
      <c r="V119" s="37"/>
      <c r="W119" s="37"/>
      <c r="X119" s="37"/>
      <c r="Y119" s="37"/>
      <c r="Z119" s="37"/>
      <c r="AA119" s="37"/>
      <c r="AB119" s="37"/>
      <c r="AC119" s="37"/>
      <c r="AD119" s="37"/>
      <c r="AE119" s="37"/>
    </row>
    <row r="120" s="2" customFormat="1" ht="26.25" customHeight="1">
      <c r="A120" s="37"/>
      <c r="B120" s="38"/>
      <c r="C120" s="37"/>
      <c r="D120" s="37"/>
      <c r="E120" s="134" t="str">
        <f>E7</f>
        <v>Komplexná rekonštrukcia a realizácia nadstavby budovy študenského domova4,Tr. SNP53,Banská Bystrica</v>
      </c>
      <c r="F120" s="31"/>
      <c r="G120" s="31"/>
      <c r="H120" s="31"/>
      <c r="I120" s="37"/>
      <c r="J120" s="37"/>
      <c r="K120" s="37"/>
      <c r="L120" s="59"/>
      <c r="S120" s="37"/>
      <c r="T120" s="37"/>
      <c r="U120" s="37"/>
      <c r="V120" s="37"/>
      <c r="W120" s="37"/>
      <c r="X120" s="37"/>
      <c r="Y120" s="37"/>
      <c r="Z120" s="37"/>
      <c r="AA120" s="37"/>
      <c r="AB120" s="37"/>
      <c r="AC120" s="37"/>
      <c r="AD120" s="37"/>
      <c r="AE120" s="37"/>
    </row>
    <row r="121" s="1" customFormat="1" ht="12" customHeight="1">
      <c r="B121" s="21"/>
      <c r="C121" s="31" t="s">
        <v>222</v>
      </c>
      <c r="L121" s="21"/>
    </row>
    <row r="122" s="2" customFormat="1" ht="16.5" customHeight="1">
      <c r="A122" s="37"/>
      <c r="B122" s="38"/>
      <c r="C122" s="37"/>
      <c r="D122" s="37"/>
      <c r="E122" s="134" t="s">
        <v>6734</v>
      </c>
      <c r="F122" s="37"/>
      <c r="G122" s="37"/>
      <c r="H122" s="37"/>
      <c r="I122" s="37"/>
      <c r="J122" s="37"/>
      <c r="K122" s="37"/>
      <c r="L122" s="59"/>
      <c r="S122" s="37"/>
      <c r="T122" s="37"/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  <c r="AE122" s="37"/>
    </row>
    <row r="123" s="2" customFormat="1" ht="12" customHeight="1">
      <c r="A123" s="37"/>
      <c r="B123" s="38"/>
      <c r="C123" s="31" t="s">
        <v>224</v>
      </c>
      <c r="D123" s="37"/>
      <c r="E123" s="37"/>
      <c r="F123" s="37"/>
      <c r="G123" s="37"/>
      <c r="H123" s="37"/>
      <c r="I123" s="37"/>
      <c r="J123" s="37"/>
      <c r="K123" s="37"/>
      <c r="L123" s="59"/>
      <c r="S123" s="37"/>
      <c r="T123" s="37"/>
      <c r="U123" s="37"/>
      <c r="V123" s="37"/>
      <c r="W123" s="37"/>
      <c r="X123" s="37"/>
      <c r="Y123" s="37"/>
      <c r="Z123" s="37"/>
      <c r="AA123" s="37"/>
      <c r="AB123" s="37"/>
      <c r="AC123" s="37"/>
      <c r="AD123" s="37"/>
      <c r="AE123" s="37"/>
    </row>
    <row r="124" s="2" customFormat="1" ht="16.5" customHeight="1">
      <c r="A124" s="37"/>
      <c r="B124" s="38"/>
      <c r="C124" s="37"/>
      <c r="D124" s="37"/>
      <c r="E124" s="71" t="str">
        <f>E11</f>
        <v>PS 01-3 - Nákladný výťah</v>
      </c>
      <c r="F124" s="37"/>
      <c r="G124" s="37"/>
      <c r="H124" s="37"/>
      <c r="I124" s="37"/>
      <c r="J124" s="37"/>
      <c r="K124" s="37"/>
      <c r="L124" s="59"/>
      <c r="S124" s="37"/>
      <c r="T124" s="37"/>
      <c r="U124" s="37"/>
      <c r="V124" s="37"/>
      <c r="W124" s="37"/>
      <c r="X124" s="37"/>
      <c r="Y124" s="37"/>
      <c r="Z124" s="37"/>
      <c r="AA124" s="37"/>
      <c r="AB124" s="37"/>
      <c r="AC124" s="37"/>
      <c r="AD124" s="37"/>
      <c r="AE124" s="37"/>
    </row>
    <row r="125" s="2" customFormat="1" ht="6.96" customHeight="1">
      <c r="A125" s="37"/>
      <c r="B125" s="38"/>
      <c r="C125" s="37"/>
      <c r="D125" s="37"/>
      <c r="E125" s="37"/>
      <c r="F125" s="37"/>
      <c r="G125" s="37"/>
      <c r="H125" s="37"/>
      <c r="I125" s="37"/>
      <c r="J125" s="37"/>
      <c r="K125" s="37"/>
      <c r="L125" s="59"/>
      <c r="S125" s="37"/>
      <c r="T125" s="37"/>
      <c r="U125" s="37"/>
      <c r="V125" s="37"/>
      <c r="W125" s="37"/>
      <c r="X125" s="37"/>
      <c r="Y125" s="37"/>
      <c r="Z125" s="37"/>
      <c r="AA125" s="37"/>
      <c r="AB125" s="37"/>
      <c r="AC125" s="37"/>
      <c r="AD125" s="37"/>
      <c r="AE125" s="37"/>
    </row>
    <row r="126" s="2" customFormat="1" ht="12" customHeight="1">
      <c r="A126" s="37"/>
      <c r="B126" s="38"/>
      <c r="C126" s="31" t="s">
        <v>19</v>
      </c>
      <c r="D126" s="37"/>
      <c r="E126" s="37"/>
      <c r="F126" s="26" t="str">
        <f>F14</f>
        <v>Tr. SNP53,Banská Bystrica,parc.č.1042/1</v>
      </c>
      <c r="G126" s="37"/>
      <c r="H126" s="37"/>
      <c r="I126" s="31" t="s">
        <v>21</v>
      </c>
      <c r="J126" s="73" t="str">
        <f>IF(J14="","",J14)</f>
        <v>10. 9. 2024</v>
      </c>
      <c r="K126" s="37"/>
      <c r="L126" s="59"/>
      <c r="S126" s="37"/>
      <c r="T126" s="37"/>
      <c r="U126" s="37"/>
      <c r="V126" s="37"/>
      <c r="W126" s="37"/>
      <c r="X126" s="37"/>
      <c r="Y126" s="37"/>
      <c r="Z126" s="37"/>
      <c r="AA126" s="37"/>
      <c r="AB126" s="37"/>
      <c r="AC126" s="37"/>
      <c r="AD126" s="37"/>
      <c r="AE126" s="37"/>
    </row>
    <row r="127" s="2" customFormat="1" ht="6.96" customHeight="1">
      <c r="A127" s="37"/>
      <c r="B127" s="38"/>
      <c r="C127" s="37"/>
      <c r="D127" s="37"/>
      <c r="E127" s="37"/>
      <c r="F127" s="37"/>
      <c r="G127" s="37"/>
      <c r="H127" s="37"/>
      <c r="I127" s="37"/>
      <c r="J127" s="37"/>
      <c r="K127" s="37"/>
      <c r="L127" s="59"/>
      <c r="S127" s="37"/>
      <c r="T127" s="37"/>
      <c r="U127" s="37"/>
      <c r="V127" s="37"/>
      <c r="W127" s="37"/>
      <c r="X127" s="37"/>
      <c r="Y127" s="37"/>
      <c r="Z127" s="37"/>
      <c r="AA127" s="37"/>
      <c r="AB127" s="37"/>
      <c r="AC127" s="37"/>
      <c r="AD127" s="37"/>
      <c r="AE127" s="37"/>
    </row>
    <row r="128" s="2" customFormat="1" ht="15.15" customHeight="1">
      <c r="A128" s="37"/>
      <c r="B128" s="38"/>
      <c r="C128" s="31" t="s">
        <v>23</v>
      </c>
      <c r="D128" s="37"/>
      <c r="E128" s="37"/>
      <c r="F128" s="26" t="str">
        <f>E17</f>
        <v>Univerzita Mateja Bela v Banskej Bystrici</v>
      </c>
      <c r="G128" s="37"/>
      <c r="H128" s="37"/>
      <c r="I128" s="31" t="s">
        <v>29</v>
      </c>
      <c r="J128" s="35" t="str">
        <f>E23</f>
        <v>Insvet s.r.o.,Koeice</v>
      </c>
      <c r="K128" s="37"/>
      <c r="L128" s="59"/>
      <c r="S128" s="37"/>
      <c r="T128" s="37"/>
      <c r="U128" s="37"/>
      <c r="V128" s="37"/>
      <c r="W128" s="37"/>
      <c r="X128" s="37"/>
      <c r="Y128" s="37"/>
      <c r="Z128" s="37"/>
      <c r="AA128" s="37"/>
      <c r="AB128" s="37"/>
      <c r="AC128" s="37"/>
      <c r="AD128" s="37"/>
      <c r="AE128" s="37"/>
    </row>
    <row r="129" s="2" customFormat="1" ht="15.15" customHeight="1">
      <c r="A129" s="37"/>
      <c r="B129" s="38"/>
      <c r="C129" s="31" t="s">
        <v>27</v>
      </c>
      <c r="D129" s="37"/>
      <c r="E129" s="37"/>
      <c r="F129" s="26" t="str">
        <f>IF(E20="","",E20)</f>
        <v>Vyplň údaj</v>
      </c>
      <c r="G129" s="37"/>
      <c r="H129" s="37"/>
      <c r="I129" s="31" t="s">
        <v>32</v>
      </c>
      <c r="J129" s="35" t="str">
        <f>E26</f>
        <v xml:space="preserve"> </v>
      </c>
      <c r="K129" s="37"/>
      <c r="L129" s="59"/>
      <c r="S129" s="37"/>
      <c r="T129" s="37"/>
      <c r="U129" s="37"/>
      <c r="V129" s="37"/>
      <c r="W129" s="37"/>
      <c r="X129" s="37"/>
      <c r="Y129" s="37"/>
      <c r="Z129" s="37"/>
      <c r="AA129" s="37"/>
      <c r="AB129" s="37"/>
      <c r="AC129" s="37"/>
      <c r="AD129" s="37"/>
      <c r="AE129" s="37"/>
    </row>
    <row r="130" s="2" customFormat="1" ht="10.32" customHeight="1">
      <c r="A130" s="37"/>
      <c r="B130" s="38"/>
      <c r="C130" s="37"/>
      <c r="D130" s="37"/>
      <c r="E130" s="37"/>
      <c r="F130" s="37"/>
      <c r="G130" s="37"/>
      <c r="H130" s="37"/>
      <c r="I130" s="37"/>
      <c r="J130" s="37"/>
      <c r="K130" s="37"/>
      <c r="L130" s="59"/>
      <c r="S130" s="37"/>
      <c r="T130" s="37"/>
      <c r="U130" s="37"/>
      <c r="V130" s="37"/>
      <c r="W130" s="37"/>
      <c r="X130" s="37"/>
      <c r="Y130" s="37"/>
      <c r="Z130" s="37"/>
      <c r="AA130" s="37"/>
      <c r="AB130" s="37"/>
      <c r="AC130" s="37"/>
      <c r="AD130" s="37"/>
      <c r="AE130" s="37"/>
    </row>
    <row r="131" s="11" customFormat="1" ht="29.28" customHeight="1">
      <c r="A131" s="180"/>
      <c r="B131" s="181"/>
      <c r="C131" s="182" t="s">
        <v>270</v>
      </c>
      <c r="D131" s="183" t="s">
        <v>60</v>
      </c>
      <c r="E131" s="183" t="s">
        <v>56</v>
      </c>
      <c r="F131" s="183" t="s">
        <v>57</v>
      </c>
      <c r="G131" s="183" t="s">
        <v>271</v>
      </c>
      <c r="H131" s="183" t="s">
        <v>272</v>
      </c>
      <c r="I131" s="183" t="s">
        <v>273</v>
      </c>
      <c r="J131" s="184" t="s">
        <v>232</v>
      </c>
      <c r="K131" s="185" t="s">
        <v>274</v>
      </c>
      <c r="L131" s="186"/>
      <c r="M131" s="90" t="s">
        <v>1</v>
      </c>
      <c r="N131" s="91" t="s">
        <v>39</v>
      </c>
      <c r="O131" s="91" t="s">
        <v>275</v>
      </c>
      <c r="P131" s="91" t="s">
        <v>276</v>
      </c>
      <c r="Q131" s="91" t="s">
        <v>277</v>
      </c>
      <c r="R131" s="91" t="s">
        <v>278</v>
      </c>
      <c r="S131" s="91" t="s">
        <v>279</v>
      </c>
      <c r="T131" s="92" t="s">
        <v>280</v>
      </c>
      <c r="U131" s="180"/>
      <c r="V131" s="180"/>
      <c r="W131" s="180"/>
      <c r="X131" s="180"/>
      <c r="Y131" s="180"/>
      <c r="Z131" s="180"/>
      <c r="AA131" s="180"/>
      <c r="AB131" s="180"/>
      <c r="AC131" s="180"/>
      <c r="AD131" s="180"/>
      <c r="AE131" s="180"/>
    </row>
    <row r="132" s="2" customFormat="1" ht="22.8" customHeight="1">
      <c r="A132" s="37"/>
      <c r="B132" s="38"/>
      <c r="C132" s="97" t="s">
        <v>228</v>
      </c>
      <c r="D132" s="37"/>
      <c r="E132" s="37"/>
      <c r="F132" s="37"/>
      <c r="G132" s="37"/>
      <c r="H132" s="37"/>
      <c r="I132" s="37"/>
      <c r="J132" s="187">
        <f>BK132</f>
        <v>0</v>
      </c>
      <c r="K132" s="37"/>
      <c r="L132" s="38"/>
      <c r="M132" s="93"/>
      <c r="N132" s="77"/>
      <c r="O132" s="94"/>
      <c r="P132" s="188">
        <f>P133</f>
        <v>0</v>
      </c>
      <c r="Q132" s="94"/>
      <c r="R132" s="188">
        <f>R133</f>
        <v>0</v>
      </c>
      <c r="S132" s="94"/>
      <c r="T132" s="189">
        <f>T133</f>
        <v>0</v>
      </c>
      <c r="U132" s="37"/>
      <c r="V132" s="37"/>
      <c r="W132" s="37"/>
      <c r="X132" s="37"/>
      <c r="Y132" s="37"/>
      <c r="Z132" s="37"/>
      <c r="AA132" s="37"/>
      <c r="AB132" s="37"/>
      <c r="AC132" s="37"/>
      <c r="AD132" s="37"/>
      <c r="AE132" s="37"/>
      <c r="AT132" s="18" t="s">
        <v>74</v>
      </c>
      <c r="AU132" s="18" t="s">
        <v>234</v>
      </c>
      <c r="BK132" s="190">
        <f>BK133</f>
        <v>0</v>
      </c>
    </row>
    <row r="133" s="12" customFormat="1" ht="25.92" customHeight="1">
      <c r="A133" s="12"/>
      <c r="B133" s="191"/>
      <c r="C133" s="12"/>
      <c r="D133" s="192" t="s">
        <v>74</v>
      </c>
      <c r="E133" s="193" t="s">
        <v>582</v>
      </c>
      <c r="F133" s="193" t="s">
        <v>2075</v>
      </c>
      <c r="G133" s="12"/>
      <c r="H133" s="12"/>
      <c r="I133" s="194"/>
      <c r="J133" s="195">
        <f>BK133</f>
        <v>0</v>
      </c>
      <c r="K133" s="12"/>
      <c r="L133" s="191"/>
      <c r="M133" s="196"/>
      <c r="N133" s="197"/>
      <c r="O133" s="197"/>
      <c r="P133" s="198">
        <f>P134</f>
        <v>0</v>
      </c>
      <c r="Q133" s="197"/>
      <c r="R133" s="198">
        <f>R134</f>
        <v>0</v>
      </c>
      <c r="S133" s="197"/>
      <c r="T133" s="199">
        <f>T134</f>
        <v>0</v>
      </c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R133" s="192" t="s">
        <v>92</v>
      </c>
      <c r="AT133" s="200" t="s">
        <v>74</v>
      </c>
      <c r="AU133" s="200" t="s">
        <v>75</v>
      </c>
      <c r="AY133" s="192" t="s">
        <v>283</v>
      </c>
      <c r="BK133" s="201">
        <f>BK134</f>
        <v>0</v>
      </c>
    </row>
    <row r="134" s="12" customFormat="1" ht="22.8" customHeight="1">
      <c r="A134" s="12"/>
      <c r="B134" s="191"/>
      <c r="C134" s="12"/>
      <c r="D134" s="192" t="s">
        <v>74</v>
      </c>
      <c r="E134" s="202" t="s">
        <v>6737</v>
      </c>
      <c r="F134" s="202" t="s">
        <v>6738</v>
      </c>
      <c r="G134" s="12"/>
      <c r="H134" s="12"/>
      <c r="I134" s="194"/>
      <c r="J134" s="203">
        <f>BK134</f>
        <v>0</v>
      </c>
      <c r="K134" s="12"/>
      <c r="L134" s="191"/>
      <c r="M134" s="196"/>
      <c r="N134" s="197"/>
      <c r="O134" s="197"/>
      <c r="P134" s="198">
        <f>SUM(P135:P137)</f>
        <v>0</v>
      </c>
      <c r="Q134" s="197"/>
      <c r="R134" s="198">
        <f>SUM(R135:R137)</f>
        <v>0</v>
      </c>
      <c r="S134" s="197"/>
      <c r="T134" s="199">
        <f>SUM(T135:T137)</f>
        <v>0</v>
      </c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R134" s="192" t="s">
        <v>92</v>
      </c>
      <c r="AT134" s="200" t="s">
        <v>74</v>
      </c>
      <c r="AU134" s="200" t="s">
        <v>82</v>
      </c>
      <c r="AY134" s="192" t="s">
        <v>283</v>
      </c>
      <c r="BK134" s="201">
        <f>SUM(BK135:BK137)</f>
        <v>0</v>
      </c>
    </row>
    <row r="135" s="2" customFormat="1" ht="21.75" customHeight="1">
      <c r="A135" s="37"/>
      <c r="B135" s="168"/>
      <c r="C135" s="204" t="s">
        <v>82</v>
      </c>
      <c r="D135" s="204" t="s">
        <v>285</v>
      </c>
      <c r="E135" s="205" t="s">
        <v>6739</v>
      </c>
      <c r="F135" s="206" t="s">
        <v>6746</v>
      </c>
      <c r="G135" s="207" t="s">
        <v>373</v>
      </c>
      <c r="H135" s="208">
        <v>1</v>
      </c>
      <c r="I135" s="209"/>
      <c r="J135" s="210">
        <f>ROUND(I135*H135,2)</f>
        <v>0</v>
      </c>
      <c r="K135" s="211"/>
      <c r="L135" s="38"/>
      <c r="M135" s="212" t="s">
        <v>1</v>
      </c>
      <c r="N135" s="213" t="s">
        <v>41</v>
      </c>
      <c r="O135" s="81"/>
      <c r="P135" s="214">
        <f>O135*H135</f>
        <v>0</v>
      </c>
      <c r="Q135" s="214">
        <v>0</v>
      </c>
      <c r="R135" s="214">
        <f>Q135*H135</f>
        <v>0</v>
      </c>
      <c r="S135" s="214">
        <v>0</v>
      </c>
      <c r="T135" s="215">
        <f>S135*H135</f>
        <v>0</v>
      </c>
      <c r="U135" s="37"/>
      <c r="V135" s="37"/>
      <c r="W135" s="37"/>
      <c r="X135" s="37"/>
      <c r="Y135" s="37"/>
      <c r="Z135" s="37"/>
      <c r="AA135" s="37"/>
      <c r="AB135" s="37"/>
      <c r="AC135" s="37"/>
      <c r="AD135" s="37"/>
      <c r="AE135" s="37"/>
      <c r="AR135" s="216" t="s">
        <v>656</v>
      </c>
      <c r="AT135" s="216" t="s">
        <v>285</v>
      </c>
      <c r="AU135" s="216" t="s">
        <v>87</v>
      </c>
      <c r="AY135" s="18" t="s">
        <v>283</v>
      </c>
      <c r="BE135" s="217">
        <f>IF(N135="základná",J135,0)</f>
        <v>0</v>
      </c>
      <c r="BF135" s="217">
        <f>IF(N135="znížená",J135,0)</f>
        <v>0</v>
      </c>
      <c r="BG135" s="217">
        <f>IF(N135="zákl. prenesená",J135,0)</f>
        <v>0</v>
      </c>
      <c r="BH135" s="217">
        <f>IF(N135="zníž. prenesená",J135,0)</f>
        <v>0</v>
      </c>
      <c r="BI135" s="217">
        <f>IF(N135="nulová",J135,0)</f>
        <v>0</v>
      </c>
      <c r="BJ135" s="18" t="s">
        <v>87</v>
      </c>
      <c r="BK135" s="217">
        <f>ROUND(I135*H135,2)</f>
        <v>0</v>
      </c>
      <c r="BL135" s="18" t="s">
        <v>656</v>
      </c>
      <c r="BM135" s="216" t="s">
        <v>6741</v>
      </c>
    </row>
    <row r="136" s="2" customFormat="1" ht="16.5" customHeight="1">
      <c r="A136" s="37"/>
      <c r="B136" s="168"/>
      <c r="C136" s="204" t="s">
        <v>87</v>
      </c>
      <c r="D136" s="204" t="s">
        <v>285</v>
      </c>
      <c r="E136" s="205" t="s">
        <v>2096</v>
      </c>
      <c r="F136" s="206" t="s">
        <v>2097</v>
      </c>
      <c r="G136" s="207" t="s">
        <v>979</v>
      </c>
      <c r="H136" s="255"/>
      <c r="I136" s="209"/>
      <c r="J136" s="210">
        <f>ROUND(I136*H136,2)</f>
        <v>0</v>
      </c>
      <c r="K136" s="211"/>
      <c r="L136" s="38"/>
      <c r="M136" s="212" t="s">
        <v>1</v>
      </c>
      <c r="N136" s="213" t="s">
        <v>41</v>
      </c>
      <c r="O136" s="81"/>
      <c r="P136" s="214">
        <f>O136*H136</f>
        <v>0</v>
      </c>
      <c r="Q136" s="214">
        <v>0</v>
      </c>
      <c r="R136" s="214">
        <f>Q136*H136</f>
        <v>0</v>
      </c>
      <c r="S136" s="214">
        <v>0</v>
      </c>
      <c r="T136" s="215">
        <f>S136*H136</f>
        <v>0</v>
      </c>
      <c r="U136" s="37"/>
      <c r="V136" s="37"/>
      <c r="W136" s="37"/>
      <c r="X136" s="37"/>
      <c r="Y136" s="37"/>
      <c r="Z136" s="37"/>
      <c r="AA136" s="37"/>
      <c r="AB136" s="37"/>
      <c r="AC136" s="37"/>
      <c r="AD136" s="37"/>
      <c r="AE136" s="37"/>
      <c r="AR136" s="216" t="s">
        <v>656</v>
      </c>
      <c r="AT136" s="216" t="s">
        <v>285</v>
      </c>
      <c r="AU136" s="216" t="s">
        <v>87</v>
      </c>
      <c r="AY136" s="18" t="s">
        <v>283</v>
      </c>
      <c r="BE136" s="217">
        <f>IF(N136="základná",J136,0)</f>
        <v>0</v>
      </c>
      <c r="BF136" s="217">
        <f>IF(N136="znížená",J136,0)</f>
        <v>0</v>
      </c>
      <c r="BG136" s="217">
        <f>IF(N136="zákl. prenesená",J136,0)</f>
        <v>0</v>
      </c>
      <c r="BH136" s="217">
        <f>IF(N136="zníž. prenesená",J136,0)</f>
        <v>0</v>
      </c>
      <c r="BI136" s="217">
        <f>IF(N136="nulová",J136,0)</f>
        <v>0</v>
      </c>
      <c r="BJ136" s="18" t="s">
        <v>87</v>
      </c>
      <c r="BK136" s="217">
        <f>ROUND(I136*H136,2)</f>
        <v>0</v>
      </c>
      <c r="BL136" s="18" t="s">
        <v>656</v>
      </c>
      <c r="BM136" s="216" t="s">
        <v>6742</v>
      </c>
    </row>
    <row r="137" s="2" customFormat="1" ht="16.5" customHeight="1">
      <c r="A137" s="37"/>
      <c r="B137" s="168"/>
      <c r="C137" s="204" t="s">
        <v>92</v>
      </c>
      <c r="D137" s="204" t="s">
        <v>285</v>
      </c>
      <c r="E137" s="205" t="s">
        <v>2102</v>
      </c>
      <c r="F137" s="206" t="s">
        <v>2103</v>
      </c>
      <c r="G137" s="207" t="s">
        <v>979</v>
      </c>
      <c r="H137" s="255"/>
      <c r="I137" s="209"/>
      <c r="J137" s="210">
        <f>ROUND(I137*H137,2)</f>
        <v>0</v>
      </c>
      <c r="K137" s="211"/>
      <c r="L137" s="38"/>
      <c r="M137" s="256" t="s">
        <v>1</v>
      </c>
      <c r="N137" s="257" t="s">
        <v>41</v>
      </c>
      <c r="O137" s="258"/>
      <c r="P137" s="259">
        <f>O137*H137</f>
        <v>0</v>
      </c>
      <c r="Q137" s="259">
        <v>0</v>
      </c>
      <c r="R137" s="259">
        <f>Q137*H137</f>
        <v>0</v>
      </c>
      <c r="S137" s="259">
        <v>0</v>
      </c>
      <c r="T137" s="260">
        <f>S137*H137</f>
        <v>0</v>
      </c>
      <c r="U137" s="37"/>
      <c r="V137" s="37"/>
      <c r="W137" s="37"/>
      <c r="X137" s="37"/>
      <c r="Y137" s="37"/>
      <c r="Z137" s="37"/>
      <c r="AA137" s="37"/>
      <c r="AB137" s="37"/>
      <c r="AC137" s="37"/>
      <c r="AD137" s="37"/>
      <c r="AE137" s="37"/>
      <c r="AR137" s="216" t="s">
        <v>656</v>
      </c>
      <c r="AT137" s="216" t="s">
        <v>285</v>
      </c>
      <c r="AU137" s="216" t="s">
        <v>87</v>
      </c>
      <c r="AY137" s="18" t="s">
        <v>283</v>
      </c>
      <c r="BE137" s="217">
        <f>IF(N137="základná",J137,0)</f>
        <v>0</v>
      </c>
      <c r="BF137" s="217">
        <f>IF(N137="znížená",J137,0)</f>
        <v>0</v>
      </c>
      <c r="BG137" s="217">
        <f>IF(N137="zákl. prenesená",J137,0)</f>
        <v>0</v>
      </c>
      <c r="BH137" s="217">
        <f>IF(N137="zníž. prenesená",J137,0)</f>
        <v>0</v>
      </c>
      <c r="BI137" s="217">
        <f>IF(N137="nulová",J137,0)</f>
        <v>0</v>
      </c>
      <c r="BJ137" s="18" t="s">
        <v>87</v>
      </c>
      <c r="BK137" s="217">
        <f>ROUND(I137*H137,2)</f>
        <v>0</v>
      </c>
      <c r="BL137" s="18" t="s">
        <v>656</v>
      </c>
      <c r="BM137" s="216" t="s">
        <v>6743</v>
      </c>
    </row>
    <row r="138" s="2" customFormat="1" ht="6.96" customHeight="1">
      <c r="A138" s="37"/>
      <c r="B138" s="64"/>
      <c r="C138" s="65"/>
      <c r="D138" s="65"/>
      <c r="E138" s="65"/>
      <c r="F138" s="65"/>
      <c r="G138" s="65"/>
      <c r="H138" s="65"/>
      <c r="I138" s="65"/>
      <c r="J138" s="65"/>
      <c r="K138" s="65"/>
      <c r="L138" s="38"/>
      <c r="M138" s="37"/>
      <c r="O138" s="37"/>
      <c r="P138" s="37"/>
      <c r="Q138" s="37"/>
      <c r="R138" s="37"/>
      <c r="S138" s="37"/>
      <c r="T138" s="37"/>
      <c r="U138" s="37"/>
      <c r="V138" s="37"/>
      <c r="W138" s="37"/>
      <c r="X138" s="37"/>
      <c r="Y138" s="37"/>
      <c r="Z138" s="37"/>
      <c r="AA138" s="37"/>
      <c r="AB138" s="37"/>
      <c r="AC138" s="37"/>
      <c r="AD138" s="37"/>
      <c r="AE138" s="37"/>
    </row>
  </sheetData>
  <autoFilter ref="C131:K137"/>
  <mergeCells count="17">
    <mergeCell ref="E7:H7"/>
    <mergeCell ref="E9:H9"/>
    <mergeCell ref="E11:H11"/>
    <mergeCell ref="E20:H20"/>
    <mergeCell ref="E29:H29"/>
    <mergeCell ref="E85:H85"/>
    <mergeCell ref="E87:H87"/>
    <mergeCell ref="E89:H89"/>
    <mergeCell ref="D104:F104"/>
    <mergeCell ref="D105:F105"/>
    <mergeCell ref="D106:F106"/>
    <mergeCell ref="D107:F107"/>
    <mergeCell ref="D108:F108"/>
    <mergeCell ref="E120:H120"/>
    <mergeCell ref="E122:H122"/>
    <mergeCell ref="E124:H124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4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7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8" t="s">
        <v>214</v>
      </c>
    </row>
    <row r="3" s="1" customFormat="1" ht="6.96" customHeight="1">
      <c r="B3" s="19"/>
      <c r="C3" s="20"/>
      <c r="D3" s="20"/>
      <c r="E3" s="20"/>
      <c r="F3" s="20"/>
      <c r="G3" s="20"/>
      <c r="H3" s="20"/>
      <c r="I3" s="20"/>
      <c r="J3" s="20"/>
      <c r="K3" s="20"/>
      <c r="L3" s="21"/>
      <c r="AT3" s="18" t="s">
        <v>75</v>
      </c>
    </row>
    <row r="4" s="1" customFormat="1" ht="24.96" customHeight="1">
      <c r="B4" s="21"/>
      <c r="D4" s="22" t="s">
        <v>221</v>
      </c>
      <c r="L4" s="21"/>
      <c r="M4" s="133" t="s">
        <v>9</v>
      </c>
      <c r="AT4" s="18" t="s">
        <v>3</v>
      </c>
    </row>
    <row r="5" s="1" customFormat="1" ht="6.96" customHeight="1">
      <c r="B5" s="21"/>
      <c r="L5" s="21"/>
    </row>
    <row r="6" s="1" customFormat="1" ht="12" customHeight="1">
      <c r="B6" s="21"/>
      <c r="D6" s="31" t="s">
        <v>15</v>
      </c>
      <c r="L6" s="21"/>
    </row>
    <row r="7" s="1" customFormat="1" ht="26.25" customHeight="1">
      <c r="B7" s="21"/>
      <c r="E7" s="134" t="str">
        <f>'Rekapitulácia stavby'!K6</f>
        <v>Komplexná rekonštrukcia a realizácia nadstavby budovy študenského domova4,Tr. SNP53,Banská Bystrica</v>
      </c>
      <c r="F7" s="31"/>
      <c r="G7" s="31"/>
      <c r="H7" s="31"/>
      <c r="L7" s="21"/>
    </row>
    <row r="8" s="1" customFormat="1" ht="12" customHeight="1">
      <c r="B8" s="21"/>
      <c r="D8" s="31" t="s">
        <v>222</v>
      </c>
      <c r="L8" s="21"/>
    </row>
    <row r="9" s="2" customFormat="1" ht="16.5" customHeight="1">
      <c r="A9" s="37"/>
      <c r="B9" s="38"/>
      <c r="C9" s="37"/>
      <c r="D9" s="37"/>
      <c r="E9" s="134" t="s">
        <v>6747</v>
      </c>
      <c r="F9" s="37"/>
      <c r="G9" s="37"/>
      <c r="H9" s="37"/>
      <c r="I9" s="37"/>
      <c r="J9" s="37"/>
      <c r="K9" s="37"/>
      <c r="L9" s="59"/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</row>
    <row r="10" s="2" customFormat="1" ht="12" customHeight="1">
      <c r="A10" s="37"/>
      <c r="B10" s="38"/>
      <c r="C10" s="37"/>
      <c r="D10" s="31" t="s">
        <v>224</v>
      </c>
      <c r="E10" s="37"/>
      <c r="F10" s="37"/>
      <c r="G10" s="37"/>
      <c r="H10" s="37"/>
      <c r="I10" s="37"/>
      <c r="J10" s="37"/>
      <c r="K10" s="37"/>
      <c r="L10" s="59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</row>
    <row r="11" s="2" customFormat="1" ht="16.5" customHeight="1">
      <c r="A11" s="37"/>
      <c r="B11" s="38"/>
      <c r="C11" s="37"/>
      <c r="D11" s="37"/>
      <c r="E11" s="71" t="s">
        <v>6748</v>
      </c>
      <c r="F11" s="37"/>
      <c r="G11" s="37"/>
      <c r="H11" s="37"/>
      <c r="I11" s="37"/>
      <c r="J11" s="37"/>
      <c r="K11" s="37"/>
      <c r="L11" s="59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</row>
    <row r="12" s="2" customFormat="1">
      <c r="A12" s="37"/>
      <c r="B12" s="38"/>
      <c r="C12" s="37"/>
      <c r="D12" s="37"/>
      <c r="E12" s="37"/>
      <c r="F12" s="37"/>
      <c r="G12" s="37"/>
      <c r="H12" s="37"/>
      <c r="I12" s="37"/>
      <c r="J12" s="37"/>
      <c r="K12" s="37"/>
      <c r="L12" s="59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</row>
    <row r="13" s="2" customFormat="1" ht="12" customHeight="1">
      <c r="A13" s="37"/>
      <c r="B13" s="38"/>
      <c r="C13" s="37"/>
      <c r="D13" s="31" t="s">
        <v>17</v>
      </c>
      <c r="E13" s="37"/>
      <c r="F13" s="26" t="s">
        <v>1</v>
      </c>
      <c r="G13" s="37"/>
      <c r="H13" s="37"/>
      <c r="I13" s="31" t="s">
        <v>18</v>
      </c>
      <c r="J13" s="26" t="s">
        <v>1</v>
      </c>
      <c r="K13" s="37"/>
      <c r="L13" s="59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</row>
    <row r="14" s="2" customFormat="1" ht="12" customHeight="1">
      <c r="A14" s="37"/>
      <c r="B14" s="38"/>
      <c r="C14" s="37"/>
      <c r="D14" s="31" t="s">
        <v>19</v>
      </c>
      <c r="E14" s="37"/>
      <c r="F14" s="26" t="s">
        <v>20</v>
      </c>
      <c r="G14" s="37"/>
      <c r="H14" s="37"/>
      <c r="I14" s="31" t="s">
        <v>21</v>
      </c>
      <c r="J14" s="73" t="str">
        <f>'Rekapitulácia stavby'!AN8</f>
        <v>10. 9. 2024</v>
      </c>
      <c r="K14" s="37"/>
      <c r="L14" s="59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="2" customFormat="1" ht="10.8" customHeight="1">
      <c r="A15" s="37"/>
      <c r="B15" s="38"/>
      <c r="C15" s="37"/>
      <c r="D15" s="37"/>
      <c r="E15" s="37"/>
      <c r="F15" s="37"/>
      <c r="G15" s="37"/>
      <c r="H15" s="37"/>
      <c r="I15" s="37"/>
      <c r="J15" s="37"/>
      <c r="K15" s="37"/>
      <c r="L15" s="59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="2" customFormat="1" ht="12" customHeight="1">
      <c r="A16" s="37"/>
      <c r="B16" s="38"/>
      <c r="C16" s="37"/>
      <c r="D16" s="31" t="s">
        <v>23</v>
      </c>
      <c r="E16" s="37"/>
      <c r="F16" s="37"/>
      <c r="G16" s="37"/>
      <c r="H16" s="37"/>
      <c r="I16" s="31" t="s">
        <v>24</v>
      </c>
      <c r="J16" s="26" t="s">
        <v>1</v>
      </c>
      <c r="K16" s="37"/>
      <c r="L16" s="59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="2" customFormat="1" ht="18" customHeight="1">
      <c r="A17" s="37"/>
      <c r="B17" s="38"/>
      <c r="C17" s="37"/>
      <c r="D17" s="37"/>
      <c r="E17" s="26" t="s">
        <v>25</v>
      </c>
      <c r="F17" s="37"/>
      <c r="G17" s="37"/>
      <c r="H17" s="37"/>
      <c r="I17" s="31" t="s">
        <v>26</v>
      </c>
      <c r="J17" s="26" t="s">
        <v>1</v>
      </c>
      <c r="K17" s="37"/>
      <c r="L17" s="59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="2" customFormat="1" ht="6.96" customHeight="1">
      <c r="A18" s="37"/>
      <c r="B18" s="38"/>
      <c r="C18" s="37"/>
      <c r="D18" s="37"/>
      <c r="E18" s="37"/>
      <c r="F18" s="37"/>
      <c r="G18" s="37"/>
      <c r="H18" s="37"/>
      <c r="I18" s="37"/>
      <c r="J18" s="37"/>
      <c r="K18" s="37"/>
      <c r="L18" s="59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="2" customFormat="1" ht="12" customHeight="1">
      <c r="A19" s="37"/>
      <c r="B19" s="38"/>
      <c r="C19" s="37"/>
      <c r="D19" s="31" t="s">
        <v>27</v>
      </c>
      <c r="E19" s="37"/>
      <c r="F19" s="37"/>
      <c r="G19" s="37"/>
      <c r="H19" s="37"/>
      <c r="I19" s="31" t="s">
        <v>24</v>
      </c>
      <c r="J19" s="32" t="str">
        <f>'Rekapitulácia stavby'!AN13</f>
        <v>Vyplň údaj</v>
      </c>
      <c r="K19" s="37"/>
      <c r="L19" s="59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="2" customFormat="1" ht="18" customHeight="1">
      <c r="A20" s="37"/>
      <c r="B20" s="38"/>
      <c r="C20" s="37"/>
      <c r="D20" s="37"/>
      <c r="E20" s="32" t="str">
        <f>'Rekapitulácia stavby'!E14</f>
        <v>Vyplň údaj</v>
      </c>
      <c r="F20" s="26"/>
      <c r="G20" s="26"/>
      <c r="H20" s="26"/>
      <c r="I20" s="31" t="s">
        <v>26</v>
      </c>
      <c r="J20" s="32" t="str">
        <f>'Rekapitulácia stavby'!AN14</f>
        <v>Vyplň údaj</v>
      </c>
      <c r="K20" s="37"/>
      <c r="L20" s="59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="2" customFormat="1" ht="6.96" customHeight="1">
      <c r="A21" s="37"/>
      <c r="B21" s="38"/>
      <c r="C21" s="37"/>
      <c r="D21" s="37"/>
      <c r="E21" s="37"/>
      <c r="F21" s="37"/>
      <c r="G21" s="37"/>
      <c r="H21" s="37"/>
      <c r="I21" s="37"/>
      <c r="J21" s="37"/>
      <c r="K21" s="37"/>
      <c r="L21" s="59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="2" customFormat="1" ht="12" customHeight="1">
      <c r="A22" s="37"/>
      <c r="B22" s="38"/>
      <c r="C22" s="37"/>
      <c r="D22" s="31" t="s">
        <v>29</v>
      </c>
      <c r="E22" s="37"/>
      <c r="F22" s="37"/>
      <c r="G22" s="37"/>
      <c r="H22" s="37"/>
      <c r="I22" s="31" t="s">
        <v>24</v>
      </c>
      <c r="J22" s="26" t="s">
        <v>1</v>
      </c>
      <c r="K22" s="37"/>
      <c r="L22" s="59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="2" customFormat="1" ht="18" customHeight="1">
      <c r="A23" s="37"/>
      <c r="B23" s="38"/>
      <c r="C23" s="37"/>
      <c r="D23" s="37"/>
      <c r="E23" s="26" t="s">
        <v>30</v>
      </c>
      <c r="F23" s="37"/>
      <c r="G23" s="37"/>
      <c r="H23" s="37"/>
      <c r="I23" s="31" t="s">
        <v>26</v>
      </c>
      <c r="J23" s="26" t="s">
        <v>1</v>
      </c>
      <c r="K23" s="37"/>
      <c r="L23" s="59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="2" customFormat="1" ht="6.96" customHeight="1">
      <c r="A24" s="37"/>
      <c r="B24" s="38"/>
      <c r="C24" s="37"/>
      <c r="D24" s="37"/>
      <c r="E24" s="37"/>
      <c r="F24" s="37"/>
      <c r="G24" s="37"/>
      <c r="H24" s="37"/>
      <c r="I24" s="37"/>
      <c r="J24" s="37"/>
      <c r="K24" s="37"/>
      <c r="L24" s="59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="2" customFormat="1" ht="12" customHeight="1">
      <c r="A25" s="37"/>
      <c r="B25" s="38"/>
      <c r="C25" s="37"/>
      <c r="D25" s="31" t="s">
        <v>32</v>
      </c>
      <c r="E25" s="37"/>
      <c r="F25" s="37"/>
      <c r="G25" s="37"/>
      <c r="H25" s="37"/>
      <c r="I25" s="31" t="s">
        <v>24</v>
      </c>
      <c r="J25" s="26" t="str">
        <f>IF('Rekapitulácia stavby'!AN19="","",'Rekapitulácia stavby'!AN19)</f>
        <v/>
      </c>
      <c r="K25" s="37"/>
      <c r="L25" s="59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</row>
    <row r="26" s="2" customFormat="1" ht="18" customHeight="1">
      <c r="A26" s="37"/>
      <c r="B26" s="38"/>
      <c r="C26" s="37"/>
      <c r="D26" s="37"/>
      <c r="E26" s="26" t="str">
        <f>IF('Rekapitulácia stavby'!E20="","",'Rekapitulácia stavby'!E20)</f>
        <v xml:space="preserve"> </v>
      </c>
      <c r="F26" s="37"/>
      <c r="G26" s="37"/>
      <c r="H26" s="37"/>
      <c r="I26" s="31" t="s">
        <v>26</v>
      </c>
      <c r="J26" s="26" t="str">
        <f>IF('Rekapitulácia stavby'!AN20="","",'Rekapitulácia stavby'!AN20)</f>
        <v/>
      </c>
      <c r="K26" s="37"/>
      <c r="L26" s="59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="2" customFormat="1" ht="6.96" customHeight="1">
      <c r="A27" s="37"/>
      <c r="B27" s="38"/>
      <c r="C27" s="37"/>
      <c r="D27" s="37"/>
      <c r="E27" s="37"/>
      <c r="F27" s="37"/>
      <c r="G27" s="37"/>
      <c r="H27" s="37"/>
      <c r="I27" s="37"/>
      <c r="J27" s="37"/>
      <c r="K27" s="37"/>
      <c r="L27" s="59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</row>
    <row r="28" s="2" customFormat="1" ht="12" customHeight="1">
      <c r="A28" s="37"/>
      <c r="B28" s="38"/>
      <c r="C28" s="37"/>
      <c r="D28" s="31" t="s">
        <v>34</v>
      </c>
      <c r="E28" s="37"/>
      <c r="F28" s="37"/>
      <c r="G28" s="37"/>
      <c r="H28" s="37"/>
      <c r="I28" s="37"/>
      <c r="J28" s="37"/>
      <c r="K28" s="37"/>
      <c r="L28" s="59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</row>
    <row r="29" s="8" customFormat="1" ht="16.5" customHeight="1">
      <c r="A29" s="136"/>
      <c r="B29" s="137"/>
      <c r="C29" s="136"/>
      <c r="D29" s="136"/>
      <c r="E29" s="35" t="s">
        <v>1</v>
      </c>
      <c r="F29" s="35"/>
      <c r="G29" s="35"/>
      <c r="H29" s="35"/>
      <c r="I29" s="136"/>
      <c r="J29" s="136"/>
      <c r="K29" s="136"/>
      <c r="L29" s="138"/>
      <c r="S29" s="136"/>
      <c r="T29" s="136"/>
      <c r="U29" s="136"/>
      <c r="V29" s="136"/>
      <c r="W29" s="136"/>
      <c r="X29" s="136"/>
      <c r="Y29" s="136"/>
      <c r="Z29" s="136"/>
      <c r="AA29" s="136"/>
      <c r="AB29" s="136"/>
      <c r="AC29" s="136"/>
      <c r="AD29" s="136"/>
      <c r="AE29" s="136"/>
    </row>
    <row r="30" s="2" customFormat="1" ht="6.96" customHeight="1">
      <c r="A30" s="37"/>
      <c r="B30" s="38"/>
      <c r="C30" s="37"/>
      <c r="D30" s="37"/>
      <c r="E30" s="37"/>
      <c r="F30" s="37"/>
      <c r="G30" s="37"/>
      <c r="H30" s="37"/>
      <c r="I30" s="37"/>
      <c r="J30" s="37"/>
      <c r="K30" s="37"/>
      <c r="L30" s="59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</row>
    <row r="31" s="2" customFormat="1" ht="6.96" customHeight="1">
      <c r="A31" s="37"/>
      <c r="B31" s="38"/>
      <c r="C31" s="37"/>
      <c r="D31" s="94"/>
      <c r="E31" s="94"/>
      <c r="F31" s="94"/>
      <c r="G31" s="94"/>
      <c r="H31" s="94"/>
      <c r="I31" s="94"/>
      <c r="J31" s="94"/>
      <c r="K31" s="94"/>
      <c r="L31" s="59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</row>
    <row r="32" s="2" customFormat="1" ht="14.4" customHeight="1">
      <c r="A32" s="37"/>
      <c r="B32" s="38"/>
      <c r="C32" s="37"/>
      <c r="D32" s="26" t="s">
        <v>228</v>
      </c>
      <c r="E32" s="37"/>
      <c r="F32" s="37"/>
      <c r="G32" s="37"/>
      <c r="H32" s="37"/>
      <c r="I32" s="37"/>
      <c r="J32" s="139">
        <f>J98</f>
        <v>0</v>
      </c>
      <c r="K32" s="37"/>
      <c r="L32" s="59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</row>
    <row r="33" s="2" customFormat="1" ht="14.4" customHeight="1">
      <c r="A33" s="37"/>
      <c r="B33" s="38"/>
      <c r="C33" s="37"/>
      <c r="D33" s="140" t="s">
        <v>229</v>
      </c>
      <c r="E33" s="37"/>
      <c r="F33" s="37"/>
      <c r="G33" s="37"/>
      <c r="H33" s="37"/>
      <c r="I33" s="37"/>
      <c r="J33" s="139">
        <f>J103</f>
        <v>0</v>
      </c>
      <c r="K33" s="37"/>
      <c r="L33" s="59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</row>
    <row r="34" s="2" customFormat="1" ht="25.44" customHeight="1">
      <c r="A34" s="37"/>
      <c r="B34" s="38"/>
      <c r="C34" s="37"/>
      <c r="D34" s="141" t="s">
        <v>35</v>
      </c>
      <c r="E34" s="37"/>
      <c r="F34" s="37"/>
      <c r="G34" s="37"/>
      <c r="H34" s="37"/>
      <c r="I34" s="37"/>
      <c r="J34" s="100">
        <f>ROUND(J32 + J33, 2)</f>
        <v>0</v>
      </c>
      <c r="K34" s="37"/>
      <c r="L34" s="59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</row>
    <row r="35" s="2" customFormat="1" ht="6.96" customHeight="1">
      <c r="A35" s="37"/>
      <c r="B35" s="38"/>
      <c r="C35" s="37"/>
      <c r="D35" s="94"/>
      <c r="E35" s="94"/>
      <c r="F35" s="94"/>
      <c r="G35" s="94"/>
      <c r="H35" s="94"/>
      <c r="I35" s="94"/>
      <c r="J35" s="94"/>
      <c r="K35" s="94"/>
      <c r="L35" s="59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</row>
    <row r="36" s="2" customFormat="1" ht="14.4" customHeight="1">
      <c r="A36" s="37"/>
      <c r="B36" s="38"/>
      <c r="C36" s="37"/>
      <c r="D36" s="37"/>
      <c r="E36" s="37"/>
      <c r="F36" s="42" t="s">
        <v>37</v>
      </c>
      <c r="G36" s="37"/>
      <c r="H36" s="37"/>
      <c r="I36" s="42" t="s">
        <v>36</v>
      </c>
      <c r="J36" s="42" t="s">
        <v>38</v>
      </c>
      <c r="K36" s="37"/>
      <c r="L36" s="59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</row>
    <row r="37" s="2" customFormat="1" ht="14.4" customHeight="1">
      <c r="A37" s="37"/>
      <c r="B37" s="38"/>
      <c r="C37" s="37"/>
      <c r="D37" s="135" t="s">
        <v>39</v>
      </c>
      <c r="E37" s="44" t="s">
        <v>40</v>
      </c>
      <c r="F37" s="142">
        <f>ROUND((SUM(BE103:BE110) + SUM(BE132:BE137)),  2)</f>
        <v>0</v>
      </c>
      <c r="G37" s="143"/>
      <c r="H37" s="143"/>
      <c r="I37" s="144">
        <v>0.20000000000000001</v>
      </c>
      <c r="J37" s="142">
        <f>ROUND(((SUM(BE103:BE110) + SUM(BE132:BE137))*I37),  2)</f>
        <v>0</v>
      </c>
      <c r="K37" s="37"/>
      <c r="L37" s="59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</row>
    <row r="38" s="2" customFormat="1" ht="14.4" customHeight="1">
      <c r="A38" s="37"/>
      <c r="B38" s="38"/>
      <c r="C38" s="37"/>
      <c r="D38" s="37"/>
      <c r="E38" s="44" t="s">
        <v>41</v>
      </c>
      <c r="F38" s="142">
        <f>ROUND((SUM(BF103:BF110) + SUM(BF132:BF137)),  2)</f>
        <v>0</v>
      </c>
      <c r="G38" s="143"/>
      <c r="H38" s="143"/>
      <c r="I38" s="144">
        <v>0.20000000000000001</v>
      </c>
      <c r="J38" s="142">
        <f>ROUND(((SUM(BF103:BF110) + SUM(BF132:BF137))*I38),  2)</f>
        <v>0</v>
      </c>
      <c r="K38" s="37"/>
      <c r="L38" s="59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</row>
    <row r="39" hidden="1" s="2" customFormat="1" ht="14.4" customHeight="1">
      <c r="A39" s="37"/>
      <c r="B39" s="38"/>
      <c r="C39" s="37"/>
      <c r="D39" s="37"/>
      <c r="E39" s="31" t="s">
        <v>42</v>
      </c>
      <c r="F39" s="145">
        <f>ROUND((SUM(BG103:BG110) + SUM(BG132:BG137)),  2)</f>
        <v>0</v>
      </c>
      <c r="G39" s="37"/>
      <c r="H39" s="37"/>
      <c r="I39" s="146">
        <v>0.20000000000000001</v>
      </c>
      <c r="J39" s="145">
        <f>0</f>
        <v>0</v>
      </c>
      <c r="K39" s="37"/>
      <c r="L39" s="59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</row>
    <row r="40" hidden="1" s="2" customFormat="1" ht="14.4" customHeight="1">
      <c r="A40" s="37"/>
      <c r="B40" s="38"/>
      <c r="C40" s="37"/>
      <c r="D40" s="37"/>
      <c r="E40" s="31" t="s">
        <v>43</v>
      </c>
      <c r="F40" s="145">
        <f>ROUND((SUM(BH103:BH110) + SUM(BH132:BH137)),  2)</f>
        <v>0</v>
      </c>
      <c r="G40" s="37"/>
      <c r="H40" s="37"/>
      <c r="I40" s="146">
        <v>0.20000000000000001</v>
      </c>
      <c r="J40" s="145">
        <f>0</f>
        <v>0</v>
      </c>
      <c r="K40" s="37"/>
      <c r="L40" s="59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</row>
    <row r="41" hidden="1" s="2" customFormat="1" ht="14.4" customHeight="1">
      <c r="A41" s="37"/>
      <c r="B41" s="38"/>
      <c r="C41" s="37"/>
      <c r="D41" s="37"/>
      <c r="E41" s="44" t="s">
        <v>44</v>
      </c>
      <c r="F41" s="142">
        <f>ROUND((SUM(BI103:BI110) + SUM(BI132:BI137)),  2)</f>
        <v>0</v>
      </c>
      <c r="G41" s="143"/>
      <c r="H41" s="143"/>
      <c r="I41" s="144">
        <v>0</v>
      </c>
      <c r="J41" s="142">
        <f>0</f>
        <v>0</v>
      </c>
      <c r="K41" s="37"/>
      <c r="L41" s="59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</row>
    <row r="42" s="2" customFormat="1" ht="6.96" customHeight="1">
      <c r="A42" s="37"/>
      <c r="B42" s="38"/>
      <c r="C42" s="37"/>
      <c r="D42" s="37"/>
      <c r="E42" s="37"/>
      <c r="F42" s="37"/>
      <c r="G42" s="37"/>
      <c r="H42" s="37"/>
      <c r="I42" s="37"/>
      <c r="J42" s="37"/>
      <c r="K42" s="37"/>
      <c r="L42" s="59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</row>
    <row r="43" s="2" customFormat="1" ht="25.44" customHeight="1">
      <c r="A43" s="37"/>
      <c r="B43" s="38"/>
      <c r="C43" s="147"/>
      <c r="D43" s="148" t="s">
        <v>45</v>
      </c>
      <c r="E43" s="85"/>
      <c r="F43" s="85"/>
      <c r="G43" s="149" t="s">
        <v>46</v>
      </c>
      <c r="H43" s="150" t="s">
        <v>47</v>
      </c>
      <c r="I43" s="85"/>
      <c r="J43" s="151">
        <f>SUM(J34:J41)</f>
        <v>0</v>
      </c>
      <c r="K43" s="152"/>
      <c r="L43" s="59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</row>
    <row r="44" s="2" customFormat="1" ht="14.4" customHeight="1">
      <c r="A44" s="37"/>
      <c r="B44" s="38"/>
      <c r="C44" s="37"/>
      <c r="D44" s="37"/>
      <c r="E44" s="37"/>
      <c r="F44" s="37"/>
      <c r="G44" s="37"/>
      <c r="H44" s="37"/>
      <c r="I44" s="37"/>
      <c r="J44" s="37"/>
      <c r="K44" s="37"/>
      <c r="L44" s="59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</row>
    <row r="45" s="1" customFormat="1" ht="14.4" customHeight="1">
      <c r="B45" s="21"/>
      <c r="L45" s="21"/>
    </row>
    <row r="46" s="1" customFormat="1" ht="14.4" customHeight="1">
      <c r="B46" s="21"/>
      <c r="L46" s="21"/>
    </row>
    <row r="47" s="1" customFormat="1" ht="14.4" customHeight="1">
      <c r="B47" s="21"/>
      <c r="L47" s="21"/>
    </row>
    <row r="48" s="1" customFormat="1" ht="14.4" customHeight="1">
      <c r="B48" s="21"/>
      <c r="L48" s="21"/>
    </row>
    <row r="49" s="1" customFormat="1" ht="14.4" customHeight="1">
      <c r="B49" s="21"/>
      <c r="L49" s="21"/>
    </row>
    <row r="50" s="2" customFormat="1" ht="14.4" customHeight="1">
      <c r="B50" s="59"/>
      <c r="D50" s="60" t="s">
        <v>48</v>
      </c>
      <c r="E50" s="61"/>
      <c r="F50" s="61"/>
      <c r="G50" s="60" t="s">
        <v>49</v>
      </c>
      <c r="H50" s="61"/>
      <c r="I50" s="61"/>
      <c r="J50" s="61"/>
      <c r="K50" s="61"/>
      <c r="L50" s="59"/>
    </row>
    <row r="51">
      <c r="B51" s="21"/>
      <c r="L51" s="21"/>
    </row>
    <row r="52">
      <c r="B52" s="21"/>
      <c r="L52" s="21"/>
    </row>
    <row r="53">
      <c r="B53" s="21"/>
      <c r="L53" s="21"/>
    </row>
    <row r="54">
      <c r="B54" s="21"/>
      <c r="L54" s="21"/>
    </row>
    <row r="55">
      <c r="B55" s="21"/>
      <c r="L55" s="21"/>
    </row>
    <row r="56">
      <c r="B56" s="21"/>
      <c r="L56" s="21"/>
    </row>
    <row r="57">
      <c r="B57" s="21"/>
      <c r="L57" s="21"/>
    </row>
    <row r="58">
      <c r="B58" s="21"/>
      <c r="L58" s="21"/>
    </row>
    <row r="59">
      <c r="B59" s="21"/>
      <c r="L59" s="21"/>
    </row>
    <row r="60">
      <c r="B60" s="21"/>
      <c r="L60" s="21"/>
    </row>
    <row r="61" s="2" customFormat="1">
      <c r="A61" s="37"/>
      <c r="B61" s="38"/>
      <c r="C61" s="37"/>
      <c r="D61" s="62" t="s">
        <v>50</v>
      </c>
      <c r="E61" s="40"/>
      <c r="F61" s="153" t="s">
        <v>51</v>
      </c>
      <c r="G61" s="62" t="s">
        <v>50</v>
      </c>
      <c r="H61" s="40"/>
      <c r="I61" s="40"/>
      <c r="J61" s="154" t="s">
        <v>51</v>
      </c>
      <c r="K61" s="40"/>
      <c r="L61" s="59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</row>
    <row r="62">
      <c r="B62" s="21"/>
      <c r="L62" s="21"/>
    </row>
    <row r="63">
      <c r="B63" s="21"/>
      <c r="L63" s="21"/>
    </row>
    <row r="64">
      <c r="B64" s="21"/>
      <c r="L64" s="21"/>
    </row>
    <row r="65" s="2" customFormat="1">
      <c r="A65" s="37"/>
      <c r="B65" s="38"/>
      <c r="C65" s="37"/>
      <c r="D65" s="60" t="s">
        <v>52</v>
      </c>
      <c r="E65" s="63"/>
      <c r="F65" s="63"/>
      <c r="G65" s="60" t="s">
        <v>53</v>
      </c>
      <c r="H65" s="63"/>
      <c r="I65" s="63"/>
      <c r="J65" s="63"/>
      <c r="K65" s="63"/>
      <c r="L65" s="59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</row>
    <row r="66">
      <c r="B66" s="21"/>
      <c r="L66" s="21"/>
    </row>
    <row r="67">
      <c r="B67" s="21"/>
      <c r="L67" s="21"/>
    </row>
    <row r="68">
      <c r="B68" s="21"/>
      <c r="L68" s="21"/>
    </row>
    <row r="69">
      <c r="B69" s="21"/>
      <c r="L69" s="21"/>
    </row>
    <row r="70">
      <c r="B70" s="21"/>
      <c r="L70" s="21"/>
    </row>
    <row r="71">
      <c r="B71" s="21"/>
      <c r="L71" s="21"/>
    </row>
    <row r="72">
      <c r="B72" s="21"/>
      <c r="L72" s="21"/>
    </row>
    <row r="73">
      <c r="B73" s="21"/>
      <c r="L73" s="21"/>
    </row>
    <row r="74">
      <c r="B74" s="21"/>
      <c r="L74" s="21"/>
    </row>
    <row r="75">
      <c r="B75" s="21"/>
      <c r="L75" s="21"/>
    </row>
    <row r="76" s="2" customFormat="1">
      <c r="A76" s="37"/>
      <c r="B76" s="38"/>
      <c r="C76" s="37"/>
      <c r="D76" s="62" t="s">
        <v>50</v>
      </c>
      <c r="E76" s="40"/>
      <c r="F76" s="153" t="s">
        <v>51</v>
      </c>
      <c r="G76" s="62" t="s">
        <v>50</v>
      </c>
      <c r="H76" s="40"/>
      <c r="I76" s="40"/>
      <c r="J76" s="154" t="s">
        <v>51</v>
      </c>
      <c r="K76" s="40"/>
      <c r="L76" s="59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</row>
    <row r="77" s="2" customFormat="1" ht="14.4" customHeight="1">
      <c r="A77" s="37"/>
      <c r="B77" s="64"/>
      <c r="C77" s="65"/>
      <c r="D77" s="65"/>
      <c r="E77" s="65"/>
      <c r="F77" s="65"/>
      <c r="G77" s="65"/>
      <c r="H77" s="65"/>
      <c r="I77" s="65"/>
      <c r="J77" s="65"/>
      <c r="K77" s="65"/>
      <c r="L77" s="59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</row>
    <row r="81" s="2" customFormat="1" ht="6.96" customHeight="1">
      <c r="A81" s="37"/>
      <c r="B81" s="66"/>
      <c r="C81" s="67"/>
      <c r="D81" s="67"/>
      <c r="E81" s="67"/>
      <c r="F81" s="67"/>
      <c r="G81" s="67"/>
      <c r="H81" s="67"/>
      <c r="I81" s="67"/>
      <c r="J81" s="67"/>
      <c r="K81" s="67"/>
      <c r="L81" s="59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</row>
    <row r="82" s="2" customFormat="1" ht="24.96" customHeight="1">
      <c r="A82" s="37"/>
      <c r="B82" s="38"/>
      <c r="C82" s="22" t="s">
        <v>230</v>
      </c>
      <c r="D82" s="37"/>
      <c r="E82" s="37"/>
      <c r="F82" s="37"/>
      <c r="G82" s="37"/>
      <c r="H82" s="37"/>
      <c r="I82" s="37"/>
      <c r="J82" s="37"/>
      <c r="K82" s="37"/>
      <c r="L82" s="59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</row>
    <row r="83" s="2" customFormat="1" ht="6.96" customHeight="1">
      <c r="A83" s="37"/>
      <c r="B83" s="38"/>
      <c r="C83" s="37"/>
      <c r="D83" s="37"/>
      <c r="E83" s="37"/>
      <c r="F83" s="37"/>
      <c r="G83" s="37"/>
      <c r="H83" s="37"/>
      <c r="I83" s="37"/>
      <c r="J83" s="37"/>
      <c r="K83" s="37"/>
      <c r="L83" s="59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</row>
    <row r="84" s="2" customFormat="1" ht="12" customHeight="1">
      <c r="A84" s="37"/>
      <c r="B84" s="38"/>
      <c r="C84" s="31" t="s">
        <v>15</v>
      </c>
      <c r="D84" s="37"/>
      <c r="E84" s="37"/>
      <c r="F84" s="37"/>
      <c r="G84" s="37"/>
      <c r="H84" s="37"/>
      <c r="I84" s="37"/>
      <c r="J84" s="37"/>
      <c r="K84" s="37"/>
      <c r="L84" s="59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</row>
    <row r="85" s="2" customFormat="1" ht="26.25" customHeight="1">
      <c r="A85" s="37"/>
      <c r="B85" s="38"/>
      <c r="C85" s="37"/>
      <c r="D85" s="37"/>
      <c r="E85" s="134" t="str">
        <f>E7</f>
        <v>Komplexná rekonštrukcia a realizácia nadstavby budovy študenského domova4,Tr. SNP53,Banská Bystrica</v>
      </c>
      <c r="F85" s="31"/>
      <c r="G85" s="31"/>
      <c r="H85" s="31"/>
      <c r="I85" s="37"/>
      <c r="J85" s="37"/>
      <c r="K85" s="37"/>
      <c r="L85" s="59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</row>
    <row r="86" s="1" customFormat="1" ht="12" customHeight="1">
      <c r="B86" s="21"/>
      <c r="C86" s="31" t="s">
        <v>222</v>
      </c>
      <c r="L86" s="21"/>
    </row>
    <row r="87" s="2" customFormat="1" ht="16.5" customHeight="1">
      <c r="A87" s="37"/>
      <c r="B87" s="38"/>
      <c r="C87" s="37"/>
      <c r="D87" s="37"/>
      <c r="E87" s="134" t="s">
        <v>6747</v>
      </c>
      <c r="F87" s="37"/>
      <c r="G87" s="37"/>
      <c r="H87" s="37"/>
      <c r="I87" s="37"/>
      <c r="J87" s="37"/>
      <c r="K87" s="37"/>
      <c r="L87" s="59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</row>
    <row r="88" s="2" customFormat="1" ht="12" customHeight="1">
      <c r="A88" s="37"/>
      <c r="B88" s="38"/>
      <c r="C88" s="31" t="s">
        <v>224</v>
      </c>
      <c r="D88" s="37"/>
      <c r="E88" s="37"/>
      <c r="F88" s="37"/>
      <c r="G88" s="37"/>
      <c r="H88" s="37"/>
      <c r="I88" s="37"/>
      <c r="J88" s="37"/>
      <c r="K88" s="37"/>
      <c r="L88" s="59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</row>
    <row r="89" s="2" customFormat="1" ht="16.5" customHeight="1">
      <c r="A89" s="37"/>
      <c r="B89" s="38"/>
      <c r="C89" s="37"/>
      <c r="D89" s="37"/>
      <c r="E89" s="71" t="str">
        <f>E11</f>
        <v>PS 02-1 - Plošina schodisková-pre SO 01</v>
      </c>
      <c r="F89" s="37"/>
      <c r="G89" s="37"/>
      <c r="H89" s="37"/>
      <c r="I89" s="37"/>
      <c r="J89" s="37"/>
      <c r="K89" s="37"/>
      <c r="L89" s="59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</row>
    <row r="90" s="2" customFormat="1" ht="6.96" customHeight="1">
      <c r="A90" s="37"/>
      <c r="B90" s="38"/>
      <c r="C90" s="37"/>
      <c r="D90" s="37"/>
      <c r="E90" s="37"/>
      <c r="F90" s="37"/>
      <c r="G90" s="37"/>
      <c r="H90" s="37"/>
      <c r="I90" s="37"/>
      <c r="J90" s="37"/>
      <c r="K90" s="37"/>
      <c r="L90" s="59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</row>
    <row r="91" s="2" customFormat="1" ht="12" customHeight="1">
      <c r="A91" s="37"/>
      <c r="B91" s="38"/>
      <c r="C91" s="31" t="s">
        <v>19</v>
      </c>
      <c r="D91" s="37"/>
      <c r="E91" s="37"/>
      <c r="F91" s="26" t="str">
        <f>F14</f>
        <v>Tr. SNP53,Banská Bystrica,parc.č.1042/1</v>
      </c>
      <c r="G91" s="37"/>
      <c r="H91" s="37"/>
      <c r="I91" s="31" t="s">
        <v>21</v>
      </c>
      <c r="J91" s="73" t="str">
        <f>IF(J14="","",J14)</f>
        <v>10. 9. 2024</v>
      </c>
      <c r="K91" s="37"/>
      <c r="L91" s="59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</row>
    <row r="92" s="2" customFormat="1" ht="6.96" customHeight="1">
      <c r="A92" s="37"/>
      <c r="B92" s="38"/>
      <c r="C92" s="37"/>
      <c r="D92" s="37"/>
      <c r="E92" s="37"/>
      <c r="F92" s="37"/>
      <c r="G92" s="37"/>
      <c r="H92" s="37"/>
      <c r="I92" s="37"/>
      <c r="J92" s="37"/>
      <c r="K92" s="37"/>
      <c r="L92" s="59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</row>
    <row r="93" s="2" customFormat="1" ht="15.15" customHeight="1">
      <c r="A93" s="37"/>
      <c r="B93" s="38"/>
      <c r="C93" s="31" t="s">
        <v>23</v>
      </c>
      <c r="D93" s="37"/>
      <c r="E93" s="37"/>
      <c r="F93" s="26" t="str">
        <f>E17</f>
        <v>Univerzita Mateja Bela v Banskej Bystrici</v>
      </c>
      <c r="G93" s="37"/>
      <c r="H93" s="37"/>
      <c r="I93" s="31" t="s">
        <v>29</v>
      </c>
      <c r="J93" s="35" t="str">
        <f>E23</f>
        <v>Insvet s.r.o.,Koeice</v>
      </c>
      <c r="K93" s="37"/>
      <c r="L93" s="59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</row>
    <row r="94" s="2" customFormat="1" ht="15.15" customHeight="1">
      <c r="A94" s="37"/>
      <c r="B94" s="38"/>
      <c r="C94" s="31" t="s">
        <v>27</v>
      </c>
      <c r="D94" s="37"/>
      <c r="E94" s="37"/>
      <c r="F94" s="26" t="str">
        <f>IF(E20="","",E20)</f>
        <v>Vyplň údaj</v>
      </c>
      <c r="G94" s="37"/>
      <c r="H94" s="37"/>
      <c r="I94" s="31" t="s">
        <v>32</v>
      </c>
      <c r="J94" s="35" t="str">
        <f>E26</f>
        <v xml:space="preserve"> </v>
      </c>
      <c r="K94" s="37"/>
      <c r="L94" s="59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</row>
    <row r="95" s="2" customFormat="1" ht="10.32" customHeight="1">
      <c r="A95" s="37"/>
      <c r="B95" s="38"/>
      <c r="C95" s="37"/>
      <c r="D95" s="37"/>
      <c r="E95" s="37"/>
      <c r="F95" s="37"/>
      <c r="G95" s="37"/>
      <c r="H95" s="37"/>
      <c r="I95" s="37"/>
      <c r="J95" s="37"/>
      <c r="K95" s="37"/>
      <c r="L95" s="59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</row>
    <row r="96" s="2" customFormat="1" ht="29.28" customHeight="1">
      <c r="A96" s="37"/>
      <c r="B96" s="38"/>
      <c r="C96" s="155" t="s">
        <v>231</v>
      </c>
      <c r="D96" s="147"/>
      <c r="E96" s="147"/>
      <c r="F96" s="147"/>
      <c r="G96" s="147"/>
      <c r="H96" s="147"/>
      <c r="I96" s="147"/>
      <c r="J96" s="156" t="s">
        <v>232</v>
      </c>
      <c r="K96" s="147"/>
      <c r="L96" s="59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</row>
    <row r="97" s="2" customFormat="1" ht="10.32" customHeight="1">
      <c r="A97" s="37"/>
      <c r="B97" s="38"/>
      <c r="C97" s="37"/>
      <c r="D97" s="37"/>
      <c r="E97" s="37"/>
      <c r="F97" s="37"/>
      <c r="G97" s="37"/>
      <c r="H97" s="37"/>
      <c r="I97" s="37"/>
      <c r="J97" s="37"/>
      <c r="K97" s="37"/>
      <c r="L97" s="59"/>
      <c r="S97" s="37"/>
      <c r="T97" s="37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</row>
    <row r="98" s="2" customFormat="1" ht="22.8" customHeight="1">
      <c r="A98" s="37"/>
      <c r="B98" s="38"/>
      <c r="C98" s="157" t="s">
        <v>233</v>
      </c>
      <c r="D98" s="37"/>
      <c r="E98" s="37"/>
      <c r="F98" s="37"/>
      <c r="G98" s="37"/>
      <c r="H98" s="37"/>
      <c r="I98" s="37"/>
      <c r="J98" s="100">
        <f>J132</f>
        <v>0</v>
      </c>
      <c r="K98" s="37"/>
      <c r="L98" s="59"/>
      <c r="S98" s="37"/>
      <c r="T98" s="37"/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  <c r="AU98" s="18" t="s">
        <v>234</v>
      </c>
    </row>
    <row r="99" s="9" customFormat="1" ht="24.96" customHeight="1">
      <c r="A99" s="9"/>
      <c r="B99" s="158"/>
      <c r="C99" s="9"/>
      <c r="D99" s="159" t="s">
        <v>1811</v>
      </c>
      <c r="E99" s="160"/>
      <c r="F99" s="160"/>
      <c r="G99" s="160"/>
      <c r="H99" s="160"/>
      <c r="I99" s="160"/>
      <c r="J99" s="161">
        <f>J133</f>
        <v>0</v>
      </c>
      <c r="K99" s="9"/>
      <c r="L99" s="158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</row>
    <row r="100" s="10" customFormat="1" ht="19.92" customHeight="1">
      <c r="A100" s="10"/>
      <c r="B100" s="162"/>
      <c r="C100" s="10"/>
      <c r="D100" s="163" t="s">
        <v>6736</v>
      </c>
      <c r="E100" s="164"/>
      <c r="F100" s="164"/>
      <c r="G100" s="164"/>
      <c r="H100" s="164"/>
      <c r="I100" s="164"/>
      <c r="J100" s="165">
        <f>J134</f>
        <v>0</v>
      </c>
      <c r="K100" s="10"/>
      <c r="L100" s="162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s="2" customFormat="1" ht="21.84" customHeight="1">
      <c r="A101" s="37"/>
      <c r="B101" s="38"/>
      <c r="C101" s="37"/>
      <c r="D101" s="37"/>
      <c r="E101" s="37"/>
      <c r="F101" s="37"/>
      <c r="G101" s="37"/>
      <c r="H101" s="37"/>
      <c r="I101" s="37"/>
      <c r="J101" s="37"/>
      <c r="K101" s="37"/>
      <c r="L101" s="59"/>
      <c r="S101" s="37"/>
      <c r="T101" s="37"/>
      <c r="U101" s="37"/>
      <c r="V101" s="37"/>
      <c r="W101" s="37"/>
      <c r="X101" s="37"/>
      <c r="Y101" s="37"/>
      <c r="Z101" s="37"/>
      <c r="AA101" s="37"/>
      <c r="AB101" s="37"/>
      <c r="AC101" s="37"/>
      <c r="AD101" s="37"/>
      <c r="AE101" s="37"/>
    </row>
    <row r="102" s="2" customFormat="1" ht="6.96" customHeight="1">
      <c r="A102" s="37"/>
      <c r="B102" s="38"/>
      <c r="C102" s="37"/>
      <c r="D102" s="37"/>
      <c r="E102" s="37"/>
      <c r="F102" s="37"/>
      <c r="G102" s="37"/>
      <c r="H102" s="37"/>
      <c r="I102" s="37"/>
      <c r="J102" s="37"/>
      <c r="K102" s="37"/>
      <c r="L102" s="59"/>
      <c r="S102" s="37"/>
      <c r="T102" s="37"/>
      <c r="U102" s="37"/>
      <c r="V102" s="37"/>
      <c r="W102" s="37"/>
      <c r="X102" s="37"/>
      <c r="Y102" s="37"/>
      <c r="Z102" s="37"/>
      <c r="AA102" s="37"/>
      <c r="AB102" s="37"/>
      <c r="AC102" s="37"/>
      <c r="AD102" s="37"/>
      <c r="AE102" s="37"/>
    </row>
    <row r="103" s="2" customFormat="1" ht="29.28" customHeight="1">
      <c r="A103" s="37"/>
      <c r="B103" s="38"/>
      <c r="C103" s="157" t="s">
        <v>259</v>
      </c>
      <c r="D103" s="37"/>
      <c r="E103" s="37"/>
      <c r="F103" s="37"/>
      <c r="G103" s="37"/>
      <c r="H103" s="37"/>
      <c r="I103" s="37"/>
      <c r="J103" s="166">
        <f>ROUND(J104 + J105 + J106 + J107 + J108 + J109,2)</f>
        <v>0</v>
      </c>
      <c r="K103" s="37"/>
      <c r="L103" s="59"/>
      <c r="N103" s="167" t="s">
        <v>39</v>
      </c>
      <c r="S103" s="37"/>
      <c r="T103" s="37"/>
      <c r="U103" s="37"/>
      <c r="V103" s="37"/>
      <c r="W103" s="37"/>
      <c r="X103" s="37"/>
      <c r="Y103" s="37"/>
      <c r="Z103" s="37"/>
      <c r="AA103" s="37"/>
      <c r="AB103" s="37"/>
      <c r="AC103" s="37"/>
      <c r="AD103" s="37"/>
      <c r="AE103" s="37"/>
    </row>
    <row r="104" s="2" customFormat="1" ht="18" customHeight="1">
      <c r="A104" s="37"/>
      <c r="B104" s="168"/>
      <c r="C104" s="169"/>
      <c r="D104" s="170" t="s">
        <v>260</v>
      </c>
      <c r="E104" s="171"/>
      <c r="F104" s="171"/>
      <c r="G104" s="169"/>
      <c r="H104" s="169"/>
      <c r="I104" s="169"/>
      <c r="J104" s="172">
        <v>0</v>
      </c>
      <c r="K104" s="169"/>
      <c r="L104" s="173"/>
      <c r="M104" s="174"/>
      <c r="N104" s="175" t="s">
        <v>41</v>
      </c>
      <c r="O104" s="174"/>
      <c r="P104" s="174"/>
      <c r="Q104" s="174"/>
      <c r="R104" s="174"/>
      <c r="S104" s="169"/>
      <c r="T104" s="169"/>
      <c r="U104" s="169"/>
      <c r="V104" s="169"/>
      <c r="W104" s="169"/>
      <c r="X104" s="169"/>
      <c r="Y104" s="169"/>
      <c r="Z104" s="169"/>
      <c r="AA104" s="169"/>
      <c r="AB104" s="169"/>
      <c r="AC104" s="169"/>
      <c r="AD104" s="169"/>
      <c r="AE104" s="169"/>
      <c r="AF104" s="174"/>
      <c r="AG104" s="174"/>
      <c r="AH104" s="174"/>
      <c r="AI104" s="174"/>
      <c r="AJ104" s="174"/>
      <c r="AK104" s="174"/>
      <c r="AL104" s="174"/>
      <c r="AM104" s="174"/>
      <c r="AN104" s="174"/>
      <c r="AO104" s="174"/>
      <c r="AP104" s="174"/>
      <c r="AQ104" s="174"/>
      <c r="AR104" s="174"/>
      <c r="AS104" s="174"/>
      <c r="AT104" s="174"/>
      <c r="AU104" s="174"/>
      <c r="AV104" s="174"/>
      <c r="AW104" s="174"/>
      <c r="AX104" s="174"/>
      <c r="AY104" s="176" t="s">
        <v>261</v>
      </c>
      <c r="AZ104" s="174"/>
      <c r="BA104" s="174"/>
      <c r="BB104" s="174"/>
      <c r="BC104" s="174"/>
      <c r="BD104" s="174"/>
      <c r="BE104" s="177">
        <f>IF(N104="základná",J104,0)</f>
        <v>0</v>
      </c>
      <c r="BF104" s="177">
        <f>IF(N104="znížená",J104,0)</f>
        <v>0</v>
      </c>
      <c r="BG104" s="177">
        <f>IF(N104="zákl. prenesená",J104,0)</f>
        <v>0</v>
      </c>
      <c r="BH104" s="177">
        <f>IF(N104="zníž. prenesená",J104,0)</f>
        <v>0</v>
      </c>
      <c r="BI104" s="177">
        <f>IF(N104="nulová",J104,0)</f>
        <v>0</v>
      </c>
      <c r="BJ104" s="176" t="s">
        <v>87</v>
      </c>
      <c r="BK104" s="174"/>
      <c r="BL104" s="174"/>
      <c r="BM104" s="174"/>
    </row>
    <row r="105" s="2" customFormat="1" ht="18" customHeight="1">
      <c r="A105" s="37"/>
      <c r="B105" s="168"/>
      <c r="C105" s="169"/>
      <c r="D105" s="170" t="s">
        <v>262</v>
      </c>
      <c r="E105" s="171"/>
      <c r="F105" s="171"/>
      <c r="G105" s="169"/>
      <c r="H105" s="169"/>
      <c r="I105" s="169"/>
      <c r="J105" s="172">
        <v>0</v>
      </c>
      <c r="K105" s="169"/>
      <c r="L105" s="173"/>
      <c r="M105" s="174"/>
      <c r="N105" s="175" t="s">
        <v>41</v>
      </c>
      <c r="O105" s="174"/>
      <c r="P105" s="174"/>
      <c r="Q105" s="174"/>
      <c r="R105" s="174"/>
      <c r="S105" s="169"/>
      <c r="T105" s="169"/>
      <c r="U105" s="169"/>
      <c r="V105" s="169"/>
      <c r="W105" s="169"/>
      <c r="X105" s="169"/>
      <c r="Y105" s="169"/>
      <c r="Z105" s="169"/>
      <c r="AA105" s="169"/>
      <c r="AB105" s="169"/>
      <c r="AC105" s="169"/>
      <c r="AD105" s="169"/>
      <c r="AE105" s="169"/>
      <c r="AF105" s="174"/>
      <c r="AG105" s="174"/>
      <c r="AH105" s="174"/>
      <c r="AI105" s="174"/>
      <c r="AJ105" s="174"/>
      <c r="AK105" s="174"/>
      <c r="AL105" s="174"/>
      <c r="AM105" s="174"/>
      <c r="AN105" s="174"/>
      <c r="AO105" s="174"/>
      <c r="AP105" s="174"/>
      <c r="AQ105" s="174"/>
      <c r="AR105" s="174"/>
      <c r="AS105" s="174"/>
      <c r="AT105" s="174"/>
      <c r="AU105" s="174"/>
      <c r="AV105" s="174"/>
      <c r="AW105" s="174"/>
      <c r="AX105" s="174"/>
      <c r="AY105" s="176" t="s">
        <v>261</v>
      </c>
      <c r="AZ105" s="174"/>
      <c r="BA105" s="174"/>
      <c r="BB105" s="174"/>
      <c r="BC105" s="174"/>
      <c r="BD105" s="174"/>
      <c r="BE105" s="177">
        <f>IF(N105="základná",J105,0)</f>
        <v>0</v>
      </c>
      <c r="BF105" s="177">
        <f>IF(N105="znížená",J105,0)</f>
        <v>0</v>
      </c>
      <c r="BG105" s="177">
        <f>IF(N105="zákl. prenesená",J105,0)</f>
        <v>0</v>
      </c>
      <c r="BH105" s="177">
        <f>IF(N105="zníž. prenesená",J105,0)</f>
        <v>0</v>
      </c>
      <c r="BI105" s="177">
        <f>IF(N105="nulová",J105,0)</f>
        <v>0</v>
      </c>
      <c r="BJ105" s="176" t="s">
        <v>87</v>
      </c>
      <c r="BK105" s="174"/>
      <c r="BL105" s="174"/>
      <c r="BM105" s="174"/>
    </row>
    <row r="106" s="2" customFormat="1" ht="18" customHeight="1">
      <c r="A106" s="37"/>
      <c r="B106" s="168"/>
      <c r="C106" s="169"/>
      <c r="D106" s="170" t="s">
        <v>263</v>
      </c>
      <c r="E106" s="171"/>
      <c r="F106" s="171"/>
      <c r="G106" s="169"/>
      <c r="H106" s="169"/>
      <c r="I106" s="169"/>
      <c r="J106" s="172">
        <v>0</v>
      </c>
      <c r="K106" s="169"/>
      <c r="L106" s="173"/>
      <c r="M106" s="174"/>
      <c r="N106" s="175" t="s">
        <v>41</v>
      </c>
      <c r="O106" s="174"/>
      <c r="P106" s="174"/>
      <c r="Q106" s="174"/>
      <c r="R106" s="174"/>
      <c r="S106" s="169"/>
      <c r="T106" s="169"/>
      <c r="U106" s="169"/>
      <c r="V106" s="169"/>
      <c r="W106" s="169"/>
      <c r="X106" s="169"/>
      <c r="Y106" s="169"/>
      <c r="Z106" s="169"/>
      <c r="AA106" s="169"/>
      <c r="AB106" s="169"/>
      <c r="AC106" s="169"/>
      <c r="AD106" s="169"/>
      <c r="AE106" s="169"/>
      <c r="AF106" s="174"/>
      <c r="AG106" s="174"/>
      <c r="AH106" s="174"/>
      <c r="AI106" s="174"/>
      <c r="AJ106" s="174"/>
      <c r="AK106" s="174"/>
      <c r="AL106" s="174"/>
      <c r="AM106" s="174"/>
      <c r="AN106" s="174"/>
      <c r="AO106" s="174"/>
      <c r="AP106" s="174"/>
      <c r="AQ106" s="174"/>
      <c r="AR106" s="174"/>
      <c r="AS106" s="174"/>
      <c r="AT106" s="174"/>
      <c r="AU106" s="174"/>
      <c r="AV106" s="174"/>
      <c r="AW106" s="174"/>
      <c r="AX106" s="174"/>
      <c r="AY106" s="176" t="s">
        <v>261</v>
      </c>
      <c r="AZ106" s="174"/>
      <c r="BA106" s="174"/>
      <c r="BB106" s="174"/>
      <c r="BC106" s="174"/>
      <c r="BD106" s="174"/>
      <c r="BE106" s="177">
        <f>IF(N106="základná",J106,0)</f>
        <v>0</v>
      </c>
      <c r="BF106" s="177">
        <f>IF(N106="znížená",J106,0)</f>
        <v>0</v>
      </c>
      <c r="BG106" s="177">
        <f>IF(N106="zákl. prenesená",J106,0)</f>
        <v>0</v>
      </c>
      <c r="BH106" s="177">
        <f>IF(N106="zníž. prenesená",J106,0)</f>
        <v>0</v>
      </c>
      <c r="BI106" s="177">
        <f>IF(N106="nulová",J106,0)</f>
        <v>0</v>
      </c>
      <c r="BJ106" s="176" t="s">
        <v>87</v>
      </c>
      <c r="BK106" s="174"/>
      <c r="BL106" s="174"/>
      <c r="BM106" s="174"/>
    </row>
    <row r="107" s="2" customFormat="1" ht="18" customHeight="1">
      <c r="A107" s="37"/>
      <c r="B107" s="168"/>
      <c r="C107" s="169"/>
      <c r="D107" s="170" t="s">
        <v>264</v>
      </c>
      <c r="E107" s="171"/>
      <c r="F107" s="171"/>
      <c r="G107" s="169"/>
      <c r="H107" s="169"/>
      <c r="I107" s="169"/>
      <c r="J107" s="172">
        <v>0</v>
      </c>
      <c r="K107" s="169"/>
      <c r="L107" s="173"/>
      <c r="M107" s="174"/>
      <c r="N107" s="175" t="s">
        <v>41</v>
      </c>
      <c r="O107" s="174"/>
      <c r="P107" s="174"/>
      <c r="Q107" s="174"/>
      <c r="R107" s="174"/>
      <c r="S107" s="169"/>
      <c r="T107" s="169"/>
      <c r="U107" s="169"/>
      <c r="V107" s="169"/>
      <c r="W107" s="169"/>
      <c r="X107" s="169"/>
      <c r="Y107" s="169"/>
      <c r="Z107" s="169"/>
      <c r="AA107" s="169"/>
      <c r="AB107" s="169"/>
      <c r="AC107" s="169"/>
      <c r="AD107" s="169"/>
      <c r="AE107" s="169"/>
      <c r="AF107" s="174"/>
      <c r="AG107" s="174"/>
      <c r="AH107" s="174"/>
      <c r="AI107" s="174"/>
      <c r="AJ107" s="174"/>
      <c r="AK107" s="174"/>
      <c r="AL107" s="174"/>
      <c r="AM107" s="174"/>
      <c r="AN107" s="174"/>
      <c r="AO107" s="174"/>
      <c r="AP107" s="174"/>
      <c r="AQ107" s="174"/>
      <c r="AR107" s="174"/>
      <c r="AS107" s="174"/>
      <c r="AT107" s="174"/>
      <c r="AU107" s="174"/>
      <c r="AV107" s="174"/>
      <c r="AW107" s="174"/>
      <c r="AX107" s="174"/>
      <c r="AY107" s="176" t="s">
        <v>261</v>
      </c>
      <c r="AZ107" s="174"/>
      <c r="BA107" s="174"/>
      <c r="BB107" s="174"/>
      <c r="BC107" s="174"/>
      <c r="BD107" s="174"/>
      <c r="BE107" s="177">
        <f>IF(N107="základná",J107,0)</f>
        <v>0</v>
      </c>
      <c r="BF107" s="177">
        <f>IF(N107="znížená",J107,0)</f>
        <v>0</v>
      </c>
      <c r="BG107" s="177">
        <f>IF(N107="zákl. prenesená",J107,0)</f>
        <v>0</v>
      </c>
      <c r="BH107" s="177">
        <f>IF(N107="zníž. prenesená",J107,0)</f>
        <v>0</v>
      </c>
      <c r="BI107" s="177">
        <f>IF(N107="nulová",J107,0)</f>
        <v>0</v>
      </c>
      <c r="BJ107" s="176" t="s">
        <v>87</v>
      </c>
      <c r="BK107" s="174"/>
      <c r="BL107" s="174"/>
      <c r="BM107" s="174"/>
    </row>
    <row r="108" s="2" customFormat="1" ht="18" customHeight="1">
      <c r="A108" s="37"/>
      <c r="B108" s="168"/>
      <c r="C108" s="169"/>
      <c r="D108" s="170" t="s">
        <v>265</v>
      </c>
      <c r="E108" s="171"/>
      <c r="F108" s="171"/>
      <c r="G108" s="169"/>
      <c r="H108" s="169"/>
      <c r="I108" s="169"/>
      <c r="J108" s="172">
        <v>0</v>
      </c>
      <c r="K108" s="169"/>
      <c r="L108" s="173"/>
      <c r="M108" s="174"/>
      <c r="N108" s="175" t="s">
        <v>41</v>
      </c>
      <c r="O108" s="174"/>
      <c r="P108" s="174"/>
      <c r="Q108" s="174"/>
      <c r="R108" s="174"/>
      <c r="S108" s="169"/>
      <c r="T108" s="169"/>
      <c r="U108" s="169"/>
      <c r="V108" s="169"/>
      <c r="W108" s="169"/>
      <c r="X108" s="169"/>
      <c r="Y108" s="169"/>
      <c r="Z108" s="169"/>
      <c r="AA108" s="169"/>
      <c r="AB108" s="169"/>
      <c r="AC108" s="169"/>
      <c r="AD108" s="169"/>
      <c r="AE108" s="169"/>
      <c r="AF108" s="174"/>
      <c r="AG108" s="174"/>
      <c r="AH108" s="174"/>
      <c r="AI108" s="174"/>
      <c r="AJ108" s="174"/>
      <c r="AK108" s="174"/>
      <c r="AL108" s="174"/>
      <c r="AM108" s="174"/>
      <c r="AN108" s="174"/>
      <c r="AO108" s="174"/>
      <c r="AP108" s="174"/>
      <c r="AQ108" s="174"/>
      <c r="AR108" s="174"/>
      <c r="AS108" s="174"/>
      <c r="AT108" s="174"/>
      <c r="AU108" s="174"/>
      <c r="AV108" s="174"/>
      <c r="AW108" s="174"/>
      <c r="AX108" s="174"/>
      <c r="AY108" s="176" t="s">
        <v>261</v>
      </c>
      <c r="AZ108" s="174"/>
      <c r="BA108" s="174"/>
      <c r="BB108" s="174"/>
      <c r="BC108" s="174"/>
      <c r="BD108" s="174"/>
      <c r="BE108" s="177">
        <f>IF(N108="základná",J108,0)</f>
        <v>0</v>
      </c>
      <c r="BF108" s="177">
        <f>IF(N108="znížená",J108,0)</f>
        <v>0</v>
      </c>
      <c r="BG108" s="177">
        <f>IF(N108="zákl. prenesená",J108,0)</f>
        <v>0</v>
      </c>
      <c r="BH108" s="177">
        <f>IF(N108="zníž. prenesená",J108,0)</f>
        <v>0</v>
      </c>
      <c r="BI108" s="177">
        <f>IF(N108="nulová",J108,0)</f>
        <v>0</v>
      </c>
      <c r="BJ108" s="176" t="s">
        <v>87</v>
      </c>
      <c r="BK108" s="174"/>
      <c r="BL108" s="174"/>
      <c r="BM108" s="174"/>
    </row>
    <row r="109" s="2" customFormat="1" ht="18" customHeight="1">
      <c r="A109" s="37"/>
      <c r="B109" s="168"/>
      <c r="C109" s="169"/>
      <c r="D109" s="171" t="s">
        <v>266</v>
      </c>
      <c r="E109" s="169"/>
      <c r="F109" s="169"/>
      <c r="G109" s="169"/>
      <c r="H109" s="169"/>
      <c r="I109" s="169"/>
      <c r="J109" s="172">
        <f>ROUND(J32*T109,2)</f>
        <v>0</v>
      </c>
      <c r="K109" s="169"/>
      <c r="L109" s="173"/>
      <c r="M109" s="174"/>
      <c r="N109" s="175" t="s">
        <v>41</v>
      </c>
      <c r="O109" s="174"/>
      <c r="P109" s="174"/>
      <c r="Q109" s="174"/>
      <c r="R109" s="174"/>
      <c r="S109" s="169"/>
      <c r="T109" s="169"/>
      <c r="U109" s="169"/>
      <c r="V109" s="169"/>
      <c r="W109" s="169"/>
      <c r="X109" s="169"/>
      <c r="Y109" s="169"/>
      <c r="Z109" s="169"/>
      <c r="AA109" s="169"/>
      <c r="AB109" s="169"/>
      <c r="AC109" s="169"/>
      <c r="AD109" s="169"/>
      <c r="AE109" s="169"/>
      <c r="AF109" s="174"/>
      <c r="AG109" s="174"/>
      <c r="AH109" s="174"/>
      <c r="AI109" s="174"/>
      <c r="AJ109" s="174"/>
      <c r="AK109" s="174"/>
      <c r="AL109" s="174"/>
      <c r="AM109" s="174"/>
      <c r="AN109" s="174"/>
      <c r="AO109" s="174"/>
      <c r="AP109" s="174"/>
      <c r="AQ109" s="174"/>
      <c r="AR109" s="174"/>
      <c r="AS109" s="174"/>
      <c r="AT109" s="174"/>
      <c r="AU109" s="174"/>
      <c r="AV109" s="174"/>
      <c r="AW109" s="174"/>
      <c r="AX109" s="174"/>
      <c r="AY109" s="176" t="s">
        <v>267</v>
      </c>
      <c r="AZ109" s="174"/>
      <c r="BA109" s="174"/>
      <c r="BB109" s="174"/>
      <c r="BC109" s="174"/>
      <c r="BD109" s="174"/>
      <c r="BE109" s="177">
        <f>IF(N109="základná",J109,0)</f>
        <v>0</v>
      </c>
      <c r="BF109" s="177">
        <f>IF(N109="znížená",J109,0)</f>
        <v>0</v>
      </c>
      <c r="BG109" s="177">
        <f>IF(N109="zákl. prenesená",J109,0)</f>
        <v>0</v>
      </c>
      <c r="BH109" s="177">
        <f>IF(N109="zníž. prenesená",J109,0)</f>
        <v>0</v>
      </c>
      <c r="BI109" s="177">
        <f>IF(N109="nulová",J109,0)</f>
        <v>0</v>
      </c>
      <c r="BJ109" s="176" t="s">
        <v>87</v>
      </c>
      <c r="BK109" s="174"/>
      <c r="BL109" s="174"/>
      <c r="BM109" s="174"/>
    </row>
    <row r="110" s="2" customFormat="1">
      <c r="A110" s="37"/>
      <c r="B110" s="38"/>
      <c r="C110" s="37"/>
      <c r="D110" s="37"/>
      <c r="E110" s="37"/>
      <c r="F110" s="37"/>
      <c r="G110" s="37"/>
      <c r="H110" s="37"/>
      <c r="I110" s="37"/>
      <c r="J110" s="37"/>
      <c r="K110" s="37"/>
      <c r="L110" s="59"/>
      <c r="S110" s="37"/>
      <c r="T110" s="37"/>
      <c r="U110" s="37"/>
      <c r="V110" s="37"/>
      <c r="W110" s="37"/>
      <c r="X110" s="37"/>
      <c r="Y110" s="37"/>
      <c r="Z110" s="37"/>
      <c r="AA110" s="37"/>
      <c r="AB110" s="37"/>
      <c r="AC110" s="37"/>
      <c r="AD110" s="37"/>
      <c r="AE110" s="37"/>
    </row>
    <row r="111" s="2" customFormat="1" ht="29.28" customHeight="1">
      <c r="A111" s="37"/>
      <c r="B111" s="38"/>
      <c r="C111" s="178" t="s">
        <v>268</v>
      </c>
      <c r="D111" s="147"/>
      <c r="E111" s="147"/>
      <c r="F111" s="147"/>
      <c r="G111" s="147"/>
      <c r="H111" s="147"/>
      <c r="I111" s="147"/>
      <c r="J111" s="179">
        <f>ROUND(J98+J103,2)</f>
        <v>0</v>
      </c>
      <c r="K111" s="147"/>
      <c r="L111" s="59"/>
      <c r="S111" s="37"/>
      <c r="T111" s="37"/>
      <c r="U111" s="37"/>
      <c r="V111" s="37"/>
      <c r="W111" s="37"/>
      <c r="X111" s="37"/>
      <c r="Y111" s="37"/>
      <c r="Z111" s="37"/>
      <c r="AA111" s="37"/>
      <c r="AB111" s="37"/>
      <c r="AC111" s="37"/>
      <c r="AD111" s="37"/>
      <c r="AE111" s="37"/>
    </row>
    <row r="112" s="2" customFormat="1" ht="6.96" customHeight="1">
      <c r="A112" s="37"/>
      <c r="B112" s="64"/>
      <c r="C112" s="65"/>
      <c r="D112" s="65"/>
      <c r="E112" s="65"/>
      <c r="F112" s="65"/>
      <c r="G112" s="65"/>
      <c r="H112" s="65"/>
      <c r="I112" s="65"/>
      <c r="J112" s="65"/>
      <c r="K112" s="65"/>
      <c r="L112" s="59"/>
      <c r="S112" s="37"/>
      <c r="T112" s="37"/>
      <c r="U112" s="37"/>
      <c r="V112" s="37"/>
      <c r="W112" s="37"/>
      <c r="X112" s="37"/>
      <c r="Y112" s="37"/>
      <c r="Z112" s="37"/>
      <c r="AA112" s="37"/>
      <c r="AB112" s="37"/>
      <c r="AC112" s="37"/>
      <c r="AD112" s="37"/>
      <c r="AE112" s="37"/>
    </row>
    <row r="116" s="2" customFormat="1" ht="6.96" customHeight="1">
      <c r="A116" s="37"/>
      <c r="B116" s="66"/>
      <c r="C116" s="67"/>
      <c r="D116" s="67"/>
      <c r="E116" s="67"/>
      <c r="F116" s="67"/>
      <c r="G116" s="67"/>
      <c r="H116" s="67"/>
      <c r="I116" s="67"/>
      <c r="J116" s="67"/>
      <c r="K116" s="67"/>
      <c r="L116" s="59"/>
      <c r="S116" s="37"/>
      <c r="T116" s="37"/>
      <c r="U116" s="37"/>
      <c r="V116" s="37"/>
      <c r="W116" s="37"/>
      <c r="X116" s="37"/>
      <c r="Y116" s="37"/>
      <c r="Z116" s="37"/>
      <c r="AA116" s="37"/>
      <c r="AB116" s="37"/>
      <c r="AC116" s="37"/>
      <c r="AD116" s="37"/>
      <c r="AE116" s="37"/>
    </row>
    <row r="117" s="2" customFormat="1" ht="24.96" customHeight="1">
      <c r="A117" s="37"/>
      <c r="B117" s="38"/>
      <c r="C117" s="22" t="s">
        <v>269</v>
      </c>
      <c r="D117" s="37"/>
      <c r="E117" s="37"/>
      <c r="F117" s="37"/>
      <c r="G117" s="37"/>
      <c r="H117" s="37"/>
      <c r="I117" s="37"/>
      <c r="J117" s="37"/>
      <c r="K117" s="37"/>
      <c r="L117" s="59"/>
      <c r="S117" s="37"/>
      <c r="T117" s="37"/>
      <c r="U117" s="37"/>
      <c r="V117" s="37"/>
      <c r="W117" s="37"/>
      <c r="X117" s="37"/>
      <c r="Y117" s="37"/>
      <c r="Z117" s="37"/>
      <c r="AA117" s="37"/>
      <c r="AB117" s="37"/>
      <c r="AC117" s="37"/>
      <c r="AD117" s="37"/>
      <c r="AE117" s="37"/>
    </row>
    <row r="118" s="2" customFormat="1" ht="6.96" customHeight="1">
      <c r="A118" s="37"/>
      <c r="B118" s="38"/>
      <c r="C118" s="37"/>
      <c r="D118" s="37"/>
      <c r="E118" s="37"/>
      <c r="F118" s="37"/>
      <c r="G118" s="37"/>
      <c r="H118" s="37"/>
      <c r="I118" s="37"/>
      <c r="J118" s="37"/>
      <c r="K118" s="37"/>
      <c r="L118" s="59"/>
      <c r="S118" s="37"/>
      <c r="T118" s="37"/>
      <c r="U118" s="37"/>
      <c r="V118" s="37"/>
      <c r="W118" s="37"/>
      <c r="X118" s="37"/>
      <c r="Y118" s="37"/>
      <c r="Z118" s="37"/>
      <c r="AA118" s="37"/>
      <c r="AB118" s="37"/>
      <c r="AC118" s="37"/>
      <c r="AD118" s="37"/>
      <c r="AE118" s="37"/>
    </row>
    <row r="119" s="2" customFormat="1" ht="12" customHeight="1">
      <c r="A119" s="37"/>
      <c r="B119" s="38"/>
      <c r="C119" s="31" t="s">
        <v>15</v>
      </c>
      <c r="D119" s="37"/>
      <c r="E119" s="37"/>
      <c r="F119" s="37"/>
      <c r="G119" s="37"/>
      <c r="H119" s="37"/>
      <c r="I119" s="37"/>
      <c r="J119" s="37"/>
      <c r="K119" s="37"/>
      <c r="L119" s="59"/>
      <c r="S119" s="37"/>
      <c r="T119" s="37"/>
      <c r="U119" s="37"/>
      <c r="V119" s="37"/>
      <c r="W119" s="37"/>
      <c r="X119" s="37"/>
      <c r="Y119" s="37"/>
      <c r="Z119" s="37"/>
      <c r="AA119" s="37"/>
      <c r="AB119" s="37"/>
      <c r="AC119" s="37"/>
      <c r="AD119" s="37"/>
      <c r="AE119" s="37"/>
    </row>
    <row r="120" s="2" customFormat="1" ht="26.25" customHeight="1">
      <c r="A120" s="37"/>
      <c r="B120" s="38"/>
      <c r="C120" s="37"/>
      <c r="D120" s="37"/>
      <c r="E120" s="134" t="str">
        <f>E7</f>
        <v>Komplexná rekonštrukcia a realizácia nadstavby budovy študenského domova4,Tr. SNP53,Banská Bystrica</v>
      </c>
      <c r="F120" s="31"/>
      <c r="G120" s="31"/>
      <c r="H120" s="31"/>
      <c r="I120" s="37"/>
      <c r="J120" s="37"/>
      <c r="K120" s="37"/>
      <c r="L120" s="59"/>
      <c r="S120" s="37"/>
      <c r="T120" s="37"/>
      <c r="U120" s="37"/>
      <c r="V120" s="37"/>
      <c r="W120" s="37"/>
      <c r="X120" s="37"/>
      <c r="Y120" s="37"/>
      <c r="Z120" s="37"/>
      <c r="AA120" s="37"/>
      <c r="AB120" s="37"/>
      <c r="AC120" s="37"/>
      <c r="AD120" s="37"/>
      <c r="AE120" s="37"/>
    </row>
    <row r="121" s="1" customFormat="1" ht="12" customHeight="1">
      <c r="B121" s="21"/>
      <c r="C121" s="31" t="s">
        <v>222</v>
      </c>
      <c r="L121" s="21"/>
    </row>
    <row r="122" s="2" customFormat="1" ht="16.5" customHeight="1">
      <c r="A122" s="37"/>
      <c r="B122" s="38"/>
      <c r="C122" s="37"/>
      <c r="D122" s="37"/>
      <c r="E122" s="134" t="s">
        <v>6747</v>
      </c>
      <c r="F122" s="37"/>
      <c r="G122" s="37"/>
      <c r="H122" s="37"/>
      <c r="I122" s="37"/>
      <c r="J122" s="37"/>
      <c r="K122" s="37"/>
      <c r="L122" s="59"/>
      <c r="S122" s="37"/>
      <c r="T122" s="37"/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  <c r="AE122" s="37"/>
    </row>
    <row r="123" s="2" customFormat="1" ht="12" customHeight="1">
      <c r="A123" s="37"/>
      <c r="B123" s="38"/>
      <c r="C123" s="31" t="s">
        <v>224</v>
      </c>
      <c r="D123" s="37"/>
      <c r="E123" s="37"/>
      <c r="F123" s="37"/>
      <c r="G123" s="37"/>
      <c r="H123" s="37"/>
      <c r="I123" s="37"/>
      <c r="J123" s="37"/>
      <c r="K123" s="37"/>
      <c r="L123" s="59"/>
      <c r="S123" s="37"/>
      <c r="T123" s="37"/>
      <c r="U123" s="37"/>
      <c r="V123" s="37"/>
      <c r="W123" s="37"/>
      <c r="X123" s="37"/>
      <c r="Y123" s="37"/>
      <c r="Z123" s="37"/>
      <c r="AA123" s="37"/>
      <c r="AB123" s="37"/>
      <c r="AC123" s="37"/>
      <c r="AD123" s="37"/>
      <c r="AE123" s="37"/>
    </row>
    <row r="124" s="2" customFormat="1" ht="16.5" customHeight="1">
      <c r="A124" s="37"/>
      <c r="B124" s="38"/>
      <c r="C124" s="37"/>
      <c r="D124" s="37"/>
      <c r="E124" s="71" t="str">
        <f>E11</f>
        <v>PS 02-1 - Plošina schodisková-pre SO 01</v>
      </c>
      <c r="F124" s="37"/>
      <c r="G124" s="37"/>
      <c r="H124" s="37"/>
      <c r="I124" s="37"/>
      <c r="J124" s="37"/>
      <c r="K124" s="37"/>
      <c r="L124" s="59"/>
      <c r="S124" s="37"/>
      <c r="T124" s="37"/>
      <c r="U124" s="37"/>
      <c r="V124" s="37"/>
      <c r="W124" s="37"/>
      <c r="X124" s="37"/>
      <c r="Y124" s="37"/>
      <c r="Z124" s="37"/>
      <c r="AA124" s="37"/>
      <c r="AB124" s="37"/>
      <c r="AC124" s="37"/>
      <c r="AD124" s="37"/>
      <c r="AE124" s="37"/>
    </row>
    <row r="125" s="2" customFormat="1" ht="6.96" customHeight="1">
      <c r="A125" s="37"/>
      <c r="B125" s="38"/>
      <c r="C125" s="37"/>
      <c r="D125" s="37"/>
      <c r="E125" s="37"/>
      <c r="F125" s="37"/>
      <c r="G125" s="37"/>
      <c r="H125" s="37"/>
      <c r="I125" s="37"/>
      <c r="J125" s="37"/>
      <c r="K125" s="37"/>
      <c r="L125" s="59"/>
      <c r="S125" s="37"/>
      <c r="T125" s="37"/>
      <c r="U125" s="37"/>
      <c r="V125" s="37"/>
      <c r="W125" s="37"/>
      <c r="X125" s="37"/>
      <c r="Y125" s="37"/>
      <c r="Z125" s="37"/>
      <c r="AA125" s="37"/>
      <c r="AB125" s="37"/>
      <c r="AC125" s="37"/>
      <c r="AD125" s="37"/>
      <c r="AE125" s="37"/>
    </row>
    <row r="126" s="2" customFormat="1" ht="12" customHeight="1">
      <c r="A126" s="37"/>
      <c r="B126" s="38"/>
      <c r="C126" s="31" t="s">
        <v>19</v>
      </c>
      <c r="D126" s="37"/>
      <c r="E126" s="37"/>
      <c r="F126" s="26" t="str">
        <f>F14</f>
        <v>Tr. SNP53,Banská Bystrica,parc.č.1042/1</v>
      </c>
      <c r="G126" s="37"/>
      <c r="H126" s="37"/>
      <c r="I126" s="31" t="s">
        <v>21</v>
      </c>
      <c r="J126" s="73" t="str">
        <f>IF(J14="","",J14)</f>
        <v>10. 9. 2024</v>
      </c>
      <c r="K126" s="37"/>
      <c r="L126" s="59"/>
      <c r="S126" s="37"/>
      <c r="T126" s="37"/>
      <c r="U126" s="37"/>
      <c r="V126" s="37"/>
      <c r="W126" s="37"/>
      <c r="X126" s="37"/>
      <c r="Y126" s="37"/>
      <c r="Z126" s="37"/>
      <c r="AA126" s="37"/>
      <c r="AB126" s="37"/>
      <c r="AC126" s="37"/>
      <c r="AD126" s="37"/>
      <c r="AE126" s="37"/>
    </row>
    <row r="127" s="2" customFormat="1" ht="6.96" customHeight="1">
      <c r="A127" s="37"/>
      <c r="B127" s="38"/>
      <c r="C127" s="37"/>
      <c r="D127" s="37"/>
      <c r="E127" s="37"/>
      <c r="F127" s="37"/>
      <c r="G127" s="37"/>
      <c r="H127" s="37"/>
      <c r="I127" s="37"/>
      <c r="J127" s="37"/>
      <c r="K127" s="37"/>
      <c r="L127" s="59"/>
      <c r="S127" s="37"/>
      <c r="T127" s="37"/>
      <c r="U127" s="37"/>
      <c r="V127" s="37"/>
      <c r="W127" s="37"/>
      <c r="X127" s="37"/>
      <c r="Y127" s="37"/>
      <c r="Z127" s="37"/>
      <c r="AA127" s="37"/>
      <c r="AB127" s="37"/>
      <c r="AC127" s="37"/>
      <c r="AD127" s="37"/>
      <c r="AE127" s="37"/>
    </row>
    <row r="128" s="2" customFormat="1" ht="15.15" customHeight="1">
      <c r="A128" s="37"/>
      <c r="B128" s="38"/>
      <c r="C128" s="31" t="s">
        <v>23</v>
      </c>
      <c r="D128" s="37"/>
      <c r="E128" s="37"/>
      <c r="F128" s="26" t="str">
        <f>E17</f>
        <v>Univerzita Mateja Bela v Banskej Bystrici</v>
      </c>
      <c r="G128" s="37"/>
      <c r="H128" s="37"/>
      <c r="I128" s="31" t="s">
        <v>29</v>
      </c>
      <c r="J128" s="35" t="str">
        <f>E23</f>
        <v>Insvet s.r.o.,Koeice</v>
      </c>
      <c r="K128" s="37"/>
      <c r="L128" s="59"/>
      <c r="S128" s="37"/>
      <c r="T128" s="37"/>
      <c r="U128" s="37"/>
      <c r="V128" s="37"/>
      <c r="W128" s="37"/>
      <c r="X128" s="37"/>
      <c r="Y128" s="37"/>
      <c r="Z128" s="37"/>
      <c r="AA128" s="37"/>
      <c r="AB128" s="37"/>
      <c r="AC128" s="37"/>
      <c r="AD128" s="37"/>
      <c r="AE128" s="37"/>
    </row>
    <row r="129" s="2" customFormat="1" ht="15.15" customHeight="1">
      <c r="A129" s="37"/>
      <c r="B129" s="38"/>
      <c r="C129" s="31" t="s">
        <v>27</v>
      </c>
      <c r="D129" s="37"/>
      <c r="E129" s="37"/>
      <c r="F129" s="26" t="str">
        <f>IF(E20="","",E20)</f>
        <v>Vyplň údaj</v>
      </c>
      <c r="G129" s="37"/>
      <c r="H129" s="37"/>
      <c r="I129" s="31" t="s">
        <v>32</v>
      </c>
      <c r="J129" s="35" t="str">
        <f>E26</f>
        <v xml:space="preserve"> </v>
      </c>
      <c r="K129" s="37"/>
      <c r="L129" s="59"/>
      <c r="S129" s="37"/>
      <c r="T129" s="37"/>
      <c r="U129" s="37"/>
      <c r="V129" s="37"/>
      <c r="W129" s="37"/>
      <c r="X129" s="37"/>
      <c r="Y129" s="37"/>
      <c r="Z129" s="37"/>
      <c r="AA129" s="37"/>
      <c r="AB129" s="37"/>
      <c r="AC129" s="37"/>
      <c r="AD129" s="37"/>
      <c r="AE129" s="37"/>
    </row>
    <row r="130" s="2" customFormat="1" ht="10.32" customHeight="1">
      <c r="A130" s="37"/>
      <c r="B130" s="38"/>
      <c r="C130" s="37"/>
      <c r="D130" s="37"/>
      <c r="E130" s="37"/>
      <c r="F130" s="37"/>
      <c r="G130" s="37"/>
      <c r="H130" s="37"/>
      <c r="I130" s="37"/>
      <c r="J130" s="37"/>
      <c r="K130" s="37"/>
      <c r="L130" s="59"/>
      <c r="S130" s="37"/>
      <c r="T130" s="37"/>
      <c r="U130" s="37"/>
      <c r="V130" s="37"/>
      <c r="W130" s="37"/>
      <c r="X130" s="37"/>
      <c r="Y130" s="37"/>
      <c r="Z130" s="37"/>
      <c r="AA130" s="37"/>
      <c r="AB130" s="37"/>
      <c r="AC130" s="37"/>
      <c r="AD130" s="37"/>
      <c r="AE130" s="37"/>
    </row>
    <row r="131" s="11" customFormat="1" ht="29.28" customHeight="1">
      <c r="A131" s="180"/>
      <c r="B131" s="181"/>
      <c r="C131" s="182" t="s">
        <v>270</v>
      </c>
      <c r="D131" s="183" t="s">
        <v>60</v>
      </c>
      <c r="E131" s="183" t="s">
        <v>56</v>
      </c>
      <c r="F131" s="183" t="s">
        <v>57</v>
      </c>
      <c r="G131" s="183" t="s">
        <v>271</v>
      </c>
      <c r="H131" s="183" t="s">
        <v>272</v>
      </c>
      <c r="I131" s="183" t="s">
        <v>273</v>
      </c>
      <c r="J131" s="184" t="s">
        <v>232</v>
      </c>
      <c r="K131" s="185" t="s">
        <v>274</v>
      </c>
      <c r="L131" s="186"/>
      <c r="M131" s="90" t="s">
        <v>1</v>
      </c>
      <c r="N131" s="91" t="s">
        <v>39</v>
      </c>
      <c r="O131" s="91" t="s">
        <v>275</v>
      </c>
      <c r="P131" s="91" t="s">
        <v>276</v>
      </c>
      <c r="Q131" s="91" t="s">
        <v>277</v>
      </c>
      <c r="R131" s="91" t="s">
        <v>278</v>
      </c>
      <c r="S131" s="91" t="s">
        <v>279</v>
      </c>
      <c r="T131" s="92" t="s">
        <v>280</v>
      </c>
      <c r="U131" s="180"/>
      <c r="V131" s="180"/>
      <c r="W131" s="180"/>
      <c r="X131" s="180"/>
      <c r="Y131" s="180"/>
      <c r="Z131" s="180"/>
      <c r="AA131" s="180"/>
      <c r="AB131" s="180"/>
      <c r="AC131" s="180"/>
      <c r="AD131" s="180"/>
      <c r="AE131" s="180"/>
    </row>
    <row r="132" s="2" customFormat="1" ht="22.8" customHeight="1">
      <c r="A132" s="37"/>
      <c r="B132" s="38"/>
      <c r="C132" s="97" t="s">
        <v>228</v>
      </c>
      <c r="D132" s="37"/>
      <c r="E132" s="37"/>
      <c r="F132" s="37"/>
      <c r="G132" s="37"/>
      <c r="H132" s="37"/>
      <c r="I132" s="37"/>
      <c r="J132" s="187">
        <f>BK132</f>
        <v>0</v>
      </c>
      <c r="K132" s="37"/>
      <c r="L132" s="38"/>
      <c r="M132" s="93"/>
      <c r="N132" s="77"/>
      <c r="O132" s="94"/>
      <c r="P132" s="188">
        <f>P133</f>
        <v>0</v>
      </c>
      <c r="Q132" s="94"/>
      <c r="R132" s="188">
        <f>R133</f>
        <v>0</v>
      </c>
      <c r="S132" s="94"/>
      <c r="T132" s="189">
        <f>T133</f>
        <v>0</v>
      </c>
      <c r="U132" s="37"/>
      <c r="V132" s="37"/>
      <c r="W132" s="37"/>
      <c r="X132" s="37"/>
      <c r="Y132" s="37"/>
      <c r="Z132" s="37"/>
      <c r="AA132" s="37"/>
      <c r="AB132" s="37"/>
      <c r="AC132" s="37"/>
      <c r="AD132" s="37"/>
      <c r="AE132" s="37"/>
      <c r="AT132" s="18" t="s">
        <v>74</v>
      </c>
      <c r="AU132" s="18" t="s">
        <v>234</v>
      </c>
      <c r="BK132" s="190">
        <f>BK133</f>
        <v>0</v>
      </c>
    </row>
    <row r="133" s="12" customFormat="1" ht="25.92" customHeight="1">
      <c r="A133" s="12"/>
      <c r="B133" s="191"/>
      <c r="C133" s="12"/>
      <c r="D133" s="192" t="s">
        <v>74</v>
      </c>
      <c r="E133" s="193" t="s">
        <v>582</v>
      </c>
      <c r="F133" s="193" t="s">
        <v>2075</v>
      </c>
      <c r="G133" s="12"/>
      <c r="H133" s="12"/>
      <c r="I133" s="194"/>
      <c r="J133" s="195">
        <f>BK133</f>
        <v>0</v>
      </c>
      <c r="K133" s="12"/>
      <c r="L133" s="191"/>
      <c r="M133" s="196"/>
      <c r="N133" s="197"/>
      <c r="O133" s="197"/>
      <c r="P133" s="198">
        <f>P134</f>
        <v>0</v>
      </c>
      <c r="Q133" s="197"/>
      <c r="R133" s="198">
        <f>R134</f>
        <v>0</v>
      </c>
      <c r="S133" s="197"/>
      <c r="T133" s="199">
        <f>T134</f>
        <v>0</v>
      </c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R133" s="192" t="s">
        <v>92</v>
      </c>
      <c r="AT133" s="200" t="s">
        <v>74</v>
      </c>
      <c r="AU133" s="200" t="s">
        <v>75</v>
      </c>
      <c r="AY133" s="192" t="s">
        <v>283</v>
      </c>
      <c r="BK133" s="201">
        <f>BK134</f>
        <v>0</v>
      </c>
    </row>
    <row r="134" s="12" customFormat="1" ht="22.8" customHeight="1">
      <c r="A134" s="12"/>
      <c r="B134" s="191"/>
      <c r="C134" s="12"/>
      <c r="D134" s="192" t="s">
        <v>74</v>
      </c>
      <c r="E134" s="202" t="s">
        <v>6737</v>
      </c>
      <c r="F134" s="202" t="s">
        <v>6738</v>
      </c>
      <c r="G134" s="12"/>
      <c r="H134" s="12"/>
      <c r="I134" s="194"/>
      <c r="J134" s="203">
        <f>BK134</f>
        <v>0</v>
      </c>
      <c r="K134" s="12"/>
      <c r="L134" s="191"/>
      <c r="M134" s="196"/>
      <c r="N134" s="197"/>
      <c r="O134" s="197"/>
      <c r="P134" s="198">
        <f>SUM(P135:P137)</f>
        <v>0</v>
      </c>
      <c r="Q134" s="197"/>
      <c r="R134" s="198">
        <f>SUM(R135:R137)</f>
        <v>0</v>
      </c>
      <c r="S134" s="197"/>
      <c r="T134" s="199">
        <f>SUM(T135:T137)</f>
        <v>0</v>
      </c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R134" s="192" t="s">
        <v>92</v>
      </c>
      <c r="AT134" s="200" t="s">
        <v>74</v>
      </c>
      <c r="AU134" s="200" t="s">
        <v>82</v>
      </c>
      <c r="AY134" s="192" t="s">
        <v>283</v>
      </c>
      <c r="BK134" s="201">
        <f>SUM(BK135:BK137)</f>
        <v>0</v>
      </c>
    </row>
    <row r="135" s="2" customFormat="1" ht="24.15" customHeight="1">
      <c r="A135" s="37"/>
      <c r="B135" s="168"/>
      <c r="C135" s="204" t="s">
        <v>82</v>
      </c>
      <c r="D135" s="204" t="s">
        <v>285</v>
      </c>
      <c r="E135" s="205" t="s">
        <v>6739</v>
      </c>
      <c r="F135" s="206" t="s">
        <v>6749</v>
      </c>
      <c r="G135" s="207" t="s">
        <v>373</v>
      </c>
      <c r="H135" s="208">
        <v>1</v>
      </c>
      <c r="I135" s="209"/>
      <c r="J135" s="210">
        <f>ROUND(I135*H135,2)</f>
        <v>0</v>
      </c>
      <c r="K135" s="211"/>
      <c r="L135" s="38"/>
      <c r="M135" s="212" t="s">
        <v>1</v>
      </c>
      <c r="N135" s="213" t="s">
        <v>41</v>
      </c>
      <c r="O135" s="81"/>
      <c r="P135" s="214">
        <f>O135*H135</f>
        <v>0</v>
      </c>
      <c r="Q135" s="214">
        <v>0</v>
      </c>
      <c r="R135" s="214">
        <f>Q135*H135</f>
        <v>0</v>
      </c>
      <c r="S135" s="214">
        <v>0</v>
      </c>
      <c r="T135" s="215">
        <f>S135*H135</f>
        <v>0</v>
      </c>
      <c r="U135" s="37"/>
      <c r="V135" s="37"/>
      <c r="W135" s="37"/>
      <c r="X135" s="37"/>
      <c r="Y135" s="37"/>
      <c r="Z135" s="37"/>
      <c r="AA135" s="37"/>
      <c r="AB135" s="37"/>
      <c r="AC135" s="37"/>
      <c r="AD135" s="37"/>
      <c r="AE135" s="37"/>
      <c r="AR135" s="216" t="s">
        <v>656</v>
      </c>
      <c r="AT135" s="216" t="s">
        <v>285</v>
      </c>
      <c r="AU135" s="216" t="s">
        <v>87</v>
      </c>
      <c r="AY135" s="18" t="s">
        <v>283</v>
      </c>
      <c r="BE135" s="217">
        <f>IF(N135="základná",J135,0)</f>
        <v>0</v>
      </c>
      <c r="BF135" s="217">
        <f>IF(N135="znížená",J135,0)</f>
        <v>0</v>
      </c>
      <c r="BG135" s="217">
        <f>IF(N135="zákl. prenesená",J135,0)</f>
        <v>0</v>
      </c>
      <c r="BH135" s="217">
        <f>IF(N135="zníž. prenesená",J135,0)</f>
        <v>0</v>
      </c>
      <c r="BI135" s="217">
        <f>IF(N135="nulová",J135,0)</f>
        <v>0</v>
      </c>
      <c r="BJ135" s="18" t="s">
        <v>87</v>
      </c>
      <c r="BK135" s="217">
        <f>ROUND(I135*H135,2)</f>
        <v>0</v>
      </c>
      <c r="BL135" s="18" t="s">
        <v>656</v>
      </c>
      <c r="BM135" s="216" t="s">
        <v>6741</v>
      </c>
    </row>
    <row r="136" s="2" customFormat="1" ht="16.5" customHeight="1">
      <c r="A136" s="37"/>
      <c r="B136" s="168"/>
      <c r="C136" s="204" t="s">
        <v>87</v>
      </c>
      <c r="D136" s="204" t="s">
        <v>285</v>
      </c>
      <c r="E136" s="205" t="s">
        <v>2096</v>
      </c>
      <c r="F136" s="206" t="s">
        <v>2097</v>
      </c>
      <c r="G136" s="207" t="s">
        <v>979</v>
      </c>
      <c r="H136" s="255"/>
      <c r="I136" s="209"/>
      <c r="J136" s="210">
        <f>ROUND(I136*H136,2)</f>
        <v>0</v>
      </c>
      <c r="K136" s="211"/>
      <c r="L136" s="38"/>
      <c r="M136" s="212" t="s">
        <v>1</v>
      </c>
      <c r="N136" s="213" t="s">
        <v>41</v>
      </c>
      <c r="O136" s="81"/>
      <c r="P136" s="214">
        <f>O136*H136</f>
        <v>0</v>
      </c>
      <c r="Q136" s="214">
        <v>0</v>
      </c>
      <c r="R136" s="214">
        <f>Q136*H136</f>
        <v>0</v>
      </c>
      <c r="S136" s="214">
        <v>0</v>
      </c>
      <c r="T136" s="215">
        <f>S136*H136</f>
        <v>0</v>
      </c>
      <c r="U136" s="37"/>
      <c r="V136" s="37"/>
      <c r="W136" s="37"/>
      <c r="X136" s="37"/>
      <c r="Y136" s="37"/>
      <c r="Z136" s="37"/>
      <c r="AA136" s="37"/>
      <c r="AB136" s="37"/>
      <c r="AC136" s="37"/>
      <c r="AD136" s="37"/>
      <c r="AE136" s="37"/>
      <c r="AR136" s="216" t="s">
        <v>656</v>
      </c>
      <c r="AT136" s="216" t="s">
        <v>285</v>
      </c>
      <c r="AU136" s="216" t="s">
        <v>87</v>
      </c>
      <c r="AY136" s="18" t="s">
        <v>283</v>
      </c>
      <c r="BE136" s="217">
        <f>IF(N136="základná",J136,0)</f>
        <v>0</v>
      </c>
      <c r="BF136" s="217">
        <f>IF(N136="znížená",J136,0)</f>
        <v>0</v>
      </c>
      <c r="BG136" s="217">
        <f>IF(N136="zákl. prenesená",J136,0)</f>
        <v>0</v>
      </c>
      <c r="BH136" s="217">
        <f>IF(N136="zníž. prenesená",J136,0)</f>
        <v>0</v>
      </c>
      <c r="BI136" s="217">
        <f>IF(N136="nulová",J136,0)</f>
        <v>0</v>
      </c>
      <c r="BJ136" s="18" t="s">
        <v>87</v>
      </c>
      <c r="BK136" s="217">
        <f>ROUND(I136*H136,2)</f>
        <v>0</v>
      </c>
      <c r="BL136" s="18" t="s">
        <v>656</v>
      </c>
      <c r="BM136" s="216" t="s">
        <v>6742</v>
      </c>
    </row>
    <row r="137" s="2" customFormat="1" ht="16.5" customHeight="1">
      <c r="A137" s="37"/>
      <c r="B137" s="168"/>
      <c r="C137" s="204" t="s">
        <v>92</v>
      </c>
      <c r="D137" s="204" t="s">
        <v>285</v>
      </c>
      <c r="E137" s="205" t="s">
        <v>2102</v>
      </c>
      <c r="F137" s="206" t="s">
        <v>2103</v>
      </c>
      <c r="G137" s="207" t="s">
        <v>979</v>
      </c>
      <c r="H137" s="255"/>
      <c r="I137" s="209"/>
      <c r="J137" s="210">
        <f>ROUND(I137*H137,2)</f>
        <v>0</v>
      </c>
      <c r="K137" s="211"/>
      <c r="L137" s="38"/>
      <c r="M137" s="256" t="s">
        <v>1</v>
      </c>
      <c r="N137" s="257" t="s">
        <v>41</v>
      </c>
      <c r="O137" s="258"/>
      <c r="P137" s="259">
        <f>O137*H137</f>
        <v>0</v>
      </c>
      <c r="Q137" s="259">
        <v>0</v>
      </c>
      <c r="R137" s="259">
        <f>Q137*H137</f>
        <v>0</v>
      </c>
      <c r="S137" s="259">
        <v>0</v>
      </c>
      <c r="T137" s="260">
        <f>S137*H137</f>
        <v>0</v>
      </c>
      <c r="U137" s="37"/>
      <c r="V137" s="37"/>
      <c r="W137" s="37"/>
      <c r="X137" s="37"/>
      <c r="Y137" s="37"/>
      <c r="Z137" s="37"/>
      <c r="AA137" s="37"/>
      <c r="AB137" s="37"/>
      <c r="AC137" s="37"/>
      <c r="AD137" s="37"/>
      <c r="AE137" s="37"/>
      <c r="AR137" s="216" t="s">
        <v>656</v>
      </c>
      <c r="AT137" s="216" t="s">
        <v>285</v>
      </c>
      <c r="AU137" s="216" t="s">
        <v>87</v>
      </c>
      <c r="AY137" s="18" t="s">
        <v>283</v>
      </c>
      <c r="BE137" s="217">
        <f>IF(N137="základná",J137,0)</f>
        <v>0</v>
      </c>
      <c r="BF137" s="217">
        <f>IF(N137="znížená",J137,0)</f>
        <v>0</v>
      </c>
      <c r="BG137" s="217">
        <f>IF(N137="zákl. prenesená",J137,0)</f>
        <v>0</v>
      </c>
      <c r="BH137" s="217">
        <f>IF(N137="zníž. prenesená",J137,0)</f>
        <v>0</v>
      </c>
      <c r="BI137" s="217">
        <f>IF(N137="nulová",J137,0)</f>
        <v>0</v>
      </c>
      <c r="BJ137" s="18" t="s">
        <v>87</v>
      </c>
      <c r="BK137" s="217">
        <f>ROUND(I137*H137,2)</f>
        <v>0</v>
      </c>
      <c r="BL137" s="18" t="s">
        <v>656</v>
      </c>
      <c r="BM137" s="216" t="s">
        <v>6743</v>
      </c>
    </row>
    <row r="138" s="2" customFormat="1" ht="6.96" customHeight="1">
      <c r="A138" s="37"/>
      <c r="B138" s="64"/>
      <c r="C138" s="65"/>
      <c r="D138" s="65"/>
      <c r="E138" s="65"/>
      <c r="F138" s="65"/>
      <c r="G138" s="65"/>
      <c r="H138" s="65"/>
      <c r="I138" s="65"/>
      <c r="J138" s="65"/>
      <c r="K138" s="65"/>
      <c r="L138" s="38"/>
      <c r="M138" s="37"/>
      <c r="O138" s="37"/>
      <c r="P138" s="37"/>
      <c r="Q138" s="37"/>
      <c r="R138" s="37"/>
      <c r="S138" s="37"/>
      <c r="T138" s="37"/>
      <c r="U138" s="37"/>
      <c r="V138" s="37"/>
      <c r="W138" s="37"/>
      <c r="X138" s="37"/>
      <c r="Y138" s="37"/>
      <c r="Z138" s="37"/>
      <c r="AA138" s="37"/>
      <c r="AB138" s="37"/>
      <c r="AC138" s="37"/>
      <c r="AD138" s="37"/>
      <c r="AE138" s="37"/>
    </row>
  </sheetData>
  <autoFilter ref="C131:K137"/>
  <mergeCells count="17">
    <mergeCell ref="E7:H7"/>
    <mergeCell ref="E9:H9"/>
    <mergeCell ref="E11:H11"/>
    <mergeCell ref="E20:H20"/>
    <mergeCell ref="E29:H29"/>
    <mergeCell ref="E85:H85"/>
    <mergeCell ref="E87:H87"/>
    <mergeCell ref="E89:H89"/>
    <mergeCell ref="D104:F104"/>
    <mergeCell ref="D105:F105"/>
    <mergeCell ref="D106:F106"/>
    <mergeCell ref="D107:F107"/>
    <mergeCell ref="D108:F108"/>
    <mergeCell ref="E120:H120"/>
    <mergeCell ref="E122:H122"/>
    <mergeCell ref="E124:H124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4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7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8" t="s">
        <v>217</v>
      </c>
    </row>
    <row r="3" s="1" customFormat="1" ht="6.96" customHeight="1">
      <c r="B3" s="19"/>
      <c r="C3" s="20"/>
      <c r="D3" s="20"/>
      <c r="E3" s="20"/>
      <c r="F3" s="20"/>
      <c r="G3" s="20"/>
      <c r="H3" s="20"/>
      <c r="I3" s="20"/>
      <c r="J3" s="20"/>
      <c r="K3" s="20"/>
      <c r="L3" s="21"/>
      <c r="AT3" s="18" t="s">
        <v>75</v>
      </c>
    </row>
    <row r="4" s="1" customFormat="1" ht="24.96" customHeight="1">
      <c r="B4" s="21"/>
      <c r="D4" s="22" t="s">
        <v>221</v>
      </c>
      <c r="L4" s="21"/>
      <c r="M4" s="133" t="s">
        <v>9</v>
      </c>
      <c r="AT4" s="18" t="s">
        <v>3</v>
      </c>
    </row>
    <row r="5" s="1" customFormat="1" ht="6.96" customHeight="1">
      <c r="B5" s="21"/>
      <c r="L5" s="21"/>
    </row>
    <row r="6" s="1" customFormat="1" ht="12" customHeight="1">
      <c r="B6" s="21"/>
      <c r="D6" s="31" t="s">
        <v>15</v>
      </c>
      <c r="L6" s="21"/>
    </row>
    <row r="7" s="1" customFormat="1" ht="26.25" customHeight="1">
      <c r="B7" s="21"/>
      <c r="E7" s="134" t="str">
        <f>'Rekapitulácia stavby'!K6</f>
        <v>Komplexná rekonštrukcia a realizácia nadstavby budovy študenského domova4,Tr. SNP53,Banská Bystrica</v>
      </c>
      <c r="F7" s="31"/>
      <c r="G7" s="31"/>
      <c r="H7" s="31"/>
      <c r="L7" s="21"/>
    </row>
    <row r="8" s="1" customFormat="1" ht="12" customHeight="1">
      <c r="B8" s="21"/>
      <c r="D8" s="31" t="s">
        <v>222</v>
      </c>
      <c r="L8" s="21"/>
    </row>
    <row r="9" s="2" customFormat="1" ht="16.5" customHeight="1">
      <c r="A9" s="37"/>
      <c r="B9" s="38"/>
      <c r="C9" s="37"/>
      <c r="D9" s="37"/>
      <c r="E9" s="134" t="s">
        <v>6747</v>
      </c>
      <c r="F9" s="37"/>
      <c r="G9" s="37"/>
      <c r="H9" s="37"/>
      <c r="I9" s="37"/>
      <c r="J9" s="37"/>
      <c r="K9" s="37"/>
      <c r="L9" s="59"/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</row>
    <row r="10" s="2" customFormat="1" ht="12" customHeight="1">
      <c r="A10" s="37"/>
      <c r="B10" s="38"/>
      <c r="C10" s="37"/>
      <c r="D10" s="31" t="s">
        <v>224</v>
      </c>
      <c r="E10" s="37"/>
      <c r="F10" s="37"/>
      <c r="G10" s="37"/>
      <c r="H10" s="37"/>
      <c r="I10" s="37"/>
      <c r="J10" s="37"/>
      <c r="K10" s="37"/>
      <c r="L10" s="59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</row>
    <row r="11" s="2" customFormat="1" ht="16.5" customHeight="1">
      <c r="A11" s="37"/>
      <c r="B11" s="38"/>
      <c r="C11" s="37"/>
      <c r="D11" s="37"/>
      <c r="E11" s="71" t="s">
        <v>6750</v>
      </c>
      <c r="F11" s="37"/>
      <c r="G11" s="37"/>
      <c r="H11" s="37"/>
      <c r="I11" s="37"/>
      <c r="J11" s="37"/>
      <c r="K11" s="37"/>
      <c r="L11" s="59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</row>
    <row r="12" s="2" customFormat="1">
      <c r="A12" s="37"/>
      <c r="B12" s="38"/>
      <c r="C12" s="37"/>
      <c r="D12" s="37"/>
      <c r="E12" s="37"/>
      <c r="F12" s="37"/>
      <c r="G12" s="37"/>
      <c r="H12" s="37"/>
      <c r="I12" s="37"/>
      <c r="J12" s="37"/>
      <c r="K12" s="37"/>
      <c r="L12" s="59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</row>
    <row r="13" s="2" customFormat="1" ht="12" customHeight="1">
      <c r="A13" s="37"/>
      <c r="B13" s="38"/>
      <c r="C13" s="37"/>
      <c r="D13" s="31" t="s">
        <v>17</v>
      </c>
      <c r="E13" s="37"/>
      <c r="F13" s="26" t="s">
        <v>1</v>
      </c>
      <c r="G13" s="37"/>
      <c r="H13" s="37"/>
      <c r="I13" s="31" t="s">
        <v>18</v>
      </c>
      <c r="J13" s="26" t="s">
        <v>1</v>
      </c>
      <c r="K13" s="37"/>
      <c r="L13" s="59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</row>
    <row r="14" s="2" customFormat="1" ht="12" customHeight="1">
      <c r="A14" s="37"/>
      <c r="B14" s="38"/>
      <c r="C14" s="37"/>
      <c r="D14" s="31" t="s">
        <v>19</v>
      </c>
      <c r="E14" s="37"/>
      <c r="F14" s="26" t="s">
        <v>20</v>
      </c>
      <c r="G14" s="37"/>
      <c r="H14" s="37"/>
      <c r="I14" s="31" t="s">
        <v>21</v>
      </c>
      <c r="J14" s="73" t="str">
        <f>'Rekapitulácia stavby'!AN8</f>
        <v>10. 9. 2024</v>
      </c>
      <c r="K14" s="37"/>
      <c r="L14" s="59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="2" customFormat="1" ht="10.8" customHeight="1">
      <c r="A15" s="37"/>
      <c r="B15" s="38"/>
      <c r="C15" s="37"/>
      <c r="D15" s="37"/>
      <c r="E15" s="37"/>
      <c r="F15" s="37"/>
      <c r="G15" s="37"/>
      <c r="H15" s="37"/>
      <c r="I15" s="37"/>
      <c r="J15" s="37"/>
      <c r="K15" s="37"/>
      <c r="L15" s="59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="2" customFormat="1" ht="12" customHeight="1">
      <c r="A16" s="37"/>
      <c r="B16" s="38"/>
      <c r="C16" s="37"/>
      <c r="D16" s="31" t="s">
        <v>23</v>
      </c>
      <c r="E16" s="37"/>
      <c r="F16" s="37"/>
      <c r="G16" s="37"/>
      <c r="H16" s="37"/>
      <c r="I16" s="31" t="s">
        <v>24</v>
      </c>
      <c r="J16" s="26" t="s">
        <v>1</v>
      </c>
      <c r="K16" s="37"/>
      <c r="L16" s="59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="2" customFormat="1" ht="18" customHeight="1">
      <c r="A17" s="37"/>
      <c r="B17" s="38"/>
      <c r="C17" s="37"/>
      <c r="D17" s="37"/>
      <c r="E17" s="26" t="s">
        <v>25</v>
      </c>
      <c r="F17" s="37"/>
      <c r="G17" s="37"/>
      <c r="H17" s="37"/>
      <c r="I17" s="31" t="s">
        <v>26</v>
      </c>
      <c r="J17" s="26" t="s">
        <v>1</v>
      </c>
      <c r="K17" s="37"/>
      <c r="L17" s="59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="2" customFormat="1" ht="6.96" customHeight="1">
      <c r="A18" s="37"/>
      <c r="B18" s="38"/>
      <c r="C18" s="37"/>
      <c r="D18" s="37"/>
      <c r="E18" s="37"/>
      <c r="F18" s="37"/>
      <c r="G18" s="37"/>
      <c r="H18" s="37"/>
      <c r="I18" s="37"/>
      <c r="J18" s="37"/>
      <c r="K18" s="37"/>
      <c r="L18" s="59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="2" customFormat="1" ht="12" customHeight="1">
      <c r="A19" s="37"/>
      <c r="B19" s="38"/>
      <c r="C19" s="37"/>
      <c r="D19" s="31" t="s">
        <v>27</v>
      </c>
      <c r="E19" s="37"/>
      <c r="F19" s="37"/>
      <c r="G19" s="37"/>
      <c r="H19" s="37"/>
      <c r="I19" s="31" t="s">
        <v>24</v>
      </c>
      <c r="J19" s="32" t="str">
        <f>'Rekapitulácia stavby'!AN13</f>
        <v>Vyplň údaj</v>
      </c>
      <c r="K19" s="37"/>
      <c r="L19" s="59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="2" customFormat="1" ht="18" customHeight="1">
      <c r="A20" s="37"/>
      <c r="B20" s="38"/>
      <c r="C20" s="37"/>
      <c r="D20" s="37"/>
      <c r="E20" s="32" t="str">
        <f>'Rekapitulácia stavby'!E14</f>
        <v>Vyplň údaj</v>
      </c>
      <c r="F20" s="26"/>
      <c r="G20" s="26"/>
      <c r="H20" s="26"/>
      <c r="I20" s="31" t="s">
        <v>26</v>
      </c>
      <c r="J20" s="32" t="str">
        <f>'Rekapitulácia stavby'!AN14</f>
        <v>Vyplň údaj</v>
      </c>
      <c r="K20" s="37"/>
      <c r="L20" s="59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="2" customFormat="1" ht="6.96" customHeight="1">
      <c r="A21" s="37"/>
      <c r="B21" s="38"/>
      <c r="C21" s="37"/>
      <c r="D21" s="37"/>
      <c r="E21" s="37"/>
      <c r="F21" s="37"/>
      <c r="G21" s="37"/>
      <c r="H21" s="37"/>
      <c r="I21" s="37"/>
      <c r="J21" s="37"/>
      <c r="K21" s="37"/>
      <c r="L21" s="59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="2" customFormat="1" ht="12" customHeight="1">
      <c r="A22" s="37"/>
      <c r="B22" s="38"/>
      <c r="C22" s="37"/>
      <c r="D22" s="31" t="s">
        <v>29</v>
      </c>
      <c r="E22" s="37"/>
      <c r="F22" s="37"/>
      <c r="G22" s="37"/>
      <c r="H22" s="37"/>
      <c r="I22" s="31" t="s">
        <v>24</v>
      </c>
      <c r="J22" s="26" t="s">
        <v>1</v>
      </c>
      <c r="K22" s="37"/>
      <c r="L22" s="59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="2" customFormat="1" ht="18" customHeight="1">
      <c r="A23" s="37"/>
      <c r="B23" s="38"/>
      <c r="C23" s="37"/>
      <c r="D23" s="37"/>
      <c r="E23" s="26" t="s">
        <v>30</v>
      </c>
      <c r="F23" s="37"/>
      <c r="G23" s="37"/>
      <c r="H23" s="37"/>
      <c r="I23" s="31" t="s">
        <v>26</v>
      </c>
      <c r="J23" s="26" t="s">
        <v>1</v>
      </c>
      <c r="K23" s="37"/>
      <c r="L23" s="59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="2" customFormat="1" ht="6.96" customHeight="1">
      <c r="A24" s="37"/>
      <c r="B24" s="38"/>
      <c r="C24" s="37"/>
      <c r="D24" s="37"/>
      <c r="E24" s="37"/>
      <c r="F24" s="37"/>
      <c r="G24" s="37"/>
      <c r="H24" s="37"/>
      <c r="I24" s="37"/>
      <c r="J24" s="37"/>
      <c r="K24" s="37"/>
      <c r="L24" s="59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="2" customFormat="1" ht="12" customHeight="1">
      <c r="A25" s="37"/>
      <c r="B25" s="38"/>
      <c r="C25" s="37"/>
      <c r="D25" s="31" t="s">
        <v>32</v>
      </c>
      <c r="E25" s="37"/>
      <c r="F25" s="37"/>
      <c r="G25" s="37"/>
      <c r="H25" s="37"/>
      <c r="I25" s="31" t="s">
        <v>24</v>
      </c>
      <c r="J25" s="26" t="str">
        <f>IF('Rekapitulácia stavby'!AN19="","",'Rekapitulácia stavby'!AN19)</f>
        <v/>
      </c>
      <c r="K25" s="37"/>
      <c r="L25" s="59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</row>
    <row r="26" s="2" customFormat="1" ht="18" customHeight="1">
      <c r="A26" s="37"/>
      <c r="B26" s="38"/>
      <c r="C26" s="37"/>
      <c r="D26" s="37"/>
      <c r="E26" s="26" t="str">
        <f>IF('Rekapitulácia stavby'!E20="","",'Rekapitulácia stavby'!E20)</f>
        <v xml:space="preserve"> </v>
      </c>
      <c r="F26" s="37"/>
      <c r="G26" s="37"/>
      <c r="H26" s="37"/>
      <c r="I26" s="31" t="s">
        <v>26</v>
      </c>
      <c r="J26" s="26" t="str">
        <f>IF('Rekapitulácia stavby'!AN20="","",'Rekapitulácia stavby'!AN20)</f>
        <v/>
      </c>
      <c r="K26" s="37"/>
      <c r="L26" s="59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="2" customFormat="1" ht="6.96" customHeight="1">
      <c r="A27" s="37"/>
      <c r="B27" s="38"/>
      <c r="C27" s="37"/>
      <c r="D27" s="37"/>
      <c r="E27" s="37"/>
      <c r="F27" s="37"/>
      <c r="G27" s="37"/>
      <c r="H27" s="37"/>
      <c r="I27" s="37"/>
      <c r="J27" s="37"/>
      <c r="K27" s="37"/>
      <c r="L27" s="59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</row>
    <row r="28" s="2" customFormat="1" ht="12" customHeight="1">
      <c r="A28" s="37"/>
      <c r="B28" s="38"/>
      <c r="C28" s="37"/>
      <c r="D28" s="31" t="s">
        <v>34</v>
      </c>
      <c r="E28" s="37"/>
      <c r="F28" s="37"/>
      <c r="G28" s="37"/>
      <c r="H28" s="37"/>
      <c r="I28" s="37"/>
      <c r="J28" s="37"/>
      <c r="K28" s="37"/>
      <c r="L28" s="59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</row>
    <row r="29" s="8" customFormat="1" ht="16.5" customHeight="1">
      <c r="A29" s="136"/>
      <c r="B29" s="137"/>
      <c r="C29" s="136"/>
      <c r="D29" s="136"/>
      <c r="E29" s="35" t="s">
        <v>1</v>
      </c>
      <c r="F29" s="35"/>
      <c r="G29" s="35"/>
      <c r="H29" s="35"/>
      <c r="I29" s="136"/>
      <c r="J29" s="136"/>
      <c r="K29" s="136"/>
      <c r="L29" s="138"/>
      <c r="S29" s="136"/>
      <c r="T29" s="136"/>
      <c r="U29" s="136"/>
      <c r="V29" s="136"/>
      <c r="W29" s="136"/>
      <c r="X29" s="136"/>
      <c r="Y29" s="136"/>
      <c r="Z29" s="136"/>
      <c r="AA29" s="136"/>
      <c r="AB29" s="136"/>
      <c r="AC29" s="136"/>
      <c r="AD29" s="136"/>
      <c r="AE29" s="136"/>
    </row>
    <row r="30" s="2" customFormat="1" ht="6.96" customHeight="1">
      <c r="A30" s="37"/>
      <c r="B30" s="38"/>
      <c r="C30" s="37"/>
      <c r="D30" s="37"/>
      <c r="E30" s="37"/>
      <c r="F30" s="37"/>
      <c r="G30" s="37"/>
      <c r="H30" s="37"/>
      <c r="I30" s="37"/>
      <c r="J30" s="37"/>
      <c r="K30" s="37"/>
      <c r="L30" s="59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</row>
    <row r="31" s="2" customFormat="1" ht="6.96" customHeight="1">
      <c r="A31" s="37"/>
      <c r="B31" s="38"/>
      <c r="C31" s="37"/>
      <c r="D31" s="94"/>
      <c r="E31" s="94"/>
      <c r="F31" s="94"/>
      <c r="G31" s="94"/>
      <c r="H31" s="94"/>
      <c r="I31" s="94"/>
      <c r="J31" s="94"/>
      <c r="K31" s="94"/>
      <c r="L31" s="59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</row>
    <row r="32" s="2" customFormat="1" ht="14.4" customHeight="1">
      <c r="A32" s="37"/>
      <c r="B32" s="38"/>
      <c r="C32" s="37"/>
      <c r="D32" s="26" t="s">
        <v>228</v>
      </c>
      <c r="E32" s="37"/>
      <c r="F32" s="37"/>
      <c r="G32" s="37"/>
      <c r="H32" s="37"/>
      <c r="I32" s="37"/>
      <c r="J32" s="139">
        <f>J98</f>
        <v>0</v>
      </c>
      <c r="K32" s="37"/>
      <c r="L32" s="59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</row>
    <row r="33" s="2" customFormat="1" ht="14.4" customHeight="1">
      <c r="A33" s="37"/>
      <c r="B33" s="38"/>
      <c r="C33" s="37"/>
      <c r="D33" s="140" t="s">
        <v>229</v>
      </c>
      <c r="E33" s="37"/>
      <c r="F33" s="37"/>
      <c r="G33" s="37"/>
      <c r="H33" s="37"/>
      <c r="I33" s="37"/>
      <c r="J33" s="139">
        <f>J103</f>
        <v>0</v>
      </c>
      <c r="K33" s="37"/>
      <c r="L33" s="59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</row>
    <row r="34" s="2" customFormat="1" ht="25.44" customHeight="1">
      <c r="A34" s="37"/>
      <c r="B34" s="38"/>
      <c r="C34" s="37"/>
      <c r="D34" s="141" t="s">
        <v>35</v>
      </c>
      <c r="E34" s="37"/>
      <c r="F34" s="37"/>
      <c r="G34" s="37"/>
      <c r="H34" s="37"/>
      <c r="I34" s="37"/>
      <c r="J34" s="100">
        <f>ROUND(J32 + J33, 2)</f>
        <v>0</v>
      </c>
      <c r="K34" s="37"/>
      <c r="L34" s="59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</row>
    <row r="35" s="2" customFormat="1" ht="6.96" customHeight="1">
      <c r="A35" s="37"/>
      <c r="B35" s="38"/>
      <c r="C35" s="37"/>
      <c r="D35" s="94"/>
      <c r="E35" s="94"/>
      <c r="F35" s="94"/>
      <c r="G35" s="94"/>
      <c r="H35" s="94"/>
      <c r="I35" s="94"/>
      <c r="J35" s="94"/>
      <c r="K35" s="94"/>
      <c r="L35" s="59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</row>
    <row r="36" s="2" customFormat="1" ht="14.4" customHeight="1">
      <c r="A36" s="37"/>
      <c r="B36" s="38"/>
      <c r="C36" s="37"/>
      <c r="D36" s="37"/>
      <c r="E36" s="37"/>
      <c r="F36" s="42" t="s">
        <v>37</v>
      </c>
      <c r="G36" s="37"/>
      <c r="H36" s="37"/>
      <c r="I36" s="42" t="s">
        <v>36</v>
      </c>
      <c r="J36" s="42" t="s">
        <v>38</v>
      </c>
      <c r="K36" s="37"/>
      <c r="L36" s="59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</row>
    <row r="37" s="2" customFormat="1" ht="14.4" customHeight="1">
      <c r="A37" s="37"/>
      <c r="B37" s="38"/>
      <c r="C37" s="37"/>
      <c r="D37" s="135" t="s">
        <v>39</v>
      </c>
      <c r="E37" s="44" t="s">
        <v>40</v>
      </c>
      <c r="F37" s="142">
        <f>ROUND((SUM(BE103:BE110) + SUM(BE132:BE137)),  2)</f>
        <v>0</v>
      </c>
      <c r="G37" s="143"/>
      <c r="H37" s="143"/>
      <c r="I37" s="144">
        <v>0.20000000000000001</v>
      </c>
      <c r="J37" s="142">
        <f>ROUND(((SUM(BE103:BE110) + SUM(BE132:BE137))*I37),  2)</f>
        <v>0</v>
      </c>
      <c r="K37" s="37"/>
      <c r="L37" s="59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</row>
    <row r="38" s="2" customFormat="1" ht="14.4" customHeight="1">
      <c r="A38" s="37"/>
      <c r="B38" s="38"/>
      <c r="C38" s="37"/>
      <c r="D38" s="37"/>
      <c r="E38" s="44" t="s">
        <v>41</v>
      </c>
      <c r="F38" s="142">
        <f>ROUND((SUM(BF103:BF110) + SUM(BF132:BF137)),  2)</f>
        <v>0</v>
      </c>
      <c r="G38" s="143"/>
      <c r="H38" s="143"/>
      <c r="I38" s="144">
        <v>0.20000000000000001</v>
      </c>
      <c r="J38" s="142">
        <f>ROUND(((SUM(BF103:BF110) + SUM(BF132:BF137))*I38),  2)</f>
        <v>0</v>
      </c>
      <c r="K38" s="37"/>
      <c r="L38" s="59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</row>
    <row r="39" hidden="1" s="2" customFormat="1" ht="14.4" customHeight="1">
      <c r="A39" s="37"/>
      <c r="B39" s="38"/>
      <c r="C39" s="37"/>
      <c r="D39" s="37"/>
      <c r="E39" s="31" t="s">
        <v>42</v>
      </c>
      <c r="F39" s="145">
        <f>ROUND((SUM(BG103:BG110) + SUM(BG132:BG137)),  2)</f>
        <v>0</v>
      </c>
      <c r="G39" s="37"/>
      <c r="H39" s="37"/>
      <c r="I39" s="146">
        <v>0.20000000000000001</v>
      </c>
      <c r="J39" s="145">
        <f>0</f>
        <v>0</v>
      </c>
      <c r="K39" s="37"/>
      <c r="L39" s="59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</row>
    <row r="40" hidden="1" s="2" customFormat="1" ht="14.4" customHeight="1">
      <c r="A40" s="37"/>
      <c r="B40" s="38"/>
      <c r="C40" s="37"/>
      <c r="D40" s="37"/>
      <c r="E40" s="31" t="s">
        <v>43</v>
      </c>
      <c r="F40" s="145">
        <f>ROUND((SUM(BH103:BH110) + SUM(BH132:BH137)),  2)</f>
        <v>0</v>
      </c>
      <c r="G40" s="37"/>
      <c r="H40" s="37"/>
      <c r="I40" s="146">
        <v>0.20000000000000001</v>
      </c>
      <c r="J40" s="145">
        <f>0</f>
        <v>0</v>
      </c>
      <c r="K40" s="37"/>
      <c r="L40" s="59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</row>
    <row r="41" hidden="1" s="2" customFormat="1" ht="14.4" customHeight="1">
      <c r="A41" s="37"/>
      <c r="B41" s="38"/>
      <c r="C41" s="37"/>
      <c r="D41" s="37"/>
      <c r="E41" s="44" t="s">
        <v>44</v>
      </c>
      <c r="F41" s="142">
        <f>ROUND((SUM(BI103:BI110) + SUM(BI132:BI137)),  2)</f>
        <v>0</v>
      </c>
      <c r="G41" s="143"/>
      <c r="H41" s="143"/>
      <c r="I41" s="144">
        <v>0</v>
      </c>
      <c r="J41" s="142">
        <f>0</f>
        <v>0</v>
      </c>
      <c r="K41" s="37"/>
      <c r="L41" s="59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</row>
    <row r="42" s="2" customFormat="1" ht="6.96" customHeight="1">
      <c r="A42" s="37"/>
      <c r="B42" s="38"/>
      <c r="C42" s="37"/>
      <c r="D42" s="37"/>
      <c r="E42" s="37"/>
      <c r="F42" s="37"/>
      <c r="G42" s="37"/>
      <c r="H42" s="37"/>
      <c r="I42" s="37"/>
      <c r="J42" s="37"/>
      <c r="K42" s="37"/>
      <c r="L42" s="59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</row>
    <row r="43" s="2" customFormat="1" ht="25.44" customHeight="1">
      <c r="A43" s="37"/>
      <c r="B43" s="38"/>
      <c r="C43" s="147"/>
      <c r="D43" s="148" t="s">
        <v>45</v>
      </c>
      <c r="E43" s="85"/>
      <c r="F43" s="85"/>
      <c r="G43" s="149" t="s">
        <v>46</v>
      </c>
      <c r="H43" s="150" t="s">
        <v>47</v>
      </c>
      <c r="I43" s="85"/>
      <c r="J43" s="151">
        <f>SUM(J34:J41)</f>
        <v>0</v>
      </c>
      <c r="K43" s="152"/>
      <c r="L43" s="59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</row>
    <row r="44" s="2" customFormat="1" ht="14.4" customHeight="1">
      <c r="A44" s="37"/>
      <c r="B44" s="38"/>
      <c r="C44" s="37"/>
      <c r="D44" s="37"/>
      <c r="E44" s="37"/>
      <c r="F44" s="37"/>
      <c r="G44" s="37"/>
      <c r="H44" s="37"/>
      <c r="I44" s="37"/>
      <c r="J44" s="37"/>
      <c r="K44" s="37"/>
      <c r="L44" s="59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</row>
    <row r="45" s="1" customFormat="1" ht="14.4" customHeight="1">
      <c r="B45" s="21"/>
      <c r="L45" s="21"/>
    </row>
    <row r="46" s="1" customFormat="1" ht="14.4" customHeight="1">
      <c r="B46" s="21"/>
      <c r="L46" s="21"/>
    </row>
    <row r="47" s="1" customFormat="1" ht="14.4" customHeight="1">
      <c r="B47" s="21"/>
      <c r="L47" s="21"/>
    </row>
    <row r="48" s="1" customFormat="1" ht="14.4" customHeight="1">
      <c r="B48" s="21"/>
      <c r="L48" s="21"/>
    </row>
    <row r="49" s="1" customFormat="1" ht="14.4" customHeight="1">
      <c r="B49" s="21"/>
      <c r="L49" s="21"/>
    </row>
    <row r="50" s="2" customFormat="1" ht="14.4" customHeight="1">
      <c r="B50" s="59"/>
      <c r="D50" s="60" t="s">
        <v>48</v>
      </c>
      <c r="E50" s="61"/>
      <c r="F50" s="61"/>
      <c r="G50" s="60" t="s">
        <v>49</v>
      </c>
      <c r="H50" s="61"/>
      <c r="I50" s="61"/>
      <c r="J50" s="61"/>
      <c r="K50" s="61"/>
      <c r="L50" s="59"/>
    </row>
    <row r="51">
      <c r="B51" s="21"/>
      <c r="L51" s="21"/>
    </row>
    <row r="52">
      <c r="B52" s="21"/>
      <c r="L52" s="21"/>
    </row>
    <row r="53">
      <c r="B53" s="21"/>
      <c r="L53" s="21"/>
    </row>
    <row r="54">
      <c r="B54" s="21"/>
      <c r="L54" s="21"/>
    </row>
    <row r="55">
      <c r="B55" s="21"/>
      <c r="L55" s="21"/>
    </row>
    <row r="56">
      <c r="B56" s="21"/>
      <c r="L56" s="21"/>
    </row>
    <row r="57">
      <c r="B57" s="21"/>
      <c r="L57" s="21"/>
    </row>
    <row r="58">
      <c r="B58" s="21"/>
      <c r="L58" s="21"/>
    </row>
    <row r="59">
      <c r="B59" s="21"/>
      <c r="L59" s="21"/>
    </row>
    <row r="60">
      <c r="B60" s="21"/>
      <c r="L60" s="21"/>
    </row>
    <row r="61" s="2" customFormat="1">
      <c r="A61" s="37"/>
      <c r="B61" s="38"/>
      <c r="C61" s="37"/>
      <c r="D61" s="62" t="s">
        <v>50</v>
      </c>
      <c r="E61" s="40"/>
      <c r="F61" s="153" t="s">
        <v>51</v>
      </c>
      <c r="G61" s="62" t="s">
        <v>50</v>
      </c>
      <c r="H61" s="40"/>
      <c r="I61" s="40"/>
      <c r="J61" s="154" t="s">
        <v>51</v>
      </c>
      <c r="K61" s="40"/>
      <c r="L61" s="59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</row>
    <row r="62">
      <c r="B62" s="21"/>
      <c r="L62" s="21"/>
    </row>
    <row r="63">
      <c r="B63" s="21"/>
      <c r="L63" s="21"/>
    </row>
    <row r="64">
      <c r="B64" s="21"/>
      <c r="L64" s="21"/>
    </row>
    <row r="65" s="2" customFormat="1">
      <c r="A65" s="37"/>
      <c r="B65" s="38"/>
      <c r="C65" s="37"/>
      <c r="D65" s="60" t="s">
        <v>52</v>
      </c>
      <c r="E65" s="63"/>
      <c r="F65" s="63"/>
      <c r="G65" s="60" t="s">
        <v>53</v>
      </c>
      <c r="H65" s="63"/>
      <c r="I65" s="63"/>
      <c r="J65" s="63"/>
      <c r="K65" s="63"/>
      <c r="L65" s="59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</row>
    <row r="66">
      <c r="B66" s="21"/>
      <c r="L66" s="21"/>
    </row>
    <row r="67">
      <c r="B67" s="21"/>
      <c r="L67" s="21"/>
    </row>
    <row r="68">
      <c r="B68" s="21"/>
      <c r="L68" s="21"/>
    </row>
    <row r="69">
      <c r="B69" s="21"/>
      <c r="L69" s="21"/>
    </row>
    <row r="70">
      <c r="B70" s="21"/>
      <c r="L70" s="21"/>
    </row>
    <row r="71">
      <c r="B71" s="21"/>
      <c r="L71" s="21"/>
    </row>
    <row r="72">
      <c r="B72" s="21"/>
      <c r="L72" s="21"/>
    </row>
    <row r="73">
      <c r="B73" s="21"/>
      <c r="L73" s="21"/>
    </row>
    <row r="74">
      <c r="B74" s="21"/>
      <c r="L74" s="21"/>
    </row>
    <row r="75">
      <c r="B75" s="21"/>
      <c r="L75" s="21"/>
    </row>
    <row r="76" s="2" customFormat="1">
      <c r="A76" s="37"/>
      <c r="B76" s="38"/>
      <c r="C76" s="37"/>
      <c r="D76" s="62" t="s">
        <v>50</v>
      </c>
      <c r="E76" s="40"/>
      <c r="F76" s="153" t="s">
        <v>51</v>
      </c>
      <c r="G76" s="62" t="s">
        <v>50</v>
      </c>
      <c r="H76" s="40"/>
      <c r="I76" s="40"/>
      <c r="J76" s="154" t="s">
        <v>51</v>
      </c>
      <c r="K76" s="40"/>
      <c r="L76" s="59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</row>
    <row r="77" s="2" customFormat="1" ht="14.4" customHeight="1">
      <c r="A77" s="37"/>
      <c r="B77" s="64"/>
      <c r="C77" s="65"/>
      <c r="D77" s="65"/>
      <c r="E77" s="65"/>
      <c r="F77" s="65"/>
      <c r="G77" s="65"/>
      <c r="H77" s="65"/>
      <c r="I77" s="65"/>
      <c r="J77" s="65"/>
      <c r="K77" s="65"/>
      <c r="L77" s="59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</row>
    <row r="81" s="2" customFormat="1" ht="6.96" customHeight="1">
      <c r="A81" s="37"/>
      <c r="B81" s="66"/>
      <c r="C81" s="67"/>
      <c r="D81" s="67"/>
      <c r="E81" s="67"/>
      <c r="F81" s="67"/>
      <c r="G81" s="67"/>
      <c r="H81" s="67"/>
      <c r="I81" s="67"/>
      <c r="J81" s="67"/>
      <c r="K81" s="67"/>
      <c r="L81" s="59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</row>
    <row r="82" s="2" customFormat="1" ht="24.96" customHeight="1">
      <c r="A82" s="37"/>
      <c r="B82" s="38"/>
      <c r="C82" s="22" t="s">
        <v>230</v>
      </c>
      <c r="D82" s="37"/>
      <c r="E82" s="37"/>
      <c r="F82" s="37"/>
      <c r="G82" s="37"/>
      <c r="H82" s="37"/>
      <c r="I82" s="37"/>
      <c r="J82" s="37"/>
      <c r="K82" s="37"/>
      <c r="L82" s="59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</row>
    <row r="83" s="2" customFormat="1" ht="6.96" customHeight="1">
      <c r="A83" s="37"/>
      <c r="B83" s="38"/>
      <c r="C83" s="37"/>
      <c r="D83" s="37"/>
      <c r="E83" s="37"/>
      <c r="F83" s="37"/>
      <c r="G83" s="37"/>
      <c r="H83" s="37"/>
      <c r="I83" s="37"/>
      <c r="J83" s="37"/>
      <c r="K83" s="37"/>
      <c r="L83" s="59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</row>
    <row r="84" s="2" customFormat="1" ht="12" customHeight="1">
      <c r="A84" s="37"/>
      <c r="B84" s="38"/>
      <c r="C84" s="31" t="s">
        <v>15</v>
      </c>
      <c r="D84" s="37"/>
      <c r="E84" s="37"/>
      <c r="F84" s="37"/>
      <c r="G84" s="37"/>
      <c r="H84" s="37"/>
      <c r="I84" s="37"/>
      <c r="J84" s="37"/>
      <c r="K84" s="37"/>
      <c r="L84" s="59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</row>
    <row r="85" s="2" customFormat="1" ht="26.25" customHeight="1">
      <c r="A85" s="37"/>
      <c r="B85" s="38"/>
      <c r="C85" s="37"/>
      <c r="D85" s="37"/>
      <c r="E85" s="134" t="str">
        <f>E7</f>
        <v>Komplexná rekonštrukcia a realizácia nadstavby budovy študenského domova4,Tr. SNP53,Banská Bystrica</v>
      </c>
      <c r="F85" s="31"/>
      <c r="G85" s="31"/>
      <c r="H85" s="31"/>
      <c r="I85" s="37"/>
      <c r="J85" s="37"/>
      <c r="K85" s="37"/>
      <c r="L85" s="59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</row>
    <row r="86" s="1" customFormat="1" ht="12" customHeight="1">
      <c r="B86" s="21"/>
      <c r="C86" s="31" t="s">
        <v>222</v>
      </c>
      <c r="L86" s="21"/>
    </row>
    <row r="87" s="2" customFormat="1" ht="16.5" customHeight="1">
      <c r="A87" s="37"/>
      <c r="B87" s="38"/>
      <c r="C87" s="37"/>
      <c r="D87" s="37"/>
      <c r="E87" s="134" t="s">
        <v>6747</v>
      </c>
      <c r="F87" s="37"/>
      <c r="G87" s="37"/>
      <c r="H87" s="37"/>
      <c r="I87" s="37"/>
      <c r="J87" s="37"/>
      <c r="K87" s="37"/>
      <c r="L87" s="59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</row>
    <row r="88" s="2" customFormat="1" ht="12" customHeight="1">
      <c r="A88" s="37"/>
      <c r="B88" s="38"/>
      <c r="C88" s="31" t="s">
        <v>224</v>
      </c>
      <c r="D88" s="37"/>
      <c r="E88" s="37"/>
      <c r="F88" s="37"/>
      <c r="G88" s="37"/>
      <c r="H88" s="37"/>
      <c r="I88" s="37"/>
      <c r="J88" s="37"/>
      <c r="K88" s="37"/>
      <c r="L88" s="59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</row>
    <row r="89" s="2" customFormat="1" ht="16.5" customHeight="1">
      <c r="A89" s="37"/>
      <c r="B89" s="38"/>
      <c r="C89" s="37"/>
      <c r="D89" s="37"/>
      <c r="E89" s="71" t="str">
        <f>E11</f>
        <v>PS 02-2 - Plošina schodisková-pre SO 02</v>
      </c>
      <c r="F89" s="37"/>
      <c r="G89" s="37"/>
      <c r="H89" s="37"/>
      <c r="I89" s="37"/>
      <c r="J89" s="37"/>
      <c r="K89" s="37"/>
      <c r="L89" s="59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</row>
    <row r="90" s="2" customFormat="1" ht="6.96" customHeight="1">
      <c r="A90" s="37"/>
      <c r="B90" s="38"/>
      <c r="C90" s="37"/>
      <c r="D90" s="37"/>
      <c r="E90" s="37"/>
      <c r="F90" s="37"/>
      <c r="G90" s="37"/>
      <c r="H90" s="37"/>
      <c r="I90" s="37"/>
      <c r="J90" s="37"/>
      <c r="K90" s="37"/>
      <c r="L90" s="59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</row>
    <row r="91" s="2" customFormat="1" ht="12" customHeight="1">
      <c r="A91" s="37"/>
      <c r="B91" s="38"/>
      <c r="C91" s="31" t="s">
        <v>19</v>
      </c>
      <c r="D91" s="37"/>
      <c r="E91" s="37"/>
      <c r="F91" s="26" t="str">
        <f>F14</f>
        <v>Tr. SNP53,Banská Bystrica,parc.č.1042/1</v>
      </c>
      <c r="G91" s="37"/>
      <c r="H91" s="37"/>
      <c r="I91" s="31" t="s">
        <v>21</v>
      </c>
      <c r="J91" s="73" t="str">
        <f>IF(J14="","",J14)</f>
        <v>10. 9. 2024</v>
      </c>
      <c r="K91" s="37"/>
      <c r="L91" s="59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</row>
    <row r="92" s="2" customFormat="1" ht="6.96" customHeight="1">
      <c r="A92" s="37"/>
      <c r="B92" s="38"/>
      <c r="C92" s="37"/>
      <c r="D92" s="37"/>
      <c r="E92" s="37"/>
      <c r="F92" s="37"/>
      <c r="G92" s="37"/>
      <c r="H92" s="37"/>
      <c r="I92" s="37"/>
      <c r="J92" s="37"/>
      <c r="K92" s="37"/>
      <c r="L92" s="59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</row>
    <row r="93" s="2" customFormat="1" ht="15.15" customHeight="1">
      <c r="A93" s="37"/>
      <c r="B93" s="38"/>
      <c r="C93" s="31" t="s">
        <v>23</v>
      </c>
      <c r="D93" s="37"/>
      <c r="E93" s="37"/>
      <c r="F93" s="26" t="str">
        <f>E17</f>
        <v>Univerzita Mateja Bela v Banskej Bystrici</v>
      </c>
      <c r="G93" s="37"/>
      <c r="H93" s="37"/>
      <c r="I93" s="31" t="s">
        <v>29</v>
      </c>
      <c r="J93" s="35" t="str">
        <f>E23</f>
        <v>Insvet s.r.o.,Koeice</v>
      </c>
      <c r="K93" s="37"/>
      <c r="L93" s="59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</row>
    <row r="94" s="2" customFormat="1" ht="15.15" customHeight="1">
      <c r="A94" s="37"/>
      <c r="B94" s="38"/>
      <c r="C94" s="31" t="s">
        <v>27</v>
      </c>
      <c r="D94" s="37"/>
      <c r="E94" s="37"/>
      <c r="F94" s="26" t="str">
        <f>IF(E20="","",E20)</f>
        <v>Vyplň údaj</v>
      </c>
      <c r="G94" s="37"/>
      <c r="H94" s="37"/>
      <c r="I94" s="31" t="s">
        <v>32</v>
      </c>
      <c r="J94" s="35" t="str">
        <f>E26</f>
        <v xml:space="preserve"> </v>
      </c>
      <c r="K94" s="37"/>
      <c r="L94" s="59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</row>
    <row r="95" s="2" customFormat="1" ht="10.32" customHeight="1">
      <c r="A95" s="37"/>
      <c r="B95" s="38"/>
      <c r="C95" s="37"/>
      <c r="D95" s="37"/>
      <c r="E95" s="37"/>
      <c r="F95" s="37"/>
      <c r="G95" s="37"/>
      <c r="H95" s="37"/>
      <c r="I95" s="37"/>
      <c r="J95" s="37"/>
      <c r="K95" s="37"/>
      <c r="L95" s="59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</row>
    <row r="96" s="2" customFormat="1" ht="29.28" customHeight="1">
      <c r="A96" s="37"/>
      <c r="B96" s="38"/>
      <c r="C96" s="155" t="s">
        <v>231</v>
      </c>
      <c r="D96" s="147"/>
      <c r="E96" s="147"/>
      <c r="F96" s="147"/>
      <c r="G96" s="147"/>
      <c r="H96" s="147"/>
      <c r="I96" s="147"/>
      <c r="J96" s="156" t="s">
        <v>232</v>
      </c>
      <c r="K96" s="147"/>
      <c r="L96" s="59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</row>
    <row r="97" s="2" customFormat="1" ht="10.32" customHeight="1">
      <c r="A97" s="37"/>
      <c r="B97" s="38"/>
      <c r="C97" s="37"/>
      <c r="D97" s="37"/>
      <c r="E97" s="37"/>
      <c r="F97" s="37"/>
      <c r="G97" s="37"/>
      <c r="H97" s="37"/>
      <c r="I97" s="37"/>
      <c r="J97" s="37"/>
      <c r="K97" s="37"/>
      <c r="L97" s="59"/>
      <c r="S97" s="37"/>
      <c r="T97" s="37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</row>
    <row r="98" s="2" customFormat="1" ht="22.8" customHeight="1">
      <c r="A98" s="37"/>
      <c r="B98" s="38"/>
      <c r="C98" s="157" t="s">
        <v>233</v>
      </c>
      <c r="D98" s="37"/>
      <c r="E98" s="37"/>
      <c r="F98" s="37"/>
      <c r="G98" s="37"/>
      <c r="H98" s="37"/>
      <c r="I98" s="37"/>
      <c r="J98" s="100">
        <f>J132</f>
        <v>0</v>
      </c>
      <c r="K98" s="37"/>
      <c r="L98" s="59"/>
      <c r="S98" s="37"/>
      <c r="T98" s="37"/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  <c r="AU98" s="18" t="s">
        <v>234</v>
      </c>
    </row>
    <row r="99" s="9" customFormat="1" ht="24.96" customHeight="1">
      <c r="A99" s="9"/>
      <c r="B99" s="158"/>
      <c r="C99" s="9"/>
      <c r="D99" s="159" t="s">
        <v>1811</v>
      </c>
      <c r="E99" s="160"/>
      <c r="F99" s="160"/>
      <c r="G99" s="160"/>
      <c r="H99" s="160"/>
      <c r="I99" s="160"/>
      <c r="J99" s="161">
        <f>J133</f>
        <v>0</v>
      </c>
      <c r="K99" s="9"/>
      <c r="L99" s="158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</row>
    <row r="100" s="10" customFormat="1" ht="19.92" customHeight="1">
      <c r="A100" s="10"/>
      <c r="B100" s="162"/>
      <c r="C100" s="10"/>
      <c r="D100" s="163" t="s">
        <v>6736</v>
      </c>
      <c r="E100" s="164"/>
      <c r="F100" s="164"/>
      <c r="G100" s="164"/>
      <c r="H100" s="164"/>
      <c r="I100" s="164"/>
      <c r="J100" s="165">
        <f>J134</f>
        <v>0</v>
      </c>
      <c r="K100" s="10"/>
      <c r="L100" s="162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s="2" customFormat="1" ht="21.84" customHeight="1">
      <c r="A101" s="37"/>
      <c r="B101" s="38"/>
      <c r="C101" s="37"/>
      <c r="D101" s="37"/>
      <c r="E101" s="37"/>
      <c r="F101" s="37"/>
      <c r="G101" s="37"/>
      <c r="H101" s="37"/>
      <c r="I101" s="37"/>
      <c r="J101" s="37"/>
      <c r="K101" s="37"/>
      <c r="L101" s="59"/>
      <c r="S101" s="37"/>
      <c r="T101" s="37"/>
      <c r="U101" s="37"/>
      <c r="V101" s="37"/>
      <c r="W101" s="37"/>
      <c r="X101" s="37"/>
      <c r="Y101" s="37"/>
      <c r="Z101" s="37"/>
      <c r="AA101" s="37"/>
      <c r="AB101" s="37"/>
      <c r="AC101" s="37"/>
      <c r="AD101" s="37"/>
      <c r="AE101" s="37"/>
    </row>
    <row r="102" s="2" customFormat="1" ht="6.96" customHeight="1">
      <c r="A102" s="37"/>
      <c r="B102" s="38"/>
      <c r="C102" s="37"/>
      <c r="D102" s="37"/>
      <c r="E102" s="37"/>
      <c r="F102" s="37"/>
      <c r="G102" s="37"/>
      <c r="H102" s="37"/>
      <c r="I102" s="37"/>
      <c r="J102" s="37"/>
      <c r="K102" s="37"/>
      <c r="L102" s="59"/>
      <c r="S102" s="37"/>
      <c r="T102" s="37"/>
      <c r="U102" s="37"/>
      <c r="V102" s="37"/>
      <c r="W102" s="37"/>
      <c r="X102" s="37"/>
      <c r="Y102" s="37"/>
      <c r="Z102" s="37"/>
      <c r="AA102" s="37"/>
      <c r="AB102" s="37"/>
      <c r="AC102" s="37"/>
      <c r="AD102" s="37"/>
      <c r="AE102" s="37"/>
    </row>
    <row r="103" s="2" customFormat="1" ht="29.28" customHeight="1">
      <c r="A103" s="37"/>
      <c r="B103" s="38"/>
      <c r="C103" s="157" t="s">
        <v>259</v>
      </c>
      <c r="D103" s="37"/>
      <c r="E103" s="37"/>
      <c r="F103" s="37"/>
      <c r="G103" s="37"/>
      <c r="H103" s="37"/>
      <c r="I103" s="37"/>
      <c r="J103" s="166">
        <f>ROUND(J104 + J105 + J106 + J107 + J108 + J109,2)</f>
        <v>0</v>
      </c>
      <c r="K103" s="37"/>
      <c r="L103" s="59"/>
      <c r="N103" s="167" t="s">
        <v>39</v>
      </c>
      <c r="S103" s="37"/>
      <c r="T103" s="37"/>
      <c r="U103" s="37"/>
      <c r="V103" s="37"/>
      <c r="W103" s="37"/>
      <c r="X103" s="37"/>
      <c r="Y103" s="37"/>
      <c r="Z103" s="37"/>
      <c r="AA103" s="37"/>
      <c r="AB103" s="37"/>
      <c r="AC103" s="37"/>
      <c r="AD103" s="37"/>
      <c r="AE103" s="37"/>
    </row>
    <row r="104" s="2" customFormat="1" ht="18" customHeight="1">
      <c r="A104" s="37"/>
      <c r="B104" s="168"/>
      <c r="C104" s="169"/>
      <c r="D104" s="170" t="s">
        <v>260</v>
      </c>
      <c r="E104" s="171"/>
      <c r="F104" s="171"/>
      <c r="G104" s="169"/>
      <c r="H104" s="169"/>
      <c r="I104" s="169"/>
      <c r="J104" s="172">
        <v>0</v>
      </c>
      <c r="K104" s="169"/>
      <c r="L104" s="173"/>
      <c r="M104" s="174"/>
      <c r="N104" s="175" t="s">
        <v>41</v>
      </c>
      <c r="O104" s="174"/>
      <c r="P104" s="174"/>
      <c r="Q104" s="174"/>
      <c r="R104" s="174"/>
      <c r="S104" s="169"/>
      <c r="T104" s="169"/>
      <c r="U104" s="169"/>
      <c r="V104" s="169"/>
      <c r="W104" s="169"/>
      <c r="X104" s="169"/>
      <c r="Y104" s="169"/>
      <c r="Z104" s="169"/>
      <c r="AA104" s="169"/>
      <c r="AB104" s="169"/>
      <c r="AC104" s="169"/>
      <c r="AD104" s="169"/>
      <c r="AE104" s="169"/>
      <c r="AF104" s="174"/>
      <c r="AG104" s="174"/>
      <c r="AH104" s="174"/>
      <c r="AI104" s="174"/>
      <c r="AJ104" s="174"/>
      <c r="AK104" s="174"/>
      <c r="AL104" s="174"/>
      <c r="AM104" s="174"/>
      <c r="AN104" s="174"/>
      <c r="AO104" s="174"/>
      <c r="AP104" s="174"/>
      <c r="AQ104" s="174"/>
      <c r="AR104" s="174"/>
      <c r="AS104" s="174"/>
      <c r="AT104" s="174"/>
      <c r="AU104" s="174"/>
      <c r="AV104" s="174"/>
      <c r="AW104" s="174"/>
      <c r="AX104" s="174"/>
      <c r="AY104" s="176" t="s">
        <v>261</v>
      </c>
      <c r="AZ104" s="174"/>
      <c r="BA104" s="174"/>
      <c r="BB104" s="174"/>
      <c r="BC104" s="174"/>
      <c r="BD104" s="174"/>
      <c r="BE104" s="177">
        <f>IF(N104="základná",J104,0)</f>
        <v>0</v>
      </c>
      <c r="BF104" s="177">
        <f>IF(N104="znížená",J104,0)</f>
        <v>0</v>
      </c>
      <c r="BG104" s="177">
        <f>IF(N104="zákl. prenesená",J104,0)</f>
        <v>0</v>
      </c>
      <c r="BH104" s="177">
        <f>IF(N104="zníž. prenesená",J104,0)</f>
        <v>0</v>
      </c>
      <c r="BI104" s="177">
        <f>IF(N104="nulová",J104,0)</f>
        <v>0</v>
      </c>
      <c r="BJ104" s="176" t="s">
        <v>87</v>
      </c>
      <c r="BK104" s="174"/>
      <c r="BL104" s="174"/>
      <c r="BM104" s="174"/>
    </row>
    <row r="105" s="2" customFormat="1" ht="18" customHeight="1">
      <c r="A105" s="37"/>
      <c r="B105" s="168"/>
      <c r="C105" s="169"/>
      <c r="D105" s="170" t="s">
        <v>262</v>
      </c>
      <c r="E105" s="171"/>
      <c r="F105" s="171"/>
      <c r="G105" s="169"/>
      <c r="H105" s="169"/>
      <c r="I105" s="169"/>
      <c r="J105" s="172">
        <v>0</v>
      </c>
      <c r="K105" s="169"/>
      <c r="L105" s="173"/>
      <c r="M105" s="174"/>
      <c r="N105" s="175" t="s">
        <v>41</v>
      </c>
      <c r="O105" s="174"/>
      <c r="P105" s="174"/>
      <c r="Q105" s="174"/>
      <c r="R105" s="174"/>
      <c r="S105" s="169"/>
      <c r="T105" s="169"/>
      <c r="U105" s="169"/>
      <c r="V105" s="169"/>
      <c r="W105" s="169"/>
      <c r="X105" s="169"/>
      <c r="Y105" s="169"/>
      <c r="Z105" s="169"/>
      <c r="AA105" s="169"/>
      <c r="AB105" s="169"/>
      <c r="AC105" s="169"/>
      <c r="AD105" s="169"/>
      <c r="AE105" s="169"/>
      <c r="AF105" s="174"/>
      <c r="AG105" s="174"/>
      <c r="AH105" s="174"/>
      <c r="AI105" s="174"/>
      <c r="AJ105" s="174"/>
      <c r="AK105" s="174"/>
      <c r="AL105" s="174"/>
      <c r="AM105" s="174"/>
      <c r="AN105" s="174"/>
      <c r="AO105" s="174"/>
      <c r="AP105" s="174"/>
      <c r="AQ105" s="174"/>
      <c r="AR105" s="174"/>
      <c r="AS105" s="174"/>
      <c r="AT105" s="174"/>
      <c r="AU105" s="174"/>
      <c r="AV105" s="174"/>
      <c r="AW105" s="174"/>
      <c r="AX105" s="174"/>
      <c r="AY105" s="176" t="s">
        <v>261</v>
      </c>
      <c r="AZ105" s="174"/>
      <c r="BA105" s="174"/>
      <c r="BB105" s="174"/>
      <c r="BC105" s="174"/>
      <c r="BD105" s="174"/>
      <c r="BE105" s="177">
        <f>IF(N105="základná",J105,0)</f>
        <v>0</v>
      </c>
      <c r="BF105" s="177">
        <f>IF(N105="znížená",J105,0)</f>
        <v>0</v>
      </c>
      <c r="BG105" s="177">
        <f>IF(N105="zákl. prenesená",J105,0)</f>
        <v>0</v>
      </c>
      <c r="BH105" s="177">
        <f>IF(N105="zníž. prenesená",J105,0)</f>
        <v>0</v>
      </c>
      <c r="BI105" s="177">
        <f>IF(N105="nulová",J105,0)</f>
        <v>0</v>
      </c>
      <c r="BJ105" s="176" t="s">
        <v>87</v>
      </c>
      <c r="BK105" s="174"/>
      <c r="BL105" s="174"/>
      <c r="BM105" s="174"/>
    </row>
    <row r="106" s="2" customFormat="1" ht="18" customHeight="1">
      <c r="A106" s="37"/>
      <c r="B106" s="168"/>
      <c r="C106" s="169"/>
      <c r="D106" s="170" t="s">
        <v>263</v>
      </c>
      <c r="E106" s="171"/>
      <c r="F106" s="171"/>
      <c r="G106" s="169"/>
      <c r="H106" s="169"/>
      <c r="I106" s="169"/>
      <c r="J106" s="172">
        <v>0</v>
      </c>
      <c r="K106" s="169"/>
      <c r="L106" s="173"/>
      <c r="M106" s="174"/>
      <c r="N106" s="175" t="s">
        <v>41</v>
      </c>
      <c r="O106" s="174"/>
      <c r="P106" s="174"/>
      <c r="Q106" s="174"/>
      <c r="R106" s="174"/>
      <c r="S106" s="169"/>
      <c r="T106" s="169"/>
      <c r="U106" s="169"/>
      <c r="V106" s="169"/>
      <c r="W106" s="169"/>
      <c r="X106" s="169"/>
      <c r="Y106" s="169"/>
      <c r="Z106" s="169"/>
      <c r="AA106" s="169"/>
      <c r="AB106" s="169"/>
      <c r="AC106" s="169"/>
      <c r="AD106" s="169"/>
      <c r="AE106" s="169"/>
      <c r="AF106" s="174"/>
      <c r="AG106" s="174"/>
      <c r="AH106" s="174"/>
      <c r="AI106" s="174"/>
      <c r="AJ106" s="174"/>
      <c r="AK106" s="174"/>
      <c r="AL106" s="174"/>
      <c r="AM106" s="174"/>
      <c r="AN106" s="174"/>
      <c r="AO106" s="174"/>
      <c r="AP106" s="174"/>
      <c r="AQ106" s="174"/>
      <c r="AR106" s="174"/>
      <c r="AS106" s="174"/>
      <c r="AT106" s="174"/>
      <c r="AU106" s="174"/>
      <c r="AV106" s="174"/>
      <c r="AW106" s="174"/>
      <c r="AX106" s="174"/>
      <c r="AY106" s="176" t="s">
        <v>261</v>
      </c>
      <c r="AZ106" s="174"/>
      <c r="BA106" s="174"/>
      <c r="BB106" s="174"/>
      <c r="BC106" s="174"/>
      <c r="BD106" s="174"/>
      <c r="BE106" s="177">
        <f>IF(N106="základná",J106,0)</f>
        <v>0</v>
      </c>
      <c r="BF106" s="177">
        <f>IF(N106="znížená",J106,0)</f>
        <v>0</v>
      </c>
      <c r="BG106" s="177">
        <f>IF(N106="zákl. prenesená",J106,0)</f>
        <v>0</v>
      </c>
      <c r="BH106" s="177">
        <f>IF(N106="zníž. prenesená",J106,0)</f>
        <v>0</v>
      </c>
      <c r="BI106" s="177">
        <f>IF(N106="nulová",J106,0)</f>
        <v>0</v>
      </c>
      <c r="BJ106" s="176" t="s">
        <v>87</v>
      </c>
      <c r="BK106" s="174"/>
      <c r="BL106" s="174"/>
      <c r="BM106" s="174"/>
    </row>
    <row r="107" s="2" customFormat="1" ht="18" customHeight="1">
      <c r="A107" s="37"/>
      <c r="B107" s="168"/>
      <c r="C107" s="169"/>
      <c r="D107" s="170" t="s">
        <v>264</v>
      </c>
      <c r="E107" s="171"/>
      <c r="F107" s="171"/>
      <c r="G107" s="169"/>
      <c r="H107" s="169"/>
      <c r="I107" s="169"/>
      <c r="J107" s="172">
        <v>0</v>
      </c>
      <c r="K107" s="169"/>
      <c r="L107" s="173"/>
      <c r="M107" s="174"/>
      <c r="N107" s="175" t="s">
        <v>41</v>
      </c>
      <c r="O107" s="174"/>
      <c r="P107" s="174"/>
      <c r="Q107" s="174"/>
      <c r="R107" s="174"/>
      <c r="S107" s="169"/>
      <c r="T107" s="169"/>
      <c r="U107" s="169"/>
      <c r="V107" s="169"/>
      <c r="W107" s="169"/>
      <c r="X107" s="169"/>
      <c r="Y107" s="169"/>
      <c r="Z107" s="169"/>
      <c r="AA107" s="169"/>
      <c r="AB107" s="169"/>
      <c r="AC107" s="169"/>
      <c r="AD107" s="169"/>
      <c r="AE107" s="169"/>
      <c r="AF107" s="174"/>
      <c r="AG107" s="174"/>
      <c r="AH107" s="174"/>
      <c r="AI107" s="174"/>
      <c r="AJ107" s="174"/>
      <c r="AK107" s="174"/>
      <c r="AL107" s="174"/>
      <c r="AM107" s="174"/>
      <c r="AN107" s="174"/>
      <c r="AO107" s="174"/>
      <c r="AP107" s="174"/>
      <c r="AQ107" s="174"/>
      <c r="AR107" s="174"/>
      <c r="AS107" s="174"/>
      <c r="AT107" s="174"/>
      <c r="AU107" s="174"/>
      <c r="AV107" s="174"/>
      <c r="AW107" s="174"/>
      <c r="AX107" s="174"/>
      <c r="AY107" s="176" t="s">
        <v>261</v>
      </c>
      <c r="AZ107" s="174"/>
      <c r="BA107" s="174"/>
      <c r="BB107" s="174"/>
      <c r="BC107" s="174"/>
      <c r="BD107" s="174"/>
      <c r="BE107" s="177">
        <f>IF(N107="základná",J107,0)</f>
        <v>0</v>
      </c>
      <c r="BF107" s="177">
        <f>IF(N107="znížená",J107,0)</f>
        <v>0</v>
      </c>
      <c r="BG107" s="177">
        <f>IF(N107="zákl. prenesená",J107,0)</f>
        <v>0</v>
      </c>
      <c r="BH107" s="177">
        <f>IF(N107="zníž. prenesená",J107,0)</f>
        <v>0</v>
      </c>
      <c r="BI107" s="177">
        <f>IF(N107="nulová",J107,0)</f>
        <v>0</v>
      </c>
      <c r="BJ107" s="176" t="s">
        <v>87</v>
      </c>
      <c r="BK107" s="174"/>
      <c r="BL107" s="174"/>
      <c r="BM107" s="174"/>
    </row>
    <row r="108" s="2" customFormat="1" ht="18" customHeight="1">
      <c r="A108" s="37"/>
      <c r="B108" s="168"/>
      <c r="C108" s="169"/>
      <c r="D108" s="170" t="s">
        <v>265</v>
      </c>
      <c r="E108" s="171"/>
      <c r="F108" s="171"/>
      <c r="G108" s="169"/>
      <c r="H108" s="169"/>
      <c r="I108" s="169"/>
      <c r="J108" s="172">
        <v>0</v>
      </c>
      <c r="K108" s="169"/>
      <c r="L108" s="173"/>
      <c r="M108" s="174"/>
      <c r="N108" s="175" t="s">
        <v>41</v>
      </c>
      <c r="O108" s="174"/>
      <c r="P108" s="174"/>
      <c r="Q108" s="174"/>
      <c r="R108" s="174"/>
      <c r="S108" s="169"/>
      <c r="T108" s="169"/>
      <c r="U108" s="169"/>
      <c r="V108" s="169"/>
      <c r="W108" s="169"/>
      <c r="X108" s="169"/>
      <c r="Y108" s="169"/>
      <c r="Z108" s="169"/>
      <c r="AA108" s="169"/>
      <c r="AB108" s="169"/>
      <c r="AC108" s="169"/>
      <c r="AD108" s="169"/>
      <c r="AE108" s="169"/>
      <c r="AF108" s="174"/>
      <c r="AG108" s="174"/>
      <c r="AH108" s="174"/>
      <c r="AI108" s="174"/>
      <c r="AJ108" s="174"/>
      <c r="AK108" s="174"/>
      <c r="AL108" s="174"/>
      <c r="AM108" s="174"/>
      <c r="AN108" s="174"/>
      <c r="AO108" s="174"/>
      <c r="AP108" s="174"/>
      <c r="AQ108" s="174"/>
      <c r="AR108" s="174"/>
      <c r="AS108" s="174"/>
      <c r="AT108" s="174"/>
      <c r="AU108" s="174"/>
      <c r="AV108" s="174"/>
      <c r="AW108" s="174"/>
      <c r="AX108" s="174"/>
      <c r="AY108" s="176" t="s">
        <v>261</v>
      </c>
      <c r="AZ108" s="174"/>
      <c r="BA108" s="174"/>
      <c r="BB108" s="174"/>
      <c r="BC108" s="174"/>
      <c r="BD108" s="174"/>
      <c r="BE108" s="177">
        <f>IF(N108="základná",J108,0)</f>
        <v>0</v>
      </c>
      <c r="BF108" s="177">
        <f>IF(N108="znížená",J108,0)</f>
        <v>0</v>
      </c>
      <c r="BG108" s="177">
        <f>IF(N108="zákl. prenesená",J108,0)</f>
        <v>0</v>
      </c>
      <c r="BH108" s="177">
        <f>IF(N108="zníž. prenesená",J108,0)</f>
        <v>0</v>
      </c>
      <c r="BI108" s="177">
        <f>IF(N108="nulová",J108,0)</f>
        <v>0</v>
      </c>
      <c r="BJ108" s="176" t="s">
        <v>87</v>
      </c>
      <c r="BK108" s="174"/>
      <c r="BL108" s="174"/>
      <c r="BM108" s="174"/>
    </row>
    <row r="109" s="2" customFormat="1" ht="18" customHeight="1">
      <c r="A109" s="37"/>
      <c r="B109" s="168"/>
      <c r="C109" s="169"/>
      <c r="D109" s="171" t="s">
        <v>266</v>
      </c>
      <c r="E109" s="169"/>
      <c r="F109" s="169"/>
      <c r="G109" s="169"/>
      <c r="H109" s="169"/>
      <c r="I109" s="169"/>
      <c r="J109" s="172">
        <f>ROUND(J32*T109,2)</f>
        <v>0</v>
      </c>
      <c r="K109" s="169"/>
      <c r="L109" s="173"/>
      <c r="M109" s="174"/>
      <c r="N109" s="175" t="s">
        <v>41</v>
      </c>
      <c r="O109" s="174"/>
      <c r="P109" s="174"/>
      <c r="Q109" s="174"/>
      <c r="R109" s="174"/>
      <c r="S109" s="169"/>
      <c r="T109" s="169"/>
      <c r="U109" s="169"/>
      <c r="V109" s="169"/>
      <c r="W109" s="169"/>
      <c r="X109" s="169"/>
      <c r="Y109" s="169"/>
      <c r="Z109" s="169"/>
      <c r="AA109" s="169"/>
      <c r="AB109" s="169"/>
      <c r="AC109" s="169"/>
      <c r="AD109" s="169"/>
      <c r="AE109" s="169"/>
      <c r="AF109" s="174"/>
      <c r="AG109" s="174"/>
      <c r="AH109" s="174"/>
      <c r="AI109" s="174"/>
      <c r="AJ109" s="174"/>
      <c r="AK109" s="174"/>
      <c r="AL109" s="174"/>
      <c r="AM109" s="174"/>
      <c r="AN109" s="174"/>
      <c r="AO109" s="174"/>
      <c r="AP109" s="174"/>
      <c r="AQ109" s="174"/>
      <c r="AR109" s="174"/>
      <c r="AS109" s="174"/>
      <c r="AT109" s="174"/>
      <c r="AU109" s="174"/>
      <c r="AV109" s="174"/>
      <c r="AW109" s="174"/>
      <c r="AX109" s="174"/>
      <c r="AY109" s="176" t="s">
        <v>267</v>
      </c>
      <c r="AZ109" s="174"/>
      <c r="BA109" s="174"/>
      <c r="BB109" s="174"/>
      <c r="BC109" s="174"/>
      <c r="BD109" s="174"/>
      <c r="BE109" s="177">
        <f>IF(N109="základná",J109,0)</f>
        <v>0</v>
      </c>
      <c r="BF109" s="177">
        <f>IF(N109="znížená",J109,0)</f>
        <v>0</v>
      </c>
      <c r="BG109" s="177">
        <f>IF(N109="zákl. prenesená",J109,0)</f>
        <v>0</v>
      </c>
      <c r="BH109" s="177">
        <f>IF(N109="zníž. prenesená",J109,0)</f>
        <v>0</v>
      </c>
      <c r="BI109" s="177">
        <f>IF(N109="nulová",J109,0)</f>
        <v>0</v>
      </c>
      <c r="BJ109" s="176" t="s">
        <v>87</v>
      </c>
      <c r="BK109" s="174"/>
      <c r="BL109" s="174"/>
      <c r="BM109" s="174"/>
    </row>
    <row r="110" s="2" customFormat="1">
      <c r="A110" s="37"/>
      <c r="B110" s="38"/>
      <c r="C110" s="37"/>
      <c r="D110" s="37"/>
      <c r="E110" s="37"/>
      <c r="F110" s="37"/>
      <c r="G110" s="37"/>
      <c r="H110" s="37"/>
      <c r="I110" s="37"/>
      <c r="J110" s="37"/>
      <c r="K110" s="37"/>
      <c r="L110" s="59"/>
      <c r="S110" s="37"/>
      <c r="T110" s="37"/>
      <c r="U110" s="37"/>
      <c r="V110" s="37"/>
      <c r="W110" s="37"/>
      <c r="X110" s="37"/>
      <c r="Y110" s="37"/>
      <c r="Z110" s="37"/>
      <c r="AA110" s="37"/>
      <c r="AB110" s="37"/>
      <c r="AC110" s="37"/>
      <c r="AD110" s="37"/>
      <c r="AE110" s="37"/>
    </row>
    <row r="111" s="2" customFormat="1" ht="29.28" customHeight="1">
      <c r="A111" s="37"/>
      <c r="B111" s="38"/>
      <c r="C111" s="178" t="s">
        <v>268</v>
      </c>
      <c r="D111" s="147"/>
      <c r="E111" s="147"/>
      <c r="F111" s="147"/>
      <c r="G111" s="147"/>
      <c r="H111" s="147"/>
      <c r="I111" s="147"/>
      <c r="J111" s="179">
        <f>ROUND(J98+J103,2)</f>
        <v>0</v>
      </c>
      <c r="K111" s="147"/>
      <c r="L111" s="59"/>
      <c r="S111" s="37"/>
      <c r="T111" s="37"/>
      <c r="U111" s="37"/>
      <c r="V111" s="37"/>
      <c r="W111" s="37"/>
      <c r="X111" s="37"/>
      <c r="Y111" s="37"/>
      <c r="Z111" s="37"/>
      <c r="AA111" s="37"/>
      <c r="AB111" s="37"/>
      <c r="AC111" s="37"/>
      <c r="AD111" s="37"/>
      <c r="AE111" s="37"/>
    </row>
    <row r="112" s="2" customFormat="1" ht="6.96" customHeight="1">
      <c r="A112" s="37"/>
      <c r="B112" s="64"/>
      <c r="C112" s="65"/>
      <c r="D112" s="65"/>
      <c r="E112" s="65"/>
      <c r="F112" s="65"/>
      <c r="G112" s="65"/>
      <c r="H112" s="65"/>
      <c r="I112" s="65"/>
      <c r="J112" s="65"/>
      <c r="K112" s="65"/>
      <c r="L112" s="59"/>
      <c r="S112" s="37"/>
      <c r="T112" s="37"/>
      <c r="U112" s="37"/>
      <c r="V112" s="37"/>
      <c r="W112" s="37"/>
      <c r="X112" s="37"/>
      <c r="Y112" s="37"/>
      <c r="Z112" s="37"/>
      <c r="AA112" s="37"/>
      <c r="AB112" s="37"/>
      <c r="AC112" s="37"/>
      <c r="AD112" s="37"/>
      <c r="AE112" s="37"/>
    </row>
    <row r="116" s="2" customFormat="1" ht="6.96" customHeight="1">
      <c r="A116" s="37"/>
      <c r="B116" s="66"/>
      <c r="C116" s="67"/>
      <c r="D116" s="67"/>
      <c r="E116" s="67"/>
      <c r="F116" s="67"/>
      <c r="G116" s="67"/>
      <c r="H116" s="67"/>
      <c r="I116" s="67"/>
      <c r="J116" s="67"/>
      <c r="K116" s="67"/>
      <c r="L116" s="59"/>
      <c r="S116" s="37"/>
      <c r="T116" s="37"/>
      <c r="U116" s="37"/>
      <c r="V116" s="37"/>
      <c r="W116" s="37"/>
      <c r="X116" s="37"/>
      <c r="Y116" s="37"/>
      <c r="Z116" s="37"/>
      <c r="AA116" s="37"/>
      <c r="AB116" s="37"/>
      <c r="AC116" s="37"/>
      <c r="AD116" s="37"/>
      <c r="AE116" s="37"/>
    </row>
    <row r="117" s="2" customFormat="1" ht="24.96" customHeight="1">
      <c r="A117" s="37"/>
      <c r="B117" s="38"/>
      <c r="C117" s="22" t="s">
        <v>269</v>
      </c>
      <c r="D117" s="37"/>
      <c r="E117" s="37"/>
      <c r="F117" s="37"/>
      <c r="G117" s="37"/>
      <c r="H117" s="37"/>
      <c r="I117" s="37"/>
      <c r="J117" s="37"/>
      <c r="K117" s="37"/>
      <c r="L117" s="59"/>
      <c r="S117" s="37"/>
      <c r="T117" s="37"/>
      <c r="U117" s="37"/>
      <c r="V117" s="37"/>
      <c r="W117" s="37"/>
      <c r="X117" s="37"/>
      <c r="Y117" s="37"/>
      <c r="Z117" s="37"/>
      <c r="AA117" s="37"/>
      <c r="AB117" s="37"/>
      <c r="AC117" s="37"/>
      <c r="AD117" s="37"/>
      <c r="AE117" s="37"/>
    </row>
    <row r="118" s="2" customFormat="1" ht="6.96" customHeight="1">
      <c r="A118" s="37"/>
      <c r="B118" s="38"/>
      <c r="C118" s="37"/>
      <c r="D118" s="37"/>
      <c r="E118" s="37"/>
      <c r="F118" s="37"/>
      <c r="G118" s="37"/>
      <c r="H118" s="37"/>
      <c r="I118" s="37"/>
      <c r="J118" s="37"/>
      <c r="K118" s="37"/>
      <c r="L118" s="59"/>
      <c r="S118" s="37"/>
      <c r="T118" s="37"/>
      <c r="U118" s="37"/>
      <c r="V118" s="37"/>
      <c r="W118" s="37"/>
      <c r="X118" s="37"/>
      <c r="Y118" s="37"/>
      <c r="Z118" s="37"/>
      <c r="AA118" s="37"/>
      <c r="AB118" s="37"/>
      <c r="AC118" s="37"/>
      <c r="AD118" s="37"/>
      <c r="AE118" s="37"/>
    </row>
    <row r="119" s="2" customFormat="1" ht="12" customHeight="1">
      <c r="A119" s="37"/>
      <c r="B119" s="38"/>
      <c r="C119" s="31" t="s">
        <v>15</v>
      </c>
      <c r="D119" s="37"/>
      <c r="E119" s="37"/>
      <c r="F119" s="37"/>
      <c r="G119" s="37"/>
      <c r="H119" s="37"/>
      <c r="I119" s="37"/>
      <c r="J119" s="37"/>
      <c r="K119" s="37"/>
      <c r="L119" s="59"/>
      <c r="S119" s="37"/>
      <c r="T119" s="37"/>
      <c r="U119" s="37"/>
      <c r="V119" s="37"/>
      <c r="W119" s="37"/>
      <c r="X119" s="37"/>
      <c r="Y119" s="37"/>
      <c r="Z119" s="37"/>
      <c r="AA119" s="37"/>
      <c r="AB119" s="37"/>
      <c r="AC119" s="37"/>
      <c r="AD119" s="37"/>
      <c r="AE119" s="37"/>
    </row>
    <row r="120" s="2" customFormat="1" ht="26.25" customHeight="1">
      <c r="A120" s="37"/>
      <c r="B120" s="38"/>
      <c r="C120" s="37"/>
      <c r="D120" s="37"/>
      <c r="E120" s="134" t="str">
        <f>E7</f>
        <v>Komplexná rekonštrukcia a realizácia nadstavby budovy študenského domova4,Tr. SNP53,Banská Bystrica</v>
      </c>
      <c r="F120" s="31"/>
      <c r="G120" s="31"/>
      <c r="H120" s="31"/>
      <c r="I120" s="37"/>
      <c r="J120" s="37"/>
      <c r="K120" s="37"/>
      <c r="L120" s="59"/>
      <c r="S120" s="37"/>
      <c r="T120" s="37"/>
      <c r="U120" s="37"/>
      <c r="V120" s="37"/>
      <c r="W120" s="37"/>
      <c r="X120" s="37"/>
      <c r="Y120" s="37"/>
      <c r="Z120" s="37"/>
      <c r="AA120" s="37"/>
      <c r="AB120" s="37"/>
      <c r="AC120" s="37"/>
      <c r="AD120" s="37"/>
      <c r="AE120" s="37"/>
    </row>
    <row r="121" s="1" customFormat="1" ht="12" customHeight="1">
      <c r="B121" s="21"/>
      <c r="C121" s="31" t="s">
        <v>222</v>
      </c>
      <c r="L121" s="21"/>
    </row>
    <row r="122" s="2" customFormat="1" ht="16.5" customHeight="1">
      <c r="A122" s="37"/>
      <c r="B122" s="38"/>
      <c r="C122" s="37"/>
      <c r="D122" s="37"/>
      <c r="E122" s="134" t="s">
        <v>6747</v>
      </c>
      <c r="F122" s="37"/>
      <c r="G122" s="37"/>
      <c r="H122" s="37"/>
      <c r="I122" s="37"/>
      <c r="J122" s="37"/>
      <c r="K122" s="37"/>
      <c r="L122" s="59"/>
      <c r="S122" s="37"/>
      <c r="T122" s="37"/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  <c r="AE122" s="37"/>
    </row>
    <row r="123" s="2" customFormat="1" ht="12" customHeight="1">
      <c r="A123" s="37"/>
      <c r="B123" s="38"/>
      <c r="C123" s="31" t="s">
        <v>224</v>
      </c>
      <c r="D123" s="37"/>
      <c r="E123" s="37"/>
      <c r="F123" s="37"/>
      <c r="G123" s="37"/>
      <c r="H123" s="37"/>
      <c r="I123" s="37"/>
      <c r="J123" s="37"/>
      <c r="K123" s="37"/>
      <c r="L123" s="59"/>
      <c r="S123" s="37"/>
      <c r="T123" s="37"/>
      <c r="U123" s="37"/>
      <c r="V123" s="37"/>
      <c r="W123" s="37"/>
      <c r="X123" s="37"/>
      <c r="Y123" s="37"/>
      <c r="Z123" s="37"/>
      <c r="AA123" s="37"/>
      <c r="AB123" s="37"/>
      <c r="AC123" s="37"/>
      <c r="AD123" s="37"/>
      <c r="AE123" s="37"/>
    </row>
    <row r="124" s="2" customFormat="1" ht="16.5" customHeight="1">
      <c r="A124" s="37"/>
      <c r="B124" s="38"/>
      <c r="C124" s="37"/>
      <c r="D124" s="37"/>
      <c r="E124" s="71" t="str">
        <f>E11</f>
        <v>PS 02-2 - Plošina schodisková-pre SO 02</v>
      </c>
      <c r="F124" s="37"/>
      <c r="G124" s="37"/>
      <c r="H124" s="37"/>
      <c r="I124" s="37"/>
      <c r="J124" s="37"/>
      <c r="K124" s="37"/>
      <c r="L124" s="59"/>
      <c r="S124" s="37"/>
      <c r="T124" s="37"/>
      <c r="U124" s="37"/>
      <c r="V124" s="37"/>
      <c r="W124" s="37"/>
      <c r="X124" s="37"/>
      <c r="Y124" s="37"/>
      <c r="Z124" s="37"/>
      <c r="AA124" s="37"/>
      <c r="AB124" s="37"/>
      <c r="AC124" s="37"/>
      <c r="AD124" s="37"/>
      <c r="AE124" s="37"/>
    </row>
    <row r="125" s="2" customFormat="1" ht="6.96" customHeight="1">
      <c r="A125" s="37"/>
      <c r="B125" s="38"/>
      <c r="C125" s="37"/>
      <c r="D125" s="37"/>
      <c r="E125" s="37"/>
      <c r="F125" s="37"/>
      <c r="G125" s="37"/>
      <c r="H125" s="37"/>
      <c r="I125" s="37"/>
      <c r="J125" s="37"/>
      <c r="K125" s="37"/>
      <c r="L125" s="59"/>
      <c r="S125" s="37"/>
      <c r="T125" s="37"/>
      <c r="U125" s="37"/>
      <c r="V125" s="37"/>
      <c r="W125" s="37"/>
      <c r="X125" s="37"/>
      <c r="Y125" s="37"/>
      <c r="Z125" s="37"/>
      <c r="AA125" s="37"/>
      <c r="AB125" s="37"/>
      <c r="AC125" s="37"/>
      <c r="AD125" s="37"/>
      <c r="AE125" s="37"/>
    </row>
    <row r="126" s="2" customFormat="1" ht="12" customHeight="1">
      <c r="A126" s="37"/>
      <c r="B126" s="38"/>
      <c r="C126" s="31" t="s">
        <v>19</v>
      </c>
      <c r="D126" s="37"/>
      <c r="E126" s="37"/>
      <c r="F126" s="26" t="str">
        <f>F14</f>
        <v>Tr. SNP53,Banská Bystrica,parc.č.1042/1</v>
      </c>
      <c r="G126" s="37"/>
      <c r="H126" s="37"/>
      <c r="I126" s="31" t="s">
        <v>21</v>
      </c>
      <c r="J126" s="73" t="str">
        <f>IF(J14="","",J14)</f>
        <v>10. 9. 2024</v>
      </c>
      <c r="K126" s="37"/>
      <c r="L126" s="59"/>
      <c r="S126" s="37"/>
      <c r="T126" s="37"/>
      <c r="U126" s="37"/>
      <c r="V126" s="37"/>
      <c r="W126" s="37"/>
      <c r="X126" s="37"/>
      <c r="Y126" s="37"/>
      <c r="Z126" s="37"/>
      <c r="AA126" s="37"/>
      <c r="AB126" s="37"/>
      <c r="AC126" s="37"/>
      <c r="AD126" s="37"/>
      <c r="AE126" s="37"/>
    </row>
    <row r="127" s="2" customFormat="1" ht="6.96" customHeight="1">
      <c r="A127" s="37"/>
      <c r="B127" s="38"/>
      <c r="C127" s="37"/>
      <c r="D127" s="37"/>
      <c r="E127" s="37"/>
      <c r="F127" s="37"/>
      <c r="G127" s="37"/>
      <c r="H127" s="37"/>
      <c r="I127" s="37"/>
      <c r="J127" s="37"/>
      <c r="K127" s="37"/>
      <c r="L127" s="59"/>
      <c r="S127" s="37"/>
      <c r="T127" s="37"/>
      <c r="U127" s="37"/>
      <c r="V127" s="37"/>
      <c r="W127" s="37"/>
      <c r="X127" s="37"/>
      <c r="Y127" s="37"/>
      <c r="Z127" s="37"/>
      <c r="AA127" s="37"/>
      <c r="AB127" s="37"/>
      <c r="AC127" s="37"/>
      <c r="AD127" s="37"/>
      <c r="AE127" s="37"/>
    </row>
    <row r="128" s="2" customFormat="1" ht="15.15" customHeight="1">
      <c r="A128" s="37"/>
      <c r="B128" s="38"/>
      <c r="C128" s="31" t="s">
        <v>23</v>
      </c>
      <c r="D128" s="37"/>
      <c r="E128" s="37"/>
      <c r="F128" s="26" t="str">
        <f>E17</f>
        <v>Univerzita Mateja Bela v Banskej Bystrici</v>
      </c>
      <c r="G128" s="37"/>
      <c r="H128" s="37"/>
      <c r="I128" s="31" t="s">
        <v>29</v>
      </c>
      <c r="J128" s="35" t="str">
        <f>E23</f>
        <v>Insvet s.r.o.,Koeice</v>
      </c>
      <c r="K128" s="37"/>
      <c r="L128" s="59"/>
      <c r="S128" s="37"/>
      <c r="T128" s="37"/>
      <c r="U128" s="37"/>
      <c r="V128" s="37"/>
      <c r="W128" s="37"/>
      <c r="X128" s="37"/>
      <c r="Y128" s="37"/>
      <c r="Z128" s="37"/>
      <c r="AA128" s="37"/>
      <c r="AB128" s="37"/>
      <c r="AC128" s="37"/>
      <c r="AD128" s="37"/>
      <c r="AE128" s="37"/>
    </row>
    <row r="129" s="2" customFormat="1" ht="15.15" customHeight="1">
      <c r="A129" s="37"/>
      <c r="B129" s="38"/>
      <c r="C129" s="31" t="s">
        <v>27</v>
      </c>
      <c r="D129" s="37"/>
      <c r="E129" s="37"/>
      <c r="F129" s="26" t="str">
        <f>IF(E20="","",E20)</f>
        <v>Vyplň údaj</v>
      </c>
      <c r="G129" s="37"/>
      <c r="H129" s="37"/>
      <c r="I129" s="31" t="s">
        <v>32</v>
      </c>
      <c r="J129" s="35" t="str">
        <f>E26</f>
        <v xml:space="preserve"> </v>
      </c>
      <c r="K129" s="37"/>
      <c r="L129" s="59"/>
      <c r="S129" s="37"/>
      <c r="T129" s="37"/>
      <c r="U129" s="37"/>
      <c r="V129" s="37"/>
      <c r="W129" s="37"/>
      <c r="X129" s="37"/>
      <c r="Y129" s="37"/>
      <c r="Z129" s="37"/>
      <c r="AA129" s="37"/>
      <c r="AB129" s="37"/>
      <c r="AC129" s="37"/>
      <c r="AD129" s="37"/>
      <c r="AE129" s="37"/>
    </row>
    <row r="130" s="2" customFormat="1" ht="10.32" customHeight="1">
      <c r="A130" s="37"/>
      <c r="B130" s="38"/>
      <c r="C130" s="37"/>
      <c r="D130" s="37"/>
      <c r="E130" s="37"/>
      <c r="F130" s="37"/>
      <c r="G130" s="37"/>
      <c r="H130" s="37"/>
      <c r="I130" s="37"/>
      <c r="J130" s="37"/>
      <c r="K130" s="37"/>
      <c r="L130" s="59"/>
      <c r="S130" s="37"/>
      <c r="T130" s="37"/>
      <c r="U130" s="37"/>
      <c r="V130" s="37"/>
      <c r="W130" s="37"/>
      <c r="X130" s="37"/>
      <c r="Y130" s="37"/>
      <c r="Z130" s="37"/>
      <c r="AA130" s="37"/>
      <c r="AB130" s="37"/>
      <c r="AC130" s="37"/>
      <c r="AD130" s="37"/>
      <c r="AE130" s="37"/>
    </row>
    <row r="131" s="11" customFormat="1" ht="29.28" customHeight="1">
      <c r="A131" s="180"/>
      <c r="B131" s="181"/>
      <c r="C131" s="182" t="s">
        <v>270</v>
      </c>
      <c r="D131" s="183" t="s">
        <v>60</v>
      </c>
      <c r="E131" s="183" t="s">
        <v>56</v>
      </c>
      <c r="F131" s="183" t="s">
        <v>57</v>
      </c>
      <c r="G131" s="183" t="s">
        <v>271</v>
      </c>
      <c r="H131" s="183" t="s">
        <v>272</v>
      </c>
      <c r="I131" s="183" t="s">
        <v>273</v>
      </c>
      <c r="J131" s="184" t="s">
        <v>232</v>
      </c>
      <c r="K131" s="185" t="s">
        <v>274</v>
      </c>
      <c r="L131" s="186"/>
      <c r="M131" s="90" t="s">
        <v>1</v>
      </c>
      <c r="N131" s="91" t="s">
        <v>39</v>
      </c>
      <c r="O131" s="91" t="s">
        <v>275</v>
      </c>
      <c r="P131" s="91" t="s">
        <v>276</v>
      </c>
      <c r="Q131" s="91" t="s">
        <v>277</v>
      </c>
      <c r="R131" s="91" t="s">
        <v>278</v>
      </c>
      <c r="S131" s="91" t="s">
        <v>279</v>
      </c>
      <c r="T131" s="92" t="s">
        <v>280</v>
      </c>
      <c r="U131" s="180"/>
      <c r="V131" s="180"/>
      <c r="W131" s="180"/>
      <c r="X131" s="180"/>
      <c r="Y131" s="180"/>
      <c r="Z131" s="180"/>
      <c r="AA131" s="180"/>
      <c r="AB131" s="180"/>
      <c r="AC131" s="180"/>
      <c r="AD131" s="180"/>
      <c r="AE131" s="180"/>
    </row>
    <row r="132" s="2" customFormat="1" ht="22.8" customHeight="1">
      <c r="A132" s="37"/>
      <c r="B132" s="38"/>
      <c r="C132" s="97" t="s">
        <v>228</v>
      </c>
      <c r="D132" s="37"/>
      <c r="E132" s="37"/>
      <c r="F132" s="37"/>
      <c r="G132" s="37"/>
      <c r="H132" s="37"/>
      <c r="I132" s="37"/>
      <c r="J132" s="187">
        <f>BK132</f>
        <v>0</v>
      </c>
      <c r="K132" s="37"/>
      <c r="L132" s="38"/>
      <c r="M132" s="93"/>
      <c r="N132" s="77"/>
      <c r="O132" s="94"/>
      <c r="P132" s="188">
        <f>P133</f>
        <v>0</v>
      </c>
      <c r="Q132" s="94"/>
      <c r="R132" s="188">
        <f>R133</f>
        <v>0</v>
      </c>
      <c r="S132" s="94"/>
      <c r="T132" s="189">
        <f>T133</f>
        <v>0</v>
      </c>
      <c r="U132" s="37"/>
      <c r="V132" s="37"/>
      <c r="W132" s="37"/>
      <c r="X132" s="37"/>
      <c r="Y132" s="37"/>
      <c r="Z132" s="37"/>
      <c r="AA132" s="37"/>
      <c r="AB132" s="37"/>
      <c r="AC132" s="37"/>
      <c r="AD132" s="37"/>
      <c r="AE132" s="37"/>
      <c r="AT132" s="18" t="s">
        <v>74</v>
      </c>
      <c r="AU132" s="18" t="s">
        <v>234</v>
      </c>
      <c r="BK132" s="190">
        <f>BK133</f>
        <v>0</v>
      </c>
    </row>
    <row r="133" s="12" customFormat="1" ht="25.92" customHeight="1">
      <c r="A133" s="12"/>
      <c r="B133" s="191"/>
      <c r="C133" s="12"/>
      <c r="D133" s="192" t="s">
        <v>74</v>
      </c>
      <c r="E133" s="193" t="s">
        <v>582</v>
      </c>
      <c r="F133" s="193" t="s">
        <v>2075</v>
      </c>
      <c r="G133" s="12"/>
      <c r="H133" s="12"/>
      <c r="I133" s="194"/>
      <c r="J133" s="195">
        <f>BK133</f>
        <v>0</v>
      </c>
      <c r="K133" s="12"/>
      <c r="L133" s="191"/>
      <c r="M133" s="196"/>
      <c r="N133" s="197"/>
      <c r="O133" s="197"/>
      <c r="P133" s="198">
        <f>P134</f>
        <v>0</v>
      </c>
      <c r="Q133" s="197"/>
      <c r="R133" s="198">
        <f>R134</f>
        <v>0</v>
      </c>
      <c r="S133" s="197"/>
      <c r="T133" s="199">
        <f>T134</f>
        <v>0</v>
      </c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R133" s="192" t="s">
        <v>92</v>
      </c>
      <c r="AT133" s="200" t="s">
        <v>74</v>
      </c>
      <c r="AU133" s="200" t="s">
        <v>75</v>
      </c>
      <c r="AY133" s="192" t="s">
        <v>283</v>
      </c>
      <c r="BK133" s="201">
        <f>BK134</f>
        <v>0</v>
      </c>
    </row>
    <row r="134" s="12" customFormat="1" ht="22.8" customHeight="1">
      <c r="A134" s="12"/>
      <c r="B134" s="191"/>
      <c r="C134" s="12"/>
      <c r="D134" s="192" t="s">
        <v>74</v>
      </c>
      <c r="E134" s="202" t="s">
        <v>6737</v>
      </c>
      <c r="F134" s="202" t="s">
        <v>6738</v>
      </c>
      <c r="G134" s="12"/>
      <c r="H134" s="12"/>
      <c r="I134" s="194"/>
      <c r="J134" s="203">
        <f>BK134</f>
        <v>0</v>
      </c>
      <c r="K134" s="12"/>
      <c r="L134" s="191"/>
      <c r="M134" s="196"/>
      <c r="N134" s="197"/>
      <c r="O134" s="197"/>
      <c r="P134" s="198">
        <f>SUM(P135:P137)</f>
        <v>0</v>
      </c>
      <c r="Q134" s="197"/>
      <c r="R134" s="198">
        <f>SUM(R135:R137)</f>
        <v>0</v>
      </c>
      <c r="S134" s="197"/>
      <c r="T134" s="199">
        <f>SUM(T135:T137)</f>
        <v>0</v>
      </c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R134" s="192" t="s">
        <v>92</v>
      </c>
      <c r="AT134" s="200" t="s">
        <v>74</v>
      </c>
      <c r="AU134" s="200" t="s">
        <v>82</v>
      </c>
      <c r="AY134" s="192" t="s">
        <v>283</v>
      </c>
      <c r="BK134" s="201">
        <f>SUM(BK135:BK137)</f>
        <v>0</v>
      </c>
    </row>
    <row r="135" s="2" customFormat="1" ht="24.15" customHeight="1">
      <c r="A135" s="37"/>
      <c r="B135" s="168"/>
      <c r="C135" s="204" t="s">
        <v>82</v>
      </c>
      <c r="D135" s="204" t="s">
        <v>285</v>
      </c>
      <c r="E135" s="205" t="s">
        <v>6739</v>
      </c>
      <c r="F135" s="206" t="s">
        <v>6751</v>
      </c>
      <c r="G135" s="207" t="s">
        <v>373</v>
      </c>
      <c r="H135" s="208">
        <v>1</v>
      </c>
      <c r="I135" s="209"/>
      <c r="J135" s="210">
        <f>ROUND(I135*H135,2)</f>
        <v>0</v>
      </c>
      <c r="K135" s="211"/>
      <c r="L135" s="38"/>
      <c r="M135" s="212" t="s">
        <v>1</v>
      </c>
      <c r="N135" s="213" t="s">
        <v>41</v>
      </c>
      <c r="O135" s="81"/>
      <c r="P135" s="214">
        <f>O135*H135</f>
        <v>0</v>
      </c>
      <c r="Q135" s="214">
        <v>0</v>
      </c>
      <c r="R135" s="214">
        <f>Q135*H135</f>
        <v>0</v>
      </c>
      <c r="S135" s="214">
        <v>0</v>
      </c>
      <c r="T135" s="215">
        <f>S135*H135</f>
        <v>0</v>
      </c>
      <c r="U135" s="37"/>
      <c r="V135" s="37"/>
      <c r="W135" s="37"/>
      <c r="X135" s="37"/>
      <c r="Y135" s="37"/>
      <c r="Z135" s="37"/>
      <c r="AA135" s="37"/>
      <c r="AB135" s="37"/>
      <c r="AC135" s="37"/>
      <c r="AD135" s="37"/>
      <c r="AE135" s="37"/>
      <c r="AR135" s="216" t="s">
        <v>656</v>
      </c>
      <c r="AT135" s="216" t="s">
        <v>285</v>
      </c>
      <c r="AU135" s="216" t="s">
        <v>87</v>
      </c>
      <c r="AY135" s="18" t="s">
        <v>283</v>
      </c>
      <c r="BE135" s="217">
        <f>IF(N135="základná",J135,0)</f>
        <v>0</v>
      </c>
      <c r="BF135" s="217">
        <f>IF(N135="znížená",J135,0)</f>
        <v>0</v>
      </c>
      <c r="BG135" s="217">
        <f>IF(N135="zákl. prenesená",J135,0)</f>
        <v>0</v>
      </c>
      <c r="BH135" s="217">
        <f>IF(N135="zníž. prenesená",J135,0)</f>
        <v>0</v>
      </c>
      <c r="BI135" s="217">
        <f>IF(N135="nulová",J135,0)</f>
        <v>0</v>
      </c>
      <c r="BJ135" s="18" t="s">
        <v>87</v>
      </c>
      <c r="BK135" s="217">
        <f>ROUND(I135*H135,2)</f>
        <v>0</v>
      </c>
      <c r="BL135" s="18" t="s">
        <v>656</v>
      </c>
      <c r="BM135" s="216" t="s">
        <v>6741</v>
      </c>
    </row>
    <row r="136" s="2" customFormat="1" ht="16.5" customHeight="1">
      <c r="A136" s="37"/>
      <c r="B136" s="168"/>
      <c r="C136" s="204" t="s">
        <v>87</v>
      </c>
      <c r="D136" s="204" t="s">
        <v>285</v>
      </c>
      <c r="E136" s="205" t="s">
        <v>2096</v>
      </c>
      <c r="F136" s="206" t="s">
        <v>2097</v>
      </c>
      <c r="G136" s="207" t="s">
        <v>979</v>
      </c>
      <c r="H136" s="255"/>
      <c r="I136" s="209"/>
      <c r="J136" s="210">
        <f>ROUND(I136*H136,2)</f>
        <v>0</v>
      </c>
      <c r="K136" s="211"/>
      <c r="L136" s="38"/>
      <c r="M136" s="212" t="s">
        <v>1</v>
      </c>
      <c r="N136" s="213" t="s">
        <v>41</v>
      </c>
      <c r="O136" s="81"/>
      <c r="P136" s="214">
        <f>O136*H136</f>
        <v>0</v>
      </c>
      <c r="Q136" s="214">
        <v>0</v>
      </c>
      <c r="R136" s="214">
        <f>Q136*H136</f>
        <v>0</v>
      </c>
      <c r="S136" s="214">
        <v>0</v>
      </c>
      <c r="T136" s="215">
        <f>S136*H136</f>
        <v>0</v>
      </c>
      <c r="U136" s="37"/>
      <c r="V136" s="37"/>
      <c r="W136" s="37"/>
      <c r="X136" s="37"/>
      <c r="Y136" s="37"/>
      <c r="Z136" s="37"/>
      <c r="AA136" s="37"/>
      <c r="AB136" s="37"/>
      <c r="AC136" s="37"/>
      <c r="AD136" s="37"/>
      <c r="AE136" s="37"/>
      <c r="AR136" s="216" t="s">
        <v>656</v>
      </c>
      <c r="AT136" s="216" t="s">
        <v>285</v>
      </c>
      <c r="AU136" s="216" t="s">
        <v>87</v>
      </c>
      <c r="AY136" s="18" t="s">
        <v>283</v>
      </c>
      <c r="BE136" s="217">
        <f>IF(N136="základná",J136,0)</f>
        <v>0</v>
      </c>
      <c r="BF136" s="217">
        <f>IF(N136="znížená",J136,0)</f>
        <v>0</v>
      </c>
      <c r="BG136" s="217">
        <f>IF(N136="zákl. prenesená",J136,0)</f>
        <v>0</v>
      </c>
      <c r="BH136" s="217">
        <f>IF(N136="zníž. prenesená",J136,0)</f>
        <v>0</v>
      </c>
      <c r="BI136" s="217">
        <f>IF(N136="nulová",J136,0)</f>
        <v>0</v>
      </c>
      <c r="BJ136" s="18" t="s">
        <v>87</v>
      </c>
      <c r="BK136" s="217">
        <f>ROUND(I136*H136,2)</f>
        <v>0</v>
      </c>
      <c r="BL136" s="18" t="s">
        <v>656</v>
      </c>
      <c r="BM136" s="216" t="s">
        <v>6742</v>
      </c>
    </row>
    <row r="137" s="2" customFormat="1" ht="16.5" customHeight="1">
      <c r="A137" s="37"/>
      <c r="B137" s="168"/>
      <c r="C137" s="204" t="s">
        <v>92</v>
      </c>
      <c r="D137" s="204" t="s">
        <v>285</v>
      </c>
      <c r="E137" s="205" t="s">
        <v>2102</v>
      </c>
      <c r="F137" s="206" t="s">
        <v>2103</v>
      </c>
      <c r="G137" s="207" t="s">
        <v>979</v>
      </c>
      <c r="H137" s="255"/>
      <c r="I137" s="209"/>
      <c r="J137" s="210">
        <f>ROUND(I137*H137,2)</f>
        <v>0</v>
      </c>
      <c r="K137" s="211"/>
      <c r="L137" s="38"/>
      <c r="M137" s="256" t="s">
        <v>1</v>
      </c>
      <c r="N137" s="257" t="s">
        <v>41</v>
      </c>
      <c r="O137" s="258"/>
      <c r="P137" s="259">
        <f>O137*H137</f>
        <v>0</v>
      </c>
      <c r="Q137" s="259">
        <v>0</v>
      </c>
      <c r="R137" s="259">
        <f>Q137*H137</f>
        <v>0</v>
      </c>
      <c r="S137" s="259">
        <v>0</v>
      </c>
      <c r="T137" s="260">
        <f>S137*H137</f>
        <v>0</v>
      </c>
      <c r="U137" s="37"/>
      <c r="V137" s="37"/>
      <c r="W137" s="37"/>
      <c r="X137" s="37"/>
      <c r="Y137" s="37"/>
      <c r="Z137" s="37"/>
      <c r="AA137" s="37"/>
      <c r="AB137" s="37"/>
      <c r="AC137" s="37"/>
      <c r="AD137" s="37"/>
      <c r="AE137" s="37"/>
      <c r="AR137" s="216" t="s">
        <v>656</v>
      </c>
      <c r="AT137" s="216" t="s">
        <v>285</v>
      </c>
      <c r="AU137" s="216" t="s">
        <v>87</v>
      </c>
      <c r="AY137" s="18" t="s">
        <v>283</v>
      </c>
      <c r="BE137" s="217">
        <f>IF(N137="základná",J137,0)</f>
        <v>0</v>
      </c>
      <c r="BF137" s="217">
        <f>IF(N137="znížená",J137,0)</f>
        <v>0</v>
      </c>
      <c r="BG137" s="217">
        <f>IF(N137="zákl. prenesená",J137,0)</f>
        <v>0</v>
      </c>
      <c r="BH137" s="217">
        <f>IF(N137="zníž. prenesená",J137,0)</f>
        <v>0</v>
      </c>
      <c r="BI137" s="217">
        <f>IF(N137="nulová",J137,0)</f>
        <v>0</v>
      </c>
      <c r="BJ137" s="18" t="s">
        <v>87</v>
      </c>
      <c r="BK137" s="217">
        <f>ROUND(I137*H137,2)</f>
        <v>0</v>
      </c>
      <c r="BL137" s="18" t="s">
        <v>656</v>
      </c>
      <c r="BM137" s="216" t="s">
        <v>6743</v>
      </c>
    </row>
    <row r="138" s="2" customFormat="1" ht="6.96" customHeight="1">
      <c r="A138" s="37"/>
      <c r="B138" s="64"/>
      <c r="C138" s="65"/>
      <c r="D138" s="65"/>
      <c r="E138" s="65"/>
      <c r="F138" s="65"/>
      <c r="G138" s="65"/>
      <c r="H138" s="65"/>
      <c r="I138" s="65"/>
      <c r="J138" s="65"/>
      <c r="K138" s="65"/>
      <c r="L138" s="38"/>
      <c r="M138" s="37"/>
      <c r="O138" s="37"/>
      <c r="P138" s="37"/>
      <c r="Q138" s="37"/>
      <c r="R138" s="37"/>
      <c r="S138" s="37"/>
      <c r="T138" s="37"/>
      <c r="U138" s="37"/>
      <c r="V138" s="37"/>
      <c r="W138" s="37"/>
      <c r="X138" s="37"/>
      <c r="Y138" s="37"/>
      <c r="Z138" s="37"/>
      <c r="AA138" s="37"/>
      <c r="AB138" s="37"/>
      <c r="AC138" s="37"/>
      <c r="AD138" s="37"/>
      <c r="AE138" s="37"/>
    </row>
  </sheetData>
  <autoFilter ref="C131:K137"/>
  <mergeCells count="17">
    <mergeCell ref="E7:H7"/>
    <mergeCell ref="E9:H9"/>
    <mergeCell ref="E11:H11"/>
    <mergeCell ref="E20:H20"/>
    <mergeCell ref="E29:H29"/>
    <mergeCell ref="E85:H85"/>
    <mergeCell ref="E87:H87"/>
    <mergeCell ref="E89:H89"/>
    <mergeCell ref="D104:F104"/>
    <mergeCell ref="D105:F105"/>
    <mergeCell ref="D106:F106"/>
    <mergeCell ref="D107:F107"/>
    <mergeCell ref="D108:F108"/>
    <mergeCell ref="E120:H120"/>
    <mergeCell ref="E122:H122"/>
    <mergeCell ref="E124:H124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4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7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8" t="s">
        <v>220</v>
      </c>
    </row>
    <row r="3" s="1" customFormat="1" ht="6.96" customHeight="1">
      <c r="B3" s="19"/>
      <c r="C3" s="20"/>
      <c r="D3" s="20"/>
      <c r="E3" s="20"/>
      <c r="F3" s="20"/>
      <c r="G3" s="20"/>
      <c r="H3" s="20"/>
      <c r="I3" s="20"/>
      <c r="J3" s="20"/>
      <c r="K3" s="20"/>
      <c r="L3" s="21"/>
      <c r="AT3" s="18" t="s">
        <v>75</v>
      </c>
    </row>
    <row r="4" s="1" customFormat="1" ht="24.96" customHeight="1">
      <c r="B4" s="21"/>
      <c r="D4" s="22" t="s">
        <v>221</v>
      </c>
      <c r="L4" s="21"/>
      <c r="M4" s="133" t="s">
        <v>9</v>
      </c>
      <c r="AT4" s="18" t="s">
        <v>3</v>
      </c>
    </row>
    <row r="5" s="1" customFormat="1" ht="6.96" customHeight="1">
      <c r="B5" s="21"/>
      <c r="L5" s="21"/>
    </row>
    <row r="6" s="1" customFormat="1" ht="12" customHeight="1">
      <c r="B6" s="21"/>
      <c r="D6" s="31" t="s">
        <v>15</v>
      </c>
      <c r="L6" s="21"/>
    </row>
    <row r="7" s="1" customFormat="1" ht="26.25" customHeight="1">
      <c r="B7" s="21"/>
      <c r="E7" s="134" t="str">
        <f>'Rekapitulácia stavby'!K6</f>
        <v>Komplexná rekonštrukcia a realizácia nadstavby budovy študenského domova4,Tr. SNP53,Banská Bystrica</v>
      </c>
      <c r="F7" s="31"/>
      <c r="G7" s="31"/>
      <c r="H7" s="31"/>
      <c r="L7" s="21"/>
    </row>
    <row r="8" s="2" customFormat="1" ht="12" customHeight="1">
      <c r="A8" s="37"/>
      <c r="B8" s="38"/>
      <c r="C8" s="37"/>
      <c r="D8" s="31" t="s">
        <v>222</v>
      </c>
      <c r="E8" s="37"/>
      <c r="F8" s="37"/>
      <c r="G8" s="37"/>
      <c r="H8" s="37"/>
      <c r="I8" s="37"/>
      <c r="J8" s="37"/>
      <c r="K8" s="37"/>
      <c r="L8" s="59"/>
      <c r="S8" s="37"/>
      <c r="T8" s="37"/>
      <c r="U8" s="37"/>
      <c r="V8" s="37"/>
      <c r="W8" s="37"/>
      <c r="X8" s="37"/>
      <c r="Y8" s="37"/>
      <c r="Z8" s="37"/>
      <c r="AA8" s="37"/>
      <c r="AB8" s="37"/>
      <c r="AC8" s="37"/>
      <c r="AD8" s="37"/>
      <c r="AE8" s="37"/>
    </row>
    <row r="9" s="2" customFormat="1" ht="16.5" customHeight="1">
      <c r="A9" s="37"/>
      <c r="B9" s="38"/>
      <c r="C9" s="37"/>
      <c r="D9" s="37"/>
      <c r="E9" s="71" t="s">
        <v>6752</v>
      </c>
      <c r="F9" s="37"/>
      <c r="G9" s="37"/>
      <c r="H9" s="37"/>
      <c r="I9" s="37"/>
      <c r="J9" s="37"/>
      <c r="K9" s="37"/>
      <c r="L9" s="59"/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</row>
    <row r="10" s="2" customFormat="1">
      <c r="A10" s="37"/>
      <c r="B10" s="38"/>
      <c r="C10" s="37"/>
      <c r="D10" s="37"/>
      <c r="E10" s="37"/>
      <c r="F10" s="37"/>
      <c r="G10" s="37"/>
      <c r="H10" s="37"/>
      <c r="I10" s="37"/>
      <c r="J10" s="37"/>
      <c r="K10" s="37"/>
      <c r="L10" s="59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</row>
    <row r="11" s="2" customFormat="1" ht="12" customHeight="1">
      <c r="A11" s="37"/>
      <c r="B11" s="38"/>
      <c r="C11" s="37"/>
      <c r="D11" s="31" t="s">
        <v>17</v>
      </c>
      <c r="E11" s="37"/>
      <c r="F11" s="26" t="s">
        <v>1</v>
      </c>
      <c r="G11" s="37"/>
      <c r="H11" s="37"/>
      <c r="I11" s="31" t="s">
        <v>18</v>
      </c>
      <c r="J11" s="26" t="s">
        <v>1</v>
      </c>
      <c r="K11" s="37"/>
      <c r="L11" s="59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</row>
    <row r="12" s="2" customFormat="1" ht="12" customHeight="1">
      <c r="A12" s="37"/>
      <c r="B12" s="38"/>
      <c r="C12" s="37"/>
      <c r="D12" s="31" t="s">
        <v>19</v>
      </c>
      <c r="E12" s="37"/>
      <c r="F12" s="26" t="s">
        <v>20</v>
      </c>
      <c r="G12" s="37"/>
      <c r="H12" s="37"/>
      <c r="I12" s="31" t="s">
        <v>21</v>
      </c>
      <c r="J12" s="73" t="str">
        <f>'Rekapitulácia stavby'!AN8</f>
        <v>10. 9. 2024</v>
      </c>
      <c r="K12" s="37"/>
      <c r="L12" s="59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</row>
    <row r="13" s="2" customFormat="1" ht="10.8" customHeight="1">
      <c r="A13" s="37"/>
      <c r="B13" s="38"/>
      <c r="C13" s="37"/>
      <c r="D13" s="37"/>
      <c r="E13" s="37"/>
      <c r="F13" s="37"/>
      <c r="G13" s="37"/>
      <c r="H13" s="37"/>
      <c r="I13" s="37"/>
      <c r="J13" s="37"/>
      <c r="K13" s="37"/>
      <c r="L13" s="59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</row>
    <row r="14" s="2" customFormat="1" ht="12" customHeight="1">
      <c r="A14" s="37"/>
      <c r="B14" s="38"/>
      <c r="C14" s="37"/>
      <c r="D14" s="31" t="s">
        <v>23</v>
      </c>
      <c r="E14" s="37"/>
      <c r="F14" s="37"/>
      <c r="G14" s="37"/>
      <c r="H14" s="37"/>
      <c r="I14" s="31" t="s">
        <v>24</v>
      </c>
      <c r="J14" s="26" t="s">
        <v>1</v>
      </c>
      <c r="K14" s="37"/>
      <c r="L14" s="59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="2" customFormat="1" ht="18" customHeight="1">
      <c r="A15" s="37"/>
      <c r="B15" s="38"/>
      <c r="C15" s="37"/>
      <c r="D15" s="37"/>
      <c r="E15" s="26" t="s">
        <v>25</v>
      </c>
      <c r="F15" s="37"/>
      <c r="G15" s="37"/>
      <c r="H15" s="37"/>
      <c r="I15" s="31" t="s">
        <v>26</v>
      </c>
      <c r="J15" s="26" t="s">
        <v>1</v>
      </c>
      <c r="K15" s="37"/>
      <c r="L15" s="59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="2" customFormat="1" ht="6.96" customHeight="1">
      <c r="A16" s="37"/>
      <c r="B16" s="38"/>
      <c r="C16" s="37"/>
      <c r="D16" s="37"/>
      <c r="E16" s="37"/>
      <c r="F16" s="37"/>
      <c r="G16" s="37"/>
      <c r="H16" s="37"/>
      <c r="I16" s="37"/>
      <c r="J16" s="37"/>
      <c r="K16" s="37"/>
      <c r="L16" s="59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="2" customFormat="1" ht="12" customHeight="1">
      <c r="A17" s="37"/>
      <c r="B17" s="38"/>
      <c r="C17" s="37"/>
      <c r="D17" s="31" t="s">
        <v>27</v>
      </c>
      <c r="E17" s="37"/>
      <c r="F17" s="37"/>
      <c r="G17" s="37"/>
      <c r="H17" s="37"/>
      <c r="I17" s="31" t="s">
        <v>24</v>
      </c>
      <c r="J17" s="32" t="str">
        <f>'Rekapitulácia stavby'!AN13</f>
        <v>Vyplň údaj</v>
      </c>
      <c r="K17" s="37"/>
      <c r="L17" s="59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="2" customFormat="1" ht="18" customHeight="1">
      <c r="A18" s="37"/>
      <c r="B18" s="38"/>
      <c r="C18" s="37"/>
      <c r="D18" s="37"/>
      <c r="E18" s="32" t="str">
        <f>'Rekapitulácia stavby'!E14</f>
        <v>Vyplň údaj</v>
      </c>
      <c r="F18" s="26"/>
      <c r="G18" s="26"/>
      <c r="H18" s="26"/>
      <c r="I18" s="31" t="s">
        <v>26</v>
      </c>
      <c r="J18" s="32" t="str">
        <f>'Rekapitulácia stavby'!AN14</f>
        <v>Vyplň údaj</v>
      </c>
      <c r="K18" s="37"/>
      <c r="L18" s="59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="2" customFormat="1" ht="6.96" customHeight="1">
      <c r="A19" s="37"/>
      <c r="B19" s="38"/>
      <c r="C19" s="37"/>
      <c r="D19" s="37"/>
      <c r="E19" s="37"/>
      <c r="F19" s="37"/>
      <c r="G19" s="37"/>
      <c r="H19" s="37"/>
      <c r="I19" s="37"/>
      <c r="J19" s="37"/>
      <c r="K19" s="37"/>
      <c r="L19" s="59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="2" customFormat="1" ht="12" customHeight="1">
      <c r="A20" s="37"/>
      <c r="B20" s="38"/>
      <c r="C20" s="37"/>
      <c r="D20" s="31" t="s">
        <v>29</v>
      </c>
      <c r="E20" s="37"/>
      <c r="F20" s="37"/>
      <c r="G20" s="37"/>
      <c r="H20" s="37"/>
      <c r="I20" s="31" t="s">
        <v>24</v>
      </c>
      <c r="J20" s="26" t="s">
        <v>1</v>
      </c>
      <c r="K20" s="37"/>
      <c r="L20" s="59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="2" customFormat="1" ht="18" customHeight="1">
      <c r="A21" s="37"/>
      <c r="B21" s="38"/>
      <c r="C21" s="37"/>
      <c r="D21" s="37"/>
      <c r="E21" s="26" t="s">
        <v>30</v>
      </c>
      <c r="F21" s="37"/>
      <c r="G21" s="37"/>
      <c r="H21" s="37"/>
      <c r="I21" s="31" t="s">
        <v>26</v>
      </c>
      <c r="J21" s="26" t="s">
        <v>1</v>
      </c>
      <c r="K21" s="37"/>
      <c r="L21" s="59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="2" customFormat="1" ht="6.96" customHeight="1">
      <c r="A22" s="37"/>
      <c r="B22" s="38"/>
      <c r="C22" s="37"/>
      <c r="D22" s="37"/>
      <c r="E22" s="37"/>
      <c r="F22" s="37"/>
      <c r="G22" s="37"/>
      <c r="H22" s="37"/>
      <c r="I22" s="37"/>
      <c r="J22" s="37"/>
      <c r="K22" s="37"/>
      <c r="L22" s="59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="2" customFormat="1" ht="12" customHeight="1">
      <c r="A23" s="37"/>
      <c r="B23" s="38"/>
      <c r="C23" s="37"/>
      <c r="D23" s="31" t="s">
        <v>32</v>
      </c>
      <c r="E23" s="37"/>
      <c r="F23" s="37"/>
      <c r="G23" s="37"/>
      <c r="H23" s="37"/>
      <c r="I23" s="31" t="s">
        <v>24</v>
      </c>
      <c r="J23" s="26" t="str">
        <f>IF('Rekapitulácia stavby'!AN19="","",'Rekapitulácia stavby'!AN19)</f>
        <v/>
      </c>
      <c r="K23" s="37"/>
      <c r="L23" s="59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="2" customFormat="1" ht="18" customHeight="1">
      <c r="A24" s="37"/>
      <c r="B24" s="38"/>
      <c r="C24" s="37"/>
      <c r="D24" s="37"/>
      <c r="E24" s="26" t="str">
        <f>IF('Rekapitulácia stavby'!E20="","",'Rekapitulácia stavby'!E20)</f>
        <v xml:space="preserve"> </v>
      </c>
      <c r="F24" s="37"/>
      <c r="G24" s="37"/>
      <c r="H24" s="37"/>
      <c r="I24" s="31" t="s">
        <v>26</v>
      </c>
      <c r="J24" s="26" t="str">
        <f>IF('Rekapitulácia stavby'!AN20="","",'Rekapitulácia stavby'!AN20)</f>
        <v/>
      </c>
      <c r="K24" s="37"/>
      <c r="L24" s="59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="2" customFormat="1" ht="6.96" customHeight="1">
      <c r="A25" s="37"/>
      <c r="B25" s="38"/>
      <c r="C25" s="37"/>
      <c r="D25" s="37"/>
      <c r="E25" s="37"/>
      <c r="F25" s="37"/>
      <c r="G25" s="37"/>
      <c r="H25" s="37"/>
      <c r="I25" s="37"/>
      <c r="J25" s="37"/>
      <c r="K25" s="37"/>
      <c r="L25" s="59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</row>
    <row r="26" s="2" customFormat="1" ht="12" customHeight="1">
      <c r="A26" s="37"/>
      <c r="B26" s="38"/>
      <c r="C26" s="37"/>
      <c r="D26" s="31" t="s">
        <v>34</v>
      </c>
      <c r="E26" s="37"/>
      <c r="F26" s="37"/>
      <c r="G26" s="37"/>
      <c r="H26" s="37"/>
      <c r="I26" s="37"/>
      <c r="J26" s="37"/>
      <c r="K26" s="37"/>
      <c r="L26" s="59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="8" customFormat="1" ht="16.5" customHeight="1">
      <c r="A27" s="136"/>
      <c r="B27" s="137"/>
      <c r="C27" s="136"/>
      <c r="D27" s="136"/>
      <c r="E27" s="35" t="s">
        <v>1</v>
      </c>
      <c r="F27" s="35"/>
      <c r="G27" s="35"/>
      <c r="H27" s="35"/>
      <c r="I27" s="136"/>
      <c r="J27" s="136"/>
      <c r="K27" s="136"/>
      <c r="L27" s="138"/>
      <c r="S27" s="136"/>
      <c r="T27" s="136"/>
      <c r="U27" s="136"/>
      <c r="V27" s="136"/>
      <c r="W27" s="136"/>
      <c r="X27" s="136"/>
      <c r="Y27" s="136"/>
      <c r="Z27" s="136"/>
      <c r="AA27" s="136"/>
      <c r="AB27" s="136"/>
      <c r="AC27" s="136"/>
      <c r="AD27" s="136"/>
      <c r="AE27" s="136"/>
    </row>
    <row r="28" s="2" customFormat="1" ht="6.96" customHeight="1">
      <c r="A28" s="37"/>
      <c r="B28" s="38"/>
      <c r="C28" s="37"/>
      <c r="D28" s="37"/>
      <c r="E28" s="37"/>
      <c r="F28" s="37"/>
      <c r="G28" s="37"/>
      <c r="H28" s="37"/>
      <c r="I28" s="37"/>
      <c r="J28" s="37"/>
      <c r="K28" s="37"/>
      <c r="L28" s="59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</row>
    <row r="29" s="2" customFormat="1" ht="6.96" customHeight="1">
      <c r="A29" s="37"/>
      <c r="B29" s="38"/>
      <c r="C29" s="37"/>
      <c r="D29" s="94"/>
      <c r="E29" s="94"/>
      <c r="F29" s="94"/>
      <c r="G29" s="94"/>
      <c r="H29" s="94"/>
      <c r="I29" s="94"/>
      <c r="J29" s="94"/>
      <c r="K29" s="94"/>
      <c r="L29" s="59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</row>
    <row r="30" s="2" customFormat="1" ht="14.4" customHeight="1">
      <c r="A30" s="37"/>
      <c r="B30" s="38"/>
      <c r="C30" s="37"/>
      <c r="D30" s="26" t="s">
        <v>228</v>
      </c>
      <c r="E30" s="37"/>
      <c r="F30" s="37"/>
      <c r="G30" s="37"/>
      <c r="H30" s="37"/>
      <c r="I30" s="37"/>
      <c r="J30" s="139">
        <f>J96</f>
        <v>0</v>
      </c>
      <c r="K30" s="37"/>
      <c r="L30" s="59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</row>
    <row r="31" s="2" customFormat="1" ht="14.4" customHeight="1">
      <c r="A31" s="37"/>
      <c r="B31" s="38"/>
      <c r="C31" s="37"/>
      <c r="D31" s="140" t="s">
        <v>229</v>
      </c>
      <c r="E31" s="37"/>
      <c r="F31" s="37"/>
      <c r="G31" s="37"/>
      <c r="H31" s="37"/>
      <c r="I31" s="37"/>
      <c r="J31" s="139">
        <f>J104</f>
        <v>0</v>
      </c>
      <c r="K31" s="37"/>
      <c r="L31" s="59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</row>
    <row r="32" s="2" customFormat="1" ht="25.44" customHeight="1">
      <c r="A32" s="37"/>
      <c r="B32" s="38"/>
      <c r="C32" s="37"/>
      <c r="D32" s="141" t="s">
        <v>35</v>
      </c>
      <c r="E32" s="37"/>
      <c r="F32" s="37"/>
      <c r="G32" s="37"/>
      <c r="H32" s="37"/>
      <c r="I32" s="37"/>
      <c r="J32" s="100">
        <f>ROUND(J30 + J31, 2)</f>
        <v>0</v>
      </c>
      <c r="K32" s="37"/>
      <c r="L32" s="59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</row>
    <row r="33" s="2" customFormat="1" ht="6.96" customHeight="1">
      <c r="A33" s="37"/>
      <c r="B33" s="38"/>
      <c r="C33" s="37"/>
      <c r="D33" s="94"/>
      <c r="E33" s="94"/>
      <c r="F33" s="94"/>
      <c r="G33" s="94"/>
      <c r="H33" s="94"/>
      <c r="I33" s="94"/>
      <c r="J33" s="94"/>
      <c r="K33" s="94"/>
      <c r="L33" s="59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</row>
    <row r="34" s="2" customFormat="1" ht="14.4" customHeight="1">
      <c r="A34" s="37"/>
      <c r="B34" s="38"/>
      <c r="C34" s="37"/>
      <c r="D34" s="37"/>
      <c r="E34" s="37"/>
      <c r="F34" s="42" t="s">
        <v>37</v>
      </c>
      <c r="G34" s="37"/>
      <c r="H34" s="37"/>
      <c r="I34" s="42" t="s">
        <v>36</v>
      </c>
      <c r="J34" s="42" t="s">
        <v>38</v>
      </c>
      <c r="K34" s="37"/>
      <c r="L34" s="59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</row>
    <row r="35" s="2" customFormat="1" ht="14.4" customHeight="1">
      <c r="A35" s="37"/>
      <c r="B35" s="38"/>
      <c r="C35" s="37"/>
      <c r="D35" s="135" t="s">
        <v>39</v>
      </c>
      <c r="E35" s="44" t="s">
        <v>40</v>
      </c>
      <c r="F35" s="142">
        <f>ROUND((SUM(BE104:BE111) + SUM(BE131:BE154)),  2)</f>
        <v>0</v>
      </c>
      <c r="G35" s="143"/>
      <c r="H35" s="143"/>
      <c r="I35" s="144">
        <v>0.20000000000000001</v>
      </c>
      <c r="J35" s="142">
        <f>ROUND(((SUM(BE104:BE111) + SUM(BE131:BE154))*I35),  2)</f>
        <v>0</v>
      </c>
      <c r="K35" s="37"/>
      <c r="L35" s="59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</row>
    <row r="36" s="2" customFormat="1" ht="14.4" customHeight="1">
      <c r="A36" s="37"/>
      <c r="B36" s="38"/>
      <c r="C36" s="37"/>
      <c r="D36" s="37"/>
      <c r="E36" s="44" t="s">
        <v>41</v>
      </c>
      <c r="F36" s="142">
        <f>ROUND((SUM(BF104:BF111) + SUM(BF131:BF154)),  2)</f>
        <v>0</v>
      </c>
      <c r="G36" s="143"/>
      <c r="H36" s="143"/>
      <c r="I36" s="144">
        <v>0.20000000000000001</v>
      </c>
      <c r="J36" s="142">
        <f>ROUND(((SUM(BF104:BF111) + SUM(BF131:BF154))*I36),  2)</f>
        <v>0</v>
      </c>
      <c r="K36" s="37"/>
      <c r="L36" s="59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</row>
    <row r="37" hidden="1" s="2" customFormat="1" ht="14.4" customHeight="1">
      <c r="A37" s="37"/>
      <c r="B37" s="38"/>
      <c r="C37" s="37"/>
      <c r="D37" s="37"/>
      <c r="E37" s="31" t="s">
        <v>42</v>
      </c>
      <c r="F37" s="145">
        <f>ROUND((SUM(BG104:BG111) + SUM(BG131:BG154)),  2)</f>
        <v>0</v>
      </c>
      <c r="G37" s="37"/>
      <c r="H37" s="37"/>
      <c r="I37" s="146">
        <v>0.20000000000000001</v>
      </c>
      <c r="J37" s="145">
        <f>0</f>
        <v>0</v>
      </c>
      <c r="K37" s="37"/>
      <c r="L37" s="59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</row>
    <row r="38" hidden="1" s="2" customFormat="1" ht="14.4" customHeight="1">
      <c r="A38" s="37"/>
      <c r="B38" s="38"/>
      <c r="C38" s="37"/>
      <c r="D38" s="37"/>
      <c r="E38" s="31" t="s">
        <v>43</v>
      </c>
      <c r="F38" s="145">
        <f>ROUND((SUM(BH104:BH111) + SUM(BH131:BH154)),  2)</f>
        <v>0</v>
      </c>
      <c r="G38" s="37"/>
      <c r="H38" s="37"/>
      <c r="I38" s="146">
        <v>0.20000000000000001</v>
      </c>
      <c r="J38" s="145">
        <f>0</f>
        <v>0</v>
      </c>
      <c r="K38" s="37"/>
      <c r="L38" s="59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</row>
    <row r="39" hidden="1" s="2" customFormat="1" ht="14.4" customHeight="1">
      <c r="A39" s="37"/>
      <c r="B39" s="38"/>
      <c r="C39" s="37"/>
      <c r="D39" s="37"/>
      <c r="E39" s="44" t="s">
        <v>44</v>
      </c>
      <c r="F39" s="142">
        <f>ROUND((SUM(BI104:BI111) + SUM(BI131:BI154)),  2)</f>
        <v>0</v>
      </c>
      <c r="G39" s="143"/>
      <c r="H39" s="143"/>
      <c r="I39" s="144">
        <v>0</v>
      </c>
      <c r="J39" s="142">
        <f>0</f>
        <v>0</v>
      </c>
      <c r="K39" s="37"/>
      <c r="L39" s="59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</row>
    <row r="40" s="2" customFormat="1" ht="6.96" customHeight="1">
      <c r="A40" s="37"/>
      <c r="B40" s="38"/>
      <c r="C40" s="37"/>
      <c r="D40" s="37"/>
      <c r="E40" s="37"/>
      <c r="F40" s="37"/>
      <c r="G40" s="37"/>
      <c r="H40" s="37"/>
      <c r="I40" s="37"/>
      <c r="J40" s="37"/>
      <c r="K40" s="37"/>
      <c r="L40" s="59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</row>
    <row r="41" s="2" customFormat="1" ht="25.44" customHeight="1">
      <c r="A41" s="37"/>
      <c r="B41" s="38"/>
      <c r="C41" s="147"/>
      <c r="D41" s="148" t="s">
        <v>45</v>
      </c>
      <c r="E41" s="85"/>
      <c r="F41" s="85"/>
      <c r="G41" s="149" t="s">
        <v>46</v>
      </c>
      <c r="H41" s="150" t="s">
        <v>47</v>
      </c>
      <c r="I41" s="85"/>
      <c r="J41" s="151">
        <f>SUM(J32:J39)</f>
        <v>0</v>
      </c>
      <c r="K41" s="152"/>
      <c r="L41" s="59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</row>
    <row r="42" s="2" customFormat="1" ht="14.4" customHeight="1">
      <c r="A42" s="37"/>
      <c r="B42" s="38"/>
      <c r="C42" s="37"/>
      <c r="D42" s="37"/>
      <c r="E42" s="37"/>
      <c r="F42" s="37"/>
      <c r="G42" s="37"/>
      <c r="H42" s="37"/>
      <c r="I42" s="37"/>
      <c r="J42" s="37"/>
      <c r="K42" s="37"/>
      <c r="L42" s="59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</row>
    <row r="43" s="1" customFormat="1" ht="14.4" customHeight="1">
      <c r="B43" s="21"/>
      <c r="L43" s="21"/>
    </row>
    <row r="44" s="1" customFormat="1" ht="14.4" customHeight="1">
      <c r="B44" s="21"/>
      <c r="L44" s="21"/>
    </row>
    <row r="45" s="1" customFormat="1" ht="14.4" customHeight="1">
      <c r="B45" s="21"/>
      <c r="L45" s="21"/>
    </row>
    <row r="46" s="1" customFormat="1" ht="14.4" customHeight="1">
      <c r="B46" s="21"/>
      <c r="L46" s="21"/>
    </row>
    <row r="47" s="1" customFormat="1" ht="14.4" customHeight="1">
      <c r="B47" s="21"/>
      <c r="L47" s="21"/>
    </row>
    <row r="48" s="1" customFormat="1" ht="14.4" customHeight="1">
      <c r="B48" s="21"/>
      <c r="L48" s="21"/>
    </row>
    <row r="49" s="1" customFormat="1" ht="14.4" customHeight="1">
      <c r="B49" s="21"/>
      <c r="L49" s="21"/>
    </row>
    <row r="50" s="2" customFormat="1" ht="14.4" customHeight="1">
      <c r="B50" s="59"/>
      <c r="D50" s="60" t="s">
        <v>48</v>
      </c>
      <c r="E50" s="61"/>
      <c r="F50" s="61"/>
      <c r="G50" s="60" t="s">
        <v>49</v>
      </c>
      <c r="H50" s="61"/>
      <c r="I50" s="61"/>
      <c r="J50" s="61"/>
      <c r="K50" s="61"/>
      <c r="L50" s="59"/>
    </row>
    <row r="51">
      <c r="B51" s="21"/>
      <c r="L51" s="21"/>
    </row>
    <row r="52">
      <c r="B52" s="21"/>
      <c r="L52" s="21"/>
    </row>
    <row r="53">
      <c r="B53" s="21"/>
      <c r="L53" s="21"/>
    </row>
    <row r="54">
      <c r="B54" s="21"/>
      <c r="L54" s="21"/>
    </row>
    <row r="55">
      <c r="B55" s="21"/>
      <c r="L55" s="21"/>
    </row>
    <row r="56">
      <c r="B56" s="21"/>
      <c r="L56" s="21"/>
    </row>
    <row r="57">
      <c r="B57" s="21"/>
      <c r="L57" s="21"/>
    </row>
    <row r="58">
      <c r="B58" s="21"/>
      <c r="L58" s="21"/>
    </row>
    <row r="59">
      <c r="B59" s="21"/>
      <c r="L59" s="21"/>
    </row>
    <row r="60">
      <c r="B60" s="21"/>
      <c r="L60" s="21"/>
    </row>
    <row r="61" s="2" customFormat="1">
      <c r="A61" s="37"/>
      <c r="B61" s="38"/>
      <c r="C61" s="37"/>
      <c r="D61" s="62" t="s">
        <v>50</v>
      </c>
      <c r="E61" s="40"/>
      <c r="F61" s="153" t="s">
        <v>51</v>
      </c>
      <c r="G61" s="62" t="s">
        <v>50</v>
      </c>
      <c r="H61" s="40"/>
      <c r="I61" s="40"/>
      <c r="J61" s="154" t="s">
        <v>51</v>
      </c>
      <c r="K61" s="40"/>
      <c r="L61" s="59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</row>
    <row r="62">
      <c r="B62" s="21"/>
      <c r="L62" s="21"/>
    </row>
    <row r="63">
      <c r="B63" s="21"/>
      <c r="L63" s="21"/>
    </row>
    <row r="64">
      <c r="B64" s="21"/>
      <c r="L64" s="21"/>
    </row>
    <row r="65" s="2" customFormat="1">
      <c r="A65" s="37"/>
      <c r="B65" s="38"/>
      <c r="C65" s="37"/>
      <c r="D65" s="60" t="s">
        <v>52</v>
      </c>
      <c r="E65" s="63"/>
      <c r="F65" s="63"/>
      <c r="G65" s="60" t="s">
        <v>53</v>
      </c>
      <c r="H65" s="63"/>
      <c r="I65" s="63"/>
      <c r="J65" s="63"/>
      <c r="K65" s="63"/>
      <c r="L65" s="59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</row>
    <row r="66">
      <c r="B66" s="21"/>
      <c r="L66" s="21"/>
    </row>
    <row r="67">
      <c r="B67" s="21"/>
      <c r="L67" s="21"/>
    </row>
    <row r="68">
      <c r="B68" s="21"/>
      <c r="L68" s="21"/>
    </row>
    <row r="69">
      <c r="B69" s="21"/>
      <c r="L69" s="21"/>
    </row>
    <row r="70">
      <c r="B70" s="21"/>
      <c r="L70" s="21"/>
    </row>
    <row r="71">
      <c r="B71" s="21"/>
      <c r="L71" s="21"/>
    </row>
    <row r="72">
      <c r="B72" s="21"/>
      <c r="L72" s="21"/>
    </row>
    <row r="73">
      <c r="B73" s="21"/>
      <c r="L73" s="21"/>
    </row>
    <row r="74">
      <c r="B74" s="21"/>
      <c r="L74" s="21"/>
    </row>
    <row r="75">
      <c r="B75" s="21"/>
      <c r="L75" s="21"/>
    </row>
    <row r="76" s="2" customFormat="1">
      <c r="A76" s="37"/>
      <c r="B76" s="38"/>
      <c r="C76" s="37"/>
      <c r="D76" s="62" t="s">
        <v>50</v>
      </c>
      <c r="E76" s="40"/>
      <c r="F76" s="153" t="s">
        <v>51</v>
      </c>
      <c r="G76" s="62" t="s">
        <v>50</v>
      </c>
      <c r="H76" s="40"/>
      <c r="I76" s="40"/>
      <c r="J76" s="154" t="s">
        <v>51</v>
      </c>
      <c r="K76" s="40"/>
      <c r="L76" s="59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</row>
    <row r="77" s="2" customFormat="1" ht="14.4" customHeight="1">
      <c r="A77" s="37"/>
      <c r="B77" s="64"/>
      <c r="C77" s="65"/>
      <c r="D77" s="65"/>
      <c r="E77" s="65"/>
      <c r="F77" s="65"/>
      <c r="G77" s="65"/>
      <c r="H77" s="65"/>
      <c r="I77" s="65"/>
      <c r="J77" s="65"/>
      <c r="K77" s="65"/>
      <c r="L77" s="59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</row>
    <row r="81" s="2" customFormat="1" ht="6.96" customHeight="1">
      <c r="A81" s="37"/>
      <c r="B81" s="66"/>
      <c r="C81" s="67"/>
      <c r="D81" s="67"/>
      <c r="E81" s="67"/>
      <c r="F81" s="67"/>
      <c r="G81" s="67"/>
      <c r="H81" s="67"/>
      <c r="I81" s="67"/>
      <c r="J81" s="67"/>
      <c r="K81" s="67"/>
      <c r="L81" s="59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</row>
    <row r="82" s="2" customFormat="1" ht="24.96" customHeight="1">
      <c r="A82" s="37"/>
      <c r="B82" s="38"/>
      <c r="C82" s="22" t="s">
        <v>230</v>
      </c>
      <c r="D82" s="37"/>
      <c r="E82" s="37"/>
      <c r="F82" s="37"/>
      <c r="G82" s="37"/>
      <c r="H82" s="37"/>
      <c r="I82" s="37"/>
      <c r="J82" s="37"/>
      <c r="K82" s="37"/>
      <c r="L82" s="59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</row>
    <row r="83" s="2" customFormat="1" ht="6.96" customHeight="1">
      <c r="A83" s="37"/>
      <c r="B83" s="38"/>
      <c r="C83" s="37"/>
      <c r="D83" s="37"/>
      <c r="E83" s="37"/>
      <c r="F83" s="37"/>
      <c r="G83" s="37"/>
      <c r="H83" s="37"/>
      <c r="I83" s="37"/>
      <c r="J83" s="37"/>
      <c r="K83" s="37"/>
      <c r="L83" s="59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</row>
    <row r="84" s="2" customFormat="1" ht="12" customHeight="1">
      <c r="A84" s="37"/>
      <c r="B84" s="38"/>
      <c r="C84" s="31" t="s">
        <v>15</v>
      </c>
      <c r="D84" s="37"/>
      <c r="E84" s="37"/>
      <c r="F84" s="37"/>
      <c r="G84" s="37"/>
      <c r="H84" s="37"/>
      <c r="I84" s="37"/>
      <c r="J84" s="37"/>
      <c r="K84" s="37"/>
      <c r="L84" s="59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</row>
    <row r="85" s="2" customFormat="1" ht="26.25" customHeight="1">
      <c r="A85" s="37"/>
      <c r="B85" s="38"/>
      <c r="C85" s="37"/>
      <c r="D85" s="37"/>
      <c r="E85" s="134" t="str">
        <f>E7</f>
        <v>Komplexná rekonštrukcia a realizácia nadstavby budovy študenského domova4,Tr. SNP53,Banská Bystrica</v>
      </c>
      <c r="F85" s="31"/>
      <c r="G85" s="31"/>
      <c r="H85" s="31"/>
      <c r="I85" s="37"/>
      <c r="J85" s="37"/>
      <c r="K85" s="37"/>
      <c r="L85" s="59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</row>
    <row r="86" s="2" customFormat="1" ht="12" customHeight="1">
      <c r="A86" s="37"/>
      <c r="B86" s="38"/>
      <c r="C86" s="31" t="s">
        <v>222</v>
      </c>
      <c r="D86" s="37"/>
      <c r="E86" s="37"/>
      <c r="F86" s="37"/>
      <c r="G86" s="37"/>
      <c r="H86" s="37"/>
      <c r="I86" s="37"/>
      <c r="J86" s="37"/>
      <c r="K86" s="37"/>
      <c r="L86" s="59"/>
      <c r="S86" s="37"/>
      <c r="T86" s="37"/>
      <c r="U86" s="37"/>
      <c r="V86" s="37"/>
      <c r="W86" s="37"/>
      <c r="X86" s="37"/>
      <c r="Y86" s="37"/>
      <c r="Z86" s="37"/>
      <c r="AA86" s="37"/>
      <c r="AB86" s="37"/>
      <c r="AC86" s="37"/>
      <c r="AD86" s="37"/>
      <c r="AE86" s="37"/>
    </row>
    <row r="87" s="2" customFormat="1" ht="16.5" customHeight="1">
      <c r="A87" s="37"/>
      <c r="B87" s="38"/>
      <c r="C87" s="37"/>
      <c r="D87" s="37"/>
      <c r="E87" s="71" t="str">
        <f>E9</f>
        <v>PS 03 - Výdaj jedál</v>
      </c>
      <c r="F87" s="37"/>
      <c r="G87" s="37"/>
      <c r="H87" s="37"/>
      <c r="I87" s="37"/>
      <c r="J87" s="37"/>
      <c r="K87" s="37"/>
      <c r="L87" s="59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</row>
    <row r="88" s="2" customFormat="1" ht="6.96" customHeight="1">
      <c r="A88" s="37"/>
      <c r="B88" s="38"/>
      <c r="C88" s="37"/>
      <c r="D88" s="37"/>
      <c r="E88" s="37"/>
      <c r="F88" s="37"/>
      <c r="G88" s="37"/>
      <c r="H88" s="37"/>
      <c r="I88" s="37"/>
      <c r="J88" s="37"/>
      <c r="K88" s="37"/>
      <c r="L88" s="59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</row>
    <row r="89" s="2" customFormat="1" ht="12" customHeight="1">
      <c r="A89" s="37"/>
      <c r="B89" s="38"/>
      <c r="C89" s="31" t="s">
        <v>19</v>
      </c>
      <c r="D89" s="37"/>
      <c r="E89" s="37"/>
      <c r="F89" s="26" t="str">
        <f>F12</f>
        <v>Tr. SNP53,Banská Bystrica,parc.č.1042/1</v>
      </c>
      <c r="G89" s="37"/>
      <c r="H89" s="37"/>
      <c r="I89" s="31" t="s">
        <v>21</v>
      </c>
      <c r="J89" s="73" t="str">
        <f>IF(J12="","",J12)</f>
        <v>10. 9. 2024</v>
      </c>
      <c r="K89" s="37"/>
      <c r="L89" s="59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</row>
    <row r="90" s="2" customFormat="1" ht="6.96" customHeight="1">
      <c r="A90" s="37"/>
      <c r="B90" s="38"/>
      <c r="C90" s="37"/>
      <c r="D90" s="37"/>
      <c r="E90" s="37"/>
      <c r="F90" s="37"/>
      <c r="G90" s="37"/>
      <c r="H90" s="37"/>
      <c r="I90" s="37"/>
      <c r="J90" s="37"/>
      <c r="K90" s="37"/>
      <c r="L90" s="59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</row>
    <row r="91" s="2" customFormat="1" ht="15.15" customHeight="1">
      <c r="A91" s="37"/>
      <c r="B91" s="38"/>
      <c r="C91" s="31" t="s">
        <v>23</v>
      </c>
      <c r="D91" s="37"/>
      <c r="E91" s="37"/>
      <c r="F91" s="26" t="str">
        <f>E15</f>
        <v>Univerzita Mateja Bela v Banskej Bystrici</v>
      </c>
      <c r="G91" s="37"/>
      <c r="H91" s="37"/>
      <c r="I91" s="31" t="s">
        <v>29</v>
      </c>
      <c r="J91" s="35" t="str">
        <f>E21</f>
        <v>Insvet s.r.o.,Koeice</v>
      </c>
      <c r="K91" s="37"/>
      <c r="L91" s="59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</row>
    <row r="92" s="2" customFormat="1" ht="15.15" customHeight="1">
      <c r="A92" s="37"/>
      <c r="B92" s="38"/>
      <c r="C92" s="31" t="s">
        <v>27</v>
      </c>
      <c r="D92" s="37"/>
      <c r="E92" s="37"/>
      <c r="F92" s="26" t="str">
        <f>IF(E18="","",E18)</f>
        <v>Vyplň údaj</v>
      </c>
      <c r="G92" s="37"/>
      <c r="H92" s="37"/>
      <c r="I92" s="31" t="s">
        <v>32</v>
      </c>
      <c r="J92" s="35" t="str">
        <f>E24</f>
        <v xml:space="preserve"> </v>
      </c>
      <c r="K92" s="37"/>
      <c r="L92" s="59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</row>
    <row r="93" s="2" customFormat="1" ht="10.32" customHeight="1">
      <c r="A93" s="37"/>
      <c r="B93" s="38"/>
      <c r="C93" s="37"/>
      <c r="D93" s="37"/>
      <c r="E93" s="37"/>
      <c r="F93" s="37"/>
      <c r="G93" s="37"/>
      <c r="H93" s="37"/>
      <c r="I93" s="37"/>
      <c r="J93" s="37"/>
      <c r="K93" s="37"/>
      <c r="L93" s="59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</row>
    <row r="94" s="2" customFormat="1" ht="29.28" customHeight="1">
      <c r="A94" s="37"/>
      <c r="B94" s="38"/>
      <c r="C94" s="155" t="s">
        <v>231</v>
      </c>
      <c r="D94" s="147"/>
      <c r="E94" s="147"/>
      <c r="F94" s="147"/>
      <c r="G94" s="147"/>
      <c r="H94" s="147"/>
      <c r="I94" s="147"/>
      <c r="J94" s="156" t="s">
        <v>232</v>
      </c>
      <c r="K94" s="147"/>
      <c r="L94" s="59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</row>
    <row r="95" s="2" customFormat="1" ht="10.32" customHeight="1">
      <c r="A95" s="37"/>
      <c r="B95" s="38"/>
      <c r="C95" s="37"/>
      <c r="D95" s="37"/>
      <c r="E95" s="37"/>
      <c r="F95" s="37"/>
      <c r="G95" s="37"/>
      <c r="H95" s="37"/>
      <c r="I95" s="37"/>
      <c r="J95" s="37"/>
      <c r="K95" s="37"/>
      <c r="L95" s="59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</row>
    <row r="96" s="2" customFormat="1" ht="22.8" customHeight="1">
      <c r="A96" s="37"/>
      <c r="B96" s="38"/>
      <c r="C96" s="157" t="s">
        <v>233</v>
      </c>
      <c r="D96" s="37"/>
      <c r="E96" s="37"/>
      <c r="F96" s="37"/>
      <c r="G96" s="37"/>
      <c r="H96" s="37"/>
      <c r="I96" s="37"/>
      <c r="J96" s="100">
        <f>J131</f>
        <v>0</v>
      </c>
      <c r="K96" s="37"/>
      <c r="L96" s="59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  <c r="AU96" s="18" t="s">
        <v>234</v>
      </c>
    </row>
    <row r="97" s="9" customFormat="1" ht="24.96" customHeight="1">
      <c r="A97" s="9"/>
      <c r="B97" s="158"/>
      <c r="C97" s="9"/>
      <c r="D97" s="159" t="s">
        <v>242</v>
      </c>
      <c r="E97" s="160"/>
      <c r="F97" s="160"/>
      <c r="G97" s="160"/>
      <c r="H97" s="160"/>
      <c r="I97" s="160"/>
      <c r="J97" s="161">
        <f>J132</f>
        <v>0</v>
      </c>
      <c r="K97" s="9"/>
      <c r="L97" s="158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</row>
    <row r="98" s="10" customFormat="1" ht="19.92" customHeight="1">
      <c r="A98" s="10"/>
      <c r="B98" s="162"/>
      <c r="C98" s="10"/>
      <c r="D98" s="163" t="s">
        <v>6753</v>
      </c>
      <c r="E98" s="164"/>
      <c r="F98" s="164"/>
      <c r="G98" s="164"/>
      <c r="H98" s="164"/>
      <c r="I98" s="164"/>
      <c r="J98" s="165">
        <f>J133</f>
        <v>0</v>
      </c>
      <c r="K98" s="10"/>
      <c r="L98" s="162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</row>
    <row r="99" s="10" customFormat="1" ht="14.88" customHeight="1">
      <c r="A99" s="10"/>
      <c r="B99" s="162"/>
      <c r="C99" s="10"/>
      <c r="D99" s="163" t="s">
        <v>6754</v>
      </c>
      <c r="E99" s="164"/>
      <c r="F99" s="164"/>
      <c r="G99" s="164"/>
      <c r="H99" s="164"/>
      <c r="I99" s="164"/>
      <c r="J99" s="165">
        <f>J134</f>
        <v>0</v>
      </c>
      <c r="K99" s="10"/>
      <c r="L99" s="162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</row>
    <row r="100" s="10" customFormat="1" ht="14.88" customHeight="1">
      <c r="A100" s="10"/>
      <c r="B100" s="162"/>
      <c r="C100" s="10"/>
      <c r="D100" s="163" t="s">
        <v>6755</v>
      </c>
      <c r="E100" s="164"/>
      <c r="F100" s="164"/>
      <c r="G100" s="164"/>
      <c r="H100" s="164"/>
      <c r="I100" s="164"/>
      <c r="J100" s="165">
        <f>J139</f>
        <v>0</v>
      </c>
      <c r="K100" s="10"/>
      <c r="L100" s="162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s="10" customFormat="1" ht="14.88" customHeight="1">
      <c r="A101" s="10"/>
      <c r="B101" s="162"/>
      <c r="C101" s="10"/>
      <c r="D101" s="163" t="s">
        <v>6756</v>
      </c>
      <c r="E101" s="164"/>
      <c r="F101" s="164"/>
      <c r="G101" s="164"/>
      <c r="H101" s="164"/>
      <c r="I101" s="164"/>
      <c r="J101" s="165">
        <f>J149</f>
        <v>0</v>
      </c>
      <c r="K101" s="10"/>
      <c r="L101" s="162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</row>
    <row r="102" s="2" customFormat="1" ht="21.84" customHeight="1">
      <c r="A102" s="37"/>
      <c r="B102" s="38"/>
      <c r="C102" s="37"/>
      <c r="D102" s="37"/>
      <c r="E102" s="37"/>
      <c r="F102" s="37"/>
      <c r="G102" s="37"/>
      <c r="H102" s="37"/>
      <c r="I102" s="37"/>
      <c r="J102" s="37"/>
      <c r="K102" s="37"/>
      <c r="L102" s="59"/>
      <c r="S102" s="37"/>
      <c r="T102" s="37"/>
      <c r="U102" s="37"/>
      <c r="V102" s="37"/>
      <c r="W102" s="37"/>
      <c r="X102" s="37"/>
      <c r="Y102" s="37"/>
      <c r="Z102" s="37"/>
      <c r="AA102" s="37"/>
      <c r="AB102" s="37"/>
      <c r="AC102" s="37"/>
      <c r="AD102" s="37"/>
      <c r="AE102" s="37"/>
    </row>
    <row r="103" s="2" customFormat="1" ht="6.96" customHeight="1">
      <c r="A103" s="37"/>
      <c r="B103" s="38"/>
      <c r="C103" s="37"/>
      <c r="D103" s="37"/>
      <c r="E103" s="37"/>
      <c r="F103" s="37"/>
      <c r="G103" s="37"/>
      <c r="H103" s="37"/>
      <c r="I103" s="37"/>
      <c r="J103" s="37"/>
      <c r="K103" s="37"/>
      <c r="L103" s="59"/>
      <c r="S103" s="37"/>
      <c r="T103" s="37"/>
      <c r="U103" s="37"/>
      <c r="V103" s="37"/>
      <c r="W103" s="37"/>
      <c r="X103" s="37"/>
      <c r="Y103" s="37"/>
      <c r="Z103" s="37"/>
      <c r="AA103" s="37"/>
      <c r="AB103" s="37"/>
      <c r="AC103" s="37"/>
      <c r="AD103" s="37"/>
      <c r="AE103" s="37"/>
    </row>
    <row r="104" s="2" customFormat="1" ht="29.28" customHeight="1">
      <c r="A104" s="37"/>
      <c r="B104" s="38"/>
      <c r="C104" s="157" t="s">
        <v>259</v>
      </c>
      <c r="D104" s="37"/>
      <c r="E104" s="37"/>
      <c r="F104" s="37"/>
      <c r="G104" s="37"/>
      <c r="H104" s="37"/>
      <c r="I104" s="37"/>
      <c r="J104" s="166">
        <f>ROUND(J105 + J106 + J107 + J108 + J109 + J110,2)</f>
        <v>0</v>
      </c>
      <c r="K104" s="37"/>
      <c r="L104" s="59"/>
      <c r="N104" s="167" t="s">
        <v>39</v>
      </c>
      <c r="S104" s="37"/>
      <c r="T104" s="37"/>
      <c r="U104" s="37"/>
      <c r="V104" s="37"/>
      <c r="W104" s="37"/>
      <c r="X104" s="37"/>
      <c r="Y104" s="37"/>
      <c r="Z104" s="37"/>
      <c r="AA104" s="37"/>
      <c r="AB104" s="37"/>
      <c r="AC104" s="37"/>
      <c r="AD104" s="37"/>
      <c r="AE104" s="37"/>
    </row>
    <row r="105" s="2" customFormat="1" ht="18" customHeight="1">
      <c r="A105" s="37"/>
      <c r="B105" s="168"/>
      <c r="C105" s="169"/>
      <c r="D105" s="170" t="s">
        <v>260</v>
      </c>
      <c r="E105" s="171"/>
      <c r="F105" s="171"/>
      <c r="G105" s="169"/>
      <c r="H105" s="169"/>
      <c r="I105" s="169"/>
      <c r="J105" s="172">
        <v>0</v>
      </c>
      <c r="K105" s="169"/>
      <c r="L105" s="173"/>
      <c r="M105" s="174"/>
      <c r="N105" s="175" t="s">
        <v>41</v>
      </c>
      <c r="O105" s="174"/>
      <c r="P105" s="174"/>
      <c r="Q105" s="174"/>
      <c r="R105" s="174"/>
      <c r="S105" s="169"/>
      <c r="T105" s="169"/>
      <c r="U105" s="169"/>
      <c r="V105" s="169"/>
      <c r="W105" s="169"/>
      <c r="X105" s="169"/>
      <c r="Y105" s="169"/>
      <c r="Z105" s="169"/>
      <c r="AA105" s="169"/>
      <c r="AB105" s="169"/>
      <c r="AC105" s="169"/>
      <c r="AD105" s="169"/>
      <c r="AE105" s="169"/>
      <c r="AF105" s="174"/>
      <c r="AG105" s="174"/>
      <c r="AH105" s="174"/>
      <c r="AI105" s="174"/>
      <c r="AJ105" s="174"/>
      <c r="AK105" s="174"/>
      <c r="AL105" s="174"/>
      <c r="AM105" s="174"/>
      <c r="AN105" s="174"/>
      <c r="AO105" s="174"/>
      <c r="AP105" s="174"/>
      <c r="AQ105" s="174"/>
      <c r="AR105" s="174"/>
      <c r="AS105" s="174"/>
      <c r="AT105" s="174"/>
      <c r="AU105" s="174"/>
      <c r="AV105" s="174"/>
      <c r="AW105" s="174"/>
      <c r="AX105" s="174"/>
      <c r="AY105" s="176" t="s">
        <v>261</v>
      </c>
      <c r="AZ105" s="174"/>
      <c r="BA105" s="174"/>
      <c r="BB105" s="174"/>
      <c r="BC105" s="174"/>
      <c r="BD105" s="174"/>
      <c r="BE105" s="177">
        <f>IF(N105="základná",J105,0)</f>
        <v>0</v>
      </c>
      <c r="BF105" s="177">
        <f>IF(N105="znížená",J105,0)</f>
        <v>0</v>
      </c>
      <c r="BG105" s="177">
        <f>IF(N105="zákl. prenesená",J105,0)</f>
        <v>0</v>
      </c>
      <c r="BH105" s="177">
        <f>IF(N105="zníž. prenesená",J105,0)</f>
        <v>0</v>
      </c>
      <c r="BI105" s="177">
        <f>IF(N105="nulová",J105,0)</f>
        <v>0</v>
      </c>
      <c r="BJ105" s="176" t="s">
        <v>87</v>
      </c>
      <c r="BK105" s="174"/>
      <c r="BL105" s="174"/>
      <c r="BM105" s="174"/>
    </row>
    <row r="106" s="2" customFormat="1" ht="18" customHeight="1">
      <c r="A106" s="37"/>
      <c r="B106" s="168"/>
      <c r="C106" s="169"/>
      <c r="D106" s="170" t="s">
        <v>262</v>
      </c>
      <c r="E106" s="171"/>
      <c r="F106" s="171"/>
      <c r="G106" s="169"/>
      <c r="H106" s="169"/>
      <c r="I106" s="169"/>
      <c r="J106" s="172">
        <v>0</v>
      </c>
      <c r="K106" s="169"/>
      <c r="L106" s="173"/>
      <c r="M106" s="174"/>
      <c r="N106" s="175" t="s">
        <v>41</v>
      </c>
      <c r="O106" s="174"/>
      <c r="P106" s="174"/>
      <c r="Q106" s="174"/>
      <c r="R106" s="174"/>
      <c r="S106" s="169"/>
      <c r="T106" s="169"/>
      <c r="U106" s="169"/>
      <c r="V106" s="169"/>
      <c r="W106" s="169"/>
      <c r="X106" s="169"/>
      <c r="Y106" s="169"/>
      <c r="Z106" s="169"/>
      <c r="AA106" s="169"/>
      <c r="AB106" s="169"/>
      <c r="AC106" s="169"/>
      <c r="AD106" s="169"/>
      <c r="AE106" s="169"/>
      <c r="AF106" s="174"/>
      <c r="AG106" s="174"/>
      <c r="AH106" s="174"/>
      <c r="AI106" s="174"/>
      <c r="AJ106" s="174"/>
      <c r="AK106" s="174"/>
      <c r="AL106" s="174"/>
      <c r="AM106" s="174"/>
      <c r="AN106" s="174"/>
      <c r="AO106" s="174"/>
      <c r="AP106" s="174"/>
      <c r="AQ106" s="174"/>
      <c r="AR106" s="174"/>
      <c r="AS106" s="174"/>
      <c r="AT106" s="174"/>
      <c r="AU106" s="174"/>
      <c r="AV106" s="174"/>
      <c r="AW106" s="174"/>
      <c r="AX106" s="174"/>
      <c r="AY106" s="176" t="s">
        <v>261</v>
      </c>
      <c r="AZ106" s="174"/>
      <c r="BA106" s="174"/>
      <c r="BB106" s="174"/>
      <c r="BC106" s="174"/>
      <c r="BD106" s="174"/>
      <c r="BE106" s="177">
        <f>IF(N106="základná",J106,0)</f>
        <v>0</v>
      </c>
      <c r="BF106" s="177">
        <f>IF(N106="znížená",J106,0)</f>
        <v>0</v>
      </c>
      <c r="BG106" s="177">
        <f>IF(N106="zákl. prenesená",J106,0)</f>
        <v>0</v>
      </c>
      <c r="BH106" s="177">
        <f>IF(N106="zníž. prenesená",J106,0)</f>
        <v>0</v>
      </c>
      <c r="BI106" s="177">
        <f>IF(N106="nulová",J106,0)</f>
        <v>0</v>
      </c>
      <c r="BJ106" s="176" t="s">
        <v>87</v>
      </c>
      <c r="BK106" s="174"/>
      <c r="BL106" s="174"/>
      <c r="BM106" s="174"/>
    </row>
    <row r="107" s="2" customFormat="1" ht="18" customHeight="1">
      <c r="A107" s="37"/>
      <c r="B107" s="168"/>
      <c r="C107" s="169"/>
      <c r="D107" s="170" t="s">
        <v>263</v>
      </c>
      <c r="E107" s="171"/>
      <c r="F107" s="171"/>
      <c r="G107" s="169"/>
      <c r="H107" s="169"/>
      <c r="I107" s="169"/>
      <c r="J107" s="172">
        <v>0</v>
      </c>
      <c r="K107" s="169"/>
      <c r="L107" s="173"/>
      <c r="M107" s="174"/>
      <c r="N107" s="175" t="s">
        <v>41</v>
      </c>
      <c r="O107" s="174"/>
      <c r="P107" s="174"/>
      <c r="Q107" s="174"/>
      <c r="R107" s="174"/>
      <c r="S107" s="169"/>
      <c r="T107" s="169"/>
      <c r="U107" s="169"/>
      <c r="V107" s="169"/>
      <c r="W107" s="169"/>
      <c r="X107" s="169"/>
      <c r="Y107" s="169"/>
      <c r="Z107" s="169"/>
      <c r="AA107" s="169"/>
      <c r="AB107" s="169"/>
      <c r="AC107" s="169"/>
      <c r="AD107" s="169"/>
      <c r="AE107" s="169"/>
      <c r="AF107" s="174"/>
      <c r="AG107" s="174"/>
      <c r="AH107" s="174"/>
      <c r="AI107" s="174"/>
      <c r="AJ107" s="174"/>
      <c r="AK107" s="174"/>
      <c r="AL107" s="174"/>
      <c r="AM107" s="174"/>
      <c r="AN107" s="174"/>
      <c r="AO107" s="174"/>
      <c r="AP107" s="174"/>
      <c r="AQ107" s="174"/>
      <c r="AR107" s="174"/>
      <c r="AS107" s="174"/>
      <c r="AT107" s="174"/>
      <c r="AU107" s="174"/>
      <c r="AV107" s="174"/>
      <c r="AW107" s="174"/>
      <c r="AX107" s="174"/>
      <c r="AY107" s="176" t="s">
        <v>261</v>
      </c>
      <c r="AZ107" s="174"/>
      <c r="BA107" s="174"/>
      <c r="BB107" s="174"/>
      <c r="BC107" s="174"/>
      <c r="BD107" s="174"/>
      <c r="BE107" s="177">
        <f>IF(N107="základná",J107,0)</f>
        <v>0</v>
      </c>
      <c r="BF107" s="177">
        <f>IF(N107="znížená",J107,0)</f>
        <v>0</v>
      </c>
      <c r="BG107" s="177">
        <f>IF(N107="zákl. prenesená",J107,0)</f>
        <v>0</v>
      </c>
      <c r="BH107" s="177">
        <f>IF(N107="zníž. prenesená",J107,0)</f>
        <v>0</v>
      </c>
      <c r="BI107" s="177">
        <f>IF(N107="nulová",J107,0)</f>
        <v>0</v>
      </c>
      <c r="BJ107" s="176" t="s">
        <v>87</v>
      </c>
      <c r="BK107" s="174"/>
      <c r="BL107" s="174"/>
      <c r="BM107" s="174"/>
    </row>
    <row r="108" s="2" customFormat="1" ht="18" customHeight="1">
      <c r="A108" s="37"/>
      <c r="B108" s="168"/>
      <c r="C108" s="169"/>
      <c r="D108" s="170" t="s">
        <v>264</v>
      </c>
      <c r="E108" s="171"/>
      <c r="F108" s="171"/>
      <c r="G108" s="169"/>
      <c r="H108" s="169"/>
      <c r="I108" s="169"/>
      <c r="J108" s="172">
        <v>0</v>
      </c>
      <c r="K108" s="169"/>
      <c r="L108" s="173"/>
      <c r="M108" s="174"/>
      <c r="N108" s="175" t="s">
        <v>41</v>
      </c>
      <c r="O108" s="174"/>
      <c r="P108" s="174"/>
      <c r="Q108" s="174"/>
      <c r="R108" s="174"/>
      <c r="S108" s="169"/>
      <c r="T108" s="169"/>
      <c r="U108" s="169"/>
      <c r="V108" s="169"/>
      <c r="W108" s="169"/>
      <c r="X108" s="169"/>
      <c r="Y108" s="169"/>
      <c r="Z108" s="169"/>
      <c r="AA108" s="169"/>
      <c r="AB108" s="169"/>
      <c r="AC108" s="169"/>
      <c r="AD108" s="169"/>
      <c r="AE108" s="169"/>
      <c r="AF108" s="174"/>
      <c r="AG108" s="174"/>
      <c r="AH108" s="174"/>
      <c r="AI108" s="174"/>
      <c r="AJ108" s="174"/>
      <c r="AK108" s="174"/>
      <c r="AL108" s="174"/>
      <c r="AM108" s="174"/>
      <c r="AN108" s="174"/>
      <c r="AO108" s="174"/>
      <c r="AP108" s="174"/>
      <c r="AQ108" s="174"/>
      <c r="AR108" s="174"/>
      <c r="AS108" s="174"/>
      <c r="AT108" s="174"/>
      <c r="AU108" s="174"/>
      <c r="AV108" s="174"/>
      <c r="AW108" s="174"/>
      <c r="AX108" s="174"/>
      <c r="AY108" s="176" t="s">
        <v>261</v>
      </c>
      <c r="AZ108" s="174"/>
      <c r="BA108" s="174"/>
      <c r="BB108" s="174"/>
      <c r="BC108" s="174"/>
      <c r="BD108" s="174"/>
      <c r="BE108" s="177">
        <f>IF(N108="základná",J108,0)</f>
        <v>0</v>
      </c>
      <c r="BF108" s="177">
        <f>IF(N108="znížená",J108,0)</f>
        <v>0</v>
      </c>
      <c r="BG108" s="177">
        <f>IF(N108="zákl. prenesená",J108,0)</f>
        <v>0</v>
      </c>
      <c r="BH108" s="177">
        <f>IF(N108="zníž. prenesená",J108,0)</f>
        <v>0</v>
      </c>
      <c r="BI108" s="177">
        <f>IF(N108="nulová",J108,0)</f>
        <v>0</v>
      </c>
      <c r="BJ108" s="176" t="s">
        <v>87</v>
      </c>
      <c r="BK108" s="174"/>
      <c r="BL108" s="174"/>
      <c r="BM108" s="174"/>
    </row>
    <row r="109" s="2" customFormat="1" ht="18" customHeight="1">
      <c r="A109" s="37"/>
      <c r="B109" s="168"/>
      <c r="C109" s="169"/>
      <c r="D109" s="170" t="s">
        <v>265</v>
      </c>
      <c r="E109" s="171"/>
      <c r="F109" s="171"/>
      <c r="G109" s="169"/>
      <c r="H109" s="169"/>
      <c r="I109" s="169"/>
      <c r="J109" s="172">
        <v>0</v>
      </c>
      <c r="K109" s="169"/>
      <c r="L109" s="173"/>
      <c r="M109" s="174"/>
      <c r="N109" s="175" t="s">
        <v>41</v>
      </c>
      <c r="O109" s="174"/>
      <c r="P109" s="174"/>
      <c r="Q109" s="174"/>
      <c r="R109" s="174"/>
      <c r="S109" s="169"/>
      <c r="T109" s="169"/>
      <c r="U109" s="169"/>
      <c r="V109" s="169"/>
      <c r="W109" s="169"/>
      <c r="X109" s="169"/>
      <c r="Y109" s="169"/>
      <c r="Z109" s="169"/>
      <c r="AA109" s="169"/>
      <c r="AB109" s="169"/>
      <c r="AC109" s="169"/>
      <c r="AD109" s="169"/>
      <c r="AE109" s="169"/>
      <c r="AF109" s="174"/>
      <c r="AG109" s="174"/>
      <c r="AH109" s="174"/>
      <c r="AI109" s="174"/>
      <c r="AJ109" s="174"/>
      <c r="AK109" s="174"/>
      <c r="AL109" s="174"/>
      <c r="AM109" s="174"/>
      <c r="AN109" s="174"/>
      <c r="AO109" s="174"/>
      <c r="AP109" s="174"/>
      <c r="AQ109" s="174"/>
      <c r="AR109" s="174"/>
      <c r="AS109" s="174"/>
      <c r="AT109" s="174"/>
      <c r="AU109" s="174"/>
      <c r="AV109" s="174"/>
      <c r="AW109" s="174"/>
      <c r="AX109" s="174"/>
      <c r="AY109" s="176" t="s">
        <v>261</v>
      </c>
      <c r="AZ109" s="174"/>
      <c r="BA109" s="174"/>
      <c r="BB109" s="174"/>
      <c r="BC109" s="174"/>
      <c r="BD109" s="174"/>
      <c r="BE109" s="177">
        <f>IF(N109="základná",J109,0)</f>
        <v>0</v>
      </c>
      <c r="BF109" s="177">
        <f>IF(N109="znížená",J109,0)</f>
        <v>0</v>
      </c>
      <c r="BG109" s="177">
        <f>IF(N109="zákl. prenesená",J109,0)</f>
        <v>0</v>
      </c>
      <c r="BH109" s="177">
        <f>IF(N109="zníž. prenesená",J109,0)</f>
        <v>0</v>
      </c>
      <c r="BI109" s="177">
        <f>IF(N109="nulová",J109,0)</f>
        <v>0</v>
      </c>
      <c r="BJ109" s="176" t="s">
        <v>87</v>
      </c>
      <c r="BK109" s="174"/>
      <c r="BL109" s="174"/>
      <c r="BM109" s="174"/>
    </row>
    <row r="110" s="2" customFormat="1" ht="18" customHeight="1">
      <c r="A110" s="37"/>
      <c r="B110" s="168"/>
      <c r="C110" s="169"/>
      <c r="D110" s="171" t="s">
        <v>266</v>
      </c>
      <c r="E110" s="169"/>
      <c r="F110" s="169"/>
      <c r="G110" s="169"/>
      <c r="H110" s="169"/>
      <c r="I110" s="169"/>
      <c r="J110" s="172">
        <f>ROUND(J30*T110,2)</f>
        <v>0</v>
      </c>
      <c r="K110" s="169"/>
      <c r="L110" s="173"/>
      <c r="M110" s="174"/>
      <c r="N110" s="175" t="s">
        <v>41</v>
      </c>
      <c r="O110" s="174"/>
      <c r="P110" s="174"/>
      <c r="Q110" s="174"/>
      <c r="R110" s="174"/>
      <c r="S110" s="169"/>
      <c r="T110" s="169"/>
      <c r="U110" s="169"/>
      <c r="V110" s="169"/>
      <c r="W110" s="169"/>
      <c r="X110" s="169"/>
      <c r="Y110" s="169"/>
      <c r="Z110" s="169"/>
      <c r="AA110" s="169"/>
      <c r="AB110" s="169"/>
      <c r="AC110" s="169"/>
      <c r="AD110" s="169"/>
      <c r="AE110" s="169"/>
      <c r="AF110" s="174"/>
      <c r="AG110" s="174"/>
      <c r="AH110" s="174"/>
      <c r="AI110" s="174"/>
      <c r="AJ110" s="174"/>
      <c r="AK110" s="174"/>
      <c r="AL110" s="174"/>
      <c r="AM110" s="174"/>
      <c r="AN110" s="174"/>
      <c r="AO110" s="174"/>
      <c r="AP110" s="174"/>
      <c r="AQ110" s="174"/>
      <c r="AR110" s="174"/>
      <c r="AS110" s="174"/>
      <c r="AT110" s="174"/>
      <c r="AU110" s="174"/>
      <c r="AV110" s="174"/>
      <c r="AW110" s="174"/>
      <c r="AX110" s="174"/>
      <c r="AY110" s="176" t="s">
        <v>267</v>
      </c>
      <c r="AZ110" s="174"/>
      <c r="BA110" s="174"/>
      <c r="BB110" s="174"/>
      <c r="BC110" s="174"/>
      <c r="BD110" s="174"/>
      <c r="BE110" s="177">
        <f>IF(N110="základná",J110,0)</f>
        <v>0</v>
      </c>
      <c r="BF110" s="177">
        <f>IF(N110="znížená",J110,0)</f>
        <v>0</v>
      </c>
      <c r="BG110" s="177">
        <f>IF(N110="zákl. prenesená",J110,0)</f>
        <v>0</v>
      </c>
      <c r="BH110" s="177">
        <f>IF(N110="zníž. prenesená",J110,0)</f>
        <v>0</v>
      </c>
      <c r="BI110" s="177">
        <f>IF(N110="nulová",J110,0)</f>
        <v>0</v>
      </c>
      <c r="BJ110" s="176" t="s">
        <v>87</v>
      </c>
      <c r="BK110" s="174"/>
      <c r="BL110" s="174"/>
      <c r="BM110" s="174"/>
    </row>
    <row r="111" s="2" customFormat="1">
      <c r="A111" s="37"/>
      <c r="B111" s="38"/>
      <c r="C111" s="37"/>
      <c r="D111" s="37"/>
      <c r="E111" s="37"/>
      <c r="F111" s="37"/>
      <c r="G111" s="37"/>
      <c r="H111" s="37"/>
      <c r="I111" s="37"/>
      <c r="J111" s="37"/>
      <c r="K111" s="37"/>
      <c r="L111" s="59"/>
      <c r="S111" s="37"/>
      <c r="T111" s="37"/>
      <c r="U111" s="37"/>
      <c r="V111" s="37"/>
      <c r="W111" s="37"/>
      <c r="X111" s="37"/>
      <c r="Y111" s="37"/>
      <c r="Z111" s="37"/>
      <c r="AA111" s="37"/>
      <c r="AB111" s="37"/>
      <c r="AC111" s="37"/>
      <c r="AD111" s="37"/>
      <c r="AE111" s="37"/>
    </row>
    <row r="112" s="2" customFormat="1" ht="29.28" customHeight="1">
      <c r="A112" s="37"/>
      <c r="B112" s="38"/>
      <c r="C112" s="178" t="s">
        <v>268</v>
      </c>
      <c r="D112" s="147"/>
      <c r="E112" s="147"/>
      <c r="F112" s="147"/>
      <c r="G112" s="147"/>
      <c r="H112" s="147"/>
      <c r="I112" s="147"/>
      <c r="J112" s="179">
        <f>ROUND(J96+J104,2)</f>
        <v>0</v>
      </c>
      <c r="K112" s="147"/>
      <c r="L112" s="59"/>
      <c r="S112" s="37"/>
      <c r="T112" s="37"/>
      <c r="U112" s="37"/>
      <c r="V112" s="37"/>
      <c r="W112" s="37"/>
      <c r="X112" s="37"/>
      <c r="Y112" s="37"/>
      <c r="Z112" s="37"/>
      <c r="AA112" s="37"/>
      <c r="AB112" s="37"/>
      <c r="AC112" s="37"/>
      <c r="AD112" s="37"/>
      <c r="AE112" s="37"/>
    </row>
    <row r="113" s="2" customFormat="1" ht="6.96" customHeight="1">
      <c r="A113" s="37"/>
      <c r="B113" s="64"/>
      <c r="C113" s="65"/>
      <c r="D113" s="65"/>
      <c r="E113" s="65"/>
      <c r="F113" s="65"/>
      <c r="G113" s="65"/>
      <c r="H113" s="65"/>
      <c r="I113" s="65"/>
      <c r="J113" s="65"/>
      <c r="K113" s="65"/>
      <c r="L113" s="59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37"/>
    </row>
    <row r="117" s="2" customFormat="1" ht="6.96" customHeight="1">
      <c r="A117" s="37"/>
      <c r="B117" s="66"/>
      <c r="C117" s="67"/>
      <c r="D117" s="67"/>
      <c r="E117" s="67"/>
      <c r="F117" s="67"/>
      <c r="G117" s="67"/>
      <c r="H117" s="67"/>
      <c r="I117" s="67"/>
      <c r="J117" s="67"/>
      <c r="K117" s="67"/>
      <c r="L117" s="59"/>
      <c r="S117" s="37"/>
      <c r="T117" s="37"/>
      <c r="U117" s="37"/>
      <c r="V117" s="37"/>
      <c r="W117" s="37"/>
      <c r="X117" s="37"/>
      <c r="Y117" s="37"/>
      <c r="Z117" s="37"/>
      <c r="AA117" s="37"/>
      <c r="AB117" s="37"/>
      <c r="AC117" s="37"/>
      <c r="AD117" s="37"/>
      <c r="AE117" s="37"/>
    </row>
    <row r="118" s="2" customFormat="1" ht="24.96" customHeight="1">
      <c r="A118" s="37"/>
      <c r="B118" s="38"/>
      <c r="C118" s="22" t="s">
        <v>269</v>
      </c>
      <c r="D118" s="37"/>
      <c r="E118" s="37"/>
      <c r="F118" s="37"/>
      <c r="G118" s="37"/>
      <c r="H118" s="37"/>
      <c r="I118" s="37"/>
      <c r="J118" s="37"/>
      <c r="K118" s="37"/>
      <c r="L118" s="59"/>
      <c r="S118" s="37"/>
      <c r="T118" s="37"/>
      <c r="U118" s="37"/>
      <c r="V118" s="37"/>
      <c r="W118" s="37"/>
      <c r="X118" s="37"/>
      <c r="Y118" s="37"/>
      <c r="Z118" s="37"/>
      <c r="AA118" s="37"/>
      <c r="AB118" s="37"/>
      <c r="AC118" s="37"/>
      <c r="AD118" s="37"/>
      <c r="AE118" s="37"/>
    </row>
    <row r="119" s="2" customFormat="1" ht="6.96" customHeight="1">
      <c r="A119" s="37"/>
      <c r="B119" s="38"/>
      <c r="C119" s="37"/>
      <c r="D119" s="37"/>
      <c r="E119" s="37"/>
      <c r="F119" s="37"/>
      <c r="G119" s="37"/>
      <c r="H119" s="37"/>
      <c r="I119" s="37"/>
      <c r="J119" s="37"/>
      <c r="K119" s="37"/>
      <c r="L119" s="59"/>
      <c r="S119" s="37"/>
      <c r="T119" s="37"/>
      <c r="U119" s="37"/>
      <c r="V119" s="37"/>
      <c r="W119" s="37"/>
      <c r="X119" s="37"/>
      <c r="Y119" s="37"/>
      <c r="Z119" s="37"/>
      <c r="AA119" s="37"/>
      <c r="AB119" s="37"/>
      <c r="AC119" s="37"/>
      <c r="AD119" s="37"/>
      <c r="AE119" s="37"/>
    </row>
    <row r="120" s="2" customFormat="1" ht="12" customHeight="1">
      <c r="A120" s="37"/>
      <c r="B120" s="38"/>
      <c r="C120" s="31" t="s">
        <v>15</v>
      </c>
      <c r="D120" s="37"/>
      <c r="E120" s="37"/>
      <c r="F120" s="37"/>
      <c r="G120" s="37"/>
      <c r="H120" s="37"/>
      <c r="I120" s="37"/>
      <c r="J120" s="37"/>
      <c r="K120" s="37"/>
      <c r="L120" s="59"/>
      <c r="S120" s="37"/>
      <c r="T120" s="37"/>
      <c r="U120" s="37"/>
      <c r="V120" s="37"/>
      <c r="W120" s="37"/>
      <c r="X120" s="37"/>
      <c r="Y120" s="37"/>
      <c r="Z120" s="37"/>
      <c r="AA120" s="37"/>
      <c r="AB120" s="37"/>
      <c r="AC120" s="37"/>
      <c r="AD120" s="37"/>
      <c r="AE120" s="37"/>
    </row>
    <row r="121" s="2" customFormat="1" ht="26.25" customHeight="1">
      <c r="A121" s="37"/>
      <c r="B121" s="38"/>
      <c r="C121" s="37"/>
      <c r="D121" s="37"/>
      <c r="E121" s="134" t="str">
        <f>E7</f>
        <v>Komplexná rekonštrukcia a realizácia nadstavby budovy študenského domova4,Tr. SNP53,Banská Bystrica</v>
      </c>
      <c r="F121" s="31"/>
      <c r="G121" s="31"/>
      <c r="H121" s="31"/>
      <c r="I121" s="37"/>
      <c r="J121" s="37"/>
      <c r="K121" s="37"/>
      <c r="L121" s="59"/>
      <c r="S121" s="37"/>
      <c r="T121" s="37"/>
      <c r="U121" s="37"/>
      <c r="V121" s="37"/>
      <c r="W121" s="37"/>
      <c r="X121" s="37"/>
      <c r="Y121" s="37"/>
      <c r="Z121" s="37"/>
      <c r="AA121" s="37"/>
      <c r="AB121" s="37"/>
      <c r="AC121" s="37"/>
      <c r="AD121" s="37"/>
      <c r="AE121" s="37"/>
    </row>
    <row r="122" s="2" customFormat="1" ht="12" customHeight="1">
      <c r="A122" s="37"/>
      <c r="B122" s="38"/>
      <c r="C122" s="31" t="s">
        <v>222</v>
      </c>
      <c r="D122" s="37"/>
      <c r="E122" s="37"/>
      <c r="F122" s="37"/>
      <c r="G122" s="37"/>
      <c r="H122" s="37"/>
      <c r="I122" s="37"/>
      <c r="J122" s="37"/>
      <c r="K122" s="37"/>
      <c r="L122" s="59"/>
      <c r="S122" s="37"/>
      <c r="T122" s="37"/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  <c r="AE122" s="37"/>
    </row>
    <row r="123" s="2" customFormat="1" ht="16.5" customHeight="1">
      <c r="A123" s="37"/>
      <c r="B123" s="38"/>
      <c r="C123" s="37"/>
      <c r="D123" s="37"/>
      <c r="E123" s="71" t="str">
        <f>E9</f>
        <v>PS 03 - Výdaj jedál</v>
      </c>
      <c r="F123" s="37"/>
      <c r="G123" s="37"/>
      <c r="H123" s="37"/>
      <c r="I123" s="37"/>
      <c r="J123" s="37"/>
      <c r="K123" s="37"/>
      <c r="L123" s="59"/>
      <c r="S123" s="37"/>
      <c r="T123" s="37"/>
      <c r="U123" s="37"/>
      <c r="V123" s="37"/>
      <c r="W123" s="37"/>
      <c r="X123" s="37"/>
      <c r="Y123" s="37"/>
      <c r="Z123" s="37"/>
      <c r="AA123" s="37"/>
      <c r="AB123" s="37"/>
      <c r="AC123" s="37"/>
      <c r="AD123" s="37"/>
      <c r="AE123" s="37"/>
    </row>
    <row r="124" s="2" customFormat="1" ht="6.96" customHeight="1">
      <c r="A124" s="37"/>
      <c r="B124" s="38"/>
      <c r="C124" s="37"/>
      <c r="D124" s="37"/>
      <c r="E124" s="37"/>
      <c r="F124" s="37"/>
      <c r="G124" s="37"/>
      <c r="H124" s="37"/>
      <c r="I124" s="37"/>
      <c r="J124" s="37"/>
      <c r="K124" s="37"/>
      <c r="L124" s="59"/>
      <c r="S124" s="37"/>
      <c r="T124" s="37"/>
      <c r="U124" s="37"/>
      <c r="V124" s="37"/>
      <c r="W124" s="37"/>
      <c r="X124" s="37"/>
      <c r="Y124" s="37"/>
      <c r="Z124" s="37"/>
      <c r="AA124" s="37"/>
      <c r="AB124" s="37"/>
      <c r="AC124" s="37"/>
      <c r="AD124" s="37"/>
      <c r="AE124" s="37"/>
    </row>
    <row r="125" s="2" customFormat="1" ht="12" customHeight="1">
      <c r="A125" s="37"/>
      <c r="B125" s="38"/>
      <c r="C125" s="31" t="s">
        <v>19</v>
      </c>
      <c r="D125" s="37"/>
      <c r="E125" s="37"/>
      <c r="F125" s="26" t="str">
        <f>F12</f>
        <v>Tr. SNP53,Banská Bystrica,parc.č.1042/1</v>
      </c>
      <c r="G125" s="37"/>
      <c r="H125" s="37"/>
      <c r="I125" s="31" t="s">
        <v>21</v>
      </c>
      <c r="J125" s="73" t="str">
        <f>IF(J12="","",J12)</f>
        <v>10. 9. 2024</v>
      </c>
      <c r="K125" s="37"/>
      <c r="L125" s="59"/>
      <c r="S125" s="37"/>
      <c r="T125" s="37"/>
      <c r="U125" s="37"/>
      <c r="V125" s="37"/>
      <c r="W125" s="37"/>
      <c r="X125" s="37"/>
      <c r="Y125" s="37"/>
      <c r="Z125" s="37"/>
      <c r="AA125" s="37"/>
      <c r="AB125" s="37"/>
      <c r="AC125" s="37"/>
      <c r="AD125" s="37"/>
      <c r="AE125" s="37"/>
    </row>
    <row r="126" s="2" customFormat="1" ht="6.96" customHeight="1">
      <c r="A126" s="37"/>
      <c r="B126" s="38"/>
      <c r="C126" s="37"/>
      <c r="D126" s="37"/>
      <c r="E126" s="37"/>
      <c r="F126" s="37"/>
      <c r="G126" s="37"/>
      <c r="H126" s="37"/>
      <c r="I126" s="37"/>
      <c r="J126" s="37"/>
      <c r="K126" s="37"/>
      <c r="L126" s="59"/>
      <c r="S126" s="37"/>
      <c r="T126" s="37"/>
      <c r="U126" s="37"/>
      <c r="V126" s="37"/>
      <c r="W126" s="37"/>
      <c r="X126" s="37"/>
      <c r="Y126" s="37"/>
      <c r="Z126" s="37"/>
      <c r="AA126" s="37"/>
      <c r="AB126" s="37"/>
      <c r="AC126" s="37"/>
      <c r="AD126" s="37"/>
      <c r="AE126" s="37"/>
    </row>
    <row r="127" s="2" customFormat="1" ht="15.15" customHeight="1">
      <c r="A127" s="37"/>
      <c r="B127" s="38"/>
      <c r="C127" s="31" t="s">
        <v>23</v>
      </c>
      <c r="D127" s="37"/>
      <c r="E127" s="37"/>
      <c r="F127" s="26" t="str">
        <f>E15</f>
        <v>Univerzita Mateja Bela v Banskej Bystrici</v>
      </c>
      <c r="G127" s="37"/>
      <c r="H127" s="37"/>
      <c r="I127" s="31" t="s">
        <v>29</v>
      </c>
      <c r="J127" s="35" t="str">
        <f>E21</f>
        <v>Insvet s.r.o.,Koeice</v>
      </c>
      <c r="K127" s="37"/>
      <c r="L127" s="59"/>
      <c r="S127" s="37"/>
      <c r="T127" s="37"/>
      <c r="U127" s="37"/>
      <c r="V127" s="37"/>
      <c r="W127" s="37"/>
      <c r="X127" s="37"/>
      <c r="Y127" s="37"/>
      <c r="Z127" s="37"/>
      <c r="AA127" s="37"/>
      <c r="AB127" s="37"/>
      <c r="AC127" s="37"/>
      <c r="AD127" s="37"/>
      <c r="AE127" s="37"/>
    </row>
    <row r="128" s="2" customFormat="1" ht="15.15" customHeight="1">
      <c r="A128" s="37"/>
      <c r="B128" s="38"/>
      <c r="C128" s="31" t="s">
        <v>27</v>
      </c>
      <c r="D128" s="37"/>
      <c r="E128" s="37"/>
      <c r="F128" s="26" t="str">
        <f>IF(E18="","",E18)</f>
        <v>Vyplň údaj</v>
      </c>
      <c r="G128" s="37"/>
      <c r="H128" s="37"/>
      <c r="I128" s="31" t="s">
        <v>32</v>
      </c>
      <c r="J128" s="35" t="str">
        <f>E24</f>
        <v xml:space="preserve"> </v>
      </c>
      <c r="K128" s="37"/>
      <c r="L128" s="59"/>
      <c r="S128" s="37"/>
      <c r="T128" s="37"/>
      <c r="U128" s="37"/>
      <c r="V128" s="37"/>
      <c r="W128" s="37"/>
      <c r="X128" s="37"/>
      <c r="Y128" s="37"/>
      <c r="Z128" s="37"/>
      <c r="AA128" s="37"/>
      <c r="AB128" s="37"/>
      <c r="AC128" s="37"/>
      <c r="AD128" s="37"/>
      <c r="AE128" s="37"/>
    </row>
    <row r="129" s="2" customFormat="1" ht="10.32" customHeight="1">
      <c r="A129" s="37"/>
      <c r="B129" s="38"/>
      <c r="C129" s="37"/>
      <c r="D129" s="37"/>
      <c r="E129" s="37"/>
      <c r="F129" s="37"/>
      <c r="G129" s="37"/>
      <c r="H129" s="37"/>
      <c r="I129" s="37"/>
      <c r="J129" s="37"/>
      <c r="K129" s="37"/>
      <c r="L129" s="59"/>
      <c r="S129" s="37"/>
      <c r="T129" s="37"/>
      <c r="U129" s="37"/>
      <c r="V129" s="37"/>
      <c r="W129" s="37"/>
      <c r="X129" s="37"/>
      <c r="Y129" s="37"/>
      <c r="Z129" s="37"/>
      <c r="AA129" s="37"/>
      <c r="AB129" s="37"/>
      <c r="AC129" s="37"/>
      <c r="AD129" s="37"/>
      <c r="AE129" s="37"/>
    </row>
    <row r="130" s="11" customFormat="1" ht="29.28" customHeight="1">
      <c r="A130" s="180"/>
      <c r="B130" s="181"/>
      <c r="C130" s="182" t="s">
        <v>270</v>
      </c>
      <c r="D130" s="183" t="s">
        <v>60</v>
      </c>
      <c r="E130" s="183" t="s">
        <v>56</v>
      </c>
      <c r="F130" s="183" t="s">
        <v>57</v>
      </c>
      <c r="G130" s="183" t="s">
        <v>271</v>
      </c>
      <c r="H130" s="183" t="s">
        <v>272</v>
      </c>
      <c r="I130" s="183" t="s">
        <v>273</v>
      </c>
      <c r="J130" s="184" t="s">
        <v>232</v>
      </c>
      <c r="K130" s="185" t="s">
        <v>274</v>
      </c>
      <c r="L130" s="186"/>
      <c r="M130" s="90" t="s">
        <v>1</v>
      </c>
      <c r="N130" s="91" t="s">
        <v>39</v>
      </c>
      <c r="O130" s="91" t="s">
        <v>275</v>
      </c>
      <c r="P130" s="91" t="s">
        <v>276</v>
      </c>
      <c r="Q130" s="91" t="s">
        <v>277</v>
      </c>
      <c r="R130" s="91" t="s">
        <v>278</v>
      </c>
      <c r="S130" s="91" t="s">
        <v>279</v>
      </c>
      <c r="T130" s="92" t="s">
        <v>280</v>
      </c>
      <c r="U130" s="180"/>
      <c r="V130" s="180"/>
      <c r="W130" s="180"/>
      <c r="X130" s="180"/>
      <c r="Y130" s="180"/>
      <c r="Z130" s="180"/>
      <c r="AA130" s="180"/>
      <c r="AB130" s="180"/>
      <c r="AC130" s="180"/>
      <c r="AD130" s="180"/>
      <c r="AE130" s="180"/>
    </row>
    <row r="131" s="2" customFormat="1" ht="22.8" customHeight="1">
      <c r="A131" s="37"/>
      <c r="B131" s="38"/>
      <c r="C131" s="97" t="s">
        <v>228</v>
      </c>
      <c r="D131" s="37"/>
      <c r="E131" s="37"/>
      <c r="F131" s="37"/>
      <c r="G131" s="37"/>
      <c r="H131" s="37"/>
      <c r="I131" s="37"/>
      <c r="J131" s="187">
        <f>BK131</f>
        <v>0</v>
      </c>
      <c r="K131" s="37"/>
      <c r="L131" s="38"/>
      <c r="M131" s="93"/>
      <c r="N131" s="77"/>
      <c r="O131" s="94"/>
      <c r="P131" s="188">
        <f>P132</f>
        <v>0</v>
      </c>
      <c r="Q131" s="94"/>
      <c r="R131" s="188">
        <f>R132</f>
        <v>0</v>
      </c>
      <c r="S131" s="94"/>
      <c r="T131" s="189">
        <f>T132</f>
        <v>0</v>
      </c>
      <c r="U131" s="37"/>
      <c r="V131" s="37"/>
      <c r="W131" s="37"/>
      <c r="X131" s="37"/>
      <c r="Y131" s="37"/>
      <c r="Z131" s="37"/>
      <c r="AA131" s="37"/>
      <c r="AB131" s="37"/>
      <c r="AC131" s="37"/>
      <c r="AD131" s="37"/>
      <c r="AE131" s="37"/>
      <c r="AT131" s="18" t="s">
        <v>74</v>
      </c>
      <c r="AU131" s="18" t="s">
        <v>234</v>
      </c>
      <c r="BK131" s="190">
        <f>BK132</f>
        <v>0</v>
      </c>
    </row>
    <row r="132" s="12" customFormat="1" ht="25.92" customHeight="1">
      <c r="A132" s="12"/>
      <c r="B132" s="191"/>
      <c r="C132" s="12"/>
      <c r="D132" s="192" t="s">
        <v>74</v>
      </c>
      <c r="E132" s="193" t="s">
        <v>955</v>
      </c>
      <c r="F132" s="193" t="s">
        <v>956</v>
      </c>
      <c r="G132" s="12"/>
      <c r="H132" s="12"/>
      <c r="I132" s="194"/>
      <c r="J132" s="195">
        <f>BK132</f>
        <v>0</v>
      </c>
      <c r="K132" s="12"/>
      <c r="L132" s="191"/>
      <c r="M132" s="196"/>
      <c r="N132" s="197"/>
      <c r="O132" s="197"/>
      <c r="P132" s="198">
        <f>P133</f>
        <v>0</v>
      </c>
      <c r="Q132" s="197"/>
      <c r="R132" s="198">
        <f>R133</f>
        <v>0</v>
      </c>
      <c r="S132" s="197"/>
      <c r="T132" s="199">
        <f>T133</f>
        <v>0</v>
      </c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R132" s="192" t="s">
        <v>87</v>
      </c>
      <c r="AT132" s="200" t="s">
        <v>74</v>
      </c>
      <c r="AU132" s="200" t="s">
        <v>75</v>
      </c>
      <c r="AY132" s="192" t="s">
        <v>283</v>
      </c>
      <c r="BK132" s="201">
        <f>BK133</f>
        <v>0</v>
      </c>
    </row>
    <row r="133" s="12" customFormat="1" ht="22.8" customHeight="1">
      <c r="A133" s="12"/>
      <c r="B133" s="191"/>
      <c r="C133" s="12"/>
      <c r="D133" s="192" t="s">
        <v>74</v>
      </c>
      <c r="E133" s="202" t="s">
        <v>6757</v>
      </c>
      <c r="F133" s="202" t="s">
        <v>6758</v>
      </c>
      <c r="G133" s="12"/>
      <c r="H133" s="12"/>
      <c r="I133" s="194"/>
      <c r="J133" s="203">
        <f>BK133</f>
        <v>0</v>
      </c>
      <c r="K133" s="12"/>
      <c r="L133" s="191"/>
      <c r="M133" s="196"/>
      <c r="N133" s="197"/>
      <c r="O133" s="197"/>
      <c r="P133" s="198">
        <f>SUM(P134:P154)</f>
        <v>0</v>
      </c>
      <c r="Q133" s="197"/>
      <c r="R133" s="198">
        <f>SUM(R134:R154)</f>
        <v>0</v>
      </c>
      <c r="S133" s="197"/>
      <c r="T133" s="199">
        <f>SUM(T134:T154)</f>
        <v>0</v>
      </c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R133" s="192" t="s">
        <v>87</v>
      </c>
      <c r="AT133" s="200" t="s">
        <v>74</v>
      </c>
      <c r="AU133" s="200" t="s">
        <v>82</v>
      </c>
      <c r="AY133" s="192" t="s">
        <v>283</v>
      </c>
      <c r="BK133" s="201">
        <f>SUM(BK134:BK154)</f>
        <v>0</v>
      </c>
    </row>
    <row r="134" s="12" customFormat="1" ht="20.88" customHeight="1">
      <c r="A134" s="12"/>
      <c r="B134" s="191"/>
      <c r="C134" s="12"/>
      <c r="D134" s="192" t="s">
        <v>74</v>
      </c>
      <c r="E134" s="202" t="s">
        <v>6759</v>
      </c>
      <c r="F134" s="202" t="s">
        <v>219</v>
      </c>
      <c r="G134" s="12"/>
      <c r="H134" s="12"/>
      <c r="I134" s="194"/>
      <c r="J134" s="203">
        <f>BK134</f>
        <v>0</v>
      </c>
      <c r="K134" s="12"/>
      <c r="L134" s="191"/>
      <c r="M134" s="196"/>
      <c r="N134" s="197"/>
      <c r="O134" s="197"/>
      <c r="P134" s="198">
        <v>0</v>
      </c>
      <c r="Q134" s="197"/>
      <c r="R134" s="198">
        <v>0</v>
      </c>
      <c r="S134" s="197"/>
      <c r="T134" s="199">
        <v>0</v>
      </c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R134" s="192" t="s">
        <v>82</v>
      </c>
      <c r="AT134" s="200" t="s">
        <v>74</v>
      </c>
      <c r="AU134" s="200" t="s">
        <v>87</v>
      </c>
      <c r="AY134" s="192" t="s">
        <v>283</v>
      </c>
      <c r="BK134" s="201">
        <v>0</v>
      </c>
    </row>
    <row r="135" s="2" customFormat="1" ht="24.15" customHeight="1">
      <c r="A135" s="37"/>
      <c r="B135" s="168"/>
      <c r="C135" s="204" t="s">
        <v>82</v>
      </c>
      <c r="D135" s="204" t="s">
        <v>285</v>
      </c>
      <c r="E135" s="205" t="s">
        <v>6760</v>
      </c>
      <c r="F135" s="206" t="s">
        <v>6761</v>
      </c>
      <c r="G135" s="207" t="s">
        <v>373</v>
      </c>
      <c r="H135" s="208">
        <v>1</v>
      </c>
      <c r="I135" s="209"/>
      <c r="J135" s="210">
        <f>ROUND(I135*H135,2)</f>
        <v>0</v>
      </c>
      <c r="K135" s="211"/>
      <c r="L135" s="38"/>
      <c r="M135" s="212" t="s">
        <v>1</v>
      </c>
      <c r="N135" s="213" t="s">
        <v>41</v>
      </c>
      <c r="O135" s="81"/>
      <c r="P135" s="214">
        <f>O135*H135</f>
        <v>0</v>
      </c>
      <c r="Q135" s="214">
        <v>0</v>
      </c>
      <c r="R135" s="214">
        <f>Q135*H135</f>
        <v>0</v>
      </c>
      <c r="S135" s="214">
        <v>0</v>
      </c>
      <c r="T135" s="215">
        <f>S135*H135</f>
        <v>0</v>
      </c>
      <c r="U135" s="37"/>
      <c r="V135" s="37"/>
      <c r="W135" s="37"/>
      <c r="X135" s="37"/>
      <c r="Y135" s="37"/>
      <c r="Z135" s="37"/>
      <c r="AA135" s="37"/>
      <c r="AB135" s="37"/>
      <c r="AC135" s="37"/>
      <c r="AD135" s="37"/>
      <c r="AE135" s="37"/>
      <c r="AR135" s="216" t="s">
        <v>358</v>
      </c>
      <c r="AT135" s="216" t="s">
        <v>285</v>
      </c>
      <c r="AU135" s="216" t="s">
        <v>87</v>
      </c>
      <c r="AY135" s="18" t="s">
        <v>283</v>
      </c>
      <c r="BE135" s="217">
        <f>IF(N135="základná",J135,0)</f>
        <v>0</v>
      </c>
      <c r="BF135" s="217">
        <f>IF(N135="znížená",J135,0)</f>
        <v>0</v>
      </c>
      <c r="BG135" s="217">
        <f>IF(N135="zákl. prenesená",J135,0)</f>
        <v>0</v>
      </c>
      <c r="BH135" s="217">
        <f>IF(N135="zníž. prenesená",J135,0)</f>
        <v>0</v>
      </c>
      <c r="BI135" s="217">
        <f>IF(N135="nulová",J135,0)</f>
        <v>0</v>
      </c>
      <c r="BJ135" s="18" t="s">
        <v>87</v>
      </c>
      <c r="BK135" s="217">
        <f>ROUND(I135*H135,2)</f>
        <v>0</v>
      </c>
      <c r="BL135" s="18" t="s">
        <v>358</v>
      </c>
      <c r="BM135" s="216" t="s">
        <v>6762</v>
      </c>
    </row>
    <row r="136" s="2" customFormat="1" ht="16.5" customHeight="1">
      <c r="A136" s="37"/>
      <c r="B136" s="168"/>
      <c r="C136" s="204" t="s">
        <v>87</v>
      </c>
      <c r="D136" s="204" t="s">
        <v>285</v>
      </c>
      <c r="E136" s="205" t="s">
        <v>6763</v>
      </c>
      <c r="F136" s="206" t="s">
        <v>6764</v>
      </c>
      <c r="G136" s="207" t="s">
        <v>373</v>
      </c>
      <c r="H136" s="208">
        <v>1</v>
      </c>
      <c r="I136" s="209"/>
      <c r="J136" s="210">
        <f>ROUND(I136*H136,2)</f>
        <v>0</v>
      </c>
      <c r="K136" s="211"/>
      <c r="L136" s="38"/>
      <c r="M136" s="212" t="s">
        <v>1</v>
      </c>
      <c r="N136" s="213" t="s">
        <v>41</v>
      </c>
      <c r="O136" s="81"/>
      <c r="P136" s="214">
        <f>O136*H136</f>
        <v>0</v>
      </c>
      <c r="Q136" s="214">
        <v>0</v>
      </c>
      <c r="R136" s="214">
        <f>Q136*H136</f>
        <v>0</v>
      </c>
      <c r="S136" s="214">
        <v>0</v>
      </c>
      <c r="T136" s="215">
        <f>S136*H136</f>
        <v>0</v>
      </c>
      <c r="U136" s="37"/>
      <c r="V136" s="37"/>
      <c r="W136" s="37"/>
      <c r="X136" s="37"/>
      <c r="Y136" s="37"/>
      <c r="Z136" s="37"/>
      <c r="AA136" s="37"/>
      <c r="AB136" s="37"/>
      <c r="AC136" s="37"/>
      <c r="AD136" s="37"/>
      <c r="AE136" s="37"/>
      <c r="AR136" s="216" t="s">
        <v>358</v>
      </c>
      <c r="AT136" s="216" t="s">
        <v>285</v>
      </c>
      <c r="AU136" s="216" t="s">
        <v>87</v>
      </c>
      <c r="AY136" s="18" t="s">
        <v>283</v>
      </c>
      <c r="BE136" s="217">
        <f>IF(N136="základná",J136,0)</f>
        <v>0</v>
      </c>
      <c r="BF136" s="217">
        <f>IF(N136="znížená",J136,0)</f>
        <v>0</v>
      </c>
      <c r="BG136" s="217">
        <f>IF(N136="zákl. prenesená",J136,0)</f>
        <v>0</v>
      </c>
      <c r="BH136" s="217">
        <f>IF(N136="zníž. prenesená",J136,0)</f>
        <v>0</v>
      </c>
      <c r="BI136" s="217">
        <f>IF(N136="nulová",J136,0)</f>
        <v>0</v>
      </c>
      <c r="BJ136" s="18" t="s">
        <v>87</v>
      </c>
      <c r="BK136" s="217">
        <f>ROUND(I136*H136,2)</f>
        <v>0</v>
      </c>
      <c r="BL136" s="18" t="s">
        <v>358</v>
      </c>
      <c r="BM136" s="216" t="s">
        <v>6765</v>
      </c>
    </row>
    <row r="137" s="2" customFormat="1" ht="16.5" customHeight="1">
      <c r="A137" s="37"/>
      <c r="B137" s="168"/>
      <c r="C137" s="204" t="s">
        <v>92</v>
      </c>
      <c r="D137" s="204" t="s">
        <v>285</v>
      </c>
      <c r="E137" s="205" t="s">
        <v>6766</v>
      </c>
      <c r="F137" s="206" t="s">
        <v>6767</v>
      </c>
      <c r="G137" s="207" t="s">
        <v>373</v>
      </c>
      <c r="H137" s="208">
        <v>1</v>
      </c>
      <c r="I137" s="209"/>
      <c r="J137" s="210">
        <f>ROUND(I137*H137,2)</f>
        <v>0</v>
      </c>
      <c r="K137" s="211"/>
      <c r="L137" s="38"/>
      <c r="M137" s="212" t="s">
        <v>1</v>
      </c>
      <c r="N137" s="213" t="s">
        <v>41</v>
      </c>
      <c r="O137" s="81"/>
      <c r="P137" s="214">
        <f>O137*H137</f>
        <v>0</v>
      </c>
      <c r="Q137" s="214">
        <v>0</v>
      </c>
      <c r="R137" s="214">
        <f>Q137*H137</f>
        <v>0</v>
      </c>
      <c r="S137" s="214">
        <v>0</v>
      </c>
      <c r="T137" s="215">
        <f>S137*H137</f>
        <v>0</v>
      </c>
      <c r="U137" s="37"/>
      <c r="V137" s="37"/>
      <c r="W137" s="37"/>
      <c r="X137" s="37"/>
      <c r="Y137" s="37"/>
      <c r="Z137" s="37"/>
      <c r="AA137" s="37"/>
      <c r="AB137" s="37"/>
      <c r="AC137" s="37"/>
      <c r="AD137" s="37"/>
      <c r="AE137" s="37"/>
      <c r="AR137" s="216" t="s">
        <v>358</v>
      </c>
      <c r="AT137" s="216" t="s">
        <v>285</v>
      </c>
      <c r="AU137" s="216" t="s">
        <v>87</v>
      </c>
      <c r="AY137" s="18" t="s">
        <v>283</v>
      </c>
      <c r="BE137" s="217">
        <f>IF(N137="základná",J137,0)</f>
        <v>0</v>
      </c>
      <c r="BF137" s="217">
        <f>IF(N137="znížená",J137,0)</f>
        <v>0</v>
      </c>
      <c r="BG137" s="217">
        <f>IF(N137="zákl. prenesená",J137,0)</f>
        <v>0</v>
      </c>
      <c r="BH137" s="217">
        <f>IF(N137="zníž. prenesená",J137,0)</f>
        <v>0</v>
      </c>
      <c r="BI137" s="217">
        <f>IF(N137="nulová",J137,0)</f>
        <v>0</v>
      </c>
      <c r="BJ137" s="18" t="s">
        <v>87</v>
      </c>
      <c r="BK137" s="217">
        <f>ROUND(I137*H137,2)</f>
        <v>0</v>
      </c>
      <c r="BL137" s="18" t="s">
        <v>358</v>
      </c>
      <c r="BM137" s="216" t="s">
        <v>6768</v>
      </c>
    </row>
    <row r="138" s="2" customFormat="1" ht="16.5" customHeight="1">
      <c r="A138" s="37"/>
      <c r="B138" s="168"/>
      <c r="C138" s="204" t="s">
        <v>289</v>
      </c>
      <c r="D138" s="204" t="s">
        <v>285</v>
      </c>
      <c r="E138" s="205" t="s">
        <v>6769</v>
      </c>
      <c r="F138" s="206" t="s">
        <v>6770</v>
      </c>
      <c r="G138" s="207" t="s">
        <v>373</v>
      </c>
      <c r="H138" s="208">
        <v>1</v>
      </c>
      <c r="I138" s="209"/>
      <c r="J138" s="210">
        <f>ROUND(I138*H138,2)</f>
        <v>0</v>
      </c>
      <c r="K138" s="211"/>
      <c r="L138" s="38"/>
      <c r="M138" s="212" t="s">
        <v>1</v>
      </c>
      <c r="N138" s="213" t="s">
        <v>41</v>
      </c>
      <c r="O138" s="81"/>
      <c r="P138" s="214">
        <f>O138*H138</f>
        <v>0</v>
      </c>
      <c r="Q138" s="214">
        <v>0</v>
      </c>
      <c r="R138" s="214">
        <f>Q138*H138</f>
        <v>0</v>
      </c>
      <c r="S138" s="214">
        <v>0</v>
      </c>
      <c r="T138" s="215">
        <f>S138*H138</f>
        <v>0</v>
      </c>
      <c r="U138" s="37"/>
      <c r="V138" s="37"/>
      <c r="W138" s="37"/>
      <c r="X138" s="37"/>
      <c r="Y138" s="37"/>
      <c r="Z138" s="37"/>
      <c r="AA138" s="37"/>
      <c r="AB138" s="37"/>
      <c r="AC138" s="37"/>
      <c r="AD138" s="37"/>
      <c r="AE138" s="37"/>
      <c r="AR138" s="216" t="s">
        <v>358</v>
      </c>
      <c r="AT138" s="216" t="s">
        <v>285</v>
      </c>
      <c r="AU138" s="216" t="s">
        <v>87</v>
      </c>
      <c r="AY138" s="18" t="s">
        <v>283</v>
      </c>
      <c r="BE138" s="217">
        <f>IF(N138="základná",J138,0)</f>
        <v>0</v>
      </c>
      <c r="BF138" s="217">
        <f>IF(N138="znížená",J138,0)</f>
        <v>0</v>
      </c>
      <c r="BG138" s="217">
        <f>IF(N138="zákl. prenesená",J138,0)</f>
        <v>0</v>
      </c>
      <c r="BH138" s="217">
        <f>IF(N138="zníž. prenesená",J138,0)</f>
        <v>0</v>
      </c>
      <c r="BI138" s="217">
        <f>IF(N138="nulová",J138,0)</f>
        <v>0</v>
      </c>
      <c r="BJ138" s="18" t="s">
        <v>87</v>
      </c>
      <c r="BK138" s="217">
        <f>ROUND(I138*H138,2)</f>
        <v>0</v>
      </c>
      <c r="BL138" s="18" t="s">
        <v>358</v>
      </c>
      <c r="BM138" s="216" t="s">
        <v>6771</v>
      </c>
    </row>
    <row r="139" s="12" customFormat="1" ht="20.88" customHeight="1">
      <c r="A139" s="12"/>
      <c r="B139" s="191"/>
      <c r="C139" s="12"/>
      <c r="D139" s="192" t="s">
        <v>74</v>
      </c>
      <c r="E139" s="202" t="s">
        <v>6772</v>
      </c>
      <c r="F139" s="202" t="s">
        <v>6773</v>
      </c>
      <c r="G139" s="12"/>
      <c r="H139" s="12"/>
      <c r="I139" s="194"/>
      <c r="J139" s="203">
        <f>BK139</f>
        <v>0</v>
      </c>
      <c r="K139" s="12"/>
      <c r="L139" s="191"/>
      <c r="M139" s="196"/>
      <c r="N139" s="197"/>
      <c r="O139" s="197"/>
      <c r="P139" s="198">
        <v>0</v>
      </c>
      <c r="Q139" s="197"/>
      <c r="R139" s="198">
        <v>0</v>
      </c>
      <c r="S139" s="197"/>
      <c r="T139" s="199">
        <v>0</v>
      </c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R139" s="192" t="s">
        <v>82</v>
      </c>
      <c r="AT139" s="200" t="s">
        <v>74</v>
      </c>
      <c r="AU139" s="200" t="s">
        <v>87</v>
      </c>
      <c r="AY139" s="192" t="s">
        <v>283</v>
      </c>
      <c r="BK139" s="201">
        <v>0</v>
      </c>
    </row>
    <row r="140" s="2" customFormat="1" ht="24.15" customHeight="1">
      <c r="A140" s="37"/>
      <c r="B140" s="168"/>
      <c r="C140" s="204" t="s">
        <v>306</v>
      </c>
      <c r="D140" s="204" t="s">
        <v>285</v>
      </c>
      <c r="E140" s="205" t="s">
        <v>6774</v>
      </c>
      <c r="F140" s="206" t="s">
        <v>6775</v>
      </c>
      <c r="G140" s="207" t="s">
        <v>373</v>
      </c>
      <c r="H140" s="208">
        <v>1</v>
      </c>
      <c r="I140" s="209"/>
      <c r="J140" s="210">
        <f>ROUND(I140*H140,2)</f>
        <v>0</v>
      </c>
      <c r="K140" s="211"/>
      <c r="L140" s="38"/>
      <c r="M140" s="212" t="s">
        <v>1</v>
      </c>
      <c r="N140" s="213" t="s">
        <v>41</v>
      </c>
      <c r="O140" s="81"/>
      <c r="P140" s="214">
        <f>O140*H140</f>
        <v>0</v>
      </c>
      <c r="Q140" s="214">
        <v>0</v>
      </c>
      <c r="R140" s="214">
        <f>Q140*H140</f>
        <v>0</v>
      </c>
      <c r="S140" s="214">
        <v>0</v>
      </c>
      <c r="T140" s="215">
        <f>S140*H140</f>
        <v>0</v>
      </c>
      <c r="U140" s="37"/>
      <c r="V140" s="37"/>
      <c r="W140" s="37"/>
      <c r="X140" s="37"/>
      <c r="Y140" s="37"/>
      <c r="Z140" s="37"/>
      <c r="AA140" s="37"/>
      <c r="AB140" s="37"/>
      <c r="AC140" s="37"/>
      <c r="AD140" s="37"/>
      <c r="AE140" s="37"/>
      <c r="AR140" s="216" t="s">
        <v>358</v>
      </c>
      <c r="AT140" s="216" t="s">
        <v>285</v>
      </c>
      <c r="AU140" s="216" t="s">
        <v>87</v>
      </c>
      <c r="AY140" s="18" t="s">
        <v>283</v>
      </c>
      <c r="BE140" s="217">
        <f>IF(N140="základná",J140,0)</f>
        <v>0</v>
      </c>
      <c r="BF140" s="217">
        <f>IF(N140="znížená",J140,0)</f>
        <v>0</v>
      </c>
      <c r="BG140" s="217">
        <f>IF(N140="zákl. prenesená",J140,0)</f>
        <v>0</v>
      </c>
      <c r="BH140" s="217">
        <f>IF(N140="zníž. prenesená",J140,0)</f>
        <v>0</v>
      </c>
      <c r="BI140" s="217">
        <f>IF(N140="nulová",J140,0)</f>
        <v>0</v>
      </c>
      <c r="BJ140" s="18" t="s">
        <v>87</v>
      </c>
      <c r="BK140" s="217">
        <f>ROUND(I140*H140,2)</f>
        <v>0</v>
      </c>
      <c r="BL140" s="18" t="s">
        <v>358</v>
      </c>
      <c r="BM140" s="216" t="s">
        <v>6776</v>
      </c>
    </row>
    <row r="141" s="2" customFormat="1" ht="24.15" customHeight="1">
      <c r="A141" s="37"/>
      <c r="B141" s="168"/>
      <c r="C141" s="204" t="s">
        <v>310</v>
      </c>
      <c r="D141" s="204" t="s">
        <v>285</v>
      </c>
      <c r="E141" s="205" t="s">
        <v>6777</v>
      </c>
      <c r="F141" s="206" t="s">
        <v>6778</v>
      </c>
      <c r="G141" s="207" t="s">
        <v>373</v>
      </c>
      <c r="H141" s="208">
        <v>1</v>
      </c>
      <c r="I141" s="209"/>
      <c r="J141" s="210">
        <f>ROUND(I141*H141,2)</f>
        <v>0</v>
      </c>
      <c r="K141" s="211"/>
      <c r="L141" s="38"/>
      <c r="M141" s="212" t="s">
        <v>1</v>
      </c>
      <c r="N141" s="213" t="s">
        <v>41</v>
      </c>
      <c r="O141" s="81"/>
      <c r="P141" s="214">
        <f>O141*H141</f>
        <v>0</v>
      </c>
      <c r="Q141" s="214">
        <v>0</v>
      </c>
      <c r="R141" s="214">
        <f>Q141*H141</f>
        <v>0</v>
      </c>
      <c r="S141" s="214">
        <v>0</v>
      </c>
      <c r="T141" s="215">
        <f>S141*H141</f>
        <v>0</v>
      </c>
      <c r="U141" s="37"/>
      <c r="V141" s="37"/>
      <c r="W141" s="37"/>
      <c r="X141" s="37"/>
      <c r="Y141" s="37"/>
      <c r="Z141" s="37"/>
      <c r="AA141" s="37"/>
      <c r="AB141" s="37"/>
      <c r="AC141" s="37"/>
      <c r="AD141" s="37"/>
      <c r="AE141" s="37"/>
      <c r="AR141" s="216" t="s">
        <v>358</v>
      </c>
      <c r="AT141" s="216" t="s">
        <v>285</v>
      </c>
      <c r="AU141" s="216" t="s">
        <v>87</v>
      </c>
      <c r="AY141" s="18" t="s">
        <v>283</v>
      </c>
      <c r="BE141" s="217">
        <f>IF(N141="základná",J141,0)</f>
        <v>0</v>
      </c>
      <c r="BF141" s="217">
        <f>IF(N141="znížená",J141,0)</f>
        <v>0</v>
      </c>
      <c r="BG141" s="217">
        <f>IF(N141="zákl. prenesená",J141,0)</f>
        <v>0</v>
      </c>
      <c r="BH141" s="217">
        <f>IF(N141="zníž. prenesená",J141,0)</f>
        <v>0</v>
      </c>
      <c r="BI141" s="217">
        <f>IF(N141="nulová",J141,0)</f>
        <v>0</v>
      </c>
      <c r="BJ141" s="18" t="s">
        <v>87</v>
      </c>
      <c r="BK141" s="217">
        <f>ROUND(I141*H141,2)</f>
        <v>0</v>
      </c>
      <c r="BL141" s="18" t="s">
        <v>358</v>
      </c>
      <c r="BM141" s="216" t="s">
        <v>6779</v>
      </c>
    </row>
    <row r="142" s="2" customFormat="1" ht="24.15" customHeight="1">
      <c r="A142" s="37"/>
      <c r="B142" s="168"/>
      <c r="C142" s="204" t="s">
        <v>315</v>
      </c>
      <c r="D142" s="204" t="s">
        <v>285</v>
      </c>
      <c r="E142" s="205" t="s">
        <v>6780</v>
      </c>
      <c r="F142" s="206" t="s">
        <v>6781</v>
      </c>
      <c r="G142" s="207" t="s">
        <v>373</v>
      </c>
      <c r="H142" s="208">
        <v>1</v>
      </c>
      <c r="I142" s="209"/>
      <c r="J142" s="210">
        <f>ROUND(I142*H142,2)</f>
        <v>0</v>
      </c>
      <c r="K142" s="211"/>
      <c r="L142" s="38"/>
      <c r="M142" s="212" t="s">
        <v>1</v>
      </c>
      <c r="N142" s="213" t="s">
        <v>41</v>
      </c>
      <c r="O142" s="81"/>
      <c r="P142" s="214">
        <f>O142*H142</f>
        <v>0</v>
      </c>
      <c r="Q142" s="214">
        <v>0</v>
      </c>
      <c r="R142" s="214">
        <f>Q142*H142</f>
        <v>0</v>
      </c>
      <c r="S142" s="214">
        <v>0</v>
      </c>
      <c r="T142" s="215">
        <f>S142*H142</f>
        <v>0</v>
      </c>
      <c r="U142" s="37"/>
      <c r="V142" s="37"/>
      <c r="W142" s="37"/>
      <c r="X142" s="37"/>
      <c r="Y142" s="37"/>
      <c r="Z142" s="37"/>
      <c r="AA142" s="37"/>
      <c r="AB142" s="37"/>
      <c r="AC142" s="37"/>
      <c r="AD142" s="37"/>
      <c r="AE142" s="37"/>
      <c r="AR142" s="216" t="s">
        <v>358</v>
      </c>
      <c r="AT142" s="216" t="s">
        <v>285</v>
      </c>
      <c r="AU142" s="216" t="s">
        <v>87</v>
      </c>
      <c r="AY142" s="18" t="s">
        <v>283</v>
      </c>
      <c r="BE142" s="217">
        <f>IF(N142="základná",J142,0)</f>
        <v>0</v>
      </c>
      <c r="BF142" s="217">
        <f>IF(N142="znížená",J142,0)</f>
        <v>0</v>
      </c>
      <c r="BG142" s="217">
        <f>IF(N142="zákl. prenesená",J142,0)</f>
        <v>0</v>
      </c>
      <c r="BH142" s="217">
        <f>IF(N142="zníž. prenesená",J142,0)</f>
        <v>0</v>
      </c>
      <c r="BI142" s="217">
        <f>IF(N142="nulová",J142,0)</f>
        <v>0</v>
      </c>
      <c r="BJ142" s="18" t="s">
        <v>87</v>
      </c>
      <c r="BK142" s="217">
        <f>ROUND(I142*H142,2)</f>
        <v>0</v>
      </c>
      <c r="BL142" s="18" t="s">
        <v>358</v>
      </c>
      <c r="BM142" s="216" t="s">
        <v>6782</v>
      </c>
    </row>
    <row r="143" s="2" customFormat="1" ht="24.15" customHeight="1">
      <c r="A143" s="37"/>
      <c r="B143" s="168"/>
      <c r="C143" s="204" t="s">
        <v>319</v>
      </c>
      <c r="D143" s="204" t="s">
        <v>285</v>
      </c>
      <c r="E143" s="205" t="s">
        <v>6783</v>
      </c>
      <c r="F143" s="206" t="s">
        <v>6784</v>
      </c>
      <c r="G143" s="207" t="s">
        <v>373</v>
      </c>
      <c r="H143" s="208">
        <v>1</v>
      </c>
      <c r="I143" s="209"/>
      <c r="J143" s="210">
        <f>ROUND(I143*H143,2)</f>
        <v>0</v>
      </c>
      <c r="K143" s="211"/>
      <c r="L143" s="38"/>
      <c r="M143" s="212" t="s">
        <v>1</v>
      </c>
      <c r="N143" s="213" t="s">
        <v>41</v>
      </c>
      <c r="O143" s="81"/>
      <c r="P143" s="214">
        <f>O143*H143</f>
        <v>0</v>
      </c>
      <c r="Q143" s="214">
        <v>0</v>
      </c>
      <c r="R143" s="214">
        <f>Q143*H143</f>
        <v>0</v>
      </c>
      <c r="S143" s="214">
        <v>0</v>
      </c>
      <c r="T143" s="215">
        <f>S143*H143</f>
        <v>0</v>
      </c>
      <c r="U143" s="37"/>
      <c r="V143" s="37"/>
      <c r="W143" s="37"/>
      <c r="X143" s="37"/>
      <c r="Y143" s="37"/>
      <c r="Z143" s="37"/>
      <c r="AA143" s="37"/>
      <c r="AB143" s="37"/>
      <c r="AC143" s="37"/>
      <c r="AD143" s="37"/>
      <c r="AE143" s="37"/>
      <c r="AR143" s="216" t="s">
        <v>358</v>
      </c>
      <c r="AT143" s="216" t="s">
        <v>285</v>
      </c>
      <c r="AU143" s="216" t="s">
        <v>87</v>
      </c>
      <c r="AY143" s="18" t="s">
        <v>283</v>
      </c>
      <c r="BE143" s="217">
        <f>IF(N143="základná",J143,0)</f>
        <v>0</v>
      </c>
      <c r="BF143" s="217">
        <f>IF(N143="znížená",J143,0)</f>
        <v>0</v>
      </c>
      <c r="BG143" s="217">
        <f>IF(N143="zákl. prenesená",J143,0)</f>
        <v>0</v>
      </c>
      <c r="BH143" s="217">
        <f>IF(N143="zníž. prenesená",J143,0)</f>
        <v>0</v>
      </c>
      <c r="BI143" s="217">
        <f>IF(N143="nulová",J143,0)</f>
        <v>0</v>
      </c>
      <c r="BJ143" s="18" t="s">
        <v>87</v>
      </c>
      <c r="BK143" s="217">
        <f>ROUND(I143*H143,2)</f>
        <v>0</v>
      </c>
      <c r="BL143" s="18" t="s">
        <v>358</v>
      </c>
      <c r="BM143" s="216" t="s">
        <v>6785</v>
      </c>
    </row>
    <row r="144" s="2" customFormat="1" ht="24.15" customHeight="1">
      <c r="A144" s="37"/>
      <c r="B144" s="168"/>
      <c r="C144" s="204" t="s">
        <v>323</v>
      </c>
      <c r="D144" s="204" t="s">
        <v>285</v>
      </c>
      <c r="E144" s="205" t="s">
        <v>6786</v>
      </c>
      <c r="F144" s="206" t="s">
        <v>6787</v>
      </c>
      <c r="G144" s="207" t="s">
        <v>373</v>
      </c>
      <c r="H144" s="208">
        <v>1</v>
      </c>
      <c r="I144" s="209"/>
      <c r="J144" s="210">
        <f>ROUND(I144*H144,2)</f>
        <v>0</v>
      </c>
      <c r="K144" s="211"/>
      <c r="L144" s="38"/>
      <c r="M144" s="212" t="s">
        <v>1</v>
      </c>
      <c r="N144" s="213" t="s">
        <v>41</v>
      </c>
      <c r="O144" s="81"/>
      <c r="P144" s="214">
        <f>O144*H144</f>
        <v>0</v>
      </c>
      <c r="Q144" s="214">
        <v>0</v>
      </c>
      <c r="R144" s="214">
        <f>Q144*H144</f>
        <v>0</v>
      </c>
      <c r="S144" s="214">
        <v>0</v>
      </c>
      <c r="T144" s="215">
        <f>S144*H144</f>
        <v>0</v>
      </c>
      <c r="U144" s="37"/>
      <c r="V144" s="37"/>
      <c r="W144" s="37"/>
      <c r="X144" s="37"/>
      <c r="Y144" s="37"/>
      <c r="Z144" s="37"/>
      <c r="AA144" s="37"/>
      <c r="AB144" s="37"/>
      <c r="AC144" s="37"/>
      <c r="AD144" s="37"/>
      <c r="AE144" s="37"/>
      <c r="AR144" s="216" t="s">
        <v>358</v>
      </c>
      <c r="AT144" s="216" t="s">
        <v>285</v>
      </c>
      <c r="AU144" s="216" t="s">
        <v>87</v>
      </c>
      <c r="AY144" s="18" t="s">
        <v>283</v>
      </c>
      <c r="BE144" s="217">
        <f>IF(N144="základná",J144,0)</f>
        <v>0</v>
      </c>
      <c r="BF144" s="217">
        <f>IF(N144="znížená",J144,0)</f>
        <v>0</v>
      </c>
      <c r="BG144" s="217">
        <f>IF(N144="zákl. prenesená",J144,0)</f>
        <v>0</v>
      </c>
      <c r="BH144" s="217">
        <f>IF(N144="zníž. prenesená",J144,0)</f>
        <v>0</v>
      </c>
      <c r="BI144" s="217">
        <f>IF(N144="nulová",J144,0)</f>
        <v>0</v>
      </c>
      <c r="BJ144" s="18" t="s">
        <v>87</v>
      </c>
      <c r="BK144" s="217">
        <f>ROUND(I144*H144,2)</f>
        <v>0</v>
      </c>
      <c r="BL144" s="18" t="s">
        <v>358</v>
      </c>
      <c r="BM144" s="216" t="s">
        <v>6788</v>
      </c>
    </row>
    <row r="145" s="2" customFormat="1" ht="24.15" customHeight="1">
      <c r="A145" s="37"/>
      <c r="B145" s="168"/>
      <c r="C145" s="204" t="s">
        <v>327</v>
      </c>
      <c r="D145" s="204" t="s">
        <v>285</v>
      </c>
      <c r="E145" s="205" t="s">
        <v>6789</v>
      </c>
      <c r="F145" s="206" t="s">
        <v>6790</v>
      </c>
      <c r="G145" s="207" t="s">
        <v>373</v>
      </c>
      <c r="H145" s="208">
        <v>1</v>
      </c>
      <c r="I145" s="209"/>
      <c r="J145" s="210">
        <f>ROUND(I145*H145,2)</f>
        <v>0</v>
      </c>
      <c r="K145" s="211"/>
      <c r="L145" s="38"/>
      <c r="M145" s="212" t="s">
        <v>1</v>
      </c>
      <c r="N145" s="213" t="s">
        <v>41</v>
      </c>
      <c r="O145" s="81"/>
      <c r="P145" s="214">
        <f>O145*H145</f>
        <v>0</v>
      </c>
      <c r="Q145" s="214">
        <v>0</v>
      </c>
      <c r="R145" s="214">
        <f>Q145*H145</f>
        <v>0</v>
      </c>
      <c r="S145" s="214">
        <v>0</v>
      </c>
      <c r="T145" s="215">
        <f>S145*H145</f>
        <v>0</v>
      </c>
      <c r="U145" s="37"/>
      <c r="V145" s="37"/>
      <c r="W145" s="37"/>
      <c r="X145" s="37"/>
      <c r="Y145" s="37"/>
      <c r="Z145" s="37"/>
      <c r="AA145" s="37"/>
      <c r="AB145" s="37"/>
      <c r="AC145" s="37"/>
      <c r="AD145" s="37"/>
      <c r="AE145" s="37"/>
      <c r="AR145" s="216" t="s">
        <v>358</v>
      </c>
      <c r="AT145" s="216" t="s">
        <v>285</v>
      </c>
      <c r="AU145" s="216" t="s">
        <v>87</v>
      </c>
      <c r="AY145" s="18" t="s">
        <v>283</v>
      </c>
      <c r="BE145" s="217">
        <f>IF(N145="základná",J145,0)</f>
        <v>0</v>
      </c>
      <c r="BF145" s="217">
        <f>IF(N145="znížená",J145,0)</f>
        <v>0</v>
      </c>
      <c r="BG145" s="217">
        <f>IF(N145="zákl. prenesená",J145,0)</f>
        <v>0</v>
      </c>
      <c r="BH145" s="217">
        <f>IF(N145="zníž. prenesená",J145,0)</f>
        <v>0</v>
      </c>
      <c r="BI145" s="217">
        <f>IF(N145="nulová",J145,0)</f>
        <v>0</v>
      </c>
      <c r="BJ145" s="18" t="s">
        <v>87</v>
      </c>
      <c r="BK145" s="217">
        <f>ROUND(I145*H145,2)</f>
        <v>0</v>
      </c>
      <c r="BL145" s="18" t="s">
        <v>358</v>
      </c>
      <c r="BM145" s="216" t="s">
        <v>6791</v>
      </c>
    </row>
    <row r="146" s="2" customFormat="1" ht="24.15" customHeight="1">
      <c r="A146" s="37"/>
      <c r="B146" s="168"/>
      <c r="C146" s="204" t="s">
        <v>332</v>
      </c>
      <c r="D146" s="204" t="s">
        <v>285</v>
      </c>
      <c r="E146" s="205" t="s">
        <v>6792</v>
      </c>
      <c r="F146" s="206" t="s">
        <v>6793</v>
      </c>
      <c r="G146" s="207" t="s">
        <v>373</v>
      </c>
      <c r="H146" s="208">
        <v>1</v>
      </c>
      <c r="I146" s="209"/>
      <c r="J146" s="210">
        <f>ROUND(I146*H146,2)</f>
        <v>0</v>
      </c>
      <c r="K146" s="211"/>
      <c r="L146" s="38"/>
      <c r="M146" s="212" t="s">
        <v>1</v>
      </c>
      <c r="N146" s="213" t="s">
        <v>41</v>
      </c>
      <c r="O146" s="81"/>
      <c r="P146" s="214">
        <f>O146*H146</f>
        <v>0</v>
      </c>
      <c r="Q146" s="214">
        <v>0</v>
      </c>
      <c r="R146" s="214">
        <f>Q146*H146</f>
        <v>0</v>
      </c>
      <c r="S146" s="214">
        <v>0</v>
      </c>
      <c r="T146" s="215">
        <f>S146*H146</f>
        <v>0</v>
      </c>
      <c r="U146" s="37"/>
      <c r="V146" s="37"/>
      <c r="W146" s="37"/>
      <c r="X146" s="37"/>
      <c r="Y146" s="37"/>
      <c r="Z146" s="37"/>
      <c r="AA146" s="37"/>
      <c r="AB146" s="37"/>
      <c r="AC146" s="37"/>
      <c r="AD146" s="37"/>
      <c r="AE146" s="37"/>
      <c r="AR146" s="216" t="s">
        <v>358</v>
      </c>
      <c r="AT146" s="216" t="s">
        <v>285</v>
      </c>
      <c r="AU146" s="216" t="s">
        <v>87</v>
      </c>
      <c r="AY146" s="18" t="s">
        <v>283</v>
      </c>
      <c r="BE146" s="217">
        <f>IF(N146="základná",J146,0)</f>
        <v>0</v>
      </c>
      <c r="BF146" s="217">
        <f>IF(N146="znížená",J146,0)</f>
        <v>0</v>
      </c>
      <c r="BG146" s="217">
        <f>IF(N146="zákl. prenesená",J146,0)</f>
        <v>0</v>
      </c>
      <c r="BH146" s="217">
        <f>IF(N146="zníž. prenesená",J146,0)</f>
        <v>0</v>
      </c>
      <c r="BI146" s="217">
        <f>IF(N146="nulová",J146,0)</f>
        <v>0</v>
      </c>
      <c r="BJ146" s="18" t="s">
        <v>87</v>
      </c>
      <c r="BK146" s="217">
        <f>ROUND(I146*H146,2)</f>
        <v>0</v>
      </c>
      <c r="BL146" s="18" t="s">
        <v>358</v>
      </c>
      <c r="BM146" s="216" t="s">
        <v>6794</v>
      </c>
    </row>
    <row r="147" s="2" customFormat="1" ht="24.15" customHeight="1">
      <c r="A147" s="37"/>
      <c r="B147" s="168"/>
      <c r="C147" s="204" t="s">
        <v>337</v>
      </c>
      <c r="D147" s="204" t="s">
        <v>285</v>
      </c>
      <c r="E147" s="205" t="s">
        <v>6795</v>
      </c>
      <c r="F147" s="206" t="s">
        <v>6796</v>
      </c>
      <c r="G147" s="207" t="s">
        <v>373</v>
      </c>
      <c r="H147" s="208">
        <v>1</v>
      </c>
      <c r="I147" s="209"/>
      <c r="J147" s="210">
        <f>ROUND(I147*H147,2)</f>
        <v>0</v>
      </c>
      <c r="K147" s="211"/>
      <c r="L147" s="38"/>
      <c r="M147" s="212" t="s">
        <v>1</v>
      </c>
      <c r="N147" s="213" t="s">
        <v>41</v>
      </c>
      <c r="O147" s="81"/>
      <c r="P147" s="214">
        <f>O147*H147</f>
        <v>0</v>
      </c>
      <c r="Q147" s="214">
        <v>0</v>
      </c>
      <c r="R147" s="214">
        <f>Q147*H147</f>
        <v>0</v>
      </c>
      <c r="S147" s="214">
        <v>0</v>
      </c>
      <c r="T147" s="215">
        <f>S147*H147</f>
        <v>0</v>
      </c>
      <c r="U147" s="37"/>
      <c r="V147" s="37"/>
      <c r="W147" s="37"/>
      <c r="X147" s="37"/>
      <c r="Y147" s="37"/>
      <c r="Z147" s="37"/>
      <c r="AA147" s="37"/>
      <c r="AB147" s="37"/>
      <c r="AC147" s="37"/>
      <c r="AD147" s="37"/>
      <c r="AE147" s="37"/>
      <c r="AR147" s="216" t="s">
        <v>358</v>
      </c>
      <c r="AT147" s="216" t="s">
        <v>285</v>
      </c>
      <c r="AU147" s="216" t="s">
        <v>87</v>
      </c>
      <c r="AY147" s="18" t="s">
        <v>283</v>
      </c>
      <c r="BE147" s="217">
        <f>IF(N147="základná",J147,0)</f>
        <v>0</v>
      </c>
      <c r="BF147" s="217">
        <f>IF(N147="znížená",J147,0)</f>
        <v>0</v>
      </c>
      <c r="BG147" s="217">
        <f>IF(N147="zákl. prenesená",J147,0)</f>
        <v>0</v>
      </c>
      <c r="BH147" s="217">
        <f>IF(N147="zníž. prenesená",J147,0)</f>
        <v>0</v>
      </c>
      <c r="BI147" s="217">
        <f>IF(N147="nulová",J147,0)</f>
        <v>0</v>
      </c>
      <c r="BJ147" s="18" t="s">
        <v>87</v>
      </c>
      <c r="BK147" s="217">
        <f>ROUND(I147*H147,2)</f>
        <v>0</v>
      </c>
      <c r="BL147" s="18" t="s">
        <v>358</v>
      </c>
      <c r="BM147" s="216" t="s">
        <v>6797</v>
      </c>
    </row>
    <row r="148" s="2" customFormat="1" ht="24.15" customHeight="1">
      <c r="A148" s="37"/>
      <c r="B148" s="168"/>
      <c r="C148" s="204" t="s">
        <v>341</v>
      </c>
      <c r="D148" s="204" t="s">
        <v>285</v>
      </c>
      <c r="E148" s="205" t="s">
        <v>6798</v>
      </c>
      <c r="F148" s="206" t="s">
        <v>6799</v>
      </c>
      <c r="G148" s="207" t="s">
        <v>373</v>
      </c>
      <c r="H148" s="208">
        <v>1</v>
      </c>
      <c r="I148" s="209"/>
      <c r="J148" s="210">
        <f>ROUND(I148*H148,2)</f>
        <v>0</v>
      </c>
      <c r="K148" s="211"/>
      <c r="L148" s="38"/>
      <c r="M148" s="212" t="s">
        <v>1</v>
      </c>
      <c r="N148" s="213" t="s">
        <v>41</v>
      </c>
      <c r="O148" s="81"/>
      <c r="P148" s="214">
        <f>O148*H148</f>
        <v>0</v>
      </c>
      <c r="Q148" s="214">
        <v>0</v>
      </c>
      <c r="R148" s="214">
        <f>Q148*H148</f>
        <v>0</v>
      </c>
      <c r="S148" s="214">
        <v>0</v>
      </c>
      <c r="T148" s="215">
        <f>S148*H148</f>
        <v>0</v>
      </c>
      <c r="U148" s="37"/>
      <c r="V148" s="37"/>
      <c r="W148" s="37"/>
      <c r="X148" s="37"/>
      <c r="Y148" s="37"/>
      <c r="Z148" s="37"/>
      <c r="AA148" s="37"/>
      <c r="AB148" s="37"/>
      <c r="AC148" s="37"/>
      <c r="AD148" s="37"/>
      <c r="AE148" s="37"/>
      <c r="AR148" s="216" t="s">
        <v>358</v>
      </c>
      <c r="AT148" s="216" t="s">
        <v>285</v>
      </c>
      <c r="AU148" s="216" t="s">
        <v>87</v>
      </c>
      <c r="AY148" s="18" t="s">
        <v>283</v>
      </c>
      <c r="BE148" s="217">
        <f>IF(N148="základná",J148,0)</f>
        <v>0</v>
      </c>
      <c r="BF148" s="217">
        <f>IF(N148="znížená",J148,0)</f>
        <v>0</v>
      </c>
      <c r="BG148" s="217">
        <f>IF(N148="zákl. prenesená",J148,0)</f>
        <v>0</v>
      </c>
      <c r="BH148" s="217">
        <f>IF(N148="zníž. prenesená",J148,0)</f>
        <v>0</v>
      </c>
      <c r="BI148" s="217">
        <f>IF(N148="nulová",J148,0)</f>
        <v>0</v>
      </c>
      <c r="BJ148" s="18" t="s">
        <v>87</v>
      </c>
      <c r="BK148" s="217">
        <f>ROUND(I148*H148,2)</f>
        <v>0</v>
      </c>
      <c r="BL148" s="18" t="s">
        <v>358</v>
      </c>
      <c r="BM148" s="216" t="s">
        <v>6800</v>
      </c>
    </row>
    <row r="149" s="12" customFormat="1" ht="20.88" customHeight="1">
      <c r="A149" s="12"/>
      <c r="B149" s="191"/>
      <c r="C149" s="12"/>
      <c r="D149" s="192" t="s">
        <v>74</v>
      </c>
      <c r="E149" s="202" t="s">
        <v>6801</v>
      </c>
      <c r="F149" s="202" t="s">
        <v>6802</v>
      </c>
      <c r="G149" s="12"/>
      <c r="H149" s="12"/>
      <c r="I149" s="194"/>
      <c r="J149" s="203">
        <f>BK149</f>
        <v>0</v>
      </c>
      <c r="K149" s="12"/>
      <c r="L149" s="191"/>
      <c r="M149" s="196"/>
      <c r="N149" s="197"/>
      <c r="O149" s="197"/>
      <c r="P149" s="198">
        <v>0</v>
      </c>
      <c r="Q149" s="197"/>
      <c r="R149" s="198">
        <v>0</v>
      </c>
      <c r="S149" s="197"/>
      <c r="T149" s="199">
        <v>0</v>
      </c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R149" s="192" t="s">
        <v>82</v>
      </c>
      <c r="AT149" s="200" t="s">
        <v>74</v>
      </c>
      <c r="AU149" s="200" t="s">
        <v>87</v>
      </c>
      <c r="AY149" s="192" t="s">
        <v>283</v>
      </c>
      <c r="BK149" s="201">
        <v>0</v>
      </c>
    </row>
    <row r="150" s="2" customFormat="1" ht="24.15" customHeight="1">
      <c r="A150" s="37"/>
      <c r="B150" s="168"/>
      <c r="C150" s="204" t="s">
        <v>347</v>
      </c>
      <c r="D150" s="204" t="s">
        <v>285</v>
      </c>
      <c r="E150" s="205" t="s">
        <v>6803</v>
      </c>
      <c r="F150" s="206" t="s">
        <v>6804</v>
      </c>
      <c r="G150" s="207" t="s">
        <v>373</v>
      </c>
      <c r="H150" s="208">
        <v>1</v>
      </c>
      <c r="I150" s="209"/>
      <c r="J150" s="210">
        <f>ROUND(I150*H150,2)</f>
        <v>0</v>
      </c>
      <c r="K150" s="211"/>
      <c r="L150" s="38"/>
      <c r="M150" s="212" t="s">
        <v>1</v>
      </c>
      <c r="N150" s="213" t="s">
        <v>41</v>
      </c>
      <c r="O150" s="81"/>
      <c r="P150" s="214">
        <f>O150*H150</f>
        <v>0</v>
      </c>
      <c r="Q150" s="214">
        <v>0</v>
      </c>
      <c r="R150" s="214">
        <f>Q150*H150</f>
        <v>0</v>
      </c>
      <c r="S150" s="214">
        <v>0</v>
      </c>
      <c r="T150" s="215">
        <f>S150*H150</f>
        <v>0</v>
      </c>
      <c r="U150" s="37"/>
      <c r="V150" s="37"/>
      <c r="W150" s="37"/>
      <c r="X150" s="37"/>
      <c r="Y150" s="37"/>
      <c r="Z150" s="37"/>
      <c r="AA150" s="37"/>
      <c r="AB150" s="37"/>
      <c r="AC150" s="37"/>
      <c r="AD150" s="37"/>
      <c r="AE150" s="37"/>
      <c r="AR150" s="216" t="s">
        <v>358</v>
      </c>
      <c r="AT150" s="216" t="s">
        <v>285</v>
      </c>
      <c r="AU150" s="216" t="s">
        <v>87</v>
      </c>
      <c r="AY150" s="18" t="s">
        <v>283</v>
      </c>
      <c r="BE150" s="217">
        <f>IF(N150="základná",J150,0)</f>
        <v>0</v>
      </c>
      <c r="BF150" s="217">
        <f>IF(N150="znížená",J150,0)</f>
        <v>0</v>
      </c>
      <c r="BG150" s="217">
        <f>IF(N150="zákl. prenesená",J150,0)</f>
        <v>0</v>
      </c>
      <c r="BH150" s="217">
        <f>IF(N150="zníž. prenesená",J150,0)</f>
        <v>0</v>
      </c>
      <c r="BI150" s="217">
        <f>IF(N150="nulová",J150,0)</f>
        <v>0</v>
      </c>
      <c r="BJ150" s="18" t="s">
        <v>87</v>
      </c>
      <c r="BK150" s="217">
        <f>ROUND(I150*H150,2)</f>
        <v>0</v>
      </c>
      <c r="BL150" s="18" t="s">
        <v>358</v>
      </c>
      <c r="BM150" s="216" t="s">
        <v>6805</v>
      </c>
    </row>
    <row r="151" s="2" customFormat="1" ht="24.15" customHeight="1">
      <c r="A151" s="37"/>
      <c r="B151" s="168"/>
      <c r="C151" s="204" t="s">
        <v>352</v>
      </c>
      <c r="D151" s="204" t="s">
        <v>285</v>
      </c>
      <c r="E151" s="205" t="s">
        <v>6806</v>
      </c>
      <c r="F151" s="206" t="s">
        <v>6804</v>
      </c>
      <c r="G151" s="207" t="s">
        <v>373</v>
      </c>
      <c r="H151" s="208">
        <v>1</v>
      </c>
      <c r="I151" s="209"/>
      <c r="J151" s="210">
        <f>ROUND(I151*H151,2)</f>
        <v>0</v>
      </c>
      <c r="K151" s="211"/>
      <c r="L151" s="38"/>
      <c r="M151" s="212" t="s">
        <v>1</v>
      </c>
      <c r="N151" s="213" t="s">
        <v>41</v>
      </c>
      <c r="O151" s="81"/>
      <c r="P151" s="214">
        <f>O151*H151</f>
        <v>0</v>
      </c>
      <c r="Q151" s="214">
        <v>0</v>
      </c>
      <c r="R151" s="214">
        <f>Q151*H151</f>
        <v>0</v>
      </c>
      <c r="S151" s="214">
        <v>0</v>
      </c>
      <c r="T151" s="215">
        <f>S151*H151</f>
        <v>0</v>
      </c>
      <c r="U151" s="37"/>
      <c r="V151" s="37"/>
      <c r="W151" s="37"/>
      <c r="X151" s="37"/>
      <c r="Y151" s="37"/>
      <c r="Z151" s="37"/>
      <c r="AA151" s="37"/>
      <c r="AB151" s="37"/>
      <c r="AC151" s="37"/>
      <c r="AD151" s="37"/>
      <c r="AE151" s="37"/>
      <c r="AR151" s="216" t="s">
        <v>358</v>
      </c>
      <c r="AT151" s="216" t="s">
        <v>285</v>
      </c>
      <c r="AU151" s="216" t="s">
        <v>87</v>
      </c>
      <c r="AY151" s="18" t="s">
        <v>283</v>
      </c>
      <c r="BE151" s="217">
        <f>IF(N151="základná",J151,0)</f>
        <v>0</v>
      </c>
      <c r="BF151" s="217">
        <f>IF(N151="znížená",J151,0)</f>
        <v>0</v>
      </c>
      <c r="BG151" s="217">
        <f>IF(N151="zákl. prenesená",J151,0)</f>
        <v>0</v>
      </c>
      <c r="BH151" s="217">
        <f>IF(N151="zníž. prenesená",J151,0)</f>
        <v>0</v>
      </c>
      <c r="BI151" s="217">
        <f>IF(N151="nulová",J151,0)</f>
        <v>0</v>
      </c>
      <c r="BJ151" s="18" t="s">
        <v>87</v>
      </c>
      <c r="BK151" s="217">
        <f>ROUND(I151*H151,2)</f>
        <v>0</v>
      </c>
      <c r="BL151" s="18" t="s">
        <v>358</v>
      </c>
      <c r="BM151" s="216" t="s">
        <v>6807</v>
      </c>
    </row>
    <row r="152" s="2" customFormat="1" ht="24.15" customHeight="1">
      <c r="A152" s="37"/>
      <c r="B152" s="168"/>
      <c r="C152" s="204" t="s">
        <v>358</v>
      </c>
      <c r="D152" s="204" t="s">
        <v>285</v>
      </c>
      <c r="E152" s="205" t="s">
        <v>6808</v>
      </c>
      <c r="F152" s="206" t="s">
        <v>6809</v>
      </c>
      <c r="G152" s="207" t="s">
        <v>373</v>
      </c>
      <c r="H152" s="208">
        <v>1</v>
      </c>
      <c r="I152" s="209"/>
      <c r="J152" s="210">
        <f>ROUND(I152*H152,2)</f>
        <v>0</v>
      </c>
      <c r="K152" s="211"/>
      <c r="L152" s="38"/>
      <c r="M152" s="212" t="s">
        <v>1</v>
      </c>
      <c r="N152" s="213" t="s">
        <v>41</v>
      </c>
      <c r="O152" s="81"/>
      <c r="P152" s="214">
        <f>O152*H152</f>
        <v>0</v>
      </c>
      <c r="Q152" s="214">
        <v>0</v>
      </c>
      <c r="R152" s="214">
        <f>Q152*H152</f>
        <v>0</v>
      </c>
      <c r="S152" s="214">
        <v>0</v>
      </c>
      <c r="T152" s="215">
        <f>S152*H152</f>
        <v>0</v>
      </c>
      <c r="U152" s="37"/>
      <c r="V152" s="37"/>
      <c r="W152" s="37"/>
      <c r="X152" s="37"/>
      <c r="Y152" s="37"/>
      <c r="Z152" s="37"/>
      <c r="AA152" s="37"/>
      <c r="AB152" s="37"/>
      <c r="AC152" s="37"/>
      <c r="AD152" s="37"/>
      <c r="AE152" s="37"/>
      <c r="AR152" s="216" t="s">
        <v>358</v>
      </c>
      <c r="AT152" s="216" t="s">
        <v>285</v>
      </c>
      <c r="AU152" s="216" t="s">
        <v>87</v>
      </c>
      <c r="AY152" s="18" t="s">
        <v>283</v>
      </c>
      <c r="BE152" s="217">
        <f>IF(N152="základná",J152,0)</f>
        <v>0</v>
      </c>
      <c r="BF152" s="217">
        <f>IF(N152="znížená",J152,0)</f>
        <v>0</v>
      </c>
      <c r="BG152" s="217">
        <f>IF(N152="zákl. prenesená",J152,0)</f>
        <v>0</v>
      </c>
      <c r="BH152" s="217">
        <f>IF(N152="zníž. prenesená",J152,0)</f>
        <v>0</v>
      </c>
      <c r="BI152" s="217">
        <f>IF(N152="nulová",J152,0)</f>
        <v>0</v>
      </c>
      <c r="BJ152" s="18" t="s">
        <v>87</v>
      </c>
      <c r="BK152" s="217">
        <f>ROUND(I152*H152,2)</f>
        <v>0</v>
      </c>
      <c r="BL152" s="18" t="s">
        <v>358</v>
      </c>
      <c r="BM152" s="216" t="s">
        <v>6810</v>
      </c>
    </row>
    <row r="153" s="2" customFormat="1" ht="24.15" customHeight="1">
      <c r="A153" s="37"/>
      <c r="B153" s="168"/>
      <c r="C153" s="204" t="s">
        <v>364</v>
      </c>
      <c r="D153" s="204" t="s">
        <v>285</v>
      </c>
      <c r="E153" s="205" t="s">
        <v>6811</v>
      </c>
      <c r="F153" s="206" t="s">
        <v>6812</v>
      </c>
      <c r="G153" s="207" t="s">
        <v>373</v>
      </c>
      <c r="H153" s="208">
        <v>1</v>
      </c>
      <c r="I153" s="209"/>
      <c r="J153" s="210">
        <f>ROUND(I153*H153,2)</f>
        <v>0</v>
      </c>
      <c r="K153" s="211"/>
      <c r="L153" s="38"/>
      <c r="M153" s="212" t="s">
        <v>1</v>
      </c>
      <c r="N153" s="213" t="s">
        <v>41</v>
      </c>
      <c r="O153" s="81"/>
      <c r="P153" s="214">
        <f>O153*H153</f>
        <v>0</v>
      </c>
      <c r="Q153" s="214">
        <v>0</v>
      </c>
      <c r="R153" s="214">
        <f>Q153*H153</f>
        <v>0</v>
      </c>
      <c r="S153" s="214">
        <v>0</v>
      </c>
      <c r="T153" s="215">
        <f>S153*H153</f>
        <v>0</v>
      </c>
      <c r="U153" s="37"/>
      <c r="V153" s="37"/>
      <c r="W153" s="37"/>
      <c r="X153" s="37"/>
      <c r="Y153" s="37"/>
      <c r="Z153" s="37"/>
      <c r="AA153" s="37"/>
      <c r="AB153" s="37"/>
      <c r="AC153" s="37"/>
      <c r="AD153" s="37"/>
      <c r="AE153" s="37"/>
      <c r="AR153" s="216" t="s">
        <v>358</v>
      </c>
      <c r="AT153" s="216" t="s">
        <v>285</v>
      </c>
      <c r="AU153" s="216" t="s">
        <v>87</v>
      </c>
      <c r="AY153" s="18" t="s">
        <v>283</v>
      </c>
      <c r="BE153" s="217">
        <f>IF(N153="základná",J153,0)</f>
        <v>0</v>
      </c>
      <c r="BF153" s="217">
        <f>IF(N153="znížená",J153,0)</f>
        <v>0</v>
      </c>
      <c r="BG153" s="217">
        <f>IF(N153="zákl. prenesená",J153,0)</f>
        <v>0</v>
      </c>
      <c r="BH153" s="217">
        <f>IF(N153="zníž. prenesená",J153,0)</f>
        <v>0</v>
      </c>
      <c r="BI153" s="217">
        <f>IF(N153="nulová",J153,0)</f>
        <v>0</v>
      </c>
      <c r="BJ153" s="18" t="s">
        <v>87</v>
      </c>
      <c r="BK153" s="217">
        <f>ROUND(I153*H153,2)</f>
        <v>0</v>
      </c>
      <c r="BL153" s="18" t="s">
        <v>358</v>
      </c>
      <c r="BM153" s="216" t="s">
        <v>6813</v>
      </c>
    </row>
    <row r="154" s="2" customFormat="1" ht="24.15" customHeight="1">
      <c r="A154" s="37"/>
      <c r="B154" s="168"/>
      <c r="C154" s="204" t="s">
        <v>370</v>
      </c>
      <c r="D154" s="204" t="s">
        <v>285</v>
      </c>
      <c r="E154" s="205" t="s">
        <v>6814</v>
      </c>
      <c r="F154" s="206" t="s">
        <v>6815</v>
      </c>
      <c r="G154" s="207" t="s">
        <v>373</v>
      </c>
      <c r="H154" s="208">
        <v>1</v>
      </c>
      <c r="I154" s="209"/>
      <c r="J154" s="210">
        <f>ROUND(I154*H154,2)</f>
        <v>0</v>
      </c>
      <c r="K154" s="211"/>
      <c r="L154" s="38"/>
      <c r="M154" s="256" t="s">
        <v>1</v>
      </c>
      <c r="N154" s="257" t="s">
        <v>41</v>
      </c>
      <c r="O154" s="258"/>
      <c r="P154" s="259">
        <f>O154*H154</f>
        <v>0</v>
      </c>
      <c r="Q154" s="259">
        <v>0</v>
      </c>
      <c r="R154" s="259">
        <f>Q154*H154</f>
        <v>0</v>
      </c>
      <c r="S154" s="259">
        <v>0</v>
      </c>
      <c r="T154" s="260">
        <f>S154*H154</f>
        <v>0</v>
      </c>
      <c r="U154" s="37"/>
      <c r="V154" s="37"/>
      <c r="W154" s="37"/>
      <c r="X154" s="37"/>
      <c r="Y154" s="37"/>
      <c r="Z154" s="37"/>
      <c r="AA154" s="37"/>
      <c r="AB154" s="37"/>
      <c r="AC154" s="37"/>
      <c r="AD154" s="37"/>
      <c r="AE154" s="37"/>
      <c r="AR154" s="216" t="s">
        <v>358</v>
      </c>
      <c r="AT154" s="216" t="s">
        <v>285</v>
      </c>
      <c r="AU154" s="216" t="s">
        <v>87</v>
      </c>
      <c r="AY154" s="18" t="s">
        <v>283</v>
      </c>
      <c r="BE154" s="217">
        <f>IF(N154="základná",J154,0)</f>
        <v>0</v>
      </c>
      <c r="BF154" s="217">
        <f>IF(N154="znížená",J154,0)</f>
        <v>0</v>
      </c>
      <c r="BG154" s="217">
        <f>IF(N154="zákl. prenesená",J154,0)</f>
        <v>0</v>
      </c>
      <c r="BH154" s="217">
        <f>IF(N154="zníž. prenesená",J154,0)</f>
        <v>0</v>
      </c>
      <c r="BI154" s="217">
        <f>IF(N154="nulová",J154,0)</f>
        <v>0</v>
      </c>
      <c r="BJ154" s="18" t="s">
        <v>87</v>
      </c>
      <c r="BK154" s="217">
        <f>ROUND(I154*H154,2)</f>
        <v>0</v>
      </c>
      <c r="BL154" s="18" t="s">
        <v>358</v>
      </c>
      <c r="BM154" s="216" t="s">
        <v>6816</v>
      </c>
    </row>
    <row r="155" s="2" customFormat="1" ht="6.96" customHeight="1">
      <c r="A155" s="37"/>
      <c r="B155" s="64"/>
      <c r="C155" s="65"/>
      <c r="D155" s="65"/>
      <c r="E155" s="65"/>
      <c r="F155" s="65"/>
      <c r="G155" s="65"/>
      <c r="H155" s="65"/>
      <c r="I155" s="65"/>
      <c r="J155" s="65"/>
      <c r="K155" s="65"/>
      <c r="L155" s="38"/>
      <c r="M155" s="37"/>
      <c r="O155" s="37"/>
      <c r="P155" s="37"/>
      <c r="Q155" s="37"/>
      <c r="R155" s="37"/>
      <c r="S155" s="37"/>
      <c r="T155" s="37"/>
      <c r="U155" s="37"/>
      <c r="V155" s="37"/>
      <c r="W155" s="37"/>
      <c r="X155" s="37"/>
      <c r="Y155" s="37"/>
      <c r="Z155" s="37"/>
      <c r="AA155" s="37"/>
      <c r="AB155" s="37"/>
      <c r="AC155" s="37"/>
      <c r="AD155" s="37"/>
      <c r="AE155" s="37"/>
    </row>
  </sheetData>
  <autoFilter ref="C130:K154"/>
  <mergeCells count="14">
    <mergeCell ref="E7:H7"/>
    <mergeCell ref="E9:H9"/>
    <mergeCell ref="E18:H18"/>
    <mergeCell ref="E27:H27"/>
    <mergeCell ref="E85:H85"/>
    <mergeCell ref="E87:H87"/>
    <mergeCell ref="D105:F105"/>
    <mergeCell ref="D106:F106"/>
    <mergeCell ref="D107:F107"/>
    <mergeCell ref="D108:F108"/>
    <mergeCell ref="D109:F109"/>
    <mergeCell ref="E121:H121"/>
    <mergeCell ref="E123:H123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DESKTOP-S63PN0F\Pc</dc:creator>
  <cp:lastModifiedBy>DESKTOP-S63PN0F\Pc</cp:lastModifiedBy>
  <dcterms:created xsi:type="dcterms:W3CDTF">2024-11-16T19:36:22Z</dcterms:created>
  <dcterms:modified xsi:type="dcterms:W3CDTF">2024-11-16T19:36:58Z</dcterms:modified>
</cp:coreProperties>
</file>